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orisnik\Desktop\BUDZET 2025 I IV REBALANS 2024\BUDZET 2025\"/>
    </mc:Choice>
  </mc:AlternateContent>
  <bookViews>
    <workbookView xWindow="0" yWindow="0" windowWidth="20490" windowHeight="8445" tabRatio="599" activeTab="6"/>
  </bookViews>
  <sheets>
    <sheet name="Рачун финансирања" sheetId="16" r:id="rId1"/>
    <sheet name="Приџ,прим vs Расх,изд" sheetId="1" state="hidden" r:id="rId2"/>
    <sheet name="Општи део - (6)" sheetId="3" r:id="rId3"/>
    <sheet name="По основ. нам." sheetId="5" r:id="rId4"/>
    <sheet name="Програмска" sheetId="7" r:id="rId5"/>
    <sheet name="Расх по функц. " sheetId="6" r:id="rId6"/>
    <sheet name="ПО КОРИСНИЦИМА" sheetId="8" r:id="rId7"/>
    <sheet name="члан 3" sheetId="18" r:id="rId8"/>
  </sheets>
  <definedNames>
    <definedName name="ljkl">'Расх по функц. '!$I$146</definedName>
    <definedName name="_xlnm.Print_Area" localSheetId="2">'Општи део - (6)'!$A$1:$AN$140</definedName>
    <definedName name="_xlnm.Print_Area" localSheetId="6">'ПО КОРИСНИЦИМА'!$A$1:$S$1932</definedName>
    <definedName name="_xlnm.Print_Area" localSheetId="3">'По основ. нам.'!$A$1:$K$104</definedName>
    <definedName name="_xlnm.Print_Area" localSheetId="4">Програмска!$A$1:$L$714</definedName>
    <definedName name="_xlnm.Print_Area" localSheetId="5">'Расх по функц. '!$A$1:$K$146</definedName>
    <definedName name="_xlnm.Print_Area" localSheetId="0">'Рачун финансирања'!$A$1:$I$39</definedName>
    <definedName name="_xlnm.Print_Area" localSheetId="7">'члан 3'!$A$1:$L$80</definedName>
    <definedName name="Ukupno_funkcionalna">'Расх по функц. '!$I$146</definedName>
    <definedName name="Ukupno_izdaci">'По основ. нам.'!$I$90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5" i="6" l="1"/>
  <c r="H879" i="8"/>
  <c r="H601" i="8"/>
  <c r="L940" i="8"/>
  <c r="L896" i="8"/>
  <c r="D17" i="3"/>
  <c r="H1615" i="8"/>
  <c r="H1614" i="8"/>
  <c r="H1365" i="8"/>
  <c r="H1364" i="8"/>
  <c r="H556" i="8" l="1"/>
  <c r="H44" i="18" l="1"/>
  <c r="H1290" i="8"/>
  <c r="AK12" i="3"/>
  <c r="L632" i="8"/>
  <c r="G228" i="7"/>
  <c r="G332" i="7"/>
  <c r="L1160" i="8"/>
  <c r="L1199" i="8" s="1"/>
  <c r="L1156" i="8"/>
  <c r="L1203" i="8"/>
  <c r="L779" i="8"/>
  <c r="L1689" i="8"/>
  <c r="L1430" i="8"/>
  <c r="J66" i="3"/>
  <c r="L633" i="8" l="1"/>
  <c r="P632" i="8"/>
  <c r="L650" i="8"/>
  <c r="G44" i="18"/>
  <c r="D53" i="3"/>
  <c r="D47" i="3"/>
  <c r="D35" i="3"/>
  <c r="D30" i="3"/>
  <c r="H754" i="8"/>
  <c r="P1888" i="8"/>
  <c r="P1889" i="8"/>
  <c r="P1890" i="8"/>
  <c r="P1891" i="8"/>
  <c r="P1892" i="8"/>
  <c r="P1893" i="8"/>
  <c r="P1894" i="8"/>
  <c r="P1887" i="8"/>
  <c r="H1896" i="8"/>
  <c r="L1896" i="8"/>
  <c r="L1899" i="8" s="1"/>
  <c r="L1902" i="8" s="1"/>
  <c r="L1905" i="8" s="1"/>
  <c r="H1823" i="8"/>
  <c r="H878" i="8"/>
  <c r="H610" i="8"/>
  <c r="H567" i="8"/>
  <c r="H1111" i="8"/>
  <c r="G49" i="18"/>
  <c r="L625" i="8"/>
  <c r="AL127" i="3"/>
  <c r="S136" i="3"/>
  <c r="S126" i="3"/>
  <c r="C119" i="6"/>
  <c r="L1019" i="8"/>
  <c r="L1353" i="8" s="1"/>
  <c r="L1002" i="8"/>
  <c r="L1003" i="8" s="1"/>
  <c r="H1001" i="8"/>
  <c r="H1003" i="8" s="1"/>
  <c r="M999" i="8"/>
  <c r="L999" i="8"/>
  <c r="I999" i="8"/>
  <c r="P998" i="8"/>
  <c r="L998" i="8"/>
  <c r="H997" i="8"/>
  <c r="H999" i="8" s="1"/>
  <c r="K999" i="8" s="1"/>
  <c r="P995" i="8"/>
  <c r="AB1004" i="8"/>
  <c r="AB1005" i="8"/>
  <c r="AB1006" i="8"/>
  <c r="P1896" i="8" l="1"/>
  <c r="P1897" i="8" s="1"/>
  <c r="P1899" i="8" s="1"/>
  <c r="P1900" i="8" s="1"/>
  <c r="P650" i="8"/>
  <c r="P1001" i="8"/>
  <c r="P1019" i="8"/>
  <c r="P1002" i="8"/>
  <c r="H1902" i="8"/>
  <c r="H1899" i="8"/>
  <c r="H1900" i="8" s="1"/>
  <c r="H1897" i="8"/>
  <c r="L1930" i="8"/>
  <c r="P1930" i="8" s="1"/>
  <c r="P997" i="8"/>
  <c r="O999" i="8"/>
  <c r="L1020" i="8"/>
  <c r="J999" i="8"/>
  <c r="P999" i="8"/>
  <c r="P1003" i="8" l="1"/>
  <c r="P1902" i="8"/>
  <c r="H1905" i="8"/>
  <c r="H1903" i="8"/>
  <c r="P1903" i="8" s="1"/>
  <c r="H1623" i="8"/>
  <c r="H1622" i="8"/>
  <c r="H1627" i="8"/>
  <c r="L1680" i="8"/>
  <c r="H1909" i="8" l="1"/>
  <c r="P1909" i="8" s="1"/>
  <c r="P1905" i="8"/>
  <c r="D19" i="3"/>
  <c r="D56" i="3"/>
  <c r="D20" i="3"/>
  <c r="G56" i="18"/>
  <c r="G57" i="18" l="1"/>
  <c r="G48" i="18"/>
  <c r="G46" i="18"/>
  <c r="G45" i="18"/>
  <c r="G50" i="18"/>
  <c r="H47" i="18"/>
  <c r="AL61" i="3" l="1"/>
  <c r="AB137" i="3"/>
  <c r="AL12" i="3" l="1"/>
  <c r="P382" i="8"/>
  <c r="L1282" i="8"/>
  <c r="P1282" i="8" s="1"/>
  <c r="L1277" i="8"/>
  <c r="L1283" i="8" s="1"/>
  <c r="L1276" i="8"/>
  <c r="P1276" i="8" s="1"/>
  <c r="L1723" i="8"/>
  <c r="L1273" i="8"/>
  <c r="P1271" i="8"/>
  <c r="L1284" i="8" l="1"/>
  <c r="L1162" i="8"/>
  <c r="P1203" i="8"/>
  <c r="P1335" i="8" l="1"/>
  <c r="L1341" i="8"/>
  <c r="P1341" i="8" s="1"/>
  <c r="L968" i="8"/>
  <c r="P968" i="8" s="1"/>
  <c r="P963" i="8"/>
  <c r="L822" i="8"/>
  <c r="H1099" i="8"/>
  <c r="P1099" i="8" s="1"/>
  <c r="H1104" i="8"/>
  <c r="P1104" i="8" s="1"/>
  <c r="L1100" i="8"/>
  <c r="H964" i="8"/>
  <c r="I964" i="8"/>
  <c r="M964" i="8"/>
  <c r="AB964" i="8"/>
  <c r="AK137" i="3"/>
  <c r="AK11" i="3"/>
  <c r="D122" i="3"/>
  <c r="H809" i="8"/>
  <c r="L806" i="8"/>
  <c r="O810" i="8"/>
  <c r="O811" i="8" s="1"/>
  <c r="K810" i="8"/>
  <c r="K811" i="8" s="1"/>
  <c r="I810" i="8"/>
  <c r="I811" i="8" s="1"/>
  <c r="H810" i="8"/>
  <c r="O807" i="8"/>
  <c r="M806" i="8"/>
  <c r="M807" i="8" s="1"/>
  <c r="K806" i="8"/>
  <c r="K807" i="8" s="1"/>
  <c r="I806" i="8"/>
  <c r="I807" i="8" s="1"/>
  <c r="L809" i="8"/>
  <c r="H805" i="8"/>
  <c r="H807" i="8" s="1"/>
  <c r="P803" i="8"/>
  <c r="O803" i="8"/>
  <c r="N803" i="8"/>
  <c r="K803" i="8"/>
  <c r="L810" i="8" l="1"/>
  <c r="L832" i="8"/>
  <c r="L974" i="8"/>
  <c r="P974" i="8" s="1"/>
  <c r="H1102" i="8"/>
  <c r="J964" i="8"/>
  <c r="P806" i="8"/>
  <c r="P810" i="8" s="1"/>
  <c r="L811" i="8"/>
  <c r="P809" i="8"/>
  <c r="L807" i="8"/>
  <c r="N807" i="8" s="1"/>
  <c r="M810" i="8"/>
  <c r="M811" i="8" s="1"/>
  <c r="H811" i="8"/>
  <c r="P805" i="8"/>
  <c r="N806" i="8"/>
  <c r="N810" i="8" s="1"/>
  <c r="M1284" i="8"/>
  <c r="H1275" i="8"/>
  <c r="H1270" i="8"/>
  <c r="H1273" i="8" s="1"/>
  <c r="N1277" i="8"/>
  <c r="N1278" i="8" s="1"/>
  <c r="M1277" i="8"/>
  <c r="M1278" i="8" s="1"/>
  <c r="I1277" i="8"/>
  <c r="I1278" i="8" s="1"/>
  <c r="P1268" i="8"/>
  <c r="O1268" i="8"/>
  <c r="K1268" i="8"/>
  <c r="J1268" i="8"/>
  <c r="AB934" i="8"/>
  <c r="P930" i="8"/>
  <c r="L933" i="8"/>
  <c r="P933" i="8" s="1"/>
  <c r="O932" i="8"/>
  <c r="K932" i="8"/>
  <c r="I932" i="8"/>
  <c r="H932" i="8"/>
  <c r="P932" i="8" s="1"/>
  <c r="AB931" i="8"/>
  <c r="K938" i="8"/>
  <c r="O938" i="8"/>
  <c r="P938" i="8"/>
  <c r="O939" i="8"/>
  <c r="P939" i="8"/>
  <c r="M941" i="8"/>
  <c r="K947" i="8"/>
  <c r="O947" i="8"/>
  <c r="P947" i="8"/>
  <c r="J948" i="8"/>
  <c r="K948" i="8"/>
  <c r="O948" i="8"/>
  <c r="P948" i="8"/>
  <c r="K949" i="8"/>
  <c r="P949" i="8"/>
  <c r="H536" i="8"/>
  <c r="P934" i="8" l="1"/>
  <c r="H1278" i="8"/>
  <c r="P1278" i="8"/>
  <c r="P1270" i="8"/>
  <c r="P1275" i="8"/>
  <c r="N1281" i="8"/>
  <c r="N1284" i="8" s="1"/>
  <c r="P807" i="8"/>
  <c r="P811" i="8"/>
  <c r="N811" i="8"/>
  <c r="I1281" i="8"/>
  <c r="I1284" i="8" s="1"/>
  <c r="K1277" i="8"/>
  <c r="K1278" i="8" s="1"/>
  <c r="K1273" i="8"/>
  <c r="P1277" i="8"/>
  <c r="L1278" i="8"/>
  <c r="J1277" i="8"/>
  <c r="J1273" i="8"/>
  <c r="O1273" i="8"/>
  <c r="O1277" i="8"/>
  <c r="I1273" i="8"/>
  <c r="M1273" i="8"/>
  <c r="P1272" i="8"/>
  <c r="J932" i="8"/>
  <c r="L934" i="8"/>
  <c r="H934" i="8"/>
  <c r="P1273" i="8" l="1"/>
  <c r="P1283" i="8"/>
  <c r="O1278" i="8"/>
  <c r="O1281" i="8"/>
  <c r="O1284" i="8" s="1"/>
  <c r="J1278" i="8"/>
  <c r="J1281" i="8"/>
  <c r="J1284" i="8" s="1"/>
  <c r="P940" i="8"/>
  <c r="L941" i="8"/>
  <c r="P1414" i="8" l="1"/>
  <c r="Z1414" i="8"/>
  <c r="J1415" i="8"/>
  <c r="K1415" i="8"/>
  <c r="N1415" i="8"/>
  <c r="O1415" i="8"/>
  <c r="P1415" i="8"/>
  <c r="Q1415" i="8"/>
  <c r="Z1415" i="8"/>
  <c r="AB1415" i="8" s="1"/>
  <c r="AE1415" i="8"/>
  <c r="R1415" i="8" l="1"/>
  <c r="S1415" i="8"/>
  <c r="Z1372" i="8"/>
  <c r="AL66" i="3" l="1"/>
  <c r="AK136" i="3"/>
  <c r="D77" i="3"/>
  <c r="H364" i="8" l="1"/>
  <c r="L1166" i="8" l="1"/>
  <c r="L1181" i="8"/>
  <c r="L1120" i="8"/>
  <c r="L1115" i="8"/>
  <c r="L537" i="8" l="1"/>
  <c r="M1723" i="8" l="1"/>
  <c r="Q1723" i="8" s="1"/>
  <c r="AB1723" i="8"/>
  <c r="O1723" i="8" l="1"/>
  <c r="P1723" i="8"/>
  <c r="S1723" i="8" s="1"/>
  <c r="N1723" i="8"/>
  <c r="R1723" i="8" l="1"/>
  <c r="Q797" i="8"/>
  <c r="H797" i="8"/>
  <c r="L793" i="8"/>
  <c r="L797" i="8" s="1"/>
  <c r="P797" i="8" l="1"/>
  <c r="G515" i="7"/>
  <c r="AL108" i="3" l="1"/>
  <c r="P1115" i="8" l="1"/>
  <c r="AB1120" i="8"/>
  <c r="L1116" i="8"/>
  <c r="AB1115" i="8"/>
  <c r="M1115" i="8"/>
  <c r="O1115" i="8" s="1"/>
  <c r="L1177" i="8" l="1"/>
  <c r="AB1181" i="8"/>
  <c r="P1181" i="8"/>
  <c r="N1181" i="8"/>
  <c r="AB1176" i="8"/>
  <c r="N1176" i="8"/>
  <c r="M1176" i="8"/>
  <c r="O1176" i="8" s="1"/>
  <c r="P1176" i="8"/>
  <c r="P924" i="8" l="1"/>
  <c r="L906" i="8"/>
  <c r="P900" i="8"/>
  <c r="P905" i="8" l="1"/>
  <c r="P1719" i="8" l="1"/>
  <c r="H1721" i="8"/>
  <c r="L1823" i="8" l="1"/>
  <c r="P1821" i="8"/>
  <c r="J1821" i="8"/>
  <c r="K1821" i="8"/>
  <c r="H1192" i="8" l="1"/>
  <c r="H1201" i="8" l="1"/>
  <c r="D107" i="3" l="1"/>
  <c r="H1193" i="8" l="1"/>
  <c r="XEY1334" i="8" l="1"/>
  <c r="XEY1340" i="8" s="1"/>
  <c r="XEX1334" i="8"/>
  <c r="XEX1340" i="8" s="1"/>
  <c r="XEW1334" i="8"/>
  <c r="XEW1340" i="8" s="1"/>
  <c r="XEV1334" i="8"/>
  <c r="XEV1340" i="8" s="1"/>
  <c r="XEI1334" i="8"/>
  <c r="XEI1340" i="8" s="1"/>
  <c r="XEH1334" i="8"/>
  <c r="XEH1340" i="8" s="1"/>
  <c r="XEG1334" i="8"/>
  <c r="XEG1340" i="8" s="1"/>
  <c r="XEF1334" i="8"/>
  <c r="XEF1340" i="8" s="1"/>
  <c r="XDS1334" i="8"/>
  <c r="XDS1340" i="8" s="1"/>
  <c r="XDR1334" i="8"/>
  <c r="XDR1340" i="8" s="1"/>
  <c r="XDQ1334" i="8"/>
  <c r="XDQ1340" i="8" s="1"/>
  <c r="XDP1334" i="8"/>
  <c r="XDP1340" i="8" s="1"/>
  <c r="XDC1334" i="8"/>
  <c r="XDC1340" i="8" s="1"/>
  <c r="XDB1334" i="8"/>
  <c r="XDB1340" i="8" s="1"/>
  <c r="XDA1334" i="8"/>
  <c r="XDA1340" i="8" s="1"/>
  <c r="XCZ1334" i="8"/>
  <c r="XCZ1340" i="8" s="1"/>
  <c r="XCM1334" i="8"/>
  <c r="XCM1340" i="8" s="1"/>
  <c r="XCL1334" i="8"/>
  <c r="XCL1340" i="8" s="1"/>
  <c r="XCK1334" i="8"/>
  <c r="XCK1340" i="8" s="1"/>
  <c r="XCJ1334" i="8"/>
  <c r="XCJ1340" i="8" s="1"/>
  <c r="XBW1334" i="8"/>
  <c r="XBW1340" i="8" s="1"/>
  <c r="XBV1334" i="8"/>
  <c r="XBV1340" i="8" s="1"/>
  <c r="XBU1334" i="8"/>
  <c r="XBU1340" i="8" s="1"/>
  <c r="XBT1334" i="8"/>
  <c r="XBT1340" i="8" s="1"/>
  <c r="XBG1334" i="8"/>
  <c r="XBG1340" i="8" s="1"/>
  <c r="XBF1334" i="8"/>
  <c r="XBF1340" i="8" s="1"/>
  <c r="XBE1334" i="8"/>
  <c r="XBE1340" i="8" s="1"/>
  <c r="XBD1334" i="8"/>
  <c r="XBD1340" i="8" s="1"/>
  <c r="XAQ1334" i="8"/>
  <c r="XAQ1340" i="8" s="1"/>
  <c r="XAP1334" i="8"/>
  <c r="XAP1340" i="8" s="1"/>
  <c r="XAO1334" i="8"/>
  <c r="XAO1340" i="8" s="1"/>
  <c r="XAN1334" i="8"/>
  <c r="XAN1340" i="8" s="1"/>
  <c r="XAA1334" i="8"/>
  <c r="XAA1340" i="8" s="1"/>
  <c r="WZZ1334" i="8"/>
  <c r="WZZ1340" i="8" s="1"/>
  <c r="WZY1334" i="8"/>
  <c r="WZY1340" i="8" s="1"/>
  <c r="WZX1334" i="8"/>
  <c r="WZX1340" i="8" s="1"/>
  <c r="WZK1334" i="8"/>
  <c r="WZK1340" i="8" s="1"/>
  <c r="WZJ1334" i="8"/>
  <c r="WZJ1340" i="8" s="1"/>
  <c r="WZI1334" i="8"/>
  <c r="WZI1340" i="8" s="1"/>
  <c r="WZH1334" i="8"/>
  <c r="WZH1340" i="8" s="1"/>
  <c r="WYU1334" i="8"/>
  <c r="WYU1340" i="8" s="1"/>
  <c r="WYT1334" i="8"/>
  <c r="WYT1340" i="8" s="1"/>
  <c r="WYS1334" i="8"/>
  <c r="WYS1340" i="8" s="1"/>
  <c r="WYR1334" i="8"/>
  <c r="WYR1340" i="8" s="1"/>
  <c r="WYE1334" i="8"/>
  <c r="WYE1340" i="8" s="1"/>
  <c r="WYD1334" i="8"/>
  <c r="WYD1340" i="8" s="1"/>
  <c r="WYC1334" i="8"/>
  <c r="WYC1340" i="8" s="1"/>
  <c r="WYB1334" i="8"/>
  <c r="WYB1340" i="8" s="1"/>
  <c r="WXO1334" i="8"/>
  <c r="WXO1340" i="8" s="1"/>
  <c r="WXN1334" i="8"/>
  <c r="WXN1340" i="8" s="1"/>
  <c r="WXM1334" i="8"/>
  <c r="WXM1340" i="8" s="1"/>
  <c r="WXL1334" i="8"/>
  <c r="WXL1340" i="8" s="1"/>
  <c r="WWY1334" i="8"/>
  <c r="WWY1340" i="8" s="1"/>
  <c r="WWX1334" i="8"/>
  <c r="WWX1340" i="8" s="1"/>
  <c r="WWW1334" i="8"/>
  <c r="WWW1340" i="8" s="1"/>
  <c r="WWV1334" i="8"/>
  <c r="WWV1340" i="8" s="1"/>
  <c r="WWI1334" i="8"/>
  <c r="WWI1340" i="8" s="1"/>
  <c r="WWH1334" i="8"/>
  <c r="WWH1340" i="8" s="1"/>
  <c r="WWG1334" i="8"/>
  <c r="WWG1340" i="8" s="1"/>
  <c r="WWF1334" i="8"/>
  <c r="WWF1340" i="8" s="1"/>
  <c r="WVS1334" i="8"/>
  <c r="WVS1340" i="8" s="1"/>
  <c r="WVR1334" i="8"/>
  <c r="WVR1340" i="8" s="1"/>
  <c r="WVQ1334" i="8"/>
  <c r="WVQ1340" i="8" s="1"/>
  <c r="WVP1334" i="8"/>
  <c r="WVP1340" i="8" s="1"/>
  <c r="WVC1334" i="8"/>
  <c r="WVC1340" i="8" s="1"/>
  <c r="WVB1334" i="8"/>
  <c r="WVB1340" i="8" s="1"/>
  <c r="WVA1334" i="8"/>
  <c r="WVA1340" i="8" s="1"/>
  <c r="WUZ1334" i="8"/>
  <c r="WUZ1340" i="8" s="1"/>
  <c r="WUM1334" i="8"/>
  <c r="WUM1340" i="8" s="1"/>
  <c r="WUL1334" i="8"/>
  <c r="WUL1340" i="8" s="1"/>
  <c r="WUK1334" i="8"/>
  <c r="WUK1340" i="8" s="1"/>
  <c r="WUJ1334" i="8"/>
  <c r="WUJ1340" i="8" s="1"/>
  <c r="WTW1334" i="8"/>
  <c r="WTW1340" i="8" s="1"/>
  <c r="WTV1334" i="8"/>
  <c r="WTV1340" i="8" s="1"/>
  <c r="WTU1334" i="8"/>
  <c r="WTU1340" i="8" s="1"/>
  <c r="WTT1334" i="8"/>
  <c r="WTT1340" i="8" s="1"/>
  <c r="WTG1334" i="8"/>
  <c r="WTG1340" i="8" s="1"/>
  <c r="WTF1334" i="8"/>
  <c r="WTF1340" i="8" s="1"/>
  <c r="WTE1334" i="8"/>
  <c r="WTE1340" i="8" s="1"/>
  <c r="WTD1334" i="8"/>
  <c r="WTD1340" i="8" s="1"/>
  <c r="WSQ1334" i="8"/>
  <c r="WSQ1340" i="8" s="1"/>
  <c r="WSP1334" i="8"/>
  <c r="WSP1340" i="8" s="1"/>
  <c r="WSO1334" i="8"/>
  <c r="WSO1340" i="8" s="1"/>
  <c r="WSN1334" i="8"/>
  <c r="WSN1340" i="8" s="1"/>
  <c r="WSA1334" i="8"/>
  <c r="WSA1340" i="8" s="1"/>
  <c r="WRZ1334" i="8"/>
  <c r="WRZ1340" i="8" s="1"/>
  <c r="WRY1334" i="8"/>
  <c r="WRY1340" i="8" s="1"/>
  <c r="WRX1334" i="8"/>
  <c r="WRX1340" i="8" s="1"/>
  <c r="WRK1334" i="8"/>
  <c r="WRK1340" i="8" s="1"/>
  <c r="WRJ1334" i="8"/>
  <c r="WRJ1340" i="8" s="1"/>
  <c r="WRI1334" i="8"/>
  <c r="WRI1340" i="8" s="1"/>
  <c r="WRH1334" i="8"/>
  <c r="WRH1340" i="8" s="1"/>
  <c r="WQU1334" i="8"/>
  <c r="WQU1340" i="8" s="1"/>
  <c r="WQT1334" i="8"/>
  <c r="WQT1340" i="8" s="1"/>
  <c r="WQS1334" i="8"/>
  <c r="WQS1340" i="8" s="1"/>
  <c r="WQR1334" i="8"/>
  <c r="WQR1340" i="8" s="1"/>
  <c r="WQE1334" i="8"/>
  <c r="WQE1340" i="8" s="1"/>
  <c r="WQD1334" i="8"/>
  <c r="WQD1340" i="8" s="1"/>
  <c r="WQC1334" i="8"/>
  <c r="WQC1340" i="8" s="1"/>
  <c r="WQB1334" i="8"/>
  <c r="WQB1340" i="8" s="1"/>
  <c r="WPO1334" i="8"/>
  <c r="WPO1340" i="8" s="1"/>
  <c r="WPN1334" i="8"/>
  <c r="WPN1340" i="8" s="1"/>
  <c r="WPM1334" i="8"/>
  <c r="WPM1340" i="8" s="1"/>
  <c r="WPL1334" i="8"/>
  <c r="WPL1340" i="8" s="1"/>
  <c r="WOY1334" i="8"/>
  <c r="WOY1340" i="8" s="1"/>
  <c r="WOX1334" i="8"/>
  <c r="WOX1340" i="8" s="1"/>
  <c r="WOW1334" i="8"/>
  <c r="WOW1340" i="8" s="1"/>
  <c r="WOV1334" i="8"/>
  <c r="WOV1340" i="8" s="1"/>
  <c r="WOI1334" i="8"/>
  <c r="WOI1340" i="8" s="1"/>
  <c r="WOH1334" i="8"/>
  <c r="WOH1340" i="8" s="1"/>
  <c r="WOG1334" i="8"/>
  <c r="WOG1340" i="8" s="1"/>
  <c r="WOF1334" i="8"/>
  <c r="WOF1340" i="8" s="1"/>
  <c r="WNS1334" i="8"/>
  <c r="WNS1340" i="8" s="1"/>
  <c r="WNR1334" i="8"/>
  <c r="WNR1340" i="8" s="1"/>
  <c r="WNQ1334" i="8"/>
  <c r="WNQ1340" i="8" s="1"/>
  <c r="WNP1334" i="8"/>
  <c r="WNP1340" i="8" s="1"/>
  <c r="WNC1334" i="8"/>
  <c r="WNC1340" i="8" s="1"/>
  <c r="WNB1334" i="8"/>
  <c r="WNB1340" i="8" s="1"/>
  <c r="WNA1334" i="8"/>
  <c r="WNA1340" i="8" s="1"/>
  <c r="WMZ1334" i="8"/>
  <c r="WMZ1340" i="8" s="1"/>
  <c r="WMM1334" i="8"/>
  <c r="WMM1340" i="8" s="1"/>
  <c r="WML1334" i="8"/>
  <c r="WML1340" i="8" s="1"/>
  <c r="WMK1334" i="8"/>
  <c r="WMK1340" i="8" s="1"/>
  <c r="WMJ1334" i="8"/>
  <c r="WMJ1340" i="8" s="1"/>
  <c r="WLW1334" i="8"/>
  <c r="WLW1340" i="8" s="1"/>
  <c r="WLV1334" i="8"/>
  <c r="WLV1340" i="8" s="1"/>
  <c r="WLU1334" i="8"/>
  <c r="WLU1340" i="8" s="1"/>
  <c r="WLT1334" i="8"/>
  <c r="WLT1340" i="8" s="1"/>
  <c r="WLG1334" i="8"/>
  <c r="WLG1340" i="8" s="1"/>
  <c r="WLF1334" i="8"/>
  <c r="WLF1340" i="8" s="1"/>
  <c r="WLE1334" i="8"/>
  <c r="WLE1340" i="8" s="1"/>
  <c r="WLD1334" i="8"/>
  <c r="WLD1340" i="8" s="1"/>
  <c r="WKQ1334" i="8"/>
  <c r="WKQ1340" i="8" s="1"/>
  <c r="WKP1334" i="8"/>
  <c r="WKP1340" i="8" s="1"/>
  <c r="WKO1334" i="8"/>
  <c r="WKO1340" i="8" s="1"/>
  <c r="WKN1334" i="8"/>
  <c r="WKN1340" i="8" s="1"/>
  <c r="WKA1334" i="8"/>
  <c r="WKA1340" i="8" s="1"/>
  <c r="WJZ1334" i="8"/>
  <c r="WJZ1340" i="8" s="1"/>
  <c r="WJY1334" i="8"/>
  <c r="WJY1340" i="8" s="1"/>
  <c r="WJX1334" i="8"/>
  <c r="WJX1340" i="8" s="1"/>
  <c r="WJK1334" i="8"/>
  <c r="WJK1340" i="8" s="1"/>
  <c r="WJJ1334" i="8"/>
  <c r="WJJ1340" i="8" s="1"/>
  <c r="WJI1334" i="8"/>
  <c r="WJI1340" i="8" s="1"/>
  <c r="WJH1334" i="8"/>
  <c r="WJH1340" i="8" s="1"/>
  <c r="WIU1334" i="8"/>
  <c r="WIU1340" i="8" s="1"/>
  <c r="WIT1334" i="8"/>
  <c r="WIT1340" i="8" s="1"/>
  <c r="WIS1334" i="8"/>
  <c r="WIS1340" i="8" s="1"/>
  <c r="WIR1334" i="8"/>
  <c r="WIR1340" i="8" s="1"/>
  <c r="WIE1334" i="8"/>
  <c r="WIE1340" i="8" s="1"/>
  <c r="WID1334" i="8"/>
  <c r="WID1340" i="8" s="1"/>
  <c r="WIC1334" i="8"/>
  <c r="WIC1340" i="8" s="1"/>
  <c r="WIB1334" i="8"/>
  <c r="WIB1340" i="8" s="1"/>
  <c r="WHO1334" i="8"/>
  <c r="WHO1340" i="8" s="1"/>
  <c r="WHN1334" i="8"/>
  <c r="WHN1340" i="8" s="1"/>
  <c r="WHM1334" i="8"/>
  <c r="WHM1340" i="8" s="1"/>
  <c r="WHL1334" i="8"/>
  <c r="WHL1340" i="8" s="1"/>
  <c r="WGY1334" i="8"/>
  <c r="WGY1340" i="8" s="1"/>
  <c r="WGX1334" i="8"/>
  <c r="WGX1340" i="8" s="1"/>
  <c r="WGW1334" i="8"/>
  <c r="WGW1340" i="8" s="1"/>
  <c r="WGV1334" i="8"/>
  <c r="WGV1340" i="8" s="1"/>
  <c r="WGI1334" i="8"/>
  <c r="WGI1340" i="8" s="1"/>
  <c r="WGH1334" i="8"/>
  <c r="WGH1340" i="8" s="1"/>
  <c r="WGG1334" i="8"/>
  <c r="WGG1340" i="8" s="1"/>
  <c r="WGF1334" i="8"/>
  <c r="WGF1340" i="8" s="1"/>
  <c r="WFS1334" i="8"/>
  <c r="WFS1340" i="8" s="1"/>
  <c r="WFR1334" i="8"/>
  <c r="WFR1340" i="8" s="1"/>
  <c r="WFQ1334" i="8"/>
  <c r="WFQ1340" i="8" s="1"/>
  <c r="WFP1334" i="8"/>
  <c r="WFP1340" i="8" s="1"/>
  <c r="WFC1334" i="8"/>
  <c r="WFC1340" i="8" s="1"/>
  <c r="WFB1334" i="8"/>
  <c r="WFB1340" i="8" s="1"/>
  <c r="WFA1334" i="8"/>
  <c r="WFA1340" i="8" s="1"/>
  <c r="WEZ1334" i="8"/>
  <c r="WEZ1340" i="8" s="1"/>
  <c r="WEM1334" i="8"/>
  <c r="WEM1340" i="8" s="1"/>
  <c r="WEL1334" i="8"/>
  <c r="WEL1340" i="8" s="1"/>
  <c r="WEK1334" i="8"/>
  <c r="WEK1340" i="8" s="1"/>
  <c r="WEJ1334" i="8"/>
  <c r="WEJ1340" i="8" s="1"/>
  <c r="WDW1334" i="8"/>
  <c r="WDW1340" i="8" s="1"/>
  <c r="WDV1334" i="8"/>
  <c r="WDV1340" i="8" s="1"/>
  <c r="WDU1334" i="8"/>
  <c r="WDU1340" i="8" s="1"/>
  <c r="WDT1334" i="8"/>
  <c r="WDT1340" i="8" s="1"/>
  <c r="WDG1334" i="8"/>
  <c r="WDG1340" i="8" s="1"/>
  <c r="WDF1334" i="8"/>
  <c r="WDF1340" i="8" s="1"/>
  <c r="WDE1334" i="8"/>
  <c r="WDE1340" i="8" s="1"/>
  <c r="WDD1334" i="8"/>
  <c r="WDD1340" i="8" s="1"/>
  <c r="WCQ1334" i="8"/>
  <c r="WCQ1340" i="8" s="1"/>
  <c r="WCP1334" i="8"/>
  <c r="WCP1340" i="8" s="1"/>
  <c r="WCO1334" i="8"/>
  <c r="WCO1340" i="8" s="1"/>
  <c r="WCN1334" i="8"/>
  <c r="WCN1340" i="8" s="1"/>
  <c r="WCA1334" i="8"/>
  <c r="WCA1340" i="8" s="1"/>
  <c r="WBZ1334" i="8"/>
  <c r="WBZ1340" i="8" s="1"/>
  <c r="WBY1334" i="8"/>
  <c r="WBY1340" i="8" s="1"/>
  <c r="WBX1334" i="8"/>
  <c r="WBX1340" i="8" s="1"/>
  <c r="WBK1334" i="8"/>
  <c r="WBK1340" i="8" s="1"/>
  <c r="WBJ1334" i="8"/>
  <c r="WBJ1340" i="8" s="1"/>
  <c r="WBI1334" i="8"/>
  <c r="WBI1340" i="8" s="1"/>
  <c r="WBH1334" i="8"/>
  <c r="WBH1340" i="8" s="1"/>
  <c r="WAU1334" i="8"/>
  <c r="WAU1340" i="8" s="1"/>
  <c r="WAT1334" i="8"/>
  <c r="WAT1340" i="8" s="1"/>
  <c r="WAS1334" i="8"/>
  <c r="WAS1340" i="8" s="1"/>
  <c r="WAR1334" i="8"/>
  <c r="WAR1340" i="8" s="1"/>
  <c r="WAE1334" i="8"/>
  <c r="WAE1340" i="8" s="1"/>
  <c r="WAD1334" i="8"/>
  <c r="WAD1340" i="8" s="1"/>
  <c r="WAC1334" i="8"/>
  <c r="WAC1340" i="8" s="1"/>
  <c r="WAB1334" i="8"/>
  <c r="WAB1340" i="8" s="1"/>
  <c r="VZO1334" i="8"/>
  <c r="VZO1340" i="8" s="1"/>
  <c r="VZN1334" i="8"/>
  <c r="VZN1340" i="8" s="1"/>
  <c r="VZM1334" i="8"/>
  <c r="VZM1340" i="8" s="1"/>
  <c r="VZL1334" i="8"/>
  <c r="VZL1340" i="8" s="1"/>
  <c r="VYY1334" i="8"/>
  <c r="VYY1340" i="8" s="1"/>
  <c r="VYX1334" i="8"/>
  <c r="VYX1340" i="8" s="1"/>
  <c r="VYW1334" i="8"/>
  <c r="VYW1340" i="8" s="1"/>
  <c r="VYV1334" i="8"/>
  <c r="VYV1340" i="8" s="1"/>
  <c r="VYI1334" i="8"/>
  <c r="VYI1340" i="8" s="1"/>
  <c r="VYH1334" i="8"/>
  <c r="VYH1340" i="8" s="1"/>
  <c r="VYG1334" i="8"/>
  <c r="VYG1340" i="8" s="1"/>
  <c r="VYF1334" i="8"/>
  <c r="VYF1340" i="8" s="1"/>
  <c r="VXS1334" i="8"/>
  <c r="VXS1340" i="8" s="1"/>
  <c r="VXR1334" i="8"/>
  <c r="VXR1340" i="8" s="1"/>
  <c r="VXQ1334" i="8"/>
  <c r="VXQ1340" i="8" s="1"/>
  <c r="VXP1334" i="8"/>
  <c r="VXP1340" i="8" s="1"/>
  <c r="VXC1334" i="8"/>
  <c r="VXC1340" i="8" s="1"/>
  <c r="VXB1334" i="8"/>
  <c r="VXB1340" i="8" s="1"/>
  <c r="VXA1334" i="8"/>
  <c r="VXA1340" i="8" s="1"/>
  <c r="VWZ1334" i="8"/>
  <c r="VWZ1340" i="8" s="1"/>
  <c r="VWM1334" i="8"/>
  <c r="VWM1340" i="8" s="1"/>
  <c r="VWL1334" i="8"/>
  <c r="VWL1340" i="8" s="1"/>
  <c r="VWK1334" i="8"/>
  <c r="VWK1340" i="8" s="1"/>
  <c r="VWJ1334" i="8"/>
  <c r="VWJ1340" i="8" s="1"/>
  <c r="VVW1334" i="8"/>
  <c r="VVW1340" i="8" s="1"/>
  <c r="VVV1334" i="8"/>
  <c r="VVV1340" i="8" s="1"/>
  <c r="VVU1334" i="8"/>
  <c r="VVU1340" i="8" s="1"/>
  <c r="VVT1334" i="8"/>
  <c r="VVT1340" i="8" s="1"/>
  <c r="VVG1334" i="8"/>
  <c r="VVG1340" i="8" s="1"/>
  <c r="VVF1334" i="8"/>
  <c r="VVF1340" i="8" s="1"/>
  <c r="VVE1334" i="8"/>
  <c r="VVE1340" i="8" s="1"/>
  <c r="VVD1334" i="8"/>
  <c r="VVD1340" i="8" s="1"/>
  <c r="VUQ1334" i="8"/>
  <c r="VUQ1340" i="8" s="1"/>
  <c r="VUP1334" i="8"/>
  <c r="VUP1340" i="8" s="1"/>
  <c r="VUO1334" i="8"/>
  <c r="VUO1340" i="8" s="1"/>
  <c r="VUN1334" i="8"/>
  <c r="VUN1340" i="8" s="1"/>
  <c r="VUA1334" i="8"/>
  <c r="VUA1340" i="8" s="1"/>
  <c r="VTZ1334" i="8"/>
  <c r="VTZ1340" i="8" s="1"/>
  <c r="VTY1334" i="8"/>
  <c r="VTY1340" i="8" s="1"/>
  <c r="VTX1334" i="8"/>
  <c r="VTX1340" i="8" s="1"/>
  <c r="VTK1334" i="8"/>
  <c r="VTK1340" i="8" s="1"/>
  <c r="VTJ1334" i="8"/>
  <c r="VTJ1340" i="8" s="1"/>
  <c r="VTI1334" i="8"/>
  <c r="VTI1340" i="8" s="1"/>
  <c r="VTH1334" i="8"/>
  <c r="VTH1340" i="8" s="1"/>
  <c r="VSU1334" i="8"/>
  <c r="VSU1340" i="8" s="1"/>
  <c r="VST1334" i="8"/>
  <c r="VST1340" i="8" s="1"/>
  <c r="VSS1334" i="8"/>
  <c r="VSS1340" i="8" s="1"/>
  <c r="VSR1334" i="8"/>
  <c r="VSR1340" i="8" s="1"/>
  <c r="VSE1334" i="8"/>
  <c r="VSE1340" i="8" s="1"/>
  <c r="VSD1334" i="8"/>
  <c r="VSD1340" i="8" s="1"/>
  <c r="VSC1334" i="8"/>
  <c r="VSC1340" i="8" s="1"/>
  <c r="VSB1334" i="8"/>
  <c r="VSB1340" i="8" s="1"/>
  <c r="VRO1334" i="8"/>
  <c r="VRO1340" i="8" s="1"/>
  <c r="VRN1334" i="8"/>
  <c r="VRN1340" i="8" s="1"/>
  <c r="VRM1334" i="8"/>
  <c r="VRM1340" i="8" s="1"/>
  <c r="VRL1334" i="8"/>
  <c r="VRL1340" i="8" s="1"/>
  <c r="VQY1334" i="8"/>
  <c r="VQY1340" i="8" s="1"/>
  <c r="VQX1334" i="8"/>
  <c r="VQX1340" i="8" s="1"/>
  <c r="VQW1334" i="8"/>
  <c r="VQW1340" i="8" s="1"/>
  <c r="VQV1334" i="8"/>
  <c r="VQV1340" i="8" s="1"/>
  <c r="VQI1334" i="8"/>
  <c r="VQI1340" i="8" s="1"/>
  <c r="VQH1334" i="8"/>
  <c r="VQH1340" i="8" s="1"/>
  <c r="VQG1334" i="8"/>
  <c r="VQG1340" i="8" s="1"/>
  <c r="VQF1334" i="8"/>
  <c r="VQF1340" i="8" s="1"/>
  <c r="VPS1334" i="8"/>
  <c r="VPS1340" i="8" s="1"/>
  <c r="VPR1334" i="8"/>
  <c r="VPR1340" i="8" s="1"/>
  <c r="VPQ1334" i="8"/>
  <c r="VPQ1340" i="8" s="1"/>
  <c r="VPP1334" i="8"/>
  <c r="VPP1340" i="8" s="1"/>
  <c r="VPC1334" i="8"/>
  <c r="VPC1340" i="8" s="1"/>
  <c r="VPB1334" i="8"/>
  <c r="VPB1340" i="8" s="1"/>
  <c r="VPA1334" i="8"/>
  <c r="VPA1340" i="8" s="1"/>
  <c r="VOZ1334" i="8"/>
  <c r="VOZ1340" i="8" s="1"/>
  <c r="VOM1334" i="8"/>
  <c r="VOM1340" i="8" s="1"/>
  <c r="VOL1334" i="8"/>
  <c r="VOL1340" i="8" s="1"/>
  <c r="VOK1334" i="8"/>
  <c r="VOK1340" i="8" s="1"/>
  <c r="VOJ1334" i="8"/>
  <c r="VOJ1340" i="8" s="1"/>
  <c r="VNW1334" i="8"/>
  <c r="VNW1340" i="8" s="1"/>
  <c r="VNV1334" i="8"/>
  <c r="VNV1340" i="8" s="1"/>
  <c r="VNU1334" i="8"/>
  <c r="VNU1340" i="8" s="1"/>
  <c r="VNT1334" i="8"/>
  <c r="VNT1340" i="8" s="1"/>
  <c r="VNG1334" i="8"/>
  <c r="VNG1340" i="8" s="1"/>
  <c r="VNF1334" i="8"/>
  <c r="VNF1340" i="8" s="1"/>
  <c r="VNE1334" i="8"/>
  <c r="VNE1340" i="8" s="1"/>
  <c r="VND1334" i="8"/>
  <c r="VND1340" i="8" s="1"/>
  <c r="VMQ1334" i="8"/>
  <c r="VMQ1340" i="8" s="1"/>
  <c r="VMP1334" i="8"/>
  <c r="VMP1340" i="8" s="1"/>
  <c r="VMO1334" i="8"/>
  <c r="VMO1340" i="8" s="1"/>
  <c r="VMN1334" i="8"/>
  <c r="VMN1340" i="8" s="1"/>
  <c r="VMA1334" i="8"/>
  <c r="VMA1340" i="8" s="1"/>
  <c r="VLZ1334" i="8"/>
  <c r="VLZ1340" i="8" s="1"/>
  <c r="VLY1334" i="8"/>
  <c r="VLY1340" i="8" s="1"/>
  <c r="VLX1334" i="8"/>
  <c r="VLX1340" i="8" s="1"/>
  <c r="VLK1334" i="8"/>
  <c r="VLK1340" i="8" s="1"/>
  <c r="VLJ1334" i="8"/>
  <c r="VLJ1340" i="8" s="1"/>
  <c r="VLI1334" i="8"/>
  <c r="VLI1340" i="8" s="1"/>
  <c r="VLH1334" i="8"/>
  <c r="VLH1340" i="8" s="1"/>
  <c r="VKU1334" i="8"/>
  <c r="VKU1340" i="8" s="1"/>
  <c r="VKT1334" i="8"/>
  <c r="VKT1340" i="8" s="1"/>
  <c r="VKS1334" i="8"/>
  <c r="VKS1340" i="8" s="1"/>
  <c r="VKR1334" i="8"/>
  <c r="VKR1340" i="8" s="1"/>
  <c r="VKE1334" i="8"/>
  <c r="VKE1340" i="8" s="1"/>
  <c r="VKD1334" i="8"/>
  <c r="VKD1340" i="8" s="1"/>
  <c r="VKC1334" i="8"/>
  <c r="VKC1340" i="8" s="1"/>
  <c r="VKB1334" i="8"/>
  <c r="VKB1340" i="8" s="1"/>
  <c r="VJO1334" i="8"/>
  <c r="VJO1340" i="8" s="1"/>
  <c r="VJN1334" i="8"/>
  <c r="VJN1340" i="8" s="1"/>
  <c r="VJM1334" i="8"/>
  <c r="VJM1340" i="8" s="1"/>
  <c r="VJL1334" i="8"/>
  <c r="VJL1340" i="8" s="1"/>
  <c r="VIY1334" i="8"/>
  <c r="VIY1340" i="8" s="1"/>
  <c r="VIX1334" i="8"/>
  <c r="VIX1340" i="8" s="1"/>
  <c r="VIW1334" i="8"/>
  <c r="VIW1340" i="8" s="1"/>
  <c r="VIV1334" i="8"/>
  <c r="VIV1340" i="8" s="1"/>
  <c r="VII1334" i="8"/>
  <c r="VII1340" i="8" s="1"/>
  <c r="VIH1334" i="8"/>
  <c r="VIH1340" i="8" s="1"/>
  <c r="VIG1334" i="8"/>
  <c r="VIG1340" i="8" s="1"/>
  <c r="VIF1334" i="8"/>
  <c r="VIF1340" i="8" s="1"/>
  <c r="VHS1334" i="8"/>
  <c r="VHS1340" i="8" s="1"/>
  <c r="VHR1334" i="8"/>
  <c r="VHR1340" i="8" s="1"/>
  <c r="VHQ1334" i="8"/>
  <c r="VHQ1340" i="8" s="1"/>
  <c r="VHP1334" i="8"/>
  <c r="VHP1340" i="8" s="1"/>
  <c r="VHC1334" i="8"/>
  <c r="VHC1340" i="8" s="1"/>
  <c r="VHB1334" i="8"/>
  <c r="VHB1340" i="8" s="1"/>
  <c r="VHA1334" i="8"/>
  <c r="VHA1340" i="8" s="1"/>
  <c r="VGZ1334" i="8"/>
  <c r="VGZ1340" i="8" s="1"/>
  <c r="VGM1334" i="8"/>
  <c r="VGM1340" i="8" s="1"/>
  <c r="VGL1334" i="8"/>
  <c r="VGL1340" i="8" s="1"/>
  <c r="VGK1334" i="8"/>
  <c r="VGK1340" i="8" s="1"/>
  <c r="VGJ1334" i="8"/>
  <c r="VGJ1340" i="8" s="1"/>
  <c r="VFW1334" i="8"/>
  <c r="VFW1340" i="8" s="1"/>
  <c r="VFV1334" i="8"/>
  <c r="VFV1340" i="8" s="1"/>
  <c r="VFU1334" i="8"/>
  <c r="VFU1340" i="8" s="1"/>
  <c r="VFT1334" i="8"/>
  <c r="VFT1340" i="8" s="1"/>
  <c r="VFG1334" i="8"/>
  <c r="VFG1340" i="8" s="1"/>
  <c r="VFF1334" i="8"/>
  <c r="VFF1340" i="8" s="1"/>
  <c r="VFE1334" i="8"/>
  <c r="VFE1340" i="8" s="1"/>
  <c r="VFD1334" i="8"/>
  <c r="VFD1340" i="8" s="1"/>
  <c r="VEQ1334" i="8"/>
  <c r="VEQ1340" i="8" s="1"/>
  <c r="VEP1334" i="8"/>
  <c r="VEP1340" i="8" s="1"/>
  <c r="VEO1334" i="8"/>
  <c r="VEO1340" i="8" s="1"/>
  <c r="VEN1334" i="8"/>
  <c r="VEN1340" i="8" s="1"/>
  <c r="VEA1334" i="8"/>
  <c r="VEA1340" i="8" s="1"/>
  <c r="VDZ1334" i="8"/>
  <c r="VDZ1340" i="8" s="1"/>
  <c r="VDY1334" i="8"/>
  <c r="VDY1340" i="8" s="1"/>
  <c r="VDX1334" i="8"/>
  <c r="VDX1340" i="8" s="1"/>
  <c r="VDK1334" i="8"/>
  <c r="VDK1340" i="8" s="1"/>
  <c r="VDJ1334" i="8"/>
  <c r="VDJ1340" i="8" s="1"/>
  <c r="VDI1334" i="8"/>
  <c r="VDI1340" i="8" s="1"/>
  <c r="VDH1334" i="8"/>
  <c r="VDH1340" i="8" s="1"/>
  <c r="VCU1334" i="8"/>
  <c r="VCU1340" i="8" s="1"/>
  <c r="VCT1334" i="8"/>
  <c r="VCT1340" i="8" s="1"/>
  <c r="VCS1334" i="8"/>
  <c r="VCS1340" i="8" s="1"/>
  <c r="VCR1334" i="8"/>
  <c r="VCR1340" i="8" s="1"/>
  <c r="VCE1334" i="8"/>
  <c r="VCE1340" i="8" s="1"/>
  <c r="VCD1334" i="8"/>
  <c r="VCD1340" i="8" s="1"/>
  <c r="VCC1334" i="8"/>
  <c r="VCC1340" i="8" s="1"/>
  <c r="VCB1334" i="8"/>
  <c r="VCB1340" i="8" s="1"/>
  <c r="VBO1334" i="8"/>
  <c r="VBO1340" i="8" s="1"/>
  <c r="VBN1334" i="8"/>
  <c r="VBN1340" i="8" s="1"/>
  <c r="VBM1334" i="8"/>
  <c r="VBM1340" i="8" s="1"/>
  <c r="VBL1334" i="8"/>
  <c r="VBL1340" i="8" s="1"/>
  <c r="VAY1334" i="8"/>
  <c r="VAY1340" i="8" s="1"/>
  <c r="VAX1334" i="8"/>
  <c r="VAX1340" i="8" s="1"/>
  <c r="VAW1334" i="8"/>
  <c r="VAW1340" i="8" s="1"/>
  <c r="VAV1334" i="8"/>
  <c r="VAV1340" i="8" s="1"/>
  <c r="VAI1334" i="8"/>
  <c r="VAI1340" i="8" s="1"/>
  <c r="VAH1334" i="8"/>
  <c r="VAH1340" i="8" s="1"/>
  <c r="VAG1334" i="8"/>
  <c r="VAG1340" i="8" s="1"/>
  <c r="VAF1334" i="8"/>
  <c r="VAF1340" i="8" s="1"/>
  <c r="UZS1334" i="8"/>
  <c r="UZS1340" i="8" s="1"/>
  <c r="UZR1334" i="8"/>
  <c r="UZR1340" i="8" s="1"/>
  <c r="UZQ1334" i="8"/>
  <c r="UZQ1340" i="8" s="1"/>
  <c r="UZP1334" i="8"/>
  <c r="UZP1340" i="8" s="1"/>
  <c r="UZC1334" i="8"/>
  <c r="UZC1340" i="8" s="1"/>
  <c r="UZB1334" i="8"/>
  <c r="UZB1340" i="8" s="1"/>
  <c r="UZA1334" i="8"/>
  <c r="UZA1340" i="8" s="1"/>
  <c r="UYZ1334" i="8"/>
  <c r="UYZ1340" i="8" s="1"/>
  <c r="UYM1334" i="8"/>
  <c r="UYM1340" i="8" s="1"/>
  <c r="UYL1334" i="8"/>
  <c r="UYL1340" i="8" s="1"/>
  <c r="UYK1334" i="8"/>
  <c r="UYK1340" i="8" s="1"/>
  <c r="UYJ1334" i="8"/>
  <c r="UYJ1340" i="8" s="1"/>
  <c r="UXW1334" i="8"/>
  <c r="UXW1340" i="8" s="1"/>
  <c r="UXV1334" i="8"/>
  <c r="UXV1340" i="8" s="1"/>
  <c r="UXU1334" i="8"/>
  <c r="UXU1340" i="8" s="1"/>
  <c r="UXT1334" i="8"/>
  <c r="UXT1340" i="8" s="1"/>
  <c r="UXG1334" i="8"/>
  <c r="UXG1340" i="8" s="1"/>
  <c r="UXF1334" i="8"/>
  <c r="UXF1340" i="8" s="1"/>
  <c r="UXE1334" i="8"/>
  <c r="UXE1340" i="8" s="1"/>
  <c r="UXD1334" i="8"/>
  <c r="UXD1340" i="8" s="1"/>
  <c r="UWQ1334" i="8"/>
  <c r="UWQ1340" i="8" s="1"/>
  <c r="UWP1334" i="8"/>
  <c r="UWP1340" i="8" s="1"/>
  <c r="UWO1334" i="8"/>
  <c r="UWO1340" i="8" s="1"/>
  <c r="UWN1334" i="8"/>
  <c r="UWN1340" i="8" s="1"/>
  <c r="UWA1334" i="8"/>
  <c r="UWA1340" i="8" s="1"/>
  <c r="UVZ1334" i="8"/>
  <c r="UVZ1340" i="8" s="1"/>
  <c r="UVY1334" i="8"/>
  <c r="UVY1340" i="8" s="1"/>
  <c r="UVX1334" i="8"/>
  <c r="UVX1340" i="8" s="1"/>
  <c r="UVK1334" i="8"/>
  <c r="UVK1340" i="8" s="1"/>
  <c r="UVJ1334" i="8"/>
  <c r="UVJ1340" i="8" s="1"/>
  <c r="UVI1334" i="8"/>
  <c r="UVI1340" i="8" s="1"/>
  <c r="UVH1334" i="8"/>
  <c r="UVH1340" i="8" s="1"/>
  <c r="UUU1334" i="8"/>
  <c r="UUU1340" i="8" s="1"/>
  <c r="UUT1334" i="8"/>
  <c r="UUT1340" i="8" s="1"/>
  <c r="UUS1334" i="8"/>
  <c r="UUS1340" i="8" s="1"/>
  <c r="UUR1334" i="8"/>
  <c r="UUR1340" i="8" s="1"/>
  <c r="UUE1334" i="8"/>
  <c r="UUE1340" i="8" s="1"/>
  <c r="UUD1334" i="8"/>
  <c r="UUD1340" i="8" s="1"/>
  <c r="UUC1334" i="8"/>
  <c r="UUC1340" i="8" s="1"/>
  <c r="UUB1334" i="8"/>
  <c r="UUB1340" i="8" s="1"/>
  <c r="UTO1334" i="8"/>
  <c r="UTO1340" i="8" s="1"/>
  <c r="UTN1334" i="8"/>
  <c r="UTN1340" i="8" s="1"/>
  <c r="UTM1334" i="8"/>
  <c r="UTM1340" i="8" s="1"/>
  <c r="UTL1334" i="8"/>
  <c r="UTL1340" i="8" s="1"/>
  <c r="USY1334" i="8"/>
  <c r="USY1340" i="8" s="1"/>
  <c r="USX1334" i="8"/>
  <c r="USX1340" i="8" s="1"/>
  <c r="USW1334" i="8"/>
  <c r="USW1340" i="8" s="1"/>
  <c r="USV1334" i="8"/>
  <c r="USV1340" i="8" s="1"/>
  <c r="USI1334" i="8"/>
  <c r="USI1340" i="8" s="1"/>
  <c r="USH1334" i="8"/>
  <c r="USH1340" i="8" s="1"/>
  <c r="USG1334" i="8"/>
  <c r="USG1340" i="8" s="1"/>
  <c r="USF1334" i="8"/>
  <c r="USF1340" i="8" s="1"/>
  <c r="URS1334" i="8"/>
  <c r="URS1340" i="8" s="1"/>
  <c r="URR1334" i="8"/>
  <c r="URR1340" i="8" s="1"/>
  <c r="URQ1334" i="8"/>
  <c r="URQ1340" i="8" s="1"/>
  <c r="URP1334" i="8"/>
  <c r="URP1340" i="8" s="1"/>
  <c r="URC1334" i="8"/>
  <c r="URC1340" i="8" s="1"/>
  <c r="URB1334" i="8"/>
  <c r="URB1340" i="8" s="1"/>
  <c r="URA1334" i="8"/>
  <c r="URA1340" i="8" s="1"/>
  <c r="UQZ1334" i="8"/>
  <c r="UQZ1340" i="8" s="1"/>
  <c r="UQM1334" i="8"/>
  <c r="UQM1340" i="8" s="1"/>
  <c r="UQL1334" i="8"/>
  <c r="UQL1340" i="8" s="1"/>
  <c r="UQK1334" i="8"/>
  <c r="UQK1340" i="8" s="1"/>
  <c r="UQJ1334" i="8"/>
  <c r="UQJ1340" i="8" s="1"/>
  <c r="UPW1334" i="8"/>
  <c r="UPW1340" i="8" s="1"/>
  <c r="UPV1334" i="8"/>
  <c r="UPV1340" i="8" s="1"/>
  <c r="UPU1334" i="8"/>
  <c r="UPU1340" i="8" s="1"/>
  <c r="UPT1334" i="8"/>
  <c r="UPT1340" i="8" s="1"/>
  <c r="UPG1334" i="8"/>
  <c r="UPG1340" i="8" s="1"/>
  <c r="UPF1334" i="8"/>
  <c r="UPF1340" i="8" s="1"/>
  <c r="UPE1334" i="8"/>
  <c r="UPE1340" i="8" s="1"/>
  <c r="UPD1334" i="8"/>
  <c r="UPD1340" i="8" s="1"/>
  <c r="UOQ1334" i="8"/>
  <c r="UOQ1340" i="8" s="1"/>
  <c r="UOP1334" i="8"/>
  <c r="UOP1340" i="8" s="1"/>
  <c r="UOO1334" i="8"/>
  <c r="UOO1340" i="8" s="1"/>
  <c r="UON1334" i="8"/>
  <c r="UON1340" i="8" s="1"/>
  <c r="UOA1334" i="8"/>
  <c r="UOA1340" i="8" s="1"/>
  <c r="UNZ1334" i="8"/>
  <c r="UNZ1340" i="8" s="1"/>
  <c r="UNY1334" i="8"/>
  <c r="UNY1340" i="8" s="1"/>
  <c r="UNX1334" i="8"/>
  <c r="UNX1340" i="8" s="1"/>
  <c r="UNK1334" i="8"/>
  <c r="UNK1340" i="8" s="1"/>
  <c r="UNJ1334" i="8"/>
  <c r="UNJ1340" i="8" s="1"/>
  <c r="UNI1334" i="8"/>
  <c r="UNI1340" i="8" s="1"/>
  <c r="UNH1334" i="8"/>
  <c r="UNH1340" i="8" s="1"/>
  <c r="UMU1334" i="8"/>
  <c r="UMU1340" i="8" s="1"/>
  <c r="UMT1334" i="8"/>
  <c r="UMT1340" i="8" s="1"/>
  <c r="UMS1334" i="8"/>
  <c r="UMS1340" i="8" s="1"/>
  <c r="UMR1334" i="8"/>
  <c r="UMR1340" i="8" s="1"/>
  <c r="UME1334" i="8"/>
  <c r="UME1340" i="8" s="1"/>
  <c r="UMD1334" i="8"/>
  <c r="UMD1340" i="8" s="1"/>
  <c r="UMC1334" i="8"/>
  <c r="UMC1340" i="8" s="1"/>
  <c r="UMB1334" i="8"/>
  <c r="UMB1340" i="8" s="1"/>
  <c r="ULO1334" i="8"/>
  <c r="ULO1340" i="8" s="1"/>
  <c r="ULN1334" i="8"/>
  <c r="ULN1340" i="8" s="1"/>
  <c r="ULM1334" i="8"/>
  <c r="ULM1340" i="8" s="1"/>
  <c r="ULL1334" i="8"/>
  <c r="ULL1340" i="8" s="1"/>
  <c r="UKY1334" i="8"/>
  <c r="UKY1340" i="8" s="1"/>
  <c r="UKX1334" i="8"/>
  <c r="UKX1340" i="8" s="1"/>
  <c r="UKW1334" i="8"/>
  <c r="UKW1340" i="8" s="1"/>
  <c r="UKV1334" i="8"/>
  <c r="UKV1340" i="8" s="1"/>
  <c r="UKI1334" i="8"/>
  <c r="UKI1340" i="8" s="1"/>
  <c r="UKH1334" i="8"/>
  <c r="UKH1340" i="8" s="1"/>
  <c r="UKG1334" i="8"/>
  <c r="UKG1340" i="8" s="1"/>
  <c r="UKF1334" i="8"/>
  <c r="UKF1340" i="8" s="1"/>
  <c r="UJS1334" i="8"/>
  <c r="UJS1340" i="8" s="1"/>
  <c r="UJR1334" i="8"/>
  <c r="UJR1340" i="8" s="1"/>
  <c r="UJQ1334" i="8"/>
  <c r="UJQ1340" i="8" s="1"/>
  <c r="UJP1334" i="8"/>
  <c r="UJP1340" i="8" s="1"/>
  <c r="UJC1334" i="8"/>
  <c r="UJC1340" i="8" s="1"/>
  <c r="UJB1334" i="8"/>
  <c r="UJB1340" i="8" s="1"/>
  <c r="UJA1334" i="8"/>
  <c r="UJA1340" i="8" s="1"/>
  <c r="UIZ1334" i="8"/>
  <c r="UIZ1340" i="8" s="1"/>
  <c r="UIM1334" i="8"/>
  <c r="UIM1340" i="8" s="1"/>
  <c r="UIL1334" i="8"/>
  <c r="UIL1340" i="8" s="1"/>
  <c r="UIK1334" i="8"/>
  <c r="UIK1340" i="8" s="1"/>
  <c r="UIJ1334" i="8"/>
  <c r="UIJ1340" i="8" s="1"/>
  <c r="UHW1334" i="8"/>
  <c r="UHW1340" i="8" s="1"/>
  <c r="UHV1334" i="8"/>
  <c r="UHV1340" i="8" s="1"/>
  <c r="UHU1334" i="8"/>
  <c r="UHU1340" i="8" s="1"/>
  <c r="UHT1334" i="8"/>
  <c r="UHT1340" i="8" s="1"/>
  <c r="UHG1334" i="8"/>
  <c r="UHG1340" i="8" s="1"/>
  <c r="UHF1334" i="8"/>
  <c r="UHF1340" i="8" s="1"/>
  <c r="UHE1334" i="8"/>
  <c r="UHE1340" i="8" s="1"/>
  <c r="UHD1334" i="8"/>
  <c r="UHD1340" i="8" s="1"/>
  <c r="UGQ1334" i="8"/>
  <c r="UGQ1340" i="8" s="1"/>
  <c r="UGP1334" i="8"/>
  <c r="UGP1340" i="8" s="1"/>
  <c r="UGO1334" i="8"/>
  <c r="UGO1340" i="8" s="1"/>
  <c r="UGN1334" i="8"/>
  <c r="UGN1340" i="8" s="1"/>
  <c r="UGA1334" i="8"/>
  <c r="UGA1340" i="8" s="1"/>
  <c r="UFZ1334" i="8"/>
  <c r="UFZ1340" i="8" s="1"/>
  <c r="UFY1334" i="8"/>
  <c r="UFY1340" i="8" s="1"/>
  <c r="UFX1334" i="8"/>
  <c r="UFX1340" i="8" s="1"/>
  <c r="UFK1334" i="8"/>
  <c r="UFK1340" i="8" s="1"/>
  <c r="UFJ1334" i="8"/>
  <c r="UFJ1340" i="8" s="1"/>
  <c r="UFI1334" i="8"/>
  <c r="UFI1340" i="8" s="1"/>
  <c r="UFH1334" i="8"/>
  <c r="UFH1340" i="8" s="1"/>
  <c r="UEU1334" i="8"/>
  <c r="UEU1340" i="8" s="1"/>
  <c r="UET1334" i="8"/>
  <c r="UET1340" i="8" s="1"/>
  <c r="UES1334" i="8"/>
  <c r="UES1340" i="8" s="1"/>
  <c r="UER1334" i="8"/>
  <c r="UER1340" i="8" s="1"/>
  <c r="UEE1334" i="8"/>
  <c r="UEE1340" i="8" s="1"/>
  <c r="UED1334" i="8"/>
  <c r="UED1340" i="8" s="1"/>
  <c r="UEC1334" i="8"/>
  <c r="UEC1340" i="8" s="1"/>
  <c r="UEB1334" i="8"/>
  <c r="UEB1340" i="8" s="1"/>
  <c r="UDO1334" i="8"/>
  <c r="UDO1340" i="8" s="1"/>
  <c r="UDN1334" i="8"/>
  <c r="UDN1340" i="8" s="1"/>
  <c r="UDM1334" i="8"/>
  <c r="UDM1340" i="8" s="1"/>
  <c r="UDL1334" i="8"/>
  <c r="UDL1340" i="8" s="1"/>
  <c r="UCY1334" i="8"/>
  <c r="UCY1340" i="8" s="1"/>
  <c r="UCX1334" i="8"/>
  <c r="UCX1340" i="8" s="1"/>
  <c r="UCW1334" i="8"/>
  <c r="UCW1340" i="8" s="1"/>
  <c r="UCV1334" i="8"/>
  <c r="UCV1340" i="8" s="1"/>
  <c r="UCI1334" i="8"/>
  <c r="UCI1340" i="8" s="1"/>
  <c r="UCH1334" i="8"/>
  <c r="UCH1340" i="8" s="1"/>
  <c r="UCG1334" i="8"/>
  <c r="UCG1340" i="8" s="1"/>
  <c r="UCF1334" i="8"/>
  <c r="UCF1340" i="8" s="1"/>
  <c r="UBS1334" i="8"/>
  <c r="UBS1340" i="8" s="1"/>
  <c r="UBR1334" i="8"/>
  <c r="UBR1340" i="8" s="1"/>
  <c r="UBQ1334" i="8"/>
  <c r="UBQ1340" i="8" s="1"/>
  <c r="UBP1334" i="8"/>
  <c r="UBP1340" i="8" s="1"/>
  <c r="UBC1334" i="8"/>
  <c r="UBC1340" i="8" s="1"/>
  <c r="UBB1334" i="8"/>
  <c r="UBB1340" i="8" s="1"/>
  <c r="UBA1334" i="8"/>
  <c r="UBA1340" i="8" s="1"/>
  <c r="UAZ1334" i="8"/>
  <c r="UAZ1340" i="8" s="1"/>
  <c r="UAM1334" i="8"/>
  <c r="UAM1340" i="8" s="1"/>
  <c r="UAL1334" i="8"/>
  <c r="UAL1340" i="8" s="1"/>
  <c r="UAK1334" i="8"/>
  <c r="UAK1340" i="8" s="1"/>
  <c r="UAJ1334" i="8"/>
  <c r="UAJ1340" i="8" s="1"/>
  <c r="TZW1334" i="8"/>
  <c r="TZW1340" i="8" s="1"/>
  <c r="TZV1334" i="8"/>
  <c r="TZV1340" i="8" s="1"/>
  <c r="TZU1334" i="8"/>
  <c r="TZU1340" i="8" s="1"/>
  <c r="TZT1334" i="8"/>
  <c r="TZT1340" i="8" s="1"/>
  <c r="TZG1334" i="8"/>
  <c r="TZG1340" i="8" s="1"/>
  <c r="TZF1334" i="8"/>
  <c r="TZF1340" i="8" s="1"/>
  <c r="TZE1334" i="8"/>
  <c r="TZE1340" i="8" s="1"/>
  <c r="TZD1334" i="8"/>
  <c r="TZD1340" i="8" s="1"/>
  <c r="TYQ1334" i="8"/>
  <c r="TYQ1340" i="8" s="1"/>
  <c r="TYP1334" i="8"/>
  <c r="TYP1340" i="8" s="1"/>
  <c r="TYO1334" i="8"/>
  <c r="TYO1340" i="8" s="1"/>
  <c r="TYN1334" i="8"/>
  <c r="TYN1340" i="8" s="1"/>
  <c r="TYA1334" i="8"/>
  <c r="TYA1340" i="8" s="1"/>
  <c r="TXZ1334" i="8"/>
  <c r="TXZ1340" i="8" s="1"/>
  <c r="TXY1334" i="8"/>
  <c r="TXY1340" i="8" s="1"/>
  <c r="TXX1334" i="8"/>
  <c r="TXX1340" i="8" s="1"/>
  <c r="TXK1334" i="8"/>
  <c r="TXK1340" i="8" s="1"/>
  <c r="TXJ1334" i="8"/>
  <c r="TXJ1340" i="8" s="1"/>
  <c r="TXI1334" i="8"/>
  <c r="TXI1340" i="8" s="1"/>
  <c r="TXH1334" i="8"/>
  <c r="TXH1340" i="8" s="1"/>
  <c r="TWU1334" i="8"/>
  <c r="TWU1340" i="8" s="1"/>
  <c r="TWT1334" i="8"/>
  <c r="TWT1340" i="8" s="1"/>
  <c r="TWS1334" i="8"/>
  <c r="TWS1340" i="8" s="1"/>
  <c r="TWR1334" i="8"/>
  <c r="TWR1340" i="8" s="1"/>
  <c r="TWE1334" i="8"/>
  <c r="TWE1340" i="8" s="1"/>
  <c r="TWD1334" i="8"/>
  <c r="TWD1340" i="8" s="1"/>
  <c r="TWC1334" i="8"/>
  <c r="TWC1340" i="8" s="1"/>
  <c r="TWB1334" i="8"/>
  <c r="TWB1340" i="8" s="1"/>
  <c r="TVO1334" i="8"/>
  <c r="TVO1340" i="8" s="1"/>
  <c r="TVN1334" i="8"/>
  <c r="TVN1340" i="8" s="1"/>
  <c r="TVM1334" i="8"/>
  <c r="TVM1340" i="8" s="1"/>
  <c r="TVL1334" i="8"/>
  <c r="TVL1340" i="8" s="1"/>
  <c r="TUY1334" i="8"/>
  <c r="TUY1340" i="8" s="1"/>
  <c r="TUX1334" i="8"/>
  <c r="TUX1340" i="8" s="1"/>
  <c r="TUW1334" i="8"/>
  <c r="TUW1340" i="8" s="1"/>
  <c r="TUV1334" i="8"/>
  <c r="TUV1340" i="8" s="1"/>
  <c r="TUI1334" i="8"/>
  <c r="TUI1340" i="8" s="1"/>
  <c r="TUH1334" i="8"/>
  <c r="TUH1340" i="8" s="1"/>
  <c r="TUG1334" i="8"/>
  <c r="TUG1340" i="8" s="1"/>
  <c r="TUF1334" i="8"/>
  <c r="TUF1340" i="8" s="1"/>
  <c r="TTS1334" i="8"/>
  <c r="TTS1340" i="8" s="1"/>
  <c r="TTR1334" i="8"/>
  <c r="TTR1340" i="8" s="1"/>
  <c r="TTQ1334" i="8"/>
  <c r="TTQ1340" i="8" s="1"/>
  <c r="TTP1334" i="8"/>
  <c r="TTP1340" i="8" s="1"/>
  <c r="TTC1334" i="8"/>
  <c r="TTC1340" i="8" s="1"/>
  <c r="TTB1334" i="8"/>
  <c r="TTB1340" i="8" s="1"/>
  <c r="TTA1334" i="8"/>
  <c r="TTA1340" i="8" s="1"/>
  <c r="TSZ1334" i="8"/>
  <c r="TSZ1340" i="8" s="1"/>
  <c r="TSM1334" i="8"/>
  <c r="TSM1340" i="8" s="1"/>
  <c r="TSL1334" i="8"/>
  <c r="TSL1340" i="8" s="1"/>
  <c r="TSK1334" i="8"/>
  <c r="TSK1340" i="8" s="1"/>
  <c r="TSJ1334" i="8"/>
  <c r="TSJ1340" i="8" s="1"/>
  <c r="TRW1334" i="8"/>
  <c r="TRW1340" i="8" s="1"/>
  <c r="TRV1334" i="8"/>
  <c r="TRV1340" i="8" s="1"/>
  <c r="TRU1334" i="8"/>
  <c r="TRU1340" i="8" s="1"/>
  <c r="TRT1334" i="8"/>
  <c r="TRT1340" i="8" s="1"/>
  <c r="TRG1334" i="8"/>
  <c r="TRG1340" i="8" s="1"/>
  <c r="TRF1334" i="8"/>
  <c r="TRF1340" i="8" s="1"/>
  <c r="TRE1334" i="8"/>
  <c r="TRE1340" i="8" s="1"/>
  <c r="TRD1334" i="8"/>
  <c r="TRD1340" i="8" s="1"/>
  <c r="TQQ1334" i="8"/>
  <c r="TQQ1340" i="8" s="1"/>
  <c r="TQP1334" i="8"/>
  <c r="TQP1340" i="8" s="1"/>
  <c r="TQO1334" i="8"/>
  <c r="TQO1340" i="8" s="1"/>
  <c r="TQN1334" i="8"/>
  <c r="TQN1340" i="8" s="1"/>
  <c r="TQA1334" i="8"/>
  <c r="TQA1340" i="8" s="1"/>
  <c r="TPZ1334" i="8"/>
  <c r="TPZ1340" i="8" s="1"/>
  <c r="TPY1334" i="8"/>
  <c r="TPY1340" i="8" s="1"/>
  <c r="TPX1334" i="8"/>
  <c r="TPX1340" i="8" s="1"/>
  <c r="TPK1334" i="8"/>
  <c r="TPK1340" i="8" s="1"/>
  <c r="TPJ1334" i="8"/>
  <c r="TPJ1340" i="8" s="1"/>
  <c r="TPI1334" i="8"/>
  <c r="TPI1340" i="8" s="1"/>
  <c r="TPH1334" i="8"/>
  <c r="TPH1340" i="8" s="1"/>
  <c r="TOU1334" i="8"/>
  <c r="TOU1340" i="8" s="1"/>
  <c r="TOT1334" i="8"/>
  <c r="TOT1340" i="8" s="1"/>
  <c r="TOS1334" i="8"/>
  <c r="TOS1340" i="8" s="1"/>
  <c r="TOR1334" i="8"/>
  <c r="TOR1340" i="8" s="1"/>
  <c r="TOE1334" i="8"/>
  <c r="TOE1340" i="8" s="1"/>
  <c r="TOD1334" i="8"/>
  <c r="TOD1340" i="8" s="1"/>
  <c r="TOC1334" i="8"/>
  <c r="TOC1340" i="8" s="1"/>
  <c r="TOB1334" i="8"/>
  <c r="TOB1340" i="8" s="1"/>
  <c r="TNO1334" i="8"/>
  <c r="TNO1340" i="8" s="1"/>
  <c r="TNN1334" i="8"/>
  <c r="TNN1340" i="8" s="1"/>
  <c r="TNM1334" i="8"/>
  <c r="TNM1340" i="8" s="1"/>
  <c r="TNL1334" i="8"/>
  <c r="TNL1340" i="8" s="1"/>
  <c r="TMY1334" i="8"/>
  <c r="TMY1340" i="8" s="1"/>
  <c r="TMX1334" i="8"/>
  <c r="TMX1340" i="8" s="1"/>
  <c r="TMW1334" i="8"/>
  <c r="TMW1340" i="8" s="1"/>
  <c r="TMV1334" i="8"/>
  <c r="TMV1340" i="8" s="1"/>
  <c r="TMI1334" i="8"/>
  <c r="TMI1340" i="8" s="1"/>
  <c r="TMH1334" i="8"/>
  <c r="TMH1340" i="8" s="1"/>
  <c r="TMG1334" i="8"/>
  <c r="TMG1340" i="8" s="1"/>
  <c r="TMF1334" i="8"/>
  <c r="TMF1340" i="8" s="1"/>
  <c r="TLS1334" i="8"/>
  <c r="TLS1340" i="8" s="1"/>
  <c r="TLR1334" i="8"/>
  <c r="TLR1340" i="8" s="1"/>
  <c r="TLQ1334" i="8"/>
  <c r="TLQ1340" i="8" s="1"/>
  <c r="TLP1334" i="8"/>
  <c r="TLP1340" i="8" s="1"/>
  <c r="TLC1334" i="8"/>
  <c r="TLC1340" i="8" s="1"/>
  <c r="TLB1334" i="8"/>
  <c r="TLB1340" i="8" s="1"/>
  <c r="TLA1334" i="8"/>
  <c r="TLA1340" i="8" s="1"/>
  <c r="TKZ1334" i="8"/>
  <c r="TKZ1340" i="8" s="1"/>
  <c r="TKM1334" i="8"/>
  <c r="TKM1340" i="8" s="1"/>
  <c r="TKL1334" i="8"/>
  <c r="TKL1340" i="8" s="1"/>
  <c r="TKK1334" i="8"/>
  <c r="TKK1340" i="8" s="1"/>
  <c r="TKJ1334" i="8"/>
  <c r="TKJ1340" i="8" s="1"/>
  <c r="TJW1334" i="8"/>
  <c r="TJW1340" i="8" s="1"/>
  <c r="TJV1334" i="8"/>
  <c r="TJV1340" i="8" s="1"/>
  <c r="TJU1334" i="8"/>
  <c r="TJU1340" i="8" s="1"/>
  <c r="TJT1334" i="8"/>
  <c r="TJT1340" i="8" s="1"/>
  <c r="TJG1334" i="8"/>
  <c r="TJG1340" i="8" s="1"/>
  <c r="TJF1334" i="8"/>
  <c r="TJF1340" i="8" s="1"/>
  <c r="TJE1334" i="8"/>
  <c r="TJE1340" i="8" s="1"/>
  <c r="TJD1334" i="8"/>
  <c r="TJD1340" i="8" s="1"/>
  <c r="TIQ1334" i="8"/>
  <c r="TIQ1340" i="8" s="1"/>
  <c r="TIP1334" i="8"/>
  <c r="TIP1340" i="8" s="1"/>
  <c r="TIO1334" i="8"/>
  <c r="TIO1340" i="8" s="1"/>
  <c r="TIN1334" i="8"/>
  <c r="TIN1340" i="8" s="1"/>
  <c r="TIA1334" i="8"/>
  <c r="TIA1340" i="8" s="1"/>
  <c r="THZ1334" i="8"/>
  <c r="THZ1340" i="8" s="1"/>
  <c r="THY1334" i="8"/>
  <c r="THY1340" i="8" s="1"/>
  <c r="THX1334" i="8"/>
  <c r="THX1340" i="8" s="1"/>
  <c r="THK1334" i="8"/>
  <c r="THK1340" i="8" s="1"/>
  <c r="THJ1334" i="8"/>
  <c r="THJ1340" i="8" s="1"/>
  <c r="THI1334" i="8"/>
  <c r="THI1340" i="8" s="1"/>
  <c r="THH1334" i="8"/>
  <c r="THH1340" i="8" s="1"/>
  <c r="TGU1334" i="8"/>
  <c r="TGU1340" i="8" s="1"/>
  <c r="TGT1334" i="8"/>
  <c r="TGT1340" i="8" s="1"/>
  <c r="TGS1334" i="8"/>
  <c r="TGS1340" i="8" s="1"/>
  <c r="TGR1334" i="8"/>
  <c r="TGR1340" i="8" s="1"/>
  <c r="TGE1334" i="8"/>
  <c r="TGE1340" i="8" s="1"/>
  <c r="TGD1334" i="8"/>
  <c r="TGD1340" i="8" s="1"/>
  <c r="TGC1334" i="8"/>
  <c r="TGC1340" i="8" s="1"/>
  <c r="TGB1334" i="8"/>
  <c r="TGB1340" i="8" s="1"/>
  <c r="TFO1334" i="8"/>
  <c r="TFO1340" i="8" s="1"/>
  <c r="TFN1334" i="8"/>
  <c r="TFN1340" i="8" s="1"/>
  <c r="TFM1334" i="8"/>
  <c r="TFM1340" i="8" s="1"/>
  <c r="TFL1334" i="8"/>
  <c r="TFL1340" i="8" s="1"/>
  <c r="TEY1334" i="8"/>
  <c r="TEY1340" i="8" s="1"/>
  <c r="TEX1334" i="8"/>
  <c r="TEX1340" i="8" s="1"/>
  <c r="TEW1334" i="8"/>
  <c r="TEW1340" i="8" s="1"/>
  <c r="TEV1334" i="8"/>
  <c r="TEV1340" i="8" s="1"/>
  <c r="TEI1334" i="8"/>
  <c r="TEI1340" i="8" s="1"/>
  <c r="TEH1334" i="8"/>
  <c r="TEH1340" i="8" s="1"/>
  <c r="TEG1334" i="8"/>
  <c r="TEG1340" i="8" s="1"/>
  <c r="TEF1334" i="8"/>
  <c r="TEF1340" i="8" s="1"/>
  <c r="TDS1334" i="8"/>
  <c r="TDS1340" i="8" s="1"/>
  <c r="TDR1334" i="8"/>
  <c r="TDR1340" i="8" s="1"/>
  <c r="TDQ1334" i="8"/>
  <c r="TDQ1340" i="8" s="1"/>
  <c r="TDP1334" i="8"/>
  <c r="TDP1340" i="8" s="1"/>
  <c r="TDC1334" i="8"/>
  <c r="TDC1340" i="8" s="1"/>
  <c r="TDB1334" i="8"/>
  <c r="TDB1340" i="8" s="1"/>
  <c r="TDA1334" i="8"/>
  <c r="TDA1340" i="8" s="1"/>
  <c r="TCZ1334" i="8"/>
  <c r="TCZ1340" i="8" s="1"/>
  <c r="TCM1334" i="8"/>
  <c r="TCM1340" i="8" s="1"/>
  <c r="TCL1334" i="8"/>
  <c r="TCL1340" i="8" s="1"/>
  <c r="TCK1334" i="8"/>
  <c r="TCK1340" i="8" s="1"/>
  <c r="TCJ1334" i="8"/>
  <c r="TCJ1340" i="8" s="1"/>
  <c r="TBW1334" i="8"/>
  <c r="TBW1340" i="8" s="1"/>
  <c r="TBV1334" i="8"/>
  <c r="TBV1340" i="8" s="1"/>
  <c r="TBU1334" i="8"/>
  <c r="TBU1340" i="8" s="1"/>
  <c r="TBT1334" i="8"/>
  <c r="TBT1340" i="8" s="1"/>
  <c r="TBG1334" i="8"/>
  <c r="TBG1340" i="8" s="1"/>
  <c r="TBF1334" i="8"/>
  <c r="TBF1340" i="8" s="1"/>
  <c r="TBE1334" i="8"/>
  <c r="TBE1340" i="8" s="1"/>
  <c r="TBD1334" i="8"/>
  <c r="TBD1340" i="8" s="1"/>
  <c r="TAQ1334" i="8"/>
  <c r="TAQ1340" i="8" s="1"/>
  <c r="TAP1334" i="8"/>
  <c r="TAP1340" i="8" s="1"/>
  <c r="TAO1334" i="8"/>
  <c r="TAO1340" i="8" s="1"/>
  <c r="TAN1334" i="8"/>
  <c r="TAN1340" i="8" s="1"/>
  <c r="TAA1334" i="8"/>
  <c r="TAA1340" i="8" s="1"/>
  <c r="SZZ1334" i="8"/>
  <c r="SZZ1340" i="8" s="1"/>
  <c r="SZY1334" i="8"/>
  <c r="SZY1340" i="8" s="1"/>
  <c r="SZX1334" i="8"/>
  <c r="SZX1340" i="8" s="1"/>
  <c r="SZK1334" i="8"/>
  <c r="SZK1340" i="8" s="1"/>
  <c r="SZJ1334" i="8"/>
  <c r="SZJ1340" i="8" s="1"/>
  <c r="SZI1334" i="8"/>
  <c r="SZI1340" i="8" s="1"/>
  <c r="SZH1334" i="8"/>
  <c r="SZH1340" i="8" s="1"/>
  <c r="SYU1334" i="8"/>
  <c r="SYU1340" i="8" s="1"/>
  <c r="SYT1334" i="8"/>
  <c r="SYT1340" i="8" s="1"/>
  <c r="SYS1334" i="8"/>
  <c r="SYS1340" i="8" s="1"/>
  <c r="SYR1334" i="8"/>
  <c r="SYR1340" i="8" s="1"/>
  <c r="SYE1334" i="8"/>
  <c r="SYE1340" i="8" s="1"/>
  <c r="SYD1334" i="8"/>
  <c r="SYD1340" i="8" s="1"/>
  <c r="SYC1334" i="8"/>
  <c r="SYC1340" i="8" s="1"/>
  <c r="SYB1334" i="8"/>
  <c r="SYB1340" i="8" s="1"/>
  <c r="SXO1334" i="8"/>
  <c r="SXO1340" i="8" s="1"/>
  <c r="SXN1334" i="8"/>
  <c r="SXN1340" i="8" s="1"/>
  <c r="SXM1334" i="8"/>
  <c r="SXM1340" i="8" s="1"/>
  <c r="SXL1334" i="8"/>
  <c r="SXL1340" i="8" s="1"/>
  <c r="SWY1334" i="8"/>
  <c r="SWY1340" i="8" s="1"/>
  <c r="SWX1334" i="8"/>
  <c r="SWX1340" i="8" s="1"/>
  <c r="SWW1334" i="8"/>
  <c r="SWW1340" i="8" s="1"/>
  <c r="SWV1334" i="8"/>
  <c r="SWV1340" i="8" s="1"/>
  <c r="SWI1334" i="8"/>
  <c r="SWI1340" i="8" s="1"/>
  <c r="SWH1334" i="8"/>
  <c r="SWH1340" i="8" s="1"/>
  <c r="SWG1334" i="8"/>
  <c r="SWG1340" i="8" s="1"/>
  <c r="SWF1334" i="8"/>
  <c r="SWF1340" i="8" s="1"/>
  <c r="SVS1334" i="8"/>
  <c r="SVS1340" i="8" s="1"/>
  <c r="SVR1334" i="8"/>
  <c r="SVR1340" i="8" s="1"/>
  <c r="SVQ1334" i="8"/>
  <c r="SVQ1340" i="8" s="1"/>
  <c r="SVP1334" i="8"/>
  <c r="SVP1340" i="8" s="1"/>
  <c r="SVC1334" i="8"/>
  <c r="SVC1340" i="8" s="1"/>
  <c r="SVB1334" i="8"/>
  <c r="SVB1340" i="8" s="1"/>
  <c r="SVA1334" i="8"/>
  <c r="SVA1340" i="8" s="1"/>
  <c r="SUZ1334" i="8"/>
  <c r="SUZ1340" i="8" s="1"/>
  <c r="SUM1334" i="8"/>
  <c r="SUM1340" i="8" s="1"/>
  <c r="SUL1334" i="8"/>
  <c r="SUL1340" i="8" s="1"/>
  <c r="SUK1334" i="8"/>
  <c r="SUK1340" i="8" s="1"/>
  <c r="SUJ1334" i="8"/>
  <c r="SUJ1340" i="8" s="1"/>
  <c r="STW1334" i="8"/>
  <c r="STW1340" i="8" s="1"/>
  <c r="STV1334" i="8"/>
  <c r="STV1340" i="8" s="1"/>
  <c r="STU1334" i="8"/>
  <c r="STU1340" i="8" s="1"/>
  <c r="STT1334" i="8"/>
  <c r="STT1340" i="8" s="1"/>
  <c r="STG1334" i="8"/>
  <c r="STG1340" i="8" s="1"/>
  <c r="STF1334" i="8"/>
  <c r="STF1340" i="8" s="1"/>
  <c r="STE1334" i="8"/>
  <c r="STE1340" i="8" s="1"/>
  <c r="STD1334" i="8"/>
  <c r="STD1340" i="8" s="1"/>
  <c r="SSQ1334" i="8"/>
  <c r="SSQ1340" i="8" s="1"/>
  <c r="SSP1334" i="8"/>
  <c r="SSP1340" i="8" s="1"/>
  <c r="SSO1334" i="8"/>
  <c r="SSO1340" i="8" s="1"/>
  <c r="SSN1334" i="8"/>
  <c r="SSN1340" i="8" s="1"/>
  <c r="SSA1334" i="8"/>
  <c r="SSA1340" i="8" s="1"/>
  <c r="SRZ1334" i="8"/>
  <c r="SRZ1340" i="8" s="1"/>
  <c r="SRY1334" i="8"/>
  <c r="SRY1340" i="8" s="1"/>
  <c r="SRX1334" i="8"/>
  <c r="SRX1340" i="8" s="1"/>
  <c r="SRK1334" i="8"/>
  <c r="SRK1340" i="8" s="1"/>
  <c r="SRJ1334" i="8"/>
  <c r="SRJ1340" i="8" s="1"/>
  <c r="SRI1334" i="8"/>
  <c r="SRI1340" i="8" s="1"/>
  <c r="SRH1334" i="8"/>
  <c r="SRH1340" i="8" s="1"/>
  <c r="SQU1334" i="8"/>
  <c r="SQU1340" i="8" s="1"/>
  <c r="SQT1334" i="8"/>
  <c r="SQT1340" i="8" s="1"/>
  <c r="SQS1334" i="8"/>
  <c r="SQS1340" i="8" s="1"/>
  <c r="SQR1334" i="8"/>
  <c r="SQR1340" i="8" s="1"/>
  <c r="SQE1334" i="8"/>
  <c r="SQE1340" i="8" s="1"/>
  <c r="SQD1334" i="8"/>
  <c r="SQD1340" i="8" s="1"/>
  <c r="SQC1334" i="8"/>
  <c r="SQC1340" i="8" s="1"/>
  <c r="SQB1334" i="8"/>
  <c r="SQB1340" i="8" s="1"/>
  <c r="SPO1334" i="8"/>
  <c r="SPO1340" i="8" s="1"/>
  <c r="SPN1334" i="8"/>
  <c r="SPN1340" i="8" s="1"/>
  <c r="SPM1334" i="8"/>
  <c r="SPM1340" i="8" s="1"/>
  <c r="SPL1334" i="8"/>
  <c r="SPL1340" i="8" s="1"/>
  <c r="SOY1334" i="8"/>
  <c r="SOY1340" i="8" s="1"/>
  <c r="SOX1334" i="8"/>
  <c r="SOX1340" i="8" s="1"/>
  <c r="SOW1334" i="8"/>
  <c r="SOW1340" i="8" s="1"/>
  <c r="SOV1334" i="8"/>
  <c r="SOV1340" i="8" s="1"/>
  <c r="SOI1334" i="8"/>
  <c r="SOI1340" i="8" s="1"/>
  <c r="SOH1334" i="8"/>
  <c r="SOH1340" i="8" s="1"/>
  <c r="SOG1334" i="8"/>
  <c r="SOG1340" i="8" s="1"/>
  <c r="SOF1334" i="8"/>
  <c r="SOF1340" i="8" s="1"/>
  <c r="SNS1334" i="8"/>
  <c r="SNS1340" i="8" s="1"/>
  <c r="SNR1334" i="8"/>
  <c r="SNR1340" i="8" s="1"/>
  <c r="SNQ1334" i="8"/>
  <c r="SNQ1340" i="8" s="1"/>
  <c r="SNP1334" i="8"/>
  <c r="SNP1340" i="8" s="1"/>
  <c r="SNC1334" i="8"/>
  <c r="SNC1340" i="8" s="1"/>
  <c r="SNB1334" i="8"/>
  <c r="SNB1340" i="8" s="1"/>
  <c r="SNA1334" i="8"/>
  <c r="SNA1340" i="8" s="1"/>
  <c r="SMZ1334" i="8"/>
  <c r="SMZ1340" i="8" s="1"/>
  <c r="SMM1334" i="8"/>
  <c r="SMM1340" i="8" s="1"/>
  <c r="SML1334" i="8"/>
  <c r="SML1340" i="8" s="1"/>
  <c r="SMK1334" i="8"/>
  <c r="SMK1340" i="8" s="1"/>
  <c r="SMJ1334" i="8"/>
  <c r="SMJ1340" i="8" s="1"/>
  <c r="SLW1334" i="8"/>
  <c r="SLW1340" i="8" s="1"/>
  <c r="SLV1334" i="8"/>
  <c r="SLV1340" i="8" s="1"/>
  <c r="SLU1334" i="8"/>
  <c r="SLU1340" i="8" s="1"/>
  <c r="SLT1334" i="8"/>
  <c r="SLT1340" i="8" s="1"/>
  <c r="SLG1334" i="8"/>
  <c r="SLG1340" i="8" s="1"/>
  <c r="SLF1334" i="8"/>
  <c r="SLF1340" i="8" s="1"/>
  <c r="SLE1334" i="8"/>
  <c r="SLE1340" i="8" s="1"/>
  <c r="SLD1334" i="8"/>
  <c r="SLD1340" i="8" s="1"/>
  <c r="SKQ1334" i="8"/>
  <c r="SKQ1340" i="8" s="1"/>
  <c r="SKP1334" i="8"/>
  <c r="SKP1340" i="8" s="1"/>
  <c r="SKO1334" i="8"/>
  <c r="SKO1340" i="8" s="1"/>
  <c r="SKN1334" i="8"/>
  <c r="SKN1340" i="8" s="1"/>
  <c r="SKA1334" i="8"/>
  <c r="SKA1340" i="8" s="1"/>
  <c r="SJZ1334" i="8"/>
  <c r="SJZ1340" i="8" s="1"/>
  <c r="SJY1334" i="8"/>
  <c r="SJY1340" i="8" s="1"/>
  <c r="SJX1334" i="8"/>
  <c r="SJX1340" i="8" s="1"/>
  <c r="SJK1334" i="8"/>
  <c r="SJK1340" i="8" s="1"/>
  <c r="SJJ1334" i="8"/>
  <c r="SJJ1340" i="8" s="1"/>
  <c r="SJI1334" i="8"/>
  <c r="SJI1340" i="8" s="1"/>
  <c r="SJH1334" i="8"/>
  <c r="SJH1340" i="8" s="1"/>
  <c r="SIU1334" i="8"/>
  <c r="SIU1340" i="8" s="1"/>
  <c r="SIT1334" i="8"/>
  <c r="SIT1340" i="8" s="1"/>
  <c r="SIS1334" i="8"/>
  <c r="SIS1340" i="8" s="1"/>
  <c r="SIR1334" i="8"/>
  <c r="SIR1340" i="8" s="1"/>
  <c r="SIE1334" i="8"/>
  <c r="SIE1340" i="8" s="1"/>
  <c r="SID1334" i="8"/>
  <c r="SID1340" i="8" s="1"/>
  <c r="SIC1334" i="8"/>
  <c r="SIC1340" i="8" s="1"/>
  <c r="SIB1334" i="8"/>
  <c r="SIB1340" i="8" s="1"/>
  <c r="SHO1334" i="8"/>
  <c r="SHO1340" i="8" s="1"/>
  <c r="SHN1334" i="8"/>
  <c r="SHN1340" i="8" s="1"/>
  <c r="SHM1334" i="8"/>
  <c r="SHM1340" i="8" s="1"/>
  <c r="SHL1334" i="8"/>
  <c r="SHL1340" i="8" s="1"/>
  <c r="SGY1334" i="8"/>
  <c r="SGY1340" i="8" s="1"/>
  <c r="SGX1334" i="8"/>
  <c r="SGX1340" i="8" s="1"/>
  <c r="SGW1334" i="8"/>
  <c r="SGW1340" i="8" s="1"/>
  <c r="SGV1334" i="8"/>
  <c r="SGV1340" i="8" s="1"/>
  <c r="SGI1334" i="8"/>
  <c r="SGI1340" i="8" s="1"/>
  <c r="SGH1334" i="8"/>
  <c r="SGH1340" i="8" s="1"/>
  <c r="SGG1334" i="8"/>
  <c r="SGG1340" i="8" s="1"/>
  <c r="SGF1334" i="8"/>
  <c r="SGF1340" i="8" s="1"/>
  <c r="SFS1334" i="8"/>
  <c r="SFS1340" i="8" s="1"/>
  <c r="SFR1334" i="8"/>
  <c r="SFR1340" i="8" s="1"/>
  <c r="SFQ1334" i="8"/>
  <c r="SFQ1340" i="8" s="1"/>
  <c r="SFP1334" i="8"/>
  <c r="SFP1340" i="8" s="1"/>
  <c r="SFC1334" i="8"/>
  <c r="SFC1340" i="8" s="1"/>
  <c r="SFB1334" i="8"/>
  <c r="SFB1340" i="8" s="1"/>
  <c r="SFA1334" i="8"/>
  <c r="SFA1340" i="8" s="1"/>
  <c r="SEZ1334" i="8"/>
  <c r="SEZ1340" i="8" s="1"/>
  <c r="SEM1334" i="8"/>
  <c r="SEM1340" i="8" s="1"/>
  <c r="SEL1334" i="8"/>
  <c r="SEL1340" i="8" s="1"/>
  <c r="SEK1334" i="8"/>
  <c r="SEK1340" i="8" s="1"/>
  <c r="SEJ1334" i="8"/>
  <c r="SEJ1340" i="8" s="1"/>
  <c r="SDW1334" i="8"/>
  <c r="SDW1340" i="8" s="1"/>
  <c r="SDV1334" i="8"/>
  <c r="SDV1340" i="8" s="1"/>
  <c r="SDU1334" i="8"/>
  <c r="SDU1340" i="8" s="1"/>
  <c r="SDT1334" i="8"/>
  <c r="SDT1340" i="8" s="1"/>
  <c r="SDG1334" i="8"/>
  <c r="SDG1340" i="8" s="1"/>
  <c r="SDF1334" i="8"/>
  <c r="SDF1340" i="8" s="1"/>
  <c r="SDE1334" i="8"/>
  <c r="SDE1340" i="8" s="1"/>
  <c r="SDD1334" i="8"/>
  <c r="SDD1340" i="8" s="1"/>
  <c r="SCQ1334" i="8"/>
  <c r="SCQ1340" i="8" s="1"/>
  <c r="SCP1334" i="8"/>
  <c r="SCP1340" i="8" s="1"/>
  <c r="SCO1334" i="8"/>
  <c r="SCO1340" i="8" s="1"/>
  <c r="SCN1334" i="8"/>
  <c r="SCN1340" i="8" s="1"/>
  <c r="SCA1334" i="8"/>
  <c r="SCA1340" i="8" s="1"/>
  <c r="SBZ1334" i="8"/>
  <c r="SBZ1340" i="8" s="1"/>
  <c r="SBY1334" i="8"/>
  <c r="SBY1340" i="8" s="1"/>
  <c r="SBX1334" i="8"/>
  <c r="SBX1340" i="8" s="1"/>
  <c r="SBK1334" i="8"/>
  <c r="SBK1340" i="8" s="1"/>
  <c r="SBJ1334" i="8"/>
  <c r="SBJ1340" i="8" s="1"/>
  <c r="SBI1334" i="8"/>
  <c r="SBI1340" i="8" s="1"/>
  <c r="SBH1334" i="8"/>
  <c r="SBH1340" i="8" s="1"/>
  <c r="SAU1334" i="8"/>
  <c r="SAU1340" i="8" s="1"/>
  <c r="SAT1334" i="8"/>
  <c r="SAT1340" i="8" s="1"/>
  <c r="SAS1334" i="8"/>
  <c r="SAS1340" i="8" s="1"/>
  <c r="SAR1334" i="8"/>
  <c r="SAR1340" i="8" s="1"/>
  <c r="SAE1334" i="8"/>
  <c r="SAE1340" i="8" s="1"/>
  <c r="SAD1334" i="8"/>
  <c r="SAD1340" i="8" s="1"/>
  <c r="SAC1334" i="8"/>
  <c r="SAC1340" i="8" s="1"/>
  <c r="SAB1334" i="8"/>
  <c r="SAB1340" i="8" s="1"/>
  <c r="RZO1334" i="8"/>
  <c r="RZO1340" i="8" s="1"/>
  <c r="RZN1334" i="8"/>
  <c r="RZN1340" i="8" s="1"/>
  <c r="RZM1334" i="8"/>
  <c r="RZM1340" i="8" s="1"/>
  <c r="RZL1334" i="8"/>
  <c r="RZL1340" i="8" s="1"/>
  <c r="RYY1334" i="8"/>
  <c r="RYY1340" i="8" s="1"/>
  <c r="RYX1334" i="8"/>
  <c r="RYX1340" i="8" s="1"/>
  <c r="RYW1334" i="8"/>
  <c r="RYW1340" i="8" s="1"/>
  <c r="RYV1334" i="8"/>
  <c r="RYV1340" i="8" s="1"/>
  <c r="RYI1334" i="8"/>
  <c r="RYI1340" i="8" s="1"/>
  <c r="RYH1334" i="8"/>
  <c r="RYH1340" i="8" s="1"/>
  <c r="RYG1334" i="8"/>
  <c r="RYG1340" i="8" s="1"/>
  <c r="RYF1334" i="8"/>
  <c r="RYF1340" i="8" s="1"/>
  <c r="RXS1334" i="8"/>
  <c r="RXS1340" i="8" s="1"/>
  <c r="RXR1334" i="8"/>
  <c r="RXR1340" i="8" s="1"/>
  <c r="RXQ1334" i="8"/>
  <c r="RXQ1340" i="8" s="1"/>
  <c r="RXP1334" i="8"/>
  <c r="RXP1340" i="8" s="1"/>
  <c r="RXC1334" i="8"/>
  <c r="RXC1340" i="8" s="1"/>
  <c r="RXB1334" i="8"/>
  <c r="RXB1340" i="8" s="1"/>
  <c r="RXA1334" i="8"/>
  <c r="RXA1340" i="8" s="1"/>
  <c r="RWZ1334" i="8"/>
  <c r="RWZ1340" i="8" s="1"/>
  <c r="RWM1334" i="8"/>
  <c r="RWM1340" i="8" s="1"/>
  <c r="RWL1334" i="8"/>
  <c r="RWL1340" i="8" s="1"/>
  <c r="RWK1334" i="8"/>
  <c r="RWK1340" i="8" s="1"/>
  <c r="RWJ1334" i="8"/>
  <c r="RWJ1340" i="8" s="1"/>
  <c r="RVW1334" i="8"/>
  <c r="RVW1340" i="8" s="1"/>
  <c r="RVV1334" i="8"/>
  <c r="RVV1340" i="8" s="1"/>
  <c r="RVU1334" i="8"/>
  <c r="RVU1340" i="8" s="1"/>
  <c r="RVT1334" i="8"/>
  <c r="RVT1340" i="8" s="1"/>
  <c r="RVG1334" i="8"/>
  <c r="RVG1340" i="8" s="1"/>
  <c r="RVF1334" i="8"/>
  <c r="RVF1340" i="8" s="1"/>
  <c r="RVE1334" i="8"/>
  <c r="RVE1340" i="8" s="1"/>
  <c r="RVD1334" i="8"/>
  <c r="RVD1340" i="8" s="1"/>
  <c r="RUQ1334" i="8"/>
  <c r="RUQ1340" i="8" s="1"/>
  <c r="RUP1334" i="8"/>
  <c r="RUP1340" i="8" s="1"/>
  <c r="RUO1334" i="8"/>
  <c r="RUO1340" i="8" s="1"/>
  <c r="RUN1334" i="8"/>
  <c r="RUN1340" i="8" s="1"/>
  <c r="RUA1334" i="8"/>
  <c r="RUA1340" i="8" s="1"/>
  <c r="RTZ1334" i="8"/>
  <c r="RTZ1340" i="8" s="1"/>
  <c r="RTY1334" i="8"/>
  <c r="RTY1340" i="8" s="1"/>
  <c r="RTX1334" i="8"/>
  <c r="RTX1340" i="8" s="1"/>
  <c r="RTK1334" i="8"/>
  <c r="RTK1340" i="8" s="1"/>
  <c r="RTJ1334" i="8"/>
  <c r="RTJ1340" i="8" s="1"/>
  <c r="RTI1334" i="8"/>
  <c r="RTI1340" i="8" s="1"/>
  <c r="RTH1334" i="8"/>
  <c r="RTH1340" i="8" s="1"/>
  <c r="RSU1334" i="8"/>
  <c r="RSU1340" i="8" s="1"/>
  <c r="RST1334" i="8"/>
  <c r="RST1340" i="8" s="1"/>
  <c r="RSS1334" i="8"/>
  <c r="RSS1340" i="8" s="1"/>
  <c r="RSR1334" i="8"/>
  <c r="RSR1340" i="8" s="1"/>
  <c r="RSE1334" i="8"/>
  <c r="RSE1340" i="8" s="1"/>
  <c r="RSD1334" i="8"/>
  <c r="RSD1340" i="8" s="1"/>
  <c r="RSC1334" i="8"/>
  <c r="RSC1340" i="8" s="1"/>
  <c r="RSB1334" i="8"/>
  <c r="RSB1340" i="8" s="1"/>
  <c r="RRO1334" i="8"/>
  <c r="RRO1340" i="8" s="1"/>
  <c r="RRN1334" i="8"/>
  <c r="RRN1340" i="8" s="1"/>
  <c r="RRM1334" i="8"/>
  <c r="RRM1340" i="8" s="1"/>
  <c r="RRL1334" i="8"/>
  <c r="RRL1340" i="8" s="1"/>
  <c r="RQY1334" i="8"/>
  <c r="RQY1340" i="8" s="1"/>
  <c r="RQX1334" i="8"/>
  <c r="RQX1340" i="8" s="1"/>
  <c r="RQW1334" i="8"/>
  <c r="RQW1340" i="8" s="1"/>
  <c r="RQV1334" i="8"/>
  <c r="RQV1340" i="8" s="1"/>
  <c r="RQI1334" i="8"/>
  <c r="RQI1340" i="8" s="1"/>
  <c r="RQH1334" i="8"/>
  <c r="RQH1340" i="8" s="1"/>
  <c r="RQG1334" i="8"/>
  <c r="RQG1340" i="8" s="1"/>
  <c r="RQF1334" i="8"/>
  <c r="RQF1340" i="8" s="1"/>
  <c r="RPS1334" i="8"/>
  <c r="RPS1340" i="8" s="1"/>
  <c r="RPR1334" i="8"/>
  <c r="RPR1340" i="8" s="1"/>
  <c r="RPQ1334" i="8"/>
  <c r="RPQ1340" i="8" s="1"/>
  <c r="RPP1334" i="8"/>
  <c r="RPP1340" i="8" s="1"/>
  <c r="RPC1334" i="8"/>
  <c r="RPC1340" i="8" s="1"/>
  <c r="RPB1334" i="8"/>
  <c r="RPB1340" i="8" s="1"/>
  <c r="RPA1334" i="8"/>
  <c r="RPA1340" i="8" s="1"/>
  <c r="ROZ1334" i="8"/>
  <c r="ROZ1340" i="8" s="1"/>
  <c r="ROM1334" i="8"/>
  <c r="ROM1340" i="8" s="1"/>
  <c r="ROL1334" i="8"/>
  <c r="ROL1340" i="8" s="1"/>
  <c r="ROK1334" i="8"/>
  <c r="ROK1340" i="8" s="1"/>
  <c r="ROJ1334" i="8"/>
  <c r="ROJ1340" i="8" s="1"/>
  <c r="RNW1334" i="8"/>
  <c r="RNW1340" i="8" s="1"/>
  <c r="RNV1334" i="8"/>
  <c r="RNV1340" i="8" s="1"/>
  <c r="RNU1334" i="8"/>
  <c r="RNU1340" i="8" s="1"/>
  <c r="RNT1334" i="8"/>
  <c r="RNT1340" i="8" s="1"/>
  <c r="RNG1334" i="8"/>
  <c r="RNG1340" i="8" s="1"/>
  <c r="RNF1334" i="8"/>
  <c r="RNF1340" i="8" s="1"/>
  <c r="RNE1334" i="8"/>
  <c r="RNE1340" i="8" s="1"/>
  <c r="RND1334" i="8"/>
  <c r="RND1340" i="8" s="1"/>
  <c r="RMQ1334" i="8"/>
  <c r="RMQ1340" i="8" s="1"/>
  <c r="RMP1334" i="8"/>
  <c r="RMP1340" i="8" s="1"/>
  <c r="RMO1334" i="8"/>
  <c r="RMO1340" i="8" s="1"/>
  <c r="RMN1334" i="8"/>
  <c r="RMN1340" i="8" s="1"/>
  <c r="RMA1334" i="8"/>
  <c r="RMA1340" i="8" s="1"/>
  <c r="RLZ1334" i="8"/>
  <c r="RLZ1340" i="8" s="1"/>
  <c r="RLY1334" i="8"/>
  <c r="RLY1340" i="8" s="1"/>
  <c r="RLX1334" i="8"/>
  <c r="RLX1340" i="8" s="1"/>
  <c r="RLK1334" i="8"/>
  <c r="RLK1340" i="8" s="1"/>
  <c r="RLJ1334" i="8"/>
  <c r="RLJ1340" i="8" s="1"/>
  <c r="RLI1334" i="8"/>
  <c r="RLI1340" i="8" s="1"/>
  <c r="RLH1334" i="8"/>
  <c r="RLH1340" i="8" s="1"/>
  <c r="RKU1334" i="8"/>
  <c r="RKU1340" i="8" s="1"/>
  <c r="RKT1334" i="8"/>
  <c r="RKT1340" i="8" s="1"/>
  <c r="RKS1334" i="8"/>
  <c r="RKS1340" i="8" s="1"/>
  <c r="RKR1334" i="8"/>
  <c r="RKR1340" i="8" s="1"/>
  <c r="RKE1334" i="8"/>
  <c r="RKE1340" i="8" s="1"/>
  <c r="RKD1334" i="8"/>
  <c r="RKD1340" i="8" s="1"/>
  <c r="RKC1334" i="8"/>
  <c r="RKC1340" i="8" s="1"/>
  <c r="RKB1334" i="8"/>
  <c r="RKB1340" i="8" s="1"/>
  <c r="RJO1334" i="8"/>
  <c r="RJO1340" i="8" s="1"/>
  <c r="RJN1334" i="8"/>
  <c r="RJN1340" i="8" s="1"/>
  <c r="RJM1334" i="8"/>
  <c r="RJM1340" i="8" s="1"/>
  <c r="RJL1334" i="8"/>
  <c r="RJL1340" i="8" s="1"/>
  <c r="RIY1334" i="8"/>
  <c r="RIY1340" i="8" s="1"/>
  <c r="RIX1334" i="8"/>
  <c r="RIX1340" i="8" s="1"/>
  <c r="RIW1334" i="8"/>
  <c r="RIW1340" i="8" s="1"/>
  <c r="RIV1334" i="8"/>
  <c r="RIV1340" i="8" s="1"/>
  <c r="RII1334" i="8"/>
  <c r="RII1340" i="8" s="1"/>
  <c r="RIH1334" i="8"/>
  <c r="RIH1340" i="8" s="1"/>
  <c r="RIG1334" i="8"/>
  <c r="RIG1340" i="8" s="1"/>
  <c r="RIF1334" i="8"/>
  <c r="RIF1340" i="8" s="1"/>
  <c r="RHS1334" i="8"/>
  <c r="RHS1340" i="8" s="1"/>
  <c r="RHR1334" i="8"/>
  <c r="RHR1340" i="8" s="1"/>
  <c r="RHQ1334" i="8"/>
  <c r="RHQ1340" i="8" s="1"/>
  <c r="RHP1334" i="8"/>
  <c r="RHP1340" i="8" s="1"/>
  <c r="RHC1334" i="8"/>
  <c r="RHC1340" i="8" s="1"/>
  <c r="RHB1334" i="8"/>
  <c r="RHB1340" i="8" s="1"/>
  <c r="RHA1334" i="8"/>
  <c r="RHA1340" i="8" s="1"/>
  <c r="RGZ1334" i="8"/>
  <c r="RGZ1340" i="8" s="1"/>
  <c r="RGM1334" i="8"/>
  <c r="RGM1340" i="8" s="1"/>
  <c r="RGL1334" i="8"/>
  <c r="RGL1340" i="8" s="1"/>
  <c r="RGK1334" i="8"/>
  <c r="RGK1340" i="8" s="1"/>
  <c r="RGJ1334" i="8"/>
  <c r="RGJ1340" i="8" s="1"/>
  <c r="RFW1334" i="8"/>
  <c r="RFW1340" i="8" s="1"/>
  <c r="RFV1334" i="8"/>
  <c r="RFV1340" i="8" s="1"/>
  <c r="RFU1334" i="8"/>
  <c r="RFU1340" i="8" s="1"/>
  <c r="RFT1334" i="8"/>
  <c r="RFT1340" i="8" s="1"/>
  <c r="RFG1334" i="8"/>
  <c r="RFG1340" i="8" s="1"/>
  <c r="RFF1334" i="8"/>
  <c r="RFF1340" i="8" s="1"/>
  <c r="RFE1334" i="8"/>
  <c r="RFE1340" i="8" s="1"/>
  <c r="RFD1334" i="8"/>
  <c r="RFD1340" i="8" s="1"/>
  <c r="REQ1334" i="8"/>
  <c r="REQ1340" i="8" s="1"/>
  <c r="REP1334" i="8"/>
  <c r="REP1340" i="8" s="1"/>
  <c r="REO1334" i="8"/>
  <c r="REO1340" i="8" s="1"/>
  <c r="REN1334" i="8"/>
  <c r="REN1340" i="8" s="1"/>
  <c r="REA1334" i="8"/>
  <c r="REA1340" i="8" s="1"/>
  <c r="RDZ1334" i="8"/>
  <c r="RDZ1340" i="8" s="1"/>
  <c r="RDY1334" i="8"/>
  <c r="RDY1340" i="8" s="1"/>
  <c r="RDX1334" i="8"/>
  <c r="RDX1340" i="8" s="1"/>
  <c r="RDK1334" i="8"/>
  <c r="RDK1340" i="8" s="1"/>
  <c r="RDJ1334" i="8"/>
  <c r="RDJ1340" i="8" s="1"/>
  <c r="RDI1334" i="8"/>
  <c r="RDI1340" i="8" s="1"/>
  <c r="RDH1334" i="8"/>
  <c r="RDH1340" i="8" s="1"/>
  <c r="RCU1334" i="8"/>
  <c r="RCU1340" i="8" s="1"/>
  <c r="RCT1334" i="8"/>
  <c r="RCT1340" i="8" s="1"/>
  <c r="RCS1334" i="8"/>
  <c r="RCS1340" i="8" s="1"/>
  <c r="RCR1334" i="8"/>
  <c r="RCR1340" i="8" s="1"/>
  <c r="RCE1334" i="8"/>
  <c r="RCE1340" i="8" s="1"/>
  <c r="RCD1334" i="8"/>
  <c r="RCD1340" i="8" s="1"/>
  <c r="RCC1334" i="8"/>
  <c r="RCC1340" i="8" s="1"/>
  <c r="RCB1334" i="8"/>
  <c r="RCB1340" i="8" s="1"/>
  <c r="RBO1334" i="8"/>
  <c r="RBO1340" i="8" s="1"/>
  <c r="RBN1334" i="8"/>
  <c r="RBN1340" i="8" s="1"/>
  <c r="RBM1334" i="8"/>
  <c r="RBM1340" i="8" s="1"/>
  <c r="RBL1334" i="8"/>
  <c r="RBL1340" i="8" s="1"/>
  <c r="RAY1334" i="8"/>
  <c r="RAY1340" i="8" s="1"/>
  <c r="RAX1334" i="8"/>
  <c r="RAX1340" i="8" s="1"/>
  <c r="RAW1334" i="8"/>
  <c r="RAW1340" i="8" s="1"/>
  <c r="RAV1334" i="8"/>
  <c r="RAV1340" i="8" s="1"/>
  <c r="RAI1334" i="8"/>
  <c r="RAI1340" i="8" s="1"/>
  <c r="RAH1334" i="8"/>
  <c r="RAH1340" i="8" s="1"/>
  <c r="RAG1334" i="8"/>
  <c r="RAG1340" i="8" s="1"/>
  <c r="RAF1334" i="8"/>
  <c r="RAF1340" i="8" s="1"/>
  <c r="QZS1334" i="8"/>
  <c r="QZS1340" i="8" s="1"/>
  <c r="QZR1334" i="8"/>
  <c r="QZR1340" i="8" s="1"/>
  <c r="QZQ1334" i="8"/>
  <c r="QZQ1340" i="8" s="1"/>
  <c r="QZP1334" i="8"/>
  <c r="QZP1340" i="8" s="1"/>
  <c r="QZC1334" i="8"/>
  <c r="QZC1340" i="8" s="1"/>
  <c r="QZB1334" i="8"/>
  <c r="QZB1340" i="8" s="1"/>
  <c r="QZA1334" i="8"/>
  <c r="QZA1340" i="8" s="1"/>
  <c r="QYZ1334" i="8"/>
  <c r="QYZ1340" i="8" s="1"/>
  <c r="QYM1334" i="8"/>
  <c r="QYM1340" i="8" s="1"/>
  <c r="QYL1334" i="8"/>
  <c r="QYL1340" i="8" s="1"/>
  <c r="QYK1334" i="8"/>
  <c r="QYK1340" i="8" s="1"/>
  <c r="QYJ1334" i="8"/>
  <c r="QYJ1340" i="8" s="1"/>
  <c r="QXW1334" i="8"/>
  <c r="QXW1340" i="8" s="1"/>
  <c r="QXV1334" i="8"/>
  <c r="QXV1340" i="8" s="1"/>
  <c r="QXU1334" i="8"/>
  <c r="QXU1340" i="8" s="1"/>
  <c r="QXT1334" i="8"/>
  <c r="QXT1340" i="8" s="1"/>
  <c r="QXG1334" i="8"/>
  <c r="QXG1340" i="8" s="1"/>
  <c r="QXF1334" i="8"/>
  <c r="QXF1340" i="8" s="1"/>
  <c r="QXE1334" i="8"/>
  <c r="QXE1340" i="8" s="1"/>
  <c r="QXD1334" i="8"/>
  <c r="QXD1340" i="8" s="1"/>
  <c r="QWQ1334" i="8"/>
  <c r="QWQ1340" i="8" s="1"/>
  <c r="QWP1334" i="8"/>
  <c r="QWP1340" i="8" s="1"/>
  <c r="QWO1334" i="8"/>
  <c r="QWO1340" i="8" s="1"/>
  <c r="QWN1334" i="8"/>
  <c r="QWN1340" i="8" s="1"/>
  <c r="QWA1334" i="8"/>
  <c r="QWA1340" i="8" s="1"/>
  <c r="QVZ1334" i="8"/>
  <c r="QVZ1340" i="8" s="1"/>
  <c r="QVY1334" i="8"/>
  <c r="QVY1340" i="8" s="1"/>
  <c r="QVX1334" i="8"/>
  <c r="QVX1340" i="8" s="1"/>
  <c r="QVK1334" i="8"/>
  <c r="QVK1340" i="8" s="1"/>
  <c r="QVJ1334" i="8"/>
  <c r="QVJ1340" i="8" s="1"/>
  <c r="QVI1334" i="8"/>
  <c r="QVI1340" i="8" s="1"/>
  <c r="QVH1334" i="8"/>
  <c r="QVH1340" i="8" s="1"/>
  <c r="QUU1334" i="8"/>
  <c r="QUU1340" i="8" s="1"/>
  <c r="QUT1334" i="8"/>
  <c r="QUT1340" i="8" s="1"/>
  <c r="QUS1334" i="8"/>
  <c r="QUS1340" i="8" s="1"/>
  <c r="QUR1334" i="8"/>
  <c r="QUR1340" i="8" s="1"/>
  <c r="QUE1334" i="8"/>
  <c r="QUE1340" i="8" s="1"/>
  <c r="QUD1334" i="8"/>
  <c r="QUD1340" i="8" s="1"/>
  <c r="QUC1334" i="8"/>
  <c r="QUC1340" i="8" s="1"/>
  <c r="QUB1334" i="8"/>
  <c r="QUB1340" i="8" s="1"/>
  <c r="QTO1334" i="8"/>
  <c r="QTO1340" i="8" s="1"/>
  <c r="QTN1334" i="8"/>
  <c r="QTN1340" i="8" s="1"/>
  <c r="QTM1334" i="8"/>
  <c r="QTM1340" i="8" s="1"/>
  <c r="QTL1334" i="8"/>
  <c r="QTL1340" i="8" s="1"/>
  <c r="QSY1334" i="8"/>
  <c r="QSY1340" i="8" s="1"/>
  <c r="QSX1334" i="8"/>
  <c r="QSX1340" i="8" s="1"/>
  <c r="QSW1334" i="8"/>
  <c r="QSW1340" i="8" s="1"/>
  <c r="QSV1334" i="8"/>
  <c r="QSV1340" i="8" s="1"/>
  <c r="QSI1334" i="8"/>
  <c r="QSI1340" i="8" s="1"/>
  <c r="QSH1334" i="8"/>
  <c r="QSH1340" i="8" s="1"/>
  <c r="QSG1334" i="8"/>
  <c r="QSG1340" i="8" s="1"/>
  <c r="QSF1334" i="8"/>
  <c r="QSF1340" i="8" s="1"/>
  <c r="QRS1334" i="8"/>
  <c r="QRS1340" i="8" s="1"/>
  <c r="QRR1334" i="8"/>
  <c r="QRR1340" i="8" s="1"/>
  <c r="QRQ1334" i="8"/>
  <c r="QRQ1340" i="8" s="1"/>
  <c r="QRP1334" i="8"/>
  <c r="QRP1340" i="8" s="1"/>
  <c r="QRC1334" i="8"/>
  <c r="QRC1340" i="8" s="1"/>
  <c r="QRB1334" i="8"/>
  <c r="QRB1340" i="8" s="1"/>
  <c r="QRA1334" i="8"/>
  <c r="QRA1340" i="8" s="1"/>
  <c r="QQZ1334" i="8"/>
  <c r="QQZ1340" i="8" s="1"/>
  <c r="QQM1334" i="8"/>
  <c r="QQM1340" i="8" s="1"/>
  <c r="QQL1334" i="8"/>
  <c r="QQL1340" i="8" s="1"/>
  <c r="QQK1334" i="8"/>
  <c r="QQK1340" i="8" s="1"/>
  <c r="QQJ1334" i="8"/>
  <c r="QQJ1340" i="8" s="1"/>
  <c r="QPW1334" i="8"/>
  <c r="QPW1340" i="8" s="1"/>
  <c r="QPV1334" i="8"/>
  <c r="QPV1340" i="8" s="1"/>
  <c r="QPU1334" i="8"/>
  <c r="QPU1340" i="8" s="1"/>
  <c r="QPT1334" i="8"/>
  <c r="QPT1340" i="8" s="1"/>
  <c r="QPG1334" i="8"/>
  <c r="QPG1340" i="8" s="1"/>
  <c r="QPF1334" i="8"/>
  <c r="QPF1340" i="8" s="1"/>
  <c r="QPE1334" i="8"/>
  <c r="QPE1340" i="8" s="1"/>
  <c r="QPD1334" i="8"/>
  <c r="QPD1340" i="8" s="1"/>
  <c r="QOQ1334" i="8"/>
  <c r="QOQ1340" i="8" s="1"/>
  <c r="QOP1334" i="8"/>
  <c r="QOP1340" i="8" s="1"/>
  <c r="QOO1334" i="8"/>
  <c r="QOO1340" i="8" s="1"/>
  <c r="QON1334" i="8"/>
  <c r="QON1340" i="8" s="1"/>
  <c r="QOA1334" i="8"/>
  <c r="QOA1340" i="8" s="1"/>
  <c r="QNZ1334" i="8"/>
  <c r="QNZ1340" i="8" s="1"/>
  <c r="QNY1334" i="8"/>
  <c r="QNY1340" i="8" s="1"/>
  <c r="QNX1334" i="8"/>
  <c r="QNX1340" i="8" s="1"/>
  <c r="QNK1334" i="8"/>
  <c r="QNK1340" i="8" s="1"/>
  <c r="QNJ1334" i="8"/>
  <c r="QNJ1340" i="8" s="1"/>
  <c r="QNI1334" i="8"/>
  <c r="QNI1340" i="8" s="1"/>
  <c r="QNH1334" i="8"/>
  <c r="QNH1340" i="8" s="1"/>
  <c r="QMU1334" i="8"/>
  <c r="QMU1340" i="8" s="1"/>
  <c r="QMT1334" i="8"/>
  <c r="QMT1340" i="8" s="1"/>
  <c r="QMS1334" i="8"/>
  <c r="QMS1340" i="8" s="1"/>
  <c r="QMR1334" i="8"/>
  <c r="QMR1340" i="8" s="1"/>
  <c r="QME1334" i="8"/>
  <c r="QME1340" i="8" s="1"/>
  <c r="QMD1334" i="8"/>
  <c r="QMD1340" i="8" s="1"/>
  <c r="QMC1334" i="8"/>
  <c r="QMC1340" i="8" s="1"/>
  <c r="QMB1334" i="8"/>
  <c r="QMB1340" i="8" s="1"/>
  <c r="QLO1334" i="8"/>
  <c r="QLO1340" i="8" s="1"/>
  <c r="QLN1334" i="8"/>
  <c r="QLN1340" i="8" s="1"/>
  <c r="QLM1334" i="8"/>
  <c r="QLM1340" i="8" s="1"/>
  <c r="QLL1334" i="8"/>
  <c r="QLL1340" i="8" s="1"/>
  <c r="QKY1334" i="8"/>
  <c r="QKY1340" i="8" s="1"/>
  <c r="QKX1334" i="8"/>
  <c r="QKX1340" i="8" s="1"/>
  <c r="QKW1334" i="8"/>
  <c r="QKW1340" i="8" s="1"/>
  <c r="QKV1334" i="8"/>
  <c r="QKV1340" i="8" s="1"/>
  <c r="QKI1334" i="8"/>
  <c r="QKI1340" i="8" s="1"/>
  <c r="QKH1334" i="8"/>
  <c r="QKH1340" i="8" s="1"/>
  <c r="QKG1334" i="8"/>
  <c r="QKG1340" i="8" s="1"/>
  <c r="QKF1334" i="8"/>
  <c r="QKF1340" i="8" s="1"/>
  <c r="QJS1334" i="8"/>
  <c r="QJS1340" i="8" s="1"/>
  <c r="QJR1334" i="8"/>
  <c r="QJR1340" i="8" s="1"/>
  <c r="QJQ1334" i="8"/>
  <c r="QJQ1340" i="8" s="1"/>
  <c r="QJP1334" i="8"/>
  <c r="QJP1340" i="8" s="1"/>
  <c r="QJC1334" i="8"/>
  <c r="QJC1340" i="8" s="1"/>
  <c r="QJB1334" i="8"/>
  <c r="QJB1340" i="8" s="1"/>
  <c r="QJA1334" i="8"/>
  <c r="QJA1340" i="8" s="1"/>
  <c r="QIZ1334" i="8"/>
  <c r="QIZ1340" i="8" s="1"/>
  <c r="QIM1334" i="8"/>
  <c r="QIM1340" i="8" s="1"/>
  <c r="QIL1334" i="8"/>
  <c r="QIL1340" i="8" s="1"/>
  <c r="QIK1334" i="8"/>
  <c r="QIK1340" i="8" s="1"/>
  <c r="QIJ1334" i="8"/>
  <c r="QIJ1340" i="8" s="1"/>
  <c r="QHW1334" i="8"/>
  <c r="QHW1340" i="8" s="1"/>
  <c r="QHV1334" i="8"/>
  <c r="QHV1340" i="8" s="1"/>
  <c r="QHU1334" i="8"/>
  <c r="QHU1340" i="8" s="1"/>
  <c r="QHT1334" i="8"/>
  <c r="QHT1340" i="8" s="1"/>
  <c r="QHG1334" i="8"/>
  <c r="QHG1340" i="8" s="1"/>
  <c r="QHF1334" i="8"/>
  <c r="QHF1340" i="8" s="1"/>
  <c r="QHE1334" i="8"/>
  <c r="QHE1340" i="8" s="1"/>
  <c r="QHD1334" i="8"/>
  <c r="QHD1340" i="8" s="1"/>
  <c r="QGQ1334" i="8"/>
  <c r="QGQ1340" i="8" s="1"/>
  <c r="QGP1334" i="8"/>
  <c r="QGP1340" i="8" s="1"/>
  <c r="QGO1334" i="8"/>
  <c r="QGO1340" i="8" s="1"/>
  <c r="QGN1334" i="8"/>
  <c r="QGN1340" i="8" s="1"/>
  <c r="QGA1334" i="8"/>
  <c r="QGA1340" i="8" s="1"/>
  <c r="QFZ1334" i="8"/>
  <c r="QFZ1340" i="8" s="1"/>
  <c r="QFY1334" i="8"/>
  <c r="QFY1340" i="8" s="1"/>
  <c r="QFX1334" i="8"/>
  <c r="QFX1340" i="8" s="1"/>
  <c r="QFK1334" i="8"/>
  <c r="QFK1340" i="8" s="1"/>
  <c r="QFJ1334" i="8"/>
  <c r="QFJ1340" i="8" s="1"/>
  <c r="QFI1334" i="8"/>
  <c r="QFI1340" i="8" s="1"/>
  <c r="QFH1334" i="8"/>
  <c r="QFH1340" i="8" s="1"/>
  <c r="QEU1334" i="8"/>
  <c r="QEU1340" i="8" s="1"/>
  <c r="QET1334" i="8"/>
  <c r="QET1340" i="8" s="1"/>
  <c r="QES1334" i="8"/>
  <c r="QES1340" i="8" s="1"/>
  <c r="QER1334" i="8"/>
  <c r="QER1340" i="8" s="1"/>
  <c r="QEE1334" i="8"/>
  <c r="QEE1340" i="8" s="1"/>
  <c r="QED1334" i="8"/>
  <c r="QED1340" i="8" s="1"/>
  <c r="QEC1334" i="8"/>
  <c r="QEC1340" i="8" s="1"/>
  <c r="QEB1334" i="8"/>
  <c r="QEB1340" i="8" s="1"/>
  <c r="QDO1334" i="8"/>
  <c r="QDO1340" i="8" s="1"/>
  <c r="QDN1334" i="8"/>
  <c r="QDN1340" i="8" s="1"/>
  <c r="QDM1334" i="8"/>
  <c r="QDM1340" i="8" s="1"/>
  <c r="QDL1334" i="8"/>
  <c r="QDL1340" i="8" s="1"/>
  <c r="QCY1334" i="8"/>
  <c r="QCY1340" i="8" s="1"/>
  <c r="QCX1334" i="8"/>
  <c r="QCX1340" i="8" s="1"/>
  <c r="QCW1334" i="8"/>
  <c r="QCW1340" i="8" s="1"/>
  <c r="QCV1334" i="8"/>
  <c r="QCV1340" i="8" s="1"/>
  <c r="QCI1334" i="8"/>
  <c r="QCI1340" i="8" s="1"/>
  <c r="QCH1334" i="8"/>
  <c r="QCH1340" i="8" s="1"/>
  <c r="QCG1334" i="8"/>
  <c r="QCG1340" i="8" s="1"/>
  <c r="QCF1334" i="8"/>
  <c r="QCF1340" i="8" s="1"/>
  <c r="QBS1334" i="8"/>
  <c r="QBS1340" i="8" s="1"/>
  <c r="QBR1334" i="8"/>
  <c r="QBR1340" i="8" s="1"/>
  <c r="QBQ1334" i="8"/>
  <c r="QBQ1340" i="8" s="1"/>
  <c r="QBP1334" i="8"/>
  <c r="QBP1340" i="8" s="1"/>
  <c r="QBC1334" i="8"/>
  <c r="QBC1340" i="8" s="1"/>
  <c r="QBB1334" i="8"/>
  <c r="QBB1340" i="8" s="1"/>
  <c r="QBA1334" i="8"/>
  <c r="QBA1340" i="8" s="1"/>
  <c r="QAZ1334" i="8"/>
  <c r="QAZ1340" i="8" s="1"/>
  <c r="QAM1334" i="8"/>
  <c r="QAM1340" i="8" s="1"/>
  <c r="QAL1334" i="8"/>
  <c r="QAL1340" i="8" s="1"/>
  <c r="QAK1334" i="8"/>
  <c r="QAK1340" i="8" s="1"/>
  <c r="QAJ1334" i="8"/>
  <c r="QAJ1340" i="8" s="1"/>
  <c r="PZW1334" i="8"/>
  <c r="PZW1340" i="8" s="1"/>
  <c r="PZV1334" i="8"/>
  <c r="PZV1340" i="8" s="1"/>
  <c r="PZU1334" i="8"/>
  <c r="PZU1340" i="8" s="1"/>
  <c r="PZT1334" i="8"/>
  <c r="PZT1340" i="8" s="1"/>
  <c r="PZG1334" i="8"/>
  <c r="PZG1340" i="8" s="1"/>
  <c r="PZF1334" i="8"/>
  <c r="PZF1340" i="8" s="1"/>
  <c r="PZE1334" i="8"/>
  <c r="PZE1340" i="8" s="1"/>
  <c r="PZD1334" i="8"/>
  <c r="PZD1340" i="8" s="1"/>
  <c r="PYQ1334" i="8"/>
  <c r="PYQ1340" i="8" s="1"/>
  <c r="PYP1334" i="8"/>
  <c r="PYP1340" i="8" s="1"/>
  <c r="PYO1334" i="8"/>
  <c r="PYO1340" i="8" s="1"/>
  <c r="PYN1334" i="8"/>
  <c r="PYN1340" i="8" s="1"/>
  <c r="PYA1334" i="8"/>
  <c r="PYA1340" i="8" s="1"/>
  <c r="PXZ1334" i="8"/>
  <c r="PXZ1340" i="8" s="1"/>
  <c r="PXY1334" i="8"/>
  <c r="PXY1340" i="8" s="1"/>
  <c r="PXX1334" i="8"/>
  <c r="PXX1340" i="8" s="1"/>
  <c r="PXK1334" i="8"/>
  <c r="PXK1340" i="8" s="1"/>
  <c r="PXJ1334" i="8"/>
  <c r="PXJ1340" i="8" s="1"/>
  <c r="PXI1334" i="8"/>
  <c r="PXI1340" i="8" s="1"/>
  <c r="PXH1334" i="8"/>
  <c r="PXH1340" i="8" s="1"/>
  <c r="PWU1334" i="8"/>
  <c r="PWU1340" i="8" s="1"/>
  <c r="PWT1334" i="8"/>
  <c r="PWT1340" i="8" s="1"/>
  <c r="PWS1334" i="8"/>
  <c r="PWS1340" i="8" s="1"/>
  <c r="PWR1334" i="8"/>
  <c r="PWR1340" i="8" s="1"/>
  <c r="PWE1334" i="8"/>
  <c r="PWE1340" i="8" s="1"/>
  <c r="PWD1334" i="8"/>
  <c r="PWD1340" i="8" s="1"/>
  <c r="PWC1334" i="8"/>
  <c r="PWC1340" i="8" s="1"/>
  <c r="PWB1334" i="8"/>
  <c r="PWB1340" i="8" s="1"/>
  <c r="PVO1334" i="8"/>
  <c r="PVO1340" i="8" s="1"/>
  <c r="PVN1334" i="8"/>
  <c r="PVN1340" i="8" s="1"/>
  <c r="PVM1334" i="8"/>
  <c r="PVM1340" i="8" s="1"/>
  <c r="PVL1334" i="8"/>
  <c r="PVL1340" i="8" s="1"/>
  <c r="PUY1334" i="8"/>
  <c r="PUY1340" i="8" s="1"/>
  <c r="PUX1334" i="8"/>
  <c r="PUX1340" i="8" s="1"/>
  <c r="PUW1334" i="8"/>
  <c r="PUW1340" i="8" s="1"/>
  <c r="PUV1334" i="8"/>
  <c r="PUV1340" i="8" s="1"/>
  <c r="PUI1334" i="8"/>
  <c r="PUI1340" i="8" s="1"/>
  <c r="PUH1334" i="8"/>
  <c r="PUH1340" i="8" s="1"/>
  <c r="PUG1334" i="8"/>
  <c r="PUG1340" i="8" s="1"/>
  <c r="PUF1334" i="8"/>
  <c r="PUF1340" i="8" s="1"/>
  <c r="PTS1334" i="8"/>
  <c r="PTS1340" i="8" s="1"/>
  <c r="PTR1334" i="8"/>
  <c r="PTR1340" i="8" s="1"/>
  <c r="PTQ1334" i="8"/>
  <c r="PTQ1340" i="8" s="1"/>
  <c r="PTP1334" i="8"/>
  <c r="PTP1340" i="8" s="1"/>
  <c r="PTC1334" i="8"/>
  <c r="PTC1340" i="8" s="1"/>
  <c r="PTB1334" i="8"/>
  <c r="PTB1340" i="8" s="1"/>
  <c r="PTA1334" i="8"/>
  <c r="PTA1340" i="8" s="1"/>
  <c r="PSZ1334" i="8"/>
  <c r="PSZ1340" i="8" s="1"/>
  <c r="PSM1334" i="8"/>
  <c r="PSM1340" i="8" s="1"/>
  <c r="PSL1334" i="8"/>
  <c r="PSL1340" i="8" s="1"/>
  <c r="PSK1334" i="8"/>
  <c r="PSK1340" i="8" s="1"/>
  <c r="PSJ1334" i="8"/>
  <c r="PSJ1340" i="8" s="1"/>
  <c r="PRW1334" i="8"/>
  <c r="PRW1340" i="8" s="1"/>
  <c r="PRV1334" i="8"/>
  <c r="PRV1340" i="8" s="1"/>
  <c r="PRU1334" i="8"/>
  <c r="PRU1340" i="8" s="1"/>
  <c r="PRT1334" i="8"/>
  <c r="PRT1340" i="8" s="1"/>
  <c r="PRG1334" i="8"/>
  <c r="PRG1340" i="8" s="1"/>
  <c r="PRF1334" i="8"/>
  <c r="PRF1340" i="8" s="1"/>
  <c r="PRE1334" i="8"/>
  <c r="PRE1340" i="8" s="1"/>
  <c r="PRD1334" i="8"/>
  <c r="PRD1340" i="8" s="1"/>
  <c r="PQQ1334" i="8"/>
  <c r="PQQ1340" i="8" s="1"/>
  <c r="PQP1334" i="8"/>
  <c r="PQP1340" i="8" s="1"/>
  <c r="PQO1334" i="8"/>
  <c r="PQO1340" i="8" s="1"/>
  <c r="PQN1334" i="8"/>
  <c r="PQN1340" i="8" s="1"/>
  <c r="PQA1334" i="8"/>
  <c r="PQA1340" i="8" s="1"/>
  <c r="PPZ1334" i="8"/>
  <c r="PPZ1340" i="8" s="1"/>
  <c r="PPY1334" i="8"/>
  <c r="PPY1340" i="8" s="1"/>
  <c r="PPX1334" i="8"/>
  <c r="PPX1340" i="8" s="1"/>
  <c r="PPK1334" i="8"/>
  <c r="PPK1340" i="8" s="1"/>
  <c r="PPJ1334" i="8"/>
  <c r="PPJ1340" i="8" s="1"/>
  <c r="PPI1334" i="8"/>
  <c r="PPI1340" i="8" s="1"/>
  <c r="PPH1334" i="8"/>
  <c r="PPH1340" i="8" s="1"/>
  <c r="POU1334" i="8"/>
  <c r="POU1340" i="8" s="1"/>
  <c r="POT1334" i="8"/>
  <c r="POT1340" i="8" s="1"/>
  <c r="POS1334" i="8"/>
  <c r="POS1340" i="8" s="1"/>
  <c r="POR1334" i="8"/>
  <c r="POR1340" i="8" s="1"/>
  <c r="POE1334" i="8"/>
  <c r="POE1340" i="8" s="1"/>
  <c r="POD1334" i="8"/>
  <c r="POD1340" i="8" s="1"/>
  <c r="POC1334" i="8"/>
  <c r="POC1340" i="8" s="1"/>
  <c r="POB1334" i="8"/>
  <c r="POB1340" i="8" s="1"/>
  <c r="PNO1334" i="8"/>
  <c r="PNO1340" i="8" s="1"/>
  <c r="PNN1334" i="8"/>
  <c r="PNN1340" i="8" s="1"/>
  <c r="PNM1334" i="8"/>
  <c r="PNM1340" i="8" s="1"/>
  <c r="PNL1334" i="8"/>
  <c r="PNL1340" i="8" s="1"/>
  <c r="PMY1334" i="8"/>
  <c r="PMY1340" i="8" s="1"/>
  <c r="PMX1334" i="8"/>
  <c r="PMX1340" i="8" s="1"/>
  <c r="PMW1334" i="8"/>
  <c r="PMW1340" i="8" s="1"/>
  <c r="PMV1334" i="8"/>
  <c r="PMV1340" i="8" s="1"/>
  <c r="PMI1334" i="8"/>
  <c r="PMI1340" i="8" s="1"/>
  <c r="PMH1334" i="8"/>
  <c r="PMH1340" i="8" s="1"/>
  <c r="PMG1334" i="8"/>
  <c r="PMG1340" i="8" s="1"/>
  <c r="PMF1334" i="8"/>
  <c r="PMF1340" i="8" s="1"/>
  <c r="PLS1334" i="8"/>
  <c r="PLS1340" i="8" s="1"/>
  <c r="PLR1334" i="8"/>
  <c r="PLR1340" i="8" s="1"/>
  <c r="PLQ1334" i="8"/>
  <c r="PLQ1340" i="8" s="1"/>
  <c r="PLP1334" i="8"/>
  <c r="PLP1340" i="8" s="1"/>
  <c r="PLC1334" i="8"/>
  <c r="PLC1340" i="8" s="1"/>
  <c r="PLB1334" i="8"/>
  <c r="PLB1340" i="8" s="1"/>
  <c r="PLA1334" i="8"/>
  <c r="PLA1340" i="8" s="1"/>
  <c r="PKZ1334" i="8"/>
  <c r="PKZ1340" i="8" s="1"/>
  <c r="PKM1334" i="8"/>
  <c r="PKM1340" i="8" s="1"/>
  <c r="PKL1334" i="8"/>
  <c r="PKL1340" i="8" s="1"/>
  <c r="PKK1334" i="8"/>
  <c r="PKK1340" i="8" s="1"/>
  <c r="PKJ1334" i="8"/>
  <c r="PKJ1340" i="8" s="1"/>
  <c r="PJW1334" i="8"/>
  <c r="PJW1340" i="8" s="1"/>
  <c r="PJV1334" i="8"/>
  <c r="PJV1340" i="8" s="1"/>
  <c r="PJU1334" i="8"/>
  <c r="PJU1340" i="8" s="1"/>
  <c r="PJT1334" i="8"/>
  <c r="PJT1340" i="8" s="1"/>
  <c r="PJG1334" i="8"/>
  <c r="PJG1340" i="8" s="1"/>
  <c r="PJF1334" i="8"/>
  <c r="PJF1340" i="8" s="1"/>
  <c r="PJE1334" i="8"/>
  <c r="PJE1340" i="8" s="1"/>
  <c r="PJD1334" i="8"/>
  <c r="PJD1340" i="8" s="1"/>
  <c r="PIQ1334" i="8"/>
  <c r="PIQ1340" i="8" s="1"/>
  <c r="PIP1334" i="8"/>
  <c r="PIP1340" i="8" s="1"/>
  <c r="PIO1334" i="8"/>
  <c r="PIO1340" i="8" s="1"/>
  <c r="PIN1334" i="8"/>
  <c r="PIN1340" i="8" s="1"/>
  <c r="PIA1334" i="8"/>
  <c r="PIA1340" i="8" s="1"/>
  <c r="PHZ1334" i="8"/>
  <c r="PHZ1340" i="8" s="1"/>
  <c r="PHY1334" i="8"/>
  <c r="PHY1340" i="8" s="1"/>
  <c r="PHX1334" i="8"/>
  <c r="PHX1340" i="8" s="1"/>
  <c r="PHK1334" i="8"/>
  <c r="PHK1340" i="8" s="1"/>
  <c r="PHJ1334" i="8"/>
  <c r="PHJ1340" i="8" s="1"/>
  <c r="PHI1334" i="8"/>
  <c r="PHI1340" i="8" s="1"/>
  <c r="PHH1334" i="8"/>
  <c r="PHH1340" i="8" s="1"/>
  <c r="PGU1334" i="8"/>
  <c r="PGU1340" i="8" s="1"/>
  <c r="PGT1334" i="8"/>
  <c r="PGT1340" i="8" s="1"/>
  <c r="PGS1334" i="8"/>
  <c r="PGS1340" i="8" s="1"/>
  <c r="PGR1334" i="8"/>
  <c r="PGR1340" i="8" s="1"/>
  <c r="PGE1334" i="8"/>
  <c r="PGE1340" i="8" s="1"/>
  <c r="PGD1334" i="8"/>
  <c r="PGD1340" i="8" s="1"/>
  <c r="PGC1334" i="8"/>
  <c r="PGC1340" i="8" s="1"/>
  <c r="PGB1334" i="8"/>
  <c r="PGB1340" i="8" s="1"/>
  <c r="PFO1334" i="8"/>
  <c r="PFO1340" i="8" s="1"/>
  <c r="PFN1334" i="8"/>
  <c r="PFN1340" i="8" s="1"/>
  <c r="PFM1334" i="8"/>
  <c r="PFM1340" i="8" s="1"/>
  <c r="PFL1334" i="8"/>
  <c r="PFL1340" i="8" s="1"/>
  <c r="PEY1334" i="8"/>
  <c r="PEY1340" i="8" s="1"/>
  <c r="PEX1334" i="8"/>
  <c r="PEX1340" i="8" s="1"/>
  <c r="PEW1334" i="8"/>
  <c r="PEW1340" i="8" s="1"/>
  <c r="PEV1334" i="8"/>
  <c r="PEV1340" i="8" s="1"/>
  <c r="PEI1334" i="8"/>
  <c r="PEI1340" i="8" s="1"/>
  <c r="PEH1334" i="8"/>
  <c r="PEH1340" i="8" s="1"/>
  <c r="PEG1334" i="8"/>
  <c r="PEG1340" i="8" s="1"/>
  <c r="PEF1334" i="8"/>
  <c r="PEF1340" i="8" s="1"/>
  <c r="PDS1334" i="8"/>
  <c r="PDS1340" i="8" s="1"/>
  <c r="PDR1334" i="8"/>
  <c r="PDR1340" i="8" s="1"/>
  <c r="PDQ1334" i="8"/>
  <c r="PDQ1340" i="8" s="1"/>
  <c r="PDP1334" i="8"/>
  <c r="PDP1340" i="8" s="1"/>
  <c r="PDC1334" i="8"/>
  <c r="PDC1340" i="8" s="1"/>
  <c r="PDB1334" i="8"/>
  <c r="PDB1340" i="8" s="1"/>
  <c r="PDA1334" i="8"/>
  <c r="PDA1340" i="8" s="1"/>
  <c r="PCZ1334" i="8"/>
  <c r="PCZ1340" i="8" s="1"/>
  <c r="PCM1334" i="8"/>
  <c r="PCM1340" i="8" s="1"/>
  <c r="PCL1334" i="8"/>
  <c r="PCL1340" i="8" s="1"/>
  <c r="PCK1334" i="8"/>
  <c r="PCK1340" i="8" s="1"/>
  <c r="PCJ1334" i="8"/>
  <c r="PCJ1340" i="8" s="1"/>
  <c r="PBW1334" i="8"/>
  <c r="PBW1340" i="8" s="1"/>
  <c r="PBV1334" i="8"/>
  <c r="PBV1340" i="8" s="1"/>
  <c r="PBU1334" i="8"/>
  <c r="PBU1340" i="8" s="1"/>
  <c r="PBT1334" i="8"/>
  <c r="PBT1340" i="8" s="1"/>
  <c r="PBG1334" i="8"/>
  <c r="PBG1340" i="8" s="1"/>
  <c r="PBF1334" i="8"/>
  <c r="PBF1340" i="8" s="1"/>
  <c r="PBE1334" i="8"/>
  <c r="PBE1340" i="8" s="1"/>
  <c r="PBD1334" i="8"/>
  <c r="PBD1340" i="8" s="1"/>
  <c r="PAQ1334" i="8"/>
  <c r="PAQ1340" i="8" s="1"/>
  <c r="PAP1334" i="8"/>
  <c r="PAP1340" i="8" s="1"/>
  <c r="PAO1334" i="8"/>
  <c r="PAO1340" i="8" s="1"/>
  <c r="PAN1334" i="8"/>
  <c r="PAN1340" i="8" s="1"/>
  <c r="PAA1334" i="8"/>
  <c r="PAA1340" i="8" s="1"/>
  <c r="OZZ1334" i="8"/>
  <c r="OZZ1340" i="8" s="1"/>
  <c r="OZY1334" i="8"/>
  <c r="OZY1340" i="8" s="1"/>
  <c r="OZX1334" i="8"/>
  <c r="OZX1340" i="8" s="1"/>
  <c r="OZK1334" i="8"/>
  <c r="OZK1340" i="8" s="1"/>
  <c r="OZJ1334" i="8"/>
  <c r="OZJ1340" i="8" s="1"/>
  <c r="OZI1334" i="8"/>
  <c r="OZI1340" i="8" s="1"/>
  <c r="OZH1334" i="8"/>
  <c r="OZH1340" i="8" s="1"/>
  <c r="OYU1334" i="8"/>
  <c r="OYU1340" i="8" s="1"/>
  <c r="OYT1334" i="8"/>
  <c r="OYT1340" i="8" s="1"/>
  <c r="OYS1334" i="8"/>
  <c r="OYS1340" i="8" s="1"/>
  <c r="OYR1334" i="8"/>
  <c r="OYR1340" i="8" s="1"/>
  <c r="OYE1334" i="8"/>
  <c r="OYE1340" i="8" s="1"/>
  <c r="OYD1334" i="8"/>
  <c r="OYD1340" i="8" s="1"/>
  <c r="OYC1334" i="8"/>
  <c r="OYC1340" i="8" s="1"/>
  <c r="OYB1334" i="8"/>
  <c r="OYB1340" i="8" s="1"/>
  <c r="OXO1334" i="8"/>
  <c r="OXO1340" i="8" s="1"/>
  <c r="OXN1334" i="8"/>
  <c r="OXN1340" i="8" s="1"/>
  <c r="OXM1334" i="8"/>
  <c r="OXM1340" i="8" s="1"/>
  <c r="OXL1334" i="8"/>
  <c r="OXL1340" i="8" s="1"/>
  <c r="OWY1334" i="8"/>
  <c r="OWY1340" i="8" s="1"/>
  <c r="OWX1334" i="8"/>
  <c r="OWX1340" i="8" s="1"/>
  <c r="OWW1334" i="8"/>
  <c r="OWW1340" i="8" s="1"/>
  <c r="OWV1334" i="8"/>
  <c r="OWV1340" i="8" s="1"/>
  <c r="OWI1334" i="8"/>
  <c r="OWI1340" i="8" s="1"/>
  <c r="OWH1334" i="8"/>
  <c r="OWH1340" i="8" s="1"/>
  <c r="OWG1334" i="8"/>
  <c r="OWG1340" i="8" s="1"/>
  <c r="OWF1334" i="8"/>
  <c r="OWF1340" i="8" s="1"/>
  <c r="OVS1334" i="8"/>
  <c r="OVS1340" i="8" s="1"/>
  <c r="OVR1334" i="8"/>
  <c r="OVR1340" i="8" s="1"/>
  <c r="OVQ1334" i="8"/>
  <c r="OVQ1340" i="8" s="1"/>
  <c r="OVP1334" i="8"/>
  <c r="OVP1340" i="8" s="1"/>
  <c r="OVC1334" i="8"/>
  <c r="OVC1340" i="8" s="1"/>
  <c r="OVB1334" i="8"/>
  <c r="OVB1340" i="8" s="1"/>
  <c r="OVA1334" i="8"/>
  <c r="OVA1340" i="8" s="1"/>
  <c r="OUZ1334" i="8"/>
  <c r="OUZ1340" i="8" s="1"/>
  <c r="OUM1334" i="8"/>
  <c r="OUM1340" i="8" s="1"/>
  <c r="OUL1334" i="8"/>
  <c r="OUL1340" i="8" s="1"/>
  <c r="OUK1334" i="8"/>
  <c r="OUK1340" i="8" s="1"/>
  <c r="OUJ1334" i="8"/>
  <c r="OUJ1340" i="8" s="1"/>
  <c r="OTW1334" i="8"/>
  <c r="OTW1340" i="8" s="1"/>
  <c r="OTV1334" i="8"/>
  <c r="OTV1340" i="8" s="1"/>
  <c r="OTU1334" i="8"/>
  <c r="OTU1340" i="8" s="1"/>
  <c r="OTT1334" i="8"/>
  <c r="OTT1340" i="8" s="1"/>
  <c r="OTG1334" i="8"/>
  <c r="OTG1340" i="8" s="1"/>
  <c r="OTF1334" i="8"/>
  <c r="OTF1340" i="8" s="1"/>
  <c r="OTE1334" i="8"/>
  <c r="OTE1340" i="8" s="1"/>
  <c r="OTD1334" i="8"/>
  <c r="OTD1340" i="8" s="1"/>
  <c r="OSQ1334" i="8"/>
  <c r="OSQ1340" i="8" s="1"/>
  <c r="OSP1334" i="8"/>
  <c r="OSP1340" i="8" s="1"/>
  <c r="OSO1334" i="8"/>
  <c r="OSO1340" i="8" s="1"/>
  <c r="OSN1334" i="8"/>
  <c r="OSN1340" i="8" s="1"/>
  <c r="OSA1334" i="8"/>
  <c r="OSA1340" i="8" s="1"/>
  <c r="ORZ1334" i="8"/>
  <c r="ORZ1340" i="8" s="1"/>
  <c r="ORY1334" i="8"/>
  <c r="ORY1340" i="8" s="1"/>
  <c r="ORX1334" i="8"/>
  <c r="ORX1340" i="8" s="1"/>
  <c r="ORK1334" i="8"/>
  <c r="ORK1340" i="8" s="1"/>
  <c r="ORJ1334" i="8"/>
  <c r="ORJ1340" i="8" s="1"/>
  <c r="ORI1334" i="8"/>
  <c r="ORI1340" i="8" s="1"/>
  <c r="ORH1334" i="8"/>
  <c r="ORH1340" i="8" s="1"/>
  <c r="OQU1334" i="8"/>
  <c r="OQU1340" i="8" s="1"/>
  <c r="OQT1334" i="8"/>
  <c r="OQT1340" i="8" s="1"/>
  <c r="OQS1334" i="8"/>
  <c r="OQS1340" i="8" s="1"/>
  <c r="OQR1334" i="8"/>
  <c r="OQR1340" i="8" s="1"/>
  <c r="OQE1334" i="8"/>
  <c r="OQE1340" i="8" s="1"/>
  <c r="OQD1334" i="8"/>
  <c r="OQD1340" i="8" s="1"/>
  <c r="OQC1334" i="8"/>
  <c r="OQC1340" i="8" s="1"/>
  <c r="OQB1334" i="8"/>
  <c r="OQB1340" i="8" s="1"/>
  <c r="OPO1334" i="8"/>
  <c r="OPO1340" i="8" s="1"/>
  <c r="OPN1334" i="8"/>
  <c r="OPN1340" i="8" s="1"/>
  <c r="OPM1334" i="8"/>
  <c r="OPM1340" i="8" s="1"/>
  <c r="OPL1334" i="8"/>
  <c r="OPL1340" i="8" s="1"/>
  <c r="OOY1334" i="8"/>
  <c r="OOY1340" i="8" s="1"/>
  <c r="OOX1334" i="8"/>
  <c r="OOX1340" i="8" s="1"/>
  <c r="OOW1334" i="8"/>
  <c r="OOW1340" i="8" s="1"/>
  <c r="OOV1334" i="8"/>
  <c r="OOV1340" i="8" s="1"/>
  <c r="OOI1334" i="8"/>
  <c r="OOI1340" i="8" s="1"/>
  <c r="OOH1334" i="8"/>
  <c r="OOH1340" i="8" s="1"/>
  <c r="OOG1334" i="8"/>
  <c r="OOG1340" i="8" s="1"/>
  <c r="OOF1334" i="8"/>
  <c r="OOF1340" i="8" s="1"/>
  <c r="ONS1334" i="8"/>
  <c r="ONS1340" i="8" s="1"/>
  <c r="ONR1334" i="8"/>
  <c r="ONR1340" i="8" s="1"/>
  <c r="ONQ1334" i="8"/>
  <c r="ONQ1340" i="8" s="1"/>
  <c r="ONP1334" i="8"/>
  <c r="ONP1340" i="8" s="1"/>
  <c r="ONC1334" i="8"/>
  <c r="ONC1340" i="8" s="1"/>
  <c r="ONB1334" i="8"/>
  <c r="ONB1340" i="8" s="1"/>
  <c r="ONA1334" i="8"/>
  <c r="ONA1340" i="8" s="1"/>
  <c r="OMZ1334" i="8"/>
  <c r="OMZ1340" i="8" s="1"/>
  <c r="OMM1334" i="8"/>
  <c r="OMM1340" i="8" s="1"/>
  <c r="OML1334" i="8"/>
  <c r="OML1340" i="8" s="1"/>
  <c r="OMK1334" i="8"/>
  <c r="OMK1340" i="8" s="1"/>
  <c r="OMJ1334" i="8"/>
  <c r="OMJ1340" i="8" s="1"/>
  <c r="OLW1334" i="8"/>
  <c r="OLW1340" i="8" s="1"/>
  <c r="OLV1334" i="8"/>
  <c r="OLV1340" i="8" s="1"/>
  <c r="OLU1334" i="8"/>
  <c r="OLU1340" i="8" s="1"/>
  <c r="OLT1334" i="8"/>
  <c r="OLT1340" i="8" s="1"/>
  <c r="OLG1334" i="8"/>
  <c r="OLG1340" i="8" s="1"/>
  <c r="OLF1334" i="8"/>
  <c r="OLF1340" i="8" s="1"/>
  <c r="OLE1334" i="8"/>
  <c r="OLE1340" i="8" s="1"/>
  <c r="OLD1334" i="8"/>
  <c r="OLD1340" i="8" s="1"/>
  <c r="OKQ1334" i="8"/>
  <c r="OKQ1340" i="8" s="1"/>
  <c r="OKP1334" i="8"/>
  <c r="OKP1340" i="8" s="1"/>
  <c r="OKO1334" i="8"/>
  <c r="OKO1340" i="8" s="1"/>
  <c r="OKN1334" i="8"/>
  <c r="OKN1340" i="8" s="1"/>
  <c r="OKA1334" i="8"/>
  <c r="OKA1340" i="8" s="1"/>
  <c r="OJZ1334" i="8"/>
  <c r="OJZ1340" i="8" s="1"/>
  <c r="OJY1334" i="8"/>
  <c r="OJY1340" i="8" s="1"/>
  <c r="OJX1334" i="8"/>
  <c r="OJX1340" i="8" s="1"/>
  <c r="OJK1334" i="8"/>
  <c r="OJK1340" i="8" s="1"/>
  <c r="OJJ1334" i="8"/>
  <c r="OJJ1340" i="8" s="1"/>
  <c r="OJI1334" i="8"/>
  <c r="OJI1340" i="8" s="1"/>
  <c r="OJH1334" i="8"/>
  <c r="OJH1340" i="8" s="1"/>
  <c r="OIU1334" i="8"/>
  <c r="OIU1340" i="8" s="1"/>
  <c r="OIT1334" i="8"/>
  <c r="OIT1340" i="8" s="1"/>
  <c r="OIS1334" i="8"/>
  <c r="OIS1340" i="8" s="1"/>
  <c r="OIR1334" i="8"/>
  <c r="OIR1340" i="8" s="1"/>
  <c r="OIE1334" i="8"/>
  <c r="OIE1340" i="8" s="1"/>
  <c r="OID1334" i="8"/>
  <c r="OID1340" i="8" s="1"/>
  <c r="OIC1334" i="8"/>
  <c r="OIC1340" i="8" s="1"/>
  <c r="OIB1334" i="8"/>
  <c r="OIB1340" i="8" s="1"/>
  <c r="OHO1334" i="8"/>
  <c r="OHO1340" i="8" s="1"/>
  <c r="OHN1334" i="8"/>
  <c r="OHN1340" i="8" s="1"/>
  <c r="OHM1334" i="8"/>
  <c r="OHM1340" i="8" s="1"/>
  <c r="OHL1334" i="8"/>
  <c r="OHL1340" i="8" s="1"/>
  <c r="OGY1334" i="8"/>
  <c r="OGY1340" i="8" s="1"/>
  <c r="OGX1334" i="8"/>
  <c r="OGX1340" i="8" s="1"/>
  <c r="OGW1334" i="8"/>
  <c r="OGW1340" i="8" s="1"/>
  <c r="OGV1334" i="8"/>
  <c r="OGV1340" i="8" s="1"/>
  <c r="OGI1334" i="8"/>
  <c r="OGI1340" i="8" s="1"/>
  <c r="OGH1334" i="8"/>
  <c r="OGH1340" i="8" s="1"/>
  <c r="OGG1334" i="8"/>
  <c r="OGG1340" i="8" s="1"/>
  <c r="OGF1334" i="8"/>
  <c r="OGF1340" i="8" s="1"/>
  <c r="OFS1334" i="8"/>
  <c r="OFS1340" i="8" s="1"/>
  <c r="OFR1334" i="8"/>
  <c r="OFR1340" i="8" s="1"/>
  <c r="OFQ1334" i="8"/>
  <c r="OFQ1340" i="8" s="1"/>
  <c r="OFP1334" i="8"/>
  <c r="OFP1340" i="8" s="1"/>
  <c r="OFC1334" i="8"/>
  <c r="OFC1340" i="8" s="1"/>
  <c r="OFB1334" i="8"/>
  <c r="OFB1340" i="8" s="1"/>
  <c r="OFA1334" i="8"/>
  <c r="OFA1340" i="8" s="1"/>
  <c r="OEZ1334" i="8"/>
  <c r="OEZ1340" i="8" s="1"/>
  <c r="OEM1334" i="8"/>
  <c r="OEM1340" i="8" s="1"/>
  <c r="OEL1334" i="8"/>
  <c r="OEL1340" i="8" s="1"/>
  <c r="OEK1334" i="8"/>
  <c r="OEK1340" i="8" s="1"/>
  <c r="OEJ1334" i="8"/>
  <c r="OEJ1340" i="8" s="1"/>
  <c r="ODW1334" i="8"/>
  <c r="ODW1340" i="8" s="1"/>
  <c r="ODV1334" i="8"/>
  <c r="ODV1340" i="8" s="1"/>
  <c r="ODU1334" i="8"/>
  <c r="ODU1340" i="8" s="1"/>
  <c r="ODT1334" i="8"/>
  <c r="ODT1340" i="8" s="1"/>
  <c r="ODG1334" i="8"/>
  <c r="ODG1340" i="8" s="1"/>
  <c r="ODF1334" i="8"/>
  <c r="ODF1340" i="8" s="1"/>
  <c r="ODE1334" i="8"/>
  <c r="ODE1340" i="8" s="1"/>
  <c r="ODD1334" i="8"/>
  <c r="ODD1340" i="8" s="1"/>
  <c r="OCQ1334" i="8"/>
  <c r="OCQ1340" i="8" s="1"/>
  <c r="OCP1334" i="8"/>
  <c r="OCP1340" i="8" s="1"/>
  <c r="OCO1334" i="8"/>
  <c r="OCO1340" i="8" s="1"/>
  <c r="OCN1334" i="8"/>
  <c r="OCN1340" i="8" s="1"/>
  <c r="OCA1334" i="8"/>
  <c r="OCA1340" i="8" s="1"/>
  <c r="OBZ1334" i="8"/>
  <c r="OBZ1340" i="8" s="1"/>
  <c r="OBY1334" i="8"/>
  <c r="OBY1340" i="8" s="1"/>
  <c r="OBX1334" i="8"/>
  <c r="OBX1340" i="8" s="1"/>
  <c r="OBK1334" i="8"/>
  <c r="OBK1340" i="8" s="1"/>
  <c r="OBJ1334" i="8"/>
  <c r="OBJ1340" i="8" s="1"/>
  <c r="OBI1334" i="8"/>
  <c r="OBI1340" i="8" s="1"/>
  <c r="OBH1334" i="8"/>
  <c r="OBH1340" i="8" s="1"/>
  <c r="OAU1334" i="8"/>
  <c r="OAU1340" i="8" s="1"/>
  <c r="OAT1334" i="8"/>
  <c r="OAT1340" i="8" s="1"/>
  <c r="OAS1334" i="8"/>
  <c r="OAS1340" i="8" s="1"/>
  <c r="OAR1334" i="8"/>
  <c r="OAR1340" i="8" s="1"/>
  <c r="OAE1334" i="8"/>
  <c r="OAE1340" i="8" s="1"/>
  <c r="OAD1334" i="8"/>
  <c r="OAD1340" i="8" s="1"/>
  <c r="OAC1334" i="8"/>
  <c r="OAC1340" i="8" s="1"/>
  <c r="OAB1334" i="8"/>
  <c r="OAB1340" i="8" s="1"/>
  <c r="NZO1334" i="8"/>
  <c r="NZO1340" i="8" s="1"/>
  <c r="NZN1334" i="8"/>
  <c r="NZN1340" i="8" s="1"/>
  <c r="NZM1334" i="8"/>
  <c r="NZM1340" i="8" s="1"/>
  <c r="NZL1334" i="8"/>
  <c r="NZL1340" i="8" s="1"/>
  <c r="NYY1334" i="8"/>
  <c r="NYY1340" i="8" s="1"/>
  <c r="NYX1334" i="8"/>
  <c r="NYX1340" i="8" s="1"/>
  <c r="NYW1334" i="8"/>
  <c r="NYW1340" i="8" s="1"/>
  <c r="NYV1334" i="8"/>
  <c r="NYV1340" i="8" s="1"/>
  <c r="NYI1334" i="8"/>
  <c r="NYI1340" i="8" s="1"/>
  <c r="NYH1334" i="8"/>
  <c r="NYH1340" i="8" s="1"/>
  <c r="NYG1334" i="8"/>
  <c r="NYG1340" i="8" s="1"/>
  <c r="NYF1334" i="8"/>
  <c r="NYF1340" i="8" s="1"/>
  <c r="NXS1334" i="8"/>
  <c r="NXS1340" i="8" s="1"/>
  <c r="NXR1334" i="8"/>
  <c r="NXR1340" i="8" s="1"/>
  <c r="NXQ1334" i="8"/>
  <c r="NXQ1340" i="8" s="1"/>
  <c r="NXP1334" i="8"/>
  <c r="NXP1340" i="8" s="1"/>
  <c r="NXC1334" i="8"/>
  <c r="NXC1340" i="8" s="1"/>
  <c r="NXB1334" i="8"/>
  <c r="NXB1340" i="8" s="1"/>
  <c r="NXA1334" i="8"/>
  <c r="NXA1340" i="8" s="1"/>
  <c r="NWZ1334" i="8"/>
  <c r="NWZ1340" i="8" s="1"/>
  <c r="NWM1334" i="8"/>
  <c r="NWM1340" i="8" s="1"/>
  <c r="NWL1334" i="8"/>
  <c r="NWL1340" i="8" s="1"/>
  <c r="NWK1334" i="8"/>
  <c r="NWK1340" i="8" s="1"/>
  <c r="NWJ1334" i="8"/>
  <c r="NWJ1340" i="8" s="1"/>
  <c r="NVW1334" i="8"/>
  <c r="NVW1340" i="8" s="1"/>
  <c r="NVV1334" i="8"/>
  <c r="NVV1340" i="8" s="1"/>
  <c r="NVU1334" i="8"/>
  <c r="NVU1340" i="8" s="1"/>
  <c r="NVT1334" i="8"/>
  <c r="NVT1340" i="8" s="1"/>
  <c r="NVG1334" i="8"/>
  <c r="NVG1340" i="8" s="1"/>
  <c r="NVF1334" i="8"/>
  <c r="NVF1340" i="8" s="1"/>
  <c r="NVE1334" i="8"/>
  <c r="NVE1340" i="8" s="1"/>
  <c r="NVD1334" i="8"/>
  <c r="NVD1340" i="8" s="1"/>
  <c r="NUQ1334" i="8"/>
  <c r="NUQ1340" i="8" s="1"/>
  <c r="NUP1334" i="8"/>
  <c r="NUP1340" i="8" s="1"/>
  <c r="NUO1334" i="8"/>
  <c r="NUO1340" i="8" s="1"/>
  <c r="NUN1334" i="8"/>
  <c r="NUN1340" i="8" s="1"/>
  <c r="NUA1334" i="8"/>
  <c r="NUA1340" i="8" s="1"/>
  <c r="NTZ1334" i="8"/>
  <c r="NTZ1340" i="8" s="1"/>
  <c r="NTY1334" i="8"/>
  <c r="NTY1340" i="8" s="1"/>
  <c r="NTX1334" i="8"/>
  <c r="NTX1340" i="8" s="1"/>
  <c r="NTK1334" i="8"/>
  <c r="NTK1340" i="8" s="1"/>
  <c r="NTJ1334" i="8"/>
  <c r="NTJ1340" i="8" s="1"/>
  <c r="NTI1334" i="8"/>
  <c r="NTI1340" i="8" s="1"/>
  <c r="NTH1334" i="8"/>
  <c r="NTH1340" i="8" s="1"/>
  <c r="NSU1334" i="8"/>
  <c r="NSU1340" i="8" s="1"/>
  <c r="NST1334" i="8"/>
  <c r="NST1340" i="8" s="1"/>
  <c r="NSS1334" i="8"/>
  <c r="NSS1340" i="8" s="1"/>
  <c r="NSR1334" i="8"/>
  <c r="NSR1340" i="8" s="1"/>
  <c r="NSE1334" i="8"/>
  <c r="NSE1340" i="8" s="1"/>
  <c r="NSD1334" i="8"/>
  <c r="NSD1340" i="8" s="1"/>
  <c r="NSC1334" i="8"/>
  <c r="NSC1340" i="8" s="1"/>
  <c r="NSB1334" i="8"/>
  <c r="NSB1340" i="8" s="1"/>
  <c r="NRO1334" i="8"/>
  <c r="NRO1340" i="8" s="1"/>
  <c r="NRN1334" i="8"/>
  <c r="NRN1340" i="8" s="1"/>
  <c r="NRM1334" i="8"/>
  <c r="NRM1340" i="8" s="1"/>
  <c r="NRL1334" i="8"/>
  <c r="NRL1340" i="8" s="1"/>
  <c r="NQY1334" i="8"/>
  <c r="NQY1340" i="8" s="1"/>
  <c r="NQX1334" i="8"/>
  <c r="NQX1340" i="8" s="1"/>
  <c r="NQW1334" i="8"/>
  <c r="NQW1340" i="8" s="1"/>
  <c r="NQV1334" i="8"/>
  <c r="NQV1340" i="8" s="1"/>
  <c r="NQI1334" i="8"/>
  <c r="NQI1340" i="8" s="1"/>
  <c r="NQH1334" i="8"/>
  <c r="NQH1340" i="8" s="1"/>
  <c r="NQG1334" i="8"/>
  <c r="NQG1340" i="8" s="1"/>
  <c r="NQF1334" i="8"/>
  <c r="NQF1340" i="8" s="1"/>
  <c r="NPS1334" i="8"/>
  <c r="NPS1340" i="8" s="1"/>
  <c r="NPR1334" i="8"/>
  <c r="NPR1340" i="8" s="1"/>
  <c r="NPQ1334" i="8"/>
  <c r="NPQ1340" i="8" s="1"/>
  <c r="NPP1334" i="8"/>
  <c r="NPP1340" i="8" s="1"/>
  <c r="NPC1334" i="8"/>
  <c r="NPC1340" i="8" s="1"/>
  <c r="NPB1334" i="8"/>
  <c r="NPB1340" i="8" s="1"/>
  <c r="NPA1334" i="8"/>
  <c r="NPA1340" i="8" s="1"/>
  <c r="NOZ1334" i="8"/>
  <c r="NOZ1340" i="8" s="1"/>
  <c r="NOM1334" i="8"/>
  <c r="NOM1340" i="8" s="1"/>
  <c r="NOL1334" i="8"/>
  <c r="NOL1340" i="8" s="1"/>
  <c r="NOK1334" i="8"/>
  <c r="NOK1340" i="8" s="1"/>
  <c r="NOJ1334" i="8"/>
  <c r="NOJ1340" i="8" s="1"/>
  <c r="NNW1334" i="8"/>
  <c r="NNW1340" i="8" s="1"/>
  <c r="NNV1334" i="8"/>
  <c r="NNV1340" i="8" s="1"/>
  <c r="NNU1334" i="8"/>
  <c r="NNU1340" i="8" s="1"/>
  <c r="NNT1334" i="8"/>
  <c r="NNT1340" i="8" s="1"/>
  <c r="NNG1334" i="8"/>
  <c r="NNG1340" i="8" s="1"/>
  <c r="NNF1334" i="8"/>
  <c r="NNF1340" i="8" s="1"/>
  <c r="NNE1334" i="8"/>
  <c r="NNE1340" i="8" s="1"/>
  <c r="NND1334" i="8"/>
  <c r="NND1340" i="8" s="1"/>
  <c r="NMQ1334" i="8"/>
  <c r="NMQ1340" i="8" s="1"/>
  <c r="NMP1334" i="8"/>
  <c r="NMP1340" i="8" s="1"/>
  <c r="NMO1334" i="8"/>
  <c r="NMO1340" i="8" s="1"/>
  <c r="NMN1334" i="8"/>
  <c r="NMN1340" i="8" s="1"/>
  <c r="NMA1334" i="8"/>
  <c r="NMA1340" i="8" s="1"/>
  <c r="NLZ1334" i="8"/>
  <c r="NLZ1340" i="8" s="1"/>
  <c r="NLY1334" i="8"/>
  <c r="NLY1340" i="8" s="1"/>
  <c r="NLX1334" i="8"/>
  <c r="NLX1340" i="8" s="1"/>
  <c r="NLK1334" i="8"/>
  <c r="NLK1340" i="8" s="1"/>
  <c r="NLJ1334" i="8"/>
  <c r="NLJ1340" i="8" s="1"/>
  <c r="NLI1334" i="8"/>
  <c r="NLI1340" i="8" s="1"/>
  <c r="NLH1334" i="8"/>
  <c r="NLH1340" i="8" s="1"/>
  <c r="NKU1334" i="8"/>
  <c r="NKU1340" i="8" s="1"/>
  <c r="NKT1334" i="8"/>
  <c r="NKT1340" i="8" s="1"/>
  <c r="NKS1334" i="8"/>
  <c r="NKS1340" i="8" s="1"/>
  <c r="NKR1334" i="8"/>
  <c r="NKR1340" i="8" s="1"/>
  <c r="NKE1334" i="8"/>
  <c r="NKE1340" i="8" s="1"/>
  <c r="NKD1334" i="8"/>
  <c r="NKD1340" i="8" s="1"/>
  <c r="NKC1334" i="8"/>
  <c r="NKC1340" i="8" s="1"/>
  <c r="NKB1334" i="8"/>
  <c r="NKB1340" i="8" s="1"/>
  <c r="NJO1334" i="8"/>
  <c r="NJO1340" i="8" s="1"/>
  <c r="NJN1334" i="8"/>
  <c r="NJN1340" i="8" s="1"/>
  <c r="NJM1334" i="8"/>
  <c r="NJM1340" i="8" s="1"/>
  <c r="NJL1334" i="8"/>
  <c r="NJL1340" i="8" s="1"/>
  <c r="NIY1334" i="8"/>
  <c r="NIY1340" i="8" s="1"/>
  <c r="NIX1334" i="8"/>
  <c r="NIX1340" i="8" s="1"/>
  <c r="NIW1334" i="8"/>
  <c r="NIW1340" i="8" s="1"/>
  <c r="NIV1334" i="8"/>
  <c r="NIV1340" i="8" s="1"/>
  <c r="NII1334" i="8"/>
  <c r="NII1340" i="8" s="1"/>
  <c r="NIH1334" i="8"/>
  <c r="NIH1340" i="8" s="1"/>
  <c r="NIG1334" i="8"/>
  <c r="NIG1340" i="8" s="1"/>
  <c r="NIF1334" i="8"/>
  <c r="NIF1340" i="8" s="1"/>
  <c r="NHS1334" i="8"/>
  <c r="NHS1340" i="8" s="1"/>
  <c r="NHR1334" i="8"/>
  <c r="NHR1340" i="8" s="1"/>
  <c r="NHQ1334" i="8"/>
  <c r="NHQ1340" i="8" s="1"/>
  <c r="NHP1334" i="8"/>
  <c r="NHP1340" i="8" s="1"/>
  <c r="NHC1334" i="8"/>
  <c r="NHC1340" i="8" s="1"/>
  <c r="NHB1334" i="8"/>
  <c r="NHB1340" i="8" s="1"/>
  <c r="NHA1334" i="8"/>
  <c r="NHA1340" i="8" s="1"/>
  <c r="NGZ1334" i="8"/>
  <c r="NGZ1340" i="8" s="1"/>
  <c r="NGM1334" i="8"/>
  <c r="NGM1340" i="8" s="1"/>
  <c r="NGL1334" i="8"/>
  <c r="NGL1340" i="8" s="1"/>
  <c r="NGK1334" i="8"/>
  <c r="NGK1340" i="8" s="1"/>
  <c r="NGJ1334" i="8"/>
  <c r="NGJ1340" i="8" s="1"/>
  <c r="NFW1334" i="8"/>
  <c r="NFW1340" i="8" s="1"/>
  <c r="NFV1334" i="8"/>
  <c r="NFV1340" i="8" s="1"/>
  <c r="NFU1334" i="8"/>
  <c r="NFU1340" i="8" s="1"/>
  <c r="NFT1334" i="8"/>
  <c r="NFT1340" i="8" s="1"/>
  <c r="NFG1334" i="8"/>
  <c r="NFG1340" i="8" s="1"/>
  <c r="NFF1334" i="8"/>
  <c r="NFF1340" i="8" s="1"/>
  <c r="NFE1334" i="8"/>
  <c r="NFE1340" i="8" s="1"/>
  <c r="NFD1334" i="8"/>
  <c r="NFD1340" i="8" s="1"/>
  <c r="NEQ1334" i="8"/>
  <c r="NEQ1340" i="8" s="1"/>
  <c r="NEP1334" i="8"/>
  <c r="NEP1340" i="8" s="1"/>
  <c r="NEO1334" i="8"/>
  <c r="NEO1340" i="8" s="1"/>
  <c r="NEN1334" i="8"/>
  <c r="NEN1340" i="8" s="1"/>
  <c r="NEA1334" i="8"/>
  <c r="NEA1340" i="8" s="1"/>
  <c r="NDZ1334" i="8"/>
  <c r="NDZ1340" i="8" s="1"/>
  <c r="NDY1334" i="8"/>
  <c r="NDY1340" i="8" s="1"/>
  <c r="NDX1334" i="8"/>
  <c r="NDX1340" i="8" s="1"/>
  <c r="NDK1334" i="8"/>
  <c r="NDK1340" i="8" s="1"/>
  <c r="NDJ1334" i="8"/>
  <c r="NDJ1340" i="8" s="1"/>
  <c r="NDI1334" i="8"/>
  <c r="NDI1340" i="8" s="1"/>
  <c r="NDH1334" i="8"/>
  <c r="NDH1340" i="8" s="1"/>
  <c r="NCU1334" i="8"/>
  <c r="NCU1340" i="8" s="1"/>
  <c r="NCT1334" i="8"/>
  <c r="NCT1340" i="8" s="1"/>
  <c r="NCS1334" i="8"/>
  <c r="NCS1340" i="8" s="1"/>
  <c r="NCR1334" i="8"/>
  <c r="NCR1340" i="8" s="1"/>
  <c r="NCE1334" i="8"/>
  <c r="NCE1340" i="8" s="1"/>
  <c r="NCD1334" i="8"/>
  <c r="NCD1340" i="8" s="1"/>
  <c r="NCC1334" i="8"/>
  <c r="NCC1340" i="8" s="1"/>
  <c r="NCB1334" i="8"/>
  <c r="NCB1340" i="8" s="1"/>
  <c r="NBO1334" i="8"/>
  <c r="NBO1340" i="8" s="1"/>
  <c r="NBN1334" i="8"/>
  <c r="NBN1340" i="8" s="1"/>
  <c r="NBM1334" i="8"/>
  <c r="NBM1340" i="8" s="1"/>
  <c r="NBL1334" i="8"/>
  <c r="NBL1340" i="8" s="1"/>
  <c r="NAY1334" i="8"/>
  <c r="NAY1340" i="8" s="1"/>
  <c r="NAX1334" i="8"/>
  <c r="NAX1340" i="8" s="1"/>
  <c r="NAW1334" i="8"/>
  <c r="NAW1340" i="8" s="1"/>
  <c r="NAV1334" i="8"/>
  <c r="NAV1340" i="8" s="1"/>
  <c r="NAI1334" i="8"/>
  <c r="NAI1340" i="8" s="1"/>
  <c r="NAH1334" i="8"/>
  <c r="NAH1340" i="8" s="1"/>
  <c r="NAG1334" i="8"/>
  <c r="NAG1340" i="8" s="1"/>
  <c r="NAF1334" i="8"/>
  <c r="NAF1340" i="8" s="1"/>
  <c r="MZS1334" i="8"/>
  <c r="MZS1340" i="8" s="1"/>
  <c r="MZR1334" i="8"/>
  <c r="MZR1340" i="8" s="1"/>
  <c r="MZQ1334" i="8"/>
  <c r="MZQ1340" i="8" s="1"/>
  <c r="MZP1334" i="8"/>
  <c r="MZP1340" i="8" s="1"/>
  <c r="MZC1334" i="8"/>
  <c r="MZC1340" i="8" s="1"/>
  <c r="MZB1334" i="8"/>
  <c r="MZB1340" i="8" s="1"/>
  <c r="MZA1334" i="8"/>
  <c r="MZA1340" i="8" s="1"/>
  <c r="MYZ1334" i="8"/>
  <c r="MYZ1340" i="8" s="1"/>
  <c r="MYM1334" i="8"/>
  <c r="MYM1340" i="8" s="1"/>
  <c r="MYL1334" i="8"/>
  <c r="MYL1340" i="8" s="1"/>
  <c r="MYK1334" i="8"/>
  <c r="MYK1340" i="8" s="1"/>
  <c r="MYJ1334" i="8"/>
  <c r="MYJ1340" i="8" s="1"/>
  <c r="MXW1334" i="8"/>
  <c r="MXW1340" i="8" s="1"/>
  <c r="MXV1334" i="8"/>
  <c r="MXV1340" i="8" s="1"/>
  <c r="MXU1334" i="8"/>
  <c r="MXU1340" i="8" s="1"/>
  <c r="MXT1334" i="8"/>
  <c r="MXT1340" i="8" s="1"/>
  <c r="MXG1334" i="8"/>
  <c r="MXG1340" i="8" s="1"/>
  <c r="MXF1334" i="8"/>
  <c r="MXF1340" i="8" s="1"/>
  <c r="MXE1334" i="8"/>
  <c r="MXE1340" i="8" s="1"/>
  <c r="MXD1334" i="8"/>
  <c r="MXD1340" i="8" s="1"/>
  <c r="MWQ1334" i="8"/>
  <c r="MWQ1340" i="8" s="1"/>
  <c r="MWP1334" i="8"/>
  <c r="MWP1340" i="8" s="1"/>
  <c r="MWO1334" i="8"/>
  <c r="MWO1340" i="8" s="1"/>
  <c r="MWN1334" i="8"/>
  <c r="MWN1340" i="8" s="1"/>
  <c r="MWA1334" i="8"/>
  <c r="MWA1340" i="8" s="1"/>
  <c r="MVZ1334" i="8"/>
  <c r="MVZ1340" i="8" s="1"/>
  <c r="MVY1334" i="8"/>
  <c r="MVY1340" i="8" s="1"/>
  <c r="MVX1334" i="8"/>
  <c r="MVX1340" i="8" s="1"/>
  <c r="MVK1334" i="8"/>
  <c r="MVK1340" i="8" s="1"/>
  <c r="MVJ1334" i="8"/>
  <c r="MVJ1340" i="8" s="1"/>
  <c r="MVI1334" i="8"/>
  <c r="MVI1340" i="8" s="1"/>
  <c r="MVH1334" i="8"/>
  <c r="MVH1340" i="8" s="1"/>
  <c r="MUU1334" i="8"/>
  <c r="MUU1340" i="8" s="1"/>
  <c r="MUT1334" i="8"/>
  <c r="MUT1340" i="8" s="1"/>
  <c r="MUS1334" i="8"/>
  <c r="MUS1340" i="8" s="1"/>
  <c r="MUR1334" i="8"/>
  <c r="MUR1340" i="8" s="1"/>
  <c r="MUE1334" i="8"/>
  <c r="MUE1340" i="8" s="1"/>
  <c r="MUD1334" i="8"/>
  <c r="MUD1340" i="8" s="1"/>
  <c r="MUC1334" i="8"/>
  <c r="MUC1340" i="8" s="1"/>
  <c r="MUB1334" i="8"/>
  <c r="MUB1340" i="8" s="1"/>
  <c r="MTO1334" i="8"/>
  <c r="MTO1340" i="8" s="1"/>
  <c r="MTN1334" i="8"/>
  <c r="MTN1340" i="8" s="1"/>
  <c r="MTM1334" i="8"/>
  <c r="MTM1340" i="8" s="1"/>
  <c r="MTL1334" i="8"/>
  <c r="MTL1340" i="8" s="1"/>
  <c r="MSY1334" i="8"/>
  <c r="MSY1340" i="8" s="1"/>
  <c r="MSX1334" i="8"/>
  <c r="MSX1340" i="8" s="1"/>
  <c r="MSW1334" i="8"/>
  <c r="MSW1340" i="8" s="1"/>
  <c r="MSV1334" i="8"/>
  <c r="MSV1340" i="8" s="1"/>
  <c r="MSI1334" i="8"/>
  <c r="MSI1340" i="8" s="1"/>
  <c r="MSH1334" i="8"/>
  <c r="MSH1340" i="8" s="1"/>
  <c r="MSG1334" i="8"/>
  <c r="MSG1340" i="8" s="1"/>
  <c r="MSF1334" i="8"/>
  <c r="MSF1340" i="8" s="1"/>
  <c r="MRS1334" i="8"/>
  <c r="MRS1340" i="8" s="1"/>
  <c r="MRR1334" i="8"/>
  <c r="MRR1340" i="8" s="1"/>
  <c r="MRQ1334" i="8"/>
  <c r="MRQ1340" i="8" s="1"/>
  <c r="MRP1334" i="8"/>
  <c r="MRP1340" i="8" s="1"/>
  <c r="MRC1334" i="8"/>
  <c r="MRC1340" i="8" s="1"/>
  <c r="MRB1334" i="8"/>
  <c r="MRB1340" i="8" s="1"/>
  <c r="MRA1334" i="8"/>
  <c r="MRA1340" i="8" s="1"/>
  <c r="MQZ1334" i="8"/>
  <c r="MQZ1340" i="8" s="1"/>
  <c r="MQM1334" i="8"/>
  <c r="MQM1340" i="8" s="1"/>
  <c r="MQL1334" i="8"/>
  <c r="MQL1340" i="8" s="1"/>
  <c r="MQK1334" i="8"/>
  <c r="MQK1340" i="8" s="1"/>
  <c r="MQJ1334" i="8"/>
  <c r="MQJ1340" i="8" s="1"/>
  <c r="MPW1334" i="8"/>
  <c r="MPW1340" i="8" s="1"/>
  <c r="MPV1334" i="8"/>
  <c r="MPV1340" i="8" s="1"/>
  <c r="MPU1334" i="8"/>
  <c r="MPU1340" i="8" s="1"/>
  <c r="MPT1334" i="8"/>
  <c r="MPT1340" i="8" s="1"/>
  <c r="MPG1334" i="8"/>
  <c r="MPG1340" i="8" s="1"/>
  <c r="MPF1334" i="8"/>
  <c r="MPF1340" i="8" s="1"/>
  <c r="MPE1334" i="8"/>
  <c r="MPE1340" i="8" s="1"/>
  <c r="MPD1334" i="8"/>
  <c r="MPD1340" i="8" s="1"/>
  <c r="MOQ1334" i="8"/>
  <c r="MOQ1340" i="8" s="1"/>
  <c r="MOP1334" i="8"/>
  <c r="MOP1340" i="8" s="1"/>
  <c r="MOO1334" i="8"/>
  <c r="MOO1340" i="8" s="1"/>
  <c r="MON1334" i="8"/>
  <c r="MON1340" i="8" s="1"/>
  <c r="MOA1334" i="8"/>
  <c r="MOA1340" i="8" s="1"/>
  <c r="MNZ1334" i="8"/>
  <c r="MNZ1340" i="8" s="1"/>
  <c r="MNY1334" i="8"/>
  <c r="MNY1340" i="8" s="1"/>
  <c r="MNX1334" i="8"/>
  <c r="MNX1340" i="8" s="1"/>
  <c r="MNK1334" i="8"/>
  <c r="MNK1340" i="8" s="1"/>
  <c r="MNJ1334" i="8"/>
  <c r="MNJ1340" i="8" s="1"/>
  <c r="MNI1334" i="8"/>
  <c r="MNI1340" i="8" s="1"/>
  <c r="MNH1334" i="8"/>
  <c r="MNH1340" i="8" s="1"/>
  <c r="MMU1334" i="8"/>
  <c r="MMU1340" i="8" s="1"/>
  <c r="MMT1334" i="8"/>
  <c r="MMT1340" i="8" s="1"/>
  <c r="MMS1334" i="8"/>
  <c r="MMS1340" i="8" s="1"/>
  <c r="MMR1334" i="8"/>
  <c r="MMR1340" i="8" s="1"/>
  <c r="MME1334" i="8"/>
  <c r="MME1340" i="8" s="1"/>
  <c r="MMD1334" i="8"/>
  <c r="MMD1340" i="8" s="1"/>
  <c r="MMC1334" i="8"/>
  <c r="MMC1340" i="8" s="1"/>
  <c r="MMB1334" i="8"/>
  <c r="MMB1340" i="8" s="1"/>
  <c r="MLO1334" i="8"/>
  <c r="MLO1340" i="8" s="1"/>
  <c r="MLN1334" i="8"/>
  <c r="MLN1340" i="8" s="1"/>
  <c r="MLM1334" i="8"/>
  <c r="MLM1340" i="8" s="1"/>
  <c r="MLL1334" i="8"/>
  <c r="MLL1340" i="8" s="1"/>
  <c r="MKY1334" i="8"/>
  <c r="MKY1340" i="8" s="1"/>
  <c r="MKX1334" i="8"/>
  <c r="MKX1340" i="8" s="1"/>
  <c r="MKW1334" i="8"/>
  <c r="MKW1340" i="8" s="1"/>
  <c r="MKV1334" i="8"/>
  <c r="MKV1340" i="8" s="1"/>
  <c r="MKI1334" i="8"/>
  <c r="MKI1340" i="8" s="1"/>
  <c r="MKH1334" i="8"/>
  <c r="MKH1340" i="8" s="1"/>
  <c r="MKG1334" i="8"/>
  <c r="MKG1340" i="8" s="1"/>
  <c r="MKF1334" i="8"/>
  <c r="MKF1340" i="8" s="1"/>
  <c r="MJS1334" i="8"/>
  <c r="MJS1340" i="8" s="1"/>
  <c r="MJR1334" i="8"/>
  <c r="MJR1340" i="8" s="1"/>
  <c r="MJQ1334" i="8"/>
  <c r="MJQ1340" i="8" s="1"/>
  <c r="MJP1334" i="8"/>
  <c r="MJP1340" i="8" s="1"/>
  <c r="MJC1334" i="8"/>
  <c r="MJC1340" i="8" s="1"/>
  <c r="MJB1334" i="8"/>
  <c r="MJB1340" i="8" s="1"/>
  <c r="MJA1334" i="8"/>
  <c r="MJA1340" i="8" s="1"/>
  <c r="MIZ1334" i="8"/>
  <c r="MIZ1340" i="8" s="1"/>
  <c r="MIM1334" i="8"/>
  <c r="MIM1340" i="8" s="1"/>
  <c r="MIL1334" i="8"/>
  <c r="MIL1340" i="8" s="1"/>
  <c r="MIK1334" i="8"/>
  <c r="MIK1340" i="8" s="1"/>
  <c r="MIJ1334" i="8"/>
  <c r="MIJ1340" i="8" s="1"/>
  <c r="MHW1334" i="8"/>
  <c r="MHW1340" i="8" s="1"/>
  <c r="MHV1334" i="8"/>
  <c r="MHV1340" i="8" s="1"/>
  <c r="MHU1334" i="8"/>
  <c r="MHU1340" i="8" s="1"/>
  <c r="MHT1334" i="8"/>
  <c r="MHT1340" i="8" s="1"/>
  <c r="MHG1334" i="8"/>
  <c r="MHG1340" i="8" s="1"/>
  <c r="MHF1334" i="8"/>
  <c r="MHF1340" i="8" s="1"/>
  <c r="MHE1334" i="8"/>
  <c r="MHE1340" i="8" s="1"/>
  <c r="MHD1334" i="8"/>
  <c r="MHD1340" i="8" s="1"/>
  <c r="MGQ1334" i="8"/>
  <c r="MGQ1340" i="8" s="1"/>
  <c r="MGP1334" i="8"/>
  <c r="MGP1340" i="8" s="1"/>
  <c r="MGO1334" i="8"/>
  <c r="MGO1340" i="8" s="1"/>
  <c r="MGN1334" i="8"/>
  <c r="MGN1340" i="8" s="1"/>
  <c r="MGA1334" i="8"/>
  <c r="MGA1340" i="8" s="1"/>
  <c r="MFZ1334" i="8"/>
  <c r="MFZ1340" i="8" s="1"/>
  <c r="MFY1334" i="8"/>
  <c r="MFY1340" i="8" s="1"/>
  <c r="MFX1334" i="8"/>
  <c r="MFX1340" i="8" s="1"/>
  <c r="MFK1334" i="8"/>
  <c r="MFK1340" i="8" s="1"/>
  <c r="MFJ1334" i="8"/>
  <c r="MFJ1340" i="8" s="1"/>
  <c r="MFI1334" i="8"/>
  <c r="MFI1340" i="8" s="1"/>
  <c r="MFH1334" i="8"/>
  <c r="MFH1340" i="8" s="1"/>
  <c r="MEU1334" i="8"/>
  <c r="MEU1340" i="8" s="1"/>
  <c r="MET1334" i="8"/>
  <c r="MET1340" i="8" s="1"/>
  <c r="MES1334" i="8"/>
  <c r="MES1340" i="8" s="1"/>
  <c r="MER1334" i="8"/>
  <c r="MER1340" i="8" s="1"/>
  <c r="MEE1334" i="8"/>
  <c r="MEE1340" i="8" s="1"/>
  <c r="MED1334" i="8"/>
  <c r="MED1340" i="8" s="1"/>
  <c r="MEC1334" i="8"/>
  <c r="MEC1340" i="8" s="1"/>
  <c r="MEB1334" i="8"/>
  <c r="MEB1340" i="8" s="1"/>
  <c r="MDO1334" i="8"/>
  <c r="MDO1340" i="8" s="1"/>
  <c r="MDN1334" i="8"/>
  <c r="MDN1340" i="8" s="1"/>
  <c r="MDM1334" i="8"/>
  <c r="MDM1340" i="8" s="1"/>
  <c r="MDL1334" i="8"/>
  <c r="MDL1340" i="8" s="1"/>
  <c r="MCY1334" i="8"/>
  <c r="MCY1340" i="8" s="1"/>
  <c r="MCX1334" i="8"/>
  <c r="MCX1340" i="8" s="1"/>
  <c r="MCW1334" i="8"/>
  <c r="MCW1340" i="8" s="1"/>
  <c r="MCV1334" i="8"/>
  <c r="MCV1340" i="8" s="1"/>
  <c r="MCI1334" i="8"/>
  <c r="MCI1340" i="8" s="1"/>
  <c r="MCH1334" i="8"/>
  <c r="MCH1340" i="8" s="1"/>
  <c r="MCG1334" i="8"/>
  <c r="MCG1340" i="8" s="1"/>
  <c r="MCF1334" i="8"/>
  <c r="MCF1340" i="8" s="1"/>
  <c r="MBS1334" i="8"/>
  <c r="MBS1340" i="8" s="1"/>
  <c r="MBR1334" i="8"/>
  <c r="MBR1340" i="8" s="1"/>
  <c r="MBQ1334" i="8"/>
  <c r="MBQ1340" i="8" s="1"/>
  <c r="MBP1334" i="8"/>
  <c r="MBP1340" i="8" s="1"/>
  <c r="MBC1334" i="8"/>
  <c r="MBC1340" i="8" s="1"/>
  <c r="MBB1334" i="8"/>
  <c r="MBB1340" i="8" s="1"/>
  <c r="MBA1334" i="8"/>
  <c r="MBA1340" i="8" s="1"/>
  <c r="MAZ1334" i="8"/>
  <c r="MAZ1340" i="8" s="1"/>
  <c r="MAM1334" i="8"/>
  <c r="MAM1340" i="8" s="1"/>
  <c r="MAL1334" i="8"/>
  <c r="MAL1340" i="8" s="1"/>
  <c r="MAK1334" i="8"/>
  <c r="MAK1340" i="8" s="1"/>
  <c r="MAJ1334" i="8"/>
  <c r="MAJ1340" i="8" s="1"/>
  <c r="LZW1334" i="8"/>
  <c r="LZW1340" i="8" s="1"/>
  <c r="LZV1334" i="8"/>
  <c r="LZV1340" i="8" s="1"/>
  <c r="LZU1334" i="8"/>
  <c r="LZU1340" i="8" s="1"/>
  <c r="LZT1334" i="8"/>
  <c r="LZT1340" i="8" s="1"/>
  <c r="LZG1334" i="8"/>
  <c r="LZG1340" i="8" s="1"/>
  <c r="LZF1334" i="8"/>
  <c r="LZF1340" i="8" s="1"/>
  <c r="LZE1334" i="8"/>
  <c r="LZE1340" i="8" s="1"/>
  <c r="LZD1334" i="8"/>
  <c r="LZD1340" i="8" s="1"/>
  <c r="LYQ1334" i="8"/>
  <c r="LYQ1340" i="8" s="1"/>
  <c r="LYP1334" i="8"/>
  <c r="LYP1340" i="8" s="1"/>
  <c r="LYO1334" i="8"/>
  <c r="LYO1340" i="8" s="1"/>
  <c r="LYN1334" i="8"/>
  <c r="LYN1340" i="8" s="1"/>
  <c r="LYA1334" i="8"/>
  <c r="LYA1340" i="8" s="1"/>
  <c r="LXZ1334" i="8"/>
  <c r="LXZ1340" i="8" s="1"/>
  <c r="LXY1334" i="8"/>
  <c r="LXY1340" i="8" s="1"/>
  <c r="LXX1334" i="8"/>
  <c r="LXX1340" i="8" s="1"/>
  <c r="LXK1334" i="8"/>
  <c r="LXK1340" i="8" s="1"/>
  <c r="LXJ1334" i="8"/>
  <c r="LXJ1340" i="8" s="1"/>
  <c r="LXI1334" i="8"/>
  <c r="LXI1340" i="8" s="1"/>
  <c r="LXH1334" i="8"/>
  <c r="LXH1340" i="8" s="1"/>
  <c r="LWU1334" i="8"/>
  <c r="LWU1340" i="8" s="1"/>
  <c r="LWT1334" i="8"/>
  <c r="LWT1340" i="8" s="1"/>
  <c r="LWS1334" i="8"/>
  <c r="LWS1340" i="8" s="1"/>
  <c r="LWR1334" i="8"/>
  <c r="LWR1340" i="8" s="1"/>
  <c r="LWE1334" i="8"/>
  <c r="LWE1340" i="8" s="1"/>
  <c r="LWD1334" i="8"/>
  <c r="LWD1340" i="8" s="1"/>
  <c r="LWC1334" i="8"/>
  <c r="LWC1340" i="8" s="1"/>
  <c r="LWB1334" i="8"/>
  <c r="LWB1340" i="8" s="1"/>
  <c r="LVO1334" i="8"/>
  <c r="LVO1340" i="8" s="1"/>
  <c r="LVN1334" i="8"/>
  <c r="LVN1340" i="8" s="1"/>
  <c r="LVM1334" i="8"/>
  <c r="LVM1340" i="8" s="1"/>
  <c r="LVL1334" i="8"/>
  <c r="LVL1340" i="8" s="1"/>
  <c r="LUY1334" i="8"/>
  <c r="LUY1340" i="8" s="1"/>
  <c r="LUX1334" i="8"/>
  <c r="LUX1340" i="8" s="1"/>
  <c r="LUW1334" i="8"/>
  <c r="LUW1340" i="8" s="1"/>
  <c r="LUV1334" i="8"/>
  <c r="LUV1340" i="8" s="1"/>
  <c r="LUI1334" i="8"/>
  <c r="LUI1340" i="8" s="1"/>
  <c r="LUH1334" i="8"/>
  <c r="LUH1340" i="8" s="1"/>
  <c r="LUG1334" i="8"/>
  <c r="LUG1340" i="8" s="1"/>
  <c r="LUF1334" i="8"/>
  <c r="LUF1340" i="8" s="1"/>
  <c r="LTS1334" i="8"/>
  <c r="LTS1340" i="8" s="1"/>
  <c r="LTR1334" i="8"/>
  <c r="LTR1340" i="8" s="1"/>
  <c r="LTQ1334" i="8"/>
  <c r="LTQ1340" i="8" s="1"/>
  <c r="LTP1334" i="8"/>
  <c r="LTP1340" i="8" s="1"/>
  <c r="LTC1334" i="8"/>
  <c r="LTC1340" i="8" s="1"/>
  <c r="LTB1334" i="8"/>
  <c r="LTB1340" i="8" s="1"/>
  <c r="LTA1334" i="8"/>
  <c r="LTA1340" i="8" s="1"/>
  <c r="LSZ1334" i="8"/>
  <c r="LSZ1340" i="8" s="1"/>
  <c r="LSM1334" i="8"/>
  <c r="LSM1340" i="8" s="1"/>
  <c r="LSL1334" i="8"/>
  <c r="LSL1340" i="8" s="1"/>
  <c r="LSK1334" i="8"/>
  <c r="LSK1340" i="8" s="1"/>
  <c r="LSJ1334" i="8"/>
  <c r="LSJ1340" i="8" s="1"/>
  <c r="LRW1334" i="8"/>
  <c r="LRW1340" i="8" s="1"/>
  <c r="LRV1334" i="8"/>
  <c r="LRV1340" i="8" s="1"/>
  <c r="LRU1334" i="8"/>
  <c r="LRU1340" i="8" s="1"/>
  <c r="LRT1334" i="8"/>
  <c r="LRT1340" i="8" s="1"/>
  <c r="LRG1334" i="8"/>
  <c r="LRG1340" i="8" s="1"/>
  <c r="LRF1334" i="8"/>
  <c r="LRF1340" i="8" s="1"/>
  <c r="LRE1334" i="8"/>
  <c r="LRE1340" i="8" s="1"/>
  <c r="LRD1334" i="8"/>
  <c r="LRD1340" i="8" s="1"/>
  <c r="LQQ1334" i="8"/>
  <c r="LQQ1340" i="8" s="1"/>
  <c r="LQP1334" i="8"/>
  <c r="LQP1340" i="8" s="1"/>
  <c r="LQO1334" i="8"/>
  <c r="LQO1340" i="8" s="1"/>
  <c r="LQN1334" i="8"/>
  <c r="LQN1340" i="8" s="1"/>
  <c r="LQA1334" i="8"/>
  <c r="LQA1340" i="8" s="1"/>
  <c r="LPZ1334" i="8"/>
  <c r="LPZ1340" i="8" s="1"/>
  <c r="LPY1334" i="8"/>
  <c r="LPY1340" i="8" s="1"/>
  <c r="LPX1334" i="8"/>
  <c r="LPX1340" i="8" s="1"/>
  <c r="LPK1334" i="8"/>
  <c r="LPK1340" i="8" s="1"/>
  <c r="LPJ1334" i="8"/>
  <c r="LPJ1340" i="8" s="1"/>
  <c r="LPI1334" i="8"/>
  <c r="LPI1340" i="8" s="1"/>
  <c r="LPH1334" i="8"/>
  <c r="LPH1340" i="8" s="1"/>
  <c r="LOU1334" i="8"/>
  <c r="LOU1340" i="8" s="1"/>
  <c r="LOT1334" i="8"/>
  <c r="LOT1340" i="8" s="1"/>
  <c r="LOS1334" i="8"/>
  <c r="LOS1340" i="8" s="1"/>
  <c r="LOR1334" i="8"/>
  <c r="LOR1340" i="8" s="1"/>
  <c r="LOE1334" i="8"/>
  <c r="LOE1340" i="8" s="1"/>
  <c r="LOD1334" i="8"/>
  <c r="LOD1340" i="8" s="1"/>
  <c r="LOC1334" i="8"/>
  <c r="LOC1340" i="8" s="1"/>
  <c r="LOB1334" i="8"/>
  <c r="LOB1340" i="8" s="1"/>
  <c r="LNO1334" i="8"/>
  <c r="LNO1340" i="8" s="1"/>
  <c r="LNN1334" i="8"/>
  <c r="LNN1340" i="8" s="1"/>
  <c r="LNM1334" i="8"/>
  <c r="LNM1340" i="8" s="1"/>
  <c r="LNL1334" i="8"/>
  <c r="LNL1340" i="8" s="1"/>
  <c r="LMY1334" i="8"/>
  <c r="LMY1340" i="8" s="1"/>
  <c r="LMX1334" i="8"/>
  <c r="LMX1340" i="8" s="1"/>
  <c r="LMW1334" i="8"/>
  <c r="LMW1340" i="8" s="1"/>
  <c r="LMV1334" i="8"/>
  <c r="LMV1340" i="8" s="1"/>
  <c r="LMI1334" i="8"/>
  <c r="LMI1340" i="8" s="1"/>
  <c r="LMH1334" i="8"/>
  <c r="LMH1340" i="8" s="1"/>
  <c r="LMG1334" i="8"/>
  <c r="LMG1340" i="8" s="1"/>
  <c r="LMF1334" i="8"/>
  <c r="LMF1340" i="8" s="1"/>
  <c r="LLS1334" i="8"/>
  <c r="LLS1340" i="8" s="1"/>
  <c r="LLR1334" i="8"/>
  <c r="LLR1340" i="8" s="1"/>
  <c r="LLQ1334" i="8"/>
  <c r="LLQ1340" i="8" s="1"/>
  <c r="LLP1334" i="8"/>
  <c r="LLP1340" i="8" s="1"/>
  <c r="LLC1334" i="8"/>
  <c r="LLC1340" i="8" s="1"/>
  <c r="LLB1334" i="8"/>
  <c r="LLB1340" i="8" s="1"/>
  <c r="LLA1334" i="8"/>
  <c r="LLA1340" i="8" s="1"/>
  <c r="LKZ1334" i="8"/>
  <c r="LKZ1340" i="8" s="1"/>
  <c r="LKM1334" i="8"/>
  <c r="LKM1340" i="8" s="1"/>
  <c r="LKL1334" i="8"/>
  <c r="LKL1340" i="8" s="1"/>
  <c r="LKK1334" i="8"/>
  <c r="LKK1340" i="8" s="1"/>
  <c r="LKJ1334" i="8"/>
  <c r="LKJ1340" i="8" s="1"/>
  <c r="LJW1334" i="8"/>
  <c r="LJW1340" i="8" s="1"/>
  <c r="LJV1334" i="8"/>
  <c r="LJV1340" i="8" s="1"/>
  <c r="LJU1334" i="8"/>
  <c r="LJU1340" i="8" s="1"/>
  <c r="LJT1334" i="8"/>
  <c r="LJT1340" i="8" s="1"/>
  <c r="LJG1334" i="8"/>
  <c r="LJG1340" i="8" s="1"/>
  <c r="LJF1334" i="8"/>
  <c r="LJF1340" i="8" s="1"/>
  <c r="LJE1334" i="8"/>
  <c r="LJE1340" i="8" s="1"/>
  <c r="LJD1334" i="8"/>
  <c r="LJD1340" i="8" s="1"/>
  <c r="LIQ1334" i="8"/>
  <c r="LIQ1340" i="8" s="1"/>
  <c r="LIP1334" i="8"/>
  <c r="LIP1340" i="8" s="1"/>
  <c r="LIO1334" i="8"/>
  <c r="LIO1340" i="8" s="1"/>
  <c r="LIN1334" i="8"/>
  <c r="LIN1340" i="8" s="1"/>
  <c r="LIA1334" i="8"/>
  <c r="LIA1340" i="8" s="1"/>
  <c r="LHZ1334" i="8"/>
  <c r="LHZ1340" i="8" s="1"/>
  <c r="LHY1334" i="8"/>
  <c r="LHY1340" i="8" s="1"/>
  <c r="LHX1334" i="8"/>
  <c r="LHX1340" i="8" s="1"/>
  <c r="LHK1334" i="8"/>
  <c r="LHK1340" i="8" s="1"/>
  <c r="LHJ1334" i="8"/>
  <c r="LHJ1340" i="8" s="1"/>
  <c r="LHI1334" i="8"/>
  <c r="LHI1340" i="8" s="1"/>
  <c r="LHH1334" i="8"/>
  <c r="LHH1340" i="8" s="1"/>
  <c r="LGU1334" i="8"/>
  <c r="LGU1340" i="8" s="1"/>
  <c r="LGT1334" i="8"/>
  <c r="LGT1340" i="8" s="1"/>
  <c r="LGS1334" i="8"/>
  <c r="LGS1340" i="8" s="1"/>
  <c r="LGR1334" i="8"/>
  <c r="LGR1340" i="8" s="1"/>
  <c r="LGE1334" i="8"/>
  <c r="LGE1340" i="8" s="1"/>
  <c r="LGD1334" i="8"/>
  <c r="LGD1340" i="8" s="1"/>
  <c r="LGC1334" i="8"/>
  <c r="LGC1340" i="8" s="1"/>
  <c r="LGB1334" i="8"/>
  <c r="LGB1340" i="8" s="1"/>
  <c r="LFO1334" i="8"/>
  <c r="LFO1340" i="8" s="1"/>
  <c r="LFN1334" i="8"/>
  <c r="LFN1340" i="8" s="1"/>
  <c r="LFM1334" i="8"/>
  <c r="LFM1340" i="8" s="1"/>
  <c r="LFL1334" i="8"/>
  <c r="LFL1340" i="8" s="1"/>
  <c r="LEY1334" i="8"/>
  <c r="LEY1340" i="8" s="1"/>
  <c r="LEX1334" i="8"/>
  <c r="LEX1340" i="8" s="1"/>
  <c r="LEW1334" i="8"/>
  <c r="LEW1340" i="8" s="1"/>
  <c r="LEV1334" i="8"/>
  <c r="LEV1340" i="8" s="1"/>
  <c r="LEI1334" i="8"/>
  <c r="LEI1340" i="8" s="1"/>
  <c r="LEH1334" i="8"/>
  <c r="LEH1340" i="8" s="1"/>
  <c r="LEG1334" i="8"/>
  <c r="LEG1340" i="8" s="1"/>
  <c r="LEF1334" i="8"/>
  <c r="LEF1340" i="8" s="1"/>
  <c r="LDS1334" i="8"/>
  <c r="LDS1340" i="8" s="1"/>
  <c r="LDR1334" i="8"/>
  <c r="LDR1340" i="8" s="1"/>
  <c r="LDQ1334" i="8"/>
  <c r="LDQ1340" i="8" s="1"/>
  <c r="LDP1334" i="8"/>
  <c r="LDP1340" i="8" s="1"/>
  <c r="LDC1334" i="8"/>
  <c r="LDC1340" i="8" s="1"/>
  <c r="LDB1334" i="8"/>
  <c r="LDB1340" i="8" s="1"/>
  <c r="LDA1334" i="8"/>
  <c r="LDA1340" i="8" s="1"/>
  <c r="LCZ1334" i="8"/>
  <c r="LCZ1340" i="8" s="1"/>
  <c r="LCM1334" i="8"/>
  <c r="LCM1340" i="8" s="1"/>
  <c r="LCL1334" i="8"/>
  <c r="LCL1340" i="8" s="1"/>
  <c r="LCK1334" i="8"/>
  <c r="LCK1340" i="8" s="1"/>
  <c r="LCJ1334" i="8"/>
  <c r="LCJ1340" i="8" s="1"/>
  <c r="LBW1334" i="8"/>
  <c r="LBW1340" i="8" s="1"/>
  <c r="LBV1334" i="8"/>
  <c r="LBV1340" i="8" s="1"/>
  <c r="LBU1334" i="8"/>
  <c r="LBU1340" i="8" s="1"/>
  <c r="LBT1334" i="8"/>
  <c r="LBT1340" i="8" s="1"/>
  <c r="LBG1334" i="8"/>
  <c r="LBG1340" i="8" s="1"/>
  <c r="LBF1334" i="8"/>
  <c r="LBF1340" i="8" s="1"/>
  <c r="LBE1334" i="8"/>
  <c r="LBE1340" i="8" s="1"/>
  <c r="LBD1334" i="8"/>
  <c r="LBD1340" i="8" s="1"/>
  <c r="LAQ1334" i="8"/>
  <c r="LAQ1340" i="8" s="1"/>
  <c r="LAP1334" i="8"/>
  <c r="LAP1340" i="8" s="1"/>
  <c r="LAO1334" i="8"/>
  <c r="LAO1340" i="8" s="1"/>
  <c r="LAN1334" i="8"/>
  <c r="LAN1340" i="8" s="1"/>
  <c r="LAA1334" i="8"/>
  <c r="LAA1340" i="8" s="1"/>
  <c r="KZZ1334" i="8"/>
  <c r="KZZ1340" i="8" s="1"/>
  <c r="KZY1334" i="8"/>
  <c r="KZY1340" i="8" s="1"/>
  <c r="KZX1334" i="8"/>
  <c r="KZX1340" i="8" s="1"/>
  <c r="KZK1334" i="8"/>
  <c r="KZK1340" i="8" s="1"/>
  <c r="KZJ1334" i="8"/>
  <c r="KZJ1340" i="8" s="1"/>
  <c r="KZI1334" i="8"/>
  <c r="KZI1340" i="8" s="1"/>
  <c r="KZH1334" i="8"/>
  <c r="KZH1340" i="8" s="1"/>
  <c r="KYU1334" i="8"/>
  <c r="KYU1340" i="8" s="1"/>
  <c r="KYT1334" i="8"/>
  <c r="KYT1340" i="8" s="1"/>
  <c r="KYS1334" i="8"/>
  <c r="KYS1340" i="8" s="1"/>
  <c r="KYR1334" i="8"/>
  <c r="KYR1340" i="8" s="1"/>
  <c r="KYE1334" i="8"/>
  <c r="KYE1340" i="8" s="1"/>
  <c r="KYD1334" i="8"/>
  <c r="KYD1340" i="8" s="1"/>
  <c r="KYC1334" i="8"/>
  <c r="KYC1340" i="8" s="1"/>
  <c r="KYB1334" i="8"/>
  <c r="KYB1340" i="8" s="1"/>
  <c r="KXO1334" i="8"/>
  <c r="KXO1340" i="8" s="1"/>
  <c r="KXN1334" i="8"/>
  <c r="KXN1340" i="8" s="1"/>
  <c r="KXM1334" i="8"/>
  <c r="KXM1340" i="8" s="1"/>
  <c r="KXL1334" i="8"/>
  <c r="KXL1340" i="8" s="1"/>
  <c r="KWY1334" i="8"/>
  <c r="KWY1340" i="8" s="1"/>
  <c r="KWX1334" i="8"/>
  <c r="KWX1340" i="8" s="1"/>
  <c r="KWW1334" i="8"/>
  <c r="KWW1340" i="8" s="1"/>
  <c r="KWV1334" i="8"/>
  <c r="KWV1340" i="8" s="1"/>
  <c r="KWI1334" i="8"/>
  <c r="KWI1340" i="8" s="1"/>
  <c r="KWH1334" i="8"/>
  <c r="KWH1340" i="8" s="1"/>
  <c r="KWG1334" i="8"/>
  <c r="KWG1340" i="8" s="1"/>
  <c r="KWF1334" i="8"/>
  <c r="KWF1340" i="8" s="1"/>
  <c r="KVS1334" i="8"/>
  <c r="KVS1340" i="8" s="1"/>
  <c r="KVR1334" i="8"/>
  <c r="KVR1340" i="8" s="1"/>
  <c r="KVQ1334" i="8"/>
  <c r="KVQ1340" i="8" s="1"/>
  <c r="KVP1334" i="8"/>
  <c r="KVP1340" i="8" s="1"/>
  <c r="KVC1334" i="8"/>
  <c r="KVC1340" i="8" s="1"/>
  <c r="KVB1334" i="8"/>
  <c r="KVB1340" i="8" s="1"/>
  <c r="KVA1334" i="8"/>
  <c r="KVA1340" i="8" s="1"/>
  <c r="KUZ1334" i="8"/>
  <c r="KUZ1340" i="8" s="1"/>
  <c r="KUM1334" i="8"/>
  <c r="KUM1340" i="8" s="1"/>
  <c r="KUL1334" i="8"/>
  <c r="KUL1340" i="8" s="1"/>
  <c r="KUK1334" i="8"/>
  <c r="KUK1340" i="8" s="1"/>
  <c r="KUJ1334" i="8"/>
  <c r="KUJ1340" i="8" s="1"/>
  <c r="KTW1334" i="8"/>
  <c r="KTW1340" i="8" s="1"/>
  <c r="KTV1334" i="8"/>
  <c r="KTV1340" i="8" s="1"/>
  <c r="KTU1334" i="8"/>
  <c r="KTU1340" i="8" s="1"/>
  <c r="KTT1334" i="8"/>
  <c r="KTT1340" i="8" s="1"/>
  <c r="KTG1334" i="8"/>
  <c r="KTG1340" i="8" s="1"/>
  <c r="KTF1334" i="8"/>
  <c r="KTF1340" i="8" s="1"/>
  <c r="KTE1334" i="8"/>
  <c r="KTE1340" i="8" s="1"/>
  <c r="KTD1334" i="8"/>
  <c r="KTD1340" i="8" s="1"/>
  <c r="KSQ1334" i="8"/>
  <c r="KSQ1340" i="8" s="1"/>
  <c r="KSP1334" i="8"/>
  <c r="KSP1340" i="8" s="1"/>
  <c r="KSO1334" i="8"/>
  <c r="KSO1340" i="8" s="1"/>
  <c r="KSN1334" i="8"/>
  <c r="KSN1340" i="8" s="1"/>
  <c r="KSA1334" i="8"/>
  <c r="KSA1340" i="8" s="1"/>
  <c r="KRZ1334" i="8"/>
  <c r="KRZ1340" i="8" s="1"/>
  <c r="KRY1334" i="8"/>
  <c r="KRY1340" i="8" s="1"/>
  <c r="KRX1334" i="8"/>
  <c r="KRX1340" i="8" s="1"/>
  <c r="KRK1334" i="8"/>
  <c r="KRK1340" i="8" s="1"/>
  <c r="KRJ1334" i="8"/>
  <c r="KRJ1340" i="8" s="1"/>
  <c r="KRI1334" i="8"/>
  <c r="KRI1340" i="8" s="1"/>
  <c r="KRH1334" i="8"/>
  <c r="KRH1340" i="8" s="1"/>
  <c r="KQU1334" i="8"/>
  <c r="KQU1340" i="8" s="1"/>
  <c r="KQT1334" i="8"/>
  <c r="KQT1340" i="8" s="1"/>
  <c r="KQS1334" i="8"/>
  <c r="KQS1340" i="8" s="1"/>
  <c r="KQR1334" i="8"/>
  <c r="KQR1340" i="8" s="1"/>
  <c r="KQE1334" i="8"/>
  <c r="KQE1340" i="8" s="1"/>
  <c r="KQD1334" i="8"/>
  <c r="KQD1340" i="8" s="1"/>
  <c r="KQC1334" i="8"/>
  <c r="KQC1340" i="8" s="1"/>
  <c r="KQB1334" i="8"/>
  <c r="KQB1340" i="8" s="1"/>
  <c r="KPO1334" i="8"/>
  <c r="KPO1340" i="8" s="1"/>
  <c r="KPN1334" i="8"/>
  <c r="KPN1340" i="8" s="1"/>
  <c r="KPM1334" i="8"/>
  <c r="KPM1340" i="8" s="1"/>
  <c r="KPL1334" i="8"/>
  <c r="KPL1340" i="8" s="1"/>
  <c r="KOY1334" i="8"/>
  <c r="KOY1340" i="8" s="1"/>
  <c r="KOX1334" i="8"/>
  <c r="KOX1340" i="8" s="1"/>
  <c r="KOW1334" i="8"/>
  <c r="KOW1340" i="8" s="1"/>
  <c r="KOV1334" i="8"/>
  <c r="KOV1340" i="8" s="1"/>
  <c r="KOI1334" i="8"/>
  <c r="KOI1340" i="8" s="1"/>
  <c r="KOH1334" i="8"/>
  <c r="KOH1340" i="8" s="1"/>
  <c r="KOG1334" i="8"/>
  <c r="KOG1340" i="8" s="1"/>
  <c r="KOF1334" i="8"/>
  <c r="KOF1340" i="8" s="1"/>
  <c r="KNS1334" i="8"/>
  <c r="KNS1340" i="8" s="1"/>
  <c r="KNR1334" i="8"/>
  <c r="KNR1340" i="8" s="1"/>
  <c r="KNQ1334" i="8"/>
  <c r="KNQ1340" i="8" s="1"/>
  <c r="KNP1334" i="8"/>
  <c r="KNP1340" i="8" s="1"/>
  <c r="KNC1334" i="8"/>
  <c r="KNC1340" i="8" s="1"/>
  <c r="KNB1334" i="8"/>
  <c r="KNB1340" i="8" s="1"/>
  <c r="KNA1334" i="8"/>
  <c r="KNA1340" i="8" s="1"/>
  <c r="KMZ1334" i="8"/>
  <c r="KMZ1340" i="8" s="1"/>
  <c r="KMM1334" i="8"/>
  <c r="KMM1340" i="8" s="1"/>
  <c r="KML1334" i="8"/>
  <c r="KML1340" i="8" s="1"/>
  <c r="KMK1334" i="8"/>
  <c r="KMK1340" i="8" s="1"/>
  <c r="KMJ1334" i="8"/>
  <c r="KMJ1340" i="8" s="1"/>
  <c r="KLW1334" i="8"/>
  <c r="KLW1340" i="8" s="1"/>
  <c r="KLV1334" i="8"/>
  <c r="KLV1340" i="8" s="1"/>
  <c r="KLU1334" i="8"/>
  <c r="KLU1340" i="8" s="1"/>
  <c r="KLT1334" i="8"/>
  <c r="KLT1340" i="8" s="1"/>
  <c r="KLG1334" i="8"/>
  <c r="KLG1340" i="8" s="1"/>
  <c r="KLF1334" i="8"/>
  <c r="KLF1340" i="8" s="1"/>
  <c r="KLE1334" i="8"/>
  <c r="KLE1340" i="8" s="1"/>
  <c r="KLD1334" i="8"/>
  <c r="KLD1340" i="8" s="1"/>
  <c r="KKQ1334" i="8"/>
  <c r="KKQ1340" i="8" s="1"/>
  <c r="KKP1334" i="8"/>
  <c r="KKP1340" i="8" s="1"/>
  <c r="KKO1334" i="8"/>
  <c r="KKO1340" i="8" s="1"/>
  <c r="KKN1334" i="8"/>
  <c r="KKN1340" i="8" s="1"/>
  <c r="KKA1334" i="8"/>
  <c r="KKA1340" i="8" s="1"/>
  <c r="KJZ1334" i="8"/>
  <c r="KJZ1340" i="8" s="1"/>
  <c r="KJY1334" i="8"/>
  <c r="KJY1340" i="8" s="1"/>
  <c r="KJX1334" i="8"/>
  <c r="KJX1340" i="8" s="1"/>
  <c r="KJK1334" i="8"/>
  <c r="KJK1340" i="8" s="1"/>
  <c r="KJJ1334" i="8"/>
  <c r="KJJ1340" i="8" s="1"/>
  <c r="KJI1334" i="8"/>
  <c r="KJI1340" i="8" s="1"/>
  <c r="KJH1334" i="8"/>
  <c r="KJH1340" i="8" s="1"/>
  <c r="KIU1334" i="8"/>
  <c r="KIU1340" i="8" s="1"/>
  <c r="KIT1334" i="8"/>
  <c r="KIT1340" i="8" s="1"/>
  <c r="KIS1334" i="8"/>
  <c r="KIS1340" i="8" s="1"/>
  <c r="KIR1334" i="8"/>
  <c r="KIR1340" i="8" s="1"/>
  <c r="KIE1334" i="8"/>
  <c r="KIE1340" i="8" s="1"/>
  <c r="KID1334" i="8"/>
  <c r="KID1340" i="8" s="1"/>
  <c r="KIC1334" i="8"/>
  <c r="KIC1340" i="8" s="1"/>
  <c r="KIB1334" i="8"/>
  <c r="KIB1340" i="8" s="1"/>
  <c r="KHO1334" i="8"/>
  <c r="KHO1340" i="8" s="1"/>
  <c r="KHN1334" i="8"/>
  <c r="KHN1340" i="8" s="1"/>
  <c r="KHM1334" i="8"/>
  <c r="KHM1340" i="8" s="1"/>
  <c r="KHL1334" i="8"/>
  <c r="KHL1340" i="8" s="1"/>
  <c r="KGY1334" i="8"/>
  <c r="KGY1340" i="8" s="1"/>
  <c r="KGX1334" i="8"/>
  <c r="KGX1340" i="8" s="1"/>
  <c r="KGW1334" i="8"/>
  <c r="KGW1340" i="8" s="1"/>
  <c r="KGV1334" i="8"/>
  <c r="KGV1340" i="8" s="1"/>
  <c r="KGI1334" i="8"/>
  <c r="KGI1340" i="8" s="1"/>
  <c r="KGH1334" i="8"/>
  <c r="KGH1340" i="8" s="1"/>
  <c r="KGG1334" i="8"/>
  <c r="KGG1340" i="8" s="1"/>
  <c r="KGF1334" i="8"/>
  <c r="KGF1340" i="8" s="1"/>
  <c r="KFS1334" i="8"/>
  <c r="KFS1340" i="8" s="1"/>
  <c r="KFR1334" i="8"/>
  <c r="KFR1340" i="8" s="1"/>
  <c r="KFQ1334" i="8"/>
  <c r="KFQ1340" i="8" s="1"/>
  <c r="KFP1334" i="8"/>
  <c r="KFP1340" i="8" s="1"/>
  <c r="KFC1334" i="8"/>
  <c r="KFC1340" i="8" s="1"/>
  <c r="KFB1334" i="8"/>
  <c r="KFB1340" i="8" s="1"/>
  <c r="KFA1334" i="8"/>
  <c r="KFA1340" i="8" s="1"/>
  <c r="KEZ1334" i="8"/>
  <c r="KEZ1340" i="8" s="1"/>
  <c r="KEM1334" i="8"/>
  <c r="KEM1340" i="8" s="1"/>
  <c r="KEL1334" i="8"/>
  <c r="KEL1340" i="8" s="1"/>
  <c r="KEK1334" i="8"/>
  <c r="KEK1340" i="8" s="1"/>
  <c r="KEJ1334" i="8"/>
  <c r="KEJ1340" i="8" s="1"/>
  <c r="KDW1334" i="8"/>
  <c r="KDW1340" i="8" s="1"/>
  <c r="KDV1334" i="8"/>
  <c r="KDV1340" i="8" s="1"/>
  <c r="KDU1334" i="8"/>
  <c r="KDU1340" i="8" s="1"/>
  <c r="KDT1334" i="8"/>
  <c r="KDT1340" i="8" s="1"/>
  <c r="KDG1334" i="8"/>
  <c r="KDG1340" i="8" s="1"/>
  <c r="KDF1334" i="8"/>
  <c r="KDF1340" i="8" s="1"/>
  <c r="KDE1334" i="8"/>
  <c r="KDE1340" i="8" s="1"/>
  <c r="KDD1334" i="8"/>
  <c r="KDD1340" i="8" s="1"/>
  <c r="KCQ1334" i="8"/>
  <c r="KCQ1340" i="8" s="1"/>
  <c r="KCP1334" i="8"/>
  <c r="KCP1340" i="8" s="1"/>
  <c r="KCO1334" i="8"/>
  <c r="KCO1340" i="8" s="1"/>
  <c r="KCN1334" i="8"/>
  <c r="KCN1340" i="8" s="1"/>
  <c r="KCA1334" i="8"/>
  <c r="KCA1340" i="8" s="1"/>
  <c r="KBZ1334" i="8"/>
  <c r="KBZ1340" i="8" s="1"/>
  <c r="KBY1334" i="8"/>
  <c r="KBY1340" i="8" s="1"/>
  <c r="KBX1334" i="8"/>
  <c r="KBX1340" i="8" s="1"/>
  <c r="KBK1334" i="8"/>
  <c r="KBK1340" i="8" s="1"/>
  <c r="KBJ1334" i="8"/>
  <c r="KBJ1340" i="8" s="1"/>
  <c r="KBI1334" i="8"/>
  <c r="KBI1340" i="8" s="1"/>
  <c r="KBH1334" i="8"/>
  <c r="KBH1340" i="8" s="1"/>
  <c r="KAU1334" i="8"/>
  <c r="KAU1340" i="8" s="1"/>
  <c r="KAT1334" i="8"/>
  <c r="KAT1340" i="8" s="1"/>
  <c r="KAS1334" i="8"/>
  <c r="KAS1340" i="8" s="1"/>
  <c r="KAR1334" i="8"/>
  <c r="KAR1340" i="8" s="1"/>
  <c r="KAE1334" i="8"/>
  <c r="KAE1340" i="8" s="1"/>
  <c r="KAD1334" i="8"/>
  <c r="KAD1340" i="8" s="1"/>
  <c r="KAC1334" i="8"/>
  <c r="KAC1340" i="8" s="1"/>
  <c r="KAB1334" i="8"/>
  <c r="KAB1340" i="8" s="1"/>
  <c r="JZO1334" i="8"/>
  <c r="JZO1340" i="8" s="1"/>
  <c r="JZN1334" i="8"/>
  <c r="JZN1340" i="8" s="1"/>
  <c r="JZM1334" i="8"/>
  <c r="JZM1340" i="8" s="1"/>
  <c r="JZL1334" i="8"/>
  <c r="JZL1340" i="8" s="1"/>
  <c r="JYY1334" i="8"/>
  <c r="JYY1340" i="8" s="1"/>
  <c r="JYX1334" i="8"/>
  <c r="JYX1340" i="8" s="1"/>
  <c r="JYW1334" i="8"/>
  <c r="JYW1340" i="8" s="1"/>
  <c r="JYV1334" i="8"/>
  <c r="JYV1340" i="8" s="1"/>
  <c r="JYI1334" i="8"/>
  <c r="JYI1340" i="8" s="1"/>
  <c r="JYH1334" i="8"/>
  <c r="JYH1340" i="8" s="1"/>
  <c r="JYG1334" i="8"/>
  <c r="JYG1340" i="8" s="1"/>
  <c r="JYF1334" i="8"/>
  <c r="JYF1340" i="8" s="1"/>
  <c r="JXS1334" i="8"/>
  <c r="JXS1340" i="8" s="1"/>
  <c r="JXR1334" i="8"/>
  <c r="JXR1340" i="8" s="1"/>
  <c r="JXQ1334" i="8"/>
  <c r="JXQ1340" i="8" s="1"/>
  <c r="JXP1334" i="8"/>
  <c r="JXP1340" i="8" s="1"/>
  <c r="JXC1334" i="8"/>
  <c r="JXC1340" i="8" s="1"/>
  <c r="JXB1334" i="8"/>
  <c r="JXB1340" i="8" s="1"/>
  <c r="JXA1334" i="8"/>
  <c r="JXA1340" i="8" s="1"/>
  <c r="JWZ1334" i="8"/>
  <c r="JWZ1340" i="8" s="1"/>
  <c r="JWM1334" i="8"/>
  <c r="JWM1340" i="8" s="1"/>
  <c r="JWL1334" i="8"/>
  <c r="JWL1340" i="8" s="1"/>
  <c r="JWK1334" i="8"/>
  <c r="JWK1340" i="8" s="1"/>
  <c r="JWJ1334" i="8"/>
  <c r="JWJ1340" i="8" s="1"/>
  <c r="JVW1334" i="8"/>
  <c r="JVW1340" i="8" s="1"/>
  <c r="JVV1334" i="8"/>
  <c r="JVV1340" i="8" s="1"/>
  <c r="JVU1334" i="8"/>
  <c r="JVU1340" i="8" s="1"/>
  <c r="JVT1334" i="8"/>
  <c r="JVT1340" i="8" s="1"/>
  <c r="JVG1334" i="8"/>
  <c r="JVG1340" i="8" s="1"/>
  <c r="JVF1334" i="8"/>
  <c r="JVF1340" i="8" s="1"/>
  <c r="JVE1334" i="8"/>
  <c r="JVE1340" i="8" s="1"/>
  <c r="JVD1334" i="8"/>
  <c r="JVD1340" i="8" s="1"/>
  <c r="JUQ1334" i="8"/>
  <c r="JUQ1340" i="8" s="1"/>
  <c r="JUP1334" i="8"/>
  <c r="JUP1340" i="8" s="1"/>
  <c r="JUO1334" i="8"/>
  <c r="JUO1340" i="8" s="1"/>
  <c r="JUN1334" i="8"/>
  <c r="JUN1340" i="8" s="1"/>
  <c r="JUA1334" i="8"/>
  <c r="JUA1340" i="8" s="1"/>
  <c r="JTZ1334" i="8"/>
  <c r="JTZ1340" i="8" s="1"/>
  <c r="JTY1334" i="8"/>
  <c r="JTY1340" i="8" s="1"/>
  <c r="JTX1334" i="8"/>
  <c r="JTX1340" i="8" s="1"/>
  <c r="JTK1334" i="8"/>
  <c r="JTK1340" i="8" s="1"/>
  <c r="JTJ1334" i="8"/>
  <c r="JTJ1340" i="8" s="1"/>
  <c r="JTI1334" i="8"/>
  <c r="JTI1340" i="8" s="1"/>
  <c r="JTH1334" i="8"/>
  <c r="JTH1340" i="8" s="1"/>
  <c r="JSU1334" i="8"/>
  <c r="JSU1340" i="8" s="1"/>
  <c r="JST1334" i="8"/>
  <c r="JST1340" i="8" s="1"/>
  <c r="JSS1334" i="8"/>
  <c r="JSS1340" i="8" s="1"/>
  <c r="JSR1334" i="8"/>
  <c r="JSR1340" i="8" s="1"/>
  <c r="JSE1334" i="8"/>
  <c r="JSE1340" i="8" s="1"/>
  <c r="JSD1334" i="8"/>
  <c r="JSD1340" i="8" s="1"/>
  <c r="JSC1334" i="8"/>
  <c r="JSC1340" i="8" s="1"/>
  <c r="JSB1334" i="8"/>
  <c r="JSB1340" i="8" s="1"/>
  <c r="JRO1334" i="8"/>
  <c r="JRO1340" i="8" s="1"/>
  <c r="JRN1334" i="8"/>
  <c r="JRN1340" i="8" s="1"/>
  <c r="JRM1334" i="8"/>
  <c r="JRM1340" i="8" s="1"/>
  <c r="JRL1334" i="8"/>
  <c r="JRL1340" i="8" s="1"/>
  <c r="JQY1334" i="8"/>
  <c r="JQY1340" i="8" s="1"/>
  <c r="JQX1334" i="8"/>
  <c r="JQX1340" i="8" s="1"/>
  <c r="JQW1334" i="8"/>
  <c r="JQW1340" i="8" s="1"/>
  <c r="JQV1334" i="8"/>
  <c r="JQV1340" i="8" s="1"/>
  <c r="JQI1334" i="8"/>
  <c r="JQI1340" i="8" s="1"/>
  <c r="JQH1334" i="8"/>
  <c r="JQH1340" i="8" s="1"/>
  <c r="JQG1334" i="8"/>
  <c r="JQG1340" i="8" s="1"/>
  <c r="JQF1334" i="8"/>
  <c r="JQF1340" i="8" s="1"/>
  <c r="JPS1334" i="8"/>
  <c r="JPS1340" i="8" s="1"/>
  <c r="JPR1334" i="8"/>
  <c r="JPR1340" i="8" s="1"/>
  <c r="JPQ1334" i="8"/>
  <c r="JPQ1340" i="8" s="1"/>
  <c r="JPP1334" i="8"/>
  <c r="JPP1340" i="8" s="1"/>
  <c r="JPC1334" i="8"/>
  <c r="JPC1340" i="8" s="1"/>
  <c r="JPB1334" i="8"/>
  <c r="JPB1340" i="8" s="1"/>
  <c r="JPA1334" i="8"/>
  <c r="JPA1340" i="8" s="1"/>
  <c r="JOZ1334" i="8"/>
  <c r="JOZ1340" i="8" s="1"/>
  <c r="JOM1334" i="8"/>
  <c r="JOM1340" i="8" s="1"/>
  <c r="JOL1334" i="8"/>
  <c r="JOL1340" i="8" s="1"/>
  <c r="JOK1334" i="8"/>
  <c r="JOK1340" i="8" s="1"/>
  <c r="JOJ1334" i="8"/>
  <c r="JOJ1340" i="8" s="1"/>
  <c r="JNW1334" i="8"/>
  <c r="JNW1340" i="8" s="1"/>
  <c r="JNV1334" i="8"/>
  <c r="JNV1340" i="8" s="1"/>
  <c r="JNU1334" i="8"/>
  <c r="JNU1340" i="8" s="1"/>
  <c r="JNT1334" i="8"/>
  <c r="JNT1340" i="8" s="1"/>
  <c r="JNG1334" i="8"/>
  <c r="JNG1340" i="8" s="1"/>
  <c r="JNF1334" i="8"/>
  <c r="JNF1340" i="8" s="1"/>
  <c r="JNE1334" i="8"/>
  <c r="JNE1340" i="8" s="1"/>
  <c r="JND1334" i="8"/>
  <c r="JND1340" i="8" s="1"/>
  <c r="JMQ1334" i="8"/>
  <c r="JMQ1340" i="8" s="1"/>
  <c r="JMP1334" i="8"/>
  <c r="JMP1340" i="8" s="1"/>
  <c r="JMO1334" i="8"/>
  <c r="JMO1340" i="8" s="1"/>
  <c r="JMN1334" i="8"/>
  <c r="JMN1340" i="8" s="1"/>
  <c r="JMA1334" i="8"/>
  <c r="JMA1340" i="8" s="1"/>
  <c r="JLZ1334" i="8"/>
  <c r="JLZ1340" i="8" s="1"/>
  <c r="JLY1334" i="8"/>
  <c r="JLY1340" i="8" s="1"/>
  <c r="JLX1334" i="8"/>
  <c r="JLX1340" i="8" s="1"/>
  <c r="JLK1334" i="8"/>
  <c r="JLK1340" i="8" s="1"/>
  <c r="JLJ1334" i="8"/>
  <c r="JLJ1340" i="8" s="1"/>
  <c r="JLI1334" i="8"/>
  <c r="JLI1340" i="8" s="1"/>
  <c r="JLH1334" i="8"/>
  <c r="JLH1340" i="8" s="1"/>
  <c r="JKU1334" i="8"/>
  <c r="JKU1340" i="8" s="1"/>
  <c r="JKT1334" i="8"/>
  <c r="JKT1340" i="8" s="1"/>
  <c r="JKS1334" i="8"/>
  <c r="JKS1340" i="8" s="1"/>
  <c r="JKR1334" i="8"/>
  <c r="JKR1340" i="8" s="1"/>
  <c r="JKE1334" i="8"/>
  <c r="JKE1340" i="8" s="1"/>
  <c r="JKD1334" i="8"/>
  <c r="JKD1340" i="8" s="1"/>
  <c r="JKC1334" i="8"/>
  <c r="JKC1340" i="8" s="1"/>
  <c r="JKB1334" i="8"/>
  <c r="JKB1340" i="8" s="1"/>
  <c r="JJO1334" i="8"/>
  <c r="JJO1340" i="8" s="1"/>
  <c r="JJN1334" i="8"/>
  <c r="JJN1340" i="8" s="1"/>
  <c r="JJM1334" i="8"/>
  <c r="JJM1340" i="8" s="1"/>
  <c r="JJL1334" i="8"/>
  <c r="JJL1340" i="8" s="1"/>
  <c r="JIY1334" i="8"/>
  <c r="JIY1340" i="8" s="1"/>
  <c r="JIX1334" i="8"/>
  <c r="JIX1340" i="8" s="1"/>
  <c r="JIW1334" i="8"/>
  <c r="JIW1340" i="8" s="1"/>
  <c r="JIV1334" i="8"/>
  <c r="JIV1340" i="8" s="1"/>
  <c r="JII1334" i="8"/>
  <c r="JII1340" i="8" s="1"/>
  <c r="JIH1334" i="8"/>
  <c r="JIH1340" i="8" s="1"/>
  <c r="JIG1334" i="8"/>
  <c r="JIG1340" i="8" s="1"/>
  <c r="JIF1334" i="8"/>
  <c r="JIF1340" i="8" s="1"/>
  <c r="JHS1334" i="8"/>
  <c r="JHS1340" i="8" s="1"/>
  <c r="JHR1334" i="8"/>
  <c r="JHR1340" i="8" s="1"/>
  <c r="JHQ1334" i="8"/>
  <c r="JHQ1340" i="8" s="1"/>
  <c r="JHP1334" i="8"/>
  <c r="JHP1340" i="8" s="1"/>
  <c r="JHC1334" i="8"/>
  <c r="JHC1340" i="8" s="1"/>
  <c r="JHB1334" i="8"/>
  <c r="JHB1340" i="8" s="1"/>
  <c r="JHA1334" i="8"/>
  <c r="JHA1340" i="8" s="1"/>
  <c r="JGZ1334" i="8"/>
  <c r="JGZ1340" i="8" s="1"/>
  <c r="JGM1334" i="8"/>
  <c r="JGM1340" i="8" s="1"/>
  <c r="JGL1334" i="8"/>
  <c r="JGL1340" i="8" s="1"/>
  <c r="JGK1334" i="8"/>
  <c r="JGK1340" i="8" s="1"/>
  <c r="JGJ1334" i="8"/>
  <c r="JGJ1340" i="8" s="1"/>
  <c r="JFW1334" i="8"/>
  <c r="JFW1340" i="8" s="1"/>
  <c r="JFV1334" i="8"/>
  <c r="JFV1340" i="8" s="1"/>
  <c r="JFU1334" i="8"/>
  <c r="JFU1340" i="8" s="1"/>
  <c r="JFT1334" i="8"/>
  <c r="JFT1340" i="8" s="1"/>
  <c r="JFG1334" i="8"/>
  <c r="JFG1340" i="8" s="1"/>
  <c r="JFF1334" i="8"/>
  <c r="JFF1340" i="8" s="1"/>
  <c r="JFE1334" i="8"/>
  <c r="JFE1340" i="8" s="1"/>
  <c r="JFD1334" i="8"/>
  <c r="JFD1340" i="8" s="1"/>
  <c r="JEQ1334" i="8"/>
  <c r="JEQ1340" i="8" s="1"/>
  <c r="JEP1334" i="8"/>
  <c r="JEP1340" i="8" s="1"/>
  <c r="JEO1334" i="8"/>
  <c r="JEO1340" i="8" s="1"/>
  <c r="JEN1334" i="8"/>
  <c r="JEN1340" i="8" s="1"/>
  <c r="JEA1334" i="8"/>
  <c r="JEA1340" i="8" s="1"/>
  <c r="JDZ1334" i="8"/>
  <c r="JDZ1340" i="8" s="1"/>
  <c r="JDY1334" i="8"/>
  <c r="JDY1340" i="8" s="1"/>
  <c r="JDX1334" i="8"/>
  <c r="JDX1340" i="8" s="1"/>
  <c r="JDK1334" i="8"/>
  <c r="JDK1340" i="8" s="1"/>
  <c r="JDJ1334" i="8"/>
  <c r="JDJ1340" i="8" s="1"/>
  <c r="JDI1334" i="8"/>
  <c r="JDI1340" i="8" s="1"/>
  <c r="JDH1334" i="8"/>
  <c r="JDH1340" i="8" s="1"/>
  <c r="JCU1334" i="8"/>
  <c r="JCU1340" i="8" s="1"/>
  <c r="JCT1334" i="8"/>
  <c r="JCT1340" i="8" s="1"/>
  <c r="JCS1334" i="8"/>
  <c r="JCS1340" i="8" s="1"/>
  <c r="JCR1334" i="8"/>
  <c r="JCR1340" i="8" s="1"/>
  <c r="JCE1334" i="8"/>
  <c r="JCE1340" i="8" s="1"/>
  <c r="JCD1334" i="8"/>
  <c r="JCD1340" i="8" s="1"/>
  <c r="JCC1334" i="8"/>
  <c r="JCC1340" i="8" s="1"/>
  <c r="JCB1334" i="8"/>
  <c r="JCB1340" i="8" s="1"/>
  <c r="JBO1334" i="8"/>
  <c r="JBO1340" i="8" s="1"/>
  <c r="JBN1334" i="8"/>
  <c r="JBN1340" i="8" s="1"/>
  <c r="JBM1334" i="8"/>
  <c r="JBM1340" i="8" s="1"/>
  <c r="JBL1334" i="8"/>
  <c r="JBL1340" i="8" s="1"/>
  <c r="JAY1334" i="8"/>
  <c r="JAY1340" i="8" s="1"/>
  <c r="JAX1334" i="8"/>
  <c r="JAX1340" i="8" s="1"/>
  <c r="JAW1334" i="8"/>
  <c r="JAW1340" i="8" s="1"/>
  <c r="JAV1334" i="8"/>
  <c r="JAV1340" i="8" s="1"/>
  <c r="JAI1334" i="8"/>
  <c r="JAI1340" i="8" s="1"/>
  <c r="JAH1334" i="8"/>
  <c r="JAH1340" i="8" s="1"/>
  <c r="JAG1334" i="8"/>
  <c r="JAG1340" i="8" s="1"/>
  <c r="JAF1334" i="8"/>
  <c r="JAF1340" i="8" s="1"/>
  <c r="IZS1334" i="8"/>
  <c r="IZS1340" i="8" s="1"/>
  <c r="IZR1334" i="8"/>
  <c r="IZR1340" i="8" s="1"/>
  <c r="IZQ1334" i="8"/>
  <c r="IZQ1340" i="8" s="1"/>
  <c r="IZP1334" i="8"/>
  <c r="IZP1340" i="8" s="1"/>
  <c r="IZC1334" i="8"/>
  <c r="IZC1340" i="8" s="1"/>
  <c r="IZB1334" i="8"/>
  <c r="IZB1340" i="8" s="1"/>
  <c r="IZA1334" i="8"/>
  <c r="IZA1340" i="8" s="1"/>
  <c r="IYZ1334" i="8"/>
  <c r="IYZ1340" i="8" s="1"/>
  <c r="IYM1334" i="8"/>
  <c r="IYM1340" i="8" s="1"/>
  <c r="IYL1334" i="8"/>
  <c r="IYL1340" i="8" s="1"/>
  <c r="IYK1334" i="8"/>
  <c r="IYK1340" i="8" s="1"/>
  <c r="IYJ1334" i="8"/>
  <c r="IYJ1340" i="8" s="1"/>
  <c r="IXW1334" i="8"/>
  <c r="IXW1340" i="8" s="1"/>
  <c r="IXV1334" i="8"/>
  <c r="IXV1340" i="8" s="1"/>
  <c r="IXU1334" i="8"/>
  <c r="IXU1340" i="8" s="1"/>
  <c r="IXT1334" i="8"/>
  <c r="IXT1340" i="8" s="1"/>
  <c r="IXG1334" i="8"/>
  <c r="IXG1340" i="8" s="1"/>
  <c r="IXF1334" i="8"/>
  <c r="IXF1340" i="8" s="1"/>
  <c r="IXE1334" i="8"/>
  <c r="IXE1340" i="8" s="1"/>
  <c r="IXD1334" i="8"/>
  <c r="IXD1340" i="8" s="1"/>
  <c r="IWQ1334" i="8"/>
  <c r="IWQ1340" i="8" s="1"/>
  <c r="IWP1334" i="8"/>
  <c r="IWP1340" i="8" s="1"/>
  <c r="IWO1334" i="8"/>
  <c r="IWO1340" i="8" s="1"/>
  <c r="IWN1334" i="8"/>
  <c r="IWN1340" i="8" s="1"/>
  <c r="IWA1334" i="8"/>
  <c r="IWA1340" i="8" s="1"/>
  <c r="IVZ1334" i="8"/>
  <c r="IVZ1340" i="8" s="1"/>
  <c r="IVY1334" i="8"/>
  <c r="IVY1340" i="8" s="1"/>
  <c r="IVX1334" i="8"/>
  <c r="IVX1340" i="8" s="1"/>
  <c r="IVK1334" i="8"/>
  <c r="IVK1340" i="8" s="1"/>
  <c r="IVJ1334" i="8"/>
  <c r="IVJ1340" i="8" s="1"/>
  <c r="IVI1334" i="8"/>
  <c r="IVI1340" i="8" s="1"/>
  <c r="IVH1334" i="8"/>
  <c r="IVH1340" i="8" s="1"/>
  <c r="IUU1334" i="8"/>
  <c r="IUU1340" i="8" s="1"/>
  <c r="IUT1334" i="8"/>
  <c r="IUT1340" i="8" s="1"/>
  <c r="IUS1334" i="8"/>
  <c r="IUS1340" i="8" s="1"/>
  <c r="IUR1334" i="8"/>
  <c r="IUR1340" i="8" s="1"/>
  <c r="IUE1334" i="8"/>
  <c r="IUE1340" i="8" s="1"/>
  <c r="IUD1334" i="8"/>
  <c r="IUD1340" i="8" s="1"/>
  <c r="IUC1334" i="8"/>
  <c r="IUC1340" i="8" s="1"/>
  <c r="IUB1334" i="8"/>
  <c r="IUB1340" i="8" s="1"/>
  <c r="ITO1334" i="8"/>
  <c r="ITO1340" i="8" s="1"/>
  <c r="ITN1334" i="8"/>
  <c r="ITN1340" i="8" s="1"/>
  <c r="ITM1334" i="8"/>
  <c r="ITM1340" i="8" s="1"/>
  <c r="ITL1334" i="8"/>
  <c r="ITL1340" i="8" s="1"/>
  <c r="ISY1334" i="8"/>
  <c r="ISY1340" i="8" s="1"/>
  <c r="ISX1334" i="8"/>
  <c r="ISX1340" i="8" s="1"/>
  <c r="ISW1334" i="8"/>
  <c r="ISW1340" i="8" s="1"/>
  <c r="ISV1334" i="8"/>
  <c r="ISV1340" i="8" s="1"/>
  <c r="ISI1334" i="8"/>
  <c r="ISI1340" i="8" s="1"/>
  <c r="ISH1334" i="8"/>
  <c r="ISH1340" i="8" s="1"/>
  <c r="ISG1334" i="8"/>
  <c r="ISG1340" i="8" s="1"/>
  <c r="ISF1334" i="8"/>
  <c r="ISF1340" i="8" s="1"/>
  <c r="IRS1334" i="8"/>
  <c r="IRS1340" i="8" s="1"/>
  <c r="IRR1334" i="8"/>
  <c r="IRR1340" i="8" s="1"/>
  <c r="IRQ1334" i="8"/>
  <c r="IRQ1340" i="8" s="1"/>
  <c r="IRP1334" i="8"/>
  <c r="IRP1340" i="8" s="1"/>
  <c r="IRC1334" i="8"/>
  <c r="IRC1340" i="8" s="1"/>
  <c r="IRB1334" i="8"/>
  <c r="IRB1340" i="8" s="1"/>
  <c r="IRA1334" i="8"/>
  <c r="IRA1340" i="8" s="1"/>
  <c r="IQZ1334" i="8"/>
  <c r="IQZ1340" i="8" s="1"/>
  <c r="IQM1334" i="8"/>
  <c r="IQM1340" i="8" s="1"/>
  <c r="IQL1334" i="8"/>
  <c r="IQL1340" i="8" s="1"/>
  <c r="IQK1334" i="8"/>
  <c r="IQK1340" i="8" s="1"/>
  <c r="IQJ1334" i="8"/>
  <c r="IQJ1340" i="8" s="1"/>
  <c r="IPW1334" i="8"/>
  <c r="IPW1340" i="8" s="1"/>
  <c r="IPV1334" i="8"/>
  <c r="IPV1340" i="8" s="1"/>
  <c r="IPU1334" i="8"/>
  <c r="IPU1340" i="8" s="1"/>
  <c r="IPT1334" i="8"/>
  <c r="IPT1340" i="8" s="1"/>
  <c r="IPG1334" i="8"/>
  <c r="IPG1340" i="8" s="1"/>
  <c r="IPF1334" i="8"/>
  <c r="IPF1340" i="8" s="1"/>
  <c r="IPE1334" i="8"/>
  <c r="IPE1340" i="8" s="1"/>
  <c r="IPD1334" i="8"/>
  <c r="IPD1340" i="8" s="1"/>
  <c r="IOQ1334" i="8"/>
  <c r="IOQ1340" i="8" s="1"/>
  <c r="IOP1334" i="8"/>
  <c r="IOP1340" i="8" s="1"/>
  <c r="IOO1334" i="8"/>
  <c r="IOO1340" i="8" s="1"/>
  <c r="ION1334" i="8"/>
  <c r="ION1340" i="8" s="1"/>
  <c r="IOA1334" i="8"/>
  <c r="IOA1340" i="8" s="1"/>
  <c r="INZ1334" i="8"/>
  <c r="INZ1340" i="8" s="1"/>
  <c r="INY1334" i="8"/>
  <c r="INY1340" i="8" s="1"/>
  <c r="INX1334" i="8"/>
  <c r="INX1340" i="8" s="1"/>
  <c r="INK1334" i="8"/>
  <c r="INK1340" i="8" s="1"/>
  <c r="INJ1334" i="8"/>
  <c r="INJ1340" i="8" s="1"/>
  <c r="INI1334" i="8"/>
  <c r="INI1340" i="8" s="1"/>
  <c r="INH1334" i="8"/>
  <c r="INH1340" i="8" s="1"/>
  <c r="IMU1334" i="8"/>
  <c r="IMU1340" i="8" s="1"/>
  <c r="IMT1334" i="8"/>
  <c r="IMT1340" i="8" s="1"/>
  <c r="IMS1334" i="8"/>
  <c r="IMS1340" i="8" s="1"/>
  <c r="IMR1334" i="8"/>
  <c r="IMR1340" i="8" s="1"/>
  <c r="IME1334" i="8"/>
  <c r="IME1340" i="8" s="1"/>
  <c r="IMD1334" i="8"/>
  <c r="IMD1340" i="8" s="1"/>
  <c r="IMC1334" i="8"/>
  <c r="IMC1340" i="8" s="1"/>
  <c r="IMB1334" i="8"/>
  <c r="IMB1340" i="8" s="1"/>
  <c r="ILO1334" i="8"/>
  <c r="ILO1340" i="8" s="1"/>
  <c r="ILN1334" i="8"/>
  <c r="ILN1340" i="8" s="1"/>
  <c r="ILM1334" i="8"/>
  <c r="ILM1340" i="8" s="1"/>
  <c r="ILL1334" i="8"/>
  <c r="ILL1340" i="8" s="1"/>
  <c r="IKY1334" i="8"/>
  <c r="IKY1340" i="8" s="1"/>
  <c r="IKX1334" i="8"/>
  <c r="IKX1340" i="8" s="1"/>
  <c r="IKW1334" i="8"/>
  <c r="IKW1340" i="8" s="1"/>
  <c r="IKV1334" i="8"/>
  <c r="IKV1340" i="8" s="1"/>
  <c r="IKI1334" i="8"/>
  <c r="IKI1340" i="8" s="1"/>
  <c r="IKH1334" i="8"/>
  <c r="IKH1340" i="8" s="1"/>
  <c r="IKG1334" i="8"/>
  <c r="IKG1340" i="8" s="1"/>
  <c r="IKF1334" i="8"/>
  <c r="IKF1340" i="8" s="1"/>
  <c r="IJS1334" i="8"/>
  <c r="IJS1340" i="8" s="1"/>
  <c r="IJR1334" i="8"/>
  <c r="IJR1340" i="8" s="1"/>
  <c r="IJQ1334" i="8"/>
  <c r="IJQ1340" i="8" s="1"/>
  <c r="IJP1334" i="8"/>
  <c r="IJP1340" i="8" s="1"/>
  <c r="IJC1334" i="8"/>
  <c r="IJC1340" i="8" s="1"/>
  <c r="IJB1334" i="8"/>
  <c r="IJB1340" i="8" s="1"/>
  <c r="IJA1334" i="8"/>
  <c r="IJA1340" i="8" s="1"/>
  <c r="IIZ1334" i="8"/>
  <c r="IIZ1340" i="8" s="1"/>
  <c r="IIM1334" i="8"/>
  <c r="IIM1340" i="8" s="1"/>
  <c r="IIL1334" i="8"/>
  <c r="IIL1340" i="8" s="1"/>
  <c r="IIK1334" i="8"/>
  <c r="IIK1340" i="8" s="1"/>
  <c r="IIJ1334" i="8"/>
  <c r="IIJ1340" i="8" s="1"/>
  <c r="IHW1334" i="8"/>
  <c r="IHW1340" i="8" s="1"/>
  <c r="IHV1334" i="8"/>
  <c r="IHV1340" i="8" s="1"/>
  <c r="IHU1334" i="8"/>
  <c r="IHU1340" i="8" s="1"/>
  <c r="IHT1334" i="8"/>
  <c r="IHT1340" i="8" s="1"/>
  <c r="IHG1334" i="8"/>
  <c r="IHG1340" i="8" s="1"/>
  <c r="IHF1334" i="8"/>
  <c r="IHF1340" i="8" s="1"/>
  <c r="IHE1334" i="8"/>
  <c r="IHE1340" i="8" s="1"/>
  <c r="IHD1334" i="8"/>
  <c r="IHD1340" i="8" s="1"/>
  <c r="IGQ1334" i="8"/>
  <c r="IGQ1340" i="8" s="1"/>
  <c r="IGP1334" i="8"/>
  <c r="IGP1340" i="8" s="1"/>
  <c r="IGO1334" i="8"/>
  <c r="IGO1340" i="8" s="1"/>
  <c r="IGN1334" i="8"/>
  <c r="IGN1340" i="8" s="1"/>
  <c r="IGA1334" i="8"/>
  <c r="IGA1340" i="8" s="1"/>
  <c r="IFZ1334" i="8"/>
  <c r="IFZ1340" i="8" s="1"/>
  <c r="IFY1334" i="8"/>
  <c r="IFY1340" i="8" s="1"/>
  <c r="IFX1334" i="8"/>
  <c r="IFX1340" i="8" s="1"/>
  <c r="IFK1334" i="8"/>
  <c r="IFK1340" i="8" s="1"/>
  <c r="IFJ1334" i="8"/>
  <c r="IFJ1340" i="8" s="1"/>
  <c r="IFI1334" i="8"/>
  <c r="IFI1340" i="8" s="1"/>
  <c r="IFH1334" i="8"/>
  <c r="IFH1340" i="8" s="1"/>
  <c r="IEU1334" i="8"/>
  <c r="IEU1340" i="8" s="1"/>
  <c r="IET1334" i="8"/>
  <c r="IET1340" i="8" s="1"/>
  <c r="IES1334" i="8"/>
  <c r="IES1340" i="8" s="1"/>
  <c r="IER1334" i="8"/>
  <c r="IER1340" i="8" s="1"/>
  <c r="IEE1334" i="8"/>
  <c r="IEE1340" i="8" s="1"/>
  <c r="IED1334" i="8"/>
  <c r="IED1340" i="8" s="1"/>
  <c r="IEC1334" i="8"/>
  <c r="IEC1340" i="8" s="1"/>
  <c r="IEB1334" i="8"/>
  <c r="IEB1340" i="8" s="1"/>
  <c r="IDO1334" i="8"/>
  <c r="IDO1340" i="8" s="1"/>
  <c r="IDN1334" i="8"/>
  <c r="IDN1340" i="8" s="1"/>
  <c r="IDM1334" i="8"/>
  <c r="IDM1340" i="8" s="1"/>
  <c r="IDL1334" i="8"/>
  <c r="IDL1340" i="8" s="1"/>
  <c r="ICY1334" i="8"/>
  <c r="ICY1340" i="8" s="1"/>
  <c r="ICX1334" i="8"/>
  <c r="ICX1340" i="8" s="1"/>
  <c r="ICW1334" i="8"/>
  <c r="ICW1340" i="8" s="1"/>
  <c r="ICV1334" i="8"/>
  <c r="ICV1340" i="8" s="1"/>
  <c r="ICI1334" i="8"/>
  <c r="ICI1340" i="8" s="1"/>
  <c r="ICH1334" i="8"/>
  <c r="ICH1340" i="8" s="1"/>
  <c r="ICG1334" i="8"/>
  <c r="ICG1340" i="8" s="1"/>
  <c r="ICF1334" i="8"/>
  <c r="ICF1340" i="8" s="1"/>
  <c r="IBS1334" i="8"/>
  <c r="IBS1340" i="8" s="1"/>
  <c r="IBR1334" i="8"/>
  <c r="IBR1340" i="8" s="1"/>
  <c r="IBQ1334" i="8"/>
  <c r="IBQ1340" i="8" s="1"/>
  <c r="IBP1334" i="8"/>
  <c r="IBP1340" i="8" s="1"/>
  <c r="IBC1334" i="8"/>
  <c r="IBC1340" i="8" s="1"/>
  <c r="IBB1334" i="8"/>
  <c r="IBB1340" i="8" s="1"/>
  <c r="IBA1334" i="8"/>
  <c r="IBA1340" i="8" s="1"/>
  <c r="IAZ1334" i="8"/>
  <c r="IAZ1340" i="8" s="1"/>
  <c r="IAM1334" i="8"/>
  <c r="IAM1340" i="8" s="1"/>
  <c r="IAL1334" i="8"/>
  <c r="IAL1340" i="8" s="1"/>
  <c r="IAK1334" i="8"/>
  <c r="IAK1340" i="8" s="1"/>
  <c r="IAJ1334" i="8"/>
  <c r="IAJ1340" i="8" s="1"/>
  <c r="HZW1334" i="8"/>
  <c r="HZW1340" i="8" s="1"/>
  <c r="HZV1334" i="8"/>
  <c r="HZV1340" i="8" s="1"/>
  <c r="HZU1334" i="8"/>
  <c r="HZU1340" i="8" s="1"/>
  <c r="HZT1334" i="8"/>
  <c r="HZT1340" i="8" s="1"/>
  <c r="HZG1334" i="8"/>
  <c r="HZG1340" i="8" s="1"/>
  <c r="HZF1334" i="8"/>
  <c r="HZF1340" i="8" s="1"/>
  <c r="HZE1334" i="8"/>
  <c r="HZE1340" i="8" s="1"/>
  <c r="HZD1334" i="8"/>
  <c r="HZD1340" i="8" s="1"/>
  <c r="HYQ1334" i="8"/>
  <c r="HYQ1340" i="8" s="1"/>
  <c r="HYP1334" i="8"/>
  <c r="HYP1340" i="8" s="1"/>
  <c r="HYO1334" i="8"/>
  <c r="HYO1340" i="8" s="1"/>
  <c r="HYN1334" i="8"/>
  <c r="HYN1340" i="8" s="1"/>
  <c r="HYA1334" i="8"/>
  <c r="HYA1340" i="8" s="1"/>
  <c r="HXZ1334" i="8"/>
  <c r="HXZ1340" i="8" s="1"/>
  <c r="HXY1334" i="8"/>
  <c r="HXY1340" i="8" s="1"/>
  <c r="HXX1334" i="8"/>
  <c r="HXX1340" i="8" s="1"/>
  <c r="HXK1334" i="8"/>
  <c r="HXK1340" i="8" s="1"/>
  <c r="HXJ1334" i="8"/>
  <c r="HXJ1340" i="8" s="1"/>
  <c r="HXI1334" i="8"/>
  <c r="HXI1340" i="8" s="1"/>
  <c r="HXH1334" i="8"/>
  <c r="HXH1340" i="8" s="1"/>
  <c r="HWU1334" i="8"/>
  <c r="HWU1340" i="8" s="1"/>
  <c r="HWT1334" i="8"/>
  <c r="HWT1340" i="8" s="1"/>
  <c r="HWS1334" i="8"/>
  <c r="HWS1340" i="8" s="1"/>
  <c r="HWR1334" i="8"/>
  <c r="HWR1340" i="8" s="1"/>
  <c r="HWE1334" i="8"/>
  <c r="HWE1340" i="8" s="1"/>
  <c r="HWD1334" i="8"/>
  <c r="HWD1340" i="8" s="1"/>
  <c r="HWC1334" i="8"/>
  <c r="HWC1340" i="8" s="1"/>
  <c r="HWB1334" i="8"/>
  <c r="HWB1340" i="8" s="1"/>
  <c r="HVO1334" i="8"/>
  <c r="HVO1340" i="8" s="1"/>
  <c r="HVN1334" i="8"/>
  <c r="HVN1340" i="8" s="1"/>
  <c r="HVM1334" i="8"/>
  <c r="HVM1340" i="8" s="1"/>
  <c r="HVL1334" i="8"/>
  <c r="HVL1340" i="8" s="1"/>
  <c r="HUY1334" i="8"/>
  <c r="HUY1340" i="8" s="1"/>
  <c r="HUX1334" i="8"/>
  <c r="HUX1340" i="8" s="1"/>
  <c r="HUW1334" i="8"/>
  <c r="HUW1340" i="8" s="1"/>
  <c r="HUV1334" i="8"/>
  <c r="HUV1340" i="8" s="1"/>
  <c r="HUI1334" i="8"/>
  <c r="HUI1340" i="8" s="1"/>
  <c r="HUH1334" i="8"/>
  <c r="HUH1340" i="8" s="1"/>
  <c r="HUG1334" i="8"/>
  <c r="HUG1340" i="8" s="1"/>
  <c r="HUF1334" i="8"/>
  <c r="HUF1340" i="8" s="1"/>
  <c r="HTS1334" i="8"/>
  <c r="HTS1340" i="8" s="1"/>
  <c r="HTR1334" i="8"/>
  <c r="HTR1340" i="8" s="1"/>
  <c r="HTQ1334" i="8"/>
  <c r="HTQ1340" i="8" s="1"/>
  <c r="HTP1334" i="8"/>
  <c r="HTP1340" i="8" s="1"/>
  <c r="HTC1334" i="8"/>
  <c r="HTC1340" i="8" s="1"/>
  <c r="HTB1334" i="8"/>
  <c r="HTB1340" i="8" s="1"/>
  <c r="HTA1334" i="8"/>
  <c r="HTA1340" i="8" s="1"/>
  <c r="HSZ1334" i="8"/>
  <c r="HSZ1340" i="8" s="1"/>
  <c r="HSM1334" i="8"/>
  <c r="HSM1340" i="8" s="1"/>
  <c r="HSL1334" i="8"/>
  <c r="HSL1340" i="8" s="1"/>
  <c r="HSK1334" i="8"/>
  <c r="HSK1340" i="8" s="1"/>
  <c r="HSJ1334" i="8"/>
  <c r="HSJ1340" i="8" s="1"/>
  <c r="HRW1334" i="8"/>
  <c r="HRW1340" i="8" s="1"/>
  <c r="HRV1334" i="8"/>
  <c r="HRV1340" i="8" s="1"/>
  <c r="HRU1334" i="8"/>
  <c r="HRU1340" i="8" s="1"/>
  <c r="HRT1334" i="8"/>
  <c r="HRT1340" i="8" s="1"/>
  <c r="HRG1334" i="8"/>
  <c r="HRG1340" i="8" s="1"/>
  <c r="HRF1334" i="8"/>
  <c r="HRF1340" i="8" s="1"/>
  <c r="HRE1334" i="8"/>
  <c r="HRE1340" i="8" s="1"/>
  <c r="HRD1334" i="8"/>
  <c r="HRD1340" i="8" s="1"/>
  <c r="HQQ1334" i="8"/>
  <c r="HQQ1340" i="8" s="1"/>
  <c r="HQP1334" i="8"/>
  <c r="HQP1340" i="8" s="1"/>
  <c r="HQO1334" i="8"/>
  <c r="HQO1340" i="8" s="1"/>
  <c r="HQN1334" i="8"/>
  <c r="HQN1340" i="8" s="1"/>
  <c r="HQA1334" i="8"/>
  <c r="HQA1340" i="8" s="1"/>
  <c r="HPZ1334" i="8"/>
  <c r="HPZ1340" i="8" s="1"/>
  <c r="HPY1334" i="8"/>
  <c r="HPY1340" i="8" s="1"/>
  <c r="HPX1334" i="8"/>
  <c r="HPX1340" i="8" s="1"/>
  <c r="HPK1334" i="8"/>
  <c r="HPK1340" i="8" s="1"/>
  <c r="HPJ1334" i="8"/>
  <c r="HPJ1340" i="8" s="1"/>
  <c r="HPI1334" i="8"/>
  <c r="HPI1340" i="8" s="1"/>
  <c r="HPH1334" i="8"/>
  <c r="HPH1340" i="8" s="1"/>
  <c r="HOU1334" i="8"/>
  <c r="HOU1340" i="8" s="1"/>
  <c r="HOT1334" i="8"/>
  <c r="HOT1340" i="8" s="1"/>
  <c r="HOS1334" i="8"/>
  <c r="HOS1340" i="8" s="1"/>
  <c r="HOR1334" i="8"/>
  <c r="HOR1340" i="8" s="1"/>
  <c r="HOE1334" i="8"/>
  <c r="HOE1340" i="8" s="1"/>
  <c r="HOD1334" i="8"/>
  <c r="HOD1340" i="8" s="1"/>
  <c r="HOC1334" i="8"/>
  <c r="HOC1340" i="8" s="1"/>
  <c r="HOB1334" i="8"/>
  <c r="HOB1340" i="8" s="1"/>
  <c r="HNO1334" i="8"/>
  <c r="HNO1340" i="8" s="1"/>
  <c r="HNN1334" i="8"/>
  <c r="HNN1340" i="8" s="1"/>
  <c r="HNM1334" i="8"/>
  <c r="HNM1340" i="8" s="1"/>
  <c r="HNL1334" i="8"/>
  <c r="HNL1340" i="8" s="1"/>
  <c r="HMY1334" i="8"/>
  <c r="HMY1340" i="8" s="1"/>
  <c r="HMX1334" i="8"/>
  <c r="HMX1340" i="8" s="1"/>
  <c r="HMW1334" i="8"/>
  <c r="HMW1340" i="8" s="1"/>
  <c r="HMV1334" i="8"/>
  <c r="HMV1340" i="8" s="1"/>
  <c r="HMI1334" i="8"/>
  <c r="HMI1340" i="8" s="1"/>
  <c r="HMH1334" i="8"/>
  <c r="HMH1340" i="8" s="1"/>
  <c r="HMG1334" i="8"/>
  <c r="HMG1340" i="8" s="1"/>
  <c r="HMF1334" i="8"/>
  <c r="HMF1340" i="8" s="1"/>
  <c r="HLS1334" i="8"/>
  <c r="HLS1340" i="8" s="1"/>
  <c r="HLR1334" i="8"/>
  <c r="HLR1340" i="8" s="1"/>
  <c r="HLQ1334" i="8"/>
  <c r="HLQ1340" i="8" s="1"/>
  <c r="HLP1334" i="8"/>
  <c r="HLP1340" i="8" s="1"/>
  <c r="HLC1334" i="8"/>
  <c r="HLC1340" i="8" s="1"/>
  <c r="HLB1334" i="8"/>
  <c r="HLB1340" i="8" s="1"/>
  <c r="HLA1334" i="8"/>
  <c r="HLA1340" i="8" s="1"/>
  <c r="HKZ1334" i="8"/>
  <c r="HKZ1340" i="8" s="1"/>
  <c r="HKM1334" i="8"/>
  <c r="HKM1340" i="8" s="1"/>
  <c r="HKL1334" i="8"/>
  <c r="HKL1340" i="8" s="1"/>
  <c r="HKK1334" i="8"/>
  <c r="HKK1340" i="8" s="1"/>
  <c r="HKJ1334" i="8"/>
  <c r="HKJ1340" i="8" s="1"/>
  <c r="HJW1334" i="8"/>
  <c r="HJW1340" i="8" s="1"/>
  <c r="HJV1334" i="8"/>
  <c r="HJV1340" i="8" s="1"/>
  <c r="HJU1334" i="8"/>
  <c r="HJU1340" i="8" s="1"/>
  <c r="HJT1334" i="8"/>
  <c r="HJT1340" i="8" s="1"/>
  <c r="HJG1334" i="8"/>
  <c r="HJG1340" i="8" s="1"/>
  <c r="HJF1334" i="8"/>
  <c r="HJF1340" i="8" s="1"/>
  <c r="HJE1334" i="8"/>
  <c r="HJE1340" i="8" s="1"/>
  <c r="HJD1334" i="8"/>
  <c r="HJD1340" i="8" s="1"/>
  <c r="HIQ1334" i="8"/>
  <c r="HIQ1340" i="8" s="1"/>
  <c r="HIP1334" i="8"/>
  <c r="HIP1340" i="8" s="1"/>
  <c r="HIO1334" i="8"/>
  <c r="HIO1340" i="8" s="1"/>
  <c r="HIN1334" i="8"/>
  <c r="HIN1340" i="8" s="1"/>
  <c r="HIA1334" i="8"/>
  <c r="HIA1340" i="8" s="1"/>
  <c r="HHZ1334" i="8"/>
  <c r="HHZ1340" i="8" s="1"/>
  <c r="HHY1334" i="8"/>
  <c r="HHY1340" i="8" s="1"/>
  <c r="HHX1334" i="8"/>
  <c r="HHX1340" i="8" s="1"/>
  <c r="HHK1334" i="8"/>
  <c r="HHK1340" i="8" s="1"/>
  <c r="HHJ1334" i="8"/>
  <c r="HHJ1340" i="8" s="1"/>
  <c r="HHI1334" i="8"/>
  <c r="HHI1340" i="8" s="1"/>
  <c r="HHH1334" i="8"/>
  <c r="HHH1340" i="8" s="1"/>
  <c r="HGU1334" i="8"/>
  <c r="HGU1340" i="8" s="1"/>
  <c r="HGT1334" i="8"/>
  <c r="HGT1340" i="8" s="1"/>
  <c r="HGS1334" i="8"/>
  <c r="HGS1340" i="8" s="1"/>
  <c r="HGR1334" i="8"/>
  <c r="HGR1340" i="8" s="1"/>
  <c r="HGE1334" i="8"/>
  <c r="HGE1340" i="8" s="1"/>
  <c r="HGD1334" i="8"/>
  <c r="HGD1340" i="8" s="1"/>
  <c r="HGC1334" i="8"/>
  <c r="HGC1340" i="8" s="1"/>
  <c r="HGB1334" i="8"/>
  <c r="HGB1340" i="8" s="1"/>
  <c r="HFO1334" i="8"/>
  <c r="HFO1340" i="8" s="1"/>
  <c r="HFN1334" i="8"/>
  <c r="HFN1340" i="8" s="1"/>
  <c r="HFM1334" i="8"/>
  <c r="HFM1340" i="8" s="1"/>
  <c r="HFL1334" i="8"/>
  <c r="HFL1340" i="8" s="1"/>
  <c r="HEY1334" i="8"/>
  <c r="HEY1340" i="8" s="1"/>
  <c r="HEX1334" i="8"/>
  <c r="HEX1340" i="8" s="1"/>
  <c r="HEW1334" i="8"/>
  <c r="HEW1340" i="8" s="1"/>
  <c r="HEV1334" i="8"/>
  <c r="HEV1340" i="8" s="1"/>
  <c r="HEI1334" i="8"/>
  <c r="HEI1340" i="8" s="1"/>
  <c r="HEH1334" i="8"/>
  <c r="HEH1340" i="8" s="1"/>
  <c r="HEG1334" i="8"/>
  <c r="HEG1340" i="8" s="1"/>
  <c r="HEF1334" i="8"/>
  <c r="HEF1340" i="8" s="1"/>
  <c r="HDS1334" i="8"/>
  <c r="HDS1340" i="8" s="1"/>
  <c r="HDR1334" i="8"/>
  <c r="HDR1340" i="8" s="1"/>
  <c r="HDQ1334" i="8"/>
  <c r="HDQ1340" i="8" s="1"/>
  <c r="HDP1334" i="8"/>
  <c r="HDP1340" i="8" s="1"/>
  <c r="HDC1334" i="8"/>
  <c r="HDC1340" i="8" s="1"/>
  <c r="HDB1334" i="8"/>
  <c r="HDB1340" i="8" s="1"/>
  <c r="HDA1334" i="8"/>
  <c r="HDA1340" i="8" s="1"/>
  <c r="HCZ1334" i="8"/>
  <c r="HCZ1340" i="8" s="1"/>
  <c r="HCM1334" i="8"/>
  <c r="HCM1340" i="8" s="1"/>
  <c r="HCL1334" i="8"/>
  <c r="HCL1340" i="8" s="1"/>
  <c r="HCK1334" i="8"/>
  <c r="HCK1340" i="8" s="1"/>
  <c r="HCJ1334" i="8"/>
  <c r="HCJ1340" i="8" s="1"/>
  <c r="HBW1334" i="8"/>
  <c r="HBW1340" i="8" s="1"/>
  <c r="HBV1334" i="8"/>
  <c r="HBV1340" i="8" s="1"/>
  <c r="HBU1334" i="8"/>
  <c r="HBU1340" i="8" s="1"/>
  <c r="HBT1334" i="8"/>
  <c r="HBT1340" i="8" s="1"/>
  <c r="HBG1334" i="8"/>
  <c r="HBG1340" i="8" s="1"/>
  <c r="HBF1334" i="8"/>
  <c r="HBF1340" i="8" s="1"/>
  <c r="HBE1334" i="8"/>
  <c r="HBE1340" i="8" s="1"/>
  <c r="HBD1334" i="8"/>
  <c r="HBD1340" i="8" s="1"/>
  <c r="HAQ1334" i="8"/>
  <c r="HAQ1340" i="8" s="1"/>
  <c r="HAP1334" i="8"/>
  <c r="HAP1340" i="8" s="1"/>
  <c r="HAO1334" i="8"/>
  <c r="HAO1340" i="8" s="1"/>
  <c r="HAN1334" i="8"/>
  <c r="HAN1340" i="8" s="1"/>
  <c r="HAA1334" i="8"/>
  <c r="HAA1340" i="8" s="1"/>
  <c r="GZZ1334" i="8"/>
  <c r="GZZ1340" i="8" s="1"/>
  <c r="GZY1334" i="8"/>
  <c r="GZY1340" i="8" s="1"/>
  <c r="GZX1334" i="8"/>
  <c r="GZX1340" i="8" s="1"/>
  <c r="GZK1334" i="8"/>
  <c r="GZK1340" i="8" s="1"/>
  <c r="GZJ1334" i="8"/>
  <c r="GZJ1340" i="8" s="1"/>
  <c r="GZI1334" i="8"/>
  <c r="GZI1340" i="8" s="1"/>
  <c r="GZH1334" i="8"/>
  <c r="GZH1340" i="8" s="1"/>
  <c r="GYU1334" i="8"/>
  <c r="GYU1340" i="8" s="1"/>
  <c r="GYT1334" i="8"/>
  <c r="GYT1340" i="8" s="1"/>
  <c r="GYS1334" i="8"/>
  <c r="GYS1340" i="8" s="1"/>
  <c r="GYR1334" i="8"/>
  <c r="GYR1340" i="8" s="1"/>
  <c r="GYE1334" i="8"/>
  <c r="GYE1340" i="8" s="1"/>
  <c r="GYD1334" i="8"/>
  <c r="GYD1340" i="8" s="1"/>
  <c r="GYC1334" i="8"/>
  <c r="GYC1340" i="8" s="1"/>
  <c r="GYB1334" i="8"/>
  <c r="GYB1340" i="8" s="1"/>
  <c r="GXO1334" i="8"/>
  <c r="GXO1340" i="8" s="1"/>
  <c r="GXN1334" i="8"/>
  <c r="GXN1340" i="8" s="1"/>
  <c r="GXM1334" i="8"/>
  <c r="GXM1340" i="8" s="1"/>
  <c r="GXL1334" i="8"/>
  <c r="GXL1340" i="8" s="1"/>
  <c r="GWY1334" i="8"/>
  <c r="GWY1340" i="8" s="1"/>
  <c r="GWX1334" i="8"/>
  <c r="GWX1340" i="8" s="1"/>
  <c r="GWW1334" i="8"/>
  <c r="GWW1340" i="8" s="1"/>
  <c r="GWV1334" i="8"/>
  <c r="GWV1340" i="8" s="1"/>
  <c r="GWI1334" i="8"/>
  <c r="GWI1340" i="8" s="1"/>
  <c r="GWH1334" i="8"/>
  <c r="GWH1340" i="8" s="1"/>
  <c r="GWG1334" i="8"/>
  <c r="GWG1340" i="8" s="1"/>
  <c r="GWF1334" i="8"/>
  <c r="GWF1340" i="8" s="1"/>
  <c r="GVS1334" i="8"/>
  <c r="GVS1340" i="8" s="1"/>
  <c r="GVR1334" i="8"/>
  <c r="GVR1340" i="8" s="1"/>
  <c r="GVQ1334" i="8"/>
  <c r="GVQ1340" i="8" s="1"/>
  <c r="GVP1334" i="8"/>
  <c r="GVP1340" i="8" s="1"/>
  <c r="GVC1334" i="8"/>
  <c r="GVC1340" i="8" s="1"/>
  <c r="GVB1334" i="8"/>
  <c r="GVB1340" i="8" s="1"/>
  <c r="GVA1334" i="8"/>
  <c r="GVA1340" i="8" s="1"/>
  <c r="GUZ1334" i="8"/>
  <c r="GUZ1340" i="8" s="1"/>
  <c r="GUM1334" i="8"/>
  <c r="GUM1340" i="8" s="1"/>
  <c r="GUL1334" i="8"/>
  <c r="GUL1340" i="8" s="1"/>
  <c r="GUK1334" i="8"/>
  <c r="GUK1340" i="8" s="1"/>
  <c r="GUJ1334" i="8"/>
  <c r="GUJ1340" i="8" s="1"/>
  <c r="GTW1334" i="8"/>
  <c r="GTW1340" i="8" s="1"/>
  <c r="GTV1334" i="8"/>
  <c r="GTV1340" i="8" s="1"/>
  <c r="GTU1334" i="8"/>
  <c r="GTU1340" i="8" s="1"/>
  <c r="GTT1334" i="8"/>
  <c r="GTT1340" i="8" s="1"/>
  <c r="GTG1334" i="8"/>
  <c r="GTG1340" i="8" s="1"/>
  <c r="GTF1334" i="8"/>
  <c r="GTF1340" i="8" s="1"/>
  <c r="GTE1334" i="8"/>
  <c r="GTE1340" i="8" s="1"/>
  <c r="GTD1334" i="8"/>
  <c r="GTD1340" i="8" s="1"/>
  <c r="GSQ1334" i="8"/>
  <c r="GSQ1340" i="8" s="1"/>
  <c r="GSP1334" i="8"/>
  <c r="GSP1340" i="8" s="1"/>
  <c r="GSO1334" i="8"/>
  <c r="GSO1340" i="8" s="1"/>
  <c r="GSN1334" i="8"/>
  <c r="GSN1340" i="8" s="1"/>
  <c r="GSA1334" i="8"/>
  <c r="GSA1340" i="8" s="1"/>
  <c r="GRZ1334" i="8"/>
  <c r="GRZ1340" i="8" s="1"/>
  <c r="GRY1334" i="8"/>
  <c r="GRY1340" i="8" s="1"/>
  <c r="GRX1334" i="8"/>
  <c r="GRX1340" i="8" s="1"/>
  <c r="GRK1334" i="8"/>
  <c r="GRK1340" i="8" s="1"/>
  <c r="GRJ1334" i="8"/>
  <c r="GRJ1340" i="8" s="1"/>
  <c r="GRI1334" i="8"/>
  <c r="GRI1340" i="8" s="1"/>
  <c r="GRH1334" i="8"/>
  <c r="GRH1340" i="8" s="1"/>
  <c r="GQU1334" i="8"/>
  <c r="GQU1340" i="8" s="1"/>
  <c r="GQT1334" i="8"/>
  <c r="GQT1340" i="8" s="1"/>
  <c r="GQS1334" i="8"/>
  <c r="GQS1340" i="8" s="1"/>
  <c r="GQR1334" i="8"/>
  <c r="GQR1340" i="8" s="1"/>
  <c r="GQE1334" i="8"/>
  <c r="GQE1340" i="8" s="1"/>
  <c r="GQD1334" i="8"/>
  <c r="GQD1340" i="8" s="1"/>
  <c r="GQC1334" i="8"/>
  <c r="GQC1340" i="8" s="1"/>
  <c r="GQB1334" i="8"/>
  <c r="GQB1340" i="8" s="1"/>
  <c r="GPO1334" i="8"/>
  <c r="GPO1340" i="8" s="1"/>
  <c r="GPN1334" i="8"/>
  <c r="GPN1340" i="8" s="1"/>
  <c r="GPM1334" i="8"/>
  <c r="GPM1340" i="8" s="1"/>
  <c r="GPL1334" i="8"/>
  <c r="GPL1340" i="8" s="1"/>
  <c r="GOY1334" i="8"/>
  <c r="GOY1340" i="8" s="1"/>
  <c r="GOX1334" i="8"/>
  <c r="GOX1340" i="8" s="1"/>
  <c r="GOW1334" i="8"/>
  <c r="GOW1340" i="8" s="1"/>
  <c r="GOV1334" i="8"/>
  <c r="GOV1340" i="8" s="1"/>
  <c r="GOI1334" i="8"/>
  <c r="GOI1340" i="8" s="1"/>
  <c r="GOH1334" i="8"/>
  <c r="GOH1340" i="8" s="1"/>
  <c r="GOG1334" i="8"/>
  <c r="GOG1340" i="8" s="1"/>
  <c r="GOF1334" i="8"/>
  <c r="GOF1340" i="8" s="1"/>
  <c r="GNS1334" i="8"/>
  <c r="GNS1340" i="8" s="1"/>
  <c r="GNR1334" i="8"/>
  <c r="GNR1340" i="8" s="1"/>
  <c r="GNQ1334" i="8"/>
  <c r="GNQ1340" i="8" s="1"/>
  <c r="GNP1334" i="8"/>
  <c r="GNP1340" i="8" s="1"/>
  <c r="GNC1334" i="8"/>
  <c r="GNC1340" i="8" s="1"/>
  <c r="GNB1334" i="8"/>
  <c r="GNB1340" i="8" s="1"/>
  <c r="GNA1334" i="8"/>
  <c r="GNA1340" i="8" s="1"/>
  <c r="GMZ1334" i="8"/>
  <c r="GMZ1340" i="8" s="1"/>
  <c r="GMM1334" i="8"/>
  <c r="GMM1340" i="8" s="1"/>
  <c r="GML1334" i="8"/>
  <c r="GML1340" i="8" s="1"/>
  <c r="GMK1334" i="8"/>
  <c r="GMK1340" i="8" s="1"/>
  <c r="GMJ1334" i="8"/>
  <c r="GMJ1340" i="8" s="1"/>
  <c r="GLW1334" i="8"/>
  <c r="GLW1340" i="8" s="1"/>
  <c r="GLV1334" i="8"/>
  <c r="GLV1340" i="8" s="1"/>
  <c r="GLU1334" i="8"/>
  <c r="GLU1340" i="8" s="1"/>
  <c r="GLT1334" i="8"/>
  <c r="GLT1340" i="8" s="1"/>
  <c r="GLG1334" i="8"/>
  <c r="GLG1340" i="8" s="1"/>
  <c r="GLF1334" i="8"/>
  <c r="GLF1340" i="8" s="1"/>
  <c r="GLE1334" i="8"/>
  <c r="GLE1340" i="8" s="1"/>
  <c r="GLD1334" i="8"/>
  <c r="GLD1340" i="8" s="1"/>
  <c r="GKQ1334" i="8"/>
  <c r="GKQ1340" i="8" s="1"/>
  <c r="GKP1334" i="8"/>
  <c r="GKP1340" i="8" s="1"/>
  <c r="GKO1334" i="8"/>
  <c r="GKO1340" i="8" s="1"/>
  <c r="GKN1334" i="8"/>
  <c r="GKN1340" i="8" s="1"/>
  <c r="GKA1334" i="8"/>
  <c r="GKA1340" i="8" s="1"/>
  <c r="GJZ1334" i="8"/>
  <c r="GJZ1340" i="8" s="1"/>
  <c r="GJY1334" i="8"/>
  <c r="GJY1340" i="8" s="1"/>
  <c r="GJX1334" i="8"/>
  <c r="GJX1340" i="8" s="1"/>
  <c r="GJK1334" i="8"/>
  <c r="GJK1340" i="8" s="1"/>
  <c r="GJJ1334" i="8"/>
  <c r="GJJ1340" i="8" s="1"/>
  <c r="GJI1334" i="8"/>
  <c r="GJI1340" i="8" s="1"/>
  <c r="GJH1334" i="8"/>
  <c r="GJH1340" i="8" s="1"/>
  <c r="GIU1334" i="8"/>
  <c r="GIU1340" i="8" s="1"/>
  <c r="GIT1334" i="8"/>
  <c r="GIT1340" i="8" s="1"/>
  <c r="GIS1334" i="8"/>
  <c r="GIS1340" i="8" s="1"/>
  <c r="GIR1334" i="8"/>
  <c r="GIR1340" i="8" s="1"/>
  <c r="GIE1334" i="8"/>
  <c r="GIE1340" i="8" s="1"/>
  <c r="GID1334" i="8"/>
  <c r="GID1340" i="8" s="1"/>
  <c r="GIC1334" i="8"/>
  <c r="GIC1340" i="8" s="1"/>
  <c r="GIB1334" i="8"/>
  <c r="GIB1340" i="8" s="1"/>
  <c r="GHO1334" i="8"/>
  <c r="GHO1340" i="8" s="1"/>
  <c r="GHN1334" i="8"/>
  <c r="GHN1340" i="8" s="1"/>
  <c r="GHM1334" i="8"/>
  <c r="GHM1340" i="8" s="1"/>
  <c r="GHL1334" i="8"/>
  <c r="GHL1340" i="8" s="1"/>
  <c r="GGY1334" i="8"/>
  <c r="GGY1340" i="8" s="1"/>
  <c r="GGX1334" i="8"/>
  <c r="GGX1340" i="8" s="1"/>
  <c r="GGW1334" i="8"/>
  <c r="GGW1340" i="8" s="1"/>
  <c r="GGV1334" i="8"/>
  <c r="GGV1340" i="8" s="1"/>
  <c r="GGI1334" i="8"/>
  <c r="GGI1340" i="8" s="1"/>
  <c r="GGH1334" i="8"/>
  <c r="GGH1340" i="8" s="1"/>
  <c r="GGG1334" i="8"/>
  <c r="GGG1340" i="8" s="1"/>
  <c r="GGF1334" i="8"/>
  <c r="GGF1340" i="8" s="1"/>
  <c r="GFS1334" i="8"/>
  <c r="GFS1340" i="8" s="1"/>
  <c r="GFR1334" i="8"/>
  <c r="GFR1340" i="8" s="1"/>
  <c r="GFQ1334" i="8"/>
  <c r="GFQ1340" i="8" s="1"/>
  <c r="GFP1334" i="8"/>
  <c r="GFP1340" i="8" s="1"/>
  <c r="GFC1334" i="8"/>
  <c r="GFC1340" i="8" s="1"/>
  <c r="GFB1334" i="8"/>
  <c r="GFB1340" i="8" s="1"/>
  <c r="GFA1334" i="8"/>
  <c r="GFA1340" i="8" s="1"/>
  <c r="GEZ1334" i="8"/>
  <c r="GEZ1340" i="8" s="1"/>
  <c r="GEM1334" i="8"/>
  <c r="GEM1340" i="8" s="1"/>
  <c r="GEL1334" i="8"/>
  <c r="GEL1340" i="8" s="1"/>
  <c r="GEK1334" i="8"/>
  <c r="GEK1340" i="8" s="1"/>
  <c r="GEJ1334" i="8"/>
  <c r="GEJ1340" i="8" s="1"/>
  <c r="GDW1334" i="8"/>
  <c r="GDW1340" i="8" s="1"/>
  <c r="GDV1334" i="8"/>
  <c r="GDV1340" i="8" s="1"/>
  <c r="GDU1334" i="8"/>
  <c r="GDU1340" i="8" s="1"/>
  <c r="GDT1334" i="8"/>
  <c r="GDT1340" i="8" s="1"/>
  <c r="GDG1334" i="8"/>
  <c r="GDG1340" i="8" s="1"/>
  <c r="GDF1334" i="8"/>
  <c r="GDF1340" i="8" s="1"/>
  <c r="GDE1334" i="8"/>
  <c r="GDE1340" i="8" s="1"/>
  <c r="GDD1334" i="8"/>
  <c r="GDD1340" i="8" s="1"/>
  <c r="GCQ1334" i="8"/>
  <c r="GCQ1340" i="8" s="1"/>
  <c r="GCP1334" i="8"/>
  <c r="GCP1340" i="8" s="1"/>
  <c r="GCO1334" i="8"/>
  <c r="GCO1340" i="8" s="1"/>
  <c r="GCN1334" i="8"/>
  <c r="GCN1340" i="8" s="1"/>
  <c r="GCA1334" i="8"/>
  <c r="GCA1340" i="8" s="1"/>
  <c r="GBZ1334" i="8"/>
  <c r="GBZ1340" i="8" s="1"/>
  <c r="GBY1334" i="8"/>
  <c r="GBY1340" i="8" s="1"/>
  <c r="GBX1334" i="8"/>
  <c r="GBX1340" i="8" s="1"/>
  <c r="GBK1334" i="8"/>
  <c r="GBK1340" i="8" s="1"/>
  <c r="GBJ1334" i="8"/>
  <c r="GBJ1340" i="8" s="1"/>
  <c r="GBI1334" i="8"/>
  <c r="GBI1340" i="8" s="1"/>
  <c r="GBH1334" i="8"/>
  <c r="GBH1340" i="8" s="1"/>
  <c r="GAU1334" i="8"/>
  <c r="GAU1340" i="8" s="1"/>
  <c r="GAT1334" i="8"/>
  <c r="GAT1340" i="8" s="1"/>
  <c r="GAS1334" i="8"/>
  <c r="GAS1340" i="8" s="1"/>
  <c r="GAR1334" i="8"/>
  <c r="GAR1340" i="8" s="1"/>
  <c r="GAE1334" i="8"/>
  <c r="GAE1340" i="8" s="1"/>
  <c r="GAD1334" i="8"/>
  <c r="GAD1340" i="8" s="1"/>
  <c r="GAC1334" i="8"/>
  <c r="GAC1340" i="8" s="1"/>
  <c r="GAB1334" i="8"/>
  <c r="GAB1340" i="8" s="1"/>
  <c r="FZO1334" i="8"/>
  <c r="FZO1340" i="8" s="1"/>
  <c r="FZN1334" i="8"/>
  <c r="FZN1340" i="8" s="1"/>
  <c r="FZM1334" i="8"/>
  <c r="FZM1340" i="8" s="1"/>
  <c r="FZL1334" i="8"/>
  <c r="FZL1340" i="8" s="1"/>
  <c r="FYY1334" i="8"/>
  <c r="FYY1340" i="8" s="1"/>
  <c r="FYX1334" i="8"/>
  <c r="FYX1340" i="8" s="1"/>
  <c r="FYW1334" i="8"/>
  <c r="FYW1340" i="8" s="1"/>
  <c r="FYV1334" i="8"/>
  <c r="FYV1340" i="8" s="1"/>
  <c r="FYI1334" i="8"/>
  <c r="FYI1340" i="8" s="1"/>
  <c r="FYH1334" i="8"/>
  <c r="FYH1340" i="8" s="1"/>
  <c r="FYG1334" i="8"/>
  <c r="FYG1340" i="8" s="1"/>
  <c r="FYF1334" i="8"/>
  <c r="FYF1340" i="8" s="1"/>
  <c r="FXS1334" i="8"/>
  <c r="FXS1340" i="8" s="1"/>
  <c r="FXR1334" i="8"/>
  <c r="FXR1340" i="8" s="1"/>
  <c r="FXQ1334" i="8"/>
  <c r="FXQ1340" i="8" s="1"/>
  <c r="FXP1334" i="8"/>
  <c r="FXP1340" i="8" s="1"/>
  <c r="FXC1334" i="8"/>
  <c r="FXC1340" i="8" s="1"/>
  <c r="FXB1334" i="8"/>
  <c r="FXB1340" i="8" s="1"/>
  <c r="FXA1334" i="8"/>
  <c r="FXA1340" i="8" s="1"/>
  <c r="FWZ1334" i="8"/>
  <c r="FWZ1340" i="8" s="1"/>
  <c r="FWM1334" i="8"/>
  <c r="FWM1340" i="8" s="1"/>
  <c r="FWL1334" i="8"/>
  <c r="FWL1340" i="8" s="1"/>
  <c r="FWK1334" i="8"/>
  <c r="FWK1340" i="8" s="1"/>
  <c r="FWJ1334" i="8"/>
  <c r="FWJ1340" i="8" s="1"/>
  <c r="FVW1334" i="8"/>
  <c r="FVW1340" i="8" s="1"/>
  <c r="FVV1334" i="8"/>
  <c r="FVV1340" i="8" s="1"/>
  <c r="FVU1334" i="8"/>
  <c r="FVU1340" i="8" s="1"/>
  <c r="FVT1334" i="8"/>
  <c r="FVT1340" i="8" s="1"/>
  <c r="FVG1334" i="8"/>
  <c r="FVG1340" i="8" s="1"/>
  <c r="FVF1334" i="8"/>
  <c r="FVF1340" i="8" s="1"/>
  <c r="FVE1334" i="8"/>
  <c r="FVE1340" i="8" s="1"/>
  <c r="FVD1334" i="8"/>
  <c r="FVD1340" i="8" s="1"/>
  <c r="FUQ1334" i="8"/>
  <c r="FUQ1340" i="8" s="1"/>
  <c r="FUP1334" i="8"/>
  <c r="FUP1340" i="8" s="1"/>
  <c r="FUO1334" i="8"/>
  <c r="FUO1340" i="8" s="1"/>
  <c r="FUN1334" i="8"/>
  <c r="FUN1340" i="8" s="1"/>
  <c r="FUA1334" i="8"/>
  <c r="FUA1340" i="8" s="1"/>
  <c r="FTZ1334" i="8"/>
  <c r="FTZ1340" i="8" s="1"/>
  <c r="FTY1334" i="8"/>
  <c r="FTY1340" i="8" s="1"/>
  <c r="FTX1334" i="8"/>
  <c r="FTX1340" i="8" s="1"/>
  <c r="FTK1334" i="8"/>
  <c r="FTK1340" i="8" s="1"/>
  <c r="FTJ1334" i="8"/>
  <c r="FTJ1340" i="8" s="1"/>
  <c r="FTI1334" i="8"/>
  <c r="FTI1340" i="8" s="1"/>
  <c r="FTH1334" i="8"/>
  <c r="FTH1340" i="8" s="1"/>
  <c r="FSU1334" i="8"/>
  <c r="FSU1340" i="8" s="1"/>
  <c r="FST1334" i="8"/>
  <c r="FST1340" i="8" s="1"/>
  <c r="FSS1334" i="8"/>
  <c r="FSS1340" i="8" s="1"/>
  <c r="FSR1334" i="8"/>
  <c r="FSR1340" i="8" s="1"/>
  <c r="FSE1334" i="8"/>
  <c r="FSE1340" i="8" s="1"/>
  <c r="FSD1334" i="8"/>
  <c r="FSD1340" i="8" s="1"/>
  <c r="FSC1334" i="8"/>
  <c r="FSC1340" i="8" s="1"/>
  <c r="FSB1334" i="8"/>
  <c r="FSB1340" i="8" s="1"/>
  <c r="FRO1334" i="8"/>
  <c r="FRO1340" i="8" s="1"/>
  <c r="FRN1334" i="8"/>
  <c r="FRN1340" i="8" s="1"/>
  <c r="FRM1334" i="8"/>
  <c r="FRM1340" i="8" s="1"/>
  <c r="FRL1334" i="8"/>
  <c r="FRL1340" i="8" s="1"/>
  <c r="FQY1334" i="8"/>
  <c r="FQY1340" i="8" s="1"/>
  <c r="FQX1334" i="8"/>
  <c r="FQX1340" i="8" s="1"/>
  <c r="FQW1334" i="8"/>
  <c r="FQW1340" i="8" s="1"/>
  <c r="FQV1334" i="8"/>
  <c r="FQV1340" i="8" s="1"/>
  <c r="FQI1334" i="8"/>
  <c r="FQI1340" i="8" s="1"/>
  <c r="FQH1334" i="8"/>
  <c r="FQH1340" i="8" s="1"/>
  <c r="FQG1334" i="8"/>
  <c r="FQG1340" i="8" s="1"/>
  <c r="FQF1334" i="8"/>
  <c r="FQF1340" i="8" s="1"/>
  <c r="FPS1334" i="8"/>
  <c r="FPS1340" i="8" s="1"/>
  <c r="FPR1334" i="8"/>
  <c r="FPR1340" i="8" s="1"/>
  <c r="FPQ1334" i="8"/>
  <c r="FPQ1340" i="8" s="1"/>
  <c r="FPP1334" i="8"/>
  <c r="FPP1340" i="8" s="1"/>
  <c r="FPC1334" i="8"/>
  <c r="FPC1340" i="8" s="1"/>
  <c r="FPB1334" i="8"/>
  <c r="FPB1340" i="8" s="1"/>
  <c r="FPA1334" i="8"/>
  <c r="FPA1340" i="8" s="1"/>
  <c r="FOZ1334" i="8"/>
  <c r="FOZ1340" i="8" s="1"/>
  <c r="FOM1334" i="8"/>
  <c r="FOM1340" i="8" s="1"/>
  <c r="FOL1334" i="8"/>
  <c r="FOL1340" i="8" s="1"/>
  <c r="FOK1334" i="8"/>
  <c r="FOK1340" i="8" s="1"/>
  <c r="FOJ1334" i="8"/>
  <c r="FOJ1340" i="8" s="1"/>
  <c r="FNW1334" i="8"/>
  <c r="FNW1340" i="8" s="1"/>
  <c r="FNV1334" i="8"/>
  <c r="FNV1340" i="8" s="1"/>
  <c r="FNU1334" i="8"/>
  <c r="FNU1340" i="8" s="1"/>
  <c r="FNT1334" i="8"/>
  <c r="FNT1340" i="8" s="1"/>
  <c r="FNG1334" i="8"/>
  <c r="FNG1340" i="8" s="1"/>
  <c r="FNF1334" i="8"/>
  <c r="FNF1340" i="8" s="1"/>
  <c r="FNE1334" i="8"/>
  <c r="FNE1340" i="8" s="1"/>
  <c r="FND1334" i="8"/>
  <c r="FND1340" i="8" s="1"/>
  <c r="FMQ1334" i="8"/>
  <c r="FMQ1340" i="8" s="1"/>
  <c r="FMP1334" i="8"/>
  <c r="FMP1340" i="8" s="1"/>
  <c r="FMO1334" i="8"/>
  <c r="FMO1340" i="8" s="1"/>
  <c r="FMN1334" i="8"/>
  <c r="FMN1340" i="8" s="1"/>
  <c r="FMA1334" i="8"/>
  <c r="FMA1340" i="8" s="1"/>
  <c r="FLZ1334" i="8"/>
  <c r="FLZ1340" i="8" s="1"/>
  <c r="FLY1334" i="8"/>
  <c r="FLY1340" i="8" s="1"/>
  <c r="FLX1334" i="8"/>
  <c r="FLX1340" i="8" s="1"/>
  <c r="FLK1334" i="8"/>
  <c r="FLK1340" i="8" s="1"/>
  <c r="FLJ1334" i="8"/>
  <c r="FLJ1340" i="8" s="1"/>
  <c r="FLI1334" i="8"/>
  <c r="FLI1340" i="8" s="1"/>
  <c r="FLH1334" i="8"/>
  <c r="FLH1340" i="8" s="1"/>
  <c r="FKU1334" i="8"/>
  <c r="FKU1340" i="8" s="1"/>
  <c r="FKT1334" i="8"/>
  <c r="FKT1340" i="8" s="1"/>
  <c r="FKS1334" i="8"/>
  <c r="FKS1340" i="8" s="1"/>
  <c r="FKR1334" i="8"/>
  <c r="FKR1340" i="8" s="1"/>
  <c r="FKE1334" i="8"/>
  <c r="FKE1340" i="8" s="1"/>
  <c r="FKD1334" i="8"/>
  <c r="FKD1340" i="8" s="1"/>
  <c r="FKC1334" i="8"/>
  <c r="FKC1340" i="8" s="1"/>
  <c r="FKB1334" i="8"/>
  <c r="FKB1340" i="8" s="1"/>
  <c r="FJO1334" i="8"/>
  <c r="FJO1340" i="8" s="1"/>
  <c r="FJN1334" i="8"/>
  <c r="FJN1340" i="8" s="1"/>
  <c r="FJM1334" i="8"/>
  <c r="FJM1340" i="8" s="1"/>
  <c r="FJL1334" i="8"/>
  <c r="FJL1340" i="8" s="1"/>
  <c r="FIY1334" i="8"/>
  <c r="FIY1340" i="8" s="1"/>
  <c r="FIX1334" i="8"/>
  <c r="FIX1340" i="8" s="1"/>
  <c r="FIW1334" i="8"/>
  <c r="FIW1340" i="8" s="1"/>
  <c r="FIV1334" i="8"/>
  <c r="FIV1340" i="8" s="1"/>
  <c r="FII1334" i="8"/>
  <c r="FII1340" i="8" s="1"/>
  <c r="FIH1334" i="8"/>
  <c r="FIH1340" i="8" s="1"/>
  <c r="FIG1334" i="8"/>
  <c r="FIG1340" i="8" s="1"/>
  <c r="FIF1334" i="8"/>
  <c r="FIF1340" i="8" s="1"/>
  <c r="FHS1334" i="8"/>
  <c r="FHS1340" i="8" s="1"/>
  <c r="FHR1334" i="8"/>
  <c r="FHR1340" i="8" s="1"/>
  <c r="FHQ1334" i="8"/>
  <c r="FHQ1340" i="8" s="1"/>
  <c r="FHP1334" i="8"/>
  <c r="FHP1340" i="8" s="1"/>
  <c r="FHC1334" i="8"/>
  <c r="FHC1340" i="8" s="1"/>
  <c r="FHB1334" i="8"/>
  <c r="FHB1340" i="8" s="1"/>
  <c r="FHA1334" i="8"/>
  <c r="FHA1340" i="8" s="1"/>
  <c r="FGZ1334" i="8"/>
  <c r="FGZ1340" i="8" s="1"/>
  <c r="FGM1334" i="8"/>
  <c r="FGM1340" i="8" s="1"/>
  <c r="FGL1334" i="8"/>
  <c r="FGL1340" i="8" s="1"/>
  <c r="FGK1334" i="8"/>
  <c r="FGK1340" i="8" s="1"/>
  <c r="FGJ1334" i="8"/>
  <c r="FGJ1340" i="8" s="1"/>
  <c r="FFW1334" i="8"/>
  <c r="FFW1340" i="8" s="1"/>
  <c r="FFV1334" i="8"/>
  <c r="FFV1340" i="8" s="1"/>
  <c r="FFU1334" i="8"/>
  <c r="FFU1340" i="8" s="1"/>
  <c r="FFT1334" i="8"/>
  <c r="FFT1340" i="8" s="1"/>
  <c r="FFG1334" i="8"/>
  <c r="FFG1340" i="8" s="1"/>
  <c r="FFF1334" i="8"/>
  <c r="FFF1340" i="8" s="1"/>
  <c r="FFE1334" i="8"/>
  <c r="FFE1340" i="8" s="1"/>
  <c r="FFD1334" i="8"/>
  <c r="FFD1340" i="8" s="1"/>
  <c r="FEQ1334" i="8"/>
  <c r="FEQ1340" i="8" s="1"/>
  <c r="FEP1334" i="8"/>
  <c r="FEP1340" i="8" s="1"/>
  <c r="FEO1334" i="8"/>
  <c r="FEO1340" i="8" s="1"/>
  <c r="FEN1334" i="8"/>
  <c r="FEN1340" i="8" s="1"/>
  <c r="FEA1334" i="8"/>
  <c r="FEA1340" i="8" s="1"/>
  <c r="FDZ1334" i="8"/>
  <c r="FDZ1340" i="8" s="1"/>
  <c r="FDY1334" i="8"/>
  <c r="FDY1340" i="8" s="1"/>
  <c r="FDX1334" i="8"/>
  <c r="FDX1340" i="8" s="1"/>
  <c r="FDK1334" i="8"/>
  <c r="FDK1340" i="8" s="1"/>
  <c r="FDJ1334" i="8"/>
  <c r="FDJ1340" i="8" s="1"/>
  <c r="FDI1334" i="8"/>
  <c r="FDI1340" i="8" s="1"/>
  <c r="FDH1334" i="8"/>
  <c r="FDH1340" i="8" s="1"/>
  <c r="FCU1334" i="8"/>
  <c r="FCU1340" i="8" s="1"/>
  <c r="FCT1334" i="8"/>
  <c r="FCT1340" i="8" s="1"/>
  <c r="FCS1334" i="8"/>
  <c r="FCS1340" i="8" s="1"/>
  <c r="FCR1334" i="8"/>
  <c r="FCR1340" i="8" s="1"/>
  <c r="FCE1334" i="8"/>
  <c r="FCE1340" i="8" s="1"/>
  <c r="FCD1334" i="8"/>
  <c r="FCD1340" i="8" s="1"/>
  <c r="FCC1334" i="8"/>
  <c r="FCC1340" i="8" s="1"/>
  <c r="FCB1334" i="8"/>
  <c r="FCB1340" i="8" s="1"/>
  <c r="FBO1334" i="8"/>
  <c r="FBO1340" i="8" s="1"/>
  <c r="FBN1334" i="8"/>
  <c r="FBN1340" i="8" s="1"/>
  <c r="FBM1334" i="8"/>
  <c r="FBM1340" i="8" s="1"/>
  <c r="FBL1334" i="8"/>
  <c r="FBL1340" i="8" s="1"/>
  <c r="FAY1334" i="8"/>
  <c r="FAY1340" i="8" s="1"/>
  <c r="FAX1334" i="8"/>
  <c r="FAX1340" i="8" s="1"/>
  <c r="FAW1334" i="8"/>
  <c r="FAW1340" i="8" s="1"/>
  <c r="FAV1334" i="8"/>
  <c r="FAV1340" i="8" s="1"/>
  <c r="FAI1334" i="8"/>
  <c r="FAI1340" i="8" s="1"/>
  <c r="FAH1334" i="8"/>
  <c r="FAH1340" i="8" s="1"/>
  <c r="FAG1334" i="8"/>
  <c r="FAG1340" i="8" s="1"/>
  <c r="FAF1334" i="8"/>
  <c r="FAF1340" i="8" s="1"/>
  <c r="EZS1334" i="8"/>
  <c r="EZS1340" i="8" s="1"/>
  <c r="EZR1334" i="8"/>
  <c r="EZR1340" i="8" s="1"/>
  <c r="EZQ1334" i="8"/>
  <c r="EZQ1340" i="8" s="1"/>
  <c r="EZP1334" i="8"/>
  <c r="EZP1340" i="8" s="1"/>
  <c r="EZC1334" i="8"/>
  <c r="EZC1340" i="8" s="1"/>
  <c r="EZB1334" i="8"/>
  <c r="EZB1340" i="8" s="1"/>
  <c r="EZA1334" i="8"/>
  <c r="EZA1340" i="8" s="1"/>
  <c r="EYZ1334" i="8"/>
  <c r="EYZ1340" i="8" s="1"/>
  <c r="EYM1334" i="8"/>
  <c r="EYM1340" i="8" s="1"/>
  <c r="EYL1334" i="8"/>
  <c r="EYL1340" i="8" s="1"/>
  <c r="EYK1334" i="8"/>
  <c r="EYK1340" i="8" s="1"/>
  <c r="EYJ1334" i="8"/>
  <c r="EYJ1340" i="8" s="1"/>
  <c r="EXW1334" i="8"/>
  <c r="EXW1340" i="8" s="1"/>
  <c r="EXV1334" i="8"/>
  <c r="EXV1340" i="8" s="1"/>
  <c r="EXU1334" i="8"/>
  <c r="EXU1340" i="8" s="1"/>
  <c r="EXT1334" i="8"/>
  <c r="EXT1340" i="8" s="1"/>
  <c r="EXG1334" i="8"/>
  <c r="EXG1340" i="8" s="1"/>
  <c r="EXF1334" i="8"/>
  <c r="EXF1340" i="8" s="1"/>
  <c r="EXE1334" i="8"/>
  <c r="EXE1340" i="8" s="1"/>
  <c r="EXD1334" i="8"/>
  <c r="EXD1340" i="8" s="1"/>
  <c r="EWQ1334" i="8"/>
  <c r="EWQ1340" i="8" s="1"/>
  <c r="EWP1334" i="8"/>
  <c r="EWP1340" i="8" s="1"/>
  <c r="EWO1334" i="8"/>
  <c r="EWO1340" i="8" s="1"/>
  <c r="EWN1334" i="8"/>
  <c r="EWN1340" i="8" s="1"/>
  <c r="EWA1334" i="8"/>
  <c r="EWA1340" i="8" s="1"/>
  <c r="EVZ1334" i="8"/>
  <c r="EVZ1340" i="8" s="1"/>
  <c r="EVY1334" i="8"/>
  <c r="EVY1340" i="8" s="1"/>
  <c r="EVX1334" i="8"/>
  <c r="EVX1340" i="8" s="1"/>
  <c r="EVK1334" i="8"/>
  <c r="EVK1340" i="8" s="1"/>
  <c r="EVJ1334" i="8"/>
  <c r="EVJ1340" i="8" s="1"/>
  <c r="EVI1334" i="8"/>
  <c r="EVI1340" i="8" s="1"/>
  <c r="EVH1334" i="8"/>
  <c r="EVH1340" i="8" s="1"/>
  <c r="EUU1334" i="8"/>
  <c r="EUU1340" i="8" s="1"/>
  <c r="EUT1334" i="8"/>
  <c r="EUT1340" i="8" s="1"/>
  <c r="EUS1334" i="8"/>
  <c r="EUS1340" i="8" s="1"/>
  <c r="EUR1334" i="8"/>
  <c r="EUR1340" i="8" s="1"/>
  <c r="EUE1334" i="8"/>
  <c r="EUE1340" i="8" s="1"/>
  <c r="EUD1334" i="8"/>
  <c r="EUD1340" i="8" s="1"/>
  <c r="EUC1334" i="8"/>
  <c r="EUC1340" i="8" s="1"/>
  <c r="EUB1334" i="8"/>
  <c r="EUB1340" i="8" s="1"/>
  <c r="ETO1334" i="8"/>
  <c r="ETO1340" i="8" s="1"/>
  <c r="ETN1334" i="8"/>
  <c r="ETN1340" i="8" s="1"/>
  <c r="ETM1334" i="8"/>
  <c r="ETM1340" i="8" s="1"/>
  <c r="ETL1334" i="8"/>
  <c r="ETL1340" i="8" s="1"/>
  <c r="ESY1334" i="8"/>
  <c r="ESY1340" i="8" s="1"/>
  <c r="ESX1334" i="8"/>
  <c r="ESX1340" i="8" s="1"/>
  <c r="ESW1334" i="8"/>
  <c r="ESW1340" i="8" s="1"/>
  <c r="ESV1334" i="8"/>
  <c r="ESV1340" i="8" s="1"/>
  <c r="ESI1334" i="8"/>
  <c r="ESI1340" i="8" s="1"/>
  <c r="ESH1334" i="8"/>
  <c r="ESH1340" i="8" s="1"/>
  <c r="ESG1334" i="8"/>
  <c r="ESG1340" i="8" s="1"/>
  <c r="ESF1334" i="8"/>
  <c r="ESF1340" i="8" s="1"/>
  <c r="ERS1334" i="8"/>
  <c r="ERS1340" i="8" s="1"/>
  <c r="ERR1334" i="8"/>
  <c r="ERR1340" i="8" s="1"/>
  <c r="ERQ1334" i="8"/>
  <c r="ERQ1340" i="8" s="1"/>
  <c r="ERP1334" i="8"/>
  <c r="ERP1340" i="8" s="1"/>
  <c r="ERC1334" i="8"/>
  <c r="ERC1340" i="8" s="1"/>
  <c r="ERB1334" i="8"/>
  <c r="ERB1340" i="8" s="1"/>
  <c r="ERA1334" i="8"/>
  <c r="ERA1340" i="8" s="1"/>
  <c r="EQZ1334" i="8"/>
  <c r="EQZ1340" i="8" s="1"/>
  <c r="EQM1334" i="8"/>
  <c r="EQM1340" i="8" s="1"/>
  <c r="EQL1334" i="8"/>
  <c r="EQL1340" i="8" s="1"/>
  <c r="EQK1334" i="8"/>
  <c r="EQK1340" i="8" s="1"/>
  <c r="EQJ1334" i="8"/>
  <c r="EQJ1340" i="8" s="1"/>
  <c r="EPW1334" i="8"/>
  <c r="EPW1340" i="8" s="1"/>
  <c r="EPV1334" i="8"/>
  <c r="EPV1340" i="8" s="1"/>
  <c r="EPU1334" i="8"/>
  <c r="EPU1340" i="8" s="1"/>
  <c r="EPT1334" i="8"/>
  <c r="EPT1340" i="8" s="1"/>
  <c r="EPG1334" i="8"/>
  <c r="EPG1340" i="8" s="1"/>
  <c r="EPF1334" i="8"/>
  <c r="EPF1340" i="8" s="1"/>
  <c r="EPE1334" i="8"/>
  <c r="EPE1340" i="8" s="1"/>
  <c r="EPD1334" i="8"/>
  <c r="EPD1340" i="8" s="1"/>
  <c r="EOQ1334" i="8"/>
  <c r="EOQ1340" i="8" s="1"/>
  <c r="EOP1334" i="8"/>
  <c r="EOP1340" i="8" s="1"/>
  <c r="EOO1334" i="8"/>
  <c r="EOO1340" i="8" s="1"/>
  <c r="EON1334" i="8"/>
  <c r="EON1340" i="8" s="1"/>
  <c r="EOA1334" i="8"/>
  <c r="EOA1340" i="8" s="1"/>
  <c r="ENZ1334" i="8"/>
  <c r="ENZ1340" i="8" s="1"/>
  <c r="ENY1334" i="8"/>
  <c r="ENY1340" i="8" s="1"/>
  <c r="ENX1334" i="8"/>
  <c r="ENX1340" i="8" s="1"/>
  <c r="ENK1334" i="8"/>
  <c r="ENK1340" i="8" s="1"/>
  <c r="ENJ1334" i="8"/>
  <c r="ENJ1340" i="8" s="1"/>
  <c r="ENI1334" i="8"/>
  <c r="ENI1340" i="8" s="1"/>
  <c r="ENH1334" i="8"/>
  <c r="ENH1340" i="8" s="1"/>
  <c r="EMU1334" i="8"/>
  <c r="EMU1340" i="8" s="1"/>
  <c r="EMT1334" i="8"/>
  <c r="EMT1340" i="8" s="1"/>
  <c r="EMS1334" i="8"/>
  <c r="EMS1340" i="8" s="1"/>
  <c r="EMR1334" i="8"/>
  <c r="EMR1340" i="8" s="1"/>
  <c r="EME1334" i="8"/>
  <c r="EME1340" i="8" s="1"/>
  <c r="EMD1334" i="8"/>
  <c r="EMD1340" i="8" s="1"/>
  <c r="EMC1334" i="8"/>
  <c r="EMC1340" i="8" s="1"/>
  <c r="EMB1334" i="8"/>
  <c r="EMB1340" i="8" s="1"/>
  <c r="ELO1334" i="8"/>
  <c r="ELO1340" i="8" s="1"/>
  <c r="ELN1334" i="8"/>
  <c r="ELN1340" i="8" s="1"/>
  <c r="ELM1334" i="8"/>
  <c r="ELM1340" i="8" s="1"/>
  <c r="ELL1334" i="8"/>
  <c r="ELL1340" i="8" s="1"/>
  <c r="EKY1334" i="8"/>
  <c r="EKY1340" i="8" s="1"/>
  <c r="EKX1334" i="8"/>
  <c r="EKX1340" i="8" s="1"/>
  <c r="EKW1334" i="8"/>
  <c r="EKW1340" i="8" s="1"/>
  <c r="EKV1334" i="8"/>
  <c r="EKV1340" i="8" s="1"/>
  <c r="EKI1334" i="8"/>
  <c r="EKI1340" i="8" s="1"/>
  <c r="EKH1334" i="8"/>
  <c r="EKH1340" i="8" s="1"/>
  <c r="EKG1334" i="8"/>
  <c r="EKG1340" i="8" s="1"/>
  <c r="EKF1334" i="8"/>
  <c r="EKF1340" i="8" s="1"/>
  <c r="EJS1334" i="8"/>
  <c r="EJS1340" i="8" s="1"/>
  <c r="EJR1334" i="8"/>
  <c r="EJR1340" i="8" s="1"/>
  <c r="EJQ1334" i="8"/>
  <c r="EJQ1340" i="8" s="1"/>
  <c r="EJP1334" i="8"/>
  <c r="EJP1340" i="8" s="1"/>
  <c r="EJC1334" i="8"/>
  <c r="EJC1340" i="8" s="1"/>
  <c r="EJB1334" i="8"/>
  <c r="EJB1340" i="8" s="1"/>
  <c r="EJA1334" i="8"/>
  <c r="EJA1340" i="8" s="1"/>
  <c r="EIZ1334" i="8"/>
  <c r="EIZ1340" i="8" s="1"/>
  <c r="EIM1334" i="8"/>
  <c r="EIM1340" i="8" s="1"/>
  <c r="EIL1334" i="8"/>
  <c r="EIL1340" i="8" s="1"/>
  <c r="EIK1334" i="8"/>
  <c r="EIK1340" i="8" s="1"/>
  <c r="EIJ1334" i="8"/>
  <c r="EIJ1340" i="8" s="1"/>
  <c r="EHW1334" i="8"/>
  <c r="EHW1340" i="8" s="1"/>
  <c r="EHV1334" i="8"/>
  <c r="EHV1340" i="8" s="1"/>
  <c r="EHU1334" i="8"/>
  <c r="EHU1340" i="8" s="1"/>
  <c r="EHT1334" i="8"/>
  <c r="EHT1340" i="8" s="1"/>
  <c r="EHG1334" i="8"/>
  <c r="EHG1340" i="8" s="1"/>
  <c r="EHF1334" i="8"/>
  <c r="EHF1340" i="8" s="1"/>
  <c r="EHE1334" i="8"/>
  <c r="EHE1340" i="8" s="1"/>
  <c r="EHD1334" i="8"/>
  <c r="EHD1340" i="8" s="1"/>
  <c r="EGQ1334" i="8"/>
  <c r="EGQ1340" i="8" s="1"/>
  <c r="EGP1334" i="8"/>
  <c r="EGP1340" i="8" s="1"/>
  <c r="EGO1334" i="8"/>
  <c r="EGO1340" i="8" s="1"/>
  <c r="EGN1334" i="8"/>
  <c r="EGN1340" i="8" s="1"/>
  <c r="EGA1334" i="8"/>
  <c r="EGA1340" i="8" s="1"/>
  <c r="EFZ1334" i="8"/>
  <c r="EFZ1340" i="8" s="1"/>
  <c r="EFY1334" i="8"/>
  <c r="EFY1340" i="8" s="1"/>
  <c r="EFX1334" i="8"/>
  <c r="EFX1340" i="8" s="1"/>
  <c r="EFK1334" i="8"/>
  <c r="EFK1340" i="8" s="1"/>
  <c r="EFJ1334" i="8"/>
  <c r="EFJ1340" i="8" s="1"/>
  <c r="EFI1334" i="8"/>
  <c r="EFI1340" i="8" s="1"/>
  <c r="EFH1334" i="8"/>
  <c r="EFH1340" i="8" s="1"/>
  <c r="EEU1334" i="8"/>
  <c r="EEU1340" i="8" s="1"/>
  <c r="EET1334" i="8"/>
  <c r="EET1340" i="8" s="1"/>
  <c r="EES1334" i="8"/>
  <c r="EES1340" i="8" s="1"/>
  <c r="EER1334" i="8"/>
  <c r="EER1340" i="8" s="1"/>
  <c r="EEE1334" i="8"/>
  <c r="EEE1340" i="8" s="1"/>
  <c r="EED1334" i="8"/>
  <c r="EED1340" i="8" s="1"/>
  <c r="EEC1334" i="8"/>
  <c r="EEC1340" i="8" s="1"/>
  <c r="EEB1334" i="8"/>
  <c r="EEB1340" i="8" s="1"/>
  <c r="EDO1334" i="8"/>
  <c r="EDO1340" i="8" s="1"/>
  <c r="EDN1334" i="8"/>
  <c r="EDN1340" i="8" s="1"/>
  <c r="EDM1334" i="8"/>
  <c r="EDM1340" i="8" s="1"/>
  <c r="EDL1334" i="8"/>
  <c r="EDL1340" i="8" s="1"/>
  <c r="ECY1334" i="8"/>
  <c r="ECY1340" i="8" s="1"/>
  <c r="ECX1334" i="8"/>
  <c r="ECX1340" i="8" s="1"/>
  <c r="ECW1334" i="8"/>
  <c r="ECW1340" i="8" s="1"/>
  <c r="ECV1334" i="8"/>
  <c r="ECV1340" i="8" s="1"/>
  <c r="ECI1334" i="8"/>
  <c r="ECI1340" i="8" s="1"/>
  <c r="ECH1334" i="8"/>
  <c r="ECH1340" i="8" s="1"/>
  <c r="ECG1334" i="8"/>
  <c r="ECG1340" i="8" s="1"/>
  <c r="ECF1334" i="8"/>
  <c r="ECF1340" i="8" s="1"/>
  <c r="EBS1334" i="8"/>
  <c r="EBS1340" i="8" s="1"/>
  <c r="EBR1334" i="8"/>
  <c r="EBR1340" i="8" s="1"/>
  <c r="EBQ1334" i="8"/>
  <c r="EBQ1340" i="8" s="1"/>
  <c r="EBP1334" i="8"/>
  <c r="EBP1340" i="8" s="1"/>
  <c r="EBC1334" i="8"/>
  <c r="EBC1340" i="8" s="1"/>
  <c r="EBB1334" i="8"/>
  <c r="EBB1340" i="8" s="1"/>
  <c r="EBA1334" i="8"/>
  <c r="EBA1340" i="8" s="1"/>
  <c r="EAZ1334" i="8"/>
  <c r="EAZ1340" i="8" s="1"/>
  <c r="EAM1334" i="8"/>
  <c r="EAM1340" i="8" s="1"/>
  <c r="EAL1334" i="8"/>
  <c r="EAL1340" i="8" s="1"/>
  <c r="EAK1334" i="8"/>
  <c r="EAK1340" i="8" s="1"/>
  <c r="EAJ1334" i="8"/>
  <c r="EAJ1340" i="8" s="1"/>
  <c r="DZW1334" i="8"/>
  <c r="DZW1340" i="8" s="1"/>
  <c r="DZV1334" i="8"/>
  <c r="DZV1340" i="8" s="1"/>
  <c r="DZU1334" i="8"/>
  <c r="DZU1340" i="8" s="1"/>
  <c r="DZT1334" i="8"/>
  <c r="DZT1340" i="8" s="1"/>
  <c r="DZG1334" i="8"/>
  <c r="DZG1340" i="8" s="1"/>
  <c r="DZF1334" i="8"/>
  <c r="DZF1340" i="8" s="1"/>
  <c r="DZE1334" i="8"/>
  <c r="DZE1340" i="8" s="1"/>
  <c r="DZD1334" i="8"/>
  <c r="DZD1340" i="8" s="1"/>
  <c r="DYQ1334" i="8"/>
  <c r="DYQ1340" i="8" s="1"/>
  <c r="DYP1334" i="8"/>
  <c r="DYP1340" i="8" s="1"/>
  <c r="DYO1334" i="8"/>
  <c r="DYO1340" i="8" s="1"/>
  <c r="DYN1334" i="8"/>
  <c r="DYN1340" i="8" s="1"/>
  <c r="DYA1334" i="8"/>
  <c r="DYA1340" i="8" s="1"/>
  <c r="DXZ1334" i="8"/>
  <c r="DXZ1340" i="8" s="1"/>
  <c r="DXY1334" i="8"/>
  <c r="DXY1340" i="8" s="1"/>
  <c r="DXX1334" i="8"/>
  <c r="DXX1340" i="8" s="1"/>
  <c r="DXK1334" i="8"/>
  <c r="DXK1340" i="8" s="1"/>
  <c r="DXJ1334" i="8"/>
  <c r="DXJ1340" i="8" s="1"/>
  <c r="DXI1334" i="8"/>
  <c r="DXI1340" i="8" s="1"/>
  <c r="DXH1334" i="8"/>
  <c r="DXH1340" i="8" s="1"/>
  <c r="DWU1334" i="8"/>
  <c r="DWU1340" i="8" s="1"/>
  <c r="DWT1334" i="8"/>
  <c r="DWT1340" i="8" s="1"/>
  <c r="DWS1334" i="8"/>
  <c r="DWS1340" i="8" s="1"/>
  <c r="DWR1334" i="8"/>
  <c r="DWR1340" i="8" s="1"/>
  <c r="DWE1334" i="8"/>
  <c r="DWE1340" i="8" s="1"/>
  <c r="DWD1334" i="8"/>
  <c r="DWD1340" i="8" s="1"/>
  <c r="DWC1334" i="8"/>
  <c r="DWC1340" i="8" s="1"/>
  <c r="DWB1334" i="8"/>
  <c r="DWB1340" i="8" s="1"/>
  <c r="DVO1334" i="8"/>
  <c r="DVO1340" i="8" s="1"/>
  <c r="DVN1334" i="8"/>
  <c r="DVN1340" i="8" s="1"/>
  <c r="DVM1334" i="8"/>
  <c r="DVM1340" i="8" s="1"/>
  <c r="DVL1334" i="8"/>
  <c r="DVL1340" i="8" s="1"/>
  <c r="DUY1334" i="8"/>
  <c r="DUY1340" i="8" s="1"/>
  <c r="DUX1334" i="8"/>
  <c r="DUX1340" i="8" s="1"/>
  <c r="DUW1334" i="8"/>
  <c r="DUW1340" i="8" s="1"/>
  <c r="DUV1334" i="8"/>
  <c r="DUV1340" i="8" s="1"/>
  <c r="DUI1334" i="8"/>
  <c r="DUI1340" i="8" s="1"/>
  <c r="DUH1334" i="8"/>
  <c r="DUH1340" i="8" s="1"/>
  <c r="DUG1334" i="8"/>
  <c r="DUG1340" i="8" s="1"/>
  <c r="DUF1334" i="8"/>
  <c r="DUF1340" i="8" s="1"/>
  <c r="DTS1334" i="8"/>
  <c r="DTS1340" i="8" s="1"/>
  <c r="DTR1334" i="8"/>
  <c r="DTR1340" i="8" s="1"/>
  <c r="DTQ1334" i="8"/>
  <c r="DTQ1340" i="8" s="1"/>
  <c r="DTP1334" i="8"/>
  <c r="DTP1340" i="8" s="1"/>
  <c r="DTC1334" i="8"/>
  <c r="DTC1340" i="8" s="1"/>
  <c r="DTB1334" i="8"/>
  <c r="DTB1340" i="8" s="1"/>
  <c r="DTA1334" i="8"/>
  <c r="DTA1340" i="8" s="1"/>
  <c r="DSZ1334" i="8"/>
  <c r="DSZ1340" i="8" s="1"/>
  <c r="DSM1334" i="8"/>
  <c r="DSM1340" i="8" s="1"/>
  <c r="DSL1334" i="8"/>
  <c r="DSL1340" i="8" s="1"/>
  <c r="DSK1334" i="8"/>
  <c r="DSK1340" i="8" s="1"/>
  <c r="DSJ1334" i="8"/>
  <c r="DSJ1340" i="8" s="1"/>
  <c r="DRW1334" i="8"/>
  <c r="DRW1340" i="8" s="1"/>
  <c r="DRV1334" i="8"/>
  <c r="DRV1340" i="8" s="1"/>
  <c r="DRU1334" i="8"/>
  <c r="DRU1340" i="8" s="1"/>
  <c r="DRT1334" i="8"/>
  <c r="DRT1340" i="8" s="1"/>
  <c r="DRG1334" i="8"/>
  <c r="DRG1340" i="8" s="1"/>
  <c r="DRF1334" i="8"/>
  <c r="DRF1340" i="8" s="1"/>
  <c r="DRE1334" i="8"/>
  <c r="DRE1340" i="8" s="1"/>
  <c r="DRD1334" i="8"/>
  <c r="DRD1340" i="8" s="1"/>
  <c r="DQQ1334" i="8"/>
  <c r="DQQ1340" i="8" s="1"/>
  <c r="DQP1334" i="8"/>
  <c r="DQP1340" i="8" s="1"/>
  <c r="DQO1334" i="8"/>
  <c r="DQO1340" i="8" s="1"/>
  <c r="DQN1334" i="8"/>
  <c r="DQN1340" i="8" s="1"/>
  <c r="DQA1334" i="8"/>
  <c r="DQA1340" i="8" s="1"/>
  <c r="DPZ1334" i="8"/>
  <c r="DPZ1340" i="8" s="1"/>
  <c r="DPY1334" i="8"/>
  <c r="DPY1340" i="8" s="1"/>
  <c r="DPX1334" i="8"/>
  <c r="DPX1340" i="8" s="1"/>
  <c r="DPK1334" i="8"/>
  <c r="DPK1340" i="8" s="1"/>
  <c r="DPJ1334" i="8"/>
  <c r="DPJ1340" i="8" s="1"/>
  <c r="DPI1334" i="8"/>
  <c r="DPI1340" i="8" s="1"/>
  <c r="DPH1334" i="8"/>
  <c r="DPH1340" i="8" s="1"/>
  <c r="DOU1334" i="8"/>
  <c r="DOU1340" i="8" s="1"/>
  <c r="DOT1334" i="8"/>
  <c r="DOT1340" i="8" s="1"/>
  <c r="DOS1334" i="8"/>
  <c r="DOS1340" i="8" s="1"/>
  <c r="DOR1334" i="8"/>
  <c r="DOR1340" i="8" s="1"/>
  <c r="DOE1334" i="8"/>
  <c r="DOE1340" i="8" s="1"/>
  <c r="DOD1334" i="8"/>
  <c r="DOD1340" i="8" s="1"/>
  <c r="DOC1334" i="8"/>
  <c r="DOC1340" i="8" s="1"/>
  <c r="DOB1334" i="8"/>
  <c r="DOB1340" i="8" s="1"/>
  <c r="DNO1334" i="8"/>
  <c r="DNO1340" i="8" s="1"/>
  <c r="DNN1334" i="8"/>
  <c r="DNN1340" i="8" s="1"/>
  <c r="DNM1334" i="8"/>
  <c r="DNM1340" i="8" s="1"/>
  <c r="DNL1334" i="8"/>
  <c r="DNL1340" i="8" s="1"/>
  <c r="DMY1334" i="8"/>
  <c r="DMY1340" i="8" s="1"/>
  <c r="DMX1334" i="8"/>
  <c r="DMX1340" i="8" s="1"/>
  <c r="DMW1334" i="8"/>
  <c r="DMW1340" i="8" s="1"/>
  <c r="DMV1334" i="8"/>
  <c r="DMV1340" i="8" s="1"/>
  <c r="DMI1334" i="8"/>
  <c r="DMI1340" i="8" s="1"/>
  <c r="DMH1334" i="8"/>
  <c r="DMH1340" i="8" s="1"/>
  <c r="DMG1334" i="8"/>
  <c r="DMG1340" i="8" s="1"/>
  <c r="DMF1334" i="8"/>
  <c r="DMF1340" i="8" s="1"/>
  <c r="DLS1334" i="8"/>
  <c r="DLS1340" i="8" s="1"/>
  <c r="DLR1334" i="8"/>
  <c r="DLR1340" i="8" s="1"/>
  <c r="DLQ1334" i="8"/>
  <c r="DLQ1340" i="8" s="1"/>
  <c r="DLP1334" i="8"/>
  <c r="DLP1340" i="8" s="1"/>
  <c r="DLC1334" i="8"/>
  <c r="DLC1340" i="8" s="1"/>
  <c r="DLB1334" i="8"/>
  <c r="DLB1340" i="8" s="1"/>
  <c r="DLA1334" i="8"/>
  <c r="DLA1340" i="8" s="1"/>
  <c r="DKZ1334" i="8"/>
  <c r="DKZ1340" i="8" s="1"/>
  <c r="DKM1334" i="8"/>
  <c r="DKM1340" i="8" s="1"/>
  <c r="DKL1334" i="8"/>
  <c r="DKL1340" i="8" s="1"/>
  <c r="DKK1334" i="8"/>
  <c r="DKK1340" i="8" s="1"/>
  <c r="DKJ1334" i="8"/>
  <c r="DKJ1340" i="8" s="1"/>
  <c r="DJW1334" i="8"/>
  <c r="DJW1340" i="8" s="1"/>
  <c r="DJV1334" i="8"/>
  <c r="DJV1340" i="8" s="1"/>
  <c r="DJU1334" i="8"/>
  <c r="DJU1340" i="8" s="1"/>
  <c r="DJT1334" i="8"/>
  <c r="DJT1340" i="8" s="1"/>
  <c r="DJG1334" i="8"/>
  <c r="DJG1340" i="8" s="1"/>
  <c r="DJF1334" i="8"/>
  <c r="DJF1340" i="8" s="1"/>
  <c r="DJE1334" i="8"/>
  <c r="DJE1340" i="8" s="1"/>
  <c r="DJD1334" i="8"/>
  <c r="DJD1340" i="8" s="1"/>
  <c r="DIQ1334" i="8"/>
  <c r="DIQ1340" i="8" s="1"/>
  <c r="DIP1334" i="8"/>
  <c r="DIP1340" i="8" s="1"/>
  <c r="DIO1334" i="8"/>
  <c r="DIO1340" i="8" s="1"/>
  <c r="DIN1334" i="8"/>
  <c r="DIN1340" i="8" s="1"/>
  <c r="DIA1334" i="8"/>
  <c r="DIA1340" i="8" s="1"/>
  <c r="DHZ1334" i="8"/>
  <c r="DHZ1340" i="8" s="1"/>
  <c r="DHY1334" i="8"/>
  <c r="DHY1340" i="8" s="1"/>
  <c r="DHX1334" i="8"/>
  <c r="DHX1340" i="8" s="1"/>
  <c r="DHK1334" i="8"/>
  <c r="DHK1340" i="8" s="1"/>
  <c r="DHJ1334" i="8"/>
  <c r="DHJ1340" i="8" s="1"/>
  <c r="DHI1334" i="8"/>
  <c r="DHI1340" i="8" s="1"/>
  <c r="DHH1334" i="8"/>
  <c r="DHH1340" i="8" s="1"/>
  <c r="DGU1334" i="8"/>
  <c r="DGU1340" i="8" s="1"/>
  <c r="DGT1334" i="8"/>
  <c r="DGT1340" i="8" s="1"/>
  <c r="DGS1334" i="8"/>
  <c r="DGS1340" i="8" s="1"/>
  <c r="DGR1334" i="8"/>
  <c r="DGR1340" i="8" s="1"/>
  <c r="DGE1334" i="8"/>
  <c r="DGE1340" i="8" s="1"/>
  <c r="DGD1334" i="8"/>
  <c r="DGD1340" i="8" s="1"/>
  <c r="DGC1334" i="8"/>
  <c r="DGC1340" i="8" s="1"/>
  <c r="DGB1334" i="8"/>
  <c r="DGB1340" i="8" s="1"/>
  <c r="DFO1334" i="8"/>
  <c r="DFO1340" i="8" s="1"/>
  <c r="DFN1334" i="8"/>
  <c r="DFN1340" i="8" s="1"/>
  <c r="DFM1334" i="8"/>
  <c r="DFM1340" i="8" s="1"/>
  <c r="DFL1334" i="8"/>
  <c r="DFL1340" i="8" s="1"/>
  <c r="DEY1334" i="8"/>
  <c r="DEY1340" i="8" s="1"/>
  <c r="DEX1334" i="8"/>
  <c r="DEX1340" i="8" s="1"/>
  <c r="DEW1334" i="8"/>
  <c r="DEW1340" i="8" s="1"/>
  <c r="DEV1334" i="8"/>
  <c r="DEV1340" i="8" s="1"/>
  <c r="DEI1334" i="8"/>
  <c r="DEI1340" i="8" s="1"/>
  <c r="DEH1334" i="8"/>
  <c r="DEH1340" i="8" s="1"/>
  <c r="DEG1334" i="8"/>
  <c r="DEG1340" i="8" s="1"/>
  <c r="DEF1334" i="8"/>
  <c r="DEF1340" i="8" s="1"/>
  <c r="DDS1334" i="8"/>
  <c r="DDS1340" i="8" s="1"/>
  <c r="DDR1334" i="8"/>
  <c r="DDR1340" i="8" s="1"/>
  <c r="DDQ1334" i="8"/>
  <c r="DDQ1340" i="8" s="1"/>
  <c r="DDP1334" i="8"/>
  <c r="DDP1340" i="8" s="1"/>
  <c r="DDC1334" i="8"/>
  <c r="DDC1340" i="8" s="1"/>
  <c r="DDB1334" i="8"/>
  <c r="DDB1340" i="8" s="1"/>
  <c r="DDA1334" i="8"/>
  <c r="DDA1340" i="8" s="1"/>
  <c r="DCZ1334" i="8"/>
  <c r="DCZ1340" i="8" s="1"/>
  <c r="DCM1334" i="8"/>
  <c r="DCM1340" i="8" s="1"/>
  <c r="DCL1334" i="8"/>
  <c r="DCL1340" i="8" s="1"/>
  <c r="DCK1334" i="8"/>
  <c r="DCK1340" i="8" s="1"/>
  <c r="DCJ1334" i="8"/>
  <c r="DCJ1340" i="8" s="1"/>
  <c r="DBW1334" i="8"/>
  <c r="DBW1340" i="8" s="1"/>
  <c r="DBV1334" i="8"/>
  <c r="DBV1340" i="8" s="1"/>
  <c r="DBU1334" i="8"/>
  <c r="DBU1340" i="8" s="1"/>
  <c r="DBT1334" i="8"/>
  <c r="DBT1340" i="8" s="1"/>
  <c r="DBG1334" i="8"/>
  <c r="DBG1340" i="8" s="1"/>
  <c r="DBF1334" i="8"/>
  <c r="DBF1340" i="8" s="1"/>
  <c r="DBE1334" i="8"/>
  <c r="DBE1340" i="8" s="1"/>
  <c r="DBD1334" i="8"/>
  <c r="DBD1340" i="8" s="1"/>
  <c r="DAQ1334" i="8"/>
  <c r="DAQ1340" i="8" s="1"/>
  <c r="DAP1334" i="8"/>
  <c r="DAP1340" i="8" s="1"/>
  <c r="DAO1334" i="8"/>
  <c r="DAO1340" i="8" s="1"/>
  <c r="DAN1334" i="8"/>
  <c r="DAN1340" i="8" s="1"/>
  <c r="DAA1334" i="8"/>
  <c r="DAA1340" i="8" s="1"/>
  <c r="CZZ1334" i="8"/>
  <c r="CZZ1340" i="8" s="1"/>
  <c r="CZY1334" i="8"/>
  <c r="CZY1340" i="8" s="1"/>
  <c r="CZX1334" i="8"/>
  <c r="CZX1340" i="8" s="1"/>
  <c r="CZK1334" i="8"/>
  <c r="CZK1340" i="8" s="1"/>
  <c r="CZJ1334" i="8"/>
  <c r="CZJ1340" i="8" s="1"/>
  <c r="CZI1334" i="8"/>
  <c r="CZI1340" i="8" s="1"/>
  <c r="CZH1334" i="8"/>
  <c r="CZH1340" i="8" s="1"/>
  <c r="CYU1334" i="8"/>
  <c r="CYU1340" i="8" s="1"/>
  <c r="CYT1334" i="8"/>
  <c r="CYT1340" i="8" s="1"/>
  <c r="CYS1334" i="8"/>
  <c r="CYS1340" i="8" s="1"/>
  <c r="CYR1334" i="8"/>
  <c r="CYR1340" i="8" s="1"/>
  <c r="CYE1334" i="8"/>
  <c r="CYE1340" i="8" s="1"/>
  <c r="CYD1334" i="8"/>
  <c r="CYD1340" i="8" s="1"/>
  <c r="CYC1334" i="8"/>
  <c r="CYC1340" i="8" s="1"/>
  <c r="CYB1334" i="8"/>
  <c r="CYB1340" i="8" s="1"/>
  <c r="CXO1334" i="8"/>
  <c r="CXO1340" i="8" s="1"/>
  <c r="CXN1334" i="8"/>
  <c r="CXN1340" i="8" s="1"/>
  <c r="CXM1334" i="8"/>
  <c r="CXM1340" i="8" s="1"/>
  <c r="CXL1334" i="8"/>
  <c r="CXL1340" i="8" s="1"/>
  <c r="CWY1334" i="8"/>
  <c r="CWY1340" i="8" s="1"/>
  <c r="CWX1334" i="8"/>
  <c r="CWX1340" i="8" s="1"/>
  <c r="CWW1334" i="8"/>
  <c r="CWW1340" i="8" s="1"/>
  <c r="CWV1334" i="8"/>
  <c r="CWV1340" i="8" s="1"/>
  <c r="CWI1334" i="8"/>
  <c r="CWI1340" i="8" s="1"/>
  <c r="CWH1334" i="8"/>
  <c r="CWH1340" i="8" s="1"/>
  <c r="CWG1334" i="8"/>
  <c r="CWG1340" i="8" s="1"/>
  <c r="CWF1334" i="8"/>
  <c r="CWF1340" i="8" s="1"/>
  <c r="CVS1334" i="8"/>
  <c r="CVS1340" i="8" s="1"/>
  <c r="CVR1334" i="8"/>
  <c r="CVR1340" i="8" s="1"/>
  <c r="CVQ1334" i="8"/>
  <c r="CVQ1340" i="8" s="1"/>
  <c r="CVP1334" i="8"/>
  <c r="CVP1340" i="8" s="1"/>
  <c r="CVC1334" i="8"/>
  <c r="CVC1340" i="8" s="1"/>
  <c r="CVB1334" i="8"/>
  <c r="CVB1340" i="8" s="1"/>
  <c r="CVA1334" i="8"/>
  <c r="CVA1340" i="8" s="1"/>
  <c r="CUZ1334" i="8"/>
  <c r="CUZ1340" i="8" s="1"/>
  <c r="CUM1334" i="8"/>
  <c r="CUM1340" i="8" s="1"/>
  <c r="CUL1334" i="8"/>
  <c r="CUL1340" i="8" s="1"/>
  <c r="CUK1334" i="8"/>
  <c r="CUK1340" i="8" s="1"/>
  <c r="CUJ1334" i="8"/>
  <c r="CUJ1340" i="8" s="1"/>
  <c r="CTW1334" i="8"/>
  <c r="CTW1340" i="8" s="1"/>
  <c r="CTV1334" i="8"/>
  <c r="CTV1340" i="8" s="1"/>
  <c r="CTU1334" i="8"/>
  <c r="CTU1340" i="8" s="1"/>
  <c r="CTT1334" i="8"/>
  <c r="CTT1340" i="8" s="1"/>
  <c r="CTG1334" i="8"/>
  <c r="CTG1340" i="8" s="1"/>
  <c r="CTF1334" i="8"/>
  <c r="CTF1340" i="8" s="1"/>
  <c r="CTE1334" i="8"/>
  <c r="CTE1340" i="8" s="1"/>
  <c r="CTD1334" i="8"/>
  <c r="CTD1340" i="8" s="1"/>
  <c r="CSQ1334" i="8"/>
  <c r="CSQ1340" i="8" s="1"/>
  <c r="CSP1334" i="8"/>
  <c r="CSP1340" i="8" s="1"/>
  <c r="CSO1334" i="8"/>
  <c r="CSO1340" i="8" s="1"/>
  <c r="CSN1334" i="8"/>
  <c r="CSN1340" i="8" s="1"/>
  <c r="CSA1334" i="8"/>
  <c r="CSA1340" i="8" s="1"/>
  <c r="CRZ1334" i="8"/>
  <c r="CRZ1340" i="8" s="1"/>
  <c r="CRY1334" i="8"/>
  <c r="CRY1340" i="8" s="1"/>
  <c r="CRX1334" i="8"/>
  <c r="CRX1340" i="8" s="1"/>
  <c r="CRK1334" i="8"/>
  <c r="CRK1340" i="8" s="1"/>
  <c r="CRJ1334" i="8"/>
  <c r="CRJ1340" i="8" s="1"/>
  <c r="CRI1334" i="8"/>
  <c r="CRI1340" i="8" s="1"/>
  <c r="CRH1334" i="8"/>
  <c r="CRH1340" i="8" s="1"/>
  <c r="CQU1334" i="8"/>
  <c r="CQU1340" i="8" s="1"/>
  <c r="CQT1334" i="8"/>
  <c r="CQT1340" i="8" s="1"/>
  <c r="CQS1334" i="8"/>
  <c r="CQS1340" i="8" s="1"/>
  <c r="CQR1334" i="8"/>
  <c r="CQR1340" i="8" s="1"/>
  <c r="CQE1334" i="8"/>
  <c r="CQE1340" i="8" s="1"/>
  <c r="CQD1334" i="8"/>
  <c r="CQD1340" i="8" s="1"/>
  <c r="CQC1334" i="8"/>
  <c r="CQC1340" i="8" s="1"/>
  <c r="CQB1334" i="8"/>
  <c r="CQB1340" i="8" s="1"/>
  <c r="CPO1334" i="8"/>
  <c r="CPO1340" i="8" s="1"/>
  <c r="CPN1334" i="8"/>
  <c r="CPN1340" i="8" s="1"/>
  <c r="CPM1334" i="8"/>
  <c r="CPM1340" i="8" s="1"/>
  <c r="CPL1334" i="8"/>
  <c r="CPL1340" i="8" s="1"/>
  <c r="COY1334" i="8"/>
  <c r="COY1340" i="8" s="1"/>
  <c r="COX1334" i="8"/>
  <c r="COX1340" i="8" s="1"/>
  <c r="COW1334" i="8"/>
  <c r="COW1340" i="8" s="1"/>
  <c r="COV1334" i="8"/>
  <c r="COV1340" i="8" s="1"/>
  <c r="COI1334" i="8"/>
  <c r="COI1340" i="8" s="1"/>
  <c r="COH1334" i="8"/>
  <c r="COH1340" i="8" s="1"/>
  <c r="COG1334" i="8"/>
  <c r="COG1340" i="8" s="1"/>
  <c r="COF1334" i="8"/>
  <c r="COF1340" i="8" s="1"/>
  <c r="CNS1334" i="8"/>
  <c r="CNS1340" i="8" s="1"/>
  <c r="CNR1334" i="8"/>
  <c r="CNR1340" i="8" s="1"/>
  <c r="CNQ1334" i="8"/>
  <c r="CNQ1340" i="8" s="1"/>
  <c r="CNP1334" i="8"/>
  <c r="CNP1340" i="8" s="1"/>
  <c r="CNC1334" i="8"/>
  <c r="CNC1340" i="8" s="1"/>
  <c r="CNB1334" i="8"/>
  <c r="CNB1340" i="8" s="1"/>
  <c r="CNA1334" i="8"/>
  <c r="CNA1340" i="8" s="1"/>
  <c r="CMZ1334" i="8"/>
  <c r="CMZ1340" i="8" s="1"/>
  <c r="CMM1334" i="8"/>
  <c r="CMM1340" i="8" s="1"/>
  <c r="CML1334" i="8"/>
  <c r="CML1340" i="8" s="1"/>
  <c r="CMK1334" i="8"/>
  <c r="CMK1340" i="8" s="1"/>
  <c r="CMJ1334" i="8"/>
  <c r="CMJ1340" i="8" s="1"/>
  <c r="CLW1334" i="8"/>
  <c r="CLW1340" i="8" s="1"/>
  <c r="CLV1334" i="8"/>
  <c r="CLV1340" i="8" s="1"/>
  <c r="CLU1334" i="8"/>
  <c r="CLU1340" i="8" s="1"/>
  <c r="CLT1334" i="8"/>
  <c r="CLT1340" i="8" s="1"/>
  <c r="CLG1334" i="8"/>
  <c r="CLG1340" i="8" s="1"/>
  <c r="CLF1334" i="8"/>
  <c r="CLF1340" i="8" s="1"/>
  <c r="CLE1334" i="8"/>
  <c r="CLE1340" i="8" s="1"/>
  <c r="CLD1334" i="8"/>
  <c r="CLD1340" i="8" s="1"/>
  <c r="CKQ1334" i="8"/>
  <c r="CKQ1340" i="8" s="1"/>
  <c r="CKP1334" i="8"/>
  <c r="CKP1340" i="8" s="1"/>
  <c r="CKO1334" i="8"/>
  <c r="CKO1340" i="8" s="1"/>
  <c r="CKN1334" i="8"/>
  <c r="CKN1340" i="8" s="1"/>
  <c r="CKA1334" i="8"/>
  <c r="CKA1340" i="8" s="1"/>
  <c r="CJZ1334" i="8"/>
  <c r="CJZ1340" i="8" s="1"/>
  <c r="CJY1334" i="8"/>
  <c r="CJY1340" i="8" s="1"/>
  <c r="CJX1334" i="8"/>
  <c r="CJX1340" i="8" s="1"/>
  <c r="CJK1334" i="8"/>
  <c r="CJK1340" i="8" s="1"/>
  <c r="CJJ1334" i="8"/>
  <c r="CJJ1340" i="8" s="1"/>
  <c r="CJI1334" i="8"/>
  <c r="CJI1340" i="8" s="1"/>
  <c r="CJH1334" i="8"/>
  <c r="CJH1340" i="8" s="1"/>
  <c r="CIU1334" i="8"/>
  <c r="CIU1340" i="8" s="1"/>
  <c r="CIT1334" i="8"/>
  <c r="CIT1340" i="8" s="1"/>
  <c r="CIS1334" i="8"/>
  <c r="CIS1340" i="8" s="1"/>
  <c r="CIR1334" i="8"/>
  <c r="CIR1340" i="8" s="1"/>
  <c r="CIE1334" i="8"/>
  <c r="CIE1340" i="8" s="1"/>
  <c r="CID1334" i="8"/>
  <c r="CID1340" i="8" s="1"/>
  <c r="CIC1334" i="8"/>
  <c r="CIC1340" i="8" s="1"/>
  <c r="CIB1334" i="8"/>
  <c r="CIB1340" i="8" s="1"/>
  <c r="CHO1334" i="8"/>
  <c r="CHO1340" i="8" s="1"/>
  <c r="CHN1334" i="8"/>
  <c r="CHN1340" i="8" s="1"/>
  <c r="CHM1334" i="8"/>
  <c r="CHM1340" i="8" s="1"/>
  <c r="CHL1334" i="8"/>
  <c r="CHL1340" i="8" s="1"/>
  <c r="CGY1334" i="8"/>
  <c r="CGY1340" i="8" s="1"/>
  <c r="CGX1334" i="8"/>
  <c r="CGX1340" i="8" s="1"/>
  <c r="CGW1334" i="8"/>
  <c r="CGW1340" i="8" s="1"/>
  <c r="CGV1334" i="8"/>
  <c r="CGV1340" i="8" s="1"/>
  <c r="CGI1334" i="8"/>
  <c r="CGI1340" i="8" s="1"/>
  <c r="CGH1334" i="8"/>
  <c r="CGH1340" i="8" s="1"/>
  <c r="CGG1334" i="8"/>
  <c r="CGG1340" i="8" s="1"/>
  <c r="CGF1334" i="8"/>
  <c r="CGF1340" i="8" s="1"/>
  <c r="CFS1334" i="8"/>
  <c r="CFS1340" i="8" s="1"/>
  <c r="CFR1334" i="8"/>
  <c r="CFR1340" i="8" s="1"/>
  <c r="CFQ1334" i="8"/>
  <c r="CFQ1340" i="8" s="1"/>
  <c r="CFP1334" i="8"/>
  <c r="CFP1340" i="8" s="1"/>
  <c r="CFC1334" i="8"/>
  <c r="CFC1340" i="8" s="1"/>
  <c r="CFB1334" i="8"/>
  <c r="CFB1340" i="8" s="1"/>
  <c r="CFA1334" i="8"/>
  <c r="CFA1340" i="8" s="1"/>
  <c r="CEZ1334" i="8"/>
  <c r="CEZ1340" i="8" s="1"/>
  <c r="CEM1334" i="8"/>
  <c r="CEM1340" i="8" s="1"/>
  <c r="CEL1334" i="8"/>
  <c r="CEL1340" i="8" s="1"/>
  <c r="CEK1334" i="8"/>
  <c r="CEK1340" i="8" s="1"/>
  <c r="CEJ1334" i="8"/>
  <c r="CEJ1340" i="8" s="1"/>
  <c r="CDW1334" i="8"/>
  <c r="CDW1340" i="8" s="1"/>
  <c r="CDV1334" i="8"/>
  <c r="CDV1340" i="8" s="1"/>
  <c r="CDU1334" i="8"/>
  <c r="CDU1340" i="8" s="1"/>
  <c r="CDT1334" i="8"/>
  <c r="CDT1340" i="8" s="1"/>
  <c r="CDG1334" i="8"/>
  <c r="CDG1340" i="8" s="1"/>
  <c r="CDF1334" i="8"/>
  <c r="CDF1340" i="8" s="1"/>
  <c r="CDE1334" i="8"/>
  <c r="CDE1340" i="8" s="1"/>
  <c r="CDD1334" i="8"/>
  <c r="CDD1340" i="8" s="1"/>
  <c r="CCQ1334" i="8"/>
  <c r="CCQ1340" i="8" s="1"/>
  <c r="CCP1334" i="8"/>
  <c r="CCP1340" i="8" s="1"/>
  <c r="CCO1334" i="8"/>
  <c r="CCO1340" i="8" s="1"/>
  <c r="CCN1334" i="8"/>
  <c r="CCN1340" i="8" s="1"/>
  <c r="CCA1334" i="8"/>
  <c r="CCA1340" i="8" s="1"/>
  <c r="CBZ1334" i="8"/>
  <c r="CBZ1340" i="8" s="1"/>
  <c r="CBY1334" i="8"/>
  <c r="CBY1340" i="8" s="1"/>
  <c r="CBX1334" i="8"/>
  <c r="CBX1340" i="8" s="1"/>
  <c r="CBK1334" i="8"/>
  <c r="CBK1340" i="8" s="1"/>
  <c r="CBJ1334" i="8"/>
  <c r="CBJ1340" i="8" s="1"/>
  <c r="CBI1334" i="8"/>
  <c r="CBI1340" i="8" s="1"/>
  <c r="CBH1334" i="8"/>
  <c r="CBH1340" i="8" s="1"/>
  <c r="CAU1334" i="8"/>
  <c r="CAU1340" i="8" s="1"/>
  <c r="CAT1334" i="8"/>
  <c r="CAT1340" i="8" s="1"/>
  <c r="CAS1334" i="8"/>
  <c r="CAS1340" i="8" s="1"/>
  <c r="CAR1334" i="8"/>
  <c r="CAR1340" i="8" s="1"/>
  <c r="CAE1334" i="8"/>
  <c r="CAE1340" i="8" s="1"/>
  <c r="CAD1334" i="8"/>
  <c r="CAD1340" i="8" s="1"/>
  <c r="CAC1334" i="8"/>
  <c r="CAC1340" i="8" s="1"/>
  <c r="CAB1334" i="8"/>
  <c r="CAB1340" i="8" s="1"/>
  <c r="BZO1334" i="8"/>
  <c r="BZO1340" i="8" s="1"/>
  <c r="BZN1334" i="8"/>
  <c r="BZN1340" i="8" s="1"/>
  <c r="BZM1334" i="8"/>
  <c r="BZM1340" i="8" s="1"/>
  <c r="BZL1334" i="8"/>
  <c r="BZL1340" i="8" s="1"/>
  <c r="BYY1334" i="8"/>
  <c r="BYY1340" i="8" s="1"/>
  <c r="BYX1334" i="8"/>
  <c r="BYX1340" i="8" s="1"/>
  <c r="BYW1334" i="8"/>
  <c r="BYW1340" i="8" s="1"/>
  <c r="BYV1334" i="8"/>
  <c r="BYV1340" i="8" s="1"/>
  <c r="BYI1334" i="8"/>
  <c r="BYI1340" i="8" s="1"/>
  <c r="BYH1334" i="8"/>
  <c r="BYH1340" i="8" s="1"/>
  <c r="BYG1334" i="8"/>
  <c r="BYG1340" i="8" s="1"/>
  <c r="BYF1334" i="8"/>
  <c r="BYF1340" i="8" s="1"/>
  <c r="BXS1334" i="8"/>
  <c r="BXS1340" i="8" s="1"/>
  <c r="BXR1334" i="8"/>
  <c r="BXR1340" i="8" s="1"/>
  <c r="BXQ1334" i="8"/>
  <c r="BXQ1340" i="8" s="1"/>
  <c r="BXP1334" i="8"/>
  <c r="BXP1340" i="8" s="1"/>
  <c r="BXC1334" i="8"/>
  <c r="BXC1340" i="8" s="1"/>
  <c r="BXB1334" i="8"/>
  <c r="BXB1340" i="8" s="1"/>
  <c r="BXA1334" i="8"/>
  <c r="BXA1340" i="8" s="1"/>
  <c r="BWZ1334" i="8"/>
  <c r="BWZ1340" i="8" s="1"/>
  <c r="BWM1334" i="8"/>
  <c r="BWM1340" i="8" s="1"/>
  <c r="BWL1334" i="8"/>
  <c r="BWL1340" i="8" s="1"/>
  <c r="BWK1334" i="8"/>
  <c r="BWK1340" i="8" s="1"/>
  <c r="BWJ1334" i="8"/>
  <c r="BWJ1340" i="8" s="1"/>
  <c r="BVW1334" i="8"/>
  <c r="BVW1340" i="8" s="1"/>
  <c r="BVV1334" i="8"/>
  <c r="BVV1340" i="8" s="1"/>
  <c r="BVU1334" i="8"/>
  <c r="BVU1340" i="8" s="1"/>
  <c r="BVT1334" i="8"/>
  <c r="BVT1340" i="8" s="1"/>
  <c r="BVG1334" i="8"/>
  <c r="BVG1340" i="8" s="1"/>
  <c r="BVF1334" i="8"/>
  <c r="BVF1340" i="8" s="1"/>
  <c r="BVE1334" i="8"/>
  <c r="BVE1340" i="8" s="1"/>
  <c r="BVD1334" i="8"/>
  <c r="BVD1340" i="8" s="1"/>
  <c r="BUQ1334" i="8"/>
  <c r="BUQ1340" i="8" s="1"/>
  <c r="BUP1334" i="8"/>
  <c r="BUP1340" i="8" s="1"/>
  <c r="BUO1334" i="8"/>
  <c r="BUO1340" i="8" s="1"/>
  <c r="BUN1334" i="8"/>
  <c r="BUN1340" i="8" s="1"/>
  <c r="BUA1334" i="8"/>
  <c r="BUA1340" i="8" s="1"/>
  <c r="BTZ1334" i="8"/>
  <c r="BTZ1340" i="8" s="1"/>
  <c r="BTY1334" i="8"/>
  <c r="BTY1340" i="8" s="1"/>
  <c r="BTX1334" i="8"/>
  <c r="BTX1340" i="8" s="1"/>
  <c r="BTK1334" i="8"/>
  <c r="BTK1340" i="8" s="1"/>
  <c r="BTJ1334" i="8"/>
  <c r="BTJ1340" i="8" s="1"/>
  <c r="BTI1334" i="8"/>
  <c r="BTI1340" i="8" s="1"/>
  <c r="BTH1334" i="8"/>
  <c r="BTH1340" i="8" s="1"/>
  <c r="BSU1334" i="8"/>
  <c r="BSU1340" i="8" s="1"/>
  <c r="BST1334" i="8"/>
  <c r="BST1340" i="8" s="1"/>
  <c r="BSS1334" i="8"/>
  <c r="BSS1340" i="8" s="1"/>
  <c r="BSR1334" i="8"/>
  <c r="BSR1340" i="8" s="1"/>
  <c r="BSE1334" i="8"/>
  <c r="BSE1340" i="8" s="1"/>
  <c r="BSD1334" i="8"/>
  <c r="BSD1340" i="8" s="1"/>
  <c r="BSC1334" i="8"/>
  <c r="BSC1340" i="8" s="1"/>
  <c r="BSB1334" i="8"/>
  <c r="BSB1340" i="8" s="1"/>
  <c r="BRO1334" i="8"/>
  <c r="BRO1340" i="8" s="1"/>
  <c r="BRN1334" i="8"/>
  <c r="BRN1340" i="8" s="1"/>
  <c r="BRM1334" i="8"/>
  <c r="BRM1340" i="8" s="1"/>
  <c r="BRL1334" i="8"/>
  <c r="BRL1340" i="8" s="1"/>
  <c r="BQY1334" i="8"/>
  <c r="BQY1340" i="8" s="1"/>
  <c r="BQX1334" i="8"/>
  <c r="BQX1340" i="8" s="1"/>
  <c r="BQW1334" i="8"/>
  <c r="BQW1340" i="8" s="1"/>
  <c r="BQV1334" i="8"/>
  <c r="BQV1340" i="8" s="1"/>
  <c r="BQI1334" i="8"/>
  <c r="BQI1340" i="8" s="1"/>
  <c r="BQH1334" i="8"/>
  <c r="BQH1340" i="8" s="1"/>
  <c r="BQG1334" i="8"/>
  <c r="BQG1340" i="8" s="1"/>
  <c r="BQF1334" i="8"/>
  <c r="BQF1340" i="8" s="1"/>
  <c r="BPS1334" i="8"/>
  <c r="BPS1340" i="8" s="1"/>
  <c r="BPR1334" i="8"/>
  <c r="BPR1340" i="8" s="1"/>
  <c r="BPQ1334" i="8"/>
  <c r="BPQ1340" i="8" s="1"/>
  <c r="BPP1334" i="8"/>
  <c r="BPP1340" i="8" s="1"/>
  <c r="BPC1334" i="8"/>
  <c r="BPC1340" i="8" s="1"/>
  <c r="BPB1334" i="8"/>
  <c r="BPB1340" i="8" s="1"/>
  <c r="BPA1334" i="8"/>
  <c r="BPA1340" i="8" s="1"/>
  <c r="BOZ1334" i="8"/>
  <c r="BOZ1340" i="8" s="1"/>
  <c r="BOM1334" i="8"/>
  <c r="BOM1340" i="8" s="1"/>
  <c r="BOL1334" i="8"/>
  <c r="BOL1340" i="8" s="1"/>
  <c r="BOK1334" i="8"/>
  <c r="BOK1340" i="8" s="1"/>
  <c r="BOJ1334" i="8"/>
  <c r="BOJ1340" i="8" s="1"/>
  <c r="BNW1334" i="8"/>
  <c r="BNW1340" i="8" s="1"/>
  <c r="BNV1334" i="8"/>
  <c r="BNV1340" i="8" s="1"/>
  <c r="BNU1334" i="8"/>
  <c r="BNU1340" i="8" s="1"/>
  <c r="BNT1334" i="8"/>
  <c r="BNT1340" i="8" s="1"/>
  <c r="BNG1334" i="8"/>
  <c r="BNG1340" i="8" s="1"/>
  <c r="BNF1334" i="8"/>
  <c r="BNF1340" i="8" s="1"/>
  <c r="BNE1334" i="8"/>
  <c r="BNE1340" i="8" s="1"/>
  <c r="BND1334" i="8"/>
  <c r="BND1340" i="8" s="1"/>
  <c r="BMQ1334" i="8"/>
  <c r="BMQ1340" i="8" s="1"/>
  <c r="BMP1334" i="8"/>
  <c r="BMP1340" i="8" s="1"/>
  <c r="BMO1334" i="8"/>
  <c r="BMO1340" i="8" s="1"/>
  <c r="BMN1334" i="8"/>
  <c r="BMN1340" i="8" s="1"/>
  <c r="BMA1334" i="8"/>
  <c r="BMA1340" i="8" s="1"/>
  <c r="BLZ1334" i="8"/>
  <c r="BLZ1340" i="8" s="1"/>
  <c r="BLY1334" i="8"/>
  <c r="BLY1340" i="8" s="1"/>
  <c r="BLX1334" i="8"/>
  <c r="BLX1340" i="8" s="1"/>
  <c r="BLK1334" i="8"/>
  <c r="BLK1340" i="8" s="1"/>
  <c r="BLJ1334" i="8"/>
  <c r="BLJ1340" i="8" s="1"/>
  <c r="BLI1334" i="8"/>
  <c r="BLI1340" i="8" s="1"/>
  <c r="BLH1334" i="8"/>
  <c r="BLH1340" i="8" s="1"/>
  <c r="BKU1334" i="8"/>
  <c r="BKU1340" i="8" s="1"/>
  <c r="BKT1334" i="8"/>
  <c r="BKT1340" i="8" s="1"/>
  <c r="BKS1334" i="8"/>
  <c r="BKS1340" i="8" s="1"/>
  <c r="BKR1334" i="8"/>
  <c r="BKR1340" i="8" s="1"/>
  <c r="BKE1334" i="8"/>
  <c r="BKE1340" i="8" s="1"/>
  <c r="BKD1334" i="8"/>
  <c r="BKD1340" i="8" s="1"/>
  <c r="BKC1334" i="8"/>
  <c r="BKC1340" i="8" s="1"/>
  <c r="BKB1334" i="8"/>
  <c r="BKB1340" i="8" s="1"/>
  <c r="BJO1334" i="8"/>
  <c r="BJO1340" i="8" s="1"/>
  <c r="BJN1334" i="8"/>
  <c r="BJN1340" i="8" s="1"/>
  <c r="BJM1334" i="8"/>
  <c r="BJM1340" i="8" s="1"/>
  <c r="BJL1334" i="8"/>
  <c r="BJL1340" i="8" s="1"/>
  <c r="BIY1334" i="8"/>
  <c r="BIY1340" i="8" s="1"/>
  <c r="BIX1334" i="8"/>
  <c r="BIX1340" i="8" s="1"/>
  <c r="BIW1334" i="8"/>
  <c r="BIW1340" i="8" s="1"/>
  <c r="BIV1334" i="8"/>
  <c r="BIV1340" i="8" s="1"/>
  <c r="BII1334" i="8"/>
  <c r="BII1340" i="8" s="1"/>
  <c r="BIH1334" i="8"/>
  <c r="BIH1340" i="8" s="1"/>
  <c r="BIG1334" i="8"/>
  <c r="BIG1340" i="8" s="1"/>
  <c r="BIF1334" i="8"/>
  <c r="BIF1340" i="8" s="1"/>
  <c r="BHS1334" i="8"/>
  <c r="BHS1340" i="8" s="1"/>
  <c r="BHR1334" i="8"/>
  <c r="BHR1340" i="8" s="1"/>
  <c r="BHQ1334" i="8"/>
  <c r="BHQ1340" i="8" s="1"/>
  <c r="BHP1334" i="8"/>
  <c r="BHP1340" i="8" s="1"/>
  <c r="BHC1334" i="8"/>
  <c r="BHC1340" i="8" s="1"/>
  <c r="BHB1334" i="8"/>
  <c r="BHB1340" i="8" s="1"/>
  <c r="BHA1334" i="8"/>
  <c r="BHA1340" i="8" s="1"/>
  <c r="BGZ1334" i="8"/>
  <c r="BGZ1340" i="8" s="1"/>
  <c r="BGM1334" i="8"/>
  <c r="BGM1340" i="8" s="1"/>
  <c r="BGL1334" i="8"/>
  <c r="BGL1340" i="8" s="1"/>
  <c r="BGK1334" i="8"/>
  <c r="BGK1340" i="8" s="1"/>
  <c r="BGJ1334" i="8"/>
  <c r="BGJ1340" i="8" s="1"/>
  <c r="BFW1334" i="8"/>
  <c r="BFW1340" i="8" s="1"/>
  <c r="BFV1334" i="8"/>
  <c r="BFV1340" i="8" s="1"/>
  <c r="BFU1334" i="8"/>
  <c r="BFU1340" i="8" s="1"/>
  <c r="BFT1334" i="8"/>
  <c r="BFT1340" i="8" s="1"/>
  <c r="BFG1334" i="8"/>
  <c r="BFG1340" i="8" s="1"/>
  <c r="BFF1334" i="8"/>
  <c r="BFF1340" i="8" s="1"/>
  <c r="BFE1334" i="8"/>
  <c r="BFE1340" i="8" s="1"/>
  <c r="BFD1334" i="8"/>
  <c r="BFD1340" i="8" s="1"/>
  <c r="BEQ1334" i="8"/>
  <c r="BEQ1340" i="8" s="1"/>
  <c r="BEP1334" i="8"/>
  <c r="BEP1340" i="8" s="1"/>
  <c r="BEO1334" i="8"/>
  <c r="BEO1340" i="8" s="1"/>
  <c r="BEN1334" i="8"/>
  <c r="BEN1340" i="8" s="1"/>
  <c r="BEA1334" i="8"/>
  <c r="BEA1340" i="8" s="1"/>
  <c r="BDZ1334" i="8"/>
  <c r="BDZ1340" i="8" s="1"/>
  <c r="BDY1334" i="8"/>
  <c r="BDY1340" i="8" s="1"/>
  <c r="BDX1334" i="8"/>
  <c r="BDX1340" i="8" s="1"/>
  <c r="BDK1334" i="8"/>
  <c r="BDK1340" i="8" s="1"/>
  <c r="BDJ1334" i="8"/>
  <c r="BDJ1340" i="8" s="1"/>
  <c r="BDI1334" i="8"/>
  <c r="BDI1340" i="8" s="1"/>
  <c r="BDH1334" i="8"/>
  <c r="BDH1340" i="8" s="1"/>
  <c r="BCU1334" i="8"/>
  <c r="BCU1340" i="8" s="1"/>
  <c r="BCT1334" i="8"/>
  <c r="BCT1340" i="8" s="1"/>
  <c r="BCS1334" i="8"/>
  <c r="BCS1340" i="8" s="1"/>
  <c r="BCR1334" i="8"/>
  <c r="BCR1340" i="8" s="1"/>
  <c r="BCE1334" i="8"/>
  <c r="BCE1340" i="8" s="1"/>
  <c r="BCD1334" i="8"/>
  <c r="BCD1340" i="8" s="1"/>
  <c r="BCC1334" i="8"/>
  <c r="BCC1340" i="8" s="1"/>
  <c r="BCB1334" i="8"/>
  <c r="BCB1340" i="8" s="1"/>
  <c r="BBO1334" i="8"/>
  <c r="BBO1340" i="8" s="1"/>
  <c r="BBN1334" i="8"/>
  <c r="BBN1340" i="8" s="1"/>
  <c r="BBM1334" i="8"/>
  <c r="BBM1340" i="8" s="1"/>
  <c r="BBL1334" i="8"/>
  <c r="BBL1340" i="8" s="1"/>
  <c r="BAY1334" i="8"/>
  <c r="BAY1340" i="8" s="1"/>
  <c r="BAX1334" i="8"/>
  <c r="BAX1340" i="8" s="1"/>
  <c r="BAW1334" i="8"/>
  <c r="BAW1340" i="8" s="1"/>
  <c r="BAV1334" i="8"/>
  <c r="BAV1340" i="8" s="1"/>
  <c r="BAI1334" i="8"/>
  <c r="BAI1340" i="8" s="1"/>
  <c r="BAH1334" i="8"/>
  <c r="BAH1340" i="8" s="1"/>
  <c r="BAG1334" i="8"/>
  <c r="BAG1340" i="8" s="1"/>
  <c r="BAF1334" i="8"/>
  <c r="BAF1340" i="8" s="1"/>
  <c r="AZS1334" i="8"/>
  <c r="AZS1340" i="8" s="1"/>
  <c r="AZR1334" i="8"/>
  <c r="AZR1340" i="8" s="1"/>
  <c r="AZQ1334" i="8"/>
  <c r="AZQ1340" i="8" s="1"/>
  <c r="AZP1334" i="8"/>
  <c r="AZP1340" i="8" s="1"/>
  <c r="AZC1334" i="8"/>
  <c r="AZC1340" i="8" s="1"/>
  <c r="AZB1334" i="8"/>
  <c r="AZB1340" i="8" s="1"/>
  <c r="AZA1334" i="8"/>
  <c r="AZA1340" i="8" s="1"/>
  <c r="AYZ1334" i="8"/>
  <c r="AYZ1340" i="8" s="1"/>
  <c r="AYM1334" i="8"/>
  <c r="AYM1340" i="8" s="1"/>
  <c r="AYL1334" i="8"/>
  <c r="AYL1340" i="8" s="1"/>
  <c r="AYK1334" i="8"/>
  <c r="AYK1340" i="8" s="1"/>
  <c r="AYJ1334" i="8"/>
  <c r="AYJ1340" i="8" s="1"/>
  <c r="AXW1334" i="8"/>
  <c r="AXW1340" i="8" s="1"/>
  <c r="AXV1334" i="8"/>
  <c r="AXV1340" i="8" s="1"/>
  <c r="AXU1334" i="8"/>
  <c r="AXU1340" i="8" s="1"/>
  <c r="AXT1334" i="8"/>
  <c r="AXT1340" i="8" s="1"/>
  <c r="AXG1334" i="8"/>
  <c r="AXG1340" i="8" s="1"/>
  <c r="AXF1334" i="8"/>
  <c r="AXF1340" i="8" s="1"/>
  <c r="AXE1334" i="8"/>
  <c r="AXE1340" i="8" s="1"/>
  <c r="AXD1334" i="8"/>
  <c r="AXD1340" i="8" s="1"/>
  <c r="AWQ1334" i="8"/>
  <c r="AWQ1340" i="8" s="1"/>
  <c r="AWP1334" i="8"/>
  <c r="AWP1340" i="8" s="1"/>
  <c r="AWO1334" i="8"/>
  <c r="AWO1340" i="8" s="1"/>
  <c r="AWN1334" i="8"/>
  <c r="AWN1340" i="8" s="1"/>
  <c r="AWA1334" i="8"/>
  <c r="AWA1340" i="8" s="1"/>
  <c r="AVZ1334" i="8"/>
  <c r="AVZ1340" i="8" s="1"/>
  <c r="AVY1334" i="8"/>
  <c r="AVY1340" i="8" s="1"/>
  <c r="AVX1334" i="8"/>
  <c r="AVX1340" i="8" s="1"/>
  <c r="AVK1334" i="8"/>
  <c r="AVK1340" i="8" s="1"/>
  <c r="AVJ1334" i="8"/>
  <c r="AVJ1340" i="8" s="1"/>
  <c r="AVI1334" i="8"/>
  <c r="AVI1340" i="8" s="1"/>
  <c r="AVH1334" i="8"/>
  <c r="AVH1340" i="8" s="1"/>
  <c r="AUU1334" i="8"/>
  <c r="AUU1340" i="8" s="1"/>
  <c r="AUT1334" i="8"/>
  <c r="AUT1340" i="8" s="1"/>
  <c r="AUS1334" i="8"/>
  <c r="AUS1340" i="8" s="1"/>
  <c r="AUR1334" i="8"/>
  <c r="AUR1340" i="8" s="1"/>
  <c r="AUE1334" i="8"/>
  <c r="AUE1340" i="8" s="1"/>
  <c r="AUD1334" i="8"/>
  <c r="AUD1340" i="8" s="1"/>
  <c r="AUC1334" i="8"/>
  <c r="AUC1340" i="8" s="1"/>
  <c r="AUB1334" i="8"/>
  <c r="AUB1340" i="8" s="1"/>
  <c r="ATO1334" i="8"/>
  <c r="ATO1340" i="8" s="1"/>
  <c r="ATN1334" i="8"/>
  <c r="ATN1340" i="8" s="1"/>
  <c r="ATM1334" i="8"/>
  <c r="ATM1340" i="8" s="1"/>
  <c r="ATL1334" i="8"/>
  <c r="ATL1340" i="8" s="1"/>
  <c r="ASY1334" i="8"/>
  <c r="ASY1340" i="8" s="1"/>
  <c r="ASX1334" i="8"/>
  <c r="ASX1340" i="8" s="1"/>
  <c r="ASW1334" i="8"/>
  <c r="ASW1340" i="8" s="1"/>
  <c r="ASV1334" i="8"/>
  <c r="ASV1340" i="8" s="1"/>
  <c r="ASI1334" i="8"/>
  <c r="ASI1340" i="8" s="1"/>
  <c r="ASH1334" i="8"/>
  <c r="ASH1340" i="8" s="1"/>
  <c r="ASG1334" i="8"/>
  <c r="ASG1340" i="8" s="1"/>
  <c r="ASF1334" i="8"/>
  <c r="ASF1340" i="8" s="1"/>
  <c r="ARS1334" i="8"/>
  <c r="ARS1340" i="8" s="1"/>
  <c r="ARR1334" i="8"/>
  <c r="ARR1340" i="8" s="1"/>
  <c r="ARQ1334" i="8"/>
  <c r="ARQ1340" i="8" s="1"/>
  <c r="ARP1334" i="8"/>
  <c r="ARP1340" i="8" s="1"/>
  <c r="ARC1334" i="8"/>
  <c r="ARC1340" i="8" s="1"/>
  <c r="ARB1334" i="8"/>
  <c r="ARB1340" i="8" s="1"/>
  <c r="ARA1334" i="8"/>
  <c r="ARA1340" i="8" s="1"/>
  <c r="AQZ1334" i="8"/>
  <c r="AQZ1340" i="8" s="1"/>
  <c r="AQM1334" i="8"/>
  <c r="AQM1340" i="8" s="1"/>
  <c r="AQL1334" i="8"/>
  <c r="AQL1340" i="8" s="1"/>
  <c r="AQK1334" i="8"/>
  <c r="AQK1340" i="8" s="1"/>
  <c r="AQJ1334" i="8"/>
  <c r="AQJ1340" i="8" s="1"/>
  <c r="APW1334" i="8"/>
  <c r="APW1340" i="8" s="1"/>
  <c r="APV1334" i="8"/>
  <c r="APV1340" i="8" s="1"/>
  <c r="APU1334" i="8"/>
  <c r="APU1340" i="8" s="1"/>
  <c r="APT1334" i="8"/>
  <c r="APT1340" i="8" s="1"/>
  <c r="APG1334" i="8"/>
  <c r="APG1340" i="8" s="1"/>
  <c r="APF1334" i="8"/>
  <c r="APF1340" i="8" s="1"/>
  <c r="APE1334" i="8"/>
  <c r="APE1340" i="8" s="1"/>
  <c r="APD1334" i="8"/>
  <c r="APD1340" i="8" s="1"/>
  <c r="AOQ1334" i="8"/>
  <c r="AOQ1340" i="8" s="1"/>
  <c r="AOP1334" i="8"/>
  <c r="AOP1340" i="8" s="1"/>
  <c r="AOO1334" i="8"/>
  <c r="AOO1340" i="8" s="1"/>
  <c r="AON1334" i="8"/>
  <c r="AON1340" i="8" s="1"/>
  <c r="AOA1334" i="8"/>
  <c r="AOA1340" i="8" s="1"/>
  <c r="ANZ1334" i="8"/>
  <c r="ANZ1340" i="8" s="1"/>
  <c r="ANY1334" i="8"/>
  <c r="ANY1340" i="8" s="1"/>
  <c r="ANX1334" i="8"/>
  <c r="ANX1340" i="8" s="1"/>
  <c r="ANK1334" i="8"/>
  <c r="ANK1340" i="8" s="1"/>
  <c r="ANJ1334" i="8"/>
  <c r="ANJ1340" i="8" s="1"/>
  <c r="ANI1334" i="8"/>
  <c r="ANI1340" i="8" s="1"/>
  <c r="ANH1334" i="8"/>
  <c r="ANH1340" i="8" s="1"/>
  <c r="AMU1334" i="8"/>
  <c r="AMU1340" i="8" s="1"/>
  <c r="AMT1334" i="8"/>
  <c r="AMT1340" i="8" s="1"/>
  <c r="AMS1334" i="8"/>
  <c r="AMS1340" i="8" s="1"/>
  <c r="AMR1334" i="8"/>
  <c r="AMR1340" i="8" s="1"/>
  <c r="AME1334" i="8"/>
  <c r="AME1340" i="8" s="1"/>
  <c r="AMD1334" i="8"/>
  <c r="AMD1340" i="8" s="1"/>
  <c r="AMC1334" i="8"/>
  <c r="AMC1340" i="8" s="1"/>
  <c r="AMB1334" i="8"/>
  <c r="AMB1340" i="8" s="1"/>
  <c r="ALO1334" i="8"/>
  <c r="ALO1340" i="8" s="1"/>
  <c r="ALN1334" i="8"/>
  <c r="ALN1340" i="8" s="1"/>
  <c r="ALM1334" i="8"/>
  <c r="ALM1340" i="8" s="1"/>
  <c r="ALL1334" i="8"/>
  <c r="ALL1340" i="8" s="1"/>
  <c r="AKY1334" i="8"/>
  <c r="AKY1340" i="8" s="1"/>
  <c r="AKX1334" i="8"/>
  <c r="AKX1340" i="8" s="1"/>
  <c r="AKW1334" i="8"/>
  <c r="AKW1340" i="8" s="1"/>
  <c r="AKV1334" i="8"/>
  <c r="AKV1340" i="8" s="1"/>
  <c r="AKI1334" i="8"/>
  <c r="AKI1340" i="8" s="1"/>
  <c r="AKH1334" i="8"/>
  <c r="AKH1340" i="8" s="1"/>
  <c r="AKG1334" i="8"/>
  <c r="AKG1340" i="8" s="1"/>
  <c r="AKF1334" i="8"/>
  <c r="AKF1340" i="8" s="1"/>
  <c r="AJS1334" i="8"/>
  <c r="AJS1340" i="8" s="1"/>
  <c r="AJR1334" i="8"/>
  <c r="AJR1340" i="8" s="1"/>
  <c r="AJQ1334" i="8"/>
  <c r="AJQ1340" i="8" s="1"/>
  <c r="AJP1334" i="8"/>
  <c r="AJP1340" i="8" s="1"/>
  <c r="AJC1334" i="8"/>
  <c r="AJC1340" i="8" s="1"/>
  <c r="AJB1334" i="8"/>
  <c r="AJB1340" i="8" s="1"/>
  <c r="AJA1334" i="8"/>
  <c r="AJA1340" i="8" s="1"/>
  <c r="AIZ1334" i="8"/>
  <c r="AIZ1340" i="8" s="1"/>
  <c r="AIM1334" i="8"/>
  <c r="AIM1340" i="8" s="1"/>
  <c r="AIL1334" i="8"/>
  <c r="AIL1340" i="8" s="1"/>
  <c r="AIK1334" i="8"/>
  <c r="AIK1340" i="8" s="1"/>
  <c r="AIJ1334" i="8"/>
  <c r="AIJ1340" i="8" s="1"/>
  <c r="AHW1334" i="8"/>
  <c r="AHW1340" i="8" s="1"/>
  <c r="AHV1334" i="8"/>
  <c r="AHV1340" i="8" s="1"/>
  <c r="AHU1334" i="8"/>
  <c r="AHU1340" i="8" s="1"/>
  <c r="AHT1334" i="8"/>
  <c r="AHT1340" i="8" s="1"/>
  <c r="AHG1334" i="8"/>
  <c r="AHG1340" i="8" s="1"/>
  <c r="AHF1334" i="8"/>
  <c r="AHF1340" i="8" s="1"/>
  <c r="AHE1334" i="8"/>
  <c r="AHE1340" i="8" s="1"/>
  <c r="AHD1334" i="8"/>
  <c r="AHD1340" i="8" s="1"/>
  <c r="AGQ1334" i="8"/>
  <c r="AGQ1340" i="8" s="1"/>
  <c r="AGP1334" i="8"/>
  <c r="AGP1340" i="8" s="1"/>
  <c r="AGO1334" i="8"/>
  <c r="AGO1340" i="8" s="1"/>
  <c r="AGN1334" i="8"/>
  <c r="AGN1340" i="8" s="1"/>
  <c r="AGA1334" i="8"/>
  <c r="AGA1340" i="8" s="1"/>
  <c r="AFZ1334" i="8"/>
  <c r="AFZ1340" i="8" s="1"/>
  <c r="AFY1334" i="8"/>
  <c r="AFY1340" i="8" s="1"/>
  <c r="AFX1334" i="8"/>
  <c r="AFX1340" i="8" s="1"/>
  <c r="AFK1334" i="8"/>
  <c r="AFK1340" i="8" s="1"/>
  <c r="AFJ1334" i="8"/>
  <c r="AFJ1340" i="8" s="1"/>
  <c r="AFI1334" i="8"/>
  <c r="AFI1340" i="8" s="1"/>
  <c r="AFH1334" i="8"/>
  <c r="AFH1340" i="8" s="1"/>
  <c r="AEU1334" i="8"/>
  <c r="AEU1340" i="8" s="1"/>
  <c r="AET1334" i="8"/>
  <c r="AET1340" i="8" s="1"/>
  <c r="AES1334" i="8"/>
  <c r="AES1340" i="8" s="1"/>
  <c r="AER1334" i="8"/>
  <c r="AER1340" i="8" s="1"/>
  <c r="AEE1334" i="8"/>
  <c r="AEE1340" i="8" s="1"/>
  <c r="AED1334" i="8"/>
  <c r="AED1340" i="8" s="1"/>
  <c r="AEC1334" i="8"/>
  <c r="AEC1340" i="8" s="1"/>
  <c r="AEB1334" i="8"/>
  <c r="AEB1340" i="8" s="1"/>
  <c r="ADO1334" i="8"/>
  <c r="ADO1340" i="8" s="1"/>
  <c r="ADN1334" i="8"/>
  <c r="ADN1340" i="8" s="1"/>
  <c r="ADM1334" i="8"/>
  <c r="ADM1340" i="8" s="1"/>
  <c r="ADL1334" i="8"/>
  <c r="ADL1340" i="8" s="1"/>
  <c r="ACY1334" i="8"/>
  <c r="ACY1340" i="8" s="1"/>
  <c r="ACX1334" i="8"/>
  <c r="ACX1340" i="8" s="1"/>
  <c r="ACW1334" i="8"/>
  <c r="ACW1340" i="8" s="1"/>
  <c r="ACV1334" i="8"/>
  <c r="ACV1340" i="8" s="1"/>
  <c r="ACI1334" i="8"/>
  <c r="ACI1340" i="8" s="1"/>
  <c r="ACH1334" i="8"/>
  <c r="ACH1340" i="8" s="1"/>
  <c r="ACG1334" i="8"/>
  <c r="ACG1340" i="8" s="1"/>
  <c r="ACF1334" i="8"/>
  <c r="ACF1340" i="8" s="1"/>
  <c r="ABS1334" i="8"/>
  <c r="ABS1340" i="8" s="1"/>
  <c r="ABR1334" i="8"/>
  <c r="ABR1340" i="8" s="1"/>
  <c r="ABQ1334" i="8"/>
  <c r="ABQ1340" i="8" s="1"/>
  <c r="ABP1334" i="8"/>
  <c r="ABP1340" i="8" s="1"/>
  <c r="ABC1334" i="8"/>
  <c r="ABC1340" i="8" s="1"/>
  <c r="ABB1334" i="8"/>
  <c r="ABB1340" i="8" s="1"/>
  <c r="ABA1334" i="8"/>
  <c r="ABA1340" i="8" s="1"/>
  <c r="AAZ1334" i="8"/>
  <c r="AAZ1340" i="8" s="1"/>
  <c r="AAM1334" i="8"/>
  <c r="AAM1340" i="8" s="1"/>
  <c r="AAL1334" i="8"/>
  <c r="AAL1340" i="8" s="1"/>
  <c r="AAK1334" i="8"/>
  <c r="AAK1340" i="8" s="1"/>
  <c r="AAJ1334" i="8"/>
  <c r="AAJ1340" i="8" s="1"/>
  <c r="ZW1334" i="8"/>
  <c r="ZW1340" i="8" s="1"/>
  <c r="ZV1334" i="8"/>
  <c r="ZV1340" i="8" s="1"/>
  <c r="ZU1334" i="8"/>
  <c r="ZU1340" i="8" s="1"/>
  <c r="ZT1334" i="8"/>
  <c r="ZT1340" i="8" s="1"/>
  <c r="ZG1334" i="8"/>
  <c r="ZG1340" i="8" s="1"/>
  <c r="ZF1334" i="8"/>
  <c r="ZF1340" i="8" s="1"/>
  <c r="ZE1334" i="8"/>
  <c r="ZE1340" i="8" s="1"/>
  <c r="ZD1334" i="8"/>
  <c r="ZD1340" i="8" s="1"/>
  <c r="YQ1334" i="8"/>
  <c r="YQ1340" i="8" s="1"/>
  <c r="YP1334" i="8"/>
  <c r="YP1340" i="8" s="1"/>
  <c r="YO1334" i="8"/>
  <c r="YO1340" i="8" s="1"/>
  <c r="YN1334" i="8"/>
  <c r="YN1340" i="8" s="1"/>
  <c r="YA1334" i="8"/>
  <c r="YA1340" i="8" s="1"/>
  <c r="XZ1334" i="8"/>
  <c r="XZ1340" i="8" s="1"/>
  <c r="XY1334" i="8"/>
  <c r="XY1340" i="8" s="1"/>
  <c r="XX1334" i="8"/>
  <c r="XX1340" i="8" s="1"/>
  <c r="XK1334" i="8"/>
  <c r="XK1340" i="8" s="1"/>
  <c r="XJ1334" i="8"/>
  <c r="XJ1340" i="8" s="1"/>
  <c r="XI1334" i="8"/>
  <c r="XI1340" i="8" s="1"/>
  <c r="XH1334" i="8"/>
  <c r="XH1340" i="8" s="1"/>
  <c r="WU1334" i="8"/>
  <c r="WU1340" i="8" s="1"/>
  <c r="WT1334" i="8"/>
  <c r="WT1340" i="8" s="1"/>
  <c r="WS1334" i="8"/>
  <c r="WS1340" i="8" s="1"/>
  <c r="WR1334" i="8"/>
  <c r="WR1340" i="8" s="1"/>
  <c r="WE1334" i="8"/>
  <c r="WE1340" i="8" s="1"/>
  <c r="WD1334" i="8"/>
  <c r="WD1340" i="8" s="1"/>
  <c r="WC1334" i="8"/>
  <c r="WC1340" i="8" s="1"/>
  <c r="WB1334" i="8"/>
  <c r="WB1340" i="8" s="1"/>
  <c r="VO1334" i="8"/>
  <c r="VO1340" i="8" s="1"/>
  <c r="VN1334" i="8"/>
  <c r="VN1340" i="8" s="1"/>
  <c r="VM1334" i="8"/>
  <c r="VM1340" i="8" s="1"/>
  <c r="VL1334" i="8"/>
  <c r="VL1340" i="8" s="1"/>
  <c r="UY1334" i="8"/>
  <c r="UY1340" i="8" s="1"/>
  <c r="UX1334" i="8"/>
  <c r="UX1340" i="8" s="1"/>
  <c r="UW1334" i="8"/>
  <c r="UW1340" i="8" s="1"/>
  <c r="UV1334" i="8"/>
  <c r="UV1340" i="8" s="1"/>
  <c r="UI1334" i="8"/>
  <c r="UI1340" i="8" s="1"/>
  <c r="UH1334" i="8"/>
  <c r="UH1340" i="8" s="1"/>
  <c r="UG1334" i="8"/>
  <c r="UG1340" i="8" s="1"/>
  <c r="UF1334" i="8"/>
  <c r="UF1340" i="8" s="1"/>
  <c r="TS1334" i="8"/>
  <c r="TS1340" i="8" s="1"/>
  <c r="TR1334" i="8"/>
  <c r="TR1340" i="8" s="1"/>
  <c r="TQ1334" i="8"/>
  <c r="TQ1340" i="8" s="1"/>
  <c r="TP1334" i="8"/>
  <c r="TP1340" i="8" s="1"/>
  <c r="TC1334" i="8"/>
  <c r="TC1340" i="8" s="1"/>
  <c r="TB1334" i="8"/>
  <c r="TB1340" i="8" s="1"/>
  <c r="TA1334" i="8"/>
  <c r="TA1340" i="8" s="1"/>
  <c r="SZ1334" i="8"/>
  <c r="SZ1340" i="8" s="1"/>
  <c r="SM1334" i="8"/>
  <c r="SM1340" i="8" s="1"/>
  <c r="SL1334" i="8"/>
  <c r="SL1340" i="8" s="1"/>
  <c r="SK1334" i="8"/>
  <c r="SK1340" i="8" s="1"/>
  <c r="SJ1334" i="8"/>
  <c r="SJ1340" i="8" s="1"/>
  <c r="RW1334" i="8"/>
  <c r="RW1340" i="8" s="1"/>
  <c r="RV1334" i="8"/>
  <c r="RV1340" i="8" s="1"/>
  <c r="RU1334" i="8"/>
  <c r="RU1340" i="8" s="1"/>
  <c r="RT1334" i="8"/>
  <c r="RT1340" i="8" s="1"/>
  <c r="RG1334" i="8"/>
  <c r="RG1340" i="8" s="1"/>
  <c r="RF1334" i="8"/>
  <c r="RF1340" i="8" s="1"/>
  <c r="RE1334" i="8"/>
  <c r="RE1340" i="8" s="1"/>
  <c r="RD1334" i="8"/>
  <c r="RD1340" i="8" s="1"/>
  <c r="QQ1334" i="8"/>
  <c r="QQ1340" i="8" s="1"/>
  <c r="QP1334" i="8"/>
  <c r="QP1340" i="8" s="1"/>
  <c r="QO1334" i="8"/>
  <c r="QO1340" i="8" s="1"/>
  <c r="QN1334" i="8"/>
  <c r="QN1340" i="8" s="1"/>
  <c r="QA1334" i="8"/>
  <c r="QA1340" i="8" s="1"/>
  <c r="PZ1334" i="8"/>
  <c r="PZ1340" i="8" s="1"/>
  <c r="PY1334" i="8"/>
  <c r="PY1340" i="8" s="1"/>
  <c r="PX1334" i="8"/>
  <c r="PX1340" i="8" s="1"/>
  <c r="PK1334" i="8"/>
  <c r="PK1340" i="8" s="1"/>
  <c r="PJ1334" i="8"/>
  <c r="PJ1340" i="8" s="1"/>
  <c r="PI1334" i="8"/>
  <c r="PI1340" i="8" s="1"/>
  <c r="PH1334" i="8"/>
  <c r="PH1340" i="8" s="1"/>
  <c r="OU1334" i="8"/>
  <c r="OU1340" i="8" s="1"/>
  <c r="OT1334" i="8"/>
  <c r="OT1340" i="8" s="1"/>
  <c r="OS1334" i="8"/>
  <c r="OS1340" i="8" s="1"/>
  <c r="OR1334" i="8"/>
  <c r="OR1340" i="8" s="1"/>
  <c r="OE1334" i="8"/>
  <c r="OE1340" i="8" s="1"/>
  <c r="OD1334" i="8"/>
  <c r="OD1340" i="8" s="1"/>
  <c r="OC1334" i="8"/>
  <c r="OC1340" i="8" s="1"/>
  <c r="OB1334" i="8"/>
  <c r="OB1340" i="8" s="1"/>
  <c r="NO1334" i="8"/>
  <c r="NO1340" i="8" s="1"/>
  <c r="NN1334" i="8"/>
  <c r="NN1340" i="8" s="1"/>
  <c r="NM1334" i="8"/>
  <c r="NM1340" i="8" s="1"/>
  <c r="NL1334" i="8"/>
  <c r="NL1340" i="8" s="1"/>
  <c r="MY1334" i="8"/>
  <c r="MY1340" i="8" s="1"/>
  <c r="MX1334" i="8"/>
  <c r="MX1340" i="8" s="1"/>
  <c r="MW1334" i="8"/>
  <c r="MW1340" i="8" s="1"/>
  <c r="MV1334" i="8"/>
  <c r="MV1340" i="8" s="1"/>
  <c r="MI1334" i="8"/>
  <c r="MI1340" i="8" s="1"/>
  <c r="MH1334" i="8"/>
  <c r="MH1340" i="8" s="1"/>
  <c r="MG1334" i="8"/>
  <c r="MG1340" i="8" s="1"/>
  <c r="MF1334" i="8"/>
  <c r="MF1340" i="8" s="1"/>
  <c r="LS1334" i="8"/>
  <c r="LS1340" i="8" s="1"/>
  <c r="LR1334" i="8"/>
  <c r="LR1340" i="8" s="1"/>
  <c r="LQ1334" i="8"/>
  <c r="LQ1340" i="8" s="1"/>
  <c r="LP1334" i="8"/>
  <c r="LP1340" i="8" s="1"/>
  <c r="LC1334" i="8"/>
  <c r="LC1340" i="8" s="1"/>
  <c r="LB1334" i="8"/>
  <c r="LB1340" i="8" s="1"/>
  <c r="LA1334" i="8"/>
  <c r="LA1340" i="8" s="1"/>
  <c r="KZ1334" i="8"/>
  <c r="KZ1340" i="8" s="1"/>
  <c r="KM1334" i="8"/>
  <c r="KM1340" i="8" s="1"/>
  <c r="KL1334" i="8"/>
  <c r="KL1340" i="8" s="1"/>
  <c r="KK1334" i="8"/>
  <c r="KK1340" i="8" s="1"/>
  <c r="KJ1334" i="8"/>
  <c r="KJ1340" i="8" s="1"/>
  <c r="JW1334" i="8"/>
  <c r="JW1340" i="8" s="1"/>
  <c r="JV1334" i="8"/>
  <c r="JV1340" i="8" s="1"/>
  <c r="JU1334" i="8"/>
  <c r="JU1340" i="8" s="1"/>
  <c r="JT1334" i="8"/>
  <c r="JT1340" i="8" s="1"/>
  <c r="JG1334" i="8"/>
  <c r="JG1340" i="8" s="1"/>
  <c r="JF1334" i="8"/>
  <c r="JF1340" i="8" s="1"/>
  <c r="JE1334" i="8"/>
  <c r="JE1340" i="8" s="1"/>
  <c r="JD1334" i="8"/>
  <c r="JD1340" i="8" s="1"/>
  <c r="IQ1334" i="8"/>
  <c r="IQ1340" i="8" s="1"/>
  <c r="IP1334" i="8"/>
  <c r="IP1340" i="8" s="1"/>
  <c r="IO1334" i="8"/>
  <c r="IO1340" i="8" s="1"/>
  <c r="IN1334" i="8"/>
  <c r="IN1340" i="8" s="1"/>
  <c r="IA1334" i="8"/>
  <c r="IA1340" i="8" s="1"/>
  <c r="HZ1334" i="8"/>
  <c r="HZ1340" i="8" s="1"/>
  <c r="HY1334" i="8"/>
  <c r="HY1340" i="8" s="1"/>
  <c r="HX1334" i="8"/>
  <c r="HX1340" i="8" s="1"/>
  <c r="HK1334" i="8"/>
  <c r="HK1340" i="8" s="1"/>
  <c r="HJ1334" i="8"/>
  <c r="HJ1340" i="8" s="1"/>
  <c r="HI1334" i="8"/>
  <c r="HI1340" i="8" s="1"/>
  <c r="HH1334" i="8"/>
  <c r="HH1340" i="8" s="1"/>
  <c r="GU1334" i="8"/>
  <c r="GU1340" i="8" s="1"/>
  <c r="GT1334" i="8"/>
  <c r="GT1340" i="8" s="1"/>
  <c r="GS1334" i="8"/>
  <c r="GS1340" i="8" s="1"/>
  <c r="GR1334" i="8"/>
  <c r="GR1340" i="8" s="1"/>
  <c r="GE1334" i="8"/>
  <c r="GE1340" i="8" s="1"/>
  <c r="GD1334" i="8"/>
  <c r="GD1340" i="8" s="1"/>
  <c r="GC1334" i="8"/>
  <c r="GC1340" i="8" s="1"/>
  <c r="GB1334" i="8"/>
  <c r="GB1340" i="8" s="1"/>
  <c r="FO1334" i="8"/>
  <c r="FO1340" i="8" s="1"/>
  <c r="FN1334" i="8"/>
  <c r="FN1340" i="8" s="1"/>
  <c r="FM1334" i="8"/>
  <c r="FM1340" i="8" s="1"/>
  <c r="FL1334" i="8"/>
  <c r="FL1340" i="8" s="1"/>
  <c r="EY1334" i="8"/>
  <c r="EY1340" i="8" s="1"/>
  <c r="EX1334" i="8"/>
  <c r="EX1340" i="8" s="1"/>
  <c r="EW1334" i="8"/>
  <c r="EW1340" i="8" s="1"/>
  <c r="EV1334" i="8"/>
  <c r="EV1340" i="8" s="1"/>
  <c r="EI1334" i="8"/>
  <c r="EI1340" i="8" s="1"/>
  <c r="EH1334" i="8"/>
  <c r="EH1340" i="8" s="1"/>
  <c r="EG1334" i="8"/>
  <c r="EG1340" i="8" s="1"/>
  <c r="EF1334" i="8"/>
  <c r="EF1340" i="8" s="1"/>
  <c r="DS1334" i="8"/>
  <c r="DS1340" i="8" s="1"/>
  <c r="DR1334" i="8"/>
  <c r="DR1340" i="8" s="1"/>
  <c r="DQ1334" i="8"/>
  <c r="DQ1340" i="8" s="1"/>
  <c r="DP1334" i="8"/>
  <c r="DP1340" i="8" s="1"/>
  <c r="DC1334" i="8"/>
  <c r="DC1340" i="8" s="1"/>
  <c r="DB1334" i="8"/>
  <c r="DB1340" i="8" s="1"/>
  <c r="DA1334" i="8"/>
  <c r="DA1340" i="8" s="1"/>
  <c r="CZ1334" i="8"/>
  <c r="CZ1340" i="8" s="1"/>
  <c r="CM1334" i="8"/>
  <c r="CM1340" i="8" s="1"/>
  <c r="CL1334" i="8"/>
  <c r="CL1340" i="8" s="1"/>
  <c r="CK1334" i="8"/>
  <c r="CK1340" i="8" s="1"/>
  <c r="CJ1334" i="8"/>
  <c r="CJ1340" i="8" s="1"/>
  <c r="BW1334" i="8"/>
  <c r="BW1340" i="8" s="1"/>
  <c r="BV1334" i="8"/>
  <c r="BV1340" i="8" s="1"/>
  <c r="BU1334" i="8"/>
  <c r="BU1340" i="8" s="1"/>
  <c r="BT1334" i="8"/>
  <c r="BT1340" i="8" s="1"/>
  <c r="BG1334" i="8"/>
  <c r="BG1340" i="8" s="1"/>
  <c r="BF1334" i="8"/>
  <c r="BF1340" i="8" s="1"/>
  <c r="BE1334" i="8"/>
  <c r="BE1340" i="8" s="1"/>
  <c r="BD1334" i="8"/>
  <c r="BD1340" i="8" s="1"/>
  <c r="AQ1334" i="8"/>
  <c r="AQ1340" i="8" s="1"/>
  <c r="AP1334" i="8"/>
  <c r="AP1340" i="8" s="1"/>
  <c r="AO1334" i="8"/>
  <c r="AO1340" i="8" s="1"/>
  <c r="AN1334" i="8"/>
  <c r="AN1340" i="8" s="1"/>
  <c r="AA1334" i="8"/>
  <c r="AA1340" i="8" s="1"/>
  <c r="Z1334" i="8"/>
  <c r="Z1340" i="8" s="1"/>
  <c r="Y1334" i="8"/>
  <c r="Y1340" i="8" s="1"/>
  <c r="X1334" i="8"/>
  <c r="X1340" i="8" s="1"/>
  <c r="K1334" i="8"/>
  <c r="K1340" i="8" s="1"/>
  <c r="J1334" i="8"/>
  <c r="J1340" i="8" s="1"/>
  <c r="I1334" i="8"/>
  <c r="I1340" i="8" s="1"/>
  <c r="H1334" i="8"/>
  <c r="H1340" i="8" s="1"/>
  <c r="XFB1333" i="8"/>
  <c r="XFB1339" i="8" s="1"/>
  <c r="XFA1333" i="8"/>
  <c r="XEZ1333" i="8"/>
  <c r="XEL1333" i="8"/>
  <c r="XEL1339" i="8" s="1"/>
  <c r="XEK1333" i="8"/>
  <c r="XEJ1333" i="8"/>
  <c r="XDV1333" i="8"/>
  <c r="XDV1339" i="8" s="1"/>
  <c r="XDU1333" i="8"/>
  <c r="XDT1333" i="8"/>
  <c r="XDF1333" i="8"/>
  <c r="XDF1339" i="8" s="1"/>
  <c r="XDE1333" i="8"/>
  <c r="XDD1333" i="8"/>
  <c r="XCP1333" i="8"/>
  <c r="XCP1339" i="8" s="1"/>
  <c r="XCO1333" i="8"/>
  <c r="XCN1333" i="8"/>
  <c r="XBZ1333" i="8"/>
  <c r="XBZ1339" i="8" s="1"/>
  <c r="XBY1333" i="8"/>
  <c r="XBX1333" i="8"/>
  <c r="XBJ1333" i="8"/>
  <c r="XBJ1339" i="8" s="1"/>
  <c r="XBI1333" i="8"/>
  <c r="XBH1333" i="8"/>
  <c r="XAT1333" i="8"/>
  <c r="XAT1339" i="8" s="1"/>
  <c r="XAS1333" i="8"/>
  <c r="XAR1333" i="8"/>
  <c r="XAD1333" i="8"/>
  <c r="XAD1339" i="8" s="1"/>
  <c r="XAC1333" i="8"/>
  <c r="XAB1333" i="8"/>
  <c r="WZN1333" i="8"/>
  <c r="WZN1339" i="8" s="1"/>
  <c r="WZM1333" i="8"/>
  <c r="WZL1333" i="8"/>
  <c r="WYX1333" i="8"/>
  <c r="WYX1339" i="8" s="1"/>
  <c r="WYW1333" i="8"/>
  <c r="WYV1333" i="8"/>
  <c r="WYH1333" i="8"/>
  <c r="WYH1339" i="8" s="1"/>
  <c r="WYG1333" i="8"/>
  <c r="WYF1333" i="8"/>
  <c r="WXR1333" i="8"/>
  <c r="WXR1339" i="8" s="1"/>
  <c r="WXQ1333" i="8"/>
  <c r="WXP1333" i="8"/>
  <c r="WXB1333" i="8"/>
  <c r="WXB1339" i="8" s="1"/>
  <c r="WXA1333" i="8"/>
  <c r="WWZ1333" i="8"/>
  <c r="WWL1333" i="8"/>
  <c r="WWL1339" i="8" s="1"/>
  <c r="WWK1333" i="8"/>
  <c r="WWJ1333" i="8"/>
  <c r="WVV1333" i="8"/>
  <c r="WVV1339" i="8" s="1"/>
  <c r="WVU1333" i="8"/>
  <c r="WVT1333" i="8"/>
  <c r="WVF1333" i="8"/>
  <c r="WVF1339" i="8" s="1"/>
  <c r="WVE1333" i="8"/>
  <c r="WVD1333" i="8"/>
  <c r="WUP1333" i="8"/>
  <c r="WUP1339" i="8" s="1"/>
  <c r="WUO1333" i="8"/>
  <c r="WUN1333" i="8"/>
  <c r="WTZ1333" i="8"/>
  <c r="WTZ1339" i="8" s="1"/>
  <c r="WTY1333" i="8"/>
  <c r="WTX1333" i="8"/>
  <c r="WTJ1333" i="8"/>
  <c r="WTJ1339" i="8" s="1"/>
  <c r="WTI1333" i="8"/>
  <c r="WTH1333" i="8"/>
  <c r="WST1333" i="8"/>
  <c r="WST1339" i="8" s="1"/>
  <c r="WSS1333" i="8"/>
  <c r="WSR1333" i="8"/>
  <c r="WSD1333" i="8"/>
  <c r="WSD1339" i="8" s="1"/>
  <c r="WSC1333" i="8"/>
  <c r="WSB1333" i="8"/>
  <c r="WRN1333" i="8"/>
  <c r="WRN1339" i="8" s="1"/>
  <c r="WRM1333" i="8"/>
  <c r="WRL1333" i="8"/>
  <c r="WQX1333" i="8"/>
  <c r="WQX1339" i="8" s="1"/>
  <c r="WQW1333" i="8"/>
  <c r="WQV1333" i="8"/>
  <c r="WQH1333" i="8"/>
  <c r="WQH1339" i="8" s="1"/>
  <c r="WQG1333" i="8"/>
  <c r="WQF1333" i="8"/>
  <c r="WPR1333" i="8"/>
  <c r="WPR1339" i="8" s="1"/>
  <c r="WPQ1333" i="8"/>
  <c r="WPP1333" i="8"/>
  <c r="WPB1333" i="8"/>
  <c r="WPB1339" i="8" s="1"/>
  <c r="WPA1333" i="8"/>
  <c r="WOZ1333" i="8"/>
  <c r="WOL1333" i="8"/>
  <c r="WOL1339" i="8" s="1"/>
  <c r="WOK1333" i="8"/>
  <c r="WOJ1333" i="8"/>
  <c r="WNV1333" i="8"/>
  <c r="WNV1339" i="8" s="1"/>
  <c r="WNU1333" i="8"/>
  <c r="WNT1333" i="8"/>
  <c r="WNF1333" i="8"/>
  <c r="WNF1339" i="8" s="1"/>
  <c r="WNE1333" i="8"/>
  <c r="WND1333" i="8"/>
  <c r="WMP1333" i="8"/>
  <c r="WMP1339" i="8" s="1"/>
  <c r="WMO1333" i="8"/>
  <c r="WMN1333" i="8"/>
  <c r="WLZ1333" i="8"/>
  <c r="WLZ1339" i="8" s="1"/>
  <c r="WLY1333" i="8"/>
  <c r="WLX1333" i="8"/>
  <c r="WLJ1333" i="8"/>
  <c r="WLJ1339" i="8" s="1"/>
  <c r="WLI1333" i="8"/>
  <c r="WLH1333" i="8"/>
  <c r="WKT1333" i="8"/>
  <c r="WKT1339" i="8" s="1"/>
  <c r="WKS1333" i="8"/>
  <c r="WKR1333" i="8"/>
  <c r="WKD1333" i="8"/>
  <c r="WKD1339" i="8" s="1"/>
  <c r="WKC1333" i="8"/>
  <c r="WKB1333" i="8"/>
  <c r="WJN1333" i="8"/>
  <c r="WJN1339" i="8" s="1"/>
  <c r="WJM1333" i="8"/>
  <c r="WJL1333" i="8"/>
  <c r="WIX1333" i="8"/>
  <c r="WIX1339" i="8" s="1"/>
  <c r="WIW1333" i="8"/>
  <c r="WIV1333" i="8"/>
  <c r="WIH1333" i="8"/>
  <c r="WIH1339" i="8" s="1"/>
  <c r="WIG1333" i="8"/>
  <c r="WIF1333" i="8"/>
  <c r="WHR1333" i="8"/>
  <c r="WHR1339" i="8" s="1"/>
  <c r="WHQ1333" i="8"/>
  <c r="WHP1333" i="8"/>
  <c r="WHB1333" i="8"/>
  <c r="WHB1339" i="8" s="1"/>
  <c r="WHA1333" i="8"/>
  <c r="WGZ1333" i="8"/>
  <c r="WGL1333" i="8"/>
  <c r="WGL1339" i="8" s="1"/>
  <c r="WGK1333" i="8"/>
  <c r="WGJ1333" i="8"/>
  <c r="WFV1333" i="8"/>
  <c r="WFV1339" i="8" s="1"/>
  <c r="WFU1333" i="8"/>
  <c r="WFT1333" i="8"/>
  <c r="WFF1333" i="8"/>
  <c r="WFF1339" i="8" s="1"/>
  <c r="WFE1333" i="8"/>
  <c r="WFD1333" i="8"/>
  <c r="WEP1333" i="8"/>
  <c r="WEP1339" i="8" s="1"/>
  <c r="WEO1333" i="8"/>
  <c r="WEN1333" i="8"/>
  <c r="WDZ1333" i="8"/>
  <c r="WDZ1339" i="8" s="1"/>
  <c r="WDY1333" i="8"/>
  <c r="WDX1333" i="8"/>
  <c r="WDJ1333" i="8"/>
  <c r="WDJ1339" i="8" s="1"/>
  <c r="WDI1333" i="8"/>
  <c r="WDH1333" i="8"/>
  <c r="WCT1333" i="8"/>
  <c r="WCT1339" i="8" s="1"/>
  <c r="WCS1333" i="8"/>
  <c r="WCR1333" i="8"/>
  <c r="WCD1333" i="8"/>
  <c r="WCD1339" i="8" s="1"/>
  <c r="WCC1333" i="8"/>
  <c r="WCB1333" i="8"/>
  <c r="WBN1333" i="8"/>
  <c r="WBN1339" i="8" s="1"/>
  <c r="WBM1333" i="8"/>
  <c r="WBL1333" i="8"/>
  <c r="WAX1333" i="8"/>
  <c r="WAX1339" i="8" s="1"/>
  <c r="WAW1333" i="8"/>
  <c r="WAV1333" i="8"/>
  <c r="WAH1333" i="8"/>
  <c r="WAH1339" i="8" s="1"/>
  <c r="WAG1333" i="8"/>
  <c r="WAF1333" i="8"/>
  <c r="VZR1333" i="8"/>
  <c r="VZR1339" i="8" s="1"/>
  <c r="VZQ1333" i="8"/>
  <c r="VZP1333" i="8"/>
  <c r="VZB1333" i="8"/>
  <c r="VZB1339" i="8" s="1"/>
  <c r="VZA1333" i="8"/>
  <c r="VYZ1333" i="8"/>
  <c r="VYL1333" i="8"/>
  <c r="VYL1339" i="8" s="1"/>
  <c r="VYK1333" i="8"/>
  <c r="VYJ1333" i="8"/>
  <c r="VXV1333" i="8"/>
  <c r="VXV1339" i="8" s="1"/>
  <c r="VXU1333" i="8"/>
  <c r="VXT1333" i="8"/>
  <c r="VXF1333" i="8"/>
  <c r="VXF1339" i="8" s="1"/>
  <c r="VXE1333" i="8"/>
  <c r="VXD1333" i="8"/>
  <c r="VWP1333" i="8"/>
  <c r="VWP1339" i="8" s="1"/>
  <c r="VWO1333" i="8"/>
  <c r="VWN1333" i="8"/>
  <c r="VVZ1333" i="8"/>
  <c r="VVZ1339" i="8" s="1"/>
  <c r="VVY1333" i="8"/>
  <c r="VVX1333" i="8"/>
  <c r="VVJ1333" i="8"/>
  <c r="VVJ1339" i="8" s="1"/>
  <c r="VVI1333" i="8"/>
  <c r="VVH1333" i="8"/>
  <c r="VUT1333" i="8"/>
  <c r="VUT1339" i="8" s="1"/>
  <c r="VUS1333" i="8"/>
  <c r="VUR1333" i="8"/>
  <c r="VUD1333" i="8"/>
  <c r="VUD1339" i="8" s="1"/>
  <c r="VUC1333" i="8"/>
  <c r="VUB1333" i="8"/>
  <c r="VTN1333" i="8"/>
  <c r="VTN1339" i="8" s="1"/>
  <c r="VTM1333" i="8"/>
  <c r="VTL1333" i="8"/>
  <c r="VSX1333" i="8"/>
  <c r="VSX1339" i="8" s="1"/>
  <c r="VSW1333" i="8"/>
  <c r="VSV1333" i="8"/>
  <c r="VSH1333" i="8"/>
  <c r="VSH1339" i="8" s="1"/>
  <c r="VSG1333" i="8"/>
  <c r="VSF1333" i="8"/>
  <c r="VRR1333" i="8"/>
  <c r="VRR1339" i="8" s="1"/>
  <c r="VRQ1333" i="8"/>
  <c r="VRP1333" i="8"/>
  <c r="VRB1333" i="8"/>
  <c r="VRB1339" i="8" s="1"/>
  <c r="VRA1333" i="8"/>
  <c r="VQZ1333" i="8"/>
  <c r="VQL1333" i="8"/>
  <c r="VQL1339" i="8" s="1"/>
  <c r="VQK1333" i="8"/>
  <c r="VQJ1333" i="8"/>
  <c r="VPV1333" i="8"/>
  <c r="VPV1339" i="8" s="1"/>
  <c r="VPU1333" i="8"/>
  <c r="VPT1333" i="8"/>
  <c r="VPF1333" i="8"/>
  <c r="VPF1339" i="8" s="1"/>
  <c r="VPE1333" i="8"/>
  <c r="VPD1333" i="8"/>
  <c r="VOP1333" i="8"/>
  <c r="VOP1339" i="8" s="1"/>
  <c r="VOO1333" i="8"/>
  <c r="VON1333" i="8"/>
  <c r="VNZ1333" i="8"/>
  <c r="VNZ1339" i="8" s="1"/>
  <c r="VNY1333" i="8"/>
  <c r="VNX1333" i="8"/>
  <c r="VNJ1333" i="8"/>
  <c r="VNJ1339" i="8" s="1"/>
  <c r="VNI1333" i="8"/>
  <c r="VNH1333" i="8"/>
  <c r="VMT1333" i="8"/>
  <c r="VMT1339" i="8" s="1"/>
  <c r="VMS1333" i="8"/>
  <c r="VMR1333" i="8"/>
  <c r="VMD1333" i="8"/>
  <c r="VMD1339" i="8" s="1"/>
  <c r="VMC1333" i="8"/>
  <c r="VMB1333" i="8"/>
  <c r="VLN1333" i="8"/>
  <c r="VLN1339" i="8" s="1"/>
  <c r="VLM1333" i="8"/>
  <c r="VLL1333" i="8"/>
  <c r="VKX1333" i="8"/>
  <c r="VKX1339" i="8" s="1"/>
  <c r="VKW1333" i="8"/>
  <c r="VKV1333" i="8"/>
  <c r="VKH1333" i="8"/>
  <c r="VKH1339" i="8" s="1"/>
  <c r="VKG1333" i="8"/>
  <c r="VKF1333" i="8"/>
  <c r="VJR1333" i="8"/>
  <c r="VJR1339" i="8" s="1"/>
  <c r="VJQ1333" i="8"/>
  <c r="VJP1333" i="8"/>
  <c r="VJB1333" i="8"/>
  <c r="VJB1339" i="8" s="1"/>
  <c r="VJA1333" i="8"/>
  <c r="VIZ1333" i="8"/>
  <c r="VIL1333" i="8"/>
  <c r="VIL1339" i="8" s="1"/>
  <c r="VIK1333" i="8"/>
  <c r="VIJ1333" i="8"/>
  <c r="VHV1333" i="8"/>
  <c r="VHV1339" i="8" s="1"/>
  <c r="VHU1333" i="8"/>
  <c r="VHT1333" i="8"/>
  <c r="VHF1333" i="8"/>
  <c r="VHF1339" i="8" s="1"/>
  <c r="VHE1333" i="8"/>
  <c r="VHD1333" i="8"/>
  <c r="VGP1333" i="8"/>
  <c r="VGP1339" i="8" s="1"/>
  <c r="VGO1333" i="8"/>
  <c r="VGN1333" i="8"/>
  <c r="VFZ1333" i="8"/>
  <c r="VFZ1339" i="8" s="1"/>
  <c r="VFY1333" i="8"/>
  <c r="VFX1333" i="8"/>
  <c r="VFJ1333" i="8"/>
  <c r="VFJ1339" i="8" s="1"/>
  <c r="VFI1333" i="8"/>
  <c r="VFH1333" i="8"/>
  <c r="VET1333" i="8"/>
  <c r="VET1339" i="8" s="1"/>
  <c r="VES1333" i="8"/>
  <c r="VER1333" i="8"/>
  <c r="VED1333" i="8"/>
  <c r="VED1339" i="8" s="1"/>
  <c r="VEC1333" i="8"/>
  <c r="VEB1333" i="8"/>
  <c r="VDN1333" i="8"/>
  <c r="VDN1339" i="8" s="1"/>
  <c r="VDM1333" i="8"/>
  <c r="VDL1333" i="8"/>
  <c r="VCX1333" i="8"/>
  <c r="VCX1339" i="8" s="1"/>
  <c r="VCW1333" i="8"/>
  <c r="VCV1333" i="8"/>
  <c r="VCH1333" i="8"/>
  <c r="VCH1339" i="8" s="1"/>
  <c r="VCG1333" i="8"/>
  <c r="VCF1333" i="8"/>
  <c r="VBR1333" i="8"/>
  <c r="VBR1339" i="8" s="1"/>
  <c r="VBQ1333" i="8"/>
  <c r="VBP1333" i="8"/>
  <c r="VBB1333" i="8"/>
  <c r="VBB1339" i="8" s="1"/>
  <c r="VBA1333" i="8"/>
  <c r="VAZ1333" i="8"/>
  <c r="VAL1333" i="8"/>
  <c r="VAL1339" i="8" s="1"/>
  <c r="VAK1333" i="8"/>
  <c r="VAJ1333" i="8"/>
  <c r="UZV1333" i="8"/>
  <c r="UZV1339" i="8" s="1"/>
  <c r="UZU1333" i="8"/>
  <c r="UZT1333" i="8"/>
  <c r="UZF1333" i="8"/>
  <c r="UZF1339" i="8" s="1"/>
  <c r="UZE1333" i="8"/>
  <c r="UZD1333" i="8"/>
  <c r="UYP1333" i="8"/>
  <c r="UYP1339" i="8" s="1"/>
  <c r="UYO1333" i="8"/>
  <c r="UYN1333" i="8"/>
  <c r="UXZ1333" i="8"/>
  <c r="UXZ1339" i="8" s="1"/>
  <c r="UXY1333" i="8"/>
  <c r="UXX1333" i="8"/>
  <c r="UXJ1333" i="8"/>
  <c r="UXJ1339" i="8" s="1"/>
  <c r="UXI1333" i="8"/>
  <c r="UXH1333" i="8"/>
  <c r="UWT1333" i="8"/>
  <c r="UWT1339" i="8" s="1"/>
  <c r="UWS1333" i="8"/>
  <c r="UWR1333" i="8"/>
  <c r="UWD1333" i="8"/>
  <c r="UWD1339" i="8" s="1"/>
  <c r="UWC1333" i="8"/>
  <c r="UWB1333" i="8"/>
  <c r="UVN1333" i="8"/>
  <c r="UVN1339" i="8" s="1"/>
  <c r="UVM1333" i="8"/>
  <c r="UVL1333" i="8"/>
  <c r="UUX1333" i="8"/>
  <c r="UUX1339" i="8" s="1"/>
  <c r="UUW1333" i="8"/>
  <c r="UUV1333" i="8"/>
  <c r="UUH1333" i="8"/>
  <c r="UUH1339" i="8" s="1"/>
  <c r="UUG1333" i="8"/>
  <c r="UUF1333" i="8"/>
  <c r="UTR1333" i="8"/>
  <c r="UTR1339" i="8" s="1"/>
  <c r="UTQ1333" i="8"/>
  <c r="UTP1333" i="8"/>
  <c r="UTB1333" i="8"/>
  <c r="UTB1339" i="8" s="1"/>
  <c r="UTA1333" i="8"/>
  <c r="USZ1333" i="8"/>
  <c r="USL1333" i="8"/>
  <c r="USL1339" i="8" s="1"/>
  <c r="USK1333" i="8"/>
  <c r="USJ1333" i="8"/>
  <c r="URV1333" i="8"/>
  <c r="URV1339" i="8" s="1"/>
  <c r="URU1333" i="8"/>
  <c r="URT1333" i="8"/>
  <c r="URF1333" i="8"/>
  <c r="URF1339" i="8" s="1"/>
  <c r="URE1333" i="8"/>
  <c r="URD1333" i="8"/>
  <c r="UQP1333" i="8"/>
  <c r="UQP1339" i="8" s="1"/>
  <c r="UQO1333" i="8"/>
  <c r="UQN1333" i="8"/>
  <c r="UPZ1333" i="8"/>
  <c r="UPZ1339" i="8" s="1"/>
  <c r="UPY1333" i="8"/>
  <c r="UPX1333" i="8"/>
  <c r="UPJ1333" i="8"/>
  <c r="UPJ1339" i="8" s="1"/>
  <c r="UPI1333" i="8"/>
  <c r="UPH1333" i="8"/>
  <c r="UOT1333" i="8"/>
  <c r="UOT1339" i="8" s="1"/>
  <c r="UOS1333" i="8"/>
  <c r="UOR1333" i="8"/>
  <c r="UOD1333" i="8"/>
  <c r="UOD1339" i="8" s="1"/>
  <c r="UOC1333" i="8"/>
  <c r="UOB1333" i="8"/>
  <c r="UNN1333" i="8"/>
  <c r="UNN1339" i="8" s="1"/>
  <c r="UNM1333" i="8"/>
  <c r="UNL1333" i="8"/>
  <c r="UMX1333" i="8"/>
  <c r="UMX1339" i="8" s="1"/>
  <c r="UMW1333" i="8"/>
  <c r="UMV1333" i="8"/>
  <c r="UMH1333" i="8"/>
  <c r="UMH1339" i="8" s="1"/>
  <c r="UMG1333" i="8"/>
  <c r="UMF1333" i="8"/>
  <c r="ULR1333" i="8"/>
  <c r="ULR1339" i="8" s="1"/>
  <c r="ULQ1333" i="8"/>
  <c r="ULP1333" i="8"/>
  <c r="ULB1333" i="8"/>
  <c r="ULB1339" i="8" s="1"/>
  <c r="ULA1333" i="8"/>
  <c r="UKZ1333" i="8"/>
  <c r="UKL1333" i="8"/>
  <c r="UKL1339" i="8" s="1"/>
  <c r="UKK1333" i="8"/>
  <c r="UKJ1333" i="8"/>
  <c r="UJV1333" i="8"/>
  <c r="UJV1339" i="8" s="1"/>
  <c r="UJU1333" i="8"/>
  <c r="UJT1333" i="8"/>
  <c r="UJF1333" i="8"/>
  <c r="UJF1339" i="8" s="1"/>
  <c r="UJE1333" i="8"/>
  <c r="UJD1333" i="8"/>
  <c r="UIP1333" i="8"/>
  <c r="UIP1339" i="8" s="1"/>
  <c r="UIO1333" i="8"/>
  <c r="UIN1333" i="8"/>
  <c r="UHZ1333" i="8"/>
  <c r="UHZ1339" i="8" s="1"/>
  <c r="UHY1333" i="8"/>
  <c r="UHX1333" i="8"/>
  <c r="UHJ1333" i="8"/>
  <c r="UHJ1339" i="8" s="1"/>
  <c r="UHI1333" i="8"/>
  <c r="UHH1333" i="8"/>
  <c r="UGT1333" i="8"/>
  <c r="UGT1339" i="8" s="1"/>
  <c r="UGS1333" i="8"/>
  <c r="UGR1333" i="8"/>
  <c r="UGD1333" i="8"/>
  <c r="UGD1339" i="8" s="1"/>
  <c r="UGC1333" i="8"/>
  <c r="UGB1333" i="8"/>
  <c r="UFN1333" i="8"/>
  <c r="UFN1339" i="8" s="1"/>
  <c r="UFM1333" i="8"/>
  <c r="UFL1333" i="8"/>
  <c r="UEX1333" i="8"/>
  <c r="UEX1339" i="8" s="1"/>
  <c r="UEW1333" i="8"/>
  <c r="UEV1333" i="8"/>
  <c r="UEH1333" i="8"/>
  <c r="UEH1339" i="8" s="1"/>
  <c r="UEG1333" i="8"/>
  <c r="UEF1333" i="8"/>
  <c r="UDR1333" i="8"/>
  <c r="UDR1339" i="8" s="1"/>
  <c r="UDQ1333" i="8"/>
  <c r="UDP1333" i="8"/>
  <c r="UDB1333" i="8"/>
  <c r="UDB1339" i="8" s="1"/>
  <c r="UDA1333" i="8"/>
  <c r="UCZ1333" i="8"/>
  <c r="UCL1333" i="8"/>
  <c r="UCL1339" i="8" s="1"/>
  <c r="UCK1333" i="8"/>
  <c r="UCJ1333" i="8"/>
  <c r="UBV1333" i="8"/>
  <c r="UBV1339" i="8" s="1"/>
  <c r="UBU1333" i="8"/>
  <c r="UBT1333" i="8"/>
  <c r="UBF1333" i="8"/>
  <c r="UBF1339" i="8" s="1"/>
  <c r="UBE1333" i="8"/>
  <c r="UBD1333" i="8"/>
  <c r="UAP1333" i="8"/>
  <c r="UAP1339" i="8" s="1"/>
  <c r="UAO1333" i="8"/>
  <c r="UAN1333" i="8"/>
  <c r="TZZ1333" i="8"/>
  <c r="TZZ1339" i="8" s="1"/>
  <c r="TZY1333" i="8"/>
  <c r="TZX1333" i="8"/>
  <c r="TZJ1333" i="8"/>
  <c r="TZJ1339" i="8" s="1"/>
  <c r="TZI1333" i="8"/>
  <c r="TZH1333" i="8"/>
  <c r="TYT1333" i="8"/>
  <c r="TYT1339" i="8" s="1"/>
  <c r="TYS1333" i="8"/>
  <c r="TYR1333" i="8"/>
  <c r="TYD1333" i="8"/>
  <c r="TYD1339" i="8" s="1"/>
  <c r="TYC1333" i="8"/>
  <c r="TYB1333" i="8"/>
  <c r="TXN1333" i="8"/>
  <c r="TXN1339" i="8" s="1"/>
  <c r="TXM1333" i="8"/>
  <c r="TXL1333" i="8"/>
  <c r="TWX1333" i="8"/>
  <c r="TWX1339" i="8" s="1"/>
  <c r="TWW1333" i="8"/>
  <c r="TWV1333" i="8"/>
  <c r="TWH1333" i="8"/>
  <c r="TWH1339" i="8" s="1"/>
  <c r="TWG1333" i="8"/>
  <c r="TWF1333" i="8"/>
  <c r="TVR1333" i="8"/>
  <c r="TVR1339" i="8" s="1"/>
  <c r="TVQ1333" i="8"/>
  <c r="TVP1333" i="8"/>
  <c r="TVB1333" i="8"/>
  <c r="TVB1339" i="8" s="1"/>
  <c r="TVA1333" i="8"/>
  <c r="TUZ1333" i="8"/>
  <c r="TUL1333" i="8"/>
  <c r="TUL1339" i="8" s="1"/>
  <c r="TUK1333" i="8"/>
  <c r="TUJ1333" i="8"/>
  <c r="TTV1333" i="8"/>
  <c r="TTV1339" i="8" s="1"/>
  <c r="TTU1333" i="8"/>
  <c r="TTT1333" i="8"/>
  <c r="TTF1333" i="8"/>
  <c r="TTF1339" i="8" s="1"/>
  <c r="TTE1333" i="8"/>
  <c r="TTD1333" i="8"/>
  <c r="TSP1333" i="8"/>
  <c r="TSP1339" i="8" s="1"/>
  <c r="TSO1333" i="8"/>
  <c r="TSN1333" i="8"/>
  <c r="TRZ1333" i="8"/>
  <c r="TRZ1339" i="8" s="1"/>
  <c r="TRY1333" i="8"/>
  <c r="TRX1333" i="8"/>
  <c r="TRJ1333" i="8"/>
  <c r="TRJ1339" i="8" s="1"/>
  <c r="TRI1333" i="8"/>
  <c r="TRH1333" i="8"/>
  <c r="TQT1333" i="8"/>
  <c r="TQT1339" i="8" s="1"/>
  <c r="TQS1333" i="8"/>
  <c r="TQR1333" i="8"/>
  <c r="TQD1333" i="8"/>
  <c r="TQD1339" i="8" s="1"/>
  <c r="TQC1333" i="8"/>
  <c r="TQB1333" i="8"/>
  <c r="TPN1333" i="8"/>
  <c r="TPN1339" i="8" s="1"/>
  <c r="TPM1333" i="8"/>
  <c r="TPL1333" i="8"/>
  <c r="TOX1333" i="8"/>
  <c r="TOX1339" i="8" s="1"/>
  <c r="TOW1333" i="8"/>
  <c r="TOV1333" i="8"/>
  <c r="TOH1333" i="8"/>
  <c r="TOH1339" i="8" s="1"/>
  <c r="TOG1333" i="8"/>
  <c r="TOF1333" i="8"/>
  <c r="TNR1333" i="8"/>
  <c r="TNR1339" i="8" s="1"/>
  <c r="TNQ1333" i="8"/>
  <c r="TNP1333" i="8"/>
  <c r="TNB1333" i="8"/>
  <c r="TNB1339" i="8" s="1"/>
  <c r="TNA1333" i="8"/>
  <c r="TMZ1333" i="8"/>
  <c r="TML1333" i="8"/>
  <c r="TML1339" i="8" s="1"/>
  <c r="TMK1333" i="8"/>
  <c r="TMJ1333" i="8"/>
  <c r="TLV1333" i="8"/>
  <c r="TLV1339" i="8" s="1"/>
  <c r="TLU1333" i="8"/>
  <c r="TLT1333" i="8"/>
  <c r="TLF1333" i="8"/>
  <c r="TLF1339" i="8" s="1"/>
  <c r="TLE1333" i="8"/>
  <c r="TLD1333" i="8"/>
  <c r="TKP1333" i="8"/>
  <c r="TKP1339" i="8" s="1"/>
  <c r="TKO1333" i="8"/>
  <c r="TKN1333" i="8"/>
  <c r="TJZ1333" i="8"/>
  <c r="TJZ1339" i="8" s="1"/>
  <c r="TJY1333" i="8"/>
  <c r="TJX1333" i="8"/>
  <c r="TJJ1333" i="8"/>
  <c r="TJJ1339" i="8" s="1"/>
  <c r="TJI1333" i="8"/>
  <c r="TJH1333" i="8"/>
  <c r="TIT1333" i="8"/>
  <c r="TIT1339" i="8" s="1"/>
  <c r="TIS1333" i="8"/>
  <c r="TIR1333" i="8"/>
  <c r="TID1333" i="8"/>
  <c r="TID1339" i="8" s="1"/>
  <c r="TIC1333" i="8"/>
  <c r="TIB1333" i="8"/>
  <c r="THN1333" i="8"/>
  <c r="THN1339" i="8" s="1"/>
  <c r="THM1333" i="8"/>
  <c r="THL1333" i="8"/>
  <c r="TGX1333" i="8"/>
  <c r="TGX1339" i="8" s="1"/>
  <c r="TGW1333" i="8"/>
  <c r="TGV1333" i="8"/>
  <c r="TGH1333" i="8"/>
  <c r="TGH1339" i="8" s="1"/>
  <c r="TGG1333" i="8"/>
  <c r="TGF1333" i="8"/>
  <c r="TFR1333" i="8"/>
  <c r="TFR1339" i="8" s="1"/>
  <c r="TFQ1333" i="8"/>
  <c r="TFP1333" i="8"/>
  <c r="TFB1333" i="8"/>
  <c r="TFB1339" i="8" s="1"/>
  <c r="TFA1333" i="8"/>
  <c r="TEZ1333" i="8"/>
  <c r="TEL1333" i="8"/>
  <c r="TEL1339" i="8" s="1"/>
  <c r="TEK1333" i="8"/>
  <c r="TEJ1333" i="8"/>
  <c r="TDV1333" i="8"/>
  <c r="TDV1339" i="8" s="1"/>
  <c r="TDU1333" i="8"/>
  <c r="TDT1333" i="8"/>
  <c r="TDF1333" i="8"/>
  <c r="TDF1339" i="8" s="1"/>
  <c r="TDE1333" i="8"/>
  <c r="TDD1333" i="8"/>
  <c r="TCP1333" i="8"/>
  <c r="TCP1339" i="8" s="1"/>
  <c r="TCO1333" i="8"/>
  <c r="TCN1333" i="8"/>
  <c r="TBZ1333" i="8"/>
  <c r="TBZ1339" i="8" s="1"/>
  <c r="TBY1333" i="8"/>
  <c r="TBX1333" i="8"/>
  <c r="TBJ1333" i="8"/>
  <c r="TBJ1339" i="8" s="1"/>
  <c r="TBI1333" i="8"/>
  <c r="TBH1333" i="8"/>
  <c r="TAT1333" i="8"/>
  <c r="TAT1339" i="8" s="1"/>
  <c r="TAS1333" i="8"/>
  <c r="TAR1333" i="8"/>
  <c r="TAD1333" i="8"/>
  <c r="TAD1339" i="8" s="1"/>
  <c r="TAC1333" i="8"/>
  <c r="TAB1333" i="8"/>
  <c r="SZN1333" i="8"/>
  <c r="SZN1339" i="8" s="1"/>
  <c r="SZM1333" i="8"/>
  <c r="SZL1333" i="8"/>
  <c r="SYX1333" i="8"/>
  <c r="SYX1339" i="8" s="1"/>
  <c r="SYW1333" i="8"/>
  <c r="SYV1333" i="8"/>
  <c r="SYH1333" i="8"/>
  <c r="SYH1339" i="8" s="1"/>
  <c r="SYG1333" i="8"/>
  <c r="SYF1333" i="8"/>
  <c r="SXR1333" i="8"/>
  <c r="SXR1339" i="8" s="1"/>
  <c r="SXQ1333" i="8"/>
  <c r="SXP1333" i="8"/>
  <c r="SXB1333" i="8"/>
  <c r="SXB1339" i="8" s="1"/>
  <c r="SXA1333" i="8"/>
  <c r="SWZ1333" i="8"/>
  <c r="SWL1333" i="8"/>
  <c r="SWL1339" i="8" s="1"/>
  <c r="SWK1333" i="8"/>
  <c r="SWJ1333" i="8"/>
  <c r="SVV1333" i="8"/>
  <c r="SVV1339" i="8" s="1"/>
  <c r="SVU1333" i="8"/>
  <c r="SVT1333" i="8"/>
  <c r="SVF1333" i="8"/>
  <c r="SVF1339" i="8" s="1"/>
  <c r="SVE1333" i="8"/>
  <c r="SVD1333" i="8"/>
  <c r="SUP1333" i="8"/>
  <c r="SUP1339" i="8" s="1"/>
  <c r="SUO1333" i="8"/>
  <c r="SUN1333" i="8"/>
  <c r="STZ1333" i="8"/>
  <c r="STZ1339" i="8" s="1"/>
  <c r="STY1333" i="8"/>
  <c r="STX1333" i="8"/>
  <c r="STJ1333" i="8"/>
  <c r="STJ1339" i="8" s="1"/>
  <c r="STI1333" i="8"/>
  <c r="STH1333" i="8"/>
  <c r="SST1333" i="8"/>
  <c r="SST1339" i="8" s="1"/>
  <c r="SSS1333" i="8"/>
  <c r="SSR1333" i="8"/>
  <c r="SSD1333" i="8"/>
  <c r="SSD1339" i="8" s="1"/>
  <c r="SSC1333" i="8"/>
  <c r="SSB1333" i="8"/>
  <c r="SRN1333" i="8"/>
  <c r="SRN1339" i="8" s="1"/>
  <c r="SRM1333" i="8"/>
  <c r="SRL1333" i="8"/>
  <c r="SQX1333" i="8"/>
  <c r="SQX1339" i="8" s="1"/>
  <c r="SQW1333" i="8"/>
  <c r="SQV1333" i="8"/>
  <c r="SQH1333" i="8"/>
  <c r="SQH1339" i="8" s="1"/>
  <c r="SQG1333" i="8"/>
  <c r="SQF1333" i="8"/>
  <c r="SPR1333" i="8"/>
  <c r="SPR1339" i="8" s="1"/>
  <c r="SPQ1333" i="8"/>
  <c r="SPP1333" i="8"/>
  <c r="SPB1333" i="8"/>
  <c r="SPB1339" i="8" s="1"/>
  <c r="SPA1333" i="8"/>
  <c r="SOZ1333" i="8"/>
  <c r="SOL1333" i="8"/>
  <c r="SOL1339" i="8" s="1"/>
  <c r="SOK1333" i="8"/>
  <c r="SOJ1333" i="8"/>
  <c r="SNV1333" i="8"/>
  <c r="SNV1339" i="8" s="1"/>
  <c r="SNU1333" i="8"/>
  <c r="SNT1333" i="8"/>
  <c r="SNF1333" i="8"/>
  <c r="SNF1339" i="8" s="1"/>
  <c r="SNE1333" i="8"/>
  <c r="SND1333" i="8"/>
  <c r="SMP1333" i="8"/>
  <c r="SMP1339" i="8" s="1"/>
  <c r="SMO1333" i="8"/>
  <c r="SMN1333" i="8"/>
  <c r="SLZ1333" i="8"/>
  <c r="SLZ1339" i="8" s="1"/>
  <c r="SLY1333" i="8"/>
  <c r="SLX1333" i="8"/>
  <c r="SLJ1333" i="8"/>
  <c r="SLJ1339" i="8" s="1"/>
  <c r="SLI1333" i="8"/>
  <c r="SLH1333" i="8"/>
  <c r="SKT1333" i="8"/>
  <c r="SKT1339" i="8" s="1"/>
  <c r="SKS1333" i="8"/>
  <c r="SKR1333" i="8"/>
  <c r="SKD1333" i="8"/>
  <c r="SKD1339" i="8" s="1"/>
  <c r="SKC1333" i="8"/>
  <c r="SKB1333" i="8"/>
  <c r="SJN1333" i="8"/>
  <c r="SJN1339" i="8" s="1"/>
  <c r="SJM1333" i="8"/>
  <c r="SJL1333" i="8"/>
  <c r="SIX1333" i="8"/>
  <c r="SIX1339" i="8" s="1"/>
  <c r="SIW1333" i="8"/>
  <c r="SIV1333" i="8"/>
  <c r="SIH1333" i="8"/>
  <c r="SIH1339" i="8" s="1"/>
  <c r="SIG1333" i="8"/>
  <c r="SIF1333" i="8"/>
  <c r="SHR1333" i="8"/>
  <c r="SHR1339" i="8" s="1"/>
  <c r="SHQ1333" i="8"/>
  <c r="SHP1333" i="8"/>
  <c r="SHB1333" i="8"/>
  <c r="SHB1339" i="8" s="1"/>
  <c r="SHA1333" i="8"/>
  <c r="SGZ1333" i="8"/>
  <c r="SGL1333" i="8"/>
  <c r="SGL1339" i="8" s="1"/>
  <c r="SGK1333" i="8"/>
  <c r="SGJ1333" i="8"/>
  <c r="SFV1333" i="8"/>
  <c r="SFV1339" i="8" s="1"/>
  <c r="SFU1333" i="8"/>
  <c r="SFT1333" i="8"/>
  <c r="SFF1333" i="8"/>
  <c r="SFF1339" i="8" s="1"/>
  <c r="SFE1333" i="8"/>
  <c r="SFD1333" i="8"/>
  <c r="SEP1333" i="8"/>
  <c r="SEP1339" i="8" s="1"/>
  <c r="SEO1333" i="8"/>
  <c r="SEN1333" i="8"/>
  <c r="SDZ1333" i="8"/>
  <c r="SDZ1339" i="8" s="1"/>
  <c r="SDY1333" i="8"/>
  <c r="SDX1333" i="8"/>
  <c r="SDJ1333" i="8"/>
  <c r="SDJ1339" i="8" s="1"/>
  <c r="SDI1333" i="8"/>
  <c r="SDH1333" i="8"/>
  <c r="SCT1333" i="8"/>
  <c r="SCT1339" i="8" s="1"/>
  <c r="SCS1333" i="8"/>
  <c r="SCR1333" i="8"/>
  <c r="SCD1333" i="8"/>
  <c r="SCD1339" i="8" s="1"/>
  <c r="SCC1333" i="8"/>
  <c r="SCB1333" i="8"/>
  <c r="SBN1333" i="8"/>
  <c r="SBN1339" i="8" s="1"/>
  <c r="SBM1333" i="8"/>
  <c r="SBL1333" i="8"/>
  <c r="SAX1333" i="8"/>
  <c r="SAX1339" i="8" s="1"/>
  <c r="SAW1333" i="8"/>
  <c r="SAV1333" i="8"/>
  <c r="SAH1333" i="8"/>
  <c r="SAH1339" i="8" s="1"/>
  <c r="SAG1333" i="8"/>
  <c r="SAF1333" i="8"/>
  <c r="RZR1333" i="8"/>
  <c r="RZR1339" i="8" s="1"/>
  <c r="RZQ1333" i="8"/>
  <c r="RZP1333" i="8"/>
  <c r="RZB1333" i="8"/>
  <c r="RZB1339" i="8" s="1"/>
  <c r="RZA1333" i="8"/>
  <c r="RYZ1333" i="8"/>
  <c r="RYL1333" i="8"/>
  <c r="RYL1339" i="8" s="1"/>
  <c r="RYK1333" i="8"/>
  <c r="RYJ1333" i="8"/>
  <c r="RXV1333" i="8"/>
  <c r="RXV1339" i="8" s="1"/>
  <c r="RXU1333" i="8"/>
  <c r="RXT1333" i="8"/>
  <c r="RXF1333" i="8"/>
  <c r="RXF1339" i="8" s="1"/>
  <c r="RXE1333" i="8"/>
  <c r="RXD1333" i="8"/>
  <c r="RWP1333" i="8"/>
  <c r="RWP1339" i="8" s="1"/>
  <c r="RWO1333" i="8"/>
  <c r="RWN1333" i="8"/>
  <c r="RVZ1333" i="8"/>
  <c r="RVZ1339" i="8" s="1"/>
  <c r="RVY1333" i="8"/>
  <c r="RVX1333" i="8"/>
  <c r="RVJ1333" i="8"/>
  <c r="RVJ1339" i="8" s="1"/>
  <c r="RVI1333" i="8"/>
  <c r="RVH1333" i="8"/>
  <c r="RUT1333" i="8"/>
  <c r="RUT1339" i="8" s="1"/>
  <c r="RUS1333" i="8"/>
  <c r="RUR1333" i="8"/>
  <c r="RUD1333" i="8"/>
  <c r="RUD1339" i="8" s="1"/>
  <c r="RUC1333" i="8"/>
  <c r="RUB1333" i="8"/>
  <c r="RTN1333" i="8"/>
  <c r="RTN1339" i="8" s="1"/>
  <c r="RTM1333" i="8"/>
  <c r="RTL1333" i="8"/>
  <c r="RSX1333" i="8"/>
  <c r="RSX1339" i="8" s="1"/>
  <c r="RSW1333" i="8"/>
  <c r="RSV1333" i="8"/>
  <c r="RSH1333" i="8"/>
  <c r="RSH1339" i="8" s="1"/>
  <c r="RSG1333" i="8"/>
  <c r="RSF1333" i="8"/>
  <c r="RRR1333" i="8"/>
  <c r="RRR1339" i="8" s="1"/>
  <c r="RRQ1333" i="8"/>
  <c r="RRP1333" i="8"/>
  <c r="RRB1333" i="8"/>
  <c r="RRB1339" i="8" s="1"/>
  <c r="RRA1333" i="8"/>
  <c r="RQZ1333" i="8"/>
  <c r="RQL1333" i="8"/>
  <c r="RQL1339" i="8" s="1"/>
  <c r="RQK1333" i="8"/>
  <c r="RQJ1333" i="8"/>
  <c r="RPV1333" i="8"/>
  <c r="RPV1339" i="8" s="1"/>
  <c r="RPU1333" i="8"/>
  <c r="RPT1333" i="8"/>
  <c r="RPF1333" i="8"/>
  <c r="RPF1339" i="8" s="1"/>
  <c r="RPE1333" i="8"/>
  <c r="RPD1333" i="8"/>
  <c r="ROP1333" i="8"/>
  <c r="ROP1339" i="8" s="1"/>
  <c r="ROO1333" i="8"/>
  <c r="RON1333" i="8"/>
  <c r="RNZ1333" i="8"/>
  <c r="RNZ1339" i="8" s="1"/>
  <c r="RNY1333" i="8"/>
  <c r="RNX1333" i="8"/>
  <c r="RNJ1333" i="8"/>
  <c r="RNJ1339" i="8" s="1"/>
  <c r="RNI1333" i="8"/>
  <c r="RNH1333" i="8"/>
  <c r="RMT1333" i="8"/>
  <c r="RMT1339" i="8" s="1"/>
  <c r="RMS1333" i="8"/>
  <c r="RMR1333" i="8"/>
  <c r="RMD1333" i="8"/>
  <c r="RMD1339" i="8" s="1"/>
  <c r="RMC1333" i="8"/>
  <c r="RMB1333" i="8"/>
  <c r="RLN1333" i="8"/>
  <c r="RLN1339" i="8" s="1"/>
  <c r="RLM1333" i="8"/>
  <c r="RLL1333" i="8"/>
  <c r="RKX1333" i="8"/>
  <c r="RKX1339" i="8" s="1"/>
  <c r="RKW1333" i="8"/>
  <c r="RKV1333" i="8"/>
  <c r="RKH1333" i="8"/>
  <c r="RKH1339" i="8" s="1"/>
  <c r="RKG1333" i="8"/>
  <c r="RKF1333" i="8"/>
  <c r="RJR1333" i="8"/>
  <c r="RJR1339" i="8" s="1"/>
  <c r="RJQ1333" i="8"/>
  <c r="RJP1333" i="8"/>
  <c r="RJB1333" i="8"/>
  <c r="RJB1339" i="8" s="1"/>
  <c r="RJA1333" i="8"/>
  <c r="RIZ1333" i="8"/>
  <c r="RIL1333" i="8"/>
  <c r="RIL1339" i="8" s="1"/>
  <c r="RIK1333" i="8"/>
  <c r="RIJ1333" i="8"/>
  <c r="RHV1333" i="8"/>
  <c r="RHV1339" i="8" s="1"/>
  <c r="RHU1333" i="8"/>
  <c r="RHT1333" i="8"/>
  <c r="RHF1333" i="8"/>
  <c r="RHF1339" i="8" s="1"/>
  <c r="RHE1333" i="8"/>
  <c r="RHD1333" i="8"/>
  <c r="RGP1333" i="8"/>
  <c r="RGP1339" i="8" s="1"/>
  <c r="RGO1333" i="8"/>
  <c r="RGN1333" i="8"/>
  <c r="RFZ1333" i="8"/>
  <c r="RFZ1339" i="8" s="1"/>
  <c r="RFY1333" i="8"/>
  <c r="RFX1333" i="8"/>
  <c r="RFJ1333" i="8"/>
  <c r="RFJ1339" i="8" s="1"/>
  <c r="RFI1333" i="8"/>
  <c r="RFH1333" i="8"/>
  <c r="RET1333" i="8"/>
  <c r="RET1339" i="8" s="1"/>
  <c r="RES1333" i="8"/>
  <c r="RER1333" i="8"/>
  <c r="RED1333" i="8"/>
  <c r="RED1339" i="8" s="1"/>
  <c r="REC1333" i="8"/>
  <c r="REB1333" i="8"/>
  <c r="RDN1333" i="8"/>
  <c r="RDN1339" i="8" s="1"/>
  <c r="RDM1333" i="8"/>
  <c r="RDL1333" i="8"/>
  <c r="RCX1333" i="8"/>
  <c r="RCX1339" i="8" s="1"/>
  <c r="RCW1333" i="8"/>
  <c r="RCV1333" i="8"/>
  <c r="RCH1333" i="8"/>
  <c r="RCH1339" i="8" s="1"/>
  <c r="RCG1333" i="8"/>
  <c r="RCF1333" i="8"/>
  <c r="RBR1333" i="8"/>
  <c r="RBR1339" i="8" s="1"/>
  <c r="RBQ1333" i="8"/>
  <c r="RBP1333" i="8"/>
  <c r="RBB1333" i="8"/>
  <c r="RBB1339" i="8" s="1"/>
  <c r="RBA1333" i="8"/>
  <c r="RAZ1333" i="8"/>
  <c r="RAL1333" i="8"/>
  <c r="RAL1339" i="8" s="1"/>
  <c r="RAK1333" i="8"/>
  <c r="RAJ1333" i="8"/>
  <c r="QZV1333" i="8"/>
  <c r="QZV1339" i="8" s="1"/>
  <c r="QZU1333" i="8"/>
  <c r="QZT1333" i="8"/>
  <c r="QZF1333" i="8"/>
  <c r="QZF1339" i="8" s="1"/>
  <c r="QZE1333" i="8"/>
  <c r="QZD1333" i="8"/>
  <c r="QYP1333" i="8"/>
  <c r="QYP1339" i="8" s="1"/>
  <c r="QYO1333" i="8"/>
  <c r="QYN1333" i="8"/>
  <c r="QXZ1333" i="8"/>
  <c r="QXZ1339" i="8" s="1"/>
  <c r="QXY1333" i="8"/>
  <c r="QXX1333" i="8"/>
  <c r="QXJ1333" i="8"/>
  <c r="QXJ1339" i="8" s="1"/>
  <c r="QXI1333" i="8"/>
  <c r="QXH1333" i="8"/>
  <c r="QWT1333" i="8"/>
  <c r="QWT1339" i="8" s="1"/>
  <c r="QWS1333" i="8"/>
  <c r="QWR1333" i="8"/>
  <c r="QWD1333" i="8"/>
  <c r="QWD1339" i="8" s="1"/>
  <c r="QWC1333" i="8"/>
  <c r="QWB1333" i="8"/>
  <c r="QVN1333" i="8"/>
  <c r="QVN1339" i="8" s="1"/>
  <c r="QVM1333" i="8"/>
  <c r="QVL1333" i="8"/>
  <c r="QUX1333" i="8"/>
  <c r="QUX1339" i="8" s="1"/>
  <c r="QUW1333" i="8"/>
  <c r="QUV1333" i="8"/>
  <c r="QUH1333" i="8"/>
  <c r="QUH1339" i="8" s="1"/>
  <c r="QUG1333" i="8"/>
  <c r="QUF1333" i="8"/>
  <c r="QTR1333" i="8"/>
  <c r="QTR1339" i="8" s="1"/>
  <c r="QTQ1333" i="8"/>
  <c r="QTP1333" i="8"/>
  <c r="QTB1333" i="8"/>
  <c r="QTB1339" i="8" s="1"/>
  <c r="QTA1333" i="8"/>
  <c r="QSZ1333" i="8"/>
  <c r="QSL1333" i="8"/>
  <c r="QSL1339" i="8" s="1"/>
  <c r="QSK1333" i="8"/>
  <c r="QSJ1333" i="8"/>
  <c r="QRV1333" i="8"/>
  <c r="QRV1339" i="8" s="1"/>
  <c r="QRU1333" i="8"/>
  <c r="QRT1333" i="8"/>
  <c r="QRF1333" i="8"/>
  <c r="QRF1339" i="8" s="1"/>
  <c r="QRE1333" i="8"/>
  <c r="QRD1333" i="8"/>
  <c r="QQP1333" i="8"/>
  <c r="QQP1339" i="8" s="1"/>
  <c r="QQO1333" i="8"/>
  <c r="QQN1333" i="8"/>
  <c r="QPZ1333" i="8"/>
  <c r="QPZ1339" i="8" s="1"/>
  <c r="QPY1333" i="8"/>
  <c r="QPX1333" i="8"/>
  <c r="QPJ1333" i="8"/>
  <c r="QPJ1339" i="8" s="1"/>
  <c r="QPI1333" i="8"/>
  <c r="QPH1333" i="8"/>
  <c r="QOT1333" i="8"/>
  <c r="QOT1339" i="8" s="1"/>
  <c r="QOS1333" i="8"/>
  <c r="QOR1333" i="8"/>
  <c r="QOD1333" i="8"/>
  <c r="QOD1339" i="8" s="1"/>
  <c r="QOC1333" i="8"/>
  <c r="QOB1333" i="8"/>
  <c r="QNN1333" i="8"/>
  <c r="QNN1339" i="8" s="1"/>
  <c r="QNM1333" i="8"/>
  <c r="QNL1333" i="8"/>
  <c r="QMX1333" i="8"/>
  <c r="QMX1339" i="8" s="1"/>
  <c r="QMW1333" i="8"/>
  <c r="QMV1333" i="8"/>
  <c r="QMH1333" i="8"/>
  <c r="QMH1339" i="8" s="1"/>
  <c r="QMG1333" i="8"/>
  <c r="QMF1333" i="8"/>
  <c r="QLR1333" i="8"/>
  <c r="QLR1339" i="8" s="1"/>
  <c r="QLQ1333" i="8"/>
  <c r="QLP1333" i="8"/>
  <c r="QLB1333" i="8"/>
  <c r="QLB1339" i="8" s="1"/>
  <c r="QLA1333" i="8"/>
  <c r="QKZ1333" i="8"/>
  <c r="QKL1333" i="8"/>
  <c r="QKL1339" i="8" s="1"/>
  <c r="QKK1333" i="8"/>
  <c r="QKJ1333" i="8"/>
  <c r="QJV1333" i="8"/>
  <c r="QJV1339" i="8" s="1"/>
  <c r="QJU1333" i="8"/>
  <c r="QJT1333" i="8"/>
  <c r="QJF1333" i="8"/>
  <c r="QJF1339" i="8" s="1"/>
  <c r="QJE1333" i="8"/>
  <c r="QJD1333" i="8"/>
  <c r="QIP1333" i="8"/>
  <c r="QIP1339" i="8" s="1"/>
  <c r="QIO1333" i="8"/>
  <c r="QIN1333" i="8"/>
  <c r="QHZ1333" i="8"/>
  <c r="QHZ1339" i="8" s="1"/>
  <c r="QHY1333" i="8"/>
  <c r="QHX1333" i="8"/>
  <c r="QHJ1333" i="8"/>
  <c r="QHJ1339" i="8" s="1"/>
  <c r="QHI1333" i="8"/>
  <c r="QHH1333" i="8"/>
  <c r="QGT1333" i="8"/>
  <c r="QGT1339" i="8" s="1"/>
  <c r="QGS1333" i="8"/>
  <c r="QGR1333" i="8"/>
  <c r="QGD1333" i="8"/>
  <c r="QGD1339" i="8" s="1"/>
  <c r="QGC1333" i="8"/>
  <c r="QGB1333" i="8"/>
  <c r="QFN1333" i="8"/>
  <c r="QFN1339" i="8" s="1"/>
  <c r="QFM1333" i="8"/>
  <c r="QFL1333" i="8"/>
  <c r="QEX1333" i="8"/>
  <c r="QEX1339" i="8" s="1"/>
  <c r="QEW1333" i="8"/>
  <c r="QEV1333" i="8"/>
  <c r="QEH1333" i="8"/>
  <c r="QEH1339" i="8" s="1"/>
  <c r="QEG1333" i="8"/>
  <c r="QEF1333" i="8"/>
  <c r="QDR1333" i="8"/>
  <c r="QDR1339" i="8" s="1"/>
  <c r="QDQ1333" i="8"/>
  <c r="QDP1333" i="8"/>
  <c r="QDB1333" i="8"/>
  <c r="QDB1339" i="8" s="1"/>
  <c r="QDA1333" i="8"/>
  <c r="QCZ1333" i="8"/>
  <c r="QCL1333" i="8"/>
  <c r="QCL1339" i="8" s="1"/>
  <c r="QCK1333" i="8"/>
  <c r="QCJ1333" i="8"/>
  <c r="QBV1333" i="8"/>
  <c r="QBV1339" i="8" s="1"/>
  <c r="QBU1333" i="8"/>
  <c r="QBT1333" i="8"/>
  <c r="QBF1333" i="8"/>
  <c r="QBF1339" i="8" s="1"/>
  <c r="QBE1333" i="8"/>
  <c r="QBD1333" i="8"/>
  <c r="QAP1333" i="8"/>
  <c r="QAP1339" i="8" s="1"/>
  <c r="QAO1333" i="8"/>
  <c r="QAN1333" i="8"/>
  <c r="PZZ1333" i="8"/>
  <c r="PZZ1339" i="8" s="1"/>
  <c r="PZY1333" i="8"/>
  <c r="PZX1333" i="8"/>
  <c r="PZJ1333" i="8"/>
  <c r="PZJ1339" i="8" s="1"/>
  <c r="PZI1333" i="8"/>
  <c r="PZH1333" i="8"/>
  <c r="PYT1333" i="8"/>
  <c r="PYT1339" i="8" s="1"/>
  <c r="PYS1333" i="8"/>
  <c r="PYR1333" i="8"/>
  <c r="PYD1333" i="8"/>
  <c r="PYD1339" i="8" s="1"/>
  <c r="PYC1333" i="8"/>
  <c r="PYB1333" i="8"/>
  <c r="PXN1333" i="8"/>
  <c r="PXN1339" i="8" s="1"/>
  <c r="PXM1333" i="8"/>
  <c r="PXL1333" i="8"/>
  <c r="PWX1333" i="8"/>
  <c r="PWX1339" i="8" s="1"/>
  <c r="PWW1333" i="8"/>
  <c r="PWV1333" i="8"/>
  <c r="PWH1333" i="8"/>
  <c r="PWH1339" i="8" s="1"/>
  <c r="PWG1333" i="8"/>
  <c r="PWF1333" i="8"/>
  <c r="PVR1333" i="8"/>
  <c r="PVR1339" i="8" s="1"/>
  <c r="PVQ1333" i="8"/>
  <c r="PVP1333" i="8"/>
  <c r="PVB1333" i="8"/>
  <c r="PVB1339" i="8" s="1"/>
  <c r="PVA1333" i="8"/>
  <c r="PUZ1333" i="8"/>
  <c r="PUL1333" i="8"/>
  <c r="PUL1339" i="8" s="1"/>
  <c r="PUK1333" i="8"/>
  <c r="PUJ1333" i="8"/>
  <c r="PTV1333" i="8"/>
  <c r="PTV1339" i="8" s="1"/>
  <c r="PTU1333" i="8"/>
  <c r="PTT1333" i="8"/>
  <c r="PTF1333" i="8"/>
  <c r="PTF1339" i="8" s="1"/>
  <c r="PTE1333" i="8"/>
  <c r="PTD1333" i="8"/>
  <c r="PSP1333" i="8"/>
  <c r="PSP1339" i="8" s="1"/>
  <c r="PSO1333" i="8"/>
  <c r="PSN1333" i="8"/>
  <c r="PRZ1333" i="8"/>
  <c r="PRZ1339" i="8" s="1"/>
  <c r="PRY1333" i="8"/>
  <c r="PRX1333" i="8"/>
  <c r="PRJ1333" i="8"/>
  <c r="PRJ1339" i="8" s="1"/>
  <c r="PRI1333" i="8"/>
  <c r="PRH1333" i="8"/>
  <c r="PQT1333" i="8"/>
  <c r="PQT1339" i="8" s="1"/>
  <c r="PQS1333" i="8"/>
  <c r="PQR1333" i="8"/>
  <c r="PQD1333" i="8"/>
  <c r="PQD1339" i="8" s="1"/>
  <c r="PQC1333" i="8"/>
  <c r="PQB1333" i="8"/>
  <c r="PPN1333" i="8"/>
  <c r="PPN1339" i="8" s="1"/>
  <c r="PPM1333" i="8"/>
  <c r="PPL1333" i="8"/>
  <c r="POX1333" i="8"/>
  <c r="POX1339" i="8" s="1"/>
  <c r="POW1333" i="8"/>
  <c r="POV1333" i="8"/>
  <c r="POH1333" i="8"/>
  <c r="POH1339" i="8" s="1"/>
  <c r="POG1333" i="8"/>
  <c r="POF1333" i="8"/>
  <c r="PNR1333" i="8"/>
  <c r="PNR1339" i="8" s="1"/>
  <c r="PNQ1333" i="8"/>
  <c r="PNP1333" i="8"/>
  <c r="PNB1333" i="8"/>
  <c r="PNB1339" i="8" s="1"/>
  <c r="PNA1333" i="8"/>
  <c r="PMZ1333" i="8"/>
  <c r="PML1333" i="8"/>
  <c r="PML1339" i="8" s="1"/>
  <c r="PMK1333" i="8"/>
  <c r="PMJ1333" i="8"/>
  <c r="PLV1333" i="8"/>
  <c r="PLV1339" i="8" s="1"/>
  <c r="PLU1333" i="8"/>
  <c r="PLT1333" i="8"/>
  <c r="PLF1333" i="8"/>
  <c r="PLF1339" i="8" s="1"/>
  <c r="PLE1333" i="8"/>
  <c r="PLD1333" i="8"/>
  <c r="PKP1333" i="8"/>
  <c r="PKP1339" i="8" s="1"/>
  <c r="PKO1333" i="8"/>
  <c r="PKN1333" i="8"/>
  <c r="PJZ1333" i="8"/>
  <c r="PJZ1339" i="8" s="1"/>
  <c r="PJY1333" i="8"/>
  <c r="PJX1333" i="8"/>
  <c r="PJJ1333" i="8"/>
  <c r="PJJ1339" i="8" s="1"/>
  <c r="PJI1333" i="8"/>
  <c r="PJH1333" i="8"/>
  <c r="PIT1333" i="8"/>
  <c r="PIT1339" i="8" s="1"/>
  <c r="PIS1333" i="8"/>
  <c r="PIR1333" i="8"/>
  <c r="PID1333" i="8"/>
  <c r="PID1339" i="8" s="1"/>
  <c r="PIC1333" i="8"/>
  <c r="PIB1333" i="8"/>
  <c r="PHN1333" i="8"/>
  <c r="PHN1339" i="8" s="1"/>
  <c r="PHM1333" i="8"/>
  <c r="PHL1333" i="8"/>
  <c r="PGX1333" i="8"/>
  <c r="PGX1339" i="8" s="1"/>
  <c r="PGW1333" i="8"/>
  <c r="PGV1333" i="8"/>
  <c r="PGH1333" i="8"/>
  <c r="PGH1339" i="8" s="1"/>
  <c r="PGG1333" i="8"/>
  <c r="PGF1333" i="8"/>
  <c r="PFR1333" i="8"/>
  <c r="PFR1339" i="8" s="1"/>
  <c r="PFQ1333" i="8"/>
  <c r="PFP1333" i="8"/>
  <c r="PFB1333" i="8"/>
  <c r="PFB1339" i="8" s="1"/>
  <c r="PFA1333" i="8"/>
  <c r="PEZ1333" i="8"/>
  <c r="PEL1333" i="8"/>
  <c r="PEL1339" i="8" s="1"/>
  <c r="PEK1333" i="8"/>
  <c r="PEJ1333" i="8"/>
  <c r="PDV1333" i="8"/>
  <c r="PDV1339" i="8" s="1"/>
  <c r="PDU1333" i="8"/>
  <c r="PDT1333" i="8"/>
  <c r="PDF1333" i="8"/>
  <c r="PDF1339" i="8" s="1"/>
  <c r="PDE1333" i="8"/>
  <c r="PDD1333" i="8"/>
  <c r="PCP1333" i="8"/>
  <c r="PCP1339" i="8" s="1"/>
  <c r="PCO1333" i="8"/>
  <c r="PCN1333" i="8"/>
  <c r="PBZ1333" i="8"/>
  <c r="PBZ1339" i="8" s="1"/>
  <c r="PBY1333" i="8"/>
  <c r="PBX1333" i="8"/>
  <c r="PBJ1333" i="8"/>
  <c r="PBJ1339" i="8" s="1"/>
  <c r="PBI1333" i="8"/>
  <c r="PBH1333" i="8"/>
  <c r="PAT1333" i="8"/>
  <c r="PAT1339" i="8" s="1"/>
  <c r="PAS1333" i="8"/>
  <c r="PAR1333" i="8"/>
  <c r="PAD1333" i="8"/>
  <c r="PAD1339" i="8" s="1"/>
  <c r="PAC1333" i="8"/>
  <c r="PAB1333" i="8"/>
  <c r="OZN1333" i="8"/>
  <c r="OZN1339" i="8" s="1"/>
  <c r="OZM1333" i="8"/>
  <c r="OZL1333" i="8"/>
  <c r="OYX1333" i="8"/>
  <c r="OYX1339" i="8" s="1"/>
  <c r="OYW1333" i="8"/>
  <c r="OYV1333" i="8"/>
  <c r="OYH1333" i="8"/>
  <c r="OYH1339" i="8" s="1"/>
  <c r="OYG1333" i="8"/>
  <c r="OYF1333" i="8"/>
  <c r="OXR1333" i="8"/>
  <c r="OXR1339" i="8" s="1"/>
  <c r="OXQ1333" i="8"/>
  <c r="OXP1333" i="8"/>
  <c r="OXB1333" i="8"/>
  <c r="OXB1339" i="8" s="1"/>
  <c r="OXA1333" i="8"/>
  <c r="OWZ1333" i="8"/>
  <c r="OWL1333" i="8"/>
  <c r="OWL1339" i="8" s="1"/>
  <c r="OWK1333" i="8"/>
  <c r="OWJ1333" i="8"/>
  <c r="OVV1333" i="8"/>
  <c r="OVV1339" i="8" s="1"/>
  <c r="OVU1333" i="8"/>
  <c r="OVT1333" i="8"/>
  <c r="OVF1333" i="8"/>
  <c r="OVF1339" i="8" s="1"/>
  <c r="OVE1333" i="8"/>
  <c r="OVD1333" i="8"/>
  <c r="OUP1333" i="8"/>
  <c r="OUP1339" i="8" s="1"/>
  <c r="OUO1333" i="8"/>
  <c r="OUN1333" i="8"/>
  <c r="OTZ1333" i="8"/>
  <c r="OTZ1339" i="8" s="1"/>
  <c r="OTY1333" i="8"/>
  <c r="OTX1333" i="8"/>
  <c r="OTJ1333" i="8"/>
  <c r="OTJ1339" i="8" s="1"/>
  <c r="OTI1333" i="8"/>
  <c r="OTH1333" i="8"/>
  <c r="OST1333" i="8"/>
  <c r="OST1339" i="8" s="1"/>
  <c r="OSS1333" i="8"/>
  <c r="OSR1333" i="8"/>
  <c r="OSD1333" i="8"/>
  <c r="OSD1339" i="8" s="1"/>
  <c r="OSC1333" i="8"/>
  <c r="OSB1333" i="8"/>
  <c r="ORN1333" i="8"/>
  <c r="ORN1339" i="8" s="1"/>
  <c r="ORM1333" i="8"/>
  <c r="ORL1333" i="8"/>
  <c r="OQX1333" i="8"/>
  <c r="OQX1339" i="8" s="1"/>
  <c r="OQW1333" i="8"/>
  <c r="OQV1333" i="8"/>
  <c r="OQH1333" i="8"/>
  <c r="OQH1339" i="8" s="1"/>
  <c r="OQG1333" i="8"/>
  <c r="OQF1333" i="8"/>
  <c r="OPR1333" i="8"/>
  <c r="OPR1339" i="8" s="1"/>
  <c r="OPQ1333" i="8"/>
  <c r="OPP1333" i="8"/>
  <c r="OPB1333" i="8"/>
  <c r="OPB1339" i="8" s="1"/>
  <c r="OPA1333" i="8"/>
  <c r="OOZ1333" i="8"/>
  <c r="OOL1333" i="8"/>
  <c r="OOL1339" i="8" s="1"/>
  <c r="OOK1333" i="8"/>
  <c r="OOJ1333" i="8"/>
  <c r="ONV1333" i="8"/>
  <c r="ONV1339" i="8" s="1"/>
  <c r="ONU1333" i="8"/>
  <c r="ONT1333" i="8"/>
  <c r="ONF1333" i="8"/>
  <c r="ONF1339" i="8" s="1"/>
  <c r="ONE1333" i="8"/>
  <c r="OND1333" i="8"/>
  <c r="OMP1333" i="8"/>
  <c r="OMP1339" i="8" s="1"/>
  <c r="OMO1333" i="8"/>
  <c r="OMN1333" i="8"/>
  <c r="OLZ1333" i="8"/>
  <c r="OLZ1339" i="8" s="1"/>
  <c r="OLY1333" i="8"/>
  <c r="OLX1333" i="8"/>
  <c r="OLJ1333" i="8"/>
  <c r="OLJ1339" i="8" s="1"/>
  <c r="OLI1333" i="8"/>
  <c r="OLH1333" i="8"/>
  <c r="OKT1333" i="8"/>
  <c r="OKT1339" i="8" s="1"/>
  <c r="OKS1333" i="8"/>
  <c r="OKR1333" i="8"/>
  <c r="OKD1333" i="8"/>
  <c r="OKD1339" i="8" s="1"/>
  <c r="OKC1333" i="8"/>
  <c r="OKB1333" i="8"/>
  <c r="OJN1333" i="8"/>
  <c r="OJN1339" i="8" s="1"/>
  <c r="OJM1333" i="8"/>
  <c r="OJL1333" i="8"/>
  <c r="OIX1333" i="8"/>
  <c r="OIX1339" i="8" s="1"/>
  <c r="OIW1333" i="8"/>
  <c r="OIV1333" i="8"/>
  <c r="OIH1333" i="8"/>
  <c r="OIH1339" i="8" s="1"/>
  <c r="OIG1333" i="8"/>
  <c r="OIF1333" i="8"/>
  <c r="OHR1333" i="8"/>
  <c r="OHR1339" i="8" s="1"/>
  <c r="OHQ1333" i="8"/>
  <c r="OHP1333" i="8"/>
  <c r="OHB1333" i="8"/>
  <c r="OHB1339" i="8" s="1"/>
  <c r="OHA1333" i="8"/>
  <c r="OGZ1333" i="8"/>
  <c r="OGL1333" i="8"/>
  <c r="OGL1339" i="8" s="1"/>
  <c r="OGK1333" i="8"/>
  <c r="OGJ1333" i="8"/>
  <c r="OFV1333" i="8"/>
  <c r="OFV1339" i="8" s="1"/>
  <c r="OFU1333" i="8"/>
  <c r="OFT1333" i="8"/>
  <c r="OFF1333" i="8"/>
  <c r="OFF1339" i="8" s="1"/>
  <c r="OFE1333" i="8"/>
  <c r="OFD1333" i="8"/>
  <c r="OEP1333" i="8"/>
  <c r="OEP1339" i="8" s="1"/>
  <c r="OEO1333" i="8"/>
  <c r="OEN1333" i="8"/>
  <c r="ODZ1333" i="8"/>
  <c r="ODZ1339" i="8" s="1"/>
  <c r="ODY1333" i="8"/>
  <c r="ODX1333" i="8"/>
  <c r="ODJ1333" i="8"/>
  <c r="ODJ1339" i="8" s="1"/>
  <c r="ODI1333" i="8"/>
  <c r="ODH1333" i="8"/>
  <c r="OCT1333" i="8"/>
  <c r="OCT1339" i="8" s="1"/>
  <c r="OCS1333" i="8"/>
  <c r="OCR1333" i="8"/>
  <c r="OCD1333" i="8"/>
  <c r="OCD1339" i="8" s="1"/>
  <c r="OCC1333" i="8"/>
  <c r="OCB1333" i="8"/>
  <c r="OBN1333" i="8"/>
  <c r="OBN1339" i="8" s="1"/>
  <c r="OBM1333" i="8"/>
  <c r="OBL1333" i="8"/>
  <c r="OAX1333" i="8"/>
  <c r="OAX1339" i="8" s="1"/>
  <c r="OAW1333" i="8"/>
  <c r="OAV1333" i="8"/>
  <c r="OAH1333" i="8"/>
  <c r="OAH1339" i="8" s="1"/>
  <c r="OAG1333" i="8"/>
  <c r="OAF1333" i="8"/>
  <c r="NZR1333" i="8"/>
  <c r="NZR1339" i="8" s="1"/>
  <c r="NZQ1333" i="8"/>
  <c r="NZP1333" i="8"/>
  <c r="NZB1333" i="8"/>
  <c r="NZB1339" i="8" s="1"/>
  <c r="NZA1333" i="8"/>
  <c r="NYZ1333" i="8"/>
  <c r="NYL1333" i="8"/>
  <c r="NYL1339" i="8" s="1"/>
  <c r="NYK1333" i="8"/>
  <c r="NYJ1333" i="8"/>
  <c r="NXV1333" i="8"/>
  <c r="NXV1339" i="8" s="1"/>
  <c r="NXU1333" i="8"/>
  <c r="NXT1333" i="8"/>
  <c r="NXF1333" i="8"/>
  <c r="NXF1339" i="8" s="1"/>
  <c r="NXE1333" i="8"/>
  <c r="NXD1333" i="8"/>
  <c r="NWP1333" i="8"/>
  <c r="NWP1339" i="8" s="1"/>
  <c r="NWO1333" i="8"/>
  <c r="NWN1333" i="8"/>
  <c r="NVZ1333" i="8"/>
  <c r="NVZ1339" i="8" s="1"/>
  <c r="NVY1333" i="8"/>
  <c r="NVX1333" i="8"/>
  <c r="NVJ1333" i="8"/>
  <c r="NVJ1339" i="8" s="1"/>
  <c r="NVI1333" i="8"/>
  <c r="NVH1333" i="8"/>
  <c r="NUT1333" i="8"/>
  <c r="NUT1339" i="8" s="1"/>
  <c r="NUS1333" i="8"/>
  <c r="NUR1333" i="8"/>
  <c r="NUD1333" i="8"/>
  <c r="NUD1339" i="8" s="1"/>
  <c r="NUC1333" i="8"/>
  <c r="NUB1333" i="8"/>
  <c r="NTN1333" i="8"/>
  <c r="NTN1339" i="8" s="1"/>
  <c r="NTM1333" i="8"/>
  <c r="NTL1333" i="8"/>
  <c r="NSX1333" i="8"/>
  <c r="NSX1339" i="8" s="1"/>
  <c r="NSW1333" i="8"/>
  <c r="NSV1333" i="8"/>
  <c r="NSH1333" i="8"/>
  <c r="NSH1339" i="8" s="1"/>
  <c r="NSG1333" i="8"/>
  <c r="NSF1333" i="8"/>
  <c r="NRR1333" i="8"/>
  <c r="NRR1339" i="8" s="1"/>
  <c r="NRQ1333" i="8"/>
  <c r="NRP1333" i="8"/>
  <c r="NRB1333" i="8"/>
  <c r="NRB1339" i="8" s="1"/>
  <c r="NRA1333" i="8"/>
  <c r="NQZ1333" i="8"/>
  <c r="NQL1333" i="8"/>
  <c r="NQL1339" i="8" s="1"/>
  <c r="NQK1333" i="8"/>
  <c r="NQJ1333" i="8"/>
  <c r="NPV1333" i="8"/>
  <c r="NPV1339" i="8" s="1"/>
  <c r="NPU1333" i="8"/>
  <c r="NPT1333" i="8"/>
  <c r="NPF1333" i="8"/>
  <c r="NPF1339" i="8" s="1"/>
  <c r="NPE1333" i="8"/>
  <c r="NPD1333" i="8"/>
  <c r="NOP1333" i="8"/>
  <c r="NOP1339" i="8" s="1"/>
  <c r="NOO1333" i="8"/>
  <c r="NON1333" i="8"/>
  <c r="NNZ1333" i="8"/>
  <c r="NNZ1339" i="8" s="1"/>
  <c r="NNY1333" i="8"/>
  <c r="NNX1333" i="8"/>
  <c r="NNJ1333" i="8"/>
  <c r="NNJ1339" i="8" s="1"/>
  <c r="NNI1333" i="8"/>
  <c r="NNH1333" i="8"/>
  <c r="NMT1333" i="8"/>
  <c r="NMT1339" i="8" s="1"/>
  <c r="NMS1333" i="8"/>
  <c r="NMR1333" i="8"/>
  <c r="NMD1333" i="8"/>
  <c r="NMD1339" i="8" s="1"/>
  <c r="NMC1333" i="8"/>
  <c r="NMB1333" i="8"/>
  <c r="NLN1333" i="8"/>
  <c r="NLN1339" i="8" s="1"/>
  <c r="NLM1333" i="8"/>
  <c r="NLL1333" i="8"/>
  <c r="NKX1333" i="8"/>
  <c r="NKX1339" i="8" s="1"/>
  <c r="NKW1333" i="8"/>
  <c r="NKV1333" i="8"/>
  <c r="NKH1333" i="8"/>
  <c r="NKH1339" i="8" s="1"/>
  <c r="NKG1333" i="8"/>
  <c r="NKF1333" i="8"/>
  <c r="NJR1333" i="8"/>
  <c r="NJR1339" i="8" s="1"/>
  <c r="NJQ1333" i="8"/>
  <c r="NJP1333" i="8"/>
  <c r="NJB1333" i="8"/>
  <c r="NJB1339" i="8" s="1"/>
  <c r="NJA1333" i="8"/>
  <c r="NIZ1333" i="8"/>
  <c r="NIL1333" i="8"/>
  <c r="NIL1339" i="8" s="1"/>
  <c r="NIK1333" i="8"/>
  <c r="NIJ1333" i="8"/>
  <c r="NHV1333" i="8"/>
  <c r="NHV1339" i="8" s="1"/>
  <c r="NHU1333" i="8"/>
  <c r="NHT1333" i="8"/>
  <c r="NHF1333" i="8"/>
  <c r="NHF1339" i="8" s="1"/>
  <c r="NHE1333" i="8"/>
  <c r="NHD1333" i="8"/>
  <c r="NGP1333" i="8"/>
  <c r="NGP1339" i="8" s="1"/>
  <c r="NGO1333" i="8"/>
  <c r="NGN1333" i="8"/>
  <c r="NFZ1333" i="8"/>
  <c r="NFZ1339" i="8" s="1"/>
  <c r="NFY1333" i="8"/>
  <c r="NFX1333" i="8"/>
  <c r="NFJ1333" i="8"/>
  <c r="NFJ1339" i="8" s="1"/>
  <c r="NFI1333" i="8"/>
  <c r="NFH1333" i="8"/>
  <c r="NET1333" i="8"/>
  <c r="NET1339" i="8" s="1"/>
  <c r="NES1333" i="8"/>
  <c r="NER1333" i="8"/>
  <c r="NED1333" i="8"/>
  <c r="NED1339" i="8" s="1"/>
  <c r="NEC1333" i="8"/>
  <c r="NEB1333" i="8"/>
  <c r="NDN1333" i="8"/>
  <c r="NDN1339" i="8" s="1"/>
  <c r="NDM1333" i="8"/>
  <c r="NDL1333" i="8"/>
  <c r="NCX1333" i="8"/>
  <c r="NCX1339" i="8" s="1"/>
  <c r="NCW1333" i="8"/>
  <c r="NCV1333" i="8"/>
  <c r="NCH1333" i="8"/>
  <c r="NCH1339" i="8" s="1"/>
  <c r="NCG1333" i="8"/>
  <c r="NCF1333" i="8"/>
  <c r="NBR1333" i="8"/>
  <c r="NBR1339" i="8" s="1"/>
  <c r="NBQ1333" i="8"/>
  <c r="NBP1333" i="8"/>
  <c r="NBB1333" i="8"/>
  <c r="NBB1339" i="8" s="1"/>
  <c r="NBA1333" i="8"/>
  <c r="NAZ1333" i="8"/>
  <c r="NAL1333" i="8"/>
  <c r="NAL1339" i="8" s="1"/>
  <c r="NAK1333" i="8"/>
  <c r="NAJ1333" i="8"/>
  <c r="MZV1333" i="8"/>
  <c r="MZV1339" i="8" s="1"/>
  <c r="MZU1333" i="8"/>
  <c r="MZT1333" i="8"/>
  <c r="MZF1333" i="8"/>
  <c r="MZF1339" i="8" s="1"/>
  <c r="MZE1333" i="8"/>
  <c r="MZD1333" i="8"/>
  <c r="MYP1333" i="8"/>
  <c r="MYP1339" i="8" s="1"/>
  <c r="MYO1333" i="8"/>
  <c r="MYN1333" i="8"/>
  <c r="MXZ1333" i="8"/>
  <c r="MXZ1339" i="8" s="1"/>
  <c r="MXY1333" i="8"/>
  <c r="MXX1333" i="8"/>
  <c r="MXJ1333" i="8"/>
  <c r="MXJ1339" i="8" s="1"/>
  <c r="MXI1333" i="8"/>
  <c r="MXH1333" i="8"/>
  <c r="MWT1333" i="8"/>
  <c r="MWT1339" i="8" s="1"/>
  <c r="MWS1333" i="8"/>
  <c r="MWR1333" i="8"/>
  <c r="MWD1333" i="8"/>
  <c r="MWD1339" i="8" s="1"/>
  <c r="MWC1333" i="8"/>
  <c r="MWB1333" i="8"/>
  <c r="MVN1333" i="8"/>
  <c r="MVN1339" i="8" s="1"/>
  <c r="MVM1333" i="8"/>
  <c r="MVL1333" i="8"/>
  <c r="MUX1333" i="8"/>
  <c r="MUX1339" i="8" s="1"/>
  <c r="MUW1333" i="8"/>
  <c r="MUV1333" i="8"/>
  <c r="MUH1333" i="8"/>
  <c r="MUH1339" i="8" s="1"/>
  <c r="MUG1333" i="8"/>
  <c r="MUF1333" i="8"/>
  <c r="MTR1333" i="8"/>
  <c r="MTR1339" i="8" s="1"/>
  <c r="MTQ1333" i="8"/>
  <c r="MTP1333" i="8"/>
  <c r="MTB1333" i="8"/>
  <c r="MTB1339" i="8" s="1"/>
  <c r="MTA1333" i="8"/>
  <c r="MSZ1333" i="8"/>
  <c r="MSL1333" i="8"/>
  <c r="MSL1339" i="8" s="1"/>
  <c r="MSK1333" i="8"/>
  <c r="MSJ1333" i="8"/>
  <c r="MRV1333" i="8"/>
  <c r="MRV1339" i="8" s="1"/>
  <c r="MRU1333" i="8"/>
  <c r="MRT1333" i="8"/>
  <c r="MRF1333" i="8"/>
  <c r="MRF1339" i="8" s="1"/>
  <c r="MRE1333" i="8"/>
  <c r="MRD1333" i="8"/>
  <c r="MQP1333" i="8"/>
  <c r="MQP1339" i="8" s="1"/>
  <c r="MQO1333" i="8"/>
  <c r="MQN1333" i="8"/>
  <c r="MPZ1333" i="8"/>
  <c r="MPZ1339" i="8" s="1"/>
  <c r="MPY1333" i="8"/>
  <c r="MPX1333" i="8"/>
  <c r="MPJ1333" i="8"/>
  <c r="MPJ1339" i="8" s="1"/>
  <c r="MPI1333" i="8"/>
  <c r="MPH1333" i="8"/>
  <c r="MOT1333" i="8"/>
  <c r="MOT1339" i="8" s="1"/>
  <c r="MOS1333" i="8"/>
  <c r="MOR1333" i="8"/>
  <c r="MOD1333" i="8"/>
  <c r="MOD1339" i="8" s="1"/>
  <c r="MOC1333" i="8"/>
  <c r="MOB1333" i="8"/>
  <c r="MNN1333" i="8"/>
  <c r="MNN1339" i="8" s="1"/>
  <c r="MNM1333" i="8"/>
  <c r="MNL1333" i="8"/>
  <c r="MMX1333" i="8"/>
  <c r="MMX1339" i="8" s="1"/>
  <c r="MMW1333" i="8"/>
  <c r="MMV1333" i="8"/>
  <c r="MMH1333" i="8"/>
  <c r="MMH1339" i="8" s="1"/>
  <c r="MMG1333" i="8"/>
  <c r="MMF1333" i="8"/>
  <c r="MLR1333" i="8"/>
  <c r="MLR1339" i="8" s="1"/>
  <c r="MLQ1333" i="8"/>
  <c r="MLP1333" i="8"/>
  <c r="MLB1333" i="8"/>
  <c r="MLB1339" i="8" s="1"/>
  <c r="MLA1333" i="8"/>
  <c r="MKZ1333" i="8"/>
  <c r="MKL1333" i="8"/>
  <c r="MKL1339" i="8" s="1"/>
  <c r="MKK1333" i="8"/>
  <c r="MKJ1333" i="8"/>
  <c r="MJV1333" i="8"/>
  <c r="MJV1339" i="8" s="1"/>
  <c r="MJU1333" i="8"/>
  <c r="MJT1333" i="8"/>
  <c r="MJF1333" i="8"/>
  <c r="MJF1339" i="8" s="1"/>
  <c r="MJE1333" i="8"/>
  <c r="MJD1333" i="8"/>
  <c r="MIP1333" i="8"/>
  <c r="MIP1339" i="8" s="1"/>
  <c r="MIO1333" i="8"/>
  <c r="MIN1333" i="8"/>
  <c r="MHZ1333" i="8"/>
  <c r="MHZ1339" i="8" s="1"/>
  <c r="MHY1333" i="8"/>
  <c r="MHX1333" i="8"/>
  <c r="MHJ1333" i="8"/>
  <c r="MHJ1339" i="8" s="1"/>
  <c r="MHI1333" i="8"/>
  <c r="MHH1333" i="8"/>
  <c r="MGT1333" i="8"/>
  <c r="MGT1339" i="8" s="1"/>
  <c r="MGS1333" i="8"/>
  <c r="MGR1333" i="8"/>
  <c r="MGD1333" i="8"/>
  <c r="MGD1339" i="8" s="1"/>
  <c r="MGC1333" i="8"/>
  <c r="MGB1333" i="8"/>
  <c r="MFN1333" i="8"/>
  <c r="MFN1339" i="8" s="1"/>
  <c r="MFM1333" i="8"/>
  <c r="MFL1333" i="8"/>
  <c r="MEX1333" i="8"/>
  <c r="MEX1339" i="8" s="1"/>
  <c r="MEW1333" i="8"/>
  <c r="MEV1333" i="8"/>
  <c r="MEH1333" i="8"/>
  <c r="MEH1339" i="8" s="1"/>
  <c r="MEG1333" i="8"/>
  <c r="MEF1333" i="8"/>
  <c r="MDR1333" i="8"/>
  <c r="MDR1339" i="8" s="1"/>
  <c r="MDQ1333" i="8"/>
  <c r="MDP1333" i="8"/>
  <c r="MDB1333" i="8"/>
  <c r="MDB1339" i="8" s="1"/>
  <c r="MDA1333" i="8"/>
  <c r="MCZ1333" i="8"/>
  <c r="MCL1333" i="8"/>
  <c r="MCL1339" i="8" s="1"/>
  <c r="MCK1333" i="8"/>
  <c r="MCJ1333" i="8"/>
  <c r="MBV1333" i="8"/>
  <c r="MBV1339" i="8" s="1"/>
  <c r="MBU1333" i="8"/>
  <c r="MBT1333" i="8"/>
  <c r="MBF1333" i="8"/>
  <c r="MBF1339" i="8" s="1"/>
  <c r="MBE1333" i="8"/>
  <c r="MBD1333" i="8"/>
  <c r="MAP1333" i="8"/>
  <c r="MAP1339" i="8" s="1"/>
  <c r="MAO1333" i="8"/>
  <c r="MAN1333" i="8"/>
  <c r="LZZ1333" i="8"/>
  <c r="LZZ1339" i="8" s="1"/>
  <c r="LZY1333" i="8"/>
  <c r="LZX1333" i="8"/>
  <c r="LZJ1333" i="8"/>
  <c r="LZJ1339" i="8" s="1"/>
  <c r="LZI1333" i="8"/>
  <c r="LZH1333" i="8"/>
  <c r="LYT1333" i="8"/>
  <c r="LYT1339" i="8" s="1"/>
  <c r="LYS1333" i="8"/>
  <c r="LYR1333" i="8"/>
  <c r="LYD1333" i="8"/>
  <c r="LYD1339" i="8" s="1"/>
  <c r="LYC1333" i="8"/>
  <c r="LYB1333" i="8"/>
  <c r="LXN1333" i="8"/>
  <c r="LXN1339" i="8" s="1"/>
  <c r="LXM1333" i="8"/>
  <c r="LXL1333" i="8"/>
  <c r="LWX1333" i="8"/>
  <c r="LWX1339" i="8" s="1"/>
  <c r="LWW1333" i="8"/>
  <c r="LWV1333" i="8"/>
  <c r="LWH1333" i="8"/>
  <c r="LWH1339" i="8" s="1"/>
  <c r="LWG1333" i="8"/>
  <c r="LWF1333" i="8"/>
  <c r="LVR1333" i="8"/>
  <c r="LVR1339" i="8" s="1"/>
  <c r="LVQ1333" i="8"/>
  <c r="LVP1333" i="8"/>
  <c r="LVB1333" i="8"/>
  <c r="LVB1339" i="8" s="1"/>
  <c r="LVA1333" i="8"/>
  <c r="LUZ1333" i="8"/>
  <c r="LUL1333" i="8"/>
  <c r="LUL1339" i="8" s="1"/>
  <c r="LUK1333" i="8"/>
  <c r="LUJ1333" i="8"/>
  <c r="LTV1333" i="8"/>
  <c r="LTV1339" i="8" s="1"/>
  <c r="LTU1333" i="8"/>
  <c r="LTT1333" i="8"/>
  <c r="LTF1333" i="8"/>
  <c r="LTF1339" i="8" s="1"/>
  <c r="LTE1333" i="8"/>
  <c r="LTD1333" i="8"/>
  <c r="LSP1333" i="8"/>
  <c r="LSP1339" i="8" s="1"/>
  <c r="LSO1333" i="8"/>
  <c r="LSN1333" i="8"/>
  <c r="LRZ1333" i="8"/>
  <c r="LRZ1339" i="8" s="1"/>
  <c r="LRY1333" i="8"/>
  <c r="LRX1333" i="8"/>
  <c r="LRJ1333" i="8"/>
  <c r="LRJ1339" i="8" s="1"/>
  <c r="LRI1333" i="8"/>
  <c r="LRH1333" i="8"/>
  <c r="LQT1333" i="8"/>
  <c r="LQT1339" i="8" s="1"/>
  <c r="LQS1333" i="8"/>
  <c r="LQR1333" i="8"/>
  <c r="LQD1333" i="8"/>
  <c r="LQD1339" i="8" s="1"/>
  <c r="LQC1333" i="8"/>
  <c r="LQB1333" i="8"/>
  <c r="LPN1333" i="8"/>
  <c r="LPN1339" i="8" s="1"/>
  <c r="LPM1333" i="8"/>
  <c r="LPL1333" i="8"/>
  <c r="LOX1333" i="8"/>
  <c r="LOX1339" i="8" s="1"/>
  <c r="LOW1333" i="8"/>
  <c r="LOV1333" i="8"/>
  <c r="LOH1333" i="8"/>
  <c r="LOH1339" i="8" s="1"/>
  <c r="LOG1333" i="8"/>
  <c r="LOF1333" i="8"/>
  <c r="LNR1333" i="8"/>
  <c r="LNR1339" i="8" s="1"/>
  <c r="LNQ1333" i="8"/>
  <c r="LNP1333" i="8"/>
  <c r="LNB1333" i="8"/>
  <c r="LNB1339" i="8" s="1"/>
  <c r="LNA1333" i="8"/>
  <c r="LMZ1333" i="8"/>
  <c r="LML1333" i="8"/>
  <c r="LML1339" i="8" s="1"/>
  <c r="LMK1333" i="8"/>
  <c r="LMJ1333" i="8"/>
  <c r="LLV1333" i="8"/>
  <c r="LLV1339" i="8" s="1"/>
  <c r="LLU1333" i="8"/>
  <c r="LLT1333" i="8"/>
  <c r="LLF1333" i="8"/>
  <c r="LLF1339" i="8" s="1"/>
  <c r="LLE1333" i="8"/>
  <c r="LLD1333" i="8"/>
  <c r="LKP1333" i="8"/>
  <c r="LKP1339" i="8" s="1"/>
  <c r="LKO1333" i="8"/>
  <c r="LKN1333" i="8"/>
  <c r="LJZ1333" i="8"/>
  <c r="LJZ1339" i="8" s="1"/>
  <c r="LJY1333" i="8"/>
  <c r="LJX1333" i="8"/>
  <c r="LJJ1333" i="8"/>
  <c r="LJJ1339" i="8" s="1"/>
  <c r="LJI1333" i="8"/>
  <c r="LJH1333" i="8"/>
  <c r="LIT1333" i="8"/>
  <c r="LIT1339" i="8" s="1"/>
  <c r="LIS1333" i="8"/>
  <c r="LIR1333" i="8"/>
  <c r="LID1333" i="8"/>
  <c r="LID1339" i="8" s="1"/>
  <c r="LIC1333" i="8"/>
  <c r="LIB1333" i="8"/>
  <c r="LHN1333" i="8"/>
  <c r="LHN1339" i="8" s="1"/>
  <c r="LHM1333" i="8"/>
  <c r="LHL1333" i="8"/>
  <c r="LGX1333" i="8"/>
  <c r="LGX1339" i="8" s="1"/>
  <c r="LGW1333" i="8"/>
  <c r="LGV1333" i="8"/>
  <c r="LGH1333" i="8"/>
  <c r="LGH1339" i="8" s="1"/>
  <c r="LGG1333" i="8"/>
  <c r="LGF1333" i="8"/>
  <c r="LFR1333" i="8"/>
  <c r="LFR1339" i="8" s="1"/>
  <c r="LFQ1333" i="8"/>
  <c r="LFP1333" i="8"/>
  <c r="LFB1333" i="8"/>
  <c r="LFB1339" i="8" s="1"/>
  <c r="LFA1333" i="8"/>
  <c r="LEZ1333" i="8"/>
  <c r="LEL1333" i="8"/>
  <c r="LEL1339" i="8" s="1"/>
  <c r="LEK1333" i="8"/>
  <c r="LEJ1333" i="8"/>
  <c r="LDV1333" i="8"/>
  <c r="LDV1339" i="8" s="1"/>
  <c r="LDU1333" i="8"/>
  <c r="LDT1333" i="8"/>
  <c r="LDF1333" i="8"/>
  <c r="LDF1339" i="8" s="1"/>
  <c r="LDE1333" i="8"/>
  <c r="LDD1333" i="8"/>
  <c r="LCP1333" i="8"/>
  <c r="LCP1339" i="8" s="1"/>
  <c r="LCO1333" i="8"/>
  <c r="LCN1333" i="8"/>
  <c r="LBZ1333" i="8"/>
  <c r="LBZ1339" i="8" s="1"/>
  <c r="LBY1333" i="8"/>
  <c r="LBX1333" i="8"/>
  <c r="LBJ1333" i="8"/>
  <c r="LBJ1339" i="8" s="1"/>
  <c r="LBI1333" i="8"/>
  <c r="LBH1333" i="8"/>
  <c r="LAT1333" i="8"/>
  <c r="LAT1339" i="8" s="1"/>
  <c r="LAS1333" i="8"/>
  <c r="LAR1333" i="8"/>
  <c r="LAD1333" i="8"/>
  <c r="LAD1339" i="8" s="1"/>
  <c r="LAC1333" i="8"/>
  <c r="LAB1333" i="8"/>
  <c r="KZN1333" i="8"/>
  <c r="KZN1339" i="8" s="1"/>
  <c r="KZM1333" i="8"/>
  <c r="KZL1333" i="8"/>
  <c r="KYX1333" i="8"/>
  <c r="KYX1339" i="8" s="1"/>
  <c r="KYW1333" i="8"/>
  <c r="KYV1333" i="8"/>
  <c r="KYH1333" i="8"/>
  <c r="KYH1339" i="8" s="1"/>
  <c r="KYG1333" i="8"/>
  <c r="KYF1333" i="8"/>
  <c r="KXR1333" i="8"/>
  <c r="KXR1339" i="8" s="1"/>
  <c r="KXQ1333" i="8"/>
  <c r="KXP1333" i="8"/>
  <c r="KXB1333" i="8"/>
  <c r="KXB1339" i="8" s="1"/>
  <c r="KXA1333" i="8"/>
  <c r="KWZ1333" i="8"/>
  <c r="KWL1333" i="8"/>
  <c r="KWL1339" i="8" s="1"/>
  <c r="KWK1333" i="8"/>
  <c r="KWJ1333" i="8"/>
  <c r="KVV1333" i="8"/>
  <c r="KVV1339" i="8" s="1"/>
  <c r="KVU1333" i="8"/>
  <c r="KVT1333" i="8"/>
  <c r="KVF1333" i="8"/>
  <c r="KVF1339" i="8" s="1"/>
  <c r="KVE1333" i="8"/>
  <c r="KVD1333" i="8"/>
  <c r="KUP1333" i="8"/>
  <c r="KUP1339" i="8" s="1"/>
  <c r="KUO1333" i="8"/>
  <c r="KUN1333" i="8"/>
  <c r="KTZ1333" i="8"/>
  <c r="KTZ1339" i="8" s="1"/>
  <c r="KTY1333" i="8"/>
  <c r="KTX1333" i="8"/>
  <c r="KTJ1333" i="8"/>
  <c r="KTJ1339" i="8" s="1"/>
  <c r="KTI1333" i="8"/>
  <c r="KTH1333" i="8"/>
  <c r="KST1333" i="8"/>
  <c r="KST1339" i="8" s="1"/>
  <c r="KSS1333" i="8"/>
  <c r="KSR1333" i="8"/>
  <c r="KSD1333" i="8"/>
  <c r="KSD1339" i="8" s="1"/>
  <c r="KSC1333" i="8"/>
  <c r="KSB1333" i="8"/>
  <c r="KRN1333" i="8"/>
  <c r="KRN1339" i="8" s="1"/>
  <c r="KRM1333" i="8"/>
  <c r="KRL1333" i="8"/>
  <c r="KQX1333" i="8"/>
  <c r="KQX1339" i="8" s="1"/>
  <c r="KQW1333" i="8"/>
  <c r="KQV1333" i="8"/>
  <c r="KQH1333" i="8"/>
  <c r="KQH1339" i="8" s="1"/>
  <c r="KQG1333" i="8"/>
  <c r="KQF1333" i="8"/>
  <c r="KPR1333" i="8"/>
  <c r="KPR1339" i="8" s="1"/>
  <c r="KPQ1333" i="8"/>
  <c r="KPP1333" i="8"/>
  <c r="KPB1333" i="8"/>
  <c r="KPB1339" i="8" s="1"/>
  <c r="KPA1333" i="8"/>
  <c r="KOZ1333" i="8"/>
  <c r="KOL1333" i="8"/>
  <c r="KOL1339" i="8" s="1"/>
  <c r="KOK1333" i="8"/>
  <c r="KOJ1333" i="8"/>
  <c r="KNV1333" i="8"/>
  <c r="KNV1339" i="8" s="1"/>
  <c r="KNU1333" i="8"/>
  <c r="KNT1333" i="8"/>
  <c r="KNF1333" i="8"/>
  <c r="KNF1339" i="8" s="1"/>
  <c r="KNE1333" i="8"/>
  <c r="KND1333" i="8"/>
  <c r="KMP1333" i="8"/>
  <c r="KMP1339" i="8" s="1"/>
  <c r="KMO1333" i="8"/>
  <c r="KMN1333" i="8"/>
  <c r="KLZ1333" i="8"/>
  <c r="KLZ1339" i="8" s="1"/>
  <c r="KLY1333" i="8"/>
  <c r="KLX1333" i="8"/>
  <c r="KLJ1333" i="8"/>
  <c r="KLJ1339" i="8" s="1"/>
  <c r="KLI1333" i="8"/>
  <c r="KLH1333" i="8"/>
  <c r="KKT1333" i="8"/>
  <c r="KKT1339" i="8" s="1"/>
  <c r="KKS1333" i="8"/>
  <c r="KKR1333" i="8"/>
  <c r="KKD1333" i="8"/>
  <c r="KKD1339" i="8" s="1"/>
  <c r="KKC1333" i="8"/>
  <c r="KKB1333" i="8"/>
  <c r="KJN1333" i="8"/>
  <c r="KJN1339" i="8" s="1"/>
  <c r="KJM1333" i="8"/>
  <c r="KJL1333" i="8"/>
  <c r="KIX1333" i="8"/>
  <c r="KIX1339" i="8" s="1"/>
  <c r="KIW1333" i="8"/>
  <c r="KIV1333" i="8"/>
  <c r="KIH1333" i="8"/>
  <c r="KIH1339" i="8" s="1"/>
  <c r="KIG1333" i="8"/>
  <c r="KIF1333" i="8"/>
  <c r="KHR1333" i="8"/>
  <c r="KHR1339" i="8" s="1"/>
  <c r="KHQ1333" i="8"/>
  <c r="KHP1333" i="8"/>
  <c r="KHB1333" i="8"/>
  <c r="KHB1339" i="8" s="1"/>
  <c r="KHA1333" i="8"/>
  <c r="KGZ1333" i="8"/>
  <c r="KGL1333" i="8"/>
  <c r="KGL1339" i="8" s="1"/>
  <c r="KGK1333" i="8"/>
  <c r="KGJ1333" i="8"/>
  <c r="KFV1333" i="8"/>
  <c r="KFV1339" i="8" s="1"/>
  <c r="KFU1333" i="8"/>
  <c r="KFT1333" i="8"/>
  <c r="KFF1333" i="8"/>
  <c r="KFF1339" i="8" s="1"/>
  <c r="KFE1333" i="8"/>
  <c r="KFD1333" i="8"/>
  <c r="KEP1333" i="8"/>
  <c r="KEP1339" i="8" s="1"/>
  <c r="KEO1333" i="8"/>
  <c r="KEN1333" i="8"/>
  <c r="KDZ1333" i="8"/>
  <c r="KDZ1339" i="8" s="1"/>
  <c r="KDY1333" i="8"/>
  <c r="KDX1333" i="8"/>
  <c r="KDJ1333" i="8"/>
  <c r="KDJ1339" i="8" s="1"/>
  <c r="KDI1333" i="8"/>
  <c r="KDH1333" i="8"/>
  <c r="KCT1333" i="8"/>
  <c r="KCT1339" i="8" s="1"/>
  <c r="KCS1333" i="8"/>
  <c r="KCR1333" i="8"/>
  <c r="KCD1333" i="8"/>
  <c r="KCD1339" i="8" s="1"/>
  <c r="KCC1333" i="8"/>
  <c r="KCB1333" i="8"/>
  <c r="KBN1333" i="8"/>
  <c r="KBN1339" i="8" s="1"/>
  <c r="KBM1333" i="8"/>
  <c r="KBL1333" i="8"/>
  <c r="KAX1333" i="8"/>
  <c r="KAX1339" i="8" s="1"/>
  <c r="KAW1333" i="8"/>
  <c r="KAV1333" i="8"/>
  <c r="KAH1333" i="8"/>
  <c r="KAH1339" i="8" s="1"/>
  <c r="KAG1333" i="8"/>
  <c r="KAF1333" i="8"/>
  <c r="JZR1333" i="8"/>
  <c r="JZR1339" i="8" s="1"/>
  <c r="JZQ1333" i="8"/>
  <c r="JZP1333" i="8"/>
  <c r="JZB1333" i="8"/>
  <c r="JZB1339" i="8" s="1"/>
  <c r="JZA1333" i="8"/>
  <c r="JYZ1333" i="8"/>
  <c r="JYL1333" i="8"/>
  <c r="JYL1339" i="8" s="1"/>
  <c r="JYK1333" i="8"/>
  <c r="JYJ1333" i="8"/>
  <c r="JXV1333" i="8"/>
  <c r="JXV1339" i="8" s="1"/>
  <c r="JXU1333" i="8"/>
  <c r="JXT1333" i="8"/>
  <c r="JXF1333" i="8"/>
  <c r="JXF1339" i="8" s="1"/>
  <c r="JXE1333" i="8"/>
  <c r="JXD1333" i="8"/>
  <c r="JWP1333" i="8"/>
  <c r="JWP1339" i="8" s="1"/>
  <c r="JWO1333" i="8"/>
  <c r="JWN1333" i="8"/>
  <c r="JVZ1333" i="8"/>
  <c r="JVZ1339" i="8" s="1"/>
  <c r="JVY1333" i="8"/>
  <c r="JVX1333" i="8"/>
  <c r="JVJ1333" i="8"/>
  <c r="JVJ1339" i="8" s="1"/>
  <c r="JVI1333" i="8"/>
  <c r="JVH1333" i="8"/>
  <c r="JUT1333" i="8"/>
  <c r="JUT1339" i="8" s="1"/>
  <c r="JUS1333" i="8"/>
  <c r="JUR1333" i="8"/>
  <c r="JUD1333" i="8"/>
  <c r="JUD1339" i="8" s="1"/>
  <c r="JUC1333" i="8"/>
  <c r="JUB1333" i="8"/>
  <c r="JTN1333" i="8"/>
  <c r="JTN1339" i="8" s="1"/>
  <c r="JTM1333" i="8"/>
  <c r="JTL1333" i="8"/>
  <c r="JSX1333" i="8"/>
  <c r="JSX1339" i="8" s="1"/>
  <c r="JSW1333" i="8"/>
  <c r="JSV1333" i="8"/>
  <c r="JSH1333" i="8"/>
  <c r="JSH1339" i="8" s="1"/>
  <c r="JSG1333" i="8"/>
  <c r="JSF1333" i="8"/>
  <c r="JRR1333" i="8"/>
  <c r="JRR1339" i="8" s="1"/>
  <c r="JRQ1333" i="8"/>
  <c r="JRP1333" i="8"/>
  <c r="JRB1333" i="8"/>
  <c r="JRB1339" i="8" s="1"/>
  <c r="JRA1333" i="8"/>
  <c r="JQZ1333" i="8"/>
  <c r="JQL1333" i="8"/>
  <c r="JQL1339" i="8" s="1"/>
  <c r="JQK1333" i="8"/>
  <c r="JQJ1333" i="8"/>
  <c r="JPV1333" i="8"/>
  <c r="JPV1339" i="8" s="1"/>
  <c r="JPU1333" i="8"/>
  <c r="JPT1333" i="8"/>
  <c r="JPF1333" i="8"/>
  <c r="JPF1339" i="8" s="1"/>
  <c r="JPE1333" i="8"/>
  <c r="JPD1333" i="8"/>
  <c r="JOP1333" i="8"/>
  <c r="JOP1339" i="8" s="1"/>
  <c r="JOO1333" i="8"/>
  <c r="JON1333" i="8"/>
  <c r="JNZ1333" i="8"/>
  <c r="JNZ1339" i="8" s="1"/>
  <c r="JNY1333" i="8"/>
  <c r="JNX1333" i="8"/>
  <c r="JNJ1333" i="8"/>
  <c r="JNJ1339" i="8" s="1"/>
  <c r="JNI1333" i="8"/>
  <c r="JNH1333" i="8"/>
  <c r="JMT1333" i="8"/>
  <c r="JMT1339" i="8" s="1"/>
  <c r="JMS1333" i="8"/>
  <c r="JMR1333" i="8"/>
  <c r="JMD1333" i="8"/>
  <c r="JMD1339" i="8" s="1"/>
  <c r="JMC1333" i="8"/>
  <c r="JMB1333" i="8"/>
  <c r="JLN1333" i="8"/>
  <c r="JLN1339" i="8" s="1"/>
  <c r="JLM1333" i="8"/>
  <c r="JLL1333" i="8"/>
  <c r="JKX1333" i="8"/>
  <c r="JKX1339" i="8" s="1"/>
  <c r="JKW1333" i="8"/>
  <c r="JKV1333" i="8"/>
  <c r="JKH1333" i="8"/>
  <c r="JKH1339" i="8" s="1"/>
  <c r="JKG1333" i="8"/>
  <c r="JKF1333" i="8"/>
  <c r="JJR1333" i="8"/>
  <c r="JJR1339" i="8" s="1"/>
  <c r="JJQ1333" i="8"/>
  <c r="JJP1333" i="8"/>
  <c r="JJB1333" i="8"/>
  <c r="JJB1339" i="8" s="1"/>
  <c r="JJA1333" i="8"/>
  <c r="JIZ1333" i="8"/>
  <c r="JIL1333" i="8"/>
  <c r="JIL1339" i="8" s="1"/>
  <c r="JIK1333" i="8"/>
  <c r="JIJ1333" i="8"/>
  <c r="JHV1333" i="8"/>
  <c r="JHV1339" i="8" s="1"/>
  <c r="JHU1333" i="8"/>
  <c r="JHT1333" i="8"/>
  <c r="JHF1333" i="8"/>
  <c r="JHF1339" i="8" s="1"/>
  <c r="JHE1333" i="8"/>
  <c r="JHD1333" i="8"/>
  <c r="JGP1333" i="8"/>
  <c r="JGP1339" i="8" s="1"/>
  <c r="JGO1333" i="8"/>
  <c r="JGN1333" i="8"/>
  <c r="JFZ1333" i="8"/>
  <c r="JFZ1339" i="8" s="1"/>
  <c r="JFY1333" i="8"/>
  <c r="JFX1333" i="8"/>
  <c r="JFJ1333" i="8"/>
  <c r="JFJ1339" i="8" s="1"/>
  <c r="JFI1333" i="8"/>
  <c r="JFH1333" i="8"/>
  <c r="JET1333" i="8"/>
  <c r="JET1339" i="8" s="1"/>
  <c r="JES1333" i="8"/>
  <c r="JER1333" i="8"/>
  <c r="JED1333" i="8"/>
  <c r="JED1339" i="8" s="1"/>
  <c r="JEC1333" i="8"/>
  <c r="JEB1333" i="8"/>
  <c r="JDN1333" i="8"/>
  <c r="JDN1339" i="8" s="1"/>
  <c r="JDM1333" i="8"/>
  <c r="JDL1333" i="8"/>
  <c r="JCX1333" i="8"/>
  <c r="JCX1339" i="8" s="1"/>
  <c r="JCW1333" i="8"/>
  <c r="JCV1333" i="8"/>
  <c r="JCH1333" i="8"/>
  <c r="JCH1339" i="8" s="1"/>
  <c r="JCG1333" i="8"/>
  <c r="JCF1333" i="8"/>
  <c r="JBR1333" i="8"/>
  <c r="JBR1339" i="8" s="1"/>
  <c r="JBQ1333" i="8"/>
  <c r="JBP1333" i="8"/>
  <c r="JBB1333" i="8"/>
  <c r="JBB1339" i="8" s="1"/>
  <c r="JBA1333" i="8"/>
  <c r="JAZ1333" i="8"/>
  <c r="JAL1333" i="8"/>
  <c r="JAL1339" i="8" s="1"/>
  <c r="JAK1333" i="8"/>
  <c r="JAJ1333" i="8"/>
  <c r="IZV1333" i="8"/>
  <c r="IZV1339" i="8" s="1"/>
  <c r="IZU1333" i="8"/>
  <c r="IZT1333" i="8"/>
  <c r="IZF1333" i="8"/>
  <c r="IZF1339" i="8" s="1"/>
  <c r="IZE1333" i="8"/>
  <c r="IZD1333" i="8"/>
  <c r="IYP1333" i="8"/>
  <c r="IYP1339" i="8" s="1"/>
  <c r="IYO1333" i="8"/>
  <c r="IYN1333" i="8"/>
  <c r="IXZ1333" i="8"/>
  <c r="IXZ1339" i="8" s="1"/>
  <c r="IXY1333" i="8"/>
  <c r="IXX1333" i="8"/>
  <c r="IXJ1333" i="8"/>
  <c r="IXJ1339" i="8" s="1"/>
  <c r="IXI1333" i="8"/>
  <c r="IXH1333" i="8"/>
  <c r="IWT1333" i="8"/>
  <c r="IWT1339" i="8" s="1"/>
  <c r="IWS1333" i="8"/>
  <c r="IWR1333" i="8"/>
  <c r="IWD1333" i="8"/>
  <c r="IWD1339" i="8" s="1"/>
  <c r="IWC1333" i="8"/>
  <c r="IWB1333" i="8"/>
  <c r="IVN1333" i="8"/>
  <c r="IVN1339" i="8" s="1"/>
  <c r="IVM1333" i="8"/>
  <c r="IVL1333" i="8"/>
  <c r="IUX1333" i="8"/>
  <c r="IUX1339" i="8" s="1"/>
  <c r="IUW1333" i="8"/>
  <c r="IUV1333" i="8"/>
  <c r="IUH1333" i="8"/>
  <c r="IUH1339" i="8" s="1"/>
  <c r="IUG1333" i="8"/>
  <c r="IUF1333" i="8"/>
  <c r="ITR1333" i="8"/>
  <c r="ITR1339" i="8" s="1"/>
  <c r="ITQ1333" i="8"/>
  <c r="ITP1333" i="8"/>
  <c r="ITB1333" i="8"/>
  <c r="ITB1339" i="8" s="1"/>
  <c r="ITA1333" i="8"/>
  <c r="ISZ1333" i="8"/>
  <c r="ISL1333" i="8"/>
  <c r="ISL1339" i="8" s="1"/>
  <c r="ISK1333" i="8"/>
  <c r="ISJ1333" i="8"/>
  <c r="IRV1333" i="8"/>
  <c r="IRV1339" i="8" s="1"/>
  <c r="IRU1333" i="8"/>
  <c r="IRT1333" i="8"/>
  <c r="IRF1333" i="8"/>
  <c r="IRF1339" i="8" s="1"/>
  <c r="IRE1333" i="8"/>
  <c r="IRD1333" i="8"/>
  <c r="IQP1333" i="8"/>
  <c r="IQP1339" i="8" s="1"/>
  <c r="IQO1333" i="8"/>
  <c r="IQN1333" i="8"/>
  <c r="IPZ1333" i="8"/>
  <c r="IPZ1339" i="8" s="1"/>
  <c r="IPY1333" i="8"/>
  <c r="IPX1333" i="8"/>
  <c r="IPJ1333" i="8"/>
  <c r="IPJ1339" i="8" s="1"/>
  <c r="IPI1333" i="8"/>
  <c r="IPH1333" i="8"/>
  <c r="IOT1333" i="8"/>
  <c r="IOT1339" i="8" s="1"/>
  <c r="IOS1333" i="8"/>
  <c r="IOR1333" i="8"/>
  <c r="IOD1333" i="8"/>
  <c r="IOD1339" i="8" s="1"/>
  <c r="IOC1333" i="8"/>
  <c r="IOB1333" i="8"/>
  <c r="INN1333" i="8"/>
  <c r="INN1339" i="8" s="1"/>
  <c r="INM1333" i="8"/>
  <c r="INL1333" i="8"/>
  <c r="IMX1333" i="8"/>
  <c r="IMX1339" i="8" s="1"/>
  <c r="IMW1333" i="8"/>
  <c r="IMV1333" i="8"/>
  <c r="IMH1333" i="8"/>
  <c r="IMH1339" i="8" s="1"/>
  <c r="IMG1333" i="8"/>
  <c r="IMF1333" i="8"/>
  <c r="ILR1333" i="8"/>
  <c r="ILR1339" i="8" s="1"/>
  <c r="ILQ1333" i="8"/>
  <c r="ILP1333" i="8"/>
  <c r="ILB1333" i="8"/>
  <c r="ILB1339" i="8" s="1"/>
  <c r="ILA1333" i="8"/>
  <c r="IKZ1333" i="8"/>
  <c r="IKL1333" i="8"/>
  <c r="IKL1339" i="8" s="1"/>
  <c r="IKK1333" i="8"/>
  <c r="IKJ1333" i="8"/>
  <c r="IJV1333" i="8"/>
  <c r="IJV1339" i="8" s="1"/>
  <c r="IJU1333" i="8"/>
  <c r="IJT1333" i="8"/>
  <c r="IJF1333" i="8"/>
  <c r="IJF1339" i="8" s="1"/>
  <c r="IJE1333" i="8"/>
  <c r="IJD1333" i="8"/>
  <c r="IIP1333" i="8"/>
  <c r="IIP1339" i="8" s="1"/>
  <c r="IIO1333" i="8"/>
  <c r="IIN1333" i="8"/>
  <c r="IHZ1333" i="8"/>
  <c r="IHZ1339" i="8" s="1"/>
  <c r="IHY1333" i="8"/>
  <c r="IHX1333" i="8"/>
  <c r="IHJ1333" i="8"/>
  <c r="IHJ1339" i="8" s="1"/>
  <c r="IHI1333" i="8"/>
  <c r="IHH1333" i="8"/>
  <c r="IGT1333" i="8"/>
  <c r="IGT1339" i="8" s="1"/>
  <c r="IGS1333" i="8"/>
  <c r="IGR1333" i="8"/>
  <c r="IGD1333" i="8"/>
  <c r="IGD1339" i="8" s="1"/>
  <c r="IGC1333" i="8"/>
  <c r="IGB1333" i="8"/>
  <c r="IFN1333" i="8"/>
  <c r="IFN1339" i="8" s="1"/>
  <c r="IFM1333" i="8"/>
  <c r="IFL1333" i="8"/>
  <c r="IEX1333" i="8"/>
  <c r="IEX1339" i="8" s="1"/>
  <c r="IEW1333" i="8"/>
  <c r="IEV1333" i="8"/>
  <c r="IEH1333" i="8"/>
  <c r="IEH1339" i="8" s="1"/>
  <c r="IEG1333" i="8"/>
  <c r="IEF1333" i="8"/>
  <c r="IDR1333" i="8"/>
  <c r="IDR1339" i="8" s="1"/>
  <c r="IDQ1333" i="8"/>
  <c r="IDP1333" i="8"/>
  <c r="IDB1333" i="8"/>
  <c r="IDB1339" i="8" s="1"/>
  <c r="IDA1333" i="8"/>
  <c r="ICZ1333" i="8"/>
  <c r="ICL1333" i="8"/>
  <c r="ICL1339" i="8" s="1"/>
  <c r="ICK1333" i="8"/>
  <c r="ICJ1333" i="8"/>
  <c r="IBV1333" i="8"/>
  <c r="IBV1339" i="8" s="1"/>
  <c r="IBU1333" i="8"/>
  <c r="IBT1333" i="8"/>
  <c r="IBF1333" i="8"/>
  <c r="IBF1339" i="8" s="1"/>
  <c r="IBE1333" i="8"/>
  <c r="IBD1333" i="8"/>
  <c r="IAP1333" i="8"/>
  <c r="IAP1339" i="8" s="1"/>
  <c r="IAO1333" i="8"/>
  <c r="IAN1333" i="8"/>
  <c r="HZZ1333" i="8"/>
  <c r="HZZ1339" i="8" s="1"/>
  <c r="HZY1333" i="8"/>
  <c r="HZX1333" i="8"/>
  <c r="HZJ1333" i="8"/>
  <c r="HZJ1339" i="8" s="1"/>
  <c r="HZI1333" i="8"/>
  <c r="HZH1333" i="8"/>
  <c r="HYT1333" i="8"/>
  <c r="HYT1339" i="8" s="1"/>
  <c r="HYS1333" i="8"/>
  <c r="HYR1333" i="8"/>
  <c r="HYD1333" i="8"/>
  <c r="HYD1339" i="8" s="1"/>
  <c r="HYC1333" i="8"/>
  <c r="HYB1333" i="8"/>
  <c r="HXN1333" i="8"/>
  <c r="HXN1339" i="8" s="1"/>
  <c r="HXM1333" i="8"/>
  <c r="HXL1333" i="8"/>
  <c r="HWX1333" i="8"/>
  <c r="HWX1339" i="8" s="1"/>
  <c r="HWW1333" i="8"/>
  <c r="HWV1333" i="8"/>
  <c r="HWH1333" i="8"/>
  <c r="HWH1339" i="8" s="1"/>
  <c r="HWG1333" i="8"/>
  <c r="HWF1333" i="8"/>
  <c r="HVR1333" i="8"/>
  <c r="HVR1339" i="8" s="1"/>
  <c r="HVQ1333" i="8"/>
  <c r="HVP1333" i="8"/>
  <c r="HVB1333" i="8"/>
  <c r="HVB1339" i="8" s="1"/>
  <c r="HVA1333" i="8"/>
  <c r="HUZ1333" i="8"/>
  <c r="HUL1333" i="8"/>
  <c r="HUL1339" i="8" s="1"/>
  <c r="HUK1333" i="8"/>
  <c r="HUJ1333" i="8"/>
  <c r="HTV1333" i="8"/>
  <c r="HTV1339" i="8" s="1"/>
  <c r="HTU1333" i="8"/>
  <c r="HTT1333" i="8"/>
  <c r="HTF1333" i="8"/>
  <c r="HTF1339" i="8" s="1"/>
  <c r="HTE1333" i="8"/>
  <c r="HTD1333" i="8"/>
  <c r="HSP1333" i="8"/>
  <c r="HSP1339" i="8" s="1"/>
  <c r="HSO1333" i="8"/>
  <c r="HSN1333" i="8"/>
  <c r="HRZ1333" i="8"/>
  <c r="HRZ1339" i="8" s="1"/>
  <c r="HRY1333" i="8"/>
  <c r="HRX1333" i="8"/>
  <c r="HRJ1333" i="8"/>
  <c r="HRJ1339" i="8" s="1"/>
  <c r="HRI1333" i="8"/>
  <c r="HRH1333" i="8"/>
  <c r="HQT1333" i="8"/>
  <c r="HQT1339" i="8" s="1"/>
  <c r="HQS1333" i="8"/>
  <c r="HQR1333" i="8"/>
  <c r="HQD1333" i="8"/>
  <c r="HQD1339" i="8" s="1"/>
  <c r="HQC1333" i="8"/>
  <c r="HQB1333" i="8"/>
  <c r="HPN1333" i="8"/>
  <c r="HPN1339" i="8" s="1"/>
  <c r="HPM1333" i="8"/>
  <c r="HPL1333" i="8"/>
  <c r="HOX1333" i="8"/>
  <c r="HOX1339" i="8" s="1"/>
  <c r="HOW1333" i="8"/>
  <c r="HOV1333" i="8"/>
  <c r="HOH1333" i="8"/>
  <c r="HOH1339" i="8" s="1"/>
  <c r="HOG1333" i="8"/>
  <c r="HOF1333" i="8"/>
  <c r="HNR1333" i="8"/>
  <c r="HNR1339" i="8" s="1"/>
  <c r="HNQ1333" i="8"/>
  <c r="HNP1333" i="8"/>
  <c r="HNB1333" i="8"/>
  <c r="HNB1339" i="8" s="1"/>
  <c r="HNA1333" i="8"/>
  <c r="HMZ1333" i="8"/>
  <c r="HML1333" i="8"/>
  <c r="HML1339" i="8" s="1"/>
  <c r="HMK1333" i="8"/>
  <c r="HMJ1333" i="8"/>
  <c r="HLV1333" i="8"/>
  <c r="HLV1339" i="8" s="1"/>
  <c r="HLU1333" i="8"/>
  <c r="HLT1333" i="8"/>
  <c r="HLF1333" i="8"/>
  <c r="HLF1339" i="8" s="1"/>
  <c r="HLE1333" i="8"/>
  <c r="HLD1333" i="8"/>
  <c r="HKP1333" i="8"/>
  <c r="HKP1339" i="8" s="1"/>
  <c r="HKO1333" i="8"/>
  <c r="HKN1333" i="8"/>
  <c r="HJZ1333" i="8"/>
  <c r="HJZ1339" i="8" s="1"/>
  <c r="HJY1333" i="8"/>
  <c r="HJX1333" i="8"/>
  <c r="HJJ1333" i="8"/>
  <c r="HJJ1339" i="8" s="1"/>
  <c r="HJI1333" i="8"/>
  <c r="HJH1333" i="8"/>
  <c r="HIT1333" i="8"/>
  <c r="HIT1339" i="8" s="1"/>
  <c r="HIS1333" i="8"/>
  <c r="HIR1333" i="8"/>
  <c r="HID1333" i="8"/>
  <c r="HID1339" i="8" s="1"/>
  <c r="HIC1333" i="8"/>
  <c r="HIB1333" i="8"/>
  <c r="HHN1333" i="8"/>
  <c r="HHN1339" i="8" s="1"/>
  <c r="HHM1333" i="8"/>
  <c r="HHL1333" i="8"/>
  <c r="HGX1333" i="8"/>
  <c r="HGX1339" i="8" s="1"/>
  <c r="HGW1333" i="8"/>
  <c r="HGV1333" i="8"/>
  <c r="HGH1333" i="8"/>
  <c r="HGH1339" i="8" s="1"/>
  <c r="HGG1333" i="8"/>
  <c r="HGF1333" i="8"/>
  <c r="HFR1333" i="8"/>
  <c r="HFR1339" i="8" s="1"/>
  <c r="HFQ1333" i="8"/>
  <c r="HFP1333" i="8"/>
  <c r="HFB1333" i="8"/>
  <c r="HFB1339" i="8" s="1"/>
  <c r="HFA1333" i="8"/>
  <c r="HEZ1333" i="8"/>
  <c r="HEL1333" i="8"/>
  <c r="HEL1339" i="8" s="1"/>
  <c r="HEK1333" i="8"/>
  <c r="HEJ1333" i="8"/>
  <c r="HDV1333" i="8"/>
  <c r="HDV1339" i="8" s="1"/>
  <c r="HDU1333" i="8"/>
  <c r="HDT1333" i="8"/>
  <c r="HDF1333" i="8"/>
  <c r="HDF1339" i="8" s="1"/>
  <c r="HDE1333" i="8"/>
  <c r="HDD1333" i="8"/>
  <c r="HCP1333" i="8"/>
  <c r="HCP1339" i="8" s="1"/>
  <c r="HCO1333" i="8"/>
  <c r="HCN1333" i="8"/>
  <c r="HBZ1333" i="8"/>
  <c r="HBZ1339" i="8" s="1"/>
  <c r="HBY1333" i="8"/>
  <c r="HBX1333" i="8"/>
  <c r="HBJ1333" i="8"/>
  <c r="HBJ1339" i="8" s="1"/>
  <c r="HBI1333" i="8"/>
  <c r="HBH1333" i="8"/>
  <c r="HAT1333" i="8"/>
  <c r="HAT1339" i="8" s="1"/>
  <c r="HAS1333" i="8"/>
  <c r="HAR1333" i="8"/>
  <c r="HAD1333" i="8"/>
  <c r="HAD1339" i="8" s="1"/>
  <c r="HAC1333" i="8"/>
  <c r="HAB1333" i="8"/>
  <c r="GZN1333" i="8"/>
  <c r="GZN1339" i="8" s="1"/>
  <c r="GZM1333" i="8"/>
  <c r="GZL1333" i="8"/>
  <c r="GYX1333" i="8"/>
  <c r="GYX1339" i="8" s="1"/>
  <c r="GYW1333" i="8"/>
  <c r="GYV1333" i="8"/>
  <c r="GYH1333" i="8"/>
  <c r="GYH1339" i="8" s="1"/>
  <c r="GYG1333" i="8"/>
  <c r="GYF1333" i="8"/>
  <c r="GXR1333" i="8"/>
  <c r="GXR1339" i="8" s="1"/>
  <c r="GXQ1333" i="8"/>
  <c r="GXP1333" i="8"/>
  <c r="GXB1333" i="8"/>
  <c r="GXB1339" i="8" s="1"/>
  <c r="GXA1333" i="8"/>
  <c r="GWZ1333" i="8"/>
  <c r="GWL1333" i="8"/>
  <c r="GWL1339" i="8" s="1"/>
  <c r="GWK1333" i="8"/>
  <c r="GWJ1333" i="8"/>
  <c r="GVV1333" i="8"/>
  <c r="GVV1339" i="8" s="1"/>
  <c r="GVU1333" i="8"/>
  <c r="GVT1333" i="8"/>
  <c r="GVF1333" i="8"/>
  <c r="GVF1339" i="8" s="1"/>
  <c r="GVE1333" i="8"/>
  <c r="GVD1333" i="8"/>
  <c r="GUP1333" i="8"/>
  <c r="GUP1339" i="8" s="1"/>
  <c r="GUO1333" i="8"/>
  <c r="GUN1333" i="8"/>
  <c r="GTZ1333" i="8"/>
  <c r="GTZ1339" i="8" s="1"/>
  <c r="GTY1333" i="8"/>
  <c r="GTX1333" i="8"/>
  <c r="GTJ1333" i="8"/>
  <c r="GTJ1339" i="8" s="1"/>
  <c r="GTI1333" i="8"/>
  <c r="GTH1333" i="8"/>
  <c r="GST1333" i="8"/>
  <c r="GST1339" i="8" s="1"/>
  <c r="GSS1333" i="8"/>
  <c r="GSR1333" i="8"/>
  <c r="GSD1333" i="8"/>
  <c r="GSD1339" i="8" s="1"/>
  <c r="GSC1333" i="8"/>
  <c r="GSB1333" i="8"/>
  <c r="GRN1333" i="8"/>
  <c r="GRN1339" i="8" s="1"/>
  <c r="GRM1333" i="8"/>
  <c r="GRL1333" i="8"/>
  <c r="GQX1333" i="8"/>
  <c r="GQX1339" i="8" s="1"/>
  <c r="GQW1333" i="8"/>
  <c r="GQV1333" i="8"/>
  <c r="GQH1333" i="8"/>
  <c r="GQH1339" i="8" s="1"/>
  <c r="GQG1333" i="8"/>
  <c r="GQF1333" i="8"/>
  <c r="GPR1333" i="8"/>
  <c r="GPR1339" i="8" s="1"/>
  <c r="GPQ1333" i="8"/>
  <c r="GPP1333" i="8"/>
  <c r="GPB1333" i="8"/>
  <c r="GPB1339" i="8" s="1"/>
  <c r="GPA1333" i="8"/>
  <c r="GOZ1333" i="8"/>
  <c r="GOL1333" i="8"/>
  <c r="GOL1339" i="8" s="1"/>
  <c r="GOK1333" i="8"/>
  <c r="GOJ1333" i="8"/>
  <c r="GNV1333" i="8"/>
  <c r="GNV1339" i="8" s="1"/>
  <c r="GNU1333" i="8"/>
  <c r="GNT1333" i="8"/>
  <c r="GNF1333" i="8"/>
  <c r="GNF1339" i="8" s="1"/>
  <c r="GNE1333" i="8"/>
  <c r="GND1333" i="8"/>
  <c r="GMP1333" i="8"/>
  <c r="GMP1339" i="8" s="1"/>
  <c r="GMO1333" i="8"/>
  <c r="GMN1333" i="8"/>
  <c r="GLZ1333" i="8"/>
  <c r="GLZ1339" i="8" s="1"/>
  <c r="GLY1333" i="8"/>
  <c r="GLX1333" i="8"/>
  <c r="GLJ1333" i="8"/>
  <c r="GLJ1339" i="8" s="1"/>
  <c r="GLI1333" i="8"/>
  <c r="GLH1333" i="8"/>
  <c r="GKT1333" i="8"/>
  <c r="GKT1339" i="8" s="1"/>
  <c r="GKS1333" i="8"/>
  <c r="GKR1333" i="8"/>
  <c r="GKD1333" i="8"/>
  <c r="GKD1339" i="8" s="1"/>
  <c r="GKC1333" i="8"/>
  <c r="GKB1333" i="8"/>
  <c r="GJN1333" i="8"/>
  <c r="GJN1339" i="8" s="1"/>
  <c r="GJM1333" i="8"/>
  <c r="GJL1333" i="8"/>
  <c r="GIX1333" i="8"/>
  <c r="GIX1339" i="8" s="1"/>
  <c r="GIW1333" i="8"/>
  <c r="GIV1333" i="8"/>
  <c r="GIH1333" i="8"/>
  <c r="GIH1339" i="8" s="1"/>
  <c r="GIG1333" i="8"/>
  <c r="GIF1333" i="8"/>
  <c r="GHR1333" i="8"/>
  <c r="GHR1339" i="8" s="1"/>
  <c r="GHQ1333" i="8"/>
  <c r="GHP1333" i="8"/>
  <c r="GHB1333" i="8"/>
  <c r="GHB1339" i="8" s="1"/>
  <c r="GHA1333" i="8"/>
  <c r="GGZ1333" i="8"/>
  <c r="GGL1333" i="8"/>
  <c r="GGL1339" i="8" s="1"/>
  <c r="GGK1333" i="8"/>
  <c r="GGJ1333" i="8"/>
  <c r="GFV1333" i="8"/>
  <c r="GFV1339" i="8" s="1"/>
  <c r="GFU1333" i="8"/>
  <c r="GFT1333" i="8"/>
  <c r="GFF1333" i="8"/>
  <c r="GFF1339" i="8" s="1"/>
  <c r="GFE1333" i="8"/>
  <c r="GFD1333" i="8"/>
  <c r="GEP1333" i="8"/>
  <c r="GEP1339" i="8" s="1"/>
  <c r="GEO1333" i="8"/>
  <c r="GEN1333" i="8"/>
  <c r="GDZ1333" i="8"/>
  <c r="GDZ1339" i="8" s="1"/>
  <c r="GDY1333" i="8"/>
  <c r="GDX1333" i="8"/>
  <c r="GDJ1333" i="8"/>
  <c r="GDJ1339" i="8" s="1"/>
  <c r="GDI1333" i="8"/>
  <c r="GDH1333" i="8"/>
  <c r="GCT1333" i="8"/>
  <c r="GCT1339" i="8" s="1"/>
  <c r="GCS1333" i="8"/>
  <c r="GCR1333" i="8"/>
  <c r="GCD1333" i="8"/>
  <c r="GCD1339" i="8" s="1"/>
  <c r="GCC1333" i="8"/>
  <c r="GCB1333" i="8"/>
  <c r="GBN1333" i="8"/>
  <c r="GBN1339" i="8" s="1"/>
  <c r="GBM1333" i="8"/>
  <c r="GBL1333" i="8"/>
  <c r="GAX1333" i="8"/>
  <c r="GAX1339" i="8" s="1"/>
  <c r="GAW1333" i="8"/>
  <c r="GAV1333" i="8"/>
  <c r="GAH1333" i="8"/>
  <c r="GAH1339" i="8" s="1"/>
  <c r="GAG1333" i="8"/>
  <c r="GAF1333" i="8"/>
  <c r="FZR1333" i="8"/>
  <c r="FZR1339" i="8" s="1"/>
  <c r="FZQ1333" i="8"/>
  <c r="FZP1333" i="8"/>
  <c r="FZB1333" i="8"/>
  <c r="FZB1339" i="8" s="1"/>
  <c r="FZA1333" i="8"/>
  <c r="FYZ1333" i="8"/>
  <c r="FYL1333" i="8"/>
  <c r="FYL1339" i="8" s="1"/>
  <c r="FYK1333" i="8"/>
  <c r="FYJ1333" i="8"/>
  <c r="FXV1333" i="8"/>
  <c r="FXV1339" i="8" s="1"/>
  <c r="FXU1333" i="8"/>
  <c r="FXT1333" i="8"/>
  <c r="FXF1333" i="8"/>
  <c r="FXF1339" i="8" s="1"/>
  <c r="FXE1333" i="8"/>
  <c r="FXD1333" i="8"/>
  <c r="FWP1333" i="8"/>
  <c r="FWP1339" i="8" s="1"/>
  <c r="FWO1333" i="8"/>
  <c r="FWN1333" i="8"/>
  <c r="FVZ1333" i="8"/>
  <c r="FVZ1339" i="8" s="1"/>
  <c r="FVY1333" i="8"/>
  <c r="FVX1333" i="8"/>
  <c r="FVJ1333" i="8"/>
  <c r="FVJ1339" i="8" s="1"/>
  <c r="FVI1333" i="8"/>
  <c r="FVH1333" i="8"/>
  <c r="FUT1333" i="8"/>
  <c r="FUT1339" i="8" s="1"/>
  <c r="FUS1333" i="8"/>
  <c r="FUR1333" i="8"/>
  <c r="FUD1333" i="8"/>
  <c r="FUD1339" i="8" s="1"/>
  <c r="FUC1333" i="8"/>
  <c r="FUB1333" i="8"/>
  <c r="FTN1333" i="8"/>
  <c r="FTN1339" i="8" s="1"/>
  <c r="FTM1333" i="8"/>
  <c r="FTL1333" i="8"/>
  <c r="FSX1333" i="8"/>
  <c r="FSX1339" i="8" s="1"/>
  <c r="FSW1333" i="8"/>
  <c r="FSV1333" i="8"/>
  <c r="FSH1333" i="8"/>
  <c r="FSH1339" i="8" s="1"/>
  <c r="FSG1333" i="8"/>
  <c r="FSF1333" i="8"/>
  <c r="FRR1333" i="8"/>
  <c r="FRR1339" i="8" s="1"/>
  <c r="FRQ1333" i="8"/>
  <c r="FRP1333" i="8"/>
  <c r="FRB1333" i="8"/>
  <c r="FRB1339" i="8" s="1"/>
  <c r="FRA1333" i="8"/>
  <c r="FQZ1333" i="8"/>
  <c r="FQL1333" i="8"/>
  <c r="FQL1339" i="8" s="1"/>
  <c r="FQK1333" i="8"/>
  <c r="FQJ1333" i="8"/>
  <c r="FPV1333" i="8"/>
  <c r="FPV1339" i="8" s="1"/>
  <c r="FPU1333" i="8"/>
  <c r="FPT1333" i="8"/>
  <c r="FPF1333" i="8"/>
  <c r="FPF1339" i="8" s="1"/>
  <c r="FPE1333" i="8"/>
  <c r="FPD1333" i="8"/>
  <c r="FOP1333" i="8"/>
  <c r="FOP1339" i="8" s="1"/>
  <c r="FOO1333" i="8"/>
  <c r="FON1333" i="8"/>
  <c r="FNZ1333" i="8"/>
  <c r="FNZ1339" i="8" s="1"/>
  <c r="FNY1333" i="8"/>
  <c r="FNX1333" i="8"/>
  <c r="FNJ1333" i="8"/>
  <c r="FNJ1339" i="8" s="1"/>
  <c r="FNI1333" i="8"/>
  <c r="FNH1333" i="8"/>
  <c r="FMT1333" i="8"/>
  <c r="FMT1339" i="8" s="1"/>
  <c r="FMS1333" i="8"/>
  <c r="FMR1333" i="8"/>
  <c r="FMD1333" i="8"/>
  <c r="FMD1339" i="8" s="1"/>
  <c r="FMC1333" i="8"/>
  <c r="FMB1333" i="8"/>
  <c r="FLN1333" i="8"/>
  <c r="FLN1339" i="8" s="1"/>
  <c r="FLM1333" i="8"/>
  <c r="FLL1333" i="8"/>
  <c r="FKX1333" i="8"/>
  <c r="FKX1339" i="8" s="1"/>
  <c r="FKW1333" i="8"/>
  <c r="FKV1333" i="8"/>
  <c r="FKH1333" i="8"/>
  <c r="FKH1339" i="8" s="1"/>
  <c r="FKG1333" i="8"/>
  <c r="FKF1333" i="8"/>
  <c r="FJR1333" i="8"/>
  <c r="FJR1339" i="8" s="1"/>
  <c r="FJQ1333" i="8"/>
  <c r="FJP1333" i="8"/>
  <c r="FJB1333" i="8"/>
  <c r="FJB1339" i="8" s="1"/>
  <c r="FJA1333" i="8"/>
  <c r="FIZ1333" i="8"/>
  <c r="FIL1333" i="8"/>
  <c r="FIL1339" i="8" s="1"/>
  <c r="FIK1333" i="8"/>
  <c r="FIJ1333" i="8"/>
  <c r="FHV1333" i="8"/>
  <c r="FHV1339" i="8" s="1"/>
  <c r="FHU1333" i="8"/>
  <c r="FHT1333" i="8"/>
  <c r="FHF1333" i="8"/>
  <c r="FHF1339" i="8" s="1"/>
  <c r="FHE1333" i="8"/>
  <c r="FHD1333" i="8"/>
  <c r="FGP1333" i="8"/>
  <c r="FGP1339" i="8" s="1"/>
  <c r="FGO1333" i="8"/>
  <c r="FGN1333" i="8"/>
  <c r="FFZ1333" i="8"/>
  <c r="FFZ1339" i="8" s="1"/>
  <c r="FFY1333" i="8"/>
  <c r="FFX1333" i="8"/>
  <c r="FFJ1333" i="8"/>
  <c r="FFJ1339" i="8" s="1"/>
  <c r="FFI1333" i="8"/>
  <c r="FFH1333" i="8"/>
  <c r="FET1333" i="8"/>
  <c r="FET1339" i="8" s="1"/>
  <c r="FES1333" i="8"/>
  <c r="FER1333" i="8"/>
  <c r="FED1333" i="8"/>
  <c r="FED1339" i="8" s="1"/>
  <c r="FEC1333" i="8"/>
  <c r="FEB1333" i="8"/>
  <c r="FDN1333" i="8"/>
  <c r="FDN1339" i="8" s="1"/>
  <c r="FDM1333" i="8"/>
  <c r="FDL1333" i="8"/>
  <c r="FCX1333" i="8"/>
  <c r="FCX1339" i="8" s="1"/>
  <c r="FCW1333" i="8"/>
  <c r="FCV1333" i="8"/>
  <c r="FCH1333" i="8"/>
  <c r="FCH1339" i="8" s="1"/>
  <c r="FCG1333" i="8"/>
  <c r="FCF1333" i="8"/>
  <c r="FBR1333" i="8"/>
  <c r="FBR1339" i="8" s="1"/>
  <c r="FBQ1333" i="8"/>
  <c r="FBP1333" i="8"/>
  <c r="FBB1333" i="8"/>
  <c r="FBB1339" i="8" s="1"/>
  <c r="FBA1333" i="8"/>
  <c r="FAZ1333" i="8"/>
  <c r="FAL1333" i="8"/>
  <c r="FAL1339" i="8" s="1"/>
  <c r="FAK1333" i="8"/>
  <c r="FAJ1333" i="8"/>
  <c r="EZV1333" i="8"/>
  <c r="EZV1339" i="8" s="1"/>
  <c r="EZU1333" i="8"/>
  <c r="EZT1333" i="8"/>
  <c r="EZF1333" i="8"/>
  <c r="EZF1339" i="8" s="1"/>
  <c r="EZE1333" i="8"/>
  <c r="EZD1333" i="8"/>
  <c r="EYP1333" i="8"/>
  <c r="EYP1339" i="8" s="1"/>
  <c r="EYO1333" i="8"/>
  <c r="EYN1333" i="8"/>
  <c r="EXZ1333" i="8"/>
  <c r="EXZ1339" i="8" s="1"/>
  <c r="EXY1333" i="8"/>
  <c r="EXX1333" i="8"/>
  <c r="EXJ1333" i="8"/>
  <c r="EXJ1339" i="8" s="1"/>
  <c r="EXI1333" i="8"/>
  <c r="EXH1333" i="8"/>
  <c r="EWT1333" i="8"/>
  <c r="EWT1339" i="8" s="1"/>
  <c r="EWS1333" i="8"/>
  <c r="EWR1333" i="8"/>
  <c r="EWD1333" i="8"/>
  <c r="EWD1339" i="8" s="1"/>
  <c r="EWC1333" i="8"/>
  <c r="EWB1333" i="8"/>
  <c r="EVN1333" i="8"/>
  <c r="EVN1339" i="8" s="1"/>
  <c r="EVM1333" i="8"/>
  <c r="EVL1333" i="8"/>
  <c r="EUX1333" i="8"/>
  <c r="EUX1339" i="8" s="1"/>
  <c r="EUW1333" i="8"/>
  <c r="EUV1333" i="8"/>
  <c r="EUH1333" i="8"/>
  <c r="EUH1339" i="8" s="1"/>
  <c r="EUG1333" i="8"/>
  <c r="EUF1333" i="8"/>
  <c r="ETR1333" i="8"/>
  <c r="ETR1339" i="8" s="1"/>
  <c r="ETQ1333" i="8"/>
  <c r="ETP1333" i="8"/>
  <c r="ETB1333" i="8"/>
  <c r="ETB1339" i="8" s="1"/>
  <c r="ETA1333" i="8"/>
  <c r="ESZ1333" i="8"/>
  <c r="ESL1333" i="8"/>
  <c r="ESL1339" i="8" s="1"/>
  <c r="ESK1333" i="8"/>
  <c r="ESJ1333" i="8"/>
  <c r="ERV1333" i="8"/>
  <c r="ERV1339" i="8" s="1"/>
  <c r="ERU1333" i="8"/>
  <c r="ERT1333" i="8"/>
  <c r="ERF1333" i="8"/>
  <c r="ERF1339" i="8" s="1"/>
  <c r="ERE1333" i="8"/>
  <c r="ERD1333" i="8"/>
  <c r="EQP1333" i="8"/>
  <c r="EQP1339" i="8" s="1"/>
  <c r="EQO1333" i="8"/>
  <c r="EQN1333" i="8"/>
  <c r="EPZ1333" i="8"/>
  <c r="EPZ1339" i="8" s="1"/>
  <c r="EPY1333" i="8"/>
  <c r="EPX1333" i="8"/>
  <c r="EPJ1333" i="8"/>
  <c r="EPJ1339" i="8" s="1"/>
  <c r="EPI1333" i="8"/>
  <c r="EPH1333" i="8"/>
  <c r="EOT1333" i="8"/>
  <c r="EOT1339" i="8" s="1"/>
  <c r="EOS1333" i="8"/>
  <c r="EOR1333" i="8"/>
  <c r="EOD1333" i="8"/>
  <c r="EOD1339" i="8" s="1"/>
  <c r="EOC1333" i="8"/>
  <c r="EOB1333" i="8"/>
  <c r="ENN1333" i="8"/>
  <c r="ENN1339" i="8" s="1"/>
  <c r="ENM1333" i="8"/>
  <c r="ENL1333" i="8"/>
  <c r="EMX1333" i="8"/>
  <c r="EMX1339" i="8" s="1"/>
  <c r="EMW1333" i="8"/>
  <c r="EMV1333" i="8"/>
  <c r="EMH1333" i="8"/>
  <c r="EMH1339" i="8" s="1"/>
  <c r="EMG1333" i="8"/>
  <c r="EMF1333" i="8"/>
  <c r="ELR1333" i="8"/>
  <c r="ELR1339" i="8" s="1"/>
  <c r="ELQ1333" i="8"/>
  <c r="ELP1333" i="8"/>
  <c r="ELB1333" i="8"/>
  <c r="ELB1339" i="8" s="1"/>
  <c r="ELA1333" i="8"/>
  <c r="EKZ1333" i="8"/>
  <c r="EKL1333" i="8"/>
  <c r="EKL1339" i="8" s="1"/>
  <c r="EKK1333" i="8"/>
  <c r="EKJ1333" i="8"/>
  <c r="EJV1333" i="8"/>
  <c r="EJV1339" i="8" s="1"/>
  <c r="EJU1333" i="8"/>
  <c r="EJT1333" i="8"/>
  <c r="EJF1333" i="8"/>
  <c r="EJF1339" i="8" s="1"/>
  <c r="EJE1333" i="8"/>
  <c r="EJD1333" i="8"/>
  <c r="EIP1333" i="8"/>
  <c r="EIP1339" i="8" s="1"/>
  <c r="EIO1333" i="8"/>
  <c r="EIN1333" i="8"/>
  <c r="EHZ1333" i="8"/>
  <c r="EHZ1339" i="8" s="1"/>
  <c r="EHY1333" i="8"/>
  <c r="EHX1333" i="8"/>
  <c r="EHJ1333" i="8"/>
  <c r="EHJ1339" i="8" s="1"/>
  <c r="EHI1333" i="8"/>
  <c r="EHH1333" i="8"/>
  <c r="EGT1333" i="8"/>
  <c r="EGT1339" i="8" s="1"/>
  <c r="EGS1333" i="8"/>
  <c r="EGR1333" i="8"/>
  <c r="EGD1333" i="8"/>
  <c r="EGD1339" i="8" s="1"/>
  <c r="EGC1333" i="8"/>
  <c r="EGB1333" i="8"/>
  <c r="EFN1333" i="8"/>
  <c r="EFN1339" i="8" s="1"/>
  <c r="EFM1333" i="8"/>
  <c r="EFL1333" i="8"/>
  <c r="EEX1333" i="8"/>
  <c r="EEX1339" i="8" s="1"/>
  <c r="EEW1333" i="8"/>
  <c r="EEV1333" i="8"/>
  <c r="EEH1333" i="8"/>
  <c r="EEH1339" i="8" s="1"/>
  <c r="EEG1333" i="8"/>
  <c r="EEF1333" i="8"/>
  <c r="EDR1333" i="8"/>
  <c r="EDR1339" i="8" s="1"/>
  <c r="EDQ1333" i="8"/>
  <c r="EDP1333" i="8"/>
  <c r="EDB1333" i="8"/>
  <c r="EDB1339" i="8" s="1"/>
  <c r="EDA1333" i="8"/>
  <c r="ECZ1333" i="8"/>
  <c r="ECL1333" i="8"/>
  <c r="ECL1339" i="8" s="1"/>
  <c r="ECK1333" i="8"/>
  <c r="ECJ1333" i="8"/>
  <c r="EBV1333" i="8"/>
  <c r="EBV1339" i="8" s="1"/>
  <c r="EBU1333" i="8"/>
  <c r="EBT1333" i="8"/>
  <c r="EBF1333" i="8"/>
  <c r="EBF1339" i="8" s="1"/>
  <c r="EBE1333" i="8"/>
  <c r="EBD1333" i="8"/>
  <c r="EAP1333" i="8"/>
  <c r="EAP1339" i="8" s="1"/>
  <c r="EAO1333" i="8"/>
  <c r="EAN1333" i="8"/>
  <c r="DZZ1333" i="8"/>
  <c r="DZZ1339" i="8" s="1"/>
  <c r="DZY1333" i="8"/>
  <c r="DZX1333" i="8"/>
  <c r="DZJ1333" i="8"/>
  <c r="DZJ1339" i="8" s="1"/>
  <c r="DZI1333" i="8"/>
  <c r="DZH1333" i="8"/>
  <c r="DYT1333" i="8"/>
  <c r="DYT1339" i="8" s="1"/>
  <c r="DYS1333" i="8"/>
  <c r="DYR1333" i="8"/>
  <c r="DYD1333" i="8"/>
  <c r="DYD1339" i="8" s="1"/>
  <c r="DYC1333" i="8"/>
  <c r="DYB1333" i="8"/>
  <c r="DXN1333" i="8"/>
  <c r="DXN1339" i="8" s="1"/>
  <c r="DXM1333" i="8"/>
  <c r="DXL1333" i="8"/>
  <c r="DWX1333" i="8"/>
  <c r="DWX1339" i="8" s="1"/>
  <c r="DWW1333" i="8"/>
  <c r="DWV1333" i="8"/>
  <c r="DWH1333" i="8"/>
  <c r="DWH1339" i="8" s="1"/>
  <c r="DWG1333" i="8"/>
  <c r="DWF1333" i="8"/>
  <c r="DVR1333" i="8"/>
  <c r="DVR1339" i="8" s="1"/>
  <c r="DVQ1333" i="8"/>
  <c r="DVP1333" i="8"/>
  <c r="DVB1333" i="8"/>
  <c r="DVB1339" i="8" s="1"/>
  <c r="DVA1333" i="8"/>
  <c r="DUZ1333" i="8"/>
  <c r="DUL1333" i="8"/>
  <c r="DUL1339" i="8" s="1"/>
  <c r="DUK1333" i="8"/>
  <c r="DUJ1333" i="8"/>
  <c r="DTV1333" i="8"/>
  <c r="DTV1339" i="8" s="1"/>
  <c r="DTU1333" i="8"/>
  <c r="DTT1333" i="8"/>
  <c r="DTF1333" i="8"/>
  <c r="DTF1339" i="8" s="1"/>
  <c r="DTE1333" i="8"/>
  <c r="DTD1333" i="8"/>
  <c r="DSP1333" i="8"/>
  <c r="DSP1339" i="8" s="1"/>
  <c r="DSO1333" i="8"/>
  <c r="DSN1333" i="8"/>
  <c r="DRZ1333" i="8"/>
  <c r="DRZ1339" i="8" s="1"/>
  <c r="DRY1333" i="8"/>
  <c r="DRX1333" i="8"/>
  <c r="DRJ1333" i="8"/>
  <c r="DRJ1339" i="8" s="1"/>
  <c r="DRI1333" i="8"/>
  <c r="DRH1333" i="8"/>
  <c r="DQT1333" i="8"/>
  <c r="DQT1339" i="8" s="1"/>
  <c r="DQS1333" i="8"/>
  <c r="DQR1333" i="8"/>
  <c r="DQD1333" i="8"/>
  <c r="DQD1339" i="8" s="1"/>
  <c r="DQC1333" i="8"/>
  <c r="DQB1333" i="8"/>
  <c r="DPN1333" i="8"/>
  <c r="DPN1339" i="8" s="1"/>
  <c r="DPM1333" i="8"/>
  <c r="DPL1333" i="8"/>
  <c r="DOX1333" i="8"/>
  <c r="DOX1339" i="8" s="1"/>
  <c r="DOW1333" i="8"/>
  <c r="DOV1333" i="8"/>
  <c r="DOH1333" i="8"/>
  <c r="DOH1339" i="8" s="1"/>
  <c r="DOG1333" i="8"/>
  <c r="DOF1333" i="8"/>
  <c r="DNR1333" i="8"/>
  <c r="DNR1339" i="8" s="1"/>
  <c r="DNQ1333" i="8"/>
  <c r="DNP1333" i="8"/>
  <c r="DNB1333" i="8"/>
  <c r="DNB1339" i="8" s="1"/>
  <c r="DNA1333" i="8"/>
  <c r="DMZ1333" i="8"/>
  <c r="DML1333" i="8"/>
  <c r="DML1339" i="8" s="1"/>
  <c r="DMK1333" i="8"/>
  <c r="DMJ1333" i="8"/>
  <c r="DLV1333" i="8"/>
  <c r="DLV1339" i="8" s="1"/>
  <c r="DLU1333" i="8"/>
  <c r="DLT1333" i="8"/>
  <c r="DLF1333" i="8"/>
  <c r="DLF1339" i="8" s="1"/>
  <c r="DLE1333" i="8"/>
  <c r="DLD1333" i="8"/>
  <c r="DKP1333" i="8"/>
  <c r="DKP1339" i="8" s="1"/>
  <c r="DKO1333" i="8"/>
  <c r="DKN1333" i="8"/>
  <c r="DJZ1333" i="8"/>
  <c r="DJZ1339" i="8" s="1"/>
  <c r="DJY1333" i="8"/>
  <c r="DJX1333" i="8"/>
  <c r="DJJ1333" i="8"/>
  <c r="DJJ1339" i="8" s="1"/>
  <c r="DJI1333" i="8"/>
  <c r="DJH1333" i="8"/>
  <c r="DIT1333" i="8"/>
  <c r="DIT1339" i="8" s="1"/>
  <c r="DIS1333" i="8"/>
  <c r="DIR1333" i="8"/>
  <c r="DID1333" i="8"/>
  <c r="DID1339" i="8" s="1"/>
  <c r="DIC1333" i="8"/>
  <c r="DIB1333" i="8"/>
  <c r="DHN1333" i="8"/>
  <c r="DHN1339" i="8" s="1"/>
  <c r="DHM1333" i="8"/>
  <c r="DHL1333" i="8"/>
  <c r="DGX1333" i="8"/>
  <c r="DGX1339" i="8" s="1"/>
  <c r="DGW1333" i="8"/>
  <c r="DGV1333" i="8"/>
  <c r="DGH1333" i="8"/>
  <c r="DGH1339" i="8" s="1"/>
  <c r="DGG1333" i="8"/>
  <c r="DGF1333" i="8"/>
  <c r="DFR1333" i="8"/>
  <c r="DFR1339" i="8" s="1"/>
  <c r="DFQ1333" i="8"/>
  <c r="DFP1333" i="8"/>
  <c r="DFB1333" i="8"/>
  <c r="DFB1339" i="8" s="1"/>
  <c r="DFA1333" i="8"/>
  <c r="DEZ1333" i="8"/>
  <c r="DEL1333" i="8"/>
  <c r="DEL1339" i="8" s="1"/>
  <c r="DEK1333" i="8"/>
  <c r="DEJ1333" i="8"/>
  <c r="DDV1333" i="8"/>
  <c r="DDV1339" i="8" s="1"/>
  <c r="DDU1333" i="8"/>
  <c r="DDT1333" i="8"/>
  <c r="DDF1333" i="8"/>
  <c r="DDF1339" i="8" s="1"/>
  <c r="DDE1333" i="8"/>
  <c r="DDD1333" i="8"/>
  <c r="DCP1333" i="8"/>
  <c r="DCP1339" i="8" s="1"/>
  <c r="DCO1333" i="8"/>
  <c r="DCN1333" i="8"/>
  <c r="DBZ1333" i="8"/>
  <c r="DBZ1339" i="8" s="1"/>
  <c r="DBY1333" i="8"/>
  <c r="DBX1333" i="8"/>
  <c r="DBJ1333" i="8"/>
  <c r="DBJ1339" i="8" s="1"/>
  <c r="DBI1333" i="8"/>
  <c r="DBH1333" i="8"/>
  <c r="DAT1333" i="8"/>
  <c r="DAT1339" i="8" s="1"/>
  <c r="DAS1333" i="8"/>
  <c r="DAR1333" i="8"/>
  <c r="DAD1333" i="8"/>
  <c r="DAD1339" i="8" s="1"/>
  <c r="DAC1333" i="8"/>
  <c r="DAB1333" i="8"/>
  <c r="CZN1333" i="8"/>
  <c r="CZN1339" i="8" s="1"/>
  <c r="CZM1333" i="8"/>
  <c r="CZL1333" i="8"/>
  <c r="CYX1333" i="8"/>
  <c r="CYX1339" i="8" s="1"/>
  <c r="CYW1333" i="8"/>
  <c r="CYV1333" i="8"/>
  <c r="CYH1333" i="8"/>
  <c r="CYH1339" i="8" s="1"/>
  <c r="CYG1333" i="8"/>
  <c r="CYF1333" i="8"/>
  <c r="CXR1333" i="8"/>
  <c r="CXR1339" i="8" s="1"/>
  <c r="CXQ1333" i="8"/>
  <c r="CXP1333" i="8"/>
  <c r="CXB1333" i="8"/>
  <c r="CXB1339" i="8" s="1"/>
  <c r="CXA1333" i="8"/>
  <c r="CWZ1333" i="8"/>
  <c r="CWL1333" i="8"/>
  <c r="CWL1339" i="8" s="1"/>
  <c r="CWK1333" i="8"/>
  <c r="CWJ1333" i="8"/>
  <c r="CVV1333" i="8"/>
  <c r="CVV1339" i="8" s="1"/>
  <c r="CVU1333" i="8"/>
  <c r="CVT1333" i="8"/>
  <c r="CVF1333" i="8"/>
  <c r="CVF1339" i="8" s="1"/>
  <c r="CVE1333" i="8"/>
  <c r="CVD1333" i="8"/>
  <c r="CUP1333" i="8"/>
  <c r="CUP1339" i="8" s="1"/>
  <c r="CUO1333" i="8"/>
  <c r="CUN1333" i="8"/>
  <c r="CTZ1333" i="8"/>
  <c r="CTZ1339" i="8" s="1"/>
  <c r="CTY1333" i="8"/>
  <c r="CTX1333" i="8"/>
  <c r="CTJ1333" i="8"/>
  <c r="CTJ1339" i="8" s="1"/>
  <c r="CTI1333" i="8"/>
  <c r="CTH1333" i="8"/>
  <c r="CST1333" i="8"/>
  <c r="CST1339" i="8" s="1"/>
  <c r="CSS1333" i="8"/>
  <c r="CSR1333" i="8"/>
  <c r="CSD1333" i="8"/>
  <c r="CSD1339" i="8" s="1"/>
  <c r="CSC1333" i="8"/>
  <c r="CSB1333" i="8"/>
  <c r="CRN1333" i="8"/>
  <c r="CRN1339" i="8" s="1"/>
  <c r="CRM1333" i="8"/>
  <c r="CRL1333" i="8"/>
  <c r="CQX1333" i="8"/>
  <c r="CQX1339" i="8" s="1"/>
  <c r="CQW1333" i="8"/>
  <c r="CQV1333" i="8"/>
  <c r="CQH1333" i="8"/>
  <c r="CQH1339" i="8" s="1"/>
  <c r="CQG1333" i="8"/>
  <c r="CQF1333" i="8"/>
  <c r="CPR1333" i="8"/>
  <c r="CPR1339" i="8" s="1"/>
  <c r="CPQ1333" i="8"/>
  <c r="CPP1333" i="8"/>
  <c r="CPB1333" i="8"/>
  <c r="CPB1339" i="8" s="1"/>
  <c r="CPA1333" i="8"/>
  <c r="COZ1333" i="8"/>
  <c r="COL1333" i="8"/>
  <c r="COL1339" i="8" s="1"/>
  <c r="COK1333" i="8"/>
  <c r="COJ1333" i="8"/>
  <c r="CNV1333" i="8"/>
  <c r="CNV1339" i="8" s="1"/>
  <c r="CNU1333" i="8"/>
  <c r="CNT1333" i="8"/>
  <c r="CNF1333" i="8"/>
  <c r="CNF1339" i="8" s="1"/>
  <c r="CNE1333" i="8"/>
  <c r="CND1333" i="8"/>
  <c r="CMP1333" i="8"/>
  <c r="CMP1339" i="8" s="1"/>
  <c r="CMO1333" i="8"/>
  <c r="CMN1333" i="8"/>
  <c r="CLZ1333" i="8"/>
  <c r="CLZ1339" i="8" s="1"/>
  <c r="CLY1333" i="8"/>
  <c r="CLX1333" i="8"/>
  <c r="CLJ1333" i="8"/>
  <c r="CLJ1339" i="8" s="1"/>
  <c r="CLI1333" i="8"/>
  <c r="CLH1333" i="8"/>
  <c r="CKT1333" i="8"/>
  <c r="CKT1339" i="8" s="1"/>
  <c r="CKS1333" i="8"/>
  <c r="CKR1333" i="8"/>
  <c r="CKD1333" i="8"/>
  <c r="CKD1339" i="8" s="1"/>
  <c r="CKC1333" i="8"/>
  <c r="CKB1333" i="8"/>
  <c r="CJN1333" i="8"/>
  <c r="CJN1339" i="8" s="1"/>
  <c r="CJM1333" i="8"/>
  <c r="CJL1333" i="8"/>
  <c r="CIX1333" i="8"/>
  <c r="CIX1339" i="8" s="1"/>
  <c r="CIW1333" i="8"/>
  <c r="CIV1333" i="8"/>
  <c r="CIH1333" i="8"/>
  <c r="CIH1339" i="8" s="1"/>
  <c r="CIG1333" i="8"/>
  <c r="CIF1333" i="8"/>
  <c r="CHR1333" i="8"/>
  <c r="CHR1339" i="8" s="1"/>
  <c r="CHQ1333" i="8"/>
  <c r="CHP1333" i="8"/>
  <c r="CHB1333" i="8"/>
  <c r="CHB1339" i="8" s="1"/>
  <c r="CHA1333" i="8"/>
  <c r="CGZ1333" i="8"/>
  <c r="CGL1333" i="8"/>
  <c r="CGL1339" i="8" s="1"/>
  <c r="CGK1333" i="8"/>
  <c r="CGJ1333" i="8"/>
  <c r="CFV1333" i="8"/>
  <c r="CFV1339" i="8" s="1"/>
  <c r="CFU1333" i="8"/>
  <c r="CFT1333" i="8"/>
  <c r="CFF1333" i="8"/>
  <c r="CFF1339" i="8" s="1"/>
  <c r="CFE1333" i="8"/>
  <c r="CFD1333" i="8"/>
  <c r="CEP1333" i="8"/>
  <c r="CEP1339" i="8" s="1"/>
  <c r="CEO1333" i="8"/>
  <c r="CEN1333" i="8"/>
  <c r="CDZ1333" i="8"/>
  <c r="CDZ1339" i="8" s="1"/>
  <c r="CDY1333" i="8"/>
  <c r="CDX1333" i="8"/>
  <c r="CDJ1333" i="8"/>
  <c r="CDJ1339" i="8" s="1"/>
  <c r="CDI1333" i="8"/>
  <c r="CDH1333" i="8"/>
  <c r="CCT1333" i="8"/>
  <c r="CCT1339" i="8" s="1"/>
  <c r="CCS1333" i="8"/>
  <c r="CCR1333" i="8"/>
  <c r="CCD1333" i="8"/>
  <c r="CCD1339" i="8" s="1"/>
  <c r="CCC1333" i="8"/>
  <c r="CCB1333" i="8"/>
  <c r="CBN1333" i="8"/>
  <c r="CBN1339" i="8" s="1"/>
  <c r="CBM1333" i="8"/>
  <c r="CBL1333" i="8"/>
  <c r="CAX1333" i="8"/>
  <c r="CAX1339" i="8" s="1"/>
  <c r="CAW1333" i="8"/>
  <c r="CAV1333" i="8"/>
  <c r="CAH1333" i="8"/>
  <c r="CAH1339" i="8" s="1"/>
  <c r="CAG1333" i="8"/>
  <c r="CAF1333" i="8"/>
  <c r="BZR1333" i="8"/>
  <c r="BZR1339" i="8" s="1"/>
  <c r="BZQ1333" i="8"/>
  <c r="BZP1333" i="8"/>
  <c r="BZB1333" i="8"/>
  <c r="BZB1339" i="8" s="1"/>
  <c r="BZA1333" i="8"/>
  <c r="BYZ1333" i="8"/>
  <c r="BYL1333" i="8"/>
  <c r="BYL1339" i="8" s="1"/>
  <c r="BYK1333" i="8"/>
  <c r="BYJ1333" i="8"/>
  <c r="BXV1333" i="8"/>
  <c r="BXV1339" i="8" s="1"/>
  <c r="BXU1333" i="8"/>
  <c r="BXT1333" i="8"/>
  <c r="BXF1333" i="8"/>
  <c r="BXF1339" i="8" s="1"/>
  <c r="BXE1333" i="8"/>
  <c r="BXD1333" i="8"/>
  <c r="BWP1333" i="8"/>
  <c r="BWP1339" i="8" s="1"/>
  <c r="BWO1333" i="8"/>
  <c r="BWN1333" i="8"/>
  <c r="BVZ1333" i="8"/>
  <c r="BVZ1339" i="8" s="1"/>
  <c r="BVY1333" i="8"/>
  <c r="BVX1333" i="8"/>
  <c r="BVJ1333" i="8"/>
  <c r="BVJ1339" i="8" s="1"/>
  <c r="BVI1333" i="8"/>
  <c r="BVH1333" i="8"/>
  <c r="BUT1333" i="8"/>
  <c r="BUT1339" i="8" s="1"/>
  <c r="BUS1333" i="8"/>
  <c r="BUR1333" i="8"/>
  <c r="BUD1333" i="8"/>
  <c r="BUD1339" i="8" s="1"/>
  <c r="BUC1333" i="8"/>
  <c r="BUB1333" i="8"/>
  <c r="BTN1333" i="8"/>
  <c r="BTN1339" i="8" s="1"/>
  <c r="BTM1333" i="8"/>
  <c r="BTL1333" i="8"/>
  <c r="BSX1333" i="8"/>
  <c r="BSX1339" i="8" s="1"/>
  <c r="BSW1333" i="8"/>
  <c r="BSV1333" i="8"/>
  <c r="BSH1333" i="8"/>
  <c r="BSH1339" i="8" s="1"/>
  <c r="BSG1333" i="8"/>
  <c r="BSF1333" i="8"/>
  <c r="BRR1333" i="8"/>
  <c r="BRR1339" i="8" s="1"/>
  <c r="BRQ1333" i="8"/>
  <c r="BRP1333" i="8"/>
  <c r="BRB1333" i="8"/>
  <c r="BRB1339" i="8" s="1"/>
  <c r="BRA1333" i="8"/>
  <c r="BQZ1333" i="8"/>
  <c r="BQL1333" i="8"/>
  <c r="BQL1339" i="8" s="1"/>
  <c r="BQK1333" i="8"/>
  <c r="BQJ1333" i="8"/>
  <c r="BPV1333" i="8"/>
  <c r="BPV1339" i="8" s="1"/>
  <c r="BPU1333" i="8"/>
  <c r="BPT1333" i="8"/>
  <c r="BPF1333" i="8"/>
  <c r="BPF1339" i="8" s="1"/>
  <c r="BPE1333" i="8"/>
  <c r="BPD1333" i="8"/>
  <c r="BOP1333" i="8"/>
  <c r="BOP1339" i="8" s="1"/>
  <c r="BOO1333" i="8"/>
  <c r="BON1333" i="8"/>
  <c r="BNZ1333" i="8"/>
  <c r="BNZ1339" i="8" s="1"/>
  <c r="BNY1333" i="8"/>
  <c r="BNX1333" i="8"/>
  <c r="BNJ1333" i="8"/>
  <c r="BNJ1339" i="8" s="1"/>
  <c r="BNI1333" i="8"/>
  <c r="BNH1333" i="8"/>
  <c r="BMT1333" i="8"/>
  <c r="BMT1339" i="8" s="1"/>
  <c r="BMS1333" i="8"/>
  <c r="BMR1333" i="8"/>
  <c r="BMD1333" i="8"/>
  <c r="BMD1339" i="8" s="1"/>
  <c r="BMC1333" i="8"/>
  <c r="BMB1333" i="8"/>
  <c r="BLN1333" i="8"/>
  <c r="BLN1339" i="8" s="1"/>
  <c r="BLM1333" i="8"/>
  <c r="BLL1333" i="8"/>
  <c r="BKX1333" i="8"/>
  <c r="BKX1339" i="8" s="1"/>
  <c r="BKW1333" i="8"/>
  <c r="BKV1333" i="8"/>
  <c r="BKH1333" i="8"/>
  <c r="BKH1339" i="8" s="1"/>
  <c r="BKG1333" i="8"/>
  <c r="BKF1333" i="8"/>
  <c r="BJR1333" i="8"/>
  <c r="BJR1339" i="8" s="1"/>
  <c r="BJQ1333" i="8"/>
  <c r="BJP1333" i="8"/>
  <c r="BJB1333" i="8"/>
  <c r="BJB1339" i="8" s="1"/>
  <c r="BJA1333" i="8"/>
  <c r="BIZ1333" i="8"/>
  <c r="BIL1333" i="8"/>
  <c r="BIL1339" i="8" s="1"/>
  <c r="BIK1333" i="8"/>
  <c r="BIJ1333" i="8"/>
  <c r="BHV1333" i="8"/>
  <c r="BHV1339" i="8" s="1"/>
  <c r="BHU1333" i="8"/>
  <c r="BHT1333" i="8"/>
  <c r="BHF1333" i="8"/>
  <c r="BHF1339" i="8" s="1"/>
  <c r="BHE1333" i="8"/>
  <c r="BHD1333" i="8"/>
  <c r="BGP1333" i="8"/>
  <c r="BGP1339" i="8" s="1"/>
  <c r="BGO1333" i="8"/>
  <c r="BGN1333" i="8"/>
  <c r="BFZ1333" i="8"/>
  <c r="BFZ1339" i="8" s="1"/>
  <c r="BFY1333" i="8"/>
  <c r="BFX1333" i="8"/>
  <c r="BFJ1333" i="8"/>
  <c r="BFJ1339" i="8" s="1"/>
  <c r="BFI1333" i="8"/>
  <c r="BFH1333" i="8"/>
  <c r="BET1333" i="8"/>
  <c r="BET1339" i="8" s="1"/>
  <c r="BES1333" i="8"/>
  <c r="BER1333" i="8"/>
  <c r="BED1333" i="8"/>
  <c r="BED1339" i="8" s="1"/>
  <c r="BEC1333" i="8"/>
  <c r="BEB1333" i="8"/>
  <c r="BDN1333" i="8"/>
  <c r="BDN1339" i="8" s="1"/>
  <c r="BDM1333" i="8"/>
  <c r="BDL1333" i="8"/>
  <c r="BCX1333" i="8"/>
  <c r="BCX1339" i="8" s="1"/>
  <c r="BCW1333" i="8"/>
  <c r="BCV1333" i="8"/>
  <c r="BCH1333" i="8"/>
  <c r="BCH1339" i="8" s="1"/>
  <c r="BCG1333" i="8"/>
  <c r="BCF1333" i="8"/>
  <c r="BBR1333" i="8"/>
  <c r="BBR1339" i="8" s="1"/>
  <c r="BBQ1333" i="8"/>
  <c r="BBP1333" i="8"/>
  <c r="BBB1333" i="8"/>
  <c r="BBB1339" i="8" s="1"/>
  <c r="BBA1333" i="8"/>
  <c r="BAZ1333" i="8"/>
  <c r="BAL1333" i="8"/>
  <c r="BAL1339" i="8" s="1"/>
  <c r="BAK1333" i="8"/>
  <c r="BAJ1333" i="8"/>
  <c r="AZV1333" i="8"/>
  <c r="AZV1339" i="8" s="1"/>
  <c r="AZU1333" i="8"/>
  <c r="AZT1333" i="8"/>
  <c r="AZF1333" i="8"/>
  <c r="AZF1339" i="8" s="1"/>
  <c r="AZE1333" i="8"/>
  <c r="AZD1333" i="8"/>
  <c r="AYP1333" i="8"/>
  <c r="AYP1339" i="8" s="1"/>
  <c r="AYO1333" i="8"/>
  <c r="AYN1333" i="8"/>
  <c r="AXZ1333" i="8"/>
  <c r="AXZ1339" i="8" s="1"/>
  <c r="AXY1333" i="8"/>
  <c r="AXX1333" i="8"/>
  <c r="AXJ1333" i="8"/>
  <c r="AXJ1339" i="8" s="1"/>
  <c r="AXI1333" i="8"/>
  <c r="AXH1333" i="8"/>
  <c r="AWT1333" i="8"/>
  <c r="AWT1339" i="8" s="1"/>
  <c r="AWS1333" i="8"/>
  <c r="AWR1333" i="8"/>
  <c r="AWD1333" i="8"/>
  <c r="AWD1339" i="8" s="1"/>
  <c r="AWC1333" i="8"/>
  <c r="AWB1333" i="8"/>
  <c r="AVN1333" i="8"/>
  <c r="AVN1339" i="8" s="1"/>
  <c r="AVM1333" i="8"/>
  <c r="AVL1333" i="8"/>
  <c r="AUX1333" i="8"/>
  <c r="AUX1339" i="8" s="1"/>
  <c r="AUW1333" i="8"/>
  <c r="AUV1333" i="8"/>
  <c r="AUH1333" i="8"/>
  <c r="AUH1339" i="8" s="1"/>
  <c r="AUG1333" i="8"/>
  <c r="AUF1333" i="8"/>
  <c r="ATR1333" i="8"/>
  <c r="ATR1339" i="8" s="1"/>
  <c r="ATQ1333" i="8"/>
  <c r="ATP1333" i="8"/>
  <c r="ATB1333" i="8"/>
  <c r="ATB1339" i="8" s="1"/>
  <c r="ATA1333" i="8"/>
  <c r="ASZ1333" i="8"/>
  <c r="ASL1333" i="8"/>
  <c r="ASL1339" i="8" s="1"/>
  <c r="ASK1333" i="8"/>
  <c r="ASJ1333" i="8"/>
  <c r="ARV1333" i="8"/>
  <c r="ARV1339" i="8" s="1"/>
  <c r="ARU1333" i="8"/>
  <c r="ART1333" i="8"/>
  <c r="ARF1333" i="8"/>
  <c r="ARF1339" i="8" s="1"/>
  <c r="ARE1333" i="8"/>
  <c r="ARD1333" i="8"/>
  <c r="AQP1333" i="8"/>
  <c r="AQP1339" i="8" s="1"/>
  <c r="AQO1333" i="8"/>
  <c r="AQN1333" i="8"/>
  <c r="APZ1333" i="8"/>
  <c r="APZ1339" i="8" s="1"/>
  <c r="APY1333" i="8"/>
  <c r="APX1333" i="8"/>
  <c r="APJ1333" i="8"/>
  <c r="APJ1339" i="8" s="1"/>
  <c r="API1333" i="8"/>
  <c r="APH1333" i="8"/>
  <c r="AOT1333" i="8"/>
  <c r="AOT1339" i="8" s="1"/>
  <c r="AOS1333" i="8"/>
  <c r="AOR1333" i="8"/>
  <c r="AOD1333" i="8"/>
  <c r="AOD1339" i="8" s="1"/>
  <c r="AOC1333" i="8"/>
  <c r="AOB1333" i="8"/>
  <c r="ANN1333" i="8"/>
  <c r="ANN1339" i="8" s="1"/>
  <c r="ANM1333" i="8"/>
  <c r="ANL1333" i="8"/>
  <c r="AMX1333" i="8"/>
  <c r="AMX1339" i="8" s="1"/>
  <c r="AMW1333" i="8"/>
  <c r="AMV1333" i="8"/>
  <c r="AMH1333" i="8"/>
  <c r="AMH1339" i="8" s="1"/>
  <c r="AMG1333" i="8"/>
  <c r="AMF1333" i="8"/>
  <c r="ALR1333" i="8"/>
  <c r="ALR1339" i="8" s="1"/>
  <c r="ALQ1333" i="8"/>
  <c r="ALP1333" i="8"/>
  <c r="ALB1333" i="8"/>
  <c r="ALB1339" i="8" s="1"/>
  <c r="ALA1333" i="8"/>
  <c r="AKZ1333" i="8"/>
  <c r="AKL1333" i="8"/>
  <c r="AKL1339" i="8" s="1"/>
  <c r="AKK1333" i="8"/>
  <c r="AKJ1333" i="8"/>
  <c r="AJV1333" i="8"/>
  <c r="AJV1339" i="8" s="1"/>
  <c r="AJU1333" i="8"/>
  <c r="AJT1333" i="8"/>
  <c r="AJF1333" i="8"/>
  <c r="AJF1339" i="8" s="1"/>
  <c r="AJE1333" i="8"/>
  <c r="AJD1333" i="8"/>
  <c r="AIP1333" i="8"/>
  <c r="AIP1339" i="8" s="1"/>
  <c r="AIO1333" i="8"/>
  <c r="AIN1333" i="8"/>
  <c r="AHZ1333" i="8"/>
  <c r="AHZ1339" i="8" s="1"/>
  <c r="AHY1333" i="8"/>
  <c r="AHX1333" i="8"/>
  <c r="AHJ1333" i="8"/>
  <c r="AHJ1339" i="8" s="1"/>
  <c r="AHI1333" i="8"/>
  <c r="AHH1333" i="8"/>
  <c r="AGT1333" i="8"/>
  <c r="AGT1339" i="8" s="1"/>
  <c r="AGS1333" i="8"/>
  <c r="AGR1333" i="8"/>
  <c r="AGD1333" i="8"/>
  <c r="AGD1339" i="8" s="1"/>
  <c r="AGC1333" i="8"/>
  <c r="AGB1333" i="8"/>
  <c r="AFN1333" i="8"/>
  <c r="AFN1339" i="8" s="1"/>
  <c r="AFM1333" i="8"/>
  <c r="AFL1333" i="8"/>
  <c r="AEX1333" i="8"/>
  <c r="AEX1339" i="8" s="1"/>
  <c r="AEW1333" i="8"/>
  <c r="AEV1333" i="8"/>
  <c r="AEH1333" i="8"/>
  <c r="AEH1339" i="8" s="1"/>
  <c r="AEG1333" i="8"/>
  <c r="AEF1333" i="8"/>
  <c r="ADR1333" i="8"/>
  <c r="ADR1339" i="8" s="1"/>
  <c r="ADQ1333" i="8"/>
  <c r="ADP1333" i="8"/>
  <c r="ADB1333" i="8"/>
  <c r="ADB1339" i="8" s="1"/>
  <c r="ADA1333" i="8"/>
  <c r="ACZ1333" i="8"/>
  <c r="ACL1333" i="8"/>
  <c r="ACL1339" i="8" s="1"/>
  <c r="ACK1333" i="8"/>
  <c r="ACJ1333" i="8"/>
  <c r="ABV1333" i="8"/>
  <c r="ABV1339" i="8" s="1"/>
  <c r="ABU1333" i="8"/>
  <c r="ABT1333" i="8"/>
  <c r="ABF1333" i="8"/>
  <c r="ABF1339" i="8" s="1"/>
  <c r="ABE1333" i="8"/>
  <c r="ABD1333" i="8"/>
  <c r="AAP1333" i="8"/>
  <c r="AAP1339" i="8" s="1"/>
  <c r="AAO1333" i="8"/>
  <c r="AAN1333" i="8"/>
  <c r="ZZ1333" i="8"/>
  <c r="ZZ1339" i="8" s="1"/>
  <c r="ZY1333" i="8"/>
  <c r="ZX1333" i="8"/>
  <c r="ZJ1333" i="8"/>
  <c r="ZJ1339" i="8" s="1"/>
  <c r="ZI1333" i="8"/>
  <c r="ZH1333" i="8"/>
  <c r="YT1333" i="8"/>
  <c r="YT1339" i="8" s="1"/>
  <c r="YS1333" i="8"/>
  <c r="YR1333" i="8"/>
  <c r="YD1333" i="8"/>
  <c r="YD1339" i="8" s="1"/>
  <c r="YC1333" i="8"/>
  <c r="YB1333" i="8"/>
  <c r="XN1333" i="8"/>
  <c r="XN1339" i="8" s="1"/>
  <c r="XM1333" i="8"/>
  <c r="XL1333" i="8"/>
  <c r="WX1333" i="8"/>
  <c r="WX1339" i="8" s="1"/>
  <c r="WW1333" i="8"/>
  <c r="WV1333" i="8"/>
  <c r="WH1333" i="8"/>
  <c r="WH1339" i="8" s="1"/>
  <c r="WG1333" i="8"/>
  <c r="WF1333" i="8"/>
  <c r="VR1333" i="8"/>
  <c r="VR1339" i="8" s="1"/>
  <c r="VQ1333" i="8"/>
  <c r="VP1333" i="8"/>
  <c r="VB1333" i="8"/>
  <c r="VB1339" i="8" s="1"/>
  <c r="VA1333" i="8"/>
  <c r="UZ1333" i="8"/>
  <c r="UL1333" i="8"/>
  <c r="UL1339" i="8" s="1"/>
  <c r="UK1333" i="8"/>
  <c r="UJ1333" i="8"/>
  <c r="TV1333" i="8"/>
  <c r="TV1339" i="8" s="1"/>
  <c r="TU1333" i="8"/>
  <c r="TT1333" i="8"/>
  <c r="TF1333" i="8"/>
  <c r="TF1339" i="8" s="1"/>
  <c r="TE1333" i="8"/>
  <c r="TD1333" i="8"/>
  <c r="SP1333" i="8"/>
  <c r="SP1339" i="8" s="1"/>
  <c r="SO1333" i="8"/>
  <c r="SN1333" i="8"/>
  <c r="RZ1333" i="8"/>
  <c r="RZ1339" i="8" s="1"/>
  <c r="RY1333" i="8"/>
  <c r="RX1333" i="8"/>
  <c r="RJ1333" i="8"/>
  <c r="RJ1339" i="8" s="1"/>
  <c r="RI1333" i="8"/>
  <c r="RH1333" i="8"/>
  <c r="QT1333" i="8"/>
  <c r="QT1339" i="8" s="1"/>
  <c r="QS1333" i="8"/>
  <c r="QR1333" i="8"/>
  <c r="QD1333" i="8"/>
  <c r="QD1339" i="8" s="1"/>
  <c r="QC1333" i="8"/>
  <c r="QB1333" i="8"/>
  <c r="PN1333" i="8"/>
  <c r="PN1339" i="8" s="1"/>
  <c r="PM1333" i="8"/>
  <c r="PL1333" i="8"/>
  <c r="OX1333" i="8"/>
  <c r="OX1339" i="8" s="1"/>
  <c r="OW1333" i="8"/>
  <c r="OV1333" i="8"/>
  <c r="OH1333" i="8"/>
  <c r="OH1339" i="8" s="1"/>
  <c r="OG1333" i="8"/>
  <c r="OF1333" i="8"/>
  <c r="NR1333" i="8"/>
  <c r="NR1339" i="8" s="1"/>
  <c r="NQ1333" i="8"/>
  <c r="NP1333" i="8"/>
  <c r="NB1333" i="8"/>
  <c r="NB1339" i="8" s="1"/>
  <c r="NA1333" i="8"/>
  <c r="MZ1333" i="8"/>
  <c r="ML1333" i="8"/>
  <c r="ML1339" i="8" s="1"/>
  <c r="MK1333" i="8"/>
  <c r="MJ1333" i="8"/>
  <c r="LV1333" i="8"/>
  <c r="LV1339" i="8" s="1"/>
  <c r="LU1333" i="8"/>
  <c r="LT1333" i="8"/>
  <c r="LF1333" i="8"/>
  <c r="LF1339" i="8" s="1"/>
  <c r="LE1333" i="8"/>
  <c r="LD1333" i="8"/>
  <c r="KP1333" i="8"/>
  <c r="KP1339" i="8" s="1"/>
  <c r="KO1333" i="8"/>
  <c r="KN1333" i="8"/>
  <c r="JZ1333" i="8"/>
  <c r="JZ1339" i="8" s="1"/>
  <c r="JY1333" i="8"/>
  <c r="JX1333" i="8"/>
  <c r="JJ1333" i="8"/>
  <c r="JJ1339" i="8" s="1"/>
  <c r="JI1333" i="8"/>
  <c r="JH1333" i="8"/>
  <c r="IT1333" i="8"/>
  <c r="IT1339" i="8" s="1"/>
  <c r="IS1333" i="8"/>
  <c r="IR1333" i="8"/>
  <c r="ID1333" i="8"/>
  <c r="ID1339" i="8" s="1"/>
  <c r="IC1333" i="8"/>
  <c r="IB1333" i="8"/>
  <c r="HN1333" i="8"/>
  <c r="HN1339" i="8" s="1"/>
  <c r="HM1333" i="8"/>
  <c r="HL1333" i="8"/>
  <c r="GX1333" i="8"/>
  <c r="GX1339" i="8" s="1"/>
  <c r="GW1333" i="8"/>
  <c r="GV1333" i="8"/>
  <c r="GH1333" i="8"/>
  <c r="GH1339" i="8" s="1"/>
  <c r="GG1333" i="8"/>
  <c r="GF1333" i="8"/>
  <c r="FR1333" i="8"/>
  <c r="FR1339" i="8" s="1"/>
  <c r="FQ1333" i="8"/>
  <c r="FP1333" i="8"/>
  <c r="FB1333" i="8"/>
  <c r="FB1339" i="8" s="1"/>
  <c r="FA1333" i="8"/>
  <c r="EZ1333" i="8"/>
  <c r="EL1333" i="8"/>
  <c r="EL1339" i="8" s="1"/>
  <c r="EK1333" i="8"/>
  <c r="EJ1333" i="8"/>
  <c r="DV1333" i="8"/>
  <c r="DV1339" i="8" s="1"/>
  <c r="DU1333" i="8"/>
  <c r="DT1333" i="8"/>
  <c r="DF1333" i="8"/>
  <c r="DF1339" i="8" s="1"/>
  <c r="DE1333" i="8"/>
  <c r="DD1333" i="8"/>
  <c r="CP1333" i="8"/>
  <c r="CP1339" i="8" s="1"/>
  <c r="CO1333" i="8"/>
  <c r="CN1333" i="8"/>
  <c r="BZ1333" i="8"/>
  <c r="BZ1339" i="8" s="1"/>
  <c r="BY1333" i="8"/>
  <c r="BX1333" i="8"/>
  <c r="BJ1333" i="8"/>
  <c r="BJ1339" i="8" s="1"/>
  <c r="BI1333" i="8"/>
  <c r="BH1333" i="8"/>
  <c r="AT1333" i="8"/>
  <c r="AT1339" i="8" s="1"/>
  <c r="AS1333" i="8"/>
  <c r="AR1333" i="8"/>
  <c r="AD1333" i="8"/>
  <c r="AD1339" i="8" s="1"/>
  <c r="AC1333" i="8"/>
  <c r="AB1333" i="8"/>
  <c r="N1333" i="8"/>
  <c r="N1339" i="8" s="1"/>
  <c r="M1333" i="8"/>
  <c r="L1333" i="8"/>
  <c r="XFA1330" i="8"/>
  <c r="XFA1334" i="8" s="1"/>
  <c r="XFA1340" i="8" s="1"/>
  <c r="XEZ1330" i="8"/>
  <c r="XEZ1334" i="8" s="1"/>
  <c r="XEZ1340" i="8" s="1"/>
  <c r="XEK1330" i="8"/>
  <c r="XEK1334" i="8" s="1"/>
  <c r="XEK1340" i="8" s="1"/>
  <c r="XEJ1330" i="8"/>
  <c r="XEJ1334" i="8" s="1"/>
  <c r="XEJ1340" i="8" s="1"/>
  <c r="XDU1330" i="8"/>
  <c r="XDU1334" i="8" s="1"/>
  <c r="XDU1340" i="8" s="1"/>
  <c r="XDT1330" i="8"/>
  <c r="XDT1334" i="8" s="1"/>
  <c r="XDT1340" i="8" s="1"/>
  <c r="XDE1330" i="8"/>
  <c r="XDE1334" i="8" s="1"/>
  <c r="XDE1340" i="8" s="1"/>
  <c r="XDD1330" i="8"/>
  <c r="XDD1334" i="8" s="1"/>
  <c r="XDD1340" i="8" s="1"/>
  <c r="XCO1330" i="8"/>
  <c r="XCO1334" i="8" s="1"/>
  <c r="XCO1340" i="8" s="1"/>
  <c r="XCN1330" i="8"/>
  <c r="XCN1334" i="8" s="1"/>
  <c r="XCN1340" i="8" s="1"/>
  <c r="XBY1330" i="8"/>
  <c r="XBY1334" i="8" s="1"/>
  <c r="XBY1340" i="8" s="1"/>
  <c r="XBX1330" i="8"/>
  <c r="XBX1334" i="8" s="1"/>
  <c r="XBX1340" i="8" s="1"/>
  <c r="XBI1330" i="8"/>
  <c r="XBI1334" i="8" s="1"/>
  <c r="XBI1340" i="8" s="1"/>
  <c r="XBH1330" i="8"/>
  <c r="XBH1334" i="8" s="1"/>
  <c r="XBH1340" i="8" s="1"/>
  <c r="XAS1330" i="8"/>
  <c r="XAS1334" i="8" s="1"/>
  <c r="XAS1340" i="8" s="1"/>
  <c r="XAR1330" i="8"/>
  <c r="XAR1334" i="8" s="1"/>
  <c r="XAR1340" i="8" s="1"/>
  <c r="XAC1330" i="8"/>
  <c r="XAC1334" i="8" s="1"/>
  <c r="XAC1340" i="8" s="1"/>
  <c r="XAB1330" i="8"/>
  <c r="XAB1334" i="8" s="1"/>
  <c r="XAB1340" i="8" s="1"/>
  <c r="WZM1330" i="8"/>
  <c r="WZM1334" i="8" s="1"/>
  <c r="WZM1340" i="8" s="1"/>
  <c r="WZL1330" i="8"/>
  <c r="WZL1334" i="8" s="1"/>
  <c r="WZL1340" i="8" s="1"/>
  <c r="WYW1330" i="8"/>
  <c r="WYW1334" i="8" s="1"/>
  <c r="WYW1340" i="8" s="1"/>
  <c r="WYV1330" i="8"/>
  <c r="WYV1334" i="8" s="1"/>
  <c r="WYV1340" i="8" s="1"/>
  <c r="WYG1330" i="8"/>
  <c r="WYG1334" i="8" s="1"/>
  <c r="WYG1340" i="8" s="1"/>
  <c r="WYF1330" i="8"/>
  <c r="WYF1334" i="8" s="1"/>
  <c r="WYF1340" i="8" s="1"/>
  <c r="WXQ1330" i="8"/>
  <c r="WXQ1334" i="8" s="1"/>
  <c r="WXQ1340" i="8" s="1"/>
  <c r="WXP1330" i="8"/>
  <c r="WXP1334" i="8" s="1"/>
  <c r="WXP1340" i="8" s="1"/>
  <c r="WXA1330" i="8"/>
  <c r="WXA1334" i="8" s="1"/>
  <c r="WXA1340" i="8" s="1"/>
  <c r="WWZ1330" i="8"/>
  <c r="WWZ1334" i="8" s="1"/>
  <c r="WWZ1340" i="8" s="1"/>
  <c r="WWK1330" i="8"/>
  <c r="WWK1334" i="8" s="1"/>
  <c r="WWK1340" i="8" s="1"/>
  <c r="WWJ1330" i="8"/>
  <c r="WWJ1334" i="8" s="1"/>
  <c r="WWJ1340" i="8" s="1"/>
  <c r="WVU1330" i="8"/>
  <c r="WVU1334" i="8" s="1"/>
  <c r="WVU1340" i="8" s="1"/>
  <c r="WVT1330" i="8"/>
  <c r="WVT1334" i="8" s="1"/>
  <c r="WVT1340" i="8" s="1"/>
  <c r="WVE1330" i="8"/>
  <c r="WVE1334" i="8" s="1"/>
  <c r="WVE1340" i="8" s="1"/>
  <c r="WVD1330" i="8"/>
  <c r="WVD1334" i="8" s="1"/>
  <c r="WVD1340" i="8" s="1"/>
  <c r="WUO1330" i="8"/>
  <c r="WUO1334" i="8" s="1"/>
  <c r="WUO1340" i="8" s="1"/>
  <c r="WUN1330" i="8"/>
  <c r="WUN1334" i="8" s="1"/>
  <c r="WUN1340" i="8" s="1"/>
  <c r="WTY1330" i="8"/>
  <c r="WTY1334" i="8" s="1"/>
  <c r="WTY1340" i="8" s="1"/>
  <c r="WTX1330" i="8"/>
  <c r="WTX1334" i="8" s="1"/>
  <c r="WTX1340" i="8" s="1"/>
  <c r="WTI1330" i="8"/>
  <c r="WTI1334" i="8" s="1"/>
  <c r="WTI1340" i="8" s="1"/>
  <c r="WTH1330" i="8"/>
  <c r="WTH1334" i="8" s="1"/>
  <c r="WTH1340" i="8" s="1"/>
  <c r="WSS1330" i="8"/>
  <c r="WSS1334" i="8" s="1"/>
  <c r="WSS1340" i="8" s="1"/>
  <c r="WSR1330" i="8"/>
  <c r="WSR1334" i="8" s="1"/>
  <c r="WSR1340" i="8" s="1"/>
  <c r="WSC1330" i="8"/>
  <c r="WSC1334" i="8" s="1"/>
  <c r="WSC1340" i="8" s="1"/>
  <c r="WSB1330" i="8"/>
  <c r="WSB1334" i="8" s="1"/>
  <c r="WSB1340" i="8" s="1"/>
  <c r="WRM1330" i="8"/>
  <c r="WRM1334" i="8" s="1"/>
  <c r="WRM1340" i="8" s="1"/>
  <c r="WRL1330" i="8"/>
  <c r="WRL1334" i="8" s="1"/>
  <c r="WRL1340" i="8" s="1"/>
  <c r="WQW1330" i="8"/>
  <c r="WQW1334" i="8" s="1"/>
  <c r="WQW1340" i="8" s="1"/>
  <c r="WQV1330" i="8"/>
  <c r="WQV1334" i="8" s="1"/>
  <c r="WQV1340" i="8" s="1"/>
  <c r="WQG1330" i="8"/>
  <c r="WQG1334" i="8" s="1"/>
  <c r="WQG1340" i="8" s="1"/>
  <c r="WQF1330" i="8"/>
  <c r="WQF1334" i="8" s="1"/>
  <c r="WQF1340" i="8" s="1"/>
  <c r="WPQ1330" i="8"/>
  <c r="WPQ1334" i="8" s="1"/>
  <c r="WPQ1340" i="8" s="1"/>
  <c r="WPP1330" i="8"/>
  <c r="WPP1334" i="8" s="1"/>
  <c r="WPP1340" i="8" s="1"/>
  <c r="WPA1330" i="8"/>
  <c r="WPA1334" i="8" s="1"/>
  <c r="WPA1340" i="8" s="1"/>
  <c r="WOZ1330" i="8"/>
  <c r="WOZ1334" i="8" s="1"/>
  <c r="WOZ1340" i="8" s="1"/>
  <c r="WOK1330" i="8"/>
  <c r="WOK1334" i="8" s="1"/>
  <c r="WOK1340" i="8" s="1"/>
  <c r="WOJ1330" i="8"/>
  <c r="WOJ1334" i="8" s="1"/>
  <c r="WOJ1340" i="8" s="1"/>
  <c r="WNU1330" i="8"/>
  <c r="WNU1334" i="8" s="1"/>
  <c r="WNU1340" i="8" s="1"/>
  <c r="WNT1330" i="8"/>
  <c r="WNT1334" i="8" s="1"/>
  <c r="WNT1340" i="8" s="1"/>
  <c r="WNE1330" i="8"/>
  <c r="WNE1334" i="8" s="1"/>
  <c r="WNE1340" i="8" s="1"/>
  <c r="WND1330" i="8"/>
  <c r="WND1334" i="8" s="1"/>
  <c r="WND1340" i="8" s="1"/>
  <c r="WMO1330" i="8"/>
  <c r="WMO1334" i="8" s="1"/>
  <c r="WMO1340" i="8" s="1"/>
  <c r="WMN1330" i="8"/>
  <c r="WMN1334" i="8" s="1"/>
  <c r="WMN1340" i="8" s="1"/>
  <c r="WLY1330" i="8"/>
  <c r="WLY1334" i="8" s="1"/>
  <c r="WLY1340" i="8" s="1"/>
  <c r="WLX1330" i="8"/>
  <c r="WLX1334" i="8" s="1"/>
  <c r="WLX1340" i="8" s="1"/>
  <c r="WLI1330" i="8"/>
  <c r="WLI1334" i="8" s="1"/>
  <c r="WLI1340" i="8" s="1"/>
  <c r="WLH1330" i="8"/>
  <c r="WLH1334" i="8" s="1"/>
  <c r="WLH1340" i="8" s="1"/>
  <c r="WKS1330" i="8"/>
  <c r="WKS1334" i="8" s="1"/>
  <c r="WKS1340" i="8" s="1"/>
  <c r="WKR1330" i="8"/>
  <c r="WKR1334" i="8" s="1"/>
  <c r="WKR1340" i="8" s="1"/>
  <c r="WKC1330" i="8"/>
  <c r="WKC1334" i="8" s="1"/>
  <c r="WKC1340" i="8" s="1"/>
  <c r="WKB1330" i="8"/>
  <c r="WKB1334" i="8" s="1"/>
  <c r="WKB1340" i="8" s="1"/>
  <c r="WJM1330" i="8"/>
  <c r="WJM1334" i="8" s="1"/>
  <c r="WJM1340" i="8" s="1"/>
  <c r="WJL1330" i="8"/>
  <c r="WJL1334" i="8" s="1"/>
  <c r="WJL1340" i="8" s="1"/>
  <c r="WIW1330" i="8"/>
  <c r="WIW1334" i="8" s="1"/>
  <c r="WIW1340" i="8" s="1"/>
  <c r="WIV1330" i="8"/>
  <c r="WIV1334" i="8" s="1"/>
  <c r="WIV1340" i="8" s="1"/>
  <c r="WIG1330" i="8"/>
  <c r="WIG1334" i="8" s="1"/>
  <c r="WIG1340" i="8" s="1"/>
  <c r="WIF1330" i="8"/>
  <c r="WIF1334" i="8" s="1"/>
  <c r="WIF1340" i="8" s="1"/>
  <c r="WHQ1330" i="8"/>
  <c r="WHQ1334" i="8" s="1"/>
  <c r="WHQ1340" i="8" s="1"/>
  <c r="WHP1330" i="8"/>
  <c r="WHP1334" i="8" s="1"/>
  <c r="WHP1340" i="8" s="1"/>
  <c r="WHA1330" i="8"/>
  <c r="WHA1334" i="8" s="1"/>
  <c r="WHA1340" i="8" s="1"/>
  <c r="WGZ1330" i="8"/>
  <c r="WGZ1334" i="8" s="1"/>
  <c r="WGZ1340" i="8" s="1"/>
  <c r="WGK1330" i="8"/>
  <c r="WGK1334" i="8" s="1"/>
  <c r="WGK1340" i="8" s="1"/>
  <c r="WGJ1330" i="8"/>
  <c r="WGJ1334" i="8" s="1"/>
  <c r="WGJ1340" i="8" s="1"/>
  <c r="WFU1330" i="8"/>
  <c r="WFU1334" i="8" s="1"/>
  <c r="WFU1340" i="8" s="1"/>
  <c r="WFT1330" i="8"/>
  <c r="WFT1334" i="8" s="1"/>
  <c r="WFT1340" i="8" s="1"/>
  <c r="WFE1330" i="8"/>
  <c r="WFE1334" i="8" s="1"/>
  <c r="WFE1340" i="8" s="1"/>
  <c r="WFD1330" i="8"/>
  <c r="WFD1334" i="8" s="1"/>
  <c r="WFD1340" i="8" s="1"/>
  <c r="WEO1330" i="8"/>
  <c r="WEO1334" i="8" s="1"/>
  <c r="WEO1340" i="8" s="1"/>
  <c r="WEN1330" i="8"/>
  <c r="WEN1334" i="8" s="1"/>
  <c r="WEN1340" i="8" s="1"/>
  <c r="WDY1330" i="8"/>
  <c r="WDY1334" i="8" s="1"/>
  <c r="WDY1340" i="8" s="1"/>
  <c r="WDX1330" i="8"/>
  <c r="WDX1334" i="8" s="1"/>
  <c r="WDX1340" i="8" s="1"/>
  <c r="WDI1330" i="8"/>
  <c r="WDI1334" i="8" s="1"/>
  <c r="WDI1340" i="8" s="1"/>
  <c r="WDH1330" i="8"/>
  <c r="WDH1334" i="8" s="1"/>
  <c r="WDH1340" i="8" s="1"/>
  <c r="WCS1330" i="8"/>
  <c r="WCS1334" i="8" s="1"/>
  <c r="WCS1340" i="8" s="1"/>
  <c r="WCR1330" i="8"/>
  <c r="WCR1334" i="8" s="1"/>
  <c r="WCR1340" i="8" s="1"/>
  <c r="WCC1330" i="8"/>
  <c r="WCC1334" i="8" s="1"/>
  <c r="WCC1340" i="8" s="1"/>
  <c r="WCB1330" i="8"/>
  <c r="WCB1334" i="8" s="1"/>
  <c r="WCB1340" i="8" s="1"/>
  <c r="WBM1330" i="8"/>
  <c r="WBM1334" i="8" s="1"/>
  <c r="WBM1340" i="8" s="1"/>
  <c r="WBL1330" i="8"/>
  <c r="WBL1334" i="8" s="1"/>
  <c r="WBL1340" i="8" s="1"/>
  <c r="WAW1330" i="8"/>
  <c r="WAW1334" i="8" s="1"/>
  <c r="WAW1340" i="8" s="1"/>
  <c r="WAV1330" i="8"/>
  <c r="WAV1334" i="8" s="1"/>
  <c r="WAV1340" i="8" s="1"/>
  <c r="WAG1330" i="8"/>
  <c r="WAG1334" i="8" s="1"/>
  <c r="WAG1340" i="8" s="1"/>
  <c r="WAF1330" i="8"/>
  <c r="WAF1334" i="8" s="1"/>
  <c r="WAF1340" i="8" s="1"/>
  <c r="VZQ1330" i="8"/>
  <c r="VZQ1334" i="8" s="1"/>
  <c r="VZQ1340" i="8" s="1"/>
  <c r="VZP1330" i="8"/>
  <c r="VZP1334" i="8" s="1"/>
  <c r="VZP1340" i="8" s="1"/>
  <c r="VZA1330" i="8"/>
  <c r="VZA1334" i="8" s="1"/>
  <c r="VZA1340" i="8" s="1"/>
  <c r="VYZ1330" i="8"/>
  <c r="VYZ1334" i="8" s="1"/>
  <c r="VYZ1340" i="8" s="1"/>
  <c r="VYK1330" i="8"/>
  <c r="VYK1334" i="8" s="1"/>
  <c r="VYK1340" i="8" s="1"/>
  <c r="VYJ1330" i="8"/>
  <c r="VYJ1334" i="8" s="1"/>
  <c r="VYJ1340" i="8" s="1"/>
  <c r="VXU1330" i="8"/>
  <c r="VXU1334" i="8" s="1"/>
  <c r="VXU1340" i="8" s="1"/>
  <c r="VXT1330" i="8"/>
  <c r="VXT1334" i="8" s="1"/>
  <c r="VXT1340" i="8" s="1"/>
  <c r="VXE1330" i="8"/>
  <c r="VXE1334" i="8" s="1"/>
  <c r="VXE1340" i="8" s="1"/>
  <c r="VXD1330" i="8"/>
  <c r="VXD1334" i="8" s="1"/>
  <c r="VXD1340" i="8" s="1"/>
  <c r="VWO1330" i="8"/>
  <c r="VWO1334" i="8" s="1"/>
  <c r="VWO1340" i="8" s="1"/>
  <c r="VWN1330" i="8"/>
  <c r="VWN1334" i="8" s="1"/>
  <c r="VWN1340" i="8" s="1"/>
  <c r="VVY1330" i="8"/>
  <c r="VVY1334" i="8" s="1"/>
  <c r="VVY1340" i="8" s="1"/>
  <c r="VVX1330" i="8"/>
  <c r="VVX1334" i="8" s="1"/>
  <c r="VVX1340" i="8" s="1"/>
  <c r="VVI1330" i="8"/>
  <c r="VVI1334" i="8" s="1"/>
  <c r="VVI1340" i="8" s="1"/>
  <c r="VVH1330" i="8"/>
  <c r="VVH1334" i="8" s="1"/>
  <c r="VVH1340" i="8" s="1"/>
  <c r="VUS1330" i="8"/>
  <c r="VUS1334" i="8" s="1"/>
  <c r="VUS1340" i="8" s="1"/>
  <c r="VUR1330" i="8"/>
  <c r="VUR1334" i="8" s="1"/>
  <c r="VUR1340" i="8" s="1"/>
  <c r="VUC1330" i="8"/>
  <c r="VUC1334" i="8" s="1"/>
  <c r="VUC1340" i="8" s="1"/>
  <c r="VUB1330" i="8"/>
  <c r="VUB1334" i="8" s="1"/>
  <c r="VUB1340" i="8" s="1"/>
  <c r="VTM1330" i="8"/>
  <c r="VTM1334" i="8" s="1"/>
  <c r="VTM1340" i="8" s="1"/>
  <c r="VTL1330" i="8"/>
  <c r="VTL1334" i="8" s="1"/>
  <c r="VTL1340" i="8" s="1"/>
  <c r="VSW1330" i="8"/>
  <c r="VSW1334" i="8" s="1"/>
  <c r="VSW1340" i="8" s="1"/>
  <c r="VSV1330" i="8"/>
  <c r="VSV1334" i="8" s="1"/>
  <c r="VSV1340" i="8" s="1"/>
  <c r="VSG1330" i="8"/>
  <c r="VSG1334" i="8" s="1"/>
  <c r="VSG1340" i="8" s="1"/>
  <c r="VSF1330" i="8"/>
  <c r="VSF1334" i="8" s="1"/>
  <c r="VSF1340" i="8" s="1"/>
  <c r="VRQ1330" i="8"/>
  <c r="VRQ1334" i="8" s="1"/>
  <c r="VRQ1340" i="8" s="1"/>
  <c r="VRP1330" i="8"/>
  <c r="VRP1334" i="8" s="1"/>
  <c r="VRP1340" i="8" s="1"/>
  <c r="VRA1330" i="8"/>
  <c r="VRA1334" i="8" s="1"/>
  <c r="VRA1340" i="8" s="1"/>
  <c r="VQZ1330" i="8"/>
  <c r="VQZ1334" i="8" s="1"/>
  <c r="VQZ1340" i="8" s="1"/>
  <c r="VQK1330" i="8"/>
  <c r="VQK1334" i="8" s="1"/>
  <c r="VQK1340" i="8" s="1"/>
  <c r="VQJ1330" i="8"/>
  <c r="VQJ1334" i="8" s="1"/>
  <c r="VQJ1340" i="8" s="1"/>
  <c r="VPU1330" i="8"/>
  <c r="VPU1334" i="8" s="1"/>
  <c r="VPU1340" i="8" s="1"/>
  <c r="VPT1330" i="8"/>
  <c r="VPT1334" i="8" s="1"/>
  <c r="VPT1340" i="8" s="1"/>
  <c r="VPE1330" i="8"/>
  <c r="VPE1334" i="8" s="1"/>
  <c r="VPE1340" i="8" s="1"/>
  <c r="VPD1330" i="8"/>
  <c r="VPD1334" i="8" s="1"/>
  <c r="VPD1340" i="8" s="1"/>
  <c r="VOO1330" i="8"/>
  <c r="VOO1334" i="8" s="1"/>
  <c r="VOO1340" i="8" s="1"/>
  <c r="VON1330" i="8"/>
  <c r="VON1334" i="8" s="1"/>
  <c r="VON1340" i="8" s="1"/>
  <c r="VNY1330" i="8"/>
  <c r="VNY1334" i="8" s="1"/>
  <c r="VNY1340" i="8" s="1"/>
  <c r="VNX1330" i="8"/>
  <c r="VNX1334" i="8" s="1"/>
  <c r="VNX1340" i="8" s="1"/>
  <c r="VNI1330" i="8"/>
  <c r="VNI1334" i="8" s="1"/>
  <c r="VNI1340" i="8" s="1"/>
  <c r="VNH1330" i="8"/>
  <c r="VNH1334" i="8" s="1"/>
  <c r="VNH1340" i="8" s="1"/>
  <c r="VMS1330" i="8"/>
  <c r="VMS1334" i="8" s="1"/>
  <c r="VMS1340" i="8" s="1"/>
  <c r="VMR1330" i="8"/>
  <c r="VMR1334" i="8" s="1"/>
  <c r="VMR1340" i="8" s="1"/>
  <c r="VMC1330" i="8"/>
  <c r="VMC1334" i="8" s="1"/>
  <c r="VMC1340" i="8" s="1"/>
  <c r="VMB1330" i="8"/>
  <c r="VMB1334" i="8" s="1"/>
  <c r="VMB1340" i="8" s="1"/>
  <c r="VLM1330" i="8"/>
  <c r="VLM1334" i="8" s="1"/>
  <c r="VLM1340" i="8" s="1"/>
  <c r="VLL1330" i="8"/>
  <c r="VLL1334" i="8" s="1"/>
  <c r="VLL1340" i="8" s="1"/>
  <c r="VKW1330" i="8"/>
  <c r="VKW1334" i="8" s="1"/>
  <c r="VKW1340" i="8" s="1"/>
  <c r="VKV1330" i="8"/>
  <c r="VKV1334" i="8" s="1"/>
  <c r="VKV1340" i="8" s="1"/>
  <c r="VKG1330" i="8"/>
  <c r="VKG1334" i="8" s="1"/>
  <c r="VKG1340" i="8" s="1"/>
  <c r="VKF1330" i="8"/>
  <c r="VKF1334" i="8" s="1"/>
  <c r="VKF1340" i="8" s="1"/>
  <c r="VJQ1330" i="8"/>
  <c r="VJQ1334" i="8" s="1"/>
  <c r="VJQ1340" i="8" s="1"/>
  <c r="VJP1330" i="8"/>
  <c r="VJP1334" i="8" s="1"/>
  <c r="VJP1340" i="8" s="1"/>
  <c r="VJA1330" i="8"/>
  <c r="VJA1334" i="8" s="1"/>
  <c r="VJA1340" i="8" s="1"/>
  <c r="VIZ1330" i="8"/>
  <c r="VIZ1334" i="8" s="1"/>
  <c r="VIZ1340" i="8" s="1"/>
  <c r="VIK1330" i="8"/>
  <c r="VIK1334" i="8" s="1"/>
  <c r="VIK1340" i="8" s="1"/>
  <c r="VIJ1330" i="8"/>
  <c r="VIJ1334" i="8" s="1"/>
  <c r="VIJ1340" i="8" s="1"/>
  <c r="VHU1330" i="8"/>
  <c r="VHU1334" i="8" s="1"/>
  <c r="VHU1340" i="8" s="1"/>
  <c r="VHT1330" i="8"/>
  <c r="VHT1334" i="8" s="1"/>
  <c r="VHT1340" i="8" s="1"/>
  <c r="VHE1330" i="8"/>
  <c r="VHE1334" i="8" s="1"/>
  <c r="VHE1340" i="8" s="1"/>
  <c r="VHD1330" i="8"/>
  <c r="VHD1334" i="8" s="1"/>
  <c r="VHD1340" i="8" s="1"/>
  <c r="VGO1330" i="8"/>
  <c r="VGO1334" i="8" s="1"/>
  <c r="VGO1340" i="8" s="1"/>
  <c r="VGN1330" i="8"/>
  <c r="VGN1334" i="8" s="1"/>
  <c r="VGN1340" i="8" s="1"/>
  <c r="VFY1330" i="8"/>
  <c r="VFY1334" i="8" s="1"/>
  <c r="VFY1340" i="8" s="1"/>
  <c r="VFX1330" i="8"/>
  <c r="VFX1334" i="8" s="1"/>
  <c r="VFX1340" i="8" s="1"/>
  <c r="VFI1330" i="8"/>
  <c r="VFI1334" i="8" s="1"/>
  <c r="VFI1340" i="8" s="1"/>
  <c r="VFH1330" i="8"/>
  <c r="VFH1334" i="8" s="1"/>
  <c r="VFH1340" i="8" s="1"/>
  <c r="VES1330" i="8"/>
  <c r="VES1334" i="8" s="1"/>
  <c r="VES1340" i="8" s="1"/>
  <c r="VER1330" i="8"/>
  <c r="VER1334" i="8" s="1"/>
  <c r="VER1340" i="8" s="1"/>
  <c r="VEC1330" i="8"/>
  <c r="VEC1334" i="8" s="1"/>
  <c r="VEC1340" i="8" s="1"/>
  <c r="VEB1330" i="8"/>
  <c r="VEB1334" i="8" s="1"/>
  <c r="VEB1340" i="8" s="1"/>
  <c r="VDM1330" i="8"/>
  <c r="VDM1334" i="8" s="1"/>
  <c r="VDM1340" i="8" s="1"/>
  <c r="VDL1330" i="8"/>
  <c r="VDL1334" i="8" s="1"/>
  <c r="VDL1340" i="8" s="1"/>
  <c r="VCW1330" i="8"/>
  <c r="VCW1334" i="8" s="1"/>
  <c r="VCW1340" i="8" s="1"/>
  <c r="VCV1330" i="8"/>
  <c r="VCV1334" i="8" s="1"/>
  <c r="VCV1340" i="8" s="1"/>
  <c r="VCG1330" i="8"/>
  <c r="VCG1334" i="8" s="1"/>
  <c r="VCG1340" i="8" s="1"/>
  <c r="VCF1330" i="8"/>
  <c r="VCF1334" i="8" s="1"/>
  <c r="VCF1340" i="8" s="1"/>
  <c r="VBQ1330" i="8"/>
  <c r="VBQ1334" i="8" s="1"/>
  <c r="VBQ1340" i="8" s="1"/>
  <c r="VBP1330" i="8"/>
  <c r="VBP1334" i="8" s="1"/>
  <c r="VBP1340" i="8" s="1"/>
  <c r="VBA1330" i="8"/>
  <c r="VBA1334" i="8" s="1"/>
  <c r="VBA1340" i="8" s="1"/>
  <c r="VAZ1330" i="8"/>
  <c r="VAZ1334" i="8" s="1"/>
  <c r="VAZ1340" i="8" s="1"/>
  <c r="VAK1330" i="8"/>
  <c r="VAK1334" i="8" s="1"/>
  <c r="VAK1340" i="8" s="1"/>
  <c r="VAJ1330" i="8"/>
  <c r="VAJ1334" i="8" s="1"/>
  <c r="VAJ1340" i="8" s="1"/>
  <c r="UZU1330" i="8"/>
  <c r="UZU1334" i="8" s="1"/>
  <c r="UZU1340" i="8" s="1"/>
  <c r="UZT1330" i="8"/>
  <c r="UZT1334" i="8" s="1"/>
  <c r="UZT1340" i="8" s="1"/>
  <c r="UZE1330" i="8"/>
  <c r="UZE1334" i="8" s="1"/>
  <c r="UZE1340" i="8" s="1"/>
  <c r="UZD1330" i="8"/>
  <c r="UZD1334" i="8" s="1"/>
  <c r="UZD1340" i="8" s="1"/>
  <c r="UYO1330" i="8"/>
  <c r="UYO1334" i="8" s="1"/>
  <c r="UYO1340" i="8" s="1"/>
  <c r="UYN1330" i="8"/>
  <c r="UYN1334" i="8" s="1"/>
  <c r="UYN1340" i="8" s="1"/>
  <c r="UXY1330" i="8"/>
  <c r="UXY1334" i="8" s="1"/>
  <c r="UXY1340" i="8" s="1"/>
  <c r="UXX1330" i="8"/>
  <c r="UXX1334" i="8" s="1"/>
  <c r="UXX1340" i="8" s="1"/>
  <c r="UXI1330" i="8"/>
  <c r="UXI1334" i="8" s="1"/>
  <c r="UXI1340" i="8" s="1"/>
  <c r="UXH1330" i="8"/>
  <c r="UXH1334" i="8" s="1"/>
  <c r="UXH1340" i="8" s="1"/>
  <c r="UWS1330" i="8"/>
  <c r="UWS1334" i="8" s="1"/>
  <c r="UWS1340" i="8" s="1"/>
  <c r="UWR1330" i="8"/>
  <c r="UWR1334" i="8" s="1"/>
  <c r="UWR1340" i="8" s="1"/>
  <c r="UWC1330" i="8"/>
  <c r="UWC1334" i="8" s="1"/>
  <c r="UWC1340" i="8" s="1"/>
  <c r="UWB1330" i="8"/>
  <c r="UWB1334" i="8" s="1"/>
  <c r="UWB1340" i="8" s="1"/>
  <c r="UVM1330" i="8"/>
  <c r="UVM1334" i="8" s="1"/>
  <c r="UVM1340" i="8" s="1"/>
  <c r="UVL1330" i="8"/>
  <c r="UVL1334" i="8" s="1"/>
  <c r="UVL1340" i="8" s="1"/>
  <c r="UUW1330" i="8"/>
  <c r="UUW1334" i="8" s="1"/>
  <c r="UUW1340" i="8" s="1"/>
  <c r="UUV1330" i="8"/>
  <c r="UUV1334" i="8" s="1"/>
  <c r="UUV1340" i="8" s="1"/>
  <c r="UUG1330" i="8"/>
  <c r="UUG1334" i="8" s="1"/>
  <c r="UUG1340" i="8" s="1"/>
  <c r="UUF1330" i="8"/>
  <c r="UUF1334" i="8" s="1"/>
  <c r="UUF1340" i="8" s="1"/>
  <c r="UTQ1330" i="8"/>
  <c r="UTQ1334" i="8" s="1"/>
  <c r="UTQ1340" i="8" s="1"/>
  <c r="UTP1330" i="8"/>
  <c r="UTP1334" i="8" s="1"/>
  <c r="UTP1340" i="8" s="1"/>
  <c r="UTA1330" i="8"/>
  <c r="UTA1334" i="8" s="1"/>
  <c r="UTA1340" i="8" s="1"/>
  <c r="USZ1330" i="8"/>
  <c r="USZ1334" i="8" s="1"/>
  <c r="USZ1340" i="8" s="1"/>
  <c r="USK1330" i="8"/>
  <c r="USK1334" i="8" s="1"/>
  <c r="USK1340" i="8" s="1"/>
  <c r="USJ1330" i="8"/>
  <c r="USJ1334" i="8" s="1"/>
  <c r="USJ1340" i="8" s="1"/>
  <c r="URU1330" i="8"/>
  <c r="URU1334" i="8" s="1"/>
  <c r="URU1340" i="8" s="1"/>
  <c r="URT1330" i="8"/>
  <c r="URT1334" i="8" s="1"/>
  <c r="URT1340" i="8" s="1"/>
  <c r="URE1330" i="8"/>
  <c r="URE1334" i="8" s="1"/>
  <c r="URE1340" i="8" s="1"/>
  <c r="URD1330" i="8"/>
  <c r="URD1334" i="8" s="1"/>
  <c r="URD1340" i="8" s="1"/>
  <c r="UQO1330" i="8"/>
  <c r="UQO1334" i="8" s="1"/>
  <c r="UQO1340" i="8" s="1"/>
  <c r="UQN1330" i="8"/>
  <c r="UQN1334" i="8" s="1"/>
  <c r="UQN1340" i="8" s="1"/>
  <c r="UPY1330" i="8"/>
  <c r="UPY1334" i="8" s="1"/>
  <c r="UPY1340" i="8" s="1"/>
  <c r="UPX1330" i="8"/>
  <c r="UPX1334" i="8" s="1"/>
  <c r="UPX1340" i="8" s="1"/>
  <c r="UPI1330" i="8"/>
  <c r="UPI1334" i="8" s="1"/>
  <c r="UPI1340" i="8" s="1"/>
  <c r="UPH1330" i="8"/>
  <c r="UPH1334" i="8" s="1"/>
  <c r="UPH1340" i="8" s="1"/>
  <c r="UOS1330" i="8"/>
  <c r="UOS1334" i="8" s="1"/>
  <c r="UOS1340" i="8" s="1"/>
  <c r="UOR1330" i="8"/>
  <c r="UOR1334" i="8" s="1"/>
  <c r="UOR1340" i="8" s="1"/>
  <c r="UOC1330" i="8"/>
  <c r="UOC1334" i="8" s="1"/>
  <c r="UOC1340" i="8" s="1"/>
  <c r="UOB1330" i="8"/>
  <c r="UOB1334" i="8" s="1"/>
  <c r="UOB1340" i="8" s="1"/>
  <c r="UNM1330" i="8"/>
  <c r="UNM1334" i="8" s="1"/>
  <c r="UNM1340" i="8" s="1"/>
  <c r="UNL1330" i="8"/>
  <c r="UNL1334" i="8" s="1"/>
  <c r="UNL1340" i="8" s="1"/>
  <c r="UMW1330" i="8"/>
  <c r="UMW1334" i="8" s="1"/>
  <c r="UMW1340" i="8" s="1"/>
  <c r="UMV1330" i="8"/>
  <c r="UMV1334" i="8" s="1"/>
  <c r="UMV1340" i="8" s="1"/>
  <c r="UMG1330" i="8"/>
  <c r="UMG1334" i="8" s="1"/>
  <c r="UMG1340" i="8" s="1"/>
  <c r="UMF1330" i="8"/>
  <c r="UMF1334" i="8" s="1"/>
  <c r="UMF1340" i="8" s="1"/>
  <c r="ULQ1330" i="8"/>
  <c r="ULQ1334" i="8" s="1"/>
  <c r="ULQ1340" i="8" s="1"/>
  <c r="ULP1330" i="8"/>
  <c r="ULP1334" i="8" s="1"/>
  <c r="ULP1340" i="8" s="1"/>
  <c r="ULA1330" i="8"/>
  <c r="ULA1334" i="8" s="1"/>
  <c r="ULA1340" i="8" s="1"/>
  <c r="UKZ1330" i="8"/>
  <c r="UKZ1334" i="8" s="1"/>
  <c r="UKZ1340" i="8" s="1"/>
  <c r="UKK1330" i="8"/>
  <c r="UKK1334" i="8" s="1"/>
  <c r="UKK1340" i="8" s="1"/>
  <c r="UKJ1330" i="8"/>
  <c r="UKJ1334" i="8" s="1"/>
  <c r="UKJ1340" i="8" s="1"/>
  <c r="UJU1330" i="8"/>
  <c r="UJU1334" i="8" s="1"/>
  <c r="UJU1340" i="8" s="1"/>
  <c r="UJT1330" i="8"/>
  <c r="UJT1334" i="8" s="1"/>
  <c r="UJT1340" i="8" s="1"/>
  <c r="UJE1330" i="8"/>
  <c r="UJE1334" i="8" s="1"/>
  <c r="UJE1340" i="8" s="1"/>
  <c r="UJD1330" i="8"/>
  <c r="UJD1334" i="8" s="1"/>
  <c r="UJD1340" i="8" s="1"/>
  <c r="UIO1330" i="8"/>
  <c r="UIO1334" i="8" s="1"/>
  <c r="UIO1340" i="8" s="1"/>
  <c r="UIN1330" i="8"/>
  <c r="UIN1334" i="8" s="1"/>
  <c r="UIN1340" i="8" s="1"/>
  <c r="UHY1330" i="8"/>
  <c r="UHY1334" i="8" s="1"/>
  <c r="UHY1340" i="8" s="1"/>
  <c r="UHX1330" i="8"/>
  <c r="UHX1334" i="8" s="1"/>
  <c r="UHX1340" i="8" s="1"/>
  <c r="UHI1330" i="8"/>
  <c r="UHI1334" i="8" s="1"/>
  <c r="UHI1340" i="8" s="1"/>
  <c r="UHH1330" i="8"/>
  <c r="UHH1334" i="8" s="1"/>
  <c r="UHH1340" i="8" s="1"/>
  <c r="UGS1330" i="8"/>
  <c r="UGS1334" i="8" s="1"/>
  <c r="UGS1340" i="8" s="1"/>
  <c r="UGR1330" i="8"/>
  <c r="UGR1334" i="8" s="1"/>
  <c r="UGR1340" i="8" s="1"/>
  <c r="UGC1330" i="8"/>
  <c r="UGC1334" i="8" s="1"/>
  <c r="UGC1340" i="8" s="1"/>
  <c r="UGB1330" i="8"/>
  <c r="UGB1334" i="8" s="1"/>
  <c r="UGB1340" i="8" s="1"/>
  <c r="UFM1330" i="8"/>
  <c r="UFM1334" i="8" s="1"/>
  <c r="UFM1340" i="8" s="1"/>
  <c r="UFL1330" i="8"/>
  <c r="UFL1334" i="8" s="1"/>
  <c r="UFL1340" i="8" s="1"/>
  <c r="UEW1330" i="8"/>
  <c r="UEW1334" i="8" s="1"/>
  <c r="UEW1340" i="8" s="1"/>
  <c r="UEV1330" i="8"/>
  <c r="UEV1334" i="8" s="1"/>
  <c r="UEV1340" i="8" s="1"/>
  <c r="UEG1330" i="8"/>
  <c r="UEG1334" i="8" s="1"/>
  <c r="UEG1340" i="8" s="1"/>
  <c r="UEF1330" i="8"/>
  <c r="UEF1334" i="8" s="1"/>
  <c r="UEF1340" i="8" s="1"/>
  <c r="UDQ1330" i="8"/>
  <c r="UDQ1334" i="8" s="1"/>
  <c r="UDQ1340" i="8" s="1"/>
  <c r="UDP1330" i="8"/>
  <c r="UDP1334" i="8" s="1"/>
  <c r="UDP1340" i="8" s="1"/>
  <c r="UDA1330" i="8"/>
  <c r="UDA1334" i="8" s="1"/>
  <c r="UDA1340" i="8" s="1"/>
  <c r="UCZ1330" i="8"/>
  <c r="UCZ1334" i="8" s="1"/>
  <c r="UCZ1340" i="8" s="1"/>
  <c r="UCK1330" i="8"/>
  <c r="UCK1334" i="8" s="1"/>
  <c r="UCK1340" i="8" s="1"/>
  <c r="UCJ1330" i="8"/>
  <c r="UCJ1334" i="8" s="1"/>
  <c r="UCJ1340" i="8" s="1"/>
  <c r="UBU1330" i="8"/>
  <c r="UBU1334" i="8" s="1"/>
  <c r="UBU1340" i="8" s="1"/>
  <c r="UBT1330" i="8"/>
  <c r="UBT1334" i="8" s="1"/>
  <c r="UBT1340" i="8" s="1"/>
  <c r="UBE1330" i="8"/>
  <c r="UBE1334" i="8" s="1"/>
  <c r="UBE1340" i="8" s="1"/>
  <c r="UBD1330" i="8"/>
  <c r="UBD1334" i="8" s="1"/>
  <c r="UBD1340" i="8" s="1"/>
  <c r="UAO1330" i="8"/>
  <c r="UAO1334" i="8" s="1"/>
  <c r="UAO1340" i="8" s="1"/>
  <c r="UAN1330" i="8"/>
  <c r="UAN1334" i="8" s="1"/>
  <c r="UAN1340" i="8" s="1"/>
  <c r="TZY1330" i="8"/>
  <c r="TZY1334" i="8" s="1"/>
  <c r="TZY1340" i="8" s="1"/>
  <c r="TZX1330" i="8"/>
  <c r="TZX1334" i="8" s="1"/>
  <c r="TZX1340" i="8" s="1"/>
  <c r="TZI1330" i="8"/>
  <c r="TZI1334" i="8" s="1"/>
  <c r="TZI1340" i="8" s="1"/>
  <c r="TZH1330" i="8"/>
  <c r="TZH1334" i="8" s="1"/>
  <c r="TZH1340" i="8" s="1"/>
  <c r="TYS1330" i="8"/>
  <c r="TYS1334" i="8" s="1"/>
  <c r="TYS1340" i="8" s="1"/>
  <c r="TYR1330" i="8"/>
  <c r="TYR1334" i="8" s="1"/>
  <c r="TYR1340" i="8" s="1"/>
  <c r="TYC1330" i="8"/>
  <c r="TYC1334" i="8" s="1"/>
  <c r="TYC1340" i="8" s="1"/>
  <c r="TYB1330" i="8"/>
  <c r="TYB1334" i="8" s="1"/>
  <c r="TYB1340" i="8" s="1"/>
  <c r="TXM1330" i="8"/>
  <c r="TXM1334" i="8" s="1"/>
  <c r="TXM1340" i="8" s="1"/>
  <c r="TXL1330" i="8"/>
  <c r="TXL1334" i="8" s="1"/>
  <c r="TXL1340" i="8" s="1"/>
  <c r="TWW1330" i="8"/>
  <c r="TWW1334" i="8" s="1"/>
  <c r="TWW1340" i="8" s="1"/>
  <c r="TWV1330" i="8"/>
  <c r="TWV1334" i="8" s="1"/>
  <c r="TWV1340" i="8" s="1"/>
  <c r="TWG1330" i="8"/>
  <c r="TWG1334" i="8" s="1"/>
  <c r="TWG1340" i="8" s="1"/>
  <c r="TWF1330" i="8"/>
  <c r="TWF1334" i="8" s="1"/>
  <c r="TWF1340" i="8" s="1"/>
  <c r="TVQ1330" i="8"/>
  <c r="TVQ1334" i="8" s="1"/>
  <c r="TVQ1340" i="8" s="1"/>
  <c r="TVP1330" i="8"/>
  <c r="TVP1334" i="8" s="1"/>
  <c r="TVP1340" i="8" s="1"/>
  <c r="TVA1330" i="8"/>
  <c r="TVA1334" i="8" s="1"/>
  <c r="TVA1340" i="8" s="1"/>
  <c r="TUZ1330" i="8"/>
  <c r="TUZ1334" i="8" s="1"/>
  <c r="TUZ1340" i="8" s="1"/>
  <c r="TUK1330" i="8"/>
  <c r="TUK1334" i="8" s="1"/>
  <c r="TUK1340" i="8" s="1"/>
  <c r="TUJ1330" i="8"/>
  <c r="TUJ1334" i="8" s="1"/>
  <c r="TUJ1340" i="8" s="1"/>
  <c r="TTU1330" i="8"/>
  <c r="TTU1334" i="8" s="1"/>
  <c r="TTU1340" i="8" s="1"/>
  <c r="TTT1330" i="8"/>
  <c r="TTT1334" i="8" s="1"/>
  <c r="TTT1340" i="8" s="1"/>
  <c r="TTE1330" i="8"/>
  <c r="TTE1334" i="8" s="1"/>
  <c r="TTE1340" i="8" s="1"/>
  <c r="TTD1330" i="8"/>
  <c r="TTD1334" i="8" s="1"/>
  <c r="TTD1340" i="8" s="1"/>
  <c r="TSO1330" i="8"/>
  <c r="TSO1334" i="8" s="1"/>
  <c r="TSO1340" i="8" s="1"/>
  <c r="TSN1330" i="8"/>
  <c r="TSN1334" i="8" s="1"/>
  <c r="TSN1340" i="8" s="1"/>
  <c r="TRY1330" i="8"/>
  <c r="TRY1334" i="8" s="1"/>
  <c r="TRY1340" i="8" s="1"/>
  <c r="TRX1330" i="8"/>
  <c r="TRX1334" i="8" s="1"/>
  <c r="TRX1340" i="8" s="1"/>
  <c r="TRI1330" i="8"/>
  <c r="TRI1334" i="8" s="1"/>
  <c r="TRI1340" i="8" s="1"/>
  <c r="TRH1330" i="8"/>
  <c r="TRH1334" i="8" s="1"/>
  <c r="TRH1340" i="8" s="1"/>
  <c r="TQS1330" i="8"/>
  <c r="TQS1334" i="8" s="1"/>
  <c r="TQS1340" i="8" s="1"/>
  <c r="TQR1330" i="8"/>
  <c r="TQR1334" i="8" s="1"/>
  <c r="TQR1340" i="8" s="1"/>
  <c r="TQC1330" i="8"/>
  <c r="TQC1334" i="8" s="1"/>
  <c r="TQC1340" i="8" s="1"/>
  <c r="TQB1330" i="8"/>
  <c r="TQB1334" i="8" s="1"/>
  <c r="TQB1340" i="8" s="1"/>
  <c r="TPM1330" i="8"/>
  <c r="TPM1334" i="8" s="1"/>
  <c r="TPM1340" i="8" s="1"/>
  <c r="TPL1330" i="8"/>
  <c r="TPL1334" i="8" s="1"/>
  <c r="TPL1340" i="8" s="1"/>
  <c r="TOW1330" i="8"/>
  <c r="TOW1334" i="8" s="1"/>
  <c r="TOW1340" i="8" s="1"/>
  <c r="TOV1330" i="8"/>
  <c r="TOV1334" i="8" s="1"/>
  <c r="TOV1340" i="8" s="1"/>
  <c r="TOG1330" i="8"/>
  <c r="TOG1334" i="8" s="1"/>
  <c r="TOG1340" i="8" s="1"/>
  <c r="TOF1330" i="8"/>
  <c r="TOF1334" i="8" s="1"/>
  <c r="TOF1340" i="8" s="1"/>
  <c r="TNQ1330" i="8"/>
  <c r="TNQ1334" i="8" s="1"/>
  <c r="TNQ1340" i="8" s="1"/>
  <c r="TNP1330" i="8"/>
  <c r="TNP1334" i="8" s="1"/>
  <c r="TNP1340" i="8" s="1"/>
  <c r="TNA1330" i="8"/>
  <c r="TNA1334" i="8" s="1"/>
  <c r="TNA1340" i="8" s="1"/>
  <c r="TMZ1330" i="8"/>
  <c r="TMZ1334" i="8" s="1"/>
  <c r="TMZ1340" i="8" s="1"/>
  <c r="TMK1330" i="8"/>
  <c r="TMK1334" i="8" s="1"/>
  <c r="TMK1340" i="8" s="1"/>
  <c r="TMJ1330" i="8"/>
  <c r="TMJ1334" i="8" s="1"/>
  <c r="TMJ1340" i="8" s="1"/>
  <c r="TLU1330" i="8"/>
  <c r="TLU1334" i="8" s="1"/>
  <c r="TLU1340" i="8" s="1"/>
  <c r="TLT1330" i="8"/>
  <c r="TLT1334" i="8" s="1"/>
  <c r="TLT1340" i="8" s="1"/>
  <c r="TLE1330" i="8"/>
  <c r="TLE1334" i="8" s="1"/>
  <c r="TLE1340" i="8" s="1"/>
  <c r="TLD1330" i="8"/>
  <c r="TLD1334" i="8" s="1"/>
  <c r="TLD1340" i="8" s="1"/>
  <c r="TKO1330" i="8"/>
  <c r="TKO1334" i="8" s="1"/>
  <c r="TKO1340" i="8" s="1"/>
  <c r="TKN1330" i="8"/>
  <c r="TKN1334" i="8" s="1"/>
  <c r="TKN1340" i="8" s="1"/>
  <c r="TJY1330" i="8"/>
  <c r="TJY1334" i="8" s="1"/>
  <c r="TJY1340" i="8" s="1"/>
  <c r="TJX1330" i="8"/>
  <c r="TJX1334" i="8" s="1"/>
  <c r="TJX1340" i="8" s="1"/>
  <c r="TJI1330" i="8"/>
  <c r="TJI1334" i="8" s="1"/>
  <c r="TJI1340" i="8" s="1"/>
  <c r="TJH1330" i="8"/>
  <c r="TJH1334" i="8" s="1"/>
  <c r="TJH1340" i="8" s="1"/>
  <c r="TIS1330" i="8"/>
  <c r="TIS1334" i="8" s="1"/>
  <c r="TIS1340" i="8" s="1"/>
  <c r="TIR1330" i="8"/>
  <c r="TIR1334" i="8" s="1"/>
  <c r="TIR1340" i="8" s="1"/>
  <c r="TIC1330" i="8"/>
  <c r="TIC1334" i="8" s="1"/>
  <c r="TIC1340" i="8" s="1"/>
  <c r="TIB1330" i="8"/>
  <c r="TIB1334" i="8" s="1"/>
  <c r="TIB1340" i="8" s="1"/>
  <c r="THM1330" i="8"/>
  <c r="THM1334" i="8" s="1"/>
  <c r="THM1340" i="8" s="1"/>
  <c r="THL1330" i="8"/>
  <c r="THL1334" i="8" s="1"/>
  <c r="THL1340" i="8" s="1"/>
  <c r="TGW1330" i="8"/>
  <c r="TGW1334" i="8" s="1"/>
  <c r="TGW1340" i="8" s="1"/>
  <c r="TGV1330" i="8"/>
  <c r="TGV1334" i="8" s="1"/>
  <c r="TGV1340" i="8" s="1"/>
  <c r="TGG1330" i="8"/>
  <c r="TGG1334" i="8" s="1"/>
  <c r="TGG1340" i="8" s="1"/>
  <c r="TGF1330" i="8"/>
  <c r="TGF1334" i="8" s="1"/>
  <c r="TGF1340" i="8" s="1"/>
  <c r="TFQ1330" i="8"/>
  <c r="TFQ1334" i="8" s="1"/>
  <c r="TFQ1340" i="8" s="1"/>
  <c r="TFP1330" i="8"/>
  <c r="TFP1334" i="8" s="1"/>
  <c r="TFP1340" i="8" s="1"/>
  <c r="TFA1330" i="8"/>
  <c r="TFA1334" i="8" s="1"/>
  <c r="TFA1340" i="8" s="1"/>
  <c r="TEZ1330" i="8"/>
  <c r="TEZ1334" i="8" s="1"/>
  <c r="TEZ1340" i="8" s="1"/>
  <c r="TEK1330" i="8"/>
  <c r="TEK1334" i="8" s="1"/>
  <c r="TEK1340" i="8" s="1"/>
  <c r="TEJ1330" i="8"/>
  <c r="TEJ1334" i="8" s="1"/>
  <c r="TEJ1340" i="8" s="1"/>
  <c r="TDU1330" i="8"/>
  <c r="TDU1334" i="8" s="1"/>
  <c r="TDU1340" i="8" s="1"/>
  <c r="TDT1330" i="8"/>
  <c r="TDT1334" i="8" s="1"/>
  <c r="TDT1340" i="8" s="1"/>
  <c r="TDE1330" i="8"/>
  <c r="TDE1334" i="8" s="1"/>
  <c r="TDE1340" i="8" s="1"/>
  <c r="TDD1330" i="8"/>
  <c r="TDD1334" i="8" s="1"/>
  <c r="TDD1340" i="8" s="1"/>
  <c r="TCO1330" i="8"/>
  <c r="TCO1334" i="8" s="1"/>
  <c r="TCO1340" i="8" s="1"/>
  <c r="TCN1330" i="8"/>
  <c r="TCN1334" i="8" s="1"/>
  <c r="TCN1340" i="8" s="1"/>
  <c r="TBY1330" i="8"/>
  <c r="TBY1334" i="8" s="1"/>
  <c r="TBY1340" i="8" s="1"/>
  <c r="TBX1330" i="8"/>
  <c r="TBX1334" i="8" s="1"/>
  <c r="TBX1340" i="8" s="1"/>
  <c r="TBI1330" i="8"/>
  <c r="TBI1334" i="8" s="1"/>
  <c r="TBI1340" i="8" s="1"/>
  <c r="TBH1330" i="8"/>
  <c r="TBH1334" i="8" s="1"/>
  <c r="TBH1340" i="8" s="1"/>
  <c r="TAS1330" i="8"/>
  <c r="TAS1334" i="8" s="1"/>
  <c r="TAS1340" i="8" s="1"/>
  <c r="TAR1330" i="8"/>
  <c r="TAR1334" i="8" s="1"/>
  <c r="TAR1340" i="8" s="1"/>
  <c r="TAC1330" i="8"/>
  <c r="TAC1334" i="8" s="1"/>
  <c r="TAC1340" i="8" s="1"/>
  <c r="TAB1330" i="8"/>
  <c r="TAB1334" i="8" s="1"/>
  <c r="TAB1340" i="8" s="1"/>
  <c r="SZM1330" i="8"/>
  <c r="SZM1334" i="8" s="1"/>
  <c r="SZM1340" i="8" s="1"/>
  <c r="SZL1330" i="8"/>
  <c r="SZL1334" i="8" s="1"/>
  <c r="SZL1340" i="8" s="1"/>
  <c r="SYW1330" i="8"/>
  <c r="SYW1334" i="8" s="1"/>
  <c r="SYW1340" i="8" s="1"/>
  <c r="SYV1330" i="8"/>
  <c r="SYV1334" i="8" s="1"/>
  <c r="SYV1340" i="8" s="1"/>
  <c r="SYG1330" i="8"/>
  <c r="SYG1334" i="8" s="1"/>
  <c r="SYG1340" i="8" s="1"/>
  <c r="SYF1330" i="8"/>
  <c r="SYF1334" i="8" s="1"/>
  <c r="SYF1340" i="8" s="1"/>
  <c r="SXQ1330" i="8"/>
  <c r="SXQ1334" i="8" s="1"/>
  <c r="SXQ1340" i="8" s="1"/>
  <c r="SXP1330" i="8"/>
  <c r="SXP1334" i="8" s="1"/>
  <c r="SXP1340" i="8" s="1"/>
  <c r="SXA1330" i="8"/>
  <c r="SXA1334" i="8" s="1"/>
  <c r="SXA1340" i="8" s="1"/>
  <c r="SWZ1330" i="8"/>
  <c r="SWZ1334" i="8" s="1"/>
  <c r="SWZ1340" i="8" s="1"/>
  <c r="SWK1330" i="8"/>
  <c r="SWK1334" i="8" s="1"/>
  <c r="SWK1340" i="8" s="1"/>
  <c r="SWJ1330" i="8"/>
  <c r="SWJ1334" i="8" s="1"/>
  <c r="SWJ1340" i="8" s="1"/>
  <c r="SVU1330" i="8"/>
  <c r="SVU1334" i="8" s="1"/>
  <c r="SVU1340" i="8" s="1"/>
  <c r="SVT1330" i="8"/>
  <c r="SVT1334" i="8" s="1"/>
  <c r="SVT1340" i="8" s="1"/>
  <c r="SVE1330" i="8"/>
  <c r="SVE1334" i="8" s="1"/>
  <c r="SVE1340" i="8" s="1"/>
  <c r="SVD1330" i="8"/>
  <c r="SVD1334" i="8" s="1"/>
  <c r="SVD1340" i="8" s="1"/>
  <c r="SUO1330" i="8"/>
  <c r="SUO1334" i="8" s="1"/>
  <c r="SUO1340" i="8" s="1"/>
  <c r="SUN1330" i="8"/>
  <c r="SUN1334" i="8" s="1"/>
  <c r="SUN1340" i="8" s="1"/>
  <c r="STY1330" i="8"/>
  <c r="STY1334" i="8" s="1"/>
  <c r="STY1340" i="8" s="1"/>
  <c r="STX1330" i="8"/>
  <c r="STX1334" i="8" s="1"/>
  <c r="STX1340" i="8" s="1"/>
  <c r="STI1330" i="8"/>
  <c r="STI1334" i="8" s="1"/>
  <c r="STI1340" i="8" s="1"/>
  <c r="STH1330" i="8"/>
  <c r="STH1334" i="8" s="1"/>
  <c r="STH1340" i="8" s="1"/>
  <c r="SSS1330" i="8"/>
  <c r="SSS1334" i="8" s="1"/>
  <c r="SSS1340" i="8" s="1"/>
  <c r="SSR1330" i="8"/>
  <c r="SSR1334" i="8" s="1"/>
  <c r="SSR1340" i="8" s="1"/>
  <c r="SSC1330" i="8"/>
  <c r="SSC1334" i="8" s="1"/>
  <c r="SSC1340" i="8" s="1"/>
  <c r="SSB1330" i="8"/>
  <c r="SSB1334" i="8" s="1"/>
  <c r="SSB1340" i="8" s="1"/>
  <c r="SRM1330" i="8"/>
  <c r="SRM1334" i="8" s="1"/>
  <c r="SRM1340" i="8" s="1"/>
  <c r="SRL1330" i="8"/>
  <c r="SRL1334" i="8" s="1"/>
  <c r="SRL1340" i="8" s="1"/>
  <c r="SQW1330" i="8"/>
  <c r="SQW1334" i="8" s="1"/>
  <c r="SQW1340" i="8" s="1"/>
  <c r="SQV1330" i="8"/>
  <c r="SQV1334" i="8" s="1"/>
  <c r="SQV1340" i="8" s="1"/>
  <c r="SQG1330" i="8"/>
  <c r="SQG1334" i="8" s="1"/>
  <c r="SQG1340" i="8" s="1"/>
  <c r="SQF1330" i="8"/>
  <c r="SQF1334" i="8" s="1"/>
  <c r="SQF1340" i="8" s="1"/>
  <c r="SPQ1330" i="8"/>
  <c r="SPQ1334" i="8" s="1"/>
  <c r="SPQ1340" i="8" s="1"/>
  <c r="SPP1330" i="8"/>
  <c r="SPP1334" i="8" s="1"/>
  <c r="SPP1340" i="8" s="1"/>
  <c r="SPA1330" i="8"/>
  <c r="SPA1334" i="8" s="1"/>
  <c r="SPA1340" i="8" s="1"/>
  <c r="SOZ1330" i="8"/>
  <c r="SOZ1334" i="8" s="1"/>
  <c r="SOZ1340" i="8" s="1"/>
  <c r="SOK1330" i="8"/>
  <c r="SOK1334" i="8" s="1"/>
  <c r="SOK1340" i="8" s="1"/>
  <c r="SOJ1330" i="8"/>
  <c r="SOJ1334" i="8" s="1"/>
  <c r="SOJ1340" i="8" s="1"/>
  <c r="SNU1330" i="8"/>
  <c r="SNU1334" i="8" s="1"/>
  <c r="SNU1340" i="8" s="1"/>
  <c r="SNT1330" i="8"/>
  <c r="SNT1334" i="8" s="1"/>
  <c r="SNT1340" i="8" s="1"/>
  <c r="SNE1330" i="8"/>
  <c r="SNE1334" i="8" s="1"/>
  <c r="SNE1340" i="8" s="1"/>
  <c r="SND1330" i="8"/>
  <c r="SND1334" i="8" s="1"/>
  <c r="SND1340" i="8" s="1"/>
  <c r="SMO1330" i="8"/>
  <c r="SMO1334" i="8" s="1"/>
  <c r="SMO1340" i="8" s="1"/>
  <c r="SMN1330" i="8"/>
  <c r="SMN1334" i="8" s="1"/>
  <c r="SMN1340" i="8" s="1"/>
  <c r="SLY1330" i="8"/>
  <c r="SLY1334" i="8" s="1"/>
  <c r="SLY1340" i="8" s="1"/>
  <c r="SLX1330" i="8"/>
  <c r="SLX1334" i="8" s="1"/>
  <c r="SLX1340" i="8" s="1"/>
  <c r="SLI1330" i="8"/>
  <c r="SLI1334" i="8" s="1"/>
  <c r="SLI1340" i="8" s="1"/>
  <c r="SLH1330" i="8"/>
  <c r="SLH1334" i="8" s="1"/>
  <c r="SLH1340" i="8" s="1"/>
  <c r="SKS1330" i="8"/>
  <c r="SKS1334" i="8" s="1"/>
  <c r="SKS1340" i="8" s="1"/>
  <c r="SKR1330" i="8"/>
  <c r="SKR1334" i="8" s="1"/>
  <c r="SKR1340" i="8" s="1"/>
  <c r="SKC1330" i="8"/>
  <c r="SKC1334" i="8" s="1"/>
  <c r="SKC1340" i="8" s="1"/>
  <c r="SKB1330" i="8"/>
  <c r="SKB1334" i="8" s="1"/>
  <c r="SKB1340" i="8" s="1"/>
  <c r="SJM1330" i="8"/>
  <c r="SJM1334" i="8" s="1"/>
  <c r="SJM1340" i="8" s="1"/>
  <c r="SJL1330" i="8"/>
  <c r="SJL1334" i="8" s="1"/>
  <c r="SJL1340" i="8" s="1"/>
  <c r="SIW1330" i="8"/>
  <c r="SIW1334" i="8" s="1"/>
  <c r="SIW1340" i="8" s="1"/>
  <c r="SIV1330" i="8"/>
  <c r="SIV1334" i="8" s="1"/>
  <c r="SIV1340" i="8" s="1"/>
  <c r="SIG1330" i="8"/>
  <c r="SIG1334" i="8" s="1"/>
  <c r="SIG1340" i="8" s="1"/>
  <c r="SIF1330" i="8"/>
  <c r="SIF1334" i="8" s="1"/>
  <c r="SIF1340" i="8" s="1"/>
  <c r="SHQ1330" i="8"/>
  <c r="SHQ1334" i="8" s="1"/>
  <c r="SHQ1340" i="8" s="1"/>
  <c r="SHP1330" i="8"/>
  <c r="SHP1334" i="8" s="1"/>
  <c r="SHP1340" i="8" s="1"/>
  <c r="SHA1330" i="8"/>
  <c r="SHA1334" i="8" s="1"/>
  <c r="SHA1340" i="8" s="1"/>
  <c r="SGZ1330" i="8"/>
  <c r="SGZ1334" i="8" s="1"/>
  <c r="SGZ1340" i="8" s="1"/>
  <c r="SGK1330" i="8"/>
  <c r="SGK1334" i="8" s="1"/>
  <c r="SGK1340" i="8" s="1"/>
  <c r="SGJ1330" i="8"/>
  <c r="SGJ1334" i="8" s="1"/>
  <c r="SGJ1340" i="8" s="1"/>
  <c r="SFU1330" i="8"/>
  <c r="SFU1334" i="8" s="1"/>
  <c r="SFU1340" i="8" s="1"/>
  <c r="SFT1330" i="8"/>
  <c r="SFT1334" i="8" s="1"/>
  <c r="SFT1340" i="8" s="1"/>
  <c r="SFE1330" i="8"/>
  <c r="SFE1334" i="8" s="1"/>
  <c r="SFE1340" i="8" s="1"/>
  <c r="SFD1330" i="8"/>
  <c r="SFD1334" i="8" s="1"/>
  <c r="SFD1340" i="8" s="1"/>
  <c r="SEO1330" i="8"/>
  <c r="SEO1334" i="8" s="1"/>
  <c r="SEO1340" i="8" s="1"/>
  <c r="SEN1330" i="8"/>
  <c r="SEN1334" i="8" s="1"/>
  <c r="SEN1340" i="8" s="1"/>
  <c r="SDY1330" i="8"/>
  <c r="SDY1334" i="8" s="1"/>
  <c r="SDY1340" i="8" s="1"/>
  <c r="SDX1330" i="8"/>
  <c r="SDX1334" i="8" s="1"/>
  <c r="SDX1340" i="8" s="1"/>
  <c r="SDI1330" i="8"/>
  <c r="SDI1334" i="8" s="1"/>
  <c r="SDI1340" i="8" s="1"/>
  <c r="SDH1330" i="8"/>
  <c r="SDH1334" i="8" s="1"/>
  <c r="SDH1340" i="8" s="1"/>
  <c r="SCS1330" i="8"/>
  <c r="SCS1334" i="8" s="1"/>
  <c r="SCS1340" i="8" s="1"/>
  <c r="SCR1330" i="8"/>
  <c r="SCR1334" i="8" s="1"/>
  <c r="SCR1340" i="8" s="1"/>
  <c r="SCC1330" i="8"/>
  <c r="SCC1334" i="8" s="1"/>
  <c r="SCC1340" i="8" s="1"/>
  <c r="SCB1330" i="8"/>
  <c r="SCB1334" i="8" s="1"/>
  <c r="SCB1340" i="8" s="1"/>
  <c r="SBM1330" i="8"/>
  <c r="SBM1334" i="8" s="1"/>
  <c r="SBM1340" i="8" s="1"/>
  <c r="SBL1330" i="8"/>
  <c r="SBL1334" i="8" s="1"/>
  <c r="SBL1340" i="8" s="1"/>
  <c r="SAW1330" i="8"/>
  <c r="SAW1334" i="8" s="1"/>
  <c r="SAW1340" i="8" s="1"/>
  <c r="SAV1330" i="8"/>
  <c r="SAV1334" i="8" s="1"/>
  <c r="SAV1340" i="8" s="1"/>
  <c r="SAG1330" i="8"/>
  <c r="SAG1334" i="8" s="1"/>
  <c r="SAG1340" i="8" s="1"/>
  <c r="SAF1330" i="8"/>
  <c r="SAF1334" i="8" s="1"/>
  <c r="SAF1340" i="8" s="1"/>
  <c r="RZQ1330" i="8"/>
  <c r="RZQ1334" i="8" s="1"/>
  <c r="RZQ1340" i="8" s="1"/>
  <c r="RZP1330" i="8"/>
  <c r="RZP1334" i="8" s="1"/>
  <c r="RZP1340" i="8" s="1"/>
  <c r="RZA1330" i="8"/>
  <c r="RZA1334" i="8" s="1"/>
  <c r="RZA1340" i="8" s="1"/>
  <c r="RYZ1330" i="8"/>
  <c r="RYZ1334" i="8" s="1"/>
  <c r="RYZ1340" i="8" s="1"/>
  <c r="RYK1330" i="8"/>
  <c r="RYK1334" i="8" s="1"/>
  <c r="RYK1340" i="8" s="1"/>
  <c r="RYJ1330" i="8"/>
  <c r="RYJ1334" i="8" s="1"/>
  <c r="RYJ1340" i="8" s="1"/>
  <c r="RXU1330" i="8"/>
  <c r="RXU1334" i="8" s="1"/>
  <c r="RXU1340" i="8" s="1"/>
  <c r="RXT1330" i="8"/>
  <c r="RXT1334" i="8" s="1"/>
  <c r="RXT1340" i="8" s="1"/>
  <c r="RXE1330" i="8"/>
  <c r="RXE1334" i="8" s="1"/>
  <c r="RXE1340" i="8" s="1"/>
  <c r="RXD1330" i="8"/>
  <c r="RXD1334" i="8" s="1"/>
  <c r="RXD1340" i="8" s="1"/>
  <c r="RWO1330" i="8"/>
  <c r="RWO1334" i="8" s="1"/>
  <c r="RWO1340" i="8" s="1"/>
  <c r="RWN1330" i="8"/>
  <c r="RWN1334" i="8" s="1"/>
  <c r="RWN1340" i="8" s="1"/>
  <c r="RVY1330" i="8"/>
  <c r="RVY1334" i="8" s="1"/>
  <c r="RVY1340" i="8" s="1"/>
  <c r="RVX1330" i="8"/>
  <c r="RVX1334" i="8" s="1"/>
  <c r="RVX1340" i="8" s="1"/>
  <c r="RVI1330" i="8"/>
  <c r="RVI1334" i="8" s="1"/>
  <c r="RVI1340" i="8" s="1"/>
  <c r="RVH1330" i="8"/>
  <c r="RVH1334" i="8" s="1"/>
  <c r="RVH1340" i="8" s="1"/>
  <c r="RUS1330" i="8"/>
  <c r="RUS1334" i="8" s="1"/>
  <c r="RUS1340" i="8" s="1"/>
  <c r="RUR1330" i="8"/>
  <c r="RUR1334" i="8" s="1"/>
  <c r="RUR1340" i="8" s="1"/>
  <c r="RUC1330" i="8"/>
  <c r="RUC1334" i="8" s="1"/>
  <c r="RUC1340" i="8" s="1"/>
  <c r="RUB1330" i="8"/>
  <c r="RUB1334" i="8" s="1"/>
  <c r="RUB1340" i="8" s="1"/>
  <c r="RTM1330" i="8"/>
  <c r="RTM1334" i="8" s="1"/>
  <c r="RTM1340" i="8" s="1"/>
  <c r="RTL1330" i="8"/>
  <c r="RTL1334" i="8" s="1"/>
  <c r="RTL1340" i="8" s="1"/>
  <c r="RSW1330" i="8"/>
  <c r="RSW1334" i="8" s="1"/>
  <c r="RSW1340" i="8" s="1"/>
  <c r="RSV1330" i="8"/>
  <c r="RSV1334" i="8" s="1"/>
  <c r="RSV1340" i="8" s="1"/>
  <c r="RSG1330" i="8"/>
  <c r="RSG1334" i="8" s="1"/>
  <c r="RSG1340" i="8" s="1"/>
  <c r="RSF1330" i="8"/>
  <c r="RSF1334" i="8" s="1"/>
  <c r="RSF1340" i="8" s="1"/>
  <c r="RRQ1330" i="8"/>
  <c r="RRQ1334" i="8" s="1"/>
  <c r="RRQ1340" i="8" s="1"/>
  <c r="RRP1330" i="8"/>
  <c r="RRP1334" i="8" s="1"/>
  <c r="RRP1340" i="8" s="1"/>
  <c r="RRA1330" i="8"/>
  <c r="RRA1334" i="8" s="1"/>
  <c r="RRA1340" i="8" s="1"/>
  <c r="RQZ1330" i="8"/>
  <c r="RQZ1334" i="8" s="1"/>
  <c r="RQZ1340" i="8" s="1"/>
  <c r="RQK1330" i="8"/>
  <c r="RQK1334" i="8" s="1"/>
  <c r="RQK1340" i="8" s="1"/>
  <c r="RQJ1330" i="8"/>
  <c r="RQJ1334" i="8" s="1"/>
  <c r="RQJ1340" i="8" s="1"/>
  <c r="RPU1330" i="8"/>
  <c r="RPU1334" i="8" s="1"/>
  <c r="RPU1340" i="8" s="1"/>
  <c r="RPT1330" i="8"/>
  <c r="RPT1334" i="8" s="1"/>
  <c r="RPT1340" i="8" s="1"/>
  <c r="RPE1330" i="8"/>
  <c r="RPE1334" i="8" s="1"/>
  <c r="RPE1340" i="8" s="1"/>
  <c r="RPD1330" i="8"/>
  <c r="RPD1334" i="8" s="1"/>
  <c r="RPD1340" i="8" s="1"/>
  <c r="ROO1330" i="8"/>
  <c r="ROO1334" i="8" s="1"/>
  <c r="ROO1340" i="8" s="1"/>
  <c r="RON1330" i="8"/>
  <c r="RON1334" i="8" s="1"/>
  <c r="RON1340" i="8" s="1"/>
  <c r="RNY1330" i="8"/>
  <c r="RNY1334" i="8" s="1"/>
  <c r="RNY1340" i="8" s="1"/>
  <c r="RNX1330" i="8"/>
  <c r="RNX1334" i="8" s="1"/>
  <c r="RNX1340" i="8" s="1"/>
  <c r="RNI1330" i="8"/>
  <c r="RNI1334" i="8" s="1"/>
  <c r="RNI1340" i="8" s="1"/>
  <c r="RNH1330" i="8"/>
  <c r="RNH1334" i="8" s="1"/>
  <c r="RNH1340" i="8" s="1"/>
  <c r="RMS1330" i="8"/>
  <c r="RMS1334" i="8" s="1"/>
  <c r="RMS1340" i="8" s="1"/>
  <c r="RMR1330" i="8"/>
  <c r="RMR1334" i="8" s="1"/>
  <c r="RMR1340" i="8" s="1"/>
  <c r="RMC1330" i="8"/>
  <c r="RMC1334" i="8" s="1"/>
  <c r="RMC1340" i="8" s="1"/>
  <c r="RMB1330" i="8"/>
  <c r="RMB1334" i="8" s="1"/>
  <c r="RMB1340" i="8" s="1"/>
  <c r="RLM1330" i="8"/>
  <c r="RLM1334" i="8" s="1"/>
  <c r="RLM1340" i="8" s="1"/>
  <c r="RLL1330" i="8"/>
  <c r="RLL1334" i="8" s="1"/>
  <c r="RLL1340" i="8" s="1"/>
  <c r="RKW1330" i="8"/>
  <c r="RKW1334" i="8" s="1"/>
  <c r="RKW1340" i="8" s="1"/>
  <c r="RKV1330" i="8"/>
  <c r="RKV1334" i="8" s="1"/>
  <c r="RKV1340" i="8" s="1"/>
  <c r="RKG1330" i="8"/>
  <c r="RKG1334" i="8" s="1"/>
  <c r="RKG1340" i="8" s="1"/>
  <c r="RKF1330" i="8"/>
  <c r="RKF1334" i="8" s="1"/>
  <c r="RKF1340" i="8" s="1"/>
  <c r="RJQ1330" i="8"/>
  <c r="RJQ1334" i="8" s="1"/>
  <c r="RJQ1340" i="8" s="1"/>
  <c r="RJP1330" i="8"/>
  <c r="RJP1334" i="8" s="1"/>
  <c r="RJP1340" i="8" s="1"/>
  <c r="RJA1330" i="8"/>
  <c r="RJA1334" i="8" s="1"/>
  <c r="RJA1340" i="8" s="1"/>
  <c r="RIZ1330" i="8"/>
  <c r="RIZ1334" i="8" s="1"/>
  <c r="RIZ1340" i="8" s="1"/>
  <c r="RIK1330" i="8"/>
  <c r="RIK1334" i="8" s="1"/>
  <c r="RIK1340" i="8" s="1"/>
  <c r="RIJ1330" i="8"/>
  <c r="RIJ1334" i="8" s="1"/>
  <c r="RIJ1340" i="8" s="1"/>
  <c r="RHU1330" i="8"/>
  <c r="RHU1334" i="8" s="1"/>
  <c r="RHU1340" i="8" s="1"/>
  <c r="RHT1330" i="8"/>
  <c r="RHT1334" i="8" s="1"/>
  <c r="RHT1340" i="8" s="1"/>
  <c r="RHE1330" i="8"/>
  <c r="RHE1334" i="8" s="1"/>
  <c r="RHE1340" i="8" s="1"/>
  <c r="RHD1330" i="8"/>
  <c r="RHD1334" i="8" s="1"/>
  <c r="RHD1340" i="8" s="1"/>
  <c r="RGO1330" i="8"/>
  <c r="RGO1334" i="8" s="1"/>
  <c r="RGO1340" i="8" s="1"/>
  <c r="RGN1330" i="8"/>
  <c r="RGN1334" i="8" s="1"/>
  <c r="RGN1340" i="8" s="1"/>
  <c r="RFY1330" i="8"/>
  <c r="RFY1334" i="8" s="1"/>
  <c r="RFY1340" i="8" s="1"/>
  <c r="RFX1330" i="8"/>
  <c r="RFX1334" i="8" s="1"/>
  <c r="RFX1340" i="8" s="1"/>
  <c r="RFI1330" i="8"/>
  <c r="RFI1334" i="8" s="1"/>
  <c r="RFI1340" i="8" s="1"/>
  <c r="RFH1330" i="8"/>
  <c r="RFH1334" i="8" s="1"/>
  <c r="RFH1340" i="8" s="1"/>
  <c r="RES1330" i="8"/>
  <c r="RES1334" i="8" s="1"/>
  <c r="RES1340" i="8" s="1"/>
  <c r="RER1330" i="8"/>
  <c r="RER1334" i="8" s="1"/>
  <c r="RER1340" i="8" s="1"/>
  <c r="REC1330" i="8"/>
  <c r="REC1334" i="8" s="1"/>
  <c r="REC1340" i="8" s="1"/>
  <c r="REB1330" i="8"/>
  <c r="REB1334" i="8" s="1"/>
  <c r="REB1340" i="8" s="1"/>
  <c r="RDM1330" i="8"/>
  <c r="RDM1334" i="8" s="1"/>
  <c r="RDM1340" i="8" s="1"/>
  <c r="RDL1330" i="8"/>
  <c r="RDL1334" i="8" s="1"/>
  <c r="RDL1340" i="8" s="1"/>
  <c r="RCW1330" i="8"/>
  <c r="RCW1334" i="8" s="1"/>
  <c r="RCW1340" i="8" s="1"/>
  <c r="RCV1330" i="8"/>
  <c r="RCV1334" i="8" s="1"/>
  <c r="RCV1340" i="8" s="1"/>
  <c r="RCG1330" i="8"/>
  <c r="RCG1334" i="8" s="1"/>
  <c r="RCG1340" i="8" s="1"/>
  <c r="RCF1330" i="8"/>
  <c r="RCF1334" i="8" s="1"/>
  <c r="RCF1340" i="8" s="1"/>
  <c r="RBQ1330" i="8"/>
  <c r="RBQ1334" i="8" s="1"/>
  <c r="RBQ1340" i="8" s="1"/>
  <c r="RBP1330" i="8"/>
  <c r="RBP1334" i="8" s="1"/>
  <c r="RBP1340" i="8" s="1"/>
  <c r="RBA1330" i="8"/>
  <c r="RBA1334" i="8" s="1"/>
  <c r="RBA1340" i="8" s="1"/>
  <c r="RAZ1330" i="8"/>
  <c r="RAZ1334" i="8" s="1"/>
  <c r="RAZ1340" i="8" s="1"/>
  <c r="RAK1330" i="8"/>
  <c r="RAK1334" i="8" s="1"/>
  <c r="RAK1340" i="8" s="1"/>
  <c r="RAJ1330" i="8"/>
  <c r="RAJ1334" i="8" s="1"/>
  <c r="RAJ1340" i="8" s="1"/>
  <c r="QZU1330" i="8"/>
  <c r="QZU1334" i="8" s="1"/>
  <c r="QZU1340" i="8" s="1"/>
  <c r="QZT1330" i="8"/>
  <c r="QZT1334" i="8" s="1"/>
  <c r="QZT1340" i="8" s="1"/>
  <c r="QZE1330" i="8"/>
  <c r="QZE1334" i="8" s="1"/>
  <c r="QZE1340" i="8" s="1"/>
  <c r="QZD1330" i="8"/>
  <c r="QZD1334" i="8" s="1"/>
  <c r="QZD1340" i="8" s="1"/>
  <c r="QYO1330" i="8"/>
  <c r="QYO1334" i="8" s="1"/>
  <c r="QYO1340" i="8" s="1"/>
  <c r="QYN1330" i="8"/>
  <c r="QYN1334" i="8" s="1"/>
  <c r="QYN1340" i="8" s="1"/>
  <c r="QXY1330" i="8"/>
  <c r="QXY1334" i="8" s="1"/>
  <c r="QXY1340" i="8" s="1"/>
  <c r="QXX1330" i="8"/>
  <c r="QXX1334" i="8" s="1"/>
  <c r="QXX1340" i="8" s="1"/>
  <c r="QXI1330" i="8"/>
  <c r="QXI1334" i="8" s="1"/>
  <c r="QXI1340" i="8" s="1"/>
  <c r="QXH1330" i="8"/>
  <c r="QXH1334" i="8" s="1"/>
  <c r="QXH1340" i="8" s="1"/>
  <c r="QWS1330" i="8"/>
  <c r="QWS1334" i="8" s="1"/>
  <c r="QWS1340" i="8" s="1"/>
  <c r="QWR1330" i="8"/>
  <c r="QWR1334" i="8" s="1"/>
  <c r="QWR1340" i="8" s="1"/>
  <c r="QWC1330" i="8"/>
  <c r="QWC1334" i="8" s="1"/>
  <c r="QWC1340" i="8" s="1"/>
  <c r="QWB1330" i="8"/>
  <c r="QWB1334" i="8" s="1"/>
  <c r="QWB1340" i="8" s="1"/>
  <c r="QVM1330" i="8"/>
  <c r="QVM1334" i="8" s="1"/>
  <c r="QVM1340" i="8" s="1"/>
  <c r="QVL1330" i="8"/>
  <c r="QVL1334" i="8" s="1"/>
  <c r="QVL1340" i="8" s="1"/>
  <c r="QUW1330" i="8"/>
  <c r="QUW1334" i="8" s="1"/>
  <c r="QUW1340" i="8" s="1"/>
  <c r="QUV1330" i="8"/>
  <c r="QUV1334" i="8" s="1"/>
  <c r="QUV1340" i="8" s="1"/>
  <c r="QUG1330" i="8"/>
  <c r="QUG1334" i="8" s="1"/>
  <c r="QUG1340" i="8" s="1"/>
  <c r="QUF1330" i="8"/>
  <c r="QUF1334" i="8" s="1"/>
  <c r="QUF1340" i="8" s="1"/>
  <c r="QTQ1330" i="8"/>
  <c r="QTQ1334" i="8" s="1"/>
  <c r="QTQ1340" i="8" s="1"/>
  <c r="QTP1330" i="8"/>
  <c r="QTP1334" i="8" s="1"/>
  <c r="QTP1340" i="8" s="1"/>
  <c r="QTA1330" i="8"/>
  <c r="QTA1334" i="8" s="1"/>
  <c r="QTA1340" i="8" s="1"/>
  <c r="QSZ1330" i="8"/>
  <c r="QSZ1334" i="8" s="1"/>
  <c r="QSZ1340" i="8" s="1"/>
  <c r="QSK1330" i="8"/>
  <c r="QSK1334" i="8" s="1"/>
  <c r="QSK1340" i="8" s="1"/>
  <c r="QSJ1330" i="8"/>
  <c r="QSJ1334" i="8" s="1"/>
  <c r="QSJ1340" i="8" s="1"/>
  <c r="QRU1330" i="8"/>
  <c r="QRU1334" i="8" s="1"/>
  <c r="QRU1340" i="8" s="1"/>
  <c r="QRT1330" i="8"/>
  <c r="QRT1334" i="8" s="1"/>
  <c r="QRT1340" i="8" s="1"/>
  <c r="QRE1330" i="8"/>
  <c r="QRE1334" i="8" s="1"/>
  <c r="QRE1340" i="8" s="1"/>
  <c r="QRD1330" i="8"/>
  <c r="QRD1334" i="8" s="1"/>
  <c r="QRD1340" i="8" s="1"/>
  <c r="QQO1330" i="8"/>
  <c r="QQO1334" i="8" s="1"/>
  <c r="QQO1340" i="8" s="1"/>
  <c r="QQN1330" i="8"/>
  <c r="QQN1334" i="8" s="1"/>
  <c r="QQN1340" i="8" s="1"/>
  <c r="QPY1330" i="8"/>
  <c r="QPY1334" i="8" s="1"/>
  <c r="QPY1340" i="8" s="1"/>
  <c r="QPX1330" i="8"/>
  <c r="QPX1334" i="8" s="1"/>
  <c r="QPX1340" i="8" s="1"/>
  <c r="QPI1330" i="8"/>
  <c r="QPI1334" i="8" s="1"/>
  <c r="QPI1340" i="8" s="1"/>
  <c r="QPH1330" i="8"/>
  <c r="QPH1334" i="8" s="1"/>
  <c r="QPH1340" i="8" s="1"/>
  <c r="QOS1330" i="8"/>
  <c r="QOS1334" i="8" s="1"/>
  <c r="QOS1340" i="8" s="1"/>
  <c r="QOR1330" i="8"/>
  <c r="QOR1334" i="8" s="1"/>
  <c r="QOR1340" i="8" s="1"/>
  <c r="QOC1330" i="8"/>
  <c r="QOC1334" i="8" s="1"/>
  <c r="QOC1340" i="8" s="1"/>
  <c r="QOB1330" i="8"/>
  <c r="QOB1334" i="8" s="1"/>
  <c r="QOB1340" i="8" s="1"/>
  <c r="QNM1330" i="8"/>
  <c r="QNM1334" i="8" s="1"/>
  <c r="QNM1340" i="8" s="1"/>
  <c r="QNL1330" i="8"/>
  <c r="QNL1334" i="8" s="1"/>
  <c r="QNL1340" i="8" s="1"/>
  <c r="QMW1330" i="8"/>
  <c r="QMW1334" i="8" s="1"/>
  <c r="QMW1340" i="8" s="1"/>
  <c r="QMV1330" i="8"/>
  <c r="QMV1334" i="8" s="1"/>
  <c r="QMV1340" i="8" s="1"/>
  <c r="QMG1330" i="8"/>
  <c r="QMG1334" i="8" s="1"/>
  <c r="QMG1340" i="8" s="1"/>
  <c r="QMF1330" i="8"/>
  <c r="QMF1334" i="8" s="1"/>
  <c r="QMF1340" i="8" s="1"/>
  <c r="QLQ1330" i="8"/>
  <c r="QLQ1334" i="8" s="1"/>
  <c r="QLQ1340" i="8" s="1"/>
  <c r="QLP1330" i="8"/>
  <c r="QLP1334" i="8" s="1"/>
  <c r="QLP1340" i="8" s="1"/>
  <c r="QLA1330" i="8"/>
  <c r="QLA1334" i="8" s="1"/>
  <c r="QLA1340" i="8" s="1"/>
  <c r="QKZ1330" i="8"/>
  <c r="QKZ1334" i="8" s="1"/>
  <c r="QKZ1340" i="8" s="1"/>
  <c r="QKK1330" i="8"/>
  <c r="QKK1334" i="8" s="1"/>
  <c r="QKK1340" i="8" s="1"/>
  <c r="QKJ1330" i="8"/>
  <c r="QKJ1334" i="8" s="1"/>
  <c r="QKJ1340" i="8" s="1"/>
  <c r="QJU1330" i="8"/>
  <c r="QJU1334" i="8" s="1"/>
  <c r="QJU1340" i="8" s="1"/>
  <c r="QJT1330" i="8"/>
  <c r="QJT1334" i="8" s="1"/>
  <c r="QJT1340" i="8" s="1"/>
  <c r="QJE1330" i="8"/>
  <c r="QJE1334" i="8" s="1"/>
  <c r="QJE1340" i="8" s="1"/>
  <c r="QJD1330" i="8"/>
  <c r="QJD1334" i="8" s="1"/>
  <c r="QJD1340" i="8" s="1"/>
  <c r="QIO1330" i="8"/>
  <c r="QIO1334" i="8" s="1"/>
  <c r="QIO1340" i="8" s="1"/>
  <c r="QIN1330" i="8"/>
  <c r="QIN1334" i="8" s="1"/>
  <c r="QIN1340" i="8" s="1"/>
  <c r="QHY1330" i="8"/>
  <c r="QHY1334" i="8" s="1"/>
  <c r="QHY1340" i="8" s="1"/>
  <c r="QHX1330" i="8"/>
  <c r="QHX1334" i="8" s="1"/>
  <c r="QHX1340" i="8" s="1"/>
  <c r="QHI1330" i="8"/>
  <c r="QHI1334" i="8" s="1"/>
  <c r="QHI1340" i="8" s="1"/>
  <c r="QHH1330" i="8"/>
  <c r="QHH1334" i="8" s="1"/>
  <c r="QHH1340" i="8" s="1"/>
  <c r="QGS1330" i="8"/>
  <c r="QGS1334" i="8" s="1"/>
  <c r="QGS1340" i="8" s="1"/>
  <c r="QGR1330" i="8"/>
  <c r="QGR1334" i="8" s="1"/>
  <c r="QGR1340" i="8" s="1"/>
  <c r="QGC1330" i="8"/>
  <c r="QGC1334" i="8" s="1"/>
  <c r="QGC1340" i="8" s="1"/>
  <c r="QGB1330" i="8"/>
  <c r="QGB1334" i="8" s="1"/>
  <c r="QGB1340" i="8" s="1"/>
  <c r="QFM1330" i="8"/>
  <c r="QFM1334" i="8" s="1"/>
  <c r="QFM1340" i="8" s="1"/>
  <c r="QFL1330" i="8"/>
  <c r="QFL1334" i="8" s="1"/>
  <c r="QFL1340" i="8" s="1"/>
  <c r="QEW1330" i="8"/>
  <c r="QEW1334" i="8" s="1"/>
  <c r="QEW1340" i="8" s="1"/>
  <c r="QEV1330" i="8"/>
  <c r="QEV1334" i="8" s="1"/>
  <c r="QEV1340" i="8" s="1"/>
  <c r="QEG1330" i="8"/>
  <c r="QEG1334" i="8" s="1"/>
  <c r="QEG1340" i="8" s="1"/>
  <c r="QEF1330" i="8"/>
  <c r="QEF1334" i="8" s="1"/>
  <c r="QEF1340" i="8" s="1"/>
  <c r="QDQ1330" i="8"/>
  <c r="QDQ1334" i="8" s="1"/>
  <c r="QDQ1340" i="8" s="1"/>
  <c r="QDP1330" i="8"/>
  <c r="QDP1334" i="8" s="1"/>
  <c r="QDP1340" i="8" s="1"/>
  <c r="QDA1330" i="8"/>
  <c r="QDA1334" i="8" s="1"/>
  <c r="QDA1340" i="8" s="1"/>
  <c r="QCZ1330" i="8"/>
  <c r="QCZ1334" i="8" s="1"/>
  <c r="QCZ1340" i="8" s="1"/>
  <c r="QCK1330" i="8"/>
  <c r="QCK1334" i="8" s="1"/>
  <c r="QCK1340" i="8" s="1"/>
  <c r="QCJ1330" i="8"/>
  <c r="QCJ1334" i="8" s="1"/>
  <c r="QCJ1340" i="8" s="1"/>
  <c r="QBU1330" i="8"/>
  <c r="QBU1334" i="8" s="1"/>
  <c r="QBU1340" i="8" s="1"/>
  <c r="QBT1330" i="8"/>
  <c r="QBT1334" i="8" s="1"/>
  <c r="QBT1340" i="8" s="1"/>
  <c r="QBE1330" i="8"/>
  <c r="QBE1334" i="8" s="1"/>
  <c r="QBE1340" i="8" s="1"/>
  <c r="QBD1330" i="8"/>
  <c r="QBD1334" i="8" s="1"/>
  <c r="QBD1340" i="8" s="1"/>
  <c r="QAO1330" i="8"/>
  <c r="QAO1334" i="8" s="1"/>
  <c r="QAO1340" i="8" s="1"/>
  <c r="QAN1330" i="8"/>
  <c r="QAN1334" i="8" s="1"/>
  <c r="QAN1340" i="8" s="1"/>
  <c r="PZY1330" i="8"/>
  <c r="PZY1334" i="8" s="1"/>
  <c r="PZY1340" i="8" s="1"/>
  <c r="PZX1330" i="8"/>
  <c r="PZX1334" i="8" s="1"/>
  <c r="PZX1340" i="8" s="1"/>
  <c r="PZI1330" i="8"/>
  <c r="PZI1334" i="8" s="1"/>
  <c r="PZI1340" i="8" s="1"/>
  <c r="PZH1330" i="8"/>
  <c r="PZH1334" i="8" s="1"/>
  <c r="PZH1340" i="8" s="1"/>
  <c r="PYS1330" i="8"/>
  <c r="PYS1334" i="8" s="1"/>
  <c r="PYS1340" i="8" s="1"/>
  <c r="PYR1330" i="8"/>
  <c r="PYR1334" i="8" s="1"/>
  <c r="PYR1340" i="8" s="1"/>
  <c r="PYC1330" i="8"/>
  <c r="PYC1334" i="8" s="1"/>
  <c r="PYC1340" i="8" s="1"/>
  <c r="PYB1330" i="8"/>
  <c r="PYB1334" i="8" s="1"/>
  <c r="PYB1340" i="8" s="1"/>
  <c r="PXM1330" i="8"/>
  <c r="PXM1334" i="8" s="1"/>
  <c r="PXM1340" i="8" s="1"/>
  <c r="PXL1330" i="8"/>
  <c r="PXL1334" i="8" s="1"/>
  <c r="PXL1340" i="8" s="1"/>
  <c r="PWW1330" i="8"/>
  <c r="PWW1334" i="8" s="1"/>
  <c r="PWW1340" i="8" s="1"/>
  <c r="PWV1330" i="8"/>
  <c r="PWV1334" i="8" s="1"/>
  <c r="PWV1340" i="8" s="1"/>
  <c r="PWG1330" i="8"/>
  <c r="PWG1334" i="8" s="1"/>
  <c r="PWG1340" i="8" s="1"/>
  <c r="PWF1330" i="8"/>
  <c r="PWF1334" i="8" s="1"/>
  <c r="PWF1340" i="8" s="1"/>
  <c r="PVQ1330" i="8"/>
  <c r="PVQ1334" i="8" s="1"/>
  <c r="PVQ1340" i="8" s="1"/>
  <c r="PVP1330" i="8"/>
  <c r="PVP1334" i="8" s="1"/>
  <c r="PVP1340" i="8" s="1"/>
  <c r="PVA1330" i="8"/>
  <c r="PVA1334" i="8" s="1"/>
  <c r="PVA1340" i="8" s="1"/>
  <c r="PUZ1330" i="8"/>
  <c r="PUZ1334" i="8" s="1"/>
  <c r="PUZ1340" i="8" s="1"/>
  <c r="PUK1330" i="8"/>
  <c r="PUK1334" i="8" s="1"/>
  <c r="PUK1340" i="8" s="1"/>
  <c r="PUJ1330" i="8"/>
  <c r="PUJ1334" i="8" s="1"/>
  <c r="PUJ1340" i="8" s="1"/>
  <c r="PTU1330" i="8"/>
  <c r="PTU1334" i="8" s="1"/>
  <c r="PTU1340" i="8" s="1"/>
  <c r="PTT1330" i="8"/>
  <c r="PTT1334" i="8" s="1"/>
  <c r="PTT1340" i="8" s="1"/>
  <c r="PTE1330" i="8"/>
  <c r="PTE1334" i="8" s="1"/>
  <c r="PTE1340" i="8" s="1"/>
  <c r="PTD1330" i="8"/>
  <c r="PTD1334" i="8" s="1"/>
  <c r="PTD1340" i="8" s="1"/>
  <c r="PSO1330" i="8"/>
  <c r="PSO1334" i="8" s="1"/>
  <c r="PSO1340" i="8" s="1"/>
  <c r="PSN1330" i="8"/>
  <c r="PSN1334" i="8" s="1"/>
  <c r="PSN1340" i="8" s="1"/>
  <c r="PRY1330" i="8"/>
  <c r="PRY1334" i="8" s="1"/>
  <c r="PRY1340" i="8" s="1"/>
  <c r="PRX1330" i="8"/>
  <c r="PRX1334" i="8" s="1"/>
  <c r="PRX1340" i="8" s="1"/>
  <c r="PRI1330" i="8"/>
  <c r="PRI1334" i="8" s="1"/>
  <c r="PRI1340" i="8" s="1"/>
  <c r="PRH1330" i="8"/>
  <c r="PRH1334" i="8" s="1"/>
  <c r="PRH1340" i="8" s="1"/>
  <c r="PQS1330" i="8"/>
  <c r="PQS1334" i="8" s="1"/>
  <c r="PQS1340" i="8" s="1"/>
  <c r="PQR1330" i="8"/>
  <c r="PQR1334" i="8" s="1"/>
  <c r="PQR1340" i="8" s="1"/>
  <c r="PQC1330" i="8"/>
  <c r="PQC1334" i="8" s="1"/>
  <c r="PQC1340" i="8" s="1"/>
  <c r="PQB1330" i="8"/>
  <c r="PQB1334" i="8" s="1"/>
  <c r="PQB1340" i="8" s="1"/>
  <c r="PPM1330" i="8"/>
  <c r="PPM1334" i="8" s="1"/>
  <c r="PPM1340" i="8" s="1"/>
  <c r="PPL1330" i="8"/>
  <c r="PPL1334" i="8" s="1"/>
  <c r="PPL1340" i="8" s="1"/>
  <c r="POW1330" i="8"/>
  <c r="POW1334" i="8" s="1"/>
  <c r="POW1340" i="8" s="1"/>
  <c r="POV1330" i="8"/>
  <c r="POV1334" i="8" s="1"/>
  <c r="POV1340" i="8" s="1"/>
  <c r="POG1330" i="8"/>
  <c r="POG1334" i="8" s="1"/>
  <c r="POG1340" i="8" s="1"/>
  <c r="POF1330" i="8"/>
  <c r="POF1334" i="8" s="1"/>
  <c r="POF1340" i="8" s="1"/>
  <c r="PNQ1330" i="8"/>
  <c r="PNQ1334" i="8" s="1"/>
  <c r="PNQ1340" i="8" s="1"/>
  <c r="PNP1330" i="8"/>
  <c r="PNP1334" i="8" s="1"/>
  <c r="PNP1340" i="8" s="1"/>
  <c r="PNA1330" i="8"/>
  <c r="PNA1334" i="8" s="1"/>
  <c r="PNA1340" i="8" s="1"/>
  <c r="PMZ1330" i="8"/>
  <c r="PMZ1334" i="8" s="1"/>
  <c r="PMZ1340" i="8" s="1"/>
  <c r="PMK1330" i="8"/>
  <c r="PMK1334" i="8" s="1"/>
  <c r="PMK1340" i="8" s="1"/>
  <c r="PMJ1330" i="8"/>
  <c r="PMJ1334" i="8" s="1"/>
  <c r="PMJ1340" i="8" s="1"/>
  <c r="PLU1330" i="8"/>
  <c r="PLU1334" i="8" s="1"/>
  <c r="PLU1340" i="8" s="1"/>
  <c r="PLT1330" i="8"/>
  <c r="PLT1334" i="8" s="1"/>
  <c r="PLT1340" i="8" s="1"/>
  <c r="PLE1330" i="8"/>
  <c r="PLE1334" i="8" s="1"/>
  <c r="PLE1340" i="8" s="1"/>
  <c r="PLD1330" i="8"/>
  <c r="PLD1334" i="8" s="1"/>
  <c r="PLD1340" i="8" s="1"/>
  <c r="PKO1330" i="8"/>
  <c r="PKO1334" i="8" s="1"/>
  <c r="PKO1340" i="8" s="1"/>
  <c r="PKN1330" i="8"/>
  <c r="PKN1334" i="8" s="1"/>
  <c r="PKN1340" i="8" s="1"/>
  <c r="PJY1330" i="8"/>
  <c r="PJY1334" i="8" s="1"/>
  <c r="PJY1340" i="8" s="1"/>
  <c r="PJX1330" i="8"/>
  <c r="PJX1334" i="8" s="1"/>
  <c r="PJX1340" i="8" s="1"/>
  <c r="PJI1330" i="8"/>
  <c r="PJI1334" i="8" s="1"/>
  <c r="PJI1340" i="8" s="1"/>
  <c r="PJH1330" i="8"/>
  <c r="PJH1334" i="8" s="1"/>
  <c r="PJH1340" i="8" s="1"/>
  <c r="PIS1330" i="8"/>
  <c r="PIS1334" i="8" s="1"/>
  <c r="PIS1340" i="8" s="1"/>
  <c r="PIR1330" i="8"/>
  <c r="PIR1334" i="8" s="1"/>
  <c r="PIR1340" i="8" s="1"/>
  <c r="PIC1330" i="8"/>
  <c r="PIC1334" i="8" s="1"/>
  <c r="PIC1340" i="8" s="1"/>
  <c r="PIB1330" i="8"/>
  <c r="PIB1334" i="8" s="1"/>
  <c r="PIB1340" i="8" s="1"/>
  <c r="PHM1330" i="8"/>
  <c r="PHM1334" i="8" s="1"/>
  <c r="PHM1340" i="8" s="1"/>
  <c r="PHL1330" i="8"/>
  <c r="PHL1334" i="8" s="1"/>
  <c r="PHL1340" i="8" s="1"/>
  <c r="PGW1330" i="8"/>
  <c r="PGW1334" i="8" s="1"/>
  <c r="PGW1340" i="8" s="1"/>
  <c r="PGV1330" i="8"/>
  <c r="PGV1334" i="8" s="1"/>
  <c r="PGV1340" i="8" s="1"/>
  <c r="PGG1330" i="8"/>
  <c r="PGG1334" i="8" s="1"/>
  <c r="PGG1340" i="8" s="1"/>
  <c r="PGF1330" i="8"/>
  <c r="PGF1334" i="8" s="1"/>
  <c r="PGF1340" i="8" s="1"/>
  <c r="PFQ1330" i="8"/>
  <c r="PFQ1334" i="8" s="1"/>
  <c r="PFQ1340" i="8" s="1"/>
  <c r="PFP1330" i="8"/>
  <c r="PFP1334" i="8" s="1"/>
  <c r="PFP1340" i="8" s="1"/>
  <c r="PFA1330" i="8"/>
  <c r="PFA1334" i="8" s="1"/>
  <c r="PFA1340" i="8" s="1"/>
  <c r="PEZ1330" i="8"/>
  <c r="PEZ1334" i="8" s="1"/>
  <c r="PEZ1340" i="8" s="1"/>
  <c r="PEK1330" i="8"/>
  <c r="PEK1334" i="8" s="1"/>
  <c r="PEK1340" i="8" s="1"/>
  <c r="PEJ1330" i="8"/>
  <c r="PEJ1334" i="8" s="1"/>
  <c r="PEJ1340" i="8" s="1"/>
  <c r="PDU1330" i="8"/>
  <c r="PDU1334" i="8" s="1"/>
  <c r="PDU1340" i="8" s="1"/>
  <c r="PDT1330" i="8"/>
  <c r="PDT1334" i="8" s="1"/>
  <c r="PDT1340" i="8" s="1"/>
  <c r="PDE1330" i="8"/>
  <c r="PDE1334" i="8" s="1"/>
  <c r="PDE1340" i="8" s="1"/>
  <c r="PDD1330" i="8"/>
  <c r="PDD1334" i="8" s="1"/>
  <c r="PDD1340" i="8" s="1"/>
  <c r="PCO1330" i="8"/>
  <c r="PCO1334" i="8" s="1"/>
  <c r="PCO1340" i="8" s="1"/>
  <c r="PCN1330" i="8"/>
  <c r="PCN1334" i="8" s="1"/>
  <c r="PCN1340" i="8" s="1"/>
  <c r="PBY1330" i="8"/>
  <c r="PBY1334" i="8" s="1"/>
  <c r="PBY1340" i="8" s="1"/>
  <c r="PBX1330" i="8"/>
  <c r="PBX1334" i="8" s="1"/>
  <c r="PBX1340" i="8" s="1"/>
  <c r="PBI1330" i="8"/>
  <c r="PBI1334" i="8" s="1"/>
  <c r="PBI1340" i="8" s="1"/>
  <c r="PBH1330" i="8"/>
  <c r="PBH1334" i="8" s="1"/>
  <c r="PBH1340" i="8" s="1"/>
  <c r="PAS1330" i="8"/>
  <c r="PAS1334" i="8" s="1"/>
  <c r="PAS1340" i="8" s="1"/>
  <c r="PAR1330" i="8"/>
  <c r="PAR1334" i="8" s="1"/>
  <c r="PAR1340" i="8" s="1"/>
  <c r="PAC1330" i="8"/>
  <c r="PAC1334" i="8" s="1"/>
  <c r="PAC1340" i="8" s="1"/>
  <c r="PAB1330" i="8"/>
  <c r="PAB1334" i="8" s="1"/>
  <c r="PAB1340" i="8" s="1"/>
  <c r="OZM1330" i="8"/>
  <c r="OZM1334" i="8" s="1"/>
  <c r="OZM1340" i="8" s="1"/>
  <c r="OZL1330" i="8"/>
  <c r="OZL1334" i="8" s="1"/>
  <c r="OZL1340" i="8" s="1"/>
  <c r="OYW1330" i="8"/>
  <c r="OYW1334" i="8" s="1"/>
  <c r="OYW1340" i="8" s="1"/>
  <c r="OYV1330" i="8"/>
  <c r="OYV1334" i="8" s="1"/>
  <c r="OYV1340" i="8" s="1"/>
  <c r="OYG1330" i="8"/>
  <c r="OYG1334" i="8" s="1"/>
  <c r="OYG1340" i="8" s="1"/>
  <c r="OYF1330" i="8"/>
  <c r="OYF1334" i="8" s="1"/>
  <c r="OYF1340" i="8" s="1"/>
  <c r="OXQ1330" i="8"/>
  <c r="OXQ1334" i="8" s="1"/>
  <c r="OXQ1340" i="8" s="1"/>
  <c r="OXP1330" i="8"/>
  <c r="OXP1334" i="8" s="1"/>
  <c r="OXP1340" i="8" s="1"/>
  <c r="OXA1330" i="8"/>
  <c r="OXA1334" i="8" s="1"/>
  <c r="OXA1340" i="8" s="1"/>
  <c r="OWZ1330" i="8"/>
  <c r="OWZ1334" i="8" s="1"/>
  <c r="OWZ1340" i="8" s="1"/>
  <c r="OWK1330" i="8"/>
  <c r="OWK1334" i="8" s="1"/>
  <c r="OWK1340" i="8" s="1"/>
  <c r="OWJ1330" i="8"/>
  <c r="OWJ1334" i="8" s="1"/>
  <c r="OWJ1340" i="8" s="1"/>
  <c r="OVU1330" i="8"/>
  <c r="OVU1334" i="8" s="1"/>
  <c r="OVU1340" i="8" s="1"/>
  <c r="OVT1330" i="8"/>
  <c r="OVT1334" i="8" s="1"/>
  <c r="OVT1340" i="8" s="1"/>
  <c r="OVE1330" i="8"/>
  <c r="OVE1334" i="8" s="1"/>
  <c r="OVE1340" i="8" s="1"/>
  <c r="OVD1330" i="8"/>
  <c r="OVD1334" i="8" s="1"/>
  <c r="OVD1340" i="8" s="1"/>
  <c r="OUO1330" i="8"/>
  <c r="OUO1334" i="8" s="1"/>
  <c r="OUO1340" i="8" s="1"/>
  <c r="OUN1330" i="8"/>
  <c r="OUN1334" i="8" s="1"/>
  <c r="OUN1340" i="8" s="1"/>
  <c r="OTY1330" i="8"/>
  <c r="OTY1334" i="8" s="1"/>
  <c r="OTY1340" i="8" s="1"/>
  <c r="OTX1330" i="8"/>
  <c r="OTX1334" i="8" s="1"/>
  <c r="OTX1340" i="8" s="1"/>
  <c r="OTI1330" i="8"/>
  <c r="OTI1334" i="8" s="1"/>
  <c r="OTI1340" i="8" s="1"/>
  <c r="OTH1330" i="8"/>
  <c r="OTH1334" i="8" s="1"/>
  <c r="OTH1340" i="8" s="1"/>
  <c r="OSS1330" i="8"/>
  <c r="OSS1334" i="8" s="1"/>
  <c r="OSS1340" i="8" s="1"/>
  <c r="OSR1330" i="8"/>
  <c r="OSR1334" i="8" s="1"/>
  <c r="OSR1340" i="8" s="1"/>
  <c r="OSC1330" i="8"/>
  <c r="OSC1334" i="8" s="1"/>
  <c r="OSC1340" i="8" s="1"/>
  <c r="OSB1330" i="8"/>
  <c r="OSB1334" i="8" s="1"/>
  <c r="OSB1340" i="8" s="1"/>
  <c r="ORM1330" i="8"/>
  <c r="ORM1334" i="8" s="1"/>
  <c r="ORM1340" i="8" s="1"/>
  <c r="ORL1330" i="8"/>
  <c r="ORL1334" i="8" s="1"/>
  <c r="ORL1340" i="8" s="1"/>
  <c r="OQW1330" i="8"/>
  <c r="OQW1334" i="8" s="1"/>
  <c r="OQW1340" i="8" s="1"/>
  <c r="OQV1330" i="8"/>
  <c r="OQV1334" i="8" s="1"/>
  <c r="OQV1340" i="8" s="1"/>
  <c r="OQG1330" i="8"/>
  <c r="OQG1334" i="8" s="1"/>
  <c r="OQG1340" i="8" s="1"/>
  <c r="OQF1330" i="8"/>
  <c r="OQF1334" i="8" s="1"/>
  <c r="OQF1340" i="8" s="1"/>
  <c r="OPQ1330" i="8"/>
  <c r="OPQ1334" i="8" s="1"/>
  <c r="OPQ1340" i="8" s="1"/>
  <c r="OPP1330" i="8"/>
  <c r="OPP1334" i="8" s="1"/>
  <c r="OPP1340" i="8" s="1"/>
  <c r="OPA1330" i="8"/>
  <c r="OPA1334" i="8" s="1"/>
  <c r="OPA1340" i="8" s="1"/>
  <c r="OOZ1330" i="8"/>
  <c r="OOZ1334" i="8" s="1"/>
  <c r="OOZ1340" i="8" s="1"/>
  <c r="OOK1330" i="8"/>
  <c r="OOK1334" i="8" s="1"/>
  <c r="OOK1340" i="8" s="1"/>
  <c r="OOJ1330" i="8"/>
  <c r="OOJ1334" i="8" s="1"/>
  <c r="OOJ1340" i="8" s="1"/>
  <c r="ONU1330" i="8"/>
  <c r="ONU1334" i="8" s="1"/>
  <c r="ONU1340" i="8" s="1"/>
  <c r="ONT1330" i="8"/>
  <c r="ONT1334" i="8" s="1"/>
  <c r="ONT1340" i="8" s="1"/>
  <c r="ONE1330" i="8"/>
  <c r="ONE1334" i="8" s="1"/>
  <c r="ONE1340" i="8" s="1"/>
  <c r="OND1330" i="8"/>
  <c r="OND1334" i="8" s="1"/>
  <c r="OND1340" i="8" s="1"/>
  <c r="OMO1330" i="8"/>
  <c r="OMO1334" i="8" s="1"/>
  <c r="OMO1340" i="8" s="1"/>
  <c r="OMN1330" i="8"/>
  <c r="OMN1334" i="8" s="1"/>
  <c r="OMN1340" i="8" s="1"/>
  <c r="OLY1330" i="8"/>
  <c r="OLY1334" i="8" s="1"/>
  <c r="OLY1340" i="8" s="1"/>
  <c r="OLX1330" i="8"/>
  <c r="OLX1334" i="8" s="1"/>
  <c r="OLX1340" i="8" s="1"/>
  <c r="OLI1330" i="8"/>
  <c r="OLI1334" i="8" s="1"/>
  <c r="OLI1340" i="8" s="1"/>
  <c r="OLH1330" i="8"/>
  <c r="OLH1334" i="8" s="1"/>
  <c r="OLH1340" i="8" s="1"/>
  <c r="OKS1330" i="8"/>
  <c r="OKS1334" i="8" s="1"/>
  <c r="OKS1340" i="8" s="1"/>
  <c r="OKR1330" i="8"/>
  <c r="OKR1334" i="8" s="1"/>
  <c r="OKR1340" i="8" s="1"/>
  <c r="OKC1330" i="8"/>
  <c r="OKC1334" i="8" s="1"/>
  <c r="OKC1340" i="8" s="1"/>
  <c r="OKB1330" i="8"/>
  <c r="OKB1334" i="8" s="1"/>
  <c r="OKB1340" i="8" s="1"/>
  <c r="OJM1330" i="8"/>
  <c r="OJM1334" i="8" s="1"/>
  <c r="OJM1340" i="8" s="1"/>
  <c r="OJL1330" i="8"/>
  <c r="OJL1334" i="8" s="1"/>
  <c r="OJL1340" i="8" s="1"/>
  <c r="OIW1330" i="8"/>
  <c r="OIW1334" i="8" s="1"/>
  <c r="OIW1340" i="8" s="1"/>
  <c r="OIV1330" i="8"/>
  <c r="OIV1334" i="8" s="1"/>
  <c r="OIV1340" i="8" s="1"/>
  <c r="OIG1330" i="8"/>
  <c r="OIG1334" i="8" s="1"/>
  <c r="OIG1340" i="8" s="1"/>
  <c r="OIF1330" i="8"/>
  <c r="OIF1334" i="8" s="1"/>
  <c r="OIF1340" i="8" s="1"/>
  <c r="OHQ1330" i="8"/>
  <c r="OHQ1334" i="8" s="1"/>
  <c r="OHQ1340" i="8" s="1"/>
  <c r="OHP1330" i="8"/>
  <c r="OHP1334" i="8" s="1"/>
  <c r="OHP1340" i="8" s="1"/>
  <c r="OHA1330" i="8"/>
  <c r="OHA1334" i="8" s="1"/>
  <c r="OHA1340" i="8" s="1"/>
  <c r="OGZ1330" i="8"/>
  <c r="OGZ1334" i="8" s="1"/>
  <c r="OGZ1340" i="8" s="1"/>
  <c r="OGK1330" i="8"/>
  <c r="OGK1334" i="8" s="1"/>
  <c r="OGK1340" i="8" s="1"/>
  <c r="OGJ1330" i="8"/>
  <c r="OGJ1334" i="8" s="1"/>
  <c r="OGJ1340" i="8" s="1"/>
  <c r="OFU1330" i="8"/>
  <c r="OFU1334" i="8" s="1"/>
  <c r="OFU1340" i="8" s="1"/>
  <c r="OFT1330" i="8"/>
  <c r="OFT1334" i="8" s="1"/>
  <c r="OFT1340" i="8" s="1"/>
  <c r="OFE1330" i="8"/>
  <c r="OFE1334" i="8" s="1"/>
  <c r="OFE1340" i="8" s="1"/>
  <c r="OFD1330" i="8"/>
  <c r="OFD1334" i="8" s="1"/>
  <c r="OFD1340" i="8" s="1"/>
  <c r="OEO1330" i="8"/>
  <c r="OEO1334" i="8" s="1"/>
  <c r="OEO1340" i="8" s="1"/>
  <c r="OEN1330" i="8"/>
  <c r="OEN1334" i="8" s="1"/>
  <c r="OEN1340" i="8" s="1"/>
  <c r="ODY1330" i="8"/>
  <c r="ODY1334" i="8" s="1"/>
  <c r="ODY1340" i="8" s="1"/>
  <c r="ODX1330" i="8"/>
  <c r="ODX1334" i="8" s="1"/>
  <c r="ODX1340" i="8" s="1"/>
  <c r="ODI1330" i="8"/>
  <c r="ODI1334" i="8" s="1"/>
  <c r="ODI1340" i="8" s="1"/>
  <c r="ODH1330" i="8"/>
  <c r="ODH1334" i="8" s="1"/>
  <c r="ODH1340" i="8" s="1"/>
  <c r="OCS1330" i="8"/>
  <c r="OCS1334" i="8" s="1"/>
  <c r="OCS1340" i="8" s="1"/>
  <c r="OCR1330" i="8"/>
  <c r="OCR1334" i="8" s="1"/>
  <c r="OCR1340" i="8" s="1"/>
  <c r="OCC1330" i="8"/>
  <c r="OCC1334" i="8" s="1"/>
  <c r="OCC1340" i="8" s="1"/>
  <c r="OCB1330" i="8"/>
  <c r="OCB1334" i="8" s="1"/>
  <c r="OCB1340" i="8" s="1"/>
  <c r="OBM1330" i="8"/>
  <c r="OBM1334" i="8" s="1"/>
  <c r="OBM1340" i="8" s="1"/>
  <c r="OBL1330" i="8"/>
  <c r="OBL1334" i="8" s="1"/>
  <c r="OBL1340" i="8" s="1"/>
  <c r="OAW1330" i="8"/>
  <c r="OAW1334" i="8" s="1"/>
  <c r="OAW1340" i="8" s="1"/>
  <c r="OAV1330" i="8"/>
  <c r="OAV1334" i="8" s="1"/>
  <c r="OAV1340" i="8" s="1"/>
  <c r="OAG1330" i="8"/>
  <c r="OAG1334" i="8" s="1"/>
  <c r="OAG1340" i="8" s="1"/>
  <c r="OAF1330" i="8"/>
  <c r="OAF1334" i="8" s="1"/>
  <c r="OAF1340" i="8" s="1"/>
  <c r="NZQ1330" i="8"/>
  <c r="NZQ1334" i="8" s="1"/>
  <c r="NZQ1340" i="8" s="1"/>
  <c r="NZP1330" i="8"/>
  <c r="NZP1334" i="8" s="1"/>
  <c r="NZP1340" i="8" s="1"/>
  <c r="NZA1330" i="8"/>
  <c r="NZA1334" i="8" s="1"/>
  <c r="NZA1340" i="8" s="1"/>
  <c r="NYZ1330" i="8"/>
  <c r="NYZ1334" i="8" s="1"/>
  <c r="NYZ1340" i="8" s="1"/>
  <c r="NYK1330" i="8"/>
  <c r="NYK1334" i="8" s="1"/>
  <c r="NYK1340" i="8" s="1"/>
  <c r="NYJ1330" i="8"/>
  <c r="NYJ1334" i="8" s="1"/>
  <c r="NYJ1340" i="8" s="1"/>
  <c r="NXU1330" i="8"/>
  <c r="NXU1334" i="8" s="1"/>
  <c r="NXU1340" i="8" s="1"/>
  <c r="NXT1330" i="8"/>
  <c r="NXT1334" i="8" s="1"/>
  <c r="NXT1340" i="8" s="1"/>
  <c r="NXE1330" i="8"/>
  <c r="NXE1334" i="8" s="1"/>
  <c r="NXE1340" i="8" s="1"/>
  <c r="NXD1330" i="8"/>
  <c r="NXD1334" i="8" s="1"/>
  <c r="NXD1340" i="8" s="1"/>
  <c r="NWO1330" i="8"/>
  <c r="NWO1334" i="8" s="1"/>
  <c r="NWO1340" i="8" s="1"/>
  <c r="NWN1330" i="8"/>
  <c r="NWN1334" i="8" s="1"/>
  <c r="NWN1340" i="8" s="1"/>
  <c r="NVY1330" i="8"/>
  <c r="NVY1334" i="8" s="1"/>
  <c r="NVY1340" i="8" s="1"/>
  <c r="NVX1330" i="8"/>
  <c r="NVX1334" i="8" s="1"/>
  <c r="NVX1340" i="8" s="1"/>
  <c r="NVI1330" i="8"/>
  <c r="NVI1334" i="8" s="1"/>
  <c r="NVI1340" i="8" s="1"/>
  <c r="NVH1330" i="8"/>
  <c r="NVH1334" i="8" s="1"/>
  <c r="NVH1340" i="8" s="1"/>
  <c r="NUS1330" i="8"/>
  <c r="NUS1334" i="8" s="1"/>
  <c r="NUS1340" i="8" s="1"/>
  <c r="NUR1330" i="8"/>
  <c r="NUR1334" i="8" s="1"/>
  <c r="NUR1340" i="8" s="1"/>
  <c r="NUC1330" i="8"/>
  <c r="NUC1334" i="8" s="1"/>
  <c r="NUC1340" i="8" s="1"/>
  <c r="NUB1330" i="8"/>
  <c r="NUB1334" i="8" s="1"/>
  <c r="NUB1340" i="8" s="1"/>
  <c r="NTM1330" i="8"/>
  <c r="NTM1334" i="8" s="1"/>
  <c r="NTM1340" i="8" s="1"/>
  <c r="NTL1330" i="8"/>
  <c r="NTL1334" i="8" s="1"/>
  <c r="NTL1340" i="8" s="1"/>
  <c r="NSW1330" i="8"/>
  <c r="NSW1334" i="8" s="1"/>
  <c r="NSW1340" i="8" s="1"/>
  <c r="NSV1330" i="8"/>
  <c r="NSV1334" i="8" s="1"/>
  <c r="NSV1340" i="8" s="1"/>
  <c r="NSG1330" i="8"/>
  <c r="NSG1334" i="8" s="1"/>
  <c r="NSG1340" i="8" s="1"/>
  <c r="NSF1330" i="8"/>
  <c r="NSF1334" i="8" s="1"/>
  <c r="NSF1340" i="8" s="1"/>
  <c r="NRQ1330" i="8"/>
  <c r="NRQ1334" i="8" s="1"/>
  <c r="NRQ1340" i="8" s="1"/>
  <c r="NRP1330" i="8"/>
  <c r="NRP1334" i="8" s="1"/>
  <c r="NRP1340" i="8" s="1"/>
  <c r="NRA1330" i="8"/>
  <c r="NRA1334" i="8" s="1"/>
  <c r="NRA1340" i="8" s="1"/>
  <c r="NQZ1330" i="8"/>
  <c r="NQZ1334" i="8" s="1"/>
  <c r="NQZ1340" i="8" s="1"/>
  <c r="NQK1330" i="8"/>
  <c r="NQK1334" i="8" s="1"/>
  <c r="NQK1340" i="8" s="1"/>
  <c r="NQJ1330" i="8"/>
  <c r="NQJ1334" i="8" s="1"/>
  <c r="NQJ1340" i="8" s="1"/>
  <c r="NPU1330" i="8"/>
  <c r="NPU1334" i="8" s="1"/>
  <c r="NPU1340" i="8" s="1"/>
  <c r="NPT1330" i="8"/>
  <c r="NPT1334" i="8" s="1"/>
  <c r="NPT1340" i="8" s="1"/>
  <c r="NPE1330" i="8"/>
  <c r="NPE1334" i="8" s="1"/>
  <c r="NPE1340" i="8" s="1"/>
  <c r="NPD1330" i="8"/>
  <c r="NPD1334" i="8" s="1"/>
  <c r="NPD1340" i="8" s="1"/>
  <c r="NOO1330" i="8"/>
  <c r="NOO1334" i="8" s="1"/>
  <c r="NOO1340" i="8" s="1"/>
  <c r="NON1330" i="8"/>
  <c r="NON1334" i="8" s="1"/>
  <c r="NON1340" i="8" s="1"/>
  <c r="NNY1330" i="8"/>
  <c r="NNY1334" i="8" s="1"/>
  <c r="NNY1340" i="8" s="1"/>
  <c r="NNX1330" i="8"/>
  <c r="NNX1334" i="8" s="1"/>
  <c r="NNX1340" i="8" s="1"/>
  <c r="NNI1330" i="8"/>
  <c r="NNI1334" i="8" s="1"/>
  <c r="NNI1340" i="8" s="1"/>
  <c r="NNH1330" i="8"/>
  <c r="NNH1334" i="8" s="1"/>
  <c r="NNH1340" i="8" s="1"/>
  <c r="NMS1330" i="8"/>
  <c r="NMS1334" i="8" s="1"/>
  <c r="NMS1340" i="8" s="1"/>
  <c r="NMR1330" i="8"/>
  <c r="NMR1334" i="8" s="1"/>
  <c r="NMR1340" i="8" s="1"/>
  <c r="NMC1330" i="8"/>
  <c r="NMC1334" i="8" s="1"/>
  <c r="NMC1340" i="8" s="1"/>
  <c r="NMB1330" i="8"/>
  <c r="NMB1334" i="8" s="1"/>
  <c r="NMB1340" i="8" s="1"/>
  <c r="NLM1330" i="8"/>
  <c r="NLM1334" i="8" s="1"/>
  <c r="NLM1340" i="8" s="1"/>
  <c r="NLL1330" i="8"/>
  <c r="NLL1334" i="8" s="1"/>
  <c r="NLL1340" i="8" s="1"/>
  <c r="NKW1330" i="8"/>
  <c r="NKW1334" i="8" s="1"/>
  <c r="NKW1340" i="8" s="1"/>
  <c r="NKV1330" i="8"/>
  <c r="NKV1334" i="8" s="1"/>
  <c r="NKV1340" i="8" s="1"/>
  <c r="NKG1330" i="8"/>
  <c r="NKG1334" i="8" s="1"/>
  <c r="NKG1340" i="8" s="1"/>
  <c r="NKF1330" i="8"/>
  <c r="NKF1334" i="8" s="1"/>
  <c r="NKF1340" i="8" s="1"/>
  <c r="NJQ1330" i="8"/>
  <c r="NJQ1334" i="8" s="1"/>
  <c r="NJQ1340" i="8" s="1"/>
  <c r="NJP1330" i="8"/>
  <c r="NJP1334" i="8" s="1"/>
  <c r="NJP1340" i="8" s="1"/>
  <c r="NJA1330" i="8"/>
  <c r="NJA1334" i="8" s="1"/>
  <c r="NJA1340" i="8" s="1"/>
  <c r="NIZ1330" i="8"/>
  <c r="NIZ1334" i="8" s="1"/>
  <c r="NIZ1340" i="8" s="1"/>
  <c r="NIK1330" i="8"/>
  <c r="NIK1334" i="8" s="1"/>
  <c r="NIK1340" i="8" s="1"/>
  <c r="NIJ1330" i="8"/>
  <c r="NIJ1334" i="8" s="1"/>
  <c r="NIJ1340" i="8" s="1"/>
  <c r="NHU1330" i="8"/>
  <c r="NHU1334" i="8" s="1"/>
  <c r="NHU1340" i="8" s="1"/>
  <c r="NHT1330" i="8"/>
  <c r="NHT1334" i="8" s="1"/>
  <c r="NHT1340" i="8" s="1"/>
  <c r="NHE1330" i="8"/>
  <c r="NHE1334" i="8" s="1"/>
  <c r="NHE1340" i="8" s="1"/>
  <c r="NHD1330" i="8"/>
  <c r="NHD1334" i="8" s="1"/>
  <c r="NHD1340" i="8" s="1"/>
  <c r="NGO1330" i="8"/>
  <c r="NGO1334" i="8" s="1"/>
  <c r="NGO1340" i="8" s="1"/>
  <c r="NGN1330" i="8"/>
  <c r="NGN1334" i="8" s="1"/>
  <c r="NGN1340" i="8" s="1"/>
  <c r="NFY1330" i="8"/>
  <c r="NFY1334" i="8" s="1"/>
  <c r="NFY1340" i="8" s="1"/>
  <c r="NFX1330" i="8"/>
  <c r="NFX1334" i="8" s="1"/>
  <c r="NFX1340" i="8" s="1"/>
  <c r="NFI1330" i="8"/>
  <c r="NFI1334" i="8" s="1"/>
  <c r="NFI1340" i="8" s="1"/>
  <c r="NFH1330" i="8"/>
  <c r="NFH1334" i="8" s="1"/>
  <c r="NFH1340" i="8" s="1"/>
  <c r="NES1330" i="8"/>
  <c r="NES1334" i="8" s="1"/>
  <c r="NES1340" i="8" s="1"/>
  <c r="NER1330" i="8"/>
  <c r="NER1334" i="8" s="1"/>
  <c r="NER1340" i="8" s="1"/>
  <c r="NEC1330" i="8"/>
  <c r="NEC1334" i="8" s="1"/>
  <c r="NEC1340" i="8" s="1"/>
  <c r="NEB1330" i="8"/>
  <c r="NEB1334" i="8" s="1"/>
  <c r="NEB1340" i="8" s="1"/>
  <c r="NDM1330" i="8"/>
  <c r="NDM1334" i="8" s="1"/>
  <c r="NDM1340" i="8" s="1"/>
  <c r="NDL1330" i="8"/>
  <c r="NDL1334" i="8" s="1"/>
  <c r="NDL1340" i="8" s="1"/>
  <c r="NCW1330" i="8"/>
  <c r="NCW1334" i="8" s="1"/>
  <c r="NCW1340" i="8" s="1"/>
  <c r="NCV1330" i="8"/>
  <c r="NCV1334" i="8" s="1"/>
  <c r="NCV1340" i="8" s="1"/>
  <c r="NCG1330" i="8"/>
  <c r="NCG1334" i="8" s="1"/>
  <c r="NCG1340" i="8" s="1"/>
  <c r="NCF1330" i="8"/>
  <c r="NCF1334" i="8" s="1"/>
  <c r="NCF1340" i="8" s="1"/>
  <c r="NBQ1330" i="8"/>
  <c r="NBQ1334" i="8" s="1"/>
  <c r="NBQ1340" i="8" s="1"/>
  <c r="NBP1330" i="8"/>
  <c r="NBP1334" i="8" s="1"/>
  <c r="NBP1340" i="8" s="1"/>
  <c r="NBA1330" i="8"/>
  <c r="NBA1334" i="8" s="1"/>
  <c r="NBA1340" i="8" s="1"/>
  <c r="NAZ1330" i="8"/>
  <c r="NAZ1334" i="8" s="1"/>
  <c r="NAZ1340" i="8" s="1"/>
  <c r="NAK1330" i="8"/>
  <c r="NAK1334" i="8" s="1"/>
  <c r="NAK1340" i="8" s="1"/>
  <c r="NAJ1330" i="8"/>
  <c r="NAJ1334" i="8" s="1"/>
  <c r="NAJ1340" i="8" s="1"/>
  <c r="MZU1330" i="8"/>
  <c r="MZU1334" i="8" s="1"/>
  <c r="MZU1340" i="8" s="1"/>
  <c r="MZT1330" i="8"/>
  <c r="MZT1334" i="8" s="1"/>
  <c r="MZT1340" i="8" s="1"/>
  <c r="MZE1330" i="8"/>
  <c r="MZE1334" i="8" s="1"/>
  <c r="MZE1340" i="8" s="1"/>
  <c r="MZD1330" i="8"/>
  <c r="MZD1334" i="8" s="1"/>
  <c r="MZD1340" i="8" s="1"/>
  <c r="MYO1330" i="8"/>
  <c r="MYO1334" i="8" s="1"/>
  <c r="MYO1340" i="8" s="1"/>
  <c r="MYN1330" i="8"/>
  <c r="MYN1334" i="8" s="1"/>
  <c r="MYN1340" i="8" s="1"/>
  <c r="MXY1330" i="8"/>
  <c r="MXY1334" i="8" s="1"/>
  <c r="MXY1340" i="8" s="1"/>
  <c r="MXX1330" i="8"/>
  <c r="MXX1334" i="8" s="1"/>
  <c r="MXX1340" i="8" s="1"/>
  <c r="MXI1330" i="8"/>
  <c r="MXI1334" i="8" s="1"/>
  <c r="MXI1340" i="8" s="1"/>
  <c r="MXH1330" i="8"/>
  <c r="MXH1334" i="8" s="1"/>
  <c r="MXH1340" i="8" s="1"/>
  <c r="MWS1330" i="8"/>
  <c r="MWS1334" i="8" s="1"/>
  <c r="MWS1340" i="8" s="1"/>
  <c r="MWR1330" i="8"/>
  <c r="MWR1334" i="8" s="1"/>
  <c r="MWR1340" i="8" s="1"/>
  <c r="MWC1330" i="8"/>
  <c r="MWC1334" i="8" s="1"/>
  <c r="MWC1340" i="8" s="1"/>
  <c r="MWB1330" i="8"/>
  <c r="MWB1334" i="8" s="1"/>
  <c r="MWB1340" i="8" s="1"/>
  <c r="MVM1330" i="8"/>
  <c r="MVM1334" i="8" s="1"/>
  <c r="MVM1340" i="8" s="1"/>
  <c r="MVL1330" i="8"/>
  <c r="MVL1334" i="8" s="1"/>
  <c r="MVL1340" i="8" s="1"/>
  <c r="MUW1330" i="8"/>
  <c r="MUW1334" i="8" s="1"/>
  <c r="MUW1340" i="8" s="1"/>
  <c r="MUV1330" i="8"/>
  <c r="MUV1334" i="8" s="1"/>
  <c r="MUV1340" i="8" s="1"/>
  <c r="MUG1330" i="8"/>
  <c r="MUG1334" i="8" s="1"/>
  <c r="MUG1340" i="8" s="1"/>
  <c r="MUF1330" i="8"/>
  <c r="MUF1334" i="8" s="1"/>
  <c r="MUF1340" i="8" s="1"/>
  <c r="MTQ1330" i="8"/>
  <c r="MTQ1334" i="8" s="1"/>
  <c r="MTQ1340" i="8" s="1"/>
  <c r="MTP1330" i="8"/>
  <c r="MTP1334" i="8" s="1"/>
  <c r="MTP1340" i="8" s="1"/>
  <c r="MTA1330" i="8"/>
  <c r="MTA1334" i="8" s="1"/>
  <c r="MTA1340" i="8" s="1"/>
  <c r="MSZ1330" i="8"/>
  <c r="MSZ1334" i="8" s="1"/>
  <c r="MSZ1340" i="8" s="1"/>
  <c r="MSK1330" i="8"/>
  <c r="MSK1334" i="8" s="1"/>
  <c r="MSK1340" i="8" s="1"/>
  <c r="MSJ1330" i="8"/>
  <c r="MSJ1334" i="8" s="1"/>
  <c r="MSJ1340" i="8" s="1"/>
  <c r="MRU1330" i="8"/>
  <c r="MRU1334" i="8" s="1"/>
  <c r="MRU1340" i="8" s="1"/>
  <c r="MRT1330" i="8"/>
  <c r="MRT1334" i="8" s="1"/>
  <c r="MRT1340" i="8" s="1"/>
  <c r="MRE1330" i="8"/>
  <c r="MRE1334" i="8" s="1"/>
  <c r="MRE1340" i="8" s="1"/>
  <c r="MRD1330" i="8"/>
  <c r="MRD1334" i="8" s="1"/>
  <c r="MRD1340" i="8" s="1"/>
  <c r="MQO1330" i="8"/>
  <c r="MQO1334" i="8" s="1"/>
  <c r="MQO1340" i="8" s="1"/>
  <c r="MQN1330" i="8"/>
  <c r="MQN1334" i="8" s="1"/>
  <c r="MQN1340" i="8" s="1"/>
  <c r="MPY1330" i="8"/>
  <c r="MPY1334" i="8" s="1"/>
  <c r="MPY1340" i="8" s="1"/>
  <c r="MPX1330" i="8"/>
  <c r="MPX1334" i="8" s="1"/>
  <c r="MPX1340" i="8" s="1"/>
  <c r="MPI1330" i="8"/>
  <c r="MPI1334" i="8" s="1"/>
  <c r="MPI1340" i="8" s="1"/>
  <c r="MPH1330" i="8"/>
  <c r="MPH1334" i="8" s="1"/>
  <c r="MPH1340" i="8" s="1"/>
  <c r="MOS1330" i="8"/>
  <c r="MOS1334" i="8" s="1"/>
  <c r="MOS1340" i="8" s="1"/>
  <c r="MOR1330" i="8"/>
  <c r="MOR1334" i="8" s="1"/>
  <c r="MOR1340" i="8" s="1"/>
  <c r="MOC1330" i="8"/>
  <c r="MOC1334" i="8" s="1"/>
  <c r="MOC1340" i="8" s="1"/>
  <c r="MOB1330" i="8"/>
  <c r="MOB1334" i="8" s="1"/>
  <c r="MOB1340" i="8" s="1"/>
  <c r="MNM1330" i="8"/>
  <c r="MNM1334" i="8" s="1"/>
  <c r="MNM1340" i="8" s="1"/>
  <c r="MNL1330" i="8"/>
  <c r="MNL1334" i="8" s="1"/>
  <c r="MNL1340" i="8" s="1"/>
  <c r="MMW1330" i="8"/>
  <c r="MMW1334" i="8" s="1"/>
  <c r="MMW1340" i="8" s="1"/>
  <c r="MMV1330" i="8"/>
  <c r="MMV1334" i="8" s="1"/>
  <c r="MMV1340" i="8" s="1"/>
  <c r="MMG1330" i="8"/>
  <c r="MMG1334" i="8" s="1"/>
  <c r="MMG1340" i="8" s="1"/>
  <c r="MMF1330" i="8"/>
  <c r="MMF1334" i="8" s="1"/>
  <c r="MMF1340" i="8" s="1"/>
  <c r="MLQ1330" i="8"/>
  <c r="MLQ1334" i="8" s="1"/>
  <c r="MLQ1340" i="8" s="1"/>
  <c r="MLP1330" i="8"/>
  <c r="MLP1334" i="8" s="1"/>
  <c r="MLP1340" i="8" s="1"/>
  <c r="MLA1330" i="8"/>
  <c r="MLA1334" i="8" s="1"/>
  <c r="MLA1340" i="8" s="1"/>
  <c r="MKZ1330" i="8"/>
  <c r="MKZ1334" i="8" s="1"/>
  <c r="MKZ1340" i="8" s="1"/>
  <c r="MKK1330" i="8"/>
  <c r="MKK1334" i="8" s="1"/>
  <c r="MKK1340" i="8" s="1"/>
  <c r="MKJ1330" i="8"/>
  <c r="MKJ1334" i="8" s="1"/>
  <c r="MKJ1340" i="8" s="1"/>
  <c r="MJU1330" i="8"/>
  <c r="MJU1334" i="8" s="1"/>
  <c r="MJU1340" i="8" s="1"/>
  <c r="MJT1330" i="8"/>
  <c r="MJT1334" i="8" s="1"/>
  <c r="MJT1340" i="8" s="1"/>
  <c r="MJE1330" i="8"/>
  <c r="MJE1334" i="8" s="1"/>
  <c r="MJE1340" i="8" s="1"/>
  <c r="MJD1330" i="8"/>
  <c r="MJD1334" i="8" s="1"/>
  <c r="MJD1340" i="8" s="1"/>
  <c r="MIO1330" i="8"/>
  <c r="MIO1334" i="8" s="1"/>
  <c r="MIO1340" i="8" s="1"/>
  <c r="MIN1330" i="8"/>
  <c r="MIN1334" i="8" s="1"/>
  <c r="MIN1340" i="8" s="1"/>
  <c r="MHY1330" i="8"/>
  <c r="MHY1334" i="8" s="1"/>
  <c r="MHY1340" i="8" s="1"/>
  <c r="MHX1330" i="8"/>
  <c r="MHX1334" i="8" s="1"/>
  <c r="MHX1340" i="8" s="1"/>
  <c r="MHI1330" i="8"/>
  <c r="MHI1334" i="8" s="1"/>
  <c r="MHI1340" i="8" s="1"/>
  <c r="MHH1330" i="8"/>
  <c r="MHH1334" i="8" s="1"/>
  <c r="MHH1340" i="8" s="1"/>
  <c r="MGS1330" i="8"/>
  <c r="MGS1334" i="8" s="1"/>
  <c r="MGS1340" i="8" s="1"/>
  <c r="MGR1330" i="8"/>
  <c r="MGR1334" i="8" s="1"/>
  <c r="MGR1340" i="8" s="1"/>
  <c r="MGC1330" i="8"/>
  <c r="MGC1334" i="8" s="1"/>
  <c r="MGC1340" i="8" s="1"/>
  <c r="MGB1330" i="8"/>
  <c r="MGB1334" i="8" s="1"/>
  <c r="MGB1340" i="8" s="1"/>
  <c r="MFM1330" i="8"/>
  <c r="MFM1334" i="8" s="1"/>
  <c r="MFM1340" i="8" s="1"/>
  <c r="MFL1330" i="8"/>
  <c r="MFL1334" i="8" s="1"/>
  <c r="MFL1340" i="8" s="1"/>
  <c r="MEW1330" i="8"/>
  <c r="MEW1334" i="8" s="1"/>
  <c r="MEW1340" i="8" s="1"/>
  <c r="MEV1330" i="8"/>
  <c r="MEV1334" i="8" s="1"/>
  <c r="MEV1340" i="8" s="1"/>
  <c r="MEG1330" i="8"/>
  <c r="MEG1334" i="8" s="1"/>
  <c r="MEG1340" i="8" s="1"/>
  <c r="MEF1330" i="8"/>
  <c r="MEF1334" i="8" s="1"/>
  <c r="MEF1340" i="8" s="1"/>
  <c r="MDQ1330" i="8"/>
  <c r="MDQ1334" i="8" s="1"/>
  <c r="MDQ1340" i="8" s="1"/>
  <c r="MDP1330" i="8"/>
  <c r="MDP1334" i="8" s="1"/>
  <c r="MDP1340" i="8" s="1"/>
  <c r="MDA1330" i="8"/>
  <c r="MDA1334" i="8" s="1"/>
  <c r="MDA1340" i="8" s="1"/>
  <c r="MCZ1330" i="8"/>
  <c r="MCZ1334" i="8" s="1"/>
  <c r="MCZ1340" i="8" s="1"/>
  <c r="MCK1330" i="8"/>
  <c r="MCK1334" i="8" s="1"/>
  <c r="MCK1340" i="8" s="1"/>
  <c r="MCJ1330" i="8"/>
  <c r="MCJ1334" i="8" s="1"/>
  <c r="MCJ1340" i="8" s="1"/>
  <c r="MBU1330" i="8"/>
  <c r="MBU1334" i="8" s="1"/>
  <c r="MBU1340" i="8" s="1"/>
  <c r="MBT1330" i="8"/>
  <c r="MBT1334" i="8" s="1"/>
  <c r="MBT1340" i="8" s="1"/>
  <c r="MBE1330" i="8"/>
  <c r="MBE1334" i="8" s="1"/>
  <c r="MBE1340" i="8" s="1"/>
  <c r="MBD1330" i="8"/>
  <c r="MBD1334" i="8" s="1"/>
  <c r="MBD1340" i="8" s="1"/>
  <c r="MAO1330" i="8"/>
  <c r="MAO1334" i="8" s="1"/>
  <c r="MAO1340" i="8" s="1"/>
  <c r="MAN1330" i="8"/>
  <c r="MAN1334" i="8" s="1"/>
  <c r="MAN1340" i="8" s="1"/>
  <c r="LZY1330" i="8"/>
  <c r="LZY1334" i="8" s="1"/>
  <c r="LZY1340" i="8" s="1"/>
  <c r="LZX1330" i="8"/>
  <c r="LZX1334" i="8" s="1"/>
  <c r="LZX1340" i="8" s="1"/>
  <c r="LZI1330" i="8"/>
  <c r="LZI1334" i="8" s="1"/>
  <c r="LZI1340" i="8" s="1"/>
  <c r="LZH1330" i="8"/>
  <c r="LZH1334" i="8" s="1"/>
  <c r="LZH1340" i="8" s="1"/>
  <c r="LYS1330" i="8"/>
  <c r="LYS1334" i="8" s="1"/>
  <c r="LYS1340" i="8" s="1"/>
  <c r="LYR1330" i="8"/>
  <c r="LYR1334" i="8" s="1"/>
  <c r="LYR1340" i="8" s="1"/>
  <c r="LYC1330" i="8"/>
  <c r="LYC1334" i="8" s="1"/>
  <c r="LYC1340" i="8" s="1"/>
  <c r="LYB1330" i="8"/>
  <c r="LYB1334" i="8" s="1"/>
  <c r="LYB1340" i="8" s="1"/>
  <c r="LXM1330" i="8"/>
  <c r="LXM1334" i="8" s="1"/>
  <c r="LXM1340" i="8" s="1"/>
  <c r="LXL1330" i="8"/>
  <c r="LXL1334" i="8" s="1"/>
  <c r="LXL1340" i="8" s="1"/>
  <c r="LWW1330" i="8"/>
  <c r="LWW1334" i="8" s="1"/>
  <c r="LWW1340" i="8" s="1"/>
  <c r="LWV1330" i="8"/>
  <c r="LWV1334" i="8" s="1"/>
  <c r="LWV1340" i="8" s="1"/>
  <c r="LWG1330" i="8"/>
  <c r="LWG1334" i="8" s="1"/>
  <c r="LWG1340" i="8" s="1"/>
  <c r="LWF1330" i="8"/>
  <c r="LWF1334" i="8" s="1"/>
  <c r="LWF1340" i="8" s="1"/>
  <c r="LVQ1330" i="8"/>
  <c r="LVQ1334" i="8" s="1"/>
  <c r="LVQ1340" i="8" s="1"/>
  <c r="LVP1330" i="8"/>
  <c r="LVP1334" i="8" s="1"/>
  <c r="LVP1340" i="8" s="1"/>
  <c r="LVA1330" i="8"/>
  <c r="LVA1334" i="8" s="1"/>
  <c r="LVA1340" i="8" s="1"/>
  <c r="LUZ1330" i="8"/>
  <c r="LUZ1334" i="8" s="1"/>
  <c r="LUZ1340" i="8" s="1"/>
  <c r="LUK1330" i="8"/>
  <c r="LUK1334" i="8" s="1"/>
  <c r="LUK1340" i="8" s="1"/>
  <c r="LUJ1330" i="8"/>
  <c r="LUJ1334" i="8" s="1"/>
  <c r="LUJ1340" i="8" s="1"/>
  <c r="LTU1330" i="8"/>
  <c r="LTU1334" i="8" s="1"/>
  <c r="LTU1340" i="8" s="1"/>
  <c r="LTT1330" i="8"/>
  <c r="LTT1334" i="8" s="1"/>
  <c r="LTT1340" i="8" s="1"/>
  <c r="LTE1330" i="8"/>
  <c r="LTE1334" i="8" s="1"/>
  <c r="LTE1340" i="8" s="1"/>
  <c r="LTD1330" i="8"/>
  <c r="LTD1334" i="8" s="1"/>
  <c r="LTD1340" i="8" s="1"/>
  <c r="LSO1330" i="8"/>
  <c r="LSO1334" i="8" s="1"/>
  <c r="LSO1340" i="8" s="1"/>
  <c r="LSN1330" i="8"/>
  <c r="LSN1334" i="8" s="1"/>
  <c r="LSN1340" i="8" s="1"/>
  <c r="LRY1330" i="8"/>
  <c r="LRY1334" i="8" s="1"/>
  <c r="LRY1340" i="8" s="1"/>
  <c r="LRX1330" i="8"/>
  <c r="LRX1334" i="8" s="1"/>
  <c r="LRX1340" i="8" s="1"/>
  <c r="LRI1330" i="8"/>
  <c r="LRI1334" i="8" s="1"/>
  <c r="LRI1340" i="8" s="1"/>
  <c r="LRH1330" i="8"/>
  <c r="LRH1334" i="8" s="1"/>
  <c r="LRH1340" i="8" s="1"/>
  <c r="LQS1330" i="8"/>
  <c r="LQS1334" i="8" s="1"/>
  <c r="LQS1340" i="8" s="1"/>
  <c r="LQR1330" i="8"/>
  <c r="LQR1334" i="8" s="1"/>
  <c r="LQR1340" i="8" s="1"/>
  <c r="LQC1330" i="8"/>
  <c r="LQC1334" i="8" s="1"/>
  <c r="LQC1340" i="8" s="1"/>
  <c r="LQB1330" i="8"/>
  <c r="LQB1334" i="8" s="1"/>
  <c r="LQB1340" i="8" s="1"/>
  <c r="LPM1330" i="8"/>
  <c r="LPM1334" i="8" s="1"/>
  <c r="LPM1340" i="8" s="1"/>
  <c r="LPL1330" i="8"/>
  <c r="LPL1334" i="8" s="1"/>
  <c r="LPL1340" i="8" s="1"/>
  <c r="LOW1330" i="8"/>
  <c r="LOW1334" i="8" s="1"/>
  <c r="LOW1340" i="8" s="1"/>
  <c r="LOV1330" i="8"/>
  <c r="LOV1334" i="8" s="1"/>
  <c r="LOV1340" i="8" s="1"/>
  <c r="LOG1330" i="8"/>
  <c r="LOG1334" i="8" s="1"/>
  <c r="LOG1340" i="8" s="1"/>
  <c r="LOF1330" i="8"/>
  <c r="LOF1334" i="8" s="1"/>
  <c r="LOF1340" i="8" s="1"/>
  <c r="LNQ1330" i="8"/>
  <c r="LNQ1334" i="8" s="1"/>
  <c r="LNQ1340" i="8" s="1"/>
  <c r="LNP1330" i="8"/>
  <c r="LNP1334" i="8" s="1"/>
  <c r="LNP1340" i="8" s="1"/>
  <c r="LNA1330" i="8"/>
  <c r="LNA1334" i="8" s="1"/>
  <c r="LNA1340" i="8" s="1"/>
  <c r="LMZ1330" i="8"/>
  <c r="LMZ1334" i="8" s="1"/>
  <c r="LMZ1340" i="8" s="1"/>
  <c r="LMK1330" i="8"/>
  <c r="LMK1334" i="8" s="1"/>
  <c r="LMK1340" i="8" s="1"/>
  <c r="LMJ1330" i="8"/>
  <c r="LMJ1334" i="8" s="1"/>
  <c r="LMJ1340" i="8" s="1"/>
  <c r="LLU1330" i="8"/>
  <c r="LLU1334" i="8" s="1"/>
  <c r="LLU1340" i="8" s="1"/>
  <c r="LLT1330" i="8"/>
  <c r="LLT1334" i="8" s="1"/>
  <c r="LLT1340" i="8" s="1"/>
  <c r="LLE1330" i="8"/>
  <c r="LLE1334" i="8" s="1"/>
  <c r="LLE1340" i="8" s="1"/>
  <c r="LLD1330" i="8"/>
  <c r="LLD1334" i="8" s="1"/>
  <c r="LLD1340" i="8" s="1"/>
  <c r="LKO1330" i="8"/>
  <c r="LKO1334" i="8" s="1"/>
  <c r="LKO1340" i="8" s="1"/>
  <c r="LKN1330" i="8"/>
  <c r="LKN1334" i="8" s="1"/>
  <c r="LKN1340" i="8" s="1"/>
  <c r="LJY1330" i="8"/>
  <c r="LJY1334" i="8" s="1"/>
  <c r="LJY1340" i="8" s="1"/>
  <c r="LJX1330" i="8"/>
  <c r="LJX1334" i="8" s="1"/>
  <c r="LJX1340" i="8" s="1"/>
  <c r="LJI1330" i="8"/>
  <c r="LJI1334" i="8" s="1"/>
  <c r="LJI1340" i="8" s="1"/>
  <c r="LJH1330" i="8"/>
  <c r="LJH1334" i="8" s="1"/>
  <c r="LJH1340" i="8" s="1"/>
  <c r="LIS1330" i="8"/>
  <c r="LIS1334" i="8" s="1"/>
  <c r="LIS1340" i="8" s="1"/>
  <c r="LIR1330" i="8"/>
  <c r="LIR1334" i="8" s="1"/>
  <c r="LIR1340" i="8" s="1"/>
  <c r="LIC1330" i="8"/>
  <c r="LIC1334" i="8" s="1"/>
  <c r="LIC1340" i="8" s="1"/>
  <c r="LIB1330" i="8"/>
  <c r="LIB1334" i="8" s="1"/>
  <c r="LIB1340" i="8" s="1"/>
  <c r="LHM1330" i="8"/>
  <c r="LHM1334" i="8" s="1"/>
  <c r="LHM1340" i="8" s="1"/>
  <c r="LHL1330" i="8"/>
  <c r="LHL1334" i="8" s="1"/>
  <c r="LHL1340" i="8" s="1"/>
  <c r="LGW1330" i="8"/>
  <c r="LGW1334" i="8" s="1"/>
  <c r="LGW1340" i="8" s="1"/>
  <c r="LGV1330" i="8"/>
  <c r="LGV1334" i="8" s="1"/>
  <c r="LGV1340" i="8" s="1"/>
  <c r="LGG1330" i="8"/>
  <c r="LGG1334" i="8" s="1"/>
  <c r="LGG1340" i="8" s="1"/>
  <c r="LGF1330" i="8"/>
  <c r="LGF1334" i="8" s="1"/>
  <c r="LGF1340" i="8" s="1"/>
  <c r="LFQ1330" i="8"/>
  <c r="LFQ1334" i="8" s="1"/>
  <c r="LFQ1340" i="8" s="1"/>
  <c r="LFP1330" i="8"/>
  <c r="LFP1334" i="8" s="1"/>
  <c r="LFP1340" i="8" s="1"/>
  <c r="LFA1330" i="8"/>
  <c r="LFA1334" i="8" s="1"/>
  <c r="LFA1340" i="8" s="1"/>
  <c r="LEZ1330" i="8"/>
  <c r="LEZ1334" i="8" s="1"/>
  <c r="LEZ1340" i="8" s="1"/>
  <c r="LEK1330" i="8"/>
  <c r="LEK1334" i="8" s="1"/>
  <c r="LEK1340" i="8" s="1"/>
  <c r="LEJ1330" i="8"/>
  <c r="LEJ1334" i="8" s="1"/>
  <c r="LEJ1340" i="8" s="1"/>
  <c r="LDU1330" i="8"/>
  <c r="LDU1334" i="8" s="1"/>
  <c r="LDU1340" i="8" s="1"/>
  <c r="LDT1330" i="8"/>
  <c r="LDT1334" i="8" s="1"/>
  <c r="LDT1340" i="8" s="1"/>
  <c r="LDE1330" i="8"/>
  <c r="LDE1334" i="8" s="1"/>
  <c r="LDE1340" i="8" s="1"/>
  <c r="LDD1330" i="8"/>
  <c r="LDD1334" i="8" s="1"/>
  <c r="LDD1340" i="8" s="1"/>
  <c r="LCO1330" i="8"/>
  <c r="LCO1334" i="8" s="1"/>
  <c r="LCO1340" i="8" s="1"/>
  <c r="LCN1330" i="8"/>
  <c r="LCN1334" i="8" s="1"/>
  <c r="LCN1340" i="8" s="1"/>
  <c r="LBY1330" i="8"/>
  <c r="LBY1334" i="8" s="1"/>
  <c r="LBY1340" i="8" s="1"/>
  <c r="LBX1330" i="8"/>
  <c r="LBX1334" i="8" s="1"/>
  <c r="LBX1340" i="8" s="1"/>
  <c r="LBI1330" i="8"/>
  <c r="LBI1334" i="8" s="1"/>
  <c r="LBI1340" i="8" s="1"/>
  <c r="LBH1330" i="8"/>
  <c r="LBH1334" i="8" s="1"/>
  <c r="LBH1340" i="8" s="1"/>
  <c r="LAS1330" i="8"/>
  <c r="LAS1334" i="8" s="1"/>
  <c r="LAS1340" i="8" s="1"/>
  <c r="LAR1330" i="8"/>
  <c r="LAR1334" i="8" s="1"/>
  <c r="LAR1340" i="8" s="1"/>
  <c r="LAC1330" i="8"/>
  <c r="LAC1334" i="8" s="1"/>
  <c r="LAC1340" i="8" s="1"/>
  <c r="LAB1330" i="8"/>
  <c r="LAB1334" i="8" s="1"/>
  <c r="LAB1340" i="8" s="1"/>
  <c r="KZM1330" i="8"/>
  <c r="KZM1334" i="8" s="1"/>
  <c r="KZM1340" i="8" s="1"/>
  <c r="KZL1330" i="8"/>
  <c r="KZL1334" i="8" s="1"/>
  <c r="KZL1340" i="8" s="1"/>
  <c r="KYW1330" i="8"/>
  <c r="KYW1334" i="8" s="1"/>
  <c r="KYW1340" i="8" s="1"/>
  <c r="KYV1330" i="8"/>
  <c r="KYV1334" i="8" s="1"/>
  <c r="KYV1340" i="8" s="1"/>
  <c r="KYG1330" i="8"/>
  <c r="KYG1334" i="8" s="1"/>
  <c r="KYG1340" i="8" s="1"/>
  <c r="KYF1330" i="8"/>
  <c r="KYF1334" i="8" s="1"/>
  <c r="KYF1340" i="8" s="1"/>
  <c r="KXQ1330" i="8"/>
  <c r="KXQ1334" i="8" s="1"/>
  <c r="KXQ1340" i="8" s="1"/>
  <c r="KXP1330" i="8"/>
  <c r="KXP1334" i="8" s="1"/>
  <c r="KXP1340" i="8" s="1"/>
  <c r="KXA1330" i="8"/>
  <c r="KXA1334" i="8" s="1"/>
  <c r="KXA1340" i="8" s="1"/>
  <c r="KWZ1330" i="8"/>
  <c r="KWZ1334" i="8" s="1"/>
  <c r="KWZ1340" i="8" s="1"/>
  <c r="KWK1330" i="8"/>
  <c r="KWK1334" i="8" s="1"/>
  <c r="KWK1340" i="8" s="1"/>
  <c r="KWJ1330" i="8"/>
  <c r="KWJ1334" i="8" s="1"/>
  <c r="KWJ1340" i="8" s="1"/>
  <c r="KVU1330" i="8"/>
  <c r="KVU1334" i="8" s="1"/>
  <c r="KVU1340" i="8" s="1"/>
  <c r="KVT1330" i="8"/>
  <c r="KVT1334" i="8" s="1"/>
  <c r="KVT1340" i="8" s="1"/>
  <c r="KVE1330" i="8"/>
  <c r="KVE1334" i="8" s="1"/>
  <c r="KVE1340" i="8" s="1"/>
  <c r="KVD1330" i="8"/>
  <c r="KVD1334" i="8" s="1"/>
  <c r="KVD1340" i="8" s="1"/>
  <c r="KUO1330" i="8"/>
  <c r="KUO1334" i="8" s="1"/>
  <c r="KUO1340" i="8" s="1"/>
  <c r="KUN1330" i="8"/>
  <c r="KUN1334" i="8" s="1"/>
  <c r="KUN1340" i="8" s="1"/>
  <c r="KTY1330" i="8"/>
  <c r="KTY1334" i="8" s="1"/>
  <c r="KTY1340" i="8" s="1"/>
  <c r="KTX1330" i="8"/>
  <c r="KTX1334" i="8" s="1"/>
  <c r="KTX1340" i="8" s="1"/>
  <c r="KTI1330" i="8"/>
  <c r="KTI1334" i="8" s="1"/>
  <c r="KTI1340" i="8" s="1"/>
  <c r="KTH1330" i="8"/>
  <c r="KTH1334" i="8" s="1"/>
  <c r="KTH1340" i="8" s="1"/>
  <c r="KSS1330" i="8"/>
  <c r="KSS1334" i="8" s="1"/>
  <c r="KSS1340" i="8" s="1"/>
  <c r="KSR1330" i="8"/>
  <c r="KSR1334" i="8" s="1"/>
  <c r="KSR1340" i="8" s="1"/>
  <c r="KSC1330" i="8"/>
  <c r="KSC1334" i="8" s="1"/>
  <c r="KSC1340" i="8" s="1"/>
  <c r="KSB1330" i="8"/>
  <c r="KSB1334" i="8" s="1"/>
  <c r="KSB1340" i="8" s="1"/>
  <c r="KRM1330" i="8"/>
  <c r="KRM1334" i="8" s="1"/>
  <c r="KRM1340" i="8" s="1"/>
  <c r="KRL1330" i="8"/>
  <c r="KRL1334" i="8" s="1"/>
  <c r="KRL1340" i="8" s="1"/>
  <c r="KQW1330" i="8"/>
  <c r="KQW1334" i="8" s="1"/>
  <c r="KQW1340" i="8" s="1"/>
  <c r="KQV1330" i="8"/>
  <c r="KQV1334" i="8" s="1"/>
  <c r="KQV1340" i="8" s="1"/>
  <c r="KQG1330" i="8"/>
  <c r="KQG1334" i="8" s="1"/>
  <c r="KQG1340" i="8" s="1"/>
  <c r="KQF1330" i="8"/>
  <c r="KQF1334" i="8" s="1"/>
  <c r="KQF1340" i="8" s="1"/>
  <c r="KPQ1330" i="8"/>
  <c r="KPQ1334" i="8" s="1"/>
  <c r="KPQ1340" i="8" s="1"/>
  <c r="KPP1330" i="8"/>
  <c r="KPP1334" i="8" s="1"/>
  <c r="KPP1340" i="8" s="1"/>
  <c r="KPA1330" i="8"/>
  <c r="KPA1334" i="8" s="1"/>
  <c r="KPA1340" i="8" s="1"/>
  <c r="KOZ1330" i="8"/>
  <c r="KOZ1334" i="8" s="1"/>
  <c r="KOZ1340" i="8" s="1"/>
  <c r="KOK1330" i="8"/>
  <c r="KOK1334" i="8" s="1"/>
  <c r="KOK1340" i="8" s="1"/>
  <c r="KOJ1330" i="8"/>
  <c r="KOJ1334" i="8" s="1"/>
  <c r="KOJ1340" i="8" s="1"/>
  <c r="KNU1330" i="8"/>
  <c r="KNU1334" i="8" s="1"/>
  <c r="KNU1340" i="8" s="1"/>
  <c r="KNT1330" i="8"/>
  <c r="KNT1334" i="8" s="1"/>
  <c r="KNT1340" i="8" s="1"/>
  <c r="KNE1330" i="8"/>
  <c r="KNE1334" i="8" s="1"/>
  <c r="KNE1340" i="8" s="1"/>
  <c r="KND1330" i="8"/>
  <c r="KND1334" i="8" s="1"/>
  <c r="KND1340" i="8" s="1"/>
  <c r="KMO1330" i="8"/>
  <c r="KMO1334" i="8" s="1"/>
  <c r="KMO1340" i="8" s="1"/>
  <c r="KMN1330" i="8"/>
  <c r="KMN1334" i="8" s="1"/>
  <c r="KMN1340" i="8" s="1"/>
  <c r="KLY1330" i="8"/>
  <c r="KLY1334" i="8" s="1"/>
  <c r="KLY1340" i="8" s="1"/>
  <c r="KLX1330" i="8"/>
  <c r="KLX1334" i="8" s="1"/>
  <c r="KLX1340" i="8" s="1"/>
  <c r="KLI1330" i="8"/>
  <c r="KLI1334" i="8" s="1"/>
  <c r="KLI1340" i="8" s="1"/>
  <c r="KLH1330" i="8"/>
  <c r="KLH1334" i="8" s="1"/>
  <c r="KLH1340" i="8" s="1"/>
  <c r="KKS1330" i="8"/>
  <c r="KKS1334" i="8" s="1"/>
  <c r="KKS1340" i="8" s="1"/>
  <c r="KKR1330" i="8"/>
  <c r="KKR1334" i="8" s="1"/>
  <c r="KKR1340" i="8" s="1"/>
  <c r="KKC1330" i="8"/>
  <c r="KKC1334" i="8" s="1"/>
  <c r="KKC1340" i="8" s="1"/>
  <c r="KKB1330" i="8"/>
  <c r="KKB1334" i="8" s="1"/>
  <c r="KKB1340" i="8" s="1"/>
  <c r="KJM1330" i="8"/>
  <c r="KJM1334" i="8" s="1"/>
  <c r="KJM1340" i="8" s="1"/>
  <c r="KJL1330" i="8"/>
  <c r="KJL1334" i="8" s="1"/>
  <c r="KJL1340" i="8" s="1"/>
  <c r="KIW1330" i="8"/>
  <c r="KIW1334" i="8" s="1"/>
  <c r="KIW1340" i="8" s="1"/>
  <c r="KIV1330" i="8"/>
  <c r="KIV1334" i="8" s="1"/>
  <c r="KIV1340" i="8" s="1"/>
  <c r="KIG1330" i="8"/>
  <c r="KIG1334" i="8" s="1"/>
  <c r="KIG1340" i="8" s="1"/>
  <c r="KIF1330" i="8"/>
  <c r="KIF1334" i="8" s="1"/>
  <c r="KIF1340" i="8" s="1"/>
  <c r="KHQ1330" i="8"/>
  <c r="KHQ1334" i="8" s="1"/>
  <c r="KHQ1340" i="8" s="1"/>
  <c r="KHP1330" i="8"/>
  <c r="KHP1334" i="8" s="1"/>
  <c r="KHP1340" i="8" s="1"/>
  <c r="KHA1330" i="8"/>
  <c r="KHA1334" i="8" s="1"/>
  <c r="KHA1340" i="8" s="1"/>
  <c r="KGZ1330" i="8"/>
  <c r="KGZ1334" i="8" s="1"/>
  <c r="KGZ1340" i="8" s="1"/>
  <c r="KGK1330" i="8"/>
  <c r="KGK1334" i="8" s="1"/>
  <c r="KGK1340" i="8" s="1"/>
  <c r="KGJ1330" i="8"/>
  <c r="KGJ1334" i="8" s="1"/>
  <c r="KGJ1340" i="8" s="1"/>
  <c r="KFU1330" i="8"/>
  <c r="KFU1334" i="8" s="1"/>
  <c r="KFU1340" i="8" s="1"/>
  <c r="KFT1330" i="8"/>
  <c r="KFT1334" i="8" s="1"/>
  <c r="KFT1340" i="8" s="1"/>
  <c r="KFE1330" i="8"/>
  <c r="KFE1334" i="8" s="1"/>
  <c r="KFE1340" i="8" s="1"/>
  <c r="KFD1330" i="8"/>
  <c r="KFD1334" i="8" s="1"/>
  <c r="KFD1340" i="8" s="1"/>
  <c r="KEO1330" i="8"/>
  <c r="KEO1334" i="8" s="1"/>
  <c r="KEO1340" i="8" s="1"/>
  <c r="KEN1330" i="8"/>
  <c r="KEN1334" i="8" s="1"/>
  <c r="KEN1340" i="8" s="1"/>
  <c r="KDY1330" i="8"/>
  <c r="KDY1334" i="8" s="1"/>
  <c r="KDY1340" i="8" s="1"/>
  <c r="KDX1330" i="8"/>
  <c r="KDX1334" i="8" s="1"/>
  <c r="KDX1340" i="8" s="1"/>
  <c r="KDI1330" i="8"/>
  <c r="KDI1334" i="8" s="1"/>
  <c r="KDI1340" i="8" s="1"/>
  <c r="KDH1330" i="8"/>
  <c r="KDH1334" i="8" s="1"/>
  <c r="KDH1340" i="8" s="1"/>
  <c r="KCS1330" i="8"/>
  <c r="KCS1334" i="8" s="1"/>
  <c r="KCS1340" i="8" s="1"/>
  <c r="KCR1330" i="8"/>
  <c r="KCR1334" i="8" s="1"/>
  <c r="KCR1340" i="8" s="1"/>
  <c r="KCC1330" i="8"/>
  <c r="KCC1334" i="8" s="1"/>
  <c r="KCC1340" i="8" s="1"/>
  <c r="KCB1330" i="8"/>
  <c r="KCB1334" i="8" s="1"/>
  <c r="KCB1340" i="8" s="1"/>
  <c r="KBM1330" i="8"/>
  <c r="KBM1334" i="8" s="1"/>
  <c r="KBM1340" i="8" s="1"/>
  <c r="KBL1330" i="8"/>
  <c r="KBL1334" i="8" s="1"/>
  <c r="KBL1340" i="8" s="1"/>
  <c r="KAW1330" i="8"/>
  <c r="KAW1334" i="8" s="1"/>
  <c r="KAW1340" i="8" s="1"/>
  <c r="KAV1330" i="8"/>
  <c r="KAV1334" i="8" s="1"/>
  <c r="KAV1340" i="8" s="1"/>
  <c r="KAG1330" i="8"/>
  <c r="KAG1334" i="8" s="1"/>
  <c r="KAG1340" i="8" s="1"/>
  <c r="KAF1330" i="8"/>
  <c r="KAF1334" i="8" s="1"/>
  <c r="KAF1340" i="8" s="1"/>
  <c r="JZQ1330" i="8"/>
  <c r="JZQ1334" i="8" s="1"/>
  <c r="JZQ1340" i="8" s="1"/>
  <c r="JZP1330" i="8"/>
  <c r="JZP1334" i="8" s="1"/>
  <c r="JZP1340" i="8" s="1"/>
  <c r="JZA1330" i="8"/>
  <c r="JZA1334" i="8" s="1"/>
  <c r="JZA1340" i="8" s="1"/>
  <c r="JYZ1330" i="8"/>
  <c r="JYZ1334" i="8" s="1"/>
  <c r="JYZ1340" i="8" s="1"/>
  <c r="JYK1330" i="8"/>
  <c r="JYK1334" i="8" s="1"/>
  <c r="JYK1340" i="8" s="1"/>
  <c r="JYJ1330" i="8"/>
  <c r="JYJ1334" i="8" s="1"/>
  <c r="JYJ1340" i="8" s="1"/>
  <c r="JXU1330" i="8"/>
  <c r="JXU1334" i="8" s="1"/>
  <c r="JXU1340" i="8" s="1"/>
  <c r="JXT1330" i="8"/>
  <c r="JXT1334" i="8" s="1"/>
  <c r="JXT1340" i="8" s="1"/>
  <c r="JXE1330" i="8"/>
  <c r="JXE1334" i="8" s="1"/>
  <c r="JXE1340" i="8" s="1"/>
  <c r="JXD1330" i="8"/>
  <c r="JXD1334" i="8" s="1"/>
  <c r="JXD1340" i="8" s="1"/>
  <c r="JWO1330" i="8"/>
  <c r="JWO1334" i="8" s="1"/>
  <c r="JWO1340" i="8" s="1"/>
  <c r="JWN1330" i="8"/>
  <c r="JWN1334" i="8" s="1"/>
  <c r="JWN1340" i="8" s="1"/>
  <c r="JVY1330" i="8"/>
  <c r="JVY1334" i="8" s="1"/>
  <c r="JVY1340" i="8" s="1"/>
  <c r="JVX1330" i="8"/>
  <c r="JVX1334" i="8" s="1"/>
  <c r="JVX1340" i="8" s="1"/>
  <c r="JVI1330" i="8"/>
  <c r="JVI1334" i="8" s="1"/>
  <c r="JVI1340" i="8" s="1"/>
  <c r="JVH1330" i="8"/>
  <c r="JVH1334" i="8" s="1"/>
  <c r="JVH1340" i="8" s="1"/>
  <c r="JUS1330" i="8"/>
  <c r="JUS1334" i="8" s="1"/>
  <c r="JUS1340" i="8" s="1"/>
  <c r="JUR1330" i="8"/>
  <c r="JUR1334" i="8" s="1"/>
  <c r="JUR1340" i="8" s="1"/>
  <c r="JUC1330" i="8"/>
  <c r="JUC1334" i="8" s="1"/>
  <c r="JUC1340" i="8" s="1"/>
  <c r="JUB1330" i="8"/>
  <c r="JUB1334" i="8" s="1"/>
  <c r="JUB1340" i="8" s="1"/>
  <c r="JTM1330" i="8"/>
  <c r="JTM1334" i="8" s="1"/>
  <c r="JTM1340" i="8" s="1"/>
  <c r="JTL1330" i="8"/>
  <c r="JTL1334" i="8" s="1"/>
  <c r="JTL1340" i="8" s="1"/>
  <c r="JSW1330" i="8"/>
  <c r="JSW1334" i="8" s="1"/>
  <c r="JSW1340" i="8" s="1"/>
  <c r="JSV1330" i="8"/>
  <c r="JSV1334" i="8" s="1"/>
  <c r="JSV1340" i="8" s="1"/>
  <c r="JSG1330" i="8"/>
  <c r="JSG1334" i="8" s="1"/>
  <c r="JSG1340" i="8" s="1"/>
  <c r="JSF1330" i="8"/>
  <c r="JSF1334" i="8" s="1"/>
  <c r="JSF1340" i="8" s="1"/>
  <c r="JRQ1330" i="8"/>
  <c r="JRQ1334" i="8" s="1"/>
  <c r="JRQ1340" i="8" s="1"/>
  <c r="JRP1330" i="8"/>
  <c r="JRP1334" i="8" s="1"/>
  <c r="JRP1340" i="8" s="1"/>
  <c r="JRA1330" i="8"/>
  <c r="JRA1334" i="8" s="1"/>
  <c r="JRA1340" i="8" s="1"/>
  <c r="JQZ1330" i="8"/>
  <c r="JQZ1334" i="8" s="1"/>
  <c r="JQZ1340" i="8" s="1"/>
  <c r="JQK1330" i="8"/>
  <c r="JQK1334" i="8" s="1"/>
  <c r="JQK1340" i="8" s="1"/>
  <c r="JQJ1330" i="8"/>
  <c r="JQJ1334" i="8" s="1"/>
  <c r="JQJ1340" i="8" s="1"/>
  <c r="JPU1330" i="8"/>
  <c r="JPU1334" i="8" s="1"/>
  <c r="JPU1340" i="8" s="1"/>
  <c r="JPT1330" i="8"/>
  <c r="JPT1334" i="8" s="1"/>
  <c r="JPT1340" i="8" s="1"/>
  <c r="JPE1330" i="8"/>
  <c r="JPE1334" i="8" s="1"/>
  <c r="JPE1340" i="8" s="1"/>
  <c r="JPD1330" i="8"/>
  <c r="JPD1334" i="8" s="1"/>
  <c r="JPD1340" i="8" s="1"/>
  <c r="JOO1330" i="8"/>
  <c r="JOO1334" i="8" s="1"/>
  <c r="JOO1340" i="8" s="1"/>
  <c r="JON1330" i="8"/>
  <c r="JON1334" i="8" s="1"/>
  <c r="JON1340" i="8" s="1"/>
  <c r="JNY1330" i="8"/>
  <c r="JNY1334" i="8" s="1"/>
  <c r="JNY1340" i="8" s="1"/>
  <c r="JNX1330" i="8"/>
  <c r="JNX1334" i="8" s="1"/>
  <c r="JNX1340" i="8" s="1"/>
  <c r="JNI1330" i="8"/>
  <c r="JNI1334" i="8" s="1"/>
  <c r="JNI1340" i="8" s="1"/>
  <c r="JNH1330" i="8"/>
  <c r="JNH1334" i="8" s="1"/>
  <c r="JNH1340" i="8" s="1"/>
  <c r="JMS1330" i="8"/>
  <c r="JMS1334" i="8" s="1"/>
  <c r="JMS1340" i="8" s="1"/>
  <c r="JMR1330" i="8"/>
  <c r="JMR1334" i="8" s="1"/>
  <c r="JMR1340" i="8" s="1"/>
  <c r="JMC1330" i="8"/>
  <c r="JMC1334" i="8" s="1"/>
  <c r="JMC1340" i="8" s="1"/>
  <c r="JMB1330" i="8"/>
  <c r="JMB1334" i="8" s="1"/>
  <c r="JMB1340" i="8" s="1"/>
  <c r="JLM1330" i="8"/>
  <c r="JLM1334" i="8" s="1"/>
  <c r="JLM1340" i="8" s="1"/>
  <c r="JLL1330" i="8"/>
  <c r="JLL1334" i="8" s="1"/>
  <c r="JLL1340" i="8" s="1"/>
  <c r="JKW1330" i="8"/>
  <c r="JKW1334" i="8" s="1"/>
  <c r="JKW1340" i="8" s="1"/>
  <c r="JKV1330" i="8"/>
  <c r="JKV1334" i="8" s="1"/>
  <c r="JKV1340" i="8" s="1"/>
  <c r="JKG1330" i="8"/>
  <c r="JKG1334" i="8" s="1"/>
  <c r="JKG1340" i="8" s="1"/>
  <c r="JKF1330" i="8"/>
  <c r="JKF1334" i="8" s="1"/>
  <c r="JKF1340" i="8" s="1"/>
  <c r="JJQ1330" i="8"/>
  <c r="JJQ1334" i="8" s="1"/>
  <c r="JJQ1340" i="8" s="1"/>
  <c r="JJP1330" i="8"/>
  <c r="JJP1334" i="8" s="1"/>
  <c r="JJP1340" i="8" s="1"/>
  <c r="JJA1330" i="8"/>
  <c r="JJA1334" i="8" s="1"/>
  <c r="JJA1340" i="8" s="1"/>
  <c r="JIZ1330" i="8"/>
  <c r="JIZ1334" i="8" s="1"/>
  <c r="JIZ1340" i="8" s="1"/>
  <c r="JIK1330" i="8"/>
  <c r="JIK1334" i="8" s="1"/>
  <c r="JIK1340" i="8" s="1"/>
  <c r="JIJ1330" i="8"/>
  <c r="JIJ1334" i="8" s="1"/>
  <c r="JIJ1340" i="8" s="1"/>
  <c r="JHU1330" i="8"/>
  <c r="JHU1334" i="8" s="1"/>
  <c r="JHU1340" i="8" s="1"/>
  <c r="JHT1330" i="8"/>
  <c r="JHT1334" i="8" s="1"/>
  <c r="JHT1340" i="8" s="1"/>
  <c r="JHE1330" i="8"/>
  <c r="JHE1334" i="8" s="1"/>
  <c r="JHE1340" i="8" s="1"/>
  <c r="JHD1330" i="8"/>
  <c r="JHD1334" i="8" s="1"/>
  <c r="JHD1340" i="8" s="1"/>
  <c r="JGO1330" i="8"/>
  <c r="JGO1334" i="8" s="1"/>
  <c r="JGO1340" i="8" s="1"/>
  <c r="JGN1330" i="8"/>
  <c r="JGN1334" i="8" s="1"/>
  <c r="JGN1340" i="8" s="1"/>
  <c r="JFY1330" i="8"/>
  <c r="JFY1334" i="8" s="1"/>
  <c r="JFY1340" i="8" s="1"/>
  <c r="JFX1330" i="8"/>
  <c r="JFX1334" i="8" s="1"/>
  <c r="JFX1340" i="8" s="1"/>
  <c r="JFI1330" i="8"/>
  <c r="JFI1334" i="8" s="1"/>
  <c r="JFI1340" i="8" s="1"/>
  <c r="JFH1330" i="8"/>
  <c r="JFH1334" i="8" s="1"/>
  <c r="JFH1340" i="8" s="1"/>
  <c r="JES1330" i="8"/>
  <c r="JES1334" i="8" s="1"/>
  <c r="JES1340" i="8" s="1"/>
  <c r="JER1330" i="8"/>
  <c r="JER1334" i="8" s="1"/>
  <c r="JER1340" i="8" s="1"/>
  <c r="JEC1330" i="8"/>
  <c r="JEC1334" i="8" s="1"/>
  <c r="JEC1340" i="8" s="1"/>
  <c r="JEB1330" i="8"/>
  <c r="JEB1334" i="8" s="1"/>
  <c r="JEB1340" i="8" s="1"/>
  <c r="JDM1330" i="8"/>
  <c r="JDM1334" i="8" s="1"/>
  <c r="JDM1340" i="8" s="1"/>
  <c r="JDL1330" i="8"/>
  <c r="JDL1334" i="8" s="1"/>
  <c r="JDL1340" i="8" s="1"/>
  <c r="JCW1330" i="8"/>
  <c r="JCW1334" i="8" s="1"/>
  <c r="JCW1340" i="8" s="1"/>
  <c r="JCV1330" i="8"/>
  <c r="JCV1334" i="8" s="1"/>
  <c r="JCV1340" i="8" s="1"/>
  <c r="JCG1330" i="8"/>
  <c r="JCG1334" i="8" s="1"/>
  <c r="JCG1340" i="8" s="1"/>
  <c r="JCF1330" i="8"/>
  <c r="JCF1334" i="8" s="1"/>
  <c r="JCF1340" i="8" s="1"/>
  <c r="JBQ1330" i="8"/>
  <c r="JBQ1334" i="8" s="1"/>
  <c r="JBQ1340" i="8" s="1"/>
  <c r="JBP1330" i="8"/>
  <c r="JBP1334" i="8" s="1"/>
  <c r="JBP1340" i="8" s="1"/>
  <c r="JBA1330" i="8"/>
  <c r="JBA1334" i="8" s="1"/>
  <c r="JBA1340" i="8" s="1"/>
  <c r="JAZ1330" i="8"/>
  <c r="JAZ1334" i="8" s="1"/>
  <c r="JAZ1340" i="8" s="1"/>
  <c r="JAK1330" i="8"/>
  <c r="JAK1334" i="8" s="1"/>
  <c r="JAK1340" i="8" s="1"/>
  <c r="JAJ1330" i="8"/>
  <c r="JAJ1334" i="8" s="1"/>
  <c r="JAJ1340" i="8" s="1"/>
  <c r="IZU1330" i="8"/>
  <c r="IZU1334" i="8" s="1"/>
  <c r="IZU1340" i="8" s="1"/>
  <c r="IZT1330" i="8"/>
  <c r="IZT1334" i="8" s="1"/>
  <c r="IZT1340" i="8" s="1"/>
  <c r="IZE1330" i="8"/>
  <c r="IZE1334" i="8" s="1"/>
  <c r="IZE1340" i="8" s="1"/>
  <c r="IZD1330" i="8"/>
  <c r="IZD1334" i="8" s="1"/>
  <c r="IZD1340" i="8" s="1"/>
  <c r="IYO1330" i="8"/>
  <c r="IYO1334" i="8" s="1"/>
  <c r="IYO1340" i="8" s="1"/>
  <c r="IYN1330" i="8"/>
  <c r="IYN1334" i="8" s="1"/>
  <c r="IYN1340" i="8" s="1"/>
  <c r="IXY1330" i="8"/>
  <c r="IXY1334" i="8" s="1"/>
  <c r="IXY1340" i="8" s="1"/>
  <c r="IXX1330" i="8"/>
  <c r="IXX1334" i="8" s="1"/>
  <c r="IXX1340" i="8" s="1"/>
  <c r="IXI1330" i="8"/>
  <c r="IXI1334" i="8" s="1"/>
  <c r="IXI1340" i="8" s="1"/>
  <c r="IXH1330" i="8"/>
  <c r="IXH1334" i="8" s="1"/>
  <c r="IXH1340" i="8" s="1"/>
  <c r="IWS1330" i="8"/>
  <c r="IWS1334" i="8" s="1"/>
  <c r="IWS1340" i="8" s="1"/>
  <c r="IWR1330" i="8"/>
  <c r="IWR1334" i="8" s="1"/>
  <c r="IWR1340" i="8" s="1"/>
  <c r="IWC1330" i="8"/>
  <c r="IWC1334" i="8" s="1"/>
  <c r="IWC1340" i="8" s="1"/>
  <c r="IWB1330" i="8"/>
  <c r="IWB1334" i="8" s="1"/>
  <c r="IWB1340" i="8" s="1"/>
  <c r="IVM1330" i="8"/>
  <c r="IVM1334" i="8" s="1"/>
  <c r="IVM1340" i="8" s="1"/>
  <c r="IVL1330" i="8"/>
  <c r="IVL1334" i="8" s="1"/>
  <c r="IVL1340" i="8" s="1"/>
  <c r="IUW1330" i="8"/>
  <c r="IUW1334" i="8" s="1"/>
  <c r="IUW1340" i="8" s="1"/>
  <c r="IUV1330" i="8"/>
  <c r="IUV1334" i="8" s="1"/>
  <c r="IUV1340" i="8" s="1"/>
  <c r="IUG1330" i="8"/>
  <c r="IUG1334" i="8" s="1"/>
  <c r="IUG1340" i="8" s="1"/>
  <c r="IUF1330" i="8"/>
  <c r="IUF1334" i="8" s="1"/>
  <c r="IUF1340" i="8" s="1"/>
  <c r="ITQ1330" i="8"/>
  <c r="ITQ1334" i="8" s="1"/>
  <c r="ITQ1340" i="8" s="1"/>
  <c r="ITP1330" i="8"/>
  <c r="ITP1334" i="8" s="1"/>
  <c r="ITP1340" i="8" s="1"/>
  <c r="ITA1330" i="8"/>
  <c r="ITA1334" i="8" s="1"/>
  <c r="ITA1340" i="8" s="1"/>
  <c r="ISZ1330" i="8"/>
  <c r="ISZ1334" i="8" s="1"/>
  <c r="ISZ1340" i="8" s="1"/>
  <c r="ISK1330" i="8"/>
  <c r="ISK1334" i="8" s="1"/>
  <c r="ISK1340" i="8" s="1"/>
  <c r="ISJ1330" i="8"/>
  <c r="ISJ1334" i="8" s="1"/>
  <c r="ISJ1340" i="8" s="1"/>
  <c r="IRU1330" i="8"/>
  <c r="IRU1334" i="8" s="1"/>
  <c r="IRU1340" i="8" s="1"/>
  <c r="IRT1330" i="8"/>
  <c r="IRT1334" i="8" s="1"/>
  <c r="IRT1340" i="8" s="1"/>
  <c r="IRE1330" i="8"/>
  <c r="IRE1334" i="8" s="1"/>
  <c r="IRE1340" i="8" s="1"/>
  <c r="IRD1330" i="8"/>
  <c r="IRD1334" i="8" s="1"/>
  <c r="IRD1340" i="8" s="1"/>
  <c r="IQO1330" i="8"/>
  <c r="IQO1334" i="8" s="1"/>
  <c r="IQO1340" i="8" s="1"/>
  <c r="IQN1330" i="8"/>
  <c r="IQN1334" i="8" s="1"/>
  <c r="IQN1340" i="8" s="1"/>
  <c r="IPY1330" i="8"/>
  <c r="IPY1334" i="8" s="1"/>
  <c r="IPY1340" i="8" s="1"/>
  <c r="IPX1330" i="8"/>
  <c r="IPX1334" i="8" s="1"/>
  <c r="IPX1340" i="8" s="1"/>
  <c r="IPI1330" i="8"/>
  <c r="IPI1334" i="8" s="1"/>
  <c r="IPI1340" i="8" s="1"/>
  <c r="IPH1330" i="8"/>
  <c r="IPH1334" i="8" s="1"/>
  <c r="IPH1340" i="8" s="1"/>
  <c r="IOS1330" i="8"/>
  <c r="IOS1334" i="8" s="1"/>
  <c r="IOS1340" i="8" s="1"/>
  <c r="IOR1330" i="8"/>
  <c r="IOR1334" i="8" s="1"/>
  <c r="IOR1340" i="8" s="1"/>
  <c r="IOC1330" i="8"/>
  <c r="IOC1334" i="8" s="1"/>
  <c r="IOC1340" i="8" s="1"/>
  <c r="IOB1330" i="8"/>
  <c r="IOB1334" i="8" s="1"/>
  <c r="IOB1340" i="8" s="1"/>
  <c r="INM1330" i="8"/>
  <c r="INM1334" i="8" s="1"/>
  <c r="INM1340" i="8" s="1"/>
  <c r="INL1330" i="8"/>
  <c r="INL1334" i="8" s="1"/>
  <c r="INL1340" i="8" s="1"/>
  <c r="IMW1330" i="8"/>
  <c r="IMW1334" i="8" s="1"/>
  <c r="IMW1340" i="8" s="1"/>
  <c r="IMV1330" i="8"/>
  <c r="IMV1334" i="8" s="1"/>
  <c r="IMV1340" i="8" s="1"/>
  <c r="IMG1330" i="8"/>
  <c r="IMG1334" i="8" s="1"/>
  <c r="IMG1340" i="8" s="1"/>
  <c r="IMF1330" i="8"/>
  <c r="IMF1334" i="8" s="1"/>
  <c r="IMF1340" i="8" s="1"/>
  <c r="ILQ1330" i="8"/>
  <c r="ILQ1334" i="8" s="1"/>
  <c r="ILQ1340" i="8" s="1"/>
  <c r="ILP1330" i="8"/>
  <c r="ILP1334" i="8" s="1"/>
  <c r="ILP1340" i="8" s="1"/>
  <c r="ILA1330" i="8"/>
  <c r="ILA1334" i="8" s="1"/>
  <c r="ILA1340" i="8" s="1"/>
  <c r="IKZ1330" i="8"/>
  <c r="IKZ1334" i="8" s="1"/>
  <c r="IKZ1340" i="8" s="1"/>
  <c r="IKK1330" i="8"/>
  <c r="IKK1334" i="8" s="1"/>
  <c r="IKK1340" i="8" s="1"/>
  <c r="IKJ1330" i="8"/>
  <c r="IKJ1334" i="8" s="1"/>
  <c r="IKJ1340" i="8" s="1"/>
  <c r="IJU1330" i="8"/>
  <c r="IJU1334" i="8" s="1"/>
  <c r="IJU1340" i="8" s="1"/>
  <c r="IJT1330" i="8"/>
  <c r="IJT1334" i="8" s="1"/>
  <c r="IJT1340" i="8" s="1"/>
  <c r="IJE1330" i="8"/>
  <c r="IJE1334" i="8" s="1"/>
  <c r="IJE1340" i="8" s="1"/>
  <c r="IJD1330" i="8"/>
  <c r="IJD1334" i="8" s="1"/>
  <c r="IJD1340" i="8" s="1"/>
  <c r="IIO1330" i="8"/>
  <c r="IIO1334" i="8" s="1"/>
  <c r="IIO1340" i="8" s="1"/>
  <c r="IIN1330" i="8"/>
  <c r="IIN1334" i="8" s="1"/>
  <c r="IIN1340" i="8" s="1"/>
  <c r="IHY1330" i="8"/>
  <c r="IHY1334" i="8" s="1"/>
  <c r="IHY1340" i="8" s="1"/>
  <c r="IHX1330" i="8"/>
  <c r="IHX1334" i="8" s="1"/>
  <c r="IHX1340" i="8" s="1"/>
  <c r="IHI1330" i="8"/>
  <c r="IHI1334" i="8" s="1"/>
  <c r="IHI1340" i="8" s="1"/>
  <c r="IHH1330" i="8"/>
  <c r="IHH1334" i="8" s="1"/>
  <c r="IHH1340" i="8" s="1"/>
  <c r="IGS1330" i="8"/>
  <c r="IGS1334" i="8" s="1"/>
  <c r="IGS1340" i="8" s="1"/>
  <c r="IGR1330" i="8"/>
  <c r="IGR1334" i="8" s="1"/>
  <c r="IGR1340" i="8" s="1"/>
  <c r="IGC1330" i="8"/>
  <c r="IGC1334" i="8" s="1"/>
  <c r="IGC1340" i="8" s="1"/>
  <c r="IGB1330" i="8"/>
  <c r="IGB1334" i="8" s="1"/>
  <c r="IGB1340" i="8" s="1"/>
  <c r="IFM1330" i="8"/>
  <c r="IFM1334" i="8" s="1"/>
  <c r="IFM1340" i="8" s="1"/>
  <c r="IFL1330" i="8"/>
  <c r="IFL1334" i="8" s="1"/>
  <c r="IFL1340" i="8" s="1"/>
  <c r="IEW1330" i="8"/>
  <c r="IEW1334" i="8" s="1"/>
  <c r="IEW1340" i="8" s="1"/>
  <c r="IEV1330" i="8"/>
  <c r="IEV1334" i="8" s="1"/>
  <c r="IEV1340" i="8" s="1"/>
  <c r="IEG1330" i="8"/>
  <c r="IEG1334" i="8" s="1"/>
  <c r="IEG1340" i="8" s="1"/>
  <c r="IEF1330" i="8"/>
  <c r="IEF1334" i="8" s="1"/>
  <c r="IEF1340" i="8" s="1"/>
  <c r="IDQ1330" i="8"/>
  <c r="IDQ1334" i="8" s="1"/>
  <c r="IDQ1340" i="8" s="1"/>
  <c r="IDP1330" i="8"/>
  <c r="IDP1334" i="8" s="1"/>
  <c r="IDP1340" i="8" s="1"/>
  <c r="IDA1330" i="8"/>
  <c r="IDA1334" i="8" s="1"/>
  <c r="IDA1340" i="8" s="1"/>
  <c r="ICZ1330" i="8"/>
  <c r="ICZ1334" i="8" s="1"/>
  <c r="ICZ1340" i="8" s="1"/>
  <c r="ICK1330" i="8"/>
  <c r="ICK1334" i="8" s="1"/>
  <c r="ICK1340" i="8" s="1"/>
  <c r="ICJ1330" i="8"/>
  <c r="ICJ1334" i="8" s="1"/>
  <c r="ICJ1340" i="8" s="1"/>
  <c r="IBU1330" i="8"/>
  <c r="IBU1334" i="8" s="1"/>
  <c r="IBU1340" i="8" s="1"/>
  <c r="IBT1330" i="8"/>
  <c r="IBT1334" i="8" s="1"/>
  <c r="IBT1340" i="8" s="1"/>
  <c r="IBE1330" i="8"/>
  <c r="IBE1334" i="8" s="1"/>
  <c r="IBE1340" i="8" s="1"/>
  <c r="IBD1330" i="8"/>
  <c r="IBD1334" i="8" s="1"/>
  <c r="IBD1340" i="8" s="1"/>
  <c r="IAO1330" i="8"/>
  <c r="IAO1334" i="8" s="1"/>
  <c r="IAO1340" i="8" s="1"/>
  <c r="IAN1330" i="8"/>
  <c r="IAN1334" i="8" s="1"/>
  <c r="IAN1340" i="8" s="1"/>
  <c r="HZY1330" i="8"/>
  <c r="HZY1334" i="8" s="1"/>
  <c r="HZY1340" i="8" s="1"/>
  <c r="HZX1330" i="8"/>
  <c r="HZX1334" i="8" s="1"/>
  <c r="HZX1340" i="8" s="1"/>
  <c r="HZI1330" i="8"/>
  <c r="HZI1334" i="8" s="1"/>
  <c r="HZI1340" i="8" s="1"/>
  <c r="HZH1330" i="8"/>
  <c r="HZH1334" i="8" s="1"/>
  <c r="HZH1340" i="8" s="1"/>
  <c r="HYS1330" i="8"/>
  <c r="HYS1334" i="8" s="1"/>
  <c r="HYS1340" i="8" s="1"/>
  <c r="HYR1330" i="8"/>
  <c r="HYR1334" i="8" s="1"/>
  <c r="HYR1340" i="8" s="1"/>
  <c r="HYC1330" i="8"/>
  <c r="HYC1334" i="8" s="1"/>
  <c r="HYC1340" i="8" s="1"/>
  <c r="HYB1330" i="8"/>
  <c r="HYB1334" i="8" s="1"/>
  <c r="HYB1340" i="8" s="1"/>
  <c r="HXM1330" i="8"/>
  <c r="HXM1334" i="8" s="1"/>
  <c r="HXM1340" i="8" s="1"/>
  <c r="HXL1330" i="8"/>
  <c r="HXL1334" i="8" s="1"/>
  <c r="HXL1340" i="8" s="1"/>
  <c r="HWW1330" i="8"/>
  <c r="HWW1334" i="8" s="1"/>
  <c r="HWW1340" i="8" s="1"/>
  <c r="HWV1330" i="8"/>
  <c r="HWV1334" i="8" s="1"/>
  <c r="HWV1340" i="8" s="1"/>
  <c r="HWG1330" i="8"/>
  <c r="HWG1334" i="8" s="1"/>
  <c r="HWG1340" i="8" s="1"/>
  <c r="HWF1330" i="8"/>
  <c r="HWF1334" i="8" s="1"/>
  <c r="HWF1340" i="8" s="1"/>
  <c r="HVQ1330" i="8"/>
  <c r="HVQ1334" i="8" s="1"/>
  <c r="HVQ1340" i="8" s="1"/>
  <c r="HVP1330" i="8"/>
  <c r="HVP1334" i="8" s="1"/>
  <c r="HVP1340" i="8" s="1"/>
  <c r="HVA1330" i="8"/>
  <c r="HVA1334" i="8" s="1"/>
  <c r="HVA1340" i="8" s="1"/>
  <c r="HUZ1330" i="8"/>
  <c r="HUZ1334" i="8" s="1"/>
  <c r="HUZ1340" i="8" s="1"/>
  <c r="HUK1330" i="8"/>
  <c r="HUK1334" i="8" s="1"/>
  <c r="HUK1340" i="8" s="1"/>
  <c r="HUJ1330" i="8"/>
  <c r="HUJ1334" i="8" s="1"/>
  <c r="HUJ1340" i="8" s="1"/>
  <c r="HTU1330" i="8"/>
  <c r="HTU1334" i="8" s="1"/>
  <c r="HTU1340" i="8" s="1"/>
  <c r="HTT1330" i="8"/>
  <c r="HTT1334" i="8" s="1"/>
  <c r="HTT1340" i="8" s="1"/>
  <c r="HTE1330" i="8"/>
  <c r="HTE1334" i="8" s="1"/>
  <c r="HTE1340" i="8" s="1"/>
  <c r="HTD1330" i="8"/>
  <c r="HTD1334" i="8" s="1"/>
  <c r="HTD1340" i="8" s="1"/>
  <c r="HSO1330" i="8"/>
  <c r="HSO1334" i="8" s="1"/>
  <c r="HSO1340" i="8" s="1"/>
  <c r="HSN1330" i="8"/>
  <c r="HSN1334" i="8" s="1"/>
  <c r="HSN1340" i="8" s="1"/>
  <c r="HRY1330" i="8"/>
  <c r="HRY1334" i="8" s="1"/>
  <c r="HRY1340" i="8" s="1"/>
  <c r="HRX1330" i="8"/>
  <c r="HRX1334" i="8" s="1"/>
  <c r="HRX1340" i="8" s="1"/>
  <c r="HRI1330" i="8"/>
  <c r="HRI1334" i="8" s="1"/>
  <c r="HRI1340" i="8" s="1"/>
  <c r="HRH1330" i="8"/>
  <c r="HRH1334" i="8" s="1"/>
  <c r="HRH1340" i="8" s="1"/>
  <c r="HQS1330" i="8"/>
  <c r="HQS1334" i="8" s="1"/>
  <c r="HQS1340" i="8" s="1"/>
  <c r="HQR1330" i="8"/>
  <c r="HQR1334" i="8" s="1"/>
  <c r="HQR1340" i="8" s="1"/>
  <c r="HQC1330" i="8"/>
  <c r="HQC1334" i="8" s="1"/>
  <c r="HQC1340" i="8" s="1"/>
  <c r="HQB1330" i="8"/>
  <c r="HQB1334" i="8" s="1"/>
  <c r="HQB1340" i="8" s="1"/>
  <c r="HPM1330" i="8"/>
  <c r="HPM1334" i="8" s="1"/>
  <c r="HPM1340" i="8" s="1"/>
  <c r="HPL1330" i="8"/>
  <c r="HPL1334" i="8" s="1"/>
  <c r="HPL1340" i="8" s="1"/>
  <c r="HOW1330" i="8"/>
  <c r="HOW1334" i="8" s="1"/>
  <c r="HOW1340" i="8" s="1"/>
  <c r="HOV1330" i="8"/>
  <c r="HOV1334" i="8" s="1"/>
  <c r="HOV1340" i="8" s="1"/>
  <c r="HOG1330" i="8"/>
  <c r="HOG1334" i="8" s="1"/>
  <c r="HOG1340" i="8" s="1"/>
  <c r="HOF1330" i="8"/>
  <c r="HOF1334" i="8" s="1"/>
  <c r="HOF1340" i="8" s="1"/>
  <c r="HNQ1330" i="8"/>
  <c r="HNQ1334" i="8" s="1"/>
  <c r="HNQ1340" i="8" s="1"/>
  <c r="HNP1330" i="8"/>
  <c r="HNP1334" i="8" s="1"/>
  <c r="HNP1340" i="8" s="1"/>
  <c r="HNA1330" i="8"/>
  <c r="HNA1334" i="8" s="1"/>
  <c r="HNA1340" i="8" s="1"/>
  <c r="HMZ1330" i="8"/>
  <c r="HMZ1334" i="8" s="1"/>
  <c r="HMZ1340" i="8" s="1"/>
  <c r="HMK1330" i="8"/>
  <c r="HMK1334" i="8" s="1"/>
  <c r="HMK1340" i="8" s="1"/>
  <c r="HMJ1330" i="8"/>
  <c r="HMJ1334" i="8" s="1"/>
  <c r="HMJ1340" i="8" s="1"/>
  <c r="HLU1330" i="8"/>
  <c r="HLU1334" i="8" s="1"/>
  <c r="HLU1340" i="8" s="1"/>
  <c r="HLT1330" i="8"/>
  <c r="HLT1334" i="8" s="1"/>
  <c r="HLT1340" i="8" s="1"/>
  <c r="HLE1330" i="8"/>
  <c r="HLE1334" i="8" s="1"/>
  <c r="HLE1340" i="8" s="1"/>
  <c r="HLD1330" i="8"/>
  <c r="HLD1334" i="8" s="1"/>
  <c r="HLD1340" i="8" s="1"/>
  <c r="HKO1330" i="8"/>
  <c r="HKO1334" i="8" s="1"/>
  <c r="HKO1340" i="8" s="1"/>
  <c r="HKN1330" i="8"/>
  <c r="HKN1334" i="8" s="1"/>
  <c r="HKN1340" i="8" s="1"/>
  <c r="HJY1330" i="8"/>
  <c r="HJY1334" i="8" s="1"/>
  <c r="HJY1340" i="8" s="1"/>
  <c r="HJX1330" i="8"/>
  <c r="HJX1334" i="8" s="1"/>
  <c r="HJX1340" i="8" s="1"/>
  <c r="HJI1330" i="8"/>
  <c r="HJI1334" i="8" s="1"/>
  <c r="HJI1340" i="8" s="1"/>
  <c r="HJH1330" i="8"/>
  <c r="HJH1334" i="8" s="1"/>
  <c r="HJH1340" i="8" s="1"/>
  <c r="HIS1330" i="8"/>
  <c r="HIS1334" i="8" s="1"/>
  <c r="HIS1340" i="8" s="1"/>
  <c r="HIR1330" i="8"/>
  <c r="HIR1334" i="8" s="1"/>
  <c r="HIR1340" i="8" s="1"/>
  <c r="HIC1330" i="8"/>
  <c r="HIC1334" i="8" s="1"/>
  <c r="HIC1340" i="8" s="1"/>
  <c r="HIB1330" i="8"/>
  <c r="HIB1334" i="8" s="1"/>
  <c r="HIB1340" i="8" s="1"/>
  <c r="HHM1330" i="8"/>
  <c r="HHL1330" i="8"/>
  <c r="HHL1334" i="8" s="1"/>
  <c r="HHL1340" i="8" s="1"/>
  <c r="HGW1330" i="8"/>
  <c r="HGW1334" i="8" s="1"/>
  <c r="HGW1340" i="8" s="1"/>
  <c r="HGV1330" i="8"/>
  <c r="HGV1334" i="8" s="1"/>
  <c r="HGV1340" i="8" s="1"/>
  <c r="HGG1330" i="8"/>
  <c r="HGG1334" i="8" s="1"/>
  <c r="HGG1340" i="8" s="1"/>
  <c r="HGF1330" i="8"/>
  <c r="HGF1334" i="8" s="1"/>
  <c r="HGF1340" i="8" s="1"/>
  <c r="HFQ1330" i="8"/>
  <c r="HFQ1334" i="8" s="1"/>
  <c r="HFQ1340" i="8" s="1"/>
  <c r="HFP1330" i="8"/>
  <c r="HFP1334" i="8" s="1"/>
  <c r="HFP1340" i="8" s="1"/>
  <c r="HFA1330" i="8"/>
  <c r="HFA1334" i="8" s="1"/>
  <c r="HFA1340" i="8" s="1"/>
  <c r="HEZ1330" i="8"/>
  <c r="HEZ1334" i="8" s="1"/>
  <c r="HEZ1340" i="8" s="1"/>
  <c r="HEK1330" i="8"/>
  <c r="HEK1334" i="8" s="1"/>
  <c r="HEK1340" i="8" s="1"/>
  <c r="HEJ1330" i="8"/>
  <c r="HEJ1334" i="8" s="1"/>
  <c r="HEJ1340" i="8" s="1"/>
  <c r="HDU1330" i="8"/>
  <c r="HDU1334" i="8" s="1"/>
  <c r="HDU1340" i="8" s="1"/>
  <c r="HDT1330" i="8"/>
  <c r="HDT1334" i="8" s="1"/>
  <c r="HDT1340" i="8" s="1"/>
  <c r="HDE1330" i="8"/>
  <c r="HDE1334" i="8" s="1"/>
  <c r="HDE1340" i="8" s="1"/>
  <c r="HDD1330" i="8"/>
  <c r="HDD1334" i="8" s="1"/>
  <c r="HDD1340" i="8" s="1"/>
  <c r="HCO1330" i="8"/>
  <c r="HCO1334" i="8" s="1"/>
  <c r="HCO1340" i="8" s="1"/>
  <c r="HCN1330" i="8"/>
  <c r="HCN1334" i="8" s="1"/>
  <c r="HCN1340" i="8" s="1"/>
  <c r="HBY1330" i="8"/>
  <c r="HBY1334" i="8" s="1"/>
  <c r="HBY1340" i="8" s="1"/>
  <c r="HBX1330" i="8"/>
  <c r="HBX1334" i="8" s="1"/>
  <c r="HBX1340" i="8" s="1"/>
  <c r="HBI1330" i="8"/>
  <c r="HBI1334" i="8" s="1"/>
  <c r="HBI1340" i="8" s="1"/>
  <c r="HBH1330" i="8"/>
  <c r="HBH1334" i="8" s="1"/>
  <c r="HBH1340" i="8" s="1"/>
  <c r="HAS1330" i="8"/>
  <c r="HAS1334" i="8" s="1"/>
  <c r="HAS1340" i="8" s="1"/>
  <c r="HAR1330" i="8"/>
  <c r="HAR1334" i="8" s="1"/>
  <c r="HAR1340" i="8" s="1"/>
  <c r="HAC1330" i="8"/>
  <c r="HAC1334" i="8" s="1"/>
  <c r="HAC1340" i="8" s="1"/>
  <c r="HAB1330" i="8"/>
  <c r="HAB1334" i="8" s="1"/>
  <c r="HAB1340" i="8" s="1"/>
  <c r="GZM1330" i="8"/>
  <c r="GZM1334" i="8" s="1"/>
  <c r="GZM1340" i="8" s="1"/>
  <c r="GZL1330" i="8"/>
  <c r="GZL1334" i="8" s="1"/>
  <c r="GZL1340" i="8" s="1"/>
  <c r="GYW1330" i="8"/>
  <c r="GYW1334" i="8" s="1"/>
  <c r="GYW1340" i="8" s="1"/>
  <c r="GYV1330" i="8"/>
  <c r="GYV1334" i="8" s="1"/>
  <c r="GYV1340" i="8" s="1"/>
  <c r="GYG1330" i="8"/>
  <c r="GYG1334" i="8" s="1"/>
  <c r="GYG1340" i="8" s="1"/>
  <c r="GYF1330" i="8"/>
  <c r="GYF1334" i="8" s="1"/>
  <c r="GYF1340" i="8" s="1"/>
  <c r="GXQ1330" i="8"/>
  <c r="GXQ1334" i="8" s="1"/>
  <c r="GXQ1340" i="8" s="1"/>
  <c r="GXP1330" i="8"/>
  <c r="GXP1334" i="8" s="1"/>
  <c r="GXP1340" i="8" s="1"/>
  <c r="GXA1330" i="8"/>
  <c r="GXA1334" i="8" s="1"/>
  <c r="GXA1340" i="8" s="1"/>
  <c r="GWZ1330" i="8"/>
  <c r="GWZ1334" i="8" s="1"/>
  <c r="GWZ1340" i="8" s="1"/>
  <c r="GWK1330" i="8"/>
  <c r="GWK1334" i="8" s="1"/>
  <c r="GWK1340" i="8" s="1"/>
  <c r="GWJ1330" i="8"/>
  <c r="GWJ1334" i="8" s="1"/>
  <c r="GWJ1340" i="8" s="1"/>
  <c r="GVU1330" i="8"/>
  <c r="GVU1334" i="8" s="1"/>
  <c r="GVU1340" i="8" s="1"/>
  <c r="GVT1330" i="8"/>
  <c r="GVT1334" i="8" s="1"/>
  <c r="GVT1340" i="8" s="1"/>
  <c r="GVE1330" i="8"/>
  <c r="GVE1334" i="8" s="1"/>
  <c r="GVE1340" i="8" s="1"/>
  <c r="GVD1330" i="8"/>
  <c r="GVD1334" i="8" s="1"/>
  <c r="GVD1340" i="8" s="1"/>
  <c r="GUO1330" i="8"/>
  <c r="GUO1334" i="8" s="1"/>
  <c r="GUO1340" i="8" s="1"/>
  <c r="GUN1330" i="8"/>
  <c r="GUN1334" i="8" s="1"/>
  <c r="GUN1340" i="8" s="1"/>
  <c r="GTY1330" i="8"/>
  <c r="GTY1334" i="8" s="1"/>
  <c r="GTY1340" i="8" s="1"/>
  <c r="GTX1330" i="8"/>
  <c r="GTX1334" i="8" s="1"/>
  <c r="GTX1340" i="8" s="1"/>
  <c r="GTI1330" i="8"/>
  <c r="GTI1334" i="8" s="1"/>
  <c r="GTI1340" i="8" s="1"/>
  <c r="GTH1330" i="8"/>
  <c r="GTH1334" i="8" s="1"/>
  <c r="GTH1340" i="8" s="1"/>
  <c r="GSS1330" i="8"/>
  <c r="GSS1334" i="8" s="1"/>
  <c r="GSS1340" i="8" s="1"/>
  <c r="GSR1330" i="8"/>
  <c r="GSR1334" i="8" s="1"/>
  <c r="GSR1340" i="8" s="1"/>
  <c r="GSC1330" i="8"/>
  <c r="GSC1334" i="8" s="1"/>
  <c r="GSC1340" i="8" s="1"/>
  <c r="GSB1330" i="8"/>
  <c r="GSB1334" i="8" s="1"/>
  <c r="GSB1340" i="8" s="1"/>
  <c r="GRM1330" i="8"/>
  <c r="GRM1334" i="8" s="1"/>
  <c r="GRM1340" i="8" s="1"/>
  <c r="GRL1330" i="8"/>
  <c r="GRL1334" i="8" s="1"/>
  <c r="GRL1340" i="8" s="1"/>
  <c r="GQW1330" i="8"/>
  <c r="GQW1334" i="8" s="1"/>
  <c r="GQW1340" i="8" s="1"/>
  <c r="GQV1330" i="8"/>
  <c r="GQV1334" i="8" s="1"/>
  <c r="GQV1340" i="8" s="1"/>
  <c r="GQG1330" i="8"/>
  <c r="GQG1334" i="8" s="1"/>
  <c r="GQG1340" i="8" s="1"/>
  <c r="GQF1330" i="8"/>
  <c r="GQF1334" i="8" s="1"/>
  <c r="GQF1340" i="8" s="1"/>
  <c r="GPQ1330" i="8"/>
  <c r="GPQ1334" i="8" s="1"/>
  <c r="GPQ1340" i="8" s="1"/>
  <c r="GPP1330" i="8"/>
  <c r="GPP1334" i="8" s="1"/>
  <c r="GPP1340" i="8" s="1"/>
  <c r="GPA1330" i="8"/>
  <c r="GPA1334" i="8" s="1"/>
  <c r="GPA1340" i="8" s="1"/>
  <c r="GOZ1330" i="8"/>
  <c r="GOZ1334" i="8" s="1"/>
  <c r="GOZ1340" i="8" s="1"/>
  <c r="GOK1330" i="8"/>
  <c r="GOK1334" i="8" s="1"/>
  <c r="GOK1340" i="8" s="1"/>
  <c r="GOJ1330" i="8"/>
  <c r="GOJ1334" i="8" s="1"/>
  <c r="GOJ1340" i="8" s="1"/>
  <c r="GNU1330" i="8"/>
  <c r="GNU1334" i="8" s="1"/>
  <c r="GNU1340" i="8" s="1"/>
  <c r="GNT1330" i="8"/>
  <c r="GNT1334" i="8" s="1"/>
  <c r="GNT1340" i="8" s="1"/>
  <c r="GNE1330" i="8"/>
  <c r="GNE1334" i="8" s="1"/>
  <c r="GNE1340" i="8" s="1"/>
  <c r="GND1330" i="8"/>
  <c r="GND1334" i="8" s="1"/>
  <c r="GND1340" i="8" s="1"/>
  <c r="GMO1330" i="8"/>
  <c r="GMO1334" i="8" s="1"/>
  <c r="GMO1340" i="8" s="1"/>
  <c r="GMN1330" i="8"/>
  <c r="GMN1334" i="8" s="1"/>
  <c r="GMN1340" i="8" s="1"/>
  <c r="GLY1330" i="8"/>
  <c r="GLY1334" i="8" s="1"/>
  <c r="GLY1340" i="8" s="1"/>
  <c r="GLX1330" i="8"/>
  <c r="GLX1334" i="8" s="1"/>
  <c r="GLX1340" i="8" s="1"/>
  <c r="GLI1330" i="8"/>
  <c r="GLI1334" i="8" s="1"/>
  <c r="GLI1340" i="8" s="1"/>
  <c r="GLH1330" i="8"/>
  <c r="GLH1334" i="8" s="1"/>
  <c r="GLH1340" i="8" s="1"/>
  <c r="GKS1330" i="8"/>
  <c r="GKS1334" i="8" s="1"/>
  <c r="GKS1340" i="8" s="1"/>
  <c r="GKR1330" i="8"/>
  <c r="GKR1334" i="8" s="1"/>
  <c r="GKR1340" i="8" s="1"/>
  <c r="GKC1330" i="8"/>
  <c r="GKC1334" i="8" s="1"/>
  <c r="GKC1340" i="8" s="1"/>
  <c r="GKB1330" i="8"/>
  <c r="GKB1334" i="8" s="1"/>
  <c r="GKB1340" i="8" s="1"/>
  <c r="GJM1330" i="8"/>
  <c r="GJM1334" i="8" s="1"/>
  <c r="GJM1340" i="8" s="1"/>
  <c r="GJL1330" i="8"/>
  <c r="GJL1334" i="8" s="1"/>
  <c r="GJL1340" i="8" s="1"/>
  <c r="GIW1330" i="8"/>
  <c r="GIW1334" i="8" s="1"/>
  <c r="GIW1340" i="8" s="1"/>
  <c r="GIV1330" i="8"/>
  <c r="GIV1334" i="8" s="1"/>
  <c r="GIV1340" i="8" s="1"/>
  <c r="GIG1330" i="8"/>
  <c r="GIG1334" i="8" s="1"/>
  <c r="GIG1340" i="8" s="1"/>
  <c r="GIF1330" i="8"/>
  <c r="GIF1334" i="8" s="1"/>
  <c r="GIF1340" i="8" s="1"/>
  <c r="GHQ1330" i="8"/>
  <c r="GHQ1334" i="8" s="1"/>
  <c r="GHQ1340" i="8" s="1"/>
  <c r="GHP1330" i="8"/>
  <c r="GHP1334" i="8" s="1"/>
  <c r="GHP1340" i="8" s="1"/>
  <c r="GHA1330" i="8"/>
  <c r="GHA1334" i="8" s="1"/>
  <c r="GHA1340" i="8" s="1"/>
  <c r="GGZ1330" i="8"/>
  <c r="GGZ1334" i="8" s="1"/>
  <c r="GGZ1340" i="8" s="1"/>
  <c r="GGK1330" i="8"/>
  <c r="GGK1334" i="8" s="1"/>
  <c r="GGK1340" i="8" s="1"/>
  <c r="GGJ1330" i="8"/>
  <c r="GGJ1334" i="8" s="1"/>
  <c r="GGJ1340" i="8" s="1"/>
  <c r="GFU1330" i="8"/>
  <c r="GFU1334" i="8" s="1"/>
  <c r="GFU1340" i="8" s="1"/>
  <c r="GFT1330" i="8"/>
  <c r="GFT1334" i="8" s="1"/>
  <c r="GFT1340" i="8" s="1"/>
  <c r="GFE1330" i="8"/>
  <c r="GFE1334" i="8" s="1"/>
  <c r="GFE1340" i="8" s="1"/>
  <c r="GFD1330" i="8"/>
  <c r="GFD1334" i="8" s="1"/>
  <c r="GFD1340" i="8" s="1"/>
  <c r="GEO1330" i="8"/>
  <c r="GEO1334" i="8" s="1"/>
  <c r="GEO1340" i="8" s="1"/>
  <c r="GEN1330" i="8"/>
  <c r="GEN1334" i="8" s="1"/>
  <c r="GEN1340" i="8" s="1"/>
  <c r="GDY1330" i="8"/>
  <c r="GDY1334" i="8" s="1"/>
  <c r="GDY1340" i="8" s="1"/>
  <c r="GDX1330" i="8"/>
  <c r="GDX1334" i="8" s="1"/>
  <c r="GDX1340" i="8" s="1"/>
  <c r="GDI1330" i="8"/>
  <c r="GDI1334" i="8" s="1"/>
  <c r="GDI1340" i="8" s="1"/>
  <c r="GDH1330" i="8"/>
  <c r="GDH1334" i="8" s="1"/>
  <c r="GDH1340" i="8" s="1"/>
  <c r="GCS1330" i="8"/>
  <c r="GCS1334" i="8" s="1"/>
  <c r="GCS1340" i="8" s="1"/>
  <c r="GCR1330" i="8"/>
  <c r="GCR1334" i="8" s="1"/>
  <c r="GCR1340" i="8" s="1"/>
  <c r="GCC1330" i="8"/>
  <c r="GCC1334" i="8" s="1"/>
  <c r="GCC1340" i="8" s="1"/>
  <c r="GCB1330" i="8"/>
  <c r="GCB1334" i="8" s="1"/>
  <c r="GCB1340" i="8" s="1"/>
  <c r="GBM1330" i="8"/>
  <c r="GBM1334" i="8" s="1"/>
  <c r="GBM1340" i="8" s="1"/>
  <c r="GBL1330" i="8"/>
  <c r="GBL1334" i="8" s="1"/>
  <c r="GBL1340" i="8" s="1"/>
  <c r="GAW1330" i="8"/>
  <c r="GAW1334" i="8" s="1"/>
  <c r="GAW1340" i="8" s="1"/>
  <c r="GAV1330" i="8"/>
  <c r="GAV1334" i="8" s="1"/>
  <c r="GAV1340" i="8" s="1"/>
  <c r="GAG1330" i="8"/>
  <c r="GAG1334" i="8" s="1"/>
  <c r="GAG1340" i="8" s="1"/>
  <c r="GAF1330" i="8"/>
  <c r="GAF1334" i="8" s="1"/>
  <c r="GAF1340" i="8" s="1"/>
  <c r="FZQ1330" i="8"/>
  <c r="FZQ1334" i="8" s="1"/>
  <c r="FZQ1340" i="8" s="1"/>
  <c r="FZP1330" i="8"/>
  <c r="FZP1334" i="8" s="1"/>
  <c r="FZP1340" i="8" s="1"/>
  <c r="FZA1330" i="8"/>
  <c r="FZA1334" i="8" s="1"/>
  <c r="FZA1340" i="8" s="1"/>
  <c r="FYZ1330" i="8"/>
  <c r="FYZ1334" i="8" s="1"/>
  <c r="FYZ1340" i="8" s="1"/>
  <c r="FYK1330" i="8"/>
  <c r="FYK1334" i="8" s="1"/>
  <c r="FYK1340" i="8" s="1"/>
  <c r="FYJ1330" i="8"/>
  <c r="FYJ1334" i="8" s="1"/>
  <c r="FYJ1340" i="8" s="1"/>
  <c r="FXU1330" i="8"/>
  <c r="FXU1334" i="8" s="1"/>
  <c r="FXU1340" i="8" s="1"/>
  <c r="FXT1330" i="8"/>
  <c r="FXT1334" i="8" s="1"/>
  <c r="FXT1340" i="8" s="1"/>
  <c r="FXE1330" i="8"/>
  <c r="FXE1334" i="8" s="1"/>
  <c r="FXE1340" i="8" s="1"/>
  <c r="FXD1330" i="8"/>
  <c r="FXD1334" i="8" s="1"/>
  <c r="FXD1340" i="8" s="1"/>
  <c r="FWO1330" i="8"/>
  <c r="FWO1334" i="8" s="1"/>
  <c r="FWO1340" i="8" s="1"/>
  <c r="FWN1330" i="8"/>
  <c r="FWN1334" i="8" s="1"/>
  <c r="FWN1340" i="8" s="1"/>
  <c r="FVY1330" i="8"/>
  <c r="FVY1334" i="8" s="1"/>
  <c r="FVY1340" i="8" s="1"/>
  <c r="FVX1330" i="8"/>
  <c r="FVX1334" i="8" s="1"/>
  <c r="FVX1340" i="8" s="1"/>
  <c r="FVI1330" i="8"/>
  <c r="FVI1334" i="8" s="1"/>
  <c r="FVI1340" i="8" s="1"/>
  <c r="FVH1330" i="8"/>
  <c r="FVH1334" i="8" s="1"/>
  <c r="FVH1340" i="8" s="1"/>
  <c r="FUS1330" i="8"/>
  <c r="FUS1334" i="8" s="1"/>
  <c r="FUS1340" i="8" s="1"/>
  <c r="FUR1330" i="8"/>
  <c r="FUR1334" i="8" s="1"/>
  <c r="FUR1340" i="8" s="1"/>
  <c r="FUC1330" i="8"/>
  <c r="FUC1334" i="8" s="1"/>
  <c r="FUC1340" i="8" s="1"/>
  <c r="FUB1330" i="8"/>
  <c r="FUB1334" i="8" s="1"/>
  <c r="FUB1340" i="8" s="1"/>
  <c r="FTM1330" i="8"/>
  <c r="FTM1334" i="8" s="1"/>
  <c r="FTM1340" i="8" s="1"/>
  <c r="FTL1330" i="8"/>
  <c r="FTL1334" i="8" s="1"/>
  <c r="FTL1340" i="8" s="1"/>
  <c r="FSW1330" i="8"/>
  <c r="FSW1334" i="8" s="1"/>
  <c r="FSW1340" i="8" s="1"/>
  <c r="FSV1330" i="8"/>
  <c r="FSV1334" i="8" s="1"/>
  <c r="FSV1340" i="8" s="1"/>
  <c r="FSG1330" i="8"/>
  <c r="FSG1334" i="8" s="1"/>
  <c r="FSG1340" i="8" s="1"/>
  <c r="FSF1330" i="8"/>
  <c r="FSF1334" i="8" s="1"/>
  <c r="FSF1340" i="8" s="1"/>
  <c r="FRQ1330" i="8"/>
  <c r="FRQ1334" i="8" s="1"/>
  <c r="FRQ1340" i="8" s="1"/>
  <c r="FRP1330" i="8"/>
  <c r="FRP1334" i="8" s="1"/>
  <c r="FRP1340" i="8" s="1"/>
  <c r="FRA1330" i="8"/>
  <c r="FRA1334" i="8" s="1"/>
  <c r="FRA1340" i="8" s="1"/>
  <c r="FQZ1330" i="8"/>
  <c r="FQZ1334" i="8" s="1"/>
  <c r="FQZ1340" i="8" s="1"/>
  <c r="FQK1330" i="8"/>
  <c r="FQK1334" i="8" s="1"/>
  <c r="FQK1340" i="8" s="1"/>
  <c r="FQJ1330" i="8"/>
  <c r="FQJ1334" i="8" s="1"/>
  <c r="FQJ1340" i="8" s="1"/>
  <c r="FPU1330" i="8"/>
  <c r="FPU1334" i="8" s="1"/>
  <c r="FPU1340" i="8" s="1"/>
  <c r="FPT1330" i="8"/>
  <c r="FPT1334" i="8" s="1"/>
  <c r="FPT1340" i="8" s="1"/>
  <c r="FPE1330" i="8"/>
  <c r="FPE1334" i="8" s="1"/>
  <c r="FPE1340" i="8" s="1"/>
  <c r="FPD1330" i="8"/>
  <c r="FPD1334" i="8" s="1"/>
  <c r="FPD1340" i="8" s="1"/>
  <c r="FOO1330" i="8"/>
  <c r="FOO1334" i="8" s="1"/>
  <c r="FOO1340" i="8" s="1"/>
  <c r="FON1330" i="8"/>
  <c r="FON1334" i="8" s="1"/>
  <c r="FON1340" i="8" s="1"/>
  <c r="FNY1330" i="8"/>
  <c r="FNY1334" i="8" s="1"/>
  <c r="FNY1340" i="8" s="1"/>
  <c r="FNX1330" i="8"/>
  <c r="FNX1334" i="8" s="1"/>
  <c r="FNX1340" i="8" s="1"/>
  <c r="FNI1330" i="8"/>
  <c r="FNI1334" i="8" s="1"/>
  <c r="FNI1340" i="8" s="1"/>
  <c r="FNH1330" i="8"/>
  <c r="FNH1334" i="8" s="1"/>
  <c r="FNH1340" i="8" s="1"/>
  <c r="FMS1330" i="8"/>
  <c r="FMS1334" i="8" s="1"/>
  <c r="FMS1340" i="8" s="1"/>
  <c r="FMR1330" i="8"/>
  <c r="FMR1334" i="8" s="1"/>
  <c r="FMR1340" i="8" s="1"/>
  <c r="FMC1330" i="8"/>
  <c r="FMC1334" i="8" s="1"/>
  <c r="FMC1340" i="8" s="1"/>
  <c r="FMB1330" i="8"/>
  <c r="FMB1334" i="8" s="1"/>
  <c r="FMB1340" i="8" s="1"/>
  <c r="FLM1330" i="8"/>
  <c r="FLM1334" i="8" s="1"/>
  <c r="FLM1340" i="8" s="1"/>
  <c r="FLL1330" i="8"/>
  <c r="FLL1334" i="8" s="1"/>
  <c r="FLL1340" i="8" s="1"/>
  <c r="FKW1330" i="8"/>
  <c r="FKW1334" i="8" s="1"/>
  <c r="FKW1340" i="8" s="1"/>
  <c r="FKV1330" i="8"/>
  <c r="FKV1334" i="8" s="1"/>
  <c r="FKV1340" i="8" s="1"/>
  <c r="FKG1330" i="8"/>
  <c r="FKG1334" i="8" s="1"/>
  <c r="FKG1340" i="8" s="1"/>
  <c r="FKF1330" i="8"/>
  <c r="FKF1334" i="8" s="1"/>
  <c r="FKF1340" i="8" s="1"/>
  <c r="FJQ1330" i="8"/>
  <c r="FJQ1334" i="8" s="1"/>
  <c r="FJQ1340" i="8" s="1"/>
  <c r="FJP1330" i="8"/>
  <c r="FJP1334" i="8" s="1"/>
  <c r="FJP1340" i="8" s="1"/>
  <c r="FJA1330" i="8"/>
  <c r="FJA1334" i="8" s="1"/>
  <c r="FJA1340" i="8" s="1"/>
  <c r="FIZ1330" i="8"/>
  <c r="FIZ1334" i="8" s="1"/>
  <c r="FIZ1340" i="8" s="1"/>
  <c r="FIK1330" i="8"/>
  <c r="FIK1334" i="8" s="1"/>
  <c r="FIK1340" i="8" s="1"/>
  <c r="FIJ1330" i="8"/>
  <c r="FIJ1334" i="8" s="1"/>
  <c r="FIJ1340" i="8" s="1"/>
  <c r="FHU1330" i="8"/>
  <c r="FHU1334" i="8" s="1"/>
  <c r="FHU1340" i="8" s="1"/>
  <c r="FHT1330" i="8"/>
  <c r="FHT1334" i="8" s="1"/>
  <c r="FHT1340" i="8" s="1"/>
  <c r="FHE1330" i="8"/>
  <c r="FHE1334" i="8" s="1"/>
  <c r="FHE1340" i="8" s="1"/>
  <c r="FHD1330" i="8"/>
  <c r="FHD1334" i="8" s="1"/>
  <c r="FHD1340" i="8" s="1"/>
  <c r="FGO1330" i="8"/>
  <c r="FGO1334" i="8" s="1"/>
  <c r="FGO1340" i="8" s="1"/>
  <c r="FGN1330" i="8"/>
  <c r="FGN1334" i="8" s="1"/>
  <c r="FGN1340" i="8" s="1"/>
  <c r="FFY1330" i="8"/>
  <c r="FFY1334" i="8" s="1"/>
  <c r="FFY1340" i="8" s="1"/>
  <c r="FFX1330" i="8"/>
  <c r="FFX1334" i="8" s="1"/>
  <c r="FFX1340" i="8" s="1"/>
  <c r="FFI1330" i="8"/>
  <c r="FFI1334" i="8" s="1"/>
  <c r="FFI1340" i="8" s="1"/>
  <c r="FFH1330" i="8"/>
  <c r="FFH1334" i="8" s="1"/>
  <c r="FFH1340" i="8" s="1"/>
  <c r="FES1330" i="8"/>
  <c r="FES1334" i="8" s="1"/>
  <c r="FES1340" i="8" s="1"/>
  <c r="FER1330" i="8"/>
  <c r="FER1334" i="8" s="1"/>
  <c r="FER1340" i="8" s="1"/>
  <c r="FEC1330" i="8"/>
  <c r="FEC1334" i="8" s="1"/>
  <c r="FEC1340" i="8" s="1"/>
  <c r="FEB1330" i="8"/>
  <c r="FEB1334" i="8" s="1"/>
  <c r="FEB1340" i="8" s="1"/>
  <c r="FDM1330" i="8"/>
  <c r="FDM1334" i="8" s="1"/>
  <c r="FDM1340" i="8" s="1"/>
  <c r="FDL1330" i="8"/>
  <c r="FDL1334" i="8" s="1"/>
  <c r="FDL1340" i="8" s="1"/>
  <c r="FCW1330" i="8"/>
  <c r="FCW1334" i="8" s="1"/>
  <c r="FCW1340" i="8" s="1"/>
  <c r="FCV1330" i="8"/>
  <c r="FCV1334" i="8" s="1"/>
  <c r="FCV1340" i="8" s="1"/>
  <c r="FCG1330" i="8"/>
  <c r="FCG1334" i="8" s="1"/>
  <c r="FCG1340" i="8" s="1"/>
  <c r="FCF1330" i="8"/>
  <c r="FCF1334" i="8" s="1"/>
  <c r="FCF1340" i="8" s="1"/>
  <c r="FBQ1330" i="8"/>
  <c r="FBQ1334" i="8" s="1"/>
  <c r="FBQ1340" i="8" s="1"/>
  <c r="FBP1330" i="8"/>
  <c r="FBP1334" i="8" s="1"/>
  <c r="FBP1340" i="8" s="1"/>
  <c r="FBA1330" i="8"/>
  <c r="FBA1334" i="8" s="1"/>
  <c r="FBA1340" i="8" s="1"/>
  <c r="FAZ1330" i="8"/>
  <c r="FAZ1334" i="8" s="1"/>
  <c r="FAZ1340" i="8" s="1"/>
  <c r="FAK1330" i="8"/>
  <c r="FAK1334" i="8" s="1"/>
  <c r="FAK1340" i="8" s="1"/>
  <c r="FAJ1330" i="8"/>
  <c r="FAJ1334" i="8" s="1"/>
  <c r="FAJ1340" i="8" s="1"/>
  <c r="EZU1330" i="8"/>
  <c r="EZU1334" i="8" s="1"/>
  <c r="EZU1340" i="8" s="1"/>
  <c r="EZT1330" i="8"/>
  <c r="EZT1334" i="8" s="1"/>
  <c r="EZT1340" i="8" s="1"/>
  <c r="EZE1330" i="8"/>
  <c r="EZE1334" i="8" s="1"/>
  <c r="EZE1340" i="8" s="1"/>
  <c r="EZD1330" i="8"/>
  <c r="EZD1334" i="8" s="1"/>
  <c r="EZD1340" i="8" s="1"/>
  <c r="EYO1330" i="8"/>
  <c r="EYO1334" i="8" s="1"/>
  <c r="EYO1340" i="8" s="1"/>
  <c r="EYN1330" i="8"/>
  <c r="EYN1334" i="8" s="1"/>
  <c r="EYN1340" i="8" s="1"/>
  <c r="EXY1330" i="8"/>
  <c r="EXY1334" i="8" s="1"/>
  <c r="EXY1340" i="8" s="1"/>
  <c r="EXX1330" i="8"/>
  <c r="EXX1334" i="8" s="1"/>
  <c r="EXX1340" i="8" s="1"/>
  <c r="EXI1330" i="8"/>
  <c r="EXI1334" i="8" s="1"/>
  <c r="EXI1340" i="8" s="1"/>
  <c r="EXH1330" i="8"/>
  <c r="EXH1334" i="8" s="1"/>
  <c r="EXH1340" i="8" s="1"/>
  <c r="EWS1330" i="8"/>
  <c r="EWS1334" i="8" s="1"/>
  <c r="EWS1340" i="8" s="1"/>
  <c r="EWR1330" i="8"/>
  <c r="EWR1334" i="8" s="1"/>
  <c r="EWR1340" i="8" s="1"/>
  <c r="EWC1330" i="8"/>
  <c r="EWC1334" i="8" s="1"/>
  <c r="EWC1340" i="8" s="1"/>
  <c r="EWB1330" i="8"/>
  <c r="EWB1334" i="8" s="1"/>
  <c r="EWB1340" i="8" s="1"/>
  <c r="EVM1330" i="8"/>
  <c r="EVM1334" i="8" s="1"/>
  <c r="EVM1340" i="8" s="1"/>
  <c r="EVL1330" i="8"/>
  <c r="EVL1334" i="8" s="1"/>
  <c r="EVL1340" i="8" s="1"/>
  <c r="EUW1330" i="8"/>
  <c r="EUW1334" i="8" s="1"/>
  <c r="EUW1340" i="8" s="1"/>
  <c r="EUV1330" i="8"/>
  <c r="EUV1334" i="8" s="1"/>
  <c r="EUV1340" i="8" s="1"/>
  <c r="EUG1330" i="8"/>
  <c r="EUG1334" i="8" s="1"/>
  <c r="EUG1340" i="8" s="1"/>
  <c r="EUF1330" i="8"/>
  <c r="EUF1334" i="8" s="1"/>
  <c r="EUF1340" i="8" s="1"/>
  <c r="ETQ1330" i="8"/>
  <c r="ETQ1334" i="8" s="1"/>
  <c r="ETQ1340" i="8" s="1"/>
  <c r="ETP1330" i="8"/>
  <c r="ETP1334" i="8" s="1"/>
  <c r="ETP1340" i="8" s="1"/>
  <c r="ETA1330" i="8"/>
  <c r="ETA1334" i="8" s="1"/>
  <c r="ETA1340" i="8" s="1"/>
  <c r="ESZ1330" i="8"/>
  <c r="ESZ1334" i="8" s="1"/>
  <c r="ESZ1340" i="8" s="1"/>
  <c r="ESK1330" i="8"/>
  <c r="ESK1334" i="8" s="1"/>
  <c r="ESK1340" i="8" s="1"/>
  <c r="ESJ1330" i="8"/>
  <c r="ESJ1334" i="8" s="1"/>
  <c r="ESJ1340" i="8" s="1"/>
  <c r="ERU1330" i="8"/>
  <c r="ERU1334" i="8" s="1"/>
  <c r="ERU1340" i="8" s="1"/>
  <c r="ERT1330" i="8"/>
  <c r="ERT1334" i="8" s="1"/>
  <c r="ERT1340" i="8" s="1"/>
  <c r="ERE1330" i="8"/>
  <c r="ERE1334" i="8" s="1"/>
  <c r="ERE1340" i="8" s="1"/>
  <c r="ERD1330" i="8"/>
  <c r="ERD1334" i="8" s="1"/>
  <c r="ERD1340" i="8" s="1"/>
  <c r="EQO1330" i="8"/>
  <c r="EQO1334" i="8" s="1"/>
  <c r="EQO1340" i="8" s="1"/>
  <c r="EQN1330" i="8"/>
  <c r="EQN1334" i="8" s="1"/>
  <c r="EQN1340" i="8" s="1"/>
  <c r="EPY1330" i="8"/>
  <c r="EPY1334" i="8" s="1"/>
  <c r="EPY1340" i="8" s="1"/>
  <c r="EPX1330" i="8"/>
  <c r="EPX1334" i="8" s="1"/>
  <c r="EPX1340" i="8" s="1"/>
  <c r="EPI1330" i="8"/>
  <c r="EPI1334" i="8" s="1"/>
  <c r="EPI1340" i="8" s="1"/>
  <c r="EPH1330" i="8"/>
  <c r="EPH1334" i="8" s="1"/>
  <c r="EPH1340" i="8" s="1"/>
  <c r="EOS1330" i="8"/>
  <c r="EOS1334" i="8" s="1"/>
  <c r="EOS1340" i="8" s="1"/>
  <c r="EOR1330" i="8"/>
  <c r="EOR1334" i="8" s="1"/>
  <c r="EOR1340" i="8" s="1"/>
  <c r="EOC1330" i="8"/>
  <c r="EOC1334" i="8" s="1"/>
  <c r="EOC1340" i="8" s="1"/>
  <c r="EOB1330" i="8"/>
  <c r="EOB1334" i="8" s="1"/>
  <c r="EOB1340" i="8" s="1"/>
  <c r="ENM1330" i="8"/>
  <c r="ENM1334" i="8" s="1"/>
  <c r="ENM1340" i="8" s="1"/>
  <c r="ENL1330" i="8"/>
  <c r="ENL1334" i="8" s="1"/>
  <c r="ENL1340" i="8" s="1"/>
  <c r="EMW1330" i="8"/>
  <c r="EMW1334" i="8" s="1"/>
  <c r="EMW1340" i="8" s="1"/>
  <c r="EMV1330" i="8"/>
  <c r="EMV1334" i="8" s="1"/>
  <c r="EMV1340" i="8" s="1"/>
  <c r="EMG1330" i="8"/>
  <c r="EMG1334" i="8" s="1"/>
  <c r="EMG1340" i="8" s="1"/>
  <c r="EMF1330" i="8"/>
  <c r="EMF1334" i="8" s="1"/>
  <c r="EMF1340" i="8" s="1"/>
  <c r="ELQ1330" i="8"/>
  <c r="ELQ1334" i="8" s="1"/>
  <c r="ELQ1340" i="8" s="1"/>
  <c r="ELP1330" i="8"/>
  <c r="ELP1334" i="8" s="1"/>
  <c r="ELP1340" i="8" s="1"/>
  <c r="ELA1330" i="8"/>
  <c r="ELA1334" i="8" s="1"/>
  <c r="ELA1340" i="8" s="1"/>
  <c r="EKZ1330" i="8"/>
  <c r="EKZ1334" i="8" s="1"/>
  <c r="EKZ1340" i="8" s="1"/>
  <c r="EKK1330" i="8"/>
  <c r="EKK1334" i="8" s="1"/>
  <c r="EKK1340" i="8" s="1"/>
  <c r="EKJ1330" i="8"/>
  <c r="EKJ1334" i="8" s="1"/>
  <c r="EKJ1340" i="8" s="1"/>
  <c r="EJU1330" i="8"/>
  <c r="EJU1334" i="8" s="1"/>
  <c r="EJU1340" i="8" s="1"/>
  <c r="EJT1330" i="8"/>
  <c r="EJT1334" i="8" s="1"/>
  <c r="EJT1340" i="8" s="1"/>
  <c r="EJE1330" i="8"/>
  <c r="EJE1334" i="8" s="1"/>
  <c r="EJE1340" i="8" s="1"/>
  <c r="EJD1330" i="8"/>
  <c r="EJD1334" i="8" s="1"/>
  <c r="EJD1340" i="8" s="1"/>
  <c r="EIO1330" i="8"/>
  <c r="EIO1334" i="8" s="1"/>
  <c r="EIO1340" i="8" s="1"/>
  <c r="EIN1330" i="8"/>
  <c r="EIN1334" i="8" s="1"/>
  <c r="EIN1340" i="8" s="1"/>
  <c r="EHY1330" i="8"/>
  <c r="EHY1334" i="8" s="1"/>
  <c r="EHY1340" i="8" s="1"/>
  <c r="EHX1330" i="8"/>
  <c r="EHX1334" i="8" s="1"/>
  <c r="EHX1340" i="8" s="1"/>
  <c r="EHI1330" i="8"/>
  <c r="EHI1334" i="8" s="1"/>
  <c r="EHI1340" i="8" s="1"/>
  <c r="EHH1330" i="8"/>
  <c r="EHH1334" i="8" s="1"/>
  <c r="EHH1340" i="8" s="1"/>
  <c r="EGS1330" i="8"/>
  <c r="EGS1334" i="8" s="1"/>
  <c r="EGS1340" i="8" s="1"/>
  <c r="EGR1330" i="8"/>
  <c r="EGR1334" i="8" s="1"/>
  <c r="EGR1340" i="8" s="1"/>
  <c r="EGC1330" i="8"/>
  <c r="EGC1334" i="8" s="1"/>
  <c r="EGC1340" i="8" s="1"/>
  <c r="EGB1330" i="8"/>
  <c r="EGB1334" i="8" s="1"/>
  <c r="EGB1340" i="8" s="1"/>
  <c r="EFM1330" i="8"/>
  <c r="EFM1334" i="8" s="1"/>
  <c r="EFM1340" i="8" s="1"/>
  <c r="EFL1330" i="8"/>
  <c r="EFL1334" i="8" s="1"/>
  <c r="EFL1340" i="8" s="1"/>
  <c r="EEW1330" i="8"/>
  <c r="EEW1334" i="8" s="1"/>
  <c r="EEW1340" i="8" s="1"/>
  <c r="EEV1330" i="8"/>
  <c r="EEV1334" i="8" s="1"/>
  <c r="EEV1340" i="8" s="1"/>
  <c r="EEG1330" i="8"/>
  <c r="EEG1334" i="8" s="1"/>
  <c r="EEG1340" i="8" s="1"/>
  <c r="EEF1330" i="8"/>
  <c r="EEF1334" i="8" s="1"/>
  <c r="EEF1340" i="8" s="1"/>
  <c r="EDQ1330" i="8"/>
  <c r="EDQ1334" i="8" s="1"/>
  <c r="EDQ1340" i="8" s="1"/>
  <c r="EDP1330" i="8"/>
  <c r="EDP1334" i="8" s="1"/>
  <c r="EDP1340" i="8" s="1"/>
  <c r="EDA1330" i="8"/>
  <c r="EDA1334" i="8" s="1"/>
  <c r="EDA1340" i="8" s="1"/>
  <c r="ECZ1330" i="8"/>
  <c r="ECZ1334" i="8" s="1"/>
  <c r="ECZ1340" i="8" s="1"/>
  <c r="ECK1330" i="8"/>
  <c r="ECK1334" i="8" s="1"/>
  <c r="ECK1340" i="8" s="1"/>
  <c r="ECJ1330" i="8"/>
  <c r="ECJ1334" i="8" s="1"/>
  <c r="ECJ1340" i="8" s="1"/>
  <c r="EBU1330" i="8"/>
  <c r="EBU1334" i="8" s="1"/>
  <c r="EBU1340" i="8" s="1"/>
  <c r="EBT1330" i="8"/>
  <c r="EBT1334" i="8" s="1"/>
  <c r="EBT1340" i="8" s="1"/>
  <c r="EBE1330" i="8"/>
  <c r="EBE1334" i="8" s="1"/>
  <c r="EBE1340" i="8" s="1"/>
  <c r="EBD1330" i="8"/>
  <c r="EBD1334" i="8" s="1"/>
  <c r="EBD1340" i="8" s="1"/>
  <c r="EAO1330" i="8"/>
  <c r="EAO1334" i="8" s="1"/>
  <c r="EAO1340" i="8" s="1"/>
  <c r="EAN1330" i="8"/>
  <c r="EAN1334" i="8" s="1"/>
  <c r="EAN1340" i="8" s="1"/>
  <c r="DZY1330" i="8"/>
  <c r="DZY1334" i="8" s="1"/>
  <c r="DZY1340" i="8" s="1"/>
  <c r="DZX1330" i="8"/>
  <c r="DZX1334" i="8" s="1"/>
  <c r="DZX1340" i="8" s="1"/>
  <c r="DZI1330" i="8"/>
  <c r="DZI1334" i="8" s="1"/>
  <c r="DZI1340" i="8" s="1"/>
  <c r="DZH1330" i="8"/>
  <c r="DZH1334" i="8" s="1"/>
  <c r="DZH1340" i="8" s="1"/>
  <c r="DYS1330" i="8"/>
  <c r="DYS1334" i="8" s="1"/>
  <c r="DYS1340" i="8" s="1"/>
  <c r="DYR1330" i="8"/>
  <c r="DYR1334" i="8" s="1"/>
  <c r="DYR1340" i="8" s="1"/>
  <c r="DYC1330" i="8"/>
  <c r="DYC1334" i="8" s="1"/>
  <c r="DYC1340" i="8" s="1"/>
  <c r="DYB1330" i="8"/>
  <c r="DYB1334" i="8" s="1"/>
  <c r="DYB1340" i="8" s="1"/>
  <c r="DXM1330" i="8"/>
  <c r="DXM1334" i="8" s="1"/>
  <c r="DXM1340" i="8" s="1"/>
  <c r="DXL1330" i="8"/>
  <c r="DXL1334" i="8" s="1"/>
  <c r="DXL1340" i="8" s="1"/>
  <c r="DWW1330" i="8"/>
  <c r="DWW1334" i="8" s="1"/>
  <c r="DWW1340" i="8" s="1"/>
  <c r="DWV1330" i="8"/>
  <c r="DWV1334" i="8" s="1"/>
  <c r="DWV1340" i="8" s="1"/>
  <c r="DWG1330" i="8"/>
  <c r="DWG1334" i="8" s="1"/>
  <c r="DWG1340" i="8" s="1"/>
  <c r="DWF1330" i="8"/>
  <c r="DWF1334" i="8" s="1"/>
  <c r="DWF1340" i="8" s="1"/>
  <c r="DVQ1330" i="8"/>
  <c r="DVQ1334" i="8" s="1"/>
  <c r="DVQ1340" i="8" s="1"/>
  <c r="DVP1330" i="8"/>
  <c r="DVP1334" i="8" s="1"/>
  <c r="DVP1340" i="8" s="1"/>
  <c r="DVA1330" i="8"/>
  <c r="DVA1334" i="8" s="1"/>
  <c r="DVA1340" i="8" s="1"/>
  <c r="DUZ1330" i="8"/>
  <c r="DUZ1334" i="8" s="1"/>
  <c r="DUZ1340" i="8" s="1"/>
  <c r="DUK1330" i="8"/>
  <c r="DUK1334" i="8" s="1"/>
  <c r="DUK1340" i="8" s="1"/>
  <c r="DUJ1330" i="8"/>
  <c r="DUJ1334" i="8" s="1"/>
  <c r="DUJ1340" i="8" s="1"/>
  <c r="DTU1330" i="8"/>
  <c r="DTU1334" i="8" s="1"/>
  <c r="DTU1340" i="8" s="1"/>
  <c r="DTT1330" i="8"/>
  <c r="DTT1334" i="8" s="1"/>
  <c r="DTT1340" i="8" s="1"/>
  <c r="DTE1330" i="8"/>
  <c r="DTE1334" i="8" s="1"/>
  <c r="DTE1340" i="8" s="1"/>
  <c r="DTD1330" i="8"/>
  <c r="DTD1334" i="8" s="1"/>
  <c r="DTD1340" i="8" s="1"/>
  <c r="DSO1330" i="8"/>
  <c r="DSO1334" i="8" s="1"/>
  <c r="DSO1340" i="8" s="1"/>
  <c r="DSN1330" i="8"/>
  <c r="DSN1334" i="8" s="1"/>
  <c r="DSN1340" i="8" s="1"/>
  <c r="DRY1330" i="8"/>
  <c r="DRY1334" i="8" s="1"/>
  <c r="DRY1340" i="8" s="1"/>
  <c r="DRX1330" i="8"/>
  <c r="DRX1334" i="8" s="1"/>
  <c r="DRX1340" i="8" s="1"/>
  <c r="DRI1330" i="8"/>
  <c r="DRI1334" i="8" s="1"/>
  <c r="DRI1340" i="8" s="1"/>
  <c r="DRH1330" i="8"/>
  <c r="DRH1334" i="8" s="1"/>
  <c r="DRH1340" i="8" s="1"/>
  <c r="DQS1330" i="8"/>
  <c r="DQS1334" i="8" s="1"/>
  <c r="DQS1340" i="8" s="1"/>
  <c r="DQR1330" i="8"/>
  <c r="DQR1334" i="8" s="1"/>
  <c r="DQR1340" i="8" s="1"/>
  <c r="DQC1330" i="8"/>
  <c r="DQC1334" i="8" s="1"/>
  <c r="DQC1340" i="8" s="1"/>
  <c r="DQB1330" i="8"/>
  <c r="DQB1334" i="8" s="1"/>
  <c r="DQB1340" i="8" s="1"/>
  <c r="DPM1330" i="8"/>
  <c r="DPM1334" i="8" s="1"/>
  <c r="DPM1340" i="8" s="1"/>
  <c r="DPL1330" i="8"/>
  <c r="DPL1334" i="8" s="1"/>
  <c r="DPL1340" i="8" s="1"/>
  <c r="DOW1330" i="8"/>
  <c r="DOW1334" i="8" s="1"/>
  <c r="DOW1340" i="8" s="1"/>
  <c r="DOV1330" i="8"/>
  <c r="DOV1334" i="8" s="1"/>
  <c r="DOV1340" i="8" s="1"/>
  <c r="DOG1330" i="8"/>
  <c r="DOG1334" i="8" s="1"/>
  <c r="DOG1340" i="8" s="1"/>
  <c r="DOF1330" i="8"/>
  <c r="DOF1334" i="8" s="1"/>
  <c r="DOF1340" i="8" s="1"/>
  <c r="DNQ1330" i="8"/>
  <c r="DNQ1334" i="8" s="1"/>
  <c r="DNQ1340" i="8" s="1"/>
  <c r="DNP1330" i="8"/>
  <c r="DNP1334" i="8" s="1"/>
  <c r="DNP1340" i="8" s="1"/>
  <c r="DNA1330" i="8"/>
  <c r="DNA1334" i="8" s="1"/>
  <c r="DNA1340" i="8" s="1"/>
  <c r="DMZ1330" i="8"/>
  <c r="DMZ1334" i="8" s="1"/>
  <c r="DMZ1340" i="8" s="1"/>
  <c r="DMK1330" i="8"/>
  <c r="DMK1334" i="8" s="1"/>
  <c r="DMK1340" i="8" s="1"/>
  <c r="DMJ1330" i="8"/>
  <c r="DMJ1334" i="8" s="1"/>
  <c r="DMJ1340" i="8" s="1"/>
  <c r="DLU1330" i="8"/>
  <c r="DLU1334" i="8" s="1"/>
  <c r="DLU1340" i="8" s="1"/>
  <c r="DLT1330" i="8"/>
  <c r="DLT1334" i="8" s="1"/>
  <c r="DLT1340" i="8" s="1"/>
  <c r="DLE1330" i="8"/>
  <c r="DLE1334" i="8" s="1"/>
  <c r="DLE1340" i="8" s="1"/>
  <c r="DLD1330" i="8"/>
  <c r="DLD1334" i="8" s="1"/>
  <c r="DLD1340" i="8" s="1"/>
  <c r="DKO1330" i="8"/>
  <c r="DKO1334" i="8" s="1"/>
  <c r="DKO1340" i="8" s="1"/>
  <c r="DKN1330" i="8"/>
  <c r="DKN1334" i="8" s="1"/>
  <c r="DKN1340" i="8" s="1"/>
  <c r="DJY1330" i="8"/>
  <c r="DJY1334" i="8" s="1"/>
  <c r="DJY1340" i="8" s="1"/>
  <c r="DJX1330" i="8"/>
  <c r="DJX1334" i="8" s="1"/>
  <c r="DJX1340" i="8" s="1"/>
  <c r="DJI1330" i="8"/>
  <c r="DJI1334" i="8" s="1"/>
  <c r="DJI1340" i="8" s="1"/>
  <c r="DJH1330" i="8"/>
  <c r="DJH1334" i="8" s="1"/>
  <c r="DJH1340" i="8" s="1"/>
  <c r="DIS1330" i="8"/>
  <c r="DIS1334" i="8" s="1"/>
  <c r="DIS1340" i="8" s="1"/>
  <c r="DIR1330" i="8"/>
  <c r="DIR1334" i="8" s="1"/>
  <c r="DIR1340" i="8" s="1"/>
  <c r="DIC1330" i="8"/>
  <c r="DIC1334" i="8" s="1"/>
  <c r="DIC1340" i="8" s="1"/>
  <c r="DIB1330" i="8"/>
  <c r="DIB1334" i="8" s="1"/>
  <c r="DIB1340" i="8" s="1"/>
  <c r="DHM1330" i="8"/>
  <c r="DHM1334" i="8" s="1"/>
  <c r="DHM1340" i="8" s="1"/>
  <c r="DHL1330" i="8"/>
  <c r="DHL1334" i="8" s="1"/>
  <c r="DHL1340" i="8" s="1"/>
  <c r="DGW1330" i="8"/>
  <c r="DGW1334" i="8" s="1"/>
  <c r="DGW1340" i="8" s="1"/>
  <c r="DGV1330" i="8"/>
  <c r="DGV1334" i="8" s="1"/>
  <c r="DGV1340" i="8" s="1"/>
  <c r="DGG1330" i="8"/>
  <c r="DGG1334" i="8" s="1"/>
  <c r="DGG1340" i="8" s="1"/>
  <c r="DGF1330" i="8"/>
  <c r="DGF1334" i="8" s="1"/>
  <c r="DGF1340" i="8" s="1"/>
  <c r="DFQ1330" i="8"/>
  <c r="DFQ1334" i="8" s="1"/>
  <c r="DFQ1340" i="8" s="1"/>
  <c r="DFP1330" i="8"/>
  <c r="DFP1334" i="8" s="1"/>
  <c r="DFP1340" i="8" s="1"/>
  <c r="DFA1330" i="8"/>
  <c r="DFA1334" i="8" s="1"/>
  <c r="DFA1340" i="8" s="1"/>
  <c r="DEZ1330" i="8"/>
  <c r="DEZ1334" i="8" s="1"/>
  <c r="DEZ1340" i="8" s="1"/>
  <c r="DEK1330" i="8"/>
  <c r="DEK1334" i="8" s="1"/>
  <c r="DEK1340" i="8" s="1"/>
  <c r="DEJ1330" i="8"/>
  <c r="DEJ1334" i="8" s="1"/>
  <c r="DEJ1340" i="8" s="1"/>
  <c r="DDU1330" i="8"/>
  <c r="DDU1334" i="8" s="1"/>
  <c r="DDU1340" i="8" s="1"/>
  <c r="DDT1330" i="8"/>
  <c r="DDT1334" i="8" s="1"/>
  <c r="DDT1340" i="8" s="1"/>
  <c r="DDE1330" i="8"/>
  <c r="DDE1334" i="8" s="1"/>
  <c r="DDE1340" i="8" s="1"/>
  <c r="DDD1330" i="8"/>
  <c r="DDD1334" i="8" s="1"/>
  <c r="DDD1340" i="8" s="1"/>
  <c r="DCO1330" i="8"/>
  <c r="DCO1334" i="8" s="1"/>
  <c r="DCO1340" i="8" s="1"/>
  <c r="DCN1330" i="8"/>
  <c r="DCN1334" i="8" s="1"/>
  <c r="DCN1340" i="8" s="1"/>
  <c r="DBY1330" i="8"/>
  <c r="DBY1334" i="8" s="1"/>
  <c r="DBY1340" i="8" s="1"/>
  <c r="DBX1330" i="8"/>
  <c r="DBX1334" i="8" s="1"/>
  <c r="DBX1340" i="8" s="1"/>
  <c r="DBI1330" i="8"/>
  <c r="DBI1334" i="8" s="1"/>
  <c r="DBI1340" i="8" s="1"/>
  <c r="DBH1330" i="8"/>
  <c r="DBH1334" i="8" s="1"/>
  <c r="DBH1340" i="8" s="1"/>
  <c r="DAS1330" i="8"/>
  <c r="DAS1334" i="8" s="1"/>
  <c r="DAS1340" i="8" s="1"/>
  <c r="DAR1330" i="8"/>
  <c r="DAR1334" i="8" s="1"/>
  <c r="DAR1340" i="8" s="1"/>
  <c r="DAC1330" i="8"/>
  <c r="DAC1334" i="8" s="1"/>
  <c r="DAC1340" i="8" s="1"/>
  <c r="DAB1330" i="8"/>
  <c r="DAB1334" i="8" s="1"/>
  <c r="DAB1340" i="8" s="1"/>
  <c r="CZM1330" i="8"/>
  <c r="CZM1334" i="8" s="1"/>
  <c r="CZM1340" i="8" s="1"/>
  <c r="CZL1330" i="8"/>
  <c r="CZL1334" i="8" s="1"/>
  <c r="CZL1340" i="8" s="1"/>
  <c r="CYW1330" i="8"/>
  <c r="CYW1334" i="8" s="1"/>
  <c r="CYW1340" i="8" s="1"/>
  <c r="CYV1330" i="8"/>
  <c r="CYV1334" i="8" s="1"/>
  <c r="CYV1340" i="8" s="1"/>
  <c r="CYG1330" i="8"/>
  <c r="CYG1334" i="8" s="1"/>
  <c r="CYG1340" i="8" s="1"/>
  <c r="CYF1330" i="8"/>
  <c r="CYF1334" i="8" s="1"/>
  <c r="CYF1340" i="8" s="1"/>
  <c r="CXQ1330" i="8"/>
  <c r="CXQ1334" i="8" s="1"/>
  <c r="CXQ1340" i="8" s="1"/>
  <c r="CXP1330" i="8"/>
  <c r="CXP1334" i="8" s="1"/>
  <c r="CXP1340" i="8" s="1"/>
  <c r="CXA1330" i="8"/>
  <c r="CXA1334" i="8" s="1"/>
  <c r="CXA1340" i="8" s="1"/>
  <c r="CWZ1330" i="8"/>
  <c r="CWZ1334" i="8" s="1"/>
  <c r="CWZ1340" i="8" s="1"/>
  <c r="CWK1330" i="8"/>
  <c r="CWK1334" i="8" s="1"/>
  <c r="CWK1340" i="8" s="1"/>
  <c r="CWJ1330" i="8"/>
  <c r="CWJ1334" i="8" s="1"/>
  <c r="CWJ1340" i="8" s="1"/>
  <c r="CVU1330" i="8"/>
  <c r="CVU1334" i="8" s="1"/>
  <c r="CVU1340" i="8" s="1"/>
  <c r="CVT1330" i="8"/>
  <c r="CVT1334" i="8" s="1"/>
  <c r="CVT1340" i="8" s="1"/>
  <c r="CVE1330" i="8"/>
  <c r="CVE1334" i="8" s="1"/>
  <c r="CVE1340" i="8" s="1"/>
  <c r="CVD1330" i="8"/>
  <c r="CVD1334" i="8" s="1"/>
  <c r="CVD1340" i="8" s="1"/>
  <c r="CUO1330" i="8"/>
  <c r="CUO1334" i="8" s="1"/>
  <c r="CUO1340" i="8" s="1"/>
  <c r="CUN1330" i="8"/>
  <c r="CUN1334" i="8" s="1"/>
  <c r="CUN1340" i="8" s="1"/>
  <c r="CTY1330" i="8"/>
  <c r="CTY1334" i="8" s="1"/>
  <c r="CTY1340" i="8" s="1"/>
  <c r="CTX1330" i="8"/>
  <c r="CTX1334" i="8" s="1"/>
  <c r="CTX1340" i="8" s="1"/>
  <c r="CTI1330" i="8"/>
  <c r="CTI1334" i="8" s="1"/>
  <c r="CTI1340" i="8" s="1"/>
  <c r="CTH1330" i="8"/>
  <c r="CTH1334" i="8" s="1"/>
  <c r="CTH1340" i="8" s="1"/>
  <c r="CSS1330" i="8"/>
  <c r="CSS1334" i="8" s="1"/>
  <c r="CSS1340" i="8" s="1"/>
  <c r="CSR1330" i="8"/>
  <c r="CSR1334" i="8" s="1"/>
  <c r="CSR1340" i="8" s="1"/>
  <c r="CSC1330" i="8"/>
  <c r="CSC1334" i="8" s="1"/>
  <c r="CSC1340" i="8" s="1"/>
  <c r="CSB1330" i="8"/>
  <c r="CSB1334" i="8" s="1"/>
  <c r="CSB1340" i="8" s="1"/>
  <c r="CRM1330" i="8"/>
  <c r="CRM1334" i="8" s="1"/>
  <c r="CRM1340" i="8" s="1"/>
  <c r="CRL1330" i="8"/>
  <c r="CRL1334" i="8" s="1"/>
  <c r="CRL1340" i="8" s="1"/>
  <c r="CQW1330" i="8"/>
  <c r="CQW1334" i="8" s="1"/>
  <c r="CQW1340" i="8" s="1"/>
  <c r="CQV1330" i="8"/>
  <c r="CQV1334" i="8" s="1"/>
  <c r="CQV1340" i="8" s="1"/>
  <c r="CQG1330" i="8"/>
  <c r="CQG1334" i="8" s="1"/>
  <c r="CQG1340" i="8" s="1"/>
  <c r="CQF1330" i="8"/>
  <c r="CQF1334" i="8" s="1"/>
  <c r="CQF1340" i="8" s="1"/>
  <c r="CPQ1330" i="8"/>
  <c r="CPQ1334" i="8" s="1"/>
  <c r="CPQ1340" i="8" s="1"/>
  <c r="CPP1330" i="8"/>
  <c r="CPP1334" i="8" s="1"/>
  <c r="CPP1340" i="8" s="1"/>
  <c r="CPA1330" i="8"/>
  <c r="CPA1334" i="8" s="1"/>
  <c r="CPA1340" i="8" s="1"/>
  <c r="COZ1330" i="8"/>
  <c r="COZ1334" i="8" s="1"/>
  <c r="COZ1340" i="8" s="1"/>
  <c r="COK1330" i="8"/>
  <c r="COK1334" i="8" s="1"/>
  <c r="COK1340" i="8" s="1"/>
  <c r="COJ1330" i="8"/>
  <c r="COJ1334" i="8" s="1"/>
  <c r="COJ1340" i="8" s="1"/>
  <c r="CNU1330" i="8"/>
  <c r="CNU1334" i="8" s="1"/>
  <c r="CNU1340" i="8" s="1"/>
  <c r="CNT1330" i="8"/>
  <c r="CNT1334" i="8" s="1"/>
  <c r="CNT1340" i="8" s="1"/>
  <c r="CNE1330" i="8"/>
  <c r="CNE1334" i="8" s="1"/>
  <c r="CNE1340" i="8" s="1"/>
  <c r="CND1330" i="8"/>
  <c r="CND1334" i="8" s="1"/>
  <c r="CND1340" i="8" s="1"/>
  <c r="CMO1330" i="8"/>
  <c r="CMO1334" i="8" s="1"/>
  <c r="CMO1340" i="8" s="1"/>
  <c r="CMN1330" i="8"/>
  <c r="CMN1334" i="8" s="1"/>
  <c r="CMN1340" i="8" s="1"/>
  <c r="CLY1330" i="8"/>
  <c r="CLY1334" i="8" s="1"/>
  <c r="CLY1340" i="8" s="1"/>
  <c r="CLX1330" i="8"/>
  <c r="CLX1334" i="8" s="1"/>
  <c r="CLX1340" i="8" s="1"/>
  <c r="CLI1330" i="8"/>
  <c r="CLI1334" i="8" s="1"/>
  <c r="CLI1340" i="8" s="1"/>
  <c r="CLH1330" i="8"/>
  <c r="CLH1334" i="8" s="1"/>
  <c r="CLH1340" i="8" s="1"/>
  <c r="CKS1330" i="8"/>
  <c r="CKS1334" i="8" s="1"/>
  <c r="CKS1340" i="8" s="1"/>
  <c r="CKR1330" i="8"/>
  <c r="CKR1334" i="8" s="1"/>
  <c r="CKR1340" i="8" s="1"/>
  <c r="CKC1330" i="8"/>
  <c r="CKC1334" i="8" s="1"/>
  <c r="CKC1340" i="8" s="1"/>
  <c r="CKB1330" i="8"/>
  <c r="CKB1334" i="8" s="1"/>
  <c r="CKB1340" i="8" s="1"/>
  <c r="CJM1330" i="8"/>
  <c r="CJM1334" i="8" s="1"/>
  <c r="CJM1340" i="8" s="1"/>
  <c r="CJL1330" i="8"/>
  <c r="CJL1334" i="8" s="1"/>
  <c r="CJL1340" i="8" s="1"/>
  <c r="CIW1330" i="8"/>
  <c r="CIW1334" i="8" s="1"/>
  <c r="CIW1340" i="8" s="1"/>
  <c r="CIV1330" i="8"/>
  <c r="CIV1334" i="8" s="1"/>
  <c r="CIV1340" i="8" s="1"/>
  <c r="CIG1330" i="8"/>
  <c r="CIG1334" i="8" s="1"/>
  <c r="CIG1340" i="8" s="1"/>
  <c r="CIF1330" i="8"/>
  <c r="CIF1334" i="8" s="1"/>
  <c r="CIF1340" i="8" s="1"/>
  <c r="CHQ1330" i="8"/>
  <c r="CHQ1334" i="8" s="1"/>
  <c r="CHQ1340" i="8" s="1"/>
  <c r="CHP1330" i="8"/>
  <c r="CHP1334" i="8" s="1"/>
  <c r="CHP1340" i="8" s="1"/>
  <c r="CHA1330" i="8"/>
  <c r="CHA1334" i="8" s="1"/>
  <c r="CHA1340" i="8" s="1"/>
  <c r="CGZ1330" i="8"/>
  <c r="CGZ1334" i="8" s="1"/>
  <c r="CGZ1340" i="8" s="1"/>
  <c r="CGK1330" i="8"/>
  <c r="CGK1334" i="8" s="1"/>
  <c r="CGK1340" i="8" s="1"/>
  <c r="CGJ1330" i="8"/>
  <c r="CGJ1334" i="8" s="1"/>
  <c r="CGJ1340" i="8" s="1"/>
  <c r="CFU1330" i="8"/>
  <c r="CFU1334" i="8" s="1"/>
  <c r="CFU1340" i="8" s="1"/>
  <c r="CFT1330" i="8"/>
  <c r="CFT1334" i="8" s="1"/>
  <c r="CFT1340" i="8" s="1"/>
  <c r="CFE1330" i="8"/>
  <c r="CFE1334" i="8" s="1"/>
  <c r="CFE1340" i="8" s="1"/>
  <c r="CFD1330" i="8"/>
  <c r="CFD1334" i="8" s="1"/>
  <c r="CFD1340" i="8" s="1"/>
  <c r="CEO1330" i="8"/>
  <c r="CEO1334" i="8" s="1"/>
  <c r="CEO1340" i="8" s="1"/>
  <c r="CEN1330" i="8"/>
  <c r="CEN1334" i="8" s="1"/>
  <c r="CEN1340" i="8" s="1"/>
  <c r="CDY1330" i="8"/>
  <c r="CDY1334" i="8" s="1"/>
  <c r="CDY1340" i="8" s="1"/>
  <c r="CDX1330" i="8"/>
  <c r="CDX1334" i="8" s="1"/>
  <c r="CDX1340" i="8" s="1"/>
  <c r="CDI1330" i="8"/>
  <c r="CDI1334" i="8" s="1"/>
  <c r="CDI1340" i="8" s="1"/>
  <c r="CDH1330" i="8"/>
  <c r="CDH1334" i="8" s="1"/>
  <c r="CDH1340" i="8" s="1"/>
  <c r="CCS1330" i="8"/>
  <c r="CCS1334" i="8" s="1"/>
  <c r="CCS1340" i="8" s="1"/>
  <c r="CCR1330" i="8"/>
  <c r="CCR1334" i="8" s="1"/>
  <c r="CCR1340" i="8" s="1"/>
  <c r="CCC1330" i="8"/>
  <c r="CCC1334" i="8" s="1"/>
  <c r="CCC1340" i="8" s="1"/>
  <c r="CCB1330" i="8"/>
  <c r="CCB1334" i="8" s="1"/>
  <c r="CCB1340" i="8" s="1"/>
  <c r="CBM1330" i="8"/>
  <c r="CBM1334" i="8" s="1"/>
  <c r="CBM1340" i="8" s="1"/>
  <c r="CBL1330" i="8"/>
  <c r="CBL1334" i="8" s="1"/>
  <c r="CBL1340" i="8" s="1"/>
  <c r="CAW1330" i="8"/>
  <c r="CAW1334" i="8" s="1"/>
  <c r="CAW1340" i="8" s="1"/>
  <c r="CAV1330" i="8"/>
  <c r="CAV1334" i="8" s="1"/>
  <c r="CAV1340" i="8" s="1"/>
  <c r="CAG1330" i="8"/>
  <c r="CAG1334" i="8" s="1"/>
  <c r="CAG1340" i="8" s="1"/>
  <c r="CAF1330" i="8"/>
  <c r="CAF1334" i="8" s="1"/>
  <c r="CAF1340" i="8" s="1"/>
  <c r="BZQ1330" i="8"/>
  <c r="BZQ1334" i="8" s="1"/>
  <c r="BZQ1340" i="8" s="1"/>
  <c r="BZP1330" i="8"/>
  <c r="BZP1334" i="8" s="1"/>
  <c r="BZP1340" i="8" s="1"/>
  <c r="BZA1330" i="8"/>
  <c r="BZA1334" i="8" s="1"/>
  <c r="BZA1340" i="8" s="1"/>
  <c r="BYZ1330" i="8"/>
  <c r="BYZ1334" i="8" s="1"/>
  <c r="BYZ1340" i="8" s="1"/>
  <c r="BYK1330" i="8"/>
  <c r="BYK1334" i="8" s="1"/>
  <c r="BYK1340" i="8" s="1"/>
  <c r="BYJ1330" i="8"/>
  <c r="BYJ1334" i="8" s="1"/>
  <c r="BYJ1340" i="8" s="1"/>
  <c r="BXU1330" i="8"/>
  <c r="BXU1334" i="8" s="1"/>
  <c r="BXU1340" i="8" s="1"/>
  <c r="BXT1330" i="8"/>
  <c r="BXT1334" i="8" s="1"/>
  <c r="BXT1340" i="8" s="1"/>
  <c r="BXE1330" i="8"/>
  <c r="BXE1334" i="8" s="1"/>
  <c r="BXE1340" i="8" s="1"/>
  <c r="BXD1330" i="8"/>
  <c r="BXD1334" i="8" s="1"/>
  <c r="BXD1340" i="8" s="1"/>
  <c r="BWO1330" i="8"/>
  <c r="BWO1334" i="8" s="1"/>
  <c r="BWO1340" i="8" s="1"/>
  <c r="BWN1330" i="8"/>
  <c r="BWN1334" i="8" s="1"/>
  <c r="BWN1340" i="8" s="1"/>
  <c r="BVY1330" i="8"/>
  <c r="BVY1334" i="8" s="1"/>
  <c r="BVY1340" i="8" s="1"/>
  <c r="BVX1330" i="8"/>
  <c r="BVX1334" i="8" s="1"/>
  <c r="BVX1340" i="8" s="1"/>
  <c r="BVI1330" i="8"/>
  <c r="BVI1334" i="8" s="1"/>
  <c r="BVI1340" i="8" s="1"/>
  <c r="BVH1330" i="8"/>
  <c r="BVH1334" i="8" s="1"/>
  <c r="BVH1340" i="8" s="1"/>
  <c r="BUS1330" i="8"/>
  <c r="BUS1334" i="8" s="1"/>
  <c r="BUS1340" i="8" s="1"/>
  <c r="BUR1330" i="8"/>
  <c r="BUR1334" i="8" s="1"/>
  <c r="BUR1340" i="8" s="1"/>
  <c r="BUC1330" i="8"/>
  <c r="BUC1334" i="8" s="1"/>
  <c r="BUC1340" i="8" s="1"/>
  <c r="BUB1330" i="8"/>
  <c r="BUB1334" i="8" s="1"/>
  <c r="BUB1340" i="8" s="1"/>
  <c r="BTM1330" i="8"/>
  <c r="BTM1334" i="8" s="1"/>
  <c r="BTM1340" i="8" s="1"/>
  <c r="BTL1330" i="8"/>
  <c r="BTL1334" i="8" s="1"/>
  <c r="BTL1340" i="8" s="1"/>
  <c r="BSW1330" i="8"/>
  <c r="BSW1334" i="8" s="1"/>
  <c r="BSW1340" i="8" s="1"/>
  <c r="BSV1330" i="8"/>
  <c r="BSV1334" i="8" s="1"/>
  <c r="BSV1340" i="8" s="1"/>
  <c r="BSG1330" i="8"/>
  <c r="BSG1334" i="8" s="1"/>
  <c r="BSG1340" i="8" s="1"/>
  <c r="BSF1330" i="8"/>
  <c r="BSF1334" i="8" s="1"/>
  <c r="BSF1340" i="8" s="1"/>
  <c r="BRQ1330" i="8"/>
  <c r="BRQ1334" i="8" s="1"/>
  <c r="BRQ1340" i="8" s="1"/>
  <c r="BRP1330" i="8"/>
  <c r="BRP1334" i="8" s="1"/>
  <c r="BRP1340" i="8" s="1"/>
  <c r="BRA1330" i="8"/>
  <c r="BRA1334" i="8" s="1"/>
  <c r="BRA1340" i="8" s="1"/>
  <c r="BQZ1330" i="8"/>
  <c r="BQZ1334" i="8" s="1"/>
  <c r="BQZ1340" i="8" s="1"/>
  <c r="BQK1330" i="8"/>
  <c r="BQK1334" i="8" s="1"/>
  <c r="BQK1340" i="8" s="1"/>
  <c r="BQJ1330" i="8"/>
  <c r="BQJ1334" i="8" s="1"/>
  <c r="BQJ1340" i="8" s="1"/>
  <c r="BPU1330" i="8"/>
  <c r="BPU1334" i="8" s="1"/>
  <c r="BPU1340" i="8" s="1"/>
  <c r="BPT1330" i="8"/>
  <c r="BPT1334" i="8" s="1"/>
  <c r="BPT1340" i="8" s="1"/>
  <c r="BPE1330" i="8"/>
  <c r="BPE1334" i="8" s="1"/>
  <c r="BPE1340" i="8" s="1"/>
  <c r="BPD1330" i="8"/>
  <c r="BPD1334" i="8" s="1"/>
  <c r="BPD1340" i="8" s="1"/>
  <c r="BOO1330" i="8"/>
  <c r="BOO1334" i="8" s="1"/>
  <c r="BOO1340" i="8" s="1"/>
  <c r="BON1330" i="8"/>
  <c r="BON1334" i="8" s="1"/>
  <c r="BON1340" i="8" s="1"/>
  <c r="BNY1330" i="8"/>
  <c r="BNY1334" i="8" s="1"/>
  <c r="BNY1340" i="8" s="1"/>
  <c r="BNX1330" i="8"/>
  <c r="BNX1334" i="8" s="1"/>
  <c r="BNX1340" i="8" s="1"/>
  <c r="BNI1330" i="8"/>
  <c r="BNI1334" i="8" s="1"/>
  <c r="BNI1340" i="8" s="1"/>
  <c r="BNH1330" i="8"/>
  <c r="BNH1334" i="8" s="1"/>
  <c r="BNH1340" i="8" s="1"/>
  <c r="BMS1330" i="8"/>
  <c r="BMS1334" i="8" s="1"/>
  <c r="BMS1340" i="8" s="1"/>
  <c r="BMR1330" i="8"/>
  <c r="BMR1334" i="8" s="1"/>
  <c r="BMR1340" i="8" s="1"/>
  <c r="BMC1330" i="8"/>
  <c r="BMC1334" i="8" s="1"/>
  <c r="BMC1340" i="8" s="1"/>
  <c r="BMB1330" i="8"/>
  <c r="BMB1334" i="8" s="1"/>
  <c r="BMB1340" i="8" s="1"/>
  <c r="BLM1330" i="8"/>
  <c r="BLM1334" i="8" s="1"/>
  <c r="BLM1340" i="8" s="1"/>
  <c r="BLL1330" i="8"/>
  <c r="BLL1334" i="8" s="1"/>
  <c r="BLL1340" i="8" s="1"/>
  <c r="BKW1330" i="8"/>
  <c r="BKW1334" i="8" s="1"/>
  <c r="BKW1340" i="8" s="1"/>
  <c r="BKV1330" i="8"/>
  <c r="BKV1334" i="8" s="1"/>
  <c r="BKV1340" i="8" s="1"/>
  <c r="BKG1330" i="8"/>
  <c r="BKG1334" i="8" s="1"/>
  <c r="BKG1340" i="8" s="1"/>
  <c r="BKF1330" i="8"/>
  <c r="BKF1334" i="8" s="1"/>
  <c r="BKF1340" i="8" s="1"/>
  <c r="BJQ1330" i="8"/>
  <c r="BJQ1334" i="8" s="1"/>
  <c r="BJQ1340" i="8" s="1"/>
  <c r="BJP1330" i="8"/>
  <c r="BJP1334" i="8" s="1"/>
  <c r="BJP1340" i="8" s="1"/>
  <c r="BJA1330" i="8"/>
  <c r="BJA1334" i="8" s="1"/>
  <c r="BJA1340" i="8" s="1"/>
  <c r="BIZ1330" i="8"/>
  <c r="BIZ1334" i="8" s="1"/>
  <c r="BIZ1340" i="8" s="1"/>
  <c r="BIK1330" i="8"/>
  <c r="BIK1334" i="8" s="1"/>
  <c r="BIK1340" i="8" s="1"/>
  <c r="BIJ1330" i="8"/>
  <c r="BIJ1334" i="8" s="1"/>
  <c r="BIJ1340" i="8" s="1"/>
  <c r="BHU1330" i="8"/>
  <c r="BHU1334" i="8" s="1"/>
  <c r="BHU1340" i="8" s="1"/>
  <c r="BHT1330" i="8"/>
  <c r="BHT1334" i="8" s="1"/>
  <c r="BHT1340" i="8" s="1"/>
  <c r="BHE1330" i="8"/>
  <c r="BHE1334" i="8" s="1"/>
  <c r="BHE1340" i="8" s="1"/>
  <c r="BHD1330" i="8"/>
  <c r="BHD1334" i="8" s="1"/>
  <c r="BHD1340" i="8" s="1"/>
  <c r="BGO1330" i="8"/>
  <c r="BGO1334" i="8" s="1"/>
  <c r="BGO1340" i="8" s="1"/>
  <c r="BGN1330" i="8"/>
  <c r="BGN1334" i="8" s="1"/>
  <c r="BGN1340" i="8" s="1"/>
  <c r="BFY1330" i="8"/>
  <c r="BFY1334" i="8" s="1"/>
  <c r="BFY1340" i="8" s="1"/>
  <c r="BFX1330" i="8"/>
  <c r="BFX1334" i="8" s="1"/>
  <c r="BFX1340" i="8" s="1"/>
  <c r="BFI1330" i="8"/>
  <c r="BFI1334" i="8" s="1"/>
  <c r="BFI1340" i="8" s="1"/>
  <c r="BFH1330" i="8"/>
  <c r="BFH1334" i="8" s="1"/>
  <c r="BFH1340" i="8" s="1"/>
  <c r="BES1330" i="8"/>
  <c r="BES1334" i="8" s="1"/>
  <c r="BES1340" i="8" s="1"/>
  <c r="BER1330" i="8"/>
  <c r="BER1334" i="8" s="1"/>
  <c r="BER1340" i="8" s="1"/>
  <c r="BEC1330" i="8"/>
  <c r="BEC1334" i="8" s="1"/>
  <c r="BEC1340" i="8" s="1"/>
  <c r="BEB1330" i="8"/>
  <c r="BEB1334" i="8" s="1"/>
  <c r="BEB1340" i="8" s="1"/>
  <c r="BDM1330" i="8"/>
  <c r="BDM1334" i="8" s="1"/>
  <c r="BDM1340" i="8" s="1"/>
  <c r="BDL1330" i="8"/>
  <c r="BDL1334" i="8" s="1"/>
  <c r="BDL1340" i="8" s="1"/>
  <c r="BCW1330" i="8"/>
  <c r="BCW1334" i="8" s="1"/>
  <c r="BCW1340" i="8" s="1"/>
  <c r="BCV1330" i="8"/>
  <c r="BCV1334" i="8" s="1"/>
  <c r="BCV1340" i="8" s="1"/>
  <c r="BCG1330" i="8"/>
  <c r="BCG1334" i="8" s="1"/>
  <c r="BCG1340" i="8" s="1"/>
  <c r="BCF1330" i="8"/>
  <c r="BCF1334" i="8" s="1"/>
  <c r="BCF1340" i="8" s="1"/>
  <c r="BBQ1330" i="8"/>
  <c r="BBQ1334" i="8" s="1"/>
  <c r="BBQ1340" i="8" s="1"/>
  <c r="BBP1330" i="8"/>
  <c r="BBP1334" i="8" s="1"/>
  <c r="BBP1340" i="8" s="1"/>
  <c r="BBA1330" i="8"/>
  <c r="BBA1334" i="8" s="1"/>
  <c r="BBA1340" i="8" s="1"/>
  <c r="BAZ1330" i="8"/>
  <c r="BAZ1334" i="8" s="1"/>
  <c r="BAZ1340" i="8" s="1"/>
  <c r="BAK1330" i="8"/>
  <c r="BAK1334" i="8" s="1"/>
  <c r="BAK1340" i="8" s="1"/>
  <c r="BAJ1330" i="8"/>
  <c r="BAJ1334" i="8" s="1"/>
  <c r="BAJ1340" i="8" s="1"/>
  <c r="AZU1330" i="8"/>
  <c r="AZU1334" i="8" s="1"/>
  <c r="AZU1340" i="8" s="1"/>
  <c r="AZT1330" i="8"/>
  <c r="AZT1334" i="8" s="1"/>
  <c r="AZT1340" i="8" s="1"/>
  <c r="AZE1330" i="8"/>
  <c r="AZE1334" i="8" s="1"/>
  <c r="AZE1340" i="8" s="1"/>
  <c r="AZD1330" i="8"/>
  <c r="AZD1334" i="8" s="1"/>
  <c r="AZD1340" i="8" s="1"/>
  <c r="AYO1330" i="8"/>
  <c r="AYO1334" i="8" s="1"/>
  <c r="AYO1340" i="8" s="1"/>
  <c r="AYN1330" i="8"/>
  <c r="AYN1334" i="8" s="1"/>
  <c r="AYN1340" i="8" s="1"/>
  <c r="AXY1330" i="8"/>
  <c r="AXY1334" i="8" s="1"/>
  <c r="AXY1340" i="8" s="1"/>
  <c r="AXX1330" i="8"/>
  <c r="AXX1334" i="8" s="1"/>
  <c r="AXX1340" i="8" s="1"/>
  <c r="AXI1330" i="8"/>
  <c r="AXI1334" i="8" s="1"/>
  <c r="AXI1340" i="8" s="1"/>
  <c r="AXH1330" i="8"/>
  <c r="AXH1334" i="8" s="1"/>
  <c r="AXH1340" i="8" s="1"/>
  <c r="AWS1330" i="8"/>
  <c r="AWS1334" i="8" s="1"/>
  <c r="AWS1340" i="8" s="1"/>
  <c r="AWR1330" i="8"/>
  <c r="AWR1334" i="8" s="1"/>
  <c r="AWR1340" i="8" s="1"/>
  <c r="AWC1330" i="8"/>
  <c r="AWC1334" i="8" s="1"/>
  <c r="AWC1340" i="8" s="1"/>
  <c r="AWB1330" i="8"/>
  <c r="AWB1334" i="8" s="1"/>
  <c r="AWB1340" i="8" s="1"/>
  <c r="AVM1330" i="8"/>
  <c r="AVM1334" i="8" s="1"/>
  <c r="AVM1340" i="8" s="1"/>
  <c r="AVL1330" i="8"/>
  <c r="AVL1334" i="8" s="1"/>
  <c r="AVL1340" i="8" s="1"/>
  <c r="AUW1330" i="8"/>
  <c r="AUW1334" i="8" s="1"/>
  <c r="AUW1340" i="8" s="1"/>
  <c r="AUV1330" i="8"/>
  <c r="AUV1334" i="8" s="1"/>
  <c r="AUV1340" i="8" s="1"/>
  <c r="AUG1330" i="8"/>
  <c r="AUG1334" i="8" s="1"/>
  <c r="AUG1340" i="8" s="1"/>
  <c r="AUF1330" i="8"/>
  <c r="AUF1334" i="8" s="1"/>
  <c r="AUF1340" i="8" s="1"/>
  <c r="ATQ1330" i="8"/>
  <c r="ATQ1334" i="8" s="1"/>
  <c r="ATQ1340" i="8" s="1"/>
  <c r="ATP1330" i="8"/>
  <c r="ATP1334" i="8" s="1"/>
  <c r="ATP1340" i="8" s="1"/>
  <c r="ATA1330" i="8"/>
  <c r="ATA1334" i="8" s="1"/>
  <c r="ATA1340" i="8" s="1"/>
  <c r="ASZ1330" i="8"/>
  <c r="ASZ1334" i="8" s="1"/>
  <c r="ASZ1340" i="8" s="1"/>
  <c r="ASK1330" i="8"/>
  <c r="ASK1334" i="8" s="1"/>
  <c r="ASK1340" i="8" s="1"/>
  <c r="ASJ1330" i="8"/>
  <c r="ASJ1334" i="8" s="1"/>
  <c r="ASJ1340" i="8" s="1"/>
  <c r="ARU1330" i="8"/>
  <c r="ARU1334" i="8" s="1"/>
  <c r="ARU1340" i="8" s="1"/>
  <c r="ART1330" i="8"/>
  <c r="ART1334" i="8" s="1"/>
  <c r="ART1340" i="8" s="1"/>
  <c r="ARE1330" i="8"/>
  <c r="ARE1334" i="8" s="1"/>
  <c r="ARE1340" i="8" s="1"/>
  <c r="ARD1330" i="8"/>
  <c r="ARD1334" i="8" s="1"/>
  <c r="ARD1340" i="8" s="1"/>
  <c r="AQO1330" i="8"/>
  <c r="AQO1334" i="8" s="1"/>
  <c r="AQO1340" i="8" s="1"/>
  <c r="AQN1330" i="8"/>
  <c r="AQN1334" i="8" s="1"/>
  <c r="AQN1340" i="8" s="1"/>
  <c r="APY1330" i="8"/>
  <c r="APY1334" i="8" s="1"/>
  <c r="APY1340" i="8" s="1"/>
  <c r="APX1330" i="8"/>
  <c r="APX1334" i="8" s="1"/>
  <c r="APX1340" i="8" s="1"/>
  <c r="API1330" i="8"/>
  <c r="API1334" i="8" s="1"/>
  <c r="API1340" i="8" s="1"/>
  <c r="APH1330" i="8"/>
  <c r="APH1334" i="8" s="1"/>
  <c r="APH1340" i="8" s="1"/>
  <c r="AOS1330" i="8"/>
  <c r="AOS1334" i="8" s="1"/>
  <c r="AOS1340" i="8" s="1"/>
  <c r="AOR1330" i="8"/>
  <c r="AOR1334" i="8" s="1"/>
  <c r="AOR1340" i="8" s="1"/>
  <c r="AOC1330" i="8"/>
  <c r="AOC1334" i="8" s="1"/>
  <c r="AOC1340" i="8" s="1"/>
  <c r="AOB1330" i="8"/>
  <c r="AOB1334" i="8" s="1"/>
  <c r="AOB1340" i="8" s="1"/>
  <c r="ANM1330" i="8"/>
  <c r="ANM1334" i="8" s="1"/>
  <c r="ANM1340" i="8" s="1"/>
  <c r="ANL1330" i="8"/>
  <c r="ANL1334" i="8" s="1"/>
  <c r="ANL1340" i="8" s="1"/>
  <c r="AMW1330" i="8"/>
  <c r="AMW1334" i="8" s="1"/>
  <c r="AMW1340" i="8" s="1"/>
  <c r="AMV1330" i="8"/>
  <c r="AMV1334" i="8" s="1"/>
  <c r="AMV1340" i="8" s="1"/>
  <c r="AMG1330" i="8"/>
  <c r="AMG1334" i="8" s="1"/>
  <c r="AMG1340" i="8" s="1"/>
  <c r="AMF1330" i="8"/>
  <c r="AMF1334" i="8" s="1"/>
  <c r="AMF1340" i="8" s="1"/>
  <c r="ALQ1330" i="8"/>
  <c r="ALQ1334" i="8" s="1"/>
  <c r="ALQ1340" i="8" s="1"/>
  <c r="ALP1330" i="8"/>
  <c r="ALP1334" i="8" s="1"/>
  <c r="ALP1340" i="8" s="1"/>
  <c r="ALA1330" i="8"/>
  <c r="ALA1334" i="8" s="1"/>
  <c r="ALA1340" i="8" s="1"/>
  <c r="AKZ1330" i="8"/>
  <c r="AKZ1334" i="8" s="1"/>
  <c r="AKZ1340" i="8" s="1"/>
  <c r="AKK1330" i="8"/>
  <c r="AKK1334" i="8" s="1"/>
  <c r="AKK1340" i="8" s="1"/>
  <c r="AKJ1330" i="8"/>
  <c r="AKJ1334" i="8" s="1"/>
  <c r="AKJ1340" i="8" s="1"/>
  <c r="AJU1330" i="8"/>
  <c r="AJU1334" i="8" s="1"/>
  <c r="AJU1340" i="8" s="1"/>
  <c r="AJT1330" i="8"/>
  <c r="AJT1334" i="8" s="1"/>
  <c r="AJT1340" i="8" s="1"/>
  <c r="AJE1330" i="8"/>
  <c r="AJE1334" i="8" s="1"/>
  <c r="AJE1340" i="8" s="1"/>
  <c r="AJD1330" i="8"/>
  <c r="AJD1334" i="8" s="1"/>
  <c r="AJD1340" i="8" s="1"/>
  <c r="AIO1330" i="8"/>
  <c r="AIO1334" i="8" s="1"/>
  <c r="AIO1340" i="8" s="1"/>
  <c r="AIN1330" i="8"/>
  <c r="AIN1334" i="8" s="1"/>
  <c r="AIN1340" i="8" s="1"/>
  <c r="AHY1330" i="8"/>
  <c r="AHY1334" i="8" s="1"/>
  <c r="AHY1340" i="8" s="1"/>
  <c r="AHX1330" i="8"/>
  <c r="AHX1334" i="8" s="1"/>
  <c r="AHX1340" i="8" s="1"/>
  <c r="AHI1330" i="8"/>
  <c r="AHI1334" i="8" s="1"/>
  <c r="AHI1340" i="8" s="1"/>
  <c r="AHH1330" i="8"/>
  <c r="AHH1334" i="8" s="1"/>
  <c r="AHH1340" i="8" s="1"/>
  <c r="AGS1330" i="8"/>
  <c r="AGS1334" i="8" s="1"/>
  <c r="AGS1340" i="8" s="1"/>
  <c r="AGR1330" i="8"/>
  <c r="AGR1334" i="8" s="1"/>
  <c r="AGR1340" i="8" s="1"/>
  <c r="AGC1330" i="8"/>
  <c r="AGC1334" i="8" s="1"/>
  <c r="AGC1340" i="8" s="1"/>
  <c r="AGB1330" i="8"/>
  <c r="AGB1334" i="8" s="1"/>
  <c r="AGB1340" i="8" s="1"/>
  <c r="AFM1330" i="8"/>
  <c r="AFM1334" i="8" s="1"/>
  <c r="AFM1340" i="8" s="1"/>
  <c r="AFL1330" i="8"/>
  <c r="AFL1334" i="8" s="1"/>
  <c r="AFL1340" i="8" s="1"/>
  <c r="AEW1330" i="8"/>
  <c r="AEW1334" i="8" s="1"/>
  <c r="AEW1340" i="8" s="1"/>
  <c r="AEV1330" i="8"/>
  <c r="AEV1334" i="8" s="1"/>
  <c r="AEV1340" i="8" s="1"/>
  <c r="AEG1330" i="8"/>
  <c r="AEG1334" i="8" s="1"/>
  <c r="AEG1340" i="8" s="1"/>
  <c r="AEF1330" i="8"/>
  <c r="AEF1334" i="8" s="1"/>
  <c r="AEF1340" i="8" s="1"/>
  <c r="ADQ1330" i="8"/>
  <c r="ADQ1334" i="8" s="1"/>
  <c r="ADQ1340" i="8" s="1"/>
  <c r="ADP1330" i="8"/>
  <c r="ADP1334" i="8" s="1"/>
  <c r="ADP1340" i="8" s="1"/>
  <c r="ADA1330" i="8"/>
  <c r="ADA1334" i="8" s="1"/>
  <c r="ADA1340" i="8" s="1"/>
  <c r="ACZ1330" i="8"/>
  <c r="ACZ1334" i="8" s="1"/>
  <c r="ACZ1340" i="8" s="1"/>
  <c r="ACK1330" i="8"/>
  <c r="ACK1334" i="8" s="1"/>
  <c r="ACK1340" i="8" s="1"/>
  <c r="ACJ1330" i="8"/>
  <c r="ACJ1334" i="8" s="1"/>
  <c r="ACJ1340" i="8" s="1"/>
  <c r="ABU1330" i="8"/>
  <c r="ABU1334" i="8" s="1"/>
  <c r="ABU1340" i="8" s="1"/>
  <c r="ABT1330" i="8"/>
  <c r="ABT1334" i="8" s="1"/>
  <c r="ABT1340" i="8" s="1"/>
  <c r="ABE1330" i="8"/>
  <c r="ABE1334" i="8" s="1"/>
  <c r="ABE1340" i="8" s="1"/>
  <c r="ABD1330" i="8"/>
  <c r="ABD1334" i="8" s="1"/>
  <c r="ABD1340" i="8" s="1"/>
  <c r="AAO1330" i="8"/>
  <c r="AAO1334" i="8" s="1"/>
  <c r="AAO1340" i="8" s="1"/>
  <c r="AAN1330" i="8"/>
  <c r="AAN1334" i="8" s="1"/>
  <c r="AAN1340" i="8" s="1"/>
  <c r="ZY1330" i="8"/>
  <c r="ZY1334" i="8" s="1"/>
  <c r="ZY1340" i="8" s="1"/>
  <c r="ZX1330" i="8"/>
  <c r="ZX1334" i="8" s="1"/>
  <c r="ZX1340" i="8" s="1"/>
  <c r="ZI1330" i="8"/>
  <c r="ZI1334" i="8" s="1"/>
  <c r="ZI1340" i="8" s="1"/>
  <c r="ZH1330" i="8"/>
  <c r="ZH1334" i="8" s="1"/>
  <c r="ZH1340" i="8" s="1"/>
  <c r="YS1330" i="8"/>
  <c r="YS1334" i="8" s="1"/>
  <c r="YS1340" i="8" s="1"/>
  <c r="YR1330" i="8"/>
  <c r="YR1334" i="8" s="1"/>
  <c r="YR1340" i="8" s="1"/>
  <c r="YC1330" i="8"/>
  <c r="YC1334" i="8" s="1"/>
  <c r="YC1340" i="8" s="1"/>
  <c r="YB1330" i="8"/>
  <c r="YB1334" i="8" s="1"/>
  <c r="YB1340" i="8" s="1"/>
  <c r="XM1330" i="8"/>
  <c r="XM1334" i="8" s="1"/>
  <c r="XM1340" i="8" s="1"/>
  <c r="XL1330" i="8"/>
  <c r="XL1334" i="8" s="1"/>
  <c r="XL1340" i="8" s="1"/>
  <c r="WW1330" i="8"/>
  <c r="WW1334" i="8" s="1"/>
  <c r="WW1340" i="8" s="1"/>
  <c r="WV1330" i="8"/>
  <c r="WV1334" i="8" s="1"/>
  <c r="WV1340" i="8" s="1"/>
  <c r="WG1330" i="8"/>
  <c r="WG1334" i="8" s="1"/>
  <c r="WG1340" i="8" s="1"/>
  <c r="WF1330" i="8"/>
  <c r="WF1334" i="8" s="1"/>
  <c r="WF1340" i="8" s="1"/>
  <c r="VQ1330" i="8"/>
  <c r="VQ1334" i="8" s="1"/>
  <c r="VQ1340" i="8" s="1"/>
  <c r="VP1330" i="8"/>
  <c r="VP1334" i="8" s="1"/>
  <c r="VP1340" i="8" s="1"/>
  <c r="VA1330" i="8"/>
  <c r="VA1334" i="8" s="1"/>
  <c r="VA1340" i="8" s="1"/>
  <c r="UZ1330" i="8"/>
  <c r="UZ1334" i="8" s="1"/>
  <c r="UZ1340" i="8" s="1"/>
  <c r="UK1330" i="8"/>
  <c r="UK1334" i="8" s="1"/>
  <c r="UK1340" i="8" s="1"/>
  <c r="UJ1330" i="8"/>
  <c r="UJ1334" i="8" s="1"/>
  <c r="UJ1340" i="8" s="1"/>
  <c r="TU1330" i="8"/>
  <c r="TU1334" i="8" s="1"/>
  <c r="TU1340" i="8" s="1"/>
  <c r="TT1330" i="8"/>
  <c r="TT1334" i="8" s="1"/>
  <c r="TT1340" i="8" s="1"/>
  <c r="TE1330" i="8"/>
  <c r="TE1334" i="8" s="1"/>
  <c r="TE1340" i="8" s="1"/>
  <c r="TD1330" i="8"/>
  <c r="TD1334" i="8" s="1"/>
  <c r="TD1340" i="8" s="1"/>
  <c r="SO1330" i="8"/>
  <c r="SO1334" i="8" s="1"/>
  <c r="SO1340" i="8" s="1"/>
  <c r="SN1330" i="8"/>
  <c r="SN1334" i="8" s="1"/>
  <c r="SN1340" i="8" s="1"/>
  <c r="RY1330" i="8"/>
  <c r="RY1334" i="8" s="1"/>
  <c r="RY1340" i="8" s="1"/>
  <c r="RX1330" i="8"/>
  <c r="RX1334" i="8" s="1"/>
  <c r="RX1340" i="8" s="1"/>
  <c r="RI1330" i="8"/>
  <c r="RI1334" i="8" s="1"/>
  <c r="RI1340" i="8" s="1"/>
  <c r="RH1330" i="8"/>
  <c r="RH1334" i="8" s="1"/>
  <c r="RH1340" i="8" s="1"/>
  <c r="QS1330" i="8"/>
  <c r="QS1334" i="8" s="1"/>
  <c r="QS1340" i="8" s="1"/>
  <c r="QR1330" i="8"/>
  <c r="QR1334" i="8" s="1"/>
  <c r="QR1340" i="8" s="1"/>
  <c r="QC1330" i="8"/>
  <c r="QC1334" i="8" s="1"/>
  <c r="QC1340" i="8" s="1"/>
  <c r="QB1330" i="8"/>
  <c r="QB1334" i="8" s="1"/>
  <c r="QB1340" i="8" s="1"/>
  <c r="PM1330" i="8"/>
  <c r="PM1334" i="8" s="1"/>
  <c r="PM1340" i="8" s="1"/>
  <c r="PL1330" i="8"/>
  <c r="PL1334" i="8" s="1"/>
  <c r="PL1340" i="8" s="1"/>
  <c r="OW1330" i="8"/>
  <c r="OW1334" i="8" s="1"/>
  <c r="OW1340" i="8" s="1"/>
  <c r="OV1330" i="8"/>
  <c r="OV1334" i="8" s="1"/>
  <c r="OV1340" i="8" s="1"/>
  <c r="OG1330" i="8"/>
  <c r="OG1334" i="8" s="1"/>
  <c r="OG1340" i="8" s="1"/>
  <c r="OF1330" i="8"/>
  <c r="OF1334" i="8" s="1"/>
  <c r="OF1340" i="8" s="1"/>
  <c r="NQ1330" i="8"/>
  <c r="NQ1334" i="8" s="1"/>
  <c r="NQ1340" i="8" s="1"/>
  <c r="NP1330" i="8"/>
  <c r="NP1334" i="8" s="1"/>
  <c r="NP1340" i="8" s="1"/>
  <c r="NA1330" i="8"/>
  <c r="NA1334" i="8" s="1"/>
  <c r="NA1340" i="8" s="1"/>
  <c r="MZ1330" i="8"/>
  <c r="MZ1334" i="8" s="1"/>
  <c r="MZ1340" i="8" s="1"/>
  <c r="MK1330" i="8"/>
  <c r="MK1334" i="8" s="1"/>
  <c r="MK1340" i="8" s="1"/>
  <c r="MJ1330" i="8"/>
  <c r="MJ1334" i="8" s="1"/>
  <c r="MJ1340" i="8" s="1"/>
  <c r="LU1330" i="8"/>
  <c r="LU1334" i="8" s="1"/>
  <c r="LU1340" i="8" s="1"/>
  <c r="LT1330" i="8"/>
  <c r="LT1334" i="8" s="1"/>
  <c r="LT1340" i="8" s="1"/>
  <c r="LE1330" i="8"/>
  <c r="LE1334" i="8" s="1"/>
  <c r="LE1340" i="8" s="1"/>
  <c r="LD1330" i="8"/>
  <c r="LD1334" i="8" s="1"/>
  <c r="LD1340" i="8" s="1"/>
  <c r="KO1330" i="8"/>
  <c r="KO1334" i="8" s="1"/>
  <c r="KO1340" i="8" s="1"/>
  <c r="KN1330" i="8"/>
  <c r="KN1334" i="8" s="1"/>
  <c r="KN1340" i="8" s="1"/>
  <c r="JY1330" i="8"/>
  <c r="JY1334" i="8" s="1"/>
  <c r="JY1340" i="8" s="1"/>
  <c r="JX1330" i="8"/>
  <c r="JX1334" i="8" s="1"/>
  <c r="JX1340" i="8" s="1"/>
  <c r="JI1330" i="8"/>
  <c r="JI1334" i="8" s="1"/>
  <c r="JI1340" i="8" s="1"/>
  <c r="JH1330" i="8"/>
  <c r="JH1334" i="8" s="1"/>
  <c r="JH1340" i="8" s="1"/>
  <c r="IS1330" i="8"/>
  <c r="IS1334" i="8" s="1"/>
  <c r="IS1340" i="8" s="1"/>
  <c r="IR1330" i="8"/>
  <c r="IR1334" i="8" s="1"/>
  <c r="IR1340" i="8" s="1"/>
  <c r="IC1330" i="8"/>
  <c r="IC1334" i="8" s="1"/>
  <c r="IC1340" i="8" s="1"/>
  <c r="IB1330" i="8"/>
  <c r="IB1334" i="8" s="1"/>
  <c r="IB1340" i="8" s="1"/>
  <c r="HM1330" i="8"/>
  <c r="HM1334" i="8" s="1"/>
  <c r="HM1340" i="8" s="1"/>
  <c r="HL1330" i="8"/>
  <c r="HL1334" i="8" s="1"/>
  <c r="HL1340" i="8" s="1"/>
  <c r="GW1330" i="8"/>
  <c r="GW1334" i="8" s="1"/>
  <c r="GW1340" i="8" s="1"/>
  <c r="GV1330" i="8"/>
  <c r="GV1334" i="8" s="1"/>
  <c r="GV1340" i="8" s="1"/>
  <c r="GG1330" i="8"/>
  <c r="GG1334" i="8" s="1"/>
  <c r="GG1340" i="8" s="1"/>
  <c r="GF1330" i="8"/>
  <c r="GF1334" i="8" s="1"/>
  <c r="GF1340" i="8" s="1"/>
  <c r="FQ1330" i="8"/>
  <c r="FQ1334" i="8" s="1"/>
  <c r="FQ1340" i="8" s="1"/>
  <c r="FP1330" i="8"/>
  <c r="FP1334" i="8" s="1"/>
  <c r="FP1340" i="8" s="1"/>
  <c r="FA1330" i="8"/>
  <c r="FA1334" i="8" s="1"/>
  <c r="FA1340" i="8" s="1"/>
  <c r="EZ1330" i="8"/>
  <c r="EZ1334" i="8" s="1"/>
  <c r="EZ1340" i="8" s="1"/>
  <c r="EK1330" i="8"/>
  <c r="EK1334" i="8" s="1"/>
  <c r="EK1340" i="8" s="1"/>
  <c r="EJ1330" i="8"/>
  <c r="EJ1334" i="8" s="1"/>
  <c r="EJ1340" i="8" s="1"/>
  <c r="DU1330" i="8"/>
  <c r="DU1334" i="8" s="1"/>
  <c r="DU1340" i="8" s="1"/>
  <c r="DT1330" i="8"/>
  <c r="DT1334" i="8" s="1"/>
  <c r="DT1340" i="8" s="1"/>
  <c r="DE1330" i="8"/>
  <c r="DE1334" i="8" s="1"/>
  <c r="DE1340" i="8" s="1"/>
  <c r="DD1330" i="8"/>
  <c r="DD1334" i="8" s="1"/>
  <c r="DD1340" i="8" s="1"/>
  <c r="CO1330" i="8"/>
  <c r="CO1334" i="8" s="1"/>
  <c r="CO1340" i="8" s="1"/>
  <c r="CN1330" i="8"/>
  <c r="CN1334" i="8" s="1"/>
  <c r="CN1340" i="8" s="1"/>
  <c r="BY1330" i="8"/>
  <c r="BY1334" i="8" s="1"/>
  <c r="BY1340" i="8" s="1"/>
  <c r="BX1330" i="8"/>
  <c r="BX1334" i="8" s="1"/>
  <c r="BX1340" i="8" s="1"/>
  <c r="BI1330" i="8"/>
  <c r="BI1334" i="8" s="1"/>
  <c r="BI1340" i="8" s="1"/>
  <c r="BH1330" i="8"/>
  <c r="BH1334" i="8" s="1"/>
  <c r="BH1340" i="8" s="1"/>
  <c r="AS1330" i="8"/>
  <c r="AS1334" i="8" s="1"/>
  <c r="AS1340" i="8" s="1"/>
  <c r="AR1330" i="8"/>
  <c r="AR1334" i="8" s="1"/>
  <c r="AR1340" i="8" s="1"/>
  <c r="AC1330" i="8"/>
  <c r="AC1334" i="8" s="1"/>
  <c r="AC1340" i="8" s="1"/>
  <c r="AB1330" i="8"/>
  <c r="AB1334" i="8" s="1"/>
  <c r="AB1340" i="8" s="1"/>
  <c r="M1330" i="8"/>
  <c r="M1334" i="8" s="1"/>
  <c r="M1340" i="8" s="1"/>
  <c r="L1330" i="8"/>
  <c r="L1334" i="8" s="1"/>
  <c r="L1336" i="8" s="1"/>
  <c r="XFC1329" i="8"/>
  <c r="XFC1333" i="8" s="1"/>
  <c r="XFC1339" i="8" s="1"/>
  <c r="XEW1329" i="8"/>
  <c r="XEW1333" i="8" s="1"/>
  <c r="XEV1329" i="8"/>
  <c r="XEV1333" i="8" s="1"/>
  <c r="XEM1329" i="8"/>
  <c r="XEM1333" i="8" s="1"/>
  <c r="XEM1339" i="8" s="1"/>
  <c r="XEG1329" i="8"/>
  <c r="XEG1333" i="8" s="1"/>
  <c r="XEF1329" i="8"/>
  <c r="XEF1333" i="8" s="1"/>
  <c r="XDW1329" i="8"/>
  <c r="XDW1333" i="8" s="1"/>
  <c r="XDW1339" i="8" s="1"/>
  <c r="XDQ1329" i="8"/>
  <c r="XDQ1333" i="8" s="1"/>
  <c r="XDP1329" i="8"/>
  <c r="XDP1333" i="8" s="1"/>
  <c r="XDG1329" i="8"/>
  <c r="XDG1333" i="8" s="1"/>
  <c r="XDG1339" i="8" s="1"/>
  <c r="XDA1329" i="8"/>
  <c r="XDA1333" i="8" s="1"/>
  <c r="XCZ1329" i="8"/>
  <c r="XCZ1333" i="8" s="1"/>
  <c r="XCQ1329" i="8"/>
  <c r="XCQ1333" i="8" s="1"/>
  <c r="XCQ1339" i="8" s="1"/>
  <c r="XCK1329" i="8"/>
  <c r="XCK1333" i="8" s="1"/>
  <c r="XCJ1329" i="8"/>
  <c r="XCJ1333" i="8" s="1"/>
  <c r="XCA1329" i="8"/>
  <c r="XCA1333" i="8" s="1"/>
  <c r="XCA1339" i="8" s="1"/>
  <c r="XBU1329" i="8"/>
  <c r="XBU1333" i="8" s="1"/>
  <c r="XBT1329" i="8"/>
  <c r="XBT1333" i="8" s="1"/>
  <c r="XBK1329" i="8"/>
  <c r="XBK1333" i="8" s="1"/>
  <c r="XBK1339" i="8" s="1"/>
  <c r="XBE1329" i="8"/>
  <c r="XBE1333" i="8" s="1"/>
  <c r="XBD1329" i="8"/>
  <c r="XBD1333" i="8" s="1"/>
  <c r="XAU1329" i="8"/>
  <c r="XAU1333" i="8" s="1"/>
  <c r="XAU1339" i="8" s="1"/>
  <c r="XAO1329" i="8"/>
  <c r="XAO1333" i="8" s="1"/>
  <c r="XAN1329" i="8"/>
  <c r="XAN1333" i="8" s="1"/>
  <c r="XAE1329" i="8"/>
  <c r="XAE1333" i="8" s="1"/>
  <c r="XAE1339" i="8" s="1"/>
  <c r="WZY1329" i="8"/>
  <c r="WZY1333" i="8" s="1"/>
  <c r="WZX1329" i="8"/>
  <c r="WZX1333" i="8" s="1"/>
  <c r="WZO1329" i="8"/>
  <c r="WZO1333" i="8" s="1"/>
  <c r="WZO1339" i="8" s="1"/>
  <c r="WZI1329" i="8"/>
  <c r="WZI1333" i="8" s="1"/>
  <c r="WZH1329" i="8"/>
  <c r="WZH1333" i="8" s="1"/>
  <c r="WYY1329" i="8"/>
  <c r="WYY1333" i="8" s="1"/>
  <c r="WYY1339" i="8" s="1"/>
  <c r="WYS1329" i="8"/>
  <c r="WYS1333" i="8" s="1"/>
  <c r="WYR1329" i="8"/>
  <c r="WYR1333" i="8" s="1"/>
  <c r="WYI1329" i="8"/>
  <c r="WYI1333" i="8" s="1"/>
  <c r="WYI1339" i="8" s="1"/>
  <c r="WYC1329" i="8"/>
  <c r="WYC1333" i="8" s="1"/>
  <c r="WYB1329" i="8"/>
  <c r="WYB1333" i="8" s="1"/>
  <c r="WXS1329" i="8"/>
  <c r="WXS1333" i="8" s="1"/>
  <c r="WXS1339" i="8" s="1"/>
  <c r="WXM1329" i="8"/>
  <c r="WXM1333" i="8" s="1"/>
  <c r="WXL1329" i="8"/>
  <c r="WXL1333" i="8" s="1"/>
  <c r="WXC1329" i="8"/>
  <c r="WXC1333" i="8" s="1"/>
  <c r="WXC1339" i="8" s="1"/>
  <c r="WWW1329" i="8"/>
  <c r="WWW1333" i="8" s="1"/>
  <c r="WWV1329" i="8"/>
  <c r="WWV1333" i="8" s="1"/>
  <c r="WWM1329" i="8"/>
  <c r="WWM1333" i="8" s="1"/>
  <c r="WWM1339" i="8" s="1"/>
  <c r="WWG1329" i="8"/>
  <c r="WWG1333" i="8" s="1"/>
  <c r="WWF1329" i="8"/>
  <c r="WWF1333" i="8" s="1"/>
  <c r="WVW1329" i="8"/>
  <c r="WVW1333" i="8" s="1"/>
  <c r="WVW1339" i="8" s="1"/>
  <c r="WVQ1329" i="8"/>
  <c r="WVQ1333" i="8" s="1"/>
  <c r="WVP1329" i="8"/>
  <c r="WVP1333" i="8" s="1"/>
  <c r="WVG1329" i="8"/>
  <c r="WVG1333" i="8" s="1"/>
  <c r="WVG1339" i="8" s="1"/>
  <c r="WVA1329" i="8"/>
  <c r="WVA1333" i="8" s="1"/>
  <c r="WUZ1329" i="8"/>
  <c r="WUZ1333" i="8" s="1"/>
  <c r="WUQ1329" i="8"/>
  <c r="WUQ1333" i="8" s="1"/>
  <c r="WUQ1339" i="8" s="1"/>
  <c r="WUK1329" i="8"/>
  <c r="WUK1333" i="8" s="1"/>
  <c r="WUJ1329" i="8"/>
  <c r="WUJ1333" i="8" s="1"/>
  <c r="WUA1329" i="8"/>
  <c r="WUA1333" i="8" s="1"/>
  <c r="WUA1339" i="8" s="1"/>
  <c r="WTU1329" i="8"/>
  <c r="WTU1333" i="8" s="1"/>
  <c r="WTT1329" i="8"/>
  <c r="WTT1333" i="8" s="1"/>
  <c r="WTK1329" i="8"/>
  <c r="WTK1333" i="8" s="1"/>
  <c r="WTK1339" i="8" s="1"/>
  <c r="WTE1329" i="8"/>
  <c r="WTE1333" i="8" s="1"/>
  <c r="WTD1329" i="8"/>
  <c r="WTD1333" i="8" s="1"/>
  <c r="WSU1329" i="8"/>
  <c r="WSU1333" i="8" s="1"/>
  <c r="WSU1339" i="8" s="1"/>
  <c r="WSO1329" i="8"/>
  <c r="WSO1333" i="8" s="1"/>
  <c r="WSN1329" i="8"/>
  <c r="WSN1333" i="8" s="1"/>
  <c r="WSE1329" i="8"/>
  <c r="WSE1333" i="8" s="1"/>
  <c r="WSE1339" i="8" s="1"/>
  <c r="WRY1329" i="8"/>
  <c r="WRY1333" i="8" s="1"/>
  <c r="WRX1329" i="8"/>
  <c r="WRX1333" i="8" s="1"/>
  <c r="WRO1329" i="8"/>
  <c r="WRO1333" i="8" s="1"/>
  <c r="WRO1339" i="8" s="1"/>
  <c r="WRI1329" i="8"/>
  <c r="WRI1333" i="8" s="1"/>
  <c r="WRH1329" i="8"/>
  <c r="WRH1333" i="8" s="1"/>
  <c r="WQY1329" i="8"/>
  <c r="WQY1333" i="8" s="1"/>
  <c r="WQY1339" i="8" s="1"/>
  <c r="WQS1329" i="8"/>
  <c r="WQS1333" i="8" s="1"/>
  <c r="WQR1329" i="8"/>
  <c r="WQR1333" i="8" s="1"/>
  <c r="WQI1329" i="8"/>
  <c r="WQI1333" i="8" s="1"/>
  <c r="WQI1339" i="8" s="1"/>
  <c r="WQC1329" i="8"/>
  <c r="WQC1333" i="8" s="1"/>
  <c r="WQB1329" i="8"/>
  <c r="WQB1333" i="8" s="1"/>
  <c r="WPS1329" i="8"/>
  <c r="WPS1333" i="8" s="1"/>
  <c r="WPS1339" i="8" s="1"/>
  <c r="WPM1329" i="8"/>
  <c r="WPM1333" i="8" s="1"/>
  <c r="WPL1329" i="8"/>
  <c r="WPL1333" i="8" s="1"/>
  <c r="WPC1329" i="8"/>
  <c r="WPC1333" i="8" s="1"/>
  <c r="WPC1339" i="8" s="1"/>
  <c r="WOW1329" i="8"/>
  <c r="WOW1333" i="8" s="1"/>
  <c r="WOV1329" i="8"/>
  <c r="WOV1333" i="8" s="1"/>
  <c r="WOM1329" i="8"/>
  <c r="WOM1333" i="8" s="1"/>
  <c r="WOM1339" i="8" s="1"/>
  <c r="WOG1329" i="8"/>
  <c r="WOG1333" i="8" s="1"/>
  <c r="WOF1329" i="8"/>
  <c r="WOF1333" i="8" s="1"/>
  <c r="WNW1329" i="8"/>
  <c r="WNW1333" i="8" s="1"/>
  <c r="WNW1339" i="8" s="1"/>
  <c r="WNQ1329" i="8"/>
  <c r="WNQ1333" i="8" s="1"/>
  <c r="WNP1329" i="8"/>
  <c r="WNP1333" i="8" s="1"/>
  <c r="WNG1329" i="8"/>
  <c r="WNG1333" i="8" s="1"/>
  <c r="WNG1339" i="8" s="1"/>
  <c r="WNA1329" i="8"/>
  <c r="WNA1333" i="8" s="1"/>
  <c r="WMZ1329" i="8"/>
  <c r="WMZ1333" i="8" s="1"/>
  <c r="WMQ1329" i="8"/>
  <c r="WMQ1333" i="8" s="1"/>
  <c r="WMQ1339" i="8" s="1"/>
  <c r="WMK1329" i="8"/>
  <c r="WMK1333" i="8" s="1"/>
  <c r="WMJ1329" i="8"/>
  <c r="WMJ1333" i="8" s="1"/>
  <c r="WMA1329" i="8"/>
  <c r="WMA1333" i="8" s="1"/>
  <c r="WMA1339" i="8" s="1"/>
  <c r="WLU1329" i="8"/>
  <c r="WLU1333" i="8" s="1"/>
  <c r="WLT1329" i="8"/>
  <c r="WLT1333" i="8" s="1"/>
  <c r="WLK1329" i="8"/>
  <c r="WLK1333" i="8" s="1"/>
  <c r="WLK1339" i="8" s="1"/>
  <c r="WLE1329" i="8"/>
  <c r="WLE1333" i="8" s="1"/>
  <c r="WLD1329" i="8"/>
  <c r="WLD1333" i="8" s="1"/>
  <c r="WKU1329" i="8"/>
  <c r="WKU1333" i="8" s="1"/>
  <c r="WKU1339" i="8" s="1"/>
  <c r="WKO1329" i="8"/>
  <c r="WKO1333" i="8" s="1"/>
  <c r="WKN1329" i="8"/>
  <c r="WKN1333" i="8" s="1"/>
  <c r="WKE1329" i="8"/>
  <c r="WKE1333" i="8" s="1"/>
  <c r="WKE1339" i="8" s="1"/>
  <c r="WJY1329" i="8"/>
  <c r="WJY1333" i="8" s="1"/>
  <c r="WJX1329" i="8"/>
  <c r="WJX1333" i="8" s="1"/>
  <c r="WJO1329" i="8"/>
  <c r="WJO1333" i="8" s="1"/>
  <c r="WJO1339" i="8" s="1"/>
  <c r="WJI1329" i="8"/>
  <c r="WJI1333" i="8" s="1"/>
  <c r="WJH1329" i="8"/>
  <c r="WJH1333" i="8" s="1"/>
  <c r="WIY1329" i="8"/>
  <c r="WIY1333" i="8" s="1"/>
  <c r="WIY1339" i="8" s="1"/>
  <c r="WIS1329" i="8"/>
  <c r="WIS1333" i="8" s="1"/>
  <c r="WIR1329" i="8"/>
  <c r="WIR1333" i="8" s="1"/>
  <c r="WII1329" i="8"/>
  <c r="WII1333" i="8" s="1"/>
  <c r="WII1339" i="8" s="1"/>
  <c r="WIC1329" i="8"/>
  <c r="WIC1333" i="8" s="1"/>
  <c r="WIB1329" i="8"/>
  <c r="WIB1333" i="8" s="1"/>
  <c r="WHS1329" i="8"/>
  <c r="WHS1333" i="8" s="1"/>
  <c r="WHS1339" i="8" s="1"/>
  <c r="WHM1329" i="8"/>
  <c r="WHM1333" i="8" s="1"/>
  <c r="WHL1329" i="8"/>
  <c r="WHL1333" i="8" s="1"/>
  <c r="WHC1329" i="8"/>
  <c r="WHC1333" i="8" s="1"/>
  <c r="WHC1339" i="8" s="1"/>
  <c r="WGW1329" i="8"/>
  <c r="WGW1333" i="8" s="1"/>
  <c r="WGV1329" i="8"/>
  <c r="WGV1333" i="8" s="1"/>
  <c r="WGM1329" i="8"/>
  <c r="WGM1333" i="8" s="1"/>
  <c r="WGM1339" i="8" s="1"/>
  <c r="WGG1329" i="8"/>
  <c r="WGG1333" i="8" s="1"/>
  <c r="WGF1329" i="8"/>
  <c r="WGF1333" i="8" s="1"/>
  <c r="WFW1329" i="8"/>
  <c r="WFW1333" i="8" s="1"/>
  <c r="WFW1339" i="8" s="1"/>
  <c r="WFQ1329" i="8"/>
  <c r="WFQ1333" i="8" s="1"/>
  <c r="WFP1329" i="8"/>
  <c r="WFP1333" i="8" s="1"/>
  <c r="WFG1329" i="8"/>
  <c r="WFG1333" i="8" s="1"/>
  <c r="WFG1339" i="8" s="1"/>
  <c r="WFA1329" i="8"/>
  <c r="WFA1333" i="8" s="1"/>
  <c r="WEZ1329" i="8"/>
  <c r="WEZ1333" i="8" s="1"/>
  <c r="WEQ1329" i="8"/>
  <c r="WEQ1333" i="8" s="1"/>
  <c r="WEQ1339" i="8" s="1"/>
  <c r="WEK1329" i="8"/>
  <c r="WEK1333" i="8" s="1"/>
  <c r="WEJ1329" i="8"/>
  <c r="WEJ1333" i="8" s="1"/>
  <c r="WEA1329" i="8"/>
  <c r="WEA1333" i="8" s="1"/>
  <c r="WEA1339" i="8" s="1"/>
  <c r="WDU1329" i="8"/>
  <c r="WDU1333" i="8" s="1"/>
  <c r="WDT1329" i="8"/>
  <c r="WDT1333" i="8" s="1"/>
  <c r="WDK1329" i="8"/>
  <c r="WDK1333" i="8" s="1"/>
  <c r="WDK1339" i="8" s="1"/>
  <c r="WDE1329" i="8"/>
  <c r="WDE1333" i="8" s="1"/>
  <c r="WDD1329" i="8"/>
  <c r="WDD1333" i="8" s="1"/>
  <c r="WCU1329" i="8"/>
  <c r="WCU1333" i="8" s="1"/>
  <c r="WCU1339" i="8" s="1"/>
  <c r="WCO1329" i="8"/>
  <c r="WCO1333" i="8" s="1"/>
  <c r="WCN1329" i="8"/>
  <c r="WCN1333" i="8" s="1"/>
  <c r="WCE1329" i="8"/>
  <c r="WCE1333" i="8" s="1"/>
  <c r="WCE1339" i="8" s="1"/>
  <c r="WBY1329" i="8"/>
  <c r="WBY1333" i="8" s="1"/>
  <c r="WBX1329" i="8"/>
  <c r="WBX1333" i="8" s="1"/>
  <c r="WBO1329" i="8"/>
  <c r="WBO1333" i="8" s="1"/>
  <c r="WBO1339" i="8" s="1"/>
  <c r="WBI1329" i="8"/>
  <c r="WBI1333" i="8" s="1"/>
  <c r="WBH1329" i="8"/>
  <c r="WBH1333" i="8" s="1"/>
  <c r="WAY1329" i="8"/>
  <c r="WAY1333" i="8" s="1"/>
  <c r="WAY1339" i="8" s="1"/>
  <c r="WAS1329" i="8"/>
  <c r="WAS1333" i="8" s="1"/>
  <c r="WAR1329" i="8"/>
  <c r="WAR1333" i="8" s="1"/>
  <c r="WAI1329" i="8"/>
  <c r="WAI1333" i="8" s="1"/>
  <c r="WAI1339" i="8" s="1"/>
  <c r="WAC1329" i="8"/>
  <c r="WAC1333" i="8" s="1"/>
  <c r="WAB1329" i="8"/>
  <c r="WAB1333" i="8" s="1"/>
  <c r="VZS1329" i="8"/>
  <c r="VZS1333" i="8" s="1"/>
  <c r="VZS1339" i="8" s="1"/>
  <c r="VZM1329" i="8"/>
  <c r="VZM1333" i="8" s="1"/>
  <c r="VZL1329" i="8"/>
  <c r="VZL1333" i="8" s="1"/>
  <c r="VZC1329" i="8"/>
  <c r="VZC1333" i="8" s="1"/>
  <c r="VZC1339" i="8" s="1"/>
  <c r="VYW1329" i="8"/>
  <c r="VYW1333" i="8" s="1"/>
  <c r="VYV1329" i="8"/>
  <c r="VYV1333" i="8" s="1"/>
  <c r="VYM1329" i="8"/>
  <c r="VYM1333" i="8" s="1"/>
  <c r="VYM1339" i="8" s="1"/>
  <c r="VYG1329" i="8"/>
  <c r="VYG1333" i="8" s="1"/>
  <c r="VYF1329" i="8"/>
  <c r="VYF1333" i="8" s="1"/>
  <c r="VXW1329" i="8"/>
  <c r="VXW1333" i="8" s="1"/>
  <c r="VXW1339" i="8" s="1"/>
  <c r="VXQ1329" i="8"/>
  <c r="VXQ1333" i="8" s="1"/>
  <c r="VXP1329" i="8"/>
  <c r="VXP1333" i="8" s="1"/>
  <c r="VXG1329" i="8"/>
  <c r="VXG1333" i="8" s="1"/>
  <c r="VXG1339" i="8" s="1"/>
  <c r="VXA1329" i="8"/>
  <c r="VXA1333" i="8" s="1"/>
  <c r="VWZ1329" i="8"/>
  <c r="VWZ1333" i="8" s="1"/>
  <c r="VWQ1329" i="8"/>
  <c r="VWQ1333" i="8" s="1"/>
  <c r="VWQ1339" i="8" s="1"/>
  <c r="VWK1329" i="8"/>
  <c r="VWK1333" i="8" s="1"/>
  <c r="VWJ1329" i="8"/>
  <c r="VWJ1333" i="8" s="1"/>
  <c r="VWA1329" i="8"/>
  <c r="VWA1333" i="8" s="1"/>
  <c r="VWA1339" i="8" s="1"/>
  <c r="VVU1329" i="8"/>
  <c r="VVU1333" i="8" s="1"/>
  <c r="VVT1329" i="8"/>
  <c r="VVT1333" i="8" s="1"/>
  <c r="VVK1329" i="8"/>
  <c r="VVK1333" i="8" s="1"/>
  <c r="VVK1339" i="8" s="1"/>
  <c r="VVE1329" i="8"/>
  <c r="VVE1333" i="8" s="1"/>
  <c r="VVD1329" i="8"/>
  <c r="VVD1333" i="8" s="1"/>
  <c r="VUU1329" i="8"/>
  <c r="VUU1333" i="8" s="1"/>
  <c r="VUU1339" i="8" s="1"/>
  <c r="VUO1329" i="8"/>
  <c r="VUO1333" i="8" s="1"/>
  <c r="VUN1329" i="8"/>
  <c r="VUN1333" i="8" s="1"/>
  <c r="VUE1329" i="8"/>
  <c r="VUE1333" i="8" s="1"/>
  <c r="VUE1339" i="8" s="1"/>
  <c r="VTY1329" i="8"/>
  <c r="VTY1333" i="8" s="1"/>
  <c r="VTX1329" i="8"/>
  <c r="VTX1333" i="8" s="1"/>
  <c r="VTO1329" i="8"/>
  <c r="VTO1333" i="8" s="1"/>
  <c r="VTO1339" i="8" s="1"/>
  <c r="VTI1329" i="8"/>
  <c r="VTI1333" i="8" s="1"/>
  <c r="VTH1329" i="8"/>
  <c r="VTH1333" i="8" s="1"/>
  <c r="VSY1329" i="8"/>
  <c r="VSY1333" i="8" s="1"/>
  <c r="VSY1339" i="8" s="1"/>
  <c r="VSS1329" i="8"/>
  <c r="VSS1333" i="8" s="1"/>
  <c r="VSR1329" i="8"/>
  <c r="VSR1333" i="8" s="1"/>
  <c r="VSI1329" i="8"/>
  <c r="VSI1333" i="8" s="1"/>
  <c r="VSI1339" i="8" s="1"/>
  <c r="VSC1329" i="8"/>
  <c r="VSC1333" i="8" s="1"/>
  <c r="VSB1329" i="8"/>
  <c r="VSB1333" i="8" s="1"/>
  <c r="VRS1329" i="8"/>
  <c r="VRS1333" i="8" s="1"/>
  <c r="VRS1339" i="8" s="1"/>
  <c r="VRM1329" i="8"/>
  <c r="VRM1333" i="8" s="1"/>
  <c r="VRL1329" i="8"/>
  <c r="VRL1333" i="8" s="1"/>
  <c r="VRC1329" i="8"/>
  <c r="VRC1333" i="8" s="1"/>
  <c r="VRC1339" i="8" s="1"/>
  <c r="VQW1329" i="8"/>
  <c r="VQW1333" i="8" s="1"/>
  <c r="VQV1329" i="8"/>
  <c r="VQV1333" i="8" s="1"/>
  <c r="VQM1329" i="8"/>
  <c r="VQM1333" i="8" s="1"/>
  <c r="VQM1339" i="8" s="1"/>
  <c r="VQG1329" i="8"/>
  <c r="VQG1333" i="8" s="1"/>
  <c r="VQF1329" i="8"/>
  <c r="VQF1333" i="8" s="1"/>
  <c r="VPW1329" i="8"/>
  <c r="VPW1333" i="8" s="1"/>
  <c r="VPW1339" i="8" s="1"/>
  <c r="VPQ1329" i="8"/>
  <c r="VPQ1333" i="8" s="1"/>
  <c r="VPP1329" i="8"/>
  <c r="VPP1333" i="8" s="1"/>
  <c r="VPG1329" i="8"/>
  <c r="VPG1333" i="8" s="1"/>
  <c r="VPG1339" i="8" s="1"/>
  <c r="VPA1329" i="8"/>
  <c r="VPA1333" i="8" s="1"/>
  <c r="VOZ1329" i="8"/>
  <c r="VOZ1333" i="8" s="1"/>
  <c r="VOQ1329" i="8"/>
  <c r="VOQ1333" i="8" s="1"/>
  <c r="VOQ1339" i="8" s="1"/>
  <c r="VOK1329" i="8"/>
  <c r="VOK1333" i="8" s="1"/>
  <c r="VOJ1329" i="8"/>
  <c r="VOJ1333" i="8" s="1"/>
  <c r="VOA1329" i="8"/>
  <c r="VOA1333" i="8" s="1"/>
  <c r="VOA1339" i="8" s="1"/>
  <c r="VNU1329" i="8"/>
  <c r="VNU1333" i="8" s="1"/>
  <c r="VNT1329" i="8"/>
  <c r="VNT1333" i="8" s="1"/>
  <c r="VNK1329" i="8"/>
  <c r="VNK1333" i="8" s="1"/>
  <c r="VNK1339" i="8" s="1"/>
  <c r="VNE1329" i="8"/>
  <c r="VNE1333" i="8" s="1"/>
  <c r="VND1329" i="8"/>
  <c r="VND1333" i="8" s="1"/>
  <c r="VMU1329" i="8"/>
  <c r="VMU1333" i="8" s="1"/>
  <c r="VMU1339" i="8" s="1"/>
  <c r="VMO1329" i="8"/>
  <c r="VMO1333" i="8" s="1"/>
  <c r="VMN1329" i="8"/>
  <c r="VMN1333" i="8" s="1"/>
  <c r="VME1329" i="8"/>
  <c r="VME1333" i="8" s="1"/>
  <c r="VME1339" i="8" s="1"/>
  <c r="VLY1329" i="8"/>
  <c r="VLY1333" i="8" s="1"/>
  <c r="VLX1329" i="8"/>
  <c r="VLX1333" i="8" s="1"/>
  <c r="VLO1329" i="8"/>
  <c r="VLO1333" i="8" s="1"/>
  <c r="VLO1339" i="8" s="1"/>
  <c r="VLI1329" i="8"/>
  <c r="VLI1333" i="8" s="1"/>
  <c r="VLH1329" i="8"/>
  <c r="VLH1333" i="8" s="1"/>
  <c r="VKY1329" i="8"/>
  <c r="VKY1333" i="8" s="1"/>
  <c r="VKY1339" i="8" s="1"/>
  <c r="VKS1329" i="8"/>
  <c r="VKS1333" i="8" s="1"/>
  <c r="VKR1329" i="8"/>
  <c r="VKR1333" i="8" s="1"/>
  <c r="VKI1329" i="8"/>
  <c r="VKI1333" i="8" s="1"/>
  <c r="VKI1339" i="8" s="1"/>
  <c r="VKC1329" i="8"/>
  <c r="VKC1333" i="8" s="1"/>
  <c r="VKB1329" i="8"/>
  <c r="VKB1333" i="8" s="1"/>
  <c r="VJS1329" i="8"/>
  <c r="VJS1333" i="8" s="1"/>
  <c r="VJS1339" i="8" s="1"/>
  <c r="VJM1329" i="8"/>
  <c r="VJM1333" i="8" s="1"/>
  <c r="VJL1329" i="8"/>
  <c r="VJC1329" i="8"/>
  <c r="VJC1333" i="8" s="1"/>
  <c r="VJC1339" i="8" s="1"/>
  <c r="VIW1329" i="8"/>
  <c r="VIW1333" i="8" s="1"/>
  <c r="VIV1329" i="8"/>
  <c r="VIM1329" i="8"/>
  <c r="VIM1333" i="8" s="1"/>
  <c r="VIM1339" i="8" s="1"/>
  <c r="VIG1329" i="8"/>
  <c r="VIG1333" i="8" s="1"/>
  <c r="VIF1329" i="8"/>
  <c r="VHW1329" i="8"/>
  <c r="VHW1333" i="8" s="1"/>
  <c r="VHW1339" i="8" s="1"/>
  <c r="VHQ1329" i="8"/>
  <c r="VHQ1333" i="8" s="1"/>
  <c r="VHP1329" i="8"/>
  <c r="VHG1329" i="8"/>
  <c r="VHG1333" i="8" s="1"/>
  <c r="VHG1339" i="8" s="1"/>
  <c r="VHA1329" i="8"/>
  <c r="VHA1333" i="8" s="1"/>
  <c r="VGZ1329" i="8"/>
  <c r="VGQ1329" i="8"/>
  <c r="VGQ1333" i="8" s="1"/>
  <c r="VGQ1339" i="8" s="1"/>
  <c r="VGK1329" i="8"/>
  <c r="VGK1333" i="8" s="1"/>
  <c r="VGJ1329" i="8"/>
  <c r="VGA1329" i="8"/>
  <c r="VGA1333" i="8" s="1"/>
  <c r="VGA1339" i="8" s="1"/>
  <c r="VFU1329" i="8"/>
  <c r="VFU1333" i="8" s="1"/>
  <c r="VFT1329" i="8"/>
  <c r="VFK1329" i="8"/>
  <c r="VFK1333" i="8" s="1"/>
  <c r="VFK1339" i="8" s="1"/>
  <c r="VFE1329" i="8"/>
  <c r="VFE1333" i="8" s="1"/>
  <c r="VFD1329" i="8"/>
  <c r="VEU1329" i="8"/>
  <c r="VEU1333" i="8" s="1"/>
  <c r="VEU1339" i="8" s="1"/>
  <c r="VEO1329" i="8"/>
  <c r="VEO1333" i="8" s="1"/>
  <c r="VEN1329" i="8"/>
  <c r="VEE1329" i="8"/>
  <c r="VEE1333" i="8" s="1"/>
  <c r="VEE1339" i="8" s="1"/>
  <c r="VDY1329" i="8"/>
  <c r="VDY1333" i="8" s="1"/>
  <c r="VDX1329" i="8"/>
  <c r="VDX1333" i="8" s="1"/>
  <c r="VDO1329" i="8"/>
  <c r="VDO1333" i="8" s="1"/>
  <c r="VDO1339" i="8" s="1"/>
  <c r="VDI1329" i="8"/>
  <c r="VDI1333" i="8" s="1"/>
  <c r="VDH1329" i="8"/>
  <c r="VDH1333" i="8" s="1"/>
  <c r="VCY1329" i="8"/>
  <c r="VCY1333" i="8" s="1"/>
  <c r="VCY1339" i="8" s="1"/>
  <c r="VCS1329" i="8"/>
  <c r="VCS1333" i="8" s="1"/>
  <c r="VCR1329" i="8"/>
  <c r="VCR1333" i="8" s="1"/>
  <c r="VCI1329" i="8"/>
  <c r="VCI1333" i="8" s="1"/>
  <c r="VCI1339" i="8" s="1"/>
  <c r="VCC1329" i="8"/>
  <c r="VCC1333" i="8" s="1"/>
  <c r="VCB1329" i="8"/>
  <c r="VCB1333" i="8" s="1"/>
  <c r="VBS1329" i="8"/>
  <c r="VBS1333" i="8" s="1"/>
  <c r="VBS1339" i="8" s="1"/>
  <c r="VBM1329" i="8"/>
  <c r="VBM1333" i="8" s="1"/>
  <c r="VBL1329" i="8"/>
  <c r="VBL1333" i="8" s="1"/>
  <c r="VBC1329" i="8"/>
  <c r="VBC1333" i="8" s="1"/>
  <c r="VBC1339" i="8" s="1"/>
  <c r="VAW1329" i="8"/>
  <c r="VAW1333" i="8" s="1"/>
  <c r="VAV1329" i="8"/>
  <c r="VAV1333" i="8" s="1"/>
  <c r="VAM1329" i="8"/>
  <c r="VAM1333" i="8" s="1"/>
  <c r="VAM1339" i="8" s="1"/>
  <c r="VAG1329" i="8"/>
  <c r="VAG1333" i="8" s="1"/>
  <c r="VAF1329" i="8"/>
  <c r="VAF1333" i="8" s="1"/>
  <c r="UZW1329" i="8"/>
  <c r="UZW1333" i="8" s="1"/>
  <c r="UZW1339" i="8" s="1"/>
  <c r="UZQ1329" i="8"/>
  <c r="UZQ1333" i="8" s="1"/>
  <c r="UZP1329" i="8"/>
  <c r="UZP1333" i="8" s="1"/>
  <c r="UZG1329" i="8"/>
  <c r="UZG1333" i="8" s="1"/>
  <c r="UZG1339" i="8" s="1"/>
  <c r="UZA1329" i="8"/>
  <c r="UZA1333" i="8" s="1"/>
  <c r="UYZ1329" i="8"/>
  <c r="UYZ1333" i="8" s="1"/>
  <c r="UYQ1329" i="8"/>
  <c r="UYQ1333" i="8" s="1"/>
  <c r="UYQ1339" i="8" s="1"/>
  <c r="UYK1329" i="8"/>
  <c r="UYK1333" i="8" s="1"/>
  <c r="UYJ1329" i="8"/>
  <c r="UYJ1333" i="8" s="1"/>
  <c r="UYA1329" i="8"/>
  <c r="UYA1333" i="8" s="1"/>
  <c r="UYA1339" i="8" s="1"/>
  <c r="UXU1329" i="8"/>
  <c r="UXU1333" i="8" s="1"/>
  <c r="UXT1329" i="8"/>
  <c r="UXT1333" i="8" s="1"/>
  <c r="UXK1329" i="8"/>
  <c r="UXK1333" i="8" s="1"/>
  <c r="UXK1339" i="8" s="1"/>
  <c r="UXE1329" i="8"/>
  <c r="UXE1333" i="8" s="1"/>
  <c r="UXD1329" i="8"/>
  <c r="UXD1333" i="8" s="1"/>
  <c r="UWU1329" i="8"/>
  <c r="UWU1333" i="8" s="1"/>
  <c r="UWU1339" i="8" s="1"/>
  <c r="UWO1329" i="8"/>
  <c r="UWO1333" i="8" s="1"/>
  <c r="UWN1329" i="8"/>
  <c r="UWN1333" i="8" s="1"/>
  <c r="UWE1329" i="8"/>
  <c r="UWE1333" i="8" s="1"/>
  <c r="UWE1339" i="8" s="1"/>
  <c r="UVY1329" i="8"/>
  <c r="UVY1333" i="8" s="1"/>
  <c r="UVX1329" i="8"/>
  <c r="UVX1333" i="8" s="1"/>
  <c r="UVO1329" i="8"/>
  <c r="UVO1333" i="8" s="1"/>
  <c r="UVO1339" i="8" s="1"/>
  <c r="UVI1329" i="8"/>
  <c r="UVI1333" i="8" s="1"/>
  <c r="UVH1329" i="8"/>
  <c r="UVH1333" i="8" s="1"/>
  <c r="UUY1329" i="8"/>
  <c r="UUY1333" i="8" s="1"/>
  <c r="UUY1339" i="8" s="1"/>
  <c r="UUS1329" i="8"/>
  <c r="UUS1333" i="8" s="1"/>
  <c r="UUR1329" i="8"/>
  <c r="UUR1333" i="8" s="1"/>
  <c r="UUI1329" i="8"/>
  <c r="UUI1333" i="8" s="1"/>
  <c r="UUI1339" i="8" s="1"/>
  <c r="UUC1329" i="8"/>
  <c r="UUC1333" i="8" s="1"/>
  <c r="UUB1329" i="8"/>
  <c r="UUB1333" i="8" s="1"/>
  <c r="UTS1329" i="8"/>
  <c r="UTS1333" i="8" s="1"/>
  <c r="UTS1339" i="8" s="1"/>
  <c r="UTM1329" i="8"/>
  <c r="UTM1333" i="8" s="1"/>
  <c r="UTL1329" i="8"/>
  <c r="UTL1333" i="8" s="1"/>
  <c r="UTC1329" i="8"/>
  <c r="UTC1333" i="8" s="1"/>
  <c r="UTC1339" i="8" s="1"/>
  <c r="USW1329" i="8"/>
  <c r="USW1333" i="8" s="1"/>
  <c r="USV1329" i="8"/>
  <c r="USV1333" i="8" s="1"/>
  <c r="USM1329" i="8"/>
  <c r="USM1333" i="8" s="1"/>
  <c r="USM1339" i="8" s="1"/>
  <c r="USG1329" i="8"/>
  <c r="USG1333" i="8" s="1"/>
  <c r="USF1329" i="8"/>
  <c r="USF1333" i="8" s="1"/>
  <c r="URW1329" i="8"/>
  <c r="URW1333" i="8" s="1"/>
  <c r="URW1339" i="8" s="1"/>
  <c r="URQ1329" i="8"/>
  <c r="URQ1333" i="8" s="1"/>
  <c r="URP1329" i="8"/>
  <c r="URP1333" i="8" s="1"/>
  <c r="URG1329" i="8"/>
  <c r="URG1333" i="8" s="1"/>
  <c r="URG1339" i="8" s="1"/>
  <c r="URA1329" i="8"/>
  <c r="URA1333" i="8" s="1"/>
  <c r="UQZ1329" i="8"/>
  <c r="UQZ1333" i="8" s="1"/>
  <c r="UQQ1329" i="8"/>
  <c r="UQQ1333" i="8" s="1"/>
  <c r="UQQ1339" i="8" s="1"/>
  <c r="UQK1329" i="8"/>
  <c r="UQK1333" i="8" s="1"/>
  <c r="UQJ1329" i="8"/>
  <c r="UQJ1333" i="8" s="1"/>
  <c r="UQA1329" i="8"/>
  <c r="UQA1333" i="8" s="1"/>
  <c r="UQA1339" i="8" s="1"/>
  <c r="UPU1329" i="8"/>
  <c r="UPU1333" i="8" s="1"/>
  <c r="UPT1329" i="8"/>
  <c r="UPT1333" i="8" s="1"/>
  <c r="UPK1329" i="8"/>
  <c r="UPK1333" i="8" s="1"/>
  <c r="UPK1339" i="8" s="1"/>
  <c r="UPE1329" i="8"/>
  <c r="UPE1333" i="8" s="1"/>
  <c r="UPD1329" i="8"/>
  <c r="UPD1333" i="8" s="1"/>
  <c r="UOU1329" i="8"/>
  <c r="UOU1333" i="8" s="1"/>
  <c r="UOU1339" i="8" s="1"/>
  <c r="UOO1329" i="8"/>
  <c r="UOO1333" i="8" s="1"/>
  <c r="UON1329" i="8"/>
  <c r="UON1333" i="8" s="1"/>
  <c r="UOE1329" i="8"/>
  <c r="UOE1333" i="8" s="1"/>
  <c r="UOE1339" i="8" s="1"/>
  <c r="UNY1329" i="8"/>
  <c r="UNY1333" i="8" s="1"/>
  <c r="UNX1329" i="8"/>
  <c r="UNX1333" i="8" s="1"/>
  <c r="UNO1329" i="8"/>
  <c r="UNO1333" i="8" s="1"/>
  <c r="UNO1339" i="8" s="1"/>
  <c r="UNI1329" i="8"/>
  <c r="UNI1333" i="8" s="1"/>
  <c r="UNH1329" i="8"/>
  <c r="UNH1333" i="8" s="1"/>
  <c r="UMY1329" i="8"/>
  <c r="UMY1333" i="8" s="1"/>
  <c r="UMY1339" i="8" s="1"/>
  <c r="UMS1329" i="8"/>
  <c r="UMS1333" i="8" s="1"/>
  <c r="UMR1329" i="8"/>
  <c r="UMR1333" i="8" s="1"/>
  <c r="UMI1329" i="8"/>
  <c r="UMI1333" i="8" s="1"/>
  <c r="UMI1339" i="8" s="1"/>
  <c r="UMC1329" i="8"/>
  <c r="UMC1333" i="8" s="1"/>
  <c r="UMB1329" i="8"/>
  <c r="UMB1333" i="8" s="1"/>
  <c r="ULS1329" i="8"/>
  <c r="ULS1333" i="8" s="1"/>
  <c r="ULS1339" i="8" s="1"/>
  <c r="ULM1329" i="8"/>
  <c r="ULM1333" i="8" s="1"/>
  <c r="ULL1329" i="8"/>
  <c r="ULL1333" i="8" s="1"/>
  <c r="ULC1329" i="8"/>
  <c r="ULC1333" i="8" s="1"/>
  <c r="ULC1339" i="8" s="1"/>
  <c r="UKW1329" i="8"/>
  <c r="UKW1333" i="8" s="1"/>
  <c r="UKV1329" i="8"/>
  <c r="UKV1333" i="8" s="1"/>
  <c r="UKM1329" i="8"/>
  <c r="UKM1333" i="8" s="1"/>
  <c r="UKM1339" i="8" s="1"/>
  <c r="UKG1329" i="8"/>
  <c r="UKG1333" i="8" s="1"/>
  <c r="UKF1329" i="8"/>
  <c r="UKF1333" i="8" s="1"/>
  <c r="UJW1329" i="8"/>
  <c r="UJW1333" i="8" s="1"/>
  <c r="UJW1339" i="8" s="1"/>
  <c r="UJQ1329" i="8"/>
  <c r="UJQ1333" i="8" s="1"/>
  <c r="UJP1329" i="8"/>
  <c r="UJP1333" i="8" s="1"/>
  <c r="UJG1329" i="8"/>
  <c r="UJG1333" i="8" s="1"/>
  <c r="UJG1339" i="8" s="1"/>
  <c r="UJA1329" i="8"/>
  <c r="UJA1333" i="8" s="1"/>
  <c r="UIZ1329" i="8"/>
  <c r="UIZ1333" i="8" s="1"/>
  <c r="UIQ1329" i="8"/>
  <c r="UIQ1333" i="8" s="1"/>
  <c r="UIQ1339" i="8" s="1"/>
  <c r="UIK1329" i="8"/>
  <c r="UIK1333" i="8" s="1"/>
  <c r="UIJ1329" i="8"/>
  <c r="UIJ1333" i="8" s="1"/>
  <c r="UIA1329" i="8"/>
  <c r="UIA1333" i="8" s="1"/>
  <c r="UIA1339" i="8" s="1"/>
  <c r="UHU1329" i="8"/>
  <c r="UHU1333" i="8" s="1"/>
  <c r="UHT1329" i="8"/>
  <c r="UHT1333" i="8" s="1"/>
  <c r="UHK1329" i="8"/>
  <c r="UHK1333" i="8" s="1"/>
  <c r="UHK1339" i="8" s="1"/>
  <c r="UHE1329" i="8"/>
  <c r="UHE1333" i="8" s="1"/>
  <c r="UHD1329" i="8"/>
  <c r="UHD1333" i="8" s="1"/>
  <c r="UGU1329" i="8"/>
  <c r="UGU1333" i="8" s="1"/>
  <c r="UGU1339" i="8" s="1"/>
  <c r="UGO1329" i="8"/>
  <c r="UGO1333" i="8" s="1"/>
  <c r="UGN1329" i="8"/>
  <c r="UGN1333" i="8" s="1"/>
  <c r="UGE1329" i="8"/>
  <c r="UGE1333" i="8" s="1"/>
  <c r="UGE1339" i="8" s="1"/>
  <c r="UFY1329" i="8"/>
  <c r="UFY1333" i="8" s="1"/>
  <c r="UFX1329" i="8"/>
  <c r="UFX1333" i="8" s="1"/>
  <c r="UFO1329" i="8"/>
  <c r="UFO1333" i="8" s="1"/>
  <c r="UFO1339" i="8" s="1"/>
  <c r="UFI1329" i="8"/>
  <c r="UFI1333" i="8" s="1"/>
  <c r="UFH1329" i="8"/>
  <c r="UFH1333" i="8" s="1"/>
  <c r="UEY1329" i="8"/>
  <c r="UEY1333" i="8" s="1"/>
  <c r="UEY1339" i="8" s="1"/>
  <c r="UES1329" i="8"/>
  <c r="UES1333" i="8" s="1"/>
  <c r="UER1329" i="8"/>
  <c r="UER1333" i="8" s="1"/>
  <c r="UEI1329" i="8"/>
  <c r="UEI1333" i="8" s="1"/>
  <c r="UEI1339" i="8" s="1"/>
  <c r="UEC1329" i="8"/>
  <c r="UEC1333" i="8" s="1"/>
  <c r="UEB1329" i="8"/>
  <c r="UEB1333" i="8" s="1"/>
  <c r="UDS1329" i="8"/>
  <c r="UDS1333" i="8" s="1"/>
  <c r="UDS1339" i="8" s="1"/>
  <c r="UDM1329" i="8"/>
  <c r="UDM1333" i="8" s="1"/>
  <c r="UDL1329" i="8"/>
  <c r="UDL1333" i="8" s="1"/>
  <c r="UDC1329" i="8"/>
  <c r="UDC1333" i="8" s="1"/>
  <c r="UDC1339" i="8" s="1"/>
  <c r="UCW1329" i="8"/>
  <c r="UCW1333" i="8" s="1"/>
  <c r="UCV1329" i="8"/>
  <c r="UCV1333" i="8" s="1"/>
  <c r="UCM1329" i="8"/>
  <c r="UCM1333" i="8" s="1"/>
  <c r="UCM1339" i="8" s="1"/>
  <c r="UCG1329" i="8"/>
  <c r="UCG1333" i="8" s="1"/>
  <c r="UCF1329" i="8"/>
  <c r="UCF1333" i="8" s="1"/>
  <c r="UBW1329" i="8"/>
  <c r="UBW1333" i="8" s="1"/>
  <c r="UBW1339" i="8" s="1"/>
  <c r="UBQ1329" i="8"/>
  <c r="UBQ1333" i="8" s="1"/>
  <c r="UBP1329" i="8"/>
  <c r="UBP1333" i="8" s="1"/>
  <c r="UBG1329" i="8"/>
  <c r="UBG1333" i="8" s="1"/>
  <c r="UBG1339" i="8" s="1"/>
  <c r="UBA1329" i="8"/>
  <c r="UBA1333" i="8" s="1"/>
  <c r="UAZ1329" i="8"/>
  <c r="UAZ1333" i="8" s="1"/>
  <c r="UAQ1329" i="8"/>
  <c r="UAQ1333" i="8" s="1"/>
  <c r="UAQ1339" i="8" s="1"/>
  <c r="UAK1329" i="8"/>
  <c r="UAK1333" i="8" s="1"/>
  <c r="UAJ1329" i="8"/>
  <c r="UAJ1333" i="8" s="1"/>
  <c r="UAA1329" i="8"/>
  <c r="UAA1333" i="8" s="1"/>
  <c r="UAA1339" i="8" s="1"/>
  <c r="TZU1329" i="8"/>
  <c r="TZU1333" i="8" s="1"/>
  <c r="TZT1329" i="8"/>
  <c r="TZT1333" i="8" s="1"/>
  <c r="TZK1329" i="8"/>
  <c r="TZK1333" i="8" s="1"/>
  <c r="TZK1339" i="8" s="1"/>
  <c r="TZE1329" i="8"/>
  <c r="TZE1333" i="8" s="1"/>
  <c r="TZD1329" i="8"/>
  <c r="TZD1333" i="8" s="1"/>
  <c r="TYU1329" i="8"/>
  <c r="TYU1333" i="8" s="1"/>
  <c r="TYU1339" i="8" s="1"/>
  <c r="TYO1329" i="8"/>
  <c r="TYO1333" i="8" s="1"/>
  <c r="TYN1329" i="8"/>
  <c r="TYN1333" i="8" s="1"/>
  <c r="TYE1329" i="8"/>
  <c r="TYE1333" i="8" s="1"/>
  <c r="TYE1339" i="8" s="1"/>
  <c r="TXY1329" i="8"/>
  <c r="TXY1333" i="8" s="1"/>
  <c r="TXX1329" i="8"/>
  <c r="TXX1333" i="8" s="1"/>
  <c r="TXO1329" i="8"/>
  <c r="TXO1333" i="8" s="1"/>
  <c r="TXO1339" i="8" s="1"/>
  <c r="TXI1329" i="8"/>
  <c r="TXI1333" i="8" s="1"/>
  <c r="TXH1329" i="8"/>
  <c r="TXH1333" i="8" s="1"/>
  <c r="TWY1329" i="8"/>
  <c r="TWY1333" i="8" s="1"/>
  <c r="TWY1339" i="8" s="1"/>
  <c r="TWS1329" i="8"/>
  <c r="TWS1333" i="8" s="1"/>
  <c r="TWR1329" i="8"/>
  <c r="TWR1333" i="8" s="1"/>
  <c r="TWI1329" i="8"/>
  <c r="TWI1333" i="8" s="1"/>
  <c r="TWI1339" i="8" s="1"/>
  <c r="TWC1329" i="8"/>
  <c r="TWC1333" i="8" s="1"/>
  <c r="TWB1329" i="8"/>
  <c r="TWB1333" i="8" s="1"/>
  <c r="TVS1329" i="8"/>
  <c r="TVS1333" i="8" s="1"/>
  <c r="TVS1339" i="8" s="1"/>
  <c r="TVM1329" i="8"/>
  <c r="TVM1333" i="8" s="1"/>
  <c r="TVL1329" i="8"/>
  <c r="TVL1333" i="8" s="1"/>
  <c r="TVC1329" i="8"/>
  <c r="TVC1333" i="8" s="1"/>
  <c r="TVC1339" i="8" s="1"/>
  <c r="TUW1329" i="8"/>
  <c r="TUW1333" i="8" s="1"/>
  <c r="TUV1329" i="8"/>
  <c r="TUV1333" i="8" s="1"/>
  <c r="TUM1329" i="8"/>
  <c r="TUM1333" i="8" s="1"/>
  <c r="TUM1339" i="8" s="1"/>
  <c r="TUG1329" i="8"/>
  <c r="TUG1333" i="8" s="1"/>
  <c r="TUF1329" i="8"/>
  <c r="TUF1333" i="8" s="1"/>
  <c r="TTW1329" i="8"/>
  <c r="TTW1333" i="8" s="1"/>
  <c r="TTW1339" i="8" s="1"/>
  <c r="TTQ1329" i="8"/>
  <c r="TTQ1333" i="8" s="1"/>
  <c r="TTP1329" i="8"/>
  <c r="TTP1333" i="8" s="1"/>
  <c r="TTG1329" i="8"/>
  <c r="TTG1333" i="8" s="1"/>
  <c r="TTG1339" i="8" s="1"/>
  <c r="TTA1329" i="8"/>
  <c r="TTA1333" i="8" s="1"/>
  <c r="TSZ1329" i="8"/>
  <c r="TSZ1333" i="8" s="1"/>
  <c r="TSQ1329" i="8"/>
  <c r="TSQ1333" i="8" s="1"/>
  <c r="TSQ1339" i="8" s="1"/>
  <c r="TSK1329" i="8"/>
  <c r="TSK1333" i="8" s="1"/>
  <c r="TSJ1329" i="8"/>
  <c r="TSJ1333" i="8" s="1"/>
  <c r="TSA1329" i="8"/>
  <c r="TSA1333" i="8" s="1"/>
  <c r="TSA1339" i="8" s="1"/>
  <c r="TRU1329" i="8"/>
  <c r="TRU1333" i="8" s="1"/>
  <c r="TRT1329" i="8"/>
  <c r="TRT1333" i="8" s="1"/>
  <c r="TRK1329" i="8"/>
  <c r="TRK1333" i="8" s="1"/>
  <c r="TRK1339" i="8" s="1"/>
  <c r="TRE1329" i="8"/>
  <c r="TRE1333" i="8" s="1"/>
  <c r="TRD1329" i="8"/>
  <c r="TRD1333" i="8" s="1"/>
  <c r="TQU1329" i="8"/>
  <c r="TQU1333" i="8" s="1"/>
  <c r="TQU1339" i="8" s="1"/>
  <c r="TQO1329" i="8"/>
  <c r="TQO1333" i="8" s="1"/>
  <c r="TQN1329" i="8"/>
  <c r="TQN1333" i="8" s="1"/>
  <c r="TQE1329" i="8"/>
  <c r="TQE1333" i="8" s="1"/>
  <c r="TQE1339" i="8" s="1"/>
  <c r="TPY1329" i="8"/>
  <c r="TPY1333" i="8" s="1"/>
  <c r="TPX1329" i="8"/>
  <c r="TPX1333" i="8" s="1"/>
  <c r="TPO1329" i="8"/>
  <c r="TPO1333" i="8" s="1"/>
  <c r="TPO1339" i="8" s="1"/>
  <c r="TPI1329" i="8"/>
  <c r="TPI1333" i="8" s="1"/>
  <c r="TPH1329" i="8"/>
  <c r="TPH1333" i="8" s="1"/>
  <c r="TOY1329" i="8"/>
  <c r="TOY1333" i="8" s="1"/>
  <c r="TOY1339" i="8" s="1"/>
  <c r="TOS1329" i="8"/>
  <c r="TOS1333" i="8" s="1"/>
  <c r="TOR1329" i="8"/>
  <c r="TOR1333" i="8" s="1"/>
  <c r="TOI1329" i="8"/>
  <c r="TOI1333" i="8" s="1"/>
  <c r="TOI1339" i="8" s="1"/>
  <c r="TOC1329" i="8"/>
  <c r="TOC1333" i="8" s="1"/>
  <c r="TOB1329" i="8"/>
  <c r="TOB1333" i="8" s="1"/>
  <c r="TNS1329" i="8"/>
  <c r="TNS1333" i="8" s="1"/>
  <c r="TNS1339" i="8" s="1"/>
  <c r="TNM1329" i="8"/>
  <c r="TNM1333" i="8" s="1"/>
  <c r="TNL1329" i="8"/>
  <c r="TNL1333" i="8" s="1"/>
  <c r="TNC1329" i="8"/>
  <c r="TNC1333" i="8" s="1"/>
  <c r="TNC1339" i="8" s="1"/>
  <c r="TMW1329" i="8"/>
  <c r="TMW1333" i="8" s="1"/>
  <c r="TMV1329" i="8"/>
  <c r="TMV1333" i="8" s="1"/>
  <c r="TMM1329" i="8"/>
  <c r="TMM1333" i="8" s="1"/>
  <c r="TMM1339" i="8" s="1"/>
  <c r="TMG1329" i="8"/>
  <c r="TMG1333" i="8" s="1"/>
  <c r="TMF1329" i="8"/>
  <c r="TMF1333" i="8" s="1"/>
  <c r="TLW1329" i="8"/>
  <c r="TLW1333" i="8" s="1"/>
  <c r="TLW1339" i="8" s="1"/>
  <c r="TLQ1329" i="8"/>
  <c r="TLQ1333" i="8" s="1"/>
  <c r="TLP1329" i="8"/>
  <c r="TLP1333" i="8" s="1"/>
  <c r="TLG1329" i="8"/>
  <c r="TLG1333" i="8" s="1"/>
  <c r="TLG1339" i="8" s="1"/>
  <c r="TLA1329" i="8"/>
  <c r="TLA1333" i="8" s="1"/>
  <c r="TKZ1329" i="8"/>
  <c r="TKZ1333" i="8" s="1"/>
  <c r="TKQ1329" i="8"/>
  <c r="TKQ1333" i="8" s="1"/>
  <c r="TKQ1339" i="8" s="1"/>
  <c r="TKK1329" i="8"/>
  <c r="TKK1333" i="8" s="1"/>
  <c r="TKJ1329" i="8"/>
  <c r="TKJ1333" i="8" s="1"/>
  <c r="TKA1329" i="8"/>
  <c r="TKA1333" i="8" s="1"/>
  <c r="TKA1339" i="8" s="1"/>
  <c r="TJU1329" i="8"/>
  <c r="TJU1333" i="8" s="1"/>
  <c r="TJT1329" i="8"/>
  <c r="TJT1333" i="8" s="1"/>
  <c r="TJK1329" i="8"/>
  <c r="TJK1333" i="8" s="1"/>
  <c r="TJK1339" i="8" s="1"/>
  <c r="TJE1329" i="8"/>
  <c r="TJE1333" i="8" s="1"/>
  <c r="TJD1329" i="8"/>
  <c r="TJD1333" i="8" s="1"/>
  <c r="TIU1329" i="8"/>
  <c r="TIU1333" i="8" s="1"/>
  <c r="TIU1339" i="8" s="1"/>
  <c r="TIO1329" i="8"/>
  <c r="TIO1333" i="8" s="1"/>
  <c r="TIN1329" i="8"/>
  <c r="TIN1333" i="8" s="1"/>
  <c r="TIE1329" i="8"/>
  <c r="TIE1333" i="8" s="1"/>
  <c r="TIE1339" i="8" s="1"/>
  <c r="THY1329" i="8"/>
  <c r="THY1333" i="8" s="1"/>
  <c r="THX1329" i="8"/>
  <c r="THX1333" i="8" s="1"/>
  <c r="THO1329" i="8"/>
  <c r="THO1333" i="8" s="1"/>
  <c r="THO1339" i="8" s="1"/>
  <c r="THI1329" i="8"/>
  <c r="THI1333" i="8" s="1"/>
  <c r="THH1329" i="8"/>
  <c r="THH1333" i="8" s="1"/>
  <c r="TGY1329" i="8"/>
  <c r="TGY1333" i="8" s="1"/>
  <c r="TGY1339" i="8" s="1"/>
  <c r="TGS1329" i="8"/>
  <c r="TGS1333" i="8" s="1"/>
  <c r="TGR1329" i="8"/>
  <c r="TGR1333" i="8" s="1"/>
  <c r="TGI1329" i="8"/>
  <c r="TGI1333" i="8" s="1"/>
  <c r="TGI1339" i="8" s="1"/>
  <c r="TGC1329" i="8"/>
  <c r="TGC1333" i="8" s="1"/>
  <c r="TGB1329" i="8"/>
  <c r="TGB1333" i="8" s="1"/>
  <c r="TFS1329" i="8"/>
  <c r="TFS1333" i="8" s="1"/>
  <c r="TFS1339" i="8" s="1"/>
  <c r="TFM1329" i="8"/>
  <c r="TFM1333" i="8" s="1"/>
  <c r="TFL1329" i="8"/>
  <c r="TFL1333" i="8" s="1"/>
  <c r="TFC1329" i="8"/>
  <c r="TFC1333" i="8" s="1"/>
  <c r="TFC1339" i="8" s="1"/>
  <c r="TEW1329" i="8"/>
  <c r="TEW1333" i="8" s="1"/>
  <c r="TEV1329" i="8"/>
  <c r="TEV1333" i="8" s="1"/>
  <c r="TEM1329" i="8"/>
  <c r="TEM1333" i="8" s="1"/>
  <c r="TEM1339" i="8" s="1"/>
  <c r="TEG1329" i="8"/>
  <c r="TEG1333" i="8" s="1"/>
  <c r="TEF1329" i="8"/>
  <c r="TEF1333" i="8" s="1"/>
  <c r="TDW1329" i="8"/>
  <c r="TDW1333" i="8" s="1"/>
  <c r="TDW1339" i="8" s="1"/>
  <c r="TDQ1329" i="8"/>
  <c r="TDQ1333" i="8" s="1"/>
  <c r="TDP1329" i="8"/>
  <c r="TDP1333" i="8" s="1"/>
  <c r="TDG1329" i="8"/>
  <c r="TDG1333" i="8" s="1"/>
  <c r="TDG1339" i="8" s="1"/>
  <c r="TDA1329" i="8"/>
  <c r="TDA1333" i="8" s="1"/>
  <c r="TCZ1329" i="8"/>
  <c r="TCZ1333" i="8" s="1"/>
  <c r="TCQ1329" i="8"/>
  <c r="TCQ1333" i="8" s="1"/>
  <c r="TCQ1339" i="8" s="1"/>
  <c r="TCK1329" i="8"/>
  <c r="TCK1333" i="8" s="1"/>
  <c r="TCJ1329" i="8"/>
  <c r="TCJ1333" i="8" s="1"/>
  <c r="TCA1329" i="8"/>
  <c r="TCA1333" i="8" s="1"/>
  <c r="TCA1339" i="8" s="1"/>
  <c r="TBU1329" i="8"/>
  <c r="TBU1333" i="8" s="1"/>
  <c r="TBT1329" i="8"/>
  <c r="TBT1333" i="8" s="1"/>
  <c r="TBK1329" i="8"/>
  <c r="TBK1333" i="8" s="1"/>
  <c r="TBK1339" i="8" s="1"/>
  <c r="TBE1329" i="8"/>
  <c r="TBE1333" i="8" s="1"/>
  <c r="TBD1329" i="8"/>
  <c r="TBD1333" i="8" s="1"/>
  <c r="TAU1329" i="8"/>
  <c r="TAU1333" i="8" s="1"/>
  <c r="TAU1339" i="8" s="1"/>
  <c r="TAO1329" i="8"/>
  <c r="TAO1333" i="8" s="1"/>
  <c r="TAN1329" i="8"/>
  <c r="TAN1333" i="8" s="1"/>
  <c r="TAE1329" i="8"/>
  <c r="TAE1333" i="8" s="1"/>
  <c r="TAE1339" i="8" s="1"/>
  <c r="SZY1329" i="8"/>
  <c r="SZY1333" i="8" s="1"/>
  <c r="SZX1329" i="8"/>
  <c r="SZX1333" i="8" s="1"/>
  <c r="SZO1329" i="8"/>
  <c r="SZO1333" i="8" s="1"/>
  <c r="SZO1339" i="8" s="1"/>
  <c r="SZI1329" i="8"/>
  <c r="SZI1333" i="8" s="1"/>
  <c r="SZH1329" i="8"/>
  <c r="SZH1333" i="8" s="1"/>
  <c r="SYY1329" i="8"/>
  <c r="SYY1333" i="8" s="1"/>
  <c r="SYY1339" i="8" s="1"/>
  <c r="SYS1329" i="8"/>
  <c r="SYS1333" i="8" s="1"/>
  <c r="SYR1329" i="8"/>
  <c r="SYR1333" i="8" s="1"/>
  <c r="SYI1329" i="8"/>
  <c r="SYI1333" i="8" s="1"/>
  <c r="SYI1339" i="8" s="1"/>
  <c r="SYC1329" i="8"/>
  <c r="SYC1333" i="8" s="1"/>
  <c r="SYB1329" i="8"/>
  <c r="SYB1333" i="8" s="1"/>
  <c r="SXS1329" i="8"/>
  <c r="SXS1333" i="8" s="1"/>
  <c r="SXS1339" i="8" s="1"/>
  <c r="SXM1329" i="8"/>
  <c r="SXM1333" i="8" s="1"/>
  <c r="SXL1329" i="8"/>
  <c r="SXL1333" i="8" s="1"/>
  <c r="SXC1329" i="8"/>
  <c r="SXC1333" i="8" s="1"/>
  <c r="SXC1339" i="8" s="1"/>
  <c r="SWW1329" i="8"/>
  <c r="SWW1333" i="8" s="1"/>
  <c r="SWV1329" i="8"/>
  <c r="SWV1333" i="8" s="1"/>
  <c r="SWM1329" i="8"/>
  <c r="SWM1333" i="8" s="1"/>
  <c r="SWM1339" i="8" s="1"/>
  <c r="SWG1329" i="8"/>
  <c r="SWG1333" i="8" s="1"/>
  <c r="SWF1329" i="8"/>
  <c r="SWF1333" i="8" s="1"/>
  <c r="SVW1329" i="8"/>
  <c r="SVW1333" i="8" s="1"/>
  <c r="SVW1339" i="8" s="1"/>
  <c r="SVQ1329" i="8"/>
  <c r="SVQ1333" i="8" s="1"/>
  <c r="SVP1329" i="8"/>
  <c r="SVP1333" i="8" s="1"/>
  <c r="SVG1329" i="8"/>
  <c r="SVG1333" i="8" s="1"/>
  <c r="SVG1339" i="8" s="1"/>
  <c r="SVA1329" i="8"/>
  <c r="SVA1333" i="8" s="1"/>
  <c r="SUZ1329" i="8"/>
  <c r="SUZ1333" i="8" s="1"/>
  <c r="SUQ1329" i="8"/>
  <c r="SUQ1333" i="8" s="1"/>
  <c r="SUQ1339" i="8" s="1"/>
  <c r="SUK1329" i="8"/>
  <c r="SUK1333" i="8" s="1"/>
  <c r="SUJ1329" i="8"/>
  <c r="SUJ1333" i="8" s="1"/>
  <c r="SUA1329" i="8"/>
  <c r="SUA1333" i="8" s="1"/>
  <c r="SUA1339" i="8" s="1"/>
  <c r="STU1329" i="8"/>
  <c r="STU1333" i="8" s="1"/>
  <c r="STT1329" i="8"/>
  <c r="STT1333" i="8" s="1"/>
  <c r="STK1329" i="8"/>
  <c r="STK1333" i="8" s="1"/>
  <c r="STK1339" i="8" s="1"/>
  <c r="STE1329" i="8"/>
  <c r="STE1333" i="8" s="1"/>
  <c r="STD1329" i="8"/>
  <c r="STD1333" i="8" s="1"/>
  <c r="SSU1329" i="8"/>
  <c r="SSU1333" i="8" s="1"/>
  <c r="SSU1339" i="8" s="1"/>
  <c r="SSO1329" i="8"/>
  <c r="SSO1333" i="8" s="1"/>
  <c r="SSN1329" i="8"/>
  <c r="SSN1333" i="8" s="1"/>
  <c r="SSE1329" i="8"/>
  <c r="SSE1333" i="8" s="1"/>
  <c r="SSE1339" i="8" s="1"/>
  <c r="SRY1329" i="8"/>
  <c r="SRY1333" i="8" s="1"/>
  <c r="SRX1329" i="8"/>
  <c r="SRX1333" i="8" s="1"/>
  <c r="SRO1329" i="8"/>
  <c r="SRO1333" i="8" s="1"/>
  <c r="SRO1339" i="8" s="1"/>
  <c r="SRI1329" i="8"/>
  <c r="SRI1333" i="8" s="1"/>
  <c r="SRH1329" i="8"/>
  <c r="SRH1333" i="8" s="1"/>
  <c r="SQY1329" i="8"/>
  <c r="SQY1333" i="8" s="1"/>
  <c r="SQY1339" i="8" s="1"/>
  <c r="SQS1329" i="8"/>
  <c r="SQS1333" i="8" s="1"/>
  <c r="SQR1329" i="8"/>
  <c r="SQR1333" i="8" s="1"/>
  <c r="SQI1329" i="8"/>
  <c r="SQI1333" i="8" s="1"/>
  <c r="SQI1339" i="8" s="1"/>
  <c r="SQC1329" i="8"/>
  <c r="SQC1333" i="8" s="1"/>
  <c r="SQB1329" i="8"/>
  <c r="SQB1333" i="8" s="1"/>
  <c r="SPS1329" i="8"/>
  <c r="SPS1333" i="8" s="1"/>
  <c r="SPS1339" i="8" s="1"/>
  <c r="SPM1329" i="8"/>
  <c r="SPM1333" i="8" s="1"/>
  <c r="SPL1329" i="8"/>
  <c r="SPL1333" i="8" s="1"/>
  <c r="SPC1329" i="8"/>
  <c r="SPC1333" i="8" s="1"/>
  <c r="SPC1339" i="8" s="1"/>
  <c r="SOW1329" i="8"/>
  <c r="SOW1333" i="8" s="1"/>
  <c r="SOV1329" i="8"/>
  <c r="SOV1333" i="8" s="1"/>
  <c r="SOM1329" i="8"/>
  <c r="SOM1333" i="8" s="1"/>
  <c r="SOM1339" i="8" s="1"/>
  <c r="SOG1329" i="8"/>
  <c r="SOG1333" i="8" s="1"/>
  <c r="SOF1329" i="8"/>
  <c r="SOF1333" i="8" s="1"/>
  <c r="SNW1329" i="8"/>
  <c r="SNW1333" i="8" s="1"/>
  <c r="SNW1339" i="8" s="1"/>
  <c r="SNQ1329" i="8"/>
  <c r="SNQ1333" i="8" s="1"/>
  <c r="SNP1329" i="8"/>
  <c r="SNP1333" i="8" s="1"/>
  <c r="SNG1329" i="8"/>
  <c r="SNG1333" i="8" s="1"/>
  <c r="SNG1339" i="8" s="1"/>
  <c r="SNA1329" i="8"/>
  <c r="SNA1333" i="8" s="1"/>
  <c r="SMZ1329" i="8"/>
  <c r="SMZ1333" i="8" s="1"/>
  <c r="SMQ1329" i="8"/>
  <c r="SMQ1333" i="8" s="1"/>
  <c r="SMQ1339" i="8" s="1"/>
  <c r="SMK1329" i="8"/>
  <c r="SMK1333" i="8" s="1"/>
  <c r="SMJ1329" i="8"/>
  <c r="SMJ1333" i="8" s="1"/>
  <c r="SMA1329" i="8"/>
  <c r="SMA1333" i="8" s="1"/>
  <c r="SMA1339" i="8" s="1"/>
  <c r="SLU1329" i="8"/>
  <c r="SLU1333" i="8" s="1"/>
  <c r="SLT1329" i="8"/>
  <c r="SLT1333" i="8" s="1"/>
  <c r="SLK1329" i="8"/>
  <c r="SLK1333" i="8" s="1"/>
  <c r="SLK1339" i="8" s="1"/>
  <c r="SLE1329" i="8"/>
  <c r="SLE1333" i="8" s="1"/>
  <c r="SLD1329" i="8"/>
  <c r="SLD1333" i="8" s="1"/>
  <c r="SKU1329" i="8"/>
  <c r="SKU1333" i="8" s="1"/>
  <c r="SKU1339" i="8" s="1"/>
  <c r="SKO1329" i="8"/>
  <c r="SKO1333" i="8" s="1"/>
  <c r="SKN1329" i="8"/>
  <c r="SKN1333" i="8" s="1"/>
  <c r="SKE1329" i="8"/>
  <c r="SKE1333" i="8" s="1"/>
  <c r="SKE1339" i="8" s="1"/>
  <c r="SJY1329" i="8"/>
  <c r="SJY1333" i="8" s="1"/>
  <c r="SJX1329" i="8"/>
  <c r="SJX1333" i="8" s="1"/>
  <c r="SJO1329" i="8"/>
  <c r="SJO1333" i="8" s="1"/>
  <c r="SJO1339" i="8" s="1"/>
  <c r="SJI1329" i="8"/>
  <c r="SJI1333" i="8" s="1"/>
  <c r="SJH1329" i="8"/>
  <c r="SJH1333" i="8" s="1"/>
  <c r="SIY1329" i="8"/>
  <c r="SIY1333" i="8" s="1"/>
  <c r="SIY1339" i="8" s="1"/>
  <c r="SIS1329" i="8"/>
  <c r="SIS1333" i="8" s="1"/>
  <c r="SIR1329" i="8"/>
  <c r="SIR1333" i="8" s="1"/>
  <c r="SII1329" i="8"/>
  <c r="SII1333" i="8" s="1"/>
  <c r="SII1339" i="8" s="1"/>
  <c r="SIC1329" i="8"/>
  <c r="SIC1333" i="8" s="1"/>
  <c r="SIB1329" i="8"/>
  <c r="SIB1333" i="8" s="1"/>
  <c r="SHS1329" i="8"/>
  <c r="SHS1333" i="8" s="1"/>
  <c r="SHS1339" i="8" s="1"/>
  <c r="SHM1329" i="8"/>
  <c r="SHM1333" i="8" s="1"/>
  <c r="SHL1329" i="8"/>
  <c r="SHL1333" i="8" s="1"/>
  <c r="SHC1329" i="8"/>
  <c r="SHC1333" i="8" s="1"/>
  <c r="SHC1339" i="8" s="1"/>
  <c r="SGW1329" i="8"/>
  <c r="SGW1333" i="8" s="1"/>
  <c r="SGV1329" i="8"/>
  <c r="SGV1333" i="8" s="1"/>
  <c r="SGM1329" i="8"/>
  <c r="SGM1333" i="8" s="1"/>
  <c r="SGM1339" i="8" s="1"/>
  <c r="SGG1329" i="8"/>
  <c r="SGG1333" i="8" s="1"/>
  <c r="SGF1329" i="8"/>
  <c r="SGF1333" i="8" s="1"/>
  <c r="SFW1329" i="8"/>
  <c r="SFW1333" i="8" s="1"/>
  <c r="SFW1339" i="8" s="1"/>
  <c r="SFQ1329" i="8"/>
  <c r="SFQ1333" i="8" s="1"/>
  <c r="SFP1329" i="8"/>
  <c r="SFP1333" i="8" s="1"/>
  <c r="SFG1329" i="8"/>
  <c r="SFG1333" i="8" s="1"/>
  <c r="SFG1339" i="8" s="1"/>
  <c r="SFA1329" i="8"/>
  <c r="SFA1333" i="8" s="1"/>
  <c r="SEZ1329" i="8"/>
  <c r="SEZ1333" i="8" s="1"/>
  <c r="SEQ1329" i="8"/>
  <c r="SEQ1333" i="8" s="1"/>
  <c r="SEQ1339" i="8" s="1"/>
  <c r="SEK1329" i="8"/>
  <c r="SEK1333" i="8" s="1"/>
  <c r="SEJ1329" i="8"/>
  <c r="SEJ1333" i="8" s="1"/>
  <c r="SEA1329" i="8"/>
  <c r="SEA1333" i="8" s="1"/>
  <c r="SEA1339" i="8" s="1"/>
  <c r="SDU1329" i="8"/>
  <c r="SDU1333" i="8" s="1"/>
  <c r="SDT1329" i="8"/>
  <c r="SDT1333" i="8" s="1"/>
  <c r="SDK1329" i="8"/>
  <c r="SDK1333" i="8" s="1"/>
  <c r="SDK1339" i="8" s="1"/>
  <c r="SDE1329" i="8"/>
  <c r="SDE1333" i="8" s="1"/>
  <c r="SDD1329" i="8"/>
  <c r="SDD1333" i="8" s="1"/>
  <c r="SCU1329" i="8"/>
  <c r="SCU1333" i="8" s="1"/>
  <c r="SCU1339" i="8" s="1"/>
  <c r="SCO1329" i="8"/>
  <c r="SCO1333" i="8" s="1"/>
  <c r="SCN1329" i="8"/>
  <c r="SCN1333" i="8" s="1"/>
  <c r="SCE1329" i="8"/>
  <c r="SCE1333" i="8" s="1"/>
  <c r="SCE1339" i="8" s="1"/>
  <c r="SBY1329" i="8"/>
  <c r="SBY1333" i="8" s="1"/>
  <c r="SBX1329" i="8"/>
  <c r="SBX1333" i="8" s="1"/>
  <c r="SBO1329" i="8"/>
  <c r="SBO1333" i="8" s="1"/>
  <c r="SBO1339" i="8" s="1"/>
  <c r="SBI1329" i="8"/>
  <c r="SBI1333" i="8" s="1"/>
  <c r="SBH1329" i="8"/>
  <c r="SBH1333" i="8" s="1"/>
  <c r="SAY1329" i="8"/>
  <c r="SAY1333" i="8" s="1"/>
  <c r="SAY1339" i="8" s="1"/>
  <c r="SAS1329" i="8"/>
  <c r="SAS1333" i="8" s="1"/>
  <c r="SAR1329" i="8"/>
  <c r="SAR1333" i="8" s="1"/>
  <c r="SAI1329" i="8"/>
  <c r="SAI1333" i="8" s="1"/>
  <c r="SAI1339" i="8" s="1"/>
  <c r="SAC1329" i="8"/>
  <c r="SAC1333" i="8" s="1"/>
  <c r="SAB1329" i="8"/>
  <c r="SAB1333" i="8" s="1"/>
  <c r="RZS1329" i="8"/>
  <c r="RZS1333" i="8" s="1"/>
  <c r="RZS1339" i="8" s="1"/>
  <c r="RZM1329" i="8"/>
  <c r="RZM1333" i="8" s="1"/>
  <c r="RZL1329" i="8"/>
  <c r="RZL1333" i="8" s="1"/>
  <c r="RZC1329" i="8"/>
  <c r="RZC1333" i="8" s="1"/>
  <c r="RZC1339" i="8" s="1"/>
  <c r="RYW1329" i="8"/>
  <c r="RYW1333" i="8" s="1"/>
  <c r="RYV1329" i="8"/>
  <c r="RYV1333" i="8" s="1"/>
  <c r="RYM1329" i="8"/>
  <c r="RYM1333" i="8" s="1"/>
  <c r="RYM1339" i="8" s="1"/>
  <c r="RYG1329" i="8"/>
  <c r="RYG1333" i="8" s="1"/>
  <c r="RYF1329" i="8"/>
  <c r="RYF1333" i="8" s="1"/>
  <c r="RXW1329" i="8"/>
  <c r="RXW1333" i="8" s="1"/>
  <c r="RXW1339" i="8" s="1"/>
  <c r="RXQ1329" i="8"/>
  <c r="RXQ1333" i="8" s="1"/>
  <c r="RXP1329" i="8"/>
  <c r="RXG1329" i="8"/>
  <c r="RXG1333" i="8" s="1"/>
  <c r="RXG1339" i="8" s="1"/>
  <c r="RXA1329" i="8"/>
  <c r="RXA1333" i="8" s="1"/>
  <c r="RWZ1329" i="8"/>
  <c r="RWQ1329" i="8"/>
  <c r="RWQ1333" i="8" s="1"/>
  <c r="RWQ1339" i="8" s="1"/>
  <c r="RWK1329" i="8"/>
  <c r="RWK1333" i="8" s="1"/>
  <c r="RWJ1329" i="8"/>
  <c r="RWA1329" i="8"/>
  <c r="RWA1333" i="8" s="1"/>
  <c r="RWA1339" i="8" s="1"/>
  <c r="RVU1329" i="8"/>
  <c r="RVU1333" i="8" s="1"/>
  <c r="RVT1329" i="8"/>
  <c r="RVK1329" i="8"/>
  <c r="RVK1333" i="8" s="1"/>
  <c r="RVK1339" i="8" s="1"/>
  <c r="RVE1329" i="8"/>
  <c r="RVE1333" i="8" s="1"/>
  <c r="RVD1329" i="8"/>
  <c r="RUU1329" i="8"/>
  <c r="RUU1333" i="8" s="1"/>
  <c r="RUU1339" i="8" s="1"/>
  <c r="RUO1329" i="8"/>
  <c r="RUO1333" i="8" s="1"/>
  <c r="RUN1329" i="8"/>
  <c r="RUE1329" i="8"/>
  <c r="RUE1333" i="8" s="1"/>
  <c r="RUE1339" i="8" s="1"/>
  <c r="RTY1329" i="8"/>
  <c r="RTY1333" i="8" s="1"/>
  <c r="RTX1329" i="8"/>
  <c r="RTO1329" i="8"/>
  <c r="RTO1333" i="8" s="1"/>
  <c r="RTO1339" i="8" s="1"/>
  <c r="RTI1329" i="8"/>
  <c r="RTI1333" i="8" s="1"/>
  <c r="RTH1329" i="8"/>
  <c r="RSY1329" i="8"/>
  <c r="RSY1333" i="8" s="1"/>
  <c r="RSY1339" i="8" s="1"/>
  <c r="RSS1329" i="8"/>
  <c r="RSS1333" i="8" s="1"/>
  <c r="RSR1329" i="8"/>
  <c r="RSI1329" i="8"/>
  <c r="RSI1333" i="8" s="1"/>
  <c r="RSI1339" i="8" s="1"/>
  <c r="RSC1329" i="8"/>
  <c r="RSC1333" i="8" s="1"/>
  <c r="RSB1329" i="8"/>
  <c r="RRS1329" i="8"/>
  <c r="RRS1333" i="8" s="1"/>
  <c r="RRS1339" i="8" s="1"/>
  <c r="RRM1329" i="8"/>
  <c r="RRM1333" i="8" s="1"/>
  <c r="RRL1329" i="8"/>
  <c r="RRC1329" i="8"/>
  <c r="RRC1333" i="8" s="1"/>
  <c r="RRC1339" i="8" s="1"/>
  <c r="RQW1329" i="8"/>
  <c r="RQW1333" i="8" s="1"/>
  <c r="RQV1329" i="8"/>
  <c r="RQM1329" i="8"/>
  <c r="RQM1333" i="8" s="1"/>
  <c r="RQM1339" i="8" s="1"/>
  <c r="RQG1329" i="8"/>
  <c r="RQG1333" i="8" s="1"/>
  <c r="RQF1329" i="8"/>
  <c r="RPW1329" i="8"/>
  <c r="RPW1333" i="8" s="1"/>
  <c r="RPW1339" i="8" s="1"/>
  <c r="RPQ1329" i="8"/>
  <c r="RPQ1333" i="8" s="1"/>
  <c r="RPP1329" i="8"/>
  <c r="RPG1329" i="8"/>
  <c r="RPG1333" i="8" s="1"/>
  <c r="RPG1339" i="8" s="1"/>
  <c r="RPA1329" i="8"/>
  <c r="RPA1333" i="8" s="1"/>
  <c r="ROZ1329" i="8"/>
  <c r="ROQ1329" i="8"/>
  <c r="ROQ1333" i="8" s="1"/>
  <c r="ROQ1339" i="8" s="1"/>
  <c r="ROK1329" i="8"/>
  <c r="ROK1333" i="8" s="1"/>
  <c r="ROJ1329" i="8"/>
  <c r="ROA1329" i="8"/>
  <c r="ROA1333" i="8" s="1"/>
  <c r="ROA1339" i="8" s="1"/>
  <c r="RNU1329" i="8"/>
  <c r="RNU1333" i="8" s="1"/>
  <c r="RNT1329" i="8"/>
  <c r="RNK1329" i="8"/>
  <c r="RNK1333" i="8" s="1"/>
  <c r="RNK1339" i="8" s="1"/>
  <c r="RNE1329" i="8"/>
  <c r="RNE1333" i="8" s="1"/>
  <c r="RND1329" i="8"/>
  <c r="RMU1329" i="8"/>
  <c r="RMU1333" i="8" s="1"/>
  <c r="RMU1339" i="8" s="1"/>
  <c r="RMO1329" i="8"/>
  <c r="RMO1333" i="8" s="1"/>
  <c r="RMN1329" i="8"/>
  <c r="RME1329" i="8"/>
  <c r="RME1333" i="8" s="1"/>
  <c r="RME1339" i="8" s="1"/>
  <c r="RLY1329" i="8"/>
  <c r="RLY1333" i="8" s="1"/>
  <c r="RLX1329" i="8"/>
  <c r="RLO1329" i="8"/>
  <c r="RLO1333" i="8" s="1"/>
  <c r="RLO1339" i="8" s="1"/>
  <c r="RLI1329" i="8"/>
  <c r="RLI1333" i="8" s="1"/>
  <c r="RLH1329" i="8"/>
  <c r="RKY1329" i="8"/>
  <c r="RKY1333" i="8" s="1"/>
  <c r="RKY1339" i="8" s="1"/>
  <c r="RKS1329" i="8"/>
  <c r="RKS1333" i="8" s="1"/>
  <c r="RKR1329" i="8"/>
  <c r="RKI1329" i="8"/>
  <c r="RKI1333" i="8" s="1"/>
  <c r="RKI1339" i="8" s="1"/>
  <c r="RKC1329" i="8"/>
  <c r="RKC1333" i="8" s="1"/>
  <c r="RKB1329" i="8"/>
  <c r="RJS1329" i="8"/>
  <c r="RJS1333" i="8" s="1"/>
  <c r="RJS1339" i="8" s="1"/>
  <c r="RJM1329" i="8"/>
  <c r="RJM1333" i="8" s="1"/>
  <c r="RJL1329" i="8"/>
  <c r="RJC1329" i="8"/>
  <c r="RJC1333" i="8" s="1"/>
  <c r="RJC1339" i="8" s="1"/>
  <c r="RIW1329" i="8"/>
  <c r="RIW1333" i="8" s="1"/>
  <c r="RIV1329" i="8"/>
  <c r="RIM1329" i="8"/>
  <c r="RIM1333" i="8" s="1"/>
  <c r="RIM1339" i="8" s="1"/>
  <c r="RIG1329" i="8"/>
  <c r="RIG1333" i="8" s="1"/>
  <c r="RIF1329" i="8"/>
  <c r="RHW1329" i="8"/>
  <c r="RHW1333" i="8" s="1"/>
  <c r="RHW1339" i="8" s="1"/>
  <c r="RHQ1329" i="8"/>
  <c r="RHQ1333" i="8" s="1"/>
  <c r="RHP1329" i="8"/>
  <c r="RHG1329" i="8"/>
  <c r="RHG1333" i="8" s="1"/>
  <c r="RHG1339" i="8" s="1"/>
  <c r="RHA1329" i="8"/>
  <c r="RHA1333" i="8" s="1"/>
  <c r="RGZ1329" i="8"/>
  <c r="RGQ1329" i="8"/>
  <c r="RGQ1333" i="8" s="1"/>
  <c r="RGQ1339" i="8" s="1"/>
  <c r="RGK1329" i="8"/>
  <c r="RGK1333" i="8" s="1"/>
  <c r="RGJ1329" i="8"/>
  <c r="RGA1329" i="8"/>
  <c r="RGA1333" i="8" s="1"/>
  <c r="RGA1339" i="8" s="1"/>
  <c r="RFU1329" i="8"/>
  <c r="RFU1333" i="8" s="1"/>
  <c r="RFT1329" i="8"/>
  <c r="RFK1329" i="8"/>
  <c r="RFK1333" i="8" s="1"/>
  <c r="RFK1339" i="8" s="1"/>
  <c r="RFE1329" i="8"/>
  <c r="RFE1333" i="8" s="1"/>
  <c r="RFD1329" i="8"/>
  <c r="REU1329" i="8"/>
  <c r="REU1333" i="8" s="1"/>
  <c r="REU1339" i="8" s="1"/>
  <c r="REO1329" i="8"/>
  <c r="REO1333" i="8" s="1"/>
  <c r="REN1329" i="8"/>
  <c r="REE1329" i="8"/>
  <c r="REE1333" i="8" s="1"/>
  <c r="REE1339" i="8" s="1"/>
  <c r="RDY1329" i="8"/>
  <c r="RDY1333" i="8" s="1"/>
  <c r="RDX1329" i="8"/>
  <c r="RDX1333" i="8" s="1"/>
  <c r="RDO1329" i="8"/>
  <c r="RDO1333" i="8" s="1"/>
  <c r="RDO1339" i="8" s="1"/>
  <c r="RDI1329" i="8"/>
  <c r="RDI1333" i="8" s="1"/>
  <c r="RDH1329" i="8"/>
  <c r="RDH1333" i="8" s="1"/>
  <c r="RCY1329" i="8"/>
  <c r="RCY1333" i="8" s="1"/>
  <c r="RCY1339" i="8" s="1"/>
  <c r="RCS1329" i="8"/>
  <c r="RCS1333" i="8" s="1"/>
  <c r="RCR1329" i="8"/>
  <c r="RCR1333" i="8" s="1"/>
  <c r="RCI1329" i="8"/>
  <c r="RCI1333" i="8" s="1"/>
  <c r="RCI1339" i="8" s="1"/>
  <c r="RCC1329" i="8"/>
  <c r="RCC1333" i="8" s="1"/>
  <c r="RCB1329" i="8"/>
  <c r="RCB1333" i="8" s="1"/>
  <c r="RBS1329" i="8"/>
  <c r="RBS1333" i="8" s="1"/>
  <c r="RBS1339" i="8" s="1"/>
  <c r="RBM1329" i="8"/>
  <c r="RBM1333" i="8" s="1"/>
  <c r="RBL1329" i="8"/>
  <c r="RBL1333" i="8" s="1"/>
  <c r="RBC1329" i="8"/>
  <c r="RBC1333" i="8" s="1"/>
  <c r="RBC1339" i="8" s="1"/>
  <c r="RAW1329" i="8"/>
  <c r="RAW1333" i="8" s="1"/>
  <c r="RAV1329" i="8"/>
  <c r="RAV1333" i="8" s="1"/>
  <c r="RAM1329" i="8"/>
  <c r="RAM1333" i="8" s="1"/>
  <c r="RAM1339" i="8" s="1"/>
  <c r="RAG1329" i="8"/>
  <c r="RAG1333" i="8" s="1"/>
  <c r="RAF1329" i="8"/>
  <c r="RAF1333" i="8" s="1"/>
  <c r="QZW1329" i="8"/>
  <c r="QZW1333" i="8" s="1"/>
  <c r="QZW1339" i="8" s="1"/>
  <c r="QZQ1329" i="8"/>
  <c r="QZQ1333" i="8" s="1"/>
  <c r="QZP1329" i="8"/>
  <c r="QZP1333" i="8" s="1"/>
  <c r="QZG1329" i="8"/>
  <c r="QZG1333" i="8" s="1"/>
  <c r="QZG1339" i="8" s="1"/>
  <c r="QZA1329" i="8"/>
  <c r="QZA1333" i="8" s="1"/>
  <c r="QYZ1329" i="8"/>
  <c r="QYZ1333" i="8" s="1"/>
  <c r="QYQ1329" i="8"/>
  <c r="QYQ1333" i="8" s="1"/>
  <c r="QYQ1339" i="8" s="1"/>
  <c r="QYK1329" i="8"/>
  <c r="QYK1333" i="8" s="1"/>
  <c r="QYJ1329" i="8"/>
  <c r="QYJ1333" i="8" s="1"/>
  <c r="QYA1329" i="8"/>
  <c r="QYA1333" i="8" s="1"/>
  <c r="QYA1339" i="8" s="1"/>
  <c r="QXU1329" i="8"/>
  <c r="QXU1333" i="8" s="1"/>
  <c r="QXT1329" i="8"/>
  <c r="QXT1333" i="8" s="1"/>
  <c r="QXK1329" i="8"/>
  <c r="QXK1333" i="8" s="1"/>
  <c r="QXK1339" i="8" s="1"/>
  <c r="QXE1329" i="8"/>
  <c r="QXE1333" i="8" s="1"/>
  <c r="QXD1329" i="8"/>
  <c r="QXD1333" i="8" s="1"/>
  <c r="QWU1329" i="8"/>
  <c r="QWU1333" i="8" s="1"/>
  <c r="QWU1339" i="8" s="1"/>
  <c r="QWO1329" i="8"/>
  <c r="QWO1333" i="8" s="1"/>
  <c r="QWN1329" i="8"/>
  <c r="QWN1333" i="8" s="1"/>
  <c r="QWE1329" i="8"/>
  <c r="QWE1333" i="8" s="1"/>
  <c r="QWE1339" i="8" s="1"/>
  <c r="QVY1329" i="8"/>
  <c r="QVY1333" i="8" s="1"/>
  <c r="QVX1329" i="8"/>
  <c r="QVX1333" i="8" s="1"/>
  <c r="QVO1329" i="8"/>
  <c r="QVO1333" i="8" s="1"/>
  <c r="QVO1339" i="8" s="1"/>
  <c r="QVI1329" i="8"/>
  <c r="QVI1333" i="8" s="1"/>
  <c r="QVH1329" i="8"/>
  <c r="QVH1333" i="8" s="1"/>
  <c r="QUY1329" i="8"/>
  <c r="QUY1333" i="8" s="1"/>
  <c r="QUY1339" i="8" s="1"/>
  <c r="QUS1329" i="8"/>
  <c r="QUS1333" i="8" s="1"/>
  <c r="QUR1329" i="8"/>
  <c r="QUR1333" i="8" s="1"/>
  <c r="QUI1329" i="8"/>
  <c r="QUI1333" i="8" s="1"/>
  <c r="QUI1339" i="8" s="1"/>
  <c r="QUC1329" i="8"/>
  <c r="QUC1333" i="8" s="1"/>
  <c r="QUB1329" i="8"/>
  <c r="QUB1333" i="8" s="1"/>
  <c r="QTS1329" i="8"/>
  <c r="QTS1333" i="8" s="1"/>
  <c r="QTS1339" i="8" s="1"/>
  <c r="QTM1329" i="8"/>
  <c r="QTM1333" i="8" s="1"/>
  <c r="QTL1329" i="8"/>
  <c r="QTL1333" i="8" s="1"/>
  <c r="QTC1329" i="8"/>
  <c r="QTC1333" i="8" s="1"/>
  <c r="QTC1339" i="8" s="1"/>
  <c r="QSW1329" i="8"/>
  <c r="QSW1333" i="8" s="1"/>
  <c r="QSV1329" i="8"/>
  <c r="QSV1333" i="8" s="1"/>
  <c r="QSM1329" i="8"/>
  <c r="QSM1333" i="8" s="1"/>
  <c r="QSM1339" i="8" s="1"/>
  <c r="QSG1329" i="8"/>
  <c r="QSG1333" i="8" s="1"/>
  <c r="QSF1329" i="8"/>
  <c r="QSF1333" i="8" s="1"/>
  <c r="QRW1329" i="8"/>
  <c r="QRW1333" i="8" s="1"/>
  <c r="QRW1339" i="8" s="1"/>
  <c r="QRQ1329" i="8"/>
  <c r="QRQ1333" i="8" s="1"/>
  <c r="QRP1329" i="8"/>
  <c r="QRP1333" i="8" s="1"/>
  <c r="QRG1329" i="8"/>
  <c r="QRG1333" i="8" s="1"/>
  <c r="QRG1339" i="8" s="1"/>
  <c r="QRA1329" i="8"/>
  <c r="QRA1333" i="8" s="1"/>
  <c r="QQZ1329" i="8"/>
  <c r="QQZ1333" i="8" s="1"/>
  <c r="QQQ1329" i="8"/>
  <c r="QQQ1333" i="8" s="1"/>
  <c r="QQQ1339" i="8" s="1"/>
  <c r="QQK1329" i="8"/>
  <c r="QQK1333" i="8" s="1"/>
  <c r="QQJ1329" i="8"/>
  <c r="QQJ1333" i="8" s="1"/>
  <c r="QQA1329" i="8"/>
  <c r="QQA1333" i="8" s="1"/>
  <c r="QQA1339" i="8" s="1"/>
  <c r="QPU1329" i="8"/>
  <c r="QPU1333" i="8" s="1"/>
  <c r="QPT1329" i="8"/>
  <c r="QPT1333" i="8" s="1"/>
  <c r="QPK1329" i="8"/>
  <c r="QPK1333" i="8" s="1"/>
  <c r="QPK1339" i="8" s="1"/>
  <c r="QPE1329" i="8"/>
  <c r="QPE1333" i="8" s="1"/>
  <c r="QPD1329" i="8"/>
  <c r="QPD1333" i="8" s="1"/>
  <c r="QOU1329" i="8"/>
  <c r="QOU1333" i="8" s="1"/>
  <c r="QOU1339" i="8" s="1"/>
  <c r="QOO1329" i="8"/>
  <c r="QOO1333" i="8" s="1"/>
  <c r="QON1329" i="8"/>
  <c r="QON1333" i="8" s="1"/>
  <c r="QOE1329" i="8"/>
  <c r="QOE1333" i="8" s="1"/>
  <c r="QOE1339" i="8" s="1"/>
  <c r="QNY1329" i="8"/>
  <c r="QNY1333" i="8" s="1"/>
  <c r="QNX1329" i="8"/>
  <c r="QNX1333" i="8" s="1"/>
  <c r="QNO1329" i="8"/>
  <c r="QNO1333" i="8" s="1"/>
  <c r="QNO1339" i="8" s="1"/>
  <c r="QNI1329" i="8"/>
  <c r="QNI1333" i="8" s="1"/>
  <c r="QNH1329" i="8"/>
  <c r="QNH1333" i="8" s="1"/>
  <c r="QMY1329" i="8"/>
  <c r="QMY1333" i="8" s="1"/>
  <c r="QMY1339" i="8" s="1"/>
  <c r="QMS1329" i="8"/>
  <c r="QMS1333" i="8" s="1"/>
  <c r="QMR1329" i="8"/>
  <c r="QMR1333" i="8" s="1"/>
  <c r="QMI1329" i="8"/>
  <c r="QMI1333" i="8" s="1"/>
  <c r="QMI1339" i="8" s="1"/>
  <c r="QMC1329" i="8"/>
  <c r="QMC1333" i="8" s="1"/>
  <c r="QMB1329" i="8"/>
  <c r="QMB1333" i="8" s="1"/>
  <c r="QLS1329" i="8"/>
  <c r="QLS1333" i="8" s="1"/>
  <c r="QLS1339" i="8" s="1"/>
  <c r="QLM1329" i="8"/>
  <c r="QLM1333" i="8" s="1"/>
  <c r="QLL1329" i="8"/>
  <c r="QLL1333" i="8" s="1"/>
  <c r="QLC1329" i="8"/>
  <c r="QLC1333" i="8" s="1"/>
  <c r="QLC1339" i="8" s="1"/>
  <c r="QKW1329" i="8"/>
  <c r="QKW1333" i="8" s="1"/>
  <c r="QKV1329" i="8"/>
  <c r="QKV1333" i="8" s="1"/>
  <c r="QKM1329" i="8"/>
  <c r="QKM1333" i="8" s="1"/>
  <c r="QKM1339" i="8" s="1"/>
  <c r="QKG1329" i="8"/>
  <c r="QKG1333" i="8" s="1"/>
  <c r="QKF1329" i="8"/>
  <c r="QKF1333" i="8" s="1"/>
  <c r="QJW1329" i="8"/>
  <c r="QJW1333" i="8" s="1"/>
  <c r="QJW1339" i="8" s="1"/>
  <c r="QJQ1329" i="8"/>
  <c r="QJQ1333" i="8" s="1"/>
  <c r="QJP1329" i="8"/>
  <c r="QJP1333" i="8" s="1"/>
  <c r="QJG1329" i="8"/>
  <c r="QJG1333" i="8" s="1"/>
  <c r="QJG1339" i="8" s="1"/>
  <c r="QJA1329" i="8"/>
  <c r="QJA1333" i="8" s="1"/>
  <c r="QIZ1329" i="8"/>
  <c r="QIZ1333" i="8" s="1"/>
  <c r="QIQ1329" i="8"/>
  <c r="QIQ1333" i="8" s="1"/>
  <c r="QIQ1339" i="8" s="1"/>
  <c r="QIK1329" i="8"/>
  <c r="QIK1333" i="8" s="1"/>
  <c r="QIJ1329" i="8"/>
  <c r="QIJ1333" i="8" s="1"/>
  <c r="QIA1329" i="8"/>
  <c r="QIA1333" i="8" s="1"/>
  <c r="QIA1339" i="8" s="1"/>
  <c r="QHU1329" i="8"/>
  <c r="QHU1333" i="8" s="1"/>
  <c r="QHT1329" i="8"/>
  <c r="QHT1333" i="8" s="1"/>
  <c r="QHK1329" i="8"/>
  <c r="QHK1333" i="8" s="1"/>
  <c r="QHK1339" i="8" s="1"/>
  <c r="QHE1329" i="8"/>
  <c r="QHE1333" i="8" s="1"/>
  <c r="QHD1329" i="8"/>
  <c r="QHD1333" i="8" s="1"/>
  <c r="QGU1329" i="8"/>
  <c r="QGU1333" i="8" s="1"/>
  <c r="QGU1339" i="8" s="1"/>
  <c r="QGO1329" i="8"/>
  <c r="QGO1333" i="8" s="1"/>
  <c r="QGN1329" i="8"/>
  <c r="QGN1333" i="8" s="1"/>
  <c r="QGE1329" i="8"/>
  <c r="QGE1333" i="8" s="1"/>
  <c r="QGE1339" i="8" s="1"/>
  <c r="QFY1329" i="8"/>
  <c r="QFY1333" i="8" s="1"/>
  <c r="QFX1329" i="8"/>
  <c r="QFX1333" i="8" s="1"/>
  <c r="QFO1329" i="8"/>
  <c r="QFO1333" i="8" s="1"/>
  <c r="QFO1339" i="8" s="1"/>
  <c r="QFI1329" i="8"/>
  <c r="QFI1333" i="8" s="1"/>
  <c r="QFH1329" i="8"/>
  <c r="QFH1333" i="8" s="1"/>
  <c r="QEY1329" i="8"/>
  <c r="QEY1333" i="8" s="1"/>
  <c r="QEY1339" i="8" s="1"/>
  <c r="QES1329" i="8"/>
  <c r="QES1333" i="8" s="1"/>
  <c r="QER1329" i="8"/>
  <c r="QER1333" i="8" s="1"/>
  <c r="QEI1329" i="8"/>
  <c r="QEI1333" i="8" s="1"/>
  <c r="QEI1339" i="8" s="1"/>
  <c r="QEC1329" i="8"/>
  <c r="QEC1333" i="8" s="1"/>
  <c r="QEB1329" i="8"/>
  <c r="QEB1333" i="8" s="1"/>
  <c r="QDS1329" i="8"/>
  <c r="QDS1333" i="8" s="1"/>
  <c r="QDS1339" i="8" s="1"/>
  <c r="QDM1329" i="8"/>
  <c r="QDM1333" i="8" s="1"/>
  <c r="QDL1329" i="8"/>
  <c r="QDL1333" i="8" s="1"/>
  <c r="QDC1329" i="8"/>
  <c r="QDC1333" i="8" s="1"/>
  <c r="QDC1339" i="8" s="1"/>
  <c r="QCW1329" i="8"/>
  <c r="QCW1333" i="8" s="1"/>
  <c r="QCV1329" i="8"/>
  <c r="QCV1333" i="8" s="1"/>
  <c r="QCM1329" i="8"/>
  <c r="QCM1333" i="8" s="1"/>
  <c r="QCM1339" i="8" s="1"/>
  <c r="QCG1329" i="8"/>
  <c r="QCG1333" i="8" s="1"/>
  <c r="QCF1329" i="8"/>
  <c r="QCF1333" i="8" s="1"/>
  <c r="QBW1329" i="8"/>
  <c r="QBW1333" i="8" s="1"/>
  <c r="QBW1339" i="8" s="1"/>
  <c r="QBQ1329" i="8"/>
  <c r="QBQ1333" i="8" s="1"/>
  <c r="QBP1329" i="8"/>
  <c r="QBP1333" i="8" s="1"/>
  <c r="QBG1329" i="8"/>
  <c r="QBG1333" i="8" s="1"/>
  <c r="QBG1339" i="8" s="1"/>
  <c r="QBA1329" i="8"/>
  <c r="QBA1333" i="8" s="1"/>
  <c r="QAZ1329" i="8"/>
  <c r="QAZ1333" i="8" s="1"/>
  <c r="QAQ1329" i="8"/>
  <c r="QAQ1333" i="8" s="1"/>
  <c r="QAQ1339" i="8" s="1"/>
  <c r="QAK1329" i="8"/>
  <c r="QAK1333" i="8" s="1"/>
  <c r="QAJ1329" i="8"/>
  <c r="QAJ1333" i="8" s="1"/>
  <c r="QAA1329" i="8"/>
  <c r="QAA1333" i="8" s="1"/>
  <c r="QAA1339" i="8" s="1"/>
  <c r="PZU1329" i="8"/>
  <c r="PZU1333" i="8" s="1"/>
  <c r="PZT1329" i="8"/>
  <c r="PZT1333" i="8" s="1"/>
  <c r="PZK1329" i="8"/>
  <c r="PZK1333" i="8" s="1"/>
  <c r="PZK1339" i="8" s="1"/>
  <c r="PZE1329" i="8"/>
  <c r="PZE1333" i="8" s="1"/>
  <c r="PZD1329" i="8"/>
  <c r="PZD1333" i="8" s="1"/>
  <c r="PYU1329" i="8"/>
  <c r="PYU1333" i="8" s="1"/>
  <c r="PYU1339" i="8" s="1"/>
  <c r="PYO1329" i="8"/>
  <c r="PYO1333" i="8" s="1"/>
  <c r="PYN1329" i="8"/>
  <c r="PYN1333" i="8" s="1"/>
  <c r="PYE1329" i="8"/>
  <c r="PYE1333" i="8" s="1"/>
  <c r="PYE1339" i="8" s="1"/>
  <c r="PXY1329" i="8"/>
  <c r="PXY1333" i="8" s="1"/>
  <c r="PXX1329" i="8"/>
  <c r="PXX1333" i="8" s="1"/>
  <c r="PXO1329" i="8"/>
  <c r="PXO1333" i="8" s="1"/>
  <c r="PXO1339" i="8" s="1"/>
  <c r="PXI1329" i="8"/>
  <c r="PXI1333" i="8" s="1"/>
  <c r="PXH1329" i="8"/>
  <c r="PXH1333" i="8" s="1"/>
  <c r="PWY1329" i="8"/>
  <c r="PWY1333" i="8" s="1"/>
  <c r="PWY1339" i="8" s="1"/>
  <c r="PWS1329" i="8"/>
  <c r="PWS1333" i="8" s="1"/>
  <c r="PWR1329" i="8"/>
  <c r="PWR1333" i="8" s="1"/>
  <c r="PWI1329" i="8"/>
  <c r="PWI1333" i="8" s="1"/>
  <c r="PWI1339" i="8" s="1"/>
  <c r="PWC1329" i="8"/>
  <c r="PWC1333" i="8" s="1"/>
  <c r="PWB1329" i="8"/>
  <c r="PWB1333" i="8" s="1"/>
  <c r="PVS1329" i="8"/>
  <c r="PVS1333" i="8" s="1"/>
  <c r="PVS1339" i="8" s="1"/>
  <c r="PVM1329" i="8"/>
  <c r="PVM1333" i="8" s="1"/>
  <c r="PVL1329" i="8"/>
  <c r="PVL1333" i="8" s="1"/>
  <c r="PVC1329" i="8"/>
  <c r="PVC1333" i="8" s="1"/>
  <c r="PVC1339" i="8" s="1"/>
  <c r="PUW1329" i="8"/>
  <c r="PUW1333" i="8" s="1"/>
  <c r="PUV1329" i="8"/>
  <c r="PUV1333" i="8" s="1"/>
  <c r="PUM1329" i="8"/>
  <c r="PUM1333" i="8" s="1"/>
  <c r="PUM1339" i="8" s="1"/>
  <c r="PUG1329" i="8"/>
  <c r="PUG1333" i="8" s="1"/>
  <c r="PUF1329" i="8"/>
  <c r="PUF1333" i="8" s="1"/>
  <c r="PTW1329" i="8"/>
  <c r="PTW1333" i="8" s="1"/>
  <c r="PTW1339" i="8" s="1"/>
  <c r="PTQ1329" i="8"/>
  <c r="PTQ1333" i="8" s="1"/>
  <c r="PTP1329" i="8"/>
  <c r="PTP1333" i="8" s="1"/>
  <c r="PTG1329" i="8"/>
  <c r="PTG1333" i="8" s="1"/>
  <c r="PTG1339" i="8" s="1"/>
  <c r="PTA1329" i="8"/>
  <c r="PTA1333" i="8" s="1"/>
  <c r="PSZ1329" i="8"/>
  <c r="PSZ1333" i="8" s="1"/>
  <c r="PSQ1329" i="8"/>
  <c r="PSQ1333" i="8" s="1"/>
  <c r="PSQ1339" i="8" s="1"/>
  <c r="PSK1329" i="8"/>
  <c r="PSK1333" i="8" s="1"/>
  <c r="PSJ1329" i="8"/>
  <c r="PSJ1333" i="8" s="1"/>
  <c r="PSA1329" i="8"/>
  <c r="PSA1333" i="8" s="1"/>
  <c r="PSA1339" i="8" s="1"/>
  <c r="PRU1329" i="8"/>
  <c r="PRU1333" i="8" s="1"/>
  <c r="PRT1329" i="8"/>
  <c r="PRT1333" i="8" s="1"/>
  <c r="PRK1329" i="8"/>
  <c r="PRK1333" i="8" s="1"/>
  <c r="PRK1339" i="8" s="1"/>
  <c r="PRE1329" i="8"/>
  <c r="PRE1333" i="8" s="1"/>
  <c r="PRD1329" i="8"/>
  <c r="PRD1333" i="8" s="1"/>
  <c r="PQU1329" i="8"/>
  <c r="PQU1333" i="8" s="1"/>
  <c r="PQU1339" i="8" s="1"/>
  <c r="PQO1329" i="8"/>
  <c r="PQO1333" i="8" s="1"/>
  <c r="PQN1329" i="8"/>
  <c r="PQN1333" i="8" s="1"/>
  <c r="PQE1329" i="8"/>
  <c r="PQE1333" i="8" s="1"/>
  <c r="PQE1339" i="8" s="1"/>
  <c r="PPY1329" i="8"/>
  <c r="PPY1333" i="8" s="1"/>
  <c r="PPX1329" i="8"/>
  <c r="PPX1333" i="8" s="1"/>
  <c r="PPO1329" i="8"/>
  <c r="PPO1333" i="8" s="1"/>
  <c r="PPO1339" i="8" s="1"/>
  <c r="PPI1329" i="8"/>
  <c r="PPI1333" i="8" s="1"/>
  <c r="PPH1329" i="8"/>
  <c r="PPH1333" i="8" s="1"/>
  <c r="POY1329" i="8"/>
  <c r="POY1333" i="8" s="1"/>
  <c r="POY1339" i="8" s="1"/>
  <c r="POS1329" i="8"/>
  <c r="POS1333" i="8" s="1"/>
  <c r="POR1329" i="8"/>
  <c r="POR1333" i="8" s="1"/>
  <c r="POI1329" i="8"/>
  <c r="POI1333" i="8" s="1"/>
  <c r="POI1339" i="8" s="1"/>
  <c r="POC1329" i="8"/>
  <c r="POC1333" i="8" s="1"/>
  <c r="POB1329" i="8"/>
  <c r="POB1333" i="8" s="1"/>
  <c r="PNS1329" i="8"/>
  <c r="PNS1333" i="8" s="1"/>
  <c r="PNS1339" i="8" s="1"/>
  <c r="PNM1329" i="8"/>
  <c r="PNM1333" i="8" s="1"/>
  <c r="PNL1329" i="8"/>
  <c r="PNL1333" i="8" s="1"/>
  <c r="PNC1329" i="8"/>
  <c r="PNC1333" i="8" s="1"/>
  <c r="PNC1339" i="8" s="1"/>
  <c r="PMW1329" i="8"/>
  <c r="PMW1333" i="8" s="1"/>
  <c r="PMV1329" i="8"/>
  <c r="PMV1333" i="8" s="1"/>
  <c r="PMM1329" i="8"/>
  <c r="PMM1333" i="8" s="1"/>
  <c r="PMM1339" i="8" s="1"/>
  <c r="PMG1329" i="8"/>
  <c r="PMG1333" i="8" s="1"/>
  <c r="PMF1329" i="8"/>
  <c r="PMF1333" i="8" s="1"/>
  <c r="PLW1329" i="8"/>
  <c r="PLW1333" i="8" s="1"/>
  <c r="PLW1339" i="8" s="1"/>
  <c r="PLQ1329" i="8"/>
  <c r="PLQ1333" i="8" s="1"/>
  <c r="PLP1329" i="8"/>
  <c r="PLP1333" i="8" s="1"/>
  <c r="PLG1329" i="8"/>
  <c r="PLG1333" i="8" s="1"/>
  <c r="PLG1339" i="8" s="1"/>
  <c r="PLA1329" i="8"/>
  <c r="PLA1333" i="8" s="1"/>
  <c r="PKZ1329" i="8"/>
  <c r="PKZ1333" i="8" s="1"/>
  <c r="PKQ1329" i="8"/>
  <c r="PKQ1333" i="8" s="1"/>
  <c r="PKQ1339" i="8" s="1"/>
  <c r="PKK1329" i="8"/>
  <c r="PKK1333" i="8" s="1"/>
  <c r="PKJ1329" i="8"/>
  <c r="PKJ1333" i="8" s="1"/>
  <c r="PKA1329" i="8"/>
  <c r="PKA1333" i="8" s="1"/>
  <c r="PKA1339" i="8" s="1"/>
  <c r="PJU1329" i="8"/>
  <c r="PJU1333" i="8" s="1"/>
  <c r="PJT1329" i="8"/>
  <c r="PJT1333" i="8" s="1"/>
  <c r="PJK1329" i="8"/>
  <c r="PJK1333" i="8" s="1"/>
  <c r="PJK1339" i="8" s="1"/>
  <c r="PJE1329" i="8"/>
  <c r="PJE1333" i="8" s="1"/>
  <c r="PJD1329" i="8"/>
  <c r="PIU1329" i="8"/>
  <c r="PIU1333" i="8" s="1"/>
  <c r="PIU1339" i="8" s="1"/>
  <c r="PIO1329" i="8"/>
  <c r="PIO1333" i="8" s="1"/>
  <c r="PIN1329" i="8"/>
  <c r="PIE1329" i="8"/>
  <c r="PIE1333" i="8" s="1"/>
  <c r="PIE1339" i="8" s="1"/>
  <c r="PHY1329" i="8"/>
  <c r="PHY1333" i="8" s="1"/>
  <c r="PHX1329" i="8"/>
  <c r="PHO1329" i="8"/>
  <c r="PHO1333" i="8" s="1"/>
  <c r="PHO1339" i="8" s="1"/>
  <c r="PHI1329" i="8"/>
  <c r="PHI1333" i="8" s="1"/>
  <c r="PHH1329" i="8"/>
  <c r="PGY1329" i="8"/>
  <c r="PGY1333" i="8" s="1"/>
  <c r="PGY1339" i="8" s="1"/>
  <c r="PGS1329" i="8"/>
  <c r="PGS1333" i="8" s="1"/>
  <c r="PGR1329" i="8"/>
  <c r="PGI1329" i="8"/>
  <c r="PGI1333" i="8" s="1"/>
  <c r="PGI1339" i="8" s="1"/>
  <c r="PGC1329" i="8"/>
  <c r="PGC1333" i="8" s="1"/>
  <c r="PGB1329" i="8"/>
  <c r="PFS1329" i="8"/>
  <c r="PFS1333" i="8" s="1"/>
  <c r="PFS1339" i="8" s="1"/>
  <c r="PFM1329" i="8"/>
  <c r="PFM1333" i="8" s="1"/>
  <c r="PFL1329" i="8"/>
  <c r="PFC1329" i="8"/>
  <c r="PFC1333" i="8" s="1"/>
  <c r="PFC1339" i="8" s="1"/>
  <c r="PEW1329" i="8"/>
  <c r="PEW1333" i="8" s="1"/>
  <c r="PEV1329" i="8"/>
  <c r="PEM1329" i="8"/>
  <c r="PEM1333" i="8" s="1"/>
  <c r="PEM1339" i="8" s="1"/>
  <c r="PEG1329" i="8"/>
  <c r="PEG1333" i="8" s="1"/>
  <c r="PEF1329" i="8"/>
  <c r="PDW1329" i="8"/>
  <c r="PDW1333" i="8" s="1"/>
  <c r="PDW1339" i="8" s="1"/>
  <c r="PDQ1329" i="8"/>
  <c r="PDQ1333" i="8" s="1"/>
  <c r="PDP1329" i="8"/>
  <c r="PDG1329" i="8"/>
  <c r="PDG1333" i="8" s="1"/>
  <c r="PDG1339" i="8" s="1"/>
  <c r="PDA1329" i="8"/>
  <c r="PDA1333" i="8" s="1"/>
  <c r="PCZ1329" i="8"/>
  <c r="PCQ1329" i="8"/>
  <c r="PCQ1333" i="8" s="1"/>
  <c r="PCQ1339" i="8" s="1"/>
  <c r="PCK1329" i="8"/>
  <c r="PCK1333" i="8" s="1"/>
  <c r="PCJ1329" i="8"/>
  <c r="PCA1329" i="8"/>
  <c r="PCA1333" i="8" s="1"/>
  <c r="PCA1339" i="8" s="1"/>
  <c r="PBU1329" i="8"/>
  <c r="PBU1333" i="8" s="1"/>
  <c r="PBT1329" i="8"/>
  <c r="PBK1329" i="8"/>
  <c r="PBK1333" i="8" s="1"/>
  <c r="PBK1339" i="8" s="1"/>
  <c r="PBE1329" i="8"/>
  <c r="PBE1333" i="8" s="1"/>
  <c r="PBD1329" i="8"/>
  <c r="PAU1329" i="8"/>
  <c r="PAU1333" i="8" s="1"/>
  <c r="PAU1339" i="8" s="1"/>
  <c r="PAO1329" i="8"/>
  <c r="PAO1333" i="8" s="1"/>
  <c r="PAN1329" i="8"/>
  <c r="PAE1329" i="8"/>
  <c r="PAE1333" i="8" s="1"/>
  <c r="PAE1339" i="8" s="1"/>
  <c r="OZY1329" i="8"/>
  <c r="OZY1333" i="8" s="1"/>
  <c r="OZX1329" i="8"/>
  <c r="OZX1333" i="8" s="1"/>
  <c r="OZO1329" i="8"/>
  <c r="OZO1333" i="8" s="1"/>
  <c r="OZO1339" i="8" s="1"/>
  <c r="OZI1329" i="8"/>
  <c r="OZI1333" i="8" s="1"/>
  <c r="OZH1329" i="8"/>
  <c r="OZH1333" i="8" s="1"/>
  <c r="OYY1329" i="8"/>
  <c r="OYY1333" i="8" s="1"/>
  <c r="OYY1339" i="8" s="1"/>
  <c r="OYS1329" i="8"/>
  <c r="OYS1333" i="8" s="1"/>
  <c r="OYR1329" i="8"/>
  <c r="OYR1333" i="8" s="1"/>
  <c r="OYI1329" i="8"/>
  <c r="OYI1333" i="8" s="1"/>
  <c r="OYI1339" i="8" s="1"/>
  <c r="OYC1329" i="8"/>
  <c r="OYC1333" i="8" s="1"/>
  <c r="OYB1329" i="8"/>
  <c r="OYB1333" i="8" s="1"/>
  <c r="OXS1329" i="8"/>
  <c r="OXS1333" i="8" s="1"/>
  <c r="OXS1339" i="8" s="1"/>
  <c r="OXM1329" i="8"/>
  <c r="OXM1333" i="8" s="1"/>
  <c r="OXL1329" i="8"/>
  <c r="OXL1333" i="8" s="1"/>
  <c r="OXC1329" i="8"/>
  <c r="OXC1333" i="8" s="1"/>
  <c r="OXC1339" i="8" s="1"/>
  <c r="OWW1329" i="8"/>
  <c r="OWW1333" i="8" s="1"/>
  <c r="OWV1329" i="8"/>
  <c r="OWV1333" i="8" s="1"/>
  <c r="OWM1329" i="8"/>
  <c r="OWM1333" i="8" s="1"/>
  <c r="OWM1339" i="8" s="1"/>
  <c r="OWG1329" i="8"/>
  <c r="OWG1333" i="8" s="1"/>
  <c r="OWF1329" i="8"/>
  <c r="OWF1333" i="8" s="1"/>
  <c r="OVW1329" i="8"/>
  <c r="OVW1333" i="8" s="1"/>
  <c r="OVW1339" i="8" s="1"/>
  <c r="OVQ1329" i="8"/>
  <c r="OVQ1333" i="8" s="1"/>
  <c r="OVP1329" i="8"/>
  <c r="OVP1333" i="8" s="1"/>
  <c r="OVG1329" i="8"/>
  <c r="OVG1333" i="8" s="1"/>
  <c r="OVG1339" i="8" s="1"/>
  <c r="OVA1329" i="8"/>
  <c r="OVA1333" i="8" s="1"/>
  <c r="OUZ1329" i="8"/>
  <c r="OUZ1333" i="8" s="1"/>
  <c r="OUQ1329" i="8"/>
  <c r="OUQ1333" i="8" s="1"/>
  <c r="OUQ1339" i="8" s="1"/>
  <c r="OUK1329" i="8"/>
  <c r="OUK1333" i="8" s="1"/>
  <c r="OUJ1329" i="8"/>
  <c r="OUJ1333" i="8" s="1"/>
  <c r="OUA1329" i="8"/>
  <c r="OUA1333" i="8" s="1"/>
  <c r="OUA1339" i="8" s="1"/>
  <c r="OTU1329" i="8"/>
  <c r="OTU1333" i="8" s="1"/>
  <c r="OTT1329" i="8"/>
  <c r="OTT1333" i="8" s="1"/>
  <c r="OTK1329" i="8"/>
  <c r="OTK1333" i="8" s="1"/>
  <c r="OTK1339" i="8" s="1"/>
  <c r="OTE1329" i="8"/>
  <c r="OTE1333" i="8" s="1"/>
  <c r="OTD1329" i="8"/>
  <c r="OTD1333" i="8" s="1"/>
  <c r="OSU1329" i="8"/>
  <c r="OSU1333" i="8" s="1"/>
  <c r="OSU1339" i="8" s="1"/>
  <c r="OSO1329" i="8"/>
  <c r="OSO1333" i="8" s="1"/>
  <c r="OSN1329" i="8"/>
  <c r="OSN1333" i="8" s="1"/>
  <c r="OSE1329" i="8"/>
  <c r="OSE1333" i="8" s="1"/>
  <c r="OSE1339" i="8" s="1"/>
  <c r="ORY1329" i="8"/>
  <c r="ORY1333" i="8" s="1"/>
  <c r="ORX1329" i="8"/>
  <c r="ORX1333" i="8" s="1"/>
  <c r="ORO1329" i="8"/>
  <c r="ORO1333" i="8" s="1"/>
  <c r="ORO1339" i="8" s="1"/>
  <c r="ORI1329" i="8"/>
  <c r="ORI1333" i="8" s="1"/>
  <c r="ORH1329" i="8"/>
  <c r="ORH1333" i="8" s="1"/>
  <c r="OQY1329" i="8"/>
  <c r="OQY1333" i="8" s="1"/>
  <c r="OQY1339" i="8" s="1"/>
  <c r="OQS1329" i="8"/>
  <c r="OQS1333" i="8" s="1"/>
  <c r="OQR1329" i="8"/>
  <c r="OQR1333" i="8" s="1"/>
  <c r="OQI1329" i="8"/>
  <c r="OQI1333" i="8" s="1"/>
  <c r="OQI1339" i="8" s="1"/>
  <c r="OQC1329" i="8"/>
  <c r="OQC1333" i="8" s="1"/>
  <c r="OQB1329" i="8"/>
  <c r="OQB1333" i="8" s="1"/>
  <c r="OPS1329" i="8"/>
  <c r="OPS1333" i="8" s="1"/>
  <c r="OPS1339" i="8" s="1"/>
  <c r="OPM1329" i="8"/>
  <c r="OPM1333" i="8" s="1"/>
  <c r="OPL1329" i="8"/>
  <c r="OPL1333" i="8" s="1"/>
  <c r="OPC1329" i="8"/>
  <c r="OPC1333" i="8" s="1"/>
  <c r="OPC1339" i="8" s="1"/>
  <c r="OOW1329" i="8"/>
  <c r="OOW1333" i="8" s="1"/>
  <c r="OOV1329" i="8"/>
  <c r="OOV1333" i="8" s="1"/>
  <c r="OOM1329" i="8"/>
  <c r="OOM1333" i="8" s="1"/>
  <c r="OOM1339" i="8" s="1"/>
  <c r="OOG1329" i="8"/>
  <c r="OOG1333" i="8" s="1"/>
  <c r="OOF1329" i="8"/>
  <c r="OOF1333" i="8" s="1"/>
  <c r="ONW1329" i="8"/>
  <c r="ONW1333" i="8" s="1"/>
  <c r="ONW1339" i="8" s="1"/>
  <c r="ONQ1329" i="8"/>
  <c r="ONQ1333" i="8" s="1"/>
  <c r="ONP1329" i="8"/>
  <c r="ONP1333" i="8" s="1"/>
  <c r="ONG1329" i="8"/>
  <c r="ONG1333" i="8" s="1"/>
  <c r="ONG1339" i="8" s="1"/>
  <c r="ONA1329" i="8"/>
  <c r="ONA1333" i="8" s="1"/>
  <c r="OMZ1329" i="8"/>
  <c r="OMZ1333" i="8" s="1"/>
  <c r="OMQ1329" i="8"/>
  <c r="OMQ1333" i="8" s="1"/>
  <c r="OMQ1339" i="8" s="1"/>
  <c r="OMK1329" i="8"/>
  <c r="OMK1333" i="8" s="1"/>
  <c r="OMJ1329" i="8"/>
  <c r="OMJ1333" i="8" s="1"/>
  <c r="OMA1329" i="8"/>
  <c r="OMA1333" i="8" s="1"/>
  <c r="OMA1339" i="8" s="1"/>
  <c r="OLU1329" i="8"/>
  <c r="OLU1333" i="8" s="1"/>
  <c r="OLT1329" i="8"/>
  <c r="OLT1333" i="8" s="1"/>
  <c r="OLK1329" i="8"/>
  <c r="OLK1333" i="8" s="1"/>
  <c r="OLK1339" i="8" s="1"/>
  <c r="OLE1329" i="8"/>
  <c r="OLE1333" i="8" s="1"/>
  <c r="OLD1329" i="8"/>
  <c r="OLD1333" i="8" s="1"/>
  <c r="OKU1329" i="8"/>
  <c r="OKU1333" i="8" s="1"/>
  <c r="OKU1339" i="8" s="1"/>
  <c r="OKO1329" i="8"/>
  <c r="OKO1333" i="8" s="1"/>
  <c r="OKN1329" i="8"/>
  <c r="OKN1333" i="8" s="1"/>
  <c r="OKE1329" i="8"/>
  <c r="OKE1333" i="8" s="1"/>
  <c r="OKE1339" i="8" s="1"/>
  <c r="OJY1329" i="8"/>
  <c r="OJY1333" i="8" s="1"/>
  <c r="OJX1329" i="8"/>
  <c r="OJX1333" i="8" s="1"/>
  <c r="OJO1329" i="8"/>
  <c r="OJO1333" i="8" s="1"/>
  <c r="OJO1339" i="8" s="1"/>
  <c r="OJI1329" i="8"/>
  <c r="OJI1333" i="8" s="1"/>
  <c r="OJH1329" i="8"/>
  <c r="OJH1333" i="8" s="1"/>
  <c r="OIY1329" i="8"/>
  <c r="OIY1333" i="8" s="1"/>
  <c r="OIY1339" i="8" s="1"/>
  <c r="OIS1329" i="8"/>
  <c r="OIS1333" i="8" s="1"/>
  <c r="OIR1329" i="8"/>
  <c r="OIR1333" i="8" s="1"/>
  <c r="OII1329" i="8"/>
  <c r="OII1333" i="8" s="1"/>
  <c r="OII1339" i="8" s="1"/>
  <c r="OIC1329" i="8"/>
  <c r="OIC1333" i="8" s="1"/>
  <c r="OIB1329" i="8"/>
  <c r="OIB1333" i="8" s="1"/>
  <c r="OHS1329" i="8"/>
  <c r="OHS1333" i="8" s="1"/>
  <c r="OHS1339" i="8" s="1"/>
  <c r="OHM1329" i="8"/>
  <c r="OHM1333" i="8" s="1"/>
  <c r="OHL1329" i="8"/>
  <c r="OHL1333" i="8" s="1"/>
  <c r="OHC1329" i="8"/>
  <c r="OHC1333" i="8" s="1"/>
  <c r="OHC1339" i="8" s="1"/>
  <c r="OGW1329" i="8"/>
  <c r="OGW1333" i="8" s="1"/>
  <c r="OGV1329" i="8"/>
  <c r="OGV1333" i="8" s="1"/>
  <c r="OGM1329" i="8"/>
  <c r="OGM1333" i="8" s="1"/>
  <c r="OGM1339" i="8" s="1"/>
  <c r="OGG1329" i="8"/>
  <c r="OGG1333" i="8" s="1"/>
  <c r="OGF1329" i="8"/>
  <c r="OGF1333" i="8" s="1"/>
  <c r="OFW1329" i="8"/>
  <c r="OFW1333" i="8" s="1"/>
  <c r="OFW1339" i="8" s="1"/>
  <c r="OFQ1329" i="8"/>
  <c r="OFQ1333" i="8" s="1"/>
  <c r="OFP1329" i="8"/>
  <c r="OFP1333" i="8" s="1"/>
  <c r="OFG1329" i="8"/>
  <c r="OFG1333" i="8" s="1"/>
  <c r="OFG1339" i="8" s="1"/>
  <c r="OFA1329" i="8"/>
  <c r="OFA1333" i="8" s="1"/>
  <c r="OEZ1329" i="8"/>
  <c r="OEZ1333" i="8" s="1"/>
  <c r="OEQ1329" i="8"/>
  <c r="OEQ1333" i="8" s="1"/>
  <c r="OEQ1339" i="8" s="1"/>
  <c r="OEK1329" i="8"/>
  <c r="OEK1333" i="8" s="1"/>
  <c r="OEJ1329" i="8"/>
  <c r="OEJ1333" i="8" s="1"/>
  <c r="OEA1329" i="8"/>
  <c r="OEA1333" i="8" s="1"/>
  <c r="OEA1339" i="8" s="1"/>
  <c r="ODU1329" i="8"/>
  <c r="ODU1333" i="8" s="1"/>
  <c r="ODT1329" i="8"/>
  <c r="ODT1333" i="8" s="1"/>
  <c r="ODK1329" i="8"/>
  <c r="ODK1333" i="8" s="1"/>
  <c r="ODK1339" i="8" s="1"/>
  <c r="ODE1329" i="8"/>
  <c r="ODE1333" i="8" s="1"/>
  <c r="ODD1329" i="8"/>
  <c r="ODD1333" i="8" s="1"/>
  <c r="OCU1329" i="8"/>
  <c r="OCU1333" i="8" s="1"/>
  <c r="OCU1339" i="8" s="1"/>
  <c r="OCO1329" i="8"/>
  <c r="OCO1333" i="8" s="1"/>
  <c r="OCN1329" i="8"/>
  <c r="OCN1333" i="8" s="1"/>
  <c r="OCE1329" i="8"/>
  <c r="OCE1333" i="8" s="1"/>
  <c r="OCE1339" i="8" s="1"/>
  <c r="OBY1329" i="8"/>
  <c r="OBY1333" i="8" s="1"/>
  <c r="OBX1329" i="8"/>
  <c r="OBX1333" i="8" s="1"/>
  <c r="OBO1329" i="8"/>
  <c r="OBO1333" i="8" s="1"/>
  <c r="OBO1339" i="8" s="1"/>
  <c r="OBI1329" i="8"/>
  <c r="OBI1333" i="8" s="1"/>
  <c r="OBH1329" i="8"/>
  <c r="OBH1333" i="8" s="1"/>
  <c r="OAY1329" i="8"/>
  <c r="OAY1333" i="8" s="1"/>
  <c r="OAY1339" i="8" s="1"/>
  <c r="OAS1329" i="8"/>
  <c r="OAS1333" i="8" s="1"/>
  <c r="OAR1329" i="8"/>
  <c r="OAR1333" i="8" s="1"/>
  <c r="OAI1329" i="8"/>
  <c r="OAI1333" i="8" s="1"/>
  <c r="OAI1339" i="8" s="1"/>
  <c r="OAC1329" i="8"/>
  <c r="OAC1333" i="8" s="1"/>
  <c r="OAB1329" i="8"/>
  <c r="OAB1333" i="8" s="1"/>
  <c r="NZS1329" i="8"/>
  <c r="NZS1333" i="8" s="1"/>
  <c r="NZS1339" i="8" s="1"/>
  <c r="NZM1329" i="8"/>
  <c r="NZM1333" i="8" s="1"/>
  <c r="NZL1329" i="8"/>
  <c r="NZL1333" i="8" s="1"/>
  <c r="NZC1329" i="8"/>
  <c r="NZC1333" i="8" s="1"/>
  <c r="NZC1339" i="8" s="1"/>
  <c r="NYW1329" i="8"/>
  <c r="NYW1333" i="8" s="1"/>
  <c r="NYV1329" i="8"/>
  <c r="NYV1333" i="8" s="1"/>
  <c r="NYM1329" i="8"/>
  <c r="NYM1333" i="8" s="1"/>
  <c r="NYM1339" i="8" s="1"/>
  <c r="NYG1329" i="8"/>
  <c r="NYG1333" i="8" s="1"/>
  <c r="NYF1329" i="8"/>
  <c r="NYF1333" i="8" s="1"/>
  <c r="NXW1329" i="8"/>
  <c r="NXW1333" i="8" s="1"/>
  <c r="NXW1339" i="8" s="1"/>
  <c r="NXQ1329" i="8"/>
  <c r="NXQ1333" i="8" s="1"/>
  <c r="NXP1329" i="8"/>
  <c r="NXP1333" i="8" s="1"/>
  <c r="NXG1329" i="8"/>
  <c r="NXG1333" i="8" s="1"/>
  <c r="NXG1339" i="8" s="1"/>
  <c r="NXA1329" i="8"/>
  <c r="NXA1333" i="8" s="1"/>
  <c r="NWZ1329" i="8"/>
  <c r="NWZ1333" i="8" s="1"/>
  <c r="NWQ1329" i="8"/>
  <c r="NWQ1333" i="8" s="1"/>
  <c r="NWQ1339" i="8" s="1"/>
  <c r="NWK1329" i="8"/>
  <c r="NWK1333" i="8" s="1"/>
  <c r="NWJ1329" i="8"/>
  <c r="NWJ1333" i="8" s="1"/>
  <c r="NWA1329" i="8"/>
  <c r="NWA1333" i="8" s="1"/>
  <c r="NWA1339" i="8" s="1"/>
  <c r="NVU1329" i="8"/>
  <c r="NVU1333" i="8" s="1"/>
  <c r="NVT1329" i="8"/>
  <c r="NVT1333" i="8" s="1"/>
  <c r="NVK1329" i="8"/>
  <c r="NVK1333" i="8" s="1"/>
  <c r="NVK1339" i="8" s="1"/>
  <c r="NVE1329" i="8"/>
  <c r="NVE1333" i="8" s="1"/>
  <c r="NVD1329" i="8"/>
  <c r="NVD1333" i="8" s="1"/>
  <c r="NUU1329" i="8"/>
  <c r="NUU1333" i="8" s="1"/>
  <c r="NUU1339" i="8" s="1"/>
  <c r="NUO1329" i="8"/>
  <c r="NUO1333" i="8" s="1"/>
  <c r="NUN1329" i="8"/>
  <c r="NUN1333" i="8" s="1"/>
  <c r="NUE1329" i="8"/>
  <c r="NUE1333" i="8" s="1"/>
  <c r="NUE1339" i="8" s="1"/>
  <c r="NTY1329" i="8"/>
  <c r="NTY1333" i="8" s="1"/>
  <c r="NTX1329" i="8"/>
  <c r="NTX1333" i="8" s="1"/>
  <c r="NTO1329" i="8"/>
  <c r="NTO1333" i="8" s="1"/>
  <c r="NTO1339" i="8" s="1"/>
  <c r="NTI1329" i="8"/>
  <c r="NTI1333" i="8" s="1"/>
  <c r="NTH1329" i="8"/>
  <c r="NTH1333" i="8" s="1"/>
  <c r="NSY1329" i="8"/>
  <c r="NSY1333" i="8" s="1"/>
  <c r="NSY1339" i="8" s="1"/>
  <c r="NSS1329" i="8"/>
  <c r="NSS1333" i="8" s="1"/>
  <c r="NSR1329" i="8"/>
  <c r="NSR1333" i="8" s="1"/>
  <c r="NSI1329" i="8"/>
  <c r="NSI1333" i="8" s="1"/>
  <c r="NSI1339" i="8" s="1"/>
  <c r="NSC1329" i="8"/>
  <c r="NSC1333" i="8" s="1"/>
  <c r="NSB1329" i="8"/>
  <c r="NSB1333" i="8" s="1"/>
  <c r="NRS1329" i="8"/>
  <c r="NRS1333" i="8" s="1"/>
  <c r="NRS1339" i="8" s="1"/>
  <c r="NRM1329" i="8"/>
  <c r="NRM1333" i="8" s="1"/>
  <c r="NRL1329" i="8"/>
  <c r="NRL1333" i="8" s="1"/>
  <c r="NRC1329" i="8"/>
  <c r="NRC1333" i="8" s="1"/>
  <c r="NRC1339" i="8" s="1"/>
  <c r="NQW1329" i="8"/>
  <c r="NQW1333" i="8" s="1"/>
  <c r="NQV1329" i="8"/>
  <c r="NQV1333" i="8" s="1"/>
  <c r="NQM1329" i="8"/>
  <c r="NQM1333" i="8" s="1"/>
  <c r="NQM1339" i="8" s="1"/>
  <c r="NQG1329" i="8"/>
  <c r="NQG1333" i="8" s="1"/>
  <c r="NQF1329" i="8"/>
  <c r="NQF1333" i="8" s="1"/>
  <c r="NPW1329" i="8"/>
  <c r="NPW1333" i="8" s="1"/>
  <c r="NPW1339" i="8" s="1"/>
  <c r="NPQ1329" i="8"/>
  <c r="NPQ1333" i="8" s="1"/>
  <c r="NPP1329" i="8"/>
  <c r="NPP1333" i="8" s="1"/>
  <c r="NPG1329" i="8"/>
  <c r="NPG1333" i="8" s="1"/>
  <c r="NPG1339" i="8" s="1"/>
  <c r="NPA1329" i="8"/>
  <c r="NPA1333" i="8" s="1"/>
  <c r="NOZ1329" i="8"/>
  <c r="NOZ1333" i="8" s="1"/>
  <c r="NOQ1329" i="8"/>
  <c r="NOQ1333" i="8" s="1"/>
  <c r="NOQ1339" i="8" s="1"/>
  <c r="NOK1329" i="8"/>
  <c r="NOK1333" i="8" s="1"/>
  <c r="NOJ1329" i="8"/>
  <c r="NOA1329" i="8"/>
  <c r="NOA1333" i="8" s="1"/>
  <c r="NOA1339" i="8" s="1"/>
  <c r="NNU1329" i="8"/>
  <c r="NNU1333" i="8" s="1"/>
  <c r="NNT1329" i="8"/>
  <c r="NNK1329" i="8"/>
  <c r="NNK1333" i="8" s="1"/>
  <c r="NNK1339" i="8" s="1"/>
  <c r="NNE1329" i="8"/>
  <c r="NNE1333" i="8" s="1"/>
  <c r="NND1329" i="8"/>
  <c r="NMU1329" i="8"/>
  <c r="NMU1333" i="8" s="1"/>
  <c r="NMU1339" i="8" s="1"/>
  <c r="NMO1329" i="8"/>
  <c r="NMO1333" i="8" s="1"/>
  <c r="NMN1329" i="8"/>
  <c r="NME1329" i="8"/>
  <c r="NME1333" i="8" s="1"/>
  <c r="NME1339" i="8" s="1"/>
  <c r="NLY1329" i="8"/>
  <c r="NLY1333" i="8" s="1"/>
  <c r="NLX1329" i="8"/>
  <c r="NLO1329" i="8"/>
  <c r="NLO1333" i="8" s="1"/>
  <c r="NLO1339" i="8" s="1"/>
  <c r="NLI1329" i="8"/>
  <c r="NLI1333" i="8" s="1"/>
  <c r="NLH1329" i="8"/>
  <c r="NKY1329" i="8"/>
  <c r="NKY1333" i="8" s="1"/>
  <c r="NKY1339" i="8" s="1"/>
  <c r="NKS1329" i="8"/>
  <c r="NKS1333" i="8" s="1"/>
  <c r="NKR1329" i="8"/>
  <c r="NKI1329" i="8"/>
  <c r="NKI1333" i="8" s="1"/>
  <c r="NKI1339" i="8" s="1"/>
  <c r="NKC1329" i="8"/>
  <c r="NKC1333" i="8" s="1"/>
  <c r="NKB1329" i="8"/>
  <c r="NJS1329" i="8"/>
  <c r="NJS1333" i="8" s="1"/>
  <c r="NJS1339" i="8" s="1"/>
  <c r="NJM1329" i="8"/>
  <c r="NJM1333" i="8" s="1"/>
  <c r="NJL1329" i="8"/>
  <c r="NJC1329" i="8"/>
  <c r="NJC1333" i="8" s="1"/>
  <c r="NJC1339" i="8" s="1"/>
  <c r="NIW1329" i="8"/>
  <c r="NIW1333" i="8" s="1"/>
  <c r="NIV1329" i="8"/>
  <c r="NIM1329" i="8"/>
  <c r="NIM1333" i="8" s="1"/>
  <c r="NIM1339" i="8" s="1"/>
  <c r="NIG1329" i="8"/>
  <c r="NIG1333" i="8" s="1"/>
  <c r="NIF1329" i="8"/>
  <c r="NHW1329" i="8"/>
  <c r="NHW1333" i="8" s="1"/>
  <c r="NHW1339" i="8" s="1"/>
  <c r="NHQ1329" i="8"/>
  <c r="NHQ1333" i="8" s="1"/>
  <c r="NHP1329" i="8"/>
  <c r="NHG1329" i="8"/>
  <c r="NHG1333" i="8" s="1"/>
  <c r="NHG1339" i="8" s="1"/>
  <c r="NHA1329" i="8"/>
  <c r="NHA1333" i="8" s="1"/>
  <c r="NGZ1329" i="8"/>
  <c r="NGQ1329" i="8"/>
  <c r="NGQ1333" i="8" s="1"/>
  <c r="NGQ1339" i="8" s="1"/>
  <c r="NGK1329" i="8"/>
  <c r="NGK1333" i="8" s="1"/>
  <c r="NGJ1329" i="8"/>
  <c r="NGA1329" i="8"/>
  <c r="NGA1333" i="8" s="1"/>
  <c r="NGA1339" i="8" s="1"/>
  <c r="NFU1329" i="8"/>
  <c r="NFU1333" i="8" s="1"/>
  <c r="NFT1329" i="8"/>
  <c r="NFK1329" i="8"/>
  <c r="NFK1333" i="8" s="1"/>
  <c r="NFK1339" i="8" s="1"/>
  <c r="NFE1329" i="8"/>
  <c r="NFE1333" i="8" s="1"/>
  <c r="NFD1329" i="8"/>
  <c r="NEU1329" i="8"/>
  <c r="NEU1333" i="8" s="1"/>
  <c r="NEU1339" i="8" s="1"/>
  <c r="NEO1329" i="8"/>
  <c r="NEO1333" i="8" s="1"/>
  <c r="NEN1329" i="8"/>
  <c r="NEE1329" i="8"/>
  <c r="NEE1333" i="8" s="1"/>
  <c r="NEE1339" i="8" s="1"/>
  <c r="NDY1329" i="8"/>
  <c r="NDY1333" i="8" s="1"/>
  <c r="NDX1329" i="8"/>
  <c r="NDO1329" i="8"/>
  <c r="NDO1333" i="8" s="1"/>
  <c r="NDO1339" i="8" s="1"/>
  <c r="NDI1329" i="8"/>
  <c r="NDI1333" i="8" s="1"/>
  <c r="NDH1329" i="8"/>
  <c r="NCY1329" i="8"/>
  <c r="NCY1333" i="8" s="1"/>
  <c r="NCY1339" i="8" s="1"/>
  <c r="NCS1329" i="8"/>
  <c r="NCS1333" i="8" s="1"/>
  <c r="NCR1329" i="8"/>
  <c r="NCI1329" i="8"/>
  <c r="NCI1333" i="8" s="1"/>
  <c r="NCI1339" i="8" s="1"/>
  <c r="NCC1329" i="8"/>
  <c r="NCC1333" i="8" s="1"/>
  <c r="NCB1329" i="8"/>
  <c r="NBS1329" i="8"/>
  <c r="NBS1333" i="8" s="1"/>
  <c r="NBS1339" i="8" s="1"/>
  <c r="NBM1329" i="8"/>
  <c r="NBM1333" i="8" s="1"/>
  <c r="NBL1329" i="8"/>
  <c r="NBC1329" i="8"/>
  <c r="NBC1333" i="8" s="1"/>
  <c r="NBC1339" i="8" s="1"/>
  <c r="NAW1329" i="8"/>
  <c r="NAW1333" i="8" s="1"/>
  <c r="NAV1329" i="8"/>
  <c r="NAM1329" i="8"/>
  <c r="NAM1333" i="8" s="1"/>
  <c r="NAM1339" i="8" s="1"/>
  <c r="NAG1329" i="8"/>
  <c r="NAG1333" i="8" s="1"/>
  <c r="NAF1329" i="8"/>
  <c r="MZW1329" i="8"/>
  <c r="MZW1333" i="8" s="1"/>
  <c r="MZW1339" i="8" s="1"/>
  <c r="MZQ1329" i="8"/>
  <c r="MZQ1333" i="8" s="1"/>
  <c r="MZP1329" i="8"/>
  <c r="MZP1333" i="8" s="1"/>
  <c r="MZG1329" i="8"/>
  <c r="MZG1333" i="8" s="1"/>
  <c r="MZG1339" i="8" s="1"/>
  <c r="MZA1329" i="8"/>
  <c r="MZA1333" i="8" s="1"/>
  <c r="MYZ1329" i="8"/>
  <c r="MYZ1333" i="8" s="1"/>
  <c r="MYQ1329" i="8"/>
  <c r="MYQ1333" i="8" s="1"/>
  <c r="MYQ1339" i="8" s="1"/>
  <c r="MYK1329" i="8"/>
  <c r="MYK1333" i="8" s="1"/>
  <c r="MYJ1329" i="8"/>
  <c r="MYJ1333" i="8" s="1"/>
  <c r="MYA1329" i="8"/>
  <c r="MYA1333" i="8" s="1"/>
  <c r="MYA1339" i="8" s="1"/>
  <c r="MXU1329" i="8"/>
  <c r="MXU1333" i="8" s="1"/>
  <c r="MXT1329" i="8"/>
  <c r="MXT1333" i="8" s="1"/>
  <c r="MXK1329" i="8"/>
  <c r="MXK1333" i="8" s="1"/>
  <c r="MXK1339" i="8" s="1"/>
  <c r="MXE1329" i="8"/>
  <c r="MXE1333" i="8" s="1"/>
  <c r="MXD1329" i="8"/>
  <c r="MXD1333" i="8" s="1"/>
  <c r="MWU1329" i="8"/>
  <c r="MWU1333" i="8" s="1"/>
  <c r="MWU1339" i="8" s="1"/>
  <c r="MWO1329" i="8"/>
  <c r="MWO1333" i="8" s="1"/>
  <c r="MWN1329" i="8"/>
  <c r="MWN1333" i="8" s="1"/>
  <c r="MWE1329" i="8"/>
  <c r="MWE1333" i="8" s="1"/>
  <c r="MWE1339" i="8" s="1"/>
  <c r="MVY1329" i="8"/>
  <c r="MVY1333" i="8" s="1"/>
  <c r="MVX1329" i="8"/>
  <c r="MVX1333" i="8" s="1"/>
  <c r="MVO1329" i="8"/>
  <c r="MVO1333" i="8" s="1"/>
  <c r="MVO1339" i="8" s="1"/>
  <c r="MVI1329" i="8"/>
  <c r="MVI1333" i="8" s="1"/>
  <c r="MVH1329" i="8"/>
  <c r="MVH1333" i="8" s="1"/>
  <c r="MUY1329" i="8"/>
  <c r="MUY1333" i="8" s="1"/>
  <c r="MUY1339" i="8" s="1"/>
  <c r="MUS1329" i="8"/>
  <c r="MUS1333" i="8" s="1"/>
  <c r="MUR1329" i="8"/>
  <c r="MUR1333" i="8" s="1"/>
  <c r="MUI1329" i="8"/>
  <c r="MUI1333" i="8" s="1"/>
  <c r="MUI1339" i="8" s="1"/>
  <c r="MUC1329" i="8"/>
  <c r="MUC1333" i="8" s="1"/>
  <c r="MUB1329" i="8"/>
  <c r="MUB1333" i="8" s="1"/>
  <c r="MTS1329" i="8"/>
  <c r="MTS1333" i="8" s="1"/>
  <c r="MTS1339" i="8" s="1"/>
  <c r="MTM1329" i="8"/>
  <c r="MTM1333" i="8" s="1"/>
  <c r="MTL1329" i="8"/>
  <c r="MTL1333" i="8" s="1"/>
  <c r="MTC1329" i="8"/>
  <c r="MTC1333" i="8" s="1"/>
  <c r="MTC1339" i="8" s="1"/>
  <c r="MSW1329" i="8"/>
  <c r="MSW1333" i="8" s="1"/>
  <c r="MSV1329" i="8"/>
  <c r="MSV1333" i="8" s="1"/>
  <c r="MSM1329" i="8"/>
  <c r="MSM1333" i="8" s="1"/>
  <c r="MSM1339" i="8" s="1"/>
  <c r="MSG1329" i="8"/>
  <c r="MSG1333" i="8" s="1"/>
  <c r="MSF1329" i="8"/>
  <c r="MSF1333" i="8" s="1"/>
  <c r="MRW1329" i="8"/>
  <c r="MRW1333" i="8" s="1"/>
  <c r="MRW1339" i="8" s="1"/>
  <c r="MRQ1329" i="8"/>
  <c r="MRQ1333" i="8" s="1"/>
  <c r="MRP1329" i="8"/>
  <c r="MRP1333" i="8" s="1"/>
  <c r="MRG1329" i="8"/>
  <c r="MRG1333" i="8" s="1"/>
  <c r="MRG1339" i="8" s="1"/>
  <c r="MRA1329" i="8"/>
  <c r="MRA1333" i="8" s="1"/>
  <c r="MQZ1329" i="8"/>
  <c r="MQZ1333" i="8" s="1"/>
  <c r="MQQ1329" i="8"/>
  <c r="MQQ1333" i="8" s="1"/>
  <c r="MQQ1339" i="8" s="1"/>
  <c r="MQK1329" i="8"/>
  <c r="MQK1333" i="8" s="1"/>
  <c r="MQJ1329" i="8"/>
  <c r="MQJ1333" i="8" s="1"/>
  <c r="MQA1329" i="8"/>
  <c r="MQA1333" i="8" s="1"/>
  <c r="MQA1339" i="8" s="1"/>
  <c r="MPU1329" i="8"/>
  <c r="MPU1333" i="8" s="1"/>
  <c r="MPT1329" i="8"/>
  <c r="MPT1333" i="8" s="1"/>
  <c r="MPK1329" i="8"/>
  <c r="MPK1333" i="8" s="1"/>
  <c r="MPK1339" i="8" s="1"/>
  <c r="MPE1329" i="8"/>
  <c r="MPE1333" i="8" s="1"/>
  <c r="MPD1329" i="8"/>
  <c r="MPD1333" i="8" s="1"/>
  <c r="MOU1329" i="8"/>
  <c r="MOU1333" i="8" s="1"/>
  <c r="MOU1339" i="8" s="1"/>
  <c r="MOO1329" i="8"/>
  <c r="MOO1333" i="8" s="1"/>
  <c r="MON1329" i="8"/>
  <c r="MON1333" i="8" s="1"/>
  <c r="MOE1329" i="8"/>
  <c r="MOE1333" i="8" s="1"/>
  <c r="MOE1339" i="8" s="1"/>
  <c r="MNY1329" i="8"/>
  <c r="MNY1333" i="8" s="1"/>
  <c r="MNX1329" i="8"/>
  <c r="MNX1333" i="8" s="1"/>
  <c r="MNO1329" i="8"/>
  <c r="MNO1333" i="8" s="1"/>
  <c r="MNO1339" i="8" s="1"/>
  <c r="MNI1329" i="8"/>
  <c r="MNI1333" i="8" s="1"/>
  <c r="MNH1329" i="8"/>
  <c r="MNH1333" i="8" s="1"/>
  <c r="MMY1329" i="8"/>
  <c r="MMY1333" i="8" s="1"/>
  <c r="MMY1339" i="8" s="1"/>
  <c r="MMS1329" i="8"/>
  <c r="MMS1333" i="8" s="1"/>
  <c r="MMR1329" i="8"/>
  <c r="MMR1333" i="8" s="1"/>
  <c r="MMI1329" i="8"/>
  <c r="MMI1333" i="8" s="1"/>
  <c r="MMI1339" i="8" s="1"/>
  <c r="MMC1329" i="8"/>
  <c r="MMC1333" i="8" s="1"/>
  <c r="MMB1329" i="8"/>
  <c r="MMB1333" i="8" s="1"/>
  <c r="MLS1329" i="8"/>
  <c r="MLS1333" i="8" s="1"/>
  <c r="MLS1339" i="8" s="1"/>
  <c r="MLM1329" i="8"/>
  <c r="MLM1333" i="8" s="1"/>
  <c r="MLL1329" i="8"/>
  <c r="MLL1333" i="8" s="1"/>
  <c r="MLC1329" i="8"/>
  <c r="MLC1333" i="8" s="1"/>
  <c r="MLC1339" i="8" s="1"/>
  <c r="MKW1329" i="8"/>
  <c r="MKW1333" i="8" s="1"/>
  <c r="MKV1329" i="8"/>
  <c r="MKV1333" i="8" s="1"/>
  <c r="MKM1329" i="8"/>
  <c r="MKM1333" i="8" s="1"/>
  <c r="MKM1339" i="8" s="1"/>
  <c r="MKG1329" i="8"/>
  <c r="MKG1333" i="8" s="1"/>
  <c r="MKF1329" i="8"/>
  <c r="MKF1333" i="8" s="1"/>
  <c r="MJW1329" i="8"/>
  <c r="MJW1333" i="8" s="1"/>
  <c r="MJW1339" i="8" s="1"/>
  <c r="MJQ1329" i="8"/>
  <c r="MJQ1333" i="8" s="1"/>
  <c r="MJP1329" i="8"/>
  <c r="MJP1333" i="8" s="1"/>
  <c r="MJG1329" i="8"/>
  <c r="MJG1333" i="8" s="1"/>
  <c r="MJG1339" i="8" s="1"/>
  <c r="MJA1329" i="8"/>
  <c r="MJA1333" i="8" s="1"/>
  <c r="MIZ1329" i="8"/>
  <c r="MIZ1333" i="8" s="1"/>
  <c r="MIQ1329" i="8"/>
  <c r="MIQ1333" i="8" s="1"/>
  <c r="MIQ1339" i="8" s="1"/>
  <c r="MIK1329" i="8"/>
  <c r="MIK1333" i="8" s="1"/>
  <c r="MIJ1329" i="8"/>
  <c r="MIJ1333" i="8" s="1"/>
  <c r="MIA1329" i="8"/>
  <c r="MIA1333" i="8" s="1"/>
  <c r="MIA1339" i="8" s="1"/>
  <c r="MHU1329" i="8"/>
  <c r="MHU1333" i="8" s="1"/>
  <c r="MHT1329" i="8"/>
  <c r="MHT1333" i="8" s="1"/>
  <c r="MHK1329" i="8"/>
  <c r="MHK1333" i="8" s="1"/>
  <c r="MHK1339" i="8" s="1"/>
  <c r="MHE1329" i="8"/>
  <c r="MHE1333" i="8" s="1"/>
  <c r="MHD1329" i="8"/>
  <c r="MHD1333" i="8" s="1"/>
  <c r="MGU1329" i="8"/>
  <c r="MGU1333" i="8" s="1"/>
  <c r="MGU1339" i="8" s="1"/>
  <c r="MGO1329" i="8"/>
  <c r="MGO1333" i="8" s="1"/>
  <c r="MGN1329" i="8"/>
  <c r="MGN1333" i="8" s="1"/>
  <c r="MGE1329" i="8"/>
  <c r="MGE1333" i="8" s="1"/>
  <c r="MGE1339" i="8" s="1"/>
  <c r="MFY1329" i="8"/>
  <c r="MFY1333" i="8" s="1"/>
  <c r="MFX1329" i="8"/>
  <c r="MFX1333" i="8" s="1"/>
  <c r="MFO1329" i="8"/>
  <c r="MFO1333" i="8" s="1"/>
  <c r="MFO1339" i="8" s="1"/>
  <c r="MFI1329" i="8"/>
  <c r="MFI1333" i="8" s="1"/>
  <c r="MFH1329" i="8"/>
  <c r="MFH1333" i="8" s="1"/>
  <c r="MEY1329" i="8"/>
  <c r="MEY1333" i="8" s="1"/>
  <c r="MEY1339" i="8" s="1"/>
  <c r="MES1329" i="8"/>
  <c r="MES1333" i="8" s="1"/>
  <c r="MER1329" i="8"/>
  <c r="MER1333" i="8" s="1"/>
  <c r="MEI1329" i="8"/>
  <c r="MEI1333" i="8" s="1"/>
  <c r="MEI1339" i="8" s="1"/>
  <c r="MEC1329" i="8"/>
  <c r="MEC1333" i="8" s="1"/>
  <c r="MEB1329" i="8"/>
  <c r="MEB1333" i="8" s="1"/>
  <c r="MDS1329" i="8"/>
  <c r="MDS1333" i="8" s="1"/>
  <c r="MDS1339" i="8" s="1"/>
  <c r="MDM1329" i="8"/>
  <c r="MDM1333" i="8" s="1"/>
  <c r="MDL1329" i="8"/>
  <c r="MDL1333" i="8" s="1"/>
  <c r="MDC1329" i="8"/>
  <c r="MDC1333" i="8" s="1"/>
  <c r="MDC1339" i="8" s="1"/>
  <c r="MCW1329" i="8"/>
  <c r="MCW1333" i="8" s="1"/>
  <c r="MCV1329" i="8"/>
  <c r="MCV1333" i="8" s="1"/>
  <c r="MCM1329" i="8"/>
  <c r="MCM1333" i="8" s="1"/>
  <c r="MCM1339" i="8" s="1"/>
  <c r="MCG1329" i="8"/>
  <c r="MCG1333" i="8" s="1"/>
  <c r="MCF1329" i="8"/>
  <c r="MCF1333" i="8" s="1"/>
  <c r="MBW1329" i="8"/>
  <c r="MBW1333" i="8" s="1"/>
  <c r="MBW1339" i="8" s="1"/>
  <c r="MBQ1329" i="8"/>
  <c r="MBQ1333" i="8" s="1"/>
  <c r="MBP1329" i="8"/>
  <c r="MBP1333" i="8" s="1"/>
  <c r="MBG1329" i="8"/>
  <c r="MBG1333" i="8" s="1"/>
  <c r="MBG1339" i="8" s="1"/>
  <c r="MBA1329" i="8"/>
  <c r="MBA1333" i="8" s="1"/>
  <c r="MAZ1329" i="8"/>
  <c r="MAZ1333" i="8" s="1"/>
  <c r="MAQ1329" i="8"/>
  <c r="MAQ1333" i="8" s="1"/>
  <c r="MAQ1339" i="8" s="1"/>
  <c r="MAK1329" i="8"/>
  <c r="MAK1333" i="8" s="1"/>
  <c r="MAJ1329" i="8"/>
  <c r="MAJ1333" i="8" s="1"/>
  <c r="MAA1329" i="8"/>
  <c r="MAA1333" i="8" s="1"/>
  <c r="MAA1339" i="8" s="1"/>
  <c r="LZU1329" i="8"/>
  <c r="LZU1333" i="8" s="1"/>
  <c r="LZT1329" i="8"/>
  <c r="LZT1333" i="8" s="1"/>
  <c r="LZK1329" i="8"/>
  <c r="LZK1333" i="8" s="1"/>
  <c r="LZK1339" i="8" s="1"/>
  <c r="LZE1329" i="8"/>
  <c r="LZE1333" i="8" s="1"/>
  <c r="LZD1329" i="8"/>
  <c r="LZD1333" i="8" s="1"/>
  <c r="LYU1329" i="8"/>
  <c r="LYU1333" i="8" s="1"/>
  <c r="LYU1339" i="8" s="1"/>
  <c r="LYO1329" i="8"/>
  <c r="LYO1333" i="8" s="1"/>
  <c r="LYN1329" i="8"/>
  <c r="LYN1333" i="8" s="1"/>
  <c r="LYE1329" i="8"/>
  <c r="LYE1333" i="8" s="1"/>
  <c r="LYE1339" i="8" s="1"/>
  <c r="LXY1329" i="8"/>
  <c r="LXY1333" i="8" s="1"/>
  <c r="LXX1329" i="8"/>
  <c r="LXX1333" i="8" s="1"/>
  <c r="LXO1329" i="8"/>
  <c r="LXO1333" i="8" s="1"/>
  <c r="LXO1339" i="8" s="1"/>
  <c r="LXI1329" i="8"/>
  <c r="LXI1333" i="8" s="1"/>
  <c r="LXH1329" i="8"/>
  <c r="LXH1333" i="8" s="1"/>
  <c r="LWY1329" i="8"/>
  <c r="LWY1333" i="8" s="1"/>
  <c r="LWY1339" i="8" s="1"/>
  <c r="LWS1329" i="8"/>
  <c r="LWS1333" i="8" s="1"/>
  <c r="LWR1329" i="8"/>
  <c r="LWR1333" i="8" s="1"/>
  <c r="LWI1329" i="8"/>
  <c r="LWI1333" i="8" s="1"/>
  <c r="LWI1339" i="8" s="1"/>
  <c r="LWC1329" i="8"/>
  <c r="LWC1333" i="8" s="1"/>
  <c r="LWB1329" i="8"/>
  <c r="LWB1333" i="8" s="1"/>
  <c r="LVS1329" i="8"/>
  <c r="LVS1333" i="8" s="1"/>
  <c r="LVS1339" i="8" s="1"/>
  <c r="LVM1329" i="8"/>
  <c r="LVM1333" i="8" s="1"/>
  <c r="LVL1329" i="8"/>
  <c r="LVL1333" i="8" s="1"/>
  <c r="LVC1329" i="8"/>
  <c r="LVC1333" i="8" s="1"/>
  <c r="LVC1339" i="8" s="1"/>
  <c r="LUW1329" i="8"/>
  <c r="LUW1333" i="8" s="1"/>
  <c r="LUV1329" i="8"/>
  <c r="LUV1333" i="8" s="1"/>
  <c r="LUM1329" i="8"/>
  <c r="LUM1333" i="8" s="1"/>
  <c r="LUM1339" i="8" s="1"/>
  <c r="LUG1329" i="8"/>
  <c r="LUG1333" i="8" s="1"/>
  <c r="LUF1329" i="8"/>
  <c r="LUF1333" i="8" s="1"/>
  <c r="LTW1329" i="8"/>
  <c r="LTW1333" i="8" s="1"/>
  <c r="LTW1339" i="8" s="1"/>
  <c r="LTQ1329" i="8"/>
  <c r="LTQ1333" i="8" s="1"/>
  <c r="LTP1329" i="8"/>
  <c r="LTP1333" i="8" s="1"/>
  <c r="LTG1329" i="8"/>
  <c r="LTG1333" i="8" s="1"/>
  <c r="LTG1339" i="8" s="1"/>
  <c r="LTA1329" i="8"/>
  <c r="LTA1333" i="8" s="1"/>
  <c r="LSZ1329" i="8"/>
  <c r="LSZ1333" i="8" s="1"/>
  <c r="LSQ1329" i="8"/>
  <c r="LSQ1333" i="8" s="1"/>
  <c r="LSQ1339" i="8" s="1"/>
  <c r="LSK1329" i="8"/>
  <c r="LSK1333" i="8" s="1"/>
  <c r="LSJ1329" i="8"/>
  <c r="LSJ1333" i="8" s="1"/>
  <c r="LSA1329" i="8"/>
  <c r="LSA1333" i="8" s="1"/>
  <c r="LSA1339" i="8" s="1"/>
  <c r="LRU1329" i="8"/>
  <c r="LRU1333" i="8" s="1"/>
  <c r="LRT1329" i="8"/>
  <c r="LRT1333" i="8" s="1"/>
  <c r="LRK1329" i="8"/>
  <c r="LRK1333" i="8" s="1"/>
  <c r="LRK1339" i="8" s="1"/>
  <c r="LRE1329" i="8"/>
  <c r="LRE1333" i="8" s="1"/>
  <c r="LRD1329" i="8"/>
  <c r="LRD1333" i="8" s="1"/>
  <c r="LQU1329" i="8"/>
  <c r="LQU1333" i="8" s="1"/>
  <c r="LQU1339" i="8" s="1"/>
  <c r="LQO1329" i="8"/>
  <c r="LQO1333" i="8" s="1"/>
  <c r="LQN1329" i="8"/>
  <c r="LQN1333" i="8" s="1"/>
  <c r="LQE1329" i="8"/>
  <c r="LQE1333" i="8" s="1"/>
  <c r="LQE1339" i="8" s="1"/>
  <c r="LPY1329" i="8"/>
  <c r="LPY1333" i="8" s="1"/>
  <c r="LPX1329" i="8"/>
  <c r="LPX1333" i="8" s="1"/>
  <c r="LPO1329" i="8"/>
  <c r="LPO1333" i="8" s="1"/>
  <c r="LPO1339" i="8" s="1"/>
  <c r="LPI1329" i="8"/>
  <c r="LPI1333" i="8" s="1"/>
  <c r="LPH1329" i="8"/>
  <c r="LPH1333" i="8" s="1"/>
  <c r="LOY1329" i="8"/>
  <c r="LOY1333" i="8" s="1"/>
  <c r="LOY1339" i="8" s="1"/>
  <c r="LOS1329" i="8"/>
  <c r="LOS1333" i="8" s="1"/>
  <c r="LOR1329" i="8"/>
  <c r="LOI1329" i="8"/>
  <c r="LOI1333" i="8" s="1"/>
  <c r="LOI1339" i="8" s="1"/>
  <c r="LOC1329" i="8"/>
  <c r="LOC1333" i="8" s="1"/>
  <c r="LOB1329" i="8"/>
  <c r="LNS1329" i="8"/>
  <c r="LNS1333" i="8" s="1"/>
  <c r="LNS1339" i="8" s="1"/>
  <c r="LNM1329" i="8"/>
  <c r="LNM1333" i="8" s="1"/>
  <c r="LNL1329" i="8"/>
  <c r="LNC1329" i="8"/>
  <c r="LNC1333" i="8" s="1"/>
  <c r="LNC1339" i="8" s="1"/>
  <c r="LMW1329" i="8"/>
  <c r="LMW1333" i="8" s="1"/>
  <c r="LMV1329" i="8"/>
  <c r="LMM1329" i="8"/>
  <c r="LMM1333" i="8" s="1"/>
  <c r="LMM1339" i="8" s="1"/>
  <c r="LMG1329" i="8"/>
  <c r="LMG1333" i="8" s="1"/>
  <c r="LMF1329" i="8"/>
  <c r="LLW1329" i="8"/>
  <c r="LLW1333" i="8" s="1"/>
  <c r="LLW1339" i="8" s="1"/>
  <c r="LLQ1329" i="8"/>
  <c r="LLQ1333" i="8" s="1"/>
  <c r="LLP1329" i="8"/>
  <c r="LLG1329" i="8"/>
  <c r="LLG1333" i="8" s="1"/>
  <c r="LLG1339" i="8" s="1"/>
  <c r="LLA1329" i="8"/>
  <c r="LLA1333" i="8" s="1"/>
  <c r="LKZ1329" i="8"/>
  <c r="LKQ1329" i="8"/>
  <c r="LKQ1333" i="8" s="1"/>
  <c r="LKQ1339" i="8" s="1"/>
  <c r="LKK1329" i="8"/>
  <c r="LKK1333" i="8" s="1"/>
  <c r="LKJ1329" i="8"/>
  <c r="LKA1329" i="8"/>
  <c r="LKA1333" i="8" s="1"/>
  <c r="LKA1339" i="8" s="1"/>
  <c r="LJU1329" i="8"/>
  <c r="LJU1333" i="8" s="1"/>
  <c r="LJT1329" i="8"/>
  <c r="LJK1329" i="8"/>
  <c r="LJK1333" i="8" s="1"/>
  <c r="LJK1339" i="8" s="1"/>
  <c r="LJE1329" i="8"/>
  <c r="LJE1333" i="8" s="1"/>
  <c r="LJD1329" i="8"/>
  <c r="LIU1329" i="8"/>
  <c r="LIU1333" i="8" s="1"/>
  <c r="LIU1339" i="8" s="1"/>
  <c r="LIO1329" i="8"/>
  <c r="LIO1333" i="8" s="1"/>
  <c r="LIN1329" i="8"/>
  <c r="LIE1329" i="8"/>
  <c r="LIE1333" i="8" s="1"/>
  <c r="LIE1339" i="8" s="1"/>
  <c r="LHY1329" i="8"/>
  <c r="LHY1333" i="8" s="1"/>
  <c r="LHX1329" i="8"/>
  <c r="LHO1329" i="8"/>
  <c r="LHO1333" i="8" s="1"/>
  <c r="LHO1339" i="8" s="1"/>
  <c r="LHI1329" i="8"/>
  <c r="LHI1333" i="8" s="1"/>
  <c r="LHH1329" i="8"/>
  <c r="LGY1329" i="8"/>
  <c r="LGY1333" i="8" s="1"/>
  <c r="LGY1339" i="8" s="1"/>
  <c r="LGS1329" i="8"/>
  <c r="LGS1333" i="8" s="1"/>
  <c r="LGR1329" i="8"/>
  <c r="LGI1329" i="8"/>
  <c r="LGI1333" i="8" s="1"/>
  <c r="LGI1339" i="8" s="1"/>
  <c r="LGC1329" i="8"/>
  <c r="LGC1333" i="8" s="1"/>
  <c r="LGB1329" i="8"/>
  <c r="LFS1329" i="8"/>
  <c r="LFS1333" i="8" s="1"/>
  <c r="LFS1339" i="8" s="1"/>
  <c r="LFM1329" i="8"/>
  <c r="LFM1333" i="8" s="1"/>
  <c r="LFL1329" i="8"/>
  <c r="LFC1329" i="8"/>
  <c r="LFC1333" i="8" s="1"/>
  <c r="LFC1339" i="8" s="1"/>
  <c r="LEW1329" i="8"/>
  <c r="LEW1333" i="8" s="1"/>
  <c r="LEV1329" i="8"/>
  <c r="LEM1329" i="8"/>
  <c r="LEM1333" i="8" s="1"/>
  <c r="LEM1339" i="8" s="1"/>
  <c r="LEG1329" i="8"/>
  <c r="LEG1333" i="8" s="1"/>
  <c r="LEF1329" i="8"/>
  <c r="LDW1329" i="8"/>
  <c r="LDW1333" i="8" s="1"/>
  <c r="LDW1339" i="8" s="1"/>
  <c r="LDQ1329" i="8"/>
  <c r="LDQ1333" i="8" s="1"/>
  <c r="LDP1329" i="8"/>
  <c r="LDG1329" i="8"/>
  <c r="LDG1333" i="8" s="1"/>
  <c r="LDG1339" i="8" s="1"/>
  <c r="LDA1329" i="8"/>
  <c r="LDA1333" i="8" s="1"/>
  <c r="LCZ1329" i="8"/>
  <c r="LCQ1329" i="8"/>
  <c r="LCQ1333" i="8" s="1"/>
  <c r="LCQ1339" i="8" s="1"/>
  <c r="LCK1329" i="8"/>
  <c r="LCK1333" i="8" s="1"/>
  <c r="LCJ1329" i="8"/>
  <c r="LCA1329" i="8"/>
  <c r="LCA1333" i="8" s="1"/>
  <c r="LCA1339" i="8" s="1"/>
  <c r="LBU1329" i="8"/>
  <c r="LBU1333" i="8" s="1"/>
  <c r="LBT1329" i="8"/>
  <c r="LBT1333" i="8" s="1"/>
  <c r="LBK1329" i="8"/>
  <c r="LBK1333" i="8" s="1"/>
  <c r="LBK1339" i="8" s="1"/>
  <c r="LBE1329" i="8"/>
  <c r="LBE1333" i="8" s="1"/>
  <c r="LBD1329" i="8"/>
  <c r="LBD1333" i="8" s="1"/>
  <c r="LAU1329" i="8"/>
  <c r="LAU1333" i="8" s="1"/>
  <c r="LAU1339" i="8" s="1"/>
  <c r="LAO1329" i="8"/>
  <c r="LAO1333" i="8" s="1"/>
  <c r="LAN1329" i="8"/>
  <c r="LAN1333" i="8" s="1"/>
  <c r="LAE1329" i="8"/>
  <c r="LAE1333" i="8" s="1"/>
  <c r="LAE1339" i="8" s="1"/>
  <c r="KZY1329" i="8"/>
  <c r="KZY1333" i="8" s="1"/>
  <c r="KZX1329" i="8"/>
  <c r="KZX1333" i="8" s="1"/>
  <c r="KZO1329" i="8"/>
  <c r="KZO1333" i="8" s="1"/>
  <c r="KZO1339" i="8" s="1"/>
  <c r="KZI1329" i="8"/>
  <c r="KZI1333" i="8" s="1"/>
  <c r="KZH1329" i="8"/>
  <c r="KZH1333" i="8" s="1"/>
  <c r="KYY1329" i="8"/>
  <c r="KYY1333" i="8" s="1"/>
  <c r="KYY1339" i="8" s="1"/>
  <c r="KYS1329" i="8"/>
  <c r="KYS1333" i="8" s="1"/>
  <c r="KYR1329" i="8"/>
  <c r="KYR1333" i="8" s="1"/>
  <c r="KYI1329" i="8"/>
  <c r="KYI1333" i="8" s="1"/>
  <c r="KYI1339" i="8" s="1"/>
  <c r="KYC1329" i="8"/>
  <c r="KYC1333" i="8" s="1"/>
  <c r="KYB1329" i="8"/>
  <c r="KYB1333" i="8" s="1"/>
  <c r="KXS1329" i="8"/>
  <c r="KXS1333" i="8" s="1"/>
  <c r="KXS1339" i="8" s="1"/>
  <c r="KXM1329" i="8"/>
  <c r="KXM1333" i="8" s="1"/>
  <c r="KXL1329" i="8"/>
  <c r="KXL1333" i="8" s="1"/>
  <c r="KXC1329" i="8"/>
  <c r="KXC1333" i="8" s="1"/>
  <c r="KXC1339" i="8" s="1"/>
  <c r="KWW1329" i="8"/>
  <c r="KWW1333" i="8" s="1"/>
  <c r="KWV1329" i="8"/>
  <c r="KWV1333" i="8" s="1"/>
  <c r="KWM1329" i="8"/>
  <c r="KWM1333" i="8" s="1"/>
  <c r="KWM1339" i="8" s="1"/>
  <c r="KWG1329" i="8"/>
  <c r="KWG1333" i="8" s="1"/>
  <c r="KWF1329" i="8"/>
  <c r="KWF1333" i="8" s="1"/>
  <c r="KVW1329" i="8"/>
  <c r="KVW1333" i="8" s="1"/>
  <c r="KVW1339" i="8" s="1"/>
  <c r="KVQ1329" i="8"/>
  <c r="KVQ1333" i="8" s="1"/>
  <c r="KVP1329" i="8"/>
  <c r="KVP1333" i="8" s="1"/>
  <c r="KVG1329" i="8"/>
  <c r="KVG1333" i="8" s="1"/>
  <c r="KVG1339" i="8" s="1"/>
  <c r="KVA1329" i="8"/>
  <c r="KVA1333" i="8" s="1"/>
  <c r="KUZ1329" i="8"/>
  <c r="KUZ1333" i="8" s="1"/>
  <c r="KUQ1329" i="8"/>
  <c r="KUQ1333" i="8" s="1"/>
  <c r="KUQ1339" i="8" s="1"/>
  <c r="KUK1329" i="8"/>
  <c r="KUK1333" i="8" s="1"/>
  <c r="KUJ1329" i="8"/>
  <c r="KUJ1333" i="8" s="1"/>
  <c r="KUA1329" i="8"/>
  <c r="KUA1333" i="8" s="1"/>
  <c r="KUA1339" i="8" s="1"/>
  <c r="KTU1329" i="8"/>
  <c r="KTU1333" i="8" s="1"/>
  <c r="KTT1329" i="8"/>
  <c r="KTT1333" i="8" s="1"/>
  <c r="KTK1329" i="8"/>
  <c r="KTK1333" i="8" s="1"/>
  <c r="KTK1339" i="8" s="1"/>
  <c r="KTE1329" i="8"/>
  <c r="KTE1333" i="8" s="1"/>
  <c r="KTD1329" i="8"/>
  <c r="KTD1333" i="8" s="1"/>
  <c r="KSU1329" i="8"/>
  <c r="KSU1333" i="8" s="1"/>
  <c r="KSU1339" i="8" s="1"/>
  <c r="KSO1329" i="8"/>
  <c r="KSO1333" i="8" s="1"/>
  <c r="KSN1329" i="8"/>
  <c r="KSN1333" i="8" s="1"/>
  <c r="KSE1329" i="8"/>
  <c r="KSE1333" i="8" s="1"/>
  <c r="KSE1339" i="8" s="1"/>
  <c r="KRY1329" i="8"/>
  <c r="KRY1333" i="8" s="1"/>
  <c r="KRX1329" i="8"/>
  <c r="KRX1333" i="8" s="1"/>
  <c r="KRO1329" i="8"/>
  <c r="KRO1333" i="8" s="1"/>
  <c r="KRO1339" i="8" s="1"/>
  <c r="KRI1329" i="8"/>
  <c r="KRI1333" i="8" s="1"/>
  <c r="KRH1329" i="8"/>
  <c r="KRH1333" i="8" s="1"/>
  <c r="KQY1329" i="8"/>
  <c r="KQY1333" i="8" s="1"/>
  <c r="KQY1339" i="8" s="1"/>
  <c r="KQS1329" i="8"/>
  <c r="KQS1333" i="8" s="1"/>
  <c r="KQR1329" i="8"/>
  <c r="KQR1333" i="8" s="1"/>
  <c r="KQI1329" i="8"/>
  <c r="KQI1333" i="8" s="1"/>
  <c r="KQI1339" i="8" s="1"/>
  <c r="KQC1329" i="8"/>
  <c r="KQC1333" i="8" s="1"/>
  <c r="KQB1329" i="8"/>
  <c r="KQB1333" i="8" s="1"/>
  <c r="KPS1329" i="8"/>
  <c r="KPS1333" i="8" s="1"/>
  <c r="KPS1339" i="8" s="1"/>
  <c r="KPM1329" i="8"/>
  <c r="KPM1333" i="8" s="1"/>
  <c r="KPL1329" i="8"/>
  <c r="KPL1333" i="8" s="1"/>
  <c r="KPC1329" i="8"/>
  <c r="KPC1333" i="8" s="1"/>
  <c r="KPC1339" i="8" s="1"/>
  <c r="KOW1329" i="8"/>
  <c r="KOW1333" i="8" s="1"/>
  <c r="KOV1329" i="8"/>
  <c r="KOV1333" i="8" s="1"/>
  <c r="KOM1329" i="8"/>
  <c r="KOM1333" i="8" s="1"/>
  <c r="KOM1339" i="8" s="1"/>
  <c r="KOG1329" i="8"/>
  <c r="KOG1333" i="8" s="1"/>
  <c r="KOF1329" i="8"/>
  <c r="KOF1333" i="8" s="1"/>
  <c r="KNW1329" i="8"/>
  <c r="KNW1333" i="8" s="1"/>
  <c r="KNW1339" i="8" s="1"/>
  <c r="KNQ1329" i="8"/>
  <c r="KNQ1333" i="8" s="1"/>
  <c r="KNP1329" i="8"/>
  <c r="KNP1333" i="8" s="1"/>
  <c r="KNG1329" i="8"/>
  <c r="KNG1333" i="8" s="1"/>
  <c r="KNG1339" i="8" s="1"/>
  <c r="KNA1329" i="8"/>
  <c r="KNA1333" i="8" s="1"/>
  <c r="KMZ1329" i="8"/>
  <c r="KMZ1333" i="8" s="1"/>
  <c r="KMQ1329" i="8"/>
  <c r="KMQ1333" i="8" s="1"/>
  <c r="KMQ1339" i="8" s="1"/>
  <c r="KMK1329" i="8"/>
  <c r="KMK1333" i="8" s="1"/>
  <c r="KMJ1329" i="8"/>
  <c r="KMJ1333" i="8" s="1"/>
  <c r="KMA1329" i="8"/>
  <c r="KMA1333" i="8" s="1"/>
  <c r="KMA1339" i="8" s="1"/>
  <c r="KLU1329" i="8"/>
  <c r="KLU1333" i="8" s="1"/>
  <c r="KLT1329" i="8"/>
  <c r="KLT1333" i="8" s="1"/>
  <c r="KLK1329" i="8"/>
  <c r="KLK1333" i="8" s="1"/>
  <c r="KLK1339" i="8" s="1"/>
  <c r="KLE1329" i="8"/>
  <c r="KLE1333" i="8" s="1"/>
  <c r="KLD1329" i="8"/>
  <c r="KLD1333" i="8" s="1"/>
  <c r="KKU1329" i="8"/>
  <c r="KKU1333" i="8" s="1"/>
  <c r="KKU1339" i="8" s="1"/>
  <c r="KKO1329" i="8"/>
  <c r="KKO1333" i="8" s="1"/>
  <c r="KKN1329" i="8"/>
  <c r="KKN1333" i="8" s="1"/>
  <c r="KKE1329" i="8"/>
  <c r="KKE1333" i="8" s="1"/>
  <c r="KKE1339" i="8" s="1"/>
  <c r="KJY1329" i="8"/>
  <c r="KJY1333" i="8" s="1"/>
  <c r="KJX1329" i="8"/>
  <c r="KJX1333" i="8" s="1"/>
  <c r="KJO1329" i="8"/>
  <c r="KJO1333" i="8" s="1"/>
  <c r="KJO1339" i="8" s="1"/>
  <c r="KJI1329" i="8"/>
  <c r="KJI1333" i="8" s="1"/>
  <c r="KJH1329" i="8"/>
  <c r="KJH1333" i="8" s="1"/>
  <c r="KIY1329" i="8"/>
  <c r="KIY1333" i="8" s="1"/>
  <c r="KIY1339" i="8" s="1"/>
  <c r="KIS1329" i="8"/>
  <c r="KIS1333" i="8" s="1"/>
  <c r="KIR1329" i="8"/>
  <c r="KIR1333" i="8" s="1"/>
  <c r="KII1329" i="8"/>
  <c r="KII1333" i="8" s="1"/>
  <c r="KII1339" i="8" s="1"/>
  <c r="KIC1329" i="8"/>
  <c r="KIC1333" i="8" s="1"/>
  <c r="KIB1329" i="8"/>
  <c r="KIB1333" i="8" s="1"/>
  <c r="KHS1329" i="8"/>
  <c r="KHS1333" i="8" s="1"/>
  <c r="KHS1339" i="8" s="1"/>
  <c r="KHM1329" i="8"/>
  <c r="KHM1333" i="8" s="1"/>
  <c r="KHL1329" i="8"/>
  <c r="KHL1333" i="8" s="1"/>
  <c r="KHC1329" i="8"/>
  <c r="KHC1333" i="8" s="1"/>
  <c r="KHC1339" i="8" s="1"/>
  <c r="KGW1329" i="8"/>
  <c r="KGW1333" i="8" s="1"/>
  <c r="KGV1329" i="8"/>
  <c r="KGV1333" i="8" s="1"/>
  <c r="KGM1329" i="8"/>
  <c r="KGM1333" i="8" s="1"/>
  <c r="KGM1339" i="8" s="1"/>
  <c r="KGG1329" i="8"/>
  <c r="KGG1333" i="8" s="1"/>
  <c r="KGF1329" i="8"/>
  <c r="KGF1333" i="8" s="1"/>
  <c r="KFW1329" i="8"/>
  <c r="KFW1333" i="8" s="1"/>
  <c r="KFW1339" i="8" s="1"/>
  <c r="KFQ1329" i="8"/>
  <c r="KFQ1333" i="8" s="1"/>
  <c r="KFP1329" i="8"/>
  <c r="KFP1333" i="8" s="1"/>
  <c r="KFG1329" i="8"/>
  <c r="KFG1333" i="8" s="1"/>
  <c r="KFG1339" i="8" s="1"/>
  <c r="KFA1329" i="8"/>
  <c r="KFA1333" i="8" s="1"/>
  <c r="KEZ1329" i="8"/>
  <c r="KEZ1333" i="8" s="1"/>
  <c r="KEQ1329" i="8"/>
  <c r="KEQ1333" i="8" s="1"/>
  <c r="KEQ1339" i="8" s="1"/>
  <c r="KEK1329" i="8"/>
  <c r="KEK1333" i="8" s="1"/>
  <c r="KEJ1329" i="8"/>
  <c r="KEJ1333" i="8" s="1"/>
  <c r="KEA1329" i="8"/>
  <c r="KEA1333" i="8" s="1"/>
  <c r="KEA1339" i="8" s="1"/>
  <c r="KDU1329" i="8"/>
  <c r="KDU1333" i="8" s="1"/>
  <c r="KDT1329" i="8"/>
  <c r="KDT1333" i="8" s="1"/>
  <c r="KDK1329" i="8"/>
  <c r="KDK1333" i="8" s="1"/>
  <c r="KDK1339" i="8" s="1"/>
  <c r="KDE1329" i="8"/>
  <c r="KDE1333" i="8" s="1"/>
  <c r="KDD1329" i="8"/>
  <c r="KDD1333" i="8" s="1"/>
  <c r="KCU1329" i="8"/>
  <c r="KCU1333" i="8" s="1"/>
  <c r="KCU1339" i="8" s="1"/>
  <c r="KCO1329" i="8"/>
  <c r="KCO1333" i="8" s="1"/>
  <c r="KCN1329" i="8"/>
  <c r="KCN1333" i="8" s="1"/>
  <c r="KCE1329" i="8"/>
  <c r="KCE1333" i="8" s="1"/>
  <c r="KCE1339" i="8" s="1"/>
  <c r="KBY1329" i="8"/>
  <c r="KBY1333" i="8" s="1"/>
  <c r="KBX1329" i="8"/>
  <c r="KBX1333" i="8" s="1"/>
  <c r="KBO1329" i="8"/>
  <c r="KBO1333" i="8" s="1"/>
  <c r="KBO1339" i="8" s="1"/>
  <c r="KBI1329" i="8"/>
  <c r="KBI1333" i="8" s="1"/>
  <c r="KBH1329" i="8"/>
  <c r="KBH1333" i="8" s="1"/>
  <c r="KAY1329" i="8"/>
  <c r="KAY1333" i="8" s="1"/>
  <c r="KAY1339" i="8" s="1"/>
  <c r="KAS1329" i="8"/>
  <c r="KAS1333" i="8" s="1"/>
  <c r="KAR1329" i="8"/>
  <c r="KAR1333" i="8" s="1"/>
  <c r="KAI1329" i="8"/>
  <c r="KAI1333" i="8" s="1"/>
  <c r="KAI1339" i="8" s="1"/>
  <c r="KAC1329" i="8"/>
  <c r="KAC1333" i="8" s="1"/>
  <c r="KAB1329" i="8"/>
  <c r="KAB1333" i="8" s="1"/>
  <c r="JZS1329" i="8"/>
  <c r="JZS1333" i="8" s="1"/>
  <c r="JZS1339" i="8" s="1"/>
  <c r="JZM1329" i="8"/>
  <c r="JZM1333" i="8" s="1"/>
  <c r="JZL1329" i="8"/>
  <c r="JZL1333" i="8" s="1"/>
  <c r="JZC1329" i="8"/>
  <c r="JZC1333" i="8" s="1"/>
  <c r="JZC1339" i="8" s="1"/>
  <c r="JYW1329" i="8"/>
  <c r="JYW1333" i="8" s="1"/>
  <c r="JYV1329" i="8"/>
  <c r="JYV1333" i="8" s="1"/>
  <c r="JYM1329" i="8"/>
  <c r="JYM1333" i="8" s="1"/>
  <c r="JYM1339" i="8" s="1"/>
  <c r="JYG1329" i="8"/>
  <c r="JYG1333" i="8" s="1"/>
  <c r="JYF1329" i="8"/>
  <c r="JYF1333" i="8" s="1"/>
  <c r="JXW1329" i="8"/>
  <c r="JXW1333" i="8" s="1"/>
  <c r="JXW1339" i="8" s="1"/>
  <c r="JXQ1329" i="8"/>
  <c r="JXQ1333" i="8" s="1"/>
  <c r="JXP1329" i="8"/>
  <c r="JXP1333" i="8" s="1"/>
  <c r="JXG1329" i="8"/>
  <c r="JXG1333" i="8" s="1"/>
  <c r="JXG1339" i="8" s="1"/>
  <c r="JXA1329" i="8"/>
  <c r="JXA1333" i="8" s="1"/>
  <c r="JWZ1329" i="8"/>
  <c r="JWZ1333" i="8" s="1"/>
  <c r="JWQ1329" i="8"/>
  <c r="JWQ1333" i="8" s="1"/>
  <c r="JWQ1339" i="8" s="1"/>
  <c r="JWK1329" i="8"/>
  <c r="JWK1333" i="8" s="1"/>
  <c r="JWJ1329" i="8"/>
  <c r="JWJ1333" i="8" s="1"/>
  <c r="JWA1329" i="8"/>
  <c r="JWA1333" i="8" s="1"/>
  <c r="JWA1339" i="8" s="1"/>
  <c r="JVU1329" i="8"/>
  <c r="JVU1333" i="8" s="1"/>
  <c r="JVT1329" i="8"/>
  <c r="JVT1333" i="8" s="1"/>
  <c r="JVK1329" i="8"/>
  <c r="JVK1333" i="8" s="1"/>
  <c r="JVK1339" i="8" s="1"/>
  <c r="JVE1329" i="8"/>
  <c r="JVE1333" i="8" s="1"/>
  <c r="JVD1329" i="8"/>
  <c r="JVD1333" i="8" s="1"/>
  <c r="JUU1329" i="8"/>
  <c r="JUU1333" i="8" s="1"/>
  <c r="JUU1339" i="8" s="1"/>
  <c r="JUO1329" i="8"/>
  <c r="JUO1333" i="8" s="1"/>
  <c r="JUN1329" i="8"/>
  <c r="JUN1333" i="8" s="1"/>
  <c r="JUE1329" i="8"/>
  <c r="JUE1333" i="8" s="1"/>
  <c r="JUE1339" i="8" s="1"/>
  <c r="JTY1329" i="8"/>
  <c r="JTY1333" i="8" s="1"/>
  <c r="JTX1329" i="8"/>
  <c r="JTX1333" i="8" s="1"/>
  <c r="JTO1329" i="8"/>
  <c r="JTO1333" i="8" s="1"/>
  <c r="JTO1339" i="8" s="1"/>
  <c r="JTI1329" i="8"/>
  <c r="JTI1333" i="8" s="1"/>
  <c r="JTH1329" i="8"/>
  <c r="JTH1333" i="8" s="1"/>
  <c r="JSY1329" i="8"/>
  <c r="JSY1333" i="8" s="1"/>
  <c r="JSY1339" i="8" s="1"/>
  <c r="JSS1329" i="8"/>
  <c r="JSS1333" i="8" s="1"/>
  <c r="JSR1329" i="8"/>
  <c r="JSR1333" i="8" s="1"/>
  <c r="JSI1329" i="8"/>
  <c r="JSI1333" i="8" s="1"/>
  <c r="JSI1339" i="8" s="1"/>
  <c r="JSC1329" i="8"/>
  <c r="JSC1333" i="8" s="1"/>
  <c r="JSB1329" i="8"/>
  <c r="JSB1333" i="8" s="1"/>
  <c r="JRS1329" i="8"/>
  <c r="JRS1333" i="8" s="1"/>
  <c r="JRS1339" i="8" s="1"/>
  <c r="JRM1329" i="8"/>
  <c r="JRM1333" i="8" s="1"/>
  <c r="JRL1329" i="8"/>
  <c r="JRL1333" i="8" s="1"/>
  <c r="JRC1329" i="8"/>
  <c r="JRC1333" i="8" s="1"/>
  <c r="JRC1339" i="8" s="1"/>
  <c r="JQW1329" i="8"/>
  <c r="JQW1333" i="8" s="1"/>
  <c r="JQV1329" i="8"/>
  <c r="JQV1333" i="8" s="1"/>
  <c r="JQM1329" i="8"/>
  <c r="JQM1333" i="8" s="1"/>
  <c r="JQM1339" i="8" s="1"/>
  <c r="JQG1329" i="8"/>
  <c r="JQG1333" i="8" s="1"/>
  <c r="JQF1329" i="8"/>
  <c r="JQF1333" i="8" s="1"/>
  <c r="JPW1329" i="8"/>
  <c r="JPW1333" i="8" s="1"/>
  <c r="JPW1339" i="8" s="1"/>
  <c r="JPQ1329" i="8"/>
  <c r="JPQ1333" i="8" s="1"/>
  <c r="JPP1329" i="8"/>
  <c r="JPP1333" i="8" s="1"/>
  <c r="JPG1329" i="8"/>
  <c r="JPG1333" i="8" s="1"/>
  <c r="JPG1339" i="8" s="1"/>
  <c r="JPA1329" i="8"/>
  <c r="JPA1333" i="8" s="1"/>
  <c r="JOZ1329" i="8"/>
  <c r="JOZ1333" i="8" s="1"/>
  <c r="JOQ1329" i="8"/>
  <c r="JOQ1333" i="8" s="1"/>
  <c r="JOQ1339" i="8" s="1"/>
  <c r="JOK1329" i="8"/>
  <c r="JOK1333" i="8" s="1"/>
  <c r="JOJ1329" i="8"/>
  <c r="JOJ1333" i="8" s="1"/>
  <c r="JOA1329" i="8"/>
  <c r="JOA1333" i="8" s="1"/>
  <c r="JOA1339" i="8" s="1"/>
  <c r="JNU1329" i="8"/>
  <c r="JNU1333" i="8" s="1"/>
  <c r="JNT1329" i="8"/>
  <c r="JNT1333" i="8" s="1"/>
  <c r="JNK1329" i="8"/>
  <c r="JNK1333" i="8" s="1"/>
  <c r="JNK1339" i="8" s="1"/>
  <c r="JNE1329" i="8"/>
  <c r="JNE1333" i="8" s="1"/>
  <c r="JND1329" i="8"/>
  <c r="JND1333" i="8" s="1"/>
  <c r="JMU1329" i="8"/>
  <c r="JMU1333" i="8" s="1"/>
  <c r="JMU1339" i="8" s="1"/>
  <c r="JMO1329" i="8"/>
  <c r="JMO1333" i="8" s="1"/>
  <c r="JMN1329" i="8"/>
  <c r="JMN1333" i="8" s="1"/>
  <c r="JME1329" i="8"/>
  <c r="JME1333" i="8" s="1"/>
  <c r="JME1339" i="8" s="1"/>
  <c r="JLY1329" i="8"/>
  <c r="JLY1333" i="8" s="1"/>
  <c r="JLX1329" i="8"/>
  <c r="JLX1333" i="8" s="1"/>
  <c r="JLO1329" i="8"/>
  <c r="JLO1333" i="8" s="1"/>
  <c r="JLO1339" i="8" s="1"/>
  <c r="JLI1329" i="8"/>
  <c r="JLI1333" i="8" s="1"/>
  <c r="JLH1329" i="8"/>
  <c r="JLH1333" i="8" s="1"/>
  <c r="JKY1329" i="8"/>
  <c r="JKY1333" i="8" s="1"/>
  <c r="JKY1339" i="8" s="1"/>
  <c r="JKS1329" i="8"/>
  <c r="JKS1333" i="8" s="1"/>
  <c r="JKR1329" i="8"/>
  <c r="JKI1329" i="8"/>
  <c r="JKI1333" i="8" s="1"/>
  <c r="JKI1339" i="8" s="1"/>
  <c r="JKC1329" i="8"/>
  <c r="JKC1333" i="8" s="1"/>
  <c r="JKB1329" i="8"/>
  <c r="JJS1329" i="8"/>
  <c r="JJS1333" i="8" s="1"/>
  <c r="JJS1339" i="8" s="1"/>
  <c r="JJM1329" i="8"/>
  <c r="JJM1333" i="8" s="1"/>
  <c r="JJL1329" i="8"/>
  <c r="JJC1329" i="8"/>
  <c r="JJC1333" i="8" s="1"/>
  <c r="JJC1339" i="8" s="1"/>
  <c r="JIW1329" i="8"/>
  <c r="JIW1333" i="8" s="1"/>
  <c r="JIV1329" i="8"/>
  <c r="JIM1329" i="8"/>
  <c r="JIM1333" i="8" s="1"/>
  <c r="JIM1339" i="8" s="1"/>
  <c r="JIG1329" i="8"/>
  <c r="JIG1333" i="8" s="1"/>
  <c r="JIF1329" i="8"/>
  <c r="JHW1329" i="8"/>
  <c r="JHW1333" i="8" s="1"/>
  <c r="JHW1339" i="8" s="1"/>
  <c r="JHQ1329" i="8"/>
  <c r="JHQ1333" i="8" s="1"/>
  <c r="JHP1329" i="8"/>
  <c r="JHG1329" i="8"/>
  <c r="JHG1333" i="8" s="1"/>
  <c r="JHG1339" i="8" s="1"/>
  <c r="JHA1329" i="8"/>
  <c r="JHA1333" i="8" s="1"/>
  <c r="JGZ1329" i="8"/>
  <c r="JGQ1329" i="8"/>
  <c r="JGQ1333" i="8" s="1"/>
  <c r="JGQ1339" i="8" s="1"/>
  <c r="JGK1329" i="8"/>
  <c r="JGK1333" i="8" s="1"/>
  <c r="JGJ1329" i="8"/>
  <c r="JGA1329" i="8"/>
  <c r="JGA1333" i="8" s="1"/>
  <c r="JGA1339" i="8" s="1"/>
  <c r="JFU1329" i="8"/>
  <c r="JFU1333" i="8" s="1"/>
  <c r="JFT1329" i="8"/>
  <c r="JFK1329" i="8"/>
  <c r="JFK1333" i="8" s="1"/>
  <c r="JFK1339" i="8" s="1"/>
  <c r="JFE1329" i="8"/>
  <c r="JFE1333" i="8" s="1"/>
  <c r="JFD1329" i="8"/>
  <c r="JEU1329" i="8"/>
  <c r="JEU1333" i="8" s="1"/>
  <c r="JEU1339" i="8" s="1"/>
  <c r="JEO1329" i="8"/>
  <c r="JEO1333" i="8" s="1"/>
  <c r="JEN1329" i="8"/>
  <c r="JEE1329" i="8"/>
  <c r="JEE1333" i="8" s="1"/>
  <c r="JEE1339" i="8" s="1"/>
  <c r="JDY1329" i="8"/>
  <c r="JDY1333" i="8" s="1"/>
  <c r="JDX1329" i="8"/>
  <c r="JDO1329" i="8"/>
  <c r="JDO1333" i="8" s="1"/>
  <c r="JDO1339" i="8" s="1"/>
  <c r="JDI1329" i="8"/>
  <c r="JDI1333" i="8" s="1"/>
  <c r="JDH1329" i="8"/>
  <c r="JCY1329" i="8"/>
  <c r="JCY1333" i="8" s="1"/>
  <c r="JCY1339" i="8" s="1"/>
  <c r="JCS1329" i="8"/>
  <c r="JCS1333" i="8" s="1"/>
  <c r="JCR1329" i="8"/>
  <c r="JCI1329" i="8"/>
  <c r="JCI1333" i="8" s="1"/>
  <c r="JCI1339" i="8" s="1"/>
  <c r="JCC1329" i="8"/>
  <c r="JCC1333" i="8" s="1"/>
  <c r="JCB1329" i="8"/>
  <c r="JCB1333" i="8" s="1"/>
  <c r="JBS1329" i="8"/>
  <c r="JBS1333" i="8" s="1"/>
  <c r="JBS1339" i="8" s="1"/>
  <c r="JBM1329" i="8"/>
  <c r="JBM1333" i="8" s="1"/>
  <c r="JBL1329" i="8"/>
  <c r="JBL1333" i="8" s="1"/>
  <c r="JBC1329" i="8"/>
  <c r="JBC1333" i="8" s="1"/>
  <c r="JBC1339" i="8" s="1"/>
  <c r="JAW1329" i="8"/>
  <c r="JAW1333" i="8" s="1"/>
  <c r="JAV1329" i="8"/>
  <c r="JAV1333" i="8" s="1"/>
  <c r="JAM1329" i="8"/>
  <c r="JAM1333" i="8" s="1"/>
  <c r="JAM1339" i="8" s="1"/>
  <c r="JAG1329" i="8"/>
  <c r="JAG1333" i="8" s="1"/>
  <c r="JAF1329" i="8"/>
  <c r="JAF1333" i="8" s="1"/>
  <c r="IZW1329" i="8"/>
  <c r="IZW1333" i="8" s="1"/>
  <c r="IZW1339" i="8" s="1"/>
  <c r="IZQ1329" i="8"/>
  <c r="IZQ1333" i="8" s="1"/>
  <c r="IZP1329" i="8"/>
  <c r="IZG1329" i="8"/>
  <c r="IZG1333" i="8" s="1"/>
  <c r="IZG1339" i="8" s="1"/>
  <c r="IZA1329" i="8"/>
  <c r="IZA1333" i="8" s="1"/>
  <c r="IYZ1329" i="8"/>
  <c r="IYQ1329" i="8"/>
  <c r="IYQ1333" i="8" s="1"/>
  <c r="IYQ1339" i="8" s="1"/>
  <c r="IYK1329" i="8"/>
  <c r="IYK1333" i="8" s="1"/>
  <c r="IYJ1329" i="8"/>
  <c r="IYA1329" i="8"/>
  <c r="IYA1333" i="8" s="1"/>
  <c r="IYA1339" i="8" s="1"/>
  <c r="IXU1329" i="8"/>
  <c r="IXU1333" i="8" s="1"/>
  <c r="IXT1329" i="8"/>
  <c r="IXK1329" i="8"/>
  <c r="IXK1333" i="8" s="1"/>
  <c r="IXK1339" i="8" s="1"/>
  <c r="IXE1329" i="8"/>
  <c r="IXE1333" i="8" s="1"/>
  <c r="IXD1329" i="8"/>
  <c r="IWU1329" i="8"/>
  <c r="IWU1333" i="8" s="1"/>
  <c r="IWU1339" i="8" s="1"/>
  <c r="IWO1329" i="8"/>
  <c r="IWO1333" i="8" s="1"/>
  <c r="IWN1329" i="8"/>
  <c r="IWE1329" i="8"/>
  <c r="IWE1333" i="8" s="1"/>
  <c r="IWE1339" i="8" s="1"/>
  <c r="IVY1329" i="8"/>
  <c r="IVY1333" i="8" s="1"/>
  <c r="IVX1329" i="8"/>
  <c r="IVO1329" i="8"/>
  <c r="IVO1333" i="8" s="1"/>
  <c r="IVO1339" i="8" s="1"/>
  <c r="IVI1329" i="8"/>
  <c r="IVI1333" i="8" s="1"/>
  <c r="IVH1329" i="8"/>
  <c r="IUY1329" i="8"/>
  <c r="IUY1333" i="8" s="1"/>
  <c r="IUY1339" i="8" s="1"/>
  <c r="IUS1329" i="8"/>
  <c r="IUS1333" i="8" s="1"/>
  <c r="IUR1329" i="8"/>
  <c r="IUI1329" i="8"/>
  <c r="IUI1333" i="8" s="1"/>
  <c r="IUI1339" i="8" s="1"/>
  <c r="IUC1329" i="8"/>
  <c r="IUC1333" i="8" s="1"/>
  <c r="IUB1329" i="8"/>
  <c r="ITS1329" i="8"/>
  <c r="ITS1333" i="8" s="1"/>
  <c r="ITS1339" i="8" s="1"/>
  <c r="ITM1329" i="8"/>
  <c r="ITM1333" i="8" s="1"/>
  <c r="ITL1329" i="8"/>
  <c r="ITC1329" i="8"/>
  <c r="ITC1333" i="8" s="1"/>
  <c r="ITC1339" i="8" s="1"/>
  <c r="ISW1329" i="8"/>
  <c r="ISW1333" i="8" s="1"/>
  <c r="ISV1329" i="8"/>
  <c r="ISM1329" i="8"/>
  <c r="ISM1333" i="8" s="1"/>
  <c r="ISM1339" i="8" s="1"/>
  <c r="ISG1329" i="8"/>
  <c r="ISG1333" i="8" s="1"/>
  <c r="ISF1329" i="8"/>
  <c r="IRW1329" i="8"/>
  <c r="IRW1333" i="8" s="1"/>
  <c r="IRW1339" i="8" s="1"/>
  <c r="IRQ1329" i="8"/>
  <c r="IRQ1333" i="8" s="1"/>
  <c r="IRP1329" i="8"/>
  <c r="IRG1329" i="8"/>
  <c r="IRG1333" i="8" s="1"/>
  <c r="IRG1339" i="8" s="1"/>
  <c r="IRA1329" i="8"/>
  <c r="IRA1333" i="8" s="1"/>
  <c r="IQZ1329" i="8"/>
  <c r="IQQ1329" i="8"/>
  <c r="IQQ1333" i="8" s="1"/>
  <c r="IQQ1339" i="8" s="1"/>
  <c r="IQK1329" i="8"/>
  <c r="IQK1333" i="8" s="1"/>
  <c r="IQJ1329" i="8"/>
  <c r="IQA1329" i="8"/>
  <c r="IQA1333" i="8" s="1"/>
  <c r="IQA1339" i="8" s="1"/>
  <c r="IPU1329" i="8"/>
  <c r="IPU1333" i="8" s="1"/>
  <c r="IPT1329" i="8"/>
  <c r="IPK1329" i="8"/>
  <c r="IPK1333" i="8" s="1"/>
  <c r="IPK1339" i="8" s="1"/>
  <c r="IPE1329" i="8"/>
  <c r="IPE1333" i="8" s="1"/>
  <c r="IPD1329" i="8"/>
  <c r="IOU1329" i="8"/>
  <c r="IOU1333" i="8" s="1"/>
  <c r="IOU1339" i="8" s="1"/>
  <c r="IOO1329" i="8"/>
  <c r="IOO1333" i="8" s="1"/>
  <c r="ION1329" i="8"/>
  <c r="IOE1329" i="8"/>
  <c r="IOE1333" i="8" s="1"/>
  <c r="IOE1339" i="8" s="1"/>
  <c r="INY1329" i="8"/>
  <c r="INY1333" i="8" s="1"/>
  <c r="INX1329" i="8"/>
  <c r="INO1329" i="8"/>
  <c r="INO1333" i="8" s="1"/>
  <c r="INO1339" i="8" s="1"/>
  <c r="INI1329" i="8"/>
  <c r="INI1333" i="8" s="1"/>
  <c r="INH1329" i="8"/>
  <c r="IMY1329" i="8"/>
  <c r="IMY1333" i="8" s="1"/>
  <c r="IMY1339" i="8" s="1"/>
  <c r="IMS1329" i="8"/>
  <c r="IMS1333" i="8" s="1"/>
  <c r="IMR1329" i="8"/>
  <c r="IMI1329" i="8"/>
  <c r="IMI1333" i="8" s="1"/>
  <c r="IMI1339" i="8" s="1"/>
  <c r="IMC1329" i="8"/>
  <c r="IMC1333" i="8" s="1"/>
  <c r="IMB1329" i="8"/>
  <c r="ILS1329" i="8"/>
  <c r="ILS1333" i="8" s="1"/>
  <c r="ILS1339" i="8" s="1"/>
  <c r="ILM1329" i="8"/>
  <c r="ILM1333" i="8" s="1"/>
  <c r="ILL1329" i="8"/>
  <c r="ILC1329" i="8"/>
  <c r="ILC1333" i="8" s="1"/>
  <c r="ILC1339" i="8" s="1"/>
  <c r="IKW1329" i="8"/>
  <c r="IKW1333" i="8" s="1"/>
  <c r="IKV1329" i="8"/>
  <c r="IKM1329" i="8"/>
  <c r="IKM1333" i="8" s="1"/>
  <c r="IKM1339" i="8" s="1"/>
  <c r="IKG1329" i="8"/>
  <c r="IKG1333" i="8" s="1"/>
  <c r="IKF1329" i="8"/>
  <c r="IJW1329" i="8"/>
  <c r="IJW1333" i="8" s="1"/>
  <c r="IJW1339" i="8" s="1"/>
  <c r="IJQ1329" i="8"/>
  <c r="IJQ1333" i="8" s="1"/>
  <c r="IJP1329" i="8"/>
  <c r="IJG1329" i="8"/>
  <c r="IJG1333" i="8" s="1"/>
  <c r="IJG1339" i="8" s="1"/>
  <c r="IJA1329" i="8"/>
  <c r="IJA1333" i="8" s="1"/>
  <c r="IIZ1329" i="8"/>
  <c r="IIQ1329" i="8"/>
  <c r="IIQ1333" i="8" s="1"/>
  <c r="IIQ1339" i="8" s="1"/>
  <c r="IIK1329" i="8"/>
  <c r="IIK1333" i="8" s="1"/>
  <c r="IIJ1329" i="8"/>
  <c r="IIA1329" i="8"/>
  <c r="IIA1333" i="8" s="1"/>
  <c r="IIA1339" i="8" s="1"/>
  <c r="IHU1329" i="8"/>
  <c r="IHU1333" i="8" s="1"/>
  <c r="IHT1329" i="8"/>
  <c r="IHK1329" i="8"/>
  <c r="IHK1333" i="8" s="1"/>
  <c r="IHK1339" i="8" s="1"/>
  <c r="IHE1329" i="8"/>
  <c r="IHE1333" i="8" s="1"/>
  <c r="IHD1329" i="8"/>
  <c r="IGU1329" i="8"/>
  <c r="IGU1333" i="8" s="1"/>
  <c r="IGU1339" i="8" s="1"/>
  <c r="IGO1329" i="8"/>
  <c r="IGO1333" i="8" s="1"/>
  <c r="IGN1329" i="8"/>
  <c r="IGE1329" i="8"/>
  <c r="IGE1333" i="8" s="1"/>
  <c r="IGE1339" i="8" s="1"/>
  <c r="IFY1329" i="8"/>
  <c r="IFY1333" i="8" s="1"/>
  <c r="IFX1329" i="8"/>
  <c r="IFO1329" i="8"/>
  <c r="IFO1333" i="8" s="1"/>
  <c r="IFO1339" i="8" s="1"/>
  <c r="IFI1329" i="8"/>
  <c r="IFI1333" i="8" s="1"/>
  <c r="IFH1329" i="8"/>
  <c r="IEY1329" i="8"/>
  <c r="IEY1333" i="8" s="1"/>
  <c r="IEY1339" i="8" s="1"/>
  <c r="IES1329" i="8"/>
  <c r="IES1333" i="8" s="1"/>
  <c r="IER1329" i="8"/>
  <c r="IEI1329" i="8"/>
  <c r="IEI1333" i="8" s="1"/>
  <c r="IEI1339" i="8" s="1"/>
  <c r="IEC1329" i="8"/>
  <c r="IEC1333" i="8" s="1"/>
  <c r="IEB1329" i="8"/>
  <c r="IDS1329" i="8"/>
  <c r="IDS1333" i="8" s="1"/>
  <c r="IDS1339" i="8" s="1"/>
  <c r="IDM1329" i="8"/>
  <c r="IDM1333" i="8" s="1"/>
  <c r="IDL1329" i="8"/>
  <c r="IDC1329" i="8"/>
  <c r="IDC1333" i="8" s="1"/>
  <c r="IDC1339" i="8" s="1"/>
  <c r="ICW1329" i="8"/>
  <c r="ICW1333" i="8" s="1"/>
  <c r="ICV1329" i="8"/>
  <c r="ICM1329" i="8"/>
  <c r="ICM1333" i="8" s="1"/>
  <c r="ICM1339" i="8" s="1"/>
  <c r="ICG1329" i="8"/>
  <c r="ICG1333" i="8" s="1"/>
  <c r="ICF1329" i="8"/>
  <c r="IBW1329" i="8"/>
  <c r="IBW1333" i="8" s="1"/>
  <c r="IBW1339" i="8" s="1"/>
  <c r="IBQ1329" i="8"/>
  <c r="IBQ1333" i="8" s="1"/>
  <c r="IBP1329" i="8"/>
  <c r="IBG1329" i="8"/>
  <c r="IBG1333" i="8" s="1"/>
  <c r="IBG1339" i="8" s="1"/>
  <c r="IBA1329" i="8"/>
  <c r="IBA1333" i="8" s="1"/>
  <c r="IAZ1329" i="8"/>
  <c r="IAQ1329" i="8"/>
  <c r="IAQ1333" i="8" s="1"/>
  <c r="IAQ1339" i="8" s="1"/>
  <c r="IAK1329" i="8"/>
  <c r="IAK1333" i="8" s="1"/>
  <c r="IAJ1329" i="8"/>
  <c r="IAA1329" i="8"/>
  <c r="IAA1333" i="8" s="1"/>
  <c r="IAA1339" i="8" s="1"/>
  <c r="HZU1329" i="8"/>
  <c r="HZU1333" i="8" s="1"/>
  <c r="HZT1329" i="8"/>
  <c r="HZK1329" i="8"/>
  <c r="HZK1333" i="8" s="1"/>
  <c r="HZK1339" i="8" s="1"/>
  <c r="HZE1329" i="8"/>
  <c r="HZE1333" i="8" s="1"/>
  <c r="HZD1329" i="8"/>
  <c r="HYU1329" i="8"/>
  <c r="HYU1333" i="8" s="1"/>
  <c r="HYU1339" i="8" s="1"/>
  <c r="HYO1329" i="8"/>
  <c r="HYO1333" i="8" s="1"/>
  <c r="HYN1329" i="8"/>
  <c r="HYE1329" i="8"/>
  <c r="HYE1333" i="8" s="1"/>
  <c r="HYE1339" i="8" s="1"/>
  <c r="HXY1329" i="8"/>
  <c r="HXY1333" i="8" s="1"/>
  <c r="HXX1329" i="8"/>
  <c r="HXO1329" i="8"/>
  <c r="HXO1333" i="8" s="1"/>
  <c r="HXO1339" i="8" s="1"/>
  <c r="HXI1329" i="8"/>
  <c r="HXI1333" i="8" s="1"/>
  <c r="HXH1329" i="8"/>
  <c r="HWY1329" i="8"/>
  <c r="HWY1333" i="8" s="1"/>
  <c r="HWY1339" i="8" s="1"/>
  <c r="HWS1329" i="8"/>
  <c r="HWS1333" i="8" s="1"/>
  <c r="HWR1329" i="8"/>
  <c r="HWI1329" i="8"/>
  <c r="HWI1333" i="8" s="1"/>
  <c r="HWI1339" i="8" s="1"/>
  <c r="HWC1329" i="8"/>
  <c r="HWC1333" i="8" s="1"/>
  <c r="HWB1329" i="8"/>
  <c r="HVS1329" i="8"/>
  <c r="HVS1333" i="8" s="1"/>
  <c r="HVS1339" i="8" s="1"/>
  <c r="HVM1329" i="8"/>
  <c r="HVM1333" i="8" s="1"/>
  <c r="HVL1329" i="8"/>
  <c r="HVC1329" i="8"/>
  <c r="HVC1333" i="8" s="1"/>
  <c r="HVC1339" i="8" s="1"/>
  <c r="HUW1329" i="8"/>
  <c r="HUW1333" i="8" s="1"/>
  <c r="HUV1329" i="8"/>
  <c r="HUM1329" i="8"/>
  <c r="HUM1333" i="8" s="1"/>
  <c r="HUM1339" i="8" s="1"/>
  <c r="HUG1329" i="8"/>
  <c r="HUG1333" i="8" s="1"/>
  <c r="HUF1329" i="8"/>
  <c r="HTW1329" i="8"/>
  <c r="HTW1333" i="8" s="1"/>
  <c r="HTW1339" i="8" s="1"/>
  <c r="HTQ1329" i="8"/>
  <c r="HTQ1333" i="8" s="1"/>
  <c r="HTP1329" i="8"/>
  <c r="HTG1329" i="8"/>
  <c r="HTG1333" i="8" s="1"/>
  <c r="HTG1339" i="8" s="1"/>
  <c r="HTA1329" i="8"/>
  <c r="HTA1333" i="8" s="1"/>
  <c r="HSZ1329" i="8"/>
  <c r="HSQ1329" i="8"/>
  <c r="HSQ1333" i="8" s="1"/>
  <c r="HSQ1339" i="8" s="1"/>
  <c r="HSK1329" i="8"/>
  <c r="HSK1333" i="8" s="1"/>
  <c r="HSJ1329" i="8"/>
  <c r="HSA1329" i="8"/>
  <c r="HSA1333" i="8" s="1"/>
  <c r="HSA1339" i="8" s="1"/>
  <c r="HRU1329" i="8"/>
  <c r="HRU1333" i="8" s="1"/>
  <c r="HRT1329" i="8"/>
  <c r="HRK1329" i="8"/>
  <c r="HRK1333" i="8" s="1"/>
  <c r="HRK1339" i="8" s="1"/>
  <c r="HRE1329" i="8"/>
  <c r="HRE1333" i="8" s="1"/>
  <c r="HRD1329" i="8"/>
  <c r="HQU1329" i="8"/>
  <c r="HQU1333" i="8" s="1"/>
  <c r="HQU1339" i="8" s="1"/>
  <c r="HQO1329" i="8"/>
  <c r="HQO1333" i="8" s="1"/>
  <c r="HQN1329" i="8"/>
  <c r="HQE1329" i="8"/>
  <c r="HQE1333" i="8" s="1"/>
  <c r="HQE1339" i="8" s="1"/>
  <c r="HPY1329" i="8"/>
  <c r="HPY1333" i="8" s="1"/>
  <c r="HPX1329" i="8"/>
  <c r="HPO1329" i="8"/>
  <c r="HPO1333" i="8" s="1"/>
  <c r="HPO1339" i="8" s="1"/>
  <c r="HPI1329" i="8"/>
  <c r="HPI1333" i="8" s="1"/>
  <c r="HPH1329" i="8"/>
  <c r="HOY1329" i="8"/>
  <c r="HOY1333" i="8" s="1"/>
  <c r="HOY1339" i="8" s="1"/>
  <c r="HOS1329" i="8"/>
  <c r="HOS1333" i="8" s="1"/>
  <c r="HOR1329" i="8"/>
  <c r="HOI1329" i="8"/>
  <c r="HOI1333" i="8" s="1"/>
  <c r="HOI1339" i="8" s="1"/>
  <c r="HOC1329" i="8"/>
  <c r="HOC1333" i="8" s="1"/>
  <c r="HOB1329" i="8"/>
  <c r="HNS1329" i="8"/>
  <c r="HNS1333" i="8" s="1"/>
  <c r="HNS1339" i="8" s="1"/>
  <c r="HNM1329" i="8"/>
  <c r="HNM1333" i="8" s="1"/>
  <c r="HNL1329" i="8"/>
  <c r="HNC1329" i="8"/>
  <c r="HNC1333" i="8" s="1"/>
  <c r="HNC1339" i="8" s="1"/>
  <c r="HMW1329" i="8"/>
  <c r="HMW1333" i="8" s="1"/>
  <c r="HMV1329" i="8"/>
  <c r="HMM1329" i="8"/>
  <c r="HMM1333" i="8" s="1"/>
  <c r="HMM1339" i="8" s="1"/>
  <c r="HMG1329" i="8"/>
  <c r="HMG1333" i="8" s="1"/>
  <c r="HMF1329" i="8"/>
  <c r="HLW1329" i="8"/>
  <c r="HLW1333" i="8" s="1"/>
  <c r="HLW1339" i="8" s="1"/>
  <c r="HLQ1329" i="8"/>
  <c r="HLQ1333" i="8" s="1"/>
  <c r="HLP1329" i="8"/>
  <c r="HLG1329" i="8"/>
  <c r="HLG1333" i="8" s="1"/>
  <c r="HLG1339" i="8" s="1"/>
  <c r="HLA1329" i="8"/>
  <c r="HLA1333" i="8" s="1"/>
  <c r="HKZ1329" i="8"/>
  <c r="HKQ1329" i="8"/>
  <c r="HKQ1333" i="8" s="1"/>
  <c r="HKQ1339" i="8" s="1"/>
  <c r="HKK1329" i="8"/>
  <c r="HKK1333" i="8" s="1"/>
  <c r="HKJ1329" i="8"/>
  <c r="HKA1329" i="8"/>
  <c r="HKA1333" i="8" s="1"/>
  <c r="HKA1339" i="8" s="1"/>
  <c r="HJU1329" i="8"/>
  <c r="HJU1333" i="8" s="1"/>
  <c r="HJT1329" i="8"/>
  <c r="HJK1329" i="8"/>
  <c r="HJK1333" i="8" s="1"/>
  <c r="HJK1339" i="8" s="1"/>
  <c r="HJE1329" i="8"/>
  <c r="HJE1333" i="8" s="1"/>
  <c r="HJD1329" i="8"/>
  <c r="HIU1329" i="8"/>
  <c r="HIU1333" i="8" s="1"/>
  <c r="HIU1339" i="8" s="1"/>
  <c r="HIO1329" i="8"/>
  <c r="HIO1333" i="8" s="1"/>
  <c r="HIN1329" i="8"/>
  <c r="HIE1329" i="8"/>
  <c r="HIE1333" i="8" s="1"/>
  <c r="HIE1339" i="8" s="1"/>
  <c r="HHY1329" i="8"/>
  <c r="HHY1333" i="8" s="1"/>
  <c r="HHX1329" i="8"/>
  <c r="HHO1329" i="8"/>
  <c r="HHO1333" i="8" s="1"/>
  <c r="HHO1339" i="8" s="1"/>
  <c r="HHI1329" i="8"/>
  <c r="HHI1333" i="8" s="1"/>
  <c r="HHH1329" i="8"/>
  <c r="HGY1329" i="8"/>
  <c r="HGY1333" i="8" s="1"/>
  <c r="HGY1339" i="8" s="1"/>
  <c r="HGS1329" i="8"/>
  <c r="HGS1333" i="8" s="1"/>
  <c r="HGR1329" i="8"/>
  <c r="HGI1329" i="8"/>
  <c r="HGI1333" i="8" s="1"/>
  <c r="HGI1339" i="8" s="1"/>
  <c r="HGC1329" i="8"/>
  <c r="HGC1333" i="8" s="1"/>
  <c r="HGB1329" i="8"/>
  <c r="HFS1329" i="8"/>
  <c r="HFS1333" i="8" s="1"/>
  <c r="HFS1339" i="8" s="1"/>
  <c r="HFM1329" i="8"/>
  <c r="HFM1333" i="8" s="1"/>
  <c r="HFL1329" i="8"/>
  <c r="HFC1329" i="8"/>
  <c r="HFC1333" i="8" s="1"/>
  <c r="HFC1339" i="8" s="1"/>
  <c r="HEW1329" i="8"/>
  <c r="HEW1333" i="8" s="1"/>
  <c r="HEV1329" i="8"/>
  <c r="HEM1329" i="8"/>
  <c r="HEM1333" i="8" s="1"/>
  <c r="HEM1339" i="8" s="1"/>
  <c r="HEG1329" i="8"/>
  <c r="HEG1333" i="8" s="1"/>
  <c r="HEF1329" i="8"/>
  <c r="HDW1329" i="8"/>
  <c r="HDW1333" i="8" s="1"/>
  <c r="HDW1339" i="8" s="1"/>
  <c r="HDQ1329" i="8"/>
  <c r="HDQ1333" i="8" s="1"/>
  <c r="HDP1329" i="8"/>
  <c r="HDG1329" i="8"/>
  <c r="HDG1333" i="8" s="1"/>
  <c r="HDG1339" i="8" s="1"/>
  <c r="HDA1329" i="8"/>
  <c r="HDA1333" i="8" s="1"/>
  <c r="HCZ1329" i="8"/>
  <c r="HCQ1329" i="8"/>
  <c r="HCQ1333" i="8" s="1"/>
  <c r="HCQ1339" i="8" s="1"/>
  <c r="HCK1329" i="8"/>
  <c r="HCK1333" i="8" s="1"/>
  <c r="HCJ1329" i="8"/>
  <c r="HCA1329" i="8"/>
  <c r="HCA1333" i="8" s="1"/>
  <c r="HCA1339" i="8" s="1"/>
  <c r="HBU1329" i="8"/>
  <c r="HBU1333" i="8" s="1"/>
  <c r="HBT1329" i="8"/>
  <c r="HBK1329" i="8"/>
  <c r="HBK1333" i="8" s="1"/>
  <c r="HBK1339" i="8" s="1"/>
  <c r="HBE1329" i="8"/>
  <c r="HBE1333" i="8" s="1"/>
  <c r="HBD1329" i="8"/>
  <c r="HBD1333" i="8" s="1"/>
  <c r="HAU1329" i="8"/>
  <c r="HAU1333" i="8" s="1"/>
  <c r="HAU1339" i="8" s="1"/>
  <c r="HAO1329" i="8"/>
  <c r="HAO1333" i="8" s="1"/>
  <c r="HAN1329" i="8"/>
  <c r="HAN1333" i="8" s="1"/>
  <c r="HAE1329" i="8"/>
  <c r="HAE1333" i="8" s="1"/>
  <c r="HAE1339" i="8" s="1"/>
  <c r="GZY1329" i="8"/>
  <c r="GZY1333" i="8" s="1"/>
  <c r="GZX1329" i="8"/>
  <c r="GZX1333" i="8" s="1"/>
  <c r="GZO1329" i="8"/>
  <c r="GZO1333" i="8" s="1"/>
  <c r="GZO1339" i="8" s="1"/>
  <c r="GZI1329" i="8"/>
  <c r="GZI1333" i="8" s="1"/>
  <c r="GZH1329" i="8"/>
  <c r="GZH1333" i="8" s="1"/>
  <c r="GYY1329" i="8"/>
  <c r="GYY1333" i="8" s="1"/>
  <c r="GYY1339" i="8" s="1"/>
  <c r="GYS1329" i="8"/>
  <c r="GYS1333" i="8" s="1"/>
  <c r="GYR1329" i="8"/>
  <c r="GYR1333" i="8" s="1"/>
  <c r="GYI1329" i="8"/>
  <c r="GYI1333" i="8" s="1"/>
  <c r="GYI1339" i="8" s="1"/>
  <c r="GYC1329" i="8"/>
  <c r="GYC1333" i="8" s="1"/>
  <c r="GYB1329" i="8"/>
  <c r="GYB1333" i="8" s="1"/>
  <c r="GXS1329" i="8"/>
  <c r="GXS1333" i="8" s="1"/>
  <c r="GXS1339" i="8" s="1"/>
  <c r="GXM1329" i="8"/>
  <c r="GXM1333" i="8" s="1"/>
  <c r="GXL1329" i="8"/>
  <c r="GXL1333" i="8" s="1"/>
  <c r="GXC1329" i="8"/>
  <c r="GXC1333" i="8" s="1"/>
  <c r="GXC1339" i="8" s="1"/>
  <c r="GWW1329" i="8"/>
  <c r="GWW1333" i="8" s="1"/>
  <c r="GWV1329" i="8"/>
  <c r="GWV1333" i="8" s="1"/>
  <c r="GWM1329" i="8"/>
  <c r="GWM1333" i="8" s="1"/>
  <c r="GWM1339" i="8" s="1"/>
  <c r="GWG1329" i="8"/>
  <c r="GWG1333" i="8" s="1"/>
  <c r="GWF1329" i="8"/>
  <c r="GWF1333" i="8" s="1"/>
  <c r="GVW1329" i="8"/>
  <c r="GVW1333" i="8" s="1"/>
  <c r="GVW1339" i="8" s="1"/>
  <c r="GVQ1329" i="8"/>
  <c r="GVQ1333" i="8" s="1"/>
  <c r="GVP1329" i="8"/>
  <c r="GVP1333" i="8" s="1"/>
  <c r="GVG1329" i="8"/>
  <c r="GVG1333" i="8" s="1"/>
  <c r="GVG1339" i="8" s="1"/>
  <c r="GVA1329" i="8"/>
  <c r="GVA1333" i="8" s="1"/>
  <c r="GUZ1329" i="8"/>
  <c r="GUZ1333" i="8" s="1"/>
  <c r="GUQ1329" i="8"/>
  <c r="GUQ1333" i="8" s="1"/>
  <c r="GUQ1339" i="8" s="1"/>
  <c r="GUK1329" i="8"/>
  <c r="GUK1333" i="8" s="1"/>
  <c r="GUJ1329" i="8"/>
  <c r="GUJ1333" i="8" s="1"/>
  <c r="GUA1329" i="8"/>
  <c r="GUA1333" i="8" s="1"/>
  <c r="GUA1339" i="8" s="1"/>
  <c r="GTU1329" i="8"/>
  <c r="GTU1333" i="8" s="1"/>
  <c r="GTT1329" i="8"/>
  <c r="GTT1333" i="8" s="1"/>
  <c r="GTK1329" i="8"/>
  <c r="GTK1333" i="8" s="1"/>
  <c r="GTK1339" i="8" s="1"/>
  <c r="GTE1329" i="8"/>
  <c r="GTE1333" i="8" s="1"/>
  <c r="GTD1329" i="8"/>
  <c r="GTD1333" i="8" s="1"/>
  <c r="GSU1329" i="8"/>
  <c r="GSU1333" i="8" s="1"/>
  <c r="GSU1339" i="8" s="1"/>
  <c r="GSO1329" i="8"/>
  <c r="GSO1333" i="8" s="1"/>
  <c r="GSN1329" i="8"/>
  <c r="GSN1333" i="8" s="1"/>
  <c r="GSE1329" i="8"/>
  <c r="GSE1333" i="8" s="1"/>
  <c r="GSE1339" i="8" s="1"/>
  <c r="GRY1329" i="8"/>
  <c r="GRY1333" i="8" s="1"/>
  <c r="GRX1329" i="8"/>
  <c r="GRX1333" i="8" s="1"/>
  <c r="GRO1329" i="8"/>
  <c r="GRO1333" i="8" s="1"/>
  <c r="GRO1339" i="8" s="1"/>
  <c r="GRI1329" i="8"/>
  <c r="GRI1333" i="8" s="1"/>
  <c r="GRH1329" i="8"/>
  <c r="GRH1333" i="8" s="1"/>
  <c r="GQY1329" i="8"/>
  <c r="GQY1333" i="8" s="1"/>
  <c r="GQY1339" i="8" s="1"/>
  <c r="GQS1329" i="8"/>
  <c r="GQS1333" i="8" s="1"/>
  <c r="GQR1329" i="8"/>
  <c r="GQR1333" i="8" s="1"/>
  <c r="GQI1329" i="8"/>
  <c r="GQI1333" i="8" s="1"/>
  <c r="GQI1339" i="8" s="1"/>
  <c r="GQC1329" i="8"/>
  <c r="GQC1333" i="8" s="1"/>
  <c r="GQB1329" i="8"/>
  <c r="GQB1333" i="8" s="1"/>
  <c r="GPS1329" i="8"/>
  <c r="GPS1333" i="8" s="1"/>
  <c r="GPS1339" i="8" s="1"/>
  <c r="GPM1329" i="8"/>
  <c r="GPM1333" i="8" s="1"/>
  <c r="GPL1329" i="8"/>
  <c r="GPL1333" i="8" s="1"/>
  <c r="GPC1329" i="8"/>
  <c r="GPC1333" i="8" s="1"/>
  <c r="GPC1339" i="8" s="1"/>
  <c r="GOW1329" i="8"/>
  <c r="GOW1333" i="8" s="1"/>
  <c r="GOV1329" i="8"/>
  <c r="GOV1333" i="8" s="1"/>
  <c r="GOM1329" i="8"/>
  <c r="GOM1333" i="8" s="1"/>
  <c r="GOM1339" i="8" s="1"/>
  <c r="GOG1329" i="8"/>
  <c r="GOG1333" i="8" s="1"/>
  <c r="GOF1329" i="8"/>
  <c r="GOF1333" i="8" s="1"/>
  <c r="GNW1329" i="8"/>
  <c r="GNW1333" i="8" s="1"/>
  <c r="GNW1339" i="8" s="1"/>
  <c r="GNQ1329" i="8"/>
  <c r="GNQ1333" i="8" s="1"/>
  <c r="GNP1329" i="8"/>
  <c r="GNP1333" i="8" s="1"/>
  <c r="GNG1329" i="8"/>
  <c r="GNG1333" i="8" s="1"/>
  <c r="GNG1339" i="8" s="1"/>
  <c r="GNA1329" i="8"/>
  <c r="GNA1333" i="8" s="1"/>
  <c r="GMZ1329" i="8"/>
  <c r="GMZ1333" i="8" s="1"/>
  <c r="GMQ1329" i="8"/>
  <c r="GMQ1333" i="8" s="1"/>
  <c r="GMQ1339" i="8" s="1"/>
  <c r="GMK1329" i="8"/>
  <c r="GMK1333" i="8" s="1"/>
  <c r="GMJ1329" i="8"/>
  <c r="GMJ1333" i="8" s="1"/>
  <c r="GMA1329" i="8"/>
  <c r="GMA1333" i="8" s="1"/>
  <c r="GMA1339" i="8" s="1"/>
  <c r="GLU1329" i="8"/>
  <c r="GLU1333" i="8" s="1"/>
  <c r="GLT1329" i="8"/>
  <c r="GLT1333" i="8" s="1"/>
  <c r="GLK1329" i="8"/>
  <c r="GLK1333" i="8" s="1"/>
  <c r="GLK1339" i="8" s="1"/>
  <c r="GLE1329" i="8"/>
  <c r="GLE1333" i="8" s="1"/>
  <c r="GLD1329" i="8"/>
  <c r="GLD1333" i="8" s="1"/>
  <c r="GKU1329" i="8"/>
  <c r="GKU1333" i="8" s="1"/>
  <c r="GKU1339" i="8" s="1"/>
  <c r="GKO1329" i="8"/>
  <c r="GKO1333" i="8" s="1"/>
  <c r="GKN1329" i="8"/>
  <c r="GKN1333" i="8" s="1"/>
  <c r="GKE1329" i="8"/>
  <c r="GKE1333" i="8" s="1"/>
  <c r="GKE1339" i="8" s="1"/>
  <c r="GJY1329" i="8"/>
  <c r="GJY1333" i="8" s="1"/>
  <c r="GJX1329" i="8"/>
  <c r="GJX1333" i="8" s="1"/>
  <c r="GJO1329" i="8"/>
  <c r="GJO1333" i="8" s="1"/>
  <c r="GJO1339" i="8" s="1"/>
  <c r="GJI1329" i="8"/>
  <c r="GJI1333" i="8" s="1"/>
  <c r="GJH1329" i="8"/>
  <c r="GJH1333" i="8" s="1"/>
  <c r="GIY1329" i="8"/>
  <c r="GIY1333" i="8" s="1"/>
  <c r="GIY1339" i="8" s="1"/>
  <c r="GIS1329" i="8"/>
  <c r="GIS1333" i="8" s="1"/>
  <c r="GIR1329" i="8"/>
  <c r="GIR1333" i="8" s="1"/>
  <c r="GII1329" i="8"/>
  <c r="GII1333" i="8" s="1"/>
  <c r="GII1339" i="8" s="1"/>
  <c r="GIC1329" i="8"/>
  <c r="GIC1333" i="8" s="1"/>
  <c r="GIB1329" i="8"/>
  <c r="GIB1333" i="8" s="1"/>
  <c r="GHS1329" i="8"/>
  <c r="GHS1333" i="8" s="1"/>
  <c r="GHS1339" i="8" s="1"/>
  <c r="GHM1329" i="8"/>
  <c r="GHM1333" i="8" s="1"/>
  <c r="GHL1329" i="8"/>
  <c r="GHL1333" i="8" s="1"/>
  <c r="GHC1329" i="8"/>
  <c r="GHC1333" i="8" s="1"/>
  <c r="GHC1339" i="8" s="1"/>
  <c r="GGW1329" i="8"/>
  <c r="GGW1333" i="8" s="1"/>
  <c r="GGV1329" i="8"/>
  <c r="GGV1333" i="8" s="1"/>
  <c r="GGM1329" i="8"/>
  <c r="GGM1333" i="8" s="1"/>
  <c r="GGM1339" i="8" s="1"/>
  <c r="GGG1329" i="8"/>
  <c r="GGG1333" i="8" s="1"/>
  <c r="GGF1329" i="8"/>
  <c r="GGF1333" i="8" s="1"/>
  <c r="GFW1329" i="8"/>
  <c r="GFW1333" i="8" s="1"/>
  <c r="GFW1339" i="8" s="1"/>
  <c r="GFQ1329" i="8"/>
  <c r="GFQ1333" i="8" s="1"/>
  <c r="GFP1329" i="8"/>
  <c r="GFP1333" i="8" s="1"/>
  <c r="GFG1329" i="8"/>
  <c r="GFG1333" i="8" s="1"/>
  <c r="GFG1339" i="8" s="1"/>
  <c r="GFA1329" i="8"/>
  <c r="GFA1333" i="8" s="1"/>
  <c r="GEZ1329" i="8"/>
  <c r="GEZ1333" i="8" s="1"/>
  <c r="GEQ1329" i="8"/>
  <c r="GEQ1333" i="8" s="1"/>
  <c r="GEQ1339" i="8" s="1"/>
  <c r="GEK1329" i="8"/>
  <c r="GEK1333" i="8" s="1"/>
  <c r="GEJ1329" i="8"/>
  <c r="GEJ1333" i="8" s="1"/>
  <c r="GEA1329" i="8"/>
  <c r="GEA1333" i="8" s="1"/>
  <c r="GEA1339" i="8" s="1"/>
  <c r="GDU1329" i="8"/>
  <c r="GDU1333" i="8" s="1"/>
  <c r="GDT1329" i="8"/>
  <c r="GDT1333" i="8" s="1"/>
  <c r="GDK1329" i="8"/>
  <c r="GDK1333" i="8" s="1"/>
  <c r="GDK1339" i="8" s="1"/>
  <c r="GDE1329" i="8"/>
  <c r="GDE1333" i="8" s="1"/>
  <c r="GDD1329" i="8"/>
  <c r="GDD1333" i="8" s="1"/>
  <c r="GCU1329" i="8"/>
  <c r="GCU1333" i="8" s="1"/>
  <c r="GCU1339" i="8" s="1"/>
  <c r="GCO1329" i="8"/>
  <c r="GCO1333" i="8" s="1"/>
  <c r="GCN1329" i="8"/>
  <c r="GCN1333" i="8" s="1"/>
  <c r="GCE1329" i="8"/>
  <c r="GCE1333" i="8" s="1"/>
  <c r="GCE1339" i="8" s="1"/>
  <c r="GBY1329" i="8"/>
  <c r="GBY1333" i="8" s="1"/>
  <c r="GBX1329" i="8"/>
  <c r="GBX1333" i="8" s="1"/>
  <c r="GBO1329" i="8"/>
  <c r="GBO1333" i="8" s="1"/>
  <c r="GBO1339" i="8" s="1"/>
  <c r="GBI1329" i="8"/>
  <c r="GBI1333" i="8" s="1"/>
  <c r="GBH1329" i="8"/>
  <c r="GBH1333" i="8" s="1"/>
  <c r="GAY1329" i="8"/>
  <c r="GAY1333" i="8" s="1"/>
  <c r="GAY1339" i="8" s="1"/>
  <c r="GAS1329" i="8"/>
  <c r="GAS1333" i="8" s="1"/>
  <c r="GAR1329" i="8"/>
  <c r="GAR1333" i="8" s="1"/>
  <c r="GAI1329" i="8"/>
  <c r="GAI1333" i="8" s="1"/>
  <c r="GAI1339" i="8" s="1"/>
  <c r="GAC1329" i="8"/>
  <c r="GAC1333" i="8" s="1"/>
  <c r="GAB1329" i="8"/>
  <c r="GAB1333" i="8" s="1"/>
  <c r="FZS1329" i="8"/>
  <c r="FZS1333" i="8" s="1"/>
  <c r="FZS1339" i="8" s="1"/>
  <c r="FZM1329" i="8"/>
  <c r="FZM1333" i="8" s="1"/>
  <c r="FZL1329" i="8"/>
  <c r="FZL1333" i="8" s="1"/>
  <c r="FZC1329" i="8"/>
  <c r="FZC1333" i="8" s="1"/>
  <c r="FZC1339" i="8" s="1"/>
  <c r="FYW1329" i="8"/>
  <c r="FYW1333" i="8" s="1"/>
  <c r="FYV1329" i="8"/>
  <c r="FYV1333" i="8" s="1"/>
  <c r="FYM1329" i="8"/>
  <c r="FYM1333" i="8" s="1"/>
  <c r="FYM1339" i="8" s="1"/>
  <c r="FYG1329" i="8"/>
  <c r="FYG1333" i="8" s="1"/>
  <c r="FYF1329" i="8"/>
  <c r="FYF1333" i="8" s="1"/>
  <c r="FXW1329" i="8"/>
  <c r="FXW1333" i="8" s="1"/>
  <c r="FXW1339" i="8" s="1"/>
  <c r="FXQ1329" i="8"/>
  <c r="FXQ1333" i="8" s="1"/>
  <c r="FXP1329" i="8"/>
  <c r="FXP1333" i="8" s="1"/>
  <c r="FXG1329" i="8"/>
  <c r="FXG1333" i="8" s="1"/>
  <c r="FXG1339" i="8" s="1"/>
  <c r="FXA1329" i="8"/>
  <c r="FXA1333" i="8" s="1"/>
  <c r="FWZ1329" i="8"/>
  <c r="FWZ1333" i="8" s="1"/>
  <c r="FWQ1329" i="8"/>
  <c r="FWQ1333" i="8" s="1"/>
  <c r="FWQ1339" i="8" s="1"/>
  <c r="FWK1329" i="8"/>
  <c r="FWK1333" i="8" s="1"/>
  <c r="FWJ1329" i="8"/>
  <c r="FWJ1333" i="8" s="1"/>
  <c r="FWA1329" i="8"/>
  <c r="FWA1333" i="8" s="1"/>
  <c r="FWA1339" i="8" s="1"/>
  <c r="FVU1329" i="8"/>
  <c r="FVU1333" i="8" s="1"/>
  <c r="FVT1329" i="8"/>
  <c r="FVT1333" i="8" s="1"/>
  <c r="FVK1329" i="8"/>
  <c r="FVK1333" i="8" s="1"/>
  <c r="FVK1339" i="8" s="1"/>
  <c r="FVE1329" i="8"/>
  <c r="FVE1333" i="8" s="1"/>
  <c r="FVD1329" i="8"/>
  <c r="FVD1333" i="8" s="1"/>
  <c r="FUU1329" i="8"/>
  <c r="FUU1333" i="8" s="1"/>
  <c r="FUU1339" i="8" s="1"/>
  <c r="FUO1329" i="8"/>
  <c r="FUO1333" i="8" s="1"/>
  <c r="FUN1329" i="8"/>
  <c r="FUN1333" i="8" s="1"/>
  <c r="FUE1329" i="8"/>
  <c r="FUE1333" i="8" s="1"/>
  <c r="FUE1339" i="8" s="1"/>
  <c r="FTY1329" i="8"/>
  <c r="FTY1333" i="8" s="1"/>
  <c r="FTX1329" i="8"/>
  <c r="FTX1333" i="8" s="1"/>
  <c r="FTO1329" i="8"/>
  <c r="FTO1333" i="8" s="1"/>
  <c r="FTO1339" i="8" s="1"/>
  <c r="FTI1329" i="8"/>
  <c r="FTI1333" i="8" s="1"/>
  <c r="FTH1329" i="8"/>
  <c r="FTH1333" i="8" s="1"/>
  <c r="FSY1329" i="8"/>
  <c r="FSY1333" i="8" s="1"/>
  <c r="FSY1339" i="8" s="1"/>
  <c r="FSS1329" i="8"/>
  <c r="FSS1333" i="8" s="1"/>
  <c r="FSR1329" i="8"/>
  <c r="FSR1333" i="8" s="1"/>
  <c r="FSI1329" i="8"/>
  <c r="FSI1333" i="8" s="1"/>
  <c r="FSI1339" i="8" s="1"/>
  <c r="FSC1329" i="8"/>
  <c r="FSC1333" i="8" s="1"/>
  <c r="FSB1329" i="8"/>
  <c r="FSB1333" i="8" s="1"/>
  <c r="FRS1329" i="8"/>
  <c r="FRS1333" i="8" s="1"/>
  <c r="FRS1339" i="8" s="1"/>
  <c r="FRM1329" i="8"/>
  <c r="FRM1333" i="8" s="1"/>
  <c r="FRL1329" i="8"/>
  <c r="FRL1333" i="8" s="1"/>
  <c r="FRC1329" i="8"/>
  <c r="FRC1333" i="8" s="1"/>
  <c r="FRC1339" i="8" s="1"/>
  <c r="FQW1329" i="8"/>
  <c r="FQW1333" i="8" s="1"/>
  <c r="FQV1329" i="8"/>
  <c r="FQV1333" i="8" s="1"/>
  <c r="FQM1329" i="8"/>
  <c r="FQM1333" i="8" s="1"/>
  <c r="FQM1339" i="8" s="1"/>
  <c r="FQG1329" i="8"/>
  <c r="FQG1333" i="8" s="1"/>
  <c r="FQF1329" i="8"/>
  <c r="FQF1333" i="8" s="1"/>
  <c r="FPW1329" i="8"/>
  <c r="FPW1333" i="8" s="1"/>
  <c r="FPW1339" i="8" s="1"/>
  <c r="FPQ1329" i="8"/>
  <c r="FPQ1333" i="8" s="1"/>
  <c r="FPP1329" i="8"/>
  <c r="FPP1333" i="8" s="1"/>
  <c r="FPG1329" i="8"/>
  <c r="FPG1333" i="8" s="1"/>
  <c r="FPG1339" i="8" s="1"/>
  <c r="FPA1329" i="8"/>
  <c r="FPA1333" i="8" s="1"/>
  <c r="FOZ1329" i="8"/>
  <c r="FOZ1333" i="8" s="1"/>
  <c r="FOQ1329" i="8"/>
  <c r="FOQ1333" i="8" s="1"/>
  <c r="FOQ1339" i="8" s="1"/>
  <c r="FOK1329" i="8"/>
  <c r="FOK1333" i="8" s="1"/>
  <c r="FOJ1329" i="8"/>
  <c r="FOJ1333" i="8" s="1"/>
  <c r="FOA1329" i="8"/>
  <c r="FOA1333" i="8" s="1"/>
  <c r="FOA1339" i="8" s="1"/>
  <c r="FNU1329" i="8"/>
  <c r="FNU1333" i="8" s="1"/>
  <c r="FNT1329" i="8"/>
  <c r="FNT1333" i="8" s="1"/>
  <c r="FNK1329" i="8"/>
  <c r="FNK1333" i="8" s="1"/>
  <c r="FNK1339" i="8" s="1"/>
  <c r="FNE1329" i="8"/>
  <c r="FNE1333" i="8" s="1"/>
  <c r="FND1329" i="8"/>
  <c r="FND1333" i="8" s="1"/>
  <c r="FMU1329" i="8"/>
  <c r="FMU1333" i="8" s="1"/>
  <c r="FMU1339" i="8" s="1"/>
  <c r="FMO1329" i="8"/>
  <c r="FMO1333" i="8" s="1"/>
  <c r="FMN1329" i="8"/>
  <c r="FMN1333" i="8" s="1"/>
  <c r="FME1329" i="8"/>
  <c r="FME1333" i="8" s="1"/>
  <c r="FME1339" i="8" s="1"/>
  <c r="FLY1329" i="8"/>
  <c r="FLY1333" i="8" s="1"/>
  <c r="FLX1329" i="8"/>
  <c r="FLX1333" i="8" s="1"/>
  <c r="FLO1329" i="8"/>
  <c r="FLO1333" i="8" s="1"/>
  <c r="FLO1339" i="8" s="1"/>
  <c r="FLI1329" i="8"/>
  <c r="FLI1333" i="8" s="1"/>
  <c r="FLH1329" i="8"/>
  <c r="FLH1333" i="8" s="1"/>
  <c r="FKY1329" i="8"/>
  <c r="FKY1333" i="8" s="1"/>
  <c r="FKY1339" i="8" s="1"/>
  <c r="FKS1329" i="8"/>
  <c r="FKR1329" i="8"/>
  <c r="FKR1333" i="8" s="1"/>
  <c r="FKI1329" i="8"/>
  <c r="FKI1333" i="8" s="1"/>
  <c r="FKI1339" i="8" s="1"/>
  <c r="FKC1329" i="8"/>
  <c r="FKB1329" i="8"/>
  <c r="FJS1329" i="8"/>
  <c r="FJS1333" i="8" s="1"/>
  <c r="FJS1339" i="8" s="1"/>
  <c r="FJM1329" i="8"/>
  <c r="FJL1329" i="8"/>
  <c r="FJC1329" i="8"/>
  <c r="FJC1333" i="8" s="1"/>
  <c r="FJC1339" i="8" s="1"/>
  <c r="FIW1329" i="8"/>
  <c r="FIV1329" i="8"/>
  <c r="FIM1329" i="8"/>
  <c r="FIM1333" i="8" s="1"/>
  <c r="FIM1339" i="8" s="1"/>
  <c r="FIG1329" i="8"/>
  <c r="FIF1329" i="8"/>
  <c r="FHW1329" i="8"/>
  <c r="FHW1333" i="8" s="1"/>
  <c r="FHW1339" i="8" s="1"/>
  <c r="FHQ1329" i="8"/>
  <c r="FHP1329" i="8"/>
  <c r="FHG1329" i="8"/>
  <c r="FHG1333" i="8" s="1"/>
  <c r="FHG1339" i="8" s="1"/>
  <c r="FHA1329" i="8"/>
  <c r="FGZ1329" i="8"/>
  <c r="FGQ1329" i="8"/>
  <c r="FGQ1333" i="8" s="1"/>
  <c r="FGQ1339" i="8" s="1"/>
  <c r="FGK1329" i="8"/>
  <c r="FGJ1329" i="8"/>
  <c r="FGA1329" i="8"/>
  <c r="FGA1333" i="8" s="1"/>
  <c r="FGA1339" i="8" s="1"/>
  <c r="FFU1329" i="8"/>
  <c r="FFT1329" i="8"/>
  <c r="FFK1329" i="8"/>
  <c r="FFK1333" i="8" s="1"/>
  <c r="FFK1339" i="8" s="1"/>
  <c r="FFE1329" i="8"/>
  <c r="FFD1329" i="8"/>
  <c r="FEU1329" i="8"/>
  <c r="FEU1333" i="8" s="1"/>
  <c r="FEU1339" i="8" s="1"/>
  <c r="FEO1329" i="8"/>
  <c r="FEN1329" i="8"/>
  <c r="FEE1329" i="8"/>
  <c r="FEE1333" i="8" s="1"/>
  <c r="FEE1339" i="8" s="1"/>
  <c r="FDY1329" i="8"/>
  <c r="FDX1329" i="8"/>
  <c r="FDO1329" i="8"/>
  <c r="FDO1333" i="8" s="1"/>
  <c r="FDO1339" i="8" s="1"/>
  <c r="FDI1329" i="8"/>
  <c r="FDH1329" i="8"/>
  <c r="FCY1329" i="8"/>
  <c r="FCY1333" i="8" s="1"/>
  <c r="FCY1339" i="8" s="1"/>
  <c r="FCS1329" i="8"/>
  <c r="FCR1329" i="8"/>
  <c r="FCI1329" i="8"/>
  <c r="FCI1333" i="8" s="1"/>
  <c r="FCI1339" i="8" s="1"/>
  <c r="FCC1329" i="8"/>
  <c r="FCB1329" i="8"/>
  <c r="FBS1329" i="8"/>
  <c r="FBS1333" i="8" s="1"/>
  <c r="FBS1339" i="8" s="1"/>
  <c r="FBM1329" i="8"/>
  <c r="FBL1329" i="8"/>
  <c r="FBC1329" i="8"/>
  <c r="FBC1333" i="8" s="1"/>
  <c r="FBC1339" i="8" s="1"/>
  <c r="FAW1329" i="8"/>
  <c r="FAV1329" i="8"/>
  <c r="FAM1329" i="8"/>
  <c r="FAM1333" i="8" s="1"/>
  <c r="FAM1339" i="8" s="1"/>
  <c r="FAG1329" i="8"/>
  <c r="FAF1329" i="8"/>
  <c r="FAF1333" i="8" s="1"/>
  <c r="EZW1329" i="8"/>
  <c r="EZW1333" i="8" s="1"/>
  <c r="EZW1339" i="8" s="1"/>
  <c r="EZQ1329" i="8"/>
  <c r="EZP1329" i="8"/>
  <c r="EZP1333" i="8" s="1"/>
  <c r="EZG1329" i="8"/>
  <c r="EZG1333" i="8" s="1"/>
  <c r="EZG1339" i="8" s="1"/>
  <c r="EZA1329" i="8"/>
  <c r="EYZ1329" i="8"/>
  <c r="EYZ1333" i="8" s="1"/>
  <c r="EYQ1329" i="8"/>
  <c r="EYQ1333" i="8" s="1"/>
  <c r="EYQ1339" i="8" s="1"/>
  <c r="EYK1329" i="8"/>
  <c r="EYJ1329" i="8"/>
  <c r="EYJ1333" i="8" s="1"/>
  <c r="EYA1329" i="8"/>
  <c r="EYA1333" i="8" s="1"/>
  <c r="EYA1339" i="8" s="1"/>
  <c r="EXU1329" i="8"/>
  <c r="EXT1329" i="8"/>
  <c r="EXT1333" i="8" s="1"/>
  <c r="EXK1329" i="8"/>
  <c r="EXK1333" i="8" s="1"/>
  <c r="EXK1339" i="8" s="1"/>
  <c r="EXE1329" i="8"/>
  <c r="EXD1329" i="8"/>
  <c r="EXD1333" i="8" s="1"/>
  <c r="EWU1329" i="8"/>
  <c r="EWU1333" i="8" s="1"/>
  <c r="EWU1339" i="8" s="1"/>
  <c r="EWO1329" i="8"/>
  <c r="EWN1329" i="8"/>
  <c r="EWN1333" i="8" s="1"/>
  <c r="EWE1329" i="8"/>
  <c r="EWE1333" i="8" s="1"/>
  <c r="EWE1339" i="8" s="1"/>
  <c r="EVY1329" i="8"/>
  <c r="EVX1329" i="8"/>
  <c r="EVX1333" i="8" s="1"/>
  <c r="EVO1329" i="8"/>
  <c r="EVO1333" i="8" s="1"/>
  <c r="EVO1339" i="8" s="1"/>
  <c r="EVI1329" i="8"/>
  <c r="EVH1329" i="8"/>
  <c r="EVH1333" i="8" s="1"/>
  <c r="EUY1329" i="8"/>
  <c r="EUY1333" i="8" s="1"/>
  <c r="EUY1339" i="8" s="1"/>
  <c r="EUS1329" i="8"/>
  <c r="EUR1329" i="8"/>
  <c r="EUR1333" i="8" s="1"/>
  <c r="EUI1329" i="8"/>
  <c r="EUI1333" i="8" s="1"/>
  <c r="EUI1339" i="8" s="1"/>
  <c r="EUC1329" i="8"/>
  <c r="EUB1329" i="8"/>
  <c r="EUB1333" i="8" s="1"/>
  <c r="ETS1329" i="8"/>
  <c r="ETS1333" i="8" s="1"/>
  <c r="ETS1339" i="8" s="1"/>
  <c r="ETM1329" i="8"/>
  <c r="ETL1329" i="8"/>
  <c r="ETL1333" i="8" s="1"/>
  <c r="ETC1329" i="8"/>
  <c r="ETC1333" i="8" s="1"/>
  <c r="ETC1339" i="8" s="1"/>
  <c r="ESW1329" i="8"/>
  <c r="ESV1329" i="8"/>
  <c r="ESV1333" i="8" s="1"/>
  <c r="ESM1329" i="8"/>
  <c r="ESM1333" i="8" s="1"/>
  <c r="ESM1339" i="8" s="1"/>
  <c r="ESG1329" i="8"/>
  <c r="ESF1329" i="8"/>
  <c r="ESF1333" i="8" s="1"/>
  <c r="ERW1329" i="8"/>
  <c r="ERW1333" i="8" s="1"/>
  <c r="ERW1339" i="8" s="1"/>
  <c r="ERQ1329" i="8"/>
  <c r="ERP1329" i="8"/>
  <c r="ERP1333" i="8" s="1"/>
  <c r="ERG1329" i="8"/>
  <c r="ERG1333" i="8" s="1"/>
  <c r="ERG1339" i="8" s="1"/>
  <c r="ERA1329" i="8"/>
  <c r="EQZ1329" i="8"/>
  <c r="EQZ1333" i="8" s="1"/>
  <c r="EQQ1329" i="8"/>
  <c r="EQQ1333" i="8" s="1"/>
  <c r="EQQ1339" i="8" s="1"/>
  <c r="EQK1329" i="8"/>
  <c r="EQJ1329" i="8"/>
  <c r="EQJ1333" i="8" s="1"/>
  <c r="EQA1329" i="8"/>
  <c r="EQA1333" i="8" s="1"/>
  <c r="EQA1339" i="8" s="1"/>
  <c r="EPU1329" i="8"/>
  <c r="EPT1329" i="8"/>
  <c r="EPT1333" i="8" s="1"/>
  <c r="EPK1329" i="8"/>
  <c r="EPK1333" i="8" s="1"/>
  <c r="EPK1339" i="8" s="1"/>
  <c r="EPE1329" i="8"/>
  <c r="EPD1329" i="8"/>
  <c r="EPD1333" i="8" s="1"/>
  <c r="EOU1329" i="8"/>
  <c r="EOU1333" i="8" s="1"/>
  <c r="EOU1339" i="8" s="1"/>
  <c r="EOO1329" i="8"/>
  <c r="EON1329" i="8"/>
  <c r="EON1333" i="8" s="1"/>
  <c r="EOE1329" i="8"/>
  <c r="EOE1333" i="8" s="1"/>
  <c r="EOE1339" i="8" s="1"/>
  <c r="ENY1329" i="8"/>
  <c r="ENX1329" i="8"/>
  <c r="ENX1333" i="8" s="1"/>
  <c r="ENO1329" i="8"/>
  <c r="ENO1333" i="8" s="1"/>
  <c r="ENO1339" i="8" s="1"/>
  <c r="ENI1329" i="8"/>
  <c r="ENH1329" i="8"/>
  <c r="ENH1333" i="8" s="1"/>
  <c r="EMY1329" i="8"/>
  <c r="EMY1333" i="8" s="1"/>
  <c r="EMY1339" i="8" s="1"/>
  <c r="EMS1329" i="8"/>
  <c r="EMR1329" i="8"/>
  <c r="EMR1333" i="8" s="1"/>
  <c r="EMI1329" i="8"/>
  <c r="EMI1333" i="8" s="1"/>
  <c r="EMI1339" i="8" s="1"/>
  <c r="EMC1329" i="8"/>
  <c r="EMB1329" i="8"/>
  <c r="EMB1333" i="8" s="1"/>
  <c r="ELS1329" i="8"/>
  <c r="ELS1333" i="8" s="1"/>
  <c r="ELS1339" i="8" s="1"/>
  <c r="ELM1329" i="8"/>
  <c r="ELL1329" i="8"/>
  <c r="ELL1333" i="8" s="1"/>
  <c r="ELC1329" i="8"/>
  <c r="ELC1333" i="8" s="1"/>
  <c r="ELC1339" i="8" s="1"/>
  <c r="EKW1329" i="8"/>
  <c r="EKV1329" i="8"/>
  <c r="EKV1333" i="8" s="1"/>
  <c r="EKM1329" i="8"/>
  <c r="EKM1333" i="8" s="1"/>
  <c r="EKM1339" i="8" s="1"/>
  <c r="EKG1329" i="8"/>
  <c r="EKF1329" i="8"/>
  <c r="EKF1333" i="8" s="1"/>
  <c r="EJW1329" i="8"/>
  <c r="EJW1333" i="8" s="1"/>
  <c r="EJW1339" i="8" s="1"/>
  <c r="EJQ1329" i="8"/>
  <c r="EJP1329" i="8"/>
  <c r="EJP1333" i="8" s="1"/>
  <c r="EJG1329" i="8"/>
  <c r="EJG1333" i="8" s="1"/>
  <c r="EJG1339" i="8" s="1"/>
  <c r="EJA1329" i="8"/>
  <c r="EIZ1329" i="8"/>
  <c r="EIZ1333" i="8" s="1"/>
  <c r="EIQ1329" i="8"/>
  <c r="EIQ1333" i="8" s="1"/>
  <c r="EIQ1339" i="8" s="1"/>
  <c r="EIK1329" i="8"/>
  <c r="EIJ1329" i="8"/>
  <c r="EIJ1333" i="8" s="1"/>
  <c r="EIA1329" i="8"/>
  <c r="EIA1333" i="8" s="1"/>
  <c r="EIA1339" i="8" s="1"/>
  <c r="EHU1329" i="8"/>
  <c r="EHT1329" i="8"/>
  <c r="EHT1333" i="8" s="1"/>
  <c r="EHK1329" i="8"/>
  <c r="EHK1333" i="8" s="1"/>
  <c r="EHK1339" i="8" s="1"/>
  <c r="EHE1329" i="8"/>
  <c r="EHD1329" i="8"/>
  <c r="EHD1333" i="8" s="1"/>
  <c r="EGU1329" i="8"/>
  <c r="EGU1333" i="8" s="1"/>
  <c r="EGU1339" i="8" s="1"/>
  <c r="EGO1329" i="8"/>
  <c r="EGN1329" i="8"/>
  <c r="EGN1333" i="8" s="1"/>
  <c r="EGE1329" i="8"/>
  <c r="EGE1333" i="8" s="1"/>
  <c r="EGE1339" i="8" s="1"/>
  <c r="EFY1329" i="8"/>
  <c r="EFX1329" i="8"/>
  <c r="EFX1333" i="8" s="1"/>
  <c r="EFO1329" i="8"/>
  <c r="EFO1333" i="8" s="1"/>
  <c r="EFO1339" i="8" s="1"/>
  <c r="EFI1329" i="8"/>
  <c r="EFH1329" i="8"/>
  <c r="EFH1333" i="8" s="1"/>
  <c r="EEY1329" i="8"/>
  <c r="EEY1333" i="8" s="1"/>
  <c r="EEY1339" i="8" s="1"/>
  <c r="EES1329" i="8"/>
  <c r="EER1329" i="8"/>
  <c r="EER1333" i="8" s="1"/>
  <c r="EEI1329" i="8"/>
  <c r="EEI1333" i="8" s="1"/>
  <c r="EEI1339" i="8" s="1"/>
  <c r="EEC1329" i="8"/>
  <c r="EEB1329" i="8"/>
  <c r="EEB1333" i="8" s="1"/>
  <c r="EDS1329" i="8"/>
  <c r="EDS1333" i="8" s="1"/>
  <c r="EDS1339" i="8" s="1"/>
  <c r="EDM1329" i="8"/>
  <c r="EDL1329" i="8"/>
  <c r="EDL1333" i="8" s="1"/>
  <c r="EDC1329" i="8"/>
  <c r="EDC1333" i="8" s="1"/>
  <c r="EDC1339" i="8" s="1"/>
  <c r="ECW1329" i="8"/>
  <c r="ECV1329" i="8"/>
  <c r="ECV1333" i="8" s="1"/>
  <c r="ECM1329" i="8"/>
  <c r="ECM1333" i="8" s="1"/>
  <c r="ECM1339" i="8" s="1"/>
  <c r="ECG1329" i="8"/>
  <c r="ECF1329" i="8"/>
  <c r="ECF1333" i="8" s="1"/>
  <c r="EBW1329" i="8"/>
  <c r="EBW1333" i="8" s="1"/>
  <c r="EBW1339" i="8" s="1"/>
  <c r="EBQ1329" i="8"/>
  <c r="EBP1329" i="8"/>
  <c r="EBP1333" i="8" s="1"/>
  <c r="EBG1329" i="8"/>
  <c r="EBG1333" i="8" s="1"/>
  <c r="EBG1339" i="8" s="1"/>
  <c r="EBA1329" i="8"/>
  <c r="EAZ1329" i="8"/>
  <c r="EAZ1333" i="8" s="1"/>
  <c r="EAQ1329" i="8"/>
  <c r="EAQ1333" i="8" s="1"/>
  <c r="EAQ1339" i="8" s="1"/>
  <c r="EAK1329" i="8"/>
  <c r="EAJ1329" i="8"/>
  <c r="EAJ1333" i="8" s="1"/>
  <c r="EAA1329" i="8"/>
  <c r="EAA1333" i="8" s="1"/>
  <c r="EAA1339" i="8" s="1"/>
  <c r="DZU1329" i="8"/>
  <c r="DZT1329" i="8"/>
  <c r="DZT1333" i="8" s="1"/>
  <c r="DZK1329" i="8"/>
  <c r="DZK1333" i="8" s="1"/>
  <c r="DZK1339" i="8" s="1"/>
  <c r="DZE1329" i="8"/>
  <c r="DZD1329" i="8"/>
  <c r="DZD1333" i="8" s="1"/>
  <c r="DYU1329" i="8"/>
  <c r="DYU1333" i="8" s="1"/>
  <c r="DYU1339" i="8" s="1"/>
  <c r="DYO1329" i="8"/>
  <c r="DYN1329" i="8"/>
  <c r="DYN1333" i="8" s="1"/>
  <c r="DYE1329" i="8"/>
  <c r="DYE1333" i="8" s="1"/>
  <c r="DYE1339" i="8" s="1"/>
  <c r="DXY1329" i="8"/>
  <c r="DXX1329" i="8"/>
  <c r="DXO1329" i="8"/>
  <c r="DXO1333" i="8" s="1"/>
  <c r="DXO1339" i="8" s="1"/>
  <c r="DXI1329" i="8"/>
  <c r="DXH1329" i="8"/>
  <c r="DWY1329" i="8"/>
  <c r="DWY1333" i="8" s="1"/>
  <c r="DWY1339" i="8" s="1"/>
  <c r="DWS1329" i="8"/>
  <c r="DWR1329" i="8"/>
  <c r="DWI1329" i="8"/>
  <c r="DWI1333" i="8" s="1"/>
  <c r="DWI1339" i="8" s="1"/>
  <c r="DWC1329" i="8"/>
  <c r="DWB1329" i="8"/>
  <c r="DVS1329" i="8"/>
  <c r="DVS1333" i="8" s="1"/>
  <c r="DVS1339" i="8" s="1"/>
  <c r="DVM1329" i="8"/>
  <c r="DVL1329" i="8"/>
  <c r="DVC1329" i="8"/>
  <c r="DVC1333" i="8" s="1"/>
  <c r="DVC1339" i="8" s="1"/>
  <c r="DUW1329" i="8"/>
  <c r="DUV1329" i="8"/>
  <c r="DUM1329" i="8"/>
  <c r="DUM1333" i="8" s="1"/>
  <c r="DUM1339" i="8" s="1"/>
  <c r="DUG1329" i="8"/>
  <c r="DUF1329" i="8"/>
  <c r="DTW1329" i="8"/>
  <c r="DTW1333" i="8" s="1"/>
  <c r="DTW1339" i="8" s="1"/>
  <c r="DTQ1329" i="8"/>
  <c r="DTP1329" i="8"/>
  <c r="DTG1329" i="8"/>
  <c r="DTG1333" i="8" s="1"/>
  <c r="DTG1339" i="8" s="1"/>
  <c r="DTA1329" i="8"/>
  <c r="DSZ1329" i="8"/>
  <c r="DSQ1329" i="8"/>
  <c r="DSQ1333" i="8" s="1"/>
  <c r="DSQ1339" i="8" s="1"/>
  <c r="DSK1329" i="8"/>
  <c r="DSJ1329" i="8"/>
  <c r="DSA1329" i="8"/>
  <c r="DSA1333" i="8" s="1"/>
  <c r="DSA1339" i="8" s="1"/>
  <c r="DRU1329" i="8"/>
  <c r="DRT1329" i="8"/>
  <c r="DRK1329" i="8"/>
  <c r="DRK1333" i="8" s="1"/>
  <c r="DRK1339" i="8" s="1"/>
  <c r="DRE1329" i="8"/>
  <c r="DRD1329" i="8"/>
  <c r="DQU1329" i="8"/>
  <c r="DQU1333" i="8" s="1"/>
  <c r="DQU1339" i="8" s="1"/>
  <c r="DQO1329" i="8"/>
  <c r="DQN1329" i="8"/>
  <c r="DQE1329" i="8"/>
  <c r="DQE1333" i="8" s="1"/>
  <c r="DQE1339" i="8" s="1"/>
  <c r="DPY1329" i="8"/>
  <c r="DPX1329" i="8"/>
  <c r="DPO1329" i="8"/>
  <c r="DPO1333" i="8" s="1"/>
  <c r="DPO1339" i="8" s="1"/>
  <c r="DPI1329" i="8"/>
  <c r="DPH1329" i="8"/>
  <c r="DOY1329" i="8"/>
  <c r="DOY1333" i="8" s="1"/>
  <c r="DOY1339" i="8" s="1"/>
  <c r="DOS1329" i="8"/>
  <c r="DOR1329" i="8"/>
  <c r="DOI1329" i="8"/>
  <c r="DOI1333" i="8" s="1"/>
  <c r="DOI1339" i="8" s="1"/>
  <c r="DOC1329" i="8"/>
  <c r="DOB1329" i="8"/>
  <c r="DNS1329" i="8"/>
  <c r="DNS1333" i="8" s="1"/>
  <c r="DNS1339" i="8" s="1"/>
  <c r="DNM1329" i="8"/>
  <c r="DNL1329" i="8"/>
  <c r="DNC1329" i="8"/>
  <c r="DNC1333" i="8" s="1"/>
  <c r="DNC1339" i="8" s="1"/>
  <c r="DMW1329" i="8"/>
  <c r="DMV1329" i="8"/>
  <c r="DMM1329" i="8"/>
  <c r="DMM1333" i="8" s="1"/>
  <c r="DMM1339" i="8" s="1"/>
  <c r="DMG1329" i="8"/>
  <c r="DMF1329" i="8"/>
  <c r="DLW1329" i="8"/>
  <c r="DLW1333" i="8" s="1"/>
  <c r="DLW1339" i="8" s="1"/>
  <c r="DLQ1329" i="8"/>
  <c r="DLP1329" i="8"/>
  <c r="DLG1329" i="8"/>
  <c r="DLG1333" i="8" s="1"/>
  <c r="DLG1339" i="8" s="1"/>
  <c r="DLA1329" i="8"/>
  <c r="DKZ1329" i="8"/>
  <c r="DKQ1329" i="8"/>
  <c r="DKQ1333" i="8" s="1"/>
  <c r="DKQ1339" i="8" s="1"/>
  <c r="DKK1329" i="8"/>
  <c r="DKJ1329" i="8"/>
  <c r="DKA1329" i="8"/>
  <c r="DKA1333" i="8" s="1"/>
  <c r="DKA1339" i="8" s="1"/>
  <c r="DJU1329" i="8"/>
  <c r="DJT1329" i="8"/>
  <c r="DJK1329" i="8"/>
  <c r="DJK1333" i="8" s="1"/>
  <c r="DJK1339" i="8" s="1"/>
  <c r="DJE1329" i="8"/>
  <c r="DJD1329" i="8"/>
  <c r="DIU1329" i="8"/>
  <c r="DIU1333" i="8" s="1"/>
  <c r="DIU1339" i="8" s="1"/>
  <c r="DIO1329" i="8"/>
  <c r="DIN1329" i="8"/>
  <c r="DIE1329" i="8"/>
  <c r="DIE1333" i="8" s="1"/>
  <c r="DIE1339" i="8" s="1"/>
  <c r="DHY1329" i="8"/>
  <c r="DHX1329" i="8"/>
  <c r="DHO1329" i="8"/>
  <c r="DHO1333" i="8" s="1"/>
  <c r="DHO1339" i="8" s="1"/>
  <c r="DHI1329" i="8"/>
  <c r="DHH1329" i="8"/>
  <c r="DGY1329" i="8"/>
  <c r="DGY1333" i="8" s="1"/>
  <c r="DGY1339" i="8" s="1"/>
  <c r="DGS1329" i="8"/>
  <c r="DGR1329" i="8"/>
  <c r="DGI1329" i="8"/>
  <c r="DGI1333" i="8" s="1"/>
  <c r="DGI1339" i="8" s="1"/>
  <c r="DGC1329" i="8"/>
  <c r="DGB1329" i="8"/>
  <c r="DFS1329" i="8"/>
  <c r="DFS1333" i="8" s="1"/>
  <c r="DFS1339" i="8" s="1"/>
  <c r="DFM1329" i="8"/>
  <c r="DFL1329" i="8"/>
  <c r="DFL1333" i="8" s="1"/>
  <c r="DFC1329" i="8"/>
  <c r="DFC1333" i="8" s="1"/>
  <c r="DFC1339" i="8" s="1"/>
  <c r="DEW1329" i="8"/>
  <c r="DEV1329" i="8"/>
  <c r="DEV1333" i="8" s="1"/>
  <c r="DEM1329" i="8"/>
  <c r="DEM1333" i="8" s="1"/>
  <c r="DEM1339" i="8" s="1"/>
  <c r="DEG1329" i="8"/>
  <c r="DEF1329" i="8"/>
  <c r="DEF1333" i="8" s="1"/>
  <c r="DDW1329" i="8"/>
  <c r="DDW1333" i="8" s="1"/>
  <c r="DDW1339" i="8" s="1"/>
  <c r="DDQ1329" i="8"/>
  <c r="DDP1329" i="8"/>
  <c r="DDP1333" i="8" s="1"/>
  <c r="DDG1329" i="8"/>
  <c r="DDG1333" i="8" s="1"/>
  <c r="DDG1339" i="8" s="1"/>
  <c r="DDA1329" i="8"/>
  <c r="DCZ1329" i="8"/>
  <c r="DCZ1333" i="8" s="1"/>
  <c r="DCQ1329" i="8"/>
  <c r="DCQ1333" i="8" s="1"/>
  <c r="DCQ1339" i="8" s="1"/>
  <c r="DCK1329" i="8"/>
  <c r="DCJ1329" i="8"/>
  <c r="DCJ1333" i="8" s="1"/>
  <c r="DCA1329" i="8"/>
  <c r="DCA1333" i="8" s="1"/>
  <c r="DCA1339" i="8" s="1"/>
  <c r="DBU1329" i="8"/>
  <c r="DBT1329" i="8"/>
  <c r="DBT1333" i="8" s="1"/>
  <c r="DBK1329" i="8"/>
  <c r="DBK1333" i="8" s="1"/>
  <c r="DBK1339" i="8" s="1"/>
  <c r="DBE1329" i="8"/>
  <c r="DBD1329" i="8"/>
  <c r="DBD1333" i="8" s="1"/>
  <c r="DAU1329" i="8"/>
  <c r="DAU1333" i="8" s="1"/>
  <c r="DAU1339" i="8" s="1"/>
  <c r="DAO1329" i="8"/>
  <c r="DAN1329" i="8"/>
  <c r="DAN1333" i="8" s="1"/>
  <c r="DAE1329" i="8"/>
  <c r="DAE1333" i="8" s="1"/>
  <c r="DAE1339" i="8" s="1"/>
  <c r="CZY1329" i="8"/>
  <c r="CZX1329" i="8"/>
  <c r="CZX1333" i="8" s="1"/>
  <c r="CZO1329" i="8"/>
  <c r="CZO1333" i="8" s="1"/>
  <c r="CZO1339" i="8" s="1"/>
  <c r="CZI1329" i="8"/>
  <c r="CZH1329" i="8"/>
  <c r="CZH1333" i="8" s="1"/>
  <c r="CYY1329" i="8"/>
  <c r="CYY1333" i="8" s="1"/>
  <c r="CYY1339" i="8" s="1"/>
  <c r="CYS1329" i="8"/>
  <c r="CYR1329" i="8"/>
  <c r="CYR1333" i="8" s="1"/>
  <c r="CYI1329" i="8"/>
  <c r="CYI1333" i="8" s="1"/>
  <c r="CYI1339" i="8" s="1"/>
  <c r="CYC1329" i="8"/>
  <c r="CYB1329" i="8"/>
  <c r="CXS1329" i="8"/>
  <c r="CXS1333" i="8" s="1"/>
  <c r="CXS1339" i="8" s="1"/>
  <c r="CXM1329" i="8"/>
  <c r="CXL1329" i="8"/>
  <c r="CXC1329" i="8"/>
  <c r="CXC1333" i="8" s="1"/>
  <c r="CXC1339" i="8" s="1"/>
  <c r="CWW1329" i="8"/>
  <c r="CWV1329" i="8"/>
  <c r="CWM1329" i="8"/>
  <c r="CWM1333" i="8" s="1"/>
  <c r="CWM1339" i="8" s="1"/>
  <c r="CWG1329" i="8"/>
  <c r="CWF1329" i="8"/>
  <c r="CVW1329" i="8"/>
  <c r="CVW1333" i="8" s="1"/>
  <c r="CVW1339" i="8" s="1"/>
  <c r="CVQ1329" i="8"/>
  <c r="CVP1329" i="8"/>
  <c r="CVG1329" i="8"/>
  <c r="CVG1333" i="8" s="1"/>
  <c r="CVG1339" i="8" s="1"/>
  <c r="CVA1329" i="8"/>
  <c r="CUZ1329" i="8"/>
  <c r="CUQ1329" i="8"/>
  <c r="CUQ1333" i="8" s="1"/>
  <c r="CUQ1339" i="8" s="1"/>
  <c r="CUK1329" i="8"/>
  <c r="CUJ1329" i="8"/>
  <c r="CUA1329" i="8"/>
  <c r="CUA1333" i="8" s="1"/>
  <c r="CUA1339" i="8" s="1"/>
  <c r="CTU1329" i="8"/>
  <c r="CTT1329" i="8"/>
  <c r="CTK1329" i="8"/>
  <c r="CTK1333" i="8" s="1"/>
  <c r="CTK1339" i="8" s="1"/>
  <c r="CTE1329" i="8"/>
  <c r="CTD1329" i="8"/>
  <c r="CSU1329" i="8"/>
  <c r="CSU1333" i="8" s="1"/>
  <c r="CSU1339" i="8" s="1"/>
  <c r="CSO1329" i="8"/>
  <c r="CSN1329" i="8"/>
  <c r="CSE1329" i="8"/>
  <c r="CSE1333" i="8" s="1"/>
  <c r="CSE1339" i="8" s="1"/>
  <c r="CRY1329" i="8"/>
  <c r="CRX1329" i="8"/>
  <c r="CRO1329" i="8"/>
  <c r="CRO1333" i="8" s="1"/>
  <c r="CRO1339" i="8" s="1"/>
  <c r="CRI1329" i="8"/>
  <c r="CRH1329" i="8"/>
  <c r="CQY1329" i="8"/>
  <c r="CQY1333" i="8" s="1"/>
  <c r="CQY1339" i="8" s="1"/>
  <c r="CQS1329" i="8"/>
  <c r="CQR1329" i="8"/>
  <c r="CQI1329" i="8"/>
  <c r="CQI1333" i="8" s="1"/>
  <c r="CQI1339" i="8" s="1"/>
  <c r="CQC1329" i="8"/>
  <c r="CQB1329" i="8"/>
  <c r="CPS1329" i="8"/>
  <c r="CPS1333" i="8" s="1"/>
  <c r="CPS1339" i="8" s="1"/>
  <c r="CPM1329" i="8"/>
  <c r="CPL1329" i="8"/>
  <c r="CPC1329" i="8"/>
  <c r="CPC1333" i="8" s="1"/>
  <c r="CPC1339" i="8" s="1"/>
  <c r="COW1329" i="8"/>
  <c r="COV1329" i="8"/>
  <c r="COM1329" i="8"/>
  <c r="COM1333" i="8" s="1"/>
  <c r="COM1339" i="8" s="1"/>
  <c r="COG1329" i="8"/>
  <c r="COF1329" i="8"/>
  <c r="CNW1329" i="8"/>
  <c r="CNW1333" i="8" s="1"/>
  <c r="CNW1339" i="8" s="1"/>
  <c r="CNQ1329" i="8"/>
  <c r="CNP1329" i="8"/>
  <c r="CNG1329" i="8"/>
  <c r="CNG1333" i="8" s="1"/>
  <c r="CNG1339" i="8" s="1"/>
  <c r="CNA1329" i="8"/>
  <c r="CMZ1329" i="8"/>
  <c r="CMQ1329" i="8"/>
  <c r="CMQ1333" i="8" s="1"/>
  <c r="CMQ1339" i="8" s="1"/>
  <c r="CMK1329" i="8"/>
  <c r="CMJ1329" i="8"/>
  <c r="CMA1329" i="8"/>
  <c r="CMA1333" i="8" s="1"/>
  <c r="CMA1339" i="8" s="1"/>
  <c r="CLU1329" i="8"/>
  <c r="CLT1329" i="8"/>
  <c r="CLK1329" i="8"/>
  <c r="CLK1333" i="8" s="1"/>
  <c r="CLK1339" i="8" s="1"/>
  <c r="CLE1329" i="8"/>
  <c r="CLD1329" i="8"/>
  <c r="CKU1329" i="8"/>
  <c r="CKU1333" i="8" s="1"/>
  <c r="CKU1339" i="8" s="1"/>
  <c r="CKO1329" i="8"/>
  <c r="CKN1329" i="8"/>
  <c r="CKE1329" i="8"/>
  <c r="CKE1333" i="8" s="1"/>
  <c r="CKE1339" i="8" s="1"/>
  <c r="CJY1329" i="8"/>
  <c r="CJX1329" i="8"/>
  <c r="CJO1329" i="8"/>
  <c r="CJO1333" i="8" s="1"/>
  <c r="CJO1339" i="8" s="1"/>
  <c r="CJI1329" i="8"/>
  <c r="CJH1329" i="8"/>
  <c r="CIY1329" i="8"/>
  <c r="CIY1333" i="8" s="1"/>
  <c r="CIY1339" i="8" s="1"/>
  <c r="CIS1329" i="8"/>
  <c r="CIR1329" i="8"/>
  <c r="CII1329" i="8"/>
  <c r="CII1333" i="8" s="1"/>
  <c r="CII1339" i="8" s="1"/>
  <c r="CIC1329" i="8"/>
  <c r="CIB1329" i="8"/>
  <c r="CHS1329" i="8"/>
  <c r="CHS1333" i="8" s="1"/>
  <c r="CHS1339" i="8" s="1"/>
  <c r="CHM1329" i="8"/>
  <c r="CHL1329" i="8"/>
  <c r="CHC1329" i="8"/>
  <c r="CHC1333" i="8" s="1"/>
  <c r="CHC1339" i="8" s="1"/>
  <c r="CGW1329" i="8"/>
  <c r="CGV1329" i="8"/>
  <c r="CGM1329" i="8"/>
  <c r="CGM1333" i="8" s="1"/>
  <c r="CGM1339" i="8" s="1"/>
  <c r="CGG1329" i="8"/>
  <c r="CGF1329" i="8"/>
  <c r="CFW1329" i="8"/>
  <c r="CFW1333" i="8" s="1"/>
  <c r="CFW1339" i="8" s="1"/>
  <c r="CFQ1329" i="8"/>
  <c r="CFP1329" i="8"/>
  <c r="CFG1329" i="8"/>
  <c r="CFG1333" i="8" s="1"/>
  <c r="CFG1339" i="8" s="1"/>
  <c r="CFA1329" i="8"/>
  <c r="CEZ1329" i="8"/>
  <c r="CEQ1329" i="8"/>
  <c r="CEQ1333" i="8" s="1"/>
  <c r="CEQ1339" i="8" s="1"/>
  <c r="CEK1329" i="8"/>
  <c r="CEJ1329" i="8"/>
  <c r="CEA1329" i="8"/>
  <c r="CEA1333" i="8" s="1"/>
  <c r="CEA1339" i="8" s="1"/>
  <c r="CDU1329" i="8"/>
  <c r="CDT1329" i="8"/>
  <c r="CDK1329" i="8"/>
  <c r="CDK1333" i="8" s="1"/>
  <c r="CDK1339" i="8" s="1"/>
  <c r="CDE1329" i="8"/>
  <c r="CDD1329" i="8"/>
  <c r="CCU1329" i="8"/>
  <c r="CCU1333" i="8" s="1"/>
  <c r="CCU1339" i="8" s="1"/>
  <c r="CCO1329" i="8"/>
  <c r="CCN1329" i="8"/>
  <c r="CCE1329" i="8"/>
  <c r="CCE1333" i="8" s="1"/>
  <c r="CCE1339" i="8" s="1"/>
  <c r="CBY1329" i="8"/>
  <c r="CBX1329" i="8"/>
  <c r="CBO1329" i="8"/>
  <c r="CBO1333" i="8" s="1"/>
  <c r="CBO1339" i="8" s="1"/>
  <c r="CBI1329" i="8"/>
  <c r="CBH1329" i="8"/>
  <c r="CAY1329" i="8"/>
  <c r="CAY1333" i="8" s="1"/>
  <c r="CAY1339" i="8" s="1"/>
  <c r="CAS1329" i="8"/>
  <c r="CAR1329" i="8"/>
  <c r="CAI1329" i="8"/>
  <c r="CAI1333" i="8" s="1"/>
  <c r="CAI1339" i="8" s="1"/>
  <c r="CAC1329" i="8"/>
  <c r="CAB1329" i="8"/>
  <c r="BZS1329" i="8"/>
  <c r="BZS1333" i="8" s="1"/>
  <c r="BZS1339" i="8" s="1"/>
  <c r="BZM1329" i="8"/>
  <c r="BZL1329" i="8"/>
  <c r="BZC1329" i="8"/>
  <c r="BZC1333" i="8" s="1"/>
  <c r="BZC1339" i="8" s="1"/>
  <c r="BYW1329" i="8"/>
  <c r="BYV1329" i="8"/>
  <c r="BYM1329" i="8"/>
  <c r="BYM1333" i="8" s="1"/>
  <c r="BYM1339" i="8" s="1"/>
  <c r="BYG1329" i="8"/>
  <c r="BYF1329" i="8"/>
  <c r="BXW1329" i="8"/>
  <c r="BXW1333" i="8" s="1"/>
  <c r="BXW1339" i="8" s="1"/>
  <c r="BXQ1329" i="8"/>
  <c r="BXP1329" i="8"/>
  <c r="BXG1329" i="8"/>
  <c r="BXG1333" i="8" s="1"/>
  <c r="BXG1339" i="8" s="1"/>
  <c r="BXA1329" i="8"/>
  <c r="BWZ1329" i="8"/>
  <c r="BWQ1329" i="8"/>
  <c r="BWQ1333" i="8" s="1"/>
  <c r="BWQ1339" i="8" s="1"/>
  <c r="BWK1329" i="8"/>
  <c r="BWJ1329" i="8"/>
  <c r="BWA1329" i="8"/>
  <c r="BWA1333" i="8" s="1"/>
  <c r="BWA1339" i="8" s="1"/>
  <c r="BVU1329" i="8"/>
  <c r="BVT1329" i="8"/>
  <c r="BVK1329" i="8"/>
  <c r="BVK1333" i="8" s="1"/>
  <c r="BVK1339" i="8" s="1"/>
  <c r="BVE1329" i="8"/>
  <c r="BVD1329" i="8"/>
  <c r="BUU1329" i="8"/>
  <c r="BUU1333" i="8" s="1"/>
  <c r="BUU1339" i="8" s="1"/>
  <c r="BUO1329" i="8"/>
  <c r="BUN1329" i="8"/>
  <c r="BUE1329" i="8"/>
  <c r="BUE1333" i="8" s="1"/>
  <c r="BUE1339" i="8" s="1"/>
  <c r="BTY1329" i="8"/>
  <c r="BTX1329" i="8"/>
  <c r="BTO1329" i="8"/>
  <c r="BTO1333" i="8" s="1"/>
  <c r="BTO1339" i="8" s="1"/>
  <c r="BTI1329" i="8"/>
  <c r="BTH1329" i="8"/>
  <c r="BSY1329" i="8"/>
  <c r="BSY1333" i="8" s="1"/>
  <c r="BSY1339" i="8" s="1"/>
  <c r="BSS1329" i="8"/>
  <c r="BSR1329" i="8"/>
  <c r="BSI1329" i="8"/>
  <c r="BSI1333" i="8" s="1"/>
  <c r="BSI1339" i="8" s="1"/>
  <c r="BSC1329" i="8"/>
  <c r="BSB1329" i="8"/>
  <c r="BRS1329" i="8"/>
  <c r="BRS1333" i="8" s="1"/>
  <c r="BRS1339" i="8" s="1"/>
  <c r="BRM1329" i="8"/>
  <c r="BRL1329" i="8"/>
  <c r="BRC1329" i="8"/>
  <c r="BRC1333" i="8" s="1"/>
  <c r="BRC1339" i="8" s="1"/>
  <c r="BQW1329" i="8"/>
  <c r="BQV1329" i="8"/>
  <c r="BQM1329" i="8"/>
  <c r="BQM1333" i="8" s="1"/>
  <c r="BQM1339" i="8" s="1"/>
  <c r="BQG1329" i="8"/>
  <c r="BQF1329" i="8"/>
  <c r="BPW1329" i="8"/>
  <c r="BPW1333" i="8" s="1"/>
  <c r="BPW1339" i="8" s="1"/>
  <c r="BPQ1329" i="8"/>
  <c r="BPP1329" i="8"/>
  <c r="BPG1329" i="8"/>
  <c r="BPG1333" i="8" s="1"/>
  <c r="BPG1339" i="8" s="1"/>
  <c r="BPA1329" i="8"/>
  <c r="BOZ1329" i="8"/>
  <c r="BOQ1329" i="8"/>
  <c r="BOQ1333" i="8" s="1"/>
  <c r="BOQ1339" i="8" s="1"/>
  <c r="BOK1329" i="8"/>
  <c r="BOJ1329" i="8"/>
  <c r="BOA1329" i="8"/>
  <c r="BOA1333" i="8" s="1"/>
  <c r="BOA1339" i="8" s="1"/>
  <c r="BNU1329" i="8"/>
  <c r="BNT1329" i="8"/>
  <c r="BNK1329" i="8"/>
  <c r="BNK1333" i="8" s="1"/>
  <c r="BNK1339" i="8" s="1"/>
  <c r="BNE1329" i="8"/>
  <c r="BND1329" i="8"/>
  <c r="BMU1329" i="8"/>
  <c r="BMU1333" i="8" s="1"/>
  <c r="BMU1339" i="8" s="1"/>
  <c r="BMO1329" i="8"/>
  <c r="BMN1329" i="8"/>
  <c r="BME1329" i="8"/>
  <c r="BME1333" i="8" s="1"/>
  <c r="BME1339" i="8" s="1"/>
  <c r="BLY1329" i="8"/>
  <c r="BLX1329" i="8"/>
  <c r="BLO1329" i="8"/>
  <c r="BLO1333" i="8" s="1"/>
  <c r="BLO1339" i="8" s="1"/>
  <c r="BLI1329" i="8"/>
  <c r="BLH1329" i="8"/>
  <c r="BKY1329" i="8"/>
  <c r="BKY1333" i="8" s="1"/>
  <c r="BKY1339" i="8" s="1"/>
  <c r="BKS1329" i="8"/>
  <c r="BKR1329" i="8"/>
  <c r="BKI1329" i="8"/>
  <c r="BKI1333" i="8" s="1"/>
  <c r="BKI1339" i="8" s="1"/>
  <c r="BKC1329" i="8"/>
  <c r="BKB1329" i="8"/>
  <c r="BJS1329" i="8"/>
  <c r="BJS1333" i="8" s="1"/>
  <c r="BJS1339" i="8" s="1"/>
  <c r="BJM1329" i="8"/>
  <c r="BJL1329" i="8"/>
  <c r="BJC1329" i="8"/>
  <c r="BJC1333" i="8" s="1"/>
  <c r="BJC1339" i="8" s="1"/>
  <c r="BIW1329" i="8"/>
  <c r="BIV1329" i="8"/>
  <c r="BIM1329" i="8"/>
  <c r="BIM1333" i="8" s="1"/>
  <c r="BIM1339" i="8" s="1"/>
  <c r="BIG1329" i="8"/>
  <c r="BIF1329" i="8"/>
  <c r="BHW1329" i="8"/>
  <c r="BHW1333" i="8" s="1"/>
  <c r="BHW1339" i="8" s="1"/>
  <c r="BHQ1329" i="8"/>
  <c r="BHP1329" i="8"/>
  <c r="BHG1329" i="8"/>
  <c r="BHG1333" i="8" s="1"/>
  <c r="BHG1339" i="8" s="1"/>
  <c r="BHA1329" i="8"/>
  <c r="BGZ1329" i="8"/>
  <c r="BGQ1329" i="8"/>
  <c r="BGQ1333" i="8" s="1"/>
  <c r="BGQ1339" i="8" s="1"/>
  <c r="BGK1329" i="8"/>
  <c r="BGJ1329" i="8"/>
  <c r="BGA1329" i="8"/>
  <c r="BGA1333" i="8" s="1"/>
  <c r="BGA1339" i="8" s="1"/>
  <c r="BFU1329" i="8"/>
  <c r="BFT1329" i="8"/>
  <c r="BFK1329" i="8"/>
  <c r="BFK1333" i="8" s="1"/>
  <c r="BFK1339" i="8" s="1"/>
  <c r="BFE1329" i="8"/>
  <c r="BFD1329" i="8"/>
  <c r="BEU1329" i="8"/>
  <c r="BEU1333" i="8" s="1"/>
  <c r="BEU1339" i="8" s="1"/>
  <c r="BEO1329" i="8"/>
  <c r="BEN1329" i="8"/>
  <c r="BEE1329" i="8"/>
  <c r="BEE1333" i="8" s="1"/>
  <c r="BEE1339" i="8" s="1"/>
  <c r="BDY1329" i="8"/>
  <c r="BDX1329" i="8"/>
  <c r="BDO1329" i="8"/>
  <c r="BDO1333" i="8" s="1"/>
  <c r="BDO1339" i="8" s="1"/>
  <c r="BDI1329" i="8"/>
  <c r="BDH1329" i="8"/>
  <c r="BCY1329" i="8"/>
  <c r="BCY1333" i="8" s="1"/>
  <c r="BCY1339" i="8" s="1"/>
  <c r="BCS1329" i="8"/>
  <c r="BCR1329" i="8"/>
  <c r="BCI1329" i="8"/>
  <c r="BCI1333" i="8" s="1"/>
  <c r="BCI1339" i="8" s="1"/>
  <c r="BCC1329" i="8"/>
  <c r="BCB1329" i="8"/>
  <c r="BBS1329" i="8"/>
  <c r="BBS1333" i="8" s="1"/>
  <c r="BBS1339" i="8" s="1"/>
  <c r="BBM1329" i="8"/>
  <c r="BBL1329" i="8"/>
  <c r="BBC1329" i="8"/>
  <c r="BBC1333" i="8" s="1"/>
  <c r="BBC1339" i="8" s="1"/>
  <c r="BAW1329" i="8"/>
  <c r="BAV1329" i="8"/>
  <c r="BAM1329" i="8"/>
  <c r="BAM1333" i="8" s="1"/>
  <c r="BAM1339" i="8" s="1"/>
  <c r="BAG1329" i="8"/>
  <c r="BAF1329" i="8"/>
  <c r="AZW1329" i="8"/>
  <c r="AZW1333" i="8" s="1"/>
  <c r="AZW1339" i="8" s="1"/>
  <c r="AZQ1329" i="8"/>
  <c r="AZP1329" i="8"/>
  <c r="AZG1329" i="8"/>
  <c r="AZG1333" i="8" s="1"/>
  <c r="AZG1339" i="8" s="1"/>
  <c r="AZA1329" i="8"/>
  <c r="AYZ1329" i="8"/>
  <c r="AYQ1329" i="8"/>
  <c r="AYQ1333" i="8" s="1"/>
  <c r="AYQ1339" i="8" s="1"/>
  <c r="AYK1329" i="8"/>
  <c r="AYJ1329" i="8"/>
  <c r="AYA1329" i="8"/>
  <c r="AYA1333" i="8" s="1"/>
  <c r="AYA1339" i="8" s="1"/>
  <c r="AXU1329" i="8"/>
  <c r="AXT1329" i="8"/>
  <c r="AXK1329" i="8"/>
  <c r="AXK1333" i="8" s="1"/>
  <c r="AXK1339" i="8" s="1"/>
  <c r="AXE1329" i="8"/>
  <c r="AXD1329" i="8"/>
  <c r="AWU1329" i="8"/>
  <c r="AWU1333" i="8" s="1"/>
  <c r="AWU1339" i="8" s="1"/>
  <c r="AWO1329" i="8"/>
  <c r="AWN1329" i="8"/>
  <c r="AWE1329" i="8"/>
  <c r="AWE1333" i="8" s="1"/>
  <c r="AWE1339" i="8" s="1"/>
  <c r="AVY1329" i="8"/>
  <c r="AVX1329" i="8"/>
  <c r="AVO1329" i="8"/>
  <c r="AVO1333" i="8" s="1"/>
  <c r="AVO1339" i="8" s="1"/>
  <c r="AVI1329" i="8"/>
  <c r="AVH1329" i="8"/>
  <c r="AUY1329" i="8"/>
  <c r="AUY1333" i="8" s="1"/>
  <c r="AUY1339" i="8" s="1"/>
  <c r="AUS1329" i="8"/>
  <c r="AUR1329" i="8"/>
  <c r="AUI1329" i="8"/>
  <c r="AUI1333" i="8" s="1"/>
  <c r="AUI1339" i="8" s="1"/>
  <c r="AUC1329" i="8"/>
  <c r="AUB1329" i="8"/>
  <c r="ATS1329" i="8"/>
  <c r="ATS1333" i="8" s="1"/>
  <c r="ATS1339" i="8" s="1"/>
  <c r="ATM1329" i="8"/>
  <c r="ATL1329" i="8"/>
  <c r="ATC1329" i="8"/>
  <c r="ATC1333" i="8" s="1"/>
  <c r="ATC1339" i="8" s="1"/>
  <c r="ASW1329" i="8"/>
  <c r="ASV1329" i="8"/>
  <c r="ASM1329" i="8"/>
  <c r="ASM1333" i="8" s="1"/>
  <c r="ASM1339" i="8" s="1"/>
  <c r="ASG1329" i="8"/>
  <c r="ASF1329" i="8"/>
  <c r="ARW1329" i="8"/>
  <c r="ARW1333" i="8" s="1"/>
  <c r="ARW1339" i="8" s="1"/>
  <c r="ARQ1329" i="8"/>
  <c r="ARP1329" i="8"/>
  <c r="ARG1329" i="8"/>
  <c r="ARG1333" i="8" s="1"/>
  <c r="ARG1339" i="8" s="1"/>
  <c r="ARA1329" i="8"/>
  <c r="AQZ1329" i="8"/>
  <c r="AQQ1329" i="8"/>
  <c r="AQQ1333" i="8" s="1"/>
  <c r="AQQ1339" i="8" s="1"/>
  <c r="AQK1329" i="8"/>
  <c r="AQJ1329" i="8"/>
  <c r="AQA1329" i="8"/>
  <c r="AQA1333" i="8" s="1"/>
  <c r="AQA1339" i="8" s="1"/>
  <c r="APU1329" i="8"/>
  <c r="APT1329" i="8"/>
  <c r="APK1329" i="8"/>
  <c r="APK1333" i="8" s="1"/>
  <c r="APK1339" i="8" s="1"/>
  <c r="APE1329" i="8"/>
  <c r="APD1329" i="8"/>
  <c r="AOU1329" i="8"/>
  <c r="AOU1333" i="8" s="1"/>
  <c r="AOU1339" i="8" s="1"/>
  <c r="AOO1329" i="8"/>
  <c r="AON1329" i="8"/>
  <c r="AOE1329" i="8"/>
  <c r="AOE1333" i="8" s="1"/>
  <c r="AOE1339" i="8" s="1"/>
  <c r="ANY1329" i="8"/>
  <c r="ANX1329" i="8"/>
  <c r="ANO1329" i="8"/>
  <c r="ANO1333" i="8" s="1"/>
  <c r="ANO1339" i="8" s="1"/>
  <c r="ANI1329" i="8"/>
  <c r="ANH1329" i="8"/>
  <c r="AMY1329" i="8"/>
  <c r="AMY1333" i="8" s="1"/>
  <c r="AMY1339" i="8" s="1"/>
  <c r="AMS1329" i="8"/>
  <c r="AMR1329" i="8"/>
  <c r="AMI1329" i="8"/>
  <c r="AMI1333" i="8" s="1"/>
  <c r="AMI1339" i="8" s="1"/>
  <c r="AMC1329" i="8"/>
  <c r="AMB1329" i="8"/>
  <c r="ALS1329" i="8"/>
  <c r="ALS1333" i="8" s="1"/>
  <c r="ALS1339" i="8" s="1"/>
  <c r="ALM1329" i="8"/>
  <c r="ALL1329" i="8"/>
  <c r="ALC1329" i="8"/>
  <c r="ALC1333" i="8" s="1"/>
  <c r="ALC1339" i="8" s="1"/>
  <c r="AKW1329" i="8"/>
  <c r="AKV1329" i="8"/>
  <c r="AKM1329" i="8"/>
  <c r="AKM1333" i="8" s="1"/>
  <c r="AKM1339" i="8" s="1"/>
  <c r="AKG1329" i="8"/>
  <c r="AKF1329" i="8"/>
  <c r="AJW1329" i="8"/>
  <c r="AJW1333" i="8" s="1"/>
  <c r="AJW1339" i="8" s="1"/>
  <c r="AJQ1329" i="8"/>
  <c r="AJP1329" i="8"/>
  <c r="AJG1329" i="8"/>
  <c r="AJG1333" i="8" s="1"/>
  <c r="AJG1339" i="8" s="1"/>
  <c r="AJA1329" i="8"/>
  <c r="AIZ1329" i="8"/>
  <c r="AIQ1329" i="8"/>
  <c r="AIQ1333" i="8" s="1"/>
  <c r="AIQ1339" i="8" s="1"/>
  <c r="AIK1329" i="8"/>
  <c r="AIJ1329" i="8"/>
  <c r="AIA1329" i="8"/>
  <c r="AIA1333" i="8" s="1"/>
  <c r="AIA1339" i="8" s="1"/>
  <c r="AHU1329" i="8"/>
  <c r="AHT1329" i="8"/>
  <c r="AHK1329" i="8"/>
  <c r="AHK1333" i="8" s="1"/>
  <c r="AHK1339" i="8" s="1"/>
  <c r="AHE1329" i="8"/>
  <c r="AHD1329" i="8"/>
  <c r="AGU1329" i="8"/>
  <c r="AGU1333" i="8" s="1"/>
  <c r="AGU1339" i="8" s="1"/>
  <c r="AGO1329" i="8"/>
  <c r="AGN1329" i="8"/>
  <c r="AGE1329" i="8"/>
  <c r="AGE1333" i="8" s="1"/>
  <c r="AGE1339" i="8" s="1"/>
  <c r="AFY1329" i="8"/>
  <c r="AFX1329" i="8"/>
  <c r="AFO1329" i="8"/>
  <c r="AFO1333" i="8" s="1"/>
  <c r="AFO1339" i="8" s="1"/>
  <c r="AFI1329" i="8"/>
  <c r="AFH1329" i="8"/>
  <c r="AEY1329" i="8"/>
  <c r="AEY1333" i="8" s="1"/>
  <c r="AEY1339" i="8" s="1"/>
  <c r="AES1329" i="8"/>
  <c r="AER1329" i="8"/>
  <c r="AEI1329" i="8"/>
  <c r="AEI1333" i="8" s="1"/>
  <c r="AEI1339" i="8" s="1"/>
  <c r="AEC1329" i="8"/>
  <c r="AEB1329" i="8"/>
  <c r="ADS1329" i="8"/>
  <c r="ADS1333" i="8" s="1"/>
  <c r="ADS1339" i="8" s="1"/>
  <c r="ADM1329" i="8"/>
  <c r="ADL1329" i="8"/>
  <c r="ADC1329" i="8"/>
  <c r="ADC1333" i="8" s="1"/>
  <c r="ADC1339" i="8" s="1"/>
  <c r="ACW1329" i="8"/>
  <c r="ACV1329" i="8"/>
  <c r="ACM1329" i="8"/>
  <c r="ACM1333" i="8" s="1"/>
  <c r="ACM1339" i="8" s="1"/>
  <c r="ACG1329" i="8"/>
  <c r="ACF1329" i="8"/>
  <c r="ABW1329" i="8"/>
  <c r="ABW1333" i="8" s="1"/>
  <c r="ABW1339" i="8" s="1"/>
  <c r="ABQ1329" i="8"/>
  <c r="ABP1329" i="8"/>
  <c r="ABG1329" i="8"/>
  <c r="ABG1333" i="8" s="1"/>
  <c r="ABG1339" i="8" s="1"/>
  <c r="ABA1329" i="8"/>
  <c r="AAZ1329" i="8"/>
  <c r="AAQ1329" i="8"/>
  <c r="AAQ1333" i="8" s="1"/>
  <c r="AAQ1339" i="8" s="1"/>
  <c r="AAK1329" i="8"/>
  <c r="AAJ1329" i="8"/>
  <c r="AAA1329" i="8"/>
  <c r="AAA1333" i="8" s="1"/>
  <c r="AAA1339" i="8" s="1"/>
  <c r="ZU1329" i="8"/>
  <c r="ZT1329" i="8"/>
  <c r="ZK1329" i="8"/>
  <c r="ZK1333" i="8" s="1"/>
  <c r="ZK1339" i="8" s="1"/>
  <c r="ZE1329" i="8"/>
  <c r="ZD1329" i="8"/>
  <c r="YU1329" i="8"/>
  <c r="YU1333" i="8" s="1"/>
  <c r="YU1339" i="8" s="1"/>
  <c r="YO1329" i="8"/>
  <c r="YN1329" i="8"/>
  <c r="YE1329" i="8"/>
  <c r="YE1333" i="8" s="1"/>
  <c r="YE1339" i="8" s="1"/>
  <c r="XY1329" i="8"/>
  <c r="XX1329" i="8"/>
  <c r="XO1329" i="8"/>
  <c r="XO1333" i="8" s="1"/>
  <c r="XO1339" i="8" s="1"/>
  <c r="XI1329" i="8"/>
  <c r="XH1329" i="8"/>
  <c r="WY1329" i="8"/>
  <c r="WY1333" i="8" s="1"/>
  <c r="WY1339" i="8" s="1"/>
  <c r="WS1329" i="8"/>
  <c r="WR1329" i="8"/>
  <c r="WI1329" i="8"/>
  <c r="WI1333" i="8" s="1"/>
  <c r="WI1339" i="8" s="1"/>
  <c r="WC1329" i="8"/>
  <c r="WB1329" i="8"/>
  <c r="VS1329" i="8"/>
  <c r="VS1333" i="8" s="1"/>
  <c r="VS1339" i="8" s="1"/>
  <c r="VM1329" i="8"/>
  <c r="VL1329" i="8"/>
  <c r="VC1329" i="8"/>
  <c r="VC1333" i="8" s="1"/>
  <c r="VC1339" i="8" s="1"/>
  <c r="UW1329" i="8"/>
  <c r="UV1329" i="8"/>
  <c r="UM1329" i="8"/>
  <c r="UM1333" i="8" s="1"/>
  <c r="UM1339" i="8" s="1"/>
  <c r="UG1329" i="8"/>
  <c r="UF1329" i="8"/>
  <c r="TW1329" i="8"/>
  <c r="TW1333" i="8" s="1"/>
  <c r="TW1339" i="8" s="1"/>
  <c r="TQ1329" i="8"/>
  <c r="TP1329" i="8"/>
  <c r="TG1329" i="8"/>
  <c r="TG1333" i="8" s="1"/>
  <c r="TG1339" i="8" s="1"/>
  <c r="TA1329" i="8"/>
  <c r="SZ1329" i="8"/>
  <c r="SQ1329" i="8"/>
  <c r="SQ1333" i="8" s="1"/>
  <c r="SQ1339" i="8" s="1"/>
  <c r="SK1329" i="8"/>
  <c r="SJ1329" i="8"/>
  <c r="SA1329" i="8"/>
  <c r="SA1333" i="8" s="1"/>
  <c r="SA1339" i="8" s="1"/>
  <c r="RU1329" i="8"/>
  <c r="RT1329" i="8"/>
  <c r="RK1329" i="8"/>
  <c r="RK1333" i="8" s="1"/>
  <c r="RK1339" i="8" s="1"/>
  <c r="RE1329" i="8"/>
  <c r="RD1329" i="8"/>
  <c r="QU1329" i="8"/>
  <c r="QU1333" i="8" s="1"/>
  <c r="QU1339" i="8" s="1"/>
  <c r="QO1329" i="8"/>
  <c r="QN1329" i="8"/>
  <c r="QE1329" i="8"/>
  <c r="QE1333" i="8" s="1"/>
  <c r="QE1339" i="8" s="1"/>
  <c r="PY1329" i="8"/>
  <c r="PX1329" i="8"/>
  <c r="PO1329" i="8"/>
  <c r="PO1333" i="8" s="1"/>
  <c r="PO1339" i="8" s="1"/>
  <c r="PI1329" i="8"/>
  <c r="PH1329" i="8"/>
  <c r="OY1329" i="8"/>
  <c r="OY1333" i="8" s="1"/>
  <c r="OY1339" i="8" s="1"/>
  <c r="OS1329" i="8"/>
  <c r="OR1329" i="8"/>
  <c r="OI1329" i="8"/>
  <c r="OI1333" i="8" s="1"/>
  <c r="OI1339" i="8" s="1"/>
  <c r="OC1329" i="8"/>
  <c r="OB1329" i="8"/>
  <c r="NS1329" i="8"/>
  <c r="NS1333" i="8" s="1"/>
  <c r="NS1339" i="8" s="1"/>
  <c r="NM1329" i="8"/>
  <c r="NL1329" i="8"/>
  <c r="NC1329" i="8"/>
  <c r="NC1333" i="8" s="1"/>
  <c r="NC1339" i="8" s="1"/>
  <c r="MW1329" i="8"/>
  <c r="MV1329" i="8"/>
  <c r="MM1329" i="8"/>
  <c r="MM1333" i="8" s="1"/>
  <c r="MM1339" i="8" s="1"/>
  <c r="MG1329" i="8"/>
  <c r="MF1329" i="8"/>
  <c r="LW1329" i="8"/>
  <c r="LW1333" i="8" s="1"/>
  <c r="LW1339" i="8" s="1"/>
  <c r="LQ1329" i="8"/>
  <c r="LP1329" i="8"/>
  <c r="LG1329" i="8"/>
  <c r="LG1333" i="8" s="1"/>
  <c r="LG1339" i="8" s="1"/>
  <c r="LA1329" i="8"/>
  <c r="KZ1329" i="8"/>
  <c r="KQ1329" i="8"/>
  <c r="KQ1333" i="8" s="1"/>
  <c r="KQ1339" i="8" s="1"/>
  <c r="KK1329" i="8"/>
  <c r="KJ1329" i="8"/>
  <c r="KA1329" i="8"/>
  <c r="KA1333" i="8" s="1"/>
  <c r="KA1339" i="8" s="1"/>
  <c r="JU1329" i="8"/>
  <c r="JT1329" i="8"/>
  <c r="JK1329" i="8"/>
  <c r="JK1333" i="8" s="1"/>
  <c r="JK1339" i="8" s="1"/>
  <c r="JE1329" i="8"/>
  <c r="JD1329" i="8"/>
  <c r="IU1329" i="8"/>
  <c r="IU1333" i="8" s="1"/>
  <c r="IU1339" i="8" s="1"/>
  <c r="IO1329" i="8"/>
  <c r="IN1329" i="8"/>
  <c r="IE1329" i="8"/>
  <c r="IE1333" i="8" s="1"/>
  <c r="IE1339" i="8" s="1"/>
  <c r="HY1329" i="8"/>
  <c r="HX1329" i="8"/>
  <c r="HO1329" i="8"/>
  <c r="HO1333" i="8" s="1"/>
  <c r="HO1339" i="8" s="1"/>
  <c r="HI1329" i="8"/>
  <c r="HH1329" i="8"/>
  <c r="GY1329" i="8"/>
  <c r="GY1333" i="8" s="1"/>
  <c r="GY1339" i="8" s="1"/>
  <c r="GS1329" i="8"/>
  <c r="GR1329" i="8"/>
  <c r="GI1329" i="8"/>
  <c r="GI1333" i="8" s="1"/>
  <c r="GI1339" i="8" s="1"/>
  <c r="GC1329" i="8"/>
  <c r="GB1329" i="8"/>
  <c r="FS1329" i="8"/>
  <c r="FS1333" i="8" s="1"/>
  <c r="FS1339" i="8" s="1"/>
  <c r="FM1329" i="8"/>
  <c r="FL1329" i="8"/>
  <c r="FC1329" i="8"/>
  <c r="FC1333" i="8" s="1"/>
  <c r="FC1339" i="8" s="1"/>
  <c r="EW1329" i="8"/>
  <c r="EV1329" i="8"/>
  <c r="EM1329" i="8"/>
  <c r="EM1333" i="8" s="1"/>
  <c r="EM1339" i="8" s="1"/>
  <c r="EG1329" i="8"/>
  <c r="EF1329" i="8"/>
  <c r="DW1329" i="8"/>
  <c r="DW1333" i="8" s="1"/>
  <c r="DW1339" i="8" s="1"/>
  <c r="DQ1329" i="8"/>
  <c r="DP1329" i="8"/>
  <c r="DG1329" i="8"/>
  <c r="DG1333" i="8" s="1"/>
  <c r="DG1339" i="8" s="1"/>
  <c r="DA1329" i="8"/>
  <c r="CZ1329" i="8"/>
  <c r="CQ1329" i="8"/>
  <c r="CQ1333" i="8" s="1"/>
  <c r="CQ1339" i="8" s="1"/>
  <c r="CK1329" i="8"/>
  <c r="CJ1329" i="8"/>
  <c r="CA1329" i="8"/>
  <c r="CA1333" i="8" s="1"/>
  <c r="CA1339" i="8" s="1"/>
  <c r="BU1329" i="8"/>
  <c r="BT1329" i="8"/>
  <c r="BK1329" i="8"/>
  <c r="BK1333" i="8" s="1"/>
  <c r="BK1339" i="8" s="1"/>
  <c r="BE1329" i="8"/>
  <c r="BD1329" i="8"/>
  <c r="AU1329" i="8"/>
  <c r="AU1333" i="8" s="1"/>
  <c r="AU1339" i="8" s="1"/>
  <c r="AO1329" i="8"/>
  <c r="AN1329" i="8"/>
  <c r="AE1329" i="8"/>
  <c r="AE1333" i="8" s="1"/>
  <c r="AE1339" i="8" s="1"/>
  <c r="Y1329" i="8"/>
  <c r="X1329" i="8"/>
  <c r="O1329" i="8"/>
  <c r="O1333" i="8" s="1"/>
  <c r="O1339" i="8" s="1"/>
  <c r="I1329" i="8"/>
  <c r="H1329" i="8"/>
  <c r="XFD1327" i="8"/>
  <c r="XFC1327" i="8"/>
  <c r="XFB1327" i="8"/>
  <c r="XEY1327" i="8"/>
  <c r="XEY1329" i="8" s="1"/>
  <c r="XEX1327" i="8"/>
  <c r="XEN1327" i="8"/>
  <c r="XEM1327" i="8"/>
  <c r="XEL1327" i="8"/>
  <c r="XEI1327" i="8"/>
  <c r="XEI1329" i="8" s="1"/>
  <c r="XEH1327" i="8"/>
  <c r="XDX1327" i="8"/>
  <c r="XDW1327" i="8"/>
  <c r="XDV1327" i="8"/>
  <c r="XDS1327" i="8"/>
  <c r="XDS1329" i="8" s="1"/>
  <c r="XDR1327" i="8"/>
  <c r="XDH1327" i="8"/>
  <c r="XDG1327" i="8"/>
  <c r="XDF1327" i="8"/>
  <c r="XDC1327" i="8"/>
  <c r="XDC1329" i="8" s="1"/>
  <c r="XDB1327" i="8"/>
  <c r="XCR1327" i="8"/>
  <c r="XCQ1327" i="8"/>
  <c r="XCP1327" i="8"/>
  <c r="XCM1327" i="8"/>
  <c r="XCM1329" i="8" s="1"/>
  <c r="XCL1327" i="8"/>
  <c r="XCB1327" i="8"/>
  <c r="XCA1327" i="8"/>
  <c r="XBZ1327" i="8"/>
  <c r="XBW1327" i="8"/>
  <c r="XBW1329" i="8" s="1"/>
  <c r="XBV1327" i="8"/>
  <c r="XBL1327" i="8"/>
  <c r="XBK1327" i="8"/>
  <c r="XBJ1327" i="8"/>
  <c r="XBG1327" i="8"/>
  <c r="XBG1329" i="8" s="1"/>
  <c r="XBF1327" i="8"/>
  <c r="XAV1327" i="8"/>
  <c r="XAU1327" i="8"/>
  <c r="XAT1327" i="8"/>
  <c r="XAQ1327" i="8"/>
  <c r="XAQ1329" i="8" s="1"/>
  <c r="XAP1327" i="8"/>
  <c r="XAF1327" i="8"/>
  <c r="XAE1327" i="8"/>
  <c r="XAD1327" i="8"/>
  <c r="XAA1327" i="8"/>
  <c r="XAA1329" i="8" s="1"/>
  <c r="WZZ1327" i="8"/>
  <c r="WZP1327" i="8"/>
  <c r="WZO1327" i="8"/>
  <c r="WZN1327" i="8"/>
  <c r="WZK1327" i="8"/>
  <c r="WZK1329" i="8" s="1"/>
  <c r="WZJ1327" i="8"/>
  <c r="WYZ1327" i="8"/>
  <c r="WYY1327" i="8"/>
  <c r="WYX1327" i="8"/>
  <c r="WYU1327" i="8"/>
  <c r="WYU1329" i="8" s="1"/>
  <c r="WYT1327" i="8"/>
  <c r="WYJ1327" i="8"/>
  <c r="WYI1327" i="8"/>
  <c r="WYH1327" i="8"/>
  <c r="WYE1327" i="8"/>
  <c r="WYE1329" i="8" s="1"/>
  <c r="WYD1327" i="8"/>
  <c r="WXT1327" i="8"/>
  <c r="WXS1327" i="8"/>
  <c r="WXR1327" i="8"/>
  <c r="WXO1327" i="8"/>
  <c r="WXO1329" i="8" s="1"/>
  <c r="WXN1327" i="8"/>
  <c r="WXD1327" i="8"/>
  <c r="WXC1327" i="8"/>
  <c r="WXB1327" i="8"/>
  <c r="WWY1327" i="8"/>
  <c r="WWY1329" i="8" s="1"/>
  <c r="WWX1327" i="8"/>
  <c r="WWN1327" i="8"/>
  <c r="WWM1327" i="8"/>
  <c r="WWL1327" i="8"/>
  <c r="WWI1327" i="8"/>
  <c r="WWI1329" i="8" s="1"/>
  <c r="WWH1327" i="8"/>
  <c r="WVX1327" i="8"/>
  <c r="WVW1327" i="8"/>
  <c r="WVV1327" i="8"/>
  <c r="WVS1327" i="8"/>
  <c r="WVS1329" i="8" s="1"/>
  <c r="WVR1327" i="8"/>
  <c r="WVH1327" i="8"/>
  <c r="WVG1327" i="8"/>
  <c r="WVF1327" i="8"/>
  <c r="WVC1327" i="8"/>
  <c r="WVC1329" i="8" s="1"/>
  <c r="WVB1327" i="8"/>
  <c r="WUR1327" i="8"/>
  <c r="WUQ1327" i="8"/>
  <c r="WUP1327" i="8"/>
  <c r="WUM1327" i="8"/>
  <c r="WUM1329" i="8" s="1"/>
  <c r="WUL1327" i="8"/>
  <c r="WUB1327" i="8"/>
  <c r="WUA1327" i="8"/>
  <c r="WTZ1327" i="8"/>
  <c r="WTW1327" i="8"/>
  <c r="WTW1329" i="8" s="1"/>
  <c r="WTV1327" i="8"/>
  <c r="WTL1327" i="8"/>
  <c r="WTK1327" i="8"/>
  <c r="WTJ1327" i="8"/>
  <c r="WTG1327" i="8"/>
  <c r="WTG1329" i="8" s="1"/>
  <c r="WTF1327" i="8"/>
  <c r="WSV1327" i="8"/>
  <c r="WSU1327" i="8"/>
  <c r="WST1327" i="8"/>
  <c r="WSQ1327" i="8"/>
  <c r="WSQ1329" i="8" s="1"/>
  <c r="WSP1327" i="8"/>
  <c r="WSF1327" i="8"/>
  <c r="WSE1327" i="8"/>
  <c r="WSD1327" i="8"/>
  <c r="WSA1327" i="8"/>
  <c r="WSA1329" i="8" s="1"/>
  <c r="WRZ1327" i="8"/>
  <c r="WRP1327" i="8"/>
  <c r="WRO1327" i="8"/>
  <c r="WRN1327" i="8"/>
  <c r="WRK1327" i="8"/>
  <c r="WRK1329" i="8" s="1"/>
  <c r="WRJ1327" i="8"/>
  <c r="WQZ1327" i="8"/>
  <c r="WQY1327" i="8"/>
  <c r="WQX1327" i="8"/>
  <c r="WQU1327" i="8"/>
  <c r="WQU1329" i="8" s="1"/>
  <c r="WQT1327" i="8"/>
  <c r="WQJ1327" i="8"/>
  <c r="WQI1327" i="8"/>
  <c r="WQH1327" i="8"/>
  <c r="WQE1327" i="8"/>
  <c r="WQE1329" i="8" s="1"/>
  <c r="WQD1327" i="8"/>
  <c r="WPT1327" i="8"/>
  <c r="WPS1327" i="8"/>
  <c r="WPR1327" i="8"/>
  <c r="WPO1327" i="8"/>
  <c r="WPO1329" i="8" s="1"/>
  <c r="WPN1327" i="8"/>
  <c r="WPD1327" i="8"/>
  <c r="WPC1327" i="8"/>
  <c r="WPB1327" i="8"/>
  <c r="WOY1327" i="8"/>
  <c r="WOY1329" i="8" s="1"/>
  <c r="WOX1327" i="8"/>
  <c r="WON1327" i="8"/>
  <c r="WOM1327" i="8"/>
  <c r="WOL1327" i="8"/>
  <c r="WOI1327" i="8"/>
  <c r="WOI1329" i="8" s="1"/>
  <c r="WOH1327" i="8"/>
  <c r="WNX1327" i="8"/>
  <c r="WNW1327" i="8"/>
  <c r="WNV1327" i="8"/>
  <c r="WNS1327" i="8"/>
  <c r="WNS1329" i="8" s="1"/>
  <c r="WNR1327" i="8"/>
  <c r="WNH1327" i="8"/>
  <c r="WNG1327" i="8"/>
  <c r="WNF1327" i="8"/>
  <c r="WNC1327" i="8"/>
  <c r="WNC1329" i="8" s="1"/>
  <c r="WNB1327" i="8"/>
  <c r="WMR1327" i="8"/>
  <c r="WMQ1327" i="8"/>
  <c r="WMP1327" i="8"/>
  <c r="WMM1327" i="8"/>
  <c r="WMM1329" i="8" s="1"/>
  <c r="WML1327" i="8"/>
  <c r="WMB1327" i="8"/>
  <c r="WMA1327" i="8"/>
  <c r="WLZ1327" i="8"/>
  <c r="WLW1327" i="8"/>
  <c r="WLW1329" i="8" s="1"/>
  <c r="WLV1327" i="8"/>
  <c r="WLL1327" i="8"/>
  <c r="WLK1327" i="8"/>
  <c r="WLJ1327" i="8"/>
  <c r="WLG1327" i="8"/>
  <c r="WLG1329" i="8" s="1"/>
  <c r="WLF1327" i="8"/>
  <c r="WKV1327" i="8"/>
  <c r="WKU1327" i="8"/>
  <c r="WKT1327" i="8"/>
  <c r="WKQ1327" i="8"/>
  <c r="WKQ1329" i="8" s="1"/>
  <c r="WKP1327" i="8"/>
  <c r="WKF1327" i="8"/>
  <c r="WKE1327" i="8"/>
  <c r="WKD1327" i="8"/>
  <c r="WKA1327" i="8"/>
  <c r="WKA1329" i="8" s="1"/>
  <c r="WJZ1327" i="8"/>
  <c r="WJP1327" i="8"/>
  <c r="WJO1327" i="8"/>
  <c r="WJN1327" i="8"/>
  <c r="WJK1327" i="8"/>
  <c r="WJK1329" i="8" s="1"/>
  <c r="WJJ1327" i="8"/>
  <c r="WIZ1327" i="8"/>
  <c r="WIY1327" i="8"/>
  <c r="WIX1327" i="8"/>
  <c r="WIU1327" i="8"/>
  <c r="WIU1329" i="8" s="1"/>
  <c r="WIT1327" i="8"/>
  <c r="WIJ1327" i="8"/>
  <c r="WII1327" i="8"/>
  <c r="WIH1327" i="8"/>
  <c r="WIE1327" i="8"/>
  <c r="WIE1329" i="8" s="1"/>
  <c r="WID1327" i="8"/>
  <c r="WHT1327" i="8"/>
  <c r="WHS1327" i="8"/>
  <c r="WHR1327" i="8"/>
  <c r="WHO1327" i="8"/>
  <c r="WHO1329" i="8" s="1"/>
  <c r="WHN1327" i="8"/>
  <c r="WHD1327" i="8"/>
  <c r="WHC1327" i="8"/>
  <c r="WHB1327" i="8"/>
  <c r="WGY1327" i="8"/>
  <c r="WGY1329" i="8" s="1"/>
  <c r="WGX1327" i="8"/>
  <c r="WGN1327" i="8"/>
  <c r="WGM1327" i="8"/>
  <c r="WGL1327" i="8"/>
  <c r="WGI1327" i="8"/>
  <c r="WGI1329" i="8" s="1"/>
  <c r="WGH1327" i="8"/>
  <c r="WFX1327" i="8"/>
  <c r="WFW1327" i="8"/>
  <c r="WFV1327" i="8"/>
  <c r="WFS1327" i="8"/>
  <c r="WFS1329" i="8" s="1"/>
  <c r="WFR1327" i="8"/>
  <c r="WFH1327" i="8"/>
  <c r="WFG1327" i="8"/>
  <c r="WFF1327" i="8"/>
  <c r="WFC1327" i="8"/>
  <c r="WFC1329" i="8" s="1"/>
  <c r="WFB1327" i="8"/>
  <c r="WER1327" i="8"/>
  <c r="WEQ1327" i="8"/>
  <c r="WEP1327" i="8"/>
  <c r="WEM1327" i="8"/>
  <c r="WEM1329" i="8" s="1"/>
  <c r="WEL1327" i="8"/>
  <c r="WEB1327" i="8"/>
  <c r="WEA1327" i="8"/>
  <c r="WDZ1327" i="8"/>
  <c r="WDW1327" i="8"/>
  <c r="WDW1329" i="8" s="1"/>
  <c r="WDV1327" i="8"/>
  <c r="WDL1327" i="8"/>
  <c r="WDK1327" i="8"/>
  <c r="WDJ1327" i="8"/>
  <c r="WDG1327" i="8"/>
  <c r="WDG1329" i="8" s="1"/>
  <c r="WDF1327" i="8"/>
  <c r="WCV1327" i="8"/>
  <c r="WCU1327" i="8"/>
  <c r="WCT1327" i="8"/>
  <c r="WCQ1327" i="8"/>
  <c r="WCQ1329" i="8" s="1"/>
  <c r="WCP1327" i="8"/>
  <c r="WCF1327" i="8"/>
  <c r="WCE1327" i="8"/>
  <c r="WCD1327" i="8"/>
  <c r="WCA1327" i="8"/>
  <c r="WCA1329" i="8" s="1"/>
  <c r="WBZ1327" i="8"/>
  <c r="WBP1327" i="8"/>
  <c r="WBO1327" i="8"/>
  <c r="WBN1327" i="8"/>
  <c r="WBK1327" i="8"/>
  <c r="WBK1329" i="8" s="1"/>
  <c r="WBJ1327" i="8"/>
  <c r="WAZ1327" i="8"/>
  <c r="WAY1327" i="8"/>
  <c r="WAX1327" i="8"/>
  <c r="WAU1327" i="8"/>
  <c r="WAU1329" i="8" s="1"/>
  <c r="WAT1327" i="8"/>
  <c r="WAJ1327" i="8"/>
  <c r="WAI1327" i="8"/>
  <c r="WAH1327" i="8"/>
  <c r="WAE1327" i="8"/>
  <c r="WAE1329" i="8" s="1"/>
  <c r="WAD1327" i="8"/>
  <c r="VZT1327" i="8"/>
  <c r="VZS1327" i="8"/>
  <c r="VZR1327" i="8"/>
  <c r="VZO1327" i="8"/>
  <c r="VZO1329" i="8" s="1"/>
  <c r="VZN1327" i="8"/>
  <c r="VZD1327" i="8"/>
  <c r="VZC1327" i="8"/>
  <c r="VZB1327" i="8"/>
  <c r="VYY1327" i="8"/>
  <c r="VYY1329" i="8" s="1"/>
  <c r="VYX1327" i="8"/>
  <c r="VYN1327" i="8"/>
  <c r="VYM1327" i="8"/>
  <c r="VYL1327" i="8"/>
  <c r="VYI1327" i="8"/>
  <c r="VYI1329" i="8" s="1"/>
  <c r="VYH1327" i="8"/>
  <c r="VXX1327" i="8"/>
  <c r="VXW1327" i="8"/>
  <c r="VXV1327" i="8"/>
  <c r="VXS1327" i="8"/>
  <c r="VXS1329" i="8" s="1"/>
  <c r="VXR1327" i="8"/>
  <c r="VXH1327" i="8"/>
  <c r="VXG1327" i="8"/>
  <c r="VXF1327" i="8"/>
  <c r="VXC1327" i="8"/>
  <c r="VXC1329" i="8" s="1"/>
  <c r="VXB1327" i="8"/>
  <c r="VWR1327" i="8"/>
  <c r="VWQ1327" i="8"/>
  <c r="VWP1327" i="8"/>
  <c r="VWM1327" i="8"/>
  <c r="VWM1329" i="8" s="1"/>
  <c r="VWL1327" i="8"/>
  <c r="VWB1327" i="8"/>
  <c r="VWA1327" i="8"/>
  <c r="VVZ1327" i="8"/>
  <c r="VVW1327" i="8"/>
  <c r="VVW1329" i="8" s="1"/>
  <c r="VVV1327" i="8"/>
  <c r="VVL1327" i="8"/>
  <c r="VVK1327" i="8"/>
  <c r="VVJ1327" i="8"/>
  <c r="VVG1327" i="8"/>
  <c r="VVG1329" i="8" s="1"/>
  <c r="VVF1327" i="8"/>
  <c r="VUV1327" i="8"/>
  <c r="VUU1327" i="8"/>
  <c r="VUT1327" i="8"/>
  <c r="VUQ1327" i="8"/>
  <c r="VUQ1329" i="8" s="1"/>
  <c r="VUP1327" i="8"/>
  <c r="VUF1327" i="8"/>
  <c r="VUE1327" i="8"/>
  <c r="VUD1327" i="8"/>
  <c r="VUA1327" i="8"/>
  <c r="VUA1329" i="8" s="1"/>
  <c r="VTZ1327" i="8"/>
  <c r="VTP1327" i="8"/>
  <c r="VTO1327" i="8"/>
  <c r="VTN1327" i="8"/>
  <c r="VTK1327" i="8"/>
  <c r="VTK1329" i="8" s="1"/>
  <c r="VTJ1327" i="8"/>
  <c r="VSZ1327" i="8"/>
  <c r="VSY1327" i="8"/>
  <c r="VSX1327" i="8"/>
  <c r="VSU1327" i="8"/>
  <c r="VSU1329" i="8" s="1"/>
  <c r="VST1327" i="8"/>
  <c r="VSJ1327" i="8"/>
  <c r="VSI1327" i="8"/>
  <c r="VSH1327" i="8"/>
  <c r="VSE1327" i="8"/>
  <c r="VSE1329" i="8" s="1"/>
  <c r="VSD1327" i="8"/>
  <c r="VRT1327" i="8"/>
  <c r="VRS1327" i="8"/>
  <c r="VRR1327" i="8"/>
  <c r="VRO1327" i="8"/>
  <c r="VRO1329" i="8" s="1"/>
  <c r="VRN1327" i="8"/>
  <c r="VRD1327" i="8"/>
  <c r="VRC1327" i="8"/>
  <c r="VRB1327" i="8"/>
  <c r="VQY1327" i="8"/>
  <c r="VQY1329" i="8" s="1"/>
  <c r="VQX1327" i="8"/>
  <c r="VQN1327" i="8"/>
  <c r="VQM1327" i="8"/>
  <c r="VQL1327" i="8"/>
  <c r="VQI1327" i="8"/>
  <c r="VQI1329" i="8" s="1"/>
  <c r="VQH1327" i="8"/>
  <c r="VPX1327" i="8"/>
  <c r="VPW1327" i="8"/>
  <c r="VPV1327" i="8"/>
  <c r="VPS1327" i="8"/>
  <c r="VPS1329" i="8" s="1"/>
  <c r="VPR1327" i="8"/>
  <c r="VPH1327" i="8"/>
  <c r="VPG1327" i="8"/>
  <c r="VPF1327" i="8"/>
  <c r="VPC1327" i="8"/>
  <c r="VPC1329" i="8" s="1"/>
  <c r="VPB1327" i="8"/>
  <c r="VOR1327" i="8"/>
  <c r="VOQ1327" i="8"/>
  <c r="VOP1327" i="8"/>
  <c r="VOM1327" i="8"/>
  <c r="VOM1329" i="8" s="1"/>
  <c r="VOL1327" i="8"/>
  <c r="VOB1327" i="8"/>
  <c r="VOA1327" i="8"/>
  <c r="VNZ1327" i="8"/>
  <c r="VNW1327" i="8"/>
  <c r="VNW1329" i="8" s="1"/>
  <c r="VNV1327" i="8"/>
  <c r="VNL1327" i="8"/>
  <c r="VNK1327" i="8"/>
  <c r="VNJ1327" i="8"/>
  <c r="VNG1327" i="8"/>
  <c r="VNG1329" i="8" s="1"/>
  <c r="VNF1327" i="8"/>
  <c r="VMV1327" i="8"/>
  <c r="VMU1327" i="8"/>
  <c r="VMT1327" i="8"/>
  <c r="VMQ1327" i="8"/>
  <c r="VMQ1329" i="8" s="1"/>
  <c r="VMP1327" i="8"/>
  <c r="VMF1327" i="8"/>
  <c r="VME1327" i="8"/>
  <c r="VMD1327" i="8"/>
  <c r="VMA1327" i="8"/>
  <c r="VMA1329" i="8" s="1"/>
  <c r="VLZ1327" i="8"/>
  <c r="VLP1327" i="8"/>
  <c r="VLO1327" i="8"/>
  <c r="VLN1327" i="8"/>
  <c r="VLK1327" i="8"/>
  <c r="VLK1329" i="8" s="1"/>
  <c r="VLJ1327" i="8"/>
  <c r="VKZ1327" i="8"/>
  <c r="VKY1327" i="8"/>
  <c r="VKX1327" i="8"/>
  <c r="VKU1327" i="8"/>
  <c r="VKU1329" i="8" s="1"/>
  <c r="VKT1327" i="8"/>
  <c r="VKJ1327" i="8"/>
  <c r="VKI1327" i="8"/>
  <c r="VKH1327" i="8"/>
  <c r="VKE1327" i="8"/>
  <c r="VKE1329" i="8" s="1"/>
  <c r="VKD1327" i="8"/>
  <c r="VJT1327" i="8"/>
  <c r="VJS1327" i="8"/>
  <c r="VJR1327" i="8"/>
  <c r="VJO1327" i="8"/>
  <c r="VJO1329" i="8" s="1"/>
  <c r="VJN1327" i="8"/>
  <c r="VJD1327" i="8"/>
  <c r="VJC1327" i="8"/>
  <c r="VJB1327" i="8"/>
  <c r="VIY1327" i="8"/>
  <c r="VIY1329" i="8" s="1"/>
  <c r="VIX1327" i="8"/>
  <c r="VIN1327" i="8"/>
  <c r="VIM1327" i="8"/>
  <c r="VIL1327" i="8"/>
  <c r="VII1327" i="8"/>
  <c r="VII1329" i="8" s="1"/>
  <c r="VIH1327" i="8"/>
  <c r="VHX1327" i="8"/>
  <c r="VHW1327" i="8"/>
  <c r="VHV1327" i="8"/>
  <c r="VHS1327" i="8"/>
  <c r="VHS1329" i="8" s="1"/>
  <c r="VHR1327" i="8"/>
  <c r="VHH1327" i="8"/>
  <c r="VHG1327" i="8"/>
  <c r="VHF1327" i="8"/>
  <c r="VHC1327" i="8"/>
  <c r="VHC1329" i="8" s="1"/>
  <c r="VHB1327" i="8"/>
  <c r="VGR1327" i="8"/>
  <c r="VGQ1327" i="8"/>
  <c r="VGP1327" i="8"/>
  <c r="VGM1327" i="8"/>
  <c r="VGM1329" i="8" s="1"/>
  <c r="VGL1327" i="8"/>
  <c r="VGB1327" i="8"/>
  <c r="VGA1327" i="8"/>
  <c r="VFZ1327" i="8"/>
  <c r="VFW1327" i="8"/>
  <c r="VFW1329" i="8" s="1"/>
  <c r="VFV1327" i="8"/>
  <c r="VFL1327" i="8"/>
  <c r="VFK1327" i="8"/>
  <c r="VFJ1327" i="8"/>
  <c r="VFG1327" i="8"/>
  <c r="VFG1329" i="8" s="1"/>
  <c r="VFF1327" i="8"/>
  <c r="VEV1327" i="8"/>
  <c r="VEU1327" i="8"/>
  <c r="VET1327" i="8"/>
  <c r="VEQ1327" i="8"/>
  <c r="VEQ1329" i="8" s="1"/>
  <c r="VEP1327" i="8"/>
  <c r="VEF1327" i="8"/>
  <c r="VEE1327" i="8"/>
  <c r="VED1327" i="8"/>
  <c r="VEA1327" i="8"/>
  <c r="VEA1329" i="8" s="1"/>
  <c r="VDZ1327" i="8"/>
  <c r="VDP1327" i="8"/>
  <c r="VDO1327" i="8"/>
  <c r="VDN1327" i="8"/>
  <c r="VDK1327" i="8"/>
  <c r="VDK1329" i="8" s="1"/>
  <c r="VDJ1327" i="8"/>
  <c r="VCZ1327" i="8"/>
  <c r="VCY1327" i="8"/>
  <c r="VCX1327" i="8"/>
  <c r="VCU1327" i="8"/>
  <c r="VCU1329" i="8" s="1"/>
  <c r="VCT1327" i="8"/>
  <c r="VCJ1327" i="8"/>
  <c r="VCI1327" i="8"/>
  <c r="VCH1327" i="8"/>
  <c r="VCE1327" i="8"/>
  <c r="VCE1329" i="8" s="1"/>
  <c r="VCD1327" i="8"/>
  <c r="VBT1327" i="8"/>
  <c r="VBS1327" i="8"/>
  <c r="VBR1327" i="8"/>
  <c r="VBO1327" i="8"/>
  <c r="VBO1329" i="8" s="1"/>
  <c r="VBN1327" i="8"/>
  <c r="VBD1327" i="8"/>
  <c r="VBC1327" i="8"/>
  <c r="VBB1327" i="8"/>
  <c r="VAY1327" i="8"/>
  <c r="VAY1329" i="8" s="1"/>
  <c r="VAX1327" i="8"/>
  <c r="VAN1327" i="8"/>
  <c r="VAM1327" i="8"/>
  <c r="VAL1327" i="8"/>
  <c r="VAI1327" i="8"/>
  <c r="VAI1329" i="8" s="1"/>
  <c r="VAH1327" i="8"/>
  <c r="UZX1327" i="8"/>
  <c r="UZW1327" i="8"/>
  <c r="UZV1327" i="8"/>
  <c r="UZS1327" i="8"/>
  <c r="UZS1329" i="8" s="1"/>
  <c r="UZR1327" i="8"/>
  <c r="UZH1327" i="8"/>
  <c r="UZG1327" i="8"/>
  <c r="UZF1327" i="8"/>
  <c r="UZC1327" i="8"/>
  <c r="UZC1329" i="8" s="1"/>
  <c r="UZB1327" i="8"/>
  <c r="UYR1327" i="8"/>
  <c r="UYQ1327" i="8"/>
  <c r="UYP1327" i="8"/>
  <c r="UYM1327" i="8"/>
  <c r="UYM1329" i="8" s="1"/>
  <c r="UYL1327" i="8"/>
  <c r="UYB1327" i="8"/>
  <c r="UYA1327" i="8"/>
  <c r="UXZ1327" i="8"/>
  <c r="UXW1327" i="8"/>
  <c r="UXW1329" i="8" s="1"/>
  <c r="UXV1327" i="8"/>
  <c r="UXL1327" i="8"/>
  <c r="UXK1327" i="8"/>
  <c r="UXJ1327" i="8"/>
  <c r="UXG1327" i="8"/>
  <c r="UXG1329" i="8" s="1"/>
  <c r="UXF1327" i="8"/>
  <c r="UWV1327" i="8"/>
  <c r="UWU1327" i="8"/>
  <c r="UWT1327" i="8"/>
  <c r="UWQ1327" i="8"/>
  <c r="UWQ1329" i="8" s="1"/>
  <c r="UWP1327" i="8"/>
  <c r="UWF1327" i="8"/>
  <c r="UWE1327" i="8"/>
  <c r="UWD1327" i="8"/>
  <c r="UWA1327" i="8"/>
  <c r="UWA1329" i="8" s="1"/>
  <c r="UVZ1327" i="8"/>
  <c r="UVP1327" i="8"/>
  <c r="UVO1327" i="8"/>
  <c r="UVN1327" i="8"/>
  <c r="UVK1327" i="8"/>
  <c r="UVK1329" i="8" s="1"/>
  <c r="UVJ1327" i="8"/>
  <c r="UUZ1327" i="8"/>
  <c r="UUY1327" i="8"/>
  <c r="UUX1327" i="8"/>
  <c r="UUU1327" i="8"/>
  <c r="UUU1329" i="8" s="1"/>
  <c r="UUT1327" i="8"/>
  <c r="UUJ1327" i="8"/>
  <c r="UUI1327" i="8"/>
  <c r="UUH1327" i="8"/>
  <c r="UUE1327" i="8"/>
  <c r="UUE1329" i="8" s="1"/>
  <c r="UUD1327" i="8"/>
  <c r="UTT1327" i="8"/>
  <c r="UTS1327" i="8"/>
  <c r="UTR1327" i="8"/>
  <c r="UTO1327" i="8"/>
  <c r="UTO1329" i="8" s="1"/>
  <c r="UTN1327" i="8"/>
  <c r="UTD1327" i="8"/>
  <c r="UTC1327" i="8"/>
  <c r="UTB1327" i="8"/>
  <c r="USY1327" i="8"/>
  <c r="USY1329" i="8" s="1"/>
  <c r="USX1327" i="8"/>
  <c r="USN1327" i="8"/>
  <c r="USM1327" i="8"/>
  <c r="USL1327" i="8"/>
  <c r="USI1327" i="8"/>
  <c r="USI1329" i="8" s="1"/>
  <c r="USH1327" i="8"/>
  <c r="URX1327" i="8"/>
  <c r="URW1327" i="8"/>
  <c r="URV1327" i="8"/>
  <c r="URS1327" i="8"/>
  <c r="URS1329" i="8" s="1"/>
  <c r="URR1327" i="8"/>
  <c r="URH1327" i="8"/>
  <c r="URG1327" i="8"/>
  <c r="URF1327" i="8"/>
  <c r="URC1327" i="8"/>
  <c r="URC1329" i="8" s="1"/>
  <c r="URB1327" i="8"/>
  <c r="UQR1327" i="8"/>
  <c r="UQQ1327" i="8"/>
  <c r="UQP1327" i="8"/>
  <c r="UQM1327" i="8"/>
  <c r="UQM1329" i="8" s="1"/>
  <c r="UQL1327" i="8"/>
  <c r="UQB1327" i="8"/>
  <c r="UQA1327" i="8"/>
  <c r="UPZ1327" i="8"/>
  <c r="UPW1327" i="8"/>
  <c r="UPW1329" i="8" s="1"/>
  <c r="UPV1327" i="8"/>
  <c r="UPL1327" i="8"/>
  <c r="UPK1327" i="8"/>
  <c r="UPJ1327" i="8"/>
  <c r="UPG1327" i="8"/>
  <c r="UPG1329" i="8" s="1"/>
  <c r="UPF1327" i="8"/>
  <c r="UOV1327" i="8"/>
  <c r="UOU1327" i="8"/>
  <c r="UOT1327" i="8"/>
  <c r="UOQ1327" i="8"/>
  <c r="UOQ1329" i="8" s="1"/>
  <c r="UOP1327" i="8"/>
  <c r="UOF1327" i="8"/>
  <c r="UOE1327" i="8"/>
  <c r="UOD1327" i="8"/>
  <c r="UOA1327" i="8"/>
  <c r="UOA1329" i="8" s="1"/>
  <c r="UNZ1327" i="8"/>
  <c r="UNP1327" i="8"/>
  <c r="UNO1327" i="8"/>
  <c r="UNN1327" i="8"/>
  <c r="UNK1327" i="8"/>
  <c r="UNK1329" i="8" s="1"/>
  <c r="UNJ1327" i="8"/>
  <c r="UMZ1327" i="8"/>
  <c r="UMY1327" i="8"/>
  <c r="UMX1327" i="8"/>
  <c r="UMU1327" i="8"/>
  <c r="UMU1329" i="8" s="1"/>
  <c r="UMT1327" i="8"/>
  <c r="UMJ1327" i="8"/>
  <c r="UMI1327" i="8"/>
  <c r="UMH1327" i="8"/>
  <c r="UME1327" i="8"/>
  <c r="UME1329" i="8" s="1"/>
  <c r="UMD1327" i="8"/>
  <c r="ULT1327" i="8"/>
  <c r="ULS1327" i="8"/>
  <c r="ULR1327" i="8"/>
  <c r="ULO1327" i="8"/>
  <c r="ULO1329" i="8" s="1"/>
  <c r="ULN1327" i="8"/>
  <c r="ULD1327" i="8"/>
  <c r="ULC1327" i="8"/>
  <c r="ULB1327" i="8"/>
  <c r="UKY1327" i="8"/>
  <c r="UKY1329" i="8" s="1"/>
  <c r="UKX1327" i="8"/>
  <c r="UKN1327" i="8"/>
  <c r="UKM1327" i="8"/>
  <c r="UKL1327" i="8"/>
  <c r="UKI1327" i="8"/>
  <c r="UKI1329" i="8" s="1"/>
  <c r="UKH1327" i="8"/>
  <c r="UJX1327" i="8"/>
  <c r="UJW1327" i="8"/>
  <c r="UJV1327" i="8"/>
  <c r="UJS1327" i="8"/>
  <c r="UJS1329" i="8" s="1"/>
  <c r="UJR1327" i="8"/>
  <c r="UJH1327" i="8"/>
  <c r="UJG1327" i="8"/>
  <c r="UJF1327" i="8"/>
  <c r="UJC1327" i="8"/>
  <c r="UJC1329" i="8" s="1"/>
  <c r="UJB1327" i="8"/>
  <c r="UIR1327" i="8"/>
  <c r="UIQ1327" i="8"/>
  <c r="UIP1327" i="8"/>
  <c r="UIM1327" i="8"/>
  <c r="UIM1329" i="8" s="1"/>
  <c r="UIL1327" i="8"/>
  <c r="UIB1327" i="8"/>
  <c r="UIA1327" i="8"/>
  <c r="UHZ1327" i="8"/>
  <c r="UHW1327" i="8"/>
  <c r="UHW1329" i="8" s="1"/>
  <c r="UHV1327" i="8"/>
  <c r="UHL1327" i="8"/>
  <c r="UHK1327" i="8"/>
  <c r="UHJ1327" i="8"/>
  <c r="UHG1327" i="8"/>
  <c r="UHG1329" i="8" s="1"/>
  <c r="UHF1327" i="8"/>
  <c r="UGV1327" i="8"/>
  <c r="UGU1327" i="8"/>
  <c r="UGT1327" i="8"/>
  <c r="UGQ1327" i="8"/>
  <c r="UGQ1329" i="8" s="1"/>
  <c r="UGP1327" i="8"/>
  <c r="UGF1327" i="8"/>
  <c r="UGE1327" i="8"/>
  <c r="UGD1327" i="8"/>
  <c r="UGA1327" i="8"/>
  <c r="UGA1329" i="8" s="1"/>
  <c r="UFZ1327" i="8"/>
  <c r="UFP1327" i="8"/>
  <c r="UFO1327" i="8"/>
  <c r="UFN1327" i="8"/>
  <c r="UFK1327" i="8"/>
  <c r="UFK1329" i="8" s="1"/>
  <c r="UFJ1327" i="8"/>
  <c r="UEZ1327" i="8"/>
  <c r="UEY1327" i="8"/>
  <c r="UEX1327" i="8"/>
  <c r="UEU1327" i="8"/>
  <c r="UEU1329" i="8" s="1"/>
  <c r="UET1327" i="8"/>
  <c r="UEJ1327" i="8"/>
  <c r="UEI1327" i="8"/>
  <c r="UEH1327" i="8"/>
  <c r="UEE1327" i="8"/>
  <c r="UEE1329" i="8" s="1"/>
  <c r="UED1327" i="8"/>
  <c r="UDT1327" i="8"/>
  <c r="UDS1327" i="8"/>
  <c r="UDR1327" i="8"/>
  <c r="UDO1327" i="8"/>
  <c r="UDO1329" i="8" s="1"/>
  <c r="UDN1327" i="8"/>
  <c r="UDD1327" i="8"/>
  <c r="UDC1327" i="8"/>
  <c r="UDB1327" i="8"/>
  <c r="UCY1327" i="8"/>
  <c r="UCY1329" i="8" s="1"/>
  <c r="UCX1327" i="8"/>
  <c r="UCN1327" i="8"/>
  <c r="UCM1327" i="8"/>
  <c r="UCL1327" i="8"/>
  <c r="UCI1327" i="8"/>
  <c r="UCI1329" i="8" s="1"/>
  <c r="UCH1327" i="8"/>
  <c r="UBX1327" i="8"/>
  <c r="UBW1327" i="8"/>
  <c r="UBV1327" i="8"/>
  <c r="UBS1327" i="8"/>
  <c r="UBS1329" i="8" s="1"/>
  <c r="UBR1327" i="8"/>
  <c r="UBH1327" i="8"/>
  <c r="UBG1327" i="8"/>
  <c r="UBF1327" i="8"/>
  <c r="UBC1327" i="8"/>
  <c r="UBC1329" i="8" s="1"/>
  <c r="UBB1327" i="8"/>
  <c r="UAR1327" i="8"/>
  <c r="UAQ1327" i="8"/>
  <c r="UAP1327" i="8"/>
  <c r="UAM1327" i="8"/>
  <c r="UAM1329" i="8" s="1"/>
  <c r="UAL1327" i="8"/>
  <c r="UAB1327" i="8"/>
  <c r="UAA1327" i="8"/>
  <c r="TZZ1327" i="8"/>
  <c r="TZW1327" i="8"/>
  <c r="TZW1329" i="8" s="1"/>
  <c r="TZV1327" i="8"/>
  <c r="TZL1327" i="8"/>
  <c r="TZK1327" i="8"/>
  <c r="TZJ1327" i="8"/>
  <c r="TZG1327" i="8"/>
  <c r="TZG1329" i="8" s="1"/>
  <c r="TZF1327" i="8"/>
  <c r="TYV1327" i="8"/>
  <c r="TYU1327" i="8"/>
  <c r="TYT1327" i="8"/>
  <c r="TYQ1327" i="8"/>
  <c r="TYQ1329" i="8" s="1"/>
  <c r="TYP1327" i="8"/>
  <c r="TYF1327" i="8"/>
  <c r="TYE1327" i="8"/>
  <c r="TYD1327" i="8"/>
  <c r="TYA1327" i="8"/>
  <c r="TYA1329" i="8" s="1"/>
  <c r="TXZ1327" i="8"/>
  <c r="TXP1327" i="8"/>
  <c r="TXO1327" i="8"/>
  <c r="TXN1327" i="8"/>
  <c r="TXK1327" i="8"/>
  <c r="TXK1329" i="8" s="1"/>
  <c r="TXJ1327" i="8"/>
  <c r="TWZ1327" i="8"/>
  <c r="TWY1327" i="8"/>
  <c r="TWX1327" i="8"/>
  <c r="TWU1327" i="8"/>
  <c r="TWU1329" i="8" s="1"/>
  <c r="TWT1327" i="8"/>
  <c r="TWJ1327" i="8"/>
  <c r="TWI1327" i="8"/>
  <c r="TWH1327" i="8"/>
  <c r="TWE1327" i="8"/>
  <c r="TWE1329" i="8" s="1"/>
  <c r="TWD1327" i="8"/>
  <c r="TVT1327" i="8"/>
  <c r="TVS1327" i="8"/>
  <c r="TVR1327" i="8"/>
  <c r="TVO1327" i="8"/>
  <c r="TVO1329" i="8" s="1"/>
  <c r="TVN1327" i="8"/>
  <c r="TVD1327" i="8"/>
  <c r="TVC1327" i="8"/>
  <c r="TVB1327" i="8"/>
  <c r="TUY1327" i="8"/>
  <c r="TUY1329" i="8" s="1"/>
  <c r="TUX1327" i="8"/>
  <c r="TUN1327" i="8"/>
  <c r="TUM1327" i="8"/>
  <c r="TUL1327" i="8"/>
  <c r="TUI1327" i="8"/>
  <c r="TUI1329" i="8" s="1"/>
  <c r="TUH1327" i="8"/>
  <c r="TTX1327" i="8"/>
  <c r="TTW1327" i="8"/>
  <c r="TTV1327" i="8"/>
  <c r="TTS1327" i="8"/>
  <c r="TTS1329" i="8" s="1"/>
  <c r="TTR1327" i="8"/>
  <c r="TTH1327" i="8"/>
  <c r="TTG1327" i="8"/>
  <c r="TTF1327" i="8"/>
  <c r="TTC1327" i="8"/>
  <c r="TTC1329" i="8" s="1"/>
  <c r="TTB1327" i="8"/>
  <c r="TSR1327" i="8"/>
  <c r="TSQ1327" i="8"/>
  <c r="TSP1327" i="8"/>
  <c r="TSM1327" i="8"/>
  <c r="TSM1329" i="8" s="1"/>
  <c r="TSL1327" i="8"/>
  <c r="TSB1327" i="8"/>
  <c r="TSA1327" i="8"/>
  <c r="TRZ1327" i="8"/>
  <c r="TRW1327" i="8"/>
  <c r="TRW1329" i="8" s="1"/>
  <c r="TRV1327" i="8"/>
  <c r="TRL1327" i="8"/>
  <c r="TRK1327" i="8"/>
  <c r="TRJ1327" i="8"/>
  <c r="TRG1327" i="8"/>
  <c r="TRG1329" i="8" s="1"/>
  <c r="TRF1327" i="8"/>
  <c r="TQV1327" i="8"/>
  <c r="TQU1327" i="8"/>
  <c r="TQT1327" i="8"/>
  <c r="TQQ1327" i="8"/>
  <c r="TQQ1329" i="8" s="1"/>
  <c r="TQP1327" i="8"/>
  <c r="TQF1327" i="8"/>
  <c r="TQE1327" i="8"/>
  <c r="TQD1327" i="8"/>
  <c r="TQA1327" i="8"/>
  <c r="TQA1329" i="8" s="1"/>
  <c r="TPZ1327" i="8"/>
  <c r="TPP1327" i="8"/>
  <c r="TPO1327" i="8"/>
  <c r="TPN1327" i="8"/>
  <c r="TPK1327" i="8"/>
  <c r="TPK1329" i="8" s="1"/>
  <c r="TPJ1327" i="8"/>
  <c r="TOZ1327" i="8"/>
  <c r="TOY1327" i="8"/>
  <c r="TOX1327" i="8"/>
  <c r="TOU1327" i="8"/>
  <c r="TOU1329" i="8" s="1"/>
  <c r="TOT1327" i="8"/>
  <c r="TOJ1327" i="8"/>
  <c r="TOI1327" i="8"/>
  <c r="TOH1327" i="8"/>
  <c r="TOE1327" i="8"/>
  <c r="TOE1329" i="8" s="1"/>
  <c r="TOD1327" i="8"/>
  <c r="TNT1327" i="8"/>
  <c r="TNS1327" i="8"/>
  <c r="TNR1327" i="8"/>
  <c r="TNO1327" i="8"/>
  <c r="TNO1329" i="8" s="1"/>
  <c r="TNN1327" i="8"/>
  <c r="TND1327" i="8"/>
  <c r="TNC1327" i="8"/>
  <c r="TNB1327" i="8"/>
  <c r="TMY1327" i="8"/>
  <c r="TMY1329" i="8" s="1"/>
  <c r="TMX1327" i="8"/>
  <c r="TMN1327" i="8"/>
  <c r="TMM1327" i="8"/>
  <c r="TML1327" i="8"/>
  <c r="TMI1327" i="8"/>
  <c r="TMI1329" i="8" s="1"/>
  <c r="TMH1327" i="8"/>
  <c r="TLX1327" i="8"/>
  <c r="TLW1327" i="8"/>
  <c r="TLV1327" i="8"/>
  <c r="TLS1327" i="8"/>
  <c r="TLS1329" i="8" s="1"/>
  <c r="TLR1327" i="8"/>
  <c r="TLH1327" i="8"/>
  <c r="TLG1327" i="8"/>
  <c r="TLF1327" i="8"/>
  <c r="TLC1327" i="8"/>
  <c r="TLC1329" i="8" s="1"/>
  <c r="TLB1327" i="8"/>
  <c r="TKR1327" i="8"/>
  <c r="TKQ1327" i="8"/>
  <c r="TKP1327" i="8"/>
  <c r="TKM1327" i="8"/>
  <c r="TKM1329" i="8" s="1"/>
  <c r="TKL1327" i="8"/>
  <c r="TKB1327" i="8"/>
  <c r="TKA1327" i="8"/>
  <c r="TJZ1327" i="8"/>
  <c r="TJW1327" i="8"/>
  <c r="TJW1329" i="8" s="1"/>
  <c r="TJV1327" i="8"/>
  <c r="TJL1327" i="8"/>
  <c r="TJK1327" i="8"/>
  <c r="TJJ1327" i="8"/>
  <c r="TJG1327" i="8"/>
  <c r="TJG1329" i="8" s="1"/>
  <c r="TJF1327" i="8"/>
  <c r="TIV1327" i="8"/>
  <c r="TIU1327" i="8"/>
  <c r="TIT1327" i="8"/>
  <c r="TIQ1327" i="8"/>
  <c r="TIQ1329" i="8" s="1"/>
  <c r="TIP1327" i="8"/>
  <c r="TIF1327" i="8"/>
  <c r="TIE1327" i="8"/>
  <c r="TID1327" i="8"/>
  <c r="TIA1327" i="8"/>
  <c r="TIA1329" i="8" s="1"/>
  <c r="THZ1327" i="8"/>
  <c r="THP1327" i="8"/>
  <c r="THO1327" i="8"/>
  <c r="THN1327" i="8"/>
  <c r="THK1327" i="8"/>
  <c r="THK1329" i="8" s="1"/>
  <c r="THJ1327" i="8"/>
  <c r="TGZ1327" i="8"/>
  <c r="TGY1327" i="8"/>
  <c r="TGX1327" i="8"/>
  <c r="TGU1327" i="8"/>
  <c r="TGU1329" i="8" s="1"/>
  <c r="TGT1327" i="8"/>
  <c r="TGJ1327" i="8"/>
  <c r="TGI1327" i="8"/>
  <c r="TGH1327" i="8"/>
  <c r="TGE1327" i="8"/>
  <c r="TGE1329" i="8" s="1"/>
  <c r="TGD1327" i="8"/>
  <c r="TFT1327" i="8"/>
  <c r="TFS1327" i="8"/>
  <c r="TFR1327" i="8"/>
  <c r="TFO1327" i="8"/>
  <c r="TFO1329" i="8" s="1"/>
  <c r="TFN1327" i="8"/>
  <c r="TFD1327" i="8"/>
  <c r="TFC1327" i="8"/>
  <c r="TFB1327" i="8"/>
  <c r="TEY1327" i="8"/>
  <c r="TEY1329" i="8" s="1"/>
  <c r="TEX1327" i="8"/>
  <c r="TEN1327" i="8"/>
  <c r="TEM1327" i="8"/>
  <c r="TEL1327" i="8"/>
  <c r="TEI1327" i="8"/>
  <c r="TEI1329" i="8" s="1"/>
  <c r="TEH1327" i="8"/>
  <c r="TDX1327" i="8"/>
  <c r="TDW1327" i="8"/>
  <c r="TDV1327" i="8"/>
  <c r="TDS1327" i="8"/>
  <c r="TDS1329" i="8" s="1"/>
  <c r="TDR1327" i="8"/>
  <c r="TDH1327" i="8"/>
  <c r="TDG1327" i="8"/>
  <c r="TDF1327" i="8"/>
  <c r="TDC1327" i="8"/>
  <c r="TDC1329" i="8" s="1"/>
  <c r="TDB1327" i="8"/>
  <c r="TCR1327" i="8"/>
  <c r="TCQ1327" i="8"/>
  <c r="TCP1327" i="8"/>
  <c r="TCM1327" i="8"/>
  <c r="TCM1329" i="8" s="1"/>
  <c r="TCL1327" i="8"/>
  <c r="TCB1327" i="8"/>
  <c r="TCA1327" i="8"/>
  <c r="TBZ1327" i="8"/>
  <c r="TBW1327" i="8"/>
  <c r="TBW1329" i="8" s="1"/>
  <c r="TBV1327" i="8"/>
  <c r="TBL1327" i="8"/>
  <c r="TBK1327" i="8"/>
  <c r="TBJ1327" i="8"/>
  <c r="TBG1327" i="8"/>
  <c r="TBG1329" i="8" s="1"/>
  <c r="TBF1327" i="8"/>
  <c r="TAV1327" i="8"/>
  <c r="TAU1327" i="8"/>
  <c r="TAT1327" i="8"/>
  <c r="TAQ1327" i="8"/>
  <c r="TAQ1329" i="8" s="1"/>
  <c r="TAP1327" i="8"/>
  <c r="TAF1327" i="8"/>
  <c r="TAE1327" i="8"/>
  <c r="TAD1327" i="8"/>
  <c r="TAA1327" i="8"/>
  <c r="TAA1329" i="8" s="1"/>
  <c r="SZZ1327" i="8"/>
  <c r="SZP1327" i="8"/>
  <c r="SZO1327" i="8"/>
  <c r="SZN1327" i="8"/>
  <c r="SZK1327" i="8"/>
  <c r="SZK1329" i="8" s="1"/>
  <c r="SZJ1327" i="8"/>
  <c r="SYZ1327" i="8"/>
  <c r="SYY1327" i="8"/>
  <c r="SYX1327" i="8"/>
  <c r="SYU1327" i="8"/>
  <c r="SYU1329" i="8" s="1"/>
  <c r="SYT1327" i="8"/>
  <c r="SYJ1327" i="8"/>
  <c r="SYI1327" i="8"/>
  <c r="SYH1327" i="8"/>
  <c r="SYE1327" i="8"/>
  <c r="SYE1329" i="8" s="1"/>
  <c r="SYD1327" i="8"/>
  <c r="SXT1327" i="8"/>
  <c r="SXS1327" i="8"/>
  <c r="SXR1327" i="8"/>
  <c r="SXO1327" i="8"/>
  <c r="SXO1329" i="8" s="1"/>
  <c r="SXN1327" i="8"/>
  <c r="SXD1327" i="8"/>
  <c r="SXC1327" i="8"/>
  <c r="SXB1327" i="8"/>
  <c r="SWY1327" i="8"/>
  <c r="SWY1329" i="8" s="1"/>
  <c r="SWX1327" i="8"/>
  <c r="SWN1327" i="8"/>
  <c r="SWM1327" i="8"/>
  <c r="SWL1327" i="8"/>
  <c r="SWI1327" i="8"/>
  <c r="SWI1329" i="8" s="1"/>
  <c r="SWH1327" i="8"/>
  <c r="SVX1327" i="8"/>
  <c r="SVW1327" i="8"/>
  <c r="SVV1327" i="8"/>
  <c r="SVS1327" i="8"/>
  <c r="SVS1329" i="8" s="1"/>
  <c r="SVR1327" i="8"/>
  <c r="SVH1327" i="8"/>
  <c r="SVG1327" i="8"/>
  <c r="SVF1327" i="8"/>
  <c r="SVC1327" i="8"/>
  <c r="SVC1329" i="8" s="1"/>
  <c r="SVB1327" i="8"/>
  <c r="SUR1327" i="8"/>
  <c r="SUQ1327" i="8"/>
  <c r="SUP1327" i="8"/>
  <c r="SUM1327" i="8"/>
  <c r="SUM1329" i="8" s="1"/>
  <c r="SUL1327" i="8"/>
  <c r="SUB1327" i="8"/>
  <c r="SUA1327" i="8"/>
  <c r="STZ1327" i="8"/>
  <c r="STW1327" i="8"/>
  <c r="STW1329" i="8" s="1"/>
  <c r="STV1327" i="8"/>
  <c r="STL1327" i="8"/>
  <c r="STK1327" i="8"/>
  <c r="STJ1327" i="8"/>
  <c r="STG1327" i="8"/>
  <c r="STG1329" i="8" s="1"/>
  <c r="STF1327" i="8"/>
  <c r="SSV1327" i="8"/>
  <c r="SSU1327" i="8"/>
  <c r="SST1327" i="8"/>
  <c r="SSQ1327" i="8"/>
  <c r="SSQ1329" i="8" s="1"/>
  <c r="SSP1327" i="8"/>
  <c r="SSF1327" i="8"/>
  <c r="SSE1327" i="8"/>
  <c r="SSD1327" i="8"/>
  <c r="SSA1327" i="8"/>
  <c r="SSA1329" i="8" s="1"/>
  <c r="SRZ1327" i="8"/>
  <c r="SRP1327" i="8"/>
  <c r="SRO1327" i="8"/>
  <c r="SRN1327" i="8"/>
  <c r="SRK1327" i="8"/>
  <c r="SRK1329" i="8" s="1"/>
  <c r="SRJ1327" i="8"/>
  <c r="SQZ1327" i="8"/>
  <c r="SQY1327" i="8"/>
  <c r="SQX1327" i="8"/>
  <c r="SQU1327" i="8"/>
  <c r="SQU1329" i="8" s="1"/>
  <c r="SQT1327" i="8"/>
  <c r="SQJ1327" i="8"/>
  <c r="SQI1327" i="8"/>
  <c r="SQH1327" i="8"/>
  <c r="SQE1327" i="8"/>
  <c r="SQE1329" i="8" s="1"/>
  <c r="SQD1327" i="8"/>
  <c r="SPT1327" i="8"/>
  <c r="SPS1327" i="8"/>
  <c r="SPR1327" i="8"/>
  <c r="SPO1327" i="8"/>
  <c r="SPO1329" i="8" s="1"/>
  <c r="SPN1327" i="8"/>
  <c r="SPD1327" i="8"/>
  <c r="SPC1327" i="8"/>
  <c r="SPB1327" i="8"/>
  <c r="SOY1327" i="8"/>
  <c r="SOY1329" i="8" s="1"/>
  <c r="SOX1327" i="8"/>
  <c r="SON1327" i="8"/>
  <c r="SOM1327" i="8"/>
  <c r="SOL1327" i="8"/>
  <c r="SOI1327" i="8"/>
  <c r="SOI1329" i="8" s="1"/>
  <c r="SOH1327" i="8"/>
  <c r="SNX1327" i="8"/>
  <c r="SNW1327" i="8"/>
  <c r="SNV1327" i="8"/>
  <c r="SNS1327" i="8"/>
  <c r="SNS1329" i="8" s="1"/>
  <c r="SNR1327" i="8"/>
  <c r="SNH1327" i="8"/>
  <c r="SNG1327" i="8"/>
  <c r="SNF1327" i="8"/>
  <c r="SNC1327" i="8"/>
  <c r="SNC1329" i="8" s="1"/>
  <c r="SNB1327" i="8"/>
  <c r="SMR1327" i="8"/>
  <c r="SMQ1327" i="8"/>
  <c r="SMP1327" i="8"/>
  <c r="SMM1327" i="8"/>
  <c r="SMM1329" i="8" s="1"/>
  <c r="SML1327" i="8"/>
  <c r="SMB1327" i="8"/>
  <c r="SMA1327" i="8"/>
  <c r="SLZ1327" i="8"/>
  <c r="SLW1327" i="8"/>
  <c r="SLW1329" i="8" s="1"/>
  <c r="SLV1327" i="8"/>
  <c r="SLL1327" i="8"/>
  <c r="SLK1327" i="8"/>
  <c r="SLJ1327" i="8"/>
  <c r="SLG1327" i="8"/>
  <c r="SLG1329" i="8" s="1"/>
  <c r="SLF1327" i="8"/>
  <c r="SKV1327" i="8"/>
  <c r="SKU1327" i="8"/>
  <c r="SKT1327" i="8"/>
  <c r="SKQ1327" i="8"/>
  <c r="SKQ1329" i="8" s="1"/>
  <c r="SKP1327" i="8"/>
  <c r="SKF1327" i="8"/>
  <c r="SKE1327" i="8"/>
  <c r="SKD1327" i="8"/>
  <c r="SKA1327" i="8"/>
  <c r="SKA1329" i="8" s="1"/>
  <c r="SJZ1327" i="8"/>
  <c r="SJP1327" i="8"/>
  <c r="SJO1327" i="8"/>
  <c r="SJN1327" i="8"/>
  <c r="SJK1327" i="8"/>
  <c r="SJK1329" i="8" s="1"/>
  <c r="SJJ1327" i="8"/>
  <c r="SIZ1327" i="8"/>
  <c r="SIY1327" i="8"/>
  <c r="SIX1327" i="8"/>
  <c r="SIU1327" i="8"/>
  <c r="SIU1329" i="8" s="1"/>
  <c r="SIT1327" i="8"/>
  <c r="SIJ1327" i="8"/>
  <c r="SII1327" i="8"/>
  <c r="SIH1327" i="8"/>
  <c r="SIE1327" i="8"/>
  <c r="SIE1329" i="8" s="1"/>
  <c r="SID1327" i="8"/>
  <c r="SHT1327" i="8"/>
  <c r="SHS1327" i="8"/>
  <c r="SHR1327" i="8"/>
  <c r="SHO1327" i="8"/>
  <c r="SHO1329" i="8" s="1"/>
  <c r="SHN1327" i="8"/>
  <c r="SHD1327" i="8"/>
  <c r="SHC1327" i="8"/>
  <c r="SHB1327" i="8"/>
  <c r="SGY1327" i="8"/>
  <c r="SGY1329" i="8" s="1"/>
  <c r="SGX1327" i="8"/>
  <c r="SGN1327" i="8"/>
  <c r="SGM1327" i="8"/>
  <c r="SGL1327" i="8"/>
  <c r="SGI1327" i="8"/>
  <c r="SGI1329" i="8" s="1"/>
  <c r="SGH1327" i="8"/>
  <c r="SFX1327" i="8"/>
  <c r="SFW1327" i="8"/>
  <c r="SFV1327" i="8"/>
  <c r="SFS1327" i="8"/>
  <c r="SFS1329" i="8" s="1"/>
  <c r="SFR1327" i="8"/>
  <c r="SFH1327" i="8"/>
  <c r="SFG1327" i="8"/>
  <c r="SFF1327" i="8"/>
  <c r="SFC1327" i="8"/>
  <c r="SFC1329" i="8" s="1"/>
  <c r="SFB1327" i="8"/>
  <c r="SER1327" i="8"/>
  <c r="SEQ1327" i="8"/>
  <c r="SEP1327" i="8"/>
  <c r="SEM1327" i="8"/>
  <c r="SEM1329" i="8" s="1"/>
  <c r="SEL1327" i="8"/>
  <c r="SEB1327" i="8"/>
  <c r="SEA1327" i="8"/>
  <c r="SDZ1327" i="8"/>
  <c r="SDW1327" i="8"/>
  <c r="SDW1329" i="8" s="1"/>
  <c r="SDV1327" i="8"/>
  <c r="SDL1327" i="8"/>
  <c r="SDK1327" i="8"/>
  <c r="SDJ1327" i="8"/>
  <c r="SDG1327" i="8"/>
  <c r="SDG1329" i="8" s="1"/>
  <c r="SDF1327" i="8"/>
  <c r="SCV1327" i="8"/>
  <c r="SCU1327" i="8"/>
  <c r="SCT1327" i="8"/>
  <c r="SCQ1327" i="8"/>
  <c r="SCQ1329" i="8" s="1"/>
  <c r="SCP1327" i="8"/>
  <c r="SCF1327" i="8"/>
  <c r="SCE1327" i="8"/>
  <c r="SCD1327" i="8"/>
  <c r="SCA1327" i="8"/>
  <c r="SCA1329" i="8" s="1"/>
  <c r="SBZ1327" i="8"/>
  <c r="SBP1327" i="8"/>
  <c r="SBO1327" i="8"/>
  <c r="SBN1327" i="8"/>
  <c r="SBK1327" i="8"/>
  <c r="SBK1329" i="8" s="1"/>
  <c r="SBJ1327" i="8"/>
  <c r="SAZ1327" i="8"/>
  <c r="SAY1327" i="8"/>
  <c r="SAX1327" i="8"/>
  <c r="SAU1327" i="8"/>
  <c r="SAU1329" i="8" s="1"/>
  <c r="SAT1327" i="8"/>
  <c r="SAJ1327" i="8"/>
  <c r="SAI1327" i="8"/>
  <c r="SAH1327" i="8"/>
  <c r="SAE1327" i="8"/>
  <c r="SAE1329" i="8" s="1"/>
  <c r="SAD1327" i="8"/>
  <c r="RZT1327" i="8"/>
  <c r="RZS1327" i="8"/>
  <c r="RZR1327" i="8"/>
  <c r="RZO1327" i="8"/>
  <c r="RZO1329" i="8" s="1"/>
  <c r="RZN1327" i="8"/>
  <c r="RZD1327" i="8"/>
  <c r="RZC1327" i="8"/>
  <c r="RZB1327" i="8"/>
  <c r="RYY1327" i="8"/>
  <c r="RYY1329" i="8" s="1"/>
  <c r="RYX1327" i="8"/>
  <c r="RYN1327" i="8"/>
  <c r="RYM1327" i="8"/>
  <c r="RYL1327" i="8"/>
  <c r="RYI1327" i="8"/>
  <c r="RYI1329" i="8" s="1"/>
  <c r="RYH1327" i="8"/>
  <c r="RXX1327" i="8"/>
  <c r="RXW1327" i="8"/>
  <c r="RXV1327" i="8"/>
  <c r="RXS1327" i="8"/>
  <c r="RXS1329" i="8" s="1"/>
  <c r="RXR1327" i="8"/>
  <c r="RXH1327" i="8"/>
  <c r="RXG1327" i="8"/>
  <c r="RXF1327" i="8"/>
  <c r="RXC1327" i="8"/>
  <c r="RXC1329" i="8" s="1"/>
  <c r="RXB1327" i="8"/>
  <c r="RWR1327" i="8"/>
  <c r="RWQ1327" i="8"/>
  <c r="RWP1327" i="8"/>
  <c r="RWM1327" i="8"/>
  <c r="RWM1329" i="8" s="1"/>
  <c r="RWL1327" i="8"/>
  <c r="RWB1327" i="8"/>
  <c r="RWA1327" i="8"/>
  <c r="RVZ1327" i="8"/>
  <c r="RVW1327" i="8"/>
  <c r="RVW1329" i="8" s="1"/>
  <c r="RVV1327" i="8"/>
  <c r="RVL1327" i="8"/>
  <c r="RVK1327" i="8"/>
  <c r="RVJ1327" i="8"/>
  <c r="RVG1327" i="8"/>
  <c r="RVG1329" i="8" s="1"/>
  <c r="RVF1327" i="8"/>
  <c r="RUV1327" i="8"/>
  <c r="RUU1327" i="8"/>
  <c r="RUT1327" i="8"/>
  <c r="RUQ1327" i="8"/>
  <c r="RUQ1329" i="8" s="1"/>
  <c r="RUP1327" i="8"/>
  <c r="RUF1327" i="8"/>
  <c r="RUE1327" i="8"/>
  <c r="RUD1327" i="8"/>
  <c r="RUA1327" i="8"/>
  <c r="RUA1329" i="8" s="1"/>
  <c r="RTZ1327" i="8"/>
  <c r="RTP1327" i="8"/>
  <c r="RTO1327" i="8"/>
  <c r="RTN1327" i="8"/>
  <c r="RTK1327" i="8"/>
  <c r="RTK1329" i="8" s="1"/>
  <c r="RTJ1327" i="8"/>
  <c r="RSZ1327" i="8"/>
  <c r="RSY1327" i="8"/>
  <c r="RSX1327" i="8"/>
  <c r="RSU1327" i="8"/>
  <c r="RSU1329" i="8" s="1"/>
  <c r="RST1327" i="8"/>
  <c r="RSJ1327" i="8"/>
  <c r="RSI1327" i="8"/>
  <c r="RSH1327" i="8"/>
  <c r="RSE1327" i="8"/>
  <c r="RSE1329" i="8" s="1"/>
  <c r="RSD1327" i="8"/>
  <c r="RRT1327" i="8"/>
  <c r="RRS1327" i="8"/>
  <c r="RRR1327" i="8"/>
  <c r="RRO1327" i="8"/>
  <c r="RRO1329" i="8" s="1"/>
  <c r="RRN1327" i="8"/>
  <c r="RRD1327" i="8"/>
  <c r="RRC1327" i="8"/>
  <c r="RRB1327" i="8"/>
  <c r="RQY1327" i="8"/>
  <c r="RQY1329" i="8" s="1"/>
  <c r="RQX1327" i="8"/>
  <c r="RQN1327" i="8"/>
  <c r="RQM1327" i="8"/>
  <c r="RQL1327" i="8"/>
  <c r="RQI1327" i="8"/>
  <c r="RQI1329" i="8" s="1"/>
  <c r="RQH1327" i="8"/>
  <c r="RPX1327" i="8"/>
  <c r="RPW1327" i="8"/>
  <c r="RPV1327" i="8"/>
  <c r="RPS1327" i="8"/>
  <c r="RPS1329" i="8" s="1"/>
  <c r="RPR1327" i="8"/>
  <c r="RPH1327" i="8"/>
  <c r="RPG1327" i="8"/>
  <c r="RPF1327" i="8"/>
  <c r="RPC1327" i="8"/>
  <c r="RPC1329" i="8" s="1"/>
  <c r="RPB1327" i="8"/>
  <c r="ROR1327" i="8"/>
  <c r="ROQ1327" i="8"/>
  <c r="ROP1327" i="8"/>
  <c r="ROM1327" i="8"/>
  <c r="ROM1329" i="8" s="1"/>
  <c r="ROL1327" i="8"/>
  <c r="ROB1327" i="8"/>
  <c r="ROA1327" i="8"/>
  <c r="RNZ1327" i="8"/>
  <c r="RNW1327" i="8"/>
  <c r="RNW1329" i="8" s="1"/>
  <c r="RNV1327" i="8"/>
  <c r="RNL1327" i="8"/>
  <c r="RNK1327" i="8"/>
  <c r="RNJ1327" i="8"/>
  <c r="RNG1327" i="8"/>
  <c r="RNG1329" i="8" s="1"/>
  <c r="RNF1327" i="8"/>
  <c r="RMV1327" i="8"/>
  <c r="RMU1327" i="8"/>
  <c r="RMT1327" i="8"/>
  <c r="RMQ1327" i="8"/>
  <c r="RMQ1329" i="8" s="1"/>
  <c r="RMP1327" i="8"/>
  <c r="RMF1327" i="8"/>
  <c r="RME1327" i="8"/>
  <c r="RMD1327" i="8"/>
  <c r="RMA1327" i="8"/>
  <c r="RMA1329" i="8" s="1"/>
  <c r="RLZ1327" i="8"/>
  <c r="RLP1327" i="8"/>
  <c r="RLO1327" i="8"/>
  <c r="RLN1327" i="8"/>
  <c r="RLK1327" i="8"/>
  <c r="RLK1329" i="8" s="1"/>
  <c r="RLJ1327" i="8"/>
  <c r="RKZ1327" i="8"/>
  <c r="RKY1327" i="8"/>
  <c r="RKX1327" i="8"/>
  <c r="RKU1327" i="8"/>
  <c r="RKU1329" i="8" s="1"/>
  <c r="RKT1327" i="8"/>
  <c r="RKJ1327" i="8"/>
  <c r="RKI1327" i="8"/>
  <c r="RKH1327" i="8"/>
  <c r="RKE1327" i="8"/>
  <c r="RKE1329" i="8" s="1"/>
  <c r="RKD1327" i="8"/>
  <c r="RJT1327" i="8"/>
  <c r="RJS1327" i="8"/>
  <c r="RJR1327" i="8"/>
  <c r="RJO1327" i="8"/>
  <c r="RJO1329" i="8" s="1"/>
  <c r="RJN1327" i="8"/>
  <c r="RJD1327" i="8"/>
  <c r="RJC1327" i="8"/>
  <c r="RJB1327" i="8"/>
  <c r="RIY1327" i="8"/>
  <c r="RIY1329" i="8" s="1"/>
  <c r="RIX1327" i="8"/>
  <c r="RIN1327" i="8"/>
  <c r="RIM1327" i="8"/>
  <c r="RIL1327" i="8"/>
  <c r="RII1327" i="8"/>
  <c r="RII1329" i="8" s="1"/>
  <c r="RIH1327" i="8"/>
  <c r="RHX1327" i="8"/>
  <c r="RHW1327" i="8"/>
  <c r="RHV1327" i="8"/>
  <c r="RHS1327" i="8"/>
  <c r="RHS1329" i="8" s="1"/>
  <c r="RHR1327" i="8"/>
  <c r="RHH1327" i="8"/>
  <c r="RHG1327" i="8"/>
  <c r="RHF1327" i="8"/>
  <c r="RHC1327" i="8"/>
  <c r="RHC1329" i="8" s="1"/>
  <c r="RHB1327" i="8"/>
  <c r="RGR1327" i="8"/>
  <c r="RGQ1327" i="8"/>
  <c r="RGP1327" i="8"/>
  <c r="RGM1327" i="8"/>
  <c r="RGM1329" i="8" s="1"/>
  <c r="RGL1327" i="8"/>
  <c r="RGB1327" i="8"/>
  <c r="RGA1327" i="8"/>
  <c r="RFZ1327" i="8"/>
  <c r="RFW1327" i="8"/>
  <c r="RFW1329" i="8" s="1"/>
  <c r="RFV1327" i="8"/>
  <c r="RFL1327" i="8"/>
  <c r="RFK1327" i="8"/>
  <c r="RFJ1327" i="8"/>
  <c r="RFG1327" i="8"/>
  <c r="RFG1329" i="8" s="1"/>
  <c r="RFF1327" i="8"/>
  <c r="REV1327" i="8"/>
  <c r="REU1327" i="8"/>
  <c r="RET1327" i="8"/>
  <c r="REQ1327" i="8"/>
  <c r="REQ1329" i="8" s="1"/>
  <c r="REP1327" i="8"/>
  <c r="REF1327" i="8"/>
  <c r="REE1327" i="8"/>
  <c r="RED1327" i="8"/>
  <c r="REA1327" i="8"/>
  <c r="REA1329" i="8" s="1"/>
  <c r="RDZ1327" i="8"/>
  <c r="RDP1327" i="8"/>
  <c r="RDO1327" i="8"/>
  <c r="RDN1327" i="8"/>
  <c r="RDK1327" i="8"/>
  <c r="RDK1329" i="8" s="1"/>
  <c r="RDJ1327" i="8"/>
  <c r="RCZ1327" i="8"/>
  <c r="RCY1327" i="8"/>
  <c r="RCX1327" i="8"/>
  <c r="RCU1327" i="8"/>
  <c r="RCU1329" i="8" s="1"/>
  <c r="RCT1327" i="8"/>
  <c r="RCJ1327" i="8"/>
  <c r="RCI1327" i="8"/>
  <c r="RCH1327" i="8"/>
  <c r="RCE1327" i="8"/>
  <c r="RCE1329" i="8" s="1"/>
  <c r="RCD1327" i="8"/>
  <c r="RBT1327" i="8"/>
  <c r="RBS1327" i="8"/>
  <c r="RBR1327" i="8"/>
  <c r="RBO1327" i="8"/>
  <c r="RBO1329" i="8" s="1"/>
  <c r="RBN1327" i="8"/>
  <c r="RBD1327" i="8"/>
  <c r="RBC1327" i="8"/>
  <c r="RBB1327" i="8"/>
  <c r="RAY1327" i="8"/>
  <c r="RAY1329" i="8" s="1"/>
  <c r="RAX1327" i="8"/>
  <c r="RAN1327" i="8"/>
  <c r="RAM1327" i="8"/>
  <c r="RAL1327" i="8"/>
  <c r="RAI1327" i="8"/>
  <c r="RAI1329" i="8" s="1"/>
  <c r="RAH1327" i="8"/>
  <c r="QZX1327" i="8"/>
  <c r="QZW1327" i="8"/>
  <c r="QZV1327" i="8"/>
  <c r="QZS1327" i="8"/>
  <c r="QZS1329" i="8" s="1"/>
  <c r="QZR1327" i="8"/>
  <c r="QZH1327" i="8"/>
  <c r="QZG1327" i="8"/>
  <c r="QZF1327" i="8"/>
  <c r="QZC1327" i="8"/>
  <c r="QZC1329" i="8" s="1"/>
  <c r="QZB1327" i="8"/>
  <c r="QYR1327" i="8"/>
  <c r="QYQ1327" i="8"/>
  <c r="QYP1327" i="8"/>
  <c r="QYM1327" i="8"/>
  <c r="QYM1329" i="8" s="1"/>
  <c r="QYL1327" i="8"/>
  <c r="QYB1327" i="8"/>
  <c r="QYA1327" i="8"/>
  <c r="QXZ1327" i="8"/>
  <c r="QXW1327" i="8"/>
  <c r="QXW1329" i="8" s="1"/>
  <c r="QXV1327" i="8"/>
  <c r="QXL1327" i="8"/>
  <c r="QXK1327" i="8"/>
  <c r="QXJ1327" i="8"/>
  <c r="QXG1327" i="8"/>
  <c r="QXG1329" i="8" s="1"/>
  <c r="QXF1327" i="8"/>
  <c r="QWV1327" i="8"/>
  <c r="QWU1327" i="8"/>
  <c r="QWT1327" i="8"/>
  <c r="QWQ1327" i="8"/>
  <c r="QWQ1329" i="8" s="1"/>
  <c r="QWP1327" i="8"/>
  <c r="QWF1327" i="8"/>
  <c r="QWE1327" i="8"/>
  <c r="QWD1327" i="8"/>
  <c r="QWA1327" i="8"/>
  <c r="QWA1329" i="8" s="1"/>
  <c r="QVZ1327" i="8"/>
  <c r="QVP1327" i="8"/>
  <c r="QVO1327" i="8"/>
  <c r="QVN1327" i="8"/>
  <c r="QVK1327" i="8"/>
  <c r="QVK1329" i="8" s="1"/>
  <c r="QVJ1327" i="8"/>
  <c r="QUZ1327" i="8"/>
  <c r="QUY1327" i="8"/>
  <c r="QUX1327" i="8"/>
  <c r="QUU1327" i="8"/>
  <c r="QUU1329" i="8" s="1"/>
  <c r="QUT1327" i="8"/>
  <c r="QUJ1327" i="8"/>
  <c r="QUI1327" i="8"/>
  <c r="QUH1327" i="8"/>
  <c r="QUE1327" i="8"/>
  <c r="QUE1329" i="8" s="1"/>
  <c r="QUD1327" i="8"/>
  <c r="QTT1327" i="8"/>
  <c r="QTS1327" i="8"/>
  <c r="QTR1327" i="8"/>
  <c r="QTO1327" i="8"/>
  <c r="QTO1329" i="8" s="1"/>
  <c r="QTN1327" i="8"/>
  <c r="QTD1327" i="8"/>
  <c r="QTC1327" i="8"/>
  <c r="QTB1327" i="8"/>
  <c r="QSY1327" i="8"/>
  <c r="QSY1329" i="8" s="1"/>
  <c r="QSX1327" i="8"/>
  <c r="QSN1327" i="8"/>
  <c r="QSM1327" i="8"/>
  <c r="QSL1327" i="8"/>
  <c r="QSI1327" i="8"/>
  <c r="QSI1329" i="8" s="1"/>
  <c r="QSH1327" i="8"/>
  <c r="QRX1327" i="8"/>
  <c r="QRW1327" i="8"/>
  <c r="QRV1327" i="8"/>
  <c r="QRS1327" i="8"/>
  <c r="QRS1329" i="8" s="1"/>
  <c r="QRR1327" i="8"/>
  <c r="QRH1327" i="8"/>
  <c r="QRG1327" i="8"/>
  <c r="QRF1327" i="8"/>
  <c r="QRC1327" i="8"/>
  <c r="QRC1329" i="8" s="1"/>
  <c r="QRB1327" i="8"/>
  <c r="QQR1327" i="8"/>
  <c r="QQQ1327" i="8"/>
  <c r="QQP1327" i="8"/>
  <c r="QQM1327" i="8"/>
  <c r="QQM1329" i="8" s="1"/>
  <c r="QQL1327" i="8"/>
  <c r="QQB1327" i="8"/>
  <c r="QQA1327" i="8"/>
  <c r="QPZ1327" i="8"/>
  <c r="QPW1327" i="8"/>
  <c r="QPW1329" i="8" s="1"/>
  <c r="QPV1327" i="8"/>
  <c r="QPL1327" i="8"/>
  <c r="QPK1327" i="8"/>
  <c r="QPJ1327" i="8"/>
  <c r="QPG1327" i="8"/>
  <c r="QPG1329" i="8" s="1"/>
  <c r="QPF1327" i="8"/>
  <c r="QOV1327" i="8"/>
  <c r="QOU1327" i="8"/>
  <c r="QOT1327" i="8"/>
  <c r="QOQ1327" i="8"/>
  <c r="QOQ1329" i="8" s="1"/>
  <c r="QOP1327" i="8"/>
  <c r="QOF1327" i="8"/>
  <c r="QOE1327" i="8"/>
  <c r="QOD1327" i="8"/>
  <c r="QOA1327" i="8"/>
  <c r="QOA1329" i="8" s="1"/>
  <c r="QNZ1327" i="8"/>
  <c r="QNP1327" i="8"/>
  <c r="QNO1327" i="8"/>
  <c r="QNN1327" i="8"/>
  <c r="QNK1327" i="8"/>
  <c r="QNK1329" i="8" s="1"/>
  <c r="QNJ1327" i="8"/>
  <c r="QMZ1327" i="8"/>
  <c r="QMY1327" i="8"/>
  <c r="QMX1327" i="8"/>
  <c r="QMU1327" i="8"/>
  <c r="QMU1329" i="8" s="1"/>
  <c r="QMT1327" i="8"/>
  <c r="QMJ1327" i="8"/>
  <c r="QMI1327" i="8"/>
  <c r="QMH1327" i="8"/>
  <c r="QME1327" i="8"/>
  <c r="QME1329" i="8" s="1"/>
  <c r="QMD1327" i="8"/>
  <c r="QLT1327" i="8"/>
  <c r="QLS1327" i="8"/>
  <c r="QLR1327" i="8"/>
  <c r="QLO1327" i="8"/>
  <c r="QLO1329" i="8" s="1"/>
  <c r="QLN1327" i="8"/>
  <c r="QLD1327" i="8"/>
  <c r="QLC1327" i="8"/>
  <c r="QLB1327" i="8"/>
  <c r="QKY1327" i="8"/>
  <c r="QKY1329" i="8" s="1"/>
  <c r="QKX1327" i="8"/>
  <c r="QKN1327" i="8"/>
  <c r="QKM1327" i="8"/>
  <c r="QKL1327" i="8"/>
  <c r="QKI1327" i="8"/>
  <c r="QKI1329" i="8" s="1"/>
  <c r="QKH1327" i="8"/>
  <c r="QJX1327" i="8"/>
  <c r="QJW1327" i="8"/>
  <c r="QJV1327" i="8"/>
  <c r="QJS1327" i="8"/>
  <c r="QJS1329" i="8" s="1"/>
  <c r="QJR1327" i="8"/>
  <c r="QJH1327" i="8"/>
  <c r="QJG1327" i="8"/>
  <c r="QJF1327" i="8"/>
  <c r="QJC1327" i="8"/>
  <c r="QJC1329" i="8" s="1"/>
  <c r="QJB1327" i="8"/>
  <c r="QIR1327" i="8"/>
  <c r="QIQ1327" i="8"/>
  <c r="QIP1327" i="8"/>
  <c r="QIM1327" i="8"/>
  <c r="QIM1329" i="8" s="1"/>
  <c r="QIL1327" i="8"/>
  <c r="QIB1327" i="8"/>
  <c r="QIA1327" i="8"/>
  <c r="QHZ1327" i="8"/>
  <c r="QHW1327" i="8"/>
  <c r="QHW1329" i="8" s="1"/>
  <c r="QHV1327" i="8"/>
  <c r="QHL1327" i="8"/>
  <c r="QHK1327" i="8"/>
  <c r="QHJ1327" i="8"/>
  <c r="QHG1327" i="8"/>
  <c r="QHG1329" i="8" s="1"/>
  <c r="QHF1327" i="8"/>
  <c r="QGV1327" i="8"/>
  <c r="QGU1327" i="8"/>
  <c r="QGT1327" i="8"/>
  <c r="QGQ1327" i="8"/>
  <c r="QGQ1329" i="8" s="1"/>
  <c r="QGP1327" i="8"/>
  <c r="QGF1327" i="8"/>
  <c r="QGE1327" i="8"/>
  <c r="QGD1327" i="8"/>
  <c r="QGA1327" i="8"/>
  <c r="QGA1329" i="8" s="1"/>
  <c r="QFZ1327" i="8"/>
  <c r="QFP1327" i="8"/>
  <c r="QFO1327" i="8"/>
  <c r="QFN1327" i="8"/>
  <c r="QFK1327" i="8"/>
  <c r="QFK1329" i="8" s="1"/>
  <c r="QFJ1327" i="8"/>
  <c r="QEZ1327" i="8"/>
  <c r="QEY1327" i="8"/>
  <c r="QEX1327" i="8"/>
  <c r="QEU1327" i="8"/>
  <c r="QEU1329" i="8" s="1"/>
  <c r="QET1327" i="8"/>
  <c r="QEJ1327" i="8"/>
  <c r="QEI1327" i="8"/>
  <c r="QEH1327" i="8"/>
  <c r="QEE1327" i="8"/>
  <c r="QEE1329" i="8" s="1"/>
  <c r="QED1327" i="8"/>
  <c r="QDT1327" i="8"/>
  <c r="QDS1327" i="8"/>
  <c r="QDR1327" i="8"/>
  <c r="QDO1327" i="8"/>
  <c r="QDO1329" i="8" s="1"/>
  <c r="QDN1327" i="8"/>
  <c r="QDD1327" i="8"/>
  <c r="QDC1327" i="8"/>
  <c r="QDB1327" i="8"/>
  <c r="QCY1327" i="8"/>
  <c r="QCY1329" i="8" s="1"/>
  <c r="QCX1327" i="8"/>
  <c r="QCN1327" i="8"/>
  <c r="QCM1327" i="8"/>
  <c r="QCL1327" i="8"/>
  <c r="QCI1327" i="8"/>
  <c r="QCI1329" i="8" s="1"/>
  <c r="QCH1327" i="8"/>
  <c r="QBX1327" i="8"/>
  <c r="QBW1327" i="8"/>
  <c r="QBV1327" i="8"/>
  <c r="QBS1327" i="8"/>
  <c r="QBS1329" i="8" s="1"/>
  <c r="QBR1327" i="8"/>
  <c r="QBH1327" i="8"/>
  <c r="QBG1327" i="8"/>
  <c r="QBF1327" i="8"/>
  <c r="QBC1327" i="8"/>
  <c r="QBC1329" i="8" s="1"/>
  <c r="QBB1327" i="8"/>
  <c r="QAR1327" i="8"/>
  <c r="QAQ1327" i="8"/>
  <c r="QAP1327" i="8"/>
  <c r="QAM1327" i="8"/>
  <c r="QAM1329" i="8" s="1"/>
  <c r="QAL1327" i="8"/>
  <c r="QAB1327" i="8"/>
  <c r="QAA1327" i="8"/>
  <c r="PZZ1327" i="8"/>
  <c r="PZW1327" i="8"/>
  <c r="PZW1329" i="8" s="1"/>
  <c r="PZV1327" i="8"/>
  <c r="PZL1327" i="8"/>
  <c r="PZK1327" i="8"/>
  <c r="PZJ1327" i="8"/>
  <c r="PZG1327" i="8"/>
  <c r="PZG1329" i="8" s="1"/>
  <c r="PZF1327" i="8"/>
  <c r="PYV1327" i="8"/>
  <c r="PYU1327" i="8"/>
  <c r="PYT1327" i="8"/>
  <c r="PYQ1327" i="8"/>
  <c r="PYQ1329" i="8" s="1"/>
  <c r="PYP1327" i="8"/>
  <c r="PYF1327" i="8"/>
  <c r="PYE1327" i="8"/>
  <c r="PYD1327" i="8"/>
  <c r="PYA1327" i="8"/>
  <c r="PYA1329" i="8" s="1"/>
  <c r="PXZ1327" i="8"/>
  <c r="PXP1327" i="8"/>
  <c r="PXO1327" i="8"/>
  <c r="PXN1327" i="8"/>
  <c r="PXK1327" i="8"/>
  <c r="PXK1329" i="8" s="1"/>
  <c r="PXJ1327" i="8"/>
  <c r="PWZ1327" i="8"/>
  <c r="PWY1327" i="8"/>
  <c r="PWX1327" i="8"/>
  <c r="PWU1327" i="8"/>
  <c r="PWU1329" i="8" s="1"/>
  <c r="PWT1327" i="8"/>
  <c r="PWJ1327" i="8"/>
  <c r="PWI1327" i="8"/>
  <c r="PWH1327" i="8"/>
  <c r="PWE1327" i="8"/>
  <c r="PWE1329" i="8" s="1"/>
  <c r="PWD1327" i="8"/>
  <c r="PVT1327" i="8"/>
  <c r="PVS1327" i="8"/>
  <c r="PVR1327" i="8"/>
  <c r="PVO1327" i="8"/>
  <c r="PVO1329" i="8" s="1"/>
  <c r="PVN1327" i="8"/>
  <c r="PVD1327" i="8"/>
  <c r="PVC1327" i="8"/>
  <c r="PVB1327" i="8"/>
  <c r="PUY1327" i="8"/>
  <c r="PUY1329" i="8" s="1"/>
  <c r="PUX1327" i="8"/>
  <c r="PUN1327" i="8"/>
  <c r="PUM1327" i="8"/>
  <c r="PUL1327" i="8"/>
  <c r="PUI1327" i="8"/>
  <c r="PUI1329" i="8" s="1"/>
  <c r="PUH1327" i="8"/>
  <c r="PTX1327" i="8"/>
  <c r="PTW1327" i="8"/>
  <c r="PTV1327" i="8"/>
  <c r="PTS1327" i="8"/>
  <c r="PTS1329" i="8" s="1"/>
  <c r="PTR1327" i="8"/>
  <c r="PTH1327" i="8"/>
  <c r="PTG1327" i="8"/>
  <c r="PTF1327" i="8"/>
  <c r="PTC1327" i="8"/>
  <c r="PTC1329" i="8" s="1"/>
  <c r="PTB1327" i="8"/>
  <c r="PSR1327" i="8"/>
  <c r="PSQ1327" i="8"/>
  <c r="PSP1327" i="8"/>
  <c r="PSM1327" i="8"/>
  <c r="PSM1329" i="8" s="1"/>
  <c r="PSL1327" i="8"/>
  <c r="PSB1327" i="8"/>
  <c r="PSA1327" i="8"/>
  <c r="PRZ1327" i="8"/>
  <c r="PRW1327" i="8"/>
  <c r="PRW1329" i="8" s="1"/>
  <c r="PRV1327" i="8"/>
  <c r="PRL1327" i="8"/>
  <c r="PRK1327" i="8"/>
  <c r="PRJ1327" i="8"/>
  <c r="PRG1327" i="8"/>
  <c r="PRG1329" i="8" s="1"/>
  <c r="PRF1327" i="8"/>
  <c r="PQV1327" i="8"/>
  <c r="PQU1327" i="8"/>
  <c r="PQT1327" i="8"/>
  <c r="PQQ1327" i="8"/>
  <c r="PQQ1329" i="8" s="1"/>
  <c r="PQP1327" i="8"/>
  <c r="PQF1327" i="8"/>
  <c r="PQE1327" i="8"/>
  <c r="PQD1327" i="8"/>
  <c r="PQA1327" i="8"/>
  <c r="PQA1329" i="8" s="1"/>
  <c r="PPZ1327" i="8"/>
  <c r="PPP1327" i="8"/>
  <c r="PPO1327" i="8"/>
  <c r="PPN1327" i="8"/>
  <c r="PPK1327" i="8"/>
  <c r="PPK1329" i="8" s="1"/>
  <c r="PPJ1327" i="8"/>
  <c r="POZ1327" i="8"/>
  <c r="POY1327" i="8"/>
  <c r="POX1327" i="8"/>
  <c r="POU1327" i="8"/>
  <c r="POU1329" i="8" s="1"/>
  <c r="POT1327" i="8"/>
  <c r="POJ1327" i="8"/>
  <c r="POI1327" i="8"/>
  <c r="POH1327" i="8"/>
  <c r="POE1327" i="8"/>
  <c r="POE1329" i="8" s="1"/>
  <c r="POD1327" i="8"/>
  <c r="PNT1327" i="8"/>
  <c r="PNS1327" i="8"/>
  <c r="PNR1327" i="8"/>
  <c r="PNO1327" i="8"/>
  <c r="PNO1329" i="8" s="1"/>
  <c r="PNN1327" i="8"/>
  <c r="PND1327" i="8"/>
  <c r="PNC1327" i="8"/>
  <c r="PNB1327" i="8"/>
  <c r="PMY1327" i="8"/>
  <c r="PMY1329" i="8" s="1"/>
  <c r="PMX1327" i="8"/>
  <c r="PMN1327" i="8"/>
  <c r="PMM1327" i="8"/>
  <c r="PML1327" i="8"/>
  <c r="PMI1327" i="8"/>
  <c r="PMI1329" i="8" s="1"/>
  <c r="PMH1327" i="8"/>
  <c r="PLX1327" i="8"/>
  <c r="PLW1327" i="8"/>
  <c r="PLV1327" i="8"/>
  <c r="PLS1327" i="8"/>
  <c r="PLS1329" i="8" s="1"/>
  <c r="PLR1327" i="8"/>
  <c r="PLH1327" i="8"/>
  <c r="PLG1327" i="8"/>
  <c r="PLF1327" i="8"/>
  <c r="PLC1327" i="8"/>
  <c r="PLC1329" i="8" s="1"/>
  <c r="PLB1327" i="8"/>
  <c r="PKR1327" i="8"/>
  <c r="PKQ1327" i="8"/>
  <c r="PKP1327" i="8"/>
  <c r="PKM1327" i="8"/>
  <c r="PKM1329" i="8" s="1"/>
  <c r="PKL1327" i="8"/>
  <c r="PKB1327" i="8"/>
  <c r="PKA1327" i="8"/>
  <c r="PJZ1327" i="8"/>
  <c r="PJW1327" i="8"/>
  <c r="PJW1329" i="8" s="1"/>
  <c r="PJV1327" i="8"/>
  <c r="PJL1327" i="8"/>
  <c r="PJK1327" i="8"/>
  <c r="PJJ1327" i="8"/>
  <c r="PJG1327" i="8"/>
  <c r="PJG1329" i="8" s="1"/>
  <c r="PJF1327" i="8"/>
  <c r="PIV1327" i="8"/>
  <c r="PIU1327" i="8"/>
  <c r="PIT1327" i="8"/>
  <c r="PIQ1327" i="8"/>
  <c r="PIQ1329" i="8" s="1"/>
  <c r="PIP1327" i="8"/>
  <c r="PIF1327" i="8"/>
  <c r="PIE1327" i="8"/>
  <c r="PID1327" i="8"/>
  <c r="PIA1327" i="8"/>
  <c r="PIA1329" i="8" s="1"/>
  <c r="PHZ1327" i="8"/>
  <c r="PHP1327" i="8"/>
  <c r="PHO1327" i="8"/>
  <c r="PHN1327" i="8"/>
  <c r="PHK1327" i="8"/>
  <c r="PHK1329" i="8" s="1"/>
  <c r="PHJ1327" i="8"/>
  <c r="PGZ1327" i="8"/>
  <c r="PGY1327" i="8"/>
  <c r="PGX1327" i="8"/>
  <c r="PGU1327" i="8"/>
  <c r="PGU1329" i="8" s="1"/>
  <c r="PGT1327" i="8"/>
  <c r="PGJ1327" i="8"/>
  <c r="PGI1327" i="8"/>
  <c r="PGH1327" i="8"/>
  <c r="PGE1327" i="8"/>
  <c r="PGE1329" i="8" s="1"/>
  <c r="PGD1327" i="8"/>
  <c r="PFT1327" i="8"/>
  <c r="PFS1327" i="8"/>
  <c r="PFR1327" i="8"/>
  <c r="PFO1327" i="8"/>
  <c r="PFO1329" i="8" s="1"/>
  <c r="PFN1327" i="8"/>
  <c r="PFD1327" i="8"/>
  <c r="PFC1327" i="8"/>
  <c r="PFB1327" i="8"/>
  <c r="PEY1327" i="8"/>
  <c r="PEY1329" i="8" s="1"/>
  <c r="PEX1327" i="8"/>
  <c r="PEN1327" i="8"/>
  <c r="PEM1327" i="8"/>
  <c r="PEL1327" i="8"/>
  <c r="PEI1327" i="8"/>
  <c r="PEI1329" i="8" s="1"/>
  <c r="PEH1327" i="8"/>
  <c r="PDX1327" i="8"/>
  <c r="PDW1327" i="8"/>
  <c r="PDV1327" i="8"/>
  <c r="PDS1327" i="8"/>
  <c r="PDS1329" i="8" s="1"/>
  <c r="PDR1327" i="8"/>
  <c r="PDH1327" i="8"/>
  <c r="PDG1327" i="8"/>
  <c r="PDF1327" i="8"/>
  <c r="PDC1327" i="8"/>
  <c r="PDC1329" i="8" s="1"/>
  <c r="PDB1327" i="8"/>
  <c r="PCR1327" i="8"/>
  <c r="PCQ1327" i="8"/>
  <c r="PCP1327" i="8"/>
  <c r="PCM1327" i="8"/>
  <c r="PCM1329" i="8" s="1"/>
  <c r="PCL1327" i="8"/>
  <c r="PCB1327" i="8"/>
  <c r="PCA1327" i="8"/>
  <c r="PBZ1327" i="8"/>
  <c r="PBW1327" i="8"/>
  <c r="PBW1329" i="8" s="1"/>
  <c r="PBV1327" i="8"/>
  <c r="PBL1327" i="8"/>
  <c r="PBK1327" i="8"/>
  <c r="PBJ1327" i="8"/>
  <c r="PBG1327" i="8"/>
  <c r="PBG1329" i="8" s="1"/>
  <c r="PBF1327" i="8"/>
  <c r="PAV1327" i="8"/>
  <c r="PAU1327" i="8"/>
  <c r="PAT1327" i="8"/>
  <c r="PAQ1327" i="8"/>
  <c r="PAQ1329" i="8" s="1"/>
  <c r="PAP1327" i="8"/>
  <c r="PAF1327" i="8"/>
  <c r="PAE1327" i="8"/>
  <c r="PAD1327" i="8"/>
  <c r="PAA1327" i="8"/>
  <c r="PAA1329" i="8" s="1"/>
  <c r="OZZ1327" i="8"/>
  <c r="OZP1327" i="8"/>
  <c r="OZO1327" i="8"/>
  <c r="OZN1327" i="8"/>
  <c r="OZK1327" i="8"/>
  <c r="OZK1329" i="8" s="1"/>
  <c r="OZJ1327" i="8"/>
  <c r="OYZ1327" i="8"/>
  <c r="OYY1327" i="8"/>
  <c r="OYX1327" i="8"/>
  <c r="OYU1327" i="8"/>
  <c r="OYU1329" i="8" s="1"/>
  <c r="OYT1327" i="8"/>
  <c r="OYJ1327" i="8"/>
  <c r="OYI1327" i="8"/>
  <c r="OYH1327" i="8"/>
  <c r="OYE1327" i="8"/>
  <c r="OYE1329" i="8" s="1"/>
  <c r="OYD1327" i="8"/>
  <c r="OXT1327" i="8"/>
  <c r="OXS1327" i="8"/>
  <c r="OXR1327" i="8"/>
  <c r="OXO1327" i="8"/>
  <c r="OXO1329" i="8" s="1"/>
  <c r="OXN1327" i="8"/>
  <c r="OXD1327" i="8"/>
  <c r="OXC1327" i="8"/>
  <c r="OXB1327" i="8"/>
  <c r="OWY1327" i="8"/>
  <c r="OWY1329" i="8" s="1"/>
  <c r="OWX1327" i="8"/>
  <c r="OWN1327" i="8"/>
  <c r="OWM1327" i="8"/>
  <c r="OWL1327" i="8"/>
  <c r="OWI1327" i="8"/>
  <c r="OWI1329" i="8" s="1"/>
  <c r="OWH1327" i="8"/>
  <c r="OVX1327" i="8"/>
  <c r="OVW1327" i="8"/>
  <c r="OVV1327" i="8"/>
  <c r="OVS1327" i="8"/>
  <c r="OVS1329" i="8" s="1"/>
  <c r="OVR1327" i="8"/>
  <c r="OVH1327" i="8"/>
  <c r="OVG1327" i="8"/>
  <c r="OVF1327" i="8"/>
  <c r="OVC1327" i="8"/>
  <c r="OVC1329" i="8" s="1"/>
  <c r="OVB1327" i="8"/>
  <c r="OUR1327" i="8"/>
  <c r="OUQ1327" i="8"/>
  <c r="OUP1327" i="8"/>
  <c r="OUM1327" i="8"/>
  <c r="OUM1329" i="8" s="1"/>
  <c r="OUL1327" i="8"/>
  <c r="OUB1327" i="8"/>
  <c r="OUA1327" i="8"/>
  <c r="OTZ1327" i="8"/>
  <c r="OTW1327" i="8"/>
  <c r="OTW1329" i="8" s="1"/>
  <c r="OTV1327" i="8"/>
  <c r="OTL1327" i="8"/>
  <c r="OTK1327" i="8"/>
  <c r="OTJ1327" i="8"/>
  <c r="OTG1327" i="8"/>
  <c r="OTG1329" i="8" s="1"/>
  <c r="OTF1327" i="8"/>
  <c r="OSV1327" i="8"/>
  <c r="OSU1327" i="8"/>
  <c r="OST1327" i="8"/>
  <c r="OSQ1327" i="8"/>
  <c r="OSQ1329" i="8" s="1"/>
  <c r="OSP1327" i="8"/>
  <c r="OSF1327" i="8"/>
  <c r="OSE1327" i="8"/>
  <c r="OSD1327" i="8"/>
  <c r="OSA1327" i="8"/>
  <c r="OSA1329" i="8" s="1"/>
  <c r="ORZ1327" i="8"/>
  <c r="ORP1327" i="8"/>
  <c r="ORO1327" i="8"/>
  <c r="ORN1327" i="8"/>
  <c r="ORK1327" i="8"/>
  <c r="ORK1329" i="8" s="1"/>
  <c r="ORJ1327" i="8"/>
  <c r="OQZ1327" i="8"/>
  <c r="OQY1327" i="8"/>
  <c r="OQX1327" i="8"/>
  <c r="OQU1327" i="8"/>
  <c r="OQU1329" i="8" s="1"/>
  <c r="OQT1327" i="8"/>
  <c r="OQJ1327" i="8"/>
  <c r="OQI1327" i="8"/>
  <c r="OQH1327" i="8"/>
  <c r="OQE1327" i="8"/>
  <c r="OQE1329" i="8" s="1"/>
  <c r="OQD1327" i="8"/>
  <c r="OPT1327" i="8"/>
  <c r="OPS1327" i="8"/>
  <c r="OPR1327" i="8"/>
  <c r="OPO1327" i="8"/>
  <c r="OPO1329" i="8" s="1"/>
  <c r="OPN1327" i="8"/>
  <c r="OPD1327" i="8"/>
  <c r="OPC1327" i="8"/>
  <c r="OPB1327" i="8"/>
  <c r="OOY1327" i="8"/>
  <c r="OOY1329" i="8" s="1"/>
  <c r="OOX1327" i="8"/>
  <c r="OON1327" i="8"/>
  <c r="OOM1327" i="8"/>
  <c r="OOL1327" i="8"/>
  <c r="OOI1327" i="8"/>
  <c r="OOI1329" i="8" s="1"/>
  <c r="OOH1327" i="8"/>
  <c r="ONX1327" i="8"/>
  <c r="ONW1327" i="8"/>
  <c r="ONV1327" i="8"/>
  <c r="ONS1327" i="8"/>
  <c r="ONS1329" i="8" s="1"/>
  <c r="ONR1327" i="8"/>
  <c r="ONH1327" i="8"/>
  <c r="ONG1327" i="8"/>
  <c r="ONF1327" i="8"/>
  <c r="ONC1327" i="8"/>
  <c r="ONC1329" i="8" s="1"/>
  <c r="ONB1327" i="8"/>
  <c r="OMR1327" i="8"/>
  <c r="OMQ1327" i="8"/>
  <c r="OMP1327" i="8"/>
  <c r="OMM1327" i="8"/>
  <c r="OMM1329" i="8" s="1"/>
  <c r="OML1327" i="8"/>
  <c r="OMB1327" i="8"/>
  <c r="OMA1327" i="8"/>
  <c r="OLZ1327" i="8"/>
  <c r="OLW1327" i="8"/>
  <c r="OLW1329" i="8" s="1"/>
  <c r="OLV1327" i="8"/>
  <c r="OLL1327" i="8"/>
  <c r="OLK1327" i="8"/>
  <c r="OLJ1327" i="8"/>
  <c r="OLG1327" i="8"/>
  <c r="OLG1329" i="8" s="1"/>
  <c r="OLF1327" i="8"/>
  <c r="OKV1327" i="8"/>
  <c r="OKU1327" i="8"/>
  <c r="OKT1327" i="8"/>
  <c r="OKQ1327" i="8"/>
  <c r="OKQ1329" i="8" s="1"/>
  <c r="OKP1327" i="8"/>
  <c r="OKF1327" i="8"/>
  <c r="OKE1327" i="8"/>
  <c r="OKD1327" i="8"/>
  <c r="OKA1327" i="8"/>
  <c r="OKA1329" i="8" s="1"/>
  <c r="OJZ1327" i="8"/>
  <c r="OJP1327" i="8"/>
  <c r="OJO1327" i="8"/>
  <c r="OJN1327" i="8"/>
  <c r="OJK1327" i="8"/>
  <c r="OJK1329" i="8" s="1"/>
  <c r="OJJ1327" i="8"/>
  <c r="OIZ1327" i="8"/>
  <c r="OIY1327" i="8"/>
  <c r="OIX1327" i="8"/>
  <c r="OIU1327" i="8"/>
  <c r="OIU1329" i="8" s="1"/>
  <c r="OIT1327" i="8"/>
  <c r="OIJ1327" i="8"/>
  <c r="OII1327" i="8"/>
  <c r="OIH1327" i="8"/>
  <c r="OIE1327" i="8"/>
  <c r="OIE1329" i="8" s="1"/>
  <c r="OID1327" i="8"/>
  <c r="OHT1327" i="8"/>
  <c r="OHS1327" i="8"/>
  <c r="OHR1327" i="8"/>
  <c r="OHO1327" i="8"/>
  <c r="OHO1329" i="8" s="1"/>
  <c r="OHN1327" i="8"/>
  <c r="OHD1327" i="8"/>
  <c r="OHC1327" i="8"/>
  <c r="OHB1327" i="8"/>
  <c r="OGY1327" i="8"/>
  <c r="OGY1329" i="8" s="1"/>
  <c r="OGX1327" i="8"/>
  <c r="OGN1327" i="8"/>
  <c r="OGM1327" i="8"/>
  <c r="OGL1327" i="8"/>
  <c r="OGI1327" i="8"/>
  <c r="OGI1329" i="8" s="1"/>
  <c r="OGH1327" i="8"/>
  <c r="OFX1327" i="8"/>
  <c r="OFW1327" i="8"/>
  <c r="OFV1327" i="8"/>
  <c r="OFS1327" i="8"/>
  <c r="OFS1329" i="8" s="1"/>
  <c r="OFR1327" i="8"/>
  <c r="OFH1327" i="8"/>
  <c r="OFG1327" i="8"/>
  <c r="OFF1327" i="8"/>
  <c r="OFC1327" i="8"/>
  <c r="OFC1329" i="8" s="1"/>
  <c r="OFB1327" i="8"/>
  <c r="OER1327" i="8"/>
  <c r="OEQ1327" i="8"/>
  <c r="OEP1327" i="8"/>
  <c r="OEM1327" i="8"/>
  <c r="OEM1329" i="8" s="1"/>
  <c r="OEL1327" i="8"/>
  <c r="OEB1327" i="8"/>
  <c r="OEA1327" i="8"/>
  <c r="ODZ1327" i="8"/>
  <c r="ODW1327" i="8"/>
  <c r="ODW1329" i="8" s="1"/>
  <c r="ODV1327" i="8"/>
  <c r="ODL1327" i="8"/>
  <c r="ODK1327" i="8"/>
  <c r="ODJ1327" i="8"/>
  <c r="ODG1327" i="8"/>
  <c r="ODG1329" i="8" s="1"/>
  <c r="ODF1327" i="8"/>
  <c r="OCV1327" i="8"/>
  <c r="OCU1327" i="8"/>
  <c r="OCT1327" i="8"/>
  <c r="OCQ1327" i="8"/>
  <c r="OCQ1329" i="8" s="1"/>
  <c r="OCP1327" i="8"/>
  <c r="OCF1327" i="8"/>
  <c r="OCE1327" i="8"/>
  <c r="OCD1327" i="8"/>
  <c r="OCA1327" i="8"/>
  <c r="OCA1329" i="8" s="1"/>
  <c r="OBZ1327" i="8"/>
  <c r="OBP1327" i="8"/>
  <c r="OBO1327" i="8"/>
  <c r="OBN1327" i="8"/>
  <c r="OBK1327" i="8"/>
  <c r="OBK1329" i="8" s="1"/>
  <c r="OBJ1327" i="8"/>
  <c r="OAZ1327" i="8"/>
  <c r="OAY1327" i="8"/>
  <c r="OAX1327" i="8"/>
  <c r="OAU1327" i="8"/>
  <c r="OAU1329" i="8" s="1"/>
  <c r="OAT1327" i="8"/>
  <c r="OAJ1327" i="8"/>
  <c r="OAI1327" i="8"/>
  <c r="OAH1327" i="8"/>
  <c r="OAE1327" i="8"/>
  <c r="OAE1329" i="8" s="1"/>
  <c r="OAD1327" i="8"/>
  <c r="NZT1327" i="8"/>
  <c r="NZS1327" i="8"/>
  <c r="NZR1327" i="8"/>
  <c r="NZO1327" i="8"/>
  <c r="NZO1329" i="8" s="1"/>
  <c r="NZN1327" i="8"/>
  <c r="NZD1327" i="8"/>
  <c r="NZC1327" i="8"/>
  <c r="NZB1327" i="8"/>
  <c r="NYY1327" i="8"/>
  <c r="NYY1329" i="8" s="1"/>
  <c r="NYX1327" i="8"/>
  <c r="NYN1327" i="8"/>
  <c r="NYM1327" i="8"/>
  <c r="NYL1327" i="8"/>
  <c r="NYI1327" i="8"/>
  <c r="NYI1329" i="8" s="1"/>
  <c r="NYH1327" i="8"/>
  <c r="NXX1327" i="8"/>
  <c r="NXW1327" i="8"/>
  <c r="NXV1327" i="8"/>
  <c r="NXS1327" i="8"/>
  <c r="NXS1329" i="8" s="1"/>
  <c r="NXR1327" i="8"/>
  <c r="NXH1327" i="8"/>
  <c r="NXG1327" i="8"/>
  <c r="NXF1327" i="8"/>
  <c r="NXC1327" i="8"/>
  <c r="NXC1329" i="8" s="1"/>
  <c r="NXB1327" i="8"/>
  <c r="NWR1327" i="8"/>
  <c r="NWQ1327" i="8"/>
  <c r="NWP1327" i="8"/>
  <c r="NWM1327" i="8"/>
  <c r="NWM1329" i="8" s="1"/>
  <c r="NWL1327" i="8"/>
  <c r="NWB1327" i="8"/>
  <c r="NWA1327" i="8"/>
  <c r="NVZ1327" i="8"/>
  <c r="NVW1327" i="8"/>
  <c r="NVW1329" i="8" s="1"/>
  <c r="NVV1327" i="8"/>
  <c r="NVL1327" i="8"/>
  <c r="NVK1327" i="8"/>
  <c r="NVJ1327" i="8"/>
  <c r="NVG1327" i="8"/>
  <c r="NVG1329" i="8" s="1"/>
  <c r="NVF1327" i="8"/>
  <c r="NUV1327" i="8"/>
  <c r="NUU1327" i="8"/>
  <c r="NUT1327" i="8"/>
  <c r="NUQ1327" i="8"/>
  <c r="NUQ1329" i="8" s="1"/>
  <c r="NUP1327" i="8"/>
  <c r="NUF1327" i="8"/>
  <c r="NUE1327" i="8"/>
  <c r="NUD1327" i="8"/>
  <c r="NUA1327" i="8"/>
  <c r="NUA1329" i="8" s="1"/>
  <c r="NTZ1327" i="8"/>
  <c r="NTP1327" i="8"/>
  <c r="NTO1327" i="8"/>
  <c r="NTN1327" i="8"/>
  <c r="NTK1327" i="8"/>
  <c r="NTK1329" i="8" s="1"/>
  <c r="NTJ1327" i="8"/>
  <c r="NSZ1327" i="8"/>
  <c r="NSY1327" i="8"/>
  <c r="NSX1327" i="8"/>
  <c r="NSU1327" i="8"/>
  <c r="NSU1329" i="8" s="1"/>
  <c r="NST1327" i="8"/>
  <c r="NSJ1327" i="8"/>
  <c r="NSI1327" i="8"/>
  <c r="NSH1327" i="8"/>
  <c r="NSE1327" i="8"/>
  <c r="NSE1329" i="8" s="1"/>
  <c r="NSD1327" i="8"/>
  <c r="NRT1327" i="8"/>
  <c r="NRS1327" i="8"/>
  <c r="NRR1327" i="8"/>
  <c r="NRO1327" i="8"/>
  <c r="NRO1329" i="8" s="1"/>
  <c r="NRN1327" i="8"/>
  <c r="NRD1327" i="8"/>
  <c r="NRC1327" i="8"/>
  <c r="NRB1327" i="8"/>
  <c r="NQY1327" i="8"/>
  <c r="NQY1329" i="8" s="1"/>
  <c r="NQX1327" i="8"/>
  <c r="NQN1327" i="8"/>
  <c r="NQM1327" i="8"/>
  <c r="NQL1327" i="8"/>
  <c r="NQI1327" i="8"/>
  <c r="NQI1329" i="8" s="1"/>
  <c r="NQH1327" i="8"/>
  <c r="NPX1327" i="8"/>
  <c r="NPW1327" i="8"/>
  <c r="NPV1327" i="8"/>
  <c r="NPS1327" i="8"/>
  <c r="NPS1329" i="8" s="1"/>
  <c r="NPR1327" i="8"/>
  <c r="NPH1327" i="8"/>
  <c r="NPG1327" i="8"/>
  <c r="NPF1327" i="8"/>
  <c r="NPC1327" i="8"/>
  <c r="NPC1329" i="8" s="1"/>
  <c r="NPB1327" i="8"/>
  <c r="NOR1327" i="8"/>
  <c r="NOQ1327" i="8"/>
  <c r="NOP1327" i="8"/>
  <c r="NOM1327" i="8"/>
  <c r="NOM1329" i="8" s="1"/>
  <c r="NOL1327" i="8"/>
  <c r="NOB1327" i="8"/>
  <c r="NOA1327" i="8"/>
  <c r="NNZ1327" i="8"/>
  <c r="NNW1327" i="8"/>
  <c r="NNW1329" i="8" s="1"/>
  <c r="NNV1327" i="8"/>
  <c r="NNL1327" i="8"/>
  <c r="NNK1327" i="8"/>
  <c r="NNJ1327" i="8"/>
  <c r="NNG1327" i="8"/>
  <c r="NNG1329" i="8" s="1"/>
  <c r="NNF1327" i="8"/>
  <c r="NMV1327" i="8"/>
  <c r="NMU1327" i="8"/>
  <c r="NMT1327" i="8"/>
  <c r="NMQ1327" i="8"/>
  <c r="NMQ1329" i="8" s="1"/>
  <c r="NMP1327" i="8"/>
  <c r="NMF1327" i="8"/>
  <c r="NME1327" i="8"/>
  <c r="NMD1327" i="8"/>
  <c r="NMA1327" i="8"/>
  <c r="NMA1329" i="8" s="1"/>
  <c r="NLZ1327" i="8"/>
  <c r="NLP1327" i="8"/>
  <c r="NLO1327" i="8"/>
  <c r="NLN1327" i="8"/>
  <c r="NLK1327" i="8"/>
  <c r="NLK1329" i="8" s="1"/>
  <c r="NLJ1327" i="8"/>
  <c r="NKZ1327" i="8"/>
  <c r="NKY1327" i="8"/>
  <c r="NKX1327" i="8"/>
  <c r="NKU1327" i="8"/>
  <c r="NKU1329" i="8" s="1"/>
  <c r="NKT1327" i="8"/>
  <c r="NKJ1327" i="8"/>
  <c r="NKI1327" i="8"/>
  <c r="NKH1327" i="8"/>
  <c r="NKE1327" i="8"/>
  <c r="NKE1329" i="8" s="1"/>
  <c r="NKD1327" i="8"/>
  <c r="NJT1327" i="8"/>
  <c r="NJS1327" i="8"/>
  <c r="NJR1327" i="8"/>
  <c r="NJO1327" i="8"/>
  <c r="NJO1329" i="8" s="1"/>
  <c r="NJN1327" i="8"/>
  <c r="NJD1327" i="8"/>
  <c r="NJC1327" i="8"/>
  <c r="NJB1327" i="8"/>
  <c r="NIY1327" i="8"/>
  <c r="NIY1329" i="8" s="1"/>
  <c r="NIX1327" i="8"/>
  <c r="NIN1327" i="8"/>
  <c r="NIM1327" i="8"/>
  <c r="NIL1327" i="8"/>
  <c r="NII1327" i="8"/>
  <c r="NII1329" i="8" s="1"/>
  <c r="NIH1327" i="8"/>
  <c r="NHX1327" i="8"/>
  <c r="NHW1327" i="8"/>
  <c r="NHV1327" i="8"/>
  <c r="NHS1327" i="8"/>
  <c r="NHS1329" i="8" s="1"/>
  <c r="NHR1327" i="8"/>
  <c r="NHH1327" i="8"/>
  <c r="NHG1327" i="8"/>
  <c r="NHF1327" i="8"/>
  <c r="NHC1327" i="8"/>
  <c r="NHC1329" i="8" s="1"/>
  <c r="NHB1327" i="8"/>
  <c r="NGR1327" i="8"/>
  <c r="NGQ1327" i="8"/>
  <c r="NGP1327" i="8"/>
  <c r="NGM1327" i="8"/>
  <c r="NGM1329" i="8" s="1"/>
  <c r="NGL1327" i="8"/>
  <c r="NGB1327" i="8"/>
  <c r="NGA1327" i="8"/>
  <c r="NFZ1327" i="8"/>
  <c r="NFW1327" i="8"/>
  <c r="NFW1329" i="8" s="1"/>
  <c r="NFV1327" i="8"/>
  <c r="NFL1327" i="8"/>
  <c r="NFK1327" i="8"/>
  <c r="NFJ1327" i="8"/>
  <c r="NFG1327" i="8"/>
  <c r="NFG1329" i="8" s="1"/>
  <c r="NFF1327" i="8"/>
  <c r="NEV1327" i="8"/>
  <c r="NEU1327" i="8"/>
  <c r="NET1327" i="8"/>
  <c r="NEQ1327" i="8"/>
  <c r="NEQ1329" i="8" s="1"/>
  <c r="NEP1327" i="8"/>
  <c r="NEF1327" i="8"/>
  <c r="NEE1327" i="8"/>
  <c r="NED1327" i="8"/>
  <c r="NEA1327" i="8"/>
  <c r="NEA1329" i="8" s="1"/>
  <c r="NDZ1327" i="8"/>
  <c r="NDP1327" i="8"/>
  <c r="NDO1327" i="8"/>
  <c r="NDN1327" i="8"/>
  <c r="NDK1327" i="8"/>
  <c r="NDK1329" i="8" s="1"/>
  <c r="NDJ1327" i="8"/>
  <c r="NCZ1327" i="8"/>
  <c r="NCY1327" i="8"/>
  <c r="NCX1327" i="8"/>
  <c r="NCU1327" i="8"/>
  <c r="NCU1329" i="8" s="1"/>
  <c r="NCT1327" i="8"/>
  <c r="NCJ1327" i="8"/>
  <c r="NCI1327" i="8"/>
  <c r="NCH1327" i="8"/>
  <c r="NCE1327" i="8"/>
  <c r="NCE1329" i="8" s="1"/>
  <c r="NCD1327" i="8"/>
  <c r="NBT1327" i="8"/>
  <c r="NBS1327" i="8"/>
  <c r="NBR1327" i="8"/>
  <c r="NBO1327" i="8"/>
  <c r="NBO1329" i="8" s="1"/>
  <c r="NBN1327" i="8"/>
  <c r="NBD1327" i="8"/>
  <c r="NBC1327" i="8"/>
  <c r="NBB1327" i="8"/>
  <c r="NAY1327" i="8"/>
  <c r="NAY1329" i="8" s="1"/>
  <c r="NAX1327" i="8"/>
  <c r="NAN1327" i="8"/>
  <c r="NAM1327" i="8"/>
  <c r="NAL1327" i="8"/>
  <c r="NAI1327" i="8"/>
  <c r="NAI1329" i="8" s="1"/>
  <c r="NAH1327" i="8"/>
  <c r="MZX1327" i="8"/>
  <c r="MZW1327" i="8"/>
  <c r="MZV1327" i="8"/>
  <c r="MZS1327" i="8"/>
  <c r="MZS1329" i="8" s="1"/>
  <c r="MZR1327" i="8"/>
  <c r="MZH1327" i="8"/>
  <c r="MZG1327" i="8"/>
  <c r="MZF1327" i="8"/>
  <c r="MZC1327" i="8"/>
  <c r="MZC1329" i="8" s="1"/>
  <c r="MZB1327" i="8"/>
  <c r="MYR1327" i="8"/>
  <c r="MYQ1327" i="8"/>
  <c r="MYP1327" i="8"/>
  <c r="MYM1327" i="8"/>
  <c r="MYM1329" i="8" s="1"/>
  <c r="MYL1327" i="8"/>
  <c r="MYB1327" i="8"/>
  <c r="MYA1327" i="8"/>
  <c r="MXZ1327" i="8"/>
  <c r="MXW1327" i="8"/>
  <c r="MXW1329" i="8" s="1"/>
  <c r="MXV1327" i="8"/>
  <c r="MXL1327" i="8"/>
  <c r="MXK1327" i="8"/>
  <c r="MXJ1327" i="8"/>
  <c r="MXG1327" i="8"/>
  <c r="MXG1329" i="8" s="1"/>
  <c r="MXF1327" i="8"/>
  <c r="MWV1327" i="8"/>
  <c r="MWU1327" i="8"/>
  <c r="MWT1327" i="8"/>
  <c r="MWQ1327" i="8"/>
  <c r="MWQ1329" i="8" s="1"/>
  <c r="MWP1327" i="8"/>
  <c r="MWF1327" i="8"/>
  <c r="MWE1327" i="8"/>
  <c r="MWD1327" i="8"/>
  <c r="MWA1327" i="8"/>
  <c r="MWA1329" i="8" s="1"/>
  <c r="MVZ1327" i="8"/>
  <c r="MVP1327" i="8"/>
  <c r="MVO1327" i="8"/>
  <c r="MVN1327" i="8"/>
  <c r="MVK1327" i="8"/>
  <c r="MVK1329" i="8" s="1"/>
  <c r="MVJ1327" i="8"/>
  <c r="MUZ1327" i="8"/>
  <c r="MUY1327" i="8"/>
  <c r="MUX1327" i="8"/>
  <c r="MUU1327" i="8"/>
  <c r="MUU1329" i="8" s="1"/>
  <c r="MUT1327" i="8"/>
  <c r="MUJ1327" i="8"/>
  <c r="MUI1327" i="8"/>
  <c r="MUH1327" i="8"/>
  <c r="MUE1327" i="8"/>
  <c r="MUE1329" i="8" s="1"/>
  <c r="MUD1327" i="8"/>
  <c r="MTT1327" i="8"/>
  <c r="MTS1327" i="8"/>
  <c r="MTR1327" i="8"/>
  <c r="MTO1327" i="8"/>
  <c r="MTO1329" i="8" s="1"/>
  <c r="MTN1327" i="8"/>
  <c r="MTD1327" i="8"/>
  <c r="MTC1327" i="8"/>
  <c r="MTB1327" i="8"/>
  <c r="MSY1327" i="8"/>
  <c r="MSY1329" i="8" s="1"/>
  <c r="MSX1327" i="8"/>
  <c r="MSN1327" i="8"/>
  <c r="MSM1327" i="8"/>
  <c r="MSL1327" i="8"/>
  <c r="MSI1327" i="8"/>
  <c r="MSI1329" i="8" s="1"/>
  <c r="MSH1327" i="8"/>
  <c r="MRX1327" i="8"/>
  <c r="MRW1327" i="8"/>
  <c r="MRV1327" i="8"/>
  <c r="MRS1327" i="8"/>
  <c r="MRS1329" i="8" s="1"/>
  <c r="MRR1327" i="8"/>
  <c r="MRH1327" i="8"/>
  <c r="MRG1327" i="8"/>
  <c r="MRF1327" i="8"/>
  <c r="MRC1327" i="8"/>
  <c r="MRC1329" i="8" s="1"/>
  <c r="MRB1327" i="8"/>
  <c r="MQR1327" i="8"/>
  <c r="MQQ1327" i="8"/>
  <c r="MQP1327" i="8"/>
  <c r="MQM1327" i="8"/>
  <c r="MQM1329" i="8" s="1"/>
  <c r="MQL1327" i="8"/>
  <c r="MQB1327" i="8"/>
  <c r="MQA1327" i="8"/>
  <c r="MPZ1327" i="8"/>
  <c r="MPW1327" i="8"/>
  <c r="MPW1329" i="8" s="1"/>
  <c r="MPV1327" i="8"/>
  <c r="MPL1327" i="8"/>
  <c r="MPK1327" i="8"/>
  <c r="MPJ1327" i="8"/>
  <c r="MPG1327" i="8"/>
  <c r="MPG1329" i="8" s="1"/>
  <c r="MPF1327" i="8"/>
  <c r="MOV1327" i="8"/>
  <c r="MOU1327" i="8"/>
  <c r="MOT1327" i="8"/>
  <c r="MOQ1327" i="8"/>
  <c r="MOQ1329" i="8" s="1"/>
  <c r="MOP1327" i="8"/>
  <c r="MOF1327" i="8"/>
  <c r="MOE1327" i="8"/>
  <c r="MOD1327" i="8"/>
  <c r="MOA1327" i="8"/>
  <c r="MOA1329" i="8" s="1"/>
  <c r="MNZ1327" i="8"/>
  <c r="MNP1327" i="8"/>
  <c r="MNO1327" i="8"/>
  <c r="MNN1327" i="8"/>
  <c r="MNK1327" i="8"/>
  <c r="MNK1329" i="8" s="1"/>
  <c r="MNJ1327" i="8"/>
  <c r="MMZ1327" i="8"/>
  <c r="MMY1327" i="8"/>
  <c r="MMX1327" i="8"/>
  <c r="MMU1327" i="8"/>
  <c r="MMU1329" i="8" s="1"/>
  <c r="MMT1327" i="8"/>
  <c r="MMJ1327" i="8"/>
  <c r="MMI1327" i="8"/>
  <c r="MMH1327" i="8"/>
  <c r="MME1327" i="8"/>
  <c r="MME1329" i="8" s="1"/>
  <c r="MMD1327" i="8"/>
  <c r="MLT1327" i="8"/>
  <c r="MLS1327" i="8"/>
  <c r="MLR1327" i="8"/>
  <c r="MLO1327" i="8"/>
  <c r="MLO1329" i="8" s="1"/>
  <c r="MLN1327" i="8"/>
  <c r="MLD1327" i="8"/>
  <c r="MLC1327" i="8"/>
  <c r="MLB1327" i="8"/>
  <c r="MKY1327" i="8"/>
  <c r="MKY1329" i="8" s="1"/>
  <c r="MKX1327" i="8"/>
  <c r="MKN1327" i="8"/>
  <c r="MKM1327" i="8"/>
  <c r="MKL1327" i="8"/>
  <c r="MKI1327" i="8"/>
  <c r="MKI1329" i="8" s="1"/>
  <c r="MKH1327" i="8"/>
  <c r="MJX1327" i="8"/>
  <c r="MJW1327" i="8"/>
  <c r="MJV1327" i="8"/>
  <c r="MJS1327" i="8"/>
  <c r="MJS1329" i="8" s="1"/>
  <c r="MJR1327" i="8"/>
  <c r="MJH1327" i="8"/>
  <c r="MJG1327" i="8"/>
  <c r="MJF1327" i="8"/>
  <c r="MJC1327" i="8"/>
  <c r="MJC1329" i="8" s="1"/>
  <c r="MJB1327" i="8"/>
  <c r="MIR1327" i="8"/>
  <c r="MIQ1327" i="8"/>
  <c r="MIP1327" i="8"/>
  <c r="MIM1327" i="8"/>
  <c r="MIM1329" i="8" s="1"/>
  <c r="MIL1327" i="8"/>
  <c r="MIB1327" i="8"/>
  <c r="MIA1327" i="8"/>
  <c r="MHZ1327" i="8"/>
  <c r="MHW1327" i="8"/>
  <c r="MHW1329" i="8" s="1"/>
  <c r="MHV1327" i="8"/>
  <c r="MHL1327" i="8"/>
  <c r="MHK1327" i="8"/>
  <c r="MHJ1327" i="8"/>
  <c r="MHG1327" i="8"/>
  <c r="MHG1329" i="8" s="1"/>
  <c r="MHF1327" i="8"/>
  <c r="MGV1327" i="8"/>
  <c r="MGU1327" i="8"/>
  <c r="MGT1327" i="8"/>
  <c r="MGQ1327" i="8"/>
  <c r="MGQ1329" i="8" s="1"/>
  <c r="MGP1327" i="8"/>
  <c r="MGF1327" i="8"/>
  <c r="MGE1327" i="8"/>
  <c r="MGD1327" i="8"/>
  <c r="MGA1327" i="8"/>
  <c r="MGA1329" i="8" s="1"/>
  <c r="MFZ1327" i="8"/>
  <c r="MFP1327" i="8"/>
  <c r="MFO1327" i="8"/>
  <c r="MFN1327" i="8"/>
  <c r="MFK1327" i="8"/>
  <c r="MFK1329" i="8" s="1"/>
  <c r="MFJ1327" i="8"/>
  <c r="MEZ1327" i="8"/>
  <c r="MEY1327" i="8"/>
  <c r="MEX1327" i="8"/>
  <c r="MEU1327" i="8"/>
  <c r="MEU1329" i="8" s="1"/>
  <c r="MET1327" i="8"/>
  <c r="MEJ1327" i="8"/>
  <c r="MEI1327" i="8"/>
  <c r="MEH1327" i="8"/>
  <c r="MEE1327" i="8"/>
  <c r="MEE1329" i="8" s="1"/>
  <c r="MED1327" i="8"/>
  <c r="MDT1327" i="8"/>
  <c r="MDS1327" i="8"/>
  <c r="MDR1327" i="8"/>
  <c r="MDO1327" i="8"/>
  <c r="MDO1329" i="8" s="1"/>
  <c r="MDN1327" i="8"/>
  <c r="MDD1327" i="8"/>
  <c r="MDC1327" i="8"/>
  <c r="MDB1327" i="8"/>
  <c r="MCY1327" i="8"/>
  <c r="MCY1329" i="8" s="1"/>
  <c r="MCX1327" i="8"/>
  <c r="MCN1327" i="8"/>
  <c r="MCM1327" i="8"/>
  <c r="MCL1327" i="8"/>
  <c r="MCI1327" i="8"/>
  <c r="MCI1329" i="8" s="1"/>
  <c r="MCH1327" i="8"/>
  <c r="MBX1327" i="8"/>
  <c r="MBW1327" i="8"/>
  <c r="MBV1327" i="8"/>
  <c r="MBS1327" i="8"/>
  <c r="MBS1329" i="8" s="1"/>
  <c r="MBR1327" i="8"/>
  <c r="MBH1327" i="8"/>
  <c r="MBG1327" i="8"/>
  <c r="MBF1327" i="8"/>
  <c r="MBC1327" i="8"/>
  <c r="MBC1329" i="8" s="1"/>
  <c r="MBB1327" i="8"/>
  <c r="MAR1327" i="8"/>
  <c r="MAQ1327" i="8"/>
  <c r="MAP1327" i="8"/>
  <c r="MAM1327" i="8"/>
  <c r="MAM1329" i="8" s="1"/>
  <c r="MAL1327" i="8"/>
  <c r="MAB1327" i="8"/>
  <c r="MAA1327" i="8"/>
  <c r="LZZ1327" i="8"/>
  <c r="LZW1327" i="8"/>
  <c r="LZW1329" i="8" s="1"/>
  <c r="LZV1327" i="8"/>
  <c r="LZL1327" i="8"/>
  <c r="LZK1327" i="8"/>
  <c r="LZJ1327" i="8"/>
  <c r="LZG1327" i="8"/>
  <c r="LZG1329" i="8" s="1"/>
  <c r="LZF1327" i="8"/>
  <c r="LYV1327" i="8"/>
  <c r="LYU1327" i="8"/>
  <c r="LYT1327" i="8"/>
  <c r="LYQ1327" i="8"/>
  <c r="LYQ1329" i="8" s="1"/>
  <c r="LYP1327" i="8"/>
  <c r="LYF1327" i="8"/>
  <c r="LYE1327" i="8"/>
  <c r="LYD1327" i="8"/>
  <c r="LYA1327" i="8"/>
  <c r="LYA1329" i="8" s="1"/>
  <c r="LXZ1327" i="8"/>
  <c r="LXP1327" i="8"/>
  <c r="LXO1327" i="8"/>
  <c r="LXN1327" i="8"/>
  <c r="LXK1327" i="8"/>
  <c r="LXK1329" i="8" s="1"/>
  <c r="LXJ1327" i="8"/>
  <c r="LWZ1327" i="8"/>
  <c r="LWY1327" i="8"/>
  <c r="LWX1327" i="8"/>
  <c r="LWU1327" i="8"/>
  <c r="LWU1329" i="8" s="1"/>
  <c r="LWT1327" i="8"/>
  <c r="LWJ1327" i="8"/>
  <c r="LWI1327" i="8"/>
  <c r="LWH1327" i="8"/>
  <c r="LWE1327" i="8"/>
  <c r="LWE1329" i="8" s="1"/>
  <c r="LWD1327" i="8"/>
  <c r="LVT1327" i="8"/>
  <c r="LVS1327" i="8"/>
  <c r="LVR1327" i="8"/>
  <c r="LVO1327" i="8"/>
  <c r="LVO1329" i="8" s="1"/>
  <c r="LVN1327" i="8"/>
  <c r="LVD1327" i="8"/>
  <c r="LVC1327" i="8"/>
  <c r="LVB1327" i="8"/>
  <c r="LUY1327" i="8"/>
  <c r="LUY1329" i="8" s="1"/>
  <c r="LUX1327" i="8"/>
  <c r="LUN1327" i="8"/>
  <c r="LUM1327" i="8"/>
  <c r="LUL1327" i="8"/>
  <c r="LUI1327" i="8"/>
  <c r="LUI1329" i="8" s="1"/>
  <c r="LUH1327" i="8"/>
  <c r="LTX1327" i="8"/>
  <c r="LTW1327" i="8"/>
  <c r="LTV1327" i="8"/>
  <c r="LTS1327" i="8"/>
  <c r="LTS1329" i="8" s="1"/>
  <c r="LTR1327" i="8"/>
  <c r="LTH1327" i="8"/>
  <c r="LTG1327" i="8"/>
  <c r="LTF1327" i="8"/>
  <c r="LTC1327" i="8"/>
  <c r="LTC1329" i="8" s="1"/>
  <c r="LTB1327" i="8"/>
  <c r="LSR1327" i="8"/>
  <c r="LSQ1327" i="8"/>
  <c r="LSP1327" i="8"/>
  <c r="LSM1327" i="8"/>
  <c r="LSM1329" i="8" s="1"/>
  <c r="LSL1327" i="8"/>
  <c r="LSB1327" i="8"/>
  <c r="LSA1327" i="8"/>
  <c r="LRZ1327" i="8"/>
  <c r="LRW1327" i="8"/>
  <c r="LRW1329" i="8" s="1"/>
  <c r="LRV1327" i="8"/>
  <c r="LRL1327" i="8"/>
  <c r="LRK1327" i="8"/>
  <c r="LRJ1327" i="8"/>
  <c r="LRG1327" i="8"/>
  <c r="LRG1329" i="8" s="1"/>
  <c r="LRF1327" i="8"/>
  <c r="LQV1327" i="8"/>
  <c r="LQU1327" i="8"/>
  <c r="LQT1327" i="8"/>
  <c r="LQQ1327" i="8"/>
  <c r="LQQ1329" i="8" s="1"/>
  <c r="LQP1327" i="8"/>
  <c r="LQF1327" i="8"/>
  <c r="LQE1327" i="8"/>
  <c r="LQD1327" i="8"/>
  <c r="LQA1327" i="8"/>
  <c r="LQA1329" i="8" s="1"/>
  <c r="LPZ1327" i="8"/>
  <c r="LPP1327" i="8"/>
  <c r="LPO1327" i="8"/>
  <c r="LPN1327" i="8"/>
  <c r="LPK1327" i="8"/>
  <c r="LPK1329" i="8" s="1"/>
  <c r="LPJ1327" i="8"/>
  <c r="LOZ1327" i="8"/>
  <c r="LOY1327" i="8"/>
  <c r="LOX1327" i="8"/>
  <c r="LOU1327" i="8"/>
  <c r="LOU1329" i="8" s="1"/>
  <c r="LOT1327" i="8"/>
  <c r="LOJ1327" i="8"/>
  <c r="LOI1327" i="8"/>
  <c r="LOH1327" i="8"/>
  <c r="LOE1327" i="8"/>
  <c r="LOE1329" i="8" s="1"/>
  <c r="LOD1327" i="8"/>
  <c r="LNT1327" i="8"/>
  <c r="LNS1327" i="8"/>
  <c r="LNR1327" i="8"/>
  <c r="LNO1327" i="8"/>
  <c r="LNO1329" i="8" s="1"/>
  <c r="LNN1327" i="8"/>
  <c r="LND1327" i="8"/>
  <c r="LNC1327" i="8"/>
  <c r="LNB1327" i="8"/>
  <c r="LMY1327" i="8"/>
  <c r="LMY1329" i="8" s="1"/>
  <c r="LMX1327" i="8"/>
  <c r="LMN1327" i="8"/>
  <c r="LMM1327" i="8"/>
  <c r="LML1327" i="8"/>
  <c r="LMI1327" i="8"/>
  <c r="LMI1329" i="8" s="1"/>
  <c r="LMH1327" i="8"/>
  <c r="LLX1327" i="8"/>
  <c r="LLW1327" i="8"/>
  <c r="LLV1327" i="8"/>
  <c r="LLS1327" i="8"/>
  <c r="LLS1329" i="8" s="1"/>
  <c r="LLR1327" i="8"/>
  <c r="LLH1327" i="8"/>
  <c r="LLG1327" i="8"/>
  <c r="LLF1327" i="8"/>
  <c r="LLC1327" i="8"/>
  <c r="LLC1329" i="8" s="1"/>
  <c r="LLB1327" i="8"/>
  <c r="LKR1327" i="8"/>
  <c r="LKQ1327" i="8"/>
  <c r="LKP1327" i="8"/>
  <c r="LKM1327" i="8"/>
  <c r="LKM1329" i="8" s="1"/>
  <c r="LKL1327" i="8"/>
  <c r="LKB1327" i="8"/>
  <c r="LKA1327" i="8"/>
  <c r="LJZ1327" i="8"/>
  <c r="LJW1327" i="8"/>
  <c r="LJW1329" i="8" s="1"/>
  <c r="LJV1327" i="8"/>
  <c r="LJL1327" i="8"/>
  <c r="LJK1327" i="8"/>
  <c r="LJJ1327" i="8"/>
  <c r="LJG1327" i="8"/>
  <c r="LJG1329" i="8" s="1"/>
  <c r="LJF1327" i="8"/>
  <c r="LIV1327" i="8"/>
  <c r="LIU1327" i="8"/>
  <c r="LIT1327" i="8"/>
  <c r="LIQ1327" i="8"/>
  <c r="LIQ1329" i="8" s="1"/>
  <c r="LIP1327" i="8"/>
  <c r="LIF1327" i="8"/>
  <c r="LIE1327" i="8"/>
  <c r="LID1327" i="8"/>
  <c r="LIA1327" i="8"/>
  <c r="LIA1329" i="8" s="1"/>
  <c r="LHZ1327" i="8"/>
  <c r="LHP1327" i="8"/>
  <c r="LHO1327" i="8"/>
  <c r="LHN1327" i="8"/>
  <c r="LHK1327" i="8"/>
  <c r="LHK1329" i="8" s="1"/>
  <c r="LHJ1327" i="8"/>
  <c r="LGZ1327" i="8"/>
  <c r="LGY1327" i="8"/>
  <c r="LGX1327" i="8"/>
  <c r="LGU1327" i="8"/>
  <c r="LGU1329" i="8" s="1"/>
  <c r="LGT1327" i="8"/>
  <c r="LGJ1327" i="8"/>
  <c r="LGI1327" i="8"/>
  <c r="LGH1327" i="8"/>
  <c r="LGE1327" i="8"/>
  <c r="LGE1329" i="8" s="1"/>
  <c r="LGD1327" i="8"/>
  <c r="LFT1327" i="8"/>
  <c r="LFS1327" i="8"/>
  <c r="LFR1327" i="8"/>
  <c r="LFO1327" i="8"/>
  <c r="LFO1329" i="8" s="1"/>
  <c r="LFN1327" i="8"/>
  <c r="LFD1327" i="8"/>
  <c r="LFC1327" i="8"/>
  <c r="LFB1327" i="8"/>
  <c r="LEY1327" i="8"/>
  <c r="LEY1329" i="8" s="1"/>
  <c r="LEX1327" i="8"/>
  <c r="LEN1327" i="8"/>
  <c r="LEM1327" i="8"/>
  <c r="LEL1327" i="8"/>
  <c r="LEI1327" i="8"/>
  <c r="LEI1329" i="8" s="1"/>
  <c r="LEH1327" i="8"/>
  <c r="LDX1327" i="8"/>
  <c r="LDW1327" i="8"/>
  <c r="LDV1327" i="8"/>
  <c r="LDS1327" i="8"/>
  <c r="LDS1329" i="8" s="1"/>
  <c r="LDR1327" i="8"/>
  <c r="LDH1327" i="8"/>
  <c r="LDG1327" i="8"/>
  <c r="LDF1327" i="8"/>
  <c r="LDC1327" i="8"/>
  <c r="LDC1329" i="8" s="1"/>
  <c r="LDB1327" i="8"/>
  <c r="LCR1327" i="8"/>
  <c r="LCQ1327" i="8"/>
  <c r="LCP1327" i="8"/>
  <c r="LCM1327" i="8"/>
  <c r="LCM1329" i="8" s="1"/>
  <c r="LCL1327" i="8"/>
  <c r="LCB1327" i="8"/>
  <c r="LCA1327" i="8"/>
  <c r="LBZ1327" i="8"/>
  <c r="LBW1327" i="8"/>
  <c r="LBW1329" i="8" s="1"/>
  <c r="LBV1327" i="8"/>
  <c r="LBL1327" i="8"/>
  <c r="LBK1327" i="8"/>
  <c r="LBJ1327" i="8"/>
  <c r="LBG1327" i="8"/>
  <c r="LBG1329" i="8" s="1"/>
  <c r="LBF1327" i="8"/>
  <c r="LAV1327" i="8"/>
  <c r="LAU1327" i="8"/>
  <c r="LAT1327" i="8"/>
  <c r="LAQ1327" i="8"/>
  <c r="LAQ1329" i="8" s="1"/>
  <c r="LAP1327" i="8"/>
  <c r="LAF1327" i="8"/>
  <c r="LAE1327" i="8"/>
  <c r="LAD1327" i="8"/>
  <c r="LAA1327" i="8"/>
  <c r="LAA1329" i="8" s="1"/>
  <c r="KZZ1327" i="8"/>
  <c r="KZP1327" i="8"/>
  <c r="KZO1327" i="8"/>
  <c r="KZN1327" i="8"/>
  <c r="KZK1327" i="8"/>
  <c r="KZK1329" i="8" s="1"/>
  <c r="KZJ1327" i="8"/>
  <c r="KYZ1327" i="8"/>
  <c r="KYY1327" i="8"/>
  <c r="KYX1327" i="8"/>
  <c r="KYU1327" i="8"/>
  <c r="KYU1329" i="8" s="1"/>
  <c r="KYT1327" i="8"/>
  <c r="KYJ1327" i="8"/>
  <c r="KYI1327" i="8"/>
  <c r="KYH1327" i="8"/>
  <c r="KYE1327" i="8"/>
  <c r="KYE1329" i="8" s="1"/>
  <c r="KYD1327" i="8"/>
  <c r="KXT1327" i="8"/>
  <c r="KXS1327" i="8"/>
  <c r="KXR1327" i="8"/>
  <c r="KXO1327" i="8"/>
  <c r="KXO1329" i="8" s="1"/>
  <c r="KXN1327" i="8"/>
  <c r="KXD1327" i="8"/>
  <c r="KXC1327" i="8"/>
  <c r="KXB1327" i="8"/>
  <c r="KWY1327" i="8"/>
  <c r="KWY1329" i="8" s="1"/>
  <c r="KWX1327" i="8"/>
  <c r="KWN1327" i="8"/>
  <c r="KWM1327" i="8"/>
  <c r="KWL1327" i="8"/>
  <c r="KWI1327" i="8"/>
  <c r="KWI1329" i="8" s="1"/>
  <c r="KWH1327" i="8"/>
  <c r="KVX1327" i="8"/>
  <c r="KVW1327" i="8"/>
  <c r="KVV1327" i="8"/>
  <c r="KVS1327" i="8"/>
  <c r="KVS1329" i="8" s="1"/>
  <c r="KVR1327" i="8"/>
  <c r="KVH1327" i="8"/>
  <c r="KVG1327" i="8"/>
  <c r="KVF1327" i="8"/>
  <c r="KVC1327" i="8"/>
  <c r="KVC1329" i="8" s="1"/>
  <c r="KVB1327" i="8"/>
  <c r="KUR1327" i="8"/>
  <c r="KUQ1327" i="8"/>
  <c r="KUP1327" i="8"/>
  <c r="KUM1327" i="8"/>
  <c r="KUM1329" i="8" s="1"/>
  <c r="KUL1327" i="8"/>
  <c r="KUB1327" i="8"/>
  <c r="KUA1327" i="8"/>
  <c r="KTZ1327" i="8"/>
  <c r="KTW1327" i="8"/>
  <c r="KTW1329" i="8" s="1"/>
  <c r="KTV1327" i="8"/>
  <c r="KTL1327" i="8"/>
  <c r="KTK1327" i="8"/>
  <c r="KTJ1327" i="8"/>
  <c r="KTG1327" i="8"/>
  <c r="KTG1329" i="8" s="1"/>
  <c r="KTF1327" i="8"/>
  <c r="KSV1327" i="8"/>
  <c r="KSU1327" i="8"/>
  <c r="KST1327" i="8"/>
  <c r="KSQ1327" i="8"/>
  <c r="KSQ1329" i="8" s="1"/>
  <c r="KSP1327" i="8"/>
  <c r="KSF1327" i="8"/>
  <c r="KSE1327" i="8"/>
  <c r="KSD1327" i="8"/>
  <c r="KSA1327" i="8"/>
  <c r="KSA1329" i="8" s="1"/>
  <c r="KRZ1327" i="8"/>
  <c r="KRP1327" i="8"/>
  <c r="KRO1327" i="8"/>
  <c r="KRN1327" i="8"/>
  <c r="KRK1327" i="8"/>
  <c r="KRK1329" i="8" s="1"/>
  <c r="KRJ1327" i="8"/>
  <c r="KQZ1327" i="8"/>
  <c r="KQY1327" i="8"/>
  <c r="KQX1327" i="8"/>
  <c r="KQU1327" i="8"/>
  <c r="KQU1329" i="8" s="1"/>
  <c r="KQT1327" i="8"/>
  <c r="KQJ1327" i="8"/>
  <c r="KQI1327" i="8"/>
  <c r="KQH1327" i="8"/>
  <c r="KQE1327" i="8"/>
  <c r="KQE1329" i="8" s="1"/>
  <c r="KQD1327" i="8"/>
  <c r="KPT1327" i="8"/>
  <c r="KPS1327" i="8"/>
  <c r="KPR1327" i="8"/>
  <c r="KPO1327" i="8"/>
  <c r="KPO1329" i="8" s="1"/>
  <c r="KPN1327" i="8"/>
  <c r="KPD1327" i="8"/>
  <c r="KPC1327" i="8"/>
  <c r="KPB1327" i="8"/>
  <c r="KOY1327" i="8"/>
  <c r="KOY1329" i="8" s="1"/>
  <c r="KOX1327" i="8"/>
  <c r="KON1327" i="8"/>
  <c r="KOM1327" i="8"/>
  <c r="KOL1327" i="8"/>
  <c r="KOI1327" i="8"/>
  <c r="KOI1329" i="8" s="1"/>
  <c r="KOH1327" i="8"/>
  <c r="KNX1327" i="8"/>
  <c r="KNW1327" i="8"/>
  <c r="KNV1327" i="8"/>
  <c r="KNS1327" i="8"/>
  <c r="KNS1329" i="8" s="1"/>
  <c r="KNR1327" i="8"/>
  <c r="KNH1327" i="8"/>
  <c r="KNG1327" i="8"/>
  <c r="KNF1327" i="8"/>
  <c r="KNC1327" i="8"/>
  <c r="KNC1329" i="8" s="1"/>
  <c r="KNB1327" i="8"/>
  <c r="KMR1327" i="8"/>
  <c r="KMQ1327" i="8"/>
  <c r="KMP1327" i="8"/>
  <c r="KMM1327" i="8"/>
  <c r="KMM1329" i="8" s="1"/>
  <c r="KML1327" i="8"/>
  <c r="KMB1327" i="8"/>
  <c r="KMA1327" i="8"/>
  <c r="KLZ1327" i="8"/>
  <c r="KLW1327" i="8"/>
  <c r="KLW1329" i="8" s="1"/>
  <c r="KLV1327" i="8"/>
  <c r="KLL1327" i="8"/>
  <c r="KLK1327" i="8"/>
  <c r="KLJ1327" i="8"/>
  <c r="KLG1327" i="8"/>
  <c r="KLG1329" i="8" s="1"/>
  <c r="KLF1327" i="8"/>
  <c r="KKV1327" i="8"/>
  <c r="KKU1327" i="8"/>
  <c r="KKT1327" i="8"/>
  <c r="KKQ1327" i="8"/>
  <c r="KKQ1329" i="8" s="1"/>
  <c r="KKP1327" i="8"/>
  <c r="KKF1327" i="8"/>
  <c r="KKE1327" i="8"/>
  <c r="KKD1327" i="8"/>
  <c r="KKA1327" i="8"/>
  <c r="KKA1329" i="8" s="1"/>
  <c r="KJZ1327" i="8"/>
  <c r="KJP1327" i="8"/>
  <c r="KJO1327" i="8"/>
  <c r="KJN1327" i="8"/>
  <c r="KJK1327" i="8"/>
  <c r="KJK1329" i="8" s="1"/>
  <c r="KJJ1327" i="8"/>
  <c r="KIZ1327" i="8"/>
  <c r="KIY1327" i="8"/>
  <c r="KIX1327" i="8"/>
  <c r="KIU1327" i="8"/>
  <c r="KIU1329" i="8" s="1"/>
  <c r="KIT1327" i="8"/>
  <c r="KIJ1327" i="8"/>
  <c r="KII1327" i="8"/>
  <c r="KIH1327" i="8"/>
  <c r="KIE1327" i="8"/>
  <c r="KIE1329" i="8" s="1"/>
  <c r="KID1327" i="8"/>
  <c r="KHT1327" i="8"/>
  <c r="KHS1327" i="8"/>
  <c r="KHR1327" i="8"/>
  <c r="KHO1327" i="8"/>
  <c r="KHO1329" i="8" s="1"/>
  <c r="KHN1327" i="8"/>
  <c r="KHD1327" i="8"/>
  <c r="KHC1327" i="8"/>
  <c r="KHB1327" i="8"/>
  <c r="KGY1327" i="8"/>
  <c r="KGY1329" i="8" s="1"/>
  <c r="KGX1327" i="8"/>
  <c r="KGN1327" i="8"/>
  <c r="KGM1327" i="8"/>
  <c r="KGL1327" i="8"/>
  <c r="KGI1327" i="8"/>
  <c r="KGI1329" i="8" s="1"/>
  <c r="KGH1327" i="8"/>
  <c r="KFX1327" i="8"/>
  <c r="KFW1327" i="8"/>
  <c r="KFV1327" i="8"/>
  <c r="KFS1327" i="8"/>
  <c r="KFS1329" i="8" s="1"/>
  <c r="KFR1327" i="8"/>
  <c r="KFH1327" i="8"/>
  <c r="KFG1327" i="8"/>
  <c r="KFF1327" i="8"/>
  <c r="KFC1327" i="8"/>
  <c r="KFC1329" i="8" s="1"/>
  <c r="KFB1327" i="8"/>
  <c r="KER1327" i="8"/>
  <c r="KEQ1327" i="8"/>
  <c r="KEP1327" i="8"/>
  <c r="KEM1327" i="8"/>
  <c r="KEM1329" i="8" s="1"/>
  <c r="KEL1327" i="8"/>
  <c r="KEB1327" i="8"/>
  <c r="KEA1327" i="8"/>
  <c r="KDZ1327" i="8"/>
  <c r="KDW1327" i="8"/>
  <c r="KDW1329" i="8" s="1"/>
  <c r="KDV1327" i="8"/>
  <c r="KDL1327" i="8"/>
  <c r="KDK1327" i="8"/>
  <c r="KDJ1327" i="8"/>
  <c r="KDG1327" i="8"/>
  <c r="KDG1329" i="8" s="1"/>
  <c r="KDF1327" i="8"/>
  <c r="KCV1327" i="8"/>
  <c r="KCU1327" i="8"/>
  <c r="KCT1327" i="8"/>
  <c r="KCQ1327" i="8"/>
  <c r="KCQ1329" i="8" s="1"/>
  <c r="KCP1327" i="8"/>
  <c r="KCF1327" i="8"/>
  <c r="KCE1327" i="8"/>
  <c r="KCD1327" i="8"/>
  <c r="KCA1327" i="8"/>
  <c r="KCA1329" i="8" s="1"/>
  <c r="KBZ1327" i="8"/>
  <c r="KBP1327" i="8"/>
  <c r="KBO1327" i="8"/>
  <c r="KBN1327" i="8"/>
  <c r="KBK1327" i="8"/>
  <c r="KBK1329" i="8" s="1"/>
  <c r="KBJ1327" i="8"/>
  <c r="KAZ1327" i="8"/>
  <c r="KAY1327" i="8"/>
  <c r="KAX1327" i="8"/>
  <c r="KAU1327" i="8"/>
  <c r="KAU1329" i="8" s="1"/>
  <c r="KAT1327" i="8"/>
  <c r="KAJ1327" i="8"/>
  <c r="KAI1327" i="8"/>
  <c r="KAH1327" i="8"/>
  <c r="KAE1327" i="8"/>
  <c r="KAE1329" i="8" s="1"/>
  <c r="KAD1327" i="8"/>
  <c r="JZT1327" i="8"/>
  <c r="JZS1327" i="8"/>
  <c r="JZR1327" i="8"/>
  <c r="JZO1327" i="8"/>
  <c r="JZO1329" i="8" s="1"/>
  <c r="JZN1327" i="8"/>
  <c r="JZD1327" i="8"/>
  <c r="JZC1327" i="8"/>
  <c r="JZB1327" i="8"/>
  <c r="JYY1327" i="8"/>
  <c r="JYY1329" i="8" s="1"/>
  <c r="JYX1327" i="8"/>
  <c r="JYN1327" i="8"/>
  <c r="JYM1327" i="8"/>
  <c r="JYL1327" i="8"/>
  <c r="JYI1327" i="8"/>
  <c r="JYI1329" i="8" s="1"/>
  <c r="JYH1327" i="8"/>
  <c r="JXX1327" i="8"/>
  <c r="JXW1327" i="8"/>
  <c r="JXV1327" i="8"/>
  <c r="JXS1327" i="8"/>
  <c r="JXS1329" i="8" s="1"/>
  <c r="JXR1327" i="8"/>
  <c r="JXH1327" i="8"/>
  <c r="JXG1327" i="8"/>
  <c r="JXF1327" i="8"/>
  <c r="JXC1327" i="8"/>
  <c r="JXC1329" i="8" s="1"/>
  <c r="JXB1327" i="8"/>
  <c r="JWR1327" i="8"/>
  <c r="JWQ1327" i="8"/>
  <c r="JWP1327" i="8"/>
  <c r="JWM1327" i="8"/>
  <c r="JWM1329" i="8" s="1"/>
  <c r="JWL1327" i="8"/>
  <c r="JWB1327" i="8"/>
  <c r="JWA1327" i="8"/>
  <c r="JVZ1327" i="8"/>
  <c r="JVW1327" i="8"/>
  <c r="JVW1329" i="8" s="1"/>
  <c r="JVV1327" i="8"/>
  <c r="JVL1327" i="8"/>
  <c r="JVK1327" i="8"/>
  <c r="JVJ1327" i="8"/>
  <c r="JVG1327" i="8"/>
  <c r="JVG1329" i="8" s="1"/>
  <c r="JVF1327" i="8"/>
  <c r="JUV1327" i="8"/>
  <c r="JUU1327" i="8"/>
  <c r="JUT1327" i="8"/>
  <c r="JUQ1327" i="8"/>
  <c r="JUQ1329" i="8" s="1"/>
  <c r="JUP1327" i="8"/>
  <c r="JUF1327" i="8"/>
  <c r="JUE1327" i="8"/>
  <c r="JUD1327" i="8"/>
  <c r="JUA1327" i="8"/>
  <c r="JUA1329" i="8" s="1"/>
  <c r="JTZ1327" i="8"/>
  <c r="JTP1327" i="8"/>
  <c r="JTO1327" i="8"/>
  <c r="JTN1327" i="8"/>
  <c r="JTK1327" i="8"/>
  <c r="JTK1329" i="8" s="1"/>
  <c r="JTJ1327" i="8"/>
  <c r="JSZ1327" i="8"/>
  <c r="JSY1327" i="8"/>
  <c r="JSX1327" i="8"/>
  <c r="JSU1327" i="8"/>
  <c r="JSU1329" i="8" s="1"/>
  <c r="JST1327" i="8"/>
  <c r="JSJ1327" i="8"/>
  <c r="JSI1327" i="8"/>
  <c r="JSH1327" i="8"/>
  <c r="JSE1327" i="8"/>
  <c r="JSE1329" i="8" s="1"/>
  <c r="JSD1327" i="8"/>
  <c r="JRT1327" i="8"/>
  <c r="JRS1327" i="8"/>
  <c r="JRR1327" i="8"/>
  <c r="JRO1327" i="8"/>
  <c r="JRO1329" i="8" s="1"/>
  <c r="JRN1327" i="8"/>
  <c r="JRD1327" i="8"/>
  <c r="JRC1327" i="8"/>
  <c r="JRB1327" i="8"/>
  <c r="JQY1327" i="8"/>
  <c r="JQY1329" i="8" s="1"/>
  <c r="JQX1327" i="8"/>
  <c r="JQN1327" i="8"/>
  <c r="JQM1327" i="8"/>
  <c r="JQL1327" i="8"/>
  <c r="JQI1327" i="8"/>
  <c r="JQI1329" i="8" s="1"/>
  <c r="JQH1327" i="8"/>
  <c r="JPX1327" i="8"/>
  <c r="JPW1327" i="8"/>
  <c r="JPV1327" i="8"/>
  <c r="JPS1327" i="8"/>
  <c r="JPS1329" i="8" s="1"/>
  <c r="JPR1327" i="8"/>
  <c r="JPH1327" i="8"/>
  <c r="JPG1327" i="8"/>
  <c r="JPF1327" i="8"/>
  <c r="JPC1327" i="8"/>
  <c r="JPC1329" i="8" s="1"/>
  <c r="JPB1327" i="8"/>
  <c r="JOR1327" i="8"/>
  <c r="JOQ1327" i="8"/>
  <c r="JOP1327" i="8"/>
  <c r="JOM1327" i="8"/>
  <c r="JOM1329" i="8" s="1"/>
  <c r="JOL1327" i="8"/>
  <c r="JOB1327" i="8"/>
  <c r="JOA1327" i="8"/>
  <c r="JNZ1327" i="8"/>
  <c r="JNW1327" i="8"/>
  <c r="JNW1329" i="8" s="1"/>
  <c r="JNV1327" i="8"/>
  <c r="JNL1327" i="8"/>
  <c r="JNK1327" i="8"/>
  <c r="JNJ1327" i="8"/>
  <c r="JNG1327" i="8"/>
  <c r="JNG1329" i="8" s="1"/>
  <c r="JNF1327" i="8"/>
  <c r="JMV1327" i="8"/>
  <c r="JMU1327" i="8"/>
  <c r="JMT1327" i="8"/>
  <c r="JMQ1327" i="8"/>
  <c r="JMQ1329" i="8" s="1"/>
  <c r="JMP1327" i="8"/>
  <c r="JMF1327" i="8"/>
  <c r="JME1327" i="8"/>
  <c r="JMD1327" i="8"/>
  <c r="JMA1327" i="8"/>
  <c r="JMA1329" i="8" s="1"/>
  <c r="JLZ1327" i="8"/>
  <c r="JLP1327" i="8"/>
  <c r="JLO1327" i="8"/>
  <c r="JLN1327" i="8"/>
  <c r="JLK1327" i="8"/>
  <c r="JLK1329" i="8" s="1"/>
  <c r="JLJ1327" i="8"/>
  <c r="JKZ1327" i="8"/>
  <c r="JKY1327" i="8"/>
  <c r="JKX1327" i="8"/>
  <c r="JKU1327" i="8"/>
  <c r="JKU1329" i="8" s="1"/>
  <c r="JKT1327" i="8"/>
  <c r="JKJ1327" i="8"/>
  <c r="JKI1327" i="8"/>
  <c r="JKH1327" i="8"/>
  <c r="JKE1327" i="8"/>
  <c r="JKE1329" i="8" s="1"/>
  <c r="JKD1327" i="8"/>
  <c r="JJT1327" i="8"/>
  <c r="JJS1327" i="8"/>
  <c r="JJR1327" i="8"/>
  <c r="JJO1327" i="8"/>
  <c r="JJO1329" i="8" s="1"/>
  <c r="JJN1327" i="8"/>
  <c r="JJD1327" i="8"/>
  <c r="JJC1327" i="8"/>
  <c r="JJB1327" i="8"/>
  <c r="JIY1327" i="8"/>
  <c r="JIY1329" i="8" s="1"/>
  <c r="JIX1327" i="8"/>
  <c r="JIN1327" i="8"/>
  <c r="JIM1327" i="8"/>
  <c r="JIL1327" i="8"/>
  <c r="JII1327" i="8"/>
  <c r="JII1329" i="8" s="1"/>
  <c r="JIH1327" i="8"/>
  <c r="JHX1327" i="8"/>
  <c r="JHW1327" i="8"/>
  <c r="JHV1327" i="8"/>
  <c r="JHS1327" i="8"/>
  <c r="JHS1329" i="8" s="1"/>
  <c r="JHR1327" i="8"/>
  <c r="JHH1327" i="8"/>
  <c r="JHG1327" i="8"/>
  <c r="JHF1327" i="8"/>
  <c r="JHC1327" i="8"/>
  <c r="JHC1329" i="8" s="1"/>
  <c r="JHB1327" i="8"/>
  <c r="JGR1327" i="8"/>
  <c r="JGQ1327" i="8"/>
  <c r="JGP1327" i="8"/>
  <c r="JGM1327" i="8"/>
  <c r="JGM1329" i="8" s="1"/>
  <c r="JGL1327" i="8"/>
  <c r="JGB1327" i="8"/>
  <c r="JGA1327" i="8"/>
  <c r="JFZ1327" i="8"/>
  <c r="JFW1327" i="8"/>
  <c r="JFW1329" i="8" s="1"/>
  <c r="JFV1327" i="8"/>
  <c r="JFL1327" i="8"/>
  <c r="JFK1327" i="8"/>
  <c r="JFJ1327" i="8"/>
  <c r="JFG1327" i="8"/>
  <c r="JFG1329" i="8" s="1"/>
  <c r="JFF1327" i="8"/>
  <c r="JEV1327" i="8"/>
  <c r="JEU1327" i="8"/>
  <c r="JET1327" i="8"/>
  <c r="JEQ1327" i="8"/>
  <c r="JEQ1329" i="8" s="1"/>
  <c r="JEP1327" i="8"/>
  <c r="JEF1327" i="8"/>
  <c r="JEE1327" i="8"/>
  <c r="JED1327" i="8"/>
  <c r="JEA1327" i="8"/>
  <c r="JEA1329" i="8" s="1"/>
  <c r="JDZ1327" i="8"/>
  <c r="JDP1327" i="8"/>
  <c r="JDO1327" i="8"/>
  <c r="JDN1327" i="8"/>
  <c r="JDK1327" i="8"/>
  <c r="JDK1329" i="8" s="1"/>
  <c r="JDJ1327" i="8"/>
  <c r="JCZ1327" i="8"/>
  <c r="JCY1327" i="8"/>
  <c r="JCX1327" i="8"/>
  <c r="JCU1327" i="8"/>
  <c r="JCU1329" i="8" s="1"/>
  <c r="JCT1327" i="8"/>
  <c r="JCJ1327" i="8"/>
  <c r="JCI1327" i="8"/>
  <c r="JCH1327" i="8"/>
  <c r="JCE1327" i="8"/>
  <c r="JCE1329" i="8" s="1"/>
  <c r="JCD1327" i="8"/>
  <c r="JBT1327" i="8"/>
  <c r="JBS1327" i="8"/>
  <c r="JBR1327" i="8"/>
  <c r="JBO1327" i="8"/>
  <c r="JBO1329" i="8" s="1"/>
  <c r="JBN1327" i="8"/>
  <c r="JBD1327" i="8"/>
  <c r="JBC1327" i="8"/>
  <c r="JBB1327" i="8"/>
  <c r="JAY1327" i="8"/>
  <c r="JAY1329" i="8" s="1"/>
  <c r="JAX1327" i="8"/>
  <c r="JAN1327" i="8"/>
  <c r="JAM1327" i="8"/>
  <c r="JAL1327" i="8"/>
  <c r="JAI1327" i="8"/>
  <c r="JAI1329" i="8" s="1"/>
  <c r="JAH1327" i="8"/>
  <c r="IZX1327" i="8"/>
  <c r="IZW1327" i="8"/>
  <c r="IZV1327" i="8"/>
  <c r="IZS1327" i="8"/>
  <c r="IZS1329" i="8" s="1"/>
  <c r="IZR1327" i="8"/>
  <c r="IZH1327" i="8"/>
  <c r="IZG1327" i="8"/>
  <c r="IZF1327" i="8"/>
  <c r="IZC1327" i="8"/>
  <c r="IZC1329" i="8" s="1"/>
  <c r="IZB1327" i="8"/>
  <c r="IYR1327" i="8"/>
  <c r="IYQ1327" i="8"/>
  <c r="IYP1327" i="8"/>
  <c r="IYM1327" i="8"/>
  <c r="IYM1329" i="8" s="1"/>
  <c r="IYL1327" i="8"/>
  <c r="IYB1327" i="8"/>
  <c r="IYA1327" i="8"/>
  <c r="IXZ1327" i="8"/>
  <c r="IXW1327" i="8"/>
  <c r="IXW1329" i="8" s="1"/>
  <c r="IXV1327" i="8"/>
  <c r="IXL1327" i="8"/>
  <c r="IXK1327" i="8"/>
  <c r="IXJ1327" i="8"/>
  <c r="IXG1327" i="8"/>
  <c r="IXG1329" i="8" s="1"/>
  <c r="IXF1327" i="8"/>
  <c r="IWV1327" i="8"/>
  <c r="IWU1327" i="8"/>
  <c r="IWT1327" i="8"/>
  <c r="IWQ1327" i="8"/>
  <c r="IWQ1329" i="8" s="1"/>
  <c r="IWP1327" i="8"/>
  <c r="IWF1327" i="8"/>
  <c r="IWE1327" i="8"/>
  <c r="IWD1327" i="8"/>
  <c r="IWA1327" i="8"/>
  <c r="IWA1329" i="8" s="1"/>
  <c r="IVZ1327" i="8"/>
  <c r="IVP1327" i="8"/>
  <c r="IVO1327" i="8"/>
  <c r="IVN1327" i="8"/>
  <c r="IVK1327" i="8"/>
  <c r="IVK1329" i="8" s="1"/>
  <c r="IVJ1327" i="8"/>
  <c r="IUZ1327" i="8"/>
  <c r="IUY1327" i="8"/>
  <c r="IUX1327" i="8"/>
  <c r="IUU1327" i="8"/>
  <c r="IUU1329" i="8" s="1"/>
  <c r="IUT1327" i="8"/>
  <c r="IUJ1327" i="8"/>
  <c r="IUI1327" i="8"/>
  <c r="IUH1327" i="8"/>
  <c r="IUE1327" i="8"/>
  <c r="IUE1329" i="8" s="1"/>
  <c r="IUD1327" i="8"/>
  <c r="ITT1327" i="8"/>
  <c r="ITS1327" i="8"/>
  <c r="ITR1327" i="8"/>
  <c r="ITO1327" i="8"/>
  <c r="ITO1329" i="8" s="1"/>
  <c r="ITN1327" i="8"/>
  <c r="ITD1327" i="8"/>
  <c r="ITC1327" i="8"/>
  <c r="ITB1327" i="8"/>
  <c r="ISY1327" i="8"/>
  <c r="ISY1329" i="8" s="1"/>
  <c r="ISX1327" i="8"/>
  <c r="ISN1327" i="8"/>
  <c r="ISM1327" i="8"/>
  <c r="ISL1327" i="8"/>
  <c r="ISI1327" i="8"/>
  <c r="ISI1329" i="8" s="1"/>
  <c r="ISH1327" i="8"/>
  <c r="IRX1327" i="8"/>
  <c r="IRW1327" i="8"/>
  <c r="IRV1327" i="8"/>
  <c r="IRS1327" i="8"/>
  <c r="IRS1329" i="8" s="1"/>
  <c r="IRR1327" i="8"/>
  <c r="IRH1327" i="8"/>
  <c r="IRG1327" i="8"/>
  <c r="IRF1327" i="8"/>
  <c r="IRC1327" i="8"/>
  <c r="IRC1329" i="8" s="1"/>
  <c r="IRB1327" i="8"/>
  <c r="IQR1327" i="8"/>
  <c r="IQQ1327" i="8"/>
  <c r="IQP1327" i="8"/>
  <c r="IQM1327" i="8"/>
  <c r="IQM1329" i="8" s="1"/>
  <c r="IQL1327" i="8"/>
  <c r="IQB1327" i="8"/>
  <c r="IQA1327" i="8"/>
  <c r="IPZ1327" i="8"/>
  <c r="IPW1327" i="8"/>
  <c r="IPW1329" i="8" s="1"/>
  <c r="IPV1327" i="8"/>
  <c r="IPL1327" i="8"/>
  <c r="IPK1327" i="8"/>
  <c r="IPJ1327" i="8"/>
  <c r="IPG1327" i="8"/>
  <c r="IPG1329" i="8" s="1"/>
  <c r="IPF1327" i="8"/>
  <c r="IOV1327" i="8"/>
  <c r="IOU1327" i="8"/>
  <c r="IOT1327" i="8"/>
  <c r="IOQ1327" i="8"/>
  <c r="IOQ1329" i="8" s="1"/>
  <c r="IOP1327" i="8"/>
  <c r="IOF1327" i="8"/>
  <c r="IOE1327" i="8"/>
  <c r="IOD1327" i="8"/>
  <c r="IOA1327" i="8"/>
  <c r="IOA1329" i="8" s="1"/>
  <c r="INZ1327" i="8"/>
  <c r="INP1327" i="8"/>
  <c r="INO1327" i="8"/>
  <c r="INN1327" i="8"/>
  <c r="INK1327" i="8"/>
  <c r="INK1329" i="8" s="1"/>
  <c r="INJ1327" i="8"/>
  <c r="IMZ1327" i="8"/>
  <c r="IMY1327" i="8"/>
  <c r="IMX1327" i="8"/>
  <c r="IMU1327" i="8"/>
  <c r="IMU1329" i="8" s="1"/>
  <c r="IMT1327" i="8"/>
  <c r="IMJ1327" i="8"/>
  <c r="IMI1327" i="8"/>
  <c r="IMH1327" i="8"/>
  <c r="IME1327" i="8"/>
  <c r="IME1329" i="8" s="1"/>
  <c r="IMD1327" i="8"/>
  <c r="ILT1327" i="8"/>
  <c r="ILS1327" i="8"/>
  <c r="ILR1327" i="8"/>
  <c r="ILO1327" i="8"/>
  <c r="ILO1329" i="8" s="1"/>
  <c r="ILN1327" i="8"/>
  <c r="ILD1327" i="8"/>
  <c r="ILC1327" i="8"/>
  <c r="ILB1327" i="8"/>
  <c r="IKY1327" i="8"/>
  <c r="IKY1329" i="8" s="1"/>
  <c r="IKX1327" i="8"/>
  <c r="IKN1327" i="8"/>
  <c r="IKM1327" i="8"/>
  <c r="IKL1327" i="8"/>
  <c r="IKI1327" i="8"/>
  <c r="IKI1329" i="8" s="1"/>
  <c r="IKH1327" i="8"/>
  <c r="IJX1327" i="8"/>
  <c r="IJW1327" i="8"/>
  <c r="IJV1327" i="8"/>
  <c r="IJS1327" i="8"/>
  <c r="IJS1329" i="8" s="1"/>
  <c r="IJR1327" i="8"/>
  <c r="IJH1327" i="8"/>
  <c r="IJG1327" i="8"/>
  <c r="IJF1327" i="8"/>
  <c r="IJC1327" i="8"/>
  <c r="IJC1329" i="8" s="1"/>
  <c r="IJB1327" i="8"/>
  <c r="IIR1327" i="8"/>
  <c r="IIQ1327" i="8"/>
  <c r="IIP1327" i="8"/>
  <c r="IIM1327" i="8"/>
  <c r="IIM1329" i="8" s="1"/>
  <c r="IIL1327" i="8"/>
  <c r="IIB1327" i="8"/>
  <c r="IIA1327" i="8"/>
  <c r="IHZ1327" i="8"/>
  <c r="IHW1327" i="8"/>
  <c r="IHW1329" i="8" s="1"/>
  <c r="IHV1327" i="8"/>
  <c r="IHL1327" i="8"/>
  <c r="IHK1327" i="8"/>
  <c r="IHJ1327" i="8"/>
  <c r="IHG1327" i="8"/>
  <c r="IHG1329" i="8" s="1"/>
  <c r="IHF1327" i="8"/>
  <c r="IGV1327" i="8"/>
  <c r="IGU1327" i="8"/>
  <c r="IGT1327" i="8"/>
  <c r="IGQ1327" i="8"/>
  <c r="IGQ1329" i="8" s="1"/>
  <c r="IGP1327" i="8"/>
  <c r="IGF1327" i="8"/>
  <c r="IGE1327" i="8"/>
  <c r="IGD1327" i="8"/>
  <c r="IGA1327" i="8"/>
  <c r="IGA1329" i="8" s="1"/>
  <c r="IFZ1327" i="8"/>
  <c r="IFP1327" i="8"/>
  <c r="IFO1327" i="8"/>
  <c r="IFN1327" i="8"/>
  <c r="IFK1327" i="8"/>
  <c r="IFK1329" i="8" s="1"/>
  <c r="IFJ1327" i="8"/>
  <c r="IEZ1327" i="8"/>
  <c r="IEY1327" i="8"/>
  <c r="IEX1327" i="8"/>
  <c r="IEU1327" i="8"/>
  <c r="IEU1329" i="8" s="1"/>
  <c r="IET1327" i="8"/>
  <c r="IEJ1327" i="8"/>
  <c r="IEI1327" i="8"/>
  <c r="IEH1327" i="8"/>
  <c r="IEE1327" i="8"/>
  <c r="IEE1329" i="8" s="1"/>
  <c r="IED1327" i="8"/>
  <c r="IDT1327" i="8"/>
  <c r="IDS1327" i="8"/>
  <c r="IDR1327" i="8"/>
  <c r="IDO1327" i="8"/>
  <c r="IDO1329" i="8" s="1"/>
  <c r="IDN1327" i="8"/>
  <c r="IDD1327" i="8"/>
  <c r="IDC1327" i="8"/>
  <c r="IDB1327" i="8"/>
  <c r="ICY1327" i="8"/>
  <c r="ICY1329" i="8" s="1"/>
  <c r="ICX1327" i="8"/>
  <c r="ICN1327" i="8"/>
  <c r="ICM1327" i="8"/>
  <c r="ICL1327" i="8"/>
  <c r="ICI1327" i="8"/>
  <c r="ICI1329" i="8" s="1"/>
  <c r="ICH1327" i="8"/>
  <c r="IBX1327" i="8"/>
  <c r="IBW1327" i="8"/>
  <c r="IBV1327" i="8"/>
  <c r="IBS1327" i="8"/>
  <c r="IBS1329" i="8" s="1"/>
  <c r="IBR1327" i="8"/>
  <c r="IBH1327" i="8"/>
  <c r="IBG1327" i="8"/>
  <c r="IBF1327" i="8"/>
  <c r="IBC1327" i="8"/>
  <c r="IBC1329" i="8" s="1"/>
  <c r="IBB1327" i="8"/>
  <c r="IAR1327" i="8"/>
  <c r="IAQ1327" i="8"/>
  <c r="IAP1327" i="8"/>
  <c r="IAM1327" i="8"/>
  <c r="IAM1329" i="8" s="1"/>
  <c r="IAL1327" i="8"/>
  <c r="IAB1327" i="8"/>
  <c r="IAA1327" i="8"/>
  <c r="HZZ1327" i="8"/>
  <c r="HZW1327" i="8"/>
  <c r="HZW1329" i="8" s="1"/>
  <c r="HZV1327" i="8"/>
  <c r="HZL1327" i="8"/>
  <c r="HZK1327" i="8"/>
  <c r="HZJ1327" i="8"/>
  <c r="HZG1327" i="8"/>
  <c r="HZG1329" i="8" s="1"/>
  <c r="HZF1327" i="8"/>
  <c r="HYV1327" i="8"/>
  <c r="HYU1327" i="8"/>
  <c r="HYT1327" i="8"/>
  <c r="HYQ1327" i="8"/>
  <c r="HYQ1329" i="8" s="1"/>
  <c r="HYP1327" i="8"/>
  <c r="HYF1327" i="8"/>
  <c r="HYE1327" i="8"/>
  <c r="HYD1327" i="8"/>
  <c r="HYA1327" i="8"/>
  <c r="HYA1329" i="8" s="1"/>
  <c r="HXZ1327" i="8"/>
  <c r="HXP1327" i="8"/>
  <c r="HXO1327" i="8"/>
  <c r="HXN1327" i="8"/>
  <c r="HXK1327" i="8"/>
  <c r="HXK1329" i="8" s="1"/>
  <c r="HXJ1327" i="8"/>
  <c r="HWZ1327" i="8"/>
  <c r="HWY1327" i="8"/>
  <c r="HWX1327" i="8"/>
  <c r="HWU1327" i="8"/>
  <c r="HWU1329" i="8" s="1"/>
  <c r="HWT1327" i="8"/>
  <c r="HWJ1327" i="8"/>
  <c r="HWI1327" i="8"/>
  <c r="HWH1327" i="8"/>
  <c r="HWE1327" i="8"/>
  <c r="HWE1329" i="8" s="1"/>
  <c r="HWD1327" i="8"/>
  <c r="HVT1327" i="8"/>
  <c r="HVS1327" i="8"/>
  <c r="HVR1327" i="8"/>
  <c r="HVO1327" i="8"/>
  <c r="HVO1329" i="8" s="1"/>
  <c r="HVN1327" i="8"/>
  <c r="HVD1327" i="8"/>
  <c r="HVC1327" i="8"/>
  <c r="HVB1327" i="8"/>
  <c r="HUY1327" i="8"/>
  <c r="HUY1329" i="8" s="1"/>
  <c r="HUX1327" i="8"/>
  <c r="HUN1327" i="8"/>
  <c r="HUM1327" i="8"/>
  <c r="HUL1327" i="8"/>
  <c r="HUI1327" i="8"/>
  <c r="HUI1329" i="8" s="1"/>
  <c r="HUH1327" i="8"/>
  <c r="HTX1327" i="8"/>
  <c r="HTW1327" i="8"/>
  <c r="HTV1327" i="8"/>
  <c r="HTS1327" i="8"/>
  <c r="HTS1329" i="8" s="1"/>
  <c r="HTR1327" i="8"/>
  <c r="HTH1327" i="8"/>
  <c r="HTG1327" i="8"/>
  <c r="HTF1327" i="8"/>
  <c r="HTC1327" i="8"/>
  <c r="HTC1329" i="8" s="1"/>
  <c r="HTB1327" i="8"/>
  <c r="HSR1327" i="8"/>
  <c r="HSQ1327" i="8"/>
  <c r="HSP1327" i="8"/>
  <c r="HSM1327" i="8"/>
  <c r="HSM1329" i="8" s="1"/>
  <c r="HSL1327" i="8"/>
  <c r="HSB1327" i="8"/>
  <c r="HSA1327" i="8"/>
  <c r="HRZ1327" i="8"/>
  <c r="HRW1327" i="8"/>
  <c r="HRW1329" i="8" s="1"/>
  <c r="HRV1327" i="8"/>
  <c r="HRL1327" i="8"/>
  <c r="HRK1327" i="8"/>
  <c r="HRJ1327" i="8"/>
  <c r="HRG1327" i="8"/>
  <c r="HRG1329" i="8" s="1"/>
  <c r="HRF1327" i="8"/>
  <c r="HQV1327" i="8"/>
  <c r="HQU1327" i="8"/>
  <c r="HQT1327" i="8"/>
  <c r="HQQ1327" i="8"/>
  <c r="HQQ1329" i="8" s="1"/>
  <c r="HQP1327" i="8"/>
  <c r="HQF1327" i="8"/>
  <c r="HQE1327" i="8"/>
  <c r="HQD1327" i="8"/>
  <c r="HQA1327" i="8"/>
  <c r="HQA1329" i="8" s="1"/>
  <c r="HPZ1327" i="8"/>
  <c r="HPP1327" i="8"/>
  <c r="HPO1327" i="8"/>
  <c r="HPN1327" i="8"/>
  <c r="HPK1327" i="8"/>
  <c r="HPK1329" i="8" s="1"/>
  <c r="HPJ1327" i="8"/>
  <c r="HOZ1327" i="8"/>
  <c r="HOY1327" i="8"/>
  <c r="HOX1327" i="8"/>
  <c r="HOU1327" i="8"/>
  <c r="HOU1329" i="8" s="1"/>
  <c r="HOT1327" i="8"/>
  <c r="HOJ1327" i="8"/>
  <c r="HOI1327" i="8"/>
  <c r="HOH1327" i="8"/>
  <c r="HOE1327" i="8"/>
  <c r="HOE1329" i="8" s="1"/>
  <c r="HOD1327" i="8"/>
  <c r="HNT1327" i="8"/>
  <c r="HNS1327" i="8"/>
  <c r="HNR1327" i="8"/>
  <c r="HNO1327" i="8"/>
  <c r="HNO1329" i="8" s="1"/>
  <c r="HNN1327" i="8"/>
  <c r="HND1327" i="8"/>
  <c r="HNC1327" i="8"/>
  <c r="HNB1327" i="8"/>
  <c r="HMY1327" i="8"/>
  <c r="HMY1329" i="8" s="1"/>
  <c r="HMX1327" i="8"/>
  <c r="HMN1327" i="8"/>
  <c r="HMM1327" i="8"/>
  <c r="HML1327" i="8"/>
  <c r="HMI1327" i="8"/>
  <c r="HMI1329" i="8" s="1"/>
  <c r="HMH1327" i="8"/>
  <c r="HLX1327" i="8"/>
  <c r="HLW1327" i="8"/>
  <c r="HLV1327" i="8"/>
  <c r="HLS1327" i="8"/>
  <c r="HLS1329" i="8" s="1"/>
  <c r="HLR1327" i="8"/>
  <c r="HLH1327" i="8"/>
  <c r="HLG1327" i="8"/>
  <c r="HLF1327" i="8"/>
  <c r="HLC1327" i="8"/>
  <c r="HLC1329" i="8" s="1"/>
  <c r="HLB1327" i="8"/>
  <c r="HKR1327" i="8"/>
  <c r="HKQ1327" i="8"/>
  <c r="HKP1327" i="8"/>
  <c r="HKM1327" i="8"/>
  <c r="HKM1329" i="8" s="1"/>
  <c r="HKL1327" i="8"/>
  <c r="HKB1327" i="8"/>
  <c r="HKA1327" i="8"/>
  <c r="HJZ1327" i="8"/>
  <c r="HJW1327" i="8"/>
  <c r="HJW1329" i="8" s="1"/>
  <c r="HJV1327" i="8"/>
  <c r="HJL1327" i="8"/>
  <c r="HJK1327" i="8"/>
  <c r="HJJ1327" i="8"/>
  <c r="HJG1327" i="8"/>
  <c r="HJG1329" i="8" s="1"/>
  <c r="HJF1327" i="8"/>
  <c r="HIV1327" i="8"/>
  <c r="HIU1327" i="8"/>
  <c r="HIT1327" i="8"/>
  <c r="HIQ1327" i="8"/>
  <c r="HIQ1329" i="8" s="1"/>
  <c r="HIP1327" i="8"/>
  <c r="HIF1327" i="8"/>
  <c r="HIE1327" i="8"/>
  <c r="HID1327" i="8"/>
  <c r="HIA1327" i="8"/>
  <c r="HIA1329" i="8" s="1"/>
  <c r="HHZ1327" i="8"/>
  <c r="HHP1327" i="8"/>
  <c r="HHO1327" i="8"/>
  <c r="HHN1327" i="8"/>
  <c r="HHK1327" i="8"/>
  <c r="HHK1329" i="8" s="1"/>
  <c r="HHJ1327" i="8"/>
  <c r="HGZ1327" i="8"/>
  <c r="HGY1327" i="8"/>
  <c r="HGX1327" i="8"/>
  <c r="HGU1327" i="8"/>
  <c r="HGU1329" i="8" s="1"/>
  <c r="HGT1327" i="8"/>
  <c r="HGJ1327" i="8"/>
  <c r="HGI1327" i="8"/>
  <c r="HGH1327" i="8"/>
  <c r="HGE1327" i="8"/>
  <c r="HGE1329" i="8" s="1"/>
  <c r="HGD1327" i="8"/>
  <c r="HFT1327" i="8"/>
  <c r="HFS1327" i="8"/>
  <c r="HFR1327" i="8"/>
  <c r="HFO1327" i="8"/>
  <c r="HFO1329" i="8" s="1"/>
  <c r="HFN1327" i="8"/>
  <c r="HFD1327" i="8"/>
  <c r="HFC1327" i="8"/>
  <c r="HFB1327" i="8"/>
  <c r="HEY1327" i="8"/>
  <c r="HEY1329" i="8" s="1"/>
  <c r="HEX1327" i="8"/>
  <c r="HEN1327" i="8"/>
  <c r="HEM1327" i="8"/>
  <c r="HEL1327" i="8"/>
  <c r="HEI1327" i="8"/>
  <c r="HEI1329" i="8" s="1"/>
  <c r="HEH1327" i="8"/>
  <c r="HDX1327" i="8"/>
  <c r="HDW1327" i="8"/>
  <c r="HDV1327" i="8"/>
  <c r="HDS1327" i="8"/>
  <c r="HDS1329" i="8" s="1"/>
  <c r="HDR1327" i="8"/>
  <c r="HDH1327" i="8"/>
  <c r="HDG1327" i="8"/>
  <c r="HDF1327" i="8"/>
  <c r="HDC1327" i="8"/>
  <c r="HDC1329" i="8" s="1"/>
  <c r="HDB1327" i="8"/>
  <c r="HCR1327" i="8"/>
  <c r="HCQ1327" i="8"/>
  <c r="HCP1327" i="8"/>
  <c r="HCM1327" i="8"/>
  <c r="HCM1329" i="8" s="1"/>
  <c r="HCL1327" i="8"/>
  <c r="HCB1327" i="8"/>
  <c r="HCA1327" i="8"/>
  <c r="HBZ1327" i="8"/>
  <c r="HBW1327" i="8"/>
  <c r="HBW1329" i="8" s="1"/>
  <c r="HBV1327" i="8"/>
  <c r="HBL1327" i="8"/>
  <c r="HBK1327" i="8"/>
  <c r="HBJ1327" i="8"/>
  <c r="HBG1327" i="8"/>
  <c r="HBG1329" i="8" s="1"/>
  <c r="HBF1327" i="8"/>
  <c r="HAV1327" i="8"/>
  <c r="HAU1327" i="8"/>
  <c r="HAT1327" i="8"/>
  <c r="HAQ1327" i="8"/>
  <c r="HAQ1329" i="8" s="1"/>
  <c r="HAP1327" i="8"/>
  <c r="HAF1327" i="8"/>
  <c r="HAE1327" i="8"/>
  <c r="HAD1327" i="8"/>
  <c r="HAA1327" i="8"/>
  <c r="HAA1329" i="8" s="1"/>
  <c r="GZZ1327" i="8"/>
  <c r="GZP1327" i="8"/>
  <c r="GZO1327" i="8"/>
  <c r="GZN1327" i="8"/>
  <c r="GZK1327" i="8"/>
  <c r="GZK1329" i="8" s="1"/>
  <c r="GZJ1327" i="8"/>
  <c r="GYZ1327" i="8"/>
  <c r="GYY1327" i="8"/>
  <c r="GYX1327" i="8"/>
  <c r="GYU1327" i="8"/>
  <c r="GYU1329" i="8" s="1"/>
  <c r="GYT1327" i="8"/>
  <c r="GYJ1327" i="8"/>
  <c r="GYI1327" i="8"/>
  <c r="GYH1327" i="8"/>
  <c r="GYE1327" i="8"/>
  <c r="GYE1329" i="8" s="1"/>
  <c r="GYD1327" i="8"/>
  <c r="GXT1327" i="8"/>
  <c r="GXS1327" i="8"/>
  <c r="GXR1327" i="8"/>
  <c r="GXO1327" i="8"/>
  <c r="GXO1329" i="8" s="1"/>
  <c r="GXN1327" i="8"/>
  <c r="GXD1327" i="8"/>
  <c r="GXC1327" i="8"/>
  <c r="GXB1327" i="8"/>
  <c r="GWY1327" i="8"/>
  <c r="GWY1329" i="8" s="1"/>
  <c r="GWX1327" i="8"/>
  <c r="GWN1327" i="8"/>
  <c r="GWM1327" i="8"/>
  <c r="GWL1327" i="8"/>
  <c r="GWI1327" i="8"/>
  <c r="GWI1329" i="8" s="1"/>
  <c r="GWH1327" i="8"/>
  <c r="GVX1327" i="8"/>
  <c r="GVW1327" i="8"/>
  <c r="GVV1327" i="8"/>
  <c r="GVS1327" i="8"/>
  <c r="GVS1329" i="8" s="1"/>
  <c r="GVR1327" i="8"/>
  <c r="GVH1327" i="8"/>
  <c r="GVG1327" i="8"/>
  <c r="GVF1327" i="8"/>
  <c r="GVC1327" i="8"/>
  <c r="GVC1329" i="8" s="1"/>
  <c r="GVB1327" i="8"/>
  <c r="GUR1327" i="8"/>
  <c r="GUQ1327" i="8"/>
  <c r="GUP1327" i="8"/>
  <c r="GUM1327" i="8"/>
  <c r="GUM1329" i="8" s="1"/>
  <c r="GUL1327" i="8"/>
  <c r="GUB1327" i="8"/>
  <c r="GUA1327" i="8"/>
  <c r="GTZ1327" i="8"/>
  <c r="GTW1327" i="8"/>
  <c r="GTW1329" i="8" s="1"/>
  <c r="GTV1327" i="8"/>
  <c r="GTL1327" i="8"/>
  <c r="GTK1327" i="8"/>
  <c r="GTJ1327" i="8"/>
  <c r="GTG1327" i="8"/>
  <c r="GTG1329" i="8" s="1"/>
  <c r="GTF1327" i="8"/>
  <c r="GSV1327" i="8"/>
  <c r="GSU1327" i="8"/>
  <c r="GST1327" i="8"/>
  <c r="GSQ1327" i="8"/>
  <c r="GSQ1329" i="8" s="1"/>
  <c r="GSP1327" i="8"/>
  <c r="GSF1327" i="8"/>
  <c r="GSE1327" i="8"/>
  <c r="GSD1327" i="8"/>
  <c r="GSA1327" i="8"/>
  <c r="GSA1329" i="8" s="1"/>
  <c r="GRZ1327" i="8"/>
  <c r="GRP1327" i="8"/>
  <c r="GRO1327" i="8"/>
  <c r="GRN1327" i="8"/>
  <c r="GRK1327" i="8"/>
  <c r="GRK1329" i="8" s="1"/>
  <c r="GRJ1327" i="8"/>
  <c r="GQZ1327" i="8"/>
  <c r="GQY1327" i="8"/>
  <c r="GQX1327" i="8"/>
  <c r="GQU1327" i="8"/>
  <c r="GQU1329" i="8" s="1"/>
  <c r="GQT1327" i="8"/>
  <c r="GQJ1327" i="8"/>
  <c r="GQI1327" i="8"/>
  <c r="GQH1327" i="8"/>
  <c r="GQE1327" i="8"/>
  <c r="GQE1329" i="8" s="1"/>
  <c r="GQD1327" i="8"/>
  <c r="GPT1327" i="8"/>
  <c r="GPS1327" i="8"/>
  <c r="GPR1327" i="8"/>
  <c r="GPO1327" i="8"/>
  <c r="GPO1329" i="8" s="1"/>
  <c r="GPN1327" i="8"/>
  <c r="GPD1327" i="8"/>
  <c r="GPC1327" i="8"/>
  <c r="GPB1327" i="8"/>
  <c r="GOY1327" i="8"/>
  <c r="GOY1329" i="8" s="1"/>
  <c r="GOX1327" i="8"/>
  <c r="GON1327" i="8"/>
  <c r="GOM1327" i="8"/>
  <c r="GOL1327" i="8"/>
  <c r="GOI1327" i="8"/>
  <c r="GOI1329" i="8" s="1"/>
  <c r="GOH1327" i="8"/>
  <c r="GNX1327" i="8"/>
  <c r="GNW1327" i="8"/>
  <c r="GNV1327" i="8"/>
  <c r="GNS1327" i="8"/>
  <c r="GNS1329" i="8" s="1"/>
  <c r="GNR1327" i="8"/>
  <c r="GNH1327" i="8"/>
  <c r="GNG1327" i="8"/>
  <c r="GNF1327" i="8"/>
  <c r="GNC1327" i="8"/>
  <c r="GNC1329" i="8" s="1"/>
  <c r="GNB1327" i="8"/>
  <c r="GMR1327" i="8"/>
  <c r="GMQ1327" i="8"/>
  <c r="GMP1327" i="8"/>
  <c r="GMM1327" i="8"/>
  <c r="GMM1329" i="8" s="1"/>
  <c r="GML1327" i="8"/>
  <c r="GMB1327" i="8"/>
  <c r="GMA1327" i="8"/>
  <c r="GLZ1327" i="8"/>
  <c r="GLW1327" i="8"/>
  <c r="GLW1329" i="8" s="1"/>
  <c r="GLV1327" i="8"/>
  <c r="GLL1327" i="8"/>
  <c r="GLK1327" i="8"/>
  <c r="GLJ1327" i="8"/>
  <c r="GLG1327" i="8"/>
  <c r="GLG1329" i="8" s="1"/>
  <c r="GLF1327" i="8"/>
  <c r="GKV1327" i="8"/>
  <c r="GKU1327" i="8"/>
  <c r="GKT1327" i="8"/>
  <c r="GKQ1327" i="8"/>
  <c r="GKQ1329" i="8" s="1"/>
  <c r="GKP1327" i="8"/>
  <c r="GKF1327" i="8"/>
  <c r="GKE1327" i="8"/>
  <c r="GKD1327" i="8"/>
  <c r="GKA1327" i="8"/>
  <c r="GKA1329" i="8" s="1"/>
  <c r="GJZ1327" i="8"/>
  <c r="GJP1327" i="8"/>
  <c r="GJO1327" i="8"/>
  <c r="GJN1327" i="8"/>
  <c r="GJK1327" i="8"/>
  <c r="GJK1329" i="8" s="1"/>
  <c r="GJJ1327" i="8"/>
  <c r="GIZ1327" i="8"/>
  <c r="GIY1327" i="8"/>
  <c r="GIX1327" i="8"/>
  <c r="GIU1327" i="8"/>
  <c r="GIU1329" i="8" s="1"/>
  <c r="GIT1327" i="8"/>
  <c r="GIJ1327" i="8"/>
  <c r="GII1327" i="8"/>
  <c r="GIH1327" i="8"/>
  <c r="GIE1327" i="8"/>
  <c r="GIE1329" i="8" s="1"/>
  <c r="GID1327" i="8"/>
  <c r="GHT1327" i="8"/>
  <c r="GHS1327" i="8"/>
  <c r="GHR1327" i="8"/>
  <c r="GHO1327" i="8"/>
  <c r="GHO1329" i="8" s="1"/>
  <c r="GHN1327" i="8"/>
  <c r="GHD1327" i="8"/>
  <c r="GHC1327" i="8"/>
  <c r="GHB1327" i="8"/>
  <c r="GGY1327" i="8"/>
  <c r="GGY1329" i="8" s="1"/>
  <c r="GGX1327" i="8"/>
  <c r="GGN1327" i="8"/>
  <c r="GGM1327" i="8"/>
  <c r="GGL1327" i="8"/>
  <c r="GGI1327" i="8"/>
  <c r="GGI1329" i="8" s="1"/>
  <c r="GGH1327" i="8"/>
  <c r="GFX1327" i="8"/>
  <c r="GFW1327" i="8"/>
  <c r="GFV1327" i="8"/>
  <c r="GFS1327" i="8"/>
  <c r="GFS1329" i="8" s="1"/>
  <c r="GFR1327" i="8"/>
  <c r="GFH1327" i="8"/>
  <c r="GFG1327" i="8"/>
  <c r="GFF1327" i="8"/>
  <c r="GFC1327" i="8"/>
  <c r="GFC1329" i="8" s="1"/>
  <c r="GFB1327" i="8"/>
  <c r="GER1327" i="8"/>
  <c r="GEQ1327" i="8"/>
  <c r="GEP1327" i="8"/>
  <c r="GEM1327" i="8"/>
  <c r="GEM1329" i="8" s="1"/>
  <c r="GEL1327" i="8"/>
  <c r="GEB1327" i="8"/>
  <c r="GEA1327" i="8"/>
  <c r="GDZ1327" i="8"/>
  <c r="GDW1327" i="8"/>
  <c r="GDW1329" i="8" s="1"/>
  <c r="GDV1327" i="8"/>
  <c r="GDL1327" i="8"/>
  <c r="GDK1327" i="8"/>
  <c r="GDJ1327" i="8"/>
  <c r="GDG1327" i="8"/>
  <c r="GDG1329" i="8" s="1"/>
  <c r="GDF1327" i="8"/>
  <c r="GCV1327" i="8"/>
  <c r="GCU1327" i="8"/>
  <c r="GCT1327" i="8"/>
  <c r="GCQ1327" i="8"/>
  <c r="GCQ1329" i="8" s="1"/>
  <c r="GCP1327" i="8"/>
  <c r="GCF1327" i="8"/>
  <c r="GCE1327" i="8"/>
  <c r="GCD1327" i="8"/>
  <c r="GCA1327" i="8"/>
  <c r="GCA1329" i="8" s="1"/>
  <c r="GBZ1327" i="8"/>
  <c r="GBP1327" i="8"/>
  <c r="GBO1327" i="8"/>
  <c r="GBN1327" i="8"/>
  <c r="GBK1327" i="8"/>
  <c r="GBK1329" i="8" s="1"/>
  <c r="GBJ1327" i="8"/>
  <c r="GAZ1327" i="8"/>
  <c r="GAY1327" i="8"/>
  <c r="GAX1327" i="8"/>
  <c r="GAU1327" i="8"/>
  <c r="GAU1329" i="8" s="1"/>
  <c r="GAT1327" i="8"/>
  <c r="GAJ1327" i="8"/>
  <c r="GAI1327" i="8"/>
  <c r="GAH1327" i="8"/>
  <c r="GAE1327" i="8"/>
  <c r="GAE1329" i="8" s="1"/>
  <c r="GAD1327" i="8"/>
  <c r="FZT1327" i="8"/>
  <c r="FZS1327" i="8"/>
  <c r="FZR1327" i="8"/>
  <c r="FZO1327" i="8"/>
  <c r="FZO1329" i="8" s="1"/>
  <c r="FZN1327" i="8"/>
  <c r="FZD1327" i="8"/>
  <c r="FZC1327" i="8"/>
  <c r="FZB1327" i="8"/>
  <c r="FYY1327" i="8"/>
  <c r="FYY1329" i="8" s="1"/>
  <c r="FYX1327" i="8"/>
  <c r="FYN1327" i="8"/>
  <c r="FYM1327" i="8"/>
  <c r="FYL1327" i="8"/>
  <c r="FYI1327" i="8"/>
  <c r="FYI1329" i="8" s="1"/>
  <c r="FYH1327" i="8"/>
  <c r="FXX1327" i="8"/>
  <c r="FXW1327" i="8"/>
  <c r="FXV1327" i="8"/>
  <c r="FXS1327" i="8"/>
  <c r="FXS1329" i="8" s="1"/>
  <c r="FXR1327" i="8"/>
  <c r="FXH1327" i="8"/>
  <c r="FXG1327" i="8"/>
  <c r="FXF1327" i="8"/>
  <c r="FXC1327" i="8"/>
  <c r="FXC1329" i="8" s="1"/>
  <c r="FXB1327" i="8"/>
  <c r="FWR1327" i="8"/>
  <c r="FWQ1327" i="8"/>
  <c r="FWP1327" i="8"/>
  <c r="FWM1327" i="8"/>
  <c r="FWM1329" i="8" s="1"/>
  <c r="FWL1327" i="8"/>
  <c r="FWB1327" i="8"/>
  <c r="FWA1327" i="8"/>
  <c r="FVZ1327" i="8"/>
  <c r="FVW1327" i="8"/>
  <c r="FVW1329" i="8" s="1"/>
  <c r="FVV1327" i="8"/>
  <c r="FVL1327" i="8"/>
  <c r="FVK1327" i="8"/>
  <c r="FVJ1327" i="8"/>
  <c r="FVG1327" i="8"/>
  <c r="FVG1329" i="8" s="1"/>
  <c r="FVF1327" i="8"/>
  <c r="FUV1327" i="8"/>
  <c r="FUU1327" i="8"/>
  <c r="FUT1327" i="8"/>
  <c r="FUQ1327" i="8"/>
  <c r="FUQ1329" i="8" s="1"/>
  <c r="FUP1327" i="8"/>
  <c r="FUF1327" i="8"/>
  <c r="FUE1327" i="8"/>
  <c r="FUD1327" i="8"/>
  <c r="FUA1327" i="8"/>
  <c r="FUA1329" i="8" s="1"/>
  <c r="FTZ1327" i="8"/>
  <c r="FTP1327" i="8"/>
  <c r="FTO1327" i="8"/>
  <c r="FTN1327" i="8"/>
  <c r="FTK1327" i="8"/>
  <c r="FTK1329" i="8" s="1"/>
  <c r="FTJ1327" i="8"/>
  <c r="FSZ1327" i="8"/>
  <c r="FSY1327" i="8"/>
  <c r="FSX1327" i="8"/>
  <c r="FSU1327" i="8"/>
  <c r="FSU1329" i="8" s="1"/>
  <c r="FST1327" i="8"/>
  <c r="FSJ1327" i="8"/>
  <c r="FSI1327" i="8"/>
  <c r="FSH1327" i="8"/>
  <c r="FSE1327" i="8"/>
  <c r="FSE1329" i="8" s="1"/>
  <c r="FSD1327" i="8"/>
  <c r="FRT1327" i="8"/>
  <c r="FRS1327" i="8"/>
  <c r="FRR1327" i="8"/>
  <c r="FRO1327" i="8"/>
  <c r="FRO1329" i="8" s="1"/>
  <c r="FRN1327" i="8"/>
  <c r="FRD1327" i="8"/>
  <c r="FRC1327" i="8"/>
  <c r="FRB1327" i="8"/>
  <c r="FQY1327" i="8"/>
  <c r="FQY1329" i="8" s="1"/>
  <c r="FQX1327" i="8"/>
  <c r="FQN1327" i="8"/>
  <c r="FQM1327" i="8"/>
  <c r="FQL1327" i="8"/>
  <c r="FQI1327" i="8"/>
  <c r="FQI1329" i="8" s="1"/>
  <c r="FQH1327" i="8"/>
  <c r="FPX1327" i="8"/>
  <c r="FPW1327" i="8"/>
  <c r="FPV1327" i="8"/>
  <c r="FPS1327" i="8"/>
  <c r="FPS1329" i="8" s="1"/>
  <c r="FPR1327" i="8"/>
  <c r="FPH1327" i="8"/>
  <c r="FPG1327" i="8"/>
  <c r="FPF1327" i="8"/>
  <c r="FPC1327" i="8"/>
  <c r="FPC1329" i="8" s="1"/>
  <c r="FPB1327" i="8"/>
  <c r="FOR1327" i="8"/>
  <c r="FOQ1327" i="8"/>
  <c r="FOP1327" i="8"/>
  <c r="FOM1327" i="8"/>
  <c r="FOM1329" i="8" s="1"/>
  <c r="FOL1327" i="8"/>
  <c r="FOB1327" i="8"/>
  <c r="FOA1327" i="8"/>
  <c r="FNZ1327" i="8"/>
  <c r="FNW1327" i="8"/>
  <c r="FNW1329" i="8" s="1"/>
  <c r="FNV1327" i="8"/>
  <c r="FNL1327" i="8"/>
  <c r="FNK1327" i="8"/>
  <c r="FNJ1327" i="8"/>
  <c r="FNG1327" i="8"/>
  <c r="FNG1329" i="8" s="1"/>
  <c r="FNF1327" i="8"/>
  <c r="FMV1327" i="8"/>
  <c r="FMU1327" i="8"/>
  <c r="FMT1327" i="8"/>
  <c r="FMQ1327" i="8"/>
  <c r="FMQ1329" i="8" s="1"/>
  <c r="FMP1327" i="8"/>
  <c r="FMF1327" i="8"/>
  <c r="FME1327" i="8"/>
  <c r="FMD1327" i="8"/>
  <c r="FMA1327" i="8"/>
  <c r="FMA1329" i="8" s="1"/>
  <c r="FLZ1327" i="8"/>
  <c r="FLP1327" i="8"/>
  <c r="FLO1327" i="8"/>
  <c r="FLN1327" i="8"/>
  <c r="FLK1327" i="8"/>
  <c r="FLK1329" i="8" s="1"/>
  <c r="FLJ1327" i="8"/>
  <c r="FKZ1327" i="8"/>
  <c r="FKY1327" i="8"/>
  <c r="FKX1327" i="8"/>
  <c r="FKU1327" i="8"/>
  <c r="FKU1329" i="8" s="1"/>
  <c r="FKT1327" i="8"/>
  <c r="FKJ1327" i="8"/>
  <c r="FKI1327" i="8"/>
  <c r="FKH1327" i="8"/>
  <c r="FKE1327" i="8"/>
  <c r="FKE1329" i="8" s="1"/>
  <c r="FKD1327" i="8"/>
  <c r="FJT1327" i="8"/>
  <c r="FJS1327" i="8"/>
  <c r="FJR1327" i="8"/>
  <c r="FJO1327" i="8"/>
  <c r="FJO1329" i="8" s="1"/>
  <c r="FJN1327" i="8"/>
  <c r="FJD1327" i="8"/>
  <c r="FJC1327" i="8"/>
  <c r="FJB1327" i="8"/>
  <c r="FIY1327" i="8"/>
  <c r="FIY1329" i="8" s="1"/>
  <c r="FIX1327" i="8"/>
  <c r="FIN1327" i="8"/>
  <c r="FIM1327" i="8"/>
  <c r="FIL1327" i="8"/>
  <c r="FII1327" i="8"/>
  <c r="FII1329" i="8" s="1"/>
  <c r="FIH1327" i="8"/>
  <c r="FHX1327" i="8"/>
  <c r="FHW1327" i="8"/>
  <c r="FHV1327" i="8"/>
  <c r="FHS1327" i="8"/>
  <c r="FHS1329" i="8" s="1"/>
  <c r="FHR1327" i="8"/>
  <c r="FHH1327" i="8"/>
  <c r="FHG1327" i="8"/>
  <c r="FHF1327" i="8"/>
  <c r="FHC1327" i="8"/>
  <c r="FHC1329" i="8" s="1"/>
  <c r="FHB1327" i="8"/>
  <c r="FGR1327" i="8"/>
  <c r="FGQ1327" i="8"/>
  <c r="FGP1327" i="8"/>
  <c r="FGM1327" i="8"/>
  <c r="FGM1329" i="8" s="1"/>
  <c r="FGL1327" i="8"/>
  <c r="FGB1327" i="8"/>
  <c r="FGA1327" i="8"/>
  <c r="FFZ1327" i="8"/>
  <c r="FFW1327" i="8"/>
  <c r="FFW1329" i="8" s="1"/>
  <c r="FFV1327" i="8"/>
  <c r="FFL1327" i="8"/>
  <c r="FFK1327" i="8"/>
  <c r="FFJ1327" i="8"/>
  <c r="FFG1327" i="8"/>
  <c r="FFG1329" i="8" s="1"/>
  <c r="FFF1327" i="8"/>
  <c r="FEV1327" i="8"/>
  <c r="FEU1327" i="8"/>
  <c r="FET1327" i="8"/>
  <c r="FEQ1327" i="8"/>
  <c r="FEQ1329" i="8" s="1"/>
  <c r="FEP1327" i="8"/>
  <c r="FEF1327" i="8"/>
  <c r="FEE1327" i="8"/>
  <c r="FED1327" i="8"/>
  <c r="FEA1327" i="8"/>
  <c r="FEA1329" i="8" s="1"/>
  <c r="FDZ1327" i="8"/>
  <c r="FDP1327" i="8"/>
  <c r="FDO1327" i="8"/>
  <c r="FDN1327" i="8"/>
  <c r="FDK1327" i="8"/>
  <c r="FDK1329" i="8" s="1"/>
  <c r="FDJ1327" i="8"/>
  <c r="FCZ1327" i="8"/>
  <c r="FCY1327" i="8"/>
  <c r="FCX1327" i="8"/>
  <c r="FCU1327" i="8"/>
  <c r="FCU1329" i="8" s="1"/>
  <c r="FCT1327" i="8"/>
  <c r="FCJ1327" i="8"/>
  <c r="FCI1327" i="8"/>
  <c r="FCH1327" i="8"/>
  <c r="FCE1327" i="8"/>
  <c r="FCE1329" i="8" s="1"/>
  <c r="FCD1327" i="8"/>
  <c r="FBT1327" i="8"/>
  <c r="FBS1327" i="8"/>
  <c r="FBR1327" i="8"/>
  <c r="FBO1327" i="8"/>
  <c r="FBO1329" i="8" s="1"/>
  <c r="FBN1327" i="8"/>
  <c r="FBD1327" i="8"/>
  <c r="FBC1327" i="8"/>
  <c r="FBB1327" i="8"/>
  <c r="FAY1327" i="8"/>
  <c r="FAY1329" i="8" s="1"/>
  <c r="FAX1327" i="8"/>
  <c r="FAN1327" i="8"/>
  <c r="FAM1327" i="8"/>
  <c r="FAL1327" i="8"/>
  <c r="FAI1327" i="8"/>
  <c r="FAI1329" i="8" s="1"/>
  <c r="FAH1327" i="8"/>
  <c r="EZX1327" i="8"/>
  <c r="EZW1327" i="8"/>
  <c r="EZV1327" i="8"/>
  <c r="EZS1327" i="8"/>
  <c r="EZS1329" i="8" s="1"/>
  <c r="EZR1327" i="8"/>
  <c r="EZH1327" i="8"/>
  <c r="EZG1327" i="8"/>
  <c r="EZF1327" i="8"/>
  <c r="EZC1327" i="8"/>
  <c r="EZC1329" i="8" s="1"/>
  <c r="EZB1327" i="8"/>
  <c r="EYR1327" i="8"/>
  <c r="EYQ1327" i="8"/>
  <c r="EYP1327" i="8"/>
  <c r="EYM1327" i="8"/>
  <c r="EYM1329" i="8" s="1"/>
  <c r="EYL1327" i="8"/>
  <c r="EYB1327" i="8"/>
  <c r="EYA1327" i="8"/>
  <c r="EXZ1327" i="8"/>
  <c r="EXW1327" i="8"/>
  <c r="EXW1329" i="8" s="1"/>
  <c r="EXV1327" i="8"/>
  <c r="EXL1327" i="8"/>
  <c r="EXK1327" i="8"/>
  <c r="EXJ1327" i="8"/>
  <c r="EXG1327" i="8"/>
  <c r="EXG1329" i="8" s="1"/>
  <c r="EXF1327" i="8"/>
  <c r="EWV1327" i="8"/>
  <c r="EWU1327" i="8"/>
  <c r="EWT1327" i="8"/>
  <c r="EWQ1327" i="8"/>
  <c r="EWQ1329" i="8" s="1"/>
  <c r="EWP1327" i="8"/>
  <c r="EWF1327" i="8"/>
  <c r="EWE1327" i="8"/>
  <c r="EWD1327" i="8"/>
  <c r="EWA1327" i="8"/>
  <c r="EWA1329" i="8" s="1"/>
  <c r="EVZ1327" i="8"/>
  <c r="EVP1327" i="8"/>
  <c r="EVO1327" i="8"/>
  <c r="EVN1327" i="8"/>
  <c r="EVK1327" i="8"/>
  <c r="EVK1329" i="8" s="1"/>
  <c r="EVJ1327" i="8"/>
  <c r="EUZ1327" i="8"/>
  <c r="EUY1327" i="8"/>
  <c r="EUX1327" i="8"/>
  <c r="EUU1327" i="8"/>
  <c r="EUU1329" i="8" s="1"/>
  <c r="EUT1327" i="8"/>
  <c r="EUJ1327" i="8"/>
  <c r="EUI1327" i="8"/>
  <c r="EUH1327" i="8"/>
  <c r="EUE1327" i="8"/>
  <c r="EUE1329" i="8" s="1"/>
  <c r="EUD1327" i="8"/>
  <c r="ETT1327" i="8"/>
  <c r="ETS1327" i="8"/>
  <c r="ETR1327" i="8"/>
  <c r="ETO1327" i="8"/>
  <c r="ETO1329" i="8" s="1"/>
  <c r="ETN1327" i="8"/>
  <c r="ETD1327" i="8"/>
  <c r="ETC1327" i="8"/>
  <c r="ETB1327" i="8"/>
  <c r="ESY1327" i="8"/>
  <c r="ESY1329" i="8" s="1"/>
  <c r="ESX1327" i="8"/>
  <c r="ESN1327" i="8"/>
  <c r="ESM1327" i="8"/>
  <c r="ESL1327" i="8"/>
  <c r="ESI1327" i="8"/>
  <c r="ESI1329" i="8" s="1"/>
  <c r="ESH1327" i="8"/>
  <c r="ERX1327" i="8"/>
  <c r="ERW1327" i="8"/>
  <c r="ERV1327" i="8"/>
  <c r="ERS1327" i="8"/>
  <c r="ERS1329" i="8" s="1"/>
  <c r="ERR1327" i="8"/>
  <c r="ERH1327" i="8"/>
  <c r="ERG1327" i="8"/>
  <c r="ERF1327" i="8"/>
  <c r="ERC1327" i="8"/>
  <c r="ERC1329" i="8" s="1"/>
  <c r="ERB1327" i="8"/>
  <c r="EQR1327" i="8"/>
  <c r="EQQ1327" i="8"/>
  <c r="EQP1327" i="8"/>
  <c r="EQM1327" i="8"/>
  <c r="EQM1329" i="8" s="1"/>
  <c r="EQL1327" i="8"/>
  <c r="EQB1327" i="8"/>
  <c r="EQA1327" i="8"/>
  <c r="EPZ1327" i="8"/>
  <c r="EPW1327" i="8"/>
  <c r="EPW1329" i="8" s="1"/>
  <c r="EPV1327" i="8"/>
  <c r="EPL1327" i="8"/>
  <c r="EPK1327" i="8"/>
  <c r="EPJ1327" i="8"/>
  <c r="EPG1327" i="8"/>
  <c r="EPG1329" i="8" s="1"/>
  <c r="EPF1327" i="8"/>
  <c r="EOV1327" i="8"/>
  <c r="EOU1327" i="8"/>
  <c r="EOT1327" i="8"/>
  <c r="EOQ1327" i="8"/>
  <c r="EOQ1329" i="8" s="1"/>
  <c r="EOP1327" i="8"/>
  <c r="EOF1327" i="8"/>
  <c r="EOE1327" i="8"/>
  <c r="EOD1327" i="8"/>
  <c r="EOA1327" i="8"/>
  <c r="EOA1329" i="8" s="1"/>
  <c r="ENZ1327" i="8"/>
  <c r="ENP1327" i="8"/>
  <c r="ENO1327" i="8"/>
  <c r="ENN1327" i="8"/>
  <c r="ENK1327" i="8"/>
  <c r="ENK1329" i="8" s="1"/>
  <c r="ENJ1327" i="8"/>
  <c r="EMZ1327" i="8"/>
  <c r="EMY1327" i="8"/>
  <c r="EMX1327" i="8"/>
  <c r="EMU1327" i="8"/>
  <c r="EMU1329" i="8" s="1"/>
  <c r="EMT1327" i="8"/>
  <c r="EMJ1327" i="8"/>
  <c r="EMI1327" i="8"/>
  <c r="EMH1327" i="8"/>
  <c r="EME1327" i="8"/>
  <c r="EME1329" i="8" s="1"/>
  <c r="EMD1327" i="8"/>
  <c r="ELT1327" i="8"/>
  <c r="ELS1327" i="8"/>
  <c r="ELR1327" i="8"/>
  <c r="ELO1327" i="8"/>
  <c r="ELO1329" i="8" s="1"/>
  <c r="ELN1327" i="8"/>
  <c r="ELD1327" i="8"/>
  <c r="ELC1327" i="8"/>
  <c r="ELB1327" i="8"/>
  <c r="EKY1327" i="8"/>
  <c r="EKY1329" i="8" s="1"/>
  <c r="EKX1327" i="8"/>
  <c r="EKN1327" i="8"/>
  <c r="EKM1327" i="8"/>
  <c r="EKL1327" i="8"/>
  <c r="EKI1327" i="8"/>
  <c r="EKI1329" i="8" s="1"/>
  <c r="EKH1327" i="8"/>
  <c r="EJX1327" i="8"/>
  <c r="EJW1327" i="8"/>
  <c r="EJV1327" i="8"/>
  <c r="EJS1327" i="8"/>
  <c r="EJS1329" i="8" s="1"/>
  <c r="EJR1327" i="8"/>
  <c r="EJH1327" i="8"/>
  <c r="EJG1327" i="8"/>
  <c r="EJF1327" i="8"/>
  <c r="EJC1327" i="8"/>
  <c r="EJC1329" i="8" s="1"/>
  <c r="EJB1327" i="8"/>
  <c r="EIR1327" i="8"/>
  <c r="EIQ1327" i="8"/>
  <c r="EIP1327" i="8"/>
  <c r="EIM1327" i="8"/>
  <c r="EIM1329" i="8" s="1"/>
  <c r="EIL1327" i="8"/>
  <c r="EIB1327" i="8"/>
  <c r="EIA1327" i="8"/>
  <c r="EHZ1327" i="8"/>
  <c r="EHW1327" i="8"/>
  <c r="EHW1329" i="8" s="1"/>
  <c r="EHV1327" i="8"/>
  <c r="EHL1327" i="8"/>
  <c r="EHK1327" i="8"/>
  <c r="EHJ1327" i="8"/>
  <c r="EHG1327" i="8"/>
  <c r="EHG1329" i="8" s="1"/>
  <c r="EHF1327" i="8"/>
  <c r="EGV1327" i="8"/>
  <c r="EGU1327" i="8"/>
  <c r="EGT1327" i="8"/>
  <c r="EGQ1327" i="8"/>
  <c r="EGQ1329" i="8" s="1"/>
  <c r="EGP1327" i="8"/>
  <c r="EGF1327" i="8"/>
  <c r="EGE1327" i="8"/>
  <c r="EGD1327" i="8"/>
  <c r="EGA1327" i="8"/>
  <c r="EGA1329" i="8" s="1"/>
  <c r="EFZ1327" i="8"/>
  <c r="EFP1327" i="8"/>
  <c r="EFO1327" i="8"/>
  <c r="EFN1327" i="8"/>
  <c r="EFK1327" i="8"/>
  <c r="EFK1329" i="8" s="1"/>
  <c r="EFJ1327" i="8"/>
  <c r="EEZ1327" i="8"/>
  <c r="EEY1327" i="8"/>
  <c r="EEX1327" i="8"/>
  <c r="EEU1327" i="8"/>
  <c r="EEU1329" i="8" s="1"/>
  <c r="EET1327" i="8"/>
  <c r="EEJ1327" i="8"/>
  <c r="EEI1327" i="8"/>
  <c r="EEH1327" i="8"/>
  <c r="EEE1327" i="8"/>
  <c r="EEE1329" i="8" s="1"/>
  <c r="EED1327" i="8"/>
  <c r="EDT1327" i="8"/>
  <c r="EDS1327" i="8"/>
  <c r="EDR1327" i="8"/>
  <c r="EDO1327" i="8"/>
  <c r="EDO1329" i="8" s="1"/>
  <c r="EDN1327" i="8"/>
  <c r="EDD1327" i="8"/>
  <c r="EDC1327" i="8"/>
  <c r="EDB1327" i="8"/>
  <c r="ECY1327" i="8"/>
  <c r="ECY1329" i="8" s="1"/>
  <c r="ECX1327" i="8"/>
  <c r="ECN1327" i="8"/>
  <c r="ECM1327" i="8"/>
  <c r="ECL1327" i="8"/>
  <c r="ECI1327" i="8"/>
  <c r="ECI1329" i="8" s="1"/>
  <c r="ECH1327" i="8"/>
  <c r="EBX1327" i="8"/>
  <c r="EBW1327" i="8"/>
  <c r="EBV1327" i="8"/>
  <c r="EBS1327" i="8"/>
  <c r="EBS1329" i="8" s="1"/>
  <c r="EBR1327" i="8"/>
  <c r="EBH1327" i="8"/>
  <c r="EBG1327" i="8"/>
  <c r="EBF1327" i="8"/>
  <c r="EBC1327" i="8"/>
  <c r="EBC1329" i="8" s="1"/>
  <c r="EBB1327" i="8"/>
  <c r="EAR1327" i="8"/>
  <c r="EAQ1327" i="8"/>
  <c r="EAP1327" i="8"/>
  <c r="EAM1327" i="8"/>
  <c r="EAM1329" i="8" s="1"/>
  <c r="EAL1327" i="8"/>
  <c r="EAB1327" i="8"/>
  <c r="EAA1327" i="8"/>
  <c r="DZZ1327" i="8"/>
  <c r="DZW1327" i="8"/>
  <c r="DZW1329" i="8" s="1"/>
  <c r="DZV1327" i="8"/>
  <c r="DZL1327" i="8"/>
  <c r="DZK1327" i="8"/>
  <c r="DZJ1327" i="8"/>
  <c r="DZG1327" i="8"/>
  <c r="DZG1329" i="8" s="1"/>
  <c r="DZF1327" i="8"/>
  <c r="DYV1327" i="8"/>
  <c r="DYU1327" i="8"/>
  <c r="DYT1327" i="8"/>
  <c r="DYQ1327" i="8"/>
  <c r="DYQ1329" i="8" s="1"/>
  <c r="DYP1327" i="8"/>
  <c r="DYF1327" i="8"/>
  <c r="DYE1327" i="8"/>
  <c r="DYD1327" i="8"/>
  <c r="DYA1327" i="8"/>
  <c r="DYA1329" i="8" s="1"/>
  <c r="DXZ1327" i="8"/>
  <c r="DXP1327" i="8"/>
  <c r="DXO1327" i="8"/>
  <c r="DXN1327" i="8"/>
  <c r="DXK1327" i="8"/>
  <c r="DXK1329" i="8" s="1"/>
  <c r="DXJ1327" i="8"/>
  <c r="DWZ1327" i="8"/>
  <c r="DWY1327" i="8"/>
  <c r="DWX1327" i="8"/>
  <c r="DWU1327" i="8"/>
  <c r="DWU1329" i="8" s="1"/>
  <c r="DWT1327" i="8"/>
  <c r="DWJ1327" i="8"/>
  <c r="DWI1327" i="8"/>
  <c r="DWH1327" i="8"/>
  <c r="DWE1327" i="8"/>
  <c r="DWE1329" i="8" s="1"/>
  <c r="DWD1327" i="8"/>
  <c r="DVT1327" i="8"/>
  <c r="DVS1327" i="8"/>
  <c r="DVR1327" i="8"/>
  <c r="DVO1327" i="8"/>
  <c r="DVO1329" i="8" s="1"/>
  <c r="DVN1327" i="8"/>
  <c r="DVD1327" i="8"/>
  <c r="DVC1327" i="8"/>
  <c r="DVB1327" i="8"/>
  <c r="DUY1327" i="8"/>
  <c r="DUY1329" i="8" s="1"/>
  <c r="DUX1327" i="8"/>
  <c r="DUN1327" i="8"/>
  <c r="DUM1327" i="8"/>
  <c r="DUL1327" i="8"/>
  <c r="DUI1327" i="8"/>
  <c r="DUI1329" i="8" s="1"/>
  <c r="DUH1327" i="8"/>
  <c r="DTX1327" i="8"/>
  <c r="DTW1327" i="8"/>
  <c r="DTV1327" i="8"/>
  <c r="DTS1327" i="8"/>
  <c r="DTS1329" i="8" s="1"/>
  <c r="DTR1327" i="8"/>
  <c r="DTH1327" i="8"/>
  <c r="DTG1327" i="8"/>
  <c r="DTF1327" i="8"/>
  <c r="DTC1327" i="8"/>
  <c r="DTC1329" i="8" s="1"/>
  <c r="DTB1327" i="8"/>
  <c r="DSR1327" i="8"/>
  <c r="DSQ1327" i="8"/>
  <c r="DSP1327" i="8"/>
  <c r="DSM1327" i="8"/>
  <c r="DSM1329" i="8" s="1"/>
  <c r="DSL1327" i="8"/>
  <c r="DSB1327" i="8"/>
  <c r="DSA1327" i="8"/>
  <c r="DRZ1327" i="8"/>
  <c r="DRW1327" i="8"/>
  <c r="DRW1329" i="8" s="1"/>
  <c r="DRV1327" i="8"/>
  <c r="DRL1327" i="8"/>
  <c r="DRK1327" i="8"/>
  <c r="DRJ1327" i="8"/>
  <c r="DRG1327" i="8"/>
  <c r="DRG1329" i="8" s="1"/>
  <c r="DRF1327" i="8"/>
  <c r="DQV1327" i="8"/>
  <c r="DQU1327" i="8"/>
  <c r="DQT1327" i="8"/>
  <c r="DQQ1327" i="8"/>
  <c r="DQQ1329" i="8" s="1"/>
  <c r="DQP1327" i="8"/>
  <c r="DQF1327" i="8"/>
  <c r="DQE1327" i="8"/>
  <c r="DQD1327" i="8"/>
  <c r="DQA1327" i="8"/>
  <c r="DQA1329" i="8" s="1"/>
  <c r="DPZ1327" i="8"/>
  <c r="DPP1327" i="8"/>
  <c r="DPO1327" i="8"/>
  <c r="DPN1327" i="8"/>
  <c r="DPK1327" i="8"/>
  <c r="DPK1329" i="8" s="1"/>
  <c r="DPJ1327" i="8"/>
  <c r="DOZ1327" i="8"/>
  <c r="DOY1327" i="8"/>
  <c r="DOX1327" i="8"/>
  <c r="DOU1327" i="8"/>
  <c r="DOU1329" i="8" s="1"/>
  <c r="DOT1327" i="8"/>
  <c r="DOJ1327" i="8"/>
  <c r="DOI1327" i="8"/>
  <c r="DOH1327" i="8"/>
  <c r="DOE1327" i="8"/>
  <c r="DOE1329" i="8" s="1"/>
  <c r="DOD1327" i="8"/>
  <c r="DNT1327" i="8"/>
  <c r="DNS1327" i="8"/>
  <c r="DNR1327" i="8"/>
  <c r="DNO1327" i="8"/>
  <c r="DNO1329" i="8" s="1"/>
  <c r="DNN1327" i="8"/>
  <c r="DND1327" i="8"/>
  <c r="DNC1327" i="8"/>
  <c r="DNB1327" i="8"/>
  <c r="DMY1327" i="8"/>
  <c r="DMY1329" i="8" s="1"/>
  <c r="DMX1327" i="8"/>
  <c r="DMN1327" i="8"/>
  <c r="DMM1327" i="8"/>
  <c r="DML1327" i="8"/>
  <c r="DMI1327" i="8"/>
  <c r="DMI1329" i="8" s="1"/>
  <c r="DMH1327" i="8"/>
  <c r="DLX1327" i="8"/>
  <c r="DLW1327" i="8"/>
  <c r="DLV1327" i="8"/>
  <c r="DLS1327" i="8"/>
  <c r="DLS1329" i="8" s="1"/>
  <c r="DLR1327" i="8"/>
  <c r="DLH1327" i="8"/>
  <c r="DLG1327" i="8"/>
  <c r="DLF1327" i="8"/>
  <c r="DLC1327" i="8"/>
  <c r="DLC1329" i="8" s="1"/>
  <c r="DLB1327" i="8"/>
  <c r="DKR1327" i="8"/>
  <c r="DKQ1327" i="8"/>
  <c r="DKP1327" i="8"/>
  <c r="DKM1327" i="8"/>
  <c r="DKM1329" i="8" s="1"/>
  <c r="DKL1327" i="8"/>
  <c r="DKB1327" i="8"/>
  <c r="DKA1327" i="8"/>
  <c r="DJZ1327" i="8"/>
  <c r="DJW1327" i="8"/>
  <c r="DJW1329" i="8" s="1"/>
  <c r="DJV1327" i="8"/>
  <c r="DJL1327" i="8"/>
  <c r="DJK1327" i="8"/>
  <c r="DJJ1327" i="8"/>
  <c r="DJG1327" i="8"/>
  <c r="DJG1329" i="8" s="1"/>
  <c r="DJF1327" i="8"/>
  <c r="DIV1327" i="8"/>
  <c r="DIU1327" i="8"/>
  <c r="DIT1327" i="8"/>
  <c r="DIQ1327" i="8"/>
  <c r="DIQ1329" i="8" s="1"/>
  <c r="DIP1327" i="8"/>
  <c r="DIF1327" i="8"/>
  <c r="DIE1327" i="8"/>
  <c r="DID1327" i="8"/>
  <c r="DIA1327" i="8"/>
  <c r="DIA1329" i="8" s="1"/>
  <c r="DHZ1327" i="8"/>
  <c r="DHP1327" i="8"/>
  <c r="DHO1327" i="8"/>
  <c r="DHN1327" i="8"/>
  <c r="DHK1327" i="8"/>
  <c r="DHK1329" i="8" s="1"/>
  <c r="DHJ1327" i="8"/>
  <c r="DGZ1327" i="8"/>
  <c r="DGY1327" i="8"/>
  <c r="DGX1327" i="8"/>
  <c r="DGU1327" i="8"/>
  <c r="DGU1329" i="8" s="1"/>
  <c r="DGT1327" i="8"/>
  <c r="DGJ1327" i="8"/>
  <c r="DGI1327" i="8"/>
  <c r="DGH1327" i="8"/>
  <c r="DGE1327" i="8"/>
  <c r="DGE1329" i="8" s="1"/>
  <c r="DGD1327" i="8"/>
  <c r="DFT1327" i="8"/>
  <c r="DFS1327" i="8"/>
  <c r="DFR1327" i="8"/>
  <c r="DFO1327" i="8"/>
  <c r="DFO1329" i="8" s="1"/>
  <c r="DFN1327" i="8"/>
  <c r="DFD1327" i="8"/>
  <c r="DFC1327" i="8"/>
  <c r="DFB1327" i="8"/>
  <c r="DEY1327" i="8"/>
  <c r="DEY1329" i="8" s="1"/>
  <c r="DEX1327" i="8"/>
  <c r="DEN1327" i="8"/>
  <c r="DEM1327" i="8"/>
  <c r="DEL1327" i="8"/>
  <c r="DEI1327" i="8"/>
  <c r="DEI1329" i="8" s="1"/>
  <c r="DEH1327" i="8"/>
  <c r="DDX1327" i="8"/>
  <c r="DDW1327" i="8"/>
  <c r="DDV1327" i="8"/>
  <c r="DDS1327" i="8"/>
  <c r="DDS1329" i="8" s="1"/>
  <c r="DDR1327" i="8"/>
  <c r="DDH1327" i="8"/>
  <c r="DDG1327" i="8"/>
  <c r="DDF1327" i="8"/>
  <c r="DDC1327" i="8"/>
  <c r="DDC1329" i="8" s="1"/>
  <c r="DDB1327" i="8"/>
  <c r="DCR1327" i="8"/>
  <c r="DCQ1327" i="8"/>
  <c r="DCP1327" i="8"/>
  <c r="DCM1327" i="8"/>
  <c r="DCM1329" i="8" s="1"/>
  <c r="DCL1327" i="8"/>
  <c r="DCB1327" i="8"/>
  <c r="DCA1327" i="8"/>
  <c r="DBZ1327" i="8"/>
  <c r="DBW1327" i="8"/>
  <c r="DBW1329" i="8" s="1"/>
  <c r="DBV1327" i="8"/>
  <c r="DBL1327" i="8"/>
  <c r="DBK1327" i="8"/>
  <c r="DBJ1327" i="8"/>
  <c r="DBG1327" i="8"/>
  <c r="DBG1329" i="8" s="1"/>
  <c r="DBF1327" i="8"/>
  <c r="DAV1327" i="8"/>
  <c r="DAU1327" i="8"/>
  <c r="DAT1327" i="8"/>
  <c r="DAQ1327" i="8"/>
  <c r="DAQ1329" i="8" s="1"/>
  <c r="DAP1327" i="8"/>
  <c r="DAF1327" i="8"/>
  <c r="DAE1327" i="8"/>
  <c r="DAD1327" i="8"/>
  <c r="DAA1327" i="8"/>
  <c r="DAA1329" i="8" s="1"/>
  <c r="CZZ1327" i="8"/>
  <c r="CZP1327" i="8"/>
  <c r="CZO1327" i="8"/>
  <c r="CZN1327" i="8"/>
  <c r="CZK1327" i="8"/>
  <c r="CZK1329" i="8" s="1"/>
  <c r="CZJ1327" i="8"/>
  <c r="CYZ1327" i="8"/>
  <c r="CYY1327" i="8"/>
  <c r="CYX1327" i="8"/>
  <c r="CYU1327" i="8"/>
  <c r="CYU1329" i="8" s="1"/>
  <c r="CYT1327" i="8"/>
  <c r="CYJ1327" i="8"/>
  <c r="CYI1327" i="8"/>
  <c r="CYH1327" i="8"/>
  <c r="CYE1327" i="8"/>
  <c r="CYE1329" i="8" s="1"/>
  <c r="CYD1327" i="8"/>
  <c r="CXT1327" i="8"/>
  <c r="CXS1327" i="8"/>
  <c r="CXR1327" i="8"/>
  <c r="CXO1327" i="8"/>
  <c r="CXO1329" i="8" s="1"/>
  <c r="CXN1327" i="8"/>
  <c r="CXD1327" i="8"/>
  <c r="CXC1327" i="8"/>
  <c r="CXB1327" i="8"/>
  <c r="CWY1327" i="8"/>
  <c r="CWY1329" i="8" s="1"/>
  <c r="CWX1327" i="8"/>
  <c r="CWN1327" i="8"/>
  <c r="CWM1327" i="8"/>
  <c r="CWL1327" i="8"/>
  <c r="CWI1327" i="8"/>
  <c r="CWI1329" i="8" s="1"/>
  <c r="CWH1327" i="8"/>
  <c r="CVX1327" i="8"/>
  <c r="CVW1327" i="8"/>
  <c r="CVV1327" i="8"/>
  <c r="CVS1327" i="8"/>
  <c r="CVS1329" i="8" s="1"/>
  <c r="CVR1327" i="8"/>
  <c r="CVH1327" i="8"/>
  <c r="CVG1327" i="8"/>
  <c r="CVF1327" i="8"/>
  <c r="CVC1327" i="8"/>
  <c r="CVC1329" i="8" s="1"/>
  <c r="CVB1327" i="8"/>
  <c r="CUR1327" i="8"/>
  <c r="CUQ1327" i="8"/>
  <c r="CUP1327" i="8"/>
  <c r="CUM1327" i="8"/>
  <c r="CUM1329" i="8" s="1"/>
  <c r="CUL1327" i="8"/>
  <c r="CUB1327" i="8"/>
  <c r="CUA1327" i="8"/>
  <c r="CTZ1327" i="8"/>
  <c r="CTW1327" i="8"/>
  <c r="CTW1329" i="8" s="1"/>
  <c r="CTV1327" i="8"/>
  <c r="CTL1327" i="8"/>
  <c r="CTK1327" i="8"/>
  <c r="CTJ1327" i="8"/>
  <c r="CTG1327" i="8"/>
  <c r="CTG1329" i="8" s="1"/>
  <c r="CTF1327" i="8"/>
  <c r="CSV1327" i="8"/>
  <c r="CSU1327" i="8"/>
  <c r="CST1327" i="8"/>
  <c r="CSQ1327" i="8"/>
  <c r="CSQ1329" i="8" s="1"/>
  <c r="CSP1327" i="8"/>
  <c r="CSF1327" i="8"/>
  <c r="CSE1327" i="8"/>
  <c r="CSD1327" i="8"/>
  <c r="CSA1327" i="8"/>
  <c r="CSA1329" i="8" s="1"/>
  <c r="CRZ1327" i="8"/>
  <c r="CRP1327" i="8"/>
  <c r="CRO1327" i="8"/>
  <c r="CRN1327" i="8"/>
  <c r="CRK1327" i="8"/>
  <c r="CRK1329" i="8" s="1"/>
  <c r="CRJ1327" i="8"/>
  <c r="CQZ1327" i="8"/>
  <c r="CQY1327" i="8"/>
  <c r="CQX1327" i="8"/>
  <c r="CQU1327" i="8"/>
  <c r="CQU1329" i="8" s="1"/>
  <c r="CQT1327" i="8"/>
  <c r="CQJ1327" i="8"/>
  <c r="CQI1327" i="8"/>
  <c r="CQH1327" i="8"/>
  <c r="CQE1327" i="8"/>
  <c r="CQE1329" i="8" s="1"/>
  <c r="CQD1327" i="8"/>
  <c r="CPT1327" i="8"/>
  <c r="CPS1327" i="8"/>
  <c r="CPR1327" i="8"/>
  <c r="CPO1327" i="8"/>
  <c r="CPO1329" i="8" s="1"/>
  <c r="CPN1327" i="8"/>
  <c r="CPD1327" i="8"/>
  <c r="CPC1327" i="8"/>
  <c r="CPB1327" i="8"/>
  <c r="COY1327" i="8"/>
  <c r="COY1329" i="8" s="1"/>
  <c r="COX1327" i="8"/>
  <c r="CON1327" i="8"/>
  <c r="COM1327" i="8"/>
  <c r="COL1327" i="8"/>
  <c r="COI1327" i="8"/>
  <c r="COI1329" i="8" s="1"/>
  <c r="COH1327" i="8"/>
  <c r="CNX1327" i="8"/>
  <c r="CNW1327" i="8"/>
  <c r="CNV1327" i="8"/>
  <c r="CNS1327" i="8"/>
  <c r="CNS1329" i="8" s="1"/>
  <c r="CNR1327" i="8"/>
  <c r="CNH1327" i="8"/>
  <c r="CNG1327" i="8"/>
  <c r="CNF1327" i="8"/>
  <c r="CNC1327" i="8"/>
  <c r="CNC1329" i="8" s="1"/>
  <c r="CNB1327" i="8"/>
  <c r="CMR1327" i="8"/>
  <c r="CMQ1327" i="8"/>
  <c r="CMP1327" i="8"/>
  <c r="CMM1327" i="8"/>
  <c r="CMM1329" i="8" s="1"/>
  <c r="CML1327" i="8"/>
  <c r="CMB1327" i="8"/>
  <c r="CMA1327" i="8"/>
  <c r="CLZ1327" i="8"/>
  <c r="CLW1327" i="8"/>
  <c r="CLW1329" i="8" s="1"/>
  <c r="CLV1327" i="8"/>
  <c r="CLL1327" i="8"/>
  <c r="CLK1327" i="8"/>
  <c r="CLJ1327" i="8"/>
  <c r="CLG1327" i="8"/>
  <c r="CLG1329" i="8" s="1"/>
  <c r="CLF1327" i="8"/>
  <c r="CKV1327" i="8"/>
  <c r="CKU1327" i="8"/>
  <c r="CKT1327" i="8"/>
  <c r="CKQ1327" i="8"/>
  <c r="CKQ1329" i="8" s="1"/>
  <c r="CKP1327" i="8"/>
  <c r="CKF1327" i="8"/>
  <c r="CKE1327" i="8"/>
  <c r="CKD1327" i="8"/>
  <c r="CKA1327" i="8"/>
  <c r="CKA1329" i="8" s="1"/>
  <c r="CJZ1327" i="8"/>
  <c r="CJP1327" i="8"/>
  <c r="CJO1327" i="8"/>
  <c r="CJN1327" i="8"/>
  <c r="CJK1327" i="8"/>
  <c r="CJK1329" i="8" s="1"/>
  <c r="CJJ1327" i="8"/>
  <c r="CIZ1327" i="8"/>
  <c r="CIY1327" i="8"/>
  <c r="CIX1327" i="8"/>
  <c r="CIU1327" i="8"/>
  <c r="CIU1329" i="8" s="1"/>
  <c r="CIT1327" i="8"/>
  <c r="CIJ1327" i="8"/>
  <c r="CII1327" i="8"/>
  <c r="CIH1327" i="8"/>
  <c r="CIE1327" i="8"/>
  <c r="CIE1329" i="8" s="1"/>
  <c r="CID1327" i="8"/>
  <c r="CHT1327" i="8"/>
  <c r="CHS1327" i="8"/>
  <c r="CHR1327" i="8"/>
  <c r="CHO1327" i="8"/>
  <c r="CHO1329" i="8" s="1"/>
  <c r="CHN1327" i="8"/>
  <c r="CHD1327" i="8"/>
  <c r="CHC1327" i="8"/>
  <c r="CHB1327" i="8"/>
  <c r="CGY1327" i="8"/>
  <c r="CGY1329" i="8" s="1"/>
  <c r="CGX1327" i="8"/>
  <c r="CGN1327" i="8"/>
  <c r="CGM1327" i="8"/>
  <c r="CGL1327" i="8"/>
  <c r="CGI1327" i="8"/>
  <c r="CGI1329" i="8" s="1"/>
  <c r="CGH1327" i="8"/>
  <c r="CFX1327" i="8"/>
  <c r="CFW1327" i="8"/>
  <c r="CFV1327" i="8"/>
  <c r="CFS1327" i="8"/>
  <c r="CFS1329" i="8" s="1"/>
  <c r="CFR1327" i="8"/>
  <c r="CFH1327" i="8"/>
  <c r="CFG1327" i="8"/>
  <c r="CFF1327" i="8"/>
  <c r="CFC1327" i="8"/>
  <c r="CFC1329" i="8" s="1"/>
  <c r="CFB1327" i="8"/>
  <c r="CER1327" i="8"/>
  <c r="CEQ1327" i="8"/>
  <c r="CEP1327" i="8"/>
  <c r="CEM1327" i="8"/>
  <c r="CEM1329" i="8" s="1"/>
  <c r="CEL1327" i="8"/>
  <c r="CEB1327" i="8"/>
  <c r="CEA1327" i="8"/>
  <c r="CDZ1327" i="8"/>
  <c r="CDW1327" i="8"/>
  <c r="CDW1329" i="8" s="1"/>
  <c r="CDV1327" i="8"/>
  <c r="CDL1327" i="8"/>
  <c r="CDK1327" i="8"/>
  <c r="CDJ1327" i="8"/>
  <c r="CDG1327" i="8"/>
  <c r="CDG1329" i="8" s="1"/>
  <c r="CDF1327" i="8"/>
  <c r="CCV1327" i="8"/>
  <c r="CCU1327" i="8"/>
  <c r="CCT1327" i="8"/>
  <c r="CCQ1327" i="8"/>
  <c r="CCQ1329" i="8" s="1"/>
  <c r="CCP1327" i="8"/>
  <c r="CCF1327" i="8"/>
  <c r="CCE1327" i="8"/>
  <c r="CCD1327" i="8"/>
  <c r="CCA1327" i="8"/>
  <c r="CCA1329" i="8" s="1"/>
  <c r="CBZ1327" i="8"/>
  <c r="CBP1327" i="8"/>
  <c r="CBO1327" i="8"/>
  <c r="CBN1327" i="8"/>
  <c r="CBK1327" i="8"/>
  <c r="CBK1329" i="8" s="1"/>
  <c r="CBJ1327" i="8"/>
  <c r="CAZ1327" i="8"/>
  <c r="CAY1327" i="8"/>
  <c r="CAX1327" i="8"/>
  <c r="CAU1327" i="8"/>
  <c r="CAU1329" i="8" s="1"/>
  <c r="CAT1327" i="8"/>
  <c r="CAJ1327" i="8"/>
  <c r="CAI1327" i="8"/>
  <c r="CAH1327" i="8"/>
  <c r="CAE1327" i="8"/>
  <c r="CAE1329" i="8" s="1"/>
  <c r="CAD1327" i="8"/>
  <c r="BZT1327" i="8"/>
  <c r="BZS1327" i="8"/>
  <c r="BZR1327" i="8"/>
  <c r="BZO1327" i="8"/>
  <c r="BZO1329" i="8" s="1"/>
  <c r="BZN1327" i="8"/>
  <c r="BZD1327" i="8"/>
  <c r="BZC1327" i="8"/>
  <c r="BZB1327" i="8"/>
  <c r="BYY1327" i="8"/>
  <c r="BYY1329" i="8" s="1"/>
  <c r="BYX1327" i="8"/>
  <c r="BYN1327" i="8"/>
  <c r="BYM1327" i="8"/>
  <c r="BYL1327" i="8"/>
  <c r="BYI1327" i="8"/>
  <c r="BYI1329" i="8" s="1"/>
  <c r="BYH1327" i="8"/>
  <c r="BXX1327" i="8"/>
  <c r="BXW1327" i="8"/>
  <c r="BXV1327" i="8"/>
  <c r="BXS1327" i="8"/>
  <c r="BXS1329" i="8" s="1"/>
  <c r="BXR1327" i="8"/>
  <c r="BXH1327" i="8"/>
  <c r="BXG1327" i="8"/>
  <c r="BXF1327" i="8"/>
  <c r="BXC1327" i="8"/>
  <c r="BXC1329" i="8" s="1"/>
  <c r="BXB1327" i="8"/>
  <c r="BWR1327" i="8"/>
  <c r="BWQ1327" i="8"/>
  <c r="BWP1327" i="8"/>
  <c r="BWM1327" i="8"/>
  <c r="BWM1329" i="8" s="1"/>
  <c r="BWL1327" i="8"/>
  <c r="BWB1327" i="8"/>
  <c r="BWA1327" i="8"/>
  <c r="BVZ1327" i="8"/>
  <c r="BVW1327" i="8"/>
  <c r="BVW1329" i="8" s="1"/>
  <c r="BVV1327" i="8"/>
  <c r="BVL1327" i="8"/>
  <c r="BVK1327" i="8"/>
  <c r="BVJ1327" i="8"/>
  <c r="BVG1327" i="8"/>
  <c r="BVG1329" i="8" s="1"/>
  <c r="BVF1327" i="8"/>
  <c r="BUV1327" i="8"/>
  <c r="BUU1327" i="8"/>
  <c r="BUT1327" i="8"/>
  <c r="BUQ1327" i="8"/>
  <c r="BUQ1329" i="8" s="1"/>
  <c r="BUP1327" i="8"/>
  <c r="BUF1327" i="8"/>
  <c r="BUE1327" i="8"/>
  <c r="BUD1327" i="8"/>
  <c r="BUA1327" i="8"/>
  <c r="BUA1329" i="8" s="1"/>
  <c r="BTZ1327" i="8"/>
  <c r="BTP1327" i="8"/>
  <c r="BTO1327" i="8"/>
  <c r="BTN1327" i="8"/>
  <c r="BTK1327" i="8"/>
  <c r="BTK1329" i="8" s="1"/>
  <c r="BTJ1327" i="8"/>
  <c r="BSZ1327" i="8"/>
  <c r="BSY1327" i="8"/>
  <c r="BSX1327" i="8"/>
  <c r="BSU1327" i="8"/>
  <c r="BSU1329" i="8" s="1"/>
  <c r="BST1327" i="8"/>
  <c r="BSJ1327" i="8"/>
  <c r="BSI1327" i="8"/>
  <c r="BSH1327" i="8"/>
  <c r="BSE1327" i="8"/>
  <c r="BSE1329" i="8" s="1"/>
  <c r="BSD1327" i="8"/>
  <c r="BRT1327" i="8"/>
  <c r="BRS1327" i="8"/>
  <c r="BRR1327" i="8"/>
  <c r="BRO1327" i="8"/>
  <c r="BRO1329" i="8" s="1"/>
  <c r="BRN1327" i="8"/>
  <c r="BRD1327" i="8"/>
  <c r="BRC1327" i="8"/>
  <c r="BRB1327" i="8"/>
  <c r="BQY1327" i="8"/>
  <c r="BQY1329" i="8" s="1"/>
  <c r="BQX1327" i="8"/>
  <c r="BQN1327" i="8"/>
  <c r="BQM1327" i="8"/>
  <c r="BQL1327" i="8"/>
  <c r="BQI1327" i="8"/>
  <c r="BQI1329" i="8" s="1"/>
  <c r="BQH1327" i="8"/>
  <c r="BPX1327" i="8"/>
  <c r="BPW1327" i="8"/>
  <c r="BPV1327" i="8"/>
  <c r="BPS1327" i="8"/>
  <c r="BPS1329" i="8" s="1"/>
  <c r="BPR1327" i="8"/>
  <c r="BPH1327" i="8"/>
  <c r="BPG1327" i="8"/>
  <c r="BPF1327" i="8"/>
  <c r="BPC1327" i="8"/>
  <c r="BPC1329" i="8" s="1"/>
  <c r="BPB1327" i="8"/>
  <c r="BOR1327" i="8"/>
  <c r="BOQ1327" i="8"/>
  <c r="BOP1327" i="8"/>
  <c r="BOM1327" i="8"/>
  <c r="BOM1329" i="8" s="1"/>
  <c r="BOL1327" i="8"/>
  <c r="BOB1327" i="8"/>
  <c r="BOA1327" i="8"/>
  <c r="BNZ1327" i="8"/>
  <c r="BNW1327" i="8"/>
  <c r="BNW1329" i="8" s="1"/>
  <c r="BNV1327" i="8"/>
  <c r="BNL1327" i="8"/>
  <c r="BNK1327" i="8"/>
  <c r="BNJ1327" i="8"/>
  <c r="BNG1327" i="8"/>
  <c r="BNG1329" i="8" s="1"/>
  <c r="BNF1327" i="8"/>
  <c r="BMV1327" i="8"/>
  <c r="BMU1327" i="8"/>
  <c r="BMT1327" i="8"/>
  <c r="BMQ1327" i="8"/>
  <c r="BMQ1329" i="8" s="1"/>
  <c r="BMP1327" i="8"/>
  <c r="BMF1327" i="8"/>
  <c r="BME1327" i="8"/>
  <c r="BMD1327" i="8"/>
  <c r="BMA1327" i="8"/>
  <c r="BMA1329" i="8" s="1"/>
  <c r="BLZ1327" i="8"/>
  <c r="BLP1327" i="8"/>
  <c r="BLO1327" i="8"/>
  <c r="BLN1327" i="8"/>
  <c r="BLK1327" i="8"/>
  <c r="BLK1329" i="8" s="1"/>
  <c r="BLJ1327" i="8"/>
  <c r="BKZ1327" i="8"/>
  <c r="BKY1327" i="8"/>
  <c r="BKX1327" i="8"/>
  <c r="BKU1327" i="8"/>
  <c r="BKU1329" i="8" s="1"/>
  <c r="BKT1327" i="8"/>
  <c r="BKJ1327" i="8"/>
  <c r="BKI1327" i="8"/>
  <c r="BKH1327" i="8"/>
  <c r="BKE1327" i="8"/>
  <c r="BKE1329" i="8" s="1"/>
  <c r="BKD1327" i="8"/>
  <c r="BJT1327" i="8"/>
  <c r="BJS1327" i="8"/>
  <c r="BJR1327" i="8"/>
  <c r="BJO1327" i="8"/>
  <c r="BJO1329" i="8" s="1"/>
  <c r="BJN1327" i="8"/>
  <c r="BJD1327" i="8"/>
  <c r="BJC1327" i="8"/>
  <c r="BJB1327" i="8"/>
  <c r="BIY1327" i="8"/>
  <c r="BIY1329" i="8" s="1"/>
  <c r="BIX1327" i="8"/>
  <c r="BIN1327" i="8"/>
  <c r="BIM1327" i="8"/>
  <c r="BIL1327" i="8"/>
  <c r="BII1327" i="8"/>
  <c r="BII1329" i="8" s="1"/>
  <c r="BIH1327" i="8"/>
  <c r="BHX1327" i="8"/>
  <c r="BHW1327" i="8"/>
  <c r="BHV1327" i="8"/>
  <c r="BHS1327" i="8"/>
  <c r="BHS1329" i="8" s="1"/>
  <c r="BHR1327" i="8"/>
  <c r="BHH1327" i="8"/>
  <c r="BHG1327" i="8"/>
  <c r="BHF1327" i="8"/>
  <c r="BHC1327" i="8"/>
  <c r="BHC1329" i="8" s="1"/>
  <c r="BHB1327" i="8"/>
  <c r="BGR1327" i="8"/>
  <c r="BGQ1327" i="8"/>
  <c r="BGP1327" i="8"/>
  <c r="BGM1327" i="8"/>
  <c r="BGM1329" i="8" s="1"/>
  <c r="BGL1327" i="8"/>
  <c r="BGB1327" i="8"/>
  <c r="BGA1327" i="8"/>
  <c r="BFZ1327" i="8"/>
  <c r="BFW1327" i="8"/>
  <c r="BFW1329" i="8" s="1"/>
  <c r="BFV1327" i="8"/>
  <c r="BFL1327" i="8"/>
  <c r="BFK1327" i="8"/>
  <c r="BFJ1327" i="8"/>
  <c r="BFG1327" i="8"/>
  <c r="BFG1329" i="8" s="1"/>
  <c r="BFF1327" i="8"/>
  <c r="BEV1327" i="8"/>
  <c r="BEU1327" i="8"/>
  <c r="BET1327" i="8"/>
  <c r="BEQ1327" i="8"/>
  <c r="BEQ1329" i="8" s="1"/>
  <c r="BEP1327" i="8"/>
  <c r="BEF1327" i="8"/>
  <c r="BEE1327" i="8"/>
  <c r="BED1327" i="8"/>
  <c r="BEA1327" i="8"/>
  <c r="BEA1329" i="8" s="1"/>
  <c r="BDZ1327" i="8"/>
  <c r="BDP1327" i="8"/>
  <c r="BDO1327" i="8"/>
  <c r="BDN1327" i="8"/>
  <c r="BDK1327" i="8"/>
  <c r="BDK1329" i="8" s="1"/>
  <c r="BDJ1327" i="8"/>
  <c r="BCZ1327" i="8"/>
  <c r="BCY1327" i="8"/>
  <c r="BCX1327" i="8"/>
  <c r="BCU1327" i="8"/>
  <c r="BCU1329" i="8" s="1"/>
  <c r="BCT1327" i="8"/>
  <c r="BCJ1327" i="8"/>
  <c r="BCI1327" i="8"/>
  <c r="BCH1327" i="8"/>
  <c r="BCE1327" i="8"/>
  <c r="BCE1329" i="8" s="1"/>
  <c r="BCD1327" i="8"/>
  <c r="BBT1327" i="8"/>
  <c r="BBS1327" i="8"/>
  <c r="BBR1327" i="8"/>
  <c r="BBO1327" i="8"/>
  <c r="BBO1329" i="8" s="1"/>
  <c r="BBN1327" i="8"/>
  <c r="BBD1327" i="8"/>
  <c r="BBC1327" i="8"/>
  <c r="BBB1327" i="8"/>
  <c r="BAY1327" i="8"/>
  <c r="BAY1329" i="8" s="1"/>
  <c r="BAX1327" i="8"/>
  <c r="BAN1327" i="8"/>
  <c r="BAM1327" i="8"/>
  <c r="BAL1327" i="8"/>
  <c r="BAI1327" i="8"/>
  <c r="BAI1329" i="8" s="1"/>
  <c r="BAH1327" i="8"/>
  <c r="AZX1327" i="8"/>
  <c r="AZW1327" i="8"/>
  <c r="AZV1327" i="8"/>
  <c r="AZS1327" i="8"/>
  <c r="AZS1329" i="8" s="1"/>
  <c r="AZR1327" i="8"/>
  <c r="AZH1327" i="8"/>
  <c r="AZG1327" i="8"/>
  <c r="AZF1327" i="8"/>
  <c r="AZC1327" i="8"/>
  <c r="AZC1329" i="8" s="1"/>
  <c r="AZB1327" i="8"/>
  <c r="AYR1327" i="8"/>
  <c r="AYQ1327" i="8"/>
  <c r="AYP1327" i="8"/>
  <c r="AYM1327" i="8"/>
  <c r="AYM1329" i="8" s="1"/>
  <c r="AYL1327" i="8"/>
  <c r="AYB1327" i="8"/>
  <c r="AYA1327" i="8"/>
  <c r="AXZ1327" i="8"/>
  <c r="AXW1327" i="8"/>
  <c r="AXW1329" i="8" s="1"/>
  <c r="AXV1327" i="8"/>
  <c r="AXL1327" i="8"/>
  <c r="AXK1327" i="8"/>
  <c r="AXJ1327" i="8"/>
  <c r="AXG1327" i="8"/>
  <c r="AXG1329" i="8" s="1"/>
  <c r="AXF1327" i="8"/>
  <c r="AWV1327" i="8"/>
  <c r="AWU1327" i="8"/>
  <c r="AWT1327" i="8"/>
  <c r="AWQ1327" i="8"/>
  <c r="AWQ1329" i="8" s="1"/>
  <c r="AWP1327" i="8"/>
  <c r="AWF1327" i="8"/>
  <c r="AWE1327" i="8"/>
  <c r="AWD1327" i="8"/>
  <c r="AWA1327" i="8"/>
  <c r="AWA1329" i="8" s="1"/>
  <c r="AVZ1327" i="8"/>
  <c r="AVP1327" i="8"/>
  <c r="AVO1327" i="8"/>
  <c r="AVN1327" i="8"/>
  <c r="AVK1327" i="8"/>
  <c r="AVK1329" i="8" s="1"/>
  <c r="AVJ1327" i="8"/>
  <c r="AUZ1327" i="8"/>
  <c r="AUY1327" i="8"/>
  <c r="AUX1327" i="8"/>
  <c r="AUU1327" i="8"/>
  <c r="AUU1329" i="8" s="1"/>
  <c r="AUT1327" i="8"/>
  <c r="AUJ1327" i="8"/>
  <c r="AUI1327" i="8"/>
  <c r="AUH1327" i="8"/>
  <c r="AUE1327" i="8"/>
  <c r="AUE1329" i="8" s="1"/>
  <c r="AUD1327" i="8"/>
  <c r="ATT1327" i="8"/>
  <c r="ATS1327" i="8"/>
  <c r="ATR1327" i="8"/>
  <c r="ATO1327" i="8"/>
  <c r="ATO1329" i="8" s="1"/>
  <c r="ATN1327" i="8"/>
  <c r="ATD1327" i="8"/>
  <c r="ATC1327" i="8"/>
  <c r="ATB1327" i="8"/>
  <c r="ASY1327" i="8"/>
  <c r="ASY1329" i="8" s="1"/>
  <c r="ASX1327" i="8"/>
  <c r="ASN1327" i="8"/>
  <c r="ASM1327" i="8"/>
  <c r="ASL1327" i="8"/>
  <c r="ASI1327" i="8"/>
  <c r="ASI1329" i="8" s="1"/>
  <c r="ASH1327" i="8"/>
  <c r="ARX1327" i="8"/>
  <c r="ARW1327" i="8"/>
  <c r="ARV1327" i="8"/>
  <c r="ARS1327" i="8"/>
  <c r="ARS1329" i="8" s="1"/>
  <c r="ARR1327" i="8"/>
  <c r="ARH1327" i="8"/>
  <c r="ARG1327" i="8"/>
  <c r="ARF1327" i="8"/>
  <c r="ARC1327" i="8"/>
  <c r="ARC1329" i="8" s="1"/>
  <c r="ARB1327" i="8"/>
  <c r="AQR1327" i="8"/>
  <c r="AQQ1327" i="8"/>
  <c r="AQP1327" i="8"/>
  <c r="AQM1327" i="8"/>
  <c r="AQM1329" i="8" s="1"/>
  <c r="AQL1327" i="8"/>
  <c r="AQB1327" i="8"/>
  <c r="AQA1327" i="8"/>
  <c r="APZ1327" i="8"/>
  <c r="APW1327" i="8"/>
  <c r="APW1329" i="8" s="1"/>
  <c r="APV1327" i="8"/>
  <c r="APL1327" i="8"/>
  <c r="APK1327" i="8"/>
  <c r="APJ1327" i="8"/>
  <c r="APG1327" i="8"/>
  <c r="APG1329" i="8" s="1"/>
  <c r="APF1327" i="8"/>
  <c r="AOV1327" i="8"/>
  <c r="AOU1327" i="8"/>
  <c r="AOT1327" i="8"/>
  <c r="AOQ1327" i="8"/>
  <c r="AOQ1329" i="8" s="1"/>
  <c r="AOP1327" i="8"/>
  <c r="AOF1327" i="8"/>
  <c r="AOE1327" i="8"/>
  <c r="AOD1327" i="8"/>
  <c r="AOA1327" i="8"/>
  <c r="AOA1329" i="8" s="1"/>
  <c r="ANZ1327" i="8"/>
  <c r="ANP1327" i="8"/>
  <c r="ANO1327" i="8"/>
  <c r="ANN1327" i="8"/>
  <c r="ANK1327" i="8"/>
  <c r="ANK1329" i="8" s="1"/>
  <c r="ANJ1327" i="8"/>
  <c r="AMZ1327" i="8"/>
  <c r="AMY1327" i="8"/>
  <c r="AMX1327" i="8"/>
  <c r="AMU1327" i="8"/>
  <c r="AMU1329" i="8" s="1"/>
  <c r="AMT1327" i="8"/>
  <c r="AMJ1327" i="8"/>
  <c r="AMI1327" i="8"/>
  <c r="AMH1327" i="8"/>
  <c r="AME1327" i="8"/>
  <c r="AME1329" i="8" s="1"/>
  <c r="AMD1327" i="8"/>
  <c r="ALT1327" i="8"/>
  <c r="ALS1327" i="8"/>
  <c r="ALR1327" i="8"/>
  <c r="ALO1327" i="8"/>
  <c r="ALO1329" i="8" s="1"/>
  <c r="ALN1327" i="8"/>
  <c r="ALD1327" i="8"/>
  <c r="ALC1327" i="8"/>
  <c r="ALB1327" i="8"/>
  <c r="AKY1327" i="8"/>
  <c r="AKY1329" i="8" s="1"/>
  <c r="AKX1327" i="8"/>
  <c r="AKN1327" i="8"/>
  <c r="AKM1327" i="8"/>
  <c r="AKL1327" i="8"/>
  <c r="AKI1327" i="8"/>
  <c r="AKI1329" i="8" s="1"/>
  <c r="AKH1327" i="8"/>
  <c r="AJX1327" i="8"/>
  <c r="AJW1327" i="8"/>
  <c r="AJV1327" i="8"/>
  <c r="AJS1327" i="8"/>
  <c r="AJS1329" i="8" s="1"/>
  <c r="AJR1327" i="8"/>
  <c r="AJH1327" i="8"/>
  <c r="AJG1327" i="8"/>
  <c r="AJF1327" i="8"/>
  <c r="AJC1327" i="8"/>
  <c r="AJC1329" i="8" s="1"/>
  <c r="AJB1327" i="8"/>
  <c r="AIR1327" i="8"/>
  <c r="AIQ1327" i="8"/>
  <c r="AIP1327" i="8"/>
  <c r="AIM1327" i="8"/>
  <c r="AIM1329" i="8" s="1"/>
  <c r="AIL1327" i="8"/>
  <c r="AIB1327" i="8"/>
  <c r="AIA1327" i="8"/>
  <c r="AHZ1327" i="8"/>
  <c r="AHW1327" i="8"/>
  <c r="AHW1329" i="8" s="1"/>
  <c r="AHV1327" i="8"/>
  <c r="AHL1327" i="8"/>
  <c r="AHK1327" i="8"/>
  <c r="AHJ1327" i="8"/>
  <c r="AHG1327" i="8"/>
  <c r="AHG1329" i="8" s="1"/>
  <c r="AHF1327" i="8"/>
  <c r="AGV1327" i="8"/>
  <c r="AGU1327" i="8"/>
  <c r="AGT1327" i="8"/>
  <c r="AGQ1327" i="8"/>
  <c r="AGQ1329" i="8" s="1"/>
  <c r="AGP1327" i="8"/>
  <c r="AGF1327" i="8"/>
  <c r="AGE1327" i="8"/>
  <c r="AGD1327" i="8"/>
  <c r="AGA1327" i="8"/>
  <c r="AGA1329" i="8" s="1"/>
  <c r="AFZ1327" i="8"/>
  <c r="AFP1327" i="8"/>
  <c r="AFO1327" i="8"/>
  <c r="AFN1327" i="8"/>
  <c r="AFK1327" i="8"/>
  <c r="AFK1329" i="8" s="1"/>
  <c r="AFJ1327" i="8"/>
  <c r="AEZ1327" i="8"/>
  <c r="AEY1327" i="8"/>
  <c r="AEX1327" i="8"/>
  <c r="AEU1327" i="8"/>
  <c r="AEU1329" i="8" s="1"/>
  <c r="AET1327" i="8"/>
  <c r="AEJ1327" i="8"/>
  <c r="AEI1327" i="8"/>
  <c r="AEH1327" i="8"/>
  <c r="AEE1327" i="8"/>
  <c r="AEE1329" i="8" s="1"/>
  <c r="AED1327" i="8"/>
  <c r="ADT1327" i="8"/>
  <c r="ADS1327" i="8"/>
  <c r="ADR1327" i="8"/>
  <c r="ADO1327" i="8"/>
  <c r="ADO1329" i="8" s="1"/>
  <c r="ADN1327" i="8"/>
  <c r="ADD1327" i="8"/>
  <c r="ADC1327" i="8"/>
  <c r="ADB1327" i="8"/>
  <c r="ACY1327" i="8"/>
  <c r="ACY1329" i="8" s="1"/>
  <c r="ACX1327" i="8"/>
  <c r="ACN1327" i="8"/>
  <c r="ACM1327" i="8"/>
  <c r="ACL1327" i="8"/>
  <c r="ACI1327" i="8"/>
  <c r="ACI1329" i="8" s="1"/>
  <c r="ACH1327" i="8"/>
  <c r="ABX1327" i="8"/>
  <c r="ABW1327" i="8"/>
  <c r="ABV1327" i="8"/>
  <c r="ABS1327" i="8"/>
  <c r="ABS1329" i="8" s="1"/>
  <c r="ABR1327" i="8"/>
  <c r="ABH1327" i="8"/>
  <c r="ABG1327" i="8"/>
  <c r="ABF1327" i="8"/>
  <c r="ABC1327" i="8"/>
  <c r="ABC1329" i="8" s="1"/>
  <c r="ABB1327" i="8"/>
  <c r="AAR1327" i="8"/>
  <c r="AAQ1327" i="8"/>
  <c r="AAP1327" i="8"/>
  <c r="AAM1327" i="8"/>
  <c r="AAM1329" i="8" s="1"/>
  <c r="AAL1327" i="8"/>
  <c r="AAB1327" i="8"/>
  <c r="AAA1327" i="8"/>
  <c r="ZZ1327" i="8"/>
  <c r="ZW1327" i="8"/>
  <c r="ZW1329" i="8" s="1"/>
  <c r="ZV1327" i="8"/>
  <c r="ZL1327" i="8"/>
  <c r="ZK1327" i="8"/>
  <c r="ZJ1327" i="8"/>
  <c r="ZG1327" i="8"/>
  <c r="ZG1329" i="8" s="1"/>
  <c r="ZF1327" i="8"/>
  <c r="YV1327" i="8"/>
  <c r="YU1327" i="8"/>
  <c r="YT1327" i="8"/>
  <c r="YQ1327" i="8"/>
  <c r="YQ1329" i="8" s="1"/>
  <c r="YP1327" i="8"/>
  <c r="YF1327" i="8"/>
  <c r="YE1327" i="8"/>
  <c r="YD1327" i="8"/>
  <c r="YA1327" i="8"/>
  <c r="YA1329" i="8" s="1"/>
  <c r="XZ1327" i="8"/>
  <c r="XP1327" i="8"/>
  <c r="XO1327" i="8"/>
  <c r="XN1327" i="8"/>
  <c r="XK1327" i="8"/>
  <c r="XK1329" i="8" s="1"/>
  <c r="XJ1327" i="8"/>
  <c r="WZ1327" i="8"/>
  <c r="WY1327" i="8"/>
  <c r="WX1327" i="8"/>
  <c r="WU1327" i="8"/>
  <c r="WU1329" i="8" s="1"/>
  <c r="WT1327" i="8"/>
  <c r="WJ1327" i="8"/>
  <c r="WI1327" i="8"/>
  <c r="WH1327" i="8"/>
  <c r="WE1327" i="8"/>
  <c r="WE1329" i="8" s="1"/>
  <c r="WD1327" i="8"/>
  <c r="VT1327" i="8"/>
  <c r="VS1327" i="8"/>
  <c r="VR1327" i="8"/>
  <c r="VO1327" i="8"/>
  <c r="VO1329" i="8" s="1"/>
  <c r="VN1327" i="8"/>
  <c r="VD1327" i="8"/>
  <c r="VC1327" i="8"/>
  <c r="VB1327" i="8"/>
  <c r="UY1327" i="8"/>
  <c r="UY1329" i="8" s="1"/>
  <c r="UX1327" i="8"/>
  <c r="UN1327" i="8"/>
  <c r="UM1327" i="8"/>
  <c r="UL1327" i="8"/>
  <c r="UI1327" i="8"/>
  <c r="UI1329" i="8" s="1"/>
  <c r="UH1327" i="8"/>
  <c r="TX1327" i="8"/>
  <c r="TW1327" i="8"/>
  <c r="TV1327" i="8"/>
  <c r="TS1327" i="8"/>
  <c r="TS1329" i="8" s="1"/>
  <c r="TR1327" i="8"/>
  <c r="TH1327" i="8"/>
  <c r="TG1327" i="8"/>
  <c r="TF1327" i="8"/>
  <c r="TC1327" i="8"/>
  <c r="TC1329" i="8" s="1"/>
  <c r="TB1327" i="8"/>
  <c r="SR1327" i="8"/>
  <c r="SQ1327" i="8"/>
  <c r="SP1327" i="8"/>
  <c r="SM1327" i="8"/>
  <c r="SM1329" i="8" s="1"/>
  <c r="SL1327" i="8"/>
  <c r="SB1327" i="8"/>
  <c r="SA1327" i="8"/>
  <c r="RZ1327" i="8"/>
  <c r="RW1327" i="8"/>
  <c r="RW1329" i="8" s="1"/>
  <c r="RV1327" i="8"/>
  <c r="RL1327" i="8"/>
  <c r="RK1327" i="8"/>
  <c r="RJ1327" i="8"/>
  <c r="RG1327" i="8"/>
  <c r="RG1329" i="8" s="1"/>
  <c r="RF1327" i="8"/>
  <c r="QV1327" i="8"/>
  <c r="QU1327" i="8"/>
  <c r="QT1327" i="8"/>
  <c r="QQ1327" i="8"/>
  <c r="QQ1329" i="8" s="1"/>
  <c r="QP1327" i="8"/>
  <c r="QF1327" i="8"/>
  <c r="QE1327" i="8"/>
  <c r="QD1327" i="8"/>
  <c r="QA1327" i="8"/>
  <c r="QA1329" i="8" s="1"/>
  <c r="PZ1327" i="8"/>
  <c r="PP1327" i="8"/>
  <c r="PO1327" i="8"/>
  <c r="PN1327" i="8"/>
  <c r="PK1327" i="8"/>
  <c r="PK1329" i="8" s="1"/>
  <c r="PJ1327" i="8"/>
  <c r="OZ1327" i="8"/>
  <c r="OY1327" i="8"/>
  <c r="OX1327" i="8"/>
  <c r="OU1327" i="8"/>
  <c r="OU1329" i="8" s="1"/>
  <c r="OT1327" i="8"/>
  <c r="OJ1327" i="8"/>
  <c r="OI1327" i="8"/>
  <c r="OH1327" i="8"/>
  <c r="OE1327" i="8"/>
  <c r="OE1329" i="8" s="1"/>
  <c r="OD1327" i="8"/>
  <c r="NT1327" i="8"/>
  <c r="NS1327" i="8"/>
  <c r="NR1327" i="8"/>
  <c r="NO1327" i="8"/>
  <c r="NO1329" i="8" s="1"/>
  <c r="NN1327" i="8"/>
  <c r="ND1327" i="8"/>
  <c r="NC1327" i="8"/>
  <c r="NB1327" i="8"/>
  <c r="MY1327" i="8"/>
  <c r="MY1329" i="8" s="1"/>
  <c r="MX1327" i="8"/>
  <c r="MN1327" i="8"/>
  <c r="MM1327" i="8"/>
  <c r="ML1327" i="8"/>
  <c r="MI1327" i="8"/>
  <c r="MI1329" i="8" s="1"/>
  <c r="MH1327" i="8"/>
  <c r="LX1327" i="8"/>
  <c r="LW1327" i="8"/>
  <c r="LV1327" i="8"/>
  <c r="LS1327" i="8"/>
  <c r="LS1329" i="8" s="1"/>
  <c r="LR1327" i="8"/>
  <c r="LH1327" i="8"/>
  <c r="LG1327" i="8"/>
  <c r="LF1327" i="8"/>
  <c r="LC1327" i="8"/>
  <c r="LC1329" i="8" s="1"/>
  <c r="LB1327" i="8"/>
  <c r="KR1327" i="8"/>
  <c r="KQ1327" i="8"/>
  <c r="KP1327" i="8"/>
  <c r="KM1327" i="8"/>
  <c r="KM1329" i="8" s="1"/>
  <c r="KL1327" i="8"/>
  <c r="KB1327" i="8"/>
  <c r="KA1327" i="8"/>
  <c r="JZ1327" i="8"/>
  <c r="JW1327" i="8"/>
  <c r="JW1329" i="8" s="1"/>
  <c r="JV1327" i="8"/>
  <c r="JL1327" i="8"/>
  <c r="JK1327" i="8"/>
  <c r="JJ1327" i="8"/>
  <c r="JG1327" i="8"/>
  <c r="JG1329" i="8" s="1"/>
  <c r="JF1327" i="8"/>
  <c r="IV1327" i="8"/>
  <c r="IU1327" i="8"/>
  <c r="IT1327" i="8"/>
  <c r="IQ1327" i="8"/>
  <c r="IQ1329" i="8" s="1"/>
  <c r="IP1327" i="8"/>
  <c r="IF1327" i="8"/>
  <c r="IE1327" i="8"/>
  <c r="ID1327" i="8"/>
  <c r="IA1327" i="8"/>
  <c r="IA1329" i="8" s="1"/>
  <c r="HZ1327" i="8"/>
  <c r="HP1327" i="8"/>
  <c r="HO1327" i="8"/>
  <c r="HN1327" i="8"/>
  <c r="HK1327" i="8"/>
  <c r="HK1329" i="8" s="1"/>
  <c r="HJ1327" i="8"/>
  <c r="GZ1327" i="8"/>
  <c r="GY1327" i="8"/>
  <c r="GX1327" i="8"/>
  <c r="GU1327" i="8"/>
  <c r="GU1329" i="8" s="1"/>
  <c r="GT1327" i="8"/>
  <c r="GJ1327" i="8"/>
  <c r="GI1327" i="8"/>
  <c r="GH1327" i="8"/>
  <c r="GE1327" i="8"/>
  <c r="GE1329" i="8" s="1"/>
  <c r="GD1327" i="8"/>
  <c r="FT1327" i="8"/>
  <c r="FS1327" i="8"/>
  <c r="FR1327" i="8"/>
  <c r="FO1327" i="8"/>
  <c r="FO1329" i="8" s="1"/>
  <c r="FN1327" i="8"/>
  <c r="FD1327" i="8"/>
  <c r="FC1327" i="8"/>
  <c r="FB1327" i="8"/>
  <c r="EY1327" i="8"/>
  <c r="EY1329" i="8" s="1"/>
  <c r="EX1327" i="8"/>
  <c r="EN1327" i="8"/>
  <c r="EM1327" i="8"/>
  <c r="EL1327" i="8"/>
  <c r="EI1327" i="8"/>
  <c r="EI1329" i="8" s="1"/>
  <c r="EH1327" i="8"/>
  <c r="DX1327" i="8"/>
  <c r="DW1327" i="8"/>
  <c r="DV1327" i="8"/>
  <c r="DS1327" i="8"/>
  <c r="DS1329" i="8" s="1"/>
  <c r="DR1327" i="8"/>
  <c r="DH1327" i="8"/>
  <c r="DG1327" i="8"/>
  <c r="DF1327" i="8"/>
  <c r="DC1327" i="8"/>
  <c r="DC1329" i="8" s="1"/>
  <c r="DB1327" i="8"/>
  <c r="CR1327" i="8"/>
  <c r="CQ1327" i="8"/>
  <c r="CP1327" i="8"/>
  <c r="CM1327" i="8"/>
  <c r="CM1329" i="8" s="1"/>
  <c r="CL1327" i="8"/>
  <c r="CB1327" i="8"/>
  <c r="CA1327" i="8"/>
  <c r="BZ1327" i="8"/>
  <c r="BW1327" i="8"/>
  <c r="BW1329" i="8" s="1"/>
  <c r="BV1327" i="8"/>
  <c r="BL1327" i="8"/>
  <c r="BK1327" i="8"/>
  <c r="BJ1327" i="8"/>
  <c r="BG1327" i="8"/>
  <c r="BG1329" i="8" s="1"/>
  <c r="BF1327" i="8"/>
  <c r="AV1327" i="8"/>
  <c r="AU1327" i="8"/>
  <c r="AT1327" i="8"/>
  <c r="AQ1327" i="8"/>
  <c r="AQ1329" i="8" s="1"/>
  <c r="AP1327" i="8"/>
  <c r="AF1327" i="8"/>
  <c r="AE1327" i="8"/>
  <c r="AD1327" i="8"/>
  <c r="AA1327" i="8"/>
  <c r="AA1329" i="8" s="1"/>
  <c r="Z1327" i="8"/>
  <c r="P1327" i="8"/>
  <c r="O1327" i="8"/>
  <c r="N1327" i="8"/>
  <c r="K1327" i="8"/>
  <c r="K1329" i="8" s="1"/>
  <c r="J1327" i="8"/>
  <c r="L1340" i="8" l="1"/>
  <c r="CYZ1329" i="8"/>
  <c r="CYZ1333" i="8" s="1"/>
  <c r="CYZ1339" i="8" s="1"/>
  <c r="CZP1329" i="8"/>
  <c r="CZP1333" i="8" s="1"/>
  <c r="CZP1339" i="8" s="1"/>
  <c r="DAF1329" i="8"/>
  <c r="DAF1333" i="8" s="1"/>
  <c r="DAF1339" i="8" s="1"/>
  <c r="DAV1329" i="8"/>
  <c r="DAV1333" i="8" s="1"/>
  <c r="DAV1339" i="8" s="1"/>
  <c r="DBL1329" i="8"/>
  <c r="DBL1333" i="8" s="1"/>
  <c r="DBL1339" i="8" s="1"/>
  <c r="DCB1329" i="8"/>
  <c r="DCB1333" i="8" s="1"/>
  <c r="DCB1339" i="8" s="1"/>
  <c r="DCR1329" i="8"/>
  <c r="DCR1333" i="8" s="1"/>
  <c r="DCR1339" i="8" s="1"/>
  <c r="DDH1329" i="8"/>
  <c r="DDH1333" i="8" s="1"/>
  <c r="DDH1339" i="8" s="1"/>
  <c r="DDX1329" i="8"/>
  <c r="DDX1333" i="8" s="1"/>
  <c r="DDX1339" i="8" s="1"/>
  <c r="DEN1329" i="8"/>
  <c r="DEN1333" i="8" s="1"/>
  <c r="DEN1339" i="8" s="1"/>
  <c r="DFD1329" i="8"/>
  <c r="DFD1333" i="8" s="1"/>
  <c r="DFD1339" i="8" s="1"/>
  <c r="DFT1329" i="8"/>
  <c r="DFT1333" i="8" s="1"/>
  <c r="DFT1339" i="8" s="1"/>
  <c r="AOP1329" i="8"/>
  <c r="AOP1333" i="8" s="1"/>
  <c r="AOP1339" i="8" s="1"/>
  <c r="HHN1330" i="8"/>
  <c r="HHN1334" i="8" s="1"/>
  <c r="HHN1340" i="8" s="1"/>
  <c r="QZH1329" i="8"/>
  <c r="QZH1333" i="8" s="1"/>
  <c r="QZH1339" i="8" s="1"/>
  <c r="QZX1329" i="8"/>
  <c r="QZX1333" i="8" s="1"/>
  <c r="QZX1339" i="8" s="1"/>
  <c r="RAN1329" i="8"/>
  <c r="RAN1333" i="8" s="1"/>
  <c r="RAN1339" i="8" s="1"/>
  <c r="RBD1329" i="8"/>
  <c r="RBD1333" i="8" s="1"/>
  <c r="RBD1339" i="8" s="1"/>
  <c r="RBT1329" i="8"/>
  <c r="RBT1333" i="8" s="1"/>
  <c r="RBT1339" i="8" s="1"/>
  <c r="DGR1333" i="8"/>
  <c r="DGR1339" i="8" s="1"/>
  <c r="DGZ1329" i="8"/>
  <c r="DGZ1333" i="8" s="1"/>
  <c r="DGZ1339" i="8" s="1"/>
  <c r="DHX1333" i="8"/>
  <c r="DHX1336" i="8" s="1"/>
  <c r="DIF1329" i="8"/>
  <c r="DIF1333" i="8" s="1"/>
  <c r="DIF1339" i="8" s="1"/>
  <c r="DJD1333" i="8"/>
  <c r="DJD1339" i="8" s="1"/>
  <c r="DJL1329" i="8"/>
  <c r="DJL1333" i="8" s="1"/>
  <c r="DJL1339" i="8" s="1"/>
  <c r="DKJ1333" i="8"/>
  <c r="DKJ1336" i="8" s="1"/>
  <c r="DKR1329" i="8"/>
  <c r="DKR1333" i="8" s="1"/>
  <c r="DKR1339" i="8" s="1"/>
  <c r="DLP1333" i="8"/>
  <c r="DLP1339" i="8" s="1"/>
  <c r="DLX1329" i="8"/>
  <c r="DLX1333" i="8" s="1"/>
  <c r="DLX1339" i="8" s="1"/>
  <c r="DMV1333" i="8"/>
  <c r="DMV1336" i="8" s="1"/>
  <c r="DND1329" i="8"/>
  <c r="DND1333" i="8" s="1"/>
  <c r="DND1339" i="8" s="1"/>
  <c r="DOB1333" i="8"/>
  <c r="DOB1339" i="8" s="1"/>
  <c r="DOJ1329" i="8"/>
  <c r="DOJ1333" i="8" s="1"/>
  <c r="DOJ1339" i="8" s="1"/>
  <c r="DPH1333" i="8"/>
  <c r="DPH1336" i="8" s="1"/>
  <c r="DPP1329" i="8"/>
  <c r="DPP1333" i="8" s="1"/>
  <c r="DPP1339" i="8" s="1"/>
  <c r="DQN1333" i="8"/>
  <c r="DQN1339" i="8" s="1"/>
  <c r="DQV1329" i="8"/>
  <c r="DQV1333" i="8" s="1"/>
  <c r="DQV1339" i="8" s="1"/>
  <c r="DRT1333" i="8"/>
  <c r="DRT1336" i="8" s="1"/>
  <c r="DSB1329" i="8"/>
  <c r="DSB1333" i="8" s="1"/>
  <c r="DSB1339" i="8" s="1"/>
  <c r="DSZ1333" i="8"/>
  <c r="DSZ1339" i="8" s="1"/>
  <c r="DTH1329" i="8"/>
  <c r="DTH1333" i="8" s="1"/>
  <c r="DTH1339" i="8" s="1"/>
  <c r="DUF1333" i="8"/>
  <c r="DUF1336" i="8" s="1"/>
  <c r="DUN1329" i="8"/>
  <c r="DUN1333" i="8" s="1"/>
  <c r="DUN1339" i="8" s="1"/>
  <c r="DVL1333" i="8"/>
  <c r="DVL1339" i="8" s="1"/>
  <c r="DVT1329" i="8"/>
  <c r="DVT1333" i="8" s="1"/>
  <c r="DVT1339" i="8" s="1"/>
  <c r="DWR1333" i="8"/>
  <c r="DWR1336" i="8" s="1"/>
  <c r="DWZ1329" i="8"/>
  <c r="DWZ1333" i="8" s="1"/>
  <c r="DWZ1339" i="8" s="1"/>
  <c r="DXX1333" i="8"/>
  <c r="DXX1339" i="8" s="1"/>
  <c r="DYF1329" i="8"/>
  <c r="DYF1333" i="8" s="1"/>
  <c r="DYF1339" i="8" s="1"/>
  <c r="DGB1333" i="8"/>
  <c r="DGJ1329" i="8"/>
  <c r="DGJ1333" i="8" s="1"/>
  <c r="DGJ1339" i="8" s="1"/>
  <c r="DHH1333" i="8"/>
  <c r="DHP1329" i="8"/>
  <c r="DHP1333" i="8" s="1"/>
  <c r="DHP1339" i="8" s="1"/>
  <c r="DIN1333" i="8"/>
  <c r="DIV1329" i="8"/>
  <c r="DIV1333" i="8" s="1"/>
  <c r="DIV1339" i="8" s="1"/>
  <c r="DJT1333" i="8"/>
  <c r="DKB1329" i="8"/>
  <c r="DKB1333" i="8" s="1"/>
  <c r="DKB1339" i="8" s="1"/>
  <c r="DKZ1333" i="8"/>
  <c r="DLH1329" i="8"/>
  <c r="DLH1333" i="8" s="1"/>
  <c r="DLH1339" i="8" s="1"/>
  <c r="DMF1333" i="8"/>
  <c r="DMN1329" i="8"/>
  <c r="DMN1333" i="8" s="1"/>
  <c r="DMN1339" i="8" s="1"/>
  <c r="DNL1333" i="8"/>
  <c r="DNT1329" i="8"/>
  <c r="DNT1333" i="8" s="1"/>
  <c r="DNT1339" i="8" s="1"/>
  <c r="DOR1333" i="8"/>
  <c r="DOZ1329" i="8"/>
  <c r="DOZ1333" i="8" s="1"/>
  <c r="DOZ1339" i="8" s="1"/>
  <c r="DPX1333" i="8"/>
  <c r="DQF1329" i="8"/>
  <c r="DQF1333" i="8" s="1"/>
  <c r="DQF1339" i="8" s="1"/>
  <c r="DRD1333" i="8"/>
  <c r="DRL1329" i="8"/>
  <c r="DRL1333" i="8" s="1"/>
  <c r="DRL1339" i="8" s="1"/>
  <c r="DSJ1333" i="8"/>
  <c r="DSR1329" i="8"/>
  <c r="DSR1333" i="8" s="1"/>
  <c r="DSR1339" i="8" s="1"/>
  <c r="DTP1333" i="8"/>
  <c r="DTX1329" i="8"/>
  <c r="DTX1333" i="8" s="1"/>
  <c r="DTX1339" i="8" s="1"/>
  <c r="DUV1333" i="8"/>
  <c r="DVD1329" i="8"/>
  <c r="DVD1333" i="8" s="1"/>
  <c r="DVD1339" i="8" s="1"/>
  <c r="DWB1333" i="8"/>
  <c r="DWJ1329" i="8"/>
  <c r="DWJ1333" i="8" s="1"/>
  <c r="DWJ1339" i="8" s="1"/>
  <c r="DXH1333" i="8"/>
  <c r="DXP1329" i="8"/>
  <c r="DXP1333" i="8" s="1"/>
  <c r="DXP1339" i="8" s="1"/>
  <c r="DYV1329" i="8"/>
  <c r="DYV1333" i="8" s="1"/>
  <c r="DYV1339" i="8" s="1"/>
  <c r="DZL1329" i="8"/>
  <c r="DZL1333" i="8" s="1"/>
  <c r="DZL1339" i="8" s="1"/>
  <c r="EAB1329" i="8"/>
  <c r="EAB1333" i="8" s="1"/>
  <c r="EAB1339" i="8" s="1"/>
  <c r="EAR1329" i="8"/>
  <c r="EAR1333" i="8" s="1"/>
  <c r="EAR1339" i="8" s="1"/>
  <c r="EBH1329" i="8"/>
  <c r="EBH1333" i="8" s="1"/>
  <c r="EBH1339" i="8" s="1"/>
  <c r="EBX1329" i="8"/>
  <c r="EBX1333" i="8" s="1"/>
  <c r="EBX1339" i="8" s="1"/>
  <c r="ECN1329" i="8"/>
  <c r="ECN1333" i="8" s="1"/>
  <c r="ECN1339" i="8" s="1"/>
  <c r="EDD1329" i="8"/>
  <c r="EDD1333" i="8" s="1"/>
  <c r="EDD1339" i="8" s="1"/>
  <c r="EDT1329" i="8"/>
  <c r="EDT1333" i="8" s="1"/>
  <c r="EDT1339" i="8" s="1"/>
  <c r="EEJ1329" i="8"/>
  <c r="EEJ1333" i="8" s="1"/>
  <c r="EEJ1339" i="8" s="1"/>
  <c r="EEZ1329" i="8"/>
  <c r="EEZ1333" i="8" s="1"/>
  <c r="EEZ1339" i="8" s="1"/>
  <c r="EFP1329" i="8"/>
  <c r="EFP1333" i="8" s="1"/>
  <c r="EFP1339" i="8" s="1"/>
  <c r="EGF1329" i="8"/>
  <c r="EGF1333" i="8" s="1"/>
  <c r="EGF1339" i="8" s="1"/>
  <c r="EGV1329" i="8"/>
  <c r="EGV1333" i="8" s="1"/>
  <c r="EGV1339" i="8" s="1"/>
  <c r="EHL1329" i="8"/>
  <c r="EHL1333" i="8" s="1"/>
  <c r="EHL1339" i="8" s="1"/>
  <c r="EIB1329" i="8"/>
  <c r="EIB1333" i="8" s="1"/>
  <c r="EIB1339" i="8" s="1"/>
  <c r="EIR1329" i="8"/>
  <c r="EIR1333" i="8" s="1"/>
  <c r="EIR1339" i="8" s="1"/>
  <c r="EJH1329" i="8"/>
  <c r="EJH1333" i="8" s="1"/>
  <c r="EJH1339" i="8" s="1"/>
  <c r="EJX1329" i="8"/>
  <c r="EJX1333" i="8" s="1"/>
  <c r="EJX1339" i="8" s="1"/>
  <c r="EKN1329" i="8"/>
  <c r="EKN1333" i="8" s="1"/>
  <c r="EKN1339" i="8" s="1"/>
  <c r="ELD1329" i="8"/>
  <c r="ELD1333" i="8" s="1"/>
  <c r="ELD1339" i="8" s="1"/>
  <c r="ELT1329" i="8"/>
  <c r="ELT1333" i="8" s="1"/>
  <c r="ELT1339" i="8" s="1"/>
  <c r="EMJ1329" i="8"/>
  <c r="EMJ1333" i="8" s="1"/>
  <c r="EMJ1339" i="8" s="1"/>
  <c r="EMZ1329" i="8"/>
  <c r="EMZ1333" i="8" s="1"/>
  <c r="EMZ1339" i="8" s="1"/>
  <c r="ENP1329" i="8"/>
  <c r="ENP1333" i="8" s="1"/>
  <c r="ENP1339" i="8" s="1"/>
  <c r="EOF1329" i="8"/>
  <c r="EOF1333" i="8" s="1"/>
  <c r="EOF1339" i="8" s="1"/>
  <c r="EOV1329" i="8"/>
  <c r="EOV1333" i="8" s="1"/>
  <c r="EOV1339" i="8" s="1"/>
  <c r="EPL1329" i="8"/>
  <c r="EPL1333" i="8" s="1"/>
  <c r="EPL1339" i="8" s="1"/>
  <c r="EQB1329" i="8"/>
  <c r="EQB1333" i="8" s="1"/>
  <c r="EQB1339" i="8" s="1"/>
  <c r="EQR1329" i="8"/>
  <c r="EQR1333" i="8" s="1"/>
  <c r="EQR1339" i="8" s="1"/>
  <c r="ERH1329" i="8"/>
  <c r="ERH1333" i="8" s="1"/>
  <c r="ERH1339" i="8" s="1"/>
  <c r="ERX1329" i="8"/>
  <c r="ERX1333" i="8" s="1"/>
  <c r="ERX1339" i="8" s="1"/>
  <c r="ESN1329" i="8"/>
  <c r="ESN1333" i="8" s="1"/>
  <c r="ESN1339" i="8" s="1"/>
  <c r="ETD1329" i="8"/>
  <c r="ETD1333" i="8" s="1"/>
  <c r="ETD1339" i="8" s="1"/>
  <c r="ETT1329" i="8"/>
  <c r="ETT1333" i="8" s="1"/>
  <c r="ETT1339" i="8" s="1"/>
  <c r="EUJ1329" i="8"/>
  <c r="EUJ1333" i="8" s="1"/>
  <c r="EUJ1339" i="8" s="1"/>
  <c r="EUZ1329" i="8"/>
  <c r="EUZ1333" i="8" s="1"/>
  <c r="EUZ1339" i="8" s="1"/>
  <c r="EVP1329" i="8"/>
  <c r="EVP1333" i="8" s="1"/>
  <c r="EVP1339" i="8" s="1"/>
  <c r="EWF1329" i="8"/>
  <c r="EWF1333" i="8" s="1"/>
  <c r="EWF1339" i="8" s="1"/>
  <c r="EWV1329" i="8"/>
  <c r="EWV1333" i="8" s="1"/>
  <c r="EWV1339" i="8" s="1"/>
  <c r="EXL1329" i="8"/>
  <c r="EXL1333" i="8" s="1"/>
  <c r="EXL1339" i="8" s="1"/>
  <c r="EYB1329" i="8"/>
  <c r="EYB1333" i="8" s="1"/>
  <c r="EYB1339" i="8" s="1"/>
  <c r="EYR1329" i="8"/>
  <c r="EYR1333" i="8" s="1"/>
  <c r="EYR1339" i="8" s="1"/>
  <c r="EZH1329" i="8"/>
  <c r="EZH1333" i="8" s="1"/>
  <c r="EZH1339" i="8" s="1"/>
  <c r="EZX1329" i="8"/>
  <c r="EZX1333" i="8" s="1"/>
  <c r="EZX1339" i="8" s="1"/>
  <c r="FAN1329" i="8"/>
  <c r="FAN1333" i="8" s="1"/>
  <c r="FAN1339" i="8" s="1"/>
  <c r="GYJ1329" i="8"/>
  <c r="GYJ1333" i="8" s="1"/>
  <c r="GYJ1339" i="8" s="1"/>
  <c r="GYZ1329" i="8"/>
  <c r="GYZ1333" i="8" s="1"/>
  <c r="GYZ1339" i="8" s="1"/>
  <c r="GZP1329" i="8"/>
  <c r="GZP1333" i="8" s="1"/>
  <c r="GZP1339" i="8" s="1"/>
  <c r="HAF1329" i="8"/>
  <c r="HAF1333" i="8" s="1"/>
  <c r="HAF1339" i="8" s="1"/>
  <c r="HAV1329" i="8"/>
  <c r="HAV1333" i="8" s="1"/>
  <c r="HAV1339" i="8" s="1"/>
  <c r="HBL1329" i="8"/>
  <c r="HBL1333" i="8" s="1"/>
  <c r="HBL1339" i="8" s="1"/>
  <c r="RCZ1329" i="8"/>
  <c r="RCZ1333" i="8" s="1"/>
  <c r="RCZ1339" i="8" s="1"/>
  <c r="RDP1329" i="8"/>
  <c r="RDP1333" i="8" s="1"/>
  <c r="RDP1339" i="8" s="1"/>
  <c r="REF1329" i="8"/>
  <c r="REF1333" i="8" s="1"/>
  <c r="REF1339" i="8" s="1"/>
  <c r="JBD1329" i="8"/>
  <c r="JBD1333" i="8" s="1"/>
  <c r="JBD1339" i="8" s="1"/>
  <c r="JBT1329" i="8"/>
  <c r="JBT1333" i="8" s="1"/>
  <c r="JBT1339" i="8" s="1"/>
  <c r="JCJ1329" i="8"/>
  <c r="JCJ1333" i="8" s="1"/>
  <c r="JCJ1339" i="8" s="1"/>
  <c r="HCJ1333" i="8"/>
  <c r="HCJ1339" i="8" s="1"/>
  <c r="HCR1329" i="8"/>
  <c r="HCR1333" i="8" s="1"/>
  <c r="HCR1339" i="8" s="1"/>
  <c r="HDP1333" i="8"/>
  <c r="HDP1339" i="8" s="1"/>
  <c r="HDX1329" i="8"/>
  <c r="HDX1333" i="8" s="1"/>
  <c r="HDX1339" i="8" s="1"/>
  <c r="HEV1333" i="8"/>
  <c r="HEV1339" i="8" s="1"/>
  <c r="HFD1329" i="8"/>
  <c r="HFD1333" i="8" s="1"/>
  <c r="HFD1339" i="8" s="1"/>
  <c r="HGB1333" i="8"/>
  <c r="HGB1339" i="8" s="1"/>
  <c r="HGJ1329" i="8"/>
  <c r="HGJ1333" i="8" s="1"/>
  <c r="HGJ1339" i="8" s="1"/>
  <c r="HHH1333" i="8"/>
  <c r="HHH1339" i="8" s="1"/>
  <c r="HHP1329" i="8"/>
  <c r="HHP1333" i="8" s="1"/>
  <c r="HHP1339" i="8" s="1"/>
  <c r="HIN1333" i="8"/>
  <c r="HIN1339" i="8" s="1"/>
  <c r="HIV1329" i="8"/>
  <c r="HIV1333" i="8" s="1"/>
  <c r="HIV1339" i="8" s="1"/>
  <c r="HJT1333" i="8"/>
  <c r="HJT1339" i="8" s="1"/>
  <c r="HKB1329" i="8"/>
  <c r="HKB1333" i="8" s="1"/>
  <c r="HKB1339" i="8" s="1"/>
  <c r="HKZ1333" i="8"/>
  <c r="HKZ1339" i="8" s="1"/>
  <c r="HLH1329" i="8"/>
  <c r="HLH1333" i="8" s="1"/>
  <c r="HLH1339" i="8" s="1"/>
  <c r="HMF1333" i="8"/>
  <c r="HMF1339" i="8" s="1"/>
  <c r="HMN1329" i="8"/>
  <c r="HMN1333" i="8" s="1"/>
  <c r="HMN1339" i="8" s="1"/>
  <c r="HNL1333" i="8"/>
  <c r="HNL1339" i="8" s="1"/>
  <c r="HNT1329" i="8"/>
  <c r="HNT1333" i="8" s="1"/>
  <c r="HNT1339" i="8" s="1"/>
  <c r="HOR1333" i="8"/>
  <c r="HOR1339" i="8" s="1"/>
  <c r="HOZ1329" i="8"/>
  <c r="HOZ1333" i="8" s="1"/>
  <c r="HOZ1339" i="8" s="1"/>
  <c r="HPX1333" i="8"/>
  <c r="HPX1339" i="8" s="1"/>
  <c r="HQF1329" i="8"/>
  <c r="HQF1333" i="8" s="1"/>
  <c r="HQF1339" i="8" s="1"/>
  <c r="HRD1333" i="8"/>
  <c r="HRD1339" i="8" s="1"/>
  <c r="HRL1329" i="8"/>
  <c r="HRL1333" i="8" s="1"/>
  <c r="HRL1339" i="8" s="1"/>
  <c r="HSJ1333" i="8"/>
  <c r="HSJ1339" i="8" s="1"/>
  <c r="HSR1329" i="8"/>
  <c r="HSR1333" i="8" s="1"/>
  <c r="HSR1339" i="8" s="1"/>
  <c r="HTP1333" i="8"/>
  <c r="HTP1339" i="8" s="1"/>
  <c r="HTX1329" i="8"/>
  <c r="HTX1333" i="8" s="1"/>
  <c r="HTX1339" i="8" s="1"/>
  <c r="HUV1333" i="8"/>
  <c r="HUV1339" i="8" s="1"/>
  <c r="HVD1329" i="8"/>
  <c r="HVD1333" i="8" s="1"/>
  <c r="HVD1339" i="8" s="1"/>
  <c r="HWB1333" i="8"/>
  <c r="HWB1339" i="8" s="1"/>
  <c r="HWJ1329" i="8"/>
  <c r="HWJ1333" i="8" s="1"/>
  <c r="HWJ1339" i="8" s="1"/>
  <c r="HXH1333" i="8"/>
  <c r="HXH1339" i="8" s="1"/>
  <c r="HXP1329" i="8"/>
  <c r="HXP1333" i="8" s="1"/>
  <c r="HXP1339" i="8" s="1"/>
  <c r="HYN1333" i="8"/>
  <c r="HYN1339" i="8" s="1"/>
  <c r="HYV1329" i="8"/>
  <c r="HYV1333" i="8" s="1"/>
  <c r="HYV1339" i="8" s="1"/>
  <c r="HZT1333" i="8"/>
  <c r="HZT1339" i="8" s="1"/>
  <c r="IAB1329" i="8"/>
  <c r="IAB1333" i="8" s="1"/>
  <c r="IAB1339" i="8" s="1"/>
  <c r="IAZ1333" i="8"/>
  <c r="IAZ1339" i="8" s="1"/>
  <c r="IBH1329" i="8"/>
  <c r="IBH1333" i="8" s="1"/>
  <c r="IBH1339" i="8" s="1"/>
  <c r="ICF1333" i="8"/>
  <c r="ICF1339" i="8" s="1"/>
  <c r="ICN1329" i="8"/>
  <c r="ICN1333" i="8" s="1"/>
  <c r="ICN1339" i="8" s="1"/>
  <c r="IDL1333" i="8"/>
  <c r="IDL1339" i="8" s="1"/>
  <c r="IDT1329" i="8"/>
  <c r="IDT1333" i="8" s="1"/>
  <c r="IDT1339" i="8" s="1"/>
  <c r="IER1333" i="8"/>
  <c r="IER1339" i="8" s="1"/>
  <c r="IEZ1329" i="8"/>
  <c r="IEZ1333" i="8" s="1"/>
  <c r="IEZ1339" i="8" s="1"/>
  <c r="IFX1333" i="8"/>
  <c r="IFX1339" i="8" s="1"/>
  <c r="IGF1329" i="8"/>
  <c r="IGF1333" i="8" s="1"/>
  <c r="IGF1339" i="8" s="1"/>
  <c r="IHD1333" i="8"/>
  <c r="IHD1339" i="8" s="1"/>
  <c r="IHL1329" i="8"/>
  <c r="IHL1333" i="8" s="1"/>
  <c r="IHL1339" i="8" s="1"/>
  <c r="IIJ1333" i="8"/>
  <c r="IIJ1339" i="8" s="1"/>
  <c r="IIR1329" i="8"/>
  <c r="IIR1333" i="8" s="1"/>
  <c r="IIR1339" i="8" s="1"/>
  <c r="IJP1333" i="8"/>
  <c r="IJP1339" i="8" s="1"/>
  <c r="IJX1329" i="8"/>
  <c r="IJX1333" i="8" s="1"/>
  <c r="IJX1339" i="8" s="1"/>
  <c r="IKV1333" i="8"/>
  <c r="IKV1339" i="8" s="1"/>
  <c r="ILD1329" i="8"/>
  <c r="ILD1333" i="8" s="1"/>
  <c r="ILD1339" i="8" s="1"/>
  <c r="IMB1333" i="8"/>
  <c r="IMB1339" i="8" s="1"/>
  <c r="IMJ1329" i="8"/>
  <c r="IMJ1333" i="8" s="1"/>
  <c r="IMJ1339" i="8" s="1"/>
  <c r="INH1333" i="8"/>
  <c r="INH1339" i="8" s="1"/>
  <c r="INP1329" i="8"/>
  <c r="INP1333" i="8" s="1"/>
  <c r="INP1339" i="8" s="1"/>
  <c r="ION1333" i="8"/>
  <c r="IOV1329" i="8"/>
  <c r="IOV1333" i="8" s="1"/>
  <c r="IOV1339" i="8" s="1"/>
  <c r="IPT1333" i="8"/>
  <c r="IQB1329" i="8"/>
  <c r="IQB1333" i="8" s="1"/>
  <c r="IQB1339" i="8" s="1"/>
  <c r="IQZ1333" i="8"/>
  <c r="IRH1329" i="8"/>
  <c r="IRH1333" i="8" s="1"/>
  <c r="IRH1339" i="8" s="1"/>
  <c r="ISF1333" i="8"/>
  <c r="ISN1329" i="8"/>
  <c r="ISN1333" i="8" s="1"/>
  <c r="ISN1339" i="8" s="1"/>
  <c r="ITL1333" i="8"/>
  <c r="ITT1329" i="8"/>
  <c r="ITT1333" i="8" s="1"/>
  <c r="ITT1339" i="8" s="1"/>
  <c r="IUR1333" i="8"/>
  <c r="IUZ1329" i="8"/>
  <c r="IUZ1333" i="8" s="1"/>
  <c r="IUZ1339" i="8" s="1"/>
  <c r="IVX1333" i="8"/>
  <c r="IWF1329" i="8"/>
  <c r="IWF1333" i="8" s="1"/>
  <c r="IWF1339" i="8" s="1"/>
  <c r="IXD1333" i="8"/>
  <c r="IXL1329" i="8"/>
  <c r="IXL1333" i="8" s="1"/>
  <c r="IXL1339" i="8" s="1"/>
  <c r="IYJ1333" i="8"/>
  <c r="IYR1329" i="8"/>
  <c r="IYR1333" i="8" s="1"/>
  <c r="IYR1339" i="8" s="1"/>
  <c r="IZP1333" i="8"/>
  <c r="IZX1329" i="8"/>
  <c r="IZX1333" i="8" s="1"/>
  <c r="IZX1339" i="8" s="1"/>
  <c r="HBT1333" i="8"/>
  <c r="HBT1339" i="8" s="1"/>
  <c r="HCB1329" i="8"/>
  <c r="HCB1333" i="8" s="1"/>
  <c r="HCB1339" i="8" s="1"/>
  <c r="HCZ1333" i="8"/>
  <c r="HCZ1339" i="8" s="1"/>
  <c r="HDH1329" i="8"/>
  <c r="HDH1333" i="8" s="1"/>
  <c r="HDH1339" i="8" s="1"/>
  <c r="HEF1333" i="8"/>
  <c r="HEF1339" i="8" s="1"/>
  <c r="HEN1329" i="8"/>
  <c r="HEN1333" i="8" s="1"/>
  <c r="HEN1339" i="8" s="1"/>
  <c r="HFL1333" i="8"/>
  <c r="HFL1339" i="8" s="1"/>
  <c r="HFT1329" i="8"/>
  <c r="HFT1333" i="8" s="1"/>
  <c r="HFT1339" i="8" s="1"/>
  <c r="HGR1333" i="8"/>
  <c r="HGR1339" i="8" s="1"/>
  <c r="HGZ1329" i="8"/>
  <c r="HGZ1333" i="8" s="1"/>
  <c r="HGZ1339" i="8" s="1"/>
  <c r="HHX1333" i="8"/>
  <c r="HHX1339" i="8" s="1"/>
  <c r="HIF1329" i="8"/>
  <c r="HIF1333" i="8" s="1"/>
  <c r="HIF1339" i="8" s="1"/>
  <c r="HJD1333" i="8"/>
  <c r="HJD1339" i="8" s="1"/>
  <c r="HJL1329" i="8"/>
  <c r="HJL1333" i="8" s="1"/>
  <c r="HJL1339" i="8" s="1"/>
  <c r="HKJ1333" i="8"/>
  <c r="HKJ1339" i="8" s="1"/>
  <c r="HKR1329" i="8"/>
  <c r="HKR1333" i="8" s="1"/>
  <c r="HKR1339" i="8" s="1"/>
  <c r="HLP1333" i="8"/>
  <c r="HLP1339" i="8" s="1"/>
  <c r="HLX1329" i="8"/>
  <c r="HLX1333" i="8" s="1"/>
  <c r="HLX1339" i="8" s="1"/>
  <c r="HMV1333" i="8"/>
  <c r="HMV1339" i="8" s="1"/>
  <c r="HND1329" i="8"/>
  <c r="HND1333" i="8" s="1"/>
  <c r="HND1339" i="8" s="1"/>
  <c r="HOB1333" i="8"/>
  <c r="HOB1339" i="8" s="1"/>
  <c r="HOJ1329" i="8"/>
  <c r="HOJ1333" i="8" s="1"/>
  <c r="HOJ1339" i="8" s="1"/>
  <c r="HPH1333" i="8"/>
  <c r="HPH1339" i="8" s="1"/>
  <c r="HPP1329" i="8"/>
  <c r="HPP1333" i="8" s="1"/>
  <c r="HPP1339" i="8" s="1"/>
  <c r="HQN1333" i="8"/>
  <c r="HQN1339" i="8" s="1"/>
  <c r="HQV1329" i="8"/>
  <c r="HQV1333" i="8" s="1"/>
  <c r="HQV1339" i="8" s="1"/>
  <c r="HRT1333" i="8"/>
  <c r="HRT1339" i="8" s="1"/>
  <c r="HSB1329" i="8"/>
  <c r="HSB1333" i="8" s="1"/>
  <c r="HSB1339" i="8" s="1"/>
  <c r="HSZ1333" i="8"/>
  <c r="HSZ1339" i="8" s="1"/>
  <c r="HTH1329" i="8"/>
  <c r="HTH1333" i="8" s="1"/>
  <c r="HTH1339" i="8" s="1"/>
  <c r="HUF1333" i="8"/>
  <c r="HUF1339" i="8" s="1"/>
  <c r="HUN1329" i="8"/>
  <c r="HUN1333" i="8" s="1"/>
  <c r="HUN1339" i="8" s="1"/>
  <c r="HVL1333" i="8"/>
  <c r="HVL1339" i="8" s="1"/>
  <c r="HVT1329" i="8"/>
  <c r="HVT1333" i="8" s="1"/>
  <c r="HVT1339" i="8" s="1"/>
  <c r="HWR1333" i="8"/>
  <c r="HWR1339" i="8" s="1"/>
  <c r="HWZ1329" i="8"/>
  <c r="HWZ1333" i="8" s="1"/>
  <c r="HWZ1339" i="8" s="1"/>
  <c r="HXX1333" i="8"/>
  <c r="HXX1339" i="8" s="1"/>
  <c r="HYF1329" i="8"/>
  <c r="HYF1333" i="8" s="1"/>
  <c r="HYF1339" i="8" s="1"/>
  <c r="HZD1333" i="8"/>
  <c r="HZD1339" i="8" s="1"/>
  <c r="HZL1329" i="8"/>
  <c r="HZL1333" i="8" s="1"/>
  <c r="HZL1339" i="8" s="1"/>
  <c r="IAJ1333" i="8"/>
  <c r="IAJ1339" i="8" s="1"/>
  <c r="IAR1329" i="8"/>
  <c r="IAR1333" i="8" s="1"/>
  <c r="IAR1339" i="8" s="1"/>
  <c r="IBP1333" i="8"/>
  <c r="IBP1339" i="8" s="1"/>
  <c r="IBX1329" i="8"/>
  <c r="IBX1333" i="8" s="1"/>
  <c r="IBX1339" i="8" s="1"/>
  <c r="ICV1333" i="8"/>
  <c r="ICV1339" i="8" s="1"/>
  <c r="IDD1329" i="8"/>
  <c r="IDD1333" i="8" s="1"/>
  <c r="IDD1339" i="8" s="1"/>
  <c r="IEB1333" i="8"/>
  <c r="IEB1339" i="8" s="1"/>
  <c r="IEJ1329" i="8"/>
  <c r="IEJ1333" i="8" s="1"/>
  <c r="IEJ1339" i="8" s="1"/>
  <c r="IFH1333" i="8"/>
  <c r="IFH1339" i="8" s="1"/>
  <c r="IFP1329" i="8"/>
  <c r="IFP1333" i="8" s="1"/>
  <c r="IFP1339" i="8" s="1"/>
  <c r="IGN1333" i="8"/>
  <c r="IGN1339" i="8" s="1"/>
  <c r="IGV1329" i="8"/>
  <c r="IGV1333" i="8" s="1"/>
  <c r="IGV1339" i="8" s="1"/>
  <c r="IHT1333" i="8"/>
  <c r="IHT1339" i="8" s="1"/>
  <c r="IIB1329" i="8"/>
  <c r="IIB1333" i="8" s="1"/>
  <c r="IIB1339" i="8" s="1"/>
  <c r="IIZ1333" i="8"/>
  <c r="IIZ1339" i="8" s="1"/>
  <c r="IJH1329" i="8"/>
  <c r="IJH1333" i="8" s="1"/>
  <c r="IJH1339" i="8" s="1"/>
  <c r="IKF1333" i="8"/>
  <c r="IKF1339" i="8" s="1"/>
  <c r="IKN1329" i="8"/>
  <c r="IKN1333" i="8" s="1"/>
  <c r="IKN1339" i="8" s="1"/>
  <c r="ILL1333" i="8"/>
  <c r="ILL1339" i="8" s="1"/>
  <c r="ILT1329" i="8"/>
  <c r="ILT1333" i="8" s="1"/>
  <c r="ILT1339" i="8" s="1"/>
  <c r="IMR1333" i="8"/>
  <c r="IMR1339" i="8" s="1"/>
  <c r="IMZ1329" i="8"/>
  <c r="IMZ1333" i="8" s="1"/>
  <c r="IMZ1339" i="8" s="1"/>
  <c r="INX1333" i="8"/>
  <c r="IOF1329" i="8"/>
  <c r="IOF1333" i="8" s="1"/>
  <c r="IOF1339" i="8" s="1"/>
  <c r="IPD1333" i="8"/>
  <c r="IPL1329" i="8"/>
  <c r="IPL1333" i="8" s="1"/>
  <c r="IPL1339" i="8" s="1"/>
  <c r="IQJ1333" i="8"/>
  <c r="IQR1329" i="8"/>
  <c r="IQR1333" i="8" s="1"/>
  <c r="IQR1339" i="8" s="1"/>
  <c r="IRP1333" i="8"/>
  <c r="IRX1329" i="8"/>
  <c r="IRX1333" i="8" s="1"/>
  <c r="IRX1339" i="8" s="1"/>
  <c r="ISV1333" i="8"/>
  <c r="ITD1329" i="8"/>
  <c r="ITD1333" i="8" s="1"/>
  <c r="ITD1339" i="8" s="1"/>
  <c r="IUB1333" i="8"/>
  <c r="IUJ1329" i="8"/>
  <c r="IUJ1333" i="8" s="1"/>
  <c r="IUJ1339" i="8" s="1"/>
  <c r="IVH1333" i="8"/>
  <c r="IVP1329" i="8"/>
  <c r="IVP1333" i="8" s="1"/>
  <c r="IVP1339" i="8" s="1"/>
  <c r="IWN1333" i="8"/>
  <c r="IWV1329" i="8"/>
  <c r="IWV1333" i="8" s="1"/>
  <c r="IWV1339" i="8" s="1"/>
  <c r="IXT1333" i="8"/>
  <c r="IYB1329" i="8"/>
  <c r="IYB1333" i="8" s="1"/>
  <c r="IYB1339" i="8" s="1"/>
  <c r="IYZ1333" i="8"/>
  <c r="IZH1329" i="8"/>
  <c r="IZH1333" i="8" s="1"/>
  <c r="IZH1339" i="8" s="1"/>
  <c r="JCR1333" i="8"/>
  <c r="JCZ1329" i="8"/>
  <c r="JCZ1333" i="8" s="1"/>
  <c r="JCZ1339" i="8" s="1"/>
  <c r="JDX1333" i="8"/>
  <c r="JEF1329" i="8"/>
  <c r="JEF1333" i="8" s="1"/>
  <c r="JEF1339" i="8" s="1"/>
  <c r="JFD1333" i="8"/>
  <c r="JFL1329" i="8"/>
  <c r="JFL1333" i="8" s="1"/>
  <c r="JFL1339" i="8" s="1"/>
  <c r="JGJ1333" i="8"/>
  <c r="JGR1329" i="8"/>
  <c r="JGR1333" i="8" s="1"/>
  <c r="JGR1339" i="8" s="1"/>
  <c r="JHP1333" i="8"/>
  <c r="JHX1329" i="8"/>
  <c r="JHX1333" i="8" s="1"/>
  <c r="JHX1339" i="8" s="1"/>
  <c r="JIV1333" i="8"/>
  <c r="JJD1329" i="8"/>
  <c r="JJD1333" i="8" s="1"/>
  <c r="JJD1339" i="8" s="1"/>
  <c r="JKB1333" i="8"/>
  <c r="JKJ1329" i="8"/>
  <c r="JKJ1333" i="8" s="1"/>
  <c r="JKJ1339" i="8" s="1"/>
  <c r="JAN1329" i="8"/>
  <c r="JAN1333" i="8" s="1"/>
  <c r="JAN1339" i="8" s="1"/>
  <c r="JDH1333" i="8"/>
  <c r="JDP1329" i="8"/>
  <c r="JDP1333" i="8" s="1"/>
  <c r="JDP1339" i="8" s="1"/>
  <c r="JEN1333" i="8"/>
  <c r="JEV1329" i="8"/>
  <c r="JEV1333" i="8" s="1"/>
  <c r="JEV1339" i="8" s="1"/>
  <c r="JFT1333" i="8"/>
  <c r="JGB1329" i="8"/>
  <c r="JGB1333" i="8" s="1"/>
  <c r="JGB1339" i="8" s="1"/>
  <c r="JGZ1333" i="8"/>
  <c r="JHH1329" i="8"/>
  <c r="JHH1333" i="8" s="1"/>
  <c r="JHH1339" i="8" s="1"/>
  <c r="JIF1333" i="8"/>
  <c r="JIN1329" i="8"/>
  <c r="JIN1333" i="8" s="1"/>
  <c r="JIN1339" i="8" s="1"/>
  <c r="JJL1333" i="8"/>
  <c r="JJT1329" i="8"/>
  <c r="JJT1333" i="8" s="1"/>
  <c r="JJT1339" i="8" s="1"/>
  <c r="JKR1333" i="8"/>
  <c r="JKZ1329" i="8"/>
  <c r="JKZ1333" i="8" s="1"/>
  <c r="JKZ1339" i="8" s="1"/>
  <c r="JLP1329" i="8"/>
  <c r="JLP1333" i="8" s="1"/>
  <c r="JLP1339" i="8" s="1"/>
  <c r="JMF1329" i="8"/>
  <c r="JMF1333" i="8" s="1"/>
  <c r="JMF1339" i="8" s="1"/>
  <c r="JMV1329" i="8"/>
  <c r="JMV1333" i="8" s="1"/>
  <c r="JMV1339" i="8" s="1"/>
  <c r="JNL1329" i="8"/>
  <c r="JNL1333" i="8" s="1"/>
  <c r="JNL1339" i="8" s="1"/>
  <c r="JOB1329" i="8"/>
  <c r="JOB1333" i="8" s="1"/>
  <c r="JOB1339" i="8" s="1"/>
  <c r="JOR1329" i="8"/>
  <c r="JOR1333" i="8" s="1"/>
  <c r="JOR1339" i="8" s="1"/>
  <c r="JPH1329" i="8"/>
  <c r="JPH1333" i="8" s="1"/>
  <c r="JPH1339" i="8" s="1"/>
  <c r="JPX1329" i="8"/>
  <c r="JPX1333" i="8" s="1"/>
  <c r="JPX1339" i="8" s="1"/>
  <c r="JQN1329" i="8"/>
  <c r="JQN1333" i="8" s="1"/>
  <c r="JQN1339" i="8" s="1"/>
  <c r="JRD1329" i="8"/>
  <c r="JRD1333" i="8" s="1"/>
  <c r="JRD1339" i="8" s="1"/>
  <c r="JRT1329" i="8"/>
  <c r="JRT1333" i="8" s="1"/>
  <c r="JRT1339" i="8" s="1"/>
  <c r="JSJ1329" i="8"/>
  <c r="JSJ1333" i="8" s="1"/>
  <c r="JSJ1339" i="8" s="1"/>
  <c r="JSZ1329" i="8"/>
  <c r="JSZ1333" i="8" s="1"/>
  <c r="JSZ1339" i="8" s="1"/>
  <c r="JTP1329" i="8"/>
  <c r="JTP1333" i="8" s="1"/>
  <c r="JTP1339" i="8" s="1"/>
  <c r="JUF1329" i="8"/>
  <c r="JUF1333" i="8" s="1"/>
  <c r="JUF1339" i="8" s="1"/>
  <c r="JUV1329" i="8"/>
  <c r="JUV1333" i="8" s="1"/>
  <c r="JUV1339" i="8" s="1"/>
  <c r="JVL1329" i="8"/>
  <c r="JVL1333" i="8" s="1"/>
  <c r="JVL1339" i="8" s="1"/>
  <c r="JWB1329" i="8"/>
  <c r="JWB1333" i="8" s="1"/>
  <c r="JWB1339" i="8" s="1"/>
  <c r="JWR1329" i="8"/>
  <c r="JWR1333" i="8" s="1"/>
  <c r="JWR1339" i="8" s="1"/>
  <c r="JXH1329" i="8"/>
  <c r="JXH1333" i="8" s="1"/>
  <c r="JXH1339" i="8" s="1"/>
  <c r="JXX1329" i="8"/>
  <c r="JXX1333" i="8" s="1"/>
  <c r="JXX1339" i="8" s="1"/>
  <c r="JYN1329" i="8"/>
  <c r="JYN1333" i="8" s="1"/>
  <c r="JYN1339" i="8" s="1"/>
  <c r="JZD1329" i="8"/>
  <c r="JZD1333" i="8" s="1"/>
  <c r="JZD1339" i="8" s="1"/>
  <c r="JZT1329" i="8"/>
  <c r="JZT1333" i="8" s="1"/>
  <c r="JZT1339" i="8" s="1"/>
  <c r="KAJ1329" i="8"/>
  <c r="KAJ1333" i="8" s="1"/>
  <c r="KAJ1339" i="8" s="1"/>
  <c r="KAZ1329" i="8"/>
  <c r="KAZ1333" i="8" s="1"/>
  <c r="KAZ1339" i="8" s="1"/>
  <c r="KBP1329" i="8"/>
  <c r="KBP1333" i="8" s="1"/>
  <c r="KBP1339" i="8" s="1"/>
  <c r="KCF1329" i="8"/>
  <c r="KCF1333" i="8" s="1"/>
  <c r="KCF1339" i="8" s="1"/>
  <c r="KCV1329" i="8"/>
  <c r="KCV1333" i="8" s="1"/>
  <c r="KCV1339" i="8" s="1"/>
  <c r="KDL1329" i="8"/>
  <c r="KDL1333" i="8" s="1"/>
  <c r="KDL1339" i="8" s="1"/>
  <c r="KEB1329" i="8"/>
  <c r="KEB1333" i="8" s="1"/>
  <c r="KEB1339" i="8" s="1"/>
  <c r="KER1329" i="8"/>
  <c r="KER1333" i="8" s="1"/>
  <c r="KER1339" i="8" s="1"/>
  <c r="KFH1329" i="8"/>
  <c r="KFH1333" i="8" s="1"/>
  <c r="KFH1339" i="8" s="1"/>
  <c r="KFX1329" i="8"/>
  <c r="KFX1333" i="8" s="1"/>
  <c r="KFX1339" i="8" s="1"/>
  <c r="KGN1329" i="8"/>
  <c r="KGN1333" i="8" s="1"/>
  <c r="KGN1339" i="8" s="1"/>
  <c r="KHD1329" i="8"/>
  <c r="KHD1333" i="8" s="1"/>
  <c r="KHD1339" i="8" s="1"/>
  <c r="KHT1329" i="8"/>
  <c r="KHT1333" i="8" s="1"/>
  <c r="KHT1339" i="8" s="1"/>
  <c r="KIJ1329" i="8"/>
  <c r="KIJ1333" i="8" s="1"/>
  <c r="KIJ1339" i="8" s="1"/>
  <c r="KIZ1329" i="8"/>
  <c r="KIZ1333" i="8" s="1"/>
  <c r="KIZ1339" i="8" s="1"/>
  <c r="KJP1329" i="8"/>
  <c r="KJP1333" i="8" s="1"/>
  <c r="KJP1339" i="8" s="1"/>
  <c r="KKF1329" i="8"/>
  <c r="KKF1333" i="8" s="1"/>
  <c r="KKF1339" i="8" s="1"/>
  <c r="KKV1329" i="8"/>
  <c r="KKV1333" i="8" s="1"/>
  <c r="KKV1339" i="8" s="1"/>
  <c r="KLL1329" i="8"/>
  <c r="KLL1333" i="8" s="1"/>
  <c r="KLL1339" i="8" s="1"/>
  <c r="KMB1329" i="8"/>
  <c r="KMB1333" i="8" s="1"/>
  <c r="KMB1339" i="8" s="1"/>
  <c r="KMR1329" i="8"/>
  <c r="KMR1333" i="8" s="1"/>
  <c r="KMR1339" i="8" s="1"/>
  <c r="KNH1329" i="8"/>
  <c r="KNH1333" i="8" s="1"/>
  <c r="KNH1339" i="8" s="1"/>
  <c r="KNX1329" i="8"/>
  <c r="KNX1333" i="8" s="1"/>
  <c r="KNX1339" i="8" s="1"/>
  <c r="KON1329" i="8"/>
  <c r="KON1333" i="8" s="1"/>
  <c r="KON1339" i="8" s="1"/>
  <c r="KPD1329" i="8"/>
  <c r="KPD1333" i="8" s="1"/>
  <c r="KPD1339" i="8" s="1"/>
  <c r="KPT1329" i="8"/>
  <c r="KPT1333" i="8" s="1"/>
  <c r="KPT1339" i="8" s="1"/>
  <c r="KQJ1329" i="8"/>
  <c r="KQJ1333" i="8" s="1"/>
  <c r="KQJ1339" i="8" s="1"/>
  <c r="KQZ1329" i="8"/>
  <c r="KQZ1333" i="8" s="1"/>
  <c r="KQZ1339" i="8" s="1"/>
  <c r="KRP1329" i="8"/>
  <c r="KRP1333" i="8" s="1"/>
  <c r="KRP1339" i="8" s="1"/>
  <c r="KSF1329" i="8"/>
  <c r="KSF1333" i="8" s="1"/>
  <c r="KSF1339" i="8" s="1"/>
  <c r="KSV1329" i="8"/>
  <c r="KSV1333" i="8" s="1"/>
  <c r="KSV1339" i="8" s="1"/>
  <c r="KTL1329" i="8"/>
  <c r="KTL1333" i="8" s="1"/>
  <c r="KTL1339" i="8" s="1"/>
  <c r="KUB1329" i="8"/>
  <c r="KUB1333" i="8" s="1"/>
  <c r="KUB1339" i="8" s="1"/>
  <c r="KUR1329" i="8"/>
  <c r="KUR1333" i="8" s="1"/>
  <c r="KUR1339" i="8" s="1"/>
  <c r="KVH1329" i="8"/>
  <c r="KVH1333" i="8" s="1"/>
  <c r="KVH1339" i="8" s="1"/>
  <c r="KVX1329" i="8"/>
  <c r="KVX1333" i="8" s="1"/>
  <c r="KVX1339" i="8" s="1"/>
  <c r="KWN1329" i="8"/>
  <c r="KWN1333" i="8" s="1"/>
  <c r="KWN1339" i="8" s="1"/>
  <c r="KXD1329" i="8"/>
  <c r="KXD1333" i="8" s="1"/>
  <c r="KXD1339" i="8" s="1"/>
  <c r="KXT1329" i="8"/>
  <c r="KXT1333" i="8" s="1"/>
  <c r="KXT1339" i="8" s="1"/>
  <c r="KYJ1329" i="8"/>
  <c r="KYJ1333" i="8" s="1"/>
  <c r="KYJ1339" i="8" s="1"/>
  <c r="KYZ1329" i="8"/>
  <c r="KYZ1333" i="8" s="1"/>
  <c r="KYZ1339" i="8" s="1"/>
  <c r="KZP1329" i="8"/>
  <c r="KZP1333" i="8" s="1"/>
  <c r="KZP1339" i="8" s="1"/>
  <c r="LAF1329" i="8"/>
  <c r="LAF1333" i="8" s="1"/>
  <c r="LAF1339" i="8" s="1"/>
  <c r="LAV1329" i="8"/>
  <c r="LAV1333" i="8" s="1"/>
  <c r="LAV1339" i="8" s="1"/>
  <c r="LBL1329" i="8"/>
  <c r="LBL1333" i="8" s="1"/>
  <c r="LBL1339" i="8" s="1"/>
  <c r="LCB1329" i="8"/>
  <c r="LCB1333" i="8" s="1"/>
  <c r="LCB1339" i="8" s="1"/>
  <c r="RCJ1329" i="8"/>
  <c r="RCJ1333" i="8" s="1"/>
  <c r="RCJ1339" i="8" s="1"/>
  <c r="LCZ1333" i="8"/>
  <c r="LDH1329" i="8"/>
  <c r="LDH1333" i="8" s="1"/>
  <c r="LDH1339" i="8" s="1"/>
  <c r="LEF1333" i="8"/>
  <c r="LEN1329" i="8"/>
  <c r="LEN1333" i="8" s="1"/>
  <c r="LEN1339" i="8" s="1"/>
  <c r="LFL1333" i="8"/>
  <c r="LFT1329" i="8"/>
  <c r="LFT1333" i="8" s="1"/>
  <c r="LFT1339" i="8" s="1"/>
  <c r="LGR1333" i="8"/>
  <c r="LGZ1329" i="8"/>
  <c r="LGZ1333" i="8" s="1"/>
  <c r="LGZ1339" i="8" s="1"/>
  <c r="LHX1333" i="8"/>
  <c r="LIF1329" i="8"/>
  <c r="LIF1333" i="8" s="1"/>
  <c r="LIF1339" i="8" s="1"/>
  <c r="LJD1333" i="8"/>
  <c r="LJL1329" i="8"/>
  <c r="LJL1333" i="8" s="1"/>
  <c r="LJL1339" i="8" s="1"/>
  <c r="LKJ1333" i="8"/>
  <c r="LKR1329" i="8"/>
  <c r="LKR1333" i="8" s="1"/>
  <c r="LKR1339" i="8" s="1"/>
  <c r="LLP1333" i="8"/>
  <c r="LLX1329" i="8"/>
  <c r="LLX1333" i="8" s="1"/>
  <c r="LLX1339" i="8" s="1"/>
  <c r="LMV1333" i="8"/>
  <c r="LND1329" i="8"/>
  <c r="LND1333" i="8" s="1"/>
  <c r="LND1339" i="8" s="1"/>
  <c r="LOB1333" i="8"/>
  <c r="LOJ1329" i="8"/>
  <c r="LOJ1333" i="8" s="1"/>
  <c r="LOJ1339" i="8" s="1"/>
  <c r="LCJ1333" i="8"/>
  <c r="LCR1329" i="8"/>
  <c r="LCR1333" i="8" s="1"/>
  <c r="LCR1339" i="8" s="1"/>
  <c r="LDP1333" i="8"/>
  <c r="LDX1329" i="8"/>
  <c r="LDX1333" i="8" s="1"/>
  <c r="LDX1339" i="8" s="1"/>
  <c r="LEV1333" i="8"/>
  <c r="LFD1329" i="8"/>
  <c r="LFD1333" i="8" s="1"/>
  <c r="LFD1339" i="8" s="1"/>
  <c r="LGB1333" i="8"/>
  <c r="LGJ1329" i="8"/>
  <c r="LGJ1333" i="8" s="1"/>
  <c r="LGJ1339" i="8" s="1"/>
  <c r="LHH1333" i="8"/>
  <c r="LHP1329" i="8"/>
  <c r="LHP1333" i="8" s="1"/>
  <c r="LHP1339" i="8" s="1"/>
  <c r="LIN1333" i="8"/>
  <c r="LIV1329" i="8"/>
  <c r="LIV1333" i="8" s="1"/>
  <c r="LIV1339" i="8" s="1"/>
  <c r="LJT1333" i="8"/>
  <c r="LKB1329" i="8"/>
  <c r="LKB1333" i="8" s="1"/>
  <c r="LKB1339" i="8" s="1"/>
  <c r="LKZ1333" i="8"/>
  <c r="LLH1329" i="8"/>
  <c r="LLH1333" i="8" s="1"/>
  <c r="LLH1339" i="8" s="1"/>
  <c r="LMF1333" i="8"/>
  <c r="LMN1329" i="8"/>
  <c r="LMN1333" i="8" s="1"/>
  <c r="LMN1339" i="8" s="1"/>
  <c r="LNL1333" i="8"/>
  <c r="LNT1329" i="8"/>
  <c r="LNT1333" i="8" s="1"/>
  <c r="LNT1339" i="8" s="1"/>
  <c r="LOR1333" i="8"/>
  <c r="LOZ1329" i="8"/>
  <c r="LOZ1333" i="8" s="1"/>
  <c r="LOZ1339" i="8" s="1"/>
  <c r="NAF1333" i="8"/>
  <c r="NAN1329" i="8"/>
  <c r="NAN1333" i="8" s="1"/>
  <c r="NAN1339" i="8" s="1"/>
  <c r="NBL1333" i="8"/>
  <c r="NBT1329" i="8"/>
  <c r="NBT1333" i="8" s="1"/>
  <c r="NBT1339" i="8" s="1"/>
  <c r="NCR1333" i="8"/>
  <c r="NCZ1329" i="8"/>
  <c r="NCZ1333" i="8" s="1"/>
  <c r="NCZ1339" i="8" s="1"/>
  <c r="NDX1333" i="8"/>
  <c r="NEF1329" i="8"/>
  <c r="NEF1333" i="8" s="1"/>
  <c r="NEF1339" i="8" s="1"/>
  <c r="NFD1333" i="8"/>
  <c r="NFL1329" i="8"/>
  <c r="NFL1333" i="8" s="1"/>
  <c r="NFL1339" i="8" s="1"/>
  <c r="NGJ1333" i="8"/>
  <c r="NGR1329" i="8"/>
  <c r="NGR1333" i="8" s="1"/>
  <c r="NGR1339" i="8" s="1"/>
  <c r="NHP1333" i="8"/>
  <c r="NHX1329" i="8"/>
  <c r="NHX1333" i="8" s="1"/>
  <c r="NHX1339" i="8" s="1"/>
  <c r="NIV1333" i="8"/>
  <c r="NJD1329" i="8"/>
  <c r="NJD1333" i="8" s="1"/>
  <c r="NJD1339" i="8" s="1"/>
  <c r="NKB1333" i="8"/>
  <c r="NKJ1329" i="8"/>
  <c r="NKJ1333" i="8" s="1"/>
  <c r="NKJ1339" i="8" s="1"/>
  <c r="NLH1333" i="8"/>
  <c r="NLP1329" i="8"/>
  <c r="NLP1333" i="8" s="1"/>
  <c r="NLP1339" i="8" s="1"/>
  <c r="NMN1333" i="8"/>
  <c r="NMV1329" i="8"/>
  <c r="NMV1333" i="8" s="1"/>
  <c r="NMV1339" i="8" s="1"/>
  <c r="NNT1333" i="8"/>
  <c r="NOB1329" i="8"/>
  <c r="NOB1333" i="8" s="1"/>
  <c r="NOB1339" i="8" s="1"/>
  <c r="LPP1329" i="8"/>
  <c r="LPP1333" i="8" s="1"/>
  <c r="LPP1339" i="8" s="1"/>
  <c r="LQF1329" i="8"/>
  <c r="LQF1333" i="8" s="1"/>
  <c r="LQF1339" i="8" s="1"/>
  <c r="LQV1329" i="8"/>
  <c r="LQV1333" i="8" s="1"/>
  <c r="LQV1339" i="8" s="1"/>
  <c r="LRL1329" i="8"/>
  <c r="LRL1333" i="8" s="1"/>
  <c r="LRL1339" i="8" s="1"/>
  <c r="LSB1329" i="8"/>
  <c r="LSB1333" i="8" s="1"/>
  <c r="LSB1339" i="8" s="1"/>
  <c r="LSR1329" i="8"/>
  <c r="LSR1333" i="8" s="1"/>
  <c r="LSR1339" i="8" s="1"/>
  <c r="LTH1329" i="8"/>
  <c r="LTH1333" i="8" s="1"/>
  <c r="LTH1339" i="8" s="1"/>
  <c r="LTX1329" i="8"/>
  <c r="LTX1333" i="8" s="1"/>
  <c r="LTX1339" i="8" s="1"/>
  <c r="LUN1329" i="8"/>
  <c r="LUN1333" i="8" s="1"/>
  <c r="LUN1339" i="8" s="1"/>
  <c r="LVD1329" i="8"/>
  <c r="LVD1333" i="8" s="1"/>
  <c r="LVD1339" i="8" s="1"/>
  <c r="LVT1329" i="8"/>
  <c r="LVT1333" i="8" s="1"/>
  <c r="LVT1339" i="8" s="1"/>
  <c r="LWJ1329" i="8"/>
  <c r="LWJ1333" i="8" s="1"/>
  <c r="LWJ1339" i="8" s="1"/>
  <c r="LWZ1329" i="8"/>
  <c r="LWZ1333" i="8" s="1"/>
  <c r="LWZ1339" i="8" s="1"/>
  <c r="LXP1329" i="8"/>
  <c r="LXP1333" i="8" s="1"/>
  <c r="LXP1339" i="8" s="1"/>
  <c r="LYF1329" i="8"/>
  <c r="LYF1333" i="8" s="1"/>
  <c r="LYF1339" i="8" s="1"/>
  <c r="LYV1329" i="8"/>
  <c r="LYV1333" i="8" s="1"/>
  <c r="LYV1339" i="8" s="1"/>
  <c r="LZL1329" i="8"/>
  <c r="LZL1333" i="8" s="1"/>
  <c r="LZL1339" i="8" s="1"/>
  <c r="MAB1329" i="8"/>
  <c r="MAB1333" i="8" s="1"/>
  <c r="MAB1339" i="8" s="1"/>
  <c r="MAR1329" i="8"/>
  <c r="MAR1333" i="8" s="1"/>
  <c r="MAR1339" i="8" s="1"/>
  <c r="MBH1329" i="8"/>
  <c r="MBH1333" i="8" s="1"/>
  <c r="MBH1339" i="8" s="1"/>
  <c r="MBX1329" i="8"/>
  <c r="MBX1333" i="8" s="1"/>
  <c r="MBX1339" i="8" s="1"/>
  <c r="MCN1329" i="8"/>
  <c r="MCN1333" i="8" s="1"/>
  <c r="MCN1339" i="8" s="1"/>
  <c r="MDD1329" i="8"/>
  <c r="MDD1333" i="8" s="1"/>
  <c r="MDD1339" i="8" s="1"/>
  <c r="MDT1329" i="8"/>
  <c r="MDT1333" i="8" s="1"/>
  <c r="MDT1339" i="8" s="1"/>
  <c r="MEJ1329" i="8"/>
  <c r="MEJ1333" i="8" s="1"/>
  <c r="MEJ1339" i="8" s="1"/>
  <c r="MEZ1329" i="8"/>
  <c r="MEZ1333" i="8" s="1"/>
  <c r="MEZ1339" i="8" s="1"/>
  <c r="MFP1329" i="8"/>
  <c r="MFP1333" i="8" s="1"/>
  <c r="MFP1339" i="8" s="1"/>
  <c r="MGF1329" i="8"/>
  <c r="MGF1333" i="8" s="1"/>
  <c r="MGF1339" i="8" s="1"/>
  <c r="MGV1329" i="8"/>
  <c r="MGV1333" i="8" s="1"/>
  <c r="MGV1339" i="8" s="1"/>
  <c r="MHL1329" i="8"/>
  <c r="MHL1333" i="8" s="1"/>
  <c r="MHL1339" i="8" s="1"/>
  <c r="MIB1329" i="8"/>
  <c r="MIB1333" i="8" s="1"/>
  <c r="MIB1339" i="8" s="1"/>
  <c r="MIR1329" i="8"/>
  <c r="MIR1333" i="8" s="1"/>
  <c r="MIR1339" i="8" s="1"/>
  <c r="MJH1329" i="8"/>
  <c r="MJH1333" i="8" s="1"/>
  <c r="MJH1339" i="8" s="1"/>
  <c r="MJX1329" i="8"/>
  <c r="MJX1333" i="8" s="1"/>
  <c r="MJX1339" i="8" s="1"/>
  <c r="MKN1329" i="8"/>
  <c r="MKN1333" i="8" s="1"/>
  <c r="MKN1339" i="8" s="1"/>
  <c r="MLD1329" i="8"/>
  <c r="MLD1333" i="8" s="1"/>
  <c r="MLD1339" i="8" s="1"/>
  <c r="MLT1329" i="8"/>
  <c r="MLT1333" i="8" s="1"/>
  <c r="MLT1339" i="8" s="1"/>
  <c r="MMJ1329" i="8"/>
  <c r="MMJ1333" i="8" s="1"/>
  <c r="MMJ1339" i="8" s="1"/>
  <c r="MMZ1329" i="8"/>
  <c r="MMZ1333" i="8" s="1"/>
  <c r="MMZ1339" i="8" s="1"/>
  <c r="MNP1329" i="8"/>
  <c r="MNP1333" i="8" s="1"/>
  <c r="MNP1339" i="8" s="1"/>
  <c r="MOF1329" i="8"/>
  <c r="MOF1333" i="8" s="1"/>
  <c r="MOF1339" i="8" s="1"/>
  <c r="MOV1329" i="8"/>
  <c r="MOV1333" i="8" s="1"/>
  <c r="MOV1339" i="8" s="1"/>
  <c r="MPL1329" i="8"/>
  <c r="MPL1333" i="8" s="1"/>
  <c r="MPL1339" i="8" s="1"/>
  <c r="MQB1329" i="8"/>
  <c r="MQB1333" i="8" s="1"/>
  <c r="MQB1339" i="8" s="1"/>
  <c r="MQR1329" i="8"/>
  <c r="MQR1333" i="8" s="1"/>
  <c r="MQR1339" i="8" s="1"/>
  <c r="MRH1329" i="8"/>
  <c r="MRH1333" i="8" s="1"/>
  <c r="MRH1339" i="8" s="1"/>
  <c r="MRX1329" i="8"/>
  <c r="MRX1333" i="8" s="1"/>
  <c r="MRX1339" i="8" s="1"/>
  <c r="MSN1329" i="8"/>
  <c r="MSN1333" i="8" s="1"/>
  <c r="MSN1339" i="8" s="1"/>
  <c r="MTD1329" i="8"/>
  <c r="MTD1333" i="8" s="1"/>
  <c r="MTD1339" i="8" s="1"/>
  <c r="MTT1329" i="8"/>
  <c r="MTT1333" i="8" s="1"/>
  <c r="MTT1339" i="8" s="1"/>
  <c r="MUJ1329" i="8"/>
  <c r="MUJ1333" i="8" s="1"/>
  <c r="MUJ1339" i="8" s="1"/>
  <c r="MUZ1329" i="8"/>
  <c r="MUZ1333" i="8" s="1"/>
  <c r="MUZ1339" i="8" s="1"/>
  <c r="MVP1329" i="8"/>
  <c r="MVP1333" i="8" s="1"/>
  <c r="MVP1339" i="8" s="1"/>
  <c r="MWF1329" i="8"/>
  <c r="MWF1333" i="8" s="1"/>
  <c r="MWF1339" i="8" s="1"/>
  <c r="MWV1329" i="8"/>
  <c r="MWV1333" i="8" s="1"/>
  <c r="MWV1339" i="8" s="1"/>
  <c r="MXL1329" i="8"/>
  <c r="MXL1333" i="8" s="1"/>
  <c r="MXL1339" i="8" s="1"/>
  <c r="MYB1329" i="8"/>
  <c r="MYB1333" i="8" s="1"/>
  <c r="MYB1339" i="8" s="1"/>
  <c r="MYR1329" i="8"/>
  <c r="MYR1333" i="8" s="1"/>
  <c r="MYR1339" i="8" s="1"/>
  <c r="MZH1329" i="8"/>
  <c r="MZH1333" i="8" s="1"/>
  <c r="MZH1339" i="8" s="1"/>
  <c r="MZX1329" i="8"/>
  <c r="MZX1333" i="8" s="1"/>
  <c r="MZX1339" i="8" s="1"/>
  <c r="NAV1333" i="8"/>
  <c r="NBD1329" i="8"/>
  <c r="NBD1333" i="8" s="1"/>
  <c r="NBD1339" i="8" s="1"/>
  <c r="NCB1333" i="8"/>
  <c r="NCJ1329" i="8"/>
  <c r="NCJ1333" i="8" s="1"/>
  <c r="NCJ1339" i="8" s="1"/>
  <c r="NDH1333" i="8"/>
  <c r="NDP1329" i="8"/>
  <c r="NDP1333" i="8" s="1"/>
  <c r="NDP1339" i="8" s="1"/>
  <c r="NEN1333" i="8"/>
  <c r="NEV1329" i="8"/>
  <c r="NEV1333" i="8" s="1"/>
  <c r="NEV1339" i="8" s="1"/>
  <c r="NFT1333" i="8"/>
  <c r="NGB1329" i="8"/>
  <c r="NGB1333" i="8" s="1"/>
  <c r="NGB1339" i="8" s="1"/>
  <c r="NGZ1333" i="8"/>
  <c r="NHH1329" i="8"/>
  <c r="NHH1333" i="8" s="1"/>
  <c r="NHH1339" i="8" s="1"/>
  <c r="NIF1333" i="8"/>
  <c r="NIN1329" i="8"/>
  <c r="NIN1333" i="8" s="1"/>
  <c r="NIN1339" i="8" s="1"/>
  <c r="NJL1333" i="8"/>
  <c r="NJT1329" i="8"/>
  <c r="NJT1333" i="8" s="1"/>
  <c r="NJT1339" i="8" s="1"/>
  <c r="NKR1333" i="8"/>
  <c r="NKZ1329" i="8"/>
  <c r="NKZ1333" i="8" s="1"/>
  <c r="NKZ1339" i="8" s="1"/>
  <c r="NLX1333" i="8"/>
  <c r="NMF1329" i="8"/>
  <c r="NMF1333" i="8" s="1"/>
  <c r="NMF1339" i="8" s="1"/>
  <c r="NND1333" i="8"/>
  <c r="NNL1329" i="8"/>
  <c r="NNL1333" i="8" s="1"/>
  <c r="NNL1339" i="8" s="1"/>
  <c r="NOJ1333" i="8"/>
  <c r="NOR1329" i="8"/>
  <c r="NOR1333" i="8" s="1"/>
  <c r="NOR1339" i="8" s="1"/>
  <c r="NPH1329" i="8"/>
  <c r="NPH1333" i="8" s="1"/>
  <c r="NPH1339" i="8" s="1"/>
  <c r="NPX1329" i="8"/>
  <c r="NPX1333" i="8" s="1"/>
  <c r="NPX1339" i="8" s="1"/>
  <c r="NQN1329" i="8"/>
  <c r="NQN1333" i="8" s="1"/>
  <c r="NQN1339" i="8" s="1"/>
  <c r="NRD1329" i="8"/>
  <c r="NRD1333" i="8" s="1"/>
  <c r="NRD1339" i="8" s="1"/>
  <c r="NRT1329" i="8"/>
  <c r="NRT1333" i="8" s="1"/>
  <c r="NRT1339" i="8" s="1"/>
  <c r="NSJ1329" i="8"/>
  <c r="NSJ1333" i="8" s="1"/>
  <c r="NSJ1339" i="8" s="1"/>
  <c r="NSZ1329" i="8"/>
  <c r="NSZ1333" i="8" s="1"/>
  <c r="NSZ1339" i="8" s="1"/>
  <c r="NTP1329" i="8"/>
  <c r="NTP1333" i="8" s="1"/>
  <c r="NTP1339" i="8" s="1"/>
  <c r="NUF1329" i="8"/>
  <c r="NUF1333" i="8" s="1"/>
  <c r="NUF1339" i="8" s="1"/>
  <c r="NUV1329" i="8"/>
  <c r="NUV1333" i="8" s="1"/>
  <c r="NUV1339" i="8" s="1"/>
  <c r="NVL1329" i="8"/>
  <c r="NVL1333" i="8" s="1"/>
  <c r="NVL1339" i="8" s="1"/>
  <c r="NWB1329" i="8"/>
  <c r="NWB1333" i="8" s="1"/>
  <c r="NWB1339" i="8" s="1"/>
  <c r="NWR1329" i="8"/>
  <c r="NWR1333" i="8" s="1"/>
  <c r="NWR1339" i="8" s="1"/>
  <c r="NXH1329" i="8"/>
  <c r="NXH1333" i="8" s="1"/>
  <c r="NXH1339" i="8" s="1"/>
  <c r="NXX1329" i="8"/>
  <c r="NXX1333" i="8" s="1"/>
  <c r="NXX1339" i="8" s="1"/>
  <c r="NYN1329" i="8"/>
  <c r="NYN1333" i="8" s="1"/>
  <c r="NYN1339" i="8" s="1"/>
  <c r="NZD1329" i="8"/>
  <c r="NZD1333" i="8" s="1"/>
  <c r="NZD1339" i="8" s="1"/>
  <c r="NZT1329" i="8"/>
  <c r="NZT1333" i="8" s="1"/>
  <c r="NZT1339" i="8" s="1"/>
  <c r="OAJ1329" i="8"/>
  <c r="OAJ1333" i="8" s="1"/>
  <c r="OAJ1339" i="8" s="1"/>
  <c r="OAZ1329" i="8"/>
  <c r="OAZ1333" i="8" s="1"/>
  <c r="OAZ1339" i="8" s="1"/>
  <c r="OBP1329" i="8"/>
  <c r="OBP1333" i="8" s="1"/>
  <c r="OBP1339" i="8" s="1"/>
  <c r="OCF1329" i="8"/>
  <c r="OCF1333" i="8" s="1"/>
  <c r="OCF1339" i="8" s="1"/>
  <c r="OCV1329" i="8"/>
  <c r="OCV1333" i="8" s="1"/>
  <c r="OCV1339" i="8" s="1"/>
  <c r="ODL1329" i="8"/>
  <c r="ODL1333" i="8" s="1"/>
  <c r="ODL1339" i="8" s="1"/>
  <c r="OEB1329" i="8"/>
  <c r="OEB1333" i="8" s="1"/>
  <c r="OEB1339" i="8" s="1"/>
  <c r="OER1329" i="8"/>
  <c r="OER1333" i="8" s="1"/>
  <c r="OER1339" i="8" s="1"/>
  <c r="OFH1329" i="8"/>
  <c r="OFH1333" i="8" s="1"/>
  <c r="OFH1339" i="8" s="1"/>
  <c r="OFX1329" i="8"/>
  <c r="OFX1333" i="8" s="1"/>
  <c r="OFX1339" i="8" s="1"/>
  <c r="OGN1329" i="8"/>
  <c r="OGN1333" i="8" s="1"/>
  <c r="OGN1339" i="8" s="1"/>
  <c r="OHD1329" i="8"/>
  <c r="OHD1333" i="8" s="1"/>
  <c r="OHD1339" i="8" s="1"/>
  <c r="OHT1329" i="8"/>
  <c r="OHT1333" i="8" s="1"/>
  <c r="OHT1339" i="8" s="1"/>
  <c r="OIJ1329" i="8"/>
  <c r="OIJ1333" i="8" s="1"/>
  <c r="OIJ1339" i="8" s="1"/>
  <c r="OIZ1329" i="8"/>
  <c r="OIZ1333" i="8" s="1"/>
  <c r="OIZ1339" i="8" s="1"/>
  <c r="OJP1329" i="8"/>
  <c r="OJP1333" i="8" s="1"/>
  <c r="OJP1339" i="8" s="1"/>
  <c r="OKF1329" i="8"/>
  <c r="OKF1333" i="8" s="1"/>
  <c r="OKF1339" i="8" s="1"/>
  <c r="OKV1329" i="8"/>
  <c r="OKV1333" i="8" s="1"/>
  <c r="OKV1339" i="8" s="1"/>
  <c r="OLL1329" i="8"/>
  <c r="OLL1333" i="8" s="1"/>
  <c r="OLL1339" i="8" s="1"/>
  <c r="OMB1329" i="8"/>
  <c r="OMB1333" i="8" s="1"/>
  <c r="OMB1339" i="8" s="1"/>
  <c r="OMR1329" i="8"/>
  <c r="OMR1333" i="8" s="1"/>
  <c r="OMR1339" i="8" s="1"/>
  <c r="ONH1329" i="8"/>
  <c r="ONH1333" i="8" s="1"/>
  <c r="ONH1339" i="8" s="1"/>
  <c r="ONX1329" i="8"/>
  <c r="ONX1333" i="8" s="1"/>
  <c r="ONX1339" i="8" s="1"/>
  <c r="OON1329" i="8"/>
  <c r="OON1333" i="8" s="1"/>
  <c r="OON1339" i="8" s="1"/>
  <c r="OPD1329" i="8"/>
  <c r="OPD1333" i="8" s="1"/>
  <c r="OPD1339" i="8" s="1"/>
  <c r="OPT1329" i="8"/>
  <c r="OPT1333" i="8" s="1"/>
  <c r="OPT1339" i="8" s="1"/>
  <c r="OQJ1329" i="8"/>
  <c r="OQJ1333" i="8" s="1"/>
  <c r="OQJ1339" i="8" s="1"/>
  <c r="OQZ1329" i="8"/>
  <c r="OQZ1333" i="8" s="1"/>
  <c r="OQZ1339" i="8" s="1"/>
  <c r="ORP1329" i="8"/>
  <c r="ORP1333" i="8" s="1"/>
  <c r="ORP1339" i="8" s="1"/>
  <c r="OSF1329" i="8"/>
  <c r="OSF1333" i="8" s="1"/>
  <c r="OSF1339" i="8" s="1"/>
  <c r="OSV1329" i="8"/>
  <c r="OSV1333" i="8" s="1"/>
  <c r="OSV1339" i="8" s="1"/>
  <c r="OTL1329" i="8"/>
  <c r="OTL1333" i="8" s="1"/>
  <c r="OTL1339" i="8" s="1"/>
  <c r="OUB1329" i="8"/>
  <c r="OUB1333" i="8" s="1"/>
  <c r="OUB1339" i="8" s="1"/>
  <c r="OUR1329" i="8"/>
  <c r="OUR1333" i="8" s="1"/>
  <c r="OUR1339" i="8" s="1"/>
  <c r="OVH1329" i="8"/>
  <c r="OVH1333" i="8" s="1"/>
  <c r="OVH1339" i="8" s="1"/>
  <c r="OVX1329" i="8"/>
  <c r="OVX1333" i="8" s="1"/>
  <c r="OVX1339" i="8" s="1"/>
  <c r="OWN1329" i="8"/>
  <c r="OWN1333" i="8" s="1"/>
  <c r="OWN1339" i="8" s="1"/>
  <c r="OXD1329" i="8"/>
  <c r="OXD1333" i="8" s="1"/>
  <c r="OXD1339" i="8" s="1"/>
  <c r="OXT1329" i="8"/>
  <c r="OXT1333" i="8" s="1"/>
  <c r="OXT1339" i="8" s="1"/>
  <c r="OYJ1329" i="8"/>
  <c r="OYJ1333" i="8" s="1"/>
  <c r="OYJ1339" i="8" s="1"/>
  <c r="OYZ1329" i="8"/>
  <c r="OYZ1333" i="8" s="1"/>
  <c r="OYZ1339" i="8" s="1"/>
  <c r="OZP1329" i="8"/>
  <c r="OZP1333" i="8" s="1"/>
  <c r="OZP1339" i="8" s="1"/>
  <c r="PAF1329" i="8"/>
  <c r="PAF1333" i="8" s="1"/>
  <c r="PAF1339" i="8" s="1"/>
  <c r="PBD1333" i="8"/>
  <c r="PBL1329" i="8"/>
  <c r="PBL1333" i="8" s="1"/>
  <c r="PBL1339" i="8" s="1"/>
  <c r="PCJ1333" i="8"/>
  <c r="PCR1329" i="8"/>
  <c r="PCR1333" i="8" s="1"/>
  <c r="PCR1339" i="8" s="1"/>
  <c r="PDP1333" i="8"/>
  <c r="PDX1329" i="8"/>
  <c r="PDX1333" i="8" s="1"/>
  <c r="PDX1339" i="8" s="1"/>
  <c r="PEV1333" i="8"/>
  <c r="PFD1329" i="8"/>
  <c r="PFD1333" i="8" s="1"/>
  <c r="PFD1339" i="8" s="1"/>
  <c r="PGB1333" i="8"/>
  <c r="PGJ1329" i="8"/>
  <c r="PGJ1333" i="8" s="1"/>
  <c r="PGJ1339" i="8" s="1"/>
  <c r="PHH1333" i="8"/>
  <c r="PHP1329" i="8"/>
  <c r="PHP1333" i="8" s="1"/>
  <c r="PHP1339" i="8" s="1"/>
  <c r="PIN1333" i="8"/>
  <c r="PIV1329" i="8"/>
  <c r="PIV1333" i="8" s="1"/>
  <c r="PIV1339" i="8" s="1"/>
  <c r="PAN1333" i="8"/>
  <c r="PAV1329" i="8"/>
  <c r="PAV1333" i="8" s="1"/>
  <c r="PAV1339" i="8" s="1"/>
  <c r="PBT1333" i="8"/>
  <c r="PCB1329" i="8"/>
  <c r="PCB1333" i="8" s="1"/>
  <c r="PCB1339" i="8" s="1"/>
  <c r="PCZ1333" i="8"/>
  <c r="PDH1329" i="8"/>
  <c r="PDH1333" i="8" s="1"/>
  <c r="PDH1339" i="8" s="1"/>
  <c r="PEF1333" i="8"/>
  <c r="PEN1329" i="8"/>
  <c r="PEN1333" i="8" s="1"/>
  <c r="PEN1339" i="8" s="1"/>
  <c r="PFL1333" i="8"/>
  <c r="PFT1329" i="8"/>
  <c r="PFT1333" i="8" s="1"/>
  <c r="PFT1339" i="8" s="1"/>
  <c r="PGR1333" i="8"/>
  <c r="PGZ1329" i="8"/>
  <c r="PGZ1333" i="8" s="1"/>
  <c r="PGZ1339" i="8" s="1"/>
  <c r="PHX1333" i="8"/>
  <c r="PIF1329" i="8"/>
  <c r="PIF1333" i="8" s="1"/>
  <c r="PIF1339" i="8" s="1"/>
  <c r="PJD1333" i="8"/>
  <c r="PJL1329" i="8"/>
  <c r="PJL1333" i="8" s="1"/>
  <c r="PJL1339" i="8" s="1"/>
  <c r="PKB1329" i="8"/>
  <c r="PKB1333" i="8" s="1"/>
  <c r="PKB1339" i="8" s="1"/>
  <c r="PKR1329" i="8"/>
  <c r="PKR1333" i="8" s="1"/>
  <c r="PKR1339" i="8" s="1"/>
  <c r="PLH1329" i="8"/>
  <c r="PLH1333" i="8" s="1"/>
  <c r="PLH1339" i="8" s="1"/>
  <c r="PLX1329" i="8"/>
  <c r="PLX1333" i="8" s="1"/>
  <c r="PLX1339" i="8" s="1"/>
  <c r="PMN1329" i="8"/>
  <c r="PMN1333" i="8" s="1"/>
  <c r="PMN1339" i="8" s="1"/>
  <c r="PND1329" i="8"/>
  <c r="PND1333" i="8" s="1"/>
  <c r="PND1339" i="8" s="1"/>
  <c r="PNT1329" i="8"/>
  <c r="PNT1333" i="8" s="1"/>
  <c r="PNT1339" i="8" s="1"/>
  <c r="POJ1329" i="8"/>
  <c r="POJ1333" i="8" s="1"/>
  <c r="POJ1339" i="8" s="1"/>
  <c r="POZ1329" i="8"/>
  <c r="POZ1333" i="8" s="1"/>
  <c r="POZ1339" i="8" s="1"/>
  <c r="PPP1329" i="8"/>
  <c r="PPP1333" i="8" s="1"/>
  <c r="PPP1339" i="8" s="1"/>
  <c r="PQF1329" i="8"/>
  <c r="PQF1333" i="8" s="1"/>
  <c r="PQF1339" i="8" s="1"/>
  <c r="PQV1329" i="8"/>
  <c r="PQV1333" i="8" s="1"/>
  <c r="PQV1339" i="8" s="1"/>
  <c r="PRL1329" i="8"/>
  <c r="PRL1333" i="8" s="1"/>
  <c r="PRL1339" i="8" s="1"/>
  <c r="PSB1329" i="8"/>
  <c r="PSB1333" i="8" s="1"/>
  <c r="PSB1339" i="8" s="1"/>
  <c r="PSR1329" i="8"/>
  <c r="PSR1333" i="8" s="1"/>
  <c r="PSR1339" i="8" s="1"/>
  <c r="PTH1329" i="8"/>
  <c r="PTH1333" i="8" s="1"/>
  <c r="PTH1339" i="8" s="1"/>
  <c r="PTX1329" i="8"/>
  <c r="PTX1333" i="8" s="1"/>
  <c r="PTX1339" i="8" s="1"/>
  <c r="PUN1329" i="8"/>
  <c r="PUN1333" i="8" s="1"/>
  <c r="PUN1339" i="8" s="1"/>
  <c r="PVD1329" i="8"/>
  <c r="PVD1333" i="8" s="1"/>
  <c r="PVD1339" i="8" s="1"/>
  <c r="PVT1329" i="8"/>
  <c r="PVT1333" i="8" s="1"/>
  <c r="PVT1339" i="8" s="1"/>
  <c r="PWJ1329" i="8"/>
  <c r="PWJ1333" i="8" s="1"/>
  <c r="PWJ1339" i="8" s="1"/>
  <c r="PWZ1329" i="8"/>
  <c r="PWZ1333" i="8" s="1"/>
  <c r="PWZ1339" i="8" s="1"/>
  <c r="PXP1329" i="8"/>
  <c r="PXP1333" i="8" s="1"/>
  <c r="PXP1339" i="8" s="1"/>
  <c r="PYF1329" i="8"/>
  <c r="PYF1333" i="8" s="1"/>
  <c r="PYF1339" i="8" s="1"/>
  <c r="PYV1329" i="8"/>
  <c r="PYV1333" i="8" s="1"/>
  <c r="PYV1339" i="8" s="1"/>
  <c r="PZL1329" i="8"/>
  <c r="PZL1333" i="8" s="1"/>
  <c r="PZL1339" i="8" s="1"/>
  <c r="QAB1329" i="8"/>
  <c r="QAB1333" i="8" s="1"/>
  <c r="QAB1339" i="8" s="1"/>
  <c r="QAR1329" i="8"/>
  <c r="QAR1333" i="8" s="1"/>
  <c r="QAR1339" i="8" s="1"/>
  <c r="QBH1329" i="8"/>
  <c r="QBH1333" i="8" s="1"/>
  <c r="QBH1339" i="8" s="1"/>
  <c r="QBX1329" i="8"/>
  <c r="QBX1333" i="8" s="1"/>
  <c r="QBX1339" i="8" s="1"/>
  <c r="QCN1329" i="8"/>
  <c r="QCN1333" i="8" s="1"/>
  <c r="QCN1339" i="8" s="1"/>
  <c r="QDD1329" i="8"/>
  <c r="QDD1333" i="8" s="1"/>
  <c r="QDD1339" i="8" s="1"/>
  <c r="QDT1329" i="8"/>
  <c r="QDT1333" i="8" s="1"/>
  <c r="QDT1339" i="8" s="1"/>
  <c r="QEJ1329" i="8"/>
  <c r="QEJ1333" i="8" s="1"/>
  <c r="QEJ1339" i="8" s="1"/>
  <c r="QEZ1329" i="8"/>
  <c r="QEZ1333" i="8" s="1"/>
  <c r="QEZ1339" i="8" s="1"/>
  <c r="QFP1329" i="8"/>
  <c r="QFP1333" i="8" s="1"/>
  <c r="QFP1339" i="8" s="1"/>
  <c r="QGF1329" i="8"/>
  <c r="QGF1333" i="8" s="1"/>
  <c r="QGF1339" i="8" s="1"/>
  <c r="QGV1329" i="8"/>
  <c r="QGV1333" i="8" s="1"/>
  <c r="QGV1339" i="8" s="1"/>
  <c r="QHL1329" i="8"/>
  <c r="QHL1333" i="8" s="1"/>
  <c r="QHL1339" i="8" s="1"/>
  <c r="QIB1329" i="8"/>
  <c r="QIB1333" i="8" s="1"/>
  <c r="QIB1339" i="8" s="1"/>
  <c r="QIR1329" i="8"/>
  <c r="QIR1333" i="8" s="1"/>
  <c r="QIR1339" i="8" s="1"/>
  <c r="QJH1329" i="8"/>
  <c r="QJH1333" i="8" s="1"/>
  <c r="QJH1339" i="8" s="1"/>
  <c r="QJX1329" i="8"/>
  <c r="QJX1333" i="8" s="1"/>
  <c r="QJX1339" i="8" s="1"/>
  <c r="QKN1329" i="8"/>
  <c r="QKN1333" i="8" s="1"/>
  <c r="QKN1339" i="8" s="1"/>
  <c r="QLD1329" i="8"/>
  <c r="QLD1333" i="8" s="1"/>
  <c r="QLD1339" i="8" s="1"/>
  <c r="QLT1329" i="8"/>
  <c r="QLT1333" i="8" s="1"/>
  <c r="QLT1339" i="8" s="1"/>
  <c r="QMJ1329" i="8"/>
  <c r="QMJ1333" i="8" s="1"/>
  <c r="QMJ1339" i="8" s="1"/>
  <c r="QMZ1329" i="8"/>
  <c r="QMZ1333" i="8" s="1"/>
  <c r="QMZ1339" i="8" s="1"/>
  <c r="QNP1329" i="8"/>
  <c r="QNP1333" i="8" s="1"/>
  <c r="QNP1339" i="8" s="1"/>
  <c r="QOF1329" i="8"/>
  <c r="QOF1333" i="8" s="1"/>
  <c r="QOF1339" i="8" s="1"/>
  <c r="QOV1329" i="8"/>
  <c r="QOV1333" i="8" s="1"/>
  <c r="QOV1339" i="8" s="1"/>
  <c r="QPL1329" i="8"/>
  <c r="QPL1333" i="8" s="1"/>
  <c r="QPL1339" i="8" s="1"/>
  <c r="QQB1329" i="8"/>
  <c r="QQB1333" i="8" s="1"/>
  <c r="QQB1339" i="8" s="1"/>
  <c r="QQR1329" i="8"/>
  <c r="QQR1333" i="8" s="1"/>
  <c r="QQR1339" i="8" s="1"/>
  <c r="QRH1329" i="8"/>
  <c r="QRH1333" i="8" s="1"/>
  <c r="QRH1339" i="8" s="1"/>
  <c r="QRX1329" i="8"/>
  <c r="QRX1333" i="8" s="1"/>
  <c r="QRX1339" i="8" s="1"/>
  <c r="QSN1329" i="8"/>
  <c r="QSN1333" i="8" s="1"/>
  <c r="QSN1339" i="8" s="1"/>
  <c r="QTD1329" i="8"/>
  <c r="QTD1333" i="8" s="1"/>
  <c r="QTD1339" i="8" s="1"/>
  <c r="QTT1329" i="8"/>
  <c r="QTT1333" i="8" s="1"/>
  <c r="QTT1339" i="8" s="1"/>
  <c r="QUJ1329" i="8"/>
  <c r="QUJ1333" i="8" s="1"/>
  <c r="QUJ1339" i="8" s="1"/>
  <c r="QUZ1329" i="8"/>
  <c r="QUZ1333" i="8" s="1"/>
  <c r="QUZ1339" i="8" s="1"/>
  <c r="QVP1329" i="8"/>
  <c r="QVP1333" i="8" s="1"/>
  <c r="QVP1339" i="8" s="1"/>
  <c r="QWF1329" i="8"/>
  <c r="QWF1333" i="8" s="1"/>
  <c r="QWF1339" i="8" s="1"/>
  <c r="QWV1329" i="8"/>
  <c r="QWV1333" i="8" s="1"/>
  <c r="QWV1339" i="8" s="1"/>
  <c r="QXL1329" i="8"/>
  <c r="QXL1333" i="8" s="1"/>
  <c r="QXL1339" i="8" s="1"/>
  <c r="QYB1329" i="8"/>
  <c r="QYB1333" i="8" s="1"/>
  <c r="QYB1339" i="8" s="1"/>
  <c r="QYR1329" i="8"/>
  <c r="QYR1333" i="8" s="1"/>
  <c r="QYR1339" i="8" s="1"/>
  <c r="XDX1329" i="8"/>
  <c r="XDX1333" i="8" s="1"/>
  <c r="XDX1339" i="8" s="1"/>
  <c r="XEN1329" i="8"/>
  <c r="XEN1333" i="8" s="1"/>
  <c r="XEN1339" i="8" s="1"/>
  <c r="FBL1333" i="8"/>
  <c r="FBL1339" i="8" s="1"/>
  <c r="FBT1329" i="8"/>
  <c r="FBT1333" i="8" s="1"/>
  <c r="FBT1339" i="8" s="1"/>
  <c r="FCR1333" i="8"/>
  <c r="FCR1336" i="8" s="1"/>
  <c r="FCZ1329" i="8"/>
  <c r="FCZ1333" i="8" s="1"/>
  <c r="FCZ1339" i="8" s="1"/>
  <c r="FDX1333" i="8"/>
  <c r="FDX1339" i="8" s="1"/>
  <c r="FEF1329" i="8"/>
  <c r="FEF1333" i="8" s="1"/>
  <c r="FEF1339" i="8" s="1"/>
  <c r="FFD1333" i="8"/>
  <c r="FFD1336" i="8" s="1"/>
  <c r="FFL1329" i="8"/>
  <c r="FFL1333" i="8" s="1"/>
  <c r="FFL1339" i="8" s="1"/>
  <c r="FGJ1333" i="8"/>
  <c r="FGJ1339" i="8" s="1"/>
  <c r="FGR1329" i="8"/>
  <c r="FGR1333" i="8" s="1"/>
  <c r="FGR1339" i="8" s="1"/>
  <c r="FHP1333" i="8"/>
  <c r="FHP1336" i="8" s="1"/>
  <c r="FHX1329" i="8"/>
  <c r="FHX1333" i="8" s="1"/>
  <c r="FHX1339" i="8" s="1"/>
  <c r="FIV1333" i="8"/>
  <c r="FIV1339" i="8" s="1"/>
  <c r="FJD1329" i="8"/>
  <c r="FJD1333" i="8" s="1"/>
  <c r="FJD1339" i="8" s="1"/>
  <c r="FKB1333" i="8"/>
  <c r="FKB1336" i="8" s="1"/>
  <c r="FKJ1329" i="8"/>
  <c r="FKJ1333" i="8" s="1"/>
  <c r="FKJ1339" i="8" s="1"/>
  <c r="FAV1333" i="8"/>
  <c r="FBD1329" i="8"/>
  <c r="FBD1333" i="8" s="1"/>
  <c r="FBD1339" i="8" s="1"/>
  <c r="FCB1333" i="8"/>
  <c r="FCJ1329" i="8"/>
  <c r="FCJ1333" i="8" s="1"/>
  <c r="FCJ1339" i="8" s="1"/>
  <c r="FDH1333" i="8"/>
  <c r="FDP1329" i="8"/>
  <c r="FDP1333" i="8" s="1"/>
  <c r="FDP1339" i="8" s="1"/>
  <c r="FEN1333" i="8"/>
  <c r="FEV1329" i="8"/>
  <c r="FEV1333" i="8" s="1"/>
  <c r="FEV1339" i="8" s="1"/>
  <c r="FFT1333" i="8"/>
  <c r="FGB1329" i="8"/>
  <c r="FGB1333" i="8" s="1"/>
  <c r="FGB1339" i="8" s="1"/>
  <c r="FGZ1333" i="8"/>
  <c r="FHH1329" i="8"/>
  <c r="FHH1333" i="8" s="1"/>
  <c r="FHH1339" i="8" s="1"/>
  <c r="FIF1333" i="8"/>
  <c r="FIN1329" i="8"/>
  <c r="FIN1333" i="8" s="1"/>
  <c r="FIN1339" i="8" s="1"/>
  <c r="FJL1333" i="8"/>
  <c r="FJT1329" i="8"/>
  <c r="FJT1333" i="8" s="1"/>
  <c r="FJT1339" i="8" s="1"/>
  <c r="FKZ1329" i="8"/>
  <c r="FKZ1333" i="8" s="1"/>
  <c r="FKZ1339" i="8" s="1"/>
  <c r="FLP1329" i="8"/>
  <c r="FLP1333" i="8" s="1"/>
  <c r="FLP1339" i="8" s="1"/>
  <c r="FMF1329" i="8"/>
  <c r="FMF1333" i="8" s="1"/>
  <c r="FMF1339" i="8" s="1"/>
  <c r="FMV1329" i="8"/>
  <c r="FMV1333" i="8" s="1"/>
  <c r="FMV1339" i="8" s="1"/>
  <c r="FNL1329" i="8"/>
  <c r="FNL1333" i="8" s="1"/>
  <c r="FNL1339" i="8" s="1"/>
  <c r="FOB1329" i="8"/>
  <c r="FOB1333" i="8" s="1"/>
  <c r="FOB1339" i="8" s="1"/>
  <c r="FOR1329" i="8"/>
  <c r="FOR1333" i="8" s="1"/>
  <c r="FOR1339" i="8" s="1"/>
  <c r="FPH1329" i="8"/>
  <c r="FPH1333" i="8" s="1"/>
  <c r="FPH1339" i="8" s="1"/>
  <c r="FPX1329" i="8"/>
  <c r="FPX1333" i="8" s="1"/>
  <c r="FPX1339" i="8" s="1"/>
  <c r="FQN1329" i="8"/>
  <c r="FQN1333" i="8" s="1"/>
  <c r="FQN1339" i="8" s="1"/>
  <c r="FRD1329" i="8"/>
  <c r="FRD1333" i="8" s="1"/>
  <c r="FRD1339" i="8" s="1"/>
  <c r="FRT1329" i="8"/>
  <c r="FRT1333" i="8" s="1"/>
  <c r="FRT1339" i="8" s="1"/>
  <c r="FSJ1329" i="8"/>
  <c r="FSJ1333" i="8" s="1"/>
  <c r="FSJ1339" i="8" s="1"/>
  <c r="FSZ1329" i="8"/>
  <c r="FSZ1333" i="8" s="1"/>
  <c r="FSZ1339" i="8" s="1"/>
  <c r="FTP1329" i="8"/>
  <c r="FTP1333" i="8" s="1"/>
  <c r="FTP1339" i="8" s="1"/>
  <c r="FUF1329" i="8"/>
  <c r="FUF1333" i="8" s="1"/>
  <c r="FUF1339" i="8" s="1"/>
  <c r="FUV1329" i="8"/>
  <c r="FUV1333" i="8" s="1"/>
  <c r="FUV1339" i="8" s="1"/>
  <c r="FVL1329" i="8"/>
  <c r="FVL1333" i="8" s="1"/>
  <c r="FVL1339" i="8" s="1"/>
  <c r="FWB1329" i="8"/>
  <c r="FWB1333" i="8" s="1"/>
  <c r="FWB1339" i="8" s="1"/>
  <c r="FWR1329" i="8"/>
  <c r="FWR1333" i="8" s="1"/>
  <c r="FWR1339" i="8" s="1"/>
  <c r="FXH1329" i="8"/>
  <c r="FXH1333" i="8" s="1"/>
  <c r="FXH1339" i="8" s="1"/>
  <c r="FXX1329" i="8"/>
  <c r="FXX1333" i="8" s="1"/>
  <c r="FXX1339" i="8" s="1"/>
  <c r="FYN1329" i="8"/>
  <c r="FYN1333" i="8" s="1"/>
  <c r="FYN1339" i="8" s="1"/>
  <c r="FZD1329" i="8"/>
  <c r="FZD1333" i="8" s="1"/>
  <c r="FZD1339" i="8" s="1"/>
  <c r="FZT1329" i="8"/>
  <c r="FZT1333" i="8" s="1"/>
  <c r="FZT1339" i="8" s="1"/>
  <c r="GAJ1329" i="8"/>
  <c r="GAJ1333" i="8" s="1"/>
  <c r="GAJ1339" i="8" s="1"/>
  <c r="GAZ1329" i="8"/>
  <c r="GAZ1333" i="8" s="1"/>
  <c r="GAZ1339" i="8" s="1"/>
  <c r="GBP1329" i="8"/>
  <c r="GBP1333" i="8" s="1"/>
  <c r="GBP1339" i="8" s="1"/>
  <c r="GCF1329" i="8"/>
  <c r="GCF1333" i="8" s="1"/>
  <c r="GCF1339" i="8" s="1"/>
  <c r="GCV1329" i="8"/>
  <c r="GCV1333" i="8" s="1"/>
  <c r="GCV1339" i="8" s="1"/>
  <c r="GDL1329" i="8"/>
  <c r="GDL1333" i="8" s="1"/>
  <c r="GDL1339" i="8" s="1"/>
  <c r="GEB1329" i="8"/>
  <c r="GEB1333" i="8" s="1"/>
  <c r="GEB1339" i="8" s="1"/>
  <c r="GER1329" i="8"/>
  <c r="GER1333" i="8" s="1"/>
  <c r="GER1339" i="8" s="1"/>
  <c r="GFH1329" i="8"/>
  <c r="GFH1333" i="8" s="1"/>
  <c r="GFH1339" i="8" s="1"/>
  <c r="GFX1329" i="8"/>
  <c r="GFX1333" i="8" s="1"/>
  <c r="GFX1339" i="8" s="1"/>
  <c r="GGN1329" i="8"/>
  <c r="GGN1333" i="8" s="1"/>
  <c r="GGN1339" i="8" s="1"/>
  <c r="GHD1329" i="8"/>
  <c r="GHD1333" i="8" s="1"/>
  <c r="GHD1339" i="8" s="1"/>
  <c r="GHT1329" i="8"/>
  <c r="GHT1333" i="8" s="1"/>
  <c r="GHT1339" i="8" s="1"/>
  <c r="GIJ1329" i="8"/>
  <c r="GIJ1333" i="8" s="1"/>
  <c r="GIJ1339" i="8" s="1"/>
  <c r="GIZ1329" i="8"/>
  <c r="GIZ1333" i="8" s="1"/>
  <c r="GIZ1339" i="8" s="1"/>
  <c r="GJP1329" i="8"/>
  <c r="GJP1333" i="8" s="1"/>
  <c r="GJP1339" i="8" s="1"/>
  <c r="GKF1329" i="8"/>
  <c r="GKF1333" i="8" s="1"/>
  <c r="GKF1339" i="8" s="1"/>
  <c r="GKV1329" i="8"/>
  <c r="GKV1333" i="8" s="1"/>
  <c r="GKV1339" i="8" s="1"/>
  <c r="GLL1329" i="8"/>
  <c r="GLL1333" i="8" s="1"/>
  <c r="GLL1339" i="8" s="1"/>
  <c r="GMB1329" i="8"/>
  <c r="GMB1333" i="8" s="1"/>
  <c r="GMB1339" i="8" s="1"/>
  <c r="GMR1329" i="8"/>
  <c r="GMR1333" i="8" s="1"/>
  <c r="GMR1339" i="8" s="1"/>
  <c r="GNH1329" i="8"/>
  <c r="GNH1333" i="8" s="1"/>
  <c r="GNH1339" i="8" s="1"/>
  <c r="GNX1329" i="8"/>
  <c r="GNX1333" i="8" s="1"/>
  <c r="GNX1339" i="8" s="1"/>
  <c r="GON1329" i="8"/>
  <c r="GON1333" i="8" s="1"/>
  <c r="GON1339" i="8" s="1"/>
  <c r="GPD1329" i="8"/>
  <c r="GPD1333" i="8" s="1"/>
  <c r="GPD1339" i="8" s="1"/>
  <c r="GPT1329" i="8"/>
  <c r="GPT1333" i="8" s="1"/>
  <c r="GPT1339" i="8" s="1"/>
  <c r="GQJ1329" i="8"/>
  <c r="GQJ1333" i="8" s="1"/>
  <c r="GQJ1339" i="8" s="1"/>
  <c r="GQZ1329" i="8"/>
  <c r="GQZ1333" i="8" s="1"/>
  <c r="GQZ1339" i="8" s="1"/>
  <c r="GRP1329" i="8"/>
  <c r="GRP1333" i="8" s="1"/>
  <c r="GRP1339" i="8" s="1"/>
  <c r="GSF1329" i="8"/>
  <c r="GSF1333" i="8" s="1"/>
  <c r="GSF1339" i="8" s="1"/>
  <c r="GSV1329" i="8"/>
  <c r="GSV1333" i="8" s="1"/>
  <c r="GSV1339" i="8" s="1"/>
  <c r="GTL1329" i="8"/>
  <c r="GTL1333" i="8" s="1"/>
  <c r="GTL1339" i="8" s="1"/>
  <c r="GUB1329" i="8"/>
  <c r="GUB1333" i="8" s="1"/>
  <c r="GUB1339" i="8" s="1"/>
  <c r="GUR1329" i="8"/>
  <c r="GUR1333" i="8" s="1"/>
  <c r="GUR1339" i="8" s="1"/>
  <c r="GVH1329" i="8"/>
  <c r="GVH1333" i="8" s="1"/>
  <c r="GVH1339" i="8" s="1"/>
  <c r="GVX1329" i="8"/>
  <c r="GVX1333" i="8" s="1"/>
  <c r="GVX1339" i="8" s="1"/>
  <c r="GWN1329" i="8"/>
  <c r="GWN1333" i="8" s="1"/>
  <c r="GWN1339" i="8" s="1"/>
  <c r="GXD1329" i="8"/>
  <c r="GXD1333" i="8" s="1"/>
  <c r="GXD1339" i="8" s="1"/>
  <c r="GXT1329" i="8"/>
  <c r="GXT1333" i="8" s="1"/>
  <c r="GXT1339" i="8" s="1"/>
  <c r="RFD1333" i="8"/>
  <c r="RFL1329" i="8"/>
  <c r="RFL1333" i="8" s="1"/>
  <c r="RFL1339" i="8" s="1"/>
  <c r="RGJ1333" i="8"/>
  <c r="RGR1329" i="8"/>
  <c r="RGR1333" i="8" s="1"/>
  <c r="RGR1339" i="8" s="1"/>
  <c r="RHP1333" i="8"/>
  <c r="RHX1329" i="8"/>
  <c r="RHX1333" i="8" s="1"/>
  <c r="RHX1339" i="8" s="1"/>
  <c r="RIV1333" i="8"/>
  <c r="RJD1329" i="8"/>
  <c r="RJD1333" i="8" s="1"/>
  <c r="RJD1339" i="8" s="1"/>
  <c r="RKB1333" i="8"/>
  <c r="RKJ1329" i="8"/>
  <c r="RKJ1333" i="8" s="1"/>
  <c r="RKJ1339" i="8" s="1"/>
  <c r="RLH1333" i="8"/>
  <c r="RLP1329" i="8"/>
  <c r="RLP1333" i="8" s="1"/>
  <c r="RLP1339" i="8" s="1"/>
  <c r="RMN1333" i="8"/>
  <c r="RMV1329" i="8"/>
  <c r="RMV1333" i="8" s="1"/>
  <c r="RMV1339" i="8" s="1"/>
  <c r="RNT1333" i="8"/>
  <c r="ROB1329" i="8"/>
  <c r="ROB1333" i="8" s="1"/>
  <c r="ROB1339" i="8" s="1"/>
  <c r="ROZ1333" i="8"/>
  <c r="RPH1329" i="8"/>
  <c r="RPH1333" i="8" s="1"/>
  <c r="RPH1339" i="8" s="1"/>
  <c r="RQF1333" i="8"/>
  <c r="RQN1329" i="8"/>
  <c r="RQN1333" i="8" s="1"/>
  <c r="RQN1339" i="8" s="1"/>
  <c r="RRL1333" i="8"/>
  <c r="RRT1329" i="8"/>
  <c r="RRT1333" i="8" s="1"/>
  <c r="RRT1339" i="8" s="1"/>
  <c r="RSR1333" i="8"/>
  <c r="RSZ1329" i="8"/>
  <c r="RSZ1333" i="8" s="1"/>
  <c r="RSZ1339" i="8" s="1"/>
  <c r="RTX1333" i="8"/>
  <c r="RUF1329" i="8"/>
  <c r="RUF1333" i="8" s="1"/>
  <c r="RUF1339" i="8" s="1"/>
  <c r="RVD1333" i="8"/>
  <c r="RVL1329" i="8"/>
  <c r="RVL1333" i="8" s="1"/>
  <c r="RVL1339" i="8" s="1"/>
  <c r="RWJ1333" i="8"/>
  <c r="RWR1329" i="8"/>
  <c r="RWR1333" i="8" s="1"/>
  <c r="RWR1339" i="8" s="1"/>
  <c r="RXP1333" i="8"/>
  <c r="RXX1329" i="8"/>
  <c r="RXX1333" i="8" s="1"/>
  <c r="RXX1339" i="8" s="1"/>
  <c r="REN1333" i="8"/>
  <c r="REV1329" i="8"/>
  <c r="REV1333" i="8" s="1"/>
  <c r="REV1339" i="8" s="1"/>
  <c r="RFT1333" i="8"/>
  <c r="RGB1329" i="8"/>
  <c r="RGB1333" i="8" s="1"/>
  <c r="RGB1339" i="8" s="1"/>
  <c r="RGZ1333" i="8"/>
  <c r="RHH1329" i="8"/>
  <c r="RHH1333" i="8" s="1"/>
  <c r="RHH1339" i="8" s="1"/>
  <c r="RIF1333" i="8"/>
  <c r="RIN1329" i="8"/>
  <c r="RIN1333" i="8" s="1"/>
  <c r="RIN1339" i="8" s="1"/>
  <c r="RJL1333" i="8"/>
  <c r="RJT1329" i="8"/>
  <c r="RJT1333" i="8" s="1"/>
  <c r="RJT1339" i="8" s="1"/>
  <c r="RKR1333" i="8"/>
  <c r="RKZ1329" i="8"/>
  <c r="RKZ1333" i="8" s="1"/>
  <c r="RKZ1339" i="8" s="1"/>
  <c r="RLX1333" i="8"/>
  <c r="RMF1329" i="8"/>
  <c r="RMF1333" i="8" s="1"/>
  <c r="RMF1339" i="8" s="1"/>
  <c r="RND1333" i="8"/>
  <c r="RNL1329" i="8"/>
  <c r="RNL1333" i="8" s="1"/>
  <c r="RNL1339" i="8" s="1"/>
  <c r="ROJ1333" i="8"/>
  <c r="ROR1329" i="8"/>
  <c r="ROR1333" i="8" s="1"/>
  <c r="ROR1339" i="8" s="1"/>
  <c r="RPP1333" i="8"/>
  <c r="RPX1329" i="8"/>
  <c r="RPX1333" i="8" s="1"/>
  <c r="RPX1339" i="8" s="1"/>
  <c r="RQV1333" i="8"/>
  <c r="RRD1329" i="8"/>
  <c r="RRD1333" i="8" s="1"/>
  <c r="RRD1339" i="8" s="1"/>
  <c r="RSB1333" i="8"/>
  <c r="RSJ1329" i="8"/>
  <c r="RSJ1333" i="8" s="1"/>
  <c r="RSJ1339" i="8" s="1"/>
  <c r="RTH1333" i="8"/>
  <c r="RTP1329" i="8"/>
  <c r="RTP1333" i="8" s="1"/>
  <c r="RTP1339" i="8" s="1"/>
  <c r="RUN1333" i="8"/>
  <c r="RUV1329" i="8"/>
  <c r="RUV1333" i="8" s="1"/>
  <c r="RUV1339" i="8" s="1"/>
  <c r="RVT1333" i="8"/>
  <c r="RWB1329" i="8"/>
  <c r="RWB1333" i="8" s="1"/>
  <c r="RWB1339" i="8" s="1"/>
  <c r="RWZ1333" i="8"/>
  <c r="RXH1329" i="8"/>
  <c r="RXH1333" i="8" s="1"/>
  <c r="RXH1339" i="8" s="1"/>
  <c r="VEN1333" i="8"/>
  <c r="VEV1329" i="8"/>
  <c r="VEV1333" i="8" s="1"/>
  <c r="VEV1339" i="8" s="1"/>
  <c r="VFT1333" i="8"/>
  <c r="VGB1329" i="8"/>
  <c r="VGB1333" i="8" s="1"/>
  <c r="VGB1339" i="8" s="1"/>
  <c r="VGZ1333" i="8"/>
  <c r="VHH1329" i="8"/>
  <c r="VHH1333" i="8" s="1"/>
  <c r="VHH1339" i="8" s="1"/>
  <c r="VIF1333" i="8"/>
  <c r="VIN1329" i="8"/>
  <c r="VIN1333" i="8" s="1"/>
  <c r="VIN1339" i="8" s="1"/>
  <c r="VJL1333" i="8"/>
  <c r="VJT1329" i="8"/>
  <c r="VJT1333" i="8" s="1"/>
  <c r="VJT1339" i="8" s="1"/>
  <c r="RYN1329" i="8"/>
  <c r="RYN1333" i="8" s="1"/>
  <c r="RYN1339" i="8" s="1"/>
  <c r="RZD1329" i="8"/>
  <c r="RZD1333" i="8" s="1"/>
  <c r="RZD1339" i="8" s="1"/>
  <c r="RZT1329" i="8"/>
  <c r="RZT1333" i="8" s="1"/>
  <c r="RZT1339" i="8" s="1"/>
  <c r="SAJ1329" i="8"/>
  <c r="SAJ1333" i="8" s="1"/>
  <c r="SAJ1339" i="8" s="1"/>
  <c r="SAZ1329" i="8"/>
  <c r="SAZ1333" i="8" s="1"/>
  <c r="SAZ1339" i="8" s="1"/>
  <c r="SBP1329" i="8"/>
  <c r="SBP1333" i="8" s="1"/>
  <c r="SBP1339" i="8" s="1"/>
  <c r="SCF1329" i="8"/>
  <c r="SCF1333" i="8" s="1"/>
  <c r="SCF1339" i="8" s="1"/>
  <c r="SCV1329" i="8"/>
  <c r="SCV1333" i="8" s="1"/>
  <c r="SCV1339" i="8" s="1"/>
  <c r="SDL1329" i="8"/>
  <c r="SDL1333" i="8" s="1"/>
  <c r="SDL1339" i="8" s="1"/>
  <c r="SEB1329" i="8"/>
  <c r="SEB1333" i="8" s="1"/>
  <c r="SEB1339" i="8" s="1"/>
  <c r="SER1329" i="8"/>
  <c r="SER1333" i="8" s="1"/>
  <c r="SER1339" i="8" s="1"/>
  <c r="SFH1329" i="8"/>
  <c r="SFH1333" i="8" s="1"/>
  <c r="SFH1339" i="8" s="1"/>
  <c r="SFX1329" i="8"/>
  <c r="SFX1333" i="8" s="1"/>
  <c r="SFX1339" i="8" s="1"/>
  <c r="SGN1329" i="8"/>
  <c r="SGN1333" i="8" s="1"/>
  <c r="SGN1339" i="8" s="1"/>
  <c r="SHD1329" i="8"/>
  <c r="SHD1333" i="8" s="1"/>
  <c r="SHD1339" i="8" s="1"/>
  <c r="SHT1329" i="8"/>
  <c r="SHT1333" i="8" s="1"/>
  <c r="SHT1339" i="8" s="1"/>
  <c r="SIJ1329" i="8"/>
  <c r="SIJ1333" i="8" s="1"/>
  <c r="SIJ1339" i="8" s="1"/>
  <c r="SIZ1329" i="8"/>
  <c r="SIZ1333" i="8" s="1"/>
  <c r="SIZ1339" i="8" s="1"/>
  <c r="SJP1329" i="8"/>
  <c r="SJP1333" i="8" s="1"/>
  <c r="SJP1339" i="8" s="1"/>
  <c r="SKF1329" i="8"/>
  <c r="SKF1333" i="8" s="1"/>
  <c r="SKF1339" i="8" s="1"/>
  <c r="SKV1329" i="8"/>
  <c r="SKV1333" i="8" s="1"/>
  <c r="SKV1339" i="8" s="1"/>
  <c r="SLL1329" i="8"/>
  <c r="SLL1333" i="8" s="1"/>
  <c r="SLL1339" i="8" s="1"/>
  <c r="SMB1329" i="8"/>
  <c r="SMB1333" i="8" s="1"/>
  <c r="SMB1339" i="8" s="1"/>
  <c r="SMR1329" i="8"/>
  <c r="SMR1333" i="8" s="1"/>
  <c r="SMR1339" i="8" s="1"/>
  <c r="SNH1329" i="8"/>
  <c r="SNH1333" i="8" s="1"/>
  <c r="SNH1339" i="8" s="1"/>
  <c r="SNX1329" i="8"/>
  <c r="SNX1333" i="8" s="1"/>
  <c r="SNX1339" i="8" s="1"/>
  <c r="SON1329" i="8"/>
  <c r="SON1333" i="8" s="1"/>
  <c r="SON1339" i="8" s="1"/>
  <c r="SPD1329" i="8"/>
  <c r="SPD1333" i="8" s="1"/>
  <c r="SPD1339" i="8" s="1"/>
  <c r="SPT1329" i="8"/>
  <c r="SPT1333" i="8" s="1"/>
  <c r="SPT1339" i="8" s="1"/>
  <c r="SQJ1329" i="8"/>
  <c r="SQJ1333" i="8" s="1"/>
  <c r="SQJ1339" i="8" s="1"/>
  <c r="SQZ1329" i="8"/>
  <c r="SQZ1333" i="8" s="1"/>
  <c r="SQZ1339" i="8" s="1"/>
  <c r="SRP1329" i="8"/>
  <c r="SRP1333" i="8" s="1"/>
  <c r="SRP1339" i="8" s="1"/>
  <c r="SSF1329" i="8"/>
  <c r="SSF1333" i="8" s="1"/>
  <c r="SSF1339" i="8" s="1"/>
  <c r="SSV1329" i="8"/>
  <c r="SSV1333" i="8" s="1"/>
  <c r="SSV1339" i="8" s="1"/>
  <c r="STL1329" i="8"/>
  <c r="STL1333" i="8" s="1"/>
  <c r="STL1339" i="8" s="1"/>
  <c r="SUB1329" i="8"/>
  <c r="SUB1333" i="8" s="1"/>
  <c r="SUB1339" i="8" s="1"/>
  <c r="SUR1329" i="8"/>
  <c r="SUR1333" i="8" s="1"/>
  <c r="SUR1339" i="8" s="1"/>
  <c r="SVH1329" i="8"/>
  <c r="SVH1333" i="8" s="1"/>
  <c r="SVH1339" i="8" s="1"/>
  <c r="SVX1329" i="8"/>
  <c r="SVX1333" i="8" s="1"/>
  <c r="SVX1339" i="8" s="1"/>
  <c r="SWN1329" i="8"/>
  <c r="SWN1333" i="8" s="1"/>
  <c r="SWN1339" i="8" s="1"/>
  <c r="SXD1329" i="8"/>
  <c r="SXD1333" i="8" s="1"/>
  <c r="SXD1339" i="8" s="1"/>
  <c r="SXT1329" i="8"/>
  <c r="SXT1333" i="8" s="1"/>
  <c r="SXT1339" i="8" s="1"/>
  <c r="SYJ1329" i="8"/>
  <c r="SYJ1333" i="8" s="1"/>
  <c r="SYJ1339" i="8" s="1"/>
  <c r="SYZ1329" i="8"/>
  <c r="SYZ1333" i="8" s="1"/>
  <c r="SYZ1339" i="8" s="1"/>
  <c r="SZP1329" i="8"/>
  <c r="SZP1333" i="8" s="1"/>
  <c r="SZP1339" i="8" s="1"/>
  <c r="TAF1329" i="8"/>
  <c r="TAF1333" i="8" s="1"/>
  <c r="TAF1339" i="8" s="1"/>
  <c r="TAV1329" i="8"/>
  <c r="TAV1333" i="8" s="1"/>
  <c r="TAV1339" i="8" s="1"/>
  <c r="TBL1329" i="8"/>
  <c r="TBL1333" i="8" s="1"/>
  <c r="TBL1339" i="8" s="1"/>
  <c r="TCB1329" i="8"/>
  <c r="TCB1333" i="8" s="1"/>
  <c r="TCB1339" i="8" s="1"/>
  <c r="TCR1329" i="8"/>
  <c r="TCR1333" i="8" s="1"/>
  <c r="TCR1339" i="8" s="1"/>
  <c r="TDH1329" i="8"/>
  <c r="TDH1333" i="8" s="1"/>
  <c r="TDH1339" i="8" s="1"/>
  <c r="TDX1329" i="8"/>
  <c r="TDX1333" i="8" s="1"/>
  <c r="TDX1339" i="8" s="1"/>
  <c r="TEN1329" i="8"/>
  <c r="TEN1333" i="8" s="1"/>
  <c r="TEN1339" i="8" s="1"/>
  <c r="TFD1329" i="8"/>
  <c r="TFD1333" i="8" s="1"/>
  <c r="TFD1339" i="8" s="1"/>
  <c r="TFT1329" i="8"/>
  <c r="TFT1333" i="8" s="1"/>
  <c r="TFT1339" i="8" s="1"/>
  <c r="TGJ1329" i="8"/>
  <c r="TGJ1333" i="8" s="1"/>
  <c r="TGJ1339" i="8" s="1"/>
  <c r="TGZ1329" i="8"/>
  <c r="TGZ1333" i="8" s="1"/>
  <c r="TGZ1339" i="8" s="1"/>
  <c r="THP1329" i="8"/>
  <c r="THP1333" i="8" s="1"/>
  <c r="THP1339" i="8" s="1"/>
  <c r="TIF1329" i="8"/>
  <c r="TIF1333" i="8" s="1"/>
  <c r="TIF1339" i="8" s="1"/>
  <c r="TIV1329" i="8"/>
  <c r="TIV1333" i="8" s="1"/>
  <c r="TIV1339" i="8" s="1"/>
  <c r="TJL1329" i="8"/>
  <c r="TJL1333" i="8" s="1"/>
  <c r="TJL1339" i="8" s="1"/>
  <c r="TKB1329" i="8"/>
  <c r="TKB1333" i="8" s="1"/>
  <c r="TKB1339" i="8" s="1"/>
  <c r="TKR1329" i="8"/>
  <c r="TKR1333" i="8" s="1"/>
  <c r="TKR1339" i="8" s="1"/>
  <c r="TLH1329" i="8"/>
  <c r="TLH1333" i="8" s="1"/>
  <c r="TLH1339" i="8" s="1"/>
  <c r="TLX1329" i="8"/>
  <c r="TLX1333" i="8" s="1"/>
  <c r="TLX1339" i="8" s="1"/>
  <c r="TMN1329" i="8"/>
  <c r="TMN1333" i="8" s="1"/>
  <c r="TMN1339" i="8" s="1"/>
  <c r="TND1329" i="8"/>
  <c r="TND1333" i="8" s="1"/>
  <c r="TND1339" i="8" s="1"/>
  <c r="TNT1329" i="8"/>
  <c r="TNT1333" i="8" s="1"/>
  <c r="TNT1339" i="8" s="1"/>
  <c r="TOJ1329" i="8"/>
  <c r="TOJ1333" i="8" s="1"/>
  <c r="TOJ1339" i="8" s="1"/>
  <c r="TOZ1329" i="8"/>
  <c r="TOZ1333" i="8" s="1"/>
  <c r="TOZ1339" i="8" s="1"/>
  <c r="TPP1329" i="8"/>
  <c r="TPP1333" i="8" s="1"/>
  <c r="TPP1339" i="8" s="1"/>
  <c r="TQF1329" i="8"/>
  <c r="TQF1333" i="8" s="1"/>
  <c r="TQF1339" i="8" s="1"/>
  <c r="TQV1329" i="8"/>
  <c r="TQV1333" i="8" s="1"/>
  <c r="TQV1339" i="8" s="1"/>
  <c r="TRL1329" i="8"/>
  <c r="TRL1333" i="8" s="1"/>
  <c r="TRL1339" i="8" s="1"/>
  <c r="TSB1329" i="8"/>
  <c r="TSB1333" i="8" s="1"/>
  <c r="TSB1339" i="8" s="1"/>
  <c r="TSR1329" i="8"/>
  <c r="TSR1333" i="8" s="1"/>
  <c r="TSR1339" i="8" s="1"/>
  <c r="TTH1329" i="8"/>
  <c r="TTH1333" i="8" s="1"/>
  <c r="TTH1339" i="8" s="1"/>
  <c r="TTX1329" i="8"/>
  <c r="TTX1333" i="8" s="1"/>
  <c r="TTX1339" i="8" s="1"/>
  <c r="TUN1329" i="8"/>
  <c r="TUN1333" i="8" s="1"/>
  <c r="TUN1339" i="8" s="1"/>
  <c r="TVD1329" i="8"/>
  <c r="TVD1333" i="8" s="1"/>
  <c r="TVD1339" i="8" s="1"/>
  <c r="TVT1329" i="8"/>
  <c r="TVT1333" i="8" s="1"/>
  <c r="TVT1339" i="8" s="1"/>
  <c r="TWJ1329" i="8"/>
  <c r="TWJ1333" i="8" s="1"/>
  <c r="TWJ1339" i="8" s="1"/>
  <c r="TWZ1329" i="8"/>
  <c r="TWZ1333" i="8" s="1"/>
  <c r="TWZ1339" i="8" s="1"/>
  <c r="TXP1329" i="8"/>
  <c r="TXP1333" i="8" s="1"/>
  <c r="TXP1339" i="8" s="1"/>
  <c r="TYF1329" i="8"/>
  <c r="TYF1333" i="8" s="1"/>
  <c r="TYF1339" i="8" s="1"/>
  <c r="TYV1329" i="8"/>
  <c r="TYV1333" i="8" s="1"/>
  <c r="TYV1339" i="8" s="1"/>
  <c r="TZL1329" i="8"/>
  <c r="TZL1333" i="8" s="1"/>
  <c r="TZL1339" i="8" s="1"/>
  <c r="UAB1329" i="8"/>
  <c r="UAB1333" i="8" s="1"/>
  <c r="UAB1339" i="8" s="1"/>
  <c r="UAR1329" i="8"/>
  <c r="UAR1333" i="8" s="1"/>
  <c r="UAR1339" i="8" s="1"/>
  <c r="UBH1329" i="8"/>
  <c r="UBH1333" i="8" s="1"/>
  <c r="UBH1339" i="8" s="1"/>
  <c r="UBX1329" i="8"/>
  <c r="UBX1333" i="8" s="1"/>
  <c r="UBX1339" i="8" s="1"/>
  <c r="UCN1329" i="8"/>
  <c r="UCN1333" i="8" s="1"/>
  <c r="UCN1339" i="8" s="1"/>
  <c r="UDD1329" i="8"/>
  <c r="UDD1333" i="8" s="1"/>
  <c r="UDD1339" i="8" s="1"/>
  <c r="UDT1329" i="8"/>
  <c r="UDT1333" i="8" s="1"/>
  <c r="UDT1339" i="8" s="1"/>
  <c r="UEJ1329" i="8"/>
  <c r="UEJ1333" i="8" s="1"/>
  <c r="UEJ1339" i="8" s="1"/>
  <c r="UEZ1329" i="8"/>
  <c r="UEZ1333" i="8" s="1"/>
  <c r="UEZ1339" i="8" s="1"/>
  <c r="UFP1329" i="8"/>
  <c r="UFP1333" i="8" s="1"/>
  <c r="UFP1339" i="8" s="1"/>
  <c r="UGF1329" i="8"/>
  <c r="UGF1333" i="8" s="1"/>
  <c r="UGF1339" i="8" s="1"/>
  <c r="UGV1329" i="8"/>
  <c r="UGV1333" i="8" s="1"/>
  <c r="UGV1339" i="8" s="1"/>
  <c r="UHL1329" i="8"/>
  <c r="UHL1333" i="8" s="1"/>
  <c r="UHL1339" i="8" s="1"/>
  <c r="UIB1329" i="8"/>
  <c r="UIB1333" i="8" s="1"/>
  <c r="UIB1339" i="8" s="1"/>
  <c r="UIR1329" i="8"/>
  <c r="UIR1333" i="8" s="1"/>
  <c r="UIR1339" i="8" s="1"/>
  <c r="UJH1329" i="8"/>
  <c r="UJH1333" i="8" s="1"/>
  <c r="UJH1339" i="8" s="1"/>
  <c r="UJX1329" i="8"/>
  <c r="UJX1333" i="8" s="1"/>
  <c r="UJX1339" i="8" s="1"/>
  <c r="UKN1329" i="8"/>
  <c r="UKN1333" i="8" s="1"/>
  <c r="UKN1339" i="8" s="1"/>
  <c r="ULD1329" i="8"/>
  <c r="ULD1333" i="8" s="1"/>
  <c r="ULD1339" i="8" s="1"/>
  <c r="ULT1329" i="8"/>
  <c r="ULT1333" i="8" s="1"/>
  <c r="ULT1339" i="8" s="1"/>
  <c r="UMJ1329" i="8"/>
  <c r="UMJ1333" i="8" s="1"/>
  <c r="UMJ1339" i="8" s="1"/>
  <c r="UMZ1329" i="8"/>
  <c r="UMZ1333" i="8" s="1"/>
  <c r="UMZ1339" i="8" s="1"/>
  <c r="UNP1329" i="8"/>
  <c r="UNP1333" i="8" s="1"/>
  <c r="UNP1339" i="8" s="1"/>
  <c r="UOF1329" i="8"/>
  <c r="UOF1333" i="8" s="1"/>
  <c r="UOF1339" i="8" s="1"/>
  <c r="UOV1329" i="8"/>
  <c r="UOV1333" i="8" s="1"/>
  <c r="UOV1339" i="8" s="1"/>
  <c r="UPL1329" i="8"/>
  <c r="UPL1333" i="8" s="1"/>
  <c r="UPL1339" i="8" s="1"/>
  <c r="UQB1329" i="8"/>
  <c r="UQB1333" i="8" s="1"/>
  <c r="UQB1339" i="8" s="1"/>
  <c r="UQR1329" i="8"/>
  <c r="UQR1333" i="8" s="1"/>
  <c r="UQR1339" i="8" s="1"/>
  <c r="URH1329" i="8"/>
  <c r="URH1333" i="8" s="1"/>
  <c r="URH1339" i="8" s="1"/>
  <c r="URX1329" i="8"/>
  <c r="URX1333" i="8" s="1"/>
  <c r="URX1339" i="8" s="1"/>
  <c r="USN1329" i="8"/>
  <c r="USN1333" i="8" s="1"/>
  <c r="USN1339" i="8" s="1"/>
  <c r="UTD1329" i="8"/>
  <c r="UTD1333" i="8" s="1"/>
  <c r="UTD1339" i="8" s="1"/>
  <c r="UTT1329" i="8"/>
  <c r="UTT1333" i="8" s="1"/>
  <c r="UTT1339" i="8" s="1"/>
  <c r="UUJ1329" i="8"/>
  <c r="UUJ1333" i="8" s="1"/>
  <c r="UUJ1339" i="8" s="1"/>
  <c r="UUZ1329" i="8"/>
  <c r="UUZ1333" i="8" s="1"/>
  <c r="UUZ1339" i="8" s="1"/>
  <c r="UVP1329" i="8"/>
  <c r="UVP1333" i="8" s="1"/>
  <c r="UVP1339" i="8" s="1"/>
  <c r="UWF1329" i="8"/>
  <c r="UWF1333" i="8" s="1"/>
  <c r="UWF1339" i="8" s="1"/>
  <c r="UWV1329" i="8"/>
  <c r="UWV1333" i="8" s="1"/>
  <c r="UWV1339" i="8" s="1"/>
  <c r="UXL1329" i="8"/>
  <c r="UXL1333" i="8" s="1"/>
  <c r="UXL1339" i="8" s="1"/>
  <c r="UYB1329" i="8"/>
  <c r="UYB1333" i="8" s="1"/>
  <c r="UYB1339" i="8" s="1"/>
  <c r="UYR1329" i="8"/>
  <c r="UYR1333" i="8" s="1"/>
  <c r="UYR1339" i="8" s="1"/>
  <c r="UZH1329" i="8"/>
  <c r="UZH1333" i="8" s="1"/>
  <c r="UZH1339" i="8" s="1"/>
  <c r="UZX1329" i="8"/>
  <c r="UZX1333" i="8" s="1"/>
  <c r="UZX1339" i="8" s="1"/>
  <c r="VAN1329" i="8"/>
  <c r="VAN1333" i="8" s="1"/>
  <c r="VAN1339" i="8" s="1"/>
  <c r="VBD1329" i="8"/>
  <c r="VBD1333" i="8" s="1"/>
  <c r="VBD1339" i="8" s="1"/>
  <c r="VBT1329" i="8"/>
  <c r="VBT1333" i="8" s="1"/>
  <c r="VBT1339" i="8" s="1"/>
  <c r="VCJ1329" i="8"/>
  <c r="VCJ1333" i="8" s="1"/>
  <c r="VCJ1339" i="8" s="1"/>
  <c r="VCZ1329" i="8"/>
  <c r="VCZ1333" i="8" s="1"/>
  <c r="VCZ1339" i="8" s="1"/>
  <c r="VDP1329" i="8"/>
  <c r="VDP1333" i="8" s="1"/>
  <c r="VDP1339" i="8" s="1"/>
  <c r="VEF1329" i="8"/>
  <c r="VEF1333" i="8" s="1"/>
  <c r="VEF1339" i="8" s="1"/>
  <c r="VFD1333" i="8"/>
  <c r="VFL1329" i="8"/>
  <c r="VFL1333" i="8" s="1"/>
  <c r="VFL1339" i="8" s="1"/>
  <c r="VGJ1333" i="8"/>
  <c r="VGR1329" i="8"/>
  <c r="VGR1333" i="8" s="1"/>
  <c r="VGR1339" i="8" s="1"/>
  <c r="VHP1333" i="8"/>
  <c r="VHX1329" i="8"/>
  <c r="VHX1333" i="8" s="1"/>
  <c r="VHX1339" i="8" s="1"/>
  <c r="VIV1333" i="8"/>
  <c r="VJD1329" i="8"/>
  <c r="VJD1333" i="8" s="1"/>
  <c r="VJD1339" i="8" s="1"/>
  <c r="VKJ1329" i="8"/>
  <c r="VKJ1333" i="8" s="1"/>
  <c r="VKJ1339" i="8" s="1"/>
  <c r="VKZ1329" i="8"/>
  <c r="VKZ1333" i="8" s="1"/>
  <c r="VKZ1339" i="8" s="1"/>
  <c r="VLP1329" i="8"/>
  <c r="VLP1333" i="8" s="1"/>
  <c r="VLP1339" i="8" s="1"/>
  <c r="VMF1329" i="8"/>
  <c r="VMF1333" i="8" s="1"/>
  <c r="VMF1339" i="8" s="1"/>
  <c r="VMV1329" i="8"/>
  <c r="VMV1333" i="8" s="1"/>
  <c r="VMV1339" i="8" s="1"/>
  <c r="VNL1329" i="8"/>
  <c r="VNL1333" i="8" s="1"/>
  <c r="VNL1339" i="8" s="1"/>
  <c r="VOB1329" i="8"/>
  <c r="VOB1333" i="8" s="1"/>
  <c r="VOB1339" i="8" s="1"/>
  <c r="VOR1329" i="8"/>
  <c r="VOR1333" i="8" s="1"/>
  <c r="VOR1339" i="8" s="1"/>
  <c r="VPH1329" i="8"/>
  <c r="VPH1333" i="8" s="1"/>
  <c r="VPH1339" i="8" s="1"/>
  <c r="VPX1329" i="8"/>
  <c r="VPX1333" i="8" s="1"/>
  <c r="VPX1339" i="8" s="1"/>
  <c r="VQN1329" i="8"/>
  <c r="VQN1333" i="8" s="1"/>
  <c r="VQN1339" i="8" s="1"/>
  <c r="VRD1329" i="8"/>
  <c r="VRD1333" i="8" s="1"/>
  <c r="VRD1339" i="8" s="1"/>
  <c r="VRT1329" i="8"/>
  <c r="VRT1333" i="8" s="1"/>
  <c r="VRT1339" i="8" s="1"/>
  <c r="VSJ1329" i="8"/>
  <c r="VSJ1333" i="8" s="1"/>
  <c r="VSJ1339" i="8" s="1"/>
  <c r="VSZ1329" i="8"/>
  <c r="VSZ1333" i="8" s="1"/>
  <c r="VSZ1339" i="8" s="1"/>
  <c r="VTP1329" i="8"/>
  <c r="VTP1333" i="8" s="1"/>
  <c r="VTP1339" i="8" s="1"/>
  <c r="VUF1329" i="8"/>
  <c r="VUF1333" i="8" s="1"/>
  <c r="VUF1339" i="8" s="1"/>
  <c r="VUV1329" i="8"/>
  <c r="VUV1333" i="8" s="1"/>
  <c r="VUV1339" i="8" s="1"/>
  <c r="VVL1329" i="8"/>
  <c r="VVL1333" i="8" s="1"/>
  <c r="VVL1339" i="8" s="1"/>
  <c r="VWB1329" i="8"/>
  <c r="VWB1333" i="8" s="1"/>
  <c r="VWB1339" i="8" s="1"/>
  <c r="VWR1329" i="8"/>
  <c r="VWR1333" i="8" s="1"/>
  <c r="VWR1339" i="8" s="1"/>
  <c r="VXH1329" i="8"/>
  <c r="VXH1333" i="8" s="1"/>
  <c r="VXH1339" i="8" s="1"/>
  <c r="VXX1329" i="8"/>
  <c r="VXX1333" i="8" s="1"/>
  <c r="VXX1339" i="8" s="1"/>
  <c r="VYN1329" i="8"/>
  <c r="VYN1333" i="8" s="1"/>
  <c r="VYN1339" i="8" s="1"/>
  <c r="VZD1329" i="8"/>
  <c r="VZD1333" i="8" s="1"/>
  <c r="VZD1339" i="8" s="1"/>
  <c r="VZT1329" i="8"/>
  <c r="VZT1333" i="8" s="1"/>
  <c r="VZT1339" i="8" s="1"/>
  <c r="WAJ1329" i="8"/>
  <c r="WAJ1333" i="8" s="1"/>
  <c r="WAJ1339" i="8" s="1"/>
  <c r="WAZ1329" i="8"/>
  <c r="WAZ1333" i="8" s="1"/>
  <c r="WAZ1339" i="8" s="1"/>
  <c r="WBP1329" i="8"/>
  <c r="WBP1333" i="8" s="1"/>
  <c r="WBP1339" i="8" s="1"/>
  <c r="WCF1329" i="8"/>
  <c r="WCF1333" i="8" s="1"/>
  <c r="WCF1339" i="8" s="1"/>
  <c r="WCV1329" i="8"/>
  <c r="WCV1333" i="8" s="1"/>
  <c r="WCV1339" i="8" s="1"/>
  <c r="WDL1329" i="8"/>
  <c r="WDL1333" i="8" s="1"/>
  <c r="WDL1339" i="8" s="1"/>
  <c r="WEB1329" i="8"/>
  <c r="WEB1333" i="8" s="1"/>
  <c r="WEB1339" i="8" s="1"/>
  <c r="WER1329" i="8"/>
  <c r="WER1333" i="8" s="1"/>
  <c r="WER1339" i="8" s="1"/>
  <c r="WFH1329" i="8"/>
  <c r="WFH1333" i="8" s="1"/>
  <c r="WFH1339" i="8" s="1"/>
  <c r="WFX1329" i="8"/>
  <c r="WFX1333" i="8" s="1"/>
  <c r="WFX1339" i="8" s="1"/>
  <c r="WGN1329" i="8"/>
  <c r="WGN1333" i="8" s="1"/>
  <c r="WGN1339" i="8" s="1"/>
  <c r="WHD1329" i="8"/>
  <c r="WHD1333" i="8" s="1"/>
  <c r="WHD1339" i="8" s="1"/>
  <c r="WHT1329" i="8"/>
  <c r="WHT1333" i="8" s="1"/>
  <c r="WHT1339" i="8" s="1"/>
  <c r="WIJ1329" i="8"/>
  <c r="WIJ1333" i="8" s="1"/>
  <c r="WIJ1339" i="8" s="1"/>
  <c r="WIZ1329" i="8"/>
  <c r="WIZ1333" i="8" s="1"/>
  <c r="WIZ1339" i="8" s="1"/>
  <c r="WJP1329" i="8"/>
  <c r="WJP1333" i="8" s="1"/>
  <c r="WJP1339" i="8" s="1"/>
  <c r="WKF1329" i="8"/>
  <c r="WKF1333" i="8" s="1"/>
  <c r="WKF1339" i="8" s="1"/>
  <c r="WKV1329" i="8"/>
  <c r="WKV1333" i="8" s="1"/>
  <c r="WKV1339" i="8" s="1"/>
  <c r="WLL1329" i="8"/>
  <c r="WLL1333" i="8" s="1"/>
  <c r="WLL1339" i="8" s="1"/>
  <c r="WMB1329" i="8"/>
  <c r="WMB1333" i="8" s="1"/>
  <c r="WMB1339" i="8" s="1"/>
  <c r="WMR1329" i="8"/>
  <c r="WMR1333" i="8" s="1"/>
  <c r="WMR1339" i="8" s="1"/>
  <c r="WNH1329" i="8"/>
  <c r="WNH1333" i="8" s="1"/>
  <c r="WNH1339" i="8" s="1"/>
  <c r="WNX1329" i="8"/>
  <c r="WNX1333" i="8" s="1"/>
  <c r="WNX1339" i="8" s="1"/>
  <c r="WON1329" i="8"/>
  <c r="WON1333" i="8" s="1"/>
  <c r="WON1339" i="8" s="1"/>
  <c r="WPD1329" i="8"/>
  <c r="WPD1333" i="8" s="1"/>
  <c r="WPD1339" i="8" s="1"/>
  <c r="WPT1329" i="8"/>
  <c r="WPT1333" i="8" s="1"/>
  <c r="WPT1339" i="8" s="1"/>
  <c r="WQJ1329" i="8"/>
  <c r="WQJ1333" i="8" s="1"/>
  <c r="WQJ1339" i="8" s="1"/>
  <c r="WQZ1329" i="8"/>
  <c r="WQZ1333" i="8" s="1"/>
  <c r="WQZ1339" i="8" s="1"/>
  <c r="WRP1329" i="8"/>
  <c r="WRP1333" i="8" s="1"/>
  <c r="WRP1339" i="8" s="1"/>
  <c r="WSF1329" i="8"/>
  <c r="WSF1333" i="8" s="1"/>
  <c r="WSF1339" i="8" s="1"/>
  <c r="WSV1329" i="8"/>
  <c r="WSV1333" i="8" s="1"/>
  <c r="WSV1339" i="8" s="1"/>
  <c r="WTL1329" i="8"/>
  <c r="WTL1333" i="8" s="1"/>
  <c r="WTL1339" i="8" s="1"/>
  <c r="WUB1329" i="8"/>
  <c r="WUB1333" i="8" s="1"/>
  <c r="WUB1339" i="8" s="1"/>
  <c r="WUR1329" i="8"/>
  <c r="WUR1333" i="8" s="1"/>
  <c r="WUR1339" i="8" s="1"/>
  <c r="WVH1329" i="8"/>
  <c r="WVH1333" i="8" s="1"/>
  <c r="WVH1339" i="8" s="1"/>
  <c r="WVX1329" i="8"/>
  <c r="WVX1333" i="8" s="1"/>
  <c r="WVX1339" i="8" s="1"/>
  <c r="WWN1329" i="8"/>
  <c r="WWN1333" i="8" s="1"/>
  <c r="WWN1339" i="8" s="1"/>
  <c r="WXD1329" i="8"/>
  <c r="WXD1333" i="8" s="1"/>
  <c r="WXD1339" i="8" s="1"/>
  <c r="WXT1329" i="8"/>
  <c r="WXT1333" i="8" s="1"/>
  <c r="WXT1339" i="8" s="1"/>
  <c r="WYJ1329" i="8"/>
  <c r="WYJ1333" i="8" s="1"/>
  <c r="WYJ1339" i="8" s="1"/>
  <c r="WYZ1329" i="8"/>
  <c r="WYZ1333" i="8" s="1"/>
  <c r="WYZ1339" i="8" s="1"/>
  <c r="WZP1329" i="8"/>
  <c r="WZP1333" i="8" s="1"/>
  <c r="WZP1339" i="8" s="1"/>
  <c r="XAF1329" i="8"/>
  <c r="XAF1333" i="8" s="1"/>
  <c r="XAF1339" i="8" s="1"/>
  <c r="XAV1329" i="8"/>
  <c r="XAV1333" i="8" s="1"/>
  <c r="XAV1339" i="8" s="1"/>
  <c r="XBL1329" i="8"/>
  <c r="XBL1333" i="8" s="1"/>
  <c r="XBL1339" i="8" s="1"/>
  <c r="XCB1329" i="8"/>
  <c r="XCB1333" i="8" s="1"/>
  <c r="XCB1339" i="8" s="1"/>
  <c r="XCR1329" i="8"/>
  <c r="XCR1333" i="8" s="1"/>
  <c r="XCR1339" i="8" s="1"/>
  <c r="XDH1329" i="8"/>
  <c r="XDH1333" i="8" s="1"/>
  <c r="XDH1339" i="8" s="1"/>
  <c r="XFD1329" i="8"/>
  <c r="XFD1333" i="8" s="1"/>
  <c r="XFD1339" i="8" s="1"/>
  <c r="AA1333" i="8"/>
  <c r="AA1339" i="8" s="1"/>
  <c r="AA1331" i="8"/>
  <c r="BG1333" i="8"/>
  <c r="BG1339" i="8" s="1"/>
  <c r="BG1331" i="8"/>
  <c r="DS1333" i="8"/>
  <c r="DS1339" i="8" s="1"/>
  <c r="DS1331" i="8"/>
  <c r="HK1333" i="8"/>
  <c r="HK1339" i="8" s="1"/>
  <c r="HK1331" i="8"/>
  <c r="JW1333" i="8"/>
  <c r="JW1339" i="8" s="1"/>
  <c r="JW1331" i="8"/>
  <c r="MI1333" i="8"/>
  <c r="MI1339" i="8" s="1"/>
  <c r="MI1331" i="8"/>
  <c r="QA1333" i="8"/>
  <c r="QA1339" i="8" s="1"/>
  <c r="QA1331" i="8"/>
  <c r="SM1333" i="8"/>
  <c r="SM1339" i="8" s="1"/>
  <c r="SM1331" i="8"/>
  <c r="UY1333" i="8"/>
  <c r="UY1339" i="8" s="1"/>
  <c r="UY1331" i="8"/>
  <c r="XK1333" i="8"/>
  <c r="XK1339" i="8" s="1"/>
  <c r="XK1331" i="8"/>
  <c r="ZW1333" i="8"/>
  <c r="ZW1339" i="8" s="1"/>
  <c r="ZW1331" i="8"/>
  <c r="ACI1333" i="8"/>
  <c r="ACI1339" i="8" s="1"/>
  <c r="ACI1331" i="8"/>
  <c r="AEU1333" i="8"/>
  <c r="AEU1339" i="8" s="1"/>
  <c r="AEU1331" i="8"/>
  <c r="AHG1333" i="8"/>
  <c r="AHG1339" i="8" s="1"/>
  <c r="AHG1331" i="8"/>
  <c r="AJS1333" i="8"/>
  <c r="AJS1339" i="8" s="1"/>
  <c r="AJS1331" i="8"/>
  <c r="AME1333" i="8"/>
  <c r="AME1339" i="8" s="1"/>
  <c r="AME1331" i="8"/>
  <c r="AOQ1333" i="8"/>
  <c r="AOQ1339" i="8" s="1"/>
  <c r="AOQ1331" i="8"/>
  <c r="ARC1333" i="8"/>
  <c r="ARC1339" i="8" s="1"/>
  <c r="ARC1331" i="8"/>
  <c r="AUU1333" i="8"/>
  <c r="AUU1339" i="8" s="1"/>
  <c r="AUU1331" i="8"/>
  <c r="AWA1333" i="8"/>
  <c r="AWA1339" i="8" s="1"/>
  <c r="AWA1331" i="8"/>
  <c r="AYM1333" i="8"/>
  <c r="AYM1339" i="8" s="1"/>
  <c r="AYM1331" i="8"/>
  <c r="BCE1333" i="8"/>
  <c r="BCE1339" i="8" s="1"/>
  <c r="BCE1331" i="8"/>
  <c r="BEQ1333" i="8"/>
  <c r="BEQ1339" i="8" s="1"/>
  <c r="BEQ1331" i="8"/>
  <c r="BHC1333" i="8"/>
  <c r="BHC1339" i="8" s="1"/>
  <c r="BHC1331" i="8"/>
  <c r="BJO1333" i="8"/>
  <c r="BJO1339" i="8" s="1"/>
  <c r="BJO1331" i="8"/>
  <c r="BNG1333" i="8"/>
  <c r="BNG1339" i="8" s="1"/>
  <c r="BNG1331" i="8"/>
  <c r="BOM1333" i="8"/>
  <c r="BOM1339" i="8" s="1"/>
  <c r="BOM1331" i="8"/>
  <c r="BSE1333" i="8"/>
  <c r="BSE1339" i="8" s="1"/>
  <c r="BSE1331" i="8"/>
  <c r="BUQ1333" i="8"/>
  <c r="BUQ1339" i="8" s="1"/>
  <c r="BUQ1331" i="8"/>
  <c r="BXC1333" i="8"/>
  <c r="BXC1339" i="8" s="1"/>
  <c r="BXC1331" i="8"/>
  <c r="BZO1333" i="8"/>
  <c r="BZO1339" i="8" s="1"/>
  <c r="BZO1331" i="8"/>
  <c r="CDG1333" i="8"/>
  <c r="CDG1339" i="8" s="1"/>
  <c r="CDG1331" i="8"/>
  <c r="CEM1333" i="8"/>
  <c r="CEM1339" i="8" s="1"/>
  <c r="CEM1331" i="8"/>
  <c r="CIE1333" i="8"/>
  <c r="CIE1339" i="8" s="1"/>
  <c r="CIE1331" i="8"/>
  <c r="CKQ1333" i="8"/>
  <c r="CKQ1339" i="8" s="1"/>
  <c r="CKQ1331" i="8"/>
  <c r="CNC1333" i="8"/>
  <c r="CNC1339" i="8" s="1"/>
  <c r="CNC1331" i="8"/>
  <c r="CPO1333" i="8"/>
  <c r="CPO1339" i="8" s="1"/>
  <c r="CPO1331" i="8"/>
  <c r="CSA1333" i="8"/>
  <c r="CSA1339" i="8" s="1"/>
  <c r="CSA1331" i="8"/>
  <c r="CTG1333" i="8"/>
  <c r="CTG1339" i="8" s="1"/>
  <c r="CTG1331" i="8"/>
  <c r="CWY1333" i="8"/>
  <c r="CWY1339" i="8" s="1"/>
  <c r="CWY1331" i="8"/>
  <c r="CZK1333" i="8"/>
  <c r="CZK1339" i="8" s="1"/>
  <c r="CZK1331" i="8"/>
  <c r="DBW1333" i="8"/>
  <c r="DBW1339" i="8" s="1"/>
  <c r="DBW1331" i="8"/>
  <c r="DDC1333" i="8"/>
  <c r="DDC1339" i="8" s="1"/>
  <c r="DDC1331" i="8"/>
  <c r="DFO1333" i="8"/>
  <c r="DFO1339" i="8" s="1"/>
  <c r="DFO1331" i="8"/>
  <c r="DIA1333" i="8"/>
  <c r="DIA1339" i="8" s="1"/>
  <c r="DIA1331" i="8"/>
  <c r="DKM1333" i="8"/>
  <c r="DKM1339" i="8" s="1"/>
  <c r="DKM1331" i="8"/>
  <c r="DMY1333" i="8"/>
  <c r="DMY1339" i="8" s="1"/>
  <c r="DMY1331" i="8"/>
  <c r="DPK1333" i="8"/>
  <c r="DPK1339" i="8" s="1"/>
  <c r="DPK1331" i="8"/>
  <c r="DRW1333" i="8"/>
  <c r="DRW1339" i="8" s="1"/>
  <c r="DRW1331" i="8"/>
  <c r="DUI1333" i="8"/>
  <c r="DUI1339" i="8" s="1"/>
  <c r="DUI1331" i="8"/>
  <c r="DWU1333" i="8"/>
  <c r="DWU1339" i="8" s="1"/>
  <c r="DWU1331" i="8"/>
  <c r="DZG1333" i="8"/>
  <c r="DZG1339" i="8" s="1"/>
  <c r="DZG1331" i="8"/>
  <c r="EBS1333" i="8"/>
  <c r="EBS1339" i="8" s="1"/>
  <c r="EBS1331" i="8"/>
  <c r="EEE1333" i="8"/>
  <c r="EEE1339" i="8" s="1"/>
  <c r="EEE1331" i="8"/>
  <c r="EGQ1333" i="8"/>
  <c r="EGQ1339" i="8" s="1"/>
  <c r="EGQ1331" i="8"/>
  <c r="EHW1333" i="8"/>
  <c r="EHW1339" i="8" s="1"/>
  <c r="EHW1331" i="8"/>
  <c r="ELO1333" i="8"/>
  <c r="ELO1339" i="8" s="1"/>
  <c r="ELO1331" i="8"/>
  <c r="EOA1333" i="8"/>
  <c r="EOA1339" i="8" s="1"/>
  <c r="EOA1331" i="8"/>
  <c r="EQM1333" i="8"/>
  <c r="EQM1339" i="8" s="1"/>
  <c r="EQM1331" i="8"/>
  <c r="ESY1333" i="8"/>
  <c r="ESY1339" i="8" s="1"/>
  <c r="ESY1331" i="8"/>
  <c r="EVK1333" i="8"/>
  <c r="EVK1339" i="8" s="1"/>
  <c r="EVK1331" i="8"/>
  <c r="EZC1333" i="8"/>
  <c r="EZC1339" i="8" s="1"/>
  <c r="EZC1331" i="8"/>
  <c r="FBO1333" i="8"/>
  <c r="FBO1339" i="8" s="1"/>
  <c r="FBO1331" i="8"/>
  <c r="FEA1333" i="8"/>
  <c r="FEA1339" i="8" s="1"/>
  <c r="FEA1331" i="8"/>
  <c r="FIY1333" i="8"/>
  <c r="FIY1339" i="8" s="1"/>
  <c r="FIY1331" i="8"/>
  <c r="CM1333" i="8"/>
  <c r="CM1339" i="8" s="1"/>
  <c r="CM1331" i="8"/>
  <c r="EY1333" i="8"/>
  <c r="EY1339" i="8" s="1"/>
  <c r="EY1331" i="8"/>
  <c r="GE1333" i="8"/>
  <c r="GE1339" i="8" s="1"/>
  <c r="GE1331" i="8"/>
  <c r="IQ1333" i="8"/>
  <c r="IQ1339" i="8" s="1"/>
  <c r="IQ1331" i="8"/>
  <c r="LC1333" i="8"/>
  <c r="LC1339" i="8" s="1"/>
  <c r="LC1331" i="8"/>
  <c r="NO1333" i="8"/>
  <c r="NO1339" i="8" s="1"/>
  <c r="NO1331" i="8"/>
  <c r="OU1333" i="8"/>
  <c r="OU1339" i="8" s="1"/>
  <c r="OU1331" i="8"/>
  <c r="RG1333" i="8"/>
  <c r="RG1339" i="8" s="1"/>
  <c r="RG1331" i="8"/>
  <c r="TS1333" i="8"/>
  <c r="TS1339" i="8" s="1"/>
  <c r="TS1331" i="8"/>
  <c r="WE1333" i="8"/>
  <c r="WE1339" i="8" s="1"/>
  <c r="WE1331" i="8"/>
  <c r="YQ1333" i="8"/>
  <c r="YQ1339" i="8" s="1"/>
  <c r="YQ1331" i="8"/>
  <c r="ABC1333" i="8"/>
  <c r="ABC1339" i="8" s="1"/>
  <c r="ABC1331" i="8"/>
  <c r="ADO1333" i="8"/>
  <c r="ADO1339" i="8" s="1"/>
  <c r="ADO1331" i="8"/>
  <c r="AGA1333" i="8"/>
  <c r="AGA1339" i="8" s="1"/>
  <c r="AGA1331" i="8"/>
  <c r="AIM1333" i="8"/>
  <c r="AIM1339" i="8" s="1"/>
  <c r="AIM1331" i="8"/>
  <c r="AKY1333" i="8"/>
  <c r="AKY1339" i="8" s="1"/>
  <c r="AKY1331" i="8"/>
  <c r="ANK1333" i="8"/>
  <c r="ANK1339" i="8" s="1"/>
  <c r="ANK1331" i="8"/>
  <c r="APW1333" i="8"/>
  <c r="APW1339" i="8" s="1"/>
  <c r="APW1331" i="8"/>
  <c r="ASI1333" i="8"/>
  <c r="ASI1339" i="8" s="1"/>
  <c r="ASI1331" i="8"/>
  <c r="ATO1333" i="8"/>
  <c r="ATO1339" i="8" s="1"/>
  <c r="ATO1331" i="8"/>
  <c r="AXG1333" i="8"/>
  <c r="AXG1339" i="8" s="1"/>
  <c r="AXG1331" i="8"/>
  <c r="AZS1333" i="8"/>
  <c r="AZS1339" i="8" s="1"/>
  <c r="AZS1331" i="8"/>
  <c r="BAY1333" i="8"/>
  <c r="BAY1339" i="8" s="1"/>
  <c r="BAY1331" i="8"/>
  <c r="BDK1333" i="8"/>
  <c r="BDK1339" i="8" s="1"/>
  <c r="BDK1331" i="8"/>
  <c r="BFW1333" i="8"/>
  <c r="BFW1339" i="8" s="1"/>
  <c r="BFW1331" i="8"/>
  <c r="BII1333" i="8"/>
  <c r="BII1339" i="8" s="1"/>
  <c r="BII1331" i="8"/>
  <c r="BKU1333" i="8"/>
  <c r="BKU1339" i="8" s="1"/>
  <c r="BKU1331" i="8"/>
  <c r="BMA1333" i="8"/>
  <c r="BMA1339" i="8" s="1"/>
  <c r="BMA1331" i="8"/>
  <c r="BPS1333" i="8"/>
  <c r="BPS1339" i="8" s="1"/>
  <c r="BPS1331" i="8"/>
  <c r="BQY1333" i="8"/>
  <c r="BQY1339" i="8" s="1"/>
  <c r="BQY1331" i="8"/>
  <c r="BTK1333" i="8"/>
  <c r="BTK1339" i="8" s="1"/>
  <c r="BTK1331" i="8"/>
  <c r="BVW1333" i="8"/>
  <c r="BVW1339" i="8" s="1"/>
  <c r="BVW1331" i="8"/>
  <c r="BYI1333" i="8"/>
  <c r="BYI1339" i="8" s="1"/>
  <c r="BYI1331" i="8"/>
  <c r="CAU1333" i="8"/>
  <c r="CAU1339" i="8" s="1"/>
  <c r="CAU1331" i="8"/>
  <c r="CCA1333" i="8"/>
  <c r="CCA1339" i="8" s="1"/>
  <c r="CCA1331" i="8"/>
  <c r="CFS1333" i="8"/>
  <c r="CFS1339" i="8" s="1"/>
  <c r="CFS1331" i="8"/>
  <c r="CGY1333" i="8"/>
  <c r="CGY1339" i="8" s="1"/>
  <c r="CGY1331" i="8"/>
  <c r="CJK1333" i="8"/>
  <c r="CJK1339" i="8" s="1"/>
  <c r="CJK1331" i="8"/>
  <c r="CLW1333" i="8"/>
  <c r="CLW1339" i="8" s="1"/>
  <c r="CLW1331" i="8"/>
  <c r="COI1333" i="8"/>
  <c r="COI1339" i="8" s="1"/>
  <c r="COI1331" i="8"/>
  <c r="CQU1333" i="8"/>
  <c r="CQU1339" i="8" s="1"/>
  <c r="CQU1331" i="8"/>
  <c r="CUM1333" i="8"/>
  <c r="CUM1339" i="8" s="1"/>
  <c r="CUM1331" i="8"/>
  <c r="CVS1333" i="8"/>
  <c r="CVS1339" i="8" s="1"/>
  <c r="CVS1331" i="8"/>
  <c r="CYE1333" i="8"/>
  <c r="CYE1339" i="8" s="1"/>
  <c r="CYE1331" i="8"/>
  <c r="DAQ1333" i="8"/>
  <c r="DAQ1339" i="8" s="1"/>
  <c r="DAQ1331" i="8"/>
  <c r="DEI1333" i="8"/>
  <c r="DEI1339" i="8" s="1"/>
  <c r="DEI1331" i="8"/>
  <c r="DGU1333" i="8"/>
  <c r="DGU1339" i="8" s="1"/>
  <c r="DGU1331" i="8"/>
  <c r="DJG1333" i="8"/>
  <c r="DJG1339" i="8" s="1"/>
  <c r="DJG1331" i="8"/>
  <c r="DLS1333" i="8"/>
  <c r="DLS1339" i="8" s="1"/>
  <c r="DLS1331" i="8"/>
  <c r="DOE1333" i="8"/>
  <c r="DOE1339" i="8" s="1"/>
  <c r="DOE1331" i="8"/>
  <c r="DQQ1333" i="8"/>
  <c r="DQQ1339" i="8" s="1"/>
  <c r="DQQ1331" i="8"/>
  <c r="DTC1333" i="8"/>
  <c r="DTC1339" i="8" s="1"/>
  <c r="DTC1331" i="8"/>
  <c r="DVO1333" i="8"/>
  <c r="DVO1339" i="8" s="1"/>
  <c r="DVO1331" i="8"/>
  <c r="DYA1333" i="8"/>
  <c r="DYA1339" i="8" s="1"/>
  <c r="DYA1331" i="8"/>
  <c r="EAM1333" i="8"/>
  <c r="EAM1339" i="8" s="1"/>
  <c r="EAM1331" i="8"/>
  <c r="ECY1333" i="8"/>
  <c r="ECY1339" i="8" s="1"/>
  <c r="ECY1331" i="8"/>
  <c r="EFK1333" i="8"/>
  <c r="EFK1339" i="8" s="1"/>
  <c r="EFK1331" i="8"/>
  <c r="EJC1333" i="8"/>
  <c r="EJC1339" i="8" s="1"/>
  <c r="EJC1331" i="8"/>
  <c r="EKI1333" i="8"/>
  <c r="EKI1339" i="8" s="1"/>
  <c r="EKI1331" i="8"/>
  <c r="EMU1333" i="8"/>
  <c r="EMU1339" i="8" s="1"/>
  <c r="EMU1331" i="8"/>
  <c r="EPG1333" i="8"/>
  <c r="EPG1339" i="8" s="1"/>
  <c r="EPG1331" i="8"/>
  <c r="ERS1333" i="8"/>
  <c r="ERS1339" i="8" s="1"/>
  <c r="ERS1331" i="8"/>
  <c r="EUE1333" i="8"/>
  <c r="EUE1339" i="8" s="1"/>
  <c r="EUE1331" i="8"/>
  <c r="EWQ1333" i="8"/>
  <c r="EWQ1339" i="8" s="1"/>
  <c r="EWQ1331" i="8"/>
  <c r="EXW1333" i="8"/>
  <c r="EXW1339" i="8" s="1"/>
  <c r="EXW1331" i="8"/>
  <c r="FAI1333" i="8"/>
  <c r="FAI1339" i="8" s="1"/>
  <c r="FAI1331" i="8"/>
  <c r="FCU1333" i="8"/>
  <c r="FCU1339" i="8" s="1"/>
  <c r="FCU1331" i="8"/>
  <c r="FFG1333" i="8"/>
  <c r="FFG1339" i="8" s="1"/>
  <c r="FFG1331" i="8"/>
  <c r="FGM1333" i="8"/>
  <c r="FGM1339" i="8" s="1"/>
  <c r="FGM1331" i="8"/>
  <c r="FHS1333" i="8"/>
  <c r="FHS1339" i="8" s="1"/>
  <c r="FHS1331" i="8"/>
  <c r="FKE1333" i="8"/>
  <c r="FKE1339" i="8" s="1"/>
  <c r="FKE1331" i="8"/>
  <c r="K1333" i="8"/>
  <c r="K1339" i="8" s="1"/>
  <c r="K1331" i="8"/>
  <c r="AQ1333" i="8"/>
  <c r="AQ1339" i="8" s="1"/>
  <c r="AQ1331" i="8"/>
  <c r="BW1333" i="8"/>
  <c r="BW1339" i="8" s="1"/>
  <c r="BW1331" i="8"/>
  <c r="DC1333" i="8"/>
  <c r="DC1339" i="8" s="1"/>
  <c r="DC1331" i="8"/>
  <c r="EI1333" i="8"/>
  <c r="EI1339" i="8" s="1"/>
  <c r="EI1331" i="8"/>
  <c r="FO1333" i="8"/>
  <c r="FO1339" i="8" s="1"/>
  <c r="FO1331" i="8"/>
  <c r="GU1333" i="8"/>
  <c r="GU1339" i="8" s="1"/>
  <c r="GU1331" i="8"/>
  <c r="IA1333" i="8"/>
  <c r="IA1339" i="8" s="1"/>
  <c r="IA1331" i="8"/>
  <c r="JG1333" i="8"/>
  <c r="JG1339" i="8" s="1"/>
  <c r="JG1331" i="8"/>
  <c r="KM1333" i="8"/>
  <c r="KM1339" i="8" s="1"/>
  <c r="KM1331" i="8"/>
  <c r="LS1333" i="8"/>
  <c r="LS1339" i="8" s="1"/>
  <c r="LS1331" i="8"/>
  <c r="MY1333" i="8"/>
  <c r="MY1339" i="8" s="1"/>
  <c r="MY1331" i="8"/>
  <c r="OE1333" i="8"/>
  <c r="OE1339" i="8" s="1"/>
  <c r="OE1331" i="8"/>
  <c r="PK1333" i="8"/>
  <c r="PK1339" i="8" s="1"/>
  <c r="PK1331" i="8"/>
  <c r="QQ1333" i="8"/>
  <c r="QQ1339" i="8" s="1"/>
  <c r="QQ1331" i="8"/>
  <c r="RW1333" i="8"/>
  <c r="RW1339" i="8" s="1"/>
  <c r="RW1331" i="8"/>
  <c r="TC1333" i="8"/>
  <c r="TC1339" i="8" s="1"/>
  <c r="TC1331" i="8"/>
  <c r="UI1333" i="8"/>
  <c r="UI1339" i="8" s="1"/>
  <c r="UI1331" i="8"/>
  <c r="VO1333" i="8"/>
  <c r="VO1339" i="8" s="1"/>
  <c r="VO1331" i="8"/>
  <c r="WU1333" i="8"/>
  <c r="WU1339" i="8" s="1"/>
  <c r="WU1331" i="8"/>
  <c r="YA1333" i="8"/>
  <c r="YA1339" i="8" s="1"/>
  <c r="YA1331" i="8"/>
  <c r="ZG1333" i="8"/>
  <c r="ZG1339" i="8" s="1"/>
  <c r="ZG1331" i="8"/>
  <c r="AAM1333" i="8"/>
  <c r="AAM1339" i="8" s="1"/>
  <c r="AAM1331" i="8"/>
  <c r="ABS1333" i="8"/>
  <c r="ABS1339" i="8" s="1"/>
  <c r="ABS1331" i="8"/>
  <c r="ACY1333" i="8"/>
  <c r="ACY1339" i="8" s="1"/>
  <c r="ACY1331" i="8"/>
  <c r="AEE1333" i="8"/>
  <c r="AEE1339" i="8" s="1"/>
  <c r="AEE1331" i="8"/>
  <c r="AFK1333" i="8"/>
  <c r="AFK1339" i="8" s="1"/>
  <c r="AFK1331" i="8"/>
  <c r="AGQ1333" i="8"/>
  <c r="AGQ1339" i="8" s="1"/>
  <c r="AGQ1331" i="8"/>
  <c r="AHW1333" i="8"/>
  <c r="AHW1339" i="8" s="1"/>
  <c r="AHW1331" i="8"/>
  <c r="AJC1333" i="8"/>
  <c r="AJC1339" i="8" s="1"/>
  <c r="AJC1331" i="8"/>
  <c r="AKI1333" i="8"/>
  <c r="AKI1339" i="8" s="1"/>
  <c r="AKI1331" i="8"/>
  <c r="ALO1333" i="8"/>
  <c r="ALO1339" i="8" s="1"/>
  <c r="ALO1331" i="8"/>
  <c r="AMU1333" i="8"/>
  <c r="AMU1339" i="8" s="1"/>
  <c r="AMU1331" i="8"/>
  <c r="AOA1333" i="8"/>
  <c r="AOA1339" i="8" s="1"/>
  <c r="AOA1331" i="8"/>
  <c r="APG1333" i="8"/>
  <c r="APG1339" i="8" s="1"/>
  <c r="APG1331" i="8"/>
  <c r="AQM1333" i="8"/>
  <c r="AQM1339" i="8" s="1"/>
  <c r="AQM1331" i="8"/>
  <c r="ARS1333" i="8"/>
  <c r="ARS1339" i="8" s="1"/>
  <c r="ARS1331" i="8"/>
  <c r="ASY1333" i="8"/>
  <c r="ASY1339" i="8" s="1"/>
  <c r="ASY1331" i="8"/>
  <c r="AUE1333" i="8"/>
  <c r="AUE1339" i="8" s="1"/>
  <c r="AUE1331" i="8"/>
  <c r="AVK1333" i="8"/>
  <c r="AVK1339" i="8" s="1"/>
  <c r="AVK1331" i="8"/>
  <c r="AWQ1333" i="8"/>
  <c r="AWQ1339" i="8" s="1"/>
  <c r="AWQ1331" i="8"/>
  <c r="AXW1333" i="8"/>
  <c r="AXW1339" i="8" s="1"/>
  <c r="AXW1331" i="8"/>
  <c r="AZC1333" i="8"/>
  <c r="AZC1339" i="8" s="1"/>
  <c r="AZC1331" i="8"/>
  <c r="BAI1333" i="8"/>
  <c r="BAI1339" i="8" s="1"/>
  <c r="BAI1331" i="8"/>
  <c r="BBO1333" i="8"/>
  <c r="BBO1339" i="8" s="1"/>
  <c r="BBO1331" i="8"/>
  <c r="BCU1333" i="8"/>
  <c r="BCU1339" i="8" s="1"/>
  <c r="BCU1331" i="8"/>
  <c r="BEA1333" i="8"/>
  <c r="BEA1339" i="8" s="1"/>
  <c r="BEA1331" i="8"/>
  <c r="BFG1333" i="8"/>
  <c r="BFG1339" i="8" s="1"/>
  <c r="BFG1331" i="8"/>
  <c r="BGM1333" i="8"/>
  <c r="BGM1339" i="8" s="1"/>
  <c r="BGM1331" i="8"/>
  <c r="BHS1333" i="8"/>
  <c r="BHS1339" i="8" s="1"/>
  <c r="BHS1331" i="8"/>
  <c r="BIY1333" i="8"/>
  <c r="BIY1339" i="8" s="1"/>
  <c r="BIY1331" i="8"/>
  <c r="BKE1333" i="8"/>
  <c r="BKE1339" i="8" s="1"/>
  <c r="BKE1331" i="8"/>
  <c r="BLK1333" i="8"/>
  <c r="BLK1339" i="8" s="1"/>
  <c r="BLK1331" i="8"/>
  <c r="BMQ1333" i="8"/>
  <c r="BMQ1339" i="8" s="1"/>
  <c r="BMQ1331" i="8"/>
  <c r="BNW1333" i="8"/>
  <c r="BNW1339" i="8" s="1"/>
  <c r="BNW1331" i="8"/>
  <c r="BPC1333" i="8"/>
  <c r="BPC1339" i="8" s="1"/>
  <c r="BPC1331" i="8"/>
  <c r="BQI1333" i="8"/>
  <c r="BQI1339" i="8" s="1"/>
  <c r="BQI1331" i="8"/>
  <c r="BRO1333" i="8"/>
  <c r="BRO1339" i="8" s="1"/>
  <c r="BRO1331" i="8"/>
  <c r="BSU1333" i="8"/>
  <c r="BSU1339" i="8" s="1"/>
  <c r="BSU1331" i="8"/>
  <c r="BUA1333" i="8"/>
  <c r="BUA1339" i="8" s="1"/>
  <c r="BUA1331" i="8"/>
  <c r="BVG1333" i="8"/>
  <c r="BVG1339" i="8" s="1"/>
  <c r="BVG1331" i="8"/>
  <c r="BWM1333" i="8"/>
  <c r="BWM1339" i="8" s="1"/>
  <c r="BWM1331" i="8"/>
  <c r="BXS1333" i="8"/>
  <c r="BXS1339" i="8" s="1"/>
  <c r="BXS1331" i="8"/>
  <c r="BYY1333" i="8"/>
  <c r="BYY1339" i="8" s="1"/>
  <c r="BYY1331" i="8"/>
  <c r="CAE1333" i="8"/>
  <c r="CAE1339" i="8" s="1"/>
  <c r="CAE1331" i="8"/>
  <c r="CBK1333" i="8"/>
  <c r="CBK1339" i="8" s="1"/>
  <c r="CBK1331" i="8"/>
  <c r="CCQ1333" i="8"/>
  <c r="CCQ1339" i="8" s="1"/>
  <c r="CCQ1331" i="8"/>
  <c r="CDW1333" i="8"/>
  <c r="CDW1339" i="8" s="1"/>
  <c r="CDW1331" i="8"/>
  <c r="CFC1333" i="8"/>
  <c r="CFC1339" i="8" s="1"/>
  <c r="CFC1331" i="8"/>
  <c r="CGI1333" i="8"/>
  <c r="CGI1339" i="8" s="1"/>
  <c r="CGI1331" i="8"/>
  <c r="CHO1333" i="8"/>
  <c r="CHO1339" i="8" s="1"/>
  <c r="CHO1331" i="8"/>
  <c r="CIU1333" i="8"/>
  <c r="CIU1339" i="8" s="1"/>
  <c r="CIU1331" i="8"/>
  <c r="CKA1333" i="8"/>
  <c r="CKA1339" i="8" s="1"/>
  <c r="CKA1331" i="8"/>
  <c r="CLG1333" i="8"/>
  <c r="CLG1339" i="8" s="1"/>
  <c r="CLG1331" i="8"/>
  <c r="CMM1333" i="8"/>
  <c r="CMM1339" i="8" s="1"/>
  <c r="CMM1331" i="8"/>
  <c r="CNS1333" i="8"/>
  <c r="CNS1339" i="8" s="1"/>
  <c r="CNS1331" i="8"/>
  <c r="COY1333" i="8"/>
  <c r="COY1339" i="8" s="1"/>
  <c r="COY1331" i="8"/>
  <c r="CQE1333" i="8"/>
  <c r="CQE1339" i="8" s="1"/>
  <c r="CQE1331" i="8"/>
  <c r="CRK1333" i="8"/>
  <c r="CRK1339" i="8" s="1"/>
  <c r="CRK1331" i="8"/>
  <c r="CSQ1333" i="8"/>
  <c r="CSQ1339" i="8" s="1"/>
  <c r="CSQ1331" i="8"/>
  <c r="CTW1333" i="8"/>
  <c r="CTW1339" i="8" s="1"/>
  <c r="CTW1331" i="8"/>
  <c r="CVC1333" i="8"/>
  <c r="CVC1339" i="8" s="1"/>
  <c r="CVC1331" i="8"/>
  <c r="CWI1333" i="8"/>
  <c r="CWI1339" i="8" s="1"/>
  <c r="CWI1331" i="8"/>
  <c r="CXO1333" i="8"/>
  <c r="CXO1339" i="8" s="1"/>
  <c r="CXO1331" i="8"/>
  <c r="CYU1333" i="8"/>
  <c r="CYU1339" i="8" s="1"/>
  <c r="CYU1331" i="8"/>
  <c r="DAA1333" i="8"/>
  <c r="DAA1339" i="8" s="1"/>
  <c r="DAA1331" i="8"/>
  <c r="DBG1333" i="8"/>
  <c r="DBG1339" i="8" s="1"/>
  <c r="DBG1331" i="8"/>
  <c r="DCM1333" i="8"/>
  <c r="DCM1339" i="8" s="1"/>
  <c r="DCM1331" i="8"/>
  <c r="DDS1333" i="8"/>
  <c r="DDS1339" i="8" s="1"/>
  <c r="DDS1331" i="8"/>
  <c r="DEY1333" i="8"/>
  <c r="DEY1339" i="8" s="1"/>
  <c r="DEY1331" i="8"/>
  <c r="DGE1333" i="8"/>
  <c r="DGE1339" i="8" s="1"/>
  <c r="DGE1331" i="8"/>
  <c r="DHK1333" i="8"/>
  <c r="DHK1339" i="8" s="1"/>
  <c r="DHK1331" i="8"/>
  <c r="DIQ1333" i="8"/>
  <c r="DIQ1339" i="8" s="1"/>
  <c r="DIQ1331" i="8"/>
  <c r="DJW1333" i="8"/>
  <c r="DJW1339" i="8" s="1"/>
  <c r="DJW1331" i="8"/>
  <c r="DLC1333" i="8"/>
  <c r="DLC1339" i="8" s="1"/>
  <c r="DLC1331" i="8"/>
  <c r="DMI1333" i="8"/>
  <c r="DMI1339" i="8" s="1"/>
  <c r="DMI1331" i="8"/>
  <c r="DNO1333" i="8"/>
  <c r="DNO1339" i="8" s="1"/>
  <c r="DNO1331" i="8"/>
  <c r="DOU1333" i="8"/>
  <c r="DOU1339" i="8" s="1"/>
  <c r="DOU1331" i="8"/>
  <c r="DQA1333" i="8"/>
  <c r="DQA1339" i="8" s="1"/>
  <c r="DQA1331" i="8"/>
  <c r="DRG1333" i="8"/>
  <c r="DRG1339" i="8" s="1"/>
  <c r="DRG1331" i="8"/>
  <c r="DSM1333" i="8"/>
  <c r="DSM1339" i="8" s="1"/>
  <c r="DSM1331" i="8"/>
  <c r="DTS1333" i="8"/>
  <c r="DTS1339" i="8" s="1"/>
  <c r="DTS1331" i="8"/>
  <c r="DUY1333" i="8"/>
  <c r="DUY1339" i="8" s="1"/>
  <c r="DUY1331" i="8"/>
  <c r="DWE1333" i="8"/>
  <c r="DWE1339" i="8" s="1"/>
  <c r="DWE1331" i="8"/>
  <c r="DXK1333" i="8"/>
  <c r="DXK1339" i="8" s="1"/>
  <c r="DXK1331" i="8"/>
  <c r="DYQ1333" i="8"/>
  <c r="DYQ1339" i="8" s="1"/>
  <c r="DYQ1331" i="8"/>
  <c r="DZW1333" i="8"/>
  <c r="DZW1339" i="8" s="1"/>
  <c r="DZW1331" i="8"/>
  <c r="EBC1333" i="8"/>
  <c r="EBC1339" i="8" s="1"/>
  <c r="EBC1331" i="8"/>
  <c r="ECI1333" i="8"/>
  <c r="ECI1339" i="8" s="1"/>
  <c r="ECI1331" i="8"/>
  <c r="EDO1333" i="8"/>
  <c r="EDO1339" i="8" s="1"/>
  <c r="EDO1331" i="8"/>
  <c r="EEU1333" i="8"/>
  <c r="EEU1339" i="8" s="1"/>
  <c r="EEU1331" i="8"/>
  <c r="EGA1333" i="8"/>
  <c r="EGA1339" i="8" s="1"/>
  <c r="EGA1331" i="8"/>
  <c r="EHG1333" i="8"/>
  <c r="EHG1339" i="8" s="1"/>
  <c r="EHG1331" i="8"/>
  <c r="EIM1333" i="8"/>
  <c r="EIM1339" i="8" s="1"/>
  <c r="EIM1331" i="8"/>
  <c r="EJS1333" i="8"/>
  <c r="EJS1339" i="8" s="1"/>
  <c r="EJS1331" i="8"/>
  <c r="EKY1333" i="8"/>
  <c r="EKY1339" i="8" s="1"/>
  <c r="EKY1331" i="8"/>
  <c r="EME1333" i="8"/>
  <c r="EME1339" i="8" s="1"/>
  <c r="EME1331" i="8"/>
  <c r="ENK1333" i="8"/>
  <c r="ENK1339" i="8" s="1"/>
  <c r="ENK1331" i="8"/>
  <c r="EOQ1333" i="8"/>
  <c r="EOQ1339" i="8" s="1"/>
  <c r="EOQ1331" i="8"/>
  <c r="EPW1333" i="8"/>
  <c r="EPW1339" i="8" s="1"/>
  <c r="EPW1331" i="8"/>
  <c r="ERC1333" i="8"/>
  <c r="ERC1339" i="8" s="1"/>
  <c r="ERC1331" i="8"/>
  <c r="ESI1333" i="8"/>
  <c r="ESI1339" i="8" s="1"/>
  <c r="ESI1331" i="8"/>
  <c r="ETO1333" i="8"/>
  <c r="ETO1339" i="8" s="1"/>
  <c r="ETO1331" i="8"/>
  <c r="EUU1333" i="8"/>
  <c r="EUU1339" i="8" s="1"/>
  <c r="EUU1331" i="8"/>
  <c r="EWA1333" i="8"/>
  <c r="EWA1339" i="8" s="1"/>
  <c r="EWA1331" i="8"/>
  <c r="EXG1333" i="8"/>
  <c r="EXG1339" i="8" s="1"/>
  <c r="EXG1331" i="8"/>
  <c r="EYM1333" i="8"/>
  <c r="EYM1339" i="8" s="1"/>
  <c r="EYM1331" i="8"/>
  <c r="EZS1333" i="8"/>
  <c r="EZS1339" i="8" s="1"/>
  <c r="EZS1331" i="8"/>
  <c r="FAY1333" i="8"/>
  <c r="FAY1339" i="8" s="1"/>
  <c r="FAY1331" i="8"/>
  <c r="FCE1333" i="8"/>
  <c r="FCE1339" i="8" s="1"/>
  <c r="FCE1331" i="8"/>
  <c r="FDK1333" i="8"/>
  <c r="FDK1339" i="8" s="1"/>
  <c r="FDK1331" i="8"/>
  <c r="FEQ1333" i="8"/>
  <c r="FEQ1339" i="8" s="1"/>
  <c r="FEQ1331" i="8"/>
  <c r="FFW1333" i="8"/>
  <c r="FFW1339" i="8" s="1"/>
  <c r="FFW1331" i="8"/>
  <c r="FHC1333" i="8"/>
  <c r="FHC1339" i="8" s="1"/>
  <c r="FHC1331" i="8"/>
  <c r="FII1333" i="8"/>
  <c r="FII1339" i="8" s="1"/>
  <c r="FII1331" i="8"/>
  <c r="FJO1333" i="8"/>
  <c r="FJO1339" i="8" s="1"/>
  <c r="FJO1331" i="8"/>
  <c r="FKU1333" i="8"/>
  <c r="FKU1339" i="8" s="1"/>
  <c r="FKU1331" i="8"/>
  <c r="FNW1333" i="8"/>
  <c r="FNW1339" i="8" s="1"/>
  <c r="FNW1331" i="8"/>
  <c r="FSU1333" i="8"/>
  <c r="FSU1339" i="8" s="1"/>
  <c r="FSU1331" i="8"/>
  <c r="FUA1333" i="8"/>
  <c r="FUA1339" i="8" s="1"/>
  <c r="FUA1331" i="8"/>
  <c r="FYY1333" i="8"/>
  <c r="FYY1339" i="8" s="1"/>
  <c r="FYY1331" i="8"/>
  <c r="GAE1333" i="8"/>
  <c r="GAE1339" i="8" s="1"/>
  <c r="GAE1331" i="8"/>
  <c r="GBK1333" i="8"/>
  <c r="GBK1339" i="8" s="1"/>
  <c r="GBK1331" i="8"/>
  <c r="GCQ1333" i="8"/>
  <c r="GCQ1339" i="8" s="1"/>
  <c r="GCQ1331" i="8"/>
  <c r="GDW1333" i="8"/>
  <c r="GDW1339" i="8" s="1"/>
  <c r="GDW1331" i="8"/>
  <c r="GFC1333" i="8"/>
  <c r="GFC1339" i="8" s="1"/>
  <c r="GFC1331" i="8"/>
  <c r="GGI1333" i="8"/>
  <c r="GGI1339" i="8" s="1"/>
  <c r="GGI1331" i="8"/>
  <c r="GHO1333" i="8"/>
  <c r="GHO1339" i="8" s="1"/>
  <c r="GHO1331" i="8"/>
  <c r="GIU1333" i="8"/>
  <c r="GIU1339" i="8" s="1"/>
  <c r="GIU1331" i="8"/>
  <c r="GKA1333" i="8"/>
  <c r="GKA1339" i="8" s="1"/>
  <c r="GKA1331" i="8"/>
  <c r="GMM1333" i="8"/>
  <c r="GMM1339" i="8" s="1"/>
  <c r="GMM1331" i="8"/>
  <c r="GOY1333" i="8"/>
  <c r="GOY1339" i="8" s="1"/>
  <c r="GOY1331" i="8"/>
  <c r="GTW1333" i="8"/>
  <c r="GTW1339" i="8" s="1"/>
  <c r="GTW1331" i="8"/>
  <c r="GVC1333" i="8"/>
  <c r="GVC1339" i="8" s="1"/>
  <c r="GVC1331" i="8"/>
  <c r="GXO1333" i="8"/>
  <c r="GXO1339" i="8" s="1"/>
  <c r="GXO1331" i="8"/>
  <c r="HDS1333" i="8"/>
  <c r="HDS1339" i="8" s="1"/>
  <c r="HDS1331" i="8"/>
  <c r="HGE1333" i="8"/>
  <c r="HGE1339" i="8" s="1"/>
  <c r="HGE1331" i="8"/>
  <c r="HHK1333" i="8"/>
  <c r="HHK1339" i="8" s="1"/>
  <c r="HHK1331" i="8"/>
  <c r="HMI1333" i="8"/>
  <c r="HMI1339" i="8" s="1"/>
  <c r="HMI1331" i="8"/>
  <c r="HNO1333" i="8"/>
  <c r="HNO1339" i="8" s="1"/>
  <c r="HNO1331" i="8"/>
  <c r="HOU1333" i="8"/>
  <c r="HOU1339" i="8" s="1"/>
  <c r="HOU1331" i="8"/>
  <c r="HQA1333" i="8"/>
  <c r="HQA1339" i="8" s="1"/>
  <c r="HQA1331" i="8"/>
  <c r="HRG1333" i="8"/>
  <c r="HRG1339" i="8" s="1"/>
  <c r="HRG1331" i="8"/>
  <c r="HTS1333" i="8"/>
  <c r="HTS1339" i="8" s="1"/>
  <c r="HTS1331" i="8"/>
  <c r="HWE1333" i="8"/>
  <c r="HWE1339" i="8" s="1"/>
  <c r="HWE1331" i="8"/>
  <c r="HXK1333" i="8"/>
  <c r="HXK1339" i="8" s="1"/>
  <c r="HXK1331" i="8"/>
  <c r="IBC1333" i="8"/>
  <c r="IBC1339" i="8" s="1"/>
  <c r="IBC1331" i="8"/>
  <c r="ICI1333" i="8"/>
  <c r="ICI1339" i="8" s="1"/>
  <c r="ICI1331" i="8"/>
  <c r="IDO1333" i="8"/>
  <c r="IDO1339" i="8" s="1"/>
  <c r="IDO1331" i="8"/>
  <c r="IEU1333" i="8"/>
  <c r="IEU1339" i="8" s="1"/>
  <c r="IEU1331" i="8"/>
  <c r="IJS1333" i="8"/>
  <c r="IJS1339" i="8" s="1"/>
  <c r="IJS1331" i="8"/>
  <c r="IKY1333" i="8"/>
  <c r="IKY1339" i="8" s="1"/>
  <c r="IKY1331" i="8"/>
  <c r="IME1333" i="8"/>
  <c r="IME1339" i="8" s="1"/>
  <c r="IME1331" i="8"/>
  <c r="ITO1333" i="8"/>
  <c r="ITO1339" i="8" s="1"/>
  <c r="ITO1331" i="8"/>
  <c r="IUU1333" i="8"/>
  <c r="IUU1339" i="8" s="1"/>
  <c r="IUU1331" i="8"/>
  <c r="IWA1333" i="8"/>
  <c r="IWA1339" i="8" s="1"/>
  <c r="IWA1331" i="8"/>
  <c r="IYM1333" i="8"/>
  <c r="IYM1339" i="8" s="1"/>
  <c r="IYM1331" i="8"/>
  <c r="JAY1333" i="8"/>
  <c r="JAY1339" i="8" s="1"/>
  <c r="JAY1331" i="8"/>
  <c r="JDK1333" i="8"/>
  <c r="JDK1339" i="8" s="1"/>
  <c r="JDK1331" i="8"/>
  <c r="JFW1333" i="8"/>
  <c r="JFW1339" i="8" s="1"/>
  <c r="JFW1331" i="8"/>
  <c r="JHC1333" i="8"/>
  <c r="JHC1339" i="8" s="1"/>
  <c r="JHC1331" i="8"/>
  <c r="JII1333" i="8"/>
  <c r="JII1339" i="8" s="1"/>
  <c r="JII1331" i="8"/>
  <c r="JNG1333" i="8"/>
  <c r="JNG1339" i="8" s="1"/>
  <c r="JNG1331" i="8"/>
  <c r="JOM1333" i="8"/>
  <c r="JOM1339" i="8" s="1"/>
  <c r="JOM1331" i="8"/>
  <c r="JPS1333" i="8"/>
  <c r="JPS1339" i="8" s="1"/>
  <c r="JPS1331" i="8"/>
  <c r="JQY1333" i="8"/>
  <c r="JQY1339" i="8" s="1"/>
  <c r="JQY1331" i="8"/>
  <c r="JTK1333" i="8"/>
  <c r="JTK1339" i="8" s="1"/>
  <c r="JTK1331" i="8"/>
  <c r="JUQ1333" i="8"/>
  <c r="JUQ1339" i="8" s="1"/>
  <c r="JUQ1331" i="8"/>
  <c r="JVW1333" i="8"/>
  <c r="JVW1339" i="8" s="1"/>
  <c r="JVW1331" i="8"/>
  <c r="JYI1333" i="8"/>
  <c r="JYI1339" i="8" s="1"/>
  <c r="JYI1331" i="8"/>
  <c r="JZO1333" i="8"/>
  <c r="JZO1339" i="8" s="1"/>
  <c r="JZO1331" i="8"/>
  <c r="KDG1333" i="8"/>
  <c r="KDG1339" i="8" s="1"/>
  <c r="KDG1331" i="8"/>
  <c r="KEM1333" i="8"/>
  <c r="KEM1339" i="8" s="1"/>
  <c r="KEM1331" i="8"/>
  <c r="KFS1333" i="8"/>
  <c r="KFS1339" i="8" s="1"/>
  <c r="KFS1331" i="8"/>
  <c r="KIE1333" i="8"/>
  <c r="KIE1339" i="8" s="1"/>
  <c r="KIE1331" i="8"/>
  <c r="KJK1333" i="8"/>
  <c r="KJK1339" i="8" s="1"/>
  <c r="KJK1331" i="8"/>
  <c r="KLW1333" i="8"/>
  <c r="KLW1339" i="8" s="1"/>
  <c r="KLW1331" i="8"/>
  <c r="KOI1333" i="8"/>
  <c r="KOI1339" i="8" s="1"/>
  <c r="KOI1331" i="8"/>
  <c r="KTG1333" i="8"/>
  <c r="KTG1339" i="8" s="1"/>
  <c r="KTG1331" i="8"/>
  <c r="KYE1333" i="8"/>
  <c r="KYE1339" i="8" s="1"/>
  <c r="KYE1331" i="8"/>
  <c r="KZK1333" i="8"/>
  <c r="KZK1339" i="8" s="1"/>
  <c r="KZK1331" i="8"/>
  <c r="LBW1333" i="8"/>
  <c r="LBW1339" i="8" s="1"/>
  <c r="LBW1331" i="8"/>
  <c r="LEI1333" i="8"/>
  <c r="LEI1339" i="8" s="1"/>
  <c r="LEI1331" i="8"/>
  <c r="LGU1333" i="8"/>
  <c r="LGU1339" i="8" s="1"/>
  <c r="LGU1331" i="8"/>
  <c r="LIA1333" i="8"/>
  <c r="LIA1339" i="8" s="1"/>
  <c r="LIA1331" i="8"/>
  <c r="LKM1333" i="8"/>
  <c r="LKM1339" i="8" s="1"/>
  <c r="LKM1331" i="8"/>
  <c r="LLS1333" i="8"/>
  <c r="LLS1339" i="8" s="1"/>
  <c r="LLS1331" i="8"/>
  <c r="LQQ1333" i="8"/>
  <c r="LQQ1339" i="8" s="1"/>
  <c r="LQQ1331" i="8"/>
  <c r="APD1333" i="8"/>
  <c r="APD1331" i="8"/>
  <c r="APF1329" i="8"/>
  <c r="APF1333" i="8" s="1"/>
  <c r="APF1339" i="8" s="1"/>
  <c r="APT1333" i="8"/>
  <c r="APT1331" i="8"/>
  <c r="APV1329" i="8"/>
  <c r="APV1333" i="8" s="1"/>
  <c r="APV1339" i="8" s="1"/>
  <c r="AQJ1333" i="8"/>
  <c r="AQJ1331" i="8"/>
  <c r="AQL1329" i="8"/>
  <c r="AQL1333" i="8" s="1"/>
  <c r="AQL1339" i="8" s="1"/>
  <c r="AQZ1333" i="8"/>
  <c r="AQZ1331" i="8"/>
  <c r="ARB1329" i="8"/>
  <c r="ARB1333" i="8" s="1"/>
  <c r="ARB1339" i="8" s="1"/>
  <c r="ARP1333" i="8"/>
  <c r="ARP1331" i="8"/>
  <c r="ARR1329" i="8"/>
  <c r="ARR1333" i="8" s="1"/>
  <c r="ARR1339" i="8" s="1"/>
  <c r="ASF1333" i="8"/>
  <c r="ASF1331" i="8"/>
  <c r="ASH1329" i="8"/>
  <c r="ASH1333" i="8" s="1"/>
  <c r="ASH1339" i="8" s="1"/>
  <c r="ASV1333" i="8"/>
  <c r="ASV1331" i="8"/>
  <c r="ASX1329" i="8"/>
  <c r="ASX1333" i="8" s="1"/>
  <c r="ASX1339" i="8" s="1"/>
  <c r="ATL1333" i="8"/>
  <c r="ATL1331" i="8"/>
  <c r="ATN1329" i="8"/>
  <c r="ATN1333" i="8" s="1"/>
  <c r="ATN1339" i="8" s="1"/>
  <c r="AUB1333" i="8"/>
  <c r="AUB1331" i="8"/>
  <c r="AUD1329" i="8"/>
  <c r="AUD1333" i="8" s="1"/>
  <c r="AUD1339" i="8" s="1"/>
  <c r="AUR1333" i="8"/>
  <c r="AUR1331" i="8"/>
  <c r="AUT1329" i="8"/>
  <c r="AUT1333" i="8" s="1"/>
  <c r="AUT1339" i="8" s="1"/>
  <c r="AVH1333" i="8"/>
  <c r="AVH1331" i="8"/>
  <c r="AVJ1329" i="8"/>
  <c r="AVJ1333" i="8" s="1"/>
  <c r="AVJ1339" i="8" s="1"/>
  <c r="AVX1333" i="8"/>
  <c r="AVX1331" i="8"/>
  <c r="AVZ1329" i="8"/>
  <c r="AVZ1333" i="8" s="1"/>
  <c r="AVZ1339" i="8" s="1"/>
  <c r="AWN1333" i="8"/>
  <c r="AWN1331" i="8"/>
  <c r="AWP1329" i="8"/>
  <c r="AWP1333" i="8" s="1"/>
  <c r="AWP1339" i="8" s="1"/>
  <c r="AXD1333" i="8"/>
  <c r="AXD1331" i="8"/>
  <c r="AXF1329" i="8"/>
  <c r="AXF1333" i="8" s="1"/>
  <c r="AXF1339" i="8" s="1"/>
  <c r="AXT1333" i="8"/>
  <c r="AXT1331" i="8"/>
  <c r="AXV1329" i="8"/>
  <c r="AXV1333" i="8" s="1"/>
  <c r="AXV1339" i="8" s="1"/>
  <c r="AYJ1333" i="8"/>
  <c r="AYJ1331" i="8"/>
  <c r="AYL1329" i="8"/>
  <c r="AYL1333" i="8" s="1"/>
  <c r="AYL1339" i="8" s="1"/>
  <c r="AYZ1333" i="8"/>
  <c r="AYZ1331" i="8"/>
  <c r="AZB1329" i="8"/>
  <c r="AZB1333" i="8" s="1"/>
  <c r="AZB1339" i="8" s="1"/>
  <c r="AZP1333" i="8"/>
  <c r="AZP1331" i="8"/>
  <c r="AZR1329" i="8"/>
  <c r="AZR1333" i="8" s="1"/>
  <c r="AZR1339" i="8" s="1"/>
  <c r="BAF1333" i="8"/>
  <c r="BAF1331" i="8"/>
  <c r="BAH1329" i="8"/>
  <c r="BAH1333" i="8" s="1"/>
  <c r="BAH1339" i="8" s="1"/>
  <c r="BAV1333" i="8"/>
  <c r="BAV1331" i="8"/>
  <c r="BAX1329" i="8"/>
  <c r="BAX1333" i="8" s="1"/>
  <c r="BAX1339" i="8" s="1"/>
  <c r="BBL1333" i="8"/>
  <c r="BBL1331" i="8"/>
  <c r="BBN1329" i="8"/>
  <c r="BBN1333" i="8" s="1"/>
  <c r="BBN1339" i="8" s="1"/>
  <c r="BCB1333" i="8"/>
  <c r="BCB1331" i="8"/>
  <c r="BCD1329" i="8"/>
  <c r="BCD1333" i="8" s="1"/>
  <c r="BCD1339" i="8" s="1"/>
  <c r="BCR1333" i="8"/>
  <c r="BCR1331" i="8"/>
  <c r="BCT1329" i="8"/>
  <c r="BCT1333" i="8" s="1"/>
  <c r="BCT1339" i="8" s="1"/>
  <c r="BDH1333" i="8"/>
  <c r="BDH1331" i="8"/>
  <c r="BDJ1329" i="8"/>
  <c r="BDJ1333" i="8" s="1"/>
  <c r="BDJ1339" i="8" s="1"/>
  <c r="BDX1333" i="8"/>
  <c r="BDX1331" i="8"/>
  <c r="BDZ1329" i="8"/>
  <c r="BDZ1333" i="8" s="1"/>
  <c r="BDZ1339" i="8" s="1"/>
  <c r="BEN1333" i="8"/>
  <c r="BEN1331" i="8"/>
  <c r="BEP1329" i="8"/>
  <c r="BEP1333" i="8" s="1"/>
  <c r="BEP1339" i="8" s="1"/>
  <c r="BFD1333" i="8"/>
  <c r="BFD1331" i="8"/>
  <c r="BFF1329" i="8"/>
  <c r="BFF1333" i="8" s="1"/>
  <c r="BFF1339" i="8" s="1"/>
  <c r="BFT1333" i="8"/>
  <c r="BFT1331" i="8"/>
  <c r="BFV1329" i="8"/>
  <c r="BFV1333" i="8" s="1"/>
  <c r="BFV1339" i="8" s="1"/>
  <c r="BGJ1333" i="8"/>
  <c r="BGJ1331" i="8"/>
  <c r="BGL1329" i="8"/>
  <c r="BGL1333" i="8" s="1"/>
  <c r="BGL1339" i="8" s="1"/>
  <c r="BGZ1333" i="8"/>
  <c r="BGZ1331" i="8"/>
  <c r="BHB1329" i="8"/>
  <c r="BHB1333" i="8" s="1"/>
  <c r="BHB1339" i="8" s="1"/>
  <c r="BHP1333" i="8"/>
  <c r="BHP1331" i="8"/>
  <c r="BHR1329" i="8"/>
  <c r="BHR1333" i="8" s="1"/>
  <c r="BHR1339" i="8" s="1"/>
  <c r="BIF1333" i="8"/>
  <c r="BIF1331" i="8"/>
  <c r="BIH1329" i="8"/>
  <c r="BIH1333" i="8" s="1"/>
  <c r="BIH1339" i="8" s="1"/>
  <c r="BIV1333" i="8"/>
  <c r="BIV1331" i="8"/>
  <c r="BIX1329" i="8"/>
  <c r="BIX1333" i="8" s="1"/>
  <c r="BIX1339" i="8" s="1"/>
  <c r="BJL1333" i="8"/>
  <c r="BJL1331" i="8"/>
  <c r="BJN1329" i="8"/>
  <c r="BJN1333" i="8" s="1"/>
  <c r="BJN1339" i="8" s="1"/>
  <c r="BKB1333" i="8"/>
  <c r="BKB1331" i="8"/>
  <c r="BKD1329" i="8"/>
  <c r="BKD1333" i="8" s="1"/>
  <c r="BKD1339" i="8" s="1"/>
  <c r="BKR1333" i="8"/>
  <c r="BKR1331" i="8"/>
  <c r="BKT1329" i="8"/>
  <c r="BKT1333" i="8" s="1"/>
  <c r="BKT1339" i="8" s="1"/>
  <c r="BLH1333" i="8"/>
  <c r="BLH1331" i="8"/>
  <c r="BLJ1329" i="8"/>
  <c r="BLJ1333" i="8" s="1"/>
  <c r="BLJ1339" i="8" s="1"/>
  <c r="BLX1333" i="8"/>
  <c r="BLX1331" i="8"/>
  <c r="BLZ1329" i="8"/>
  <c r="BLZ1333" i="8" s="1"/>
  <c r="BLZ1339" i="8" s="1"/>
  <c r="BMN1333" i="8"/>
  <c r="BMN1331" i="8"/>
  <c r="BMP1329" i="8"/>
  <c r="BMP1333" i="8" s="1"/>
  <c r="BMP1339" i="8" s="1"/>
  <c r="BND1333" i="8"/>
  <c r="BND1331" i="8"/>
  <c r="BNF1329" i="8"/>
  <c r="BNF1333" i="8" s="1"/>
  <c r="BNF1339" i="8" s="1"/>
  <c r="BNT1333" i="8"/>
  <c r="BNT1331" i="8"/>
  <c r="BNV1329" i="8"/>
  <c r="BNV1333" i="8" s="1"/>
  <c r="BNV1339" i="8" s="1"/>
  <c r="BOJ1333" i="8"/>
  <c r="BOJ1331" i="8"/>
  <c r="BOL1329" i="8"/>
  <c r="BOL1333" i="8" s="1"/>
  <c r="BOL1339" i="8" s="1"/>
  <c r="BOZ1333" i="8"/>
  <c r="BOZ1331" i="8"/>
  <c r="BPB1329" i="8"/>
  <c r="BPB1333" i="8" s="1"/>
  <c r="BPB1339" i="8" s="1"/>
  <c r="BPP1333" i="8"/>
  <c r="BPP1331" i="8"/>
  <c r="BPR1329" i="8"/>
  <c r="BPR1333" i="8" s="1"/>
  <c r="BPR1339" i="8" s="1"/>
  <c r="BQF1333" i="8"/>
  <c r="BQF1331" i="8"/>
  <c r="BQH1329" i="8"/>
  <c r="BQH1333" i="8" s="1"/>
  <c r="BQH1339" i="8" s="1"/>
  <c r="BQV1333" i="8"/>
  <c r="BQV1331" i="8"/>
  <c r="BQX1329" i="8"/>
  <c r="BQX1333" i="8" s="1"/>
  <c r="BQX1339" i="8" s="1"/>
  <c r="BRL1333" i="8"/>
  <c r="BRL1331" i="8"/>
  <c r="BRN1329" i="8"/>
  <c r="BRN1333" i="8" s="1"/>
  <c r="BRN1339" i="8" s="1"/>
  <c r="BSB1333" i="8"/>
  <c r="BSB1331" i="8"/>
  <c r="BSD1329" i="8"/>
  <c r="BSD1333" i="8" s="1"/>
  <c r="BSD1339" i="8" s="1"/>
  <c r="BSR1333" i="8"/>
  <c r="BSR1331" i="8"/>
  <c r="BST1329" i="8"/>
  <c r="BST1333" i="8" s="1"/>
  <c r="BST1339" i="8" s="1"/>
  <c r="BTH1333" i="8"/>
  <c r="BTH1331" i="8"/>
  <c r="BTJ1329" i="8"/>
  <c r="BTJ1333" i="8" s="1"/>
  <c r="BTJ1339" i="8" s="1"/>
  <c r="BTX1333" i="8"/>
  <c r="BTX1331" i="8"/>
  <c r="BTZ1329" i="8"/>
  <c r="BTZ1333" i="8" s="1"/>
  <c r="BTZ1339" i="8" s="1"/>
  <c r="BUN1333" i="8"/>
  <c r="BUN1331" i="8"/>
  <c r="BUP1329" i="8"/>
  <c r="BUP1333" i="8" s="1"/>
  <c r="BUP1339" i="8" s="1"/>
  <c r="BVD1333" i="8"/>
  <c r="BVD1331" i="8"/>
  <c r="BVF1329" i="8"/>
  <c r="BVF1333" i="8" s="1"/>
  <c r="BVF1339" i="8" s="1"/>
  <c r="BVT1333" i="8"/>
  <c r="BVT1331" i="8"/>
  <c r="BVV1329" i="8"/>
  <c r="BVV1333" i="8" s="1"/>
  <c r="BVV1339" i="8" s="1"/>
  <c r="BWJ1333" i="8"/>
  <c r="BWJ1331" i="8"/>
  <c r="BWL1329" i="8"/>
  <c r="BWL1333" i="8" s="1"/>
  <c r="BWL1339" i="8" s="1"/>
  <c r="BWZ1333" i="8"/>
  <c r="BWZ1331" i="8"/>
  <c r="BXB1329" i="8"/>
  <c r="BXB1333" i="8" s="1"/>
  <c r="BXB1339" i="8" s="1"/>
  <c r="BXP1333" i="8"/>
  <c r="BXP1331" i="8"/>
  <c r="BXR1329" i="8"/>
  <c r="BXR1333" i="8" s="1"/>
  <c r="BXR1339" i="8" s="1"/>
  <c r="BYF1333" i="8"/>
  <c r="BYF1331" i="8"/>
  <c r="BYH1329" i="8"/>
  <c r="BYH1333" i="8" s="1"/>
  <c r="BYH1339" i="8" s="1"/>
  <c r="BYV1333" i="8"/>
  <c r="BYV1331" i="8"/>
  <c r="BYX1329" i="8"/>
  <c r="BYX1333" i="8" s="1"/>
  <c r="BYX1339" i="8" s="1"/>
  <c r="BZL1333" i="8"/>
  <c r="BZL1331" i="8"/>
  <c r="BZN1329" i="8"/>
  <c r="BZN1333" i="8" s="1"/>
  <c r="BZN1339" i="8" s="1"/>
  <c r="CAB1333" i="8"/>
  <c r="CAB1331" i="8"/>
  <c r="CAD1329" i="8"/>
  <c r="CAD1333" i="8" s="1"/>
  <c r="CAD1339" i="8" s="1"/>
  <c r="CAR1333" i="8"/>
  <c r="CAR1331" i="8"/>
  <c r="CAT1329" i="8"/>
  <c r="CAT1333" i="8" s="1"/>
  <c r="CAT1339" i="8" s="1"/>
  <c r="CBH1333" i="8"/>
  <c r="CBH1331" i="8"/>
  <c r="CBJ1329" i="8"/>
  <c r="CBJ1333" i="8" s="1"/>
  <c r="CBJ1339" i="8" s="1"/>
  <c r="CBX1333" i="8"/>
  <c r="CBX1331" i="8"/>
  <c r="CBZ1329" i="8"/>
  <c r="CBZ1333" i="8" s="1"/>
  <c r="CBZ1339" i="8" s="1"/>
  <c r="CCN1333" i="8"/>
  <c r="CCN1331" i="8"/>
  <c r="CCP1329" i="8"/>
  <c r="CCP1333" i="8" s="1"/>
  <c r="CCP1339" i="8" s="1"/>
  <c r="CDD1333" i="8"/>
  <c r="CDD1331" i="8"/>
  <c r="CDF1329" i="8"/>
  <c r="CDF1333" i="8" s="1"/>
  <c r="CDF1339" i="8" s="1"/>
  <c r="CDT1333" i="8"/>
  <c r="CDT1331" i="8"/>
  <c r="CDV1329" i="8"/>
  <c r="CDV1333" i="8" s="1"/>
  <c r="CDV1339" i="8" s="1"/>
  <c r="CEJ1333" i="8"/>
  <c r="CEJ1331" i="8"/>
  <c r="CEL1329" i="8"/>
  <c r="CEL1333" i="8" s="1"/>
  <c r="CEL1339" i="8" s="1"/>
  <c r="CEZ1333" i="8"/>
  <c r="CEZ1331" i="8"/>
  <c r="CFB1329" i="8"/>
  <c r="CFB1333" i="8" s="1"/>
  <c r="CFB1339" i="8" s="1"/>
  <c r="CFP1333" i="8"/>
  <c r="CFP1331" i="8"/>
  <c r="CFR1329" i="8"/>
  <c r="CFR1333" i="8" s="1"/>
  <c r="CFR1339" i="8" s="1"/>
  <c r="CGF1333" i="8"/>
  <c r="CGF1331" i="8"/>
  <c r="CGH1329" i="8"/>
  <c r="CGH1333" i="8" s="1"/>
  <c r="CGH1339" i="8" s="1"/>
  <c r="CGV1333" i="8"/>
  <c r="CGV1331" i="8"/>
  <c r="CGX1329" i="8"/>
  <c r="CGX1333" i="8" s="1"/>
  <c r="CGX1339" i="8" s="1"/>
  <c r="CHL1333" i="8"/>
  <c r="CHL1331" i="8"/>
  <c r="CHN1329" i="8"/>
  <c r="CHN1333" i="8" s="1"/>
  <c r="CHN1339" i="8" s="1"/>
  <c r="CIB1333" i="8"/>
  <c r="CIB1331" i="8"/>
  <c r="CID1329" i="8"/>
  <c r="CID1333" i="8" s="1"/>
  <c r="CID1339" i="8" s="1"/>
  <c r="CIR1333" i="8"/>
  <c r="CIR1331" i="8"/>
  <c r="CIT1329" i="8"/>
  <c r="CIT1333" i="8" s="1"/>
  <c r="CIT1339" i="8" s="1"/>
  <c r="CJH1333" i="8"/>
  <c r="CJH1331" i="8"/>
  <c r="CJJ1329" i="8"/>
  <c r="CJJ1333" i="8" s="1"/>
  <c r="CJJ1339" i="8" s="1"/>
  <c r="CJX1333" i="8"/>
  <c r="CJX1331" i="8"/>
  <c r="CJZ1329" i="8"/>
  <c r="CJZ1333" i="8" s="1"/>
  <c r="CJZ1339" i="8" s="1"/>
  <c r="CKN1333" i="8"/>
  <c r="CKN1331" i="8"/>
  <c r="CKP1329" i="8"/>
  <c r="CKP1333" i="8" s="1"/>
  <c r="CKP1339" i="8" s="1"/>
  <c r="CLD1333" i="8"/>
  <c r="CLD1331" i="8"/>
  <c r="CLF1329" i="8"/>
  <c r="CLF1333" i="8" s="1"/>
  <c r="CLF1339" i="8" s="1"/>
  <c r="CLT1333" i="8"/>
  <c r="CLT1331" i="8"/>
  <c r="CLV1329" i="8"/>
  <c r="CLV1333" i="8" s="1"/>
  <c r="CLV1339" i="8" s="1"/>
  <c r="CMJ1333" i="8"/>
  <c r="CMJ1331" i="8"/>
  <c r="CML1329" i="8"/>
  <c r="CML1333" i="8" s="1"/>
  <c r="CML1339" i="8" s="1"/>
  <c r="CMZ1333" i="8"/>
  <c r="CMZ1331" i="8"/>
  <c r="CNB1329" i="8"/>
  <c r="CNB1333" i="8" s="1"/>
  <c r="CNB1339" i="8" s="1"/>
  <c r="CNP1333" i="8"/>
  <c r="CNP1331" i="8"/>
  <c r="CNR1329" i="8"/>
  <c r="CNR1333" i="8" s="1"/>
  <c r="CNR1339" i="8" s="1"/>
  <c r="COF1333" i="8"/>
  <c r="COF1331" i="8"/>
  <c r="COH1329" i="8"/>
  <c r="COH1333" i="8" s="1"/>
  <c r="COH1339" i="8" s="1"/>
  <c r="COV1333" i="8"/>
  <c r="COV1331" i="8"/>
  <c r="COX1329" i="8"/>
  <c r="COX1333" i="8" s="1"/>
  <c r="COX1339" i="8" s="1"/>
  <c r="CPL1333" i="8"/>
  <c r="CPL1331" i="8"/>
  <c r="CPN1329" i="8"/>
  <c r="CPN1333" i="8" s="1"/>
  <c r="CPN1339" i="8" s="1"/>
  <c r="CQB1333" i="8"/>
  <c r="CQB1331" i="8"/>
  <c r="CQD1329" i="8"/>
  <c r="CQD1333" i="8" s="1"/>
  <c r="CQD1339" i="8" s="1"/>
  <c r="CQR1333" i="8"/>
  <c r="CQR1331" i="8"/>
  <c r="CQT1329" i="8"/>
  <c r="CQT1333" i="8" s="1"/>
  <c r="CQT1339" i="8" s="1"/>
  <c r="CRH1333" i="8"/>
  <c r="CRH1331" i="8"/>
  <c r="CRJ1329" i="8"/>
  <c r="CRJ1333" i="8" s="1"/>
  <c r="CRJ1339" i="8" s="1"/>
  <c r="CRX1333" i="8"/>
  <c r="CRX1331" i="8"/>
  <c r="CRZ1329" i="8"/>
  <c r="CRZ1333" i="8" s="1"/>
  <c r="CRZ1339" i="8" s="1"/>
  <c r="CSN1333" i="8"/>
  <c r="CSN1331" i="8"/>
  <c r="CSP1329" i="8"/>
  <c r="CSP1333" i="8" s="1"/>
  <c r="CSP1339" i="8" s="1"/>
  <c r="CTD1333" i="8"/>
  <c r="CTD1331" i="8"/>
  <c r="CTF1329" i="8"/>
  <c r="CTF1333" i="8" s="1"/>
  <c r="CTF1339" i="8" s="1"/>
  <c r="CTT1333" i="8"/>
  <c r="CTT1331" i="8"/>
  <c r="CTV1329" i="8"/>
  <c r="CTV1333" i="8" s="1"/>
  <c r="CTV1339" i="8" s="1"/>
  <c r="CUJ1333" i="8"/>
  <c r="CUJ1331" i="8"/>
  <c r="CUL1329" i="8"/>
  <c r="CUL1333" i="8" s="1"/>
  <c r="CUL1339" i="8" s="1"/>
  <c r="CUZ1333" i="8"/>
  <c r="CUZ1331" i="8"/>
  <c r="CVB1329" i="8"/>
  <c r="CVB1333" i="8" s="1"/>
  <c r="CVB1339" i="8" s="1"/>
  <c r="CVP1333" i="8"/>
  <c r="CVP1331" i="8"/>
  <c r="CVR1329" i="8"/>
  <c r="CVR1333" i="8" s="1"/>
  <c r="CVR1339" i="8" s="1"/>
  <c r="CWF1333" i="8"/>
  <c r="CWF1331" i="8"/>
  <c r="CWH1329" i="8"/>
  <c r="CWH1333" i="8" s="1"/>
  <c r="CWH1339" i="8" s="1"/>
  <c r="CWV1333" i="8"/>
  <c r="CWV1331" i="8"/>
  <c r="CWX1329" i="8"/>
  <c r="CWX1333" i="8" s="1"/>
  <c r="CWX1339" i="8" s="1"/>
  <c r="CXL1333" i="8"/>
  <c r="CXL1331" i="8"/>
  <c r="CXN1329" i="8"/>
  <c r="CXN1333" i="8" s="1"/>
  <c r="CXN1339" i="8" s="1"/>
  <c r="CYB1333" i="8"/>
  <c r="CYB1331" i="8"/>
  <c r="CYJ1329" i="8"/>
  <c r="CYJ1333" i="8" s="1"/>
  <c r="CYJ1339" i="8" s="1"/>
  <c r="CYS1333" i="8"/>
  <c r="CYS1331" i="8"/>
  <c r="CYT1329" i="8"/>
  <c r="CYT1333" i="8" s="1"/>
  <c r="CYT1339" i="8" s="1"/>
  <c r="CZH1339" i="8"/>
  <c r="CZH1336" i="8"/>
  <c r="CZY1333" i="8"/>
  <c r="CZY1331" i="8"/>
  <c r="CZZ1329" i="8"/>
  <c r="CZZ1333" i="8" s="1"/>
  <c r="CZZ1339" i="8" s="1"/>
  <c r="DAN1339" i="8"/>
  <c r="DAN1336" i="8"/>
  <c r="DBE1333" i="8"/>
  <c r="DBE1331" i="8"/>
  <c r="DBF1329" i="8"/>
  <c r="DBF1333" i="8" s="1"/>
  <c r="DBF1339" i="8" s="1"/>
  <c r="DBT1339" i="8"/>
  <c r="DBT1336" i="8"/>
  <c r="DCK1333" i="8"/>
  <c r="DCK1331" i="8"/>
  <c r="DCL1329" i="8"/>
  <c r="DCL1333" i="8" s="1"/>
  <c r="DCL1339" i="8" s="1"/>
  <c r="DCZ1339" i="8"/>
  <c r="DCZ1336" i="8"/>
  <c r="DDQ1333" i="8"/>
  <c r="DDQ1331" i="8"/>
  <c r="DDR1329" i="8"/>
  <c r="DDR1333" i="8" s="1"/>
  <c r="DDR1339" i="8" s="1"/>
  <c r="DEF1339" i="8"/>
  <c r="DEF1336" i="8"/>
  <c r="DEW1333" i="8"/>
  <c r="DEW1331" i="8"/>
  <c r="DEX1329" i="8"/>
  <c r="DEX1333" i="8" s="1"/>
  <c r="DEX1339" i="8" s="1"/>
  <c r="DFL1339" i="8"/>
  <c r="DFL1336" i="8"/>
  <c r="DGC1333" i="8"/>
  <c r="DGC1331" i="8"/>
  <c r="DGD1329" i="8"/>
  <c r="DGD1333" i="8" s="1"/>
  <c r="DGD1339" i="8" s="1"/>
  <c r="DGR1336" i="8"/>
  <c r="DHI1333" i="8"/>
  <c r="DHI1331" i="8"/>
  <c r="DHJ1329" i="8"/>
  <c r="DHJ1333" i="8" s="1"/>
  <c r="DHJ1339" i="8" s="1"/>
  <c r="DHX1339" i="8"/>
  <c r="DIO1333" i="8"/>
  <c r="DIO1331" i="8"/>
  <c r="DIP1329" i="8"/>
  <c r="DIP1333" i="8" s="1"/>
  <c r="DIP1339" i="8" s="1"/>
  <c r="DJD1336" i="8"/>
  <c r="DJU1333" i="8"/>
  <c r="DJU1331" i="8"/>
  <c r="DJV1329" i="8"/>
  <c r="DJV1333" i="8" s="1"/>
  <c r="DJV1339" i="8" s="1"/>
  <c r="DKJ1339" i="8"/>
  <c r="DLA1333" i="8"/>
  <c r="DLA1331" i="8"/>
  <c r="DLB1329" i="8"/>
  <c r="DLB1333" i="8" s="1"/>
  <c r="DLB1339" i="8" s="1"/>
  <c r="DLP1336" i="8"/>
  <c r="DMG1333" i="8"/>
  <c r="DMG1331" i="8"/>
  <c r="DMH1329" i="8"/>
  <c r="DMH1333" i="8" s="1"/>
  <c r="DMH1339" i="8" s="1"/>
  <c r="DMV1339" i="8"/>
  <c r="DNM1333" i="8"/>
  <c r="DNM1331" i="8"/>
  <c r="DNN1329" i="8"/>
  <c r="DNN1333" i="8" s="1"/>
  <c r="DNN1339" i="8" s="1"/>
  <c r="DOB1336" i="8"/>
  <c r="DOS1333" i="8"/>
  <c r="DOS1331" i="8"/>
  <c r="DOT1329" i="8"/>
  <c r="DOT1333" i="8" s="1"/>
  <c r="DOT1339" i="8" s="1"/>
  <c r="DPH1339" i="8"/>
  <c r="DPY1333" i="8"/>
  <c r="DPY1331" i="8"/>
  <c r="DPZ1329" i="8"/>
  <c r="DPZ1333" i="8" s="1"/>
  <c r="DPZ1339" i="8" s="1"/>
  <c r="DQN1336" i="8"/>
  <c r="DRE1333" i="8"/>
  <c r="DRE1331" i="8"/>
  <c r="DRF1329" i="8"/>
  <c r="DRF1333" i="8" s="1"/>
  <c r="DRF1339" i="8" s="1"/>
  <c r="DRT1339" i="8"/>
  <c r="DSK1333" i="8"/>
  <c r="DSK1331" i="8"/>
  <c r="DSL1329" i="8"/>
  <c r="DSL1333" i="8" s="1"/>
  <c r="DSL1339" i="8" s="1"/>
  <c r="DSZ1336" i="8"/>
  <c r="DTQ1333" i="8"/>
  <c r="DTQ1331" i="8"/>
  <c r="DTR1329" i="8"/>
  <c r="DTR1333" i="8" s="1"/>
  <c r="DTR1339" i="8" s="1"/>
  <c r="DUF1339" i="8"/>
  <c r="DUW1333" i="8"/>
  <c r="DUW1331" i="8"/>
  <c r="DUX1329" i="8"/>
  <c r="DUX1333" i="8" s="1"/>
  <c r="DUX1339" i="8" s="1"/>
  <c r="DVL1336" i="8"/>
  <c r="DWC1333" i="8"/>
  <c r="DWC1331" i="8"/>
  <c r="DWD1329" i="8"/>
  <c r="DWD1333" i="8" s="1"/>
  <c r="DWD1339" i="8" s="1"/>
  <c r="DWR1339" i="8"/>
  <c r="DXI1333" i="8"/>
  <c r="DXI1331" i="8"/>
  <c r="DXJ1329" i="8"/>
  <c r="DXJ1333" i="8" s="1"/>
  <c r="DXJ1339" i="8" s="1"/>
  <c r="DXX1336" i="8"/>
  <c r="DYO1333" i="8"/>
  <c r="DYO1331" i="8"/>
  <c r="DYP1329" i="8"/>
  <c r="DYP1333" i="8" s="1"/>
  <c r="DYP1339" i="8" s="1"/>
  <c r="DZD1339" i="8"/>
  <c r="DZD1336" i="8"/>
  <c r="DZU1333" i="8"/>
  <c r="DZU1331" i="8"/>
  <c r="DZV1329" i="8"/>
  <c r="DZV1333" i="8" s="1"/>
  <c r="DZV1339" i="8" s="1"/>
  <c r="EAJ1339" i="8"/>
  <c r="EAJ1336" i="8"/>
  <c r="EBA1333" i="8"/>
  <c r="EBA1331" i="8"/>
  <c r="EBB1329" i="8"/>
  <c r="EBB1333" i="8" s="1"/>
  <c r="EBB1339" i="8" s="1"/>
  <c r="EBP1339" i="8"/>
  <c r="EBP1336" i="8"/>
  <c r="ECG1333" i="8"/>
  <c r="ECG1331" i="8"/>
  <c r="ECH1329" i="8"/>
  <c r="ECH1333" i="8" s="1"/>
  <c r="ECH1339" i="8" s="1"/>
  <c r="ECV1339" i="8"/>
  <c r="ECV1336" i="8"/>
  <c r="EDM1333" i="8"/>
  <c r="EDM1331" i="8"/>
  <c r="EDN1329" i="8"/>
  <c r="EDN1333" i="8" s="1"/>
  <c r="EDN1339" i="8" s="1"/>
  <c r="EEB1339" i="8"/>
  <c r="EEB1336" i="8"/>
  <c r="EES1333" i="8"/>
  <c r="EES1331" i="8"/>
  <c r="EET1329" i="8"/>
  <c r="EET1333" i="8" s="1"/>
  <c r="EET1339" i="8" s="1"/>
  <c r="EFH1339" i="8"/>
  <c r="EFH1336" i="8"/>
  <c r="EFY1333" i="8"/>
  <c r="EFY1331" i="8"/>
  <c r="EFZ1329" i="8"/>
  <c r="EFZ1333" i="8" s="1"/>
  <c r="EFZ1339" i="8" s="1"/>
  <c r="EGN1339" i="8"/>
  <c r="EGN1336" i="8"/>
  <c r="EHE1333" i="8"/>
  <c r="EHE1331" i="8"/>
  <c r="EHF1329" i="8"/>
  <c r="EHF1333" i="8" s="1"/>
  <c r="EHF1339" i="8" s="1"/>
  <c r="EHT1339" i="8"/>
  <c r="EHT1336" i="8"/>
  <c r="EIK1333" i="8"/>
  <c r="EIK1331" i="8"/>
  <c r="EIL1329" i="8"/>
  <c r="EIL1333" i="8" s="1"/>
  <c r="EIL1339" i="8" s="1"/>
  <c r="EIZ1339" i="8"/>
  <c r="EIZ1336" i="8"/>
  <c r="EJQ1333" i="8"/>
  <c r="EJQ1331" i="8"/>
  <c r="EJR1329" i="8"/>
  <c r="EJR1333" i="8" s="1"/>
  <c r="EJR1339" i="8" s="1"/>
  <c r="EKF1339" i="8"/>
  <c r="EKF1336" i="8"/>
  <c r="EKW1333" i="8"/>
  <c r="EKW1331" i="8"/>
  <c r="EKX1329" i="8"/>
  <c r="EKX1333" i="8" s="1"/>
  <c r="EKX1339" i="8" s="1"/>
  <c r="ELL1339" i="8"/>
  <c r="ELL1336" i="8"/>
  <c r="EMC1333" i="8"/>
  <c r="EMC1331" i="8"/>
  <c r="EMD1329" i="8"/>
  <c r="EMD1333" i="8" s="1"/>
  <c r="EMD1339" i="8" s="1"/>
  <c r="EMR1339" i="8"/>
  <c r="EMR1336" i="8"/>
  <c r="ENI1333" i="8"/>
  <c r="ENI1331" i="8"/>
  <c r="ENJ1329" i="8"/>
  <c r="ENJ1333" i="8" s="1"/>
  <c r="ENJ1339" i="8" s="1"/>
  <c r="ENX1339" i="8"/>
  <c r="ENX1336" i="8"/>
  <c r="EOO1333" i="8"/>
  <c r="EOO1331" i="8"/>
  <c r="EOP1329" i="8"/>
  <c r="EOP1333" i="8" s="1"/>
  <c r="EOP1339" i="8" s="1"/>
  <c r="EPD1339" i="8"/>
  <c r="EPD1336" i="8"/>
  <c r="EPU1333" i="8"/>
  <c r="EPU1331" i="8"/>
  <c r="EPV1329" i="8"/>
  <c r="EPV1333" i="8" s="1"/>
  <c r="EPV1339" i="8" s="1"/>
  <c r="EQJ1339" i="8"/>
  <c r="EQJ1336" i="8"/>
  <c r="ERA1333" i="8"/>
  <c r="ERA1331" i="8"/>
  <c r="ERB1329" i="8"/>
  <c r="ERB1333" i="8" s="1"/>
  <c r="ERB1339" i="8" s="1"/>
  <c r="ERP1339" i="8"/>
  <c r="ERP1336" i="8"/>
  <c r="ESG1333" i="8"/>
  <c r="ESG1331" i="8"/>
  <c r="ESH1329" i="8"/>
  <c r="ESH1333" i="8" s="1"/>
  <c r="ESH1339" i="8" s="1"/>
  <c r="ESV1339" i="8"/>
  <c r="ESV1336" i="8"/>
  <c r="ETM1333" i="8"/>
  <c r="ETM1331" i="8"/>
  <c r="ETN1329" i="8"/>
  <c r="ETN1333" i="8" s="1"/>
  <c r="ETN1339" i="8" s="1"/>
  <c r="EUB1339" i="8"/>
  <c r="EUB1336" i="8"/>
  <c r="EUS1333" i="8"/>
  <c r="EUS1331" i="8"/>
  <c r="EUT1329" i="8"/>
  <c r="EUT1333" i="8" s="1"/>
  <c r="EUT1339" i="8" s="1"/>
  <c r="EVH1339" i="8"/>
  <c r="EVH1336" i="8"/>
  <c r="EVY1333" i="8"/>
  <c r="EVY1331" i="8"/>
  <c r="EVZ1329" i="8"/>
  <c r="EVZ1333" i="8" s="1"/>
  <c r="EVZ1339" i="8" s="1"/>
  <c r="EWN1339" i="8"/>
  <c r="EWN1336" i="8"/>
  <c r="EXE1333" i="8"/>
  <c r="EXE1331" i="8"/>
  <c r="EXF1329" i="8"/>
  <c r="EXF1333" i="8" s="1"/>
  <c r="EXF1339" i="8" s="1"/>
  <c r="EXT1339" i="8"/>
  <c r="EXT1336" i="8"/>
  <c r="EYK1333" i="8"/>
  <c r="EYK1331" i="8"/>
  <c r="EYL1329" i="8"/>
  <c r="EYL1333" i="8" s="1"/>
  <c r="EYL1339" i="8" s="1"/>
  <c r="EYZ1339" i="8"/>
  <c r="EYZ1336" i="8"/>
  <c r="EZQ1333" i="8"/>
  <c r="EZQ1331" i="8"/>
  <c r="EZR1329" i="8"/>
  <c r="EZR1333" i="8" s="1"/>
  <c r="EZR1339" i="8" s="1"/>
  <c r="FAF1339" i="8"/>
  <c r="FAF1336" i="8"/>
  <c r="FAW1333" i="8"/>
  <c r="FAW1331" i="8"/>
  <c r="FAX1329" i="8"/>
  <c r="FAX1333" i="8" s="1"/>
  <c r="FAX1339" i="8" s="1"/>
  <c r="FBL1336" i="8"/>
  <c r="FCC1333" i="8"/>
  <c r="FCC1331" i="8"/>
  <c r="FCD1329" i="8"/>
  <c r="FCD1333" i="8" s="1"/>
  <c r="FCD1339" i="8" s="1"/>
  <c r="FCR1339" i="8"/>
  <c r="FDI1333" i="8"/>
  <c r="FDI1331" i="8"/>
  <c r="FDJ1329" i="8"/>
  <c r="FDJ1333" i="8" s="1"/>
  <c r="FDJ1339" i="8" s="1"/>
  <c r="FDX1336" i="8"/>
  <c r="FEO1333" i="8"/>
  <c r="FEO1331" i="8"/>
  <c r="FEP1329" i="8"/>
  <c r="FEP1333" i="8" s="1"/>
  <c r="FEP1339" i="8" s="1"/>
  <c r="FFD1339" i="8"/>
  <c r="FFU1333" i="8"/>
  <c r="FFU1331" i="8"/>
  <c r="FFV1329" i="8"/>
  <c r="FFV1333" i="8" s="1"/>
  <c r="FFV1339" i="8" s="1"/>
  <c r="FGJ1336" i="8"/>
  <c r="FHA1333" i="8"/>
  <c r="FHA1331" i="8"/>
  <c r="FHB1329" i="8"/>
  <c r="FHB1333" i="8" s="1"/>
  <c r="FHB1339" i="8" s="1"/>
  <c r="FHP1339" i="8"/>
  <c r="FIG1333" i="8"/>
  <c r="FIG1331" i="8"/>
  <c r="FIH1329" i="8"/>
  <c r="FIH1333" i="8" s="1"/>
  <c r="FIH1339" i="8" s="1"/>
  <c r="FIV1336" i="8"/>
  <c r="FJM1333" i="8"/>
  <c r="FJM1331" i="8"/>
  <c r="FJN1329" i="8"/>
  <c r="FJN1333" i="8" s="1"/>
  <c r="FJN1339" i="8" s="1"/>
  <c r="FKB1339" i="8"/>
  <c r="FKS1333" i="8"/>
  <c r="FKS1331" i="8"/>
  <c r="FKT1329" i="8"/>
  <c r="FKT1333" i="8" s="1"/>
  <c r="FKT1339" i="8" s="1"/>
  <c r="FLH1339" i="8"/>
  <c r="FLH1336" i="8"/>
  <c r="FLX1339" i="8"/>
  <c r="FLX1336" i="8"/>
  <c r="FMN1339" i="8"/>
  <c r="FMN1336" i="8"/>
  <c r="FND1339" i="8"/>
  <c r="FND1336" i="8"/>
  <c r="FNT1339" i="8"/>
  <c r="FNT1336" i="8"/>
  <c r="FOJ1339" i="8"/>
  <c r="FOJ1336" i="8"/>
  <c r="FOZ1339" i="8"/>
  <c r="FOZ1336" i="8"/>
  <c r="FPP1339" i="8"/>
  <c r="FPP1336" i="8"/>
  <c r="FQF1339" i="8"/>
  <c r="FQF1336" i="8"/>
  <c r="FQV1339" i="8"/>
  <c r="FQV1336" i="8"/>
  <c r="FRL1339" i="8"/>
  <c r="FRL1336" i="8"/>
  <c r="FSB1339" i="8"/>
  <c r="FSB1336" i="8"/>
  <c r="FSR1339" i="8"/>
  <c r="FSR1336" i="8"/>
  <c r="FTH1339" i="8"/>
  <c r="FTH1336" i="8"/>
  <c r="FTX1339" i="8"/>
  <c r="FTX1336" i="8"/>
  <c r="FUN1339" i="8"/>
  <c r="FUN1336" i="8"/>
  <c r="FVD1339" i="8"/>
  <c r="FVD1336" i="8"/>
  <c r="FVT1339" i="8"/>
  <c r="FVT1336" i="8"/>
  <c r="FWJ1339" i="8"/>
  <c r="FWJ1336" i="8"/>
  <c r="FWZ1339" i="8"/>
  <c r="FWZ1336" i="8"/>
  <c r="FXP1339" i="8"/>
  <c r="FXP1336" i="8"/>
  <c r="FYF1339" i="8"/>
  <c r="FYF1336" i="8"/>
  <c r="FYV1339" i="8"/>
  <c r="FYV1336" i="8"/>
  <c r="FZL1339" i="8"/>
  <c r="FZL1336" i="8"/>
  <c r="GAB1339" i="8"/>
  <c r="GAB1336" i="8"/>
  <c r="GAR1339" i="8"/>
  <c r="GAR1336" i="8"/>
  <c r="GBH1339" i="8"/>
  <c r="GBH1336" i="8"/>
  <c r="GBX1339" i="8"/>
  <c r="GBX1336" i="8"/>
  <c r="GCN1339" i="8"/>
  <c r="GCN1336" i="8"/>
  <c r="GDD1339" i="8"/>
  <c r="GDD1336" i="8"/>
  <c r="GDT1339" i="8"/>
  <c r="GDT1336" i="8"/>
  <c r="GEJ1339" i="8"/>
  <c r="GEJ1336" i="8"/>
  <c r="GEZ1339" i="8"/>
  <c r="GEZ1336" i="8"/>
  <c r="GFP1339" i="8"/>
  <c r="GFP1336" i="8"/>
  <c r="GGF1339" i="8"/>
  <c r="GGF1336" i="8"/>
  <c r="GGV1339" i="8"/>
  <c r="GGV1336" i="8"/>
  <c r="GHL1339" i="8"/>
  <c r="GHL1336" i="8"/>
  <c r="GIB1339" i="8"/>
  <c r="GIB1336" i="8"/>
  <c r="GIR1339" i="8"/>
  <c r="GIR1336" i="8"/>
  <c r="GJH1339" i="8"/>
  <c r="GJH1336" i="8"/>
  <c r="GJX1339" i="8"/>
  <c r="GJX1336" i="8"/>
  <c r="GKN1339" i="8"/>
  <c r="GKN1336" i="8"/>
  <c r="GLD1339" i="8"/>
  <c r="GLD1336" i="8"/>
  <c r="GLT1339" i="8"/>
  <c r="GLT1336" i="8"/>
  <c r="GMJ1339" i="8"/>
  <c r="GMJ1336" i="8"/>
  <c r="GMZ1339" i="8"/>
  <c r="GMZ1336" i="8"/>
  <c r="GNP1339" i="8"/>
  <c r="GNP1336" i="8"/>
  <c r="GOF1339" i="8"/>
  <c r="GOF1336" i="8"/>
  <c r="GOV1339" i="8"/>
  <c r="GOV1336" i="8"/>
  <c r="GPL1339" i="8"/>
  <c r="GPL1336" i="8"/>
  <c r="GQB1339" i="8"/>
  <c r="GQB1336" i="8"/>
  <c r="GQR1339" i="8"/>
  <c r="GQR1336" i="8"/>
  <c r="GRH1339" i="8"/>
  <c r="GRH1336" i="8"/>
  <c r="GRX1339" i="8"/>
  <c r="GRX1336" i="8"/>
  <c r="GSN1339" i="8"/>
  <c r="GSN1336" i="8"/>
  <c r="GTD1339" i="8"/>
  <c r="GTD1336" i="8"/>
  <c r="GTT1339" i="8"/>
  <c r="GTT1336" i="8"/>
  <c r="GUJ1339" i="8"/>
  <c r="GUJ1336" i="8"/>
  <c r="GUZ1339" i="8"/>
  <c r="GUZ1336" i="8"/>
  <c r="GVP1339" i="8"/>
  <c r="GVP1336" i="8"/>
  <c r="GWF1339" i="8"/>
  <c r="GWF1336" i="8"/>
  <c r="GWV1339" i="8"/>
  <c r="GWV1336" i="8"/>
  <c r="GXL1339" i="8"/>
  <c r="GXL1336" i="8"/>
  <c r="GYB1339" i="8"/>
  <c r="GYB1336" i="8"/>
  <c r="GYR1339" i="8"/>
  <c r="GYR1336" i="8"/>
  <c r="GZH1339" i="8"/>
  <c r="GZH1336" i="8"/>
  <c r="GZX1339" i="8"/>
  <c r="GZX1336" i="8"/>
  <c r="HAN1339" i="8"/>
  <c r="HAN1336" i="8"/>
  <c r="HBD1339" i="8"/>
  <c r="HBD1336" i="8"/>
  <c r="HBT1336" i="8"/>
  <c r="HCJ1336" i="8"/>
  <c r="HCZ1336" i="8"/>
  <c r="HDP1336" i="8"/>
  <c r="HEF1336" i="8"/>
  <c r="HEV1336" i="8"/>
  <c r="HFL1336" i="8"/>
  <c r="HGB1336" i="8"/>
  <c r="HGR1336" i="8"/>
  <c r="HHH1336" i="8"/>
  <c r="HHX1336" i="8"/>
  <c r="HIN1336" i="8"/>
  <c r="HJD1336" i="8"/>
  <c r="HJT1336" i="8"/>
  <c r="HKJ1336" i="8"/>
  <c r="HKZ1336" i="8"/>
  <c r="HLP1336" i="8"/>
  <c r="HMF1336" i="8"/>
  <c r="HMV1336" i="8"/>
  <c r="HNL1336" i="8"/>
  <c r="HOB1336" i="8"/>
  <c r="HOR1336" i="8"/>
  <c r="HPH1336" i="8"/>
  <c r="HPX1336" i="8"/>
  <c r="HQN1336" i="8"/>
  <c r="HRD1336" i="8"/>
  <c r="HRT1336" i="8"/>
  <c r="HSJ1336" i="8"/>
  <c r="HSZ1336" i="8"/>
  <c r="HTP1336" i="8"/>
  <c r="HUF1336" i="8"/>
  <c r="HUV1336" i="8"/>
  <c r="HVL1336" i="8"/>
  <c r="HWB1336" i="8"/>
  <c r="HWR1336" i="8"/>
  <c r="HXH1336" i="8"/>
  <c r="HXX1336" i="8"/>
  <c r="HYN1336" i="8"/>
  <c r="HZD1336" i="8"/>
  <c r="HZT1336" i="8"/>
  <c r="IAJ1336" i="8"/>
  <c r="IAZ1336" i="8"/>
  <c r="IBP1336" i="8"/>
  <c r="ICF1336" i="8"/>
  <c r="ICV1336" i="8"/>
  <c r="IDL1336" i="8"/>
  <c r="IEB1336" i="8"/>
  <c r="IER1336" i="8"/>
  <c r="IFH1336" i="8"/>
  <c r="IFX1336" i="8"/>
  <c r="IGN1336" i="8"/>
  <c r="IHD1336" i="8"/>
  <c r="IHT1336" i="8"/>
  <c r="IIJ1336" i="8"/>
  <c r="IIZ1336" i="8"/>
  <c r="IJP1336" i="8"/>
  <c r="IKF1336" i="8"/>
  <c r="IKV1336" i="8"/>
  <c r="ILL1336" i="8"/>
  <c r="IMB1336" i="8"/>
  <c r="IMR1336" i="8"/>
  <c r="INH1336" i="8"/>
  <c r="INX1339" i="8"/>
  <c r="INX1336" i="8"/>
  <c r="ION1339" i="8"/>
  <c r="ION1336" i="8"/>
  <c r="IPD1339" i="8"/>
  <c r="IPD1336" i="8"/>
  <c r="IPT1339" i="8"/>
  <c r="IPT1336" i="8"/>
  <c r="IQJ1339" i="8"/>
  <c r="IQJ1336" i="8"/>
  <c r="IQZ1339" i="8"/>
  <c r="IQZ1336" i="8"/>
  <c r="IRP1339" i="8"/>
  <c r="IRP1336" i="8"/>
  <c r="ISF1339" i="8"/>
  <c r="ISF1336" i="8"/>
  <c r="ISV1339" i="8"/>
  <c r="ISV1336" i="8"/>
  <c r="ITL1339" i="8"/>
  <c r="ITL1336" i="8"/>
  <c r="IUB1339" i="8"/>
  <c r="IUB1336" i="8"/>
  <c r="IUR1339" i="8"/>
  <c r="IUR1336" i="8"/>
  <c r="IVH1339" i="8"/>
  <c r="IVH1336" i="8"/>
  <c r="IVX1339" i="8"/>
  <c r="IVX1336" i="8"/>
  <c r="IWN1339" i="8"/>
  <c r="IWN1336" i="8"/>
  <c r="IXD1339" i="8"/>
  <c r="IXD1336" i="8"/>
  <c r="IXT1339" i="8"/>
  <c r="IXT1336" i="8"/>
  <c r="IYJ1339" i="8"/>
  <c r="IYJ1336" i="8"/>
  <c r="IYZ1339" i="8"/>
  <c r="IYZ1336" i="8"/>
  <c r="IZP1339" i="8"/>
  <c r="IZP1336" i="8"/>
  <c r="JAF1339" i="8"/>
  <c r="JAF1336" i="8"/>
  <c r="JAV1339" i="8"/>
  <c r="JAV1336" i="8"/>
  <c r="JBL1339" i="8"/>
  <c r="JBL1336" i="8"/>
  <c r="JCB1339" i="8"/>
  <c r="JCB1336" i="8"/>
  <c r="JCR1339" i="8"/>
  <c r="JCR1336" i="8"/>
  <c r="JDH1339" i="8"/>
  <c r="JDH1336" i="8"/>
  <c r="JDX1339" i="8"/>
  <c r="JDX1336" i="8"/>
  <c r="JEN1339" i="8"/>
  <c r="JEN1336" i="8"/>
  <c r="JFD1339" i="8"/>
  <c r="JFD1336" i="8"/>
  <c r="JFT1339" i="8"/>
  <c r="JFT1336" i="8"/>
  <c r="JGJ1339" i="8"/>
  <c r="JGJ1336" i="8"/>
  <c r="JGZ1339" i="8"/>
  <c r="JGZ1336" i="8"/>
  <c r="JHP1339" i="8"/>
  <c r="JHP1336" i="8"/>
  <c r="JIF1339" i="8"/>
  <c r="JIF1336" i="8"/>
  <c r="JIV1339" i="8"/>
  <c r="JIV1336" i="8"/>
  <c r="JJL1339" i="8"/>
  <c r="JJL1336" i="8"/>
  <c r="JKB1339" i="8"/>
  <c r="JKB1336" i="8"/>
  <c r="JKR1339" i="8"/>
  <c r="JKR1336" i="8"/>
  <c r="JLH1339" i="8"/>
  <c r="JLH1336" i="8"/>
  <c r="JLX1339" i="8"/>
  <c r="JLX1336" i="8"/>
  <c r="JMN1339" i="8"/>
  <c r="JMN1336" i="8"/>
  <c r="JND1339" i="8"/>
  <c r="JND1336" i="8"/>
  <c r="JNT1339" i="8"/>
  <c r="JNT1336" i="8"/>
  <c r="JOJ1339" i="8"/>
  <c r="JOJ1336" i="8"/>
  <c r="JOZ1339" i="8"/>
  <c r="JOZ1336" i="8"/>
  <c r="JPP1339" i="8"/>
  <c r="JPP1336" i="8"/>
  <c r="JQF1339" i="8"/>
  <c r="JQF1336" i="8"/>
  <c r="JQV1339" i="8"/>
  <c r="JQV1336" i="8"/>
  <c r="JRL1339" i="8"/>
  <c r="JRL1336" i="8"/>
  <c r="JSB1339" i="8"/>
  <c r="JSB1336" i="8"/>
  <c r="JSR1339" i="8"/>
  <c r="JSR1336" i="8"/>
  <c r="JTH1339" i="8"/>
  <c r="JTH1336" i="8"/>
  <c r="JTX1339" i="8"/>
  <c r="JTX1336" i="8"/>
  <c r="JUN1339" i="8"/>
  <c r="JUN1336" i="8"/>
  <c r="JVD1339" i="8"/>
  <c r="JVD1336" i="8"/>
  <c r="JVT1339" i="8"/>
  <c r="JVT1336" i="8"/>
  <c r="JWJ1339" i="8"/>
  <c r="JWJ1336" i="8"/>
  <c r="JWZ1339" i="8"/>
  <c r="JWZ1336" i="8"/>
  <c r="JXP1339" i="8"/>
  <c r="JXP1336" i="8"/>
  <c r="JYF1339" i="8"/>
  <c r="JYF1336" i="8"/>
  <c r="JYV1339" i="8"/>
  <c r="JYV1336" i="8"/>
  <c r="JZL1339" i="8"/>
  <c r="JZL1336" i="8"/>
  <c r="KAB1339" i="8"/>
  <c r="KAB1336" i="8"/>
  <c r="KAR1339" i="8"/>
  <c r="KAR1336" i="8"/>
  <c r="KBH1339" i="8"/>
  <c r="KBH1336" i="8"/>
  <c r="KBX1339" i="8"/>
  <c r="KBX1336" i="8"/>
  <c r="KCN1339" i="8"/>
  <c r="KCN1336" i="8"/>
  <c r="KDD1339" i="8"/>
  <c r="KDD1336" i="8"/>
  <c r="KDT1339" i="8"/>
  <c r="KDT1336" i="8"/>
  <c r="KEJ1339" i="8"/>
  <c r="KEJ1336" i="8"/>
  <c r="KEZ1339" i="8"/>
  <c r="KEZ1336" i="8"/>
  <c r="KFP1339" i="8"/>
  <c r="KFP1336" i="8"/>
  <c r="KGF1339" i="8"/>
  <c r="KGF1336" i="8"/>
  <c r="KGV1339" i="8"/>
  <c r="KGV1336" i="8"/>
  <c r="KHL1339" i="8"/>
  <c r="KHL1336" i="8"/>
  <c r="KIB1339" i="8"/>
  <c r="KIB1336" i="8"/>
  <c r="KIR1339" i="8"/>
  <c r="KIR1336" i="8"/>
  <c r="KJH1339" i="8"/>
  <c r="KJH1336" i="8"/>
  <c r="KJX1339" i="8"/>
  <c r="KJX1336" i="8"/>
  <c r="KKN1339" i="8"/>
  <c r="KKN1336" i="8"/>
  <c r="KLD1339" i="8"/>
  <c r="KLD1336" i="8"/>
  <c r="KLT1339" i="8"/>
  <c r="KLT1336" i="8"/>
  <c r="KMJ1339" i="8"/>
  <c r="KMJ1336" i="8"/>
  <c r="KMZ1339" i="8"/>
  <c r="KMZ1336" i="8"/>
  <c r="KNP1339" i="8"/>
  <c r="KNP1336" i="8"/>
  <c r="KOF1339" i="8"/>
  <c r="KOF1336" i="8"/>
  <c r="KOV1339" i="8"/>
  <c r="KOV1336" i="8"/>
  <c r="KPL1339" i="8"/>
  <c r="KPL1336" i="8"/>
  <c r="KQB1339" i="8"/>
  <c r="KQB1336" i="8"/>
  <c r="KQR1339" i="8"/>
  <c r="KQR1336" i="8"/>
  <c r="KRH1339" i="8"/>
  <c r="KRH1336" i="8"/>
  <c r="KRX1339" i="8"/>
  <c r="KRX1336" i="8"/>
  <c r="KSN1339" i="8"/>
  <c r="KSN1336" i="8"/>
  <c r="KTD1339" i="8"/>
  <c r="KTD1336" i="8"/>
  <c r="KTT1339" i="8"/>
  <c r="KTT1336" i="8"/>
  <c r="KUJ1339" i="8"/>
  <c r="KUJ1336" i="8"/>
  <c r="KUZ1339" i="8"/>
  <c r="KUZ1336" i="8"/>
  <c r="KVP1339" i="8"/>
  <c r="KVP1336" i="8"/>
  <c r="KWF1339" i="8"/>
  <c r="KWF1336" i="8"/>
  <c r="KWV1339" i="8"/>
  <c r="KWV1336" i="8"/>
  <c r="KXL1339" i="8"/>
  <c r="KXL1336" i="8"/>
  <c r="KYB1339" i="8"/>
  <c r="KYB1336" i="8"/>
  <c r="KYR1339" i="8"/>
  <c r="KYR1336" i="8"/>
  <c r="KZH1339" i="8"/>
  <c r="KZH1336" i="8"/>
  <c r="KZX1339" i="8"/>
  <c r="KZX1336" i="8"/>
  <c r="LAN1339" i="8"/>
  <c r="LAN1336" i="8"/>
  <c r="LBD1339" i="8"/>
  <c r="LBD1336" i="8"/>
  <c r="LBT1339" i="8"/>
  <c r="LBT1336" i="8"/>
  <c r="LCJ1339" i="8"/>
  <c r="LCJ1336" i="8"/>
  <c r="LCZ1339" i="8"/>
  <c r="LCZ1336" i="8"/>
  <c r="LDP1339" i="8"/>
  <c r="LDP1336" i="8"/>
  <c r="LEF1339" i="8"/>
  <c r="LEF1336" i="8"/>
  <c r="LEV1339" i="8"/>
  <c r="LEV1336" i="8"/>
  <c r="LFL1339" i="8"/>
  <c r="LFL1336" i="8"/>
  <c r="LGB1339" i="8"/>
  <c r="LGB1336" i="8"/>
  <c r="LGR1339" i="8"/>
  <c r="LGR1336" i="8"/>
  <c r="LHH1339" i="8"/>
  <c r="LHH1336" i="8"/>
  <c r="LHX1339" i="8"/>
  <c r="LHX1336" i="8"/>
  <c r="LIN1339" i="8"/>
  <c r="LIN1336" i="8"/>
  <c r="LJD1339" i="8"/>
  <c r="LJD1336" i="8"/>
  <c r="LJT1339" i="8"/>
  <c r="LJT1336" i="8"/>
  <c r="LKJ1339" i="8"/>
  <c r="LKJ1336" i="8"/>
  <c r="LKZ1339" i="8"/>
  <c r="LKZ1336" i="8"/>
  <c r="LLP1339" i="8"/>
  <c r="LLP1336" i="8"/>
  <c r="LMF1339" i="8"/>
  <c r="LMF1336" i="8"/>
  <c r="LMV1339" i="8"/>
  <c r="LMV1336" i="8"/>
  <c r="LNL1339" i="8"/>
  <c r="LNL1336" i="8"/>
  <c r="LOB1339" i="8"/>
  <c r="LOB1336" i="8"/>
  <c r="LOR1339" i="8"/>
  <c r="LOR1336" i="8"/>
  <c r="LPH1339" i="8"/>
  <c r="LPH1336" i="8"/>
  <c r="LPX1339" i="8"/>
  <c r="LPX1336" i="8"/>
  <c r="LQN1339" i="8"/>
  <c r="LQN1336" i="8"/>
  <c r="LRD1339" i="8"/>
  <c r="LRD1336" i="8"/>
  <c r="LRT1339" i="8"/>
  <c r="LRT1336" i="8"/>
  <c r="LSJ1339" i="8"/>
  <c r="LSJ1336" i="8"/>
  <c r="LSZ1339" i="8"/>
  <c r="LSZ1336" i="8"/>
  <c r="LTP1339" i="8"/>
  <c r="LTP1336" i="8"/>
  <c r="LUF1339" i="8"/>
  <c r="LUF1336" i="8"/>
  <c r="LUV1339" i="8"/>
  <c r="LUV1336" i="8"/>
  <c r="LVL1339" i="8"/>
  <c r="LVL1336" i="8"/>
  <c r="LWB1339" i="8"/>
  <c r="LWB1336" i="8"/>
  <c r="LWR1339" i="8"/>
  <c r="LWR1336" i="8"/>
  <c r="LXH1339" i="8"/>
  <c r="LXH1336" i="8"/>
  <c r="LXX1339" i="8"/>
  <c r="LXX1336" i="8"/>
  <c r="LYN1339" i="8"/>
  <c r="LYN1336" i="8"/>
  <c r="LZD1339" i="8"/>
  <c r="LZD1336" i="8"/>
  <c r="LZT1339" i="8"/>
  <c r="LZT1336" i="8"/>
  <c r="MAJ1339" i="8"/>
  <c r="MAJ1336" i="8"/>
  <c r="MAZ1339" i="8"/>
  <c r="MAZ1336" i="8"/>
  <c r="MBP1339" i="8"/>
  <c r="MBP1336" i="8"/>
  <c r="MCF1339" i="8"/>
  <c r="MCF1336" i="8"/>
  <c r="MCV1339" i="8"/>
  <c r="MCV1336" i="8"/>
  <c r="MDL1339" i="8"/>
  <c r="MDL1336" i="8"/>
  <c r="MEB1339" i="8"/>
  <c r="MEB1336" i="8"/>
  <c r="MER1339" i="8"/>
  <c r="MER1336" i="8"/>
  <c r="MFH1339" i="8"/>
  <c r="MFH1336" i="8"/>
  <c r="MFX1339" i="8"/>
  <c r="MFX1336" i="8"/>
  <c r="MGN1339" i="8"/>
  <c r="MGN1336" i="8"/>
  <c r="MHD1339" i="8"/>
  <c r="MHD1336" i="8"/>
  <c r="MHT1339" i="8"/>
  <c r="MHT1336" i="8"/>
  <c r="MIJ1339" i="8"/>
  <c r="MIJ1336" i="8"/>
  <c r="MIZ1339" i="8"/>
  <c r="MIZ1336" i="8"/>
  <c r="MJP1339" i="8"/>
  <c r="MJP1336" i="8"/>
  <c r="MKF1339" i="8"/>
  <c r="MKF1336" i="8"/>
  <c r="MKV1339" i="8"/>
  <c r="MKV1336" i="8"/>
  <c r="MLL1339" i="8"/>
  <c r="MLL1336" i="8"/>
  <c r="MMB1339" i="8"/>
  <c r="MMB1336" i="8"/>
  <c r="MMR1339" i="8"/>
  <c r="MMR1336" i="8"/>
  <c r="MNH1339" i="8"/>
  <c r="MNH1336" i="8"/>
  <c r="MNX1339" i="8"/>
  <c r="MNX1336" i="8"/>
  <c r="MON1339" i="8"/>
  <c r="MON1336" i="8"/>
  <c r="MPD1339" i="8"/>
  <c r="MPD1336" i="8"/>
  <c r="MPT1339" i="8"/>
  <c r="MPT1336" i="8"/>
  <c r="MQJ1339" i="8"/>
  <c r="MQJ1336" i="8"/>
  <c r="MQZ1339" i="8"/>
  <c r="MQZ1336" i="8"/>
  <c r="MRP1339" i="8"/>
  <c r="MRP1336" i="8"/>
  <c r="MSF1339" i="8"/>
  <c r="MSF1336" i="8"/>
  <c r="MSV1339" i="8"/>
  <c r="MSV1336" i="8"/>
  <c r="MTL1339" i="8"/>
  <c r="MTL1336" i="8"/>
  <c r="MUB1339" i="8"/>
  <c r="MUB1336" i="8"/>
  <c r="MUR1339" i="8"/>
  <c r="MUR1336" i="8"/>
  <c r="MVH1339" i="8"/>
  <c r="MVH1336" i="8"/>
  <c r="MVX1339" i="8"/>
  <c r="MVX1336" i="8"/>
  <c r="MWN1339" i="8"/>
  <c r="MWN1336" i="8"/>
  <c r="MXD1339" i="8"/>
  <c r="MXD1336" i="8"/>
  <c r="MXT1339" i="8"/>
  <c r="MXT1336" i="8"/>
  <c r="MYJ1339" i="8"/>
  <c r="MYJ1336" i="8"/>
  <c r="MYZ1339" i="8"/>
  <c r="MYZ1336" i="8"/>
  <c r="MZP1339" i="8"/>
  <c r="MZP1336" i="8"/>
  <c r="NAF1339" i="8"/>
  <c r="NAF1336" i="8"/>
  <c r="NAV1339" i="8"/>
  <c r="NAV1336" i="8"/>
  <c r="NBL1339" i="8"/>
  <c r="NBL1336" i="8"/>
  <c r="NCB1339" i="8"/>
  <c r="NCB1336" i="8"/>
  <c r="NCR1339" i="8"/>
  <c r="NCR1336" i="8"/>
  <c r="NDH1339" i="8"/>
  <c r="NDH1336" i="8"/>
  <c r="NDX1339" i="8"/>
  <c r="NDX1336" i="8"/>
  <c r="NEN1339" i="8"/>
  <c r="NEN1336" i="8"/>
  <c r="NFD1339" i="8"/>
  <c r="NFD1336" i="8"/>
  <c r="NFT1339" i="8"/>
  <c r="NFT1336" i="8"/>
  <c r="NGJ1339" i="8"/>
  <c r="NGJ1336" i="8"/>
  <c r="NGZ1339" i="8"/>
  <c r="NGZ1336" i="8"/>
  <c r="NHP1339" i="8"/>
  <c r="NHP1336" i="8"/>
  <c r="NIF1339" i="8"/>
  <c r="NIF1336" i="8"/>
  <c r="NIV1339" i="8"/>
  <c r="NIV1336" i="8"/>
  <c r="NJL1339" i="8"/>
  <c r="NJL1336" i="8"/>
  <c r="NKB1339" i="8"/>
  <c r="NKB1336" i="8"/>
  <c r="NKR1339" i="8"/>
  <c r="NKR1336" i="8"/>
  <c r="NLH1339" i="8"/>
  <c r="NLH1336" i="8"/>
  <c r="NLX1339" i="8"/>
  <c r="NLX1336" i="8"/>
  <c r="NMN1339" i="8"/>
  <c r="NMN1336" i="8"/>
  <c r="NND1339" i="8"/>
  <c r="NND1336" i="8"/>
  <c r="NNT1339" i="8"/>
  <c r="NNT1336" i="8"/>
  <c r="NOJ1339" i="8"/>
  <c r="NOJ1336" i="8"/>
  <c r="NOZ1339" i="8"/>
  <c r="NOZ1336" i="8"/>
  <c r="NPP1339" i="8"/>
  <c r="NPP1336" i="8"/>
  <c r="NQF1339" i="8"/>
  <c r="NQF1336" i="8"/>
  <c r="NQV1339" i="8"/>
  <c r="NQV1336" i="8"/>
  <c r="NRL1339" i="8"/>
  <c r="NRL1336" i="8"/>
  <c r="NSB1339" i="8"/>
  <c r="NSB1336" i="8"/>
  <c r="NSR1339" i="8"/>
  <c r="NSR1336" i="8"/>
  <c r="NTH1339" i="8"/>
  <c r="NTH1336" i="8"/>
  <c r="NTX1339" i="8"/>
  <c r="NTX1336" i="8"/>
  <c r="NUN1339" i="8"/>
  <c r="NUN1336" i="8"/>
  <c r="NVD1339" i="8"/>
  <c r="NVD1336" i="8"/>
  <c r="NVT1339" i="8"/>
  <c r="NVT1336" i="8"/>
  <c r="NWJ1339" i="8"/>
  <c r="NWJ1336" i="8"/>
  <c r="NWZ1339" i="8"/>
  <c r="NWZ1336" i="8"/>
  <c r="NXP1339" i="8"/>
  <c r="NXP1336" i="8"/>
  <c r="NYF1339" i="8"/>
  <c r="NYF1336" i="8"/>
  <c r="NYV1339" i="8"/>
  <c r="NYV1336" i="8"/>
  <c r="NZL1339" i="8"/>
  <c r="NZL1336" i="8"/>
  <c r="OAB1339" i="8"/>
  <c r="OAB1336" i="8"/>
  <c r="OAR1339" i="8"/>
  <c r="OAR1336" i="8"/>
  <c r="OBH1339" i="8"/>
  <c r="OBH1336" i="8"/>
  <c r="OBX1339" i="8"/>
  <c r="OBX1336" i="8"/>
  <c r="OCN1339" i="8"/>
  <c r="OCN1336" i="8"/>
  <c r="ODD1339" i="8"/>
  <c r="ODD1336" i="8"/>
  <c r="ODT1339" i="8"/>
  <c r="ODT1336" i="8"/>
  <c r="OEJ1339" i="8"/>
  <c r="OEJ1336" i="8"/>
  <c r="OEZ1339" i="8"/>
  <c r="OEZ1336" i="8"/>
  <c r="OFP1339" i="8"/>
  <c r="OFP1336" i="8"/>
  <c r="OGF1339" i="8"/>
  <c r="OGF1336" i="8"/>
  <c r="OGV1339" i="8"/>
  <c r="OGV1336" i="8"/>
  <c r="OHL1339" i="8"/>
  <c r="OHL1336" i="8"/>
  <c r="OIB1339" i="8"/>
  <c r="OIB1336" i="8"/>
  <c r="OIR1339" i="8"/>
  <c r="OIR1336" i="8"/>
  <c r="OJH1339" i="8"/>
  <c r="OJH1336" i="8"/>
  <c r="OJX1339" i="8"/>
  <c r="OJX1336" i="8"/>
  <c r="OKN1339" i="8"/>
  <c r="OKN1336" i="8"/>
  <c r="OLD1339" i="8"/>
  <c r="OLD1336" i="8"/>
  <c r="OLT1339" i="8"/>
  <c r="OLT1336" i="8"/>
  <c r="OMJ1339" i="8"/>
  <c r="OMJ1336" i="8"/>
  <c r="OMZ1339" i="8"/>
  <c r="OMZ1336" i="8"/>
  <c r="ONP1339" i="8"/>
  <c r="ONP1336" i="8"/>
  <c r="OOF1339" i="8"/>
  <c r="OOF1336" i="8"/>
  <c r="OOV1339" i="8"/>
  <c r="OOV1336" i="8"/>
  <c r="OPL1339" i="8"/>
  <c r="OPL1336" i="8"/>
  <c r="OQB1339" i="8"/>
  <c r="OQB1336" i="8"/>
  <c r="OQR1339" i="8"/>
  <c r="OQR1336" i="8"/>
  <c r="ORH1339" i="8"/>
  <c r="ORH1336" i="8"/>
  <c r="ORX1339" i="8"/>
  <c r="ORX1336" i="8"/>
  <c r="OSN1339" i="8"/>
  <c r="OSN1336" i="8"/>
  <c r="OTD1339" i="8"/>
  <c r="OTD1336" i="8"/>
  <c r="OTT1339" i="8"/>
  <c r="OTT1336" i="8"/>
  <c r="OUJ1339" i="8"/>
  <c r="OUJ1336" i="8"/>
  <c r="OUZ1339" i="8"/>
  <c r="OUZ1336" i="8"/>
  <c r="OVP1339" i="8"/>
  <c r="OVP1336" i="8"/>
  <c r="OWF1339" i="8"/>
  <c r="OWF1336" i="8"/>
  <c r="OWV1339" i="8"/>
  <c r="OWV1336" i="8"/>
  <c r="OXL1339" i="8"/>
  <c r="OXL1336" i="8"/>
  <c r="OYB1339" i="8"/>
  <c r="OYB1336" i="8"/>
  <c r="OYR1339" i="8"/>
  <c r="OYR1336" i="8"/>
  <c r="OZH1339" i="8"/>
  <c r="OZH1336" i="8"/>
  <c r="OZX1339" i="8"/>
  <c r="OZX1336" i="8"/>
  <c r="PAN1339" i="8"/>
  <c r="PAN1336" i="8"/>
  <c r="PBD1339" i="8"/>
  <c r="PBD1336" i="8"/>
  <c r="PBT1339" i="8"/>
  <c r="PBT1336" i="8"/>
  <c r="PCJ1339" i="8"/>
  <c r="PCJ1336" i="8"/>
  <c r="PCZ1339" i="8"/>
  <c r="PCZ1336" i="8"/>
  <c r="PDP1339" i="8"/>
  <c r="PDP1336" i="8"/>
  <c r="PEF1339" i="8"/>
  <c r="PEF1336" i="8"/>
  <c r="PEV1339" i="8"/>
  <c r="PEV1336" i="8"/>
  <c r="PFL1339" i="8"/>
  <c r="PFL1336" i="8"/>
  <c r="PGB1339" i="8"/>
  <c r="PGB1336" i="8"/>
  <c r="PGR1339" i="8"/>
  <c r="PGR1336" i="8"/>
  <c r="PHH1339" i="8"/>
  <c r="PHH1336" i="8"/>
  <c r="PHX1339" i="8"/>
  <c r="PHX1336" i="8"/>
  <c r="PIN1339" i="8"/>
  <c r="PIN1336" i="8"/>
  <c r="PJD1339" i="8"/>
  <c r="PJD1336" i="8"/>
  <c r="PJT1339" i="8"/>
  <c r="PJT1336" i="8"/>
  <c r="PKJ1339" i="8"/>
  <c r="PKJ1336" i="8"/>
  <c r="PKZ1339" i="8"/>
  <c r="PKZ1336" i="8"/>
  <c r="PLP1339" i="8"/>
  <c r="PLP1336" i="8"/>
  <c r="PMF1339" i="8"/>
  <c r="PMF1336" i="8"/>
  <c r="PMV1339" i="8"/>
  <c r="PMV1336" i="8"/>
  <c r="PNL1339" i="8"/>
  <c r="PNL1336" i="8"/>
  <c r="POB1339" i="8"/>
  <c r="POB1336" i="8"/>
  <c r="POR1339" i="8"/>
  <c r="POR1336" i="8"/>
  <c r="PPH1339" i="8"/>
  <c r="PPH1336" i="8"/>
  <c r="PPX1339" i="8"/>
  <c r="PPX1336" i="8"/>
  <c r="PQN1339" i="8"/>
  <c r="PQN1336" i="8"/>
  <c r="PRD1339" i="8"/>
  <c r="PRD1336" i="8"/>
  <c r="PRT1339" i="8"/>
  <c r="PRT1336" i="8"/>
  <c r="PSJ1339" i="8"/>
  <c r="PSJ1336" i="8"/>
  <c r="PSZ1339" i="8"/>
  <c r="PSZ1336" i="8"/>
  <c r="PTP1339" i="8"/>
  <c r="PTP1336" i="8"/>
  <c r="PUF1339" i="8"/>
  <c r="PUF1336" i="8"/>
  <c r="PUV1339" i="8"/>
  <c r="PUV1336" i="8"/>
  <c r="PVL1339" i="8"/>
  <c r="PVL1336" i="8"/>
  <c r="PWB1339" i="8"/>
  <c r="PWB1336" i="8"/>
  <c r="PWR1339" i="8"/>
  <c r="PWR1336" i="8"/>
  <c r="PXH1339" i="8"/>
  <c r="PXH1336" i="8"/>
  <c r="PXX1339" i="8"/>
  <c r="PXX1336" i="8"/>
  <c r="PYN1339" i="8"/>
  <c r="PYN1336" i="8"/>
  <c r="PZD1339" i="8"/>
  <c r="PZD1336" i="8"/>
  <c r="PZT1339" i="8"/>
  <c r="PZT1336" i="8"/>
  <c r="QAJ1339" i="8"/>
  <c r="QAJ1336" i="8"/>
  <c r="QAZ1339" i="8"/>
  <c r="QAZ1336" i="8"/>
  <c r="QBP1339" i="8"/>
  <c r="QBP1336" i="8"/>
  <c r="QCF1339" i="8"/>
  <c r="QCF1336" i="8"/>
  <c r="QCV1339" i="8"/>
  <c r="QCV1336" i="8"/>
  <c r="QDL1339" i="8"/>
  <c r="QDL1336" i="8"/>
  <c r="QEB1339" i="8"/>
  <c r="QEB1336" i="8"/>
  <c r="QER1339" i="8"/>
  <c r="QER1336" i="8"/>
  <c r="QFH1339" i="8"/>
  <c r="QFH1336" i="8"/>
  <c r="QFX1339" i="8"/>
  <c r="QFX1336" i="8"/>
  <c r="QGN1339" i="8"/>
  <c r="QGN1336" i="8"/>
  <c r="QHD1339" i="8"/>
  <c r="QHD1336" i="8"/>
  <c r="QHT1339" i="8"/>
  <c r="QHT1336" i="8"/>
  <c r="QIJ1339" i="8"/>
  <c r="QIJ1336" i="8"/>
  <c r="QIZ1339" i="8"/>
  <c r="QIZ1336" i="8"/>
  <c r="QJP1339" i="8"/>
  <c r="QJP1336" i="8"/>
  <c r="QKF1339" i="8"/>
  <c r="QKF1336" i="8"/>
  <c r="QKV1339" i="8"/>
  <c r="QKV1336" i="8"/>
  <c r="QLL1339" i="8"/>
  <c r="QLL1336" i="8"/>
  <c r="QMB1339" i="8"/>
  <c r="QMB1336" i="8"/>
  <c r="QMR1339" i="8"/>
  <c r="QMR1336" i="8"/>
  <c r="QNH1339" i="8"/>
  <c r="QNH1336" i="8"/>
  <c r="QNX1339" i="8"/>
  <c r="QNX1336" i="8"/>
  <c r="QON1339" i="8"/>
  <c r="QON1336" i="8"/>
  <c r="QPD1339" i="8"/>
  <c r="QPD1336" i="8"/>
  <c r="QPT1339" i="8"/>
  <c r="QPT1336" i="8"/>
  <c r="QQJ1339" i="8"/>
  <c r="QQJ1336" i="8"/>
  <c r="QQZ1339" i="8"/>
  <c r="QQZ1336" i="8"/>
  <c r="QRP1339" i="8"/>
  <c r="QRP1336" i="8"/>
  <c r="QSF1339" i="8"/>
  <c r="QSF1336" i="8"/>
  <c r="QSV1339" i="8"/>
  <c r="QSV1336" i="8"/>
  <c r="QTL1339" i="8"/>
  <c r="QTL1336" i="8"/>
  <c r="QUB1339" i="8"/>
  <c r="QUB1336" i="8"/>
  <c r="QUR1339" i="8"/>
  <c r="QUR1336" i="8"/>
  <c r="QVH1339" i="8"/>
  <c r="QVH1336" i="8"/>
  <c r="QVX1339" i="8"/>
  <c r="QVX1336" i="8"/>
  <c r="QWN1339" i="8"/>
  <c r="QWN1336" i="8"/>
  <c r="QXD1339" i="8"/>
  <c r="QXD1336" i="8"/>
  <c r="QXT1339" i="8"/>
  <c r="QXT1336" i="8"/>
  <c r="QYJ1339" i="8"/>
  <c r="QYJ1336" i="8"/>
  <c r="QYZ1339" i="8"/>
  <c r="QYZ1336" i="8"/>
  <c r="QZP1339" i="8"/>
  <c r="QZP1336" i="8"/>
  <c r="RAF1339" i="8"/>
  <c r="RAF1336" i="8"/>
  <c r="RAV1339" i="8"/>
  <c r="RAV1336" i="8"/>
  <c r="RBL1339" i="8"/>
  <c r="RBL1336" i="8"/>
  <c r="RCB1339" i="8"/>
  <c r="RCB1336" i="8"/>
  <c r="RCR1339" i="8"/>
  <c r="RCR1336" i="8"/>
  <c r="RDH1339" i="8"/>
  <c r="RDH1336" i="8"/>
  <c r="RDX1339" i="8"/>
  <c r="RDX1336" i="8"/>
  <c r="REN1339" i="8"/>
  <c r="REN1336" i="8"/>
  <c r="RFD1339" i="8"/>
  <c r="RFD1336" i="8"/>
  <c r="RFT1339" i="8"/>
  <c r="RFT1336" i="8"/>
  <c r="RGJ1339" i="8"/>
  <c r="RGJ1336" i="8"/>
  <c r="RGZ1339" i="8"/>
  <c r="RGZ1336" i="8"/>
  <c r="RHP1339" i="8"/>
  <c r="RHP1336" i="8"/>
  <c r="RIF1339" i="8"/>
  <c r="RIF1336" i="8"/>
  <c r="RIV1339" i="8"/>
  <c r="RIV1336" i="8"/>
  <c r="RJL1339" i="8"/>
  <c r="RJL1336" i="8"/>
  <c r="RKB1339" i="8"/>
  <c r="RKB1336" i="8"/>
  <c r="RKR1339" i="8"/>
  <c r="RKR1336" i="8"/>
  <c r="RLH1339" i="8"/>
  <c r="RLH1336" i="8"/>
  <c r="RLX1339" i="8"/>
  <c r="RLX1336" i="8"/>
  <c r="RMN1339" i="8"/>
  <c r="RMN1336" i="8"/>
  <c r="RND1339" i="8"/>
  <c r="RND1336" i="8"/>
  <c r="RNT1339" i="8"/>
  <c r="RNT1336" i="8"/>
  <c r="ROJ1339" i="8"/>
  <c r="ROJ1336" i="8"/>
  <c r="ROZ1339" i="8"/>
  <c r="ROZ1336" i="8"/>
  <c r="RPP1339" i="8"/>
  <c r="RPP1336" i="8"/>
  <c r="RQF1339" i="8"/>
  <c r="RQF1336" i="8"/>
  <c r="RQV1339" i="8"/>
  <c r="RQV1336" i="8"/>
  <c r="RRL1339" i="8"/>
  <c r="RRL1336" i="8"/>
  <c r="RSB1339" i="8"/>
  <c r="RSB1336" i="8"/>
  <c r="RSR1339" i="8"/>
  <c r="RSR1336" i="8"/>
  <c r="RTH1339" i="8"/>
  <c r="RTH1336" i="8"/>
  <c r="RTX1339" i="8"/>
  <c r="RTX1336" i="8"/>
  <c r="RUN1339" i="8"/>
  <c r="RUN1336" i="8"/>
  <c r="RVD1339" i="8"/>
  <c r="RVD1336" i="8"/>
  <c r="RVT1339" i="8"/>
  <c r="RVT1336" i="8"/>
  <c r="RWJ1339" i="8"/>
  <c r="RWJ1336" i="8"/>
  <c r="RWZ1339" i="8"/>
  <c r="RWZ1336" i="8"/>
  <c r="RXP1339" i="8"/>
  <c r="RXP1336" i="8"/>
  <c r="RYF1339" i="8"/>
  <c r="RYF1336" i="8"/>
  <c r="RYV1339" i="8"/>
  <c r="RYV1336" i="8"/>
  <c r="RZL1339" i="8"/>
  <c r="RZL1336" i="8"/>
  <c r="SAB1339" i="8"/>
  <c r="SAB1336" i="8"/>
  <c r="SAR1339" i="8"/>
  <c r="SAR1336" i="8"/>
  <c r="SBH1339" i="8"/>
  <c r="SBH1336" i="8"/>
  <c r="SBX1339" i="8"/>
  <c r="SBX1336" i="8"/>
  <c r="SCN1339" i="8"/>
  <c r="SCN1336" i="8"/>
  <c r="SDD1339" i="8"/>
  <c r="SDD1336" i="8"/>
  <c r="SDT1339" i="8"/>
  <c r="SDT1336" i="8"/>
  <c r="SEJ1339" i="8"/>
  <c r="SEJ1336" i="8"/>
  <c r="SEZ1339" i="8"/>
  <c r="SEZ1336" i="8"/>
  <c r="SFP1339" i="8"/>
  <c r="SFP1336" i="8"/>
  <c r="SGF1339" i="8"/>
  <c r="SGF1336" i="8"/>
  <c r="SGV1339" i="8"/>
  <c r="SGV1336" i="8"/>
  <c r="SHL1339" i="8"/>
  <c r="SHL1336" i="8"/>
  <c r="SIB1339" i="8"/>
  <c r="SIB1336" i="8"/>
  <c r="SIR1339" i="8"/>
  <c r="SIR1336" i="8"/>
  <c r="SJH1339" i="8"/>
  <c r="SJH1336" i="8"/>
  <c r="SJX1339" i="8"/>
  <c r="SJX1336" i="8"/>
  <c r="SKN1339" i="8"/>
  <c r="SKN1336" i="8"/>
  <c r="SLD1339" i="8"/>
  <c r="SLD1336" i="8"/>
  <c r="SLT1339" i="8"/>
  <c r="SLT1336" i="8"/>
  <c r="SMJ1339" i="8"/>
  <c r="SMJ1336" i="8"/>
  <c r="SMZ1339" i="8"/>
  <c r="SMZ1336" i="8"/>
  <c r="SNP1339" i="8"/>
  <c r="SNP1336" i="8"/>
  <c r="SOF1339" i="8"/>
  <c r="SOF1336" i="8"/>
  <c r="SOV1339" i="8"/>
  <c r="SOV1336" i="8"/>
  <c r="SPL1339" i="8"/>
  <c r="SPL1336" i="8"/>
  <c r="SQB1339" i="8"/>
  <c r="SQB1336" i="8"/>
  <c r="SQR1339" i="8"/>
  <c r="SQR1336" i="8"/>
  <c r="SRH1339" i="8"/>
  <c r="SRH1336" i="8"/>
  <c r="SRX1339" i="8"/>
  <c r="SRX1336" i="8"/>
  <c r="SSN1339" i="8"/>
  <c r="SSN1336" i="8"/>
  <c r="STD1339" i="8"/>
  <c r="STD1336" i="8"/>
  <c r="STT1339" i="8"/>
  <c r="STT1336" i="8"/>
  <c r="SUJ1339" i="8"/>
  <c r="SUJ1336" i="8"/>
  <c r="SUZ1339" i="8"/>
  <c r="SUZ1336" i="8"/>
  <c r="SVP1339" i="8"/>
  <c r="SVP1336" i="8"/>
  <c r="SWF1339" i="8"/>
  <c r="SWF1336" i="8"/>
  <c r="SWV1339" i="8"/>
  <c r="SWV1336" i="8"/>
  <c r="SXL1339" i="8"/>
  <c r="SXL1336" i="8"/>
  <c r="SYB1339" i="8"/>
  <c r="SYB1336" i="8"/>
  <c r="SYR1339" i="8"/>
  <c r="SYR1336" i="8"/>
  <c r="SZH1339" i="8"/>
  <c r="SZH1336" i="8"/>
  <c r="SZX1339" i="8"/>
  <c r="SZX1336" i="8"/>
  <c r="TAN1339" i="8"/>
  <c r="TAN1336" i="8"/>
  <c r="TBD1339" i="8"/>
  <c r="TBD1336" i="8"/>
  <c r="TBT1339" i="8"/>
  <c r="TBT1336" i="8"/>
  <c r="TCJ1339" i="8"/>
  <c r="TCJ1336" i="8"/>
  <c r="TCZ1339" i="8"/>
  <c r="TCZ1336" i="8"/>
  <c r="TDP1339" i="8"/>
  <c r="TDP1336" i="8"/>
  <c r="TEF1339" i="8"/>
  <c r="TEF1336" i="8"/>
  <c r="TEV1339" i="8"/>
  <c r="TEV1336" i="8"/>
  <c r="TFL1339" i="8"/>
  <c r="TFL1336" i="8"/>
  <c r="TGB1339" i="8"/>
  <c r="TGB1336" i="8"/>
  <c r="TGR1339" i="8"/>
  <c r="TGR1336" i="8"/>
  <c r="THH1339" i="8"/>
  <c r="THH1336" i="8"/>
  <c r="THX1339" i="8"/>
  <c r="THX1336" i="8"/>
  <c r="TIN1339" i="8"/>
  <c r="TIN1336" i="8"/>
  <c r="TJD1339" i="8"/>
  <c r="TJD1336" i="8"/>
  <c r="TJT1339" i="8"/>
  <c r="TJT1336" i="8"/>
  <c r="TKJ1339" i="8"/>
  <c r="TKJ1336" i="8"/>
  <c r="TKZ1339" i="8"/>
  <c r="TKZ1336" i="8"/>
  <c r="TLP1339" i="8"/>
  <c r="TLP1336" i="8"/>
  <c r="TMF1339" i="8"/>
  <c r="TMF1336" i="8"/>
  <c r="TMV1339" i="8"/>
  <c r="TMV1336" i="8"/>
  <c r="TNL1339" i="8"/>
  <c r="TNL1336" i="8"/>
  <c r="TOB1339" i="8"/>
  <c r="TOB1336" i="8"/>
  <c r="TOR1339" i="8"/>
  <c r="TOR1336" i="8"/>
  <c r="TPH1339" i="8"/>
  <c r="TPH1336" i="8"/>
  <c r="TPX1339" i="8"/>
  <c r="TPX1336" i="8"/>
  <c r="TQN1339" i="8"/>
  <c r="TQN1336" i="8"/>
  <c r="TRD1339" i="8"/>
  <c r="TRD1336" i="8"/>
  <c r="TRT1339" i="8"/>
  <c r="TRT1336" i="8"/>
  <c r="TSJ1339" i="8"/>
  <c r="TSJ1336" i="8"/>
  <c r="TSZ1339" i="8"/>
  <c r="TSZ1336" i="8"/>
  <c r="TTP1339" i="8"/>
  <c r="TTP1336" i="8"/>
  <c r="TUF1339" i="8"/>
  <c r="TUF1336" i="8"/>
  <c r="TUV1339" i="8"/>
  <c r="TUV1336" i="8"/>
  <c r="TVL1339" i="8"/>
  <c r="TVL1336" i="8"/>
  <c r="TWB1339" i="8"/>
  <c r="TWB1336" i="8"/>
  <c r="TWR1339" i="8"/>
  <c r="TWR1336" i="8"/>
  <c r="TXH1339" i="8"/>
  <c r="TXH1336" i="8"/>
  <c r="TXX1339" i="8"/>
  <c r="TXX1336" i="8"/>
  <c r="TYN1339" i="8"/>
  <c r="TYN1336" i="8"/>
  <c r="TZD1339" i="8"/>
  <c r="TZD1336" i="8"/>
  <c r="TZT1339" i="8"/>
  <c r="TZT1336" i="8"/>
  <c r="UAJ1339" i="8"/>
  <c r="UAJ1336" i="8"/>
  <c r="UAZ1339" i="8"/>
  <c r="UAZ1336" i="8"/>
  <c r="UBP1339" i="8"/>
  <c r="UBP1336" i="8"/>
  <c r="UCF1339" i="8"/>
  <c r="UCF1336" i="8"/>
  <c r="UCV1339" i="8"/>
  <c r="UCV1336" i="8"/>
  <c r="UDL1339" i="8"/>
  <c r="UDL1336" i="8"/>
  <c r="UEB1339" i="8"/>
  <c r="UEB1336" i="8"/>
  <c r="UER1339" i="8"/>
  <c r="UER1336" i="8"/>
  <c r="UFH1339" i="8"/>
  <c r="UFH1336" i="8"/>
  <c r="UFX1339" i="8"/>
  <c r="UFX1336" i="8"/>
  <c r="UGN1339" i="8"/>
  <c r="UGN1336" i="8"/>
  <c r="UHD1339" i="8"/>
  <c r="UHD1336" i="8"/>
  <c r="UHT1339" i="8"/>
  <c r="UHT1336" i="8"/>
  <c r="UIJ1339" i="8"/>
  <c r="UIJ1336" i="8"/>
  <c r="UIZ1339" i="8"/>
  <c r="UIZ1336" i="8"/>
  <c r="UJP1339" i="8"/>
  <c r="UJP1336" i="8"/>
  <c r="UKF1339" i="8"/>
  <c r="UKF1336" i="8"/>
  <c r="UKV1339" i="8"/>
  <c r="UKV1336" i="8"/>
  <c r="ULL1339" i="8"/>
  <c r="ULL1336" i="8"/>
  <c r="UMB1339" i="8"/>
  <c r="UMB1336" i="8"/>
  <c r="UMR1339" i="8"/>
  <c r="UMR1336" i="8"/>
  <c r="UNH1339" i="8"/>
  <c r="UNH1336" i="8"/>
  <c r="UNX1339" i="8"/>
  <c r="UNX1336" i="8"/>
  <c r="UON1339" i="8"/>
  <c r="UON1336" i="8"/>
  <c r="UPD1339" i="8"/>
  <c r="UPD1336" i="8"/>
  <c r="UPT1339" i="8"/>
  <c r="UPT1336" i="8"/>
  <c r="UQJ1339" i="8"/>
  <c r="UQJ1336" i="8"/>
  <c r="UQZ1339" i="8"/>
  <c r="UQZ1336" i="8"/>
  <c r="URP1339" i="8"/>
  <c r="URP1336" i="8"/>
  <c r="USF1339" i="8"/>
  <c r="USF1336" i="8"/>
  <c r="USV1339" i="8"/>
  <c r="USV1336" i="8"/>
  <c r="UTL1339" i="8"/>
  <c r="UTL1336" i="8"/>
  <c r="UUB1339" i="8"/>
  <c r="UUB1336" i="8"/>
  <c r="UUR1339" i="8"/>
  <c r="UUR1336" i="8"/>
  <c r="UVH1339" i="8"/>
  <c r="UVH1336" i="8"/>
  <c r="UVX1339" i="8"/>
  <c r="UVX1336" i="8"/>
  <c r="UWN1339" i="8"/>
  <c r="UWN1336" i="8"/>
  <c r="UXD1339" i="8"/>
  <c r="UXD1336" i="8"/>
  <c r="UXT1339" i="8"/>
  <c r="UXT1336" i="8"/>
  <c r="UYJ1339" i="8"/>
  <c r="UYJ1336" i="8"/>
  <c r="UYZ1339" i="8"/>
  <c r="UYZ1336" i="8"/>
  <c r="UZP1339" i="8"/>
  <c r="UZP1336" i="8"/>
  <c r="VAF1339" i="8"/>
  <c r="VAF1336" i="8"/>
  <c r="VAV1339" i="8"/>
  <c r="VAV1336" i="8"/>
  <c r="VBL1339" i="8"/>
  <c r="VBL1336" i="8"/>
  <c r="VCB1339" i="8"/>
  <c r="VCB1336" i="8"/>
  <c r="VCR1339" i="8"/>
  <c r="VCR1336" i="8"/>
  <c r="VDH1339" i="8"/>
  <c r="VDH1336" i="8"/>
  <c r="VDX1339" i="8"/>
  <c r="VDX1336" i="8"/>
  <c r="VEN1339" i="8"/>
  <c r="VEN1336" i="8"/>
  <c r="VFD1339" i="8"/>
  <c r="VFD1336" i="8"/>
  <c r="VFT1339" i="8"/>
  <c r="VFT1336" i="8"/>
  <c r="VGJ1339" i="8"/>
  <c r="VGJ1336" i="8"/>
  <c r="VGZ1339" i="8"/>
  <c r="VGZ1336" i="8"/>
  <c r="VHP1339" i="8"/>
  <c r="VHP1336" i="8"/>
  <c r="VIF1339" i="8"/>
  <c r="VIF1336" i="8"/>
  <c r="VIV1339" i="8"/>
  <c r="VIV1336" i="8"/>
  <c r="VJL1339" i="8"/>
  <c r="VJL1336" i="8"/>
  <c r="VKB1339" i="8"/>
  <c r="VKB1336" i="8"/>
  <c r="VKR1339" i="8"/>
  <c r="VKR1336" i="8"/>
  <c r="VLH1339" i="8"/>
  <c r="VLH1336" i="8"/>
  <c r="VLX1339" i="8"/>
  <c r="VLX1336" i="8"/>
  <c r="VMN1339" i="8"/>
  <c r="VMN1336" i="8"/>
  <c r="VND1339" i="8"/>
  <c r="VND1336" i="8"/>
  <c r="VNT1339" i="8"/>
  <c r="VNT1336" i="8"/>
  <c r="VOJ1339" i="8"/>
  <c r="VOJ1336" i="8"/>
  <c r="VOZ1339" i="8"/>
  <c r="VOZ1336" i="8"/>
  <c r="VPP1339" i="8"/>
  <c r="VPP1336" i="8"/>
  <c r="VQF1339" i="8"/>
  <c r="VQF1336" i="8"/>
  <c r="VQV1339" i="8"/>
  <c r="VQV1336" i="8"/>
  <c r="VRL1339" i="8"/>
  <c r="VRL1336" i="8"/>
  <c r="VSB1339" i="8"/>
  <c r="VSB1336" i="8"/>
  <c r="VSR1339" i="8"/>
  <c r="VSR1336" i="8"/>
  <c r="VTH1339" i="8"/>
  <c r="VTH1336" i="8"/>
  <c r="VTX1339" i="8"/>
  <c r="VTX1336" i="8"/>
  <c r="VUN1339" i="8"/>
  <c r="VUN1336" i="8"/>
  <c r="VVD1339" i="8"/>
  <c r="VVD1336" i="8"/>
  <c r="VVT1339" i="8"/>
  <c r="VVT1336" i="8"/>
  <c r="VWJ1339" i="8"/>
  <c r="VWJ1336" i="8"/>
  <c r="VWZ1339" i="8"/>
  <c r="VWZ1336" i="8"/>
  <c r="VXP1339" i="8"/>
  <c r="VXP1336" i="8"/>
  <c r="VYF1339" i="8"/>
  <c r="VYF1336" i="8"/>
  <c r="VYV1339" i="8"/>
  <c r="VYV1336" i="8"/>
  <c r="VZL1339" i="8"/>
  <c r="VZL1336" i="8"/>
  <c r="WAB1339" i="8"/>
  <c r="WAB1336" i="8"/>
  <c r="WAR1339" i="8"/>
  <c r="WAR1336" i="8"/>
  <c r="WBH1339" i="8"/>
  <c r="WBH1336" i="8"/>
  <c r="WBX1339" i="8"/>
  <c r="WBX1336" i="8"/>
  <c r="WCN1339" i="8"/>
  <c r="WCN1336" i="8"/>
  <c r="WDD1339" i="8"/>
  <c r="WDD1336" i="8"/>
  <c r="WDT1339" i="8"/>
  <c r="WDT1336" i="8"/>
  <c r="WEJ1339" i="8"/>
  <c r="WEJ1336" i="8"/>
  <c r="WEZ1339" i="8"/>
  <c r="WEZ1336" i="8"/>
  <c r="WFP1339" i="8"/>
  <c r="WFP1336" i="8"/>
  <c r="WGF1339" i="8"/>
  <c r="WGF1336" i="8"/>
  <c r="WGV1339" i="8"/>
  <c r="WGV1336" i="8"/>
  <c r="WHL1339" i="8"/>
  <c r="WHL1336" i="8"/>
  <c r="WIB1339" i="8"/>
  <c r="WIB1336" i="8"/>
  <c r="WIR1339" i="8"/>
  <c r="WIR1336" i="8"/>
  <c r="WJH1339" i="8"/>
  <c r="WJH1336" i="8"/>
  <c r="WJX1339" i="8"/>
  <c r="WJX1336" i="8"/>
  <c r="WKN1339" i="8"/>
  <c r="WKN1336" i="8"/>
  <c r="WLD1339" i="8"/>
  <c r="WLD1336" i="8"/>
  <c r="WLT1339" i="8"/>
  <c r="WLT1336" i="8"/>
  <c r="WMJ1339" i="8"/>
  <c r="WMJ1336" i="8"/>
  <c r="WMZ1339" i="8"/>
  <c r="WMZ1336" i="8"/>
  <c r="WNP1339" i="8"/>
  <c r="WNP1336" i="8"/>
  <c r="WOF1339" i="8"/>
  <c r="WOF1336" i="8"/>
  <c r="WOV1339" i="8"/>
  <c r="WOV1336" i="8"/>
  <c r="WPL1339" i="8"/>
  <c r="WPL1336" i="8"/>
  <c r="WQB1339" i="8"/>
  <c r="WQB1336" i="8"/>
  <c r="WQR1339" i="8"/>
  <c r="WQR1336" i="8"/>
  <c r="WRH1339" i="8"/>
  <c r="WRH1336" i="8"/>
  <c r="WRX1339" i="8"/>
  <c r="WRX1336" i="8"/>
  <c r="WSN1339" i="8"/>
  <c r="WSN1336" i="8"/>
  <c r="WTD1339" i="8"/>
  <c r="WTD1336" i="8"/>
  <c r="WTT1339" i="8"/>
  <c r="WTT1336" i="8"/>
  <c r="WUJ1339" i="8"/>
  <c r="WUJ1336" i="8"/>
  <c r="WUZ1339" i="8"/>
  <c r="WUZ1336" i="8"/>
  <c r="WVP1339" i="8"/>
  <c r="WVP1336" i="8"/>
  <c r="WWF1339" i="8"/>
  <c r="WWF1336" i="8"/>
  <c r="WWV1339" i="8"/>
  <c r="WWV1336" i="8"/>
  <c r="WXL1339" i="8"/>
  <c r="WXL1336" i="8"/>
  <c r="WYB1339" i="8"/>
  <c r="WYB1336" i="8"/>
  <c r="WYR1339" i="8"/>
  <c r="WYR1336" i="8"/>
  <c r="WZH1339" i="8"/>
  <c r="WZH1336" i="8"/>
  <c r="WZX1339" i="8"/>
  <c r="WZX1336" i="8"/>
  <c r="XAN1339" i="8"/>
  <c r="XAN1336" i="8"/>
  <c r="XBD1339" i="8"/>
  <c r="XBD1336" i="8"/>
  <c r="XBT1339" i="8"/>
  <c r="XBT1336" i="8"/>
  <c r="XCJ1339" i="8"/>
  <c r="XCJ1336" i="8"/>
  <c r="XCZ1339" i="8"/>
  <c r="XCZ1336" i="8"/>
  <c r="XDP1339" i="8"/>
  <c r="XDP1336" i="8"/>
  <c r="XEF1339" i="8"/>
  <c r="XEF1336" i="8"/>
  <c r="XEV1339" i="8"/>
  <c r="XEV1336" i="8"/>
  <c r="FLK1333" i="8"/>
  <c r="FLK1339" i="8" s="1"/>
  <c r="FLK1331" i="8"/>
  <c r="FMQ1333" i="8"/>
  <c r="FMQ1339" i="8" s="1"/>
  <c r="FMQ1331" i="8"/>
  <c r="FPC1333" i="8"/>
  <c r="FPC1339" i="8" s="1"/>
  <c r="FPC1331" i="8"/>
  <c r="FQI1333" i="8"/>
  <c r="FQI1339" i="8" s="1"/>
  <c r="FQI1331" i="8"/>
  <c r="FRO1333" i="8"/>
  <c r="FRO1339" i="8" s="1"/>
  <c r="FRO1331" i="8"/>
  <c r="FVG1333" i="8"/>
  <c r="FVG1339" i="8" s="1"/>
  <c r="FVG1331" i="8"/>
  <c r="FWM1333" i="8"/>
  <c r="FWM1339" i="8" s="1"/>
  <c r="FWM1331" i="8"/>
  <c r="FXS1333" i="8"/>
  <c r="FXS1339" i="8" s="1"/>
  <c r="FXS1331" i="8"/>
  <c r="GLG1333" i="8"/>
  <c r="GLG1339" i="8" s="1"/>
  <c r="GLG1331" i="8"/>
  <c r="GNS1333" i="8"/>
  <c r="GNS1339" i="8" s="1"/>
  <c r="GNS1331" i="8"/>
  <c r="GQE1333" i="8"/>
  <c r="GQE1339" i="8" s="1"/>
  <c r="GQE1331" i="8"/>
  <c r="GRK1333" i="8"/>
  <c r="GRK1339" i="8" s="1"/>
  <c r="GRK1331" i="8"/>
  <c r="GSQ1333" i="8"/>
  <c r="GSQ1339" i="8" s="1"/>
  <c r="GSQ1331" i="8"/>
  <c r="GWI1333" i="8"/>
  <c r="GWI1339" i="8" s="1"/>
  <c r="GWI1331" i="8"/>
  <c r="GYU1333" i="8"/>
  <c r="GYU1339" i="8" s="1"/>
  <c r="GYU1331" i="8"/>
  <c r="HAA1333" i="8"/>
  <c r="HAA1339" i="8" s="1"/>
  <c r="HAA1331" i="8"/>
  <c r="HBG1333" i="8"/>
  <c r="HBG1339" i="8" s="1"/>
  <c r="HBG1331" i="8"/>
  <c r="HCM1333" i="8"/>
  <c r="HCM1339" i="8" s="1"/>
  <c r="HCM1331" i="8"/>
  <c r="HEY1333" i="8"/>
  <c r="HEY1339" i="8" s="1"/>
  <c r="HEY1331" i="8"/>
  <c r="HIQ1333" i="8"/>
  <c r="HIQ1339" i="8" s="1"/>
  <c r="HIQ1331" i="8"/>
  <c r="HJW1333" i="8"/>
  <c r="HJW1339" i="8" s="1"/>
  <c r="HJW1331" i="8"/>
  <c r="HLC1333" i="8"/>
  <c r="HLC1339" i="8" s="1"/>
  <c r="HLC1331" i="8"/>
  <c r="HSM1333" i="8"/>
  <c r="HSM1339" i="8" s="1"/>
  <c r="HSM1331" i="8"/>
  <c r="HUY1333" i="8"/>
  <c r="HUY1339" i="8" s="1"/>
  <c r="HUY1331" i="8"/>
  <c r="HYQ1333" i="8"/>
  <c r="HYQ1339" i="8" s="1"/>
  <c r="HYQ1331" i="8"/>
  <c r="HZW1333" i="8"/>
  <c r="HZW1339" i="8" s="1"/>
  <c r="HZW1331" i="8"/>
  <c r="IGA1333" i="8"/>
  <c r="IGA1339" i="8" s="1"/>
  <c r="IGA1331" i="8"/>
  <c r="IHG1333" i="8"/>
  <c r="IHG1339" i="8" s="1"/>
  <c r="IHG1331" i="8"/>
  <c r="IIM1333" i="8"/>
  <c r="IIM1339" i="8" s="1"/>
  <c r="IIM1331" i="8"/>
  <c r="INK1333" i="8"/>
  <c r="INK1339" i="8" s="1"/>
  <c r="INK1331" i="8"/>
  <c r="IOQ1333" i="8"/>
  <c r="IOQ1339" i="8" s="1"/>
  <c r="IOQ1331" i="8"/>
  <c r="IPW1333" i="8"/>
  <c r="IPW1339" i="8" s="1"/>
  <c r="IPW1331" i="8"/>
  <c r="IRC1333" i="8"/>
  <c r="IRC1339" i="8" s="1"/>
  <c r="IRC1331" i="8"/>
  <c r="ISI1333" i="8"/>
  <c r="ISI1339" i="8" s="1"/>
  <c r="ISI1331" i="8"/>
  <c r="IXG1333" i="8"/>
  <c r="IXG1339" i="8" s="1"/>
  <c r="IXG1331" i="8"/>
  <c r="IZS1333" i="8"/>
  <c r="IZS1339" i="8" s="1"/>
  <c r="IZS1331" i="8"/>
  <c r="JCE1333" i="8"/>
  <c r="JCE1339" i="8" s="1"/>
  <c r="JCE1331" i="8"/>
  <c r="JEQ1333" i="8"/>
  <c r="JEQ1339" i="8" s="1"/>
  <c r="JEQ1331" i="8"/>
  <c r="JJO1333" i="8"/>
  <c r="JJO1339" i="8" s="1"/>
  <c r="JJO1331" i="8"/>
  <c r="JKU1333" i="8"/>
  <c r="JKU1339" i="8" s="1"/>
  <c r="JKU1331" i="8"/>
  <c r="JMA1333" i="8"/>
  <c r="JMA1339" i="8" s="1"/>
  <c r="JMA1331" i="8"/>
  <c r="JSE1333" i="8"/>
  <c r="JSE1339" i="8" s="1"/>
  <c r="JSE1331" i="8"/>
  <c r="JXC1333" i="8"/>
  <c r="JXC1339" i="8" s="1"/>
  <c r="JXC1331" i="8"/>
  <c r="KAU1333" i="8"/>
  <c r="KAU1339" i="8" s="1"/>
  <c r="KAU1331" i="8"/>
  <c r="KCA1333" i="8"/>
  <c r="KCA1339" i="8" s="1"/>
  <c r="KCA1331" i="8"/>
  <c r="KGY1333" i="8"/>
  <c r="KGY1339" i="8" s="1"/>
  <c r="KGY1331" i="8"/>
  <c r="KKQ1333" i="8"/>
  <c r="KKQ1339" i="8" s="1"/>
  <c r="KKQ1331" i="8"/>
  <c r="KNC1333" i="8"/>
  <c r="KNC1339" i="8" s="1"/>
  <c r="KNC1331" i="8"/>
  <c r="KPO1333" i="8"/>
  <c r="KPO1339" i="8" s="1"/>
  <c r="KPO1331" i="8"/>
  <c r="KQU1333" i="8"/>
  <c r="KQU1339" i="8" s="1"/>
  <c r="KQU1331" i="8"/>
  <c r="KSA1333" i="8"/>
  <c r="KSA1339" i="8" s="1"/>
  <c r="KSA1331" i="8"/>
  <c r="KUM1333" i="8"/>
  <c r="KUM1339" i="8" s="1"/>
  <c r="KUM1331" i="8"/>
  <c r="KVS1333" i="8"/>
  <c r="KVS1339" i="8" s="1"/>
  <c r="KVS1331" i="8"/>
  <c r="KWY1333" i="8"/>
  <c r="KWY1339" i="8" s="1"/>
  <c r="KWY1331" i="8"/>
  <c r="LAQ1333" i="8"/>
  <c r="LAQ1339" i="8" s="1"/>
  <c r="LAQ1331" i="8"/>
  <c r="LDC1333" i="8"/>
  <c r="LDC1339" i="8" s="1"/>
  <c r="LDC1331" i="8"/>
  <c r="LFO1333" i="8"/>
  <c r="LFO1339" i="8" s="1"/>
  <c r="LFO1331" i="8"/>
  <c r="LJG1333" i="8"/>
  <c r="LJG1339" i="8" s="1"/>
  <c r="LJG1331" i="8"/>
  <c r="LMY1333" i="8"/>
  <c r="LMY1339" i="8" s="1"/>
  <c r="LMY1331" i="8"/>
  <c r="LOE1333" i="8"/>
  <c r="LOE1339" i="8" s="1"/>
  <c r="LOE1331" i="8"/>
  <c r="LPK1333" i="8"/>
  <c r="LPK1339" i="8" s="1"/>
  <c r="LPK1331" i="8"/>
  <c r="LRW1333" i="8"/>
  <c r="LRW1339" i="8" s="1"/>
  <c r="LRW1331" i="8"/>
  <c r="LTC1333" i="8"/>
  <c r="LTC1339" i="8" s="1"/>
  <c r="LTC1331" i="8"/>
  <c r="LUI1333" i="8"/>
  <c r="LUI1339" i="8" s="1"/>
  <c r="LUI1331" i="8"/>
  <c r="LVO1333" i="8"/>
  <c r="LVO1339" i="8" s="1"/>
  <c r="LVO1331" i="8"/>
  <c r="LWU1333" i="8"/>
  <c r="LWU1339" i="8" s="1"/>
  <c r="LWU1331" i="8"/>
  <c r="LYA1333" i="8"/>
  <c r="LYA1339" i="8" s="1"/>
  <c r="LYA1331" i="8"/>
  <c r="LZG1333" i="8"/>
  <c r="LZG1339" i="8" s="1"/>
  <c r="LZG1331" i="8"/>
  <c r="MAM1333" i="8"/>
  <c r="MAM1339" i="8" s="1"/>
  <c r="MAM1331" i="8"/>
  <c r="MBS1333" i="8"/>
  <c r="MBS1339" i="8" s="1"/>
  <c r="MBS1331" i="8"/>
  <c r="MCY1333" i="8"/>
  <c r="MCY1339" i="8" s="1"/>
  <c r="MCY1331" i="8"/>
  <c r="MEE1333" i="8"/>
  <c r="MEE1339" i="8" s="1"/>
  <c r="MEE1331" i="8"/>
  <c r="MFK1333" i="8"/>
  <c r="MFK1339" i="8" s="1"/>
  <c r="MFK1331" i="8"/>
  <c r="MGQ1333" i="8"/>
  <c r="MGQ1339" i="8" s="1"/>
  <c r="MGQ1331" i="8"/>
  <c r="MHW1333" i="8"/>
  <c r="MHW1339" i="8" s="1"/>
  <c r="MHW1331" i="8"/>
  <c r="MJC1333" i="8"/>
  <c r="MJC1339" i="8" s="1"/>
  <c r="MJC1331" i="8"/>
  <c r="MKI1333" i="8"/>
  <c r="MKI1339" i="8" s="1"/>
  <c r="MKI1331" i="8"/>
  <c r="MLO1333" i="8"/>
  <c r="MLO1339" i="8" s="1"/>
  <c r="MLO1331" i="8"/>
  <c r="MMU1333" i="8"/>
  <c r="MMU1339" i="8" s="1"/>
  <c r="MMU1331" i="8"/>
  <c r="MOA1333" i="8"/>
  <c r="MOA1339" i="8" s="1"/>
  <c r="MOA1331" i="8"/>
  <c r="MPG1333" i="8"/>
  <c r="MPG1339" i="8" s="1"/>
  <c r="MPG1331" i="8"/>
  <c r="MQM1333" i="8"/>
  <c r="MQM1339" i="8" s="1"/>
  <c r="MQM1331" i="8"/>
  <c r="MRS1333" i="8"/>
  <c r="MRS1339" i="8" s="1"/>
  <c r="MRS1331" i="8"/>
  <c r="MSY1333" i="8"/>
  <c r="MSY1339" i="8" s="1"/>
  <c r="MSY1331" i="8"/>
  <c r="MUE1333" i="8"/>
  <c r="MUE1339" i="8" s="1"/>
  <c r="MUE1331" i="8"/>
  <c r="MVK1333" i="8"/>
  <c r="MVK1339" i="8" s="1"/>
  <c r="MVK1331" i="8"/>
  <c r="MWQ1333" i="8"/>
  <c r="MWQ1339" i="8" s="1"/>
  <c r="MWQ1331" i="8"/>
  <c r="MXW1333" i="8"/>
  <c r="MXW1339" i="8" s="1"/>
  <c r="MXW1331" i="8"/>
  <c r="MZC1333" i="8"/>
  <c r="MZC1339" i="8" s="1"/>
  <c r="MZC1331" i="8"/>
  <c r="NAI1333" i="8"/>
  <c r="NAI1339" i="8" s="1"/>
  <c r="NAI1331" i="8"/>
  <c r="NBO1333" i="8"/>
  <c r="NBO1339" i="8" s="1"/>
  <c r="NBO1331" i="8"/>
  <c r="NCU1333" i="8"/>
  <c r="NCU1339" i="8" s="1"/>
  <c r="NCU1331" i="8"/>
  <c r="NEA1333" i="8"/>
  <c r="NEA1339" i="8" s="1"/>
  <c r="NEA1331" i="8"/>
  <c r="NFG1333" i="8"/>
  <c r="NFG1339" i="8" s="1"/>
  <c r="NFG1331" i="8"/>
  <c r="NGM1333" i="8"/>
  <c r="NGM1339" i="8" s="1"/>
  <c r="NGM1331" i="8"/>
  <c r="NHS1333" i="8"/>
  <c r="NHS1339" i="8" s="1"/>
  <c r="NHS1331" i="8"/>
  <c r="NIY1333" i="8"/>
  <c r="NIY1339" i="8" s="1"/>
  <c r="NIY1331" i="8"/>
  <c r="NKE1333" i="8"/>
  <c r="NKE1339" i="8" s="1"/>
  <c r="NKE1331" i="8"/>
  <c r="NLK1333" i="8"/>
  <c r="NLK1339" i="8" s="1"/>
  <c r="NLK1331" i="8"/>
  <c r="NMQ1333" i="8"/>
  <c r="NMQ1339" i="8" s="1"/>
  <c r="NMQ1331" i="8"/>
  <c r="NNW1333" i="8"/>
  <c r="NNW1339" i="8" s="1"/>
  <c r="NNW1331" i="8"/>
  <c r="NPC1333" i="8"/>
  <c r="NPC1339" i="8" s="1"/>
  <c r="NPC1331" i="8"/>
  <c r="NQI1333" i="8"/>
  <c r="NQI1339" i="8" s="1"/>
  <c r="NQI1331" i="8"/>
  <c r="NRO1333" i="8"/>
  <c r="NRO1339" i="8" s="1"/>
  <c r="NRO1331" i="8"/>
  <c r="NSU1333" i="8"/>
  <c r="NSU1339" i="8" s="1"/>
  <c r="NSU1331" i="8"/>
  <c r="NUA1333" i="8"/>
  <c r="NUA1339" i="8" s="1"/>
  <c r="NUA1331" i="8"/>
  <c r="NVG1333" i="8"/>
  <c r="NVG1339" i="8" s="1"/>
  <c r="NVG1331" i="8"/>
  <c r="NWM1333" i="8"/>
  <c r="NWM1339" i="8" s="1"/>
  <c r="NWM1331" i="8"/>
  <c r="NXS1333" i="8"/>
  <c r="NXS1339" i="8" s="1"/>
  <c r="NXS1331" i="8"/>
  <c r="NYY1333" i="8"/>
  <c r="NYY1339" i="8" s="1"/>
  <c r="NYY1331" i="8"/>
  <c r="OAE1333" i="8"/>
  <c r="OAE1339" i="8" s="1"/>
  <c r="OAE1331" i="8"/>
  <c r="OBK1333" i="8"/>
  <c r="OBK1339" i="8" s="1"/>
  <c r="OBK1331" i="8"/>
  <c r="OCQ1333" i="8"/>
  <c r="OCQ1339" i="8" s="1"/>
  <c r="OCQ1331" i="8"/>
  <c r="ODW1333" i="8"/>
  <c r="ODW1339" i="8" s="1"/>
  <c r="ODW1331" i="8"/>
  <c r="OFC1333" i="8"/>
  <c r="OFC1339" i="8" s="1"/>
  <c r="OFC1331" i="8"/>
  <c r="OGI1333" i="8"/>
  <c r="OGI1339" i="8" s="1"/>
  <c r="OGI1331" i="8"/>
  <c r="OHO1333" i="8"/>
  <c r="OHO1339" i="8" s="1"/>
  <c r="OHO1331" i="8"/>
  <c r="OIU1333" i="8"/>
  <c r="OIU1339" i="8" s="1"/>
  <c r="OIU1331" i="8"/>
  <c r="OKA1333" i="8"/>
  <c r="OKA1339" i="8" s="1"/>
  <c r="OKA1331" i="8"/>
  <c r="OLG1333" i="8"/>
  <c r="OLG1339" i="8" s="1"/>
  <c r="OLG1331" i="8"/>
  <c r="OMM1333" i="8"/>
  <c r="OMM1339" i="8" s="1"/>
  <c r="OMM1331" i="8"/>
  <c r="ONS1333" i="8"/>
  <c r="ONS1339" i="8" s="1"/>
  <c r="ONS1331" i="8"/>
  <c r="OOY1333" i="8"/>
  <c r="OOY1339" i="8" s="1"/>
  <c r="OOY1331" i="8"/>
  <c r="OQE1333" i="8"/>
  <c r="OQE1339" i="8" s="1"/>
  <c r="OQE1331" i="8"/>
  <c r="ORK1333" i="8"/>
  <c r="ORK1339" i="8" s="1"/>
  <c r="ORK1331" i="8"/>
  <c r="OSQ1333" i="8"/>
  <c r="OSQ1339" i="8" s="1"/>
  <c r="OSQ1331" i="8"/>
  <c r="OTW1333" i="8"/>
  <c r="OTW1339" i="8" s="1"/>
  <c r="OTW1331" i="8"/>
  <c r="OVC1333" i="8"/>
  <c r="OVC1339" i="8" s="1"/>
  <c r="OVC1331" i="8"/>
  <c r="OWI1333" i="8"/>
  <c r="OWI1339" i="8" s="1"/>
  <c r="OWI1331" i="8"/>
  <c r="OXO1333" i="8"/>
  <c r="OXO1339" i="8" s="1"/>
  <c r="OXO1331" i="8"/>
  <c r="OYU1333" i="8"/>
  <c r="OYU1339" i="8" s="1"/>
  <c r="OYU1331" i="8"/>
  <c r="PAA1333" i="8"/>
  <c r="PAA1339" i="8" s="1"/>
  <c r="PAA1331" i="8"/>
  <c r="PBG1333" i="8"/>
  <c r="PBG1339" i="8" s="1"/>
  <c r="PBG1331" i="8"/>
  <c r="PCM1333" i="8"/>
  <c r="PCM1339" i="8" s="1"/>
  <c r="PCM1331" i="8"/>
  <c r="PDS1333" i="8"/>
  <c r="PDS1339" i="8" s="1"/>
  <c r="PDS1331" i="8"/>
  <c r="PEY1333" i="8"/>
  <c r="PEY1339" i="8" s="1"/>
  <c r="PEY1331" i="8"/>
  <c r="PGE1333" i="8"/>
  <c r="PGE1339" i="8" s="1"/>
  <c r="PGE1331" i="8"/>
  <c r="PHK1333" i="8"/>
  <c r="PHK1339" i="8" s="1"/>
  <c r="PHK1331" i="8"/>
  <c r="PIQ1333" i="8"/>
  <c r="PIQ1339" i="8" s="1"/>
  <c r="PIQ1331" i="8"/>
  <c r="PJW1333" i="8"/>
  <c r="PJW1339" i="8" s="1"/>
  <c r="PJW1331" i="8"/>
  <c r="PLC1333" i="8"/>
  <c r="PLC1339" i="8" s="1"/>
  <c r="PLC1331" i="8"/>
  <c r="PMI1333" i="8"/>
  <c r="PMI1339" i="8" s="1"/>
  <c r="PMI1331" i="8"/>
  <c r="PNO1333" i="8"/>
  <c r="PNO1339" i="8" s="1"/>
  <c r="PNO1331" i="8"/>
  <c r="POU1333" i="8"/>
  <c r="POU1339" i="8" s="1"/>
  <c r="POU1331" i="8"/>
  <c r="PQA1333" i="8"/>
  <c r="PQA1339" i="8" s="1"/>
  <c r="PQA1331" i="8"/>
  <c r="PRG1333" i="8"/>
  <c r="PRG1339" i="8" s="1"/>
  <c r="PRG1331" i="8"/>
  <c r="PSM1333" i="8"/>
  <c r="PSM1339" i="8" s="1"/>
  <c r="PSM1331" i="8"/>
  <c r="PTS1333" i="8"/>
  <c r="PTS1339" i="8" s="1"/>
  <c r="PTS1331" i="8"/>
  <c r="PUY1333" i="8"/>
  <c r="PUY1339" i="8" s="1"/>
  <c r="PUY1331" i="8"/>
  <c r="PWE1333" i="8"/>
  <c r="PWE1339" i="8" s="1"/>
  <c r="PWE1331" i="8"/>
  <c r="PXK1333" i="8"/>
  <c r="PXK1339" i="8" s="1"/>
  <c r="PXK1331" i="8"/>
  <c r="PYQ1333" i="8"/>
  <c r="PYQ1339" i="8" s="1"/>
  <c r="PYQ1331" i="8"/>
  <c r="PZW1333" i="8"/>
  <c r="PZW1339" i="8" s="1"/>
  <c r="PZW1331" i="8"/>
  <c r="QBC1333" i="8"/>
  <c r="QBC1339" i="8" s="1"/>
  <c r="QBC1331" i="8"/>
  <c r="QCI1333" i="8"/>
  <c r="QCI1339" i="8" s="1"/>
  <c r="QCI1331" i="8"/>
  <c r="QDO1333" i="8"/>
  <c r="QDO1339" i="8" s="1"/>
  <c r="QDO1331" i="8"/>
  <c r="QEU1333" i="8"/>
  <c r="QEU1339" i="8" s="1"/>
  <c r="QEU1331" i="8"/>
  <c r="QGA1333" i="8"/>
  <c r="QGA1339" i="8" s="1"/>
  <c r="QGA1331" i="8"/>
  <c r="QHG1333" i="8"/>
  <c r="QHG1339" i="8" s="1"/>
  <c r="QHG1331" i="8"/>
  <c r="QIM1333" i="8"/>
  <c r="QIM1339" i="8" s="1"/>
  <c r="QIM1331" i="8"/>
  <c r="QJS1333" i="8"/>
  <c r="QJS1339" i="8" s="1"/>
  <c r="QJS1331" i="8"/>
  <c r="QKY1333" i="8"/>
  <c r="QKY1339" i="8" s="1"/>
  <c r="QKY1331" i="8"/>
  <c r="QME1333" i="8"/>
  <c r="QME1339" i="8" s="1"/>
  <c r="QME1331" i="8"/>
  <c r="QNK1333" i="8"/>
  <c r="QNK1339" i="8" s="1"/>
  <c r="QNK1331" i="8"/>
  <c r="QOQ1333" i="8"/>
  <c r="QOQ1339" i="8" s="1"/>
  <c r="QOQ1331" i="8"/>
  <c r="QPW1333" i="8"/>
  <c r="QPW1339" i="8" s="1"/>
  <c r="QPW1331" i="8"/>
  <c r="QRC1333" i="8"/>
  <c r="QRC1339" i="8" s="1"/>
  <c r="QRC1331" i="8"/>
  <c r="QSI1333" i="8"/>
  <c r="QSI1339" i="8" s="1"/>
  <c r="QSI1331" i="8"/>
  <c r="QTO1333" i="8"/>
  <c r="QTO1339" i="8" s="1"/>
  <c r="QTO1331" i="8"/>
  <c r="QUU1333" i="8"/>
  <c r="QUU1339" i="8" s="1"/>
  <c r="QUU1331" i="8"/>
  <c r="QWA1333" i="8"/>
  <c r="QWA1339" i="8" s="1"/>
  <c r="QWA1331" i="8"/>
  <c r="QXG1333" i="8"/>
  <c r="QXG1339" i="8" s="1"/>
  <c r="QXG1331" i="8"/>
  <c r="QYM1333" i="8"/>
  <c r="QYM1339" i="8" s="1"/>
  <c r="QYM1331" i="8"/>
  <c r="QZS1333" i="8"/>
  <c r="QZS1339" i="8" s="1"/>
  <c r="QZS1331" i="8"/>
  <c r="RAY1333" i="8"/>
  <c r="RAY1339" i="8" s="1"/>
  <c r="RAY1331" i="8"/>
  <c r="RCE1333" i="8"/>
  <c r="RCE1339" i="8" s="1"/>
  <c r="RCE1331" i="8"/>
  <c r="RDK1333" i="8"/>
  <c r="RDK1339" i="8" s="1"/>
  <c r="RDK1331" i="8"/>
  <c r="REQ1333" i="8"/>
  <c r="REQ1339" i="8" s="1"/>
  <c r="REQ1331" i="8"/>
  <c r="RFW1333" i="8"/>
  <c r="RFW1339" i="8" s="1"/>
  <c r="RFW1331" i="8"/>
  <c r="RHC1333" i="8"/>
  <c r="RHC1339" i="8" s="1"/>
  <c r="RHC1331" i="8"/>
  <c r="RII1333" i="8"/>
  <c r="RII1339" i="8" s="1"/>
  <c r="RII1331" i="8"/>
  <c r="RJO1333" i="8"/>
  <c r="RJO1339" i="8" s="1"/>
  <c r="RJO1331" i="8"/>
  <c r="RKU1333" i="8"/>
  <c r="RKU1339" i="8" s="1"/>
  <c r="RKU1331" i="8"/>
  <c r="RMA1333" i="8"/>
  <c r="RMA1339" i="8" s="1"/>
  <c r="RMA1331" i="8"/>
  <c r="RNG1333" i="8"/>
  <c r="RNG1339" i="8" s="1"/>
  <c r="RNG1331" i="8"/>
  <c r="ROM1333" i="8"/>
  <c r="ROM1339" i="8" s="1"/>
  <c r="ROM1331" i="8"/>
  <c r="RPS1333" i="8"/>
  <c r="RPS1339" i="8" s="1"/>
  <c r="RPS1331" i="8"/>
  <c r="RQY1333" i="8"/>
  <c r="RQY1339" i="8" s="1"/>
  <c r="RQY1331" i="8"/>
  <c r="RSE1333" i="8"/>
  <c r="RSE1339" i="8" s="1"/>
  <c r="RSE1331" i="8"/>
  <c r="RTK1333" i="8"/>
  <c r="RTK1339" i="8" s="1"/>
  <c r="RTK1331" i="8"/>
  <c r="RUQ1333" i="8"/>
  <c r="RUQ1339" i="8" s="1"/>
  <c r="RUQ1331" i="8"/>
  <c r="RVW1333" i="8"/>
  <c r="RVW1339" i="8" s="1"/>
  <c r="RVW1331" i="8"/>
  <c r="RXC1333" i="8"/>
  <c r="RXC1339" i="8" s="1"/>
  <c r="RXC1331" i="8"/>
  <c r="RYI1333" i="8"/>
  <c r="RYI1339" i="8" s="1"/>
  <c r="RYI1331" i="8"/>
  <c r="RZO1333" i="8"/>
  <c r="RZO1339" i="8" s="1"/>
  <c r="RZO1331" i="8"/>
  <c r="SAU1333" i="8"/>
  <c r="SAU1339" i="8" s="1"/>
  <c r="SAU1331" i="8"/>
  <c r="SCA1333" i="8"/>
  <c r="SCA1339" i="8" s="1"/>
  <c r="SCA1331" i="8"/>
  <c r="SDG1333" i="8"/>
  <c r="SDG1339" i="8" s="1"/>
  <c r="SDG1331" i="8"/>
  <c r="SEM1333" i="8"/>
  <c r="SEM1339" i="8" s="1"/>
  <c r="SEM1331" i="8"/>
  <c r="SFS1333" i="8"/>
  <c r="SFS1339" i="8" s="1"/>
  <c r="SFS1331" i="8"/>
  <c r="SGY1333" i="8"/>
  <c r="SGY1339" i="8" s="1"/>
  <c r="SGY1331" i="8"/>
  <c r="SIE1333" i="8"/>
  <c r="SIE1339" i="8" s="1"/>
  <c r="SIE1331" i="8"/>
  <c r="SJK1333" i="8"/>
  <c r="SJK1339" i="8" s="1"/>
  <c r="SJK1331" i="8"/>
  <c r="SKQ1333" i="8"/>
  <c r="SKQ1339" i="8" s="1"/>
  <c r="SKQ1331" i="8"/>
  <c r="SLW1333" i="8"/>
  <c r="SLW1339" i="8" s="1"/>
  <c r="SLW1331" i="8"/>
  <c r="SNC1333" i="8"/>
  <c r="SNC1339" i="8" s="1"/>
  <c r="SNC1331" i="8"/>
  <c r="SOI1333" i="8"/>
  <c r="SOI1339" i="8" s="1"/>
  <c r="SOI1331" i="8"/>
  <c r="SPO1333" i="8"/>
  <c r="SPO1339" i="8" s="1"/>
  <c r="SPO1331" i="8"/>
  <c r="SQU1333" i="8"/>
  <c r="SQU1339" i="8" s="1"/>
  <c r="SQU1331" i="8"/>
  <c r="SSA1333" i="8"/>
  <c r="SSA1339" i="8" s="1"/>
  <c r="SSA1331" i="8"/>
  <c r="STG1333" i="8"/>
  <c r="STG1339" i="8" s="1"/>
  <c r="STG1331" i="8"/>
  <c r="SUM1333" i="8"/>
  <c r="SUM1339" i="8" s="1"/>
  <c r="SUM1331" i="8"/>
  <c r="SVS1333" i="8"/>
  <c r="SVS1339" i="8" s="1"/>
  <c r="SVS1331" i="8"/>
  <c r="SWY1333" i="8"/>
  <c r="SWY1339" i="8" s="1"/>
  <c r="SWY1331" i="8"/>
  <c r="SYE1333" i="8"/>
  <c r="SYE1339" i="8" s="1"/>
  <c r="SYE1331" i="8"/>
  <c r="SZK1333" i="8"/>
  <c r="SZK1339" i="8" s="1"/>
  <c r="SZK1331" i="8"/>
  <c r="TAQ1333" i="8"/>
  <c r="TAQ1339" i="8" s="1"/>
  <c r="TAQ1331" i="8"/>
  <c r="TBW1333" i="8"/>
  <c r="TBW1339" i="8" s="1"/>
  <c r="TBW1331" i="8"/>
  <c r="TDC1333" i="8"/>
  <c r="TDC1339" i="8" s="1"/>
  <c r="TDC1331" i="8"/>
  <c r="TEI1333" i="8"/>
  <c r="TEI1339" i="8" s="1"/>
  <c r="TEI1331" i="8"/>
  <c r="TFO1333" i="8"/>
  <c r="TFO1339" i="8" s="1"/>
  <c r="TFO1331" i="8"/>
  <c r="TGU1333" i="8"/>
  <c r="TGU1339" i="8" s="1"/>
  <c r="TGU1331" i="8"/>
  <c r="TIA1333" i="8"/>
  <c r="TIA1339" i="8" s="1"/>
  <c r="TIA1331" i="8"/>
  <c r="TJG1333" i="8"/>
  <c r="TJG1339" i="8" s="1"/>
  <c r="TJG1331" i="8"/>
  <c r="TKM1333" i="8"/>
  <c r="TKM1339" i="8" s="1"/>
  <c r="TKM1331" i="8"/>
  <c r="TLS1333" i="8"/>
  <c r="TLS1339" i="8" s="1"/>
  <c r="TLS1331" i="8"/>
  <c r="TMY1333" i="8"/>
  <c r="TMY1339" i="8" s="1"/>
  <c r="TMY1331" i="8"/>
  <c r="TOE1333" i="8"/>
  <c r="TOE1339" i="8" s="1"/>
  <c r="TOE1331" i="8"/>
  <c r="TPK1333" i="8"/>
  <c r="TPK1339" i="8" s="1"/>
  <c r="TPK1331" i="8"/>
  <c r="TQQ1333" i="8"/>
  <c r="TQQ1339" i="8" s="1"/>
  <c r="TQQ1331" i="8"/>
  <c r="TRW1333" i="8"/>
  <c r="TRW1339" i="8" s="1"/>
  <c r="TRW1331" i="8"/>
  <c r="TTC1333" i="8"/>
  <c r="TTC1339" i="8" s="1"/>
  <c r="TTC1331" i="8"/>
  <c r="TUI1333" i="8"/>
  <c r="TUI1339" i="8" s="1"/>
  <c r="TUI1331" i="8"/>
  <c r="TVO1333" i="8"/>
  <c r="TVO1339" i="8" s="1"/>
  <c r="TVO1331" i="8"/>
  <c r="TWU1333" i="8"/>
  <c r="TWU1339" i="8" s="1"/>
  <c r="TWU1331" i="8"/>
  <c r="TYA1333" i="8"/>
  <c r="TYA1339" i="8" s="1"/>
  <c r="TYA1331" i="8"/>
  <c r="TZG1333" i="8"/>
  <c r="TZG1339" i="8" s="1"/>
  <c r="TZG1331" i="8"/>
  <c r="UAM1333" i="8"/>
  <c r="UAM1339" i="8" s="1"/>
  <c r="UAM1331" i="8"/>
  <c r="UBS1333" i="8"/>
  <c r="UBS1339" i="8" s="1"/>
  <c r="UBS1331" i="8"/>
  <c r="UCY1333" i="8"/>
  <c r="UCY1339" i="8" s="1"/>
  <c r="UCY1331" i="8"/>
  <c r="UEE1333" i="8"/>
  <c r="UEE1339" i="8" s="1"/>
  <c r="UEE1331" i="8"/>
  <c r="UFK1333" i="8"/>
  <c r="UFK1339" i="8" s="1"/>
  <c r="UFK1331" i="8"/>
  <c r="UGQ1333" i="8"/>
  <c r="UGQ1339" i="8" s="1"/>
  <c r="UGQ1331" i="8"/>
  <c r="UHW1333" i="8"/>
  <c r="UHW1339" i="8" s="1"/>
  <c r="UHW1331" i="8"/>
  <c r="UJC1333" i="8"/>
  <c r="UJC1339" i="8" s="1"/>
  <c r="UJC1331" i="8"/>
  <c r="UKI1333" i="8"/>
  <c r="UKI1339" i="8" s="1"/>
  <c r="UKI1331" i="8"/>
  <c r="ULO1333" i="8"/>
  <c r="ULO1339" i="8" s="1"/>
  <c r="ULO1331" i="8"/>
  <c r="UMU1333" i="8"/>
  <c r="UMU1339" i="8" s="1"/>
  <c r="UMU1331" i="8"/>
  <c r="UOA1333" i="8"/>
  <c r="UOA1339" i="8" s="1"/>
  <c r="UOA1331" i="8"/>
  <c r="UPG1333" i="8"/>
  <c r="UPG1339" i="8" s="1"/>
  <c r="UPG1331" i="8"/>
  <c r="UQM1333" i="8"/>
  <c r="UQM1339" i="8" s="1"/>
  <c r="UQM1331" i="8"/>
  <c r="URS1333" i="8"/>
  <c r="URS1339" i="8" s="1"/>
  <c r="URS1331" i="8"/>
  <c r="USY1333" i="8"/>
  <c r="USY1339" i="8" s="1"/>
  <c r="USY1331" i="8"/>
  <c r="UUE1333" i="8"/>
  <c r="UUE1339" i="8" s="1"/>
  <c r="UUE1331" i="8"/>
  <c r="UVK1333" i="8"/>
  <c r="UVK1339" i="8" s="1"/>
  <c r="UVK1331" i="8"/>
  <c r="UWQ1333" i="8"/>
  <c r="UWQ1339" i="8" s="1"/>
  <c r="UWQ1331" i="8"/>
  <c r="UXW1333" i="8"/>
  <c r="UXW1339" i="8" s="1"/>
  <c r="UXW1331" i="8"/>
  <c r="UZC1333" i="8"/>
  <c r="UZC1339" i="8" s="1"/>
  <c r="UZC1331" i="8"/>
  <c r="VAI1333" i="8"/>
  <c r="VAI1339" i="8" s="1"/>
  <c r="VAI1331" i="8"/>
  <c r="VBO1333" i="8"/>
  <c r="VBO1339" i="8" s="1"/>
  <c r="VBO1331" i="8"/>
  <c r="VCU1333" i="8"/>
  <c r="VCU1339" i="8" s="1"/>
  <c r="VCU1331" i="8"/>
  <c r="VEA1333" i="8"/>
  <c r="VEA1339" i="8" s="1"/>
  <c r="VEA1331" i="8"/>
  <c r="VFG1333" i="8"/>
  <c r="VFG1339" i="8" s="1"/>
  <c r="VFG1331" i="8"/>
  <c r="VGM1333" i="8"/>
  <c r="VGM1339" i="8" s="1"/>
  <c r="VGM1331" i="8"/>
  <c r="VHS1333" i="8"/>
  <c r="VHS1339" i="8" s="1"/>
  <c r="VHS1331" i="8"/>
  <c r="VIY1333" i="8"/>
  <c r="VIY1339" i="8" s="1"/>
  <c r="VIY1331" i="8"/>
  <c r="VKE1333" i="8"/>
  <c r="VKE1339" i="8" s="1"/>
  <c r="VKE1331" i="8"/>
  <c r="VLK1333" i="8"/>
  <c r="VLK1339" i="8" s="1"/>
  <c r="VLK1331" i="8"/>
  <c r="VMQ1333" i="8"/>
  <c r="VMQ1339" i="8" s="1"/>
  <c r="VMQ1331" i="8"/>
  <c r="VNW1333" i="8"/>
  <c r="VNW1339" i="8" s="1"/>
  <c r="VNW1331" i="8"/>
  <c r="VPC1333" i="8"/>
  <c r="VPC1339" i="8" s="1"/>
  <c r="VPC1331" i="8"/>
  <c r="VQI1333" i="8"/>
  <c r="VQI1339" i="8" s="1"/>
  <c r="VQI1331" i="8"/>
  <c r="VRO1333" i="8"/>
  <c r="VRO1339" i="8" s="1"/>
  <c r="VRO1331" i="8"/>
  <c r="VSU1333" i="8"/>
  <c r="VSU1339" i="8" s="1"/>
  <c r="VSU1331" i="8"/>
  <c r="VUA1333" i="8"/>
  <c r="VUA1339" i="8" s="1"/>
  <c r="VUA1331" i="8"/>
  <c r="VVG1333" i="8"/>
  <c r="VVG1339" i="8" s="1"/>
  <c r="VVG1331" i="8"/>
  <c r="VWM1333" i="8"/>
  <c r="VWM1339" i="8" s="1"/>
  <c r="VWM1331" i="8"/>
  <c r="VXS1333" i="8"/>
  <c r="VXS1339" i="8" s="1"/>
  <c r="VXS1331" i="8"/>
  <c r="VYY1333" i="8"/>
  <c r="VYY1339" i="8" s="1"/>
  <c r="VYY1331" i="8"/>
  <c r="WAE1333" i="8"/>
  <c r="WAE1339" i="8" s="1"/>
  <c r="WAE1331" i="8"/>
  <c r="WBK1333" i="8"/>
  <c r="WBK1339" i="8" s="1"/>
  <c r="WBK1331" i="8"/>
  <c r="WCQ1333" i="8"/>
  <c r="WCQ1339" i="8" s="1"/>
  <c r="WCQ1331" i="8"/>
  <c r="WDW1333" i="8"/>
  <c r="WDW1339" i="8" s="1"/>
  <c r="WDW1331" i="8"/>
  <c r="WFC1333" i="8"/>
  <c r="WFC1339" i="8" s="1"/>
  <c r="WFC1331" i="8"/>
  <c r="WGI1333" i="8"/>
  <c r="WGI1339" i="8" s="1"/>
  <c r="WGI1331" i="8"/>
  <c r="WHO1333" i="8"/>
  <c r="WHO1339" i="8" s="1"/>
  <c r="WHO1331" i="8"/>
  <c r="WIU1333" i="8"/>
  <c r="WIU1339" i="8" s="1"/>
  <c r="WIU1331" i="8"/>
  <c r="WKA1333" i="8"/>
  <c r="WKA1339" i="8" s="1"/>
  <c r="WKA1331" i="8"/>
  <c r="WLG1333" i="8"/>
  <c r="WLG1339" i="8" s="1"/>
  <c r="WLG1331" i="8"/>
  <c r="WMM1333" i="8"/>
  <c r="WMM1339" i="8" s="1"/>
  <c r="WMM1331" i="8"/>
  <c r="WNS1333" i="8"/>
  <c r="WNS1339" i="8" s="1"/>
  <c r="WNS1331" i="8"/>
  <c r="WOY1333" i="8"/>
  <c r="WOY1339" i="8" s="1"/>
  <c r="WOY1331" i="8"/>
  <c r="WQE1333" i="8"/>
  <c r="WQE1339" i="8" s="1"/>
  <c r="WQE1331" i="8"/>
  <c r="WRK1333" i="8"/>
  <c r="WRK1339" i="8" s="1"/>
  <c r="WRK1331" i="8"/>
  <c r="WSQ1333" i="8"/>
  <c r="WSQ1339" i="8" s="1"/>
  <c r="WSQ1331" i="8"/>
  <c r="WTW1333" i="8"/>
  <c r="WTW1339" i="8" s="1"/>
  <c r="WTW1331" i="8"/>
  <c r="WVC1333" i="8"/>
  <c r="WVC1339" i="8" s="1"/>
  <c r="WVC1331" i="8"/>
  <c r="WWI1333" i="8"/>
  <c r="WWI1339" i="8" s="1"/>
  <c r="WWI1331" i="8"/>
  <c r="WXO1333" i="8"/>
  <c r="WXO1339" i="8" s="1"/>
  <c r="WXO1331" i="8"/>
  <c r="WYU1333" i="8"/>
  <c r="WYU1339" i="8" s="1"/>
  <c r="WYU1331" i="8"/>
  <c r="XAA1333" i="8"/>
  <c r="XAA1339" i="8" s="1"/>
  <c r="XAA1331" i="8"/>
  <c r="XBG1333" i="8"/>
  <c r="XBG1339" i="8" s="1"/>
  <c r="XBG1331" i="8"/>
  <c r="XCM1333" i="8"/>
  <c r="XCM1339" i="8" s="1"/>
  <c r="XCM1331" i="8"/>
  <c r="XDS1333" i="8"/>
  <c r="XDS1339" i="8" s="1"/>
  <c r="XDS1331" i="8"/>
  <c r="XEY1333" i="8"/>
  <c r="XEY1339" i="8" s="1"/>
  <c r="XEY1331" i="8"/>
  <c r="H1333" i="8"/>
  <c r="H1331" i="8"/>
  <c r="J1329" i="8"/>
  <c r="J1333" i="8" s="1"/>
  <c r="J1339" i="8" s="1"/>
  <c r="X1333" i="8"/>
  <c r="X1331" i="8"/>
  <c r="Z1329" i="8"/>
  <c r="Z1333" i="8" s="1"/>
  <c r="Z1339" i="8" s="1"/>
  <c r="AN1333" i="8"/>
  <c r="AN1331" i="8"/>
  <c r="AP1329" i="8"/>
  <c r="AP1333" i="8" s="1"/>
  <c r="AP1339" i="8" s="1"/>
  <c r="BD1333" i="8"/>
  <c r="BD1331" i="8"/>
  <c r="BF1329" i="8"/>
  <c r="BF1333" i="8" s="1"/>
  <c r="BF1339" i="8" s="1"/>
  <c r="BT1333" i="8"/>
  <c r="BT1331" i="8"/>
  <c r="BV1329" i="8"/>
  <c r="BV1333" i="8" s="1"/>
  <c r="BV1339" i="8" s="1"/>
  <c r="CJ1333" i="8"/>
  <c r="CJ1331" i="8"/>
  <c r="CL1329" i="8"/>
  <c r="CL1333" i="8" s="1"/>
  <c r="CL1339" i="8" s="1"/>
  <c r="CZ1333" i="8"/>
  <c r="CZ1331" i="8"/>
  <c r="DB1329" i="8"/>
  <c r="DB1333" i="8" s="1"/>
  <c r="DB1339" i="8" s="1"/>
  <c r="DP1333" i="8"/>
  <c r="DP1331" i="8"/>
  <c r="DR1329" i="8"/>
  <c r="DR1333" i="8" s="1"/>
  <c r="DR1339" i="8" s="1"/>
  <c r="EF1333" i="8"/>
  <c r="EF1331" i="8"/>
  <c r="EH1329" i="8"/>
  <c r="EH1333" i="8" s="1"/>
  <c r="EH1339" i="8" s="1"/>
  <c r="EV1333" i="8"/>
  <c r="EV1331" i="8"/>
  <c r="EX1329" i="8"/>
  <c r="EX1333" i="8" s="1"/>
  <c r="EX1339" i="8" s="1"/>
  <c r="FL1333" i="8"/>
  <c r="FL1331" i="8"/>
  <c r="FN1329" i="8"/>
  <c r="FN1333" i="8" s="1"/>
  <c r="FN1339" i="8" s="1"/>
  <c r="GB1333" i="8"/>
  <c r="GB1331" i="8"/>
  <c r="GD1329" i="8"/>
  <c r="GD1333" i="8" s="1"/>
  <c r="GD1339" i="8" s="1"/>
  <c r="GR1333" i="8"/>
  <c r="GR1331" i="8"/>
  <c r="GT1329" i="8"/>
  <c r="GT1333" i="8" s="1"/>
  <c r="GT1339" i="8" s="1"/>
  <c r="HH1333" i="8"/>
  <c r="HH1331" i="8"/>
  <c r="HJ1329" i="8"/>
  <c r="HJ1333" i="8" s="1"/>
  <c r="HJ1339" i="8" s="1"/>
  <c r="HX1333" i="8"/>
  <c r="HX1331" i="8"/>
  <c r="HZ1329" i="8"/>
  <c r="HZ1333" i="8" s="1"/>
  <c r="HZ1339" i="8" s="1"/>
  <c r="IN1333" i="8"/>
  <c r="IN1331" i="8"/>
  <c r="IP1329" i="8"/>
  <c r="IP1333" i="8" s="1"/>
  <c r="IP1339" i="8" s="1"/>
  <c r="JD1333" i="8"/>
  <c r="JD1331" i="8"/>
  <c r="JF1329" i="8"/>
  <c r="JF1333" i="8" s="1"/>
  <c r="JF1339" i="8" s="1"/>
  <c r="JT1333" i="8"/>
  <c r="JT1331" i="8"/>
  <c r="JV1329" i="8"/>
  <c r="JV1333" i="8" s="1"/>
  <c r="JV1339" i="8" s="1"/>
  <c r="KJ1333" i="8"/>
  <c r="KJ1331" i="8"/>
  <c r="KL1329" i="8"/>
  <c r="KL1333" i="8" s="1"/>
  <c r="KL1339" i="8" s="1"/>
  <c r="KZ1333" i="8"/>
  <c r="KZ1331" i="8"/>
  <c r="LB1329" i="8"/>
  <c r="LB1333" i="8" s="1"/>
  <c r="LB1339" i="8" s="1"/>
  <c r="LP1333" i="8"/>
  <c r="LP1331" i="8"/>
  <c r="LR1329" i="8"/>
  <c r="LR1333" i="8" s="1"/>
  <c r="LR1339" i="8" s="1"/>
  <c r="MF1333" i="8"/>
  <c r="MF1331" i="8"/>
  <c r="MH1329" i="8"/>
  <c r="MH1333" i="8" s="1"/>
  <c r="MH1339" i="8" s="1"/>
  <c r="MV1333" i="8"/>
  <c r="MV1331" i="8"/>
  <c r="MX1329" i="8"/>
  <c r="MX1333" i="8" s="1"/>
  <c r="MX1339" i="8" s="1"/>
  <c r="NL1333" i="8"/>
  <c r="NL1331" i="8"/>
  <c r="NN1329" i="8"/>
  <c r="NN1333" i="8" s="1"/>
  <c r="NN1339" i="8" s="1"/>
  <c r="OB1333" i="8"/>
  <c r="OB1331" i="8"/>
  <c r="OD1329" i="8"/>
  <c r="OD1333" i="8" s="1"/>
  <c r="OD1339" i="8" s="1"/>
  <c r="OR1333" i="8"/>
  <c r="OR1331" i="8"/>
  <c r="OT1329" i="8"/>
  <c r="OT1333" i="8" s="1"/>
  <c r="OT1339" i="8" s="1"/>
  <c r="PH1333" i="8"/>
  <c r="PH1331" i="8"/>
  <c r="PJ1329" i="8"/>
  <c r="PJ1333" i="8" s="1"/>
  <c r="PJ1339" i="8" s="1"/>
  <c r="PX1333" i="8"/>
  <c r="PX1331" i="8"/>
  <c r="PZ1329" i="8"/>
  <c r="PZ1333" i="8" s="1"/>
  <c r="PZ1339" i="8" s="1"/>
  <c r="QN1333" i="8"/>
  <c r="QN1331" i="8"/>
  <c r="QP1329" i="8"/>
  <c r="QP1333" i="8" s="1"/>
  <c r="QP1339" i="8" s="1"/>
  <c r="RD1333" i="8"/>
  <c r="RD1331" i="8"/>
  <c r="RF1329" i="8"/>
  <c r="RF1333" i="8" s="1"/>
  <c r="RF1339" i="8" s="1"/>
  <c r="RT1333" i="8"/>
  <c r="RT1331" i="8"/>
  <c r="RV1329" i="8"/>
  <c r="RV1333" i="8" s="1"/>
  <c r="RV1339" i="8" s="1"/>
  <c r="SJ1333" i="8"/>
  <c r="SJ1331" i="8"/>
  <c r="SL1329" i="8"/>
  <c r="SL1333" i="8" s="1"/>
  <c r="SL1339" i="8" s="1"/>
  <c r="SZ1333" i="8"/>
  <c r="SZ1331" i="8"/>
  <c r="TB1329" i="8"/>
  <c r="TB1333" i="8" s="1"/>
  <c r="TB1339" i="8" s="1"/>
  <c r="TP1333" i="8"/>
  <c r="TP1331" i="8"/>
  <c r="TR1329" i="8"/>
  <c r="TR1333" i="8" s="1"/>
  <c r="TR1339" i="8" s="1"/>
  <c r="UF1333" i="8"/>
  <c r="UF1331" i="8"/>
  <c r="UH1329" i="8"/>
  <c r="UH1333" i="8" s="1"/>
  <c r="UH1339" i="8" s="1"/>
  <c r="UV1333" i="8"/>
  <c r="UV1331" i="8"/>
  <c r="UX1329" i="8"/>
  <c r="UX1333" i="8" s="1"/>
  <c r="UX1339" i="8" s="1"/>
  <c r="VL1333" i="8"/>
  <c r="VL1331" i="8"/>
  <c r="VN1329" i="8"/>
  <c r="VN1333" i="8" s="1"/>
  <c r="VN1339" i="8" s="1"/>
  <c r="WB1333" i="8"/>
  <c r="WB1331" i="8"/>
  <c r="WD1329" i="8"/>
  <c r="WD1333" i="8" s="1"/>
  <c r="WD1339" i="8" s="1"/>
  <c r="WR1333" i="8"/>
  <c r="WR1331" i="8"/>
  <c r="WT1329" i="8"/>
  <c r="WT1333" i="8" s="1"/>
  <c r="WT1339" i="8" s="1"/>
  <c r="XH1333" i="8"/>
  <c r="XH1331" i="8"/>
  <c r="XJ1329" i="8"/>
  <c r="XJ1333" i="8" s="1"/>
  <c r="XJ1339" i="8" s="1"/>
  <c r="XX1333" i="8"/>
  <c r="XX1331" i="8"/>
  <c r="XZ1329" i="8"/>
  <c r="XZ1333" i="8" s="1"/>
  <c r="XZ1339" i="8" s="1"/>
  <c r="YN1333" i="8"/>
  <c r="YN1331" i="8"/>
  <c r="YP1329" i="8"/>
  <c r="YP1333" i="8" s="1"/>
  <c r="YP1339" i="8" s="1"/>
  <c r="ZD1333" i="8"/>
  <c r="ZD1331" i="8"/>
  <c r="ZF1329" i="8"/>
  <c r="ZF1333" i="8" s="1"/>
  <c r="ZF1339" i="8" s="1"/>
  <c r="ZT1333" i="8"/>
  <c r="ZT1331" i="8"/>
  <c r="ZV1329" i="8"/>
  <c r="ZV1333" i="8" s="1"/>
  <c r="ZV1339" i="8" s="1"/>
  <c r="AAJ1333" i="8"/>
  <c r="AAJ1331" i="8"/>
  <c r="AAL1329" i="8"/>
  <c r="AAL1333" i="8" s="1"/>
  <c r="AAL1339" i="8" s="1"/>
  <c r="AAZ1333" i="8"/>
  <c r="AAZ1331" i="8"/>
  <c r="ABB1329" i="8"/>
  <c r="ABB1333" i="8" s="1"/>
  <c r="ABB1339" i="8" s="1"/>
  <c r="ABP1333" i="8"/>
  <c r="ABP1331" i="8"/>
  <c r="ABR1329" i="8"/>
  <c r="ABR1333" i="8" s="1"/>
  <c r="ABR1339" i="8" s="1"/>
  <c r="ACF1333" i="8"/>
  <c r="ACF1331" i="8"/>
  <c r="ACH1329" i="8"/>
  <c r="ACH1333" i="8" s="1"/>
  <c r="ACH1339" i="8" s="1"/>
  <c r="ACV1333" i="8"/>
  <c r="ACV1331" i="8"/>
  <c r="ACX1329" i="8"/>
  <c r="ACX1333" i="8" s="1"/>
  <c r="ACX1339" i="8" s="1"/>
  <c r="ADL1333" i="8"/>
  <c r="ADL1331" i="8"/>
  <c r="ADN1329" i="8"/>
  <c r="ADN1333" i="8" s="1"/>
  <c r="ADN1339" i="8" s="1"/>
  <c r="AEB1333" i="8"/>
  <c r="AEB1331" i="8"/>
  <c r="AED1329" i="8"/>
  <c r="AED1333" i="8" s="1"/>
  <c r="AED1339" i="8" s="1"/>
  <c r="AER1333" i="8"/>
  <c r="AER1331" i="8"/>
  <c r="AET1329" i="8"/>
  <c r="AET1333" i="8" s="1"/>
  <c r="AET1339" i="8" s="1"/>
  <c r="AFH1333" i="8"/>
  <c r="AFH1331" i="8"/>
  <c r="AFJ1329" i="8"/>
  <c r="AFJ1333" i="8" s="1"/>
  <c r="AFJ1339" i="8" s="1"/>
  <c r="AFX1333" i="8"/>
  <c r="AFX1331" i="8"/>
  <c r="AFZ1329" i="8"/>
  <c r="AFZ1333" i="8" s="1"/>
  <c r="AFZ1339" i="8" s="1"/>
  <c r="AGN1333" i="8"/>
  <c r="AGN1331" i="8"/>
  <c r="AGP1329" i="8"/>
  <c r="AGP1333" i="8" s="1"/>
  <c r="AGP1339" i="8" s="1"/>
  <c r="AHD1333" i="8"/>
  <c r="AHD1331" i="8"/>
  <c r="AHF1329" i="8"/>
  <c r="AHF1333" i="8" s="1"/>
  <c r="AHF1339" i="8" s="1"/>
  <c r="AHT1333" i="8"/>
  <c r="AHT1331" i="8"/>
  <c r="AHV1329" i="8"/>
  <c r="AHV1333" i="8" s="1"/>
  <c r="AHV1339" i="8" s="1"/>
  <c r="AIJ1333" i="8"/>
  <c r="AIJ1331" i="8"/>
  <c r="AIL1329" i="8"/>
  <c r="AIL1333" i="8" s="1"/>
  <c r="AIL1339" i="8" s="1"/>
  <c r="AIZ1333" i="8"/>
  <c r="AIZ1331" i="8"/>
  <c r="AJB1329" i="8"/>
  <c r="AJB1333" i="8" s="1"/>
  <c r="AJB1339" i="8" s="1"/>
  <c r="AJP1333" i="8"/>
  <c r="AJP1331" i="8"/>
  <c r="AJR1329" i="8"/>
  <c r="AJR1333" i="8" s="1"/>
  <c r="AJR1339" i="8" s="1"/>
  <c r="AKF1333" i="8"/>
  <c r="AKF1331" i="8"/>
  <c r="AKH1329" i="8"/>
  <c r="AKH1333" i="8" s="1"/>
  <c r="AKH1339" i="8" s="1"/>
  <c r="AKV1333" i="8"/>
  <c r="AKV1331" i="8"/>
  <c r="AKX1329" i="8"/>
  <c r="AKX1333" i="8" s="1"/>
  <c r="AKX1339" i="8" s="1"/>
  <c r="ALL1333" i="8"/>
  <c r="ALL1331" i="8"/>
  <c r="ALN1329" i="8"/>
  <c r="ALN1333" i="8" s="1"/>
  <c r="ALN1339" i="8" s="1"/>
  <c r="AMB1333" i="8"/>
  <c r="AMB1331" i="8"/>
  <c r="AMD1329" i="8"/>
  <c r="AMD1333" i="8" s="1"/>
  <c r="AMD1339" i="8" s="1"/>
  <c r="AMR1333" i="8"/>
  <c r="AMR1331" i="8"/>
  <c r="AMT1329" i="8"/>
  <c r="AMT1333" i="8" s="1"/>
  <c r="AMT1339" i="8" s="1"/>
  <c r="ANH1333" i="8"/>
  <c r="ANH1331" i="8"/>
  <c r="ANJ1329" i="8"/>
  <c r="ANJ1333" i="8" s="1"/>
  <c r="ANJ1339" i="8" s="1"/>
  <c r="ANX1333" i="8"/>
  <c r="ANX1331" i="8"/>
  <c r="ANZ1329" i="8"/>
  <c r="ANZ1333" i="8" s="1"/>
  <c r="ANZ1339" i="8" s="1"/>
  <c r="AON1333" i="8"/>
  <c r="AON1331" i="8"/>
  <c r="FMA1333" i="8"/>
  <c r="FMA1339" i="8" s="1"/>
  <c r="FMA1331" i="8"/>
  <c r="FNG1333" i="8"/>
  <c r="FNG1339" i="8" s="1"/>
  <c r="FNG1331" i="8"/>
  <c r="FOM1333" i="8"/>
  <c r="FOM1339" i="8" s="1"/>
  <c r="FOM1331" i="8"/>
  <c r="FPS1333" i="8"/>
  <c r="FPS1339" i="8" s="1"/>
  <c r="FPS1331" i="8"/>
  <c r="FQY1333" i="8"/>
  <c r="FQY1339" i="8" s="1"/>
  <c r="FQY1331" i="8"/>
  <c r="FSE1333" i="8"/>
  <c r="FSE1339" i="8" s="1"/>
  <c r="FSE1331" i="8"/>
  <c r="FTK1333" i="8"/>
  <c r="FTK1339" i="8" s="1"/>
  <c r="FTK1331" i="8"/>
  <c r="FUQ1333" i="8"/>
  <c r="FUQ1339" i="8" s="1"/>
  <c r="FUQ1331" i="8"/>
  <c r="FVW1333" i="8"/>
  <c r="FVW1339" i="8" s="1"/>
  <c r="FVW1331" i="8"/>
  <c r="FXC1333" i="8"/>
  <c r="FXC1339" i="8" s="1"/>
  <c r="FXC1331" i="8"/>
  <c r="FYI1333" i="8"/>
  <c r="FYI1339" i="8" s="1"/>
  <c r="FYI1331" i="8"/>
  <c r="FZO1333" i="8"/>
  <c r="FZO1339" i="8" s="1"/>
  <c r="FZO1331" i="8"/>
  <c r="GAU1333" i="8"/>
  <c r="GAU1339" i="8" s="1"/>
  <c r="GAU1331" i="8"/>
  <c r="GCA1333" i="8"/>
  <c r="GCA1339" i="8" s="1"/>
  <c r="GCA1331" i="8"/>
  <c r="GDG1333" i="8"/>
  <c r="GDG1339" i="8" s="1"/>
  <c r="GDG1331" i="8"/>
  <c r="GEM1333" i="8"/>
  <c r="GEM1339" i="8" s="1"/>
  <c r="GEM1331" i="8"/>
  <c r="GFS1333" i="8"/>
  <c r="GFS1339" i="8" s="1"/>
  <c r="GFS1331" i="8"/>
  <c r="GGY1333" i="8"/>
  <c r="GGY1339" i="8" s="1"/>
  <c r="GGY1331" i="8"/>
  <c r="GIE1333" i="8"/>
  <c r="GIE1339" i="8" s="1"/>
  <c r="GIE1331" i="8"/>
  <c r="GJK1333" i="8"/>
  <c r="GJK1339" i="8" s="1"/>
  <c r="GJK1331" i="8"/>
  <c r="GKQ1333" i="8"/>
  <c r="GKQ1339" i="8" s="1"/>
  <c r="GKQ1331" i="8"/>
  <c r="GLW1333" i="8"/>
  <c r="GLW1339" i="8" s="1"/>
  <c r="GLW1331" i="8"/>
  <c r="GNC1333" i="8"/>
  <c r="GNC1339" i="8" s="1"/>
  <c r="GNC1331" i="8"/>
  <c r="GOI1333" i="8"/>
  <c r="GOI1339" i="8" s="1"/>
  <c r="GOI1331" i="8"/>
  <c r="GPO1333" i="8"/>
  <c r="GPO1339" i="8" s="1"/>
  <c r="GPO1331" i="8"/>
  <c r="GQU1333" i="8"/>
  <c r="GQU1339" i="8" s="1"/>
  <c r="GQU1331" i="8"/>
  <c r="GSA1333" i="8"/>
  <c r="GSA1339" i="8" s="1"/>
  <c r="GSA1331" i="8"/>
  <c r="GTG1333" i="8"/>
  <c r="GTG1339" i="8" s="1"/>
  <c r="GTG1331" i="8"/>
  <c r="GUM1333" i="8"/>
  <c r="GUM1339" i="8" s="1"/>
  <c r="GUM1331" i="8"/>
  <c r="GVS1333" i="8"/>
  <c r="GVS1339" i="8" s="1"/>
  <c r="GVS1331" i="8"/>
  <c r="GWY1333" i="8"/>
  <c r="GWY1339" i="8" s="1"/>
  <c r="GWY1331" i="8"/>
  <c r="GYE1333" i="8"/>
  <c r="GYE1339" i="8" s="1"/>
  <c r="GYE1331" i="8"/>
  <c r="GZK1333" i="8"/>
  <c r="GZK1339" i="8" s="1"/>
  <c r="GZK1331" i="8"/>
  <c r="HAQ1333" i="8"/>
  <c r="HAQ1339" i="8" s="1"/>
  <c r="HAQ1331" i="8"/>
  <c r="HBW1333" i="8"/>
  <c r="HBW1339" i="8" s="1"/>
  <c r="HBW1331" i="8"/>
  <c r="HDC1333" i="8"/>
  <c r="HDC1339" i="8" s="1"/>
  <c r="HDC1331" i="8"/>
  <c r="HEI1333" i="8"/>
  <c r="HEI1339" i="8" s="1"/>
  <c r="HEI1331" i="8"/>
  <c r="HFO1333" i="8"/>
  <c r="HFO1339" i="8" s="1"/>
  <c r="HFO1331" i="8"/>
  <c r="HGU1333" i="8"/>
  <c r="HGU1339" i="8" s="1"/>
  <c r="HGU1331" i="8"/>
  <c r="HIA1333" i="8"/>
  <c r="HIA1339" i="8" s="1"/>
  <c r="HIA1331" i="8"/>
  <c r="HJG1333" i="8"/>
  <c r="HJG1339" i="8" s="1"/>
  <c r="HJG1331" i="8"/>
  <c r="HKM1333" i="8"/>
  <c r="HKM1339" i="8" s="1"/>
  <c r="HKM1331" i="8"/>
  <c r="HLS1333" i="8"/>
  <c r="HLS1339" i="8" s="1"/>
  <c r="HLS1331" i="8"/>
  <c r="HMY1333" i="8"/>
  <c r="HMY1339" i="8" s="1"/>
  <c r="HMY1331" i="8"/>
  <c r="HOE1333" i="8"/>
  <c r="HOE1339" i="8" s="1"/>
  <c r="HOE1331" i="8"/>
  <c r="HPK1333" i="8"/>
  <c r="HPK1339" i="8" s="1"/>
  <c r="HPK1331" i="8"/>
  <c r="HQQ1333" i="8"/>
  <c r="HQQ1339" i="8" s="1"/>
  <c r="HQQ1331" i="8"/>
  <c r="HRW1333" i="8"/>
  <c r="HRW1339" i="8" s="1"/>
  <c r="HRW1331" i="8"/>
  <c r="HTC1333" i="8"/>
  <c r="HTC1339" i="8" s="1"/>
  <c r="HTC1331" i="8"/>
  <c r="HUI1333" i="8"/>
  <c r="HUI1339" i="8" s="1"/>
  <c r="HUI1331" i="8"/>
  <c r="HVO1333" i="8"/>
  <c r="HVO1339" i="8" s="1"/>
  <c r="HVO1331" i="8"/>
  <c r="HWU1333" i="8"/>
  <c r="HWU1339" i="8" s="1"/>
  <c r="HWU1331" i="8"/>
  <c r="HYA1333" i="8"/>
  <c r="HYA1339" i="8" s="1"/>
  <c r="HYA1331" i="8"/>
  <c r="HZG1333" i="8"/>
  <c r="HZG1339" i="8" s="1"/>
  <c r="HZG1331" i="8"/>
  <c r="IAM1333" i="8"/>
  <c r="IAM1339" i="8" s="1"/>
  <c r="IAM1331" i="8"/>
  <c r="IBS1333" i="8"/>
  <c r="IBS1339" i="8" s="1"/>
  <c r="IBS1331" i="8"/>
  <c r="ICY1333" i="8"/>
  <c r="ICY1339" i="8" s="1"/>
  <c r="ICY1331" i="8"/>
  <c r="IEE1333" i="8"/>
  <c r="IEE1339" i="8" s="1"/>
  <c r="IEE1331" i="8"/>
  <c r="IFK1333" i="8"/>
  <c r="IFK1339" i="8" s="1"/>
  <c r="IFK1331" i="8"/>
  <c r="IGQ1333" i="8"/>
  <c r="IGQ1339" i="8" s="1"/>
  <c r="IGQ1331" i="8"/>
  <c r="IHW1333" i="8"/>
  <c r="IHW1339" i="8" s="1"/>
  <c r="IHW1331" i="8"/>
  <c r="IJC1333" i="8"/>
  <c r="IJC1339" i="8" s="1"/>
  <c r="IJC1331" i="8"/>
  <c r="IKI1333" i="8"/>
  <c r="IKI1339" i="8" s="1"/>
  <c r="IKI1331" i="8"/>
  <c r="ILO1333" i="8"/>
  <c r="ILO1339" i="8" s="1"/>
  <c r="ILO1331" i="8"/>
  <c r="IMU1333" i="8"/>
  <c r="IMU1339" i="8" s="1"/>
  <c r="IMU1331" i="8"/>
  <c r="IOA1333" i="8"/>
  <c r="IOA1339" i="8" s="1"/>
  <c r="IOA1331" i="8"/>
  <c r="IPG1333" i="8"/>
  <c r="IPG1339" i="8" s="1"/>
  <c r="IPG1331" i="8"/>
  <c r="IQM1333" i="8"/>
  <c r="IQM1339" i="8" s="1"/>
  <c r="IQM1331" i="8"/>
  <c r="IRS1333" i="8"/>
  <c r="IRS1339" i="8" s="1"/>
  <c r="IRS1331" i="8"/>
  <c r="ISY1333" i="8"/>
  <c r="ISY1339" i="8" s="1"/>
  <c r="ISY1331" i="8"/>
  <c r="IUE1333" i="8"/>
  <c r="IUE1339" i="8" s="1"/>
  <c r="IUE1331" i="8"/>
  <c r="IVK1333" i="8"/>
  <c r="IVK1339" i="8" s="1"/>
  <c r="IVK1331" i="8"/>
  <c r="IWQ1333" i="8"/>
  <c r="IWQ1339" i="8" s="1"/>
  <c r="IWQ1331" i="8"/>
  <c r="IXW1333" i="8"/>
  <c r="IXW1339" i="8" s="1"/>
  <c r="IXW1331" i="8"/>
  <c r="IZC1333" i="8"/>
  <c r="IZC1339" i="8" s="1"/>
  <c r="IZC1331" i="8"/>
  <c r="JAI1333" i="8"/>
  <c r="JAI1339" i="8" s="1"/>
  <c r="JAI1331" i="8"/>
  <c r="JBO1333" i="8"/>
  <c r="JBO1339" i="8" s="1"/>
  <c r="JBO1331" i="8"/>
  <c r="JCU1333" i="8"/>
  <c r="JCU1339" i="8" s="1"/>
  <c r="JCU1331" i="8"/>
  <c r="JEA1333" i="8"/>
  <c r="JEA1339" i="8" s="1"/>
  <c r="JEA1331" i="8"/>
  <c r="JFG1333" i="8"/>
  <c r="JFG1339" i="8" s="1"/>
  <c r="JFG1331" i="8"/>
  <c r="JGM1333" i="8"/>
  <c r="JGM1339" i="8" s="1"/>
  <c r="JGM1331" i="8"/>
  <c r="JHS1333" i="8"/>
  <c r="JHS1339" i="8" s="1"/>
  <c r="JHS1331" i="8"/>
  <c r="JIY1333" i="8"/>
  <c r="JIY1339" i="8" s="1"/>
  <c r="JIY1331" i="8"/>
  <c r="JKE1333" i="8"/>
  <c r="JKE1339" i="8" s="1"/>
  <c r="JKE1331" i="8"/>
  <c r="JLK1333" i="8"/>
  <c r="JLK1339" i="8" s="1"/>
  <c r="JLK1331" i="8"/>
  <c r="JMQ1333" i="8"/>
  <c r="JMQ1339" i="8" s="1"/>
  <c r="JMQ1331" i="8"/>
  <c r="JNW1333" i="8"/>
  <c r="JNW1339" i="8" s="1"/>
  <c r="JNW1331" i="8"/>
  <c r="JPC1333" i="8"/>
  <c r="JPC1339" i="8" s="1"/>
  <c r="JPC1331" i="8"/>
  <c r="JQI1333" i="8"/>
  <c r="JQI1339" i="8" s="1"/>
  <c r="JQI1331" i="8"/>
  <c r="JRO1333" i="8"/>
  <c r="JRO1339" i="8" s="1"/>
  <c r="JRO1331" i="8"/>
  <c r="JSU1333" i="8"/>
  <c r="JSU1339" i="8" s="1"/>
  <c r="JSU1331" i="8"/>
  <c r="JUA1333" i="8"/>
  <c r="JUA1339" i="8" s="1"/>
  <c r="JUA1331" i="8"/>
  <c r="JVG1333" i="8"/>
  <c r="JVG1339" i="8" s="1"/>
  <c r="JVG1331" i="8"/>
  <c r="JWM1333" i="8"/>
  <c r="JWM1339" i="8" s="1"/>
  <c r="JWM1331" i="8"/>
  <c r="JXS1333" i="8"/>
  <c r="JXS1339" i="8" s="1"/>
  <c r="JXS1331" i="8"/>
  <c r="JYY1333" i="8"/>
  <c r="JYY1339" i="8" s="1"/>
  <c r="JYY1331" i="8"/>
  <c r="KAE1333" i="8"/>
  <c r="KAE1339" i="8" s="1"/>
  <c r="KAE1331" i="8"/>
  <c r="KBK1333" i="8"/>
  <c r="KBK1339" i="8" s="1"/>
  <c r="KBK1331" i="8"/>
  <c r="KCQ1333" i="8"/>
  <c r="KCQ1339" i="8" s="1"/>
  <c r="KCQ1331" i="8"/>
  <c r="KDW1333" i="8"/>
  <c r="KDW1339" i="8" s="1"/>
  <c r="KDW1331" i="8"/>
  <c r="KFC1333" i="8"/>
  <c r="KFC1339" i="8" s="1"/>
  <c r="KFC1331" i="8"/>
  <c r="KGI1333" i="8"/>
  <c r="KGI1339" i="8" s="1"/>
  <c r="KGI1331" i="8"/>
  <c r="KHO1333" i="8"/>
  <c r="KHO1339" i="8" s="1"/>
  <c r="KHO1331" i="8"/>
  <c r="KIU1333" i="8"/>
  <c r="KIU1339" i="8" s="1"/>
  <c r="KIU1331" i="8"/>
  <c r="KKA1333" i="8"/>
  <c r="KKA1339" i="8" s="1"/>
  <c r="KKA1331" i="8"/>
  <c r="KLG1333" i="8"/>
  <c r="KLG1339" i="8" s="1"/>
  <c r="KLG1331" i="8"/>
  <c r="KMM1333" i="8"/>
  <c r="KMM1339" i="8" s="1"/>
  <c r="KMM1331" i="8"/>
  <c r="KNS1333" i="8"/>
  <c r="KNS1339" i="8" s="1"/>
  <c r="KNS1331" i="8"/>
  <c r="KOY1333" i="8"/>
  <c r="KOY1339" i="8" s="1"/>
  <c r="KOY1331" i="8"/>
  <c r="KQE1333" i="8"/>
  <c r="KQE1339" i="8" s="1"/>
  <c r="KQE1331" i="8"/>
  <c r="KRK1333" i="8"/>
  <c r="KRK1339" i="8" s="1"/>
  <c r="KRK1331" i="8"/>
  <c r="KSQ1333" i="8"/>
  <c r="KSQ1339" i="8" s="1"/>
  <c r="KSQ1331" i="8"/>
  <c r="KTW1333" i="8"/>
  <c r="KTW1339" i="8" s="1"/>
  <c r="KTW1331" i="8"/>
  <c r="KVC1333" i="8"/>
  <c r="KVC1339" i="8" s="1"/>
  <c r="KVC1331" i="8"/>
  <c r="KWI1333" i="8"/>
  <c r="KWI1339" i="8" s="1"/>
  <c r="KWI1331" i="8"/>
  <c r="KXO1333" i="8"/>
  <c r="KXO1339" i="8" s="1"/>
  <c r="KXO1331" i="8"/>
  <c r="KYU1333" i="8"/>
  <c r="KYU1339" i="8" s="1"/>
  <c r="KYU1331" i="8"/>
  <c r="LAA1333" i="8"/>
  <c r="LAA1339" i="8" s="1"/>
  <c r="LAA1331" i="8"/>
  <c r="LBG1333" i="8"/>
  <c r="LBG1339" i="8" s="1"/>
  <c r="LBG1331" i="8"/>
  <c r="LCM1333" i="8"/>
  <c r="LCM1339" i="8" s="1"/>
  <c r="LCM1331" i="8"/>
  <c r="LDS1333" i="8"/>
  <c r="LDS1339" i="8" s="1"/>
  <c r="LDS1331" i="8"/>
  <c r="LEY1333" i="8"/>
  <c r="LEY1339" i="8" s="1"/>
  <c r="LEY1331" i="8"/>
  <c r="LGE1333" i="8"/>
  <c r="LGE1339" i="8" s="1"/>
  <c r="LGE1331" i="8"/>
  <c r="LHK1333" i="8"/>
  <c r="LHK1339" i="8" s="1"/>
  <c r="LHK1331" i="8"/>
  <c r="LIQ1333" i="8"/>
  <c r="LIQ1339" i="8" s="1"/>
  <c r="LIQ1331" i="8"/>
  <c r="LJW1333" i="8"/>
  <c r="LJW1339" i="8" s="1"/>
  <c r="LJW1331" i="8"/>
  <c r="LLC1333" i="8"/>
  <c r="LLC1339" i="8" s="1"/>
  <c r="LLC1331" i="8"/>
  <c r="LMI1333" i="8"/>
  <c r="LMI1339" i="8" s="1"/>
  <c r="LMI1331" i="8"/>
  <c r="LNO1333" i="8"/>
  <c r="LNO1339" i="8" s="1"/>
  <c r="LNO1331" i="8"/>
  <c r="LOU1333" i="8"/>
  <c r="LOU1339" i="8" s="1"/>
  <c r="LOU1331" i="8"/>
  <c r="LQA1333" i="8"/>
  <c r="LQA1339" i="8" s="1"/>
  <c r="LQA1331" i="8"/>
  <c r="LRG1333" i="8"/>
  <c r="LRG1339" i="8" s="1"/>
  <c r="LRG1331" i="8"/>
  <c r="LSM1333" i="8"/>
  <c r="LSM1339" i="8" s="1"/>
  <c r="LSM1331" i="8"/>
  <c r="LTS1333" i="8"/>
  <c r="LTS1339" i="8" s="1"/>
  <c r="LTS1331" i="8"/>
  <c r="LUY1333" i="8"/>
  <c r="LUY1339" i="8" s="1"/>
  <c r="LUY1331" i="8"/>
  <c r="LWE1333" i="8"/>
  <c r="LWE1339" i="8" s="1"/>
  <c r="LWE1331" i="8"/>
  <c r="LXK1333" i="8"/>
  <c r="LXK1339" i="8" s="1"/>
  <c r="LXK1331" i="8"/>
  <c r="LYQ1333" i="8"/>
  <c r="LYQ1339" i="8" s="1"/>
  <c r="LYQ1331" i="8"/>
  <c r="LZW1333" i="8"/>
  <c r="LZW1339" i="8" s="1"/>
  <c r="LZW1331" i="8"/>
  <c r="MBC1333" i="8"/>
  <c r="MBC1339" i="8" s="1"/>
  <c r="MBC1331" i="8"/>
  <c r="MCI1333" i="8"/>
  <c r="MCI1339" i="8" s="1"/>
  <c r="MCI1331" i="8"/>
  <c r="MDO1333" i="8"/>
  <c r="MDO1339" i="8" s="1"/>
  <c r="MDO1331" i="8"/>
  <c r="MEU1333" i="8"/>
  <c r="MEU1339" i="8" s="1"/>
  <c r="MEU1331" i="8"/>
  <c r="MGA1333" i="8"/>
  <c r="MGA1339" i="8" s="1"/>
  <c r="MGA1331" i="8"/>
  <c r="MHG1333" i="8"/>
  <c r="MHG1339" i="8" s="1"/>
  <c r="MHG1331" i="8"/>
  <c r="MIM1333" i="8"/>
  <c r="MIM1339" i="8" s="1"/>
  <c r="MIM1331" i="8"/>
  <c r="MJS1333" i="8"/>
  <c r="MJS1339" i="8" s="1"/>
  <c r="MJS1331" i="8"/>
  <c r="MKY1333" i="8"/>
  <c r="MKY1339" i="8" s="1"/>
  <c r="MKY1331" i="8"/>
  <c r="MME1333" i="8"/>
  <c r="MME1339" i="8" s="1"/>
  <c r="MME1331" i="8"/>
  <c r="MNK1333" i="8"/>
  <c r="MNK1339" i="8" s="1"/>
  <c r="MNK1331" i="8"/>
  <c r="MOQ1333" i="8"/>
  <c r="MOQ1339" i="8" s="1"/>
  <c r="MOQ1331" i="8"/>
  <c r="MPW1333" i="8"/>
  <c r="MPW1339" i="8" s="1"/>
  <c r="MPW1331" i="8"/>
  <c r="MRC1333" i="8"/>
  <c r="MRC1339" i="8" s="1"/>
  <c r="MRC1331" i="8"/>
  <c r="MSI1333" i="8"/>
  <c r="MSI1339" i="8" s="1"/>
  <c r="MSI1331" i="8"/>
  <c r="MTO1333" i="8"/>
  <c r="MTO1339" i="8" s="1"/>
  <c r="MTO1331" i="8"/>
  <c r="MUU1333" i="8"/>
  <c r="MUU1339" i="8" s="1"/>
  <c r="MUU1331" i="8"/>
  <c r="MWA1333" i="8"/>
  <c r="MWA1339" i="8" s="1"/>
  <c r="MWA1331" i="8"/>
  <c r="MXG1333" i="8"/>
  <c r="MXG1339" i="8" s="1"/>
  <c r="MXG1331" i="8"/>
  <c r="MYM1333" i="8"/>
  <c r="MYM1339" i="8" s="1"/>
  <c r="MYM1331" i="8"/>
  <c r="MZS1333" i="8"/>
  <c r="MZS1339" i="8" s="1"/>
  <c r="MZS1331" i="8"/>
  <c r="NAY1333" i="8"/>
  <c r="NAY1339" i="8" s="1"/>
  <c r="NAY1331" i="8"/>
  <c r="NCE1333" i="8"/>
  <c r="NCE1339" i="8" s="1"/>
  <c r="NCE1331" i="8"/>
  <c r="NDK1333" i="8"/>
  <c r="NDK1339" i="8" s="1"/>
  <c r="NDK1331" i="8"/>
  <c r="NEQ1333" i="8"/>
  <c r="NEQ1339" i="8" s="1"/>
  <c r="NEQ1331" i="8"/>
  <c r="NFW1333" i="8"/>
  <c r="NFW1339" i="8" s="1"/>
  <c r="NFW1331" i="8"/>
  <c r="NHC1333" i="8"/>
  <c r="NHC1339" i="8" s="1"/>
  <c r="NHC1331" i="8"/>
  <c r="NII1333" i="8"/>
  <c r="NII1339" i="8" s="1"/>
  <c r="NII1331" i="8"/>
  <c r="NJO1333" i="8"/>
  <c r="NJO1339" i="8" s="1"/>
  <c r="NJO1331" i="8"/>
  <c r="NKU1333" i="8"/>
  <c r="NKU1339" i="8" s="1"/>
  <c r="NKU1331" i="8"/>
  <c r="NMA1333" i="8"/>
  <c r="NMA1339" i="8" s="1"/>
  <c r="NMA1331" i="8"/>
  <c r="NNG1333" i="8"/>
  <c r="NNG1339" i="8" s="1"/>
  <c r="NNG1331" i="8"/>
  <c r="NOM1333" i="8"/>
  <c r="NOM1339" i="8" s="1"/>
  <c r="NOM1331" i="8"/>
  <c r="NPS1333" i="8"/>
  <c r="NPS1339" i="8" s="1"/>
  <c r="NPS1331" i="8"/>
  <c r="NQY1333" i="8"/>
  <c r="NQY1339" i="8" s="1"/>
  <c r="NQY1331" i="8"/>
  <c r="NSE1333" i="8"/>
  <c r="NSE1339" i="8" s="1"/>
  <c r="NSE1331" i="8"/>
  <c r="NTK1333" i="8"/>
  <c r="NTK1339" i="8" s="1"/>
  <c r="NTK1331" i="8"/>
  <c r="NUQ1333" i="8"/>
  <c r="NUQ1339" i="8" s="1"/>
  <c r="NUQ1331" i="8"/>
  <c r="NVW1333" i="8"/>
  <c r="NVW1339" i="8" s="1"/>
  <c r="NVW1331" i="8"/>
  <c r="NXC1333" i="8"/>
  <c r="NXC1339" i="8" s="1"/>
  <c r="NXC1331" i="8"/>
  <c r="NYI1333" i="8"/>
  <c r="NYI1339" i="8" s="1"/>
  <c r="NYI1331" i="8"/>
  <c r="NZO1333" i="8"/>
  <c r="NZO1339" i="8" s="1"/>
  <c r="NZO1331" i="8"/>
  <c r="OAU1333" i="8"/>
  <c r="OAU1339" i="8" s="1"/>
  <c r="OAU1331" i="8"/>
  <c r="OCA1333" i="8"/>
  <c r="OCA1339" i="8" s="1"/>
  <c r="OCA1331" i="8"/>
  <c r="ODG1333" i="8"/>
  <c r="ODG1339" i="8" s="1"/>
  <c r="ODG1331" i="8"/>
  <c r="OEM1333" i="8"/>
  <c r="OEM1339" i="8" s="1"/>
  <c r="OEM1331" i="8"/>
  <c r="OFS1333" i="8"/>
  <c r="OFS1339" i="8" s="1"/>
  <c r="OFS1331" i="8"/>
  <c r="OGY1333" i="8"/>
  <c r="OGY1339" i="8" s="1"/>
  <c r="OGY1331" i="8"/>
  <c r="OIE1333" i="8"/>
  <c r="OIE1339" i="8" s="1"/>
  <c r="OIE1331" i="8"/>
  <c r="OJK1333" i="8"/>
  <c r="OJK1339" i="8" s="1"/>
  <c r="OJK1331" i="8"/>
  <c r="OKQ1333" i="8"/>
  <c r="OKQ1339" i="8" s="1"/>
  <c r="OKQ1331" i="8"/>
  <c r="OLW1333" i="8"/>
  <c r="OLW1339" i="8" s="1"/>
  <c r="OLW1331" i="8"/>
  <c r="ONC1333" i="8"/>
  <c r="ONC1339" i="8" s="1"/>
  <c r="ONC1331" i="8"/>
  <c r="OOI1333" i="8"/>
  <c r="OOI1339" i="8" s="1"/>
  <c r="OOI1331" i="8"/>
  <c r="OPO1333" i="8"/>
  <c r="OPO1339" i="8" s="1"/>
  <c r="OPO1331" i="8"/>
  <c r="OQU1333" i="8"/>
  <c r="OQU1339" i="8" s="1"/>
  <c r="OQU1331" i="8"/>
  <c r="OSA1333" i="8"/>
  <c r="OSA1339" i="8" s="1"/>
  <c r="OSA1331" i="8"/>
  <c r="OTG1333" i="8"/>
  <c r="OTG1339" i="8" s="1"/>
  <c r="OTG1331" i="8"/>
  <c r="OUM1333" i="8"/>
  <c r="OUM1339" i="8" s="1"/>
  <c r="OUM1331" i="8"/>
  <c r="OVS1333" i="8"/>
  <c r="OVS1339" i="8" s="1"/>
  <c r="OVS1331" i="8"/>
  <c r="OWY1333" i="8"/>
  <c r="OWY1339" i="8" s="1"/>
  <c r="OWY1331" i="8"/>
  <c r="OYE1333" i="8"/>
  <c r="OYE1339" i="8" s="1"/>
  <c r="OYE1331" i="8"/>
  <c r="OZK1333" i="8"/>
  <c r="OZK1339" i="8" s="1"/>
  <c r="OZK1331" i="8"/>
  <c r="PAQ1333" i="8"/>
  <c r="PAQ1339" i="8" s="1"/>
  <c r="PAQ1331" i="8"/>
  <c r="PBW1333" i="8"/>
  <c r="PBW1339" i="8" s="1"/>
  <c r="PBW1331" i="8"/>
  <c r="PDC1333" i="8"/>
  <c r="PDC1339" i="8" s="1"/>
  <c r="PDC1331" i="8"/>
  <c r="PEI1333" i="8"/>
  <c r="PEI1339" i="8" s="1"/>
  <c r="PEI1331" i="8"/>
  <c r="PFO1333" i="8"/>
  <c r="PFO1339" i="8" s="1"/>
  <c r="PFO1331" i="8"/>
  <c r="PGU1333" i="8"/>
  <c r="PGU1339" i="8" s="1"/>
  <c r="PGU1331" i="8"/>
  <c r="PIA1333" i="8"/>
  <c r="PIA1339" i="8" s="1"/>
  <c r="PIA1331" i="8"/>
  <c r="PJG1333" i="8"/>
  <c r="PJG1339" i="8" s="1"/>
  <c r="PJG1331" i="8"/>
  <c r="PKM1333" i="8"/>
  <c r="PKM1339" i="8" s="1"/>
  <c r="PKM1331" i="8"/>
  <c r="PLS1333" i="8"/>
  <c r="PLS1339" i="8" s="1"/>
  <c r="PLS1331" i="8"/>
  <c r="PMY1333" i="8"/>
  <c r="PMY1339" i="8" s="1"/>
  <c r="PMY1331" i="8"/>
  <c r="POE1333" i="8"/>
  <c r="POE1339" i="8" s="1"/>
  <c r="POE1331" i="8"/>
  <c r="PPK1333" i="8"/>
  <c r="PPK1339" i="8" s="1"/>
  <c r="PPK1331" i="8"/>
  <c r="PQQ1333" i="8"/>
  <c r="PQQ1339" i="8" s="1"/>
  <c r="PQQ1331" i="8"/>
  <c r="PRW1333" i="8"/>
  <c r="PRW1339" i="8" s="1"/>
  <c r="PRW1331" i="8"/>
  <c r="PTC1333" i="8"/>
  <c r="PTC1339" i="8" s="1"/>
  <c r="PTC1331" i="8"/>
  <c r="PUI1333" i="8"/>
  <c r="PUI1339" i="8" s="1"/>
  <c r="PUI1331" i="8"/>
  <c r="PVO1333" i="8"/>
  <c r="PVO1339" i="8" s="1"/>
  <c r="PVO1331" i="8"/>
  <c r="PWU1333" i="8"/>
  <c r="PWU1339" i="8" s="1"/>
  <c r="PWU1331" i="8"/>
  <c r="PYA1333" i="8"/>
  <c r="PYA1339" i="8" s="1"/>
  <c r="PYA1331" i="8"/>
  <c r="PZG1333" i="8"/>
  <c r="PZG1339" i="8" s="1"/>
  <c r="PZG1331" i="8"/>
  <c r="QAM1333" i="8"/>
  <c r="QAM1339" i="8" s="1"/>
  <c r="QAM1331" i="8"/>
  <c r="QBS1333" i="8"/>
  <c r="QBS1339" i="8" s="1"/>
  <c r="QBS1331" i="8"/>
  <c r="QCY1333" i="8"/>
  <c r="QCY1339" i="8" s="1"/>
  <c r="QCY1331" i="8"/>
  <c r="QEE1333" i="8"/>
  <c r="QEE1339" i="8" s="1"/>
  <c r="QEE1331" i="8"/>
  <c r="QFK1333" i="8"/>
  <c r="QFK1339" i="8" s="1"/>
  <c r="QFK1331" i="8"/>
  <c r="QGQ1333" i="8"/>
  <c r="QGQ1339" i="8" s="1"/>
  <c r="QGQ1331" i="8"/>
  <c r="QHW1333" i="8"/>
  <c r="QHW1339" i="8" s="1"/>
  <c r="QHW1331" i="8"/>
  <c r="QJC1333" i="8"/>
  <c r="QJC1339" i="8" s="1"/>
  <c r="QJC1331" i="8"/>
  <c r="QKI1333" i="8"/>
  <c r="QKI1339" i="8" s="1"/>
  <c r="QKI1331" i="8"/>
  <c r="QLO1333" i="8"/>
  <c r="QLO1339" i="8" s="1"/>
  <c r="QLO1331" i="8"/>
  <c r="QMU1333" i="8"/>
  <c r="QMU1339" i="8" s="1"/>
  <c r="QMU1331" i="8"/>
  <c r="QOA1333" i="8"/>
  <c r="QOA1339" i="8" s="1"/>
  <c r="QOA1331" i="8"/>
  <c r="QPG1333" i="8"/>
  <c r="QPG1339" i="8" s="1"/>
  <c r="QPG1331" i="8"/>
  <c r="QQM1333" i="8"/>
  <c r="QQM1339" i="8" s="1"/>
  <c r="QQM1331" i="8"/>
  <c r="QRS1333" i="8"/>
  <c r="QRS1339" i="8" s="1"/>
  <c r="QRS1331" i="8"/>
  <c r="QSY1333" i="8"/>
  <c r="QSY1339" i="8" s="1"/>
  <c r="QSY1331" i="8"/>
  <c r="QUE1333" i="8"/>
  <c r="QUE1339" i="8" s="1"/>
  <c r="QUE1331" i="8"/>
  <c r="QVK1333" i="8"/>
  <c r="QVK1339" i="8" s="1"/>
  <c r="QVK1331" i="8"/>
  <c r="QWQ1333" i="8"/>
  <c r="QWQ1339" i="8" s="1"/>
  <c r="QWQ1331" i="8"/>
  <c r="QXW1333" i="8"/>
  <c r="QXW1339" i="8" s="1"/>
  <c r="QXW1331" i="8"/>
  <c r="QZC1333" i="8"/>
  <c r="QZC1339" i="8" s="1"/>
  <c r="QZC1331" i="8"/>
  <c r="RAI1333" i="8"/>
  <c r="RAI1339" i="8" s="1"/>
  <c r="RAI1331" i="8"/>
  <c r="RBO1333" i="8"/>
  <c r="RBO1339" i="8" s="1"/>
  <c r="RBO1331" i="8"/>
  <c r="RCU1333" i="8"/>
  <c r="RCU1339" i="8" s="1"/>
  <c r="RCU1331" i="8"/>
  <c r="REA1333" i="8"/>
  <c r="REA1339" i="8" s="1"/>
  <c r="REA1331" i="8"/>
  <c r="RFG1333" i="8"/>
  <c r="RFG1339" i="8" s="1"/>
  <c r="RFG1331" i="8"/>
  <c r="RGM1333" i="8"/>
  <c r="RGM1339" i="8" s="1"/>
  <c r="RGM1331" i="8"/>
  <c r="RHS1333" i="8"/>
  <c r="RHS1339" i="8" s="1"/>
  <c r="RHS1331" i="8"/>
  <c r="RIY1333" i="8"/>
  <c r="RIY1339" i="8" s="1"/>
  <c r="RIY1331" i="8"/>
  <c r="RKE1333" i="8"/>
  <c r="RKE1339" i="8" s="1"/>
  <c r="RKE1331" i="8"/>
  <c r="RLK1333" i="8"/>
  <c r="RLK1339" i="8" s="1"/>
  <c r="RLK1331" i="8"/>
  <c r="RMQ1333" i="8"/>
  <c r="RMQ1339" i="8" s="1"/>
  <c r="RMQ1331" i="8"/>
  <c r="RNW1333" i="8"/>
  <c r="RNW1339" i="8" s="1"/>
  <c r="RNW1331" i="8"/>
  <c r="RPC1333" i="8"/>
  <c r="RPC1339" i="8" s="1"/>
  <c r="RPC1331" i="8"/>
  <c r="RQI1333" i="8"/>
  <c r="RQI1339" i="8" s="1"/>
  <c r="RQI1331" i="8"/>
  <c r="RRO1333" i="8"/>
  <c r="RRO1339" i="8" s="1"/>
  <c r="RRO1331" i="8"/>
  <c r="RSU1333" i="8"/>
  <c r="RSU1339" i="8" s="1"/>
  <c r="RSU1331" i="8"/>
  <c r="RUA1333" i="8"/>
  <c r="RUA1339" i="8" s="1"/>
  <c r="RUA1331" i="8"/>
  <c r="RVG1333" i="8"/>
  <c r="RVG1339" i="8" s="1"/>
  <c r="RVG1331" i="8"/>
  <c r="RWM1333" i="8"/>
  <c r="RWM1339" i="8" s="1"/>
  <c r="RWM1331" i="8"/>
  <c r="RXS1333" i="8"/>
  <c r="RXS1339" i="8" s="1"/>
  <c r="RXS1331" i="8"/>
  <c r="RYY1333" i="8"/>
  <c r="RYY1339" i="8" s="1"/>
  <c r="RYY1331" i="8"/>
  <c r="SAE1333" i="8"/>
  <c r="SAE1339" i="8" s="1"/>
  <c r="SAE1331" i="8"/>
  <c r="SBK1333" i="8"/>
  <c r="SBK1339" i="8" s="1"/>
  <c r="SBK1331" i="8"/>
  <c r="SCQ1333" i="8"/>
  <c r="SCQ1339" i="8" s="1"/>
  <c r="SCQ1331" i="8"/>
  <c r="SDW1333" i="8"/>
  <c r="SDW1339" i="8" s="1"/>
  <c r="SDW1331" i="8"/>
  <c r="SFC1333" i="8"/>
  <c r="SFC1339" i="8" s="1"/>
  <c r="SFC1331" i="8"/>
  <c r="SGI1333" i="8"/>
  <c r="SGI1339" i="8" s="1"/>
  <c r="SGI1331" i="8"/>
  <c r="SHO1333" i="8"/>
  <c r="SHO1339" i="8" s="1"/>
  <c r="SHO1331" i="8"/>
  <c r="SIU1333" i="8"/>
  <c r="SIU1339" i="8" s="1"/>
  <c r="SIU1331" i="8"/>
  <c r="SKA1333" i="8"/>
  <c r="SKA1339" i="8" s="1"/>
  <c r="SKA1331" i="8"/>
  <c r="SLG1333" i="8"/>
  <c r="SLG1339" i="8" s="1"/>
  <c r="SLG1331" i="8"/>
  <c r="SMM1333" i="8"/>
  <c r="SMM1339" i="8" s="1"/>
  <c r="SMM1331" i="8"/>
  <c r="SNS1333" i="8"/>
  <c r="SNS1339" i="8" s="1"/>
  <c r="SNS1331" i="8"/>
  <c r="SOY1333" i="8"/>
  <c r="SOY1339" i="8" s="1"/>
  <c r="SOY1331" i="8"/>
  <c r="SQE1333" i="8"/>
  <c r="SQE1339" i="8" s="1"/>
  <c r="SQE1331" i="8"/>
  <c r="SRK1333" i="8"/>
  <c r="SRK1339" i="8" s="1"/>
  <c r="SRK1331" i="8"/>
  <c r="SSQ1333" i="8"/>
  <c r="SSQ1339" i="8" s="1"/>
  <c r="SSQ1331" i="8"/>
  <c r="STW1333" i="8"/>
  <c r="STW1339" i="8" s="1"/>
  <c r="STW1331" i="8"/>
  <c r="SVC1333" i="8"/>
  <c r="SVC1339" i="8" s="1"/>
  <c r="SVC1331" i="8"/>
  <c r="SWI1333" i="8"/>
  <c r="SWI1339" i="8" s="1"/>
  <c r="SWI1331" i="8"/>
  <c r="SXO1333" i="8"/>
  <c r="SXO1339" i="8" s="1"/>
  <c r="SXO1331" i="8"/>
  <c r="SYU1333" i="8"/>
  <c r="SYU1339" i="8" s="1"/>
  <c r="SYU1331" i="8"/>
  <c r="TAA1333" i="8"/>
  <c r="TAA1339" i="8" s="1"/>
  <c r="TAA1331" i="8"/>
  <c r="TBG1333" i="8"/>
  <c r="TBG1339" i="8" s="1"/>
  <c r="TBG1331" i="8"/>
  <c r="TCM1333" i="8"/>
  <c r="TCM1339" i="8" s="1"/>
  <c r="TCM1331" i="8"/>
  <c r="TDS1333" i="8"/>
  <c r="TDS1339" i="8" s="1"/>
  <c r="TDS1331" i="8"/>
  <c r="TEY1333" i="8"/>
  <c r="TEY1339" i="8" s="1"/>
  <c r="TEY1331" i="8"/>
  <c r="TGE1333" i="8"/>
  <c r="TGE1339" i="8" s="1"/>
  <c r="TGE1331" i="8"/>
  <c r="THK1333" i="8"/>
  <c r="THK1339" i="8" s="1"/>
  <c r="THK1331" i="8"/>
  <c r="TIQ1333" i="8"/>
  <c r="TIQ1339" i="8" s="1"/>
  <c r="TIQ1331" i="8"/>
  <c r="TJW1333" i="8"/>
  <c r="TJW1339" i="8" s="1"/>
  <c r="TJW1331" i="8"/>
  <c r="TLC1333" i="8"/>
  <c r="TLC1339" i="8" s="1"/>
  <c r="TLC1331" i="8"/>
  <c r="TMI1333" i="8"/>
  <c r="TMI1339" i="8" s="1"/>
  <c r="TMI1331" i="8"/>
  <c r="TNO1333" i="8"/>
  <c r="TNO1339" i="8" s="1"/>
  <c r="TNO1331" i="8"/>
  <c r="TOU1333" i="8"/>
  <c r="TOU1339" i="8" s="1"/>
  <c r="TOU1331" i="8"/>
  <c r="TQA1333" i="8"/>
  <c r="TQA1339" i="8" s="1"/>
  <c r="TQA1331" i="8"/>
  <c r="TRG1333" i="8"/>
  <c r="TRG1339" i="8" s="1"/>
  <c r="TRG1331" i="8"/>
  <c r="TSM1333" i="8"/>
  <c r="TSM1339" i="8" s="1"/>
  <c r="TSM1331" i="8"/>
  <c r="TTS1333" i="8"/>
  <c r="TTS1339" i="8" s="1"/>
  <c r="TTS1331" i="8"/>
  <c r="TUY1333" i="8"/>
  <c r="TUY1339" i="8" s="1"/>
  <c r="TUY1331" i="8"/>
  <c r="TWE1333" i="8"/>
  <c r="TWE1339" i="8" s="1"/>
  <c r="TWE1331" i="8"/>
  <c r="TXK1333" i="8"/>
  <c r="TXK1339" i="8" s="1"/>
  <c r="TXK1331" i="8"/>
  <c r="TYQ1333" i="8"/>
  <c r="TYQ1339" i="8" s="1"/>
  <c r="TYQ1331" i="8"/>
  <c r="TZW1333" i="8"/>
  <c r="TZW1339" i="8" s="1"/>
  <c r="TZW1331" i="8"/>
  <c r="UBC1333" i="8"/>
  <c r="UBC1339" i="8" s="1"/>
  <c r="UBC1331" i="8"/>
  <c r="UCI1333" i="8"/>
  <c r="UCI1339" i="8" s="1"/>
  <c r="UCI1331" i="8"/>
  <c r="UDO1333" i="8"/>
  <c r="UDO1339" i="8" s="1"/>
  <c r="UDO1331" i="8"/>
  <c r="UEU1333" i="8"/>
  <c r="UEU1339" i="8" s="1"/>
  <c r="UEU1331" i="8"/>
  <c r="UGA1333" i="8"/>
  <c r="UGA1339" i="8" s="1"/>
  <c r="UGA1331" i="8"/>
  <c r="UHG1333" i="8"/>
  <c r="UHG1339" i="8" s="1"/>
  <c r="UHG1331" i="8"/>
  <c r="UIM1333" i="8"/>
  <c r="UIM1339" i="8" s="1"/>
  <c r="UIM1331" i="8"/>
  <c r="UJS1333" i="8"/>
  <c r="UJS1339" i="8" s="1"/>
  <c r="UJS1331" i="8"/>
  <c r="UKY1333" i="8"/>
  <c r="UKY1339" i="8" s="1"/>
  <c r="UKY1331" i="8"/>
  <c r="UME1333" i="8"/>
  <c r="UME1339" i="8" s="1"/>
  <c r="UME1331" i="8"/>
  <c r="UNK1333" i="8"/>
  <c r="UNK1339" i="8" s="1"/>
  <c r="UNK1331" i="8"/>
  <c r="UOQ1333" i="8"/>
  <c r="UOQ1339" i="8" s="1"/>
  <c r="UOQ1331" i="8"/>
  <c r="UPW1333" i="8"/>
  <c r="UPW1339" i="8" s="1"/>
  <c r="UPW1331" i="8"/>
  <c r="URC1333" i="8"/>
  <c r="URC1339" i="8" s="1"/>
  <c r="URC1331" i="8"/>
  <c r="USI1333" i="8"/>
  <c r="USI1339" i="8" s="1"/>
  <c r="USI1331" i="8"/>
  <c r="UTO1333" i="8"/>
  <c r="UTO1339" i="8" s="1"/>
  <c r="UTO1331" i="8"/>
  <c r="UUU1333" i="8"/>
  <c r="UUU1339" i="8" s="1"/>
  <c r="UUU1331" i="8"/>
  <c r="UWA1333" i="8"/>
  <c r="UWA1339" i="8" s="1"/>
  <c r="UWA1331" i="8"/>
  <c r="UXG1333" i="8"/>
  <c r="UXG1339" i="8" s="1"/>
  <c r="UXG1331" i="8"/>
  <c r="UYM1333" i="8"/>
  <c r="UYM1339" i="8" s="1"/>
  <c r="UYM1331" i="8"/>
  <c r="UZS1333" i="8"/>
  <c r="UZS1339" i="8" s="1"/>
  <c r="UZS1331" i="8"/>
  <c r="VAY1333" i="8"/>
  <c r="VAY1339" i="8" s="1"/>
  <c r="VAY1331" i="8"/>
  <c r="VCE1333" i="8"/>
  <c r="VCE1339" i="8" s="1"/>
  <c r="VCE1331" i="8"/>
  <c r="VDK1333" i="8"/>
  <c r="VDK1339" i="8" s="1"/>
  <c r="VDK1331" i="8"/>
  <c r="VEQ1333" i="8"/>
  <c r="VEQ1339" i="8" s="1"/>
  <c r="VEQ1331" i="8"/>
  <c r="VFW1333" i="8"/>
  <c r="VFW1339" i="8" s="1"/>
  <c r="VFW1331" i="8"/>
  <c r="VHC1333" i="8"/>
  <c r="VHC1339" i="8" s="1"/>
  <c r="VHC1331" i="8"/>
  <c r="VII1333" i="8"/>
  <c r="VII1339" i="8" s="1"/>
  <c r="VII1331" i="8"/>
  <c r="VJO1333" i="8"/>
  <c r="VJO1339" i="8" s="1"/>
  <c r="VJO1331" i="8"/>
  <c r="VKU1333" i="8"/>
  <c r="VKU1339" i="8" s="1"/>
  <c r="VKU1331" i="8"/>
  <c r="VMA1333" i="8"/>
  <c r="VMA1339" i="8" s="1"/>
  <c r="VMA1331" i="8"/>
  <c r="VNG1333" i="8"/>
  <c r="VNG1339" i="8" s="1"/>
  <c r="VNG1331" i="8"/>
  <c r="VOM1333" i="8"/>
  <c r="VOM1339" i="8" s="1"/>
  <c r="VOM1331" i="8"/>
  <c r="VPS1333" i="8"/>
  <c r="VPS1339" i="8" s="1"/>
  <c r="VPS1331" i="8"/>
  <c r="VQY1333" i="8"/>
  <c r="VQY1339" i="8" s="1"/>
  <c r="VQY1331" i="8"/>
  <c r="VSE1333" i="8"/>
  <c r="VSE1339" i="8" s="1"/>
  <c r="VSE1331" i="8"/>
  <c r="VTK1333" i="8"/>
  <c r="VTK1339" i="8" s="1"/>
  <c r="VTK1331" i="8"/>
  <c r="VUQ1333" i="8"/>
  <c r="VUQ1339" i="8" s="1"/>
  <c r="VUQ1331" i="8"/>
  <c r="VVW1333" i="8"/>
  <c r="VVW1339" i="8" s="1"/>
  <c r="VVW1331" i="8"/>
  <c r="VXC1333" i="8"/>
  <c r="VXC1339" i="8" s="1"/>
  <c r="VXC1331" i="8"/>
  <c r="VYI1333" i="8"/>
  <c r="VYI1339" i="8" s="1"/>
  <c r="VYI1331" i="8"/>
  <c r="VZO1333" i="8"/>
  <c r="VZO1339" i="8" s="1"/>
  <c r="VZO1331" i="8"/>
  <c r="WAU1333" i="8"/>
  <c r="WAU1339" i="8" s="1"/>
  <c r="WAU1331" i="8"/>
  <c r="WCA1333" i="8"/>
  <c r="WCA1339" i="8" s="1"/>
  <c r="WCA1331" i="8"/>
  <c r="WDG1333" i="8"/>
  <c r="WDG1339" i="8" s="1"/>
  <c r="WDG1331" i="8"/>
  <c r="WEM1333" i="8"/>
  <c r="WEM1339" i="8" s="1"/>
  <c r="WEM1331" i="8"/>
  <c r="WFS1333" i="8"/>
  <c r="WFS1339" i="8" s="1"/>
  <c r="WFS1331" i="8"/>
  <c r="WGY1333" i="8"/>
  <c r="WGY1339" i="8" s="1"/>
  <c r="WGY1331" i="8"/>
  <c r="WIE1333" i="8"/>
  <c r="WIE1339" i="8" s="1"/>
  <c r="WIE1331" i="8"/>
  <c r="WJK1333" i="8"/>
  <c r="WJK1339" i="8" s="1"/>
  <c r="WJK1331" i="8"/>
  <c r="WKQ1333" i="8"/>
  <c r="WKQ1339" i="8" s="1"/>
  <c r="WKQ1331" i="8"/>
  <c r="WLW1333" i="8"/>
  <c r="WLW1339" i="8" s="1"/>
  <c r="WLW1331" i="8"/>
  <c r="WNC1333" i="8"/>
  <c r="WNC1339" i="8" s="1"/>
  <c r="WNC1331" i="8"/>
  <c r="WOI1333" i="8"/>
  <c r="WOI1339" i="8" s="1"/>
  <c r="WOI1331" i="8"/>
  <c r="WPO1333" i="8"/>
  <c r="WPO1339" i="8" s="1"/>
  <c r="WPO1331" i="8"/>
  <c r="WQU1333" i="8"/>
  <c r="WQU1339" i="8" s="1"/>
  <c r="WQU1331" i="8"/>
  <c r="WSA1333" i="8"/>
  <c r="WSA1339" i="8" s="1"/>
  <c r="WSA1331" i="8"/>
  <c r="WTG1333" i="8"/>
  <c r="WTG1339" i="8" s="1"/>
  <c r="WTG1331" i="8"/>
  <c r="WUM1333" i="8"/>
  <c r="WUM1339" i="8" s="1"/>
  <c r="WUM1331" i="8"/>
  <c r="WVS1333" i="8"/>
  <c r="WVS1339" i="8" s="1"/>
  <c r="WVS1331" i="8"/>
  <c r="WWY1333" i="8"/>
  <c r="WWY1339" i="8" s="1"/>
  <c r="WWY1331" i="8"/>
  <c r="WYE1333" i="8"/>
  <c r="WYE1339" i="8" s="1"/>
  <c r="WYE1331" i="8"/>
  <c r="WZK1333" i="8"/>
  <c r="WZK1339" i="8" s="1"/>
  <c r="WZK1331" i="8"/>
  <c r="XAQ1333" i="8"/>
  <c r="XAQ1339" i="8" s="1"/>
  <c r="XAQ1331" i="8"/>
  <c r="XBW1333" i="8"/>
  <c r="XBW1339" i="8" s="1"/>
  <c r="XBW1331" i="8"/>
  <c r="XDC1333" i="8"/>
  <c r="XDC1339" i="8" s="1"/>
  <c r="XDC1331" i="8"/>
  <c r="XEI1333" i="8"/>
  <c r="XEI1339" i="8" s="1"/>
  <c r="XEI1331" i="8"/>
  <c r="I1333" i="8"/>
  <c r="I1331" i="8"/>
  <c r="P1329" i="8"/>
  <c r="P1333" i="8" s="1"/>
  <c r="P1339" i="8" s="1"/>
  <c r="Y1333" i="8"/>
  <c r="Y1331" i="8"/>
  <c r="AF1329" i="8"/>
  <c r="AF1333" i="8" s="1"/>
  <c r="AF1339" i="8" s="1"/>
  <c r="AO1333" i="8"/>
  <c r="AO1331" i="8"/>
  <c r="AV1329" i="8"/>
  <c r="AV1333" i="8" s="1"/>
  <c r="AV1339" i="8" s="1"/>
  <c r="BE1333" i="8"/>
  <c r="BE1331" i="8"/>
  <c r="BL1329" i="8"/>
  <c r="BL1333" i="8" s="1"/>
  <c r="BL1339" i="8" s="1"/>
  <c r="BU1333" i="8"/>
  <c r="BU1331" i="8"/>
  <c r="CB1329" i="8"/>
  <c r="CB1333" i="8" s="1"/>
  <c r="CB1339" i="8" s="1"/>
  <c r="CK1333" i="8"/>
  <c r="CK1331" i="8"/>
  <c r="CR1329" i="8"/>
  <c r="CR1333" i="8" s="1"/>
  <c r="CR1339" i="8" s="1"/>
  <c r="DA1333" i="8"/>
  <c r="DA1331" i="8"/>
  <c r="DH1329" i="8"/>
  <c r="DH1333" i="8" s="1"/>
  <c r="DH1339" i="8" s="1"/>
  <c r="DQ1333" i="8"/>
  <c r="DQ1331" i="8"/>
  <c r="DX1329" i="8"/>
  <c r="DX1333" i="8" s="1"/>
  <c r="DX1339" i="8" s="1"/>
  <c r="EG1333" i="8"/>
  <c r="EG1331" i="8"/>
  <c r="EN1329" i="8"/>
  <c r="EN1333" i="8" s="1"/>
  <c r="EN1339" i="8" s="1"/>
  <c r="EW1333" i="8"/>
  <c r="EW1331" i="8"/>
  <c r="FD1329" i="8"/>
  <c r="FD1333" i="8" s="1"/>
  <c r="FD1339" i="8" s="1"/>
  <c r="FM1333" i="8"/>
  <c r="FM1331" i="8"/>
  <c r="FT1329" i="8"/>
  <c r="FT1333" i="8" s="1"/>
  <c r="FT1339" i="8" s="1"/>
  <c r="GC1333" i="8"/>
  <c r="GC1331" i="8"/>
  <c r="GJ1329" i="8"/>
  <c r="GJ1333" i="8" s="1"/>
  <c r="GJ1339" i="8" s="1"/>
  <c r="GS1333" i="8"/>
  <c r="GS1331" i="8"/>
  <c r="GZ1329" i="8"/>
  <c r="GZ1333" i="8" s="1"/>
  <c r="GZ1339" i="8" s="1"/>
  <c r="HI1333" i="8"/>
  <c r="HI1331" i="8"/>
  <c r="HP1329" i="8"/>
  <c r="HP1333" i="8" s="1"/>
  <c r="HP1339" i="8" s="1"/>
  <c r="HY1333" i="8"/>
  <c r="HY1331" i="8"/>
  <c r="IF1329" i="8"/>
  <c r="IF1333" i="8" s="1"/>
  <c r="IF1339" i="8" s="1"/>
  <c r="IO1333" i="8"/>
  <c r="IO1331" i="8"/>
  <c r="IV1329" i="8"/>
  <c r="IV1333" i="8" s="1"/>
  <c r="IV1339" i="8" s="1"/>
  <c r="JE1333" i="8"/>
  <c r="JE1331" i="8"/>
  <c r="JL1329" i="8"/>
  <c r="JL1333" i="8" s="1"/>
  <c r="JL1339" i="8" s="1"/>
  <c r="JU1333" i="8"/>
  <c r="JU1331" i="8"/>
  <c r="KB1329" i="8"/>
  <c r="KB1333" i="8" s="1"/>
  <c r="KB1339" i="8" s="1"/>
  <c r="KK1333" i="8"/>
  <c r="KK1331" i="8"/>
  <c r="KR1329" i="8"/>
  <c r="KR1333" i="8" s="1"/>
  <c r="KR1339" i="8" s="1"/>
  <c r="LA1333" i="8"/>
  <c r="LA1331" i="8"/>
  <c r="LH1329" i="8"/>
  <c r="LH1333" i="8" s="1"/>
  <c r="LH1339" i="8" s="1"/>
  <c r="LQ1333" i="8"/>
  <c r="LQ1331" i="8"/>
  <c r="LX1329" i="8"/>
  <c r="LX1333" i="8" s="1"/>
  <c r="LX1339" i="8" s="1"/>
  <c r="MG1333" i="8"/>
  <c r="MG1331" i="8"/>
  <c r="MN1329" i="8"/>
  <c r="MN1333" i="8" s="1"/>
  <c r="MN1339" i="8" s="1"/>
  <c r="MW1333" i="8"/>
  <c r="MW1331" i="8"/>
  <c r="ND1329" i="8"/>
  <c r="ND1333" i="8" s="1"/>
  <c r="ND1339" i="8" s="1"/>
  <c r="NM1333" i="8"/>
  <c r="NM1331" i="8"/>
  <c r="NT1329" i="8"/>
  <c r="NT1333" i="8" s="1"/>
  <c r="NT1339" i="8" s="1"/>
  <c r="OC1333" i="8"/>
  <c r="OC1331" i="8"/>
  <c r="OJ1329" i="8"/>
  <c r="OJ1333" i="8" s="1"/>
  <c r="OJ1339" i="8" s="1"/>
  <c r="OS1333" i="8"/>
  <c r="OS1331" i="8"/>
  <c r="OZ1329" i="8"/>
  <c r="OZ1333" i="8" s="1"/>
  <c r="OZ1339" i="8" s="1"/>
  <c r="PI1333" i="8"/>
  <c r="PI1331" i="8"/>
  <c r="PP1329" i="8"/>
  <c r="PP1333" i="8" s="1"/>
  <c r="PP1339" i="8" s="1"/>
  <c r="PY1333" i="8"/>
  <c r="PY1331" i="8"/>
  <c r="QF1329" i="8"/>
  <c r="QF1333" i="8" s="1"/>
  <c r="QF1339" i="8" s="1"/>
  <c r="QO1333" i="8"/>
  <c r="QO1331" i="8"/>
  <c r="QV1329" i="8"/>
  <c r="QV1333" i="8" s="1"/>
  <c r="QV1339" i="8" s="1"/>
  <c r="RE1333" i="8"/>
  <c r="RE1331" i="8"/>
  <c r="RL1329" i="8"/>
  <c r="RL1333" i="8" s="1"/>
  <c r="RL1339" i="8" s="1"/>
  <c r="RU1333" i="8"/>
  <c r="RU1331" i="8"/>
  <c r="SB1329" i="8"/>
  <c r="SB1333" i="8" s="1"/>
  <c r="SB1339" i="8" s="1"/>
  <c r="SK1333" i="8"/>
  <c r="SK1331" i="8"/>
  <c r="SR1329" i="8"/>
  <c r="SR1333" i="8" s="1"/>
  <c r="SR1339" i="8" s="1"/>
  <c r="TA1333" i="8"/>
  <c r="TA1331" i="8"/>
  <c r="TH1329" i="8"/>
  <c r="TH1333" i="8" s="1"/>
  <c r="TH1339" i="8" s="1"/>
  <c r="TQ1333" i="8"/>
  <c r="TQ1331" i="8"/>
  <c r="TX1329" i="8"/>
  <c r="TX1333" i="8" s="1"/>
  <c r="TX1339" i="8" s="1"/>
  <c r="UG1333" i="8"/>
  <c r="UG1331" i="8"/>
  <c r="UN1329" i="8"/>
  <c r="UN1333" i="8" s="1"/>
  <c r="UN1339" i="8" s="1"/>
  <c r="UW1333" i="8"/>
  <c r="UW1331" i="8"/>
  <c r="VD1329" i="8"/>
  <c r="VD1333" i="8" s="1"/>
  <c r="VD1339" i="8" s="1"/>
  <c r="VM1333" i="8"/>
  <c r="VM1331" i="8"/>
  <c r="VT1329" i="8"/>
  <c r="VT1333" i="8" s="1"/>
  <c r="VT1339" i="8" s="1"/>
  <c r="WC1333" i="8"/>
  <c r="WC1331" i="8"/>
  <c r="WJ1329" i="8"/>
  <c r="WJ1333" i="8" s="1"/>
  <c r="WJ1339" i="8" s="1"/>
  <c r="WS1333" i="8"/>
  <c r="WS1331" i="8"/>
  <c r="WZ1329" i="8"/>
  <c r="WZ1333" i="8" s="1"/>
  <c r="WZ1339" i="8" s="1"/>
  <c r="XI1333" i="8"/>
  <c r="XI1331" i="8"/>
  <c r="XP1329" i="8"/>
  <c r="XP1333" i="8" s="1"/>
  <c r="XP1339" i="8" s="1"/>
  <c r="XY1333" i="8"/>
  <c r="XY1331" i="8"/>
  <c r="YF1329" i="8"/>
  <c r="YF1333" i="8" s="1"/>
  <c r="YF1339" i="8" s="1"/>
  <c r="YO1333" i="8"/>
  <c r="YO1331" i="8"/>
  <c r="YV1329" i="8"/>
  <c r="YV1333" i="8" s="1"/>
  <c r="YV1339" i="8" s="1"/>
  <c r="ZE1333" i="8"/>
  <c r="ZE1331" i="8"/>
  <c r="ZL1329" i="8"/>
  <c r="ZL1333" i="8" s="1"/>
  <c r="ZL1339" i="8" s="1"/>
  <c r="ZU1333" i="8"/>
  <c r="ZU1331" i="8"/>
  <c r="AAB1329" i="8"/>
  <c r="AAB1333" i="8" s="1"/>
  <c r="AAB1339" i="8" s="1"/>
  <c r="AAK1333" i="8"/>
  <c r="AAK1331" i="8"/>
  <c r="AAR1329" i="8"/>
  <c r="AAR1333" i="8" s="1"/>
  <c r="AAR1339" i="8" s="1"/>
  <c r="ABA1333" i="8"/>
  <c r="ABA1331" i="8"/>
  <c r="ABH1329" i="8"/>
  <c r="ABH1333" i="8" s="1"/>
  <c r="ABH1339" i="8" s="1"/>
  <c r="ABQ1333" i="8"/>
  <c r="ABQ1331" i="8"/>
  <c r="ABX1329" i="8"/>
  <c r="ABX1333" i="8" s="1"/>
  <c r="ABX1339" i="8" s="1"/>
  <c r="ACG1333" i="8"/>
  <c r="ACG1331" i="8"/>
  <c r="ACN1329" i="8"/>
  <c r="ACN1333" i="8" s="1"/>
  <c r="ACN1339" i="8" s="1"/>
  <c r="ACW1333" i="8"/>
  <c r="ACW1331" i="8"/>
  <c r="ADD1329" i="8"/>
  <c r="ADD1333" i="8" s="1"/>
  <c r="ADD1339" i="8" s="1"/>
  <c r="ADM1333" i="8"/>
  <c r="ADM1331" i="8"/>
  <c r="ADT1329" i="8"/>
  <c r="ADT1333" i="8" s="1"/>
  <c r="ADT1339" i="8" s="1"/>
  <c r="AEC1333" i="8"/>
  <c r="AEC1331" i="8"/>
  <c r="AEJ1329" i="8"/>
  <c r="AEJ1333" i="8" s="1"/>
  <c r="AEJ1339" i="8" s="1"/>
  <c r="AES1333" i="8"/>
  <c r="AES1331" i="8"/>
  <c r="AEZ1329" i="8"/>
  <c r="AEZ1333" i="8" s="1"/>
  <c r="AEZ1339" i="8" s="1"/>
  <c r="AFI1333" i="8"/>
  <c r="AFI1331" i="8"/>
  <c r="AFP1329" i="8"/>
  <c r="AFP1333" i="8" s="1"/>
  <c r="AFP1339" i="8" s="1"/>
  <c r="AFY1333" i="8"/>
  <c r="AFY1331" i="8"/>
  <c r="AGF1329" i="8"/>
  <c r="AGF1333" i="8" s="1"/>
  <c r="AGF1339" i="8" s="1"/>
  <c r="AGO1333" i="8"/>
  <c r="AGO1331" i="8"/>
  <c r="AGV1329" i="8"/>
  <c r="AGV1333" i="8" s="1"/>
  <c r="AGV1339" i="8" s="1"/>
  <c r="AHE1333" i="8"/>
  <c r="AHE1331" i="8"/>
  <c r="AHL1329" i="8"/>
  <c r="AHL1333" i="8" s="1"/>
  <c r="AHL1339" i="8" s="1"/>
  <c r="AHU1333" i="8"/>
  <c r="AHU1331" i="8"/>
  <c r="AIB1329" i="8"/>
  <c r="AIB1333" i="8" s="1"/>
  <c r="AIB1339" i="8" s="1"/>
  <c r="AIK1333" i="8"/>
  <c r="AIK1331" i="8"/>
  <c r="AIR1329" i="8"/>
  <c r="AIR1333" i="8" s="1"/>
  <c r="AIR1339" i="8" s="1"/>
  <c r="AJA1333" i="8"/>
  <c r="AJA1331" i="8"/>
  <c r="AJH1329" i="8"/>
  <c r="AJH1333" i="8" s="1"/>
  <c r="AJH1339" i="8" s="1"/>
  <c r="AJQ1333" i="8"/>
  <c r="AJQ1331" i="8"/>
  <c r="AJX1329" i="8"/>
  <c r="AJX1333" i="8" s="1"/>
  <c r="AJX1339" i="8" s="1"/>
  <c r="AKG1333" i="8"/>
  <c r="AKG1331" i="8"/>
  <c r="AKN1329" i="8"/>
  <c r="AKN1333" i="8" s="1"/>
  <c r="AKN1339" i="8" s="1"/>
  <c r="AKW1333" i="8"/>
  <c r="AKW1331" i="8"/>
  <c r="ALD1329" i="8"/>
  <c r="ALD1333" i="8" s="1"/>
  <c r="ALD1339" i="8" s="1"/>
  <c r="ALM1333" i="8"/>
  <c r="ALM1331" i="8"/>
  <c r="ALT1329" i="8"/>
  <c r="ALT1333" i="8" s="1"/>
  <c r="ALT1339" i="8" s="1"/>
  <c r="AMC1333" i="8"/>
  <c r="AMC1331" i="8"/>
  <c r="AMJ1329" i="8"/>
  <c r="AMJ1333" i="8" s="1"/>
  <c r="AMJ1339" i="8" s="1"/>
  <c r="AMS1333" i="8"/>
  <c r="AMS1331" i="8"/>
  <c r="AMZ1329" i="8"/>
  <c r="AMZ1333" i="8" s="1"/>
  <c r="AMZ1339" i="8" s="1"/>
  <c r="ANI1333" i="8"/>
  <c r="ANI1331" i="8"/>
  <c r="ANP1329" i="8"/>
  <c r="ANP1333" i="8" s="1"/>
  <c r="ANP1339" i="8" s="1"/>
  <c r="ANY1333" i="8"/>
  <c r="ANY1331" i="8"/>
  <c r="AOF1329" i="8"/>
  <c r="AOF1333" i="8" s="1"/>
  <c r="AOF1339" i="8" s="1"/>
  <c r="AOO1333" i="8"/>
  <c r="AOO1331" i="8"/>
  <c r="AOV1329" i="8"/>
  <c r="AOV1333" i="8" s="1"/>
  <c r="AOV1339" i="8" s="1"/>
  <c r="APE1333" i="8"/>
  <c r="APE1331" i="8"/>
  <c r="APF1331" i="8" s="1"/>
  <c r="APL1329" i="8"/>
  <c r="APL1333" i="8" s="1"/>
  <c r="APL1339" i="8" s="1"/>
  <c r="APU1333" i="8"/>
  <c r="APU1331" i="8"/>
  <c r="APV1331" i="8" s="1"/>
  <c r="AQB1329" i="8"/>
  <c r="AQB1333" i="8" s="1"/>
  <c r="AQB1339" i="8" s="1"/>
  <c r="AQK1333" i="8"/>
  <c r="AQK1331" i="8"/>
  <c r="AQL1331" i="8" s="1"/>
  <c r="AQR1329" i="8"/>
  <c r="AQR1333" i="8" s="1"/>
  <c r="AQR1339" i="8" s="1"/>
  <c r="ARA1333" i="8"/>
  <c r="ARA1331" i="8"/>
  <c r="ARB1331" i="8" s="1"/>
  <c r="ARH1329" i="8"/>
  <c r="ARH1333" i="8" s="1"/>
  <c r="ARH1339" i="8" s="1"/>
  <c r="ARQ1333" i="8"/>
  <c r="ARQ1331" i="8"/>
  <c r="ARR1331" i="8" s="1"/>
  <c r="ARX1329" i="8"/>
  <c r="ARX1333" i="8" s="1"/>
  <c r="ARX1339" i="8" s="1"/>
  <c r="ASG1333" i="8"/>
  <c r="ASG1331" i="8"/>
  <c r="ASH1331" i="8" s="1"/>
  <c r="ASN1329" i="8"/>
  <c r="ASN1333" i="8" s="1"/>
  <c r="ASN1339" i="8" s="1"/>
  <c r="ASW1333" i="8"/>
  <c r="ASW1331" i="8"/>
  <c r="ASX1331" i="8" s="1"/>
  <c r="ATD1329" i="8"/>
  <c r="ATD1333" i="8" s="1"/>
  <c r="ATD1339" i="8" s="1"/>
  <c r="ATM1333" i="8"/>
  <c r="ATM1331" i="8"/>
  <c r="ATN1331" i="8" s="1"/>
  <c r="ATT1329" i="8"/>
  <c r="ATT1333" i="8" s="1"/>
  <c r="ATT1339" i="8" s="1"/>
  <c r="AUC1333" i="8"/>
  <c r="AUC1331" i="8"/>
  <c r="AUD1331" i="8" s="1"/>
  <c r="AUJ1329" i="8"/>
  <c r="AUJ1333" i="8" s="1"/>
  <c r="AUJ1339" i="8" s="1"/>
  <c r="AUS1333" i="8"/>
  <c r="AUS1331" i="8"/>
  <c r="AUT1331" i="8" s="1"/>
  <c r="AUZ1329" i="8"/>
  <c r="AUZ1333" i="8" s="1"/>
  <c r="AUZ1339" i="8" s="1"/>
  <c r="AVI1333" i="8"/>
  <c r="AVI1331" i="8"/>
  <c r="AVJ1331" i="8" s="1"/>
  <c r="AVP1329" i="8"/>
  <c r="AVP1333" i="8" s="1"/>
  <c r="AVP1339" i="8" s="1"/>
  <c r="AVY1333" i="8"/>
  <c r="AVY1331" i="8"/>
  <c r="AVZ1331" i="8" s="1"/>
  <c r="AWF1329" i="8"/>
  <c r="AWF1333" i="8" s="1"/>
  <c r="AWF1339" i="8" s="1"/>
  <c r="AWO1333" i="8"/>
  <c r="AWO1331" i="8"/>
  <c r="AWP1331" i="8" s="1"/>
  <c r="AWV1329" i="8"/>
  <c r="AWV1333" i="8" s="1"/>
  <c r="AWV1339" i="8" s="1"/>
  <c r="AXE1333" i="8"/>
  <c r="AXE1331" i="8"/>
  <c r="AXF1331" i="8" s="1"/>
  <c r="AXL1329" i="8"/>
  <c r="AXL1333" i="8" s="1"/>
  <c r="AXL1339" i="8" s="1"/>
  <c r="AXU1333" i="8"/>
  <c r="AXU1331" i="8"/>
  <c r="AXV1331" i="8" s="1"/>
  <c r="AYB1329" i="8"/>
  <c r="AYB1333" i="8" s="1"/>
  <c r="AYB1339" i="8" s="1"/>
  <c r="AYK1333" i="8"/>
  <c r="AYK1331" i="8"/>
  <c r="AYL1331" i="8" s="1"/>
  <c r="AYR1329" i="8"/>
  <c r="AYR1333" i="8" s="1"/>
  <c r="AYR1339" i="8" s="1"/>
  <c r="AZA1333" i="8"/>
  <c r="AZA1331" i="8"/>
  <c r="AZB1331" i="8" s="1"/>
  <c r="AZH1329" i="8"/>
  <c r="AZH1333" i="8" s="1"/>
  <c r="AZH1339" i="8" s="1"/>
  <c r="AZQ1333" i="8"/>
  <c r="AZQ1331" i="8"/>
  <c r="AZR1331" i="8" s="1"/>
  <c r="AZX1329" i="8"/>
  <c r="AZX1333" i="8" s="1"/>
  <c r="AZX1339" i="8" s="1"/>
  <c r="BAG1333" i="8"/>
  <c r="BAG1331" i="8"/>
  <c r="BAH1331" i="8" s="1"/>
  <c r="BAN1329" i="8"/>
  <c r="BAN1333" i="8" s="1"/>
  <c r="BAN1339" i="8" s="1"/>
  <c r="BAW1333" i="8"/>
  <c r="BAW1331" i="8"/>
  <c r="BAX1331" i="8" s="1"/>
  <c r="BBD1329" i="8"/>
  <c r="BBD1333" i="8" s="1"/>
  <c r="BBD1339" i="8" s="1"/>
  <c r="BBM1333" i="8"/>
  <c r="BBM1331" i="8"/>
  <c r="BBN1331" i="8" s="1"/>
  <c r="BBT1329" i="8"/>
  <c r="BBT1333" i="8" s="1"/>
  <c r="BBT1339" i="8" s="1"/>
  <c r="BCC1333" i="8"/>
  <c r="BCC1331" i="8"/>
  <c r="BCD1331" i="8" s="1"/>
  <c r="BCJ1329" i="8"/>
  <c r="BCJ1333" i="8" s="1"/>
  <c r="BCJ1339" i="8" s="1"/>
  <c r="BCS1333" i="8"/>
  <c r="BCS1331" i="8"/>
  <c r="BCT1331" i="8" s="1"/>
  <c r="BCZ1329" i="8"/>
  <c r="BCZ1333" i="8" s="1"/>
  <c r="BCZ1339" i="8" s="1"/>
  <c r="BDI1333" i="8"/>
  <c r="BDI1331" i="8"/>
  <c r="BDJ1331" i="8" s="1"/>
  <c r="BDP1329" i="8"/>
  <c r="BDP1333" i="8" s="1"/>
  <c r="BDP1339" i="8" s="1"/>
  <c r="BDY1333" i="8"/>
  <c r="BDY1331" i="8"/>
  <c r="BDZ1331" i="8" s="1"/>
  <c r="BEF1329" i="8"/>
  <c r="BEF1333" i="8" s="1"/>
  <c r="BEF1339" i="8" s="1"/>
  <c r="BEO1333" i="8"/>
  <c r="BEO1331" i="8"/>
  <c r="BEP1331" i="8" s="1"/>
  <c r="BEV1329" i="8"/>
  <c r="BEV1333" i="8" s="1"/>
  <c r="BEV1339" i="8" s="1"/>
  <c r="BFE1333" i="8"/>
  <c r="BFE1331" i="8"/>
  <c r="BFF1331" i="8" s="1"/>
  <c r="BFL1329" i="8"/>
  <c r="BFL1333" i="8" s="1"/>
  <c r="BFL1339" i="8" s="1"/>
  <c r="BFU1333" i="8"/>
  <c r="BFU1331" i="8"/>
  <c r="BFV1331" i="8" s="1"/>
  <c r="BGB1329" i="8"/>
  <c r="BGB1333" i="8" s="1"/>
  <c r="BGB1339" i="8" s="1"/>
  <c r="BGK1333" i="8"/>
  <c r="BGK1331" i="8"/>
  <c r="BGL1331" i="8" s="1"/>
  <c r="BGR1329" i="8"/>
  <c r="BGR1333" i="8" s="1"/>
  <c r="BGR1339" i="8" s="1"/>
  <c r="BHA1333" i="8"/>
  <c r="BHA1331" i="8"/>
  <c r="BHB1331" i="8" s="1"/>
  <c r="BHH1329" i="8"/>
  <c r="BHH1333" i="8" s="1"/>
  <c r="BHH1339" i="8" s="1"/>
  <c r="BHQ1333" i="8"/>
  <c r="BHQ1331" i="8"/>
  <c r="BHR1331" i="8" s="1"/>
  <c r="BHX1329" i="8"/>
  <c r="BHX1333" i="8" s="1"/>
  <c r="BHX1339" i="8" s="1"/>
  <c r="BIG1333" i="8"/>
  <c r="BIG1331" i="8"/>
  <c r="BIH1331" i="8" s="1"/>
  <c r="BIN1329" i="8"/>
  <c r="BIN1333" i="8" s="1"/>
  <c r="BIN1339" i="8" s="1"/>
  <c r="BIW1333" i="8"/>
  <c r="BIW1331" i="8"/>
  <c r="BIX1331" i="8" s="1"/>
  <c r="BJD1329" i="8"/>
  <c r="BJD1333" i="8" s="1"/>
  <c r="BJD1339" i="8" s="1"/>
  <c r="BJM1333" i="8"/>
  <c r="BJM1331" i="8"/>
  <c r="BJN1331" i="8" s="1"/>
  <c r="BJT1329" i="8"/>
  <c r="BJT1333" i="8" s="1"/>
  <c r="BJT1339" i="8" s="1"/>
  <c r="BKC1333" i="8"/>
  <c r="BKC1331" i="8"/>
  <c r="BKD1331" i="8" s="1"/>
  <c r="BKJ1329" i="8"/>
  <c r="BKJ1333" i="8" s="1"/>
  <c r="BKJ1339" i="8" s="1"/>
  <c r="BKS1333" i="8"/>
  <c r="BKS1331" i="8"/>
  <c r="BKT1331" i="8" s="1"/>
  <c r="BKZ1329" i="8"/>
  <c r="BKZ1333" i="8" s="1"/>
  <c r="BKZ1339" i="8" s="1"/>
  <c r="BLI1333" i="8"/>
  <c r="BLI1331" i="8"/>
  <c r="BLJ1331" i="8" s="1"/>
  <c r="BLP1329" i="8"/>
  <c r="BLP1333" i="8" s="1"/>
  <c r="BLP1339" i="8" s="1"/>
  <c r="BLY1333" i="8"/>
  <c r="BLY1331" i="8"/>
  <c r="BLZ1331" i="8" s="1"/>
  <c r="BMF1329" i="8"/>
  <c r="BMF1333" i="8" s="1"/>
  <c r="BMF1339" i="8" s="1"/>
  <c r="BMO1333" i="8"/>
  <c r="BMO1331" i="8"/>
  <c r="BMP1331" i="8" s="1"/>
  <c r="BMV1329" i="8"/>
  <c r="BMV1333" i="8" s="1"/>
  <c r="BMV1339" i="8" s="1"/>
  <c r="BNE1333" i="8"/>
  <c r="BNE1331" i="8"/>
  <c r="BNF1331" i="8" s="1"/>
  <c r="BNL1329" i="8"/>
  <c r="BNL1333" i="8" s="1"/>
  <c r="BNL1339" i="8" s="1"/>
  <c r="BNU1333" i="8"/>
  <c r="BNU1331" i="8"/>
  <c r="BNV1331" i="8" s="1"/>
  <c r="BOB1329" i="8"/>
  <c r="BOB1333" i="8" s="1"/>
  <c r="BOB1339" i="8" s="1"/>
  <c r="BOK1333" i="8"/>
  <c r="BOK1331" i="8"/>
  <c r="BOL1331" i="8" s="1"/>
  <c r="BOR1329" i="8"/>
  <c r="BOR1333" i="8" s="1"/>
  <c r="BOR1339" i="8" s="1"/>
  <c r="BPA1333" i="8"/>
  <c r="BPA1331" i="8"/>
  <c r="BPB1331" i="8" s="1"/>
  <c r="BPH1329" i="8"/>
  <c r="BPH1333" i="8" s="1"/>
  <c r="BPH1339" i="8" s="1"/>
  <c r="BPQ1333" i="8"/>
  <c r="BPQ1331" i="8"/>
  <c r="BPR1331" i="8" s="1"/>
  <c r="BPX1329" i="8"/>
  <c r="BPX1333" i="8" s="1"/>
  <c r="BPX1339" i="8" s="1"/>
  <c r="BQG1333" i="8"/>
  <c r="BQG1331" i="8"/>
  <c r="BQH1331" i="8" s="1"/>
  <c r="BQN1329" i="8"/>
  <c r="BQN1333" i="8" s="1"/>
  <c r="BQN1339" i="8" s="1"/>
  <c r="BQW1333" i="8"/>
  <c r="BQW1331" i="8"/>
  <c r="BQX1331" i="8" s="1"/>
  <c r="BRD1329" i="8"/>
  <c r="BRD1333" i="8" s="1"/>
  <c r="BRD1339" i="8" s="1"/>
  <c r="BRM1333" i="8"/>
  <c r="BRM1331" i="8"/>
  <c r="BRN1331" i="8" s="1"/>
  <c r="BRT1329" i="8"/>
  <c r="BRT1333" i="8" s="1"/>
  <c r="BRT1339" i="8" s="1"/>
  <c r="BSC1333" i="8"/>
  <c r="BSC1331" i="8"/>
  <c r="BSD1331" i="8" s="1"/>
  <c r="BSJ1329" i="8"/>
  <c r="BSJ1333" i="8" s="1"/>
  <c r="BSJ1339" i="8" s="1"/>
  <c r="BSS1333" i="8"/>
  <c r="BSS1331" i="8"/>
  <c r="BST1331" i="8" s="1"/>
  <c r="BSZ1329" i="8"/>
  <c r="BSZ1333" i="8" s="1"/>
  <c r="BSZ1339" i="8" s="1"/>
  <c r="BTI1333" i="8"/>
  <c r="BTI1331" i="8"/>
  <c r="BTJ1331" i="8" s="1"/>
  <c r="BTP1329" i="8"/>
  <c r="BTP1333" i="8" s="1"/>
  <c r="BTP1339" i="8" s="1"/>
  <c r="BTY1333" i="8"/>
  <c r="BTY1331" i="8"/>
  <c r="BTZ1331" i="8" s="1"/>
  <c r="BUF1329" i="8"/>
  <c r="BUF1333" i="8" s="1"/>
  <c r="BUF1339" i="8" s="1"/>
  <c r="BUO1333" i="8"/>
  <c r="BUO1331" i="8"/>
  <c r="BUP1331" i="8" s="1"/>
  <c r="BUV1329" i="8"/>
  <c r="BUV1333" i="8" s="1"/>
  <c r="BUV1339" i="8" s="1"/>
  <c r="BVE1333" i="8"/>
  <c r="BVE1331" i="8"/>
  <c r="BVF1331" i="8" s="1"/>
  <c r="BVL1329" i="8"/>
  <c r="BVL1333" i="8" s="1"/>
  <c r="BVL1339" i="8" s="1"/>
  <c r="BVU1333" i="8"/>
  <c r="BVU1331" i="8"/>
  <c r="BVV1331" i="8" s="1"/>
  <c r="BWB1329" i="8"/>
  <c r="BWB1333" i="8" s="1"/>
  <c r="BWB1339" i="8" s="1"/>
  <c r="BWK1333" i="8"/>
  <c r="BWK1331" i="8"/>
  <c r="BWL1331" i="8" s="1"/>
  <c r="BWR1329" i="8"/>
  <c r="BWR1333" i="8" s="1"/>
  <c r="BWR1339" i="8" s="1"/>
  <c r="BXA1333" i="8"/>
  <c r="BXA1331" i="8"/>
  <c r="BXB1331" i="8" s="1"/>
  <c r="BXH1329" i="8"/>
  <c r="BXH1333" i="8" s="1"/>
  <c r="BXH1339" i="8" s="1"/>
  <c r="BXQ1333" i="8"/>
  <c r="BXQ1331" i="8"/>
  <c r="BXR1331" i="8" s="1"/>
  <c r="BXX1329" i="8"/>
  <c r="BXX1333" i="8" s="1"/>
  <c r="BXX1339" i="8" s="1"/>
  <c r="BYG1333" i="8"/>
  <c r="BYG1331" i="8"/>
  <c r="BYH1331" i="8" s="1"/>
  <c r="BYN1329" i="8"/>
  <c r="BYN1333" i="8" s="1"/>
  <c r="BYN1339" i="8" s="1"/>
  <c r="BYW1333" i="8"/>
  <c r="BYW1331" i="8"/>
  <c r="BYX1331" i="8" s="1"/>
  <c r="BZD1329" i="8"/>
  <c r="BZD1333" i="8" s="1"/>
  <c r="BZD1339" i="8" s="1"/>
  <c r="BZM1333" i="8"/>
  <c r="BZM1331" i="8"/>
  <c r="BZN1331" i="8" s="1"/>
  <c r="BZT1329" i="8"/>
  <c r="BZT1333" i="8" s="1"/>
  <c r="BZT1339" i="8" s="1"/>
  <c r="CAC1333" i="8"/>
  <c r="CAC1331" i="8"/>
  <c r="CAD1331" i="8" s="1"/>
  <c r="CAJ1329" i="8"/>
  <c r="CAJ1333" i="8" s="1"/>
  <c r="CAJ1339" i="8" s="1"/>
  <c r="CAS1333" i="8"/>
  <c r="CAS1331" i="8"/>
  <c r="CAT1331" i="8" s="1"/>
  <c r="CAZ1329" i="8"/>
  <c r="CAZ1333" i="8" s="1"/>
  <c r="CAZ1339" i="8" s="1"/>
  <c r="CBI1333" i="8"/>
  <c r="CBI1331" i="8"/>
  <c r="CBJ1331" i="8" s="1"/>
  <c r="CBP1329" i="8"/>
  <c r="CBP1333" i="8" s="1"/>
  <c r="CBP1339" i="8" s="1"/>
  <c r="CBY1333" i="8"/>
  <c r="CBY1331" i="8"/>
  <c r="CBZ1331" i="8" s="1"/>
  <c r="CCF1329" i="8"/>
  <c r="CCF1333" i="8" s="1"/>
  <c r="CCF1339" i="8" s="1"/>
  <c r="CCO1333" i="8"/>
  <c r="CCO1331" i="8"/>
  <c r="CCP1331" i="8" s="1"/>
  <c r="CCV1329" i="8"/>
  <c r="CCV1333" i="8" s="1"/>
  <c r="CCV1339" i="8" s="1"/>
  <c r="CDE1333" i="8"/>
  <c r="CDE1331" i="8"/>
  <c r="CDF1331" i="8" s="1"/>
  <c r="CDL1329" i="8"/>
  <c r="CDL1333" i="8" s="1"/>
  <c r="CDL1339" i="8" s="1"/>
  <c r="CDU1333" i="8"/>
  <c r="CDU1331" i="8"/>
  <c r="CDV1331" i="8" s="1"/>
  <c r="CEB1329" i="8"/>
  <c r="CEB1333" i="8" s="1"/>
  <c r="CEB1339" i="8" s="1"/>
  <c r="CEK1333" i="8"/>
  <c r="CEK1331" i="8"/>
  <c r="CEL1331" i="8" s="1"/>
  <c r="CER1329" i="8"/>
  <c r="CER1333" i="8" s="1"/>
  <c r="CER1339" i="8" s="1"/>
  <c r="CFA1333" i="8"/>
  <c r="CFA1331" i="8"/>
  <c r="CFB1331" i="8" s="1"/>
  <c r="CFH1329" i="8"/>
  <c r="CFH1333" i="8" s="1"/>
  <c r="CFH1339" i="8" s="1"/>
  <c r="CFQ1333" i="8"/>
  <c r="CFQ1331" i="8"/>
  <c r="CFR1331" i="8" s="1"/>
  <c r="CFX1329" i="8"/>
  <c r="CFX1333" i="8" s="1"/>
  <c r="CFX1339" i="8" s="1"/>
  <c r="CGG1333" i="8"/>
  <c r="CGG1331" i="8"/>
  <c r="CGH1331" i="8" s="1"/>
  <c r="CGN1329" i="8"/>
  <c r="CGN1333" i="8" s="1"/>
  <c r="CGN1339" i="8" s="1"/>
  <c r="CGW1333" i="8"/>
  <c r="CGW1331" i="8"/>
  <c r="CGX1331" i="8" s="1"/>
  <c r="CHD1329" i="8"/>
  <c r="CHD1333" i="8" s="1"/>
  <c r="CHD1339" i="8" s="1"/>
  <c r="CHM1333" i="8"/>
  <c r="CHM1331" i="8"/>
  <c r="CHN1331" i="8" s="1"/>
  <c r="CHT1329" i="8"/>
  <c r="CHT1333" i="8" s="1"/>
  <c r="CHT1339" i="8" s="1"/>
  <c r="CIC1333" i="8"/>
  <c r="CIC1331" i="8"/>
  <c r="CID1331" i="8" s="1"/>
  <c r="CIJ1329" i="8"/>
  <c r="CIJ1333" i="8" s="1"/>
  <c r="CIJ1339" i="8" s="1"/>
  <c r="CIS1333" i="8"/>
  <c r="CIS1331" i="8"/>
  <c r="CIT1331" i="8" s="1"/>
  <c r="CIZ1329" i="8"/>
  <c r="CIZ1333" i="8" s="1"/>
  <c r="CIZ1339" i="8" s="1"/>
  <c r="CJI1333" i="8"/>
  <c r="CJI1331" i="8"/>
  <c r="CJJ1331" i="8" s="1"/>
  <c r="CJP1329" i="8"/>
  <c r="CJP1333" i="8" s="1"/>
  <c r="CJP1339" i="8" s="1"/>
  <c r="CJY1333" i="8"/>
  <c r="CJY1331" i="8"/>
  <c r="CJZ1331" i="8" s="1"/>
  <c r="CKF1329" i="8"/>
  <c r="CKF1333" i="8" s="1"/>
  <c r="CKF1339" i="8" s="1"/>
  <c r="CKO1333" i="8"/>
  <c r="CKO1331" i="8"/>
  <c r="CKP1331" i="8" s="1"/>
  <c r="CKV1329" i="8"/>
  <c r="CKV1333" i="8" s="1"/>
  <c r="CKV1339" i="8" s="1"/>
  <c r="CLE1333" i="8"/>
  <c r="CLE1331" i="8"/>
  <c r="CLF1331" i="8" s="1"/>
  <c r="CLL1329" i="8"/>
  <c r="CLL1333" i="8" s="1"/>
  <c r="CLL1339" i="8" s="1"/>
  <c r="CLU1333" i="8"/>
  <c r="CLU1331" i="8"/>
  <c r="CLV1331" i="8" s="1"/>
  <c r="CMB1329" i="8"/>
  <c r="CMB1333" i="8" s="1"/>
  <c r="CMB1339" i="8" s="1"/>
  <c r="CMK1333" i="8"/>
  <c r="CMK1331" i="8"/>
  <c r="CML1331" i="8" s="1"/>
  <c r="CMR1329" i="8"/>
  <c r="CMR1333" i="8" s="1"/>
  <c r="CMR1339" i="8" s="1"/>
  <c r="CNA1333" i="8"/>
  <c r="CNA1331" i="8"/>
  <c r="CNB1331" i="8" s="1"/>
  <c r="CNH1329" i="8"/>
  <c r="CNH1333" i="8" s="1"/>
  <c r="CNH1339" i="8" s="1"/>
  <c r="CNQ1333" i="8"/>
  <c r="CNQ1331" i="8"/>
  <c r="CNR1331" i="8" s="1"/>
  <c r="CNX1329" i="8"/>
  <c r="CNX1333" i="8" s="1"/>
  <c r="CNX1339" i="8" s="1"/>
  <c r="COG1333" i="8"/>
  <c r="COG1331" i="8"/>
  <c r="COH1331" i="8" s="1"/>
  <c r="CON1329" i="8"/>
  <c r="CON1333" i="8" s="1"/>
  <c r="CON1339" i="8" s="1"/>
  <c r="COW1333" i="8"/>
  <c r="COW1331" i="8"/>
  <c r="COX1331" i="8" s="1"/>
  <c r="CPD1329" i="8"/>
  <c r="CPD1333" i="8" s="1"/>
  <c r="CPD1339" i="8" s="1"/>
  <c r="CPM1333" i="8"/>
  <c r="CPM1331" i="8"/>
  <c r="CPN1331" i="8" s="1"/>
  <c r="CPT1329" i="8"/>
  <c r="CPT1333" i="8" s="1"/>
  <c r="CPT1339" i="8" s="1"/>
  <c r="CQC1333" i="8"/>
  <c r="CQC1331" i="8"/>
  <c r="CQD1331" i="8" s="1"/>
  <c r="CQJ1329" i="8"/>
  <c r="CQJ1333" i="8" s="1"/>
  <c r="CQJ1339" i="8" s="1"/>
  <c r="CQS1333" i="8"/>
  <c r="CQS1331" i="8"/>
  <c r="CQT1331" i="8" s="1"/>
  <c r="CQZ1329" i="8"/>
  <c r="CQZ1333" i="8" s="1"/>
  <c r="CQZ1339" i="8" s="1"/>
  <c r="CRI1333" i="8"/>
  <c r="CRI1331" i="8"/>
  <c r="CRJ1331" i="8" s="1"/>
  <c r="CRP1329" i="8"/>
  <c r="CRP1333" i="8" s="1"/>
  <c r="CRP1339" i="8" s="1"/>
  <c r="CRY1333" i="8"/>
  <c r="CRY1331" i="8"/>
  <c r="CRZ1331" i="8" s="1"/>
  <c r="CSF1329" i="8"/>
  <c r="CSF1333" i="8" s="1"/>
  <c r="CSF1339" i="8" s="1"/>
  <c r="CSO1333" i="8"/>
  <c r="CSO1331" i="8"/>
  <c r="CSP1331" i="8" s="1"/>
  <c r="CSV1329" i="8"/>
  <c r="CSV1333" i="8" s="1"/>
  <c r="CSV1339" i="8" s="1"/>
  <c r="CTE1333" i="8"/>
  <c r="CTE1331" i="8"/>
  <c r="CTF1331" i="8" s="1"/>
  <c r="CTL1329" i="8"/>
  <c r="CTL1333" i="8" s="1"/>
  <c r="CTL1339" i="8" s="1"/>
  <c r="CTU1333" i="8"/>
  <c r="CTU1331" i="8"/>
  <c r="CTV1331" i="8" s="1"/>
  <c r="CUB1329" i="8"/>
  <c r="CUB1333" i="8" s="1"/>
  <c r="CUB1339" i="8" s="1"/>
  <c r="CUK1333" i="8"/>
  <c r="CUK1331" i="8"/>
  <c r="CUL1331" i="8" s="1"/>
  <c r="CUR1329" i="8"/>
  <c r="CUR1333" i="8" s="1"/>
  <c r="CUR1339" i="8" s="1"/>
  <c r="CVA1333" i="8"/>
  <c r="CVA1331" i="8"/>
  <c r="CVB1331" i="8" s="1"/>
  <c r="CVH1329" i="8"/>
  <c r="CVH1333" i="8" s="1"/>
  <c r="CVH1339" i="8" s="1"/>
  <c r="CVQ1333" i="8"/>
  <c r="CVQ1331" i="8"/>
  <c r="CVR1331" i="8" s="1"/>
  <c r="CVX1329" i="8"/>
  <c r="CVX1333" i="8" s="1"/>
  <c r="CVX1339" i="8" s="1"/>
  <c r="CWG1333" i="8"/>
  <c r="CWG1331" i="8"/>
  <c r="CWH1331" i="8" s="1"/>
  <c r="CWN1329" i="8"/>
  <c r="CWN1333" i="8" s="1"/>
  <c r="CWN1339" i="8" s="1"/>
  <c r="CWW1333" i="8"/>
  <c r="CWW1331" i="8"/>
  <c r="CWX1331" i="8" s="1"/>
  <c r="CXD1329" i="8"/>
  <c r="CXD1333" i="8" s="1"/>
  <c r="CXD1339" i="8" s="1"/>
  <c r="CXM1333" i="8"/>
  <c r="CXM1331" i="8"/>
  <c r="CXN1331" i="8" s="1"/>
  <c r="CXT1329" i="8"/>
  <c r="CXT1333" i="8" s="1"/>
  <c r="CXT1339" i="8" s="1"/>
  <c r="CYC1333" i="8"/>
  <c r="CYC1331" i="8"/>
  <c r="CYD1331" i="8" s="1"/>
  <c r="CYD1329" i="8"/>
  <c r="CYD1333" i="8" s="1"/>
  <c r="CYD1339" i="8" s="1"/>
  <c r="CYR1339" i="8"/>
  <c r="CYR1336" i="8"/>
  <c r="CZI1333" i="8"/>
  <c r="CZI1331" i="8"/>
  <c r="CZJ1329" i="8"/>
  <c r="CZJ1333" i="8" s="1"/>
  <c r="CZJ1339" i="8" s="1"/>
  <c r="CZX1339" i="8"/>
  <c r="CZX1336" i="8"/>
  <c r="DAO1333" i="8"/>
  <c r="DAO1331" i="8"/>
  <c r="DAP1329" i="8"/>
  <c r="DAP1333" i="8" s="1"/>
  <c r="DAP1339" i="8" s="1"/>
  <c r="DBD1339" i="8"/>
  <c r="DBD1336" i="8"/>
  <c r="DBU1333" i="8"/>
  <c r="DBU1331" i="8"/>
  <c r="DBV1329" i="8"/>
  <c r="DBV1333" i="8" s="1"/>
  <c r="DBV1339" i="8" s="1"/>
  <c r="DCJ1339" i="8"/>
  <c r="DCJ1336" i="8"/>
  <c r="DDA1333" i="8"/>
  <c r="DDA1331" i="8"/>
  <c r="DDB1329" i="8"/>
  <c r="DDB1333" i="8" s="1"/>
  <c r="DDB1339" i="8" s="1"/>
  <c r="DDP1339" i="8"/>
  <c r="DDP1336" i="8"/>
  <c r="DEG1333" i="8"/>
  <c r="DEG1331" i="8"/>
  <c r="DEH1329" i="8"/>
  <c r="DEH1333" i="8" s="1"/>
  <c r="DEH1339" i="8" s="1"/>
  <c r="DEV1339" i="8"/>
  <c r="DEV1336" i="8"/>
  <c r="DFM1333" i="8"/>
  <c r="DFM1331" i="8"/>
  <c r="DFN1329" i="8"/>
  <c r="DFN1333" i="8" s="1"/>
  <c r="DFN1339" i="8" s="1"/>
  <c r="DGB1339" i="8"/>
  <c r="DGB1336" i="8"/>
  <c r="DGS1333" i="8"/>
  <c r="DGS1331" i="8"/>
  <c r="DGT1329" i="8"/>
  <c r="DGT1333" i="8" s="1"/>
  <c r="DGT1339" i="8" s="1"/>
  <c r="DHH1339" i="8"/>
  <c r="DHH1336" i="8"/>
  <c r="DHY1333" i="8"/>
  <c r="DHY1331" i="8"/>
  <c r="DHZ1329" i="8"/>
  <c r="DHZ1333" i="8" s="1"/>
  <c r="DHZ1339" i="8" s="1"/>
  <c r="DIN1339" i="8"/>
  <c r="DIN1336" i="8"/>
  <c r="DJE1333" i="8"/>
  <c r="DJE1331" i="8"/>
  <c r="DJF1329" i="8"/>
  <c r="DJF1333" i="8" s="1"/>
  <c r="DJF1339" i="8" s="1"/>
  <c r="DJT1339" i="8"/>
  <c r="DJT1336" i="8"/>
  <c r="DKK1333" i="8"/>
  <c r="DKK1331" i="8"/>
  <c r="DKL1329" i="8"/>
  <c r="DKL1333" i="8" s="1"/>
  <c r="DKL1339" i="8" s="1"/>
  <c r="DKZ1339" i="8"/>
  <c r="DKZ1336" i="8"/>
  <c r="DLQ1333" i="8"/>
  <c r="DLQ1331" i="8"/>
  <c r="DLR1329" i="8"/>
  <c r="DLR1333" i="8" s="1"/>
  <c r="DLR1339" i="8" s="1"/>
  <c r="DMF1339" i="8"/>
  <c r="DMF1336" i="8"/>
  <c r="DMW1333" i="8"/>
  <c r="DMW1331" i="8"/>
  <c r="DMX1329" i="8"/>
  <c r="DMX1333" i="8" s="1"/>
  <c r="DMX1339" i="8" s="1"/>
  <c r="DNL1339" i="8"/>
  <c r="DNL1336" i="8"/>
  <c r="DOC1333" i="8"/>
  <c r="DOC1331" i="8"/>
  <c r="DOD1329" i="8"/>
  <c r="DOD1333" i="8" s="1"/>
  <c r="DOD1339" i="8" s="1"/>
  <c r="DOR1339" i="8"/>
  <c r="DOR1336" i="8"/>
  <c r="DPI1333" i="8"/>
  <c r="DPI1331" i="8"/>
  <c r="DPJ1329" i="8"/>
  <c r="DPJ1333" i="8" s="1"/>
  <c r="DPJ1339" i="8" s="1"/>
  <c r="DPX1339" i="8"/>
  <c r="DPX1336" i="8"/>
  <c r="DQO1333" i="8"/>
  <c r="DQO1331" i="8"/>
  <c r="DQP1329" i="8"/>
  <c r="DQP1333" i="8" s="1"/>
  <c r="DQP1339" i="8" s="1"/>
  <c r="DRD1339" i="8"/>
  <c r="DRD1336" i="8"/>
  <c r="DRU1333" i="8"/>
  <c r="DRU1331" i="8"/>
  <c r="DRV1329" i="8"/>
  <c r="DRV1333" i="8" s="1"/>
  <c r="DRV1339" i="8" s="1"/>
  <c r="DSJ1339" i="8"/>
  <c r="DSJ1336" i="8"/>
  <c r="DTA1333" i="8"/>
  <c r="DTA1331" i="8"/>
  <c r="DTB1329" i="8"/>
  <c r="DTB1333" i="8" s="1"/>
  <c r="DTB1339" i="8" s="1"/>
  <c r="DTP1339" i="8"/>
  <c r="DTP1336" i="8"/>
  <c r="DUG1333" i="8"/>
  <c r="DUG1331" i="8"/>
  <c r="DUH1329" i="8"/>
  <c r="DUH1333" i="8" s="1"/>
  <c r="DUH1339" i="8" s="1"/>
  <c r="DUV1339" i="8"/>
  <c r="DUV1336" i="8"/>
  <c r="DVM1333" i="8"/>
  <c r="DVM1331" i="8"/>
  <c r="DVN1329" i="8"/>
  <c r="DVN1333" i="8" s="1"/>
  <c r="DVN1339" i="8" s="1"/>
  <c r="DWB1339" i="8"/>
  <c r="DWB1336" i="8"/>
  <c r="DWS1333" i="8"/>
  <c r="DWS1331" i="8"/>
  <c r="DWT1329" i="8"/>
  <c r="DWT1333" i="8" s="1"/>
  <c r="DWT1339" i="8" s="1"/>
  <c r="DXH1339" i="8"/>
  <c r="DXH1336" i="8"/>
  <c r="DXY1333" i="8"/>
  <c r="DXY1331" i="8"/>
  <c r="DXZ1329" i="8"/>
  <c r="DXZ1333" i="8" s="1"/>
  <c r="DXZ1339" i="8" s="1"/>
  <c r="DYN1339" i="8"/>
  <c r="DYN1336" i="8"/>
  <c r="DZE1333" i="8"/>
  <c r="DZE1331" i="8"/>
  <c r="DZF1329" i="8"/>
  <c r="DZF1333" i="8" s="1"/>
  <c r="DZF1339" i="8" s="1"/>
  <c r="DZT1339" i="8"/>
  <c r="DZT1336" i="8"/>
  <c r="EAK1333" i="8"/>
  <c r="EAK1331" i="8"/>
  <c r="EAL1329" i="8"/>
  <c r="EAL1333" i="8" s="1"/>
  <c r="EAL1339" i="8" s="1"/>
  <c r="EAZ1339" i="8"/>
  <c r="EAZ1336" i="8"/>
  <c r="EBQ1333" i="8"/>
  <c r="EBQ1331" i="8"/>
  <c r="EBR1329" i="8"/>
  <c r="EBR1333" i="8" s="1"/>
  <c r="EBR1339" i="8" s="1"/>
  <c r="ECF1339" i="8"/>
  <c r="ECF1336" i="8"/>
  <c r="ECW1333" i="8"/>
  <c r="ECW1331" i="8"/>
  <c r="ECX1329" i="8"/>
  <c r="ECX1333" i="8" s="1"/>
  <c r="ECX1339" i="8" s="1"/>
  <c r="EDL1339" i="8"/>
  <c r="EDL1336" i="8"/>
  <c r="EEC1333" i="8"/>
  <c r="EEC1331" i="8"/>
  <c r="EED1329" i="8"/>
  <c r="EED1333" i="8" s="1"/>
  <c r="EED1339" i="8" s="1"/>
  <c r="EER1339" i="8"/>
  <c r="EER1336" i="8"/>
  <c r="EFI1333" i="8"/>
  <c r="EFI1331" i="8"/>
  <c r="EFJ1329" i="8"/>
  <c r="EFJ1333" i="8" s="1"/>
  <c r="EFJ1339" i="8" s="1"/>
  <c r="EFX1339" i="8"/>
  <c r="EFX1336" i="8"/>
  <c r="EGO1333" i="8"/>
  <c r="EGO1331" i="8"/>
  <c r="EGP1329" i="8"/>
  <c r="EGP1333" i="8" s="1"/>
  <c r="EGP1339" i="8" s="1"/>
  <c r="EHD1339" i="8"/>
  <c r="EHD1336" i="8"/>
  <c r="EHU1333" i="8"/>
  <c r="EHU1331" i="8"/>
  <c r="EHV1329" i="8"/>
  <c r="EHV1333" i="8" s="1"/>
  <c r="EHV1339" i="8" s="1"/>
  <c r="EIJ1339" i="8"/>
  <c r="EIJ1336" i="8"/>
  <c r="EJA1333" i="8"/>
  <c r="EJA1331" i="8"/>
  <c r="EJB1329" i="8"/>
  <c r="EJB1333" i="8" s="1"/>
  <c r="EJB1339" i="8" s="1"/>
  <c r="EJP1339" i="8"/>
  <c r="EJP1336" i="8"/>
  <c r="EKG1333" i="8"/>
  <c r="EKG1331" i="8"/>
  <c r="EKH1329" i="8"/>
  <c r="EKH1333" i="8" s="1"/>
  <c r="EKH1339" i="8" s="1"/>
  <c r="EKV1339" i="8"/>
  <c r="EKV1336" i="8"/>
  <c r="ELM1333" i="8"/>
  <c r="ELM1331" i="8"/>
  <c r="ELN1329" i="8"/>
  <c r="ELN1333" i="8" s="1"/>
  <c r="ELN1339" i="8" s="1"/>
  <c r="EMB1339" i="8"/>
  <c r="EMB1336" i="8"/>
  <c r="EMS1333" i="8"/>
  <c r="EMS1331" i="8"/>
  <c r="EMT1329" i="8"/>
  <c r="EMT1333" i="8" s="1"/>
  <c r="EMT1339" i="8" s="1"/>
  <c r="ENH1339" i="8"/>
  <c r="ENH1336" i="8"/>
  <c r="ENY1333" i="8"/>
  <c r="ENY1331" i="8"/>
  <c r="ENZ1329" i="8"/>
  <c r="ENZ1333" i="8" s="1"/>
  <c r="ENZ1339" i="8" s="1"/>
  <c r="EON1339" i="8"/>
  <c r="EON1336" i="8"/>
  <c r="EPE1333" i="8"/>
  <c r="EPE1331" i="8"/>
  <c r="EPF1329" i="8"/>
  <c r="EPF1333" i="8" s="1"/>
  <c r="EPF1339" i="8" s="1"/>
  <c r="EPT1339" i="8"/>
  <c r="EPT1336" i="8"/>
  <c r="EQK1333" i="8"/>
  <c r="EQK1331" i="8"/>
  <c r="EQL1329" i="8"/>
  <c r="EQL1333" i="8" s="1"/>
  <c r="EQL1339" i="8" s="1"/>
  <c r="EQZ1339" i="8"/>
  <c r="EQZ1336" i="8"/>
  <c r="ERQ1333" i="8"/>
  <c r="ERQ1331" i="8"/>
  <c r="ERR1329" i="8"/>
  <c r="ERR1333" i="8" s="1"/>
  <c r="ERR1339" i="8" s="1"/>
  <c r="ESF1339" i="8"/>
  <c r="ESF1336" i="8"/>
  <c r="ESW1333" i="8"/>
  <c r="ESW1331" i="8"/>
  <c r="ESX1329" i="8"/>
  <c r="ESX1333" i="8" s="1"/>
  <c r="ESX1339" i="8" s="1"/>
  <c r="ETL1339" i="8"/>
  <c r="ETL1336" i="8"/>
  <c r="EUC1333" i="8"/>
  <c r="EUC1331" i="8"/>
  <c r="EUD1329" i="8"/>
  <c r="EUD1333" i="8" s="1"/>
  <c r="EUD1339" i="8" s="1"/>
  <c r="EUR1339" i="8"/>
  <c r="EUR1336" i="8"/>
  <c r="EVI1333" i="8"/>
  <c r="EVI1331" i="8"/>
  <c r="EVJ1329" i="8"/>
  <c r="EVJ1333" i="8" s="1"/>
  <c r="EVJ1339" i="8" s="1"/>
  <c r="EVX1339" i="8"/>
  <c r="EVX1336" i="8"/>
  <c r="EWO1333" i="8"/>
  <c r="EWO1331" i="8"/>
  <c r="EWP1329" i="8"/>
  <c r="EWP1333" i="8" s="1"/>
  <c r="EWP1339" i="8" s="1"/>
  <c r="EXD1339" i="8"/>
  <c r="EXD1336" i="8"/>
  <c r="EXU1333" i="8"/>
  <c r="EXU1331" i="8"/>
  <c r="EXV1329" i="8"/>
  <c r="EXV1333" i="8" s="1"/>
  <c r="EXV1339" i="8" s="1"/>
  <c r="EYJ1339" i="8"/>
  <c r="EYJ1336" i="8"/>
  <c r="EZA1333" i="8"/>
  <c r="EZA1331" i="8"/>
  <c r="EZB1329" i="8"/>
  <c r="EZB1333" i="8" s="1"/>
  <c r="EZB1339" i="8" s="1"/>
  <c r="EZP1339" i="8"/>
  <c r="EZP1336" i="8"/>
  <c r="FAG1333" i="8"/>
  <c r="FAG1331" i="8"/>
  <c r="FAH1329" i="8"/>
  <c r="FAH1333" i="8" s="1"/>
  <c r="FAH1339" i="8" s="1"/>
  <c r="FAV1339" i="8"/>
  <c r="FAV1336" i="8"/>
  <c r="FBM1333" i="8"/>
  <c r="FBM1331" i="8"/>
  <c r="FBN1329" i="8"/>
  <c r="FBN1333" i="8" s="1"/>
  <c r="FBN1339" i="8" s="1"/>
  <c r="FCB1339" i="8"/>
  <c r="FCB1336" i="8"/>
  <c r="FCS1333" i="8"/>
  <c r="FCS1331" i="8"/>
  <c r="FCT1329" i="8"/>
  <c r="FCT1333" i="8" s="1"/>
  <c r="FCT1339" i="8" s="1"/>
  <c r="FDH1339" i="8"/>
  <c r="FDH1336" i="8"/>
  <c r="FDY1333" i="8"/>
  <c r="FDY1331" i="8"/>
  <c r="FDZ1329" i="8"/>
  <c r="FDZ1333" i="8" s="1"/>
  <c r="FDZ1339" i="8" s="1"/>
  <c r="FEN1339" i="8"/>
  <c r="FEN1336" i="8"/>
  <c r="FFE1333" i="8"/>
  <c r="FFE1331" i="8"/>
  <c r="FFF1329" i="8"/>
  <c r="FFF1333" i="8" s="1"/>
  <c r="FFF1339" i="8" s="1"/>
  <c r="FFT1339" i="8"/>
  <c r="FFT1336" i="8"/>
  <c r="FGK1333" i="8"/>
  <c r="FGK1331" i="8"/>
  <c r="FGL1329" i="8"/>
  <c r="FGL1333" i="8" s="1"/>
  <c r="FGL1339" i="8" s="1"/>
  <c r="FGZ1339" i="8"/>
  <c r="FGZ1336" i="8"/>
  <c r="FHQ1333" i="8"/>
  <c r="FHQ1331" i="8"/>
  <c r="FHR1329" i="8"/>
  <c r="FHR1333" i="8" s="1"/>
  <c r="FHR1339" i="8" s="1"/>
  <c r="FIF1339" i="8"/>
  <c r="FIF1336" i="8"/>
  <c r="FIW1333" i="8"/>
  <c r="FIW1331" i="8"/>
  <c r="FIX1329" i="8"/>
  <c r="FIX1333" i="8" s="1"/>
  <c r="FIX1339" i="8" s="1"/>
  <c r="FJL1339" i="8"/>
  <c r="FJL1336" i="8"/>
  <c r="FKC1333" i="8"/>
  <c r="FKC1331" i="8"/>
  <c r="FKD1329" i="8"/>
  <c r="FKD1333" i="8" s="1"/>
  <c r="FKD1339" i="8" s="1"/>
  <c r="FKR1339" i="8"/>
  <c r="FKR1336" i="8"/>
  <c r="FLI1339" i="8"/>
  <c r="FLI1336" i="8"/>
  <c r="FLY1339" i="8"/>
  <c r="FLY1336" i="8"/>
  <c r="FMO1339" i="8"/>
  <c r="FMO1336" i="8"/>
  <c r="FNE1339" i="8"/>
  <c r="FNE1336" i="8"/>
  <c r="FNU1339" i="8"/>
  <c r="FNU1336" i="8"/>
  <c r="FOK1339" i="8"/>
  <c r="FOK1336" i="8"/>
  <c r="FPA1339" i="8"/>
  <c r="FPA1336" i="8"/>
  <c r="FPQ1339" i="8"/>
  <c r="FPQ1336" i="8"/>
  <c r="FQG1339" i="8"/>
  <c r="FQG1336" i="8"/>
  <c r="FQW1339" i="8"/>
  <c r="FQW1336" i="8"/>
  <c r="FRM1339" i="8"/>
  <c r="FRM1336" i="8"/>
  <c r="FSC1339" i="8"/>
  <c r="FSC1336" i="8"/>
  <c r="FSS1339" i="8"/>
  <c r="FSS1336" i="8"/>
  <c r="FTI1339" i="8"/>
  <c r="FTI1336" i="8"/>
  <c r="FTY1339" i="8"/>
  <c r="FTY1336" i="8"/>
  <c r="FUO1339" i="8"/>
  <c r="FUO1336" i="8"/>
  <c r="FVE1339" i="8"/>
  <c r="FVE1336" i="8"/>
  <c r="FVU1339" i="8"/>
  <c r="FVU1336" i="8"/>
  <c r="FWK1339" i="8"/>
  <c r="FWK1336" i="8"/>
  <c r="FXA1339" i="8"/>
  <c r="FXA1336" i="8"/>
  <c r="FXQ1339" i="8"/>
  <c r="FXQ1336" i="8"/>
  <c r="FYG1339" i="8"/>
  <c r="FYG1336" i="8"/>
  <c r="FYW1339" i="8"/>
  <c r="FYW1336" i="8"/>
  <c r="FZM1339" i="8"/>
  <c r="FZM1336" i="8"/>
  <c r="GAC1339" i="8"/>
  <c r="GAC1336" i="8"/>
  <c r="GAS1339" i="8"/>
  <c r="GAS1336" i="8"/>
  <c r="GBI1339" i="8"/>
  <c r="GBI1336" i="8"/>
  <c r="GBY1339" i="8"/>
  <c r="GBY1336" i="8"/>
  <c r="GCO1339" i="8"/>
  <c r="GCO1336" i="8"/>
  <c r="GDE1339" i="8"/>
  <c r="GDE1336" i="8"/>
  <c r="GDU1339" i="8"/>
  <c r="GDU1336" i="8"/>
  <c r="GEK1339" i="8"/>
  <c r="GEK1336" i="8"/>
  <c r="GFA1339" i="8"/>
  <c r="GFA1336" i="8"/>
  <c r="GFQ1339" i="8"/>
  <c r="GFQ1336" i="8"/>
  <c r="GGG1339" i="8"/>
  <c r="GGG1336" i="8"/>
  <c r="GGW1339" i="8"/>
  <c r="GGW1336" i="8"/>
  <c r="GHM1339" i="8"/>
  <c r="GHM1336" i="8"/>
  <c r="GIC1339" i="8"/>
  <c r="GIC1336" i="8"/>
  <c r="GIS1339" i="8"/>
  <c r="GIS1336" i="8"/>
  <c r="GJI1339" i="8"/>
  <c r="GJI1336" i="8"/>
  <c r="GJY1339" i="8"/>
  <c r="GJY1336" i="8"/>
  <c r="GKO1339" i="8"/>
  <c r="GKO1336" i="8"/>
  <c r="GLE1339" i="8"/>
  <c r="GLE1336" i="8"/>
  <c r="GLU1339" i="8"/>
  <c r="GLU1336" i="8"/>
  <c r="GMK1339" i="8"/>
  <c r="GMK1336" i="8"/>
  <c r="GNA1339" i="8"/>
  <c r="GNA1336" i="8"/>
  <c r="GNQ1339" i="8"/>
  <c r="GNQ1336" i="8"/>
  <c r="GOG1339" i="8"/>
  <c r="GOG1336" i="8"/>
  <c r="GOW1339" i="8"/>
  <c r="GOW1336" i="8"/>
  <c r="GPM1339" i="8"/>
  <c r="GPM1336" i="8"/>
  <c r="GQC1339" i="8"/>
  <c r="GQC1336" i="8"/>
  <c r="GQS1339" i="8"/>
  <c r="GQS1336" i="8"/>
  <c r="GRI1339" i="8"/>
  <c r="GRI1336" i="8"/>
  <c r="GRY1339" i="8"/>
  <c r="GRY1336" i="8"/>
  <c r="GSO1339" i="8"/>
  <c r="GSO1336" i="8"/>
  <c r="GTE1339" i="8"/>
  <c r="GTE1336" i="8"/>
  <c r="GTU1339" i="8"/>
  <c r="GTU1336" i="8"/>
  <c r="GUK1339" i="8"/>
  <c r="GUK1336" i="8"/>
  <c r="GVA1339" i="8"/>
  <c r="GVA1336" i="8"/>
  <c r="GVQ1339" i="8"/>
  <c r="GVQ1336" i="8"/>
  <c r="GWG1339" i="8"/>
  <c r="GWG1336" i="8"/>
  <c r="GWW1339" i="8"/>
  <c r="GWW1336" i="8"/>
  <c r="GXM1339" i="8"/>
  <c r="GXM1336" i="8"/>
  <c r="GYC1339" i="8"/>
  <c r="GYC1336" i="8"/>
  <c r="GYS1339" i="8"/>
  <c r="GYS1336" i="8"/>
  <c r="GZI1339" i="8"/>
  <c r="GZI1336" i="8"/>
  <c r="GZY1339" i="8"/>
  <c r="GZY1336" i="8"/>
  <c r="HAO1339" i="8"/>
  <c r="HAO1336" i="8"/>
  <c r="HBE1339" i="8"/>
  <c r="HBE1336" i="8"/>
  <c r="HBU1339" i="8"/>
  <c r="HBU1336" i="8"/>
  <c r="HCK1339" i="8"/>
  <c r="HCK1336" i="8"/>
  <c r="HDA1339" i="8"/>
  <c r="HDA1336" i="8"/>
  <c r="HDQ1339" i="8"/>
  <c r="HDQ1336" i="8"/>
  <c r="HEG1339" i="8"/>
  <c r="HEG1336" i="8"/>
  <c r="HEW1339" i="8"/>
  <c r="HEW1336" i="8"/>
  <c r="HFM1339" i="8"/>
  <c r="HFM1336" i="8"/>
  <c r="HGC1339" i="8"/>
  <c r="HGC1336" i="8"/>
  <c r="HGS1339" i="8"/>
  <c r="HGS1336" i="8"/>
  <c r="HHI1339" i="8"/>
  <c r="HHI1336" i="8"/>
  <c r="HHY1339" i="8"/>
  <c r="HHY1336" i="8"/>
  <c r="HIO1339" i="8"/>
  <c r="HIO1336" i="8"/>
  <c r="HJE1339" i="8"/>
  <c r="HJE1336" i="8"/>
  <c r="HJU1339" i="8"/>
  <c r="HJU1336" i="8"/>
  <c r="HKK1339" i="8"/>
  <c r="HKK1336" i="8"/>
  <c r="HLA1339" i="8"/>
  <c r="HLA1336" i="8"/>
  <c r="HLQ1339" i="8"/>
  <c r="HLQ1336" i="8"/>
  <c r="HMG1339" i="8"/>
  <c r="HMG1336" i="8"/>
  <c r="HMW1339" i="8"/>
  <c r="HMW1336" i="8"/>
  <c r="HNM1339" i="8"/>
  <c r="HNM1336" i="8"/>
  <c r="HOC1339" i="8"/>
  <c r="HOC1336" i="8"/>
  <c r="HOS1339" i="8"/>
  <c r="HOS1336" i="8"/>
  <c r="HPI1339" i="8"/>
  <c r="HPI1336" i="8"/>
  <c r="HPY1339" i="8"/>
  <c r="HPY1336" i="8"/>
  <c r="HQO1339" i="8"/>
  <c r="HQO1336" i="8"/>
  <c r="HRE1339" i="8"/>
  <c r="HRE1336" i="8"/>
  <c r="HRU1339" i="8"/>
  <c r="HRU1336" i="8"/>
  <c r="HSK1339" i="8"/>
  <c r="HSK1336" i="8"/>
  <c r="HTA1339" i="8"/>
  <c r="HTA1336" i="8"/>
  <c r="HTQ1339" i="8"/>
  <c r="HTQ1336" i="8"/>
  <c r="HUG1339" i="8"/>
  <c r="HUG1336" i="8"/>
  <c r="HUW1339" i="8"/>
  <c r="HUW1336" i="8"/>
  <c r="HVM1339" i="8"/>
  <c r="HVM1336" i="8"/>
  <c r="HWC1339" i="8"/>
  <c r="HWC1336" i="8"/>
  <c r="HWS1339" i="8"/>
  <c r="HWS1336" i="8"/>
  <c r="HXI1339" i="8"/>
  <c r="HXI1336" i="8"/>
  <c r="HXY1339" i="8"/>
  <c r="HXY1336" i="8"/>
  <c r="HYO1339" i="8"/>
  <c r="HYO1336" i="8"/>
  <c r="HZE1339" i="8"/>
  <c r="HZE1336" i="8"/>
  <c r="HZU1339" i="8"/>
  <c r="HZU1336" i="8"/>
  <c r="IAK1339" i="8"/>
  <c r="IAK1336" i="8"/>
  <c r="IBA1339" i="8"/>
  <c r="IBA1336" i="8"/>
  <c r="IBQ1339" i="8"/>
  <c r="IBQ1336" i="8"/>
  <c r="ICG1339" i="8"/>
  <c r="ICG1336" i="8"/>
  <c r="ICW1339" i="8"/>
  <c r="ICW1336" i="8"/>
  <c r="IDM1339" i="8"/>
  <c r="IDM1336" i="8"/>
  <c r="IEC1339" i="8"/>
  <c r="IEC1336" i="8"/>
  <c r="IES1339" i="8"/>
  <c r="IES1336" i="8"/>
  <c r="IFI1339" i="8"/>
  <c r="IFI1336" i="8"/>
  <c r="IFY1339" i="8"/>
  <c r="IFY1336" i="8"/>
  <c r="IGO1339" i="8"/>
  <c r="IGO1336" i="8"/>
  <c r="IHE1339" i="8"/>
  <c r="IHE1336" i="8"/>
  <c r="IHU1339" i="8"/>
  <c r="IHU1336" i="8"/>
  <c r="IIK1339" i="8"/>
  <c r="IIK1336" i="8"/>
  <c r="IJA1339" i="8"/>
  <c r="IJA1336" i="8"/>
  <c r="IJQ1339" i="8"/>
  <c r="IJQ1336" i="8"/>
  <c r="IKG1339" i="8"/>
  <c r="IKG1336" i="8"/>
  <c r="IKW1339" i="8"/>
  <c r="IKW1336" i="8"/>
  <c r="ILM1339" i="8"/>
  <c r="ILM1336" i="8"/>
  <c r="IMC1339" i="8"/>
  <c r="IMC1336" i="8"/>
  <c r="IMS1339" i="8"/>
  <c r="IMS1336" i="8"/>
  <c r="INI1339" i="8"/>
  <c r="INI1336" i="8"/>
  <c r="INY1339" i="8"/>
  <c r="INY1336" i="8"/>
  <c r="IOO1339" i="8"/>
  <c r="IOO1336" i="8"/>
  <c r="IPE1339" i="8"/>
  <c r="IPE1336" i="8"/>
  <c r="IPU1339" i="8"/>
  <c r="IPU1336" i="8"/>
  <c r="IQK1339" i="8"/>
  <c r="IQK1336" i="8"/>
  <c r="IRA1339" i="8"/>
  <c r="IRA1336" i="8"/>
  <c r="IRQ1339" i="8"/>
  <c r="IRQ1336" i="8"/>
  <c r="ISG1339" i="8"/>
  <c r="ISG1336" i="8"/>
  <c r="ISW1339" i="8"/>
  <c r="ISW1336" i="8"/>
  <c r="ITM1339" i="8"/>
  <c r="ITM1336" i="8"/>
  <c r="IUC1339" i="8"/>
  <c r="IUC1336" i="8"/>
  <c r="IUS1339" i="8"/>
  <c r="IUS1336" i="8"/>
  <c r="IVI1339" i="8"/>
  <c r="IVI1336" i="8"/>
  <c r="IVY1339" i="8"/>
  <c r="IVY1336" i="8"/>
  <c r="IWO1339" i="8"/>
  <c r="IWO1336" i="8"/>
  <c r="IXE1339" i="8"/>
  <c r="IXE1336" i="8"/>
  <c r="IXU1339" i="8"/>
  <c r="IXU1336" i="8"/>
  <c r="IYK1339" i="8"/>
  <c r="IYK1336" i="8"/>
  <c r="IZA1339" i="8"/>
  <c r="IZA1336" i="8"/>
  <c r="IZQ1339" i="8"/>
  <c r="IZQ1336" i="8"/>
  <c r="JAG1339" i="8"/>
  <c r="JAG1336" i="8"/>
  <c r="JAW1339" i="8"/>
  <c r="JAW1336" i="8"/>
  <c r="JBM1339" i="8"/>
  <c r="JBM1336" i="8"/>
  <c r="JCC1339" i="8"/>
  <c r="JCC1336" i="8"/>
  <c r="JCS1339" i="8"/>
  <c r="JCS1336" i="8"/>
  <c r="JDI1339" i="8"/>
  <c r="JDI1336" i="8"/>
  <c r="JDY1339" i="8"/>
  <c r="JDY1336" i="8"/>
  <c r="JEO1339" i="8"/>
  <c r="JEO1336" i="8"/>
  <c r="JFE1339" i="8"/>
  <c r="JFE1336" i="8"/>
  <c r="JFU1339" i="8"/>
  <c r="JFU1336" i="8"/>
  <c r="JGK1339" i="8"/>
  <c r="JGK1336" i="8"/>
  <c r="JHA1339" i="8"/>
  <c r="JHA1336" i="8"/>
  <c r="JHQ1339" i="8"/>
  <c r="JHQ1336" i="8"/>
  <c r="JIG1339" i="8"/>
  <c r="JIG1336" i="8"/>
  <c r="JIW1339" i="8"/>
  <c r="JIW1336" i="8"/>
  <c r="JJM1339" i="8"/>
  <c r="JJM1336" i="8"/>
  <c r="JKC1339" i="8"/>
  <c r="JKC1336" i="8"/>
  <c r="JKS1339" i="8"/>
  <c r="JKS1336" i="8"/>
  <c r="JLI1339" i="8"/>
  <c r="JLI1336" i="8"/>
  <c r="JLY1339" i="8"/>
  <c r="JLY1336" i="8"/>
  <c r="JMO1339" i="8"/>
  <c r="JMO1336" i="8"/>
  <c r="JNE1339" i="8"/>
  <c r="JNE1336" i="8"/>
  <c r="JNU1339" i="8"/>
  <c r="JNU1336" i="8"/>
  <c r="JOK1339" i="8"/>
  <c r="JOK1336" i="8"/>
  <c r="JPA1339" i="8"/>
  <c r="JPA1336" i="8"/>
  <c r="JPQ1339" i="8"/>
  <c r="JPQ1336" i="8"/>
  <c r="JQG1339" i="8"/>
  <c r="JQG1336" i="8"/>
  <c r="JQW1339" i="8"/>
  <c r="JQW1336" i="8"/>
  <c r="JRM1339" i="8"/>
  <c r="JRM1336" i="8"/>
  <c r="JSC1339" i="8"/>
  <c r="JSC1336" i="8"/>
  <c r="JSS1339" i="8"/>
  <c r="JSS1336" i="8"/>
  <c r="JTI1339" i="8"/>
  <c r="JTI1336" i="8"/>
  <c r="JTY1339" i="8"/>
  <c r="JTY1336" i="8"/>
  <c r="JUO1339" i="8"/>
  <c r="JUO1336" i="8"/>
  <c r="JVE1339" i="8"/>
  <c r="JVE1336" i="8"/>
  <c r="JVU1339" i="8"/>
  <c r="JVU1336" i="8"/>
  <c r="JWK1339" i="8"/>
  <c r="JWK1336" i="8"/>
  <c r="JXA1339" i="8"/>
  <c r="JXA1336" i="8"/>
  <c r="JXQ1339" i="8"/>
  <c r="JXQ1336" i="8"/>
  <c r="JYG1339" i="8"/>
  <c r="JYG1336" i="8"/>
  <c r="JYW1339" i="8"/>
  <c r="JYW1336" i="8"/>
  <c r="JZM1339" i="8"/>
  <c r="JZM1336" i="8"/>
  <c r="KAC1339" i="8"/>
  <c r="KAC1336" i="8"/>
  <c r="KAS1339" i="8"/>
  <c r="KAS1336" i="8"/>
  <c r="KBI1339" i="8"/>
  <c r="KBI1336" i="8"/>
  <c r="KBY1339" i="8"/>
  <c r="KBY1336" i="8"/>
  <c r="KCO1339" i="8"/>
  <c r="KCO1336" i="8"/>
  <c r="KDE1339" i="8"/>
  <c r="KDE1336" i="8"/>
  <c r="KDU1339" i="8"/>
  <c r="KDU1336" i="8"/>
  <c r="KEK1339" i="8"/>
  <c r="KEK1336" i="8"/>
  <c r="KFA1339" i="8"/>
  <c r="KFA1336" i="8"/>
  <c r="KFQ1339" i="8"/>
  <c r="KFQ1336" i="8"/>
  <c r="KGG1339" i="8"/>
  <c r="KGG1336" i="8"/>
  <c r="KGW1339" i="8"/>
  <c r="KGW1336" i="8"/>
  <c r="KHM1339" i="8"/>
  <c r="KHM1336" i="8"/>
  <c r="KIC1339" i="8"/>
  <c r="KIC1336" i="8"/>
  <c r="KIS1339" i="8"/>
  <c r="KIS1336" i="8"/>
  <c r="KJI1339" i="8"/>
  <c r="KJI1336" i="8"/>
  <c r="KJY1339" i="8"/>
  <c r="KJY1336" i="8"/>
  <c r="KKO1339" i="8"/>
  <c r="KKO1336" i="8"/>
  <c r="KLE1339" i="8"/>
  <c r="KLE1336" i="8"/>
  <c r="KLU1339" i="8"/>
  <c r="KLU1336" i="8"/>
  <c r="KMK1339" i="8"/>
  <c r="KMK1336" i="8"/>
  <c r="KNA1339" i="8"/>
  <c r="KNA1336" i="8"/>
  <c r="KNQ1339" i="8"/>
  <c r="KNQ1336" i="8"/>
  <c r="KOG1339" i="8"/>
  <c r="KOG1336" i="8"/>
  <c r="KOW1339" i="8"/>
  <c r="KOW1336" i="8"/>
  <c r="KPM1339" i="8"/>
  <c r="KPM1336" i="8"/>
  <c r="KQC1339" i="8"/>
  <c r="KQC1336" i="8"/>
  <c r="KQS1339" i="8"/>
  <c r="KQS1336" i="8"/>
  <c r="KRI1339" i="8"/>
  <c r="KRI1336" i="8"/>
  <c r="KRY1339" i="8"/>
  <c r="KRY1336" i="8"/>
  <c r="KSO1339" i="8"/>
  <c r="KSO1336" i="8"/>
  <c r="KTE1339" i="8"/>
  <c r="KTE1336" i="8"/>
  <c r="KTU1339" i="8"/>
  <c r="KTU1336" i="8"/>
  <c r="KUK1339" i="8"/>
  <c r="KUK1336" i="8"/>
  <c r="KVA1339" i="8"/>
  <c r="KVA1336" i="8"/>
  <c r="KVQ1339" i="8"/>
  <c r="KVQ1336" i="8"/>
  <c r="KWG1339" i="8"/>
  <c r="KWG1336" i="8"/>
  <c r="KWW1339" i="8"/>
  <c r="KWW1336" i="8"/>
  <c r="KXM1339" i="8"/>
  <c r="KXM1336" i="8"/>
  <c r="KYC1339" i="8"/>
  <c r="KYC1336" i="8"/>
  <c r="KYS1339" i="8"/>
  <c r="KYS1336" i="8"/>
  <c r="KZI1339" i="8"/>
  <c r="KZI1336" i="8"/>
  <c r="KZY1339" i="8"/>
  <c r="KZY1336" i="8"/>
  <c r="LAO1339" i="8"/>
  <c r="LAO1336" i="8"/>
  <c r="LBE1339" i="8"/>
  <c r="LBE1336" i="8"/>
  <c r="LBU1339" i="8"/>
  <c r="LBU1336" i="8"/>
  <c r="LCK1339" i="8"/>
  <c r="LCK1336" i="8"/>
  <c r="LDA1339" i="8"/>
  <c r="LDA1336" i="8"/>
  <c r="LDQ1339" i="8"/>
  <c r="LDQ1336" i="8"/>
  <c r="LEG1339" i="8"/>
  <c r="LEG1336" i="8"/>
  <c r="LEW1339" i="8"/>
  <c r="LEW1336" i="8"/>
  <c r="LFM1339" i="8"/>
  <c r="LFM1336" i="8"/>
  <c r="LGC1339" i="8"/>
  <c r="LGC1336" i="8"/>
  <c r="LGS1339" i="8"/>
  <c r="LGS1336" i="8"/>
  <c r="LHI1339" i="8"/>
  <c r="LHI1336" i="8"/>
  <c r="LHY1339" i="8"/>
  <c r="LHY1336" i="8"/>
  <c r="LIO1339" i="8"/>
  <c r="LIO1336" i="8"/>
  <c r="LJE1339" i="8"/>
  <c r="LJE1336" i="8"/>
  <c r="LJU1339" i="8"/>
  <c r="LJU1336" i="8"/>
  <c r="LKK1339" i="8"/>
  <c r="LKK1336" i="8"/>
  <c r="LLA1339" i="8"/>
  <c r="LLA1336" i="8"/>
  <c r="LLQ1339" i="8"/>
  <c r="LLQ1336" i="8"/>
  <c r="LMG1339" i="8"/>
  <c r="LMG1336" i="8"/>
  <c r="LMW1339" i="8"/>
  <c r="LMW1336" i="8"/>
  <c r="LNM1339" i="8"/>
  <c r="LNM1336" i="8"/>
  <c r="LOC1339" i="8"/>
  <c r="LOC1336" i="8"/>
  <c r="LOS1339" i="8"/>
  <c r="LOS1336" i="8"/>
  <c r="LPI1339" i="8"/>
  <c r="LPI1336" i="8"/>
  <c r="LPY1339" i="8"/>
  <c r="LPY1336" i="8"/>
  <c r="LQO1339" i="8"/>
  <c r="LQO1336" i="8"/>
  <c r="LRE1339" i="8"/>
  <c r="LRE1336" i="8"/>
  <c r="LRU1339" i="8"/>
  <c r="LRU1336" i="8"/>
  <c r="LSK1339" i="8"/>
  <c r="LSK1336" i="8"/>
  <c r="LTA1339" i="8"/>
  <c r="LTA1336" i="8"/>
  <c r="LTQ1339" i="8"/>
  <c r="LTQ1336" i="8"/>
  <c r="LUG1339" i="8"/>
  <c r="LUG1336" i="8"/>
  <c r="LUW1339" i="8"/>
  <c r="LUW1336" i="8"/>
  <c r="LVM1339" i="8"/>
  <c r="LVM1336" i="8"/>
  <c r="LWC1339" i="8"/>
  <c r="LWC1336" i="8"/>
  <c r="LWS1339" i="8"/>
  <c r="LWS1336" i="8"/>
  <c r="LXI1339" i="8"/>
  <c r="LXI1336" i="8"/>
  <c r="LXY1339" i="8"/>
  <c r="LXY1336" i="8"/>
  <c r="LYO1339" i="8"/>
  <c r="LYO1336" i="8"/>
  <c r="LZE1339" i="8"/>
  <c r="LZE1336" i="8"/>
  <c r="LZU1339" i="8"/>
  <c r="LZU1336" i="8"/>
  <c r="MAK1339" i="8"/>
  <c r="MAK1336" i="8"/>
  <c r="MBA1339" i="8"/>
  <c r="MBA1336" i="8"/>
  <c r="MBQ1339" i="8"/>
  <c r="MBQ1336" i="8"/>
  <c r="MCG1339" i="8"/>
  <c r="MCG1336" i="8"/>
  <c r="MCW1339" i="8"/>
  <c r="MCW1336" i="8"/>
  <c r="MDM1339" i="8"/>
  <c r="MDM1336" i="8"/>
  <c r="MEC1339" i="8"/>
  <c r="MEC1336" i="8"/>
  <c r="MES1339" i="8"/>
  <c r="MES1336" i="8"/>
  <c r="MFI1339" i="8"/>
  <c r="MFI1336" i="8"/>
  <c r="MFY1339" i="8"/>
  <c r="MFY1336" i="8"/>
  <c r="MGO1339" i="8"/>
  <c r="MGO1336" i="8"/>
  <c r="MHE1339" i="8"/>
  <c r="MHE1336" i="8"/>
  <c r="MHU1339" i="8"/>
  <c r="MHU1336" i="8"/>
  <c r="MIK1339" i="8"/>
  <c r="MIK1336" i="8"/>
  <c r="MJA1339" i="8"/>
  <c r="MJA1336" i="8"/>
  <c r="MJQ1339" i="8"/>
  <c r="MJQ1336" i="8"/>
  <c r="MKG1339" i="8"/>
  <c r="MKG1336" i="8"/>
  <c r="MKW1339" i="8"/>
  <c r="MKW1336" i="8"/>
  <c r="MLM1339" i="8"/>
  <c r="MLM1336" i="8"/>
  <c r="MMC1339" i="8"/>
  <c r="MMC1336" i="8"/>
  <c r="MMS1339" i="8"/>
  <c r="MMS1336" i="8"/>
  <c r="MNI1339" i="8"/>
  <c r="MNI1336" i="8"/>
  <c r="MNY1339" i="8"/>
  <c r="MNY1336" i="8"/>
  <c r="MOO1339" i="8"/>
  <c r="MOO1336" i="8"/>
  <c r="MPE1339" i="8"/>
  <c r="MPE1336" i="8"/>
  <c r="MPU1339" i="8"/>
  <c r="MPU1336" i="8"/>
  <c r="MQK1339" i="8"/>
  <c r="MQK1336" i="8"/>
  <c r="MRA1339" i="8"/>
  <c r="MRA1336" i="8"/>
  <c r="MRQ1339" i="8"/>
  <c r="MRQ1336" i="8"/>
  <c r="MSG1339" i="8"/>
  <c r="MSG1336" i="8"/>
  <c r="MSW1339" i="8"/>
  <c r="MSW1336" i="8"/>
  <c r="MTM1339" i="8"/>
  <c r="MTM1336" i="8"/>
  <c r="MUC1339" i="8"/>
  <c r="MUC1336" i="8"/>
  <c r="MUS1339" i="8"/>
  <c r="MUS1336" i="8"/>
  <c r="MVI1339" i="8"/>
  <c r="MVI1336" i="8"/>
  <c r="MVY1339" i="8"/>
  <c r="MVY1336" i="8"/>
  <c r="MWO1339" i="8"/>
  <c r="MWO1336" i="8"/>
  <c r="MXE1339" i="8"/>
  <c r="MXE1336" i="8"/>
  <c r="MXU1339" i="8"/>
  <c r="MXU1336" i="8"/>
  <c r="MYK1339" i="8"/>
  <c r="MYK1336" i="8"/>
  <c r="MZA1339" i="8"/>
  <c r="MZA1336" i="8"/>
  <c r="MZQ1339" i="8"/>
  <c r="MZQ1336" i="8"/>
  <c r="NAG1339" i="8"/>
  <c r="NAG1336" i="8"/>
  <c r="NAW1339" i="8"/>
  <c r="NAW1336" i="8"/>
  <c r="NBM1339" i="8"/>
  <c r="NBM1336" i="8"/>
  <c r="NCC1339" i="8"/>
  <c r="NCC1336" i="8"/>
  <c r="NCS1339" i="8"/>
  <c r="NCS1336" i="8"/>
  <c r="NDI1339" i="8"/>
  <c r="NDI1336" i="8"/>
  <c r="NDY1339" i="8"/>
  <c r="NDY1336" i="8"/>
  <c r="NEO1339" i="8"/>
  <c r="NEO1336" i="8"/>
  <c r="NFE1339" i="8"/>
  <c r="NFE1336" i="8"/>
  <c r="NFU1339" i="8"/>
  <c r="NFU1336" i="8"/>
  <c r="NGK1339" i="8"/>
  <c r="NGK1336" i="8"/>
  <c r="NHA1339" i="8"/>
  <c r="NHA1336" i="8"/>
  <c r="NHQ1339" i="8"/>
  <c r="NHQ1336" i="8"/>
  <c r="NIG1339" i="8"/>
  <c r="NIG1336" i="8"/>
  <c r="NIW1339" i="8"/>
  <c r="NIW1336" i="8"/>
  <c r="NJM1339" i="8"/>
  <c r="NJM1336" i="8"/>
  <c r="NKC1339" i="8"/>
  <c r="NKC1336" i="8"/>
  <c r="NKS1339" i="8"/>
  <c r="NKS1336" i="8"/>
  <c r="NLI1339" i="8"/>
  <c r="NLI1336" i="8"/>
  <c r="NLY1339" i="8"/>
  <c r="NLY1336" i="8"/>
  <c r="NMO1339" i="8"/>
  <c r="NMO1336" i="8"/>
  <c r="NNE1339" i="8"/>
  <c r="NNE1336" i="8"/>
  <c r="NNU1339" i="8"/>
  <c r="NNU1336" i="8"/>
  <c r="NOK1339" i="8"/>
  <c r="NOK1336" i="8"/>
  <c r="NPA1339" i="8"/>
  <c r="NPA1336" i="8"/>
  <c r="NPQ1339" i="8"/>
  <c r="NPQ1336" i="8"/>
  <c r="NQG1339" i="8"/>
  <c r="NQG1336" i="8"/>
  <c r="NQW1339" i="8"/>
  <c r="NQW1336" i="8"/>
  <c r="NRM1339" i="8"/>
  <c r="NRM1336" i="8"/>
  <c r="NSC1339" i="8"/>
  <c r="NSC1336" i="8"/>
  <c r="NSS1339" i="8"/>
  <c r="NSS1336" i="8"/>
  <c r="NTI1339" i="8"/>
  <c r="NTI1336" i="8"/>
  <c r="NTY1339" i="8"/>
  <c r="NTY1336" i="8"/>
  <c r="NUO1339" i="8"/>
  <c r="NUO1336" i="8"/>
  <c r="NVE1339" i="8"/>
  <c r="NVE1336" i="8"/>
  <c r="NVU1339" i="8"/>
  <c r="NVU1336" i="8"/>
  <c r="NWK1339" i="8"/>
  <c r="NWK1336" i="8"/>
  <c r="NXA1339" i="8"/>
  <c r="NXA1336" i="8"/>
  <c r="NXQ1339" i="8"/>
  <c r="NXQ1336" i="8"/>
  <c r="NYG1339" i="8"/>
  <c r="NYG1336" i="8"/>
  <c r="NYW1339" i="8"/>
  <c r="NYW1336" i="8"/>
  <c r="NZM1339" i="8"/>
  <c r="NZM1336" i="8"/>
  <c r="OAC1339" i="8"/>
  <c r="OAC1336" i="8"/>
  <c r="OAS1339" i="8"/>
  <c r="OAS1336" i="8"/>
  <c r="OBI1339" i="8"/>
  <c r="OBI1336" i="8"/>
  <c r="OBY1339" i="8"/>
  <c r="OBY1336" i="8"/>
  <c r="OCO1339" i="8"/>
  <c r="OCO1336" i="8"/>
  <c r="ODE1339" i="8"/>
  <c r="ODE1336" i="8"/>
  <c r="ODU1339" i="8"/>
  <c r="ODU1336" i="8"/>
  <c r="OEK1339" i="8"/>
  <c r="OEK1336" i="8"/>
  <c r="OFA1339" i="8"/>
  <c r="OFA1336" i="8"/>
  <c r="OFQ1339" i="8"/>
  <c r="OFQ1336" i="8"/>
  <c r="OGG1339" i="8"/>
  <c r="OGG1336" i="8"/>
  <c r="OGW1339" i="8"/>
  <c r="OGW1336" i="8"/>
  <c r="OHM1339" i="8"/>
  <c r="OHM1336" i="8"/>
  <c r="OIC1339" i="8"/>
  <c r="OIC1336" i="8"/>
  <c r="OIS1339" i="8"/>
  <c r="OIS1336" i="8"/>
  <c r="OJI1339" i="8"/>
  <c r="OJI1336" i="8"/>
  <c r="OJY1339" i="8"/>
  <c r="OJY1336" i="8"/>
  <c r="OKO1339" i="8"/>
  <c r="OKO1336" i="8"/>
  <c r="OLE1339" i="8"/>
  <c r="OLE1336" i="8"/>
  <c r="OLU1339" i="8"/>
  <c r="OLU1336" i="8"/>
  <c r="OMK1339" i="8"/>
  <c r="OMK1336" i="8"/>
  <c r="ONA1339" i="8"/>
  <c r="ONA1336" i="8"/>
  <c r="ONQ1339" i="8"/>
  <c r="ONQ1336" i="8"/>
  <c r="OOG1339" i="8"/>
  <c r="OOG1336" i="8"/>
  <c r="OOW1339" i="8"/>
  <c r="OOW1336" i="8"/>
  <c r="OPM1339" i="8"/>
  <c r="OPM1336" i="8"/>
  <c r="OQC1339" i="8"/>
  <c r="OQC1336" i="8"/>
  <c r="OQS1339" i="8"/>
  <c r="OQS1336" i="8"/>
  <c r="ORI1339" i="8"/>
  <c r="ORI1336" i="8"/>
  <c r="ORY1339" i="8"/>
  <c r="ORY1336" i="8"/>
  <c r="OSO1339" i="8"/>
  <c r="OSO1336" i="8"/>
  <c r="OTE1339" i="8"/>
  <c r="OTE1336" i="8"/>
  <c r="OTU1339" i="8"/>
  <c r="OTU1336" i="8"/>
  <c r="OUK1339" i="8"/>
  <c r="OUK1336" i="8"/>
  <c r="OVA1339" i="8"/>
  <c r="OVA1336" i="8"/>
  <c r="OVQ1339" i="8"/>
  <c r="OVQ1336" i="8"/>
  <c r="OWG1339" i="8"/>
  <c r="OWG1336" i="8"/>
  <c r="OWW1339" i="8"/>
  <c r="OWW1336" i="8"/>
  <c r="OXM1339" i="8"/>
  <c r="OXM1336" i="8"/>
  <c r="OYC1339" i="8"/>
  <c r="OYC1336" i="8"/>
  <c r="OYS1339" i="8"/>
  <c r="OYS1336" i="8"/>
  <c r="OZI1339" i="8"/>
  <c r="OZI1336" i="8"/>
  <c r="OZY1339" i="8"/>
  <c r="OZY1336" i="8"/>
  <c r="PAO1339" i="8"/>
  <c r="PAO1336" i="8"/>
  <c r="PBE1339" i="8"/>
  <c r="PBE1336" i="8"/>
  <c r="PBU1339" i="8"/>
  <c r="PBU1336" i="8"/>
  <c r="PCK1339" i="8"/>
  <c r="PCK1336" i="8"/>
  <c r="PDA1339" i="8"/>
  <c r="PDA1336" i="8"/>
  <c r="PDQ1339" i="8"/>
  <c r="PDQ1336" i="8"/>
  <c r="PEG1339" i="8"/>
  <c r="PEG1336" i="8"/>
  <c r="PEW1339" i="8"/>
  <c r="PEW1336" i="8"/>
  <c r="PFM1339" i="8"/>
  <c r="PFM1336" i="8"/>
  <c r="PGC1339" i="8"/>
  <c r="PGC1336" i="8"/>
  <c r="PGS1339" i="8"/>
  <c r="PGS1336" i="8"/>
  <c r="PHI1339" i="8"/>
  <c r="PHI1336" i="8"/>
  <c r="PHY1339" i="8"/>
  <c r="PHY1336" i="8"/>
  <c r="PIO1339" i="8"/>
  <c r="PIO1336" i="8"/>
  <c r="PJE1339" i="8"/>
  <c r="PJE1336" i="8"/>
  <c r="PJU1339" i="8"/>
  <c r="PJU1336" i="8"/>
  <c r="PKK1339" i="8"/>
  <c r="PKK1336" i="8"/>
  <c r="PLA1339" i="8"/>
  <c r="PLA1336" i="8"/>
  <c r="PLQ1339" i="8"/>
  <c r="PLQ1336" i="8"/>
  <c r="PMG1339" i="8"/>
  <c r="PMG1336" i="8"/>
  <c r="PMW1339" i="8"/>
  <c r="PMW1336" i="8"/>
  <c r="PNM1339" i="8"/>
  <c r="PNM1336" i="8"/>
  <c r="POC1339" i="8"/>
  <c r="POC1336" i="8"/>
  <c r="POS1339" i="8"/>
  <c r="POS1336" i="8"/>
  <c r="PPI1339" i="8"/>
  <c r="PPI1336" i="8"/>
  <c r="PPY1339" i="8"/>
  <c r="PPY1336" i="8"/>
  <c r="PQO1339" i="8"/>
  <c r="PQO1336" i="8"/>
  <c r="PRE1339" i="8"/>
  <c r="PRE1336" i="8"/>
  <c r="PRU1339" i="8"/>
  <c r="PRU1336" i="8"/>
  <c r="PSK1339" i="8"/>
  <c r="PSK1336" i="8"/>
  <c r="PTA1339" i="8"/>
  <c r="PTA1336" i="8"/>
  <c r="PTQ1339" i="8"/>
  <c r="PTQ1336" i="8"/>
  <c r="PUG1339" i="8"/>
  <c r="PUG1336" i="8"/>
  <c r="PUW1339" i="8"/>
  <c r="PUW1336" i="8"/>
  <c r="PVM1339" i="8"/>
  <c r="PVM1336" i="8"/>
  <c r="PWC1339" i="8"/>
  <c r="PWC1336" i="8"/>
  <c r="PWS1339" i="8"/>
  <c r="PWS1336" i="8"/>
  <c r="PXI1339" i="8"/>
  <c r="PXI1336" i="8"/>
  <c r="PXY1339" i="8"/>
  <c r="PXY1336" i="8"/>
  <c r="PYO1339" i="8"/>
  <c r="PYO1336" i="8"/>
  <c r="PZE1339" i="8"/>
  <c r="PZE1336" i="8"/>
  <c r="PZU1339" i="8"/>
  <c r="PZU1336" i="8"/>
  <c r="QAK1339" i="8"/>
  <c r="QAK1336" i="8"/>
  <c r="QBA1339" i="8"/>
  <c r="QBA1336" i="8"/>
  <c r="QBQ1339" i="8"/>
  <c r="QBQ1336" i="8"/>
  <c r="QCG1339" i="8"/>
  <c r="QCG1336" i="8"/>
  <c r="QCW1339" i="8"/>
  <c r="QCW1336" i="8"/>
  <c r="QDM1339" i="8"/>
  <c r="QDM1336" i="8"/>
  <c r="QEC1339" i="8"/>
  <c r="QEC1336" i="8"/>
  <c r="QES1339" i="8"/>
  <c r="QES1336" i="8"/>
  <c r="QFI1339" i="8"/>
  <c r="QFI1336" i="8"/>
  <c r="QFY1339" i="8"/>
  <c r="QFY1336" i="8"/>
  <c r="QGO1339" i="8"/>
  <c r="QGO1336" i="8"/>
  <c r="QHE1339" i="8"/>
  <c r="QHE1336" i="8"/>
  <c r="QHU1339" i="8"/>
  <c r="QHU1336" i="8"/>
  <c r="QIK1339" i="8"/>
  <c r="QIK1336" i="8"/>
  <c r="QJA1339" i="8"/>
  <c r="QJA1336" i="8"/>
  <c r="QJQ1339" i="8"/>
  <c r="QJQ1336" i="8"/>
  <c r="QKG1339" i="8"/>
  <c r="QKG1336" i="8"/>
  <c r="QKW1339" i="8"/>
  <c r="QKW1336" i="8"/>
  <c r="QLM1339" i="8"/>
  <c r="QLM1336" i="8"/>
  <c r="QMC1339" i="8"/>
  <c r="QMC1336" i="8"/>
  <c r="QMS1339" i="8"/>
  <c r="QMS1336" i="8"/>
  <c r="QNI1339" i="8"/>
  <c r="QNI1336" i="8"/>
  <c r="QNY1339" i="8"/>
  <c r="QNY1336" i="8"/>
  <c r="QOO1339" i="8"/>
  <c r="QOO1336" i="8"/>
  <c r="QPE1339" i="8"/>
  <c r="QPE1336" i="8"/>
  <c r="QPU1339" i="8"/>
  <c r="QPU1336" i="8"/>
  <c r="QQK1339" i="8"/>
  <c r="QQK1336" i="8"/>
  <c r="QRA1339" i="8"/>
  <c r="QRA1336" i="8"/>
  <c r="QRQ1339" i="8"/>
  <c r="QRQ1336" i="8"/>
  <c r="QSG1339" i="8"/>
  <c r="QSG1336" i="8"/>
  <c r="QSW1339" i="8"/>
  <c r="QSW1336" i="8"/>
  <c r="QTM1339" i="8"/>
  <c r="QTM1336" i="8"/>
  <c r="QUC1339" i="8"/>
  <c r="QUC1336" i="8"/>
  <c r="QUS1339" i="8"/>
  <c r="QUS1336" i="8"/>
  <c r="QVI1339" i="8"/>
  <c r="QVI1336" i="8"/>
  <c r="QVY1339" i="8"/>
  <c r="QVY1336" i="8"/>
  <c r="QWO1339" i="8"/>
  <c r="QWO1336" i="8"/>
  <c r="QXE1339" i="8"/>
  <c r="QXE1336" i="8"/>
  <c r="QXU1339" i="8"/>
  <c r="QXU1336" i="8"/>
  <c r="QYK1339" i="8"/>
  <c r="QYK1336" i="8"/>
  <c r="QZA1339" i="8"/>
  <c r="QZA1336" i="8"/>
  <c r="QZQ1339" i="8"/>
  <c r="QZQ1336" i="8"/>
  <c r="RAG1339" i="8"/>
  <c r="RAG1336" i="8"/>
  <c r="RAW1339" i="8"/>
  <c r="RAW1336" i="8"/>
  <c r="RBM1339" i="8"/>
  <c r="RBM1336" i="8"/>
  <c r="RCC1339" i="8"/>
  <c r="RCC1336" i="8"/>
  <c r="RCS1339" i="8"/>
  <c r="RCS1336" i="8"/>
  <c r="RDI1339" i="8"/>
  <c r="RDI1336" i="8"/>
  <c r="RDY1339" i="8"/>
  <c r="RDY1336" i="8"/>
  <c r="REO1339" i="8"/>
  <c r="REO1336" i="8"/>
  <c r="RFE1339" i="8"/>
  <c r="RFE1336" i="8"/>
  <c r="RFU1339" i="8"/>
  <c r="RFU1336" i="8"/>
  <c r="RGK1339" i="8"/>
  <c r="RGK1336" i="8"/>
  <c r="RHA1339" i="8"/>
  <c r="RHA1336" i="8"/>
  <c r="RHQ1339" i="8"/>
  <c r="RHQ1336" i="8"/>
  <c r="RIG1339" i="8"/>
  <c r="RIG1336" i="8"/>
  <c r="RIW1339" i="8"/>
  <c r="RIW1336" i="8"/>
  <c r="RJM1339" i="8"/>
  <c r="RJM1336" i="8"/>
  <c r="RKC1339" i="8"/>
  <c r="RKC1336" i="8"/>
  <c r="RKS1339" i="8"/>
  <c r="RKS1336" i="8"/>
  <c r="RLI1339" i="8"/>
  <c r="RLI1336" i="8"/>
  <c r="RLY1339" i="8"/>
  <c r="RLY1336" i="8"/>
  <c r="RMO1339" i="8"/>
  <c r="RMO1336" i="8"/>
  <c r="RNE1339" i="8"/>
  <c r="RNE1336" i="8"/>
  <c r="RNU1339" i="8"/>
  <c r="RNU1336" i="8"/>
  <c r="ROK1339" i="8"/>
  <c r="ROK1336" i="8"/>
  <c r="RPA1339" i="8"/>
  <c r="RPA1336" i="8"/>
  <c r="RPQ1339" i="8"/>
  <c r="RPQ1336" i="8"/>
  <c r="RQG1339" i="8"/>
  <c r="RQG1336" i="8"/>
  <c r="RQW1339" i="8"/>
  <c r="RQW1336" i="8"/>
  <c r="RRM1339" i="8"/>
  <c r="RRM1336" i="8"/>
  <c r="RSC1339" i="8"/>
  <c r="RSC1336" i="8"/>
  <c r="RSS1339" i="8"/>
  <c r="RSS1336" i="8"/>
  <c r="RTI1339" i="8"/>
  <c r="RTI1336" i="8"/>
  <c r="RTY1339" i="8"/>
  <c r="RTY1336" i="8"/>
  <c r="RUO1339" i="8"/>
  <c r="RUO1336" i="8"/>
  <c r="RVE1339" i="8"/>
  <c r="RVE1336" i="8"/>
  <c r="RVU1339" i="8"/>
  <c r="RVU1336" i="8"/>
  <c r="RWK1339" i="8"/>
  <c r="RWK1336" i="8"/>
  <c r="RXA1339" i="8"/>
  <c r="RXA1336" i="8"/>
  <c r="RXQ1339" i="8"/>
  <c r="RXQ1336" i="8"/>
  <c r="RYG1339" i="8"/>
  <c r="RYG1336" i="8"/>
  <c r="RYW1339" i="8"/>
  <c r="RYW1336" i="8"/>
  <c r="RZM1339" i="8"/>
  <c r="RZM1336" i="8"/>
  <c r="SAC1339" i="8"/>
  <c r="SAC1336" i="8"/>
  <c r="SAS1339" i="8"/>
  <c r="SAS1336" i="8"/>
  <c r="SBI1339" i="8"/>
  <c r="SBI1336" i="8"/>
  <c r="SBY1339" i="8"/>
  <c r="SBY1336" i="8"/>
  <c r="SCO1339" i="8"/>
  <c r="SCO1336" i="8"/>
  <c r="SDE1339" i="8"/>
  <c r="SDE1336" i="8"/>
  <c r="SDU1339" i="8"/>
  <c r="SDU1336" i="8"/>
  <c r="SEK1339" i="8"/>
  <c r="SEK1336" i="8"/>
  <c r="SFA1339" i="8"/>
  <c r="SFA1336" i="8"/>
  <c r="SFQ1339" i="8"/>
  <c r="SFQ1336" i="8"/>
  <c r="SGG1339" i="8"/>
  <c r="SGG1336" i="8"/>
  <c r="SGW1339" i="8"/>
  <c r="SGW1336" i="8"/>
  <c r="SHM1339" i="8"/>
  <c r="SHM1336" i="8"/>
  <c r="SIC1339" i="8"/>
  <c r="SIC1336" i="8"/>
  <c r="SIS1339" i="8"/>
  <c r="SIS1336" i="8"/>
  <c r="SJI1339" i="8"/>
  <c r="SJI1336" i="8"/>
  <c r="SJY1339" i="8"/>
  <c r="SJY1336" i="8"/>
  <c r="SKO1339" i="8"/>
  <c r="SKO1336" i="8"/>
  <c r="SLE1339" i="8"/>
  <c r="SLE1336" i="8"/>
  <c r="SLU1339" i="8"/>
  <c r="SLU1336" i="8"/>
  <c r="SMK1339" i="8"/>
  <c r="SMK1336" i="8"/>
  <c r="SNA1339" i="8"/>
  <c r="SNA1336" i="8"/>
  <c r="SNQ1339" i="8"/>
  <c r="SNQ1336" i="8"/>
  <c r="SOG1339" i="8"/>
  <c r="SOG1336" i="8"/>
  <c r="SOW1339" i="8"/>
  <c r="SOW1336" i="8"/>
  <c r="SPM1339" i="8"/>
  <c r="SPM1336" i="8"/>
  <c r="SQC1339" i="8"/>
  <c r="SQC1336" i="8"/>
  <c r="SQS1339" i="8"/>
  <c r="SQS1336" i="8"/>
  <c r="SRI1339" i="8"/>
  <c r="SRI1336" i="8"/>
  <c r="SRY1339" i="8"/>
  <c r="SRY1336" i="8"/>
  <c r="SSO1339" i="8"/>
  <c r="SSO1336" i="8"/>
  <c r="STE1339" i="8"/>
  <c r="STE1336" i="8"/>
  <c r="STU1339" i="8"/>
  <c r="STU1336" i="8"/>
  <c r="SUK1339" i="8"/>
  <c r="SUK1336" i="8"/>
  <c r="SVA1339" i="8"/>
  <c r="SVA1336" i="8"/>
  <c r="SVQ1339" i="8"/>
  <c r="SVQ1336" i="8"/>
  <c r="SWG1339" i="8"/>
  <c r="SWG1336" i="8"/>
  <c r="SWW1339" i="8"/>
  <c r="SWW1336" i="8"/>
  <c r="SXM1339" i="8"/>
  <c r="SXM1336" i="8"/>
  <c r="SYC1339" i="8"/>
  <c r="SYC1336" i="8"/>
  <c r="SYS1339" i="8"/>
  <c r="SYS1336" i="8"/>
  <c r="SZI1339" i="8"/>
  <c r="SZI1336" i="8"/>
  <c r="SZY1339" i="8"/>
  <c r="SZY1336" i="8"/>
  <c r="TAO1339" i="8"/>
  <c r="TAO1336" i="8"/>
  <c r="TBE1339" i="8"/>
  <c r="TBE1336" i="8"/>
  <c r="TBU1339" i="8"/>
  <c r="TBU1336" i="8"/>
  <c r="TCK1339" i="8"/>
  <c r="TCK1336" i="8"/>
  <c r="TDA1339" i="8"/>
  <c r="TDA1336" i="8"/>
  <c r="TDQ1339" i="8"/>
  <c r="TDQ1336" i="8"/>
  <c r="TEG1339" i="8"/>
  <c r="TEG1336" i="8"/>
  <c r="TEW1339" i="8"/>
  <c r="TEW1336" i="8"/>
  <c r="TFM1339" i="8"/>
  <c r="TFM1336" i="8"/>
  <c r="TGC1339" i="8"/>
  <c r="TGC1336" i="8"/>
  <c r="TGS1339" i="8"/>
  <c r="TGS1336" i="8"/>
  <c r="THI1339" i="8"/>
  <c r="THI1336" i="8"/>
  <c r="THY1339" i="8"/>
  <c r="THY1336" i="8"/>
  <c r="TIO1339" i="8"/>
  <c r="TIO1336" i="8"/>
  <c r="TJE1339" i="8"/>
  <c r="TJE1336" i="8"/>
  <c r="TJU1339" i="8"/>
  <c r="TJU1336" i="8"/>
  <c r="TKK1339" i="8"/>
  <c r="TKK1336" i="8"/>
  <c r="TLA1339" i="8"/>
  <c r="TLA1336" i="8"/>
  <c r="TLQ1339" i="8"/>
  <c r="TLQ1336" i="8"/>
  <c r="TMG1339" i="8"/>
  <c r="TMG1336" i="8"/>
  <c r="TMW1339" i="8"/>
  <c r="TMW1336" i="8"/>
  <c r="TNM1339" i="8"/>
  <c r="TNM1336" i="8"/>
  <c r="TOC1339" i="8"/>
  <c r="TOC1336" i="8"/>
  <c r="TOS1339" i="8"/>
  <c r="TOS1336" i="8"/>
  <c r="TPI1339" i="8"/>
  <c r="TPI1336" i="8"/>
  <c r="TPY1339" i="8"/>
  <c r="TPY1336" i="8"/>
  <c r="TQO1339" i="8"/>
  <c r="TQO1336" i="8"/>
  <c r="TRE1339" i="8"/>
  <c r="TRE1336" i="8"/>
  <c r="TRU1339" i="8"/>
  <c r="TRU1336" i="8"/>
  <c r="TSK1339" i="8"/>
  <c r="TSK1336" i="8"/>
  <c r="TTA1339" i="8"/>
  <c r="TTA1336" i="8"/>
  <c r="TTQ1339" i="8"/>
  <c r="TTQ1336" i="8"/>
  <c r="TUG1339" i="8"/>
  <c r="TUG1336" i="8"/>
  <c r="TUW1339" i="8"/>
  <c r="TUW1336" i="8"/>
  <c r="TVM1339" i="8"/>
  <c r="TVM1336" i="8"/>
  <c r="TWC1339" i="8"/>
  <c r="TWC1336" i="8"/>
  <c r="TWS1339" i="8"/>
  <c r="TWS1336" i="8"/>
  <c r="TXI1339" i="8"/>
  <c r="TXI1336" i="8"/>
  <c r="TXY1339" i="8"/>
  <c r="TXY1336" i="8"/>
  <c r="TYO1339" i="8"/>
  <c r="TYO1336" i="8"/>
  <c r="TZE1339" i="8"/>
  <c r="TZE1336" i="8"/>
  <c r="TZU1339" i="8"/>
  <c r="TZU1336" i="8"/>
  <c r="UAK1339" i="8"/>
  <c r="UAK1336" i="8"/>
  <c r="UBA1339" i="8"/>
  <c r="UBA1336" i="8"/>
  <c r="UBQ1339" i="8"/>
  <c r="UBQ1336" i="8"/>
  <c r="UCG1339" i="8"/>
  <c r="UCG1336" i="8"/>
  <c r="UCW1339" i="8"/>
  <c r="UCW1336" i="8"/>
  <c r="UDM1339" i="8"/>
  <c r="UDM1336" i="8"/>
  <c r="UEC1339" i="8"/>
  <c r="UEC1336" i="8"/>
  <c r="UES1339" i="8"/>
  <c r="UES1336" i="8"/>
  <c r="UFI1339" i="8"/>
  <c r="UFI1336" i="8"/>
  <c r="UFY1339" i="8"/>
  <c r="UFY1336" i="8"/>
  <c r="UGO1339" i="8"/>
  <c r="UGO1336" i="8"/>
  <c r="UHE1339" i="8"/>
  <c r="UHE1336" i="8"/>
  <c r="UHU1339" i="8"/>
  <c r="UHU1336" i="8"/>
  <c r="UIK1339" i="8"/>
  <c r="UIK1336" i="8"/>
  <c r="UJA1339" i="8"/>
  <c r="UJA1336" i="8"/>
  <c r="UJQ1339" i="8"/>
  <c r="UJQ1336" i="8"/>
  <c r="UKG1339" i="8"/>
  <c r="UKG1336" i="8"/>
  <c r="UKW1339" i="8"/>
  <c r="UKW1336" i="8"/>
  <c r="ULM1339" i="8"/>
  <c r="ULM1336" i="8"/>
  <c r="UMC1339" i="8"/>
  <c r="UMC1336" i="8"/>
  <c r="UMS1339" i="8"/>
  <c r="UMS1336" i="8"/>
  <c r="UNI1339" i="8"/>
  <c r="UNI1336" i="8"/>
  <c r="UNY1339" i="8"/>
  <c r="UNY1336" i="8"/>
  <c r="UOO1339" i="8"/>
  <c r="UOO1336" i="8"/>
  <c r="UPE1339" i="8"/>
  <c r="UPE1336" i="8"/>
  <c r="UPU1339" i="8"/>
  <c r="UPU1336" i="8"/>
  <c r="UQK1339" i="8"/>
  <c r="UQK1336" i="8"/>
  <c r="URA1339" i="8"/>
  <c r="URA1336" i="8"/>
  <c r="URQ1339" i="8"/>
  <c r="URQ1336" i="8"/>
  <c r="USG1339" i="8"/>
  <c r="USG1336" i="8"/>
  <c r="USW1339" i="8"/>
  <c r="USW1336" i="8"/>
  <c r="UTM1339" i="8"/>
  <c r="UTM1336" i="8"/>
  <c r="UUC1339" i="8"/>
  <c r="UUC1336" i="8"/>
  <c r="UUS1339" i="8"/>
  <c r="UUS1336" i="8"/>
  <c r="UVI1339" i="8"/>
  <c r="UVI1336" i="8"/>
  <c r="UVY1339" i="8"/>
  <c r="UVY1336" i="8"/>
  <c r="UWO1339" i="8"/>
  <c r="UWO1336" i="8"/>
  <c r="UXE1339" i="8"/>
  <c r="UXE1336" i="8"/>
  <c r="UXU1339" i="8"/>
  <c r="UXU1336" i="8"/>
  <c r="UYK1339" i="8"/>
  <c r="UYK1336" i="8"/>
  <c r="UZA1339" i="8"/>
  <c r="UZA1336" i="8"/>
  <c r="UZQ1339" i="8"/>
  <c r="UZQ1336" i="8"/>
  <c r="VAG1339" i="8"/>
  <c r="VAG1336" i="8"/>
  <c r="VAW1339" i="8"/>
  <c r="VAW1336" i="8"/>
  <c r="VBM1339" i="8"/>
  <c r="VBM1336" i="8"/>
  <c r="VCC1339" i="8"/>
  <c r="VCC1336" i="8"/>
  <c r="VCS1339" i="8"/>
  <c r="VCS1336" i="8"/>
  <c r="VDI1339" i="8"/>
  <c r="VDI1336" i="8"/>
  <c r="VDY1339" i="8"/>
  <c r="VDY1336" i="8"/>
  <c r="VEO1339" i="8"/>
  <c r="VEO1336" i="8"/>
  <c r="VFE1339" i="8"/>
  <c r="VFE1336" i="8"/>
  <c r="VFU1339" i="8"/>
  <c r="VFU1336" i="8"/>
  <c r="VGK1339" i="8"/>
  <c r="VGK1336" i="8"/>
  <c r="VHA1339" i="8"/>
  <c r="VHA1336" i="8"/>
  <c r="VHQ1339" i="8"/>
  <c r="VHQ1336" i="8"/>
  <c r="VIG1339" i="8"/>
  <c r="VIG1336" i="8"/>
  <c r="VIW1339" i="8"/>
  <c r="VIW1336" i="8"/>
  <c r="VJM1339" i="8"/>
  <c r="VJM1336" i="8"/>
  <c r="VKC1339" i="8"/>
  <c r="VKC1336" i="8"/>
  <c r="VKS1339" i="8"/>
  <c r="VKS1336" i="8"/>
  <c r="VLI1339" i="8"/>
  <c r="VLI1336" i="8"/>
  <c r="VLY1339" i="8"/>
  <c r="VLY1336" i="8"/>
  <c r="VMO1339" i="8"/>
  <c r="VMO1336" i="8"/>
  <c r="VNE1339" i="8"/>
  <c r="VNE1336" i="8"/>
  <c r="VNU1339" i="8"/>
  <c r="VNU1336" i="8"/>
  <c r="VOK1339" i="8"/>
  <c r="VOK1336" i="8"/>
  <c r="VPA1339" i="8"/>
  <c r="VPA1336" i="8"/>
  <c r="VPQ1339" i="8"/>
  <c r="VPQ1336" i="8"/>
  <c r="VQG1339" i="8"/>
  <c r="VQG1336" i="8"/>
  <c r="VQW1339" i="8"/>
  <c r="VQW1336" i="8"/>
  <c r="VRM1339" i="8"/>
  <c r="VRM1336" i="8"/>
  <c r="VSC1339" i="8"/>
  <c r="VSC1336" i="8"/>
  <c r="VSS1339" i="8"/>
  <c r="VSS1336" i="8"/>
  <c r="VTI1339" i="8"/>
  <c r="VTI1336" i="8"/>
  <c r="VTY1339" i="8"/>
  <c r="VTY1336" i="8"/>
  <c r="VUO1339" i="8"/>
  <c r="VUO1336" i="8"/>
  <c r="VVE1339" i="8"/>
  <c r="VVE1336" i="8"/>
  <c r="VVU1339" i="8"/>
  <c r="VVU1336" i="8"/>
  <c r="VWK1339" i="8"/>
  <c r="VWK1336" i="8"/>
  <c r="VXA1339" i="8"/>
  <c r="VXA1336" i="8"/>
  <c r="VXQ1339" i="8"/>
  <c r="VXQ1336" i="8"/>
  <c r="VYG1339" i="8"/>
  <c r="VYG1336" i="8"/>
  <c r="VYW1339" i="8"/>
  <c r="VYW1336" i="8"/>
  <c r="VZM1339" i="8"/>
  <c r="VZM1336" i="8"/>
  <c r="WAC1339" i="8"/>
  <c r="WAC1336" i="8"/>
  <c r="WAS1339" i="8"/>
  <c r="WAS1336" i="8"/>
  <c r="WBI1339" i="8"/>
  <c r="WBI1336" i="8"/>
  <c r="WBY1339" i="8"/>
  <c r="WBY1336" i="8"/>
  <c r="WCO1339" i="8"/>
  <c r="WCO1336" i="8"/>
  <c r="WDE1339" i="8"/>
  <c r="WDE1336" i="8"/>
  <c r="WDU1339" i="8"/>
  <c r="WDU1336" i="8"/>
  <c r="WEK1339" i="8"/>
  <c r="WEK1336" i="8"/>
  <c r="WFA1339" i="8"/>
  <c r="WFA1336" i="8"/>
  <c r="WFQ1339" i="8"/>
  <c r="WFQ1336" i="8"/>
  <c r="WGG1339" i="8"/>
  <c r="WGG1336" i="8"/>
  <c r="WGW1339" i="8"/>
  <c r="WGW1336" i="8"/>
  <c r="WHM1339" i="8"/>
  <c r="WHM1336" i="8"/>
  <c r="WIC1339" i="8"/>
  <c r="WIC1336" i="8"/>
  <c r="WIS1339" i="8"/>
  <c r="WIS1336" i="8"/>
  <c r="WJI1339" i="8"/>
  <c r="WJI1336" i="8"/>
  <c r="WJY1339" i="8"/>
  <c r="WJY1336" i="8"/>
  <c r="WKO1339" i="8"/>
  <c r="WKO1336" i="8"/>
  <c r="WLE1339" i="8"/>
  <c r="WLE1336" i="8"/>
  <c r="WLU1339" i="8"/>
  <c r="WLU1336" i="8"/>
  <c r="WMK1339" i="8"/>
  <c r="WMK1336" i="8"/>
  <c r="WNA1339" i="8"/>
  <c r="WNA1336" i="8"/>
  <c r="WNQ1339" i="8"/>
  <c r="WNQ1336" i="8"/>
  <c r="WOG1339" i="8"/>
  <c r="WOG1336" i="8"/>
  <c r="WOW1339" i="8"/>
  <c r="WOW1336" i="8"/>
  <c r="WPM1339" i="8"/>
  <c r="WPM1336" i="8"/>
  <c r="WQC1339" i="8"/>
  <c r="WQC1336" i="8"/>
  <c r="WQS1339" i="8"/>
  <c r="WQS1336" i="8"/>
  <c r="WRI1339" i="8"/>
  <c r="WRI1336" i="8"/>
  <c r="WRY1339" i="8"/>
  <c r="WRY1336" i="8"/>
  <c r="WSO1339" i="8"/>
  <c r="WSO1336" i="8"/>
  <c r="WTE1339" i="8"/>
  <c r="WTE1336" i="8"/>
  <c r="WTU1339" i="8"/>
  <c r="WTU1336" i="8"/>
  <c r="WUK1339" i="8"/>
  <c r="WUK1336" i="8"/>
  <c r="WVA1339" i="8"/>
  <c r="WVA1336" i="8"/>
  <c r="WVQ1339" i="8"/>
  <c r="WVQ1336" i="8"/>
  <c r="WWG1339" i="8"/>
  <c r="WWG1336" i="8"/>
  <c r="WWW1339" i="8"/>
  <c r="WWW1336" i="8"/>
  <c r="WXM1339" i="8"/>
  <c r="WXM1336" i="8"/>
  <c r="WYC1339" i="8"/>
  <c r="WYC1336" i="8"/>
  <c r="WYS1339" i="8"/>
  <c r="WYS1336" i="8"/>
  <c r="WZI1339" i="8"/>
  <c r="WZI1336" i="8"/>
  <c r="WZY1339" i="8"/>
  <c r="WZY1336" i="8"/>
  <c r="XAO1339" i="8"/>
  <c r="XAO1336" i="8"/>
  <c r="XBE1339" i="8"/>
  <c r="XBE1336" i="8"/>
  <c r="XBU1339" i="8"/>
  <c r="XBU1336" i="8"/>
  <c r="XCK1339" i="8"/>
  <c r="XCK1336" i="8"/>
  <c r="XDA1339" i="8"/>
  <c r="XDA1336" i="8"/>
  <c r="XDQ1339" i="8"/>
  <c r="XDQ1336" i="8"/>
  <c r="XEG1339" i="8"/>
  <c r="XEG1336" i="8"/>
  <c r="XEW1339" i="8"/>
  <c r="XEW1336" i="8"/>
  <c r="FLJ1329" i="8"/>
  <c r="FLJ1333" i="8" s="1"/>
  <c r="FLJ1339" i="8" s="1"/>
  <c r="FLZ1329" i="8"/>
  <c r="FLZ1333" i="8" s="1"/>
  <c r="FLZ1339" i="8" s="1"/>
  <c r="FMP1329" i="8"/>
  <c r="FMP1333" i="8" s="1"/>
  <c r="FMP1339" i="8" s="1"/>
  <c r="FNF1329" i="8"/>
  <c r="FNF1333" i="8" s="1"/>
  <c r="FNF1339" i="8" s="1"/>
  <c r="FNV1329" i="8"/>
  <c r="FNV1333" i="8" s="1"/>
  <c r="FNV1339" i="8" s="1"/>
  <c r="FOL1329" i="8"/>
  <c r="FOL1333" i="8" s="1"/>
  <c r="FOL1339" i="8" s="1"/>
  <c r="FPB1329" i="8"/>
  <c r="FPB1333" i="8" s="1"/>
  <c r="FPB1339" i="8" s="1"/>
  <c r="FPR1329" i="8"/>
  <c r="FPR1333" i="8" s="1"/>
  <c r="FPR1339" i="8" s="1"/>
  <c r="FQH1329" i="8"/>
  <c r="FQH1333" i="8" s="1"/>
  <c r="FQH1339" i="8" s="1"/>
  <c r="FQX1329" i="8"/>
  <c r="FQX1333" i="8" s="1"/>
  <c r="FQX1339" i="8" s="1"/>
  <c r="FRN1329" i="8"/>
  <c r="FRN1333" i="8" s="1"/>
  <c r="FRN1339" i="8" s="1"/>
  <c r="FSD1329" i="8"/>
  <c r="FSD1333" i="8" s="1"/>
  <c r="FSD1339" i="8" s="1"/>
  <c r="FST1329" i="8"/>
  <c r="FST1333" i="8" s="1"/>
  <c r="FST1339" i="8" s="1"/>
  <c r="FTJ1329" i="8"/>
  <c r="FTJ1333" i="8" s="1"/>
  <c r="FTJ1339" i="8" s="1"/>
  <c r="FTZ1329" i="8"/>
  <c r="FTZ1333" i="8" s="1"/>
  <c r="FTZ1339" i="8" s="1"/>
  <c r="FUP1329" i="8"/>
  <c r="FUP1333" i="8" s="1"/>
  <c r="FUP1339" i="8" s="1"/>
  <c r="FVF1329" i="8"/>
  <c r="FVF1333" i="8" s="1"/>
  <c r="FVF1339" i="8" s="1"/>
  <c r="FVV1329" i="8"/>
  <c r="FVV1333" i="8" s="1"/>
  <c r="FVV1339" i="8" s="1"/>
  <c r="FWL1329" i="8"/>
  <c r="FWL1333" i="8" s="1"/>
  <c r="FWL1339" i="8" s="1"/>
  <c r="FXB1329" i="8"/>
  <c r="FXB1333" i="8" s="1"/>
  <c r="FXB1339" i="8" s="1"/>
  <c r="FXR1329" i="8"/>
  <c r="FXR1333" i="8" s="1"/>
  <c r="FXR1339" i="8" s="1"/>
  <c r="FYH1329" i="8"/>
  <c r="FYH1333" i="8" s="1"/>
  <c r="FYH1339" i="8" s="1"/>
  <c r="FYX1329" i="8"/>
  <c r="FYX1333" i="8" s="1"/>
  <c r="FYX1339" i="8" s="1"/>
  <c r="FZN1329" i="8"/>
  <c r="FZN1333" i="8" s="1"/>
  <c r="FZN1339" i="8" s="1"/>
  <c r="GAD1329" i="8"/>
  <c r="GAD1333" i="8" s="1"/>
  <c r="GAD1339" i="8" s="1"/>
  <c r="GAT1329" i="8"/>
  <c r="GAT1333" i="8" s="1"/>
  <c r="GAT1339" i="8" s="1"/>
  <c r="GBJ1329" i="8"/>
  <c r="GBJ1333" i="8" s="1"/>
  <c r="GBJ1339" i="8" s="1"/>
  <c r="GBZ1329" i="8"/>
  <c r="GBZ1333" i="8" s="1"/>
  <c r="GBZ1339" i="8" s="1"/>
  <c r="GCP1329" i="8"/>
  <c r="GCP1333" i="8" s="1"/>
  <c r="GCP1339" i="8" s="1"/>
  <c r="GDF1329" i="8"/>
  <c r="GDF1333" i="8" s="1"/>
  <c r="GDF1339" i="8" s="1"/>
  <c r="GDV1329" i="8"/>
  <c r="GDV1333" i="8" s="1"/>
  <c r="GDV1339" i="8" s="1"/>
  <c r="GEL1329" i="8"/>
  <c r="GEL1333" i="8" s="1"/>
  <c r="GEL1339" i="8" s="1"/>
  <c r="GFB1329" i="8"/>
  <c r="GFB1333" i="8" s="1"/>
  <c r="GFB1339" i="8" s="1"/>
  <c r="GFR1329" i="8"/>
  <c r="GFR1333" i="8" s="1"/>
  <c r="GFR1339" i="8" s="1"/>
  <c r="GGH1329" i="8"/>
  <c r="GGH1333" i="8" s="1"/>
  <c r="GGH1339" i="8" s="1"/>
  <c r="GGX1329" i="8"/>
  <c r="GGX1333" i="8" s="1"/>
  <c r="GGX1339" i="8" s="1"/>
  <c r="GHN1329" i="8"/>
  <c r="GHN1333" i="8" s="1"/>
  <c r="GHN1339" i="8" s="1"/>
  <c r="GID1329" i="8"/>
  <c r="GID1333" i="8" s="1"/>
  <c r="GID1339" i="8" s="1"/>
  <c r="GIT1329" i="8"/>
  <c r="GIT1333" i="8" s="1"/>
  <c r="GIT1339" i="8" s="1"/>
  <c r="GJJ1329" i="8"/>
  <c r="GJJ1333" i="8" s="1"/>
  <c r="GJJ1339" i="8" s="1"/>
  <c r="GJZ1329" i="8"/>
  <c r="GJZ1333" i="8" s="1"/>
  <c r="GJZ1339" i="8" s="1"/>
  <c r="GKP1329" i="8"/>
  <c r="GKP1333" i="8" s="1"/>
  <c r="GKP1339" i="8" s="1"/>
  <c r="GLF1329" i="8"/>
  <c r="GLF1333" i="8" s="1"/>
  <c r="GLF1339" i="8" s="1"/>
  <c r="GLV1329" i="8"/>
  <c r="GLV1333" i="8" s="1"/>
  <c r="GLV1339" i="8" s="1"/>
  <c r="GML1329" i="8"/>
  <c r="GML1333" i="8" s="1"/>
  <c r="GML1339" i="8" s="1"/>
  <c r="GNB1329" i="8"/>
  <c r="GNB1333" i="8" s="1"/>
  <c r="GNB1339" i="8" s="1"/>
  <c r="GNR1329" i="8"/>
  <c r="GNR1333" i="8" s="1"/>
  <c r="GNR1339" i="8" s="1"/>
  <c r="GOH1329" i="8"/>
  <c r="GOH1333" i="8" s="1"/>
  <c r="GOH1339" i="8" s="1"/>
  <c r="GOX1329" i="8"/>
  <c r="GOX1333" i="8" s="1"/>
  <c r="GOX1339" i="8" s="1"/>
  <c r="GPN1329" i="8"/>
  <c r="GPN1333" i="8" s="1"/>
  <c r="GPN1339" i="8" s="1"/>
  <c r="GQD1329" i="8"/>
  <c r="GQD1333" i="8" s="1"/>
  <c r="GQD1339" i="8" s="1"/>
  <c r="GQT1329" i="8"/>
  <c r="GQT1333" i="8" s="1"/>
  <c r="GQT1339" i="8" s="1"/>
  <c r="GRJ1329" i="8"/>
  <c r="GRJ1333" i="8" s="1"/>
  <c r="GRJ1339" i="8" s="1"/>
  <c r="GRZ1329" i="8"/>
  <c r="GRZ1333" i="8" s="1"/>
  <c r="GRZ1339" i="8" s="1"/>
  <c r="GSP1329" i="8"/>
  <c r="GSP1333" i="8" s="1"/>
  <c r="GSP1339" i="8" s="1"/>
  <c r="GTF1329" i="8"/>
  <c r="GTF1333" i="8" s="1"/>
  <c r="GTF1339" i="8" s="1"/>
  <c r="GTV1329" i="8"/>
  <c r="GTV1333" i="8" s="1"/>
  <c r="GTV1339" i="8" s="1"/>
  <c r="GUL1329" i="8"/>
  <c r="GUL1333" i="8" s="1"/>
  <c r="GUL1339" i="8" s="1"/>
  <c r="GVB1329" i="8"/>
  <c r="GVB1333" i="8" s="1"/>
  <c r="GVB1339" i="8" s="1"/>
  <c r="GVR1329" i="8"/>
  <c r="GVR1333" i="8" s="1"/>
  <c r="GVR1339" i="8" s="1"/>
  <c r="GWH1329" i="8"/>
  <c r="GWH1333" i="8" s="1"/>
  <c r="GWH1339" i="8" s="1"/>
  <c r="GWX1329" i="8"/>
  <c r="GWX1333" i="8" s="1"/>
  <c r="GWX1339" i="8" s="1"/>
  <c r="GXN1329" i="8"/>
  <c r="GXN1333" i="8" s="1"/>
  <c r="GXN1339" i="8" s="1"/>
  <c r="GYD1329" i="8"/>
  <c r="GYD1333" i="8" s="1"/>
  <c r="GYD1339" i="8" s="1"/>
  <c r="GYT1329" i="8"/>
  <c r="GYT1333" i="8" s="1"/>
  <c r="GYT1339" i="8" s="1"/>
  <c r="GZJ1329" i="8"/>
  <c r="GZJ1333" i="8" s="1"/>
  <c r="GZJ1339" i="8" s="1"/>
  <c r="GZZ1329" i="8"/>
  <c r="GZZ1333" i="8" s="1"/>
  <c r="GZZ1339" i="8" s="1"/>
  <c r="HAP1329" i="8"/>
  <c r="HAP1333" i="8" s="1"/>
  <c r="HAP1339" i="8" s="1"/>
  <c r="HBF1329" i="8"/>
  <c r="HBF1333" i="8" s="1"/>
  <c r="HBF1339" i="8" s="1"/>
  <c r="HBV1329" i="8"/>
  <c r="HBV1333" i="8" s="1"/>
  <c r="HBV1339" i="8" s="1"/>
  <c r="HCL1329" i="8"/>
  <c r="HCL1333" i="8" s="1"/>
  <c r="HCL1339" i="8" s="1"/>
  <c r="HDB1329" i="8"/>
  <c r="HDB1333" i="8" s="1"/>
  <c r="HDB1339" i="8" s="1"/>
  <c r="HDR1329" i="8"/>
  <c r="HDR1333" i="8" s="1"/>
  <c r="HDR1339" i="8" s="1"/>
  <c r="HEH1329" i="8"/>
  <c r="HEH1333" i="8" s="1"/>
  <c r="HEH1339" i="8" s="1"/>
  <c r="HEX1329" i="8"/>
  <c r="HEX1333" i="8" s="1"/>
  <c r="HEX1339" i="8" s="1"/>
  <c r="HFN1329" i="8"/>
  <c r="HFN1333" i="8" s="1"/>
  <c r="HFN1339" i="8" s="1"/>
  <c r="HGD1329" i="8"/>
  <c r="HGD1333" i="8" s="1"/>
  <c r="HGD1339" i="8" s="1"/>
  <c r="HGT1329" i="8"/>
  <c r="HGT1333" i="8" s="1"/>
  <c r="HGT1339" i="8" s="1"/>
  <c r="HHJ1329" i="8"/>
  <c r="HHJ1333" i="8" s="1"/>
  <c r="HHJ1339" i="8" s="1"/>
  <c r="HHZ1329" i="8"/>
  <c r="HHZ1333" i="8" s="1"/>
  <c r="HHZ1339" i="8" s="1"/>
  <c r="HIP1329" i="8"/>
  <c r="HIP1333" i="8" s="1"/>
  <c r="HIP1339" i="8" s="1"/>
  <c r="HJF1329" i="8"/>
  <c r="HJF1333" i="8" s="1"/>
  <c r="HJF1339" i="8" s="1"/>
  <c r="HJV1329" i="8"/>
  <c r="HJV1333" i="8" s="1"/>
  <c r="HJV1339" i="8" s="1"/>
  <c r="HKL1329" i="8"/>
  <c r="HKL1333" i="8" s="1"/>
  <c r="HKL1339" i="8" s="1"/>
  <c r="HLB1329" i="8"/>
  <c r="HLB1333" i="8" s="1"/>
  <c r="HLB1339" i="8" s="1"/>
  <c r="HLR1329" i="8"/>
  <c r="HLR1333" i="8" s="1"/>
  <c r="HLR1339" i="8" s="1"/>
  <c r="HMH1329" i="8"/>
  <c r="HMH1333" i="8" s="1"/>
  <c r="HMH1339" i="8" s="1"/>
  <c r="HMX1329" i="8"/>
  <c r="HMX1333" i="8" s="1"/>
  <c r="HMX1339" i="8" s="1"/>
  <c r="HNN1329" i="8"/>
  <c r="HNN1333" i="8" s="1"/>
  <c r="HNN1339" i="8" s="1"/>
  <c r="HOD1329" i="8"/>
  <c r="HOD1333" i="8" s="1"/>
  <c r="HOD1339" i="8" s="1"/>
  <c r="HOT1329" i="8"/>
  <c r="HOT1333" i="8" s="1"/>
  <c r="HOT1339" i="8" s="1"/>
  <c r="HPJ1329" i="8"/>
  <c r="HPJ1333" i="8" s="1"/>
  <c r="HPJ1339" i="8" s="1"/>
  <c r="HPZ1329" i="8"/>
  <c r="HPZ1333" i="8" s="1"/>
  <c r="HPZ1339" i="8" s="1"/>
  <c r="HQP1329" i="8"/>
  <c r="HQP1333" i="8" s="1"/>
  <c r="HQP1339" i="8" s="1"/>
  <c r="HRF1329" i="8"/>
  <c r="HRF1333" i="8" s="1"/>
  <c r="HRF1339" i="8" s="1"/>
  <c r="HRV1329" i="8"/>
  <c r="HRV1333" i="8" s="1"/>
  <c r="HRV1339" i="8" s="1"/>
  <c r="HSL1329" i="8"/>
  <c r="HSL1333" i="8" s="1"/>
  <c r="HSL1339" i="8" s="1"/>
  <c r="HTB1329" i="8"/>
  <c r="HTB1333" i="8" s="1"/>
  <c r="HTB1339" i="8" s="1"/>
  <c r="HTR1329" i="8"/>
  <c r="HTR1333" i="8" s="1"/>
  <c r="HTR1339" i="8" s="1"/>
  <c r="HUH1329" i="8"/>
  <c r="HUH1333" i="8" s="1"/>
  <c r="HUH1339" i="8" s="1"/>
  <c r="HUX1329" i="8"/>
  <c r="HUX1333" i="8" s="1"/>
  <c r="HUX1339" i="8" s="1"/>
  <c r="HVN1329" i="8"/>
  <c r="HVN1333" i="8" s="1"/>
  <c r="HVN1339" i="8" s="1"/>
  <c r="HWD1329" i="8"/>
  <c r="HWD1333" i="8" s="1"/>
  <c r="HWD1339" i="8" s="1"/>
  <c r="HWT1329" i="8"/>
  <c r="HWT1333" i="8" s="1"/>
  <c r="HWT1339" i="8" s="1"/>
  <c r="HXJ1329" i="8"/>
  <c r="HXJ1333" i="8" s="1"/>
  <c r="HXJ1339" i="8" s="1"/>
  <c r="HXZ1329" i="8"/>
  <c r="HXZ1333" i="8" s="1"/>
  <c r="HXZ1339" i="8" s="1"/>
  <c r="HYP1329" i="8"/>
  <c r="HYP1333" i="8" s="1"/>
  <c r="HYP1339" i="8" s="1"/>
  <c r="HZF1329" i="8"/>
  <c r="HZF1333" i="8" s="1"/>
  <c r="HZF1339" i="8" s="1"/>
  <c r="HZV1329" i="8"/>
  <c r="HZV1333" i="8" s="1"/>
  <c r="HZV1339" i="8" s="1"/>
  <c r="IAL1329" i="8"/>
  <c r="IAL1333" i="8" s="1"/>
  <c r="IAL1339" i="8" s="1"/>
  <c r="IBB1329" i="8"/>
  <c r="IBB1333" i="8" s="1"/>
  <c r="IBB1339" i="8" s="1"/>
  <c r="IBR1329" i="8"/>
  <c r="IBR1333" i="8" s="1"/>
  <c r="IBR1339" i="8" s="1"/>
  <c r="ICH1329" i="8"/>
  <c r="ICH1333" i="8" s="1"/>
  <c r="ICH1339" i="8" s="1"/>
  <c r="ICX1329" i="8"/>
  <c r="ICX1333" i="8" s="1"/>
  <c r="ICX1339" i="8" s="1"/>
  <c r="IDN1329" i="8"/>
  <c r="IDN1333" i="8" s="1"/>
  <c r="IDN1339" i="8" s="1"/>
  <c r="IED1329" i="8"/>
  <c r="IED1333" i="8" s="1"/>
  <c r="IED1339" i="8" s="1"/>
  <c r="IET1329" i="8"/>
  <c r="IET1333" i="8" s="1"/>
  <c r="IET1339" i="8" s="1"/>
  <c r="IFJ1329" i="8"/>
  <c r="IFJ1333" i="8" s="1"/>
  <c r="IFJ1339" i="8" s="1"/>
  <c r="IFZ1329" i="8"/>
  <c r="IFZ1333" i="8" s="1"/>
  <c r="IFZ1339" i="8" s="1"/>
  <c r="IGP1329" i="8"/>
  <c r="IGP1333" i="8" s="1"/>
  <c r="IGP1339" i="8" s="1"/>
  <c r="IHF1329" i="8"/>
  <c r="IHF1333" i="8" s="1"/>
  <c r="IHF1339" i="8" s="1"/>
  <c r="IHV1329" i="8"/>
  <c r="IHV1333" i="8" s="1"/>
  <c r="IHV1339" i="8" s="1"/>
  <c r="IIL1329" i="8"/>
  <c r="IIL1333" i="8" s="1"/>
  <c r="IIL1339" i="8" s="1"/>
  <c r="IJB1329" i="8"/>
  <c r="IJB1333" i="8" s="1"/>
  <c r="IJB1339" i="8" s="1"/>
  <c r="IJR1329" i="8"/>
  <c r="IJR1333" i="8" s="1"/>
  <c r="IJR1339" i="8" s="1"/>
  <c r="IKH1329" i="8"/>
  <c r="IKH1333" i="8" s="1"/>
  <c r="IKH1339" i="8" s="1"/>
  <c r="IKX1329" i="8"/>
  <c r="IKX1333" i="8" s="1"/>
  <c r="IKX1339" i="8" s="1"/>
  <c r="ILN1329" i="8"/>
  <c r="ILN1333" i="8" s="1"/>
  <c r="ILN1339" i="8" s="1"/>
  <c r="IMD1329" i="8"/>
  <c r="IMD1333" i="8" s="1"/>
  <c r="IMD1339" i="8" s="1"/>
  <c r="IMT1329" i="8"/>
  <c r="IMT1333" i="8" s="1"/>
  <c r="IMT1339" i="8" s="1"/>
  <c r="INJ1329" i="8"/>
  <c r="INJ1333" i="8" s="1"/>
  <c r="INJ1339" i="8" s="1"/>
  <c r="INZ1329" i="8"/>
  <c r="INZ1333" i="8" s="1"/>
  <c r="INZ1339" i="8" s="1"/>
  <c r="IOP1329" i="8"/>
  <c r="IOP1333" i="8" s="1"/>
  <c r="IOP1339" i="8" s="1"/>
  <c r="IPF1329" i="8"/>
  <c r="IPF1333" i="8" s="1"/>
  <c r="IPF1339" i="8" s="1"/>
  <c r="IPV1329" i="8"/>
  <c r="IPV1333" i="8" s="1"/>
  <c r="IPV1339" i="8" s="1"/>
  <c r="IQL1329" i="8"/>
  <c r="IQL1333" i="8" s="1"/>
  <c r="IQL1339" i="8" s="1"/>
  <c r="IRB1329" i="8"/>
  <c r="IRB1333" i="8" s="1"/>
  <c r="IRB1339" i="8" s="1"/>
  <c r="IRR1329" i="8"/>
  <c r="IRR1333" i="8" s="1"/>
  <c r="IRR1339" i="8" s="1"/>
  <c r="ISH1329" i="8"/>
  <c r="ISH1333" i="8" s="1"/>
  <c r="ISH1339" i="8" s="1"/>
  <c r="ISX1329" i="8"/>
  <c r="ISX1333" i="8" s="1"/>
  <c r="ISX1339" i="8" s="1"/>
  <c r="ITN1329" i="8"/>
  <c r="ITN1333" i="8" s="1"/>
  <c r="ITN1339" i="8" s="1"/>
  <c r="IUD1329" i="8"/>
  <c r="IUD1333" i="8" s="1"/>
  <c r="IUD1339" i="8" s="1"/>
  <c r="IUT1329" i="8"/>
  <c r="IUT1333" i="8" s="1"/>
  <c r="IUT1339" i="8" s="1"/>
  <c r="IVJ1329" i="8"/>
  <c r="IVJ1333" i="8" s="1"/>
  <c r="IVJ1339" i="8" s="1"/>
  <c r="IVZ1329" i="8"/>
  <c r="IVZ1333" i="8" s="1"/>
  <c r="IVZ1339" i="8" s="1"/>
  <c r="IWP1329" i="8"/>
  <c r="IWP1333" i="8" s="1"/>
  <c r="IWP1339" i="8" s="1"/>
  <c r="IXF1329" i="8"/>
  <c r="IXF1333" i="8" s="1"/>
  <c r="IXF1339" i="8" s="1"/>
  <c r="IXV1329" i="8"/>
  <c r="IXV1333" i="8" s="1"/>
  <c r="IXV1339" i="8" s="1"/>
  <c r="IYL1329" i="8"/>
  <c r="IYL1333" i="8" s="1"/>
  <c r="IYL1339" i="8" s="1"/>
  <c r="IZB1329" i="8"/>
  <c r="IZB1333" i="8" s="1"/>
  <c r="IZB1339" i="8" s="1"/>
  <c r="IZR1329" i="8"/>
  <c r="IZR1333" i="8" s="1"/>
  <c r="IZR1339" i="8" s="1"/>
  <c r="JAH1329" i="8"/>
  <c r="JAH1333" i="8" s="1"/>
  <c r="JAH1339" i="8" s="1"/>
  <c r="JAX1329" i="8"/>
  <c r="JAX1333" i="8" s="1"/>
  <c r="JAX1339" i="8" s="1"/>
  <c r="JBN1329" i="8"/>
  <c r="JBN1333" i="8" s="1"/>
  <c r="JBN1339" i="8" s="1"/>
  <c r="JCD1329" i="8"/>
  <c r="JCD1333" i="8" s="1"/>
  <c r="JCD1339" i="8" s="1"/>
  <c r="JCT1329" i="8"/>
  <c r="JCT1333" i="8" s="1"/>
  <c r="JCT1339" i="8" s="1"/>
  <c r="JDJ1329" i="8"/>
  <c r="JDJ1333" i="8" s="1"/>
  <c r="JDJ1339" i="8" s="1"/>
  <c r="JDZ1329" i="8"/>
  <c r="JDZ1333" i="8" s="1"/>
  <c r="JDZ1339" i="8" s="1"/>
  <c r="JEP1329" i="8"/>
  <c r="JEP1333" i="8" s="1"/>
  <c r="JEP1339" i="8" s="1"/>
  <c r="JFF1329" i="8"/>
  <c r="JFF1333" i="8" s="1"/>
  <c r="JFF1339" i="8" s="1"/>
  <c r="JFV1329" i="8"/>
  <c r="JFV1333" i="8" s="1"/>
  <c r="JFV1339" i="8" s="1"/>
  <c r="JGL1329" i="8"/>
  <c r="JGL1333" i="8" s="1"/>
  <c r="JGL1339" i="8" s="1"/>
  <c r="JHB1329" i="8"/>
  <c r="JHB1333" i="8" s="1"/>
  <c r="JHB1339" i="8" s="1"/>
  <c r="JHR1329" i="8"/>
  <c r="JHR1333" i="8" s="1"/>
  <c r="JHR1339" i="8" s="1"/>
  <c r="JIH1329" i="8"/>
  <c r="JIH1333" i="8" s="1"/>
  <c r="JIH1339" i="8" s="1"/>
  <c r="JIX1329" i="8"/>
  <c r="JIX1333" i="8" s="1"/>
  <c r="JIX1339" i="8" s="1"/>
  <c r="JJN1329" i="8"/>
  <c r="JJN1333" i="8" s="1"/>
  <c r="JJN1339" i="8" s="1"/>
  <c r="JKD1329" i="8"/>
  <c r="JKD1333" i="8" s="1"/>
  <c r="JKD1339" i="8" s="1"/>
  <c r="JKT1329" i="8"/>
  <c r="JKT1333" i="8" s="1"/>
  <c r="JKT1339" i="8" s="1"/>
  <c r="JLJ1329" i="8"/>
  <c r="JLJ1333" i="8" s="1"/>
  <c r="JLJ1339" i="8" s="1"/>
  <c r="JLZ1329" i="8"/>
  <c r="JLZ1333" i="8" s="1"/>
  <c r="JLZ1339" i="8" s="1"/>
  <c r="JMP1329" i="8"/>
  <c r="JMP1333" i="8" s="1"/>
  <c r="JMP1339" i="8" s="1"/>
  <c r="JNF1329" i="8"/>
  <c r="JNF1333" i="8" s="1"/>
  <c r="JNF1339" i="8" s="1"/>
  <c r="JNV1329" i="8"/>
  <c r="JNV1333" i="8" s="1"/>
  <c r="JNV1339" i="8" s="1"/>
  <c r="JOL1329" i="8"/>
  <c r="JOL1333" i="8" s="1"/>
  <c r="JOL1339" i="8" s="1"/>
  <c r="JPB1329" i="8"/>
  <c r="JPB1333" i="8" s="1"/>
  <c r="JPB1339" i="8" s="1"/>
  <c r="JPR1329" i="8"/>
  <c r="JPR1333" i="8" s="1"/>
  <c r="JPR1339" i="8" s="1"/>
  <c r="JQH1329" i="8"/>
  <c r="JQH1333" i="8" s="1"/>
  <c r="JQH1339" i="8" s="1"/>
  <c r="JQX1329" i="8"/>
  <c r="JQX1333" i="8" s="1"/>
  <c r="JQX1339" i="8" s="1"/>
  <c r="JRN1329" i="8"/>
  <c r="JRN1333" i="8" s="1"/>
  <c r="JRN1339" i="8" s="1"/>
  <c r="JSD1329" i="8"/>
  <c r="JSD1333" i="8" s="1"/>
  <c r="JSD1339" i="8" s="1"/>
  <c r="JST1329" i="8"/>
  <c r="JST1333" i="8" s="1"/>
  <c r="JST1339" i="8" s="1"/>
  <c r="JTJ1329" i="8"/>
  <c r="JTJ1333" i="8" s="1"/>
  <c r="JTJ1339" i="8" s="1"/>
  <c r="JTZ1329" i="8"/>
  <c r="JTZ1333" i="8" s="1"/>
  <c r="JTZ1339" i="8" s="1"/>
  <c r="JUP1329" i="8"/>
  <c r="JUP1333" i="8" s="1"/>
  <c r="JUP1339" i="8" s="1"/>
  <c r="JVF1329" i="8"/>
  <c r="JVF1333" i="8" s="1"/>
  <c r="JVF1339" i="8" s="1"/>
  <c r="JVV1329" i="8"/>
  <c r="JVV1333" i="8" s="1"/>
  <c r="JVV1339" i="8" s="1"/>
  <c r="JWL1329" i="8"/>
  <c r="JWL1333" i="8" s="1"/>
  <c r="JWL1339" i="8" s="1"/>
  <c r="JXB1329" i="8"/>
  <c r="JXB1333" i="8" s="1"/>
  <c r="JXB1339" i="8" s="1"/>
  <c r="JXR1329" i="8"/>
  <c r="JXR1333" i="8" s="1"/>
  <c r="JXR1339" i="8" s="1"/>
  <c r="JYH1329" i="8"/>
  <c r="JYH1333" i="8" s="1"/>
  <c r="JYH1339" i="8" s="1"/>
  <c r="JYX1329" i="8"/>
  <c r="JYX1333" i="8" s="1"/>
  <c r="JYX1339" i="8" s="1"/>
  <c r="JZN1329" i="8"/>
  <c r="JZN1333" i="8" s="1"/>
  <c r="JZN1339" i="8" s="1"/>
  <c r="KAD1329" i="8"/>
  <c r="KAD1333" i="8" s="1"/>
  <c r="KAD1339" i="8" s="1"/>
  <c r="KAT1329" i="8"/>
  <c r="KAT1333" i="8" s="1"/>
  <c r="KAT1339" i="8" s="1"/>
  <c r="KBJ1329" i="8"/>
  <c r="KBJ1333" i="8" s="1"/>
  <c r="KBJ1339" i="8" s="1"/>
  <c r="KBZ1329" i="8"/>
  <c r="KBZ1333" i="8" s="1"/>
  <c r="KBZ1339" i="8" s="1"/>
  <c r="KCP1329" i="8"/>
  <c r="KCP1333" i="8" s="1"/>
  <c r="KCP1339" i="8" s="1"/>
  <c r="KDF1329" i="8"/>
  <c r="KDF1333" i="8" s="1"/>
  <c r="KDF1339" i="8" s="1"/>
  <c r="KDV1329" i="8"/>
  <c r="KDV1333" i="8" s="1"/>
  <c r="KDV1339" i="8" s="1"/>
  <c r="KEL1329" i="8"/>
  <c r="KEL1333" i="8" s="1"/>
  <c r="KEL1339" i="8" s="1"/>
  <c r="KFB1329" i="8"/>
  <c r="KFB1333" i="8" s="1"/>
  <c r="KFB1339" i="8" s="1"/>
  <c r="KFR1329" i="8"/>
  <c r="KFR1333" i="8" s="1"/>
  <c r="KFR1339" i="8" s="1"/>
  <c r="KGH1329" i="8"/>
  <c r="KGH1333" i="8" s="1"/>
  <c r="KGH1339" i="8" s="1"/>
  <c r="KGX1329" i="8"/>
  <c r="KGX1333" i="8" s="1"/>
  <c r="KGX1339" i="8" s="1"/>
  <c r="KHN1329" i="8"/>
  <c r="KHN1333" i="8" s="1"/>
  <c r="KHN1339" i="8" s="1"/>
  <c r="KID1329" i="8"/>
  <c r="KID1333" i="8" s="1"/>
  <c r="KID1339" i="8" s="1"/>
  <c r="KIT1329" i="8"/>
  <c r="KIT1333" i="8" s="1"/>
  <c r="KIT1339" i="8" s="1"/>
  <c r="KJJ1329" i="8"/>
  <c r="KJJ1333" i="8" s="1"/>
  <c r="KJJ1339" i="8" s="1"/>
  <c r="KJZ1329" i="8"/>
  <c r="KJZ1333" i="8" s="1"/>
  <c r="KJZ1339" i="8" s="1"/>
  <c r="KKP1329" i="8"/>
  <c r="KKP1333" i="8" s="1"/>
  <c r="KKP1339" i="8" s="1"/>
  <c r="KLF1329" i="8"/>
  <c r="KLF1333" i="8" s="1"/>
  <c r="KLF1339" i="8" s="1"/>
  <c r="KLV1329" i="8"/>
  <c r="KLV1333" i="8" s="1"/>
  <c r="KLV1339" i="8" s="1"/>
  <c r="KML1329" i="8"/>
  <c r="KML1333" i="8" s="1"/>
  <c r="KML1339" i="8" s="1"/>
  <c r="KNB1329" i="8"/>
  <c r="KNB1333" i="8" s="1"/>
  <c r="KNB1339" i="8" s="1"/>
  <c r="KNR1329" i="8"/>
  <c r="KNR1333" i="8" s="1"/>
  <c r="KNR1339" i="8" s="1"/>
  <c r="KOH1329" i="8"/>
  <c r="KOH1333" i="8" s="1"/>
  <c r="KOH1339" i="8" s="1"/>
  <c r="KOX1329" i="8"/>
  <c r="KOX1333" i="8" s="1"/>
  <c r="KOX1339" i="8" s="1"/>
  <c r="KPN1329" i="8"/>
  <c r="KPN1333" i="8" s="1"/>
  <c r="KPN1339" i="8" s="1"/>
  <c r="KQD1329" i="8"/>
  <c r="KQD1333" i="8" s="1"/>
  <c r="KQD1339" i="8" s="1"/>
  <c r="KQT1329" i="8"/>
  <c r="KQT1333" i="8" s="1"/>
  <c r="KQT1339" i="8" s="1"/>
  <c r="KRJ1329" i="8"/>
  <c r="KRJ1333" i="8" s="1"/>
  <c r="KRJ1339" i="8" s="1"/>
  <c r="KRZ1329" i="8"/>
  <c r="KRZ1333" i="8" s="1"/>
  <c r="KRZ1339" i="8" s="1"/>
  <c r="KSP1329" i="8"/>
  <c r="KSP1333" i="8" s="1"/>
  <c r="KSP1339" i="8" s="1"/>
  <c r="KTF1329" i="8"/>
  <c r="KTF1333" i="8" s="1"/>
  <c r="KTF1339" i="8" s="1"/>
  <c r="KTV1329" i="8"/>
  <c r="KTV1333" i="8" s="1"/>
  <c r="KTV1339" i="8" s="1"/>
  <c r="KUL1329" i="8"/>
  <c r="KUL1333" i="8" s="1"/>
  <c r="KUL1339" i="8" s="1"/>
  <c r="KVB1329" i="8"/>
  <c r="KVB1333" i="8" s="1"/>
  <c r="KVB1339" i="8" s="1"/>
  <c r="KVR1329" i="8"/>
  <c r="KVR1333" i="8" s="1"/>
  <c r="KVR1339" i="8" s="1"/>
  <c r="KWH1329" i="8"/>
  <c r="KWH1333" i="8" s="1"/>
  <c r="KWH1339" i="8" s="1"/>
  <c r="KWX1329" i="8"/>
  <c r="KWX1333" i="8" s="1"/>
  <c r="KWX1339" i="8" s="1"/>
  <c r="KXN1329" i="8"/>
  <c r="KXN1333" i="8" s="1"/>
  <c r="KXN1339" i="8" s="1"/>
  <c r="KYD1329" i="8"/>
  <c r="KYD1333" i="8" s="1"/>
  <c r="KYD1339" i="8" s="1"/>
  <c r="KYT1329" i="8"/>
  <c r="KYT1333" i="8" s="1"/>
  <c r="KYT1339" i="8" s="1"/>
  <c r="KZJ1329" i="8"/>
  <c r="KZJ1333" i="8" s="1"/>
  <c r="KZJ1339" i="8" s="1"/>
  <c r="KZZ1329" i="8"/>
  <c r="KZZ1333" i="8" s="1"/>
  <c r="KZZ1339" i="8" s="1"/>
  <c r="LAP1329" i="8"/>
  <c r="LAP1333" i="8" s="1"/>
  <c r="LAP1339" i="8" s="1"/>
  <c r="LBF1329" i="8"/>
  <c r="LBF1333" i="8" s="1"/>
  <c r="LBF1339" i="8" s="1"/>
  <c r="LBV1329" i="8"/>
  <c r="LBV1333" i="8" s="1"/>
  <c r="LBV1339" i="8" s="1"/>
  <c r="LCL1329" i="8"/>
  <c r="LCL1333" i="8" s="1"/>
  <c r="LCL1339" i="8" s="1"/>
  <c r="LDB1329" i="8"/>
  <c r="LDB1333" i="8" s="1"/>
  <c r="LDB1339" i="8" s="1"/>
  <c r="LDR1329" i="8"/>
  <c r="LDR1333" i="8" s="1"/>
  <c r="LDR1339" i="8" s="1"/>
  <c r="LEH1329" i="8"/>
  <c r="LEH1333" i="8" s="1"/>
  <c r="LEH1339" i="8" s="1"/>
  <c r="LEX1329" i="8"/>
  <c r="LEX1333" i="8" s="1"/>
  <c r="LEX1339" i="8" s="1"/>
  <c r="LFN1329" i="8"/>
  <c r="LFN1333" i="8" s="1"/>
  <c r="LFN1339" i="8" s="1"/>
  <c r="LGD1329" i="8"/>
  <c r="LGD1333" i="8" s="1"/>
  <c r="LGD1339" i="8" s="1"/>
  <c r="LGT1329" i="8"/>
  <c r="LGT1333" i="8" s="1"/>
  <c r="LGT1339" i="8" s="1"/>
  <c r="LHJ1329" i="8"/>
  <c r="LHJ1333" i="8" s="1"/>
  <c r="LHJ1339" i="8" s="1"/>
  <c r="LHZ1329" i="8"/>
  <c r="LHZ1333" i="8" s="1"/>
  <c r="LHZ1339" i="8" s="1"/>
  <c r="LIP1329" i="8"/>
  <c r="LIP1333" i="8" s="1"/>
  <c r="LIP1339" i="8" s="1"/>
  <c r="LJF1329" i="8"/>
  <c r="LJF1333" i="8" s="1"/>
  <c r="LJF1339" i="8" s="1"/>
  <c r="LJV1329" i="8"/>
  <c r="LJV1333" i="8" s="1"/>
  <c r="LJV1339" i="8" s="1"/>
  <c r="LKL1329" i="8"/>
  <c r="LKL1333" i="8" s="1"/>
  <c r="LKL1339" i="8" s="1"/>
  <c r="LLB1329" i="8"/>
  <c r="LLB1333" i="8" s="1"/>
  <c r="LLB1339" i="8" s="1"/>
  <c r="LLR1329" i="8"/>
  <c r="LLR1333" i="8" s="1"/>
  <c r="LLR1339" i="8" s="1"/>
  <c r="LMH1329" i="8"/>
  <c r="LMH1333" i="8" s="1"/>
  <c r="LMH1339" i="8" s="1"/>
  <c r="LMX1329" i="8"/>
  <c r="LMX1333" i="8" s="1"/>
  <c r="LMX1339" i="8" s="1"/>
  <c r="LNN1329" i="8"/>
  <c r="LNN1333" i="8" s="1"/>
  <c r="LNN1339" i="8" s="1"/>
  <c r="LOD1329" i="8"/>
  <c r="LOD1333" i="8" s="1"/>
  <c r="LOD1339" i="8" s="1"/>
  <c r="LOT1329" i="8"/>
  <c r="LOT1333" i="8" s="1"/>
  <c r="LOT1339" i="8" s="1"/>
  <c r="LPJ1329" i="8"/>
  <c r="LPJ1333" i="8" s="1"/>
  <c r="LPJ1339" i="8" s="1"/>
  <c r="LPZ1329" i="8"/>
  <c r="LPZ1333" i="8" s="1"/>
  <c r="LPZ1339" i="8" s="1"/>
  <c r="LQP1329" i="8"/>
  <c r="LQP1333" i="8" s="1"/>
  <c r="LQP1339" i="8" s="1"/>
  <c r="LRF1329" i="8"/>
  <c r="LRF1333" i="8" s="1"/>
  <c r="LRF1339" i="8" s="1"/>
  <c r="LRV1329" i="8"/>
  <c r="LRV1333" i="8" s="1"/>
  <c r="LRV1339" i="8" s="1"/>
  <c r="LSL1329" i="8"/>
  <c r="LSL1333" i="8" s="1"/>
  <c r="LSL1339" i="8" s="1"/>
  <c r="LTB1329" i="8"/>
  <c r="LTB1333" i="8" s="1"/>
  <c r="LTB1339" i="8" s="1"/>
  <c r="LTR1329" i="8"/>
  <c r="LTR1333" i="8" s="1"/>
  <c r="LTR1339" i="8" s="1"/>
  <c r="LUH1329" i="8"/>
  <c r="LUH1333" i="8" s="1"/>
  <c r="LUH1339" i="8" s="1"/>
  <c r="LUX1329" i="8"/>
  <c r="LUX1333" i="8" s="1"/>
  <c r="LUX1339" i="8" s="1"/>
  <c r="LVN1329" i="8"/>
  <c r="LVN1333" i="8" s="1"/>
  <c r="LVN1339" i="8" s="1"/>
  <c r="LWD1329" i="8"/>
  <c r="LWD1333" i="8" s="1"/>
  <c r="LWD1339" i="8" s="1"/>
  <c r="LWT1329" i="8"/>
  <c r="LWT1333" i="8" s="1"/>
  <c r="LWT1339" i="8" s="1"/>
  <c r="LXJ1329" i="8"/>
  <c r="LXJ1333" i="8" s="1"/>
  <c r="LXJ1339" i="8" s="1"/>
  <c r="LXZ1329" i="8"/>
  <c r="LXZ1333" i="8" s="1"/>
  <c r="LXZ1339" i="8" s="1"/>
  <c r="LYP1329" i="8"/>
  <c r="LYP1333" i="8" s="1"/>
  <c r="LYP1339" i="8" s="1"/>
  <c r="LZF1329" i="8"/>
  <c r="LZF1333" i="8" s="1"/>
  <c r="LZF1339" i="8" s="1"/>
  <c r="LZV1329" i="8"/>
  <c r="LZV1333" i="8" s="1"/>
  <c r="LZV1339" i="8" s="1"/>
  <c r="MAL1329" i="8"/>
  <c r="MAL1333" i="8" s="1"/>
  <c r="MAL1339" i="8" s="1"/>
  <c r="MBB1329" i="8"/>
  <c r="MBB1333" i="8" s="1"/>
  <c r="MBB1339" i="8" s="1"/>
  <c r="MBR1329" i="8"/>
  <c r="MBR1333" i="8" s="1"/>
  <c r="MBR1339" i="8" s="1"/>
  <c r="MCH1329" i="8"/>
  <c r="MCH1333" i="8" s="1"/>
  <c r="MCH1339" i="8" s="1"/>
  <c r="MCX1329" i="8"/>
  <c r="MCX1333" i="8" s="1"/>
  <c r="MCX1339" i="8" s="1"/>
  <c r="MDN1329" i="8"/>
  <c r="MDN1333" i="8" s="1"/>
  <c r="MDN1339" i="8" s="1"/>
  <c r="MED1329" i="8"/>
  <c r="MED1333" i="8" s="1"/>
  <c r="MED1339" i="8" s="1"/>
  <c r="MET1329" i="8"/>
  <c r="MET1333" i="8" s="1"/>
  <c r="MET1339" i="8" s="1"/>
  <c r="MFJ1329" i="8"/>
  <c r="MFJ1333" i="8" s="1"/>
  <c r="MFJ1339" i="8" s="1"/>
  <c r="MFZ1329" i="8"/>
  <c r="MFZ1333" i="8" s="1"/>
  <c r="MFZ1339" i="8" s="1"/>
  <c r="MGP1329" i="8"/>
  <c r="MGP1333" i="8" s="1"/>
  <c r="MGP1339" i="8" s="1"/>
  <c r="MHF1329" i="8"/>
  <c r="MHF1333" i="8" s="1"/>
  <c r="MHF1339" i="8" s="1"/>
  <c r="MHV1329" i="8"/>
  <c r="MHV1333" i="8" s="1"/>
  <c r="MHV1339" i="8" s="1"/>
  <c r="MIL1329" i="8"/>
  <c r="MIL1333" i="8" s="1"/>
  <c r="MIL1339" i="8" s="1"/>
  <c r="MJB1329" i="8"/>
  <c r="MJB1333" i="8" s="1"/>
  <c r="MJB1339" i="8" s="1"/>
  <c r="MJR1329" i="8"/>
  <c r="MJR1333" i="8" s="1"/>
  <c r="MJR1339" i="8" s="1"/>
  <c r="MKH1329" i="8"/>
  <c r="MKH1333" i="8" s="1"/>
  <c r="MKH1339" i="8" s="1"/>
  <c r="MKX1329" i="8"/>
  <c r="MKX1333" i="8" s="1"/>
  <c r="MKX1339" i="8" s="1"/>
  <c r="MLN1329" i="8"/>
  <c r="MLN1333" i="8" s="1"/>
  <c r="MLN1339" i="8" s="1"/>
  <c r="MMD1329" i="8"/>
  <c r="MMD1333" i="8" s="1"/>
  <c r="MMD1339" i="8" s="1"/>
  <c r="MMT1329" i="8"/>
  <c r="MMT1333" i="8" s="1"/>
  <c r="MMT1339" i="8" s="1"/>
  <c r="MNJ1329" i="8"/>
  <c r="MNJ1333" i="8" s="1"/>
  <c r="MNJ1339" i="8" s="1"/>
  <c r="MNZ1329" i="8"/>
  <c r="MNZ1333" i="8" s="1"/>
  <c r="MNZ1339" i="8" s="1"/>
  <c r="MOP1329" i="8"/>
  <c r="MOP1333" i="8" s="1"/>
  <c r="MOP1339" i="8" s="1"/>
  <c r="MPF1329" i="8"/>
  <c r="MPF1333" i="8" s="1"/>
  <c r="MPF1339" i="8" s="1"/>
  <c r="MPV1329" i="8"/>
  <c r="MPV1333" i="8" s="1"/>
  <c r="MPV1339" i="8" s="1"/>
  <c r="MQL1329" i="8"/>
  <c r="MQL1333" i="8" s="1"/>
  <c r="MQL1339" i="8" s="1"/>
  <c r="MRB1329" i="8"/>
  <c r="MRB1333" i="8" s="1"/>
  <c r="MRB1339" i="8" s="1"/>
  <c r="MRR1329" i="8"/>
  <c r="MRR1333" i="8" s="1"/>
  <c r="MRR1339" i="8" s="1"/>
  <c r="MSH1329" i="8"/>
  <c r="MSH1333" i="8" s="1"/>
  <c r="MSH1339" i="8" s="1"/>
  <c r="MSX1329" i="8"/>
  <c r="MSX1333" i="8" s="1"/>
  <c r="MSX1339" i="8" s="1"/>
  <c r="MTN1329" i="8"/>
  <c r="MTN1333" i="8" s="1"/>
  <c r="MTN1339" i="8" s="1"/>
  <c r="MUD1329" i="8"/>
  <c r="MUD1333" i="8" s="1"/>
  <c r="MUD1339" i="8" s="1"/>
  <c r="MUT1329" i="8"/>
  <c r="MUT1333" i="8" s="1"/>
  <c r="MUT1339" i="8" s="1"/>
  <c r="MVJ1329" i="8"/>
  <c r="MVJ1333" i="8" s="1"/>
  <c r="MVJ1339" i="8" s="1"/>
  <c r="MVZ1329" i="8"/>
  <c r="MVZ1333" i="8" s="1"/>
  <c r="MVZ1339" i="8" s="1"/>
  <c r="MWP1329" i="8"/>
  <c r="MWP1333" i="8" s="1"/>
  <c r="MWP1339" i="8" s="1"/>
  <c r="MXF1329" i="8"/>
  <c r="MXF1333" i="8" s="1"/>
  <c r="MXF1339" i="8" s="1"/>
  <c r="MXV1329" i="8"/>
  <c r="MXV1333" i="8" s="1"/>
  <c r="MXV1339" i="8" s="1"/>
  <c r="MYL1329" i="8"/>
  <c r="MYL1333" i="8" s="1"/>
  <c r="MYL1339" i="8" s="1"/>
  <c r="MZB1329" i="8"/>
  <c r="MZB1333" i="8" s="1"/>
  <c r="MZB1339" i="8" s="1"/>
  <c r="MZR1329" i="8"/>
  <c r="MZR1333" i="8" s="1"/>
  <c r="MZR1339" i="8" s="1"/>
  <c r="NAH1329" i="8"/>
  <c r="NAH1333" i="8" s="1"/>
  <c r="NAH1339" i="8" s="1"/>
  <c r="NAX1329" i="8"/>
  <c r="NAX1333" i="8" s="1"/>
  <c r="NAX1339" i="8" s="1"/>
  <c r="NBN1329" i="8"/>
  <c r="NBN1333" i="8" s="1"/>
  <c r="NBN1339" i="8" s="1"/>
  <c r="NCD1329" i="8"/>
  <c r="NCD1333" i="8" s="1"/>
  <c r="NCD1339" i="8" s="1"/>
  <c r="NCT1329" i="8"/>
  <c r="NCT1333" i="8" s="1"/>
  <c r="NCT1339" i="8" s="1"/>
  <c r="NDJ1329" i="8"/>
  <c r="NDJ1333" i="8" s="1"/>
  <c r="NDJ1339" i="8" s="1"/>
  <c r="NDZ1329" i="8"/>
  <c r="NDZ1333" i="8" s="1"/>
  <c r="NDZ1339" i="8" s="1"/>
  <c r="NEP1329" i="8"/>
  <c r="NEP1333" i="8" s="1"/>
  <c r="NEP1339" i="8" s="1"/>
  <c r="NFF1329" i="8"/>
  <c r="NFF1333" i="8" s="1"/>
  <c r="NFF1339" i="8" s="1"/>
  <c r="NFV1329" i="8"/>
  <c r="NFV1333" i="8" s="1"/>
  <c r="NFV1339" i="8" s="1"/>
  <c r="NGL1329" i="8"/>
  <c r="NGL1333" i="8" s="1"/>
  <c r="NGL1339" i="8" s="1"/>
  <c r="NHB1329" i="8"/>
  <c r="NHB1333" i="8" s="1"/>
  <c r="NHB1339" i="8" s="1"/>
  <c r="NHR1329" i="8"/>
  <c r="NHR1333" i="8" s="1"/>
  <c r="NHR1339" i="8" s="1"/>
  <c r="NIH1329" i="8"/>
  <c r="NIH1333" i="8" s="1"/>
  <c r="NIH1339" i="8" s="1"/>
  <c r="NIX1329" i="8"/>
  <c r="NIX1333" i="8" s="1"/>
  <c r="NIX1339" i="8" s="1"/>
  <c r="NJN1329" i="8"/>
  <c r="NJN1333" i="8" s="1"/>
  <c r="NJN1339" i="8" s="1"/>
  <c r="NKD1329" i="8"/>
  <c r="NKD1333" i="8" s="1"/>
  <c r="NKD1339" i="8" s="1"/>
  <c r="NKT1329" i="8"/>
  <c r="NKT1333" i="8" s="1"/>
  <c r="NKT1339" i="8" s="1"/>
  <c r="NLJ1329" i="8"/>
  <c r="NLJ1333" i="8" s="1"/>
  <c r="NLJ1339" i="8" s="1"/>
  <c r="NLZ1329" i="8"/>
  <c r="NLZ1333" i="8" s="1"/>
  <c r="NLZ1339" i="8" s="1"/>
  <c r="NMP1329" i="8"/>
  <c r="NMP1333" i="8" s="1"/>
  <c r="NMP1339" i="8" s="1"/>
  <c r="NNF1329" i="8"/>
  <c r="NNF1333" i="8" s="1"/>
  <c r="NNF1339" i="8" s="1"/>
  <c r="NNV1329" i="8"/>
  <c r="NNV1333" i="8" s="1"/>
  <c r="NNV1339" i="8" s="1"/>
  <c r="NOL1329" i="8"/>
  <c r="NOL1333" i="8" s="1"/>
  <c r="NOL1339" i="8" s="1"/>
  <c r="NPB1329" i="8"/>
  <c r="NPB1333" i="8" s="1"/>
  <c r="NPB1339" i="8" s="1"/>
  <c r="NPR1329" i="8"/>
  <c r="NPR1333" i="8" s="1"/>
  <c r="NPR1339" i="8" s="1"/>
  <c r="NQH1329" i="8"/>
  <c r="NQH1333" i="8" s="1"/>
  <c r="NQH1339" i="8" s="1"/>
  <c r="NQX1329" i="8"/>
  <c r="NQX1333" i="8" s="1"/>
  <c r="NQX1339" i="8" s="1"/>
  <c r="NRN1329" i="8"/>
  <c r="NRN1333" i="8" s="1"/>
  <c r="NRN1339" i="8" s="1"/>
  <c r="NSD1329" i="8"/>
  <c r="NSD1333" i="8" s="1"/>
  <c r="NSD1339" i="8" s="1"/>
  <c r="NST1329" i="8"/>
  <c r="NST1333" i="8" s="1"/>
  <c r="NST1339" i="8" s="1"/>
  <c r="NTJ1329" i="8"/>
  <c r="NTJ1333" i="8" s="1"/>
  <c r="NTJ1339" i="8" s="1"/>
  <c r="NTZ1329" i="8"/>
  <c r="NTZ1333" i="8" s="1"/>
  <c r="NTZ1339" i="8" s="1"/>
  <c r="NUP1329" i="8"/>
  <c r="NUP1333" i="8" s="1"/>
  <c r="NUP1339" i="8" s="1"/>
  <c r="NVF1329" i="8"/>
  <c r="NVF1333" i="8" s="1"/>
  <c r="NVF1339" i="8" s="1"/>
  <c r="NVV1329" i="8"/>
  <c r="NVV1333" i="8" s="1"/>
  <c r="NVV1339" i="8" s="1"/>
  <c r="NWL1329" i="8"/>
  <c r="NWL1333" i="8" s="1"/>
  <c r="NWL1339" i="8" s="1"/>
  <c r="NXB1329" i="8"/>
  <c r="NXB1333" i="8" s="1"/>
  <c r="NXB1339" i="8" s="1"/>
  <c r="NXR1329" i="8"/>
  <c r="NXR1333" i="8" s="1"/>
  <c r="NXR1339" i="8" s="1"/>
  <c r="NYH1329" i="8"/>
  <c r="NYH1333" i="8" s="1"/>
  <c r="NYH1339" i="8" s="1"/>
  <c r="NYX1329" i="8"/>
  <c r="NYX1333" i="8" s="1"/>
  <c r="NYX1339" i="8" s="1"/>
  <c r="NZN1329" i="8"/>
  <c r="NZN1333" i="8" s="1"/>
  <c r="NZN1339" i="8" s="1"/>
  <c r="OAD1329" i="8"/>
  <c r="OAD1333" i="8" s="1"/>
  <c r="OAD1339" i="8" s="1"/>
  <c r="OAT1329" i="8"/>
  <c r="OAT1333" i="8" s="1"/>
  <c r="OAT1339" i="8" s="1"/>
  <c r="OBJ1329" i="8"/>
  <c r="OBJ1333" i="8" s="1"/>
  <c r="OBJ1339" i="8" s="1"/>
  <c r="OBZ1329" i="8"/>
  <c r="OBZ1333" i="8" s="1"/>
  <c r="OBZ1339" i="8" s="1"/>
  <c r="OCP1329" i="8"/>
  <c r="OCP1333" i="8" s="1"/>
  <c r="OCP1339" i="8" s="1"/>
  <c r="ODF1329" i="8"/>
  <c r="ODF1333" i="8" s="1"/>
  <c r="ODF1339" i="8" s="1"/>
  <c r="ODV1329" i="8"/>
  <c r="ODV1333" i="8" s="1"/>
  <c r="ODV1339" i="8" s="1"/>
  <c r="OEL1329" i="8"/>
  <c r="OEL1333" i="8" s="1"/>
  <c r="OEL1339" i="8" s="1"/>
  <c r="OFB1329" i="8"/>
  <c r="OFB1333" i="8" s="1"/>
  <c r="OFB1339" i="8" s="1"/>
  <c r="OFR1329" i="8"/>
  <c r="OFR1333" i="8" s="1"/>
  <c r="OFR1339" i="8" s="1"/>
  <c r="OGH1329" i="8"/>
  <c r="OGH1333" i="8" s="1"/>
  <c r="OGH1339" i="8" s="1"/>
  <c r="OGX1329" i="8"/>
  <c r="OGX1333" i="8" s="1"/>
  <c r="OGX1339" i="8" s="1"/>
  <c r="OHN1329" i="8"/>
  <c r="OHN1333" i="8" s="1"/>
  <c r="OHN1339" i="8" s="1"/>
  <c r="OID1329" i="8"/>
  <c r="OID1333" i="8" s="1"/>
  <c r="OID1339" i="8" s="1"/>
  <c r="OIT1329" i="8"/>
  <c r="OIT1333" i="8" s="1"/>
  <c r="OIT1339" i="8" s="1"/>
  <c r="OJJ1329" i="8"/>
  <c r="OJJ1333" i="8" s="1"/>
  <c r="OJJ1339" i="8" s="1"/>
  <c r="OJZ1329" i="8"/>
  <c r="OJZ1333" i="8" s="1"/>
  <c r="OJZ1339" i="8" s="1"/>
  <c r="OKP1329" i="8"/>
  <c r="OKP1333" i="8" s="1"/>
  <c r="OKP1339" i="8" s="1"/>
  <c r="OLF1329" i="8"/>
  <c r="OLF1333" i="8" s="1"/>
  <c r="OLF1339" i="8" s="1"/>
  <c r="OLV1329" i="8"/>
  <c r="OLV1333" i="8" s="1"/>
  <c r="OLV1339" i="8" s="1"/>
  <c r="OML1329" i="8"/>
  <c r="OML1333" i="8" s="1"/>
  <c r="OML1339" i="8" s="1"/>
  <c r="ONB1329" i="8"/>
  <c r="ONB1333" i="8" s="1"/>
  <c r="ONB1339" i="8" s="1"/>
  <c r="ONR1329" i="8"/>
  <c r="ONR1333" i="8" s="1"/>
  <c r="ONR1339" i="8" s="1"/>
  <c r="OOH1329" i="8"/>
  <c r="OOH1333" i="8" s="1"/>
  <c r="OOH1339" i="8" s="1"/>
  <c r="OOX1329" i="8"/>
  <c r="OOX1333" i="8" s="1"/>
  <c r="OOX1339" i="8" s="1"/>
  <c r="OPN1329" i="8"/>
  <c r="OPN1333" i="8" s="1"/>
  <c r="OPN1339" i="8" s="1"/>
  <c r="OQD1329" i="8"/>
  <c r="OQD1333" i="8" s="1"/>
  <c r="OQD1339" i="8" s="1"/>
  <c r="OQT1329" i="8"/>
  <c r="OQT1333" i="8" s="1"/>
  <c r="OQT1339" i="8" s="1"/>
  <c r="ORJ1329" i="8"/>
  <c r="ORJ1333" i="8" s="1"/>
  <c r="ORJ1339" i="8" s="1"/>
  <c r="ORZ1329" i="8"/>
  <c r="ORZ1333" i="8" s="1"/>
  <c r="ORZ1339" i="8" s="1"/>
  <c r="OSP1329" i="8"/>
  <c r="OSP1333" i="8" s="1"/>
  <c r="OSP1339" i="8" s="1"/>
  <c r="OTF1329" i="8"/>
  <c r="OTF1333" i="8" s="1"/>
  <c r="OTF1339" i="8" s="1"/>
  <c r="OTV1329" i="8"/>
  <c r="OTV1333" i="8" s="1"/>
  <c r="OTV1339" i="8" s="1"/>
  <c r="OUL1329" i="8"/>
  <c r="OUL1333" i="8" s="1"/>
  <c r="OUL1339" i="8" s="1"/>
  <c r="OVB1329" i="8"/>
  <c r="OVB1333" i="8" s="1"/>
  <c r="OVB1339" i="8" s="1"/>
  <c r="OVR1329" i="8"/>
  <c r="OVR1333" i="8" s="1"/>
  <c r="OVR1339" i="8" s="1"/>
  <c r="OWH1329" i="8"/>
  <c r="OWH1333" i="8" s="1"/>
  <c r="OWH1339" i="8" s="1"/>
  <c r="OWX1329" i="8"/>
  <c r="OWX1333" i="8" s="1"/>
  <c r="OWX1339" i="8" s="1"/>
  <c r="OXN1329" i="8"/>
  <c r="OXN1333" i="8" s="1"/>
  <c r="OXN1339" i="8" s="1"/>
  <c r="OYD1329" i="8"/>
  <c r="OYD1333" i="8" s="1"/>
  <c r="OYD1339" i="8" s="1"/>
  <c r="OYT1329" i="8"/>
  <c r="OYT1333" i="8" s="1"/>
  <c r="OYT1339" i="8" s="1"/>
  <c r="OZJ1329" i="8"/>
  <c r="OZJ1333" i="8" s="1"/>
  <c r="OZJ1339" i="8" s="1"/>
  <c r="OZZ1329" i="8"/>
  <c r="OZZ1333" i="8" s="1"/>
  <c r="OZZ1339" i="8" s="1"/>
  <c r="PAP1329" i="8"/>
  <c r="PAP1333" i="8" s="1"/>
  <c r="PAP1339" i="8" s="1"/>
  <c r="PBF1329" i="8"/>
  <c r="PBF1333" i="8" s="1"/>
  <c r="PBF1339" i="8" s="1"/>
  <c r="PBV1329" i="8"/>
  <c r="PBV1333" i="8" s="1"/>
  <c r="PBV1339" i="8" s="1"/>
  <c r="PCL1329" i="8"/>
  <c r="PCL1333" i="8" s="1"/>
  <c r="PCL1339" i="8" s="1"/>
  <c r="PDB1329" i="8"/>
  <c r="PDB1333" i="8" s="1"/>
  <c r="PDB1339" i="8" s="1"/>
  <c r="PDR1329" i="8"/>
  <c r="PDR1333" i="8" s="1"/>
  <c r="PDR1339" i="8" s="1"/>
  <c r="PEH1329" i="8"/>
  <c r="PEH1333" i="8" s="1"/>
  <c r="PEH1339" i="8" s="1"/>
  <c r="PEX1329" i="8"/>
  <c r="PEX1333" i="8" s="1"/>
  <c r="PEX1339" i="8" s="1"/>
  <c r="PFN1329" i="8"/>
  <c r="PFN1333" i="8" s="1"/>
  <c r="PFN1339" i="8" s="1"/>
  <c r="PGD1329" i="8"/>
  <c r="PGD1333" i="8" s="1"/>
  <c r="PGD1339" i="8" s="1"/>
  <c r="PGT1329" i="8"/>
  <c r="PGT1333" i="8" s="1"/>
  <c r="PGT1339" i="8" s="1"/>
  <c r="PHJ1329" i="8"/>
  <c r="PHJ1333" i="8" s="1"/>
  <c r="PHJ1339" i="8" s="1"/>
  <c r="PHZ1329" i="8"/>
  <c r="PHZ1333" i="8" s="1"/>
  <c r="PHZ1339" i="8" s="1"/>
  <c r="PIP1329" i="8"/>
  <c r="PIP1333" i="8" s="1"/>
  <c r="PIP1339" i="8" s="1"/>
  <c r="PJF1329" i="8"/>
  <c r="PJF1333" i="8" s="1"/>
  <c r="PJF1339" i="8" s="1"/>
  <c r="PJV1329" i="8"/>
  <c r="PJV1333" i="8" s="1"/>
  <c r="PJV1339" i="8" s="1"/>
  <c r="PKL1329" i="8"/>
  <c r="PKL1333" i="8" s="1"/>
  <c r="PKL1339" i="8" s="1"/>
  <c r="PLB1329" i="8"/>
  <c r="PLB1333" i="8" s="1"/>
  <c r="PLB1339" i="8" s="1"/>
  <c r="PLR1329" i="8"/>
  <c r="PLR1333" i="8" s="1"/>
  <c r="PLR1339" i="8" s="1"/>
  <c r="PMH1329" i="8"/>
  <c r="PMH1333" i="8" s="1"/>
  <c r="PMH1339" i="8" s="1"/>
  <c r="PMX1329" i="8"/>
  <c r="PMX1333" i="8" s="1"/>
  <c r="PMX1339" i="8" s="1"/>
  <c r="PNN1329" i="8"/>
  <c r="PNN1333" i="8" s="1"/>
  <c r="PNN1339" i="8" s="1"/>
  <c r="POD1329" i="8"/>
  <c r="POD1333" i="8" s="1"/>
  <c r="POD1339" i="8" s="1"/>
  <c r="POT1329" i="8"/>
  <c r="POT1333" i="8" s="1"/>
  <c r="POT1339" i="8" s="1"/>
  <c r="PPJ1329" i="8"/>
  <c r="PPJ1333" i="8" s="1"/>
  <c r="PPJ1339" i="8" s="1"/>
  <c r="PPZ1329" i="8"/>
  <c r="PPZ1333" i="8" s="1"/>
  <c r="PPZ1339" i="8" s="1"/>
  <c r="PQP1329" i="8"/>
  <c r="PQP1333" i="8" s="1"/>
  <c r="PQP1339" i="8" s="1"/>
  <c r="PRF1329" i="8"/>
  <c r="PRF1333" i="8" s="1"/>
  <c r="PRF1339" i="8" s="1"/>
  <c r="PRV1329" i="8"/>
  <c r="PRV1333" i="8" s="1"/>
  <c r="PRV1339" i="8" s="1"/>
  <c r="PSL1329" i="8"/>
  <c r="PSL1333" i="8" s="1"/>
  <c r="PSL1339" i="8" s="1"/>
  <c r="PTB1329" i="8"/>
  <c r="PTB1333" i="8" s="1"/>
  <c r="PTB1339" i="8" s="1"/>
  <c r="PTR1329" i="8"/>
  <c r="PTR1333" i="8" s="1"/>
  <c r="PTR1339" i="8" s="1"/>
  <c r="PUH1329" i="8"/>
  <c r="PUH1333" i="8" s="1"/>
  <c r="PUH1339" i="8" s="1"/>
  <c r="PUX1329" i="8"/>
  <c r="PUX1333" i="8" s="1"/>
  <c r="PUX1339" i="8" s="1"/>
  <c r="PVN1329" i="8"/>
  <c r="PVN1333" i="8" s="1"/>
  <c r="PVN1339" i="8" s="1"/>
  <c r="PWD1329" i="8"/>
  <c r="PWD1333" i="8" s="1"/>
  <c r="PWD1339" i="8" s="1"/>
  <c r="PWT1329" i="8"/>
  <c r="PWT1333" i="8" s="1"/>
  <c r="PWT1339" i="8" s="1"/>
  <c r="PXJ1329" i="8"/>
  <c r="PXJ1333" i="8" s="1"/>
  <c r="PXJ1339" i="8" s="1"/>
  <c r="PXZ1329" i="8"/>
  <c r="PXZ1333" i="8" s="1"/>
  <c r="PXZ1339" i="8" s="1"/>
  <c r="PYP1329" i="8"/>
  <c r="PYP1333" i="8" s="1"/>
  <c r="PYP1339" i="8" s="1"/>
  <c r="PZF1329" i="8"/>
  <c r="PZF1333" i="8" s="1"/>
  <c r="PZF1339" i="8" s="1"/>
  <c r="PZV1329" i="8"/>
  <c r="PZV1333" i="8" s="1"/>
  <c r="PZV1339" i="8" s="1"/>
  <c r="QAL1329" i="8"/>
  <c r="QAL1333" i="8" s="1"/>
  <c r="QAL1339" i="8" s="1"/>
  <c r="QBB1329" i="8"/>
  <c r="QBB1333" i="8" s="1"/>
  <c r="QBB1339" i="8" s="1"/>
  <c r="QBR1329" i="8"/>
  <c r="QBR1333" i="8" s="1"/>
  <c r="QBR1339" i="8" s="1"/>
  <c r="QCH1329" i="8"/>
  <c r="QCH1333" i="8" s="1"/>
  <c r="QCH1339" i="8" s="1"/>
  <c r="QCX1329" i="8"/>
  <c r="QCX1333" i="8" s="1"/>
  <c r="QCX1339" i="8" s="1"/>
  <c r="QDN1329" i="8"/>
  <c r="QDN1333" i="8" s="1"/>
  <c r="QDN1339" i="8" s="1"/>
  <c r="QED1329" i="8"/>
  <c r="QED1333" i="8" s="1"/>
  <c r="QED1339" i="8" s="1"/>
  <c r="QET1329" i="8"/>
  <c r="QET1333" i="8" s="1"/>
  <c r="QET1339" i="8" s="1"/>
  <c r="QFJ1329" i="8"/>
  <c r="QFJ1333" i="8" s="1"/>
  <c r="QFJ1339" i="8" s="1"/>
  <c r="QFZ1329" i="8"/>
  <c r="QFZ1333" i="8" s="1"/>
  <c r="QFZ1339" i="8" s="1"/>
  <c r="QGP1329" i="8"/>
  <c r="QGP1333" i="8" s="1"/>
  <c r="QGP1339" i="8" s="1"/>
  <c r="QHF1329" i="8"/>
  <c r="QHF1333" i="8" s="1"/>
  <c r="QHF1339" i="8" s="1"/>
  <c r="QHV1329" i="8"/>
  <c r="QHV1333" i="8" s="1"/>
  <c r="QHV1339" i="8" s="1"/>
  <c r="QIL1329" i="8"/>
  <c r="QIL1333" i="8" s="1"/>
  <c r="QIL1339" i="8" s="1"/>
  <c r="QJB1329" i="8"/>
  <c r="QJB1333" i="8" s="1"/>
  <c r="QJB1339" i="8" s="1"/>
  <c r="QJR1329" i="8"/>
  <c r="QJR1333" i="8" s="1"/>
  <c r="QJR1339" i="8" s="1"/>
  <c r="QKH1329" i="8"/>
  <c r="QKH1333" i="8" s="1"/>
  <c r="QKH1339" i="8" s="1"/>
  <c r="QKX1329" i="8"/>
  <c r="QKX1333" i="8" s="1"/>
  <c r="QKX1339" i="8" s="1"/>
  <c r="QLN1329" i="8"/>
  <c r="QLN1333" i="8" s="1"/>
  <c r="QLN1339" i="8" s="1"/>
  <c r="QMD1329" i="8"/>
  <c r="QMD1333" i="8" s="1"/>
  <c r="QMD1339" i="8" s="1"/>
  <c r="QMT1329" i="8"/>
  <c r="QMT1333" i="8" s="1"/>
  <c r="QMT1339" i="8" s="1"/>
  <c r="QNJ1329" i="8"/>
  <c r="QNJ1333" i="8" s="1"/>
  <c r="QNJ1339" i="8" s="1"/>
  <c r="QNZ1329" i="8"/>
  <c r="QNZ1333" i="8" s="1"/>
  <c r="QNZ1339" i="8" s="1"/>
  <c r="QOP1329" i="8"/>
  <c r="QOP1333" i="8" s="1"/>
  <c r="QOP1339" i="8" s="1"/>
  <c r="QPF1329" i="8"/>
  <c r="QPF1333" i="8" s="1"/>
  <c r="QPF1339" i="8" s="1"/>
  <c r="QPV1329" i="8"/>
  <c r="QPV1333" i="8" s="1"/>
  <c r="QPV1339" i="8" s="1"/>
  <c r="QQL1329" i="8"/>
  <c r="QQL1333" i="8" s="1"/>
  <c r="QQL1339" i="8" s="1"/>
  <c r="QRB1329" i="8"/>
  <c r="QRB1333" i="8" s="1"/>
  <c r="QRB1339" i="8" s="1"/>
  <c r="QRR1329" i="8"/>
  <c r="QRR1333" i="8" s="1"/>
  <c r="QRR1339" i="8" s="1"/>
  <c r="QSH1329" i="8"/>
  <c r="QSH1333" i="8" s="1"/>
  <c r="QSH1339" i="8" s="1"/>
  <c r="QSX1329" i="8"/>
  <c r="QSX1333" i="8" s="1"/>
  <c r="QSX1339" i="8" s="1"/>
  <c r="QTN1329" i="8"/>
  <c r="QTN1333" i="8" s="1"/>
  <c r="QTN1339" i="8" s="1"/>
  <c r="QUD1329" i="8"/>
  <c r="QUD1333" i="8" s="1"/>
  <c r="QUD1339" i="8" s="1"/>
  <c r="QUT1329" i="8"/>
  <c r="QUT1333" i="8" s="1"/>
  <c r="QUT1339" i="8" s="1"/>
  <c r="QVJ1329" i="8"/>
  <c r="QVJ1333" i="8" s="1"/>
  <c r="QVJ1339" i="8" s="1"/>
  <c r="QVZ1329" i="8"/>
  <c r="QVZ1333" i="8" s="1"/>
  <c r="QVZ1339" i="8" s="1"/>
  <c r="QWP1329" i="8"/>
  <c r="QWP1333" i="8" s="1"/>
  <c r="QWP1339" i="8" s="1"/>
  <c r="QXF1329" i="8"/>
  <c r="QXF1333" i="8" s="1"/>
  <c r="QXF1339" i="8" s="1"/>
  <c r="QXV1329" i="8"/>
  <c r="QXV1333" i="8" s="1"/>
  <c r="QXV1339" i="8" s="1"/>
  <c r="QYL1329" i="8"/>
  <c r="QYL1333" i="8" s="1"/>
  <c r="QYL1339" i="8" s="1"/>
  <c r="QZB1329" i="8"/>
  <c r="QZB1333" i="8" s="1"/>
  <c r="QZB1339" i="8" s="1"/>
  <c r="QZR1329" i="8"/>
  <c r="QZR1333" i="8" s="1"/>
  <c r="QZR1339" i="8" s="1"/>
  <c r="RAH1329" i="8"/>
  <c r="RAH1333" i="8" s="1"/>
  <c r="RAH1339" i="8" s="1"/>
  <c r="RAX1329" i="8"/>
  <c r="RAX1333" i="8" s="1"/>
  <c r="RAX1339" i="8" s="1"/>
  <c r="RBN1329" i="8"/>
  <c r="RBN1333" i="8" s="1"/>
  <c r="RBN1339" i="8" s="1"/>
  <c r="RCD1329" i="8"/>
  <c r="RCD1333" i="8" s="1"/>
  <c r="RCD1339" i="8" s="1"/>
  <c r="RCT1329" i="8"/>
  <c r="RCT1333" i="8" s="1"/>
  <c r="RCT1339" i="8" s="1"/>
  <c r="RDJ1329" i="8"/>
  <c r="RDJ1333" i="8" s="1"/>
  <c r="RDJ1339" i="8" s="1"/>
  <c r="RDZ1329" i="8"/>
  <c r="RDZ1333" i="8" s="1"/>
  <c r="RDZ1339" i="8" s="1"/>
  <c r="REP1329" i="8"/>
  <c r="REP1333" i="8" s="1"/>
  <c r="REP1339" i="8" s="1"/>
  <c r="RFF1329" i="8"/>
  <c r="RFF1333" i="8" s="1"/>
  <c r="RFF1339" i="8" s="1"/>
  <c r="RFV1329" i="8"/>
  <c r="RFV1333" i="8" s="1"/>
  <c r="RFV1339" i="8" s="1"/>
  <c r="RGL1329" i="8"/>
  <c r="RGL1333" i="8" s="1"/>
  <c r="RGL1339" i="8" s="1"/>
  <c r="RHB1329" i="8"/>
  <c r="RHB1333" i="8" s="1"/>
  <c r="RHB1339" i="8" s="1"/>
  <c r="RHR1329" i="8"/>
  <c r="RHR1333" i="8" s="1"/>
  <c r="RHR1339" i="8" s="1"/>
  <c r="RIH1329" i="8"/>
  <c r="RIH1333" i="8" s="1"/>
  <c r="RIH1339" i="8" s="1"/>
  <c r="RIX1329" i="8"/>
  <c r="RIX1333" i="8" s="1"/>
  <c r="RIX1339" i="8" s="1"/>
  <c r="RJN1329" i="8"/>
  <c r="RJN1333" i="8" s="1"/>
  <c r="RJN1339" i="8" s="1"/>
  <c r="RKD1329" i="8"/>
  <c r="RKD1333" i="8" s="1"/>
  <c r="RKD1339" i="8" s="1"/>
  <c r="RKT1329" i="8"/>
  <c r="RKT1333" i="8" s="1"/>
  <c r="RKT1339" i="8" s="1"/>
  <c r="RLJ1329" i="8"/>
  <c r="RLJ1333" i="8" s="1"/>
  <c r="RLJ1339" i="8" s="1"/>
  <c r="RLZ1329" i="8"/>
  <c r="RLZ1333" i="8" s="1"/>
  <c r="RLZ1339" i="8" s="1"/>
  <c r="RMP1329" i="8"/>
  <c r="RMP1333" i="8" s="1"/>
  <c r="RMP1339" i="8" s="1"/>
  <c r="RNF1329" i="8"/>
  <c r="RNF1333" i="8" s="1"/>
  <c r="RNF1339" i="8" s="1"/>
  <c r="RNV1329" i="8"/>
  <c r="RNV1333" i="8" s="1"/>
  <c r="RNV1339" i="8" s="1"/>
  <c r="ROL1329" i="8"/>
  <c r="ROL1333" i="8" s="1"/>
  <c r="ROL1339" i="8" s="1"/>
  <c r="RPB1329" i="8"/>
  <c r="RPB1333" i="8" s="1"/>
  <c r="RPB1339" i="8" s="1"/>
  <c r="RPR1329" i="8"/>
  <c r="RPR1333" i="8" s="1"/>
  <c r="RPR1339" i="8" s="1"/>
  <c r="RQH1329" i="8"/>
  <c r="RQH1333" i="8" s="1"/>
  <c r="RQH1339" i="8" s="1"/>
  <c r="RQX1329" i="8"/>
  <c r="RQX1333" i="8" s="1"/>
  <c r="RQX1339" i="8" s="1"/>
  <c r="RRN1329" i="8"/>
  <c r="RRN1333" i="8" s="1"/>
  <c r="RRN1339" i="8" s="1"/>
  <c r="RSD1329" i="8"/>
  <c r="RSD1333" i="8" s="1"/>
  <c r="RSD1339" i="8" s="1"/>
  <c r="RST1329" i="8"/>
  <c r="RST1333" i="8" s="1"/>
  <c r="RST1339" i="8" s="1"/>
  <c r="RTJ1329" i="8"/>
  <c r="RTJ1333" i="8" s="1"/>
  <c r="RTJ1339" i="8" s="1"/>
  <c r="RTZ1329" i="8"/>
  <c r="RTZ1333" i="8" s="1"/>
  <c r="RTZ1339" i="8" s="1"/>
  <c r="RUP1329" i="8"/>
  <c r="RUP1333" i="8" s="1"/>
  <c r="RUP1339" i="8" s="1"/>
  <c r="RVF1329" i="8"/>
  <c r="RVF1333" i="8" s="1"/>
  <c r="RVF1339" i="8" s="1"/>
  <c r="RVV1329" i="8"/>
  <c r="RVV1333" i="8" s="1"/>
  <c r="RVV1339" i="8" s="1"/>
  <c r="RWL1329" i="8"/>
  <c r="RWL1333" i="8" s="1"/>
  <c r="RWL1339" i="8" s="1"/>
  <c r="RXB1329" i="8"/>
  <c r="RXB1333" i="8" s="1"/>
  <c r="RXB1339" i="8" s="1"/>
  <c r="RXR1329" i="8"/>
  <c r="RXR1333" i="8" s="1"/>
  <c r="RXR1339" i="8" s="1"/>
  <c r="RYH1329" i="8"/>
  <c r="RYH1333" i="8" s="1"/>
  <c r="RYH1339" i="8" s="1"/>
  <c r="RYX1329" i="8"/>
  <c r="RYX1333" i="8" s="1"/>
  <c r="RYX1339" i="8" s="1"/>
  <c r="RZN1329" i="8"/>
  <c r="RZN1333" i="8" s="1"/>
  <c r="RZN1339" i="8" s="1"/>
  <c r="SAD1329" i="8"/>
  <c r="SAD1333" i="8" s="1"/>
  <c r="SAD1339" i="8" s="1"/>
  <c r="SAT1329" i="8"/>
  <c r="SAT1333" i="8" s="1"/>
  <c r="SAT1339" i="8" s="1"/>
  <c r="SBJ1329" i="8"/>
  <c r="SBJ1333" i="8" s="1"/>
  <c r="SBJ1339" i="8" s="1"/>
  <c r="SBZ1329" i="8"/>
  <c r="SBZ1333" i="8" s="1"/>
  <c r="SBZ1339" i="8" s="1"/>
  <c r="SCP1329" i="8"/>
  <c r="SCP1333" i="8" s="1"/>
  <c r="SCP1339" i="8" s="1"/>
  <c r="SDF1329" i="8"/>
  <c r="SDF1333" i="8" s="1"/>
  <c r="SDF1339" i="8" s="1"/>
  <c r="SDV1329" i="8"/>
  <c r="SDV1333" i="8" s="1"/>
  <c r="SDV1339" i="8" s="1"/>
  <c r="SEL1329" i="8"/>
  <c r="SEL1333" i="8" s="1"/>
  <c r="SEL1339" i="8" s="1"/>
  <c r="SFB1329" i="8"/>
  <c r="SFB1333" i="8" s="1"/>
  <c r="SFB1339" i="8" s="1"/>
  <c r="SFR1329" i="8"/>
  <c r="SFR1333" i="8" s="1"/>
  <c r="SFR1339" i="8" s="1"/>
  <c r="SGH1329" i="8"/>
  <c r="SGH1333" i="8" s="1"/>
  <c r="SGH1339" i="8" s="1"/>
  <c r="SGX1329" i="8"/>
  <c r="SGX1333" i="8" s="1"/>
  <c r="SGX1339" i="8" s="1"/>
  <c r="SHN1329" i="8"/>
  <c r="SHN1333" i="8" s="1"/>
  <c r="SHN1339" i="8" s="1"/>
  <c r="SID1329" i="8"/>
  <c r="SID1333" i="8" s="1"/>
  <c r="SID1339" i="8" s="1"/>
  <c r="SIT1329" i="8"/>
  <c r="SIT1333" i="8" s="1"/>
  <c r="SIT1339" i="8" s="1"/>
  <c r="SJJ1329" i="8"/>
  <c r="SJJ1333" i="8" s="1"/>
  <c r="SJJ1339" i="8" s="1"/>
  <c r="SJZ1329" i="8"/>
  <c r="SJZ1333" i="8" s="1"/>
  <c r="SJZ1339" i="8" s="1"/>
  <c r="SKP1329" i="8"/>
  <c r="SKP1333" i="8" s="1"/>
  <c r="SKP1339" i="8" s="1"/>
  <c r="SLF1329" i="8"/>
  <c r="SLF1333" i="8" s="1"/>
  <c r="SLF1339" i="8" s="1"/>
  <c r="SLV1329" i="8"/>
  <c r="SLV1333" i="8" s="1"/>
  <c r="SLV1339" i="8" s="1"/>
  <c r="SML1329" i="8"/>
  <c r="SML1333" i="8" s="1"/>
  <c r="SML1339" i="8" s="1"/>
  <c r="SNB1329" i="8"/>
  <c r="SNB1333" i="8" s="1"/>
  <c r="SNB1339" i="8" s="1"/>
  <c r="SNR1329" i="8"/>
  <c r="SNR1333" i="8" s="1"/>
  <c r="SNR1339" i="8" s="1"/>
  <c r="SOH1329" i="8"/>
  <c r="SOH1333" i="8" s="1"/>
  <c r="SOH1339" i="8" s="1"/>
  <c r="SOX1329" i="8"/>
  <c r="SOX1333" i="8" s="1"/>
  <c r="SOX1339" i="8" s="1"/>
  <c r="SPN1329" i="8"/>
  <c r="SPN1333" i="8" s="1"/>
  <c r="SPN1339" i="8" s="1"/>
  <c r="SQD1329" i="8"/>
  <c r="SQD1333" i="8" s="1"/>
  <c r="SQD1339" i="8" s="1"/>
  <c r="SQT1329" i="8"/>
  <c r="SQT1333" i="8" s="1"/>
  <c r="SQT1339" i="8" s="1"/>
  <c r="SRJ1329" i="8"/>
  <c r="SRJ1333" i="8" s="1"/>
  <c r="SRJ1339" i="8" s="1"/>
  <c r="SRZ1329" i="8"/>
  <c r="SRZ1333" i="8" s="1"/>
  <c r="SRZ1339" i="8" s="1"/>
  <c r="SSP1329" i="8"/>
  <c r="SSP1333" i="8" s="1"/>
  <c r="SSP1339" i="8" s="1"/>
  <c r="STF1329" i="8"/>
  <c r="STF1333" i="8" s="1"/>
  <c r="STF1339" i="8" s="1"/>
  <c r="STV1329" i="8"/>
  <c r="STV1333" i="8" s="1"/>
  <c r="STV1339" i="8" s="1"/>
  <c r="SUL1329" i="8"/>
  <c r="SUL1333" i="8" s="1"/>
  <c r="SUL1339" i="8" s="1"/>
  <c r="SVB1329" i="8"/>
  <c r="SVB1333" i="8" s="1"/>
  <c r="SVB1339" i="8" s="1"/>
  <c r="SVR1329" i="8"/>
  <c r="SVR1333" i="8" s="1"/>
  <c r="SVR1339" i="8" s="1"/>
  <c r="SWH1329" i="8"/>
  <c r="SWH1333" i="8" s="1"/>
  <c r="SWH1339" i="8" s="1"/>
  <c r="SWX1329" i="8"/>
  <c r="SWX1333" i="8" s="1"/>
  <c r="SWX1339" i="8" s="1"/>
  <c r="SXN1329" i="8"/>
  <c r="SXN1333" i="8" s="1"/>
  <c r="SXN1339" i="8" s="1"/>
  <c r="SYD1329" i="8"/>
  <c r="SYD1333" i="8" s="1"/>
  <c r="SYD1339" i="8" s="1"/>
  <c r="SYT1329" i="8"/>
  <c r="SYT1333" i="8" s="1"/>
  <c r="SYT1339" i="8" s="1"/>
  <c r="SZJ1329" i="8"/>
  <c r="SZJ1333" i="8" s="1"/>
  <c r="SZJ1339" i="8" s="1"/>
  <c r="SZZ1329" i="8"/>
  <c r="SZZ1333" i="8" s="1"/>
  <c r="SZZ1339" i="8" s="1"/>
  <c r="TAP1329" i="8"/>
  <c r="TAP1333" i="8" s="1"/>
  <c r="TAP1339" i="8" s="1"/>
  <c r="TBF1329" i="8"/>
  <c r="TBF1333" i="8" s="1"/>
  <c r="TBF1339" i="8" s="1"/>
  <c r="TBV1329" i="8"/>
  <c r="TBV1333" i="8" s="1"/>
  <c r="TBV1339" i="8" s="1"/>
  <c r="TCL1329" i="8"/>
  <c r="TCL1333" i="8" s="1"/>
  <c r="TCL1339" i="8" s="1"/>
  <c r="TDB1329" i="8"/>
  <c r="TDB1333" i="8" s="1"/>
  <c r="TDB1339" i="8" s="1"/>
  <c r="TDR1329" i="8"/>
  <c r="TDR1333" i="8" s="1"/>
  <c r="TDR1339" i="8" s="1"/>
  <c r="TEH1329" i="8"/>
  <c r="TEH1333" i="8" s="1"/>
  <c r="TEH1339" i="8" s="1"/>
  <c r="TEX1329" i="8"/>
  <c r="TEX1333" i="8" s="1"/>
  <c r="TEX1339" i="8" s="1"/>
  <c r="TFN1329" i="8"/>
  <c r="TFN1333" i="8" s="1"/>
  <c r="TFN1339" i="8" s="1"/>
  <c r="TGD1329" i="8"/>
  <c r="TGD1333" i="8" s="1"/>
  <c r="TGD1339" i="8" s="1"/>
  <c r="TGT1329" i="8"/>
  <c r="TGT1333" i="8" s="1"/>
  <c r="TGT1339" i="8" s="1"/>
  <c r="THJ1329" i="8"/>
  <c r="THJ1333" i="8" s="1"/>
  <c r="THJ1339" i="8" s="1"/>
  <c r="THZ1329" i="8"/>
  <c r="THZ1333" i="8" s="1"/>
  <c r="THZ1339" i="8" s="1"/>
  <c r="TIP1329" i="8"/>
  <c r="TIP1333" i="8" s="1"/>
  <c r="TIP1339" i="8" s="1"/>
  <c r="TJF1329" i="8"/>
  <c r="TJF1333" i="8" s="1"/>
  <c r="TJF1339" i="8" s="1"/>
  <c r="TJV1329" i="8"/>
  <c r="TJV1333" i="8" s="1"/>
  <c r="TJV1339" i="8" s="1"/>
  <c r="TKL1329" i="8"/>
  <c r="TKL1333" i="8" s="1"/>
  <c r="TKL1339" i="8" s="1"/>
  <c r="TLB1329" i="8"/>
  <c r="TLB1333" i="8" s="1"/>
  <c r="TLB1339" i="8" s="1"/>
  <c r="TLR1329" i="8"/>
  <c r="TLR1333" i="8" s="1"/>
  <c r="TLR1339" i="8" s="1"/>
  <c r="TMH1329" i="8"/>
  <c r="TMH1333" i="8" s="1"/>
  <c r="TMH1339" i="8" s="1"/>
  <c r="TMX1329" i="8"/>
  <c r="TMX1333" i="8" s="1"/>
  <c r="TMX1339" i="8" s="1"/>
  <c r="TNN1329" i="8"/>
  <c r="TNN1333" i="8" s="1"/>
  <c r="TNN1339" i="8" s="1"/>
  <c r="TOD1329" i="8"/>
  <c r="TOD1333" i="8" s="1"/>
  <c r="TOD1339" i="8" s="1"/>
  <c r="TOT1329" i="8"/>
  <c r="TOT1333" i="8" s="1"/>
  <c r="TOT1339" i="8" s="1"/>
  <c r="TPJ1329" i="8"/>
  <c r="TPJ1333" i="8" s="1"/>
  <c r="TPJ1339" i="8" s="1"/>
  <c r="TPZ1329" i="8"/>
  <c r="TPZ1333" i="8" s="1"/>
  <c r="TPZ1339" i="8" s="1"/>
  <c r="TQP1329" i="8"/>
  <c r="TQP1333" i="8" s="1"/>
  <c r="TQP1339" i="8" s="1"/>
  <c r="TRF1329" i="8"/>
  <c r="TRF1333" i="8" s="1"/>
  <c r="TRF1339" i="8" s="1"/>
  <c r="TRV1329" i="8"/>
  <c r="TRV1333" i="8" s="1"/>
  <c r="TRV1339" i="8" s="1"/>
  <c r="TSL1329" i="8"/>
  <c r="TSL1333" i="8" s="1"/>
  <c r="TSL1339" i="8" s="1"/>
  <c r="TTB1329" i="8"/>
  <c r="TTB1333" i="8" s="1"/>
  <c r="TTB1339" i="8" s="1"/>
  <c r="TTR1329" i="8"/>
  <c r="TTR1333" i="8" s="1"/>
  <c r="TTR1339" i="8" s="1"/>
  <c r="TUH1329" i="8"/>
  <c r="TUH1333" i="8" s="1"/>
  <c r="TUH1339" i="8" s="1"/>
  <c r="TUX1329" i="8"/>
  <c r="TUX1333" i="8" s="1"/>
  <c r="TUX1339" i="8" s="1"/>
  <c r="TVN1329" i="8"/>
  <c r="TVN1333" i="8" s="1"/>
  <c r="TVN1339" i="8" s="1"/>
  <c r="TWD1329" i="8"/>
  <c r="TWD1333" i="8" s="1"/>
  <c r="TWD1339" i="8" s="1"/>
  <c r="TWT1329" i="8"/>
  <c r="TWT1333" i="8" s="1"/>
  <c r="TWT1339" i="8" s="1"/>
  <c r="TXJ1329" i="8"/>
  <c r="TXJ1333" i="8" s="1"/>
  <c r="TXJ1339" i="8" s="1"/>
  <c r="TXZ1329" i="8"/>
  <c r="TXZ1333" i="8" s="1"/>
  <c r="TXZ1339" i="8" s="1"/>
  <c r="TYP1329" i="8"/>
  <c r="TYP1333" i="8" s="1"/>
  <c r="TYP1339" i="8" s="1"/>
  <c r="TZF1329" i="8"/>
  <c r="TZF1333" i="8" s="1"/>
  <c r="TZF1339" i="8" s="1"/>
  <c r="TZV1329" i="8"/>
  <c r="TZV1333" i="8" s="1"/>
  <c r="TZV1339" i="8" s="1"/>
  <c r="UAL1329" i="8"/>
  <c r="UAL1333" i="8" s="1"/>
  <c r="UAL1339" i="8" s="1"/>
  <c r="UBB1329" i="8"/>
  <c r="UBB1333" i="8" s="1"/>
  <c r="UBB1339" i="8" s="1"/>
  <c r="UBR1329" i="8"/>
  <c r="UBR1333" i="8" s="1"/>
  <c r="UBR1339" i="8" s="1"/>
  <c r="UCH1329" i="8"/>
  <c r="UCH1333" i="8" s="1"/>
  <c r="UCH1339" i="8" s="1"/>
  <c r="UCX1329" i="8"/>
  <c r="UCX1333" i="8" s="1"/>
  <c r="UCX1339" i="8" s="1"/>
  <c r="UDN1329" i="8"/>
  <c r="UDN1333" i="8" s="1"/>
  <c r="UDN1339" i="8" s="1"/>
  <c r="UED1329" i="8"/>
  <c r="UED1333" i="8" s="1"/>
  <c r="UED1339" i="8" s="1"/>
  <c r="UET1329" i="8"/>
  <c r="UET1333" i="8" s="1"/>
  <c r="UET1339" i="8" s="1"/>
  <c r="UFJ1329" i="8"/>
  <c r="UFJ1333" i="8" s="1"/>
  <c r="UFJ1339" i="8" s="1"/>
  <c r="UFZ1329" i="8"/>
  <c r="UFZ1333" i="8" s="1"/>
  <c r="UFZ1339" i="8" s="1"/>
  <c r="UGP1329" i="8"/>
  <c r="UGP1333" i="8" s="1"/>
  <c r="UGP1339" i="8" s="1"/>
  <c r="UHF1329" i="8"/>
  <c r="UHF1333" i="8" s="1"/>
  <c r="UHF1339" i="8" s="1"/>
  <c r="UHV1329" i="8"/>
  <c r="UHV1333" i="8" s="1"/>
  <c r="UHV1339" i="8" s="1"/>
  <c r="UIL1329" i="8"/>
  <c r="UIL1333" i="8" s="1"/>
  <c r="UIL1339" i="8" s="1"/>
  <c r="UJB1329" i="8"/>
  <c r="UJB1333" i="8" s="1"/>
  <c r="UJB1339" i="8" s="1"/>
  <c r="UJR1329" i="8"/>
  <c r="UJR1333" i="8" s="1"/>
  <c r="UJR1339" i="8" s="1"/>
  <c r="UKH1329" i="8"/>
  <c r="UKH1333" i="8" s="1"/>
  <c r="UKH1339" i="8" s="1"/>
  <c r="UKX1329" i="8"/>
  <c r="UKX1333" i="8" s="1"/>
  <c r="UKX1339" i="8" s="1"/>
  <c r="ULN1329" i="8"/>
  <c r="ULN1333" i="8" s="1"/>
  <c r="ULN1339" i="8" s="1"/>
  <c r="UMD1329" i="8"/>
  <c r="UMD1333" i="8" s="1"/>
  <c r="UMD1339" i="8" s="1"/>
  <c r="UMT1329" i="8"/>
  <c r="UMT1333" i="8" s="1"/>
  <c r="UMT1339" i="8" s="1"/>
  <c r="UNJ1329" i="8"/>
  <c r="UNJ1333" i="8" s="1"/>
  <c r="UNJ1339" i="8" s="1"/>
  <c r="UNZ1329" i="8"/>
  <c r="UNZ1333" i="8" s="1"/>
  <c r="UNZ1339" i="8" s="1"/>
  <c r="UOP1329" i="8"/>
  <c r="UOP1333" i="8" s="1"/>
  <c r="UOP1339" i="8" s="1"/>
  <c r="UPF1329" i="8"/>
  <c r="UPF1333" i="8" s="1"/>
  <c r="UPF1339" i="8" s="1"/>
  <c r="UPV1329" i="8"/>
  <c r="UPV1333" i="8" s="1"/>
  <c r="UPV1339" i="8" s="1"/>
  <c r="UQL1329" i="8"/>
  <c r="UQL1333" i="8" s="1"/>
  <c r="UQL1339" i="8" s="1"/>
  <c r="URB1329" i="8"/>
  <c r="URB1333" i="8" s="1"/>
  <c r="URB1339" i="8" s="1"/>
  <c r="URR1329" i="8"/>
  <c r="URR1333" i="8" s="1"/>
  <c r="URR1339" i="8" s="1"/>
  <c r="USH1329" i="8"/>
  <c r="USH1333" i="8" s="1"/>
  <c r="USH1339" i="8" s="1"/>
  <c r="USX1329" i="8"/>
  <c r="USX1333" i="8" s="1"/>
  <c r="USX1339" i="8" s="1"/>
  <c r="UTN1329" i="8"/>
  <c r="UTN1333" i="8" s="1"/>
  <c r="UTN1339" i="8" s="1"/>
  <c r="UUD1329" i="8"/>
  <c r="UUD1333" i="8" s="1"/>
  <c r="UUD1339" i="8" s="1"/>
  <c r="UUT1329" i="8"/>
  <c r="UUT1333" i="8" s="1"/>
  <c r="UUT1339" i="8" s="1"/>
  <c r="UVJ1329" i="8"/>
  <c r="UVJ1333" i="8" s="1"/>
  <c r="UVJ1339" i="8" s="1"/>
  <c r="UVZ1329" i="8"/>
  <c r="UVZ1333" i="8" s="1"/>
  <c r="UVZ1339" i="8" s="1"/>
  <c r="UWP1329" i="8"/>
  <c r="UWP1333" i="8" s="1"/>
  <c r="UWP1339" i="8" s="1"/>
  <c r="UXF1329" i="8"/>
  <c r="UXF1333" i="8" s="1"/>
  <c r="UXF1339" i="8" s="1"/>
  <c r="UXV1329" i="8"/>
  <c r="UXV1333" i="8" s="1"/>
  <c r="UXV1339" i="8" s="1"/>
  <c r="UYL1329" i="8"/>
  <c r="UYL1333" i="8" s="1"/>
  <c r="UYL1339" i="8" s="1"/>
  <c r="UZB1329" i="8"/>
  <c r="UZB1333" i="8" s="1"/>
  <c r="UZB1339" i="8" s="1"/>
  <c r="UZR1329" i="8"/>
  <c r="UZR1333" i="8" s="1"/>
  <c r="UZR1339" i="8" s="1"/>
  <c r="VAH1329" i="8"/>
  <c r="VAH1333" i="8" s="1"/>
  <c r="VAH1339" i="8" s="1"/>
  <c r="VAX1329" i="8"/>
  <c r="VAX1333" i="8" s="1"/>
  <c r="VAX1339" i="8" s="1"/>
  <c r="VBN1329" i="8"/>
  <c r="VBN1333" i="8" s="1"/>
  <c r="VBN1339" i="8" s="1"/>
  <c r="VCD1329" i="8"/>
  <c r="VCD1333" i="8" s="1"/>
  <c r="VCD1339" i="8" s="1"/>
  <c r="VCT1329" i="8"/>
  <c r="VCT1333" i="8" s="1"/>
  <c r="VCT1339" i="8" s="1"/>
  <c r="VDJ1329" i="8"/>
  <c r="VDJ1333" i="8" s="1"/>
  <c r="VDJ1339" i="8" s="1"/>
  <c r="VDZ1329" i="8"/>
  <c r="VDZ1333" i="8" s="1"/>
  <c r="VDZ1339" i="8" s="1"/>
  <c r="VEP1329" i="8"/>
  <c r="VEP1333" i="8" s="1"/>
  <c r="VEP1339" i="8" s="1"/>
  <c r="VFF1329" i="8"/>
  <c r="VFF1333" i="8" s="1"/>
  <c r="VFF1339" i="8" s="1"/>
  <c r="VFV1329" i="8"/>
  <c r="VFV1333" i="8" s="1"/>
  <c r="VFV1339" i="8" s="1"/>
  <c r="VGL1329" i="8"/>
  <c r="VGL1333" i="8" s="1"/>
  <c r="VGL1339" i="8" s="1"/>
  <c r="VHB1329" i="8"/>
  <c r="VHB1333" i="8" s="1"/>
  <c r="VHB1339" i="8" s="1"/>
  <c r="VHR1329" i="8"/>
  <c r="VHR1333" i="8" s="1"/>
  <c r="VHR1339" i="8" s="1"/>
  <c r="VIH1329" i="8"/>
  <c r="VIH1333" i="8" s="1"/>
  <c r="VIH1339" i="8" s="1"/>
  <c r="VIX1329" i="8"/>
  <c r="VIX1333" i="8" s="1"/>
  <c r="VIX1339" i="8" s="1"/>
  <c r="VJN1329" i="8"/>
  <c r="VJN1333" i="8" s="1"/>
  <c r="VJN1339" i="8" s="1"/>
  <c r="VKD1329" i="8"/>
  <c r="VKD1333" i="8" s="1"/>
  <c r="VKD1339" i="8" s="1"/>
  <c r="VKT1329" i="8"/>
  <c r="VKT1333" i="8" s="1"/>
  <c r="VKT1339" i="8" s="1"/>
  <c r="VLJ1329" i="8"/>
  <c r="VLJ1333" i="8" s="1"/>
  <c r="VLJ1339" i="8" s="1"/>
  <c r="VLZ1329" i="8"/>
  <c r="VLZ1333" i="8" s="1"/>
  <c r="VLZ1339" i="8" s="1"/>
  <c r="VMP1329" i="8"/>
  <c r="VMP1333" i="8" s="1"/>
  <c r="VMP1339" i="8" s="1"/>
  <c r="VNF1329" i="8"/>
  <c r="VNF1333" i="8" s="1"/>
  <c r="VNF1339" i="8" s="1"/>
  <c r="VNV1329" i="8"/>
  <c r="VNV1333" i="8" s="1"/>
  <c r="VNV1339" i="8" s="1"/>
  <c r="VOL1329" i="8"/>
  <c r="VOL1333" i="8" s="1"/>
  <c r="VOL1339" i="8" s="1"/>
  <c r="VPB1329" i="8"/>
  <c r="VPB1333" i="8" s="1"/>
  <c r="VPB1339" i="8" s="1"/>
  <c r="VPR1329" i="8"/>
  <c r="VPR1333" i="8" s="1"/>
  <c r="VPR1339" i="8" s="1"/>
  <c r="VQH1329" i="8"/>
  <c r="VQH1333" i="8" s="1"/>
  <c r="VQH1339" i="8" s="1"/>
  <c r="VQX1329" i="8"/>
  <c r="VQX1333" i="8" s="1"/>
  <c r="VQX1339" i="8" s="1"/>
  <c r="VRN1329" i="8"/>
  <c r="VRN1333" i="8" s="1"/>
  <c r="VRN1339" i="8" s="1"/>
  <c r="VSD1329" i="8"/>
  <c r="VSD1333" i="8" s="1"/>
  <c r="VSD1339" i="8" s="1"/>
  <c r="VST1329" i="8"/>
  <c r="VST1333" i="8" s="1"/>
  <c r="VST1339" i="8" s="1"/>
  <c r="VTJ1329" i="8"/>
  <c r="VTJ1333" i="8" s="1"/>
  <c r="VTJ1339" i="8" s="1"/>
  <c r="VTZ1329" i="8"/>
  <c r="VTZ1333" i="8" s="1"/>
  <c r="VTZ1339" i="8" s="1"/>
  <c r="VUP1329" i="8"/>
  <c r="VUP1333" i="8" s="1"/>
  <c r="VUP1339" i="8" s="1"/>
  <c r="VVF1329" i="8"/>
  <c r="VVF1333" i="8" s="1"/>
  <c r="VVF1339" i="8" s="1"/>
  <c r="VVV1329" i="8"/>
  <c r="VVV1333" i="8" s="1"/>
  <c r="VVV1339" i="8" s="1"/>
  <c r="VWL1329" i="8"/>
  <c r="VWL1333" i="8" s="1"/>
  <c r="VWL1339" i="8" s="1"/>
  <c r="VXB1329" i="8"/>
  <c r="VXB1333" i="8" s="1"/>
  <c r="VXB1339" i="8" s="1"/>
  <c r="VXR1329" i="8"/>
  <c r="VXR1333" i="8" s="1"/>
  <c r="VXR1339" i="8" s="1"/>
  <c r="VYH1329" i="8"/>
  <c r="VYH1333" i="8" s="1"/>
  <c r="VYH1339" i="8" s="1"/>
  <c r="VYX1329" i="8"/>
  <c r="VYX1333" i="8" s="1"/>
  <c r="VYX1339" i="8" s="1"/>
  <c r="VZN1329" i="8"/>
  <c r="VZN1333" i="8" s="1"/>
  <c r="VZN1339" i="8" s="1"/>
  <c r="WAD1329" i="8"/>
  <c r="WAD1333" i="8" s="1"/>
  <c r="WAD1339" i="8" s="1"/>
  <c r="WAT1329" i="8"/>
  <c r="WAT1333" i="8" s="1"/>
  <c r="WAT1339" i="8" s="1"/>
  <c r="WBJ1329" i="8"/>
  <c r="WBJ1333" i="8" s="1"/>
  <c r="WBJ1339" i="8" s="1"/>
  <c r="WBZ1329" i="8"/>
  <c r="WBZ1333" i="8" s="1"/>
  <c r="WBZ1339" i="8" s="1"/>
  <c r="WCP1329" i="8"/>
  <c r="WCP1333" i="8" s="1"/>
  <c r="WCP1339" i="8" s="1"/>
  <c r="WDF1329" i="8"/>
  <c r="WDF1333" i="8" s="1"/>
  <c r="WDF1339" i="8" s="1"/>
  <c r="WDV1329" i="8"/>
  <c r="WDV1333" i="8" s="1"/>
  <c r="WDV1339" i="8" s="1"/>
  <c r="WEL1329" i="8"/>
  <c r="WEL1333" i="8" s="1"/>
  <c r="WEL1339" i="8" s="1"/>
  <c r="WFB1329" i="8"/>
  <c r="WFB1333" i="8" s="1"/>
  <c r="WFB1339" i="8" s="1"/>
  <c r="WFR1329" i="8"/>
  <c r="WFR1333" i="8" s="1"/>
  <c r="WFR1339" i="8" s="1"/>
  <c r="WGH1329" i="8"/>
  <c r="WGH1333" i="8" s="1"/>
  <c r="WGH1339" i="8" s="1"/>
  <c r="WGX1329" i="8"/>
  <c r="WGX1333" i="8" s="1"/>
  <c r="WGX1339" i="8" s="1"/>
  <c r="WHN1329" i="8"/>
  <c r="WHN1333" i="8" s="1"/>
  <c r="WHN1339" i="8" s="1"/>
  <c r="WID1329" i="8"/>
  <c r="WID1333" i="8" s="1"/>
  <c r="WID1339" i="8" s="1"/>
  <c r="WIT1329" i="8"/>
  <c r="WIT1333" i="8" s="1"/>
  <c r="WIT1339" i="8" s="1"/>
  <c r="WJJ1329" i="8"/>
  <c r="WJJ1333" i="8" s="1"/>
  <c r="WJJ1339" i="8" s="1"/>
  <c r="WJZ1329" i="8"/>
  <c r="WJZ1333" i="8" s="1"/>
  <c r="WJZ1339" i="8" s="1"/>
  <c r="WKP1329" i="8"/>
  <c r="WKP1333" i="8" s="1"/>
  <c r="WKP1339" i="8" s="1"/>
  <c r="WLF1329" i="8"/>
  <c r="WLF1333" i="8" s="1"/>
  <c r="WLF1339" i="8" s="1"/>
  <c r="WLV1329" i="8"/>
  <c r="WLV1333" i="8" s="1"/>
  <c r="WLV1339" i="8" s="1"/>
  <c r="WML1329" i="8"/>
  <c r="WML1333" i="8" s="1"/>
  <c r="WML1339" i="8" s="1"/>
  <c r="WNB1329" i="8"/>
  <c r="WNB1333" i="8" s="1"/>
  <c r="WNB1339" i="8" s="1"/>
  <c r="WNR1329" i="8"/>
  <c r="WNR1333" i="8" s="1"/>
  <c r="WNR1339" i="8" s="1"/>
  <c r="WOH1329" i="8"/>
  <c r="WOH1333" i="8" s="1"/>
  <c r="WOH1339" i="8" s="1"/>
  <c r="WOX1329" i="8"/>
  <c r="WOX1333" i="8" s="1"/>
  <c r="WOX1339" i="8" s="1"/>
  <c r="WPN1329" i="8"/>
  <c r="WPN1333" i="8" s="1"/>
  <c r="WPN1339" i="8" s="1"/>
  <c r="WQD1329" i="8"/>
  <c r="WQD1333" i="8" s="1"/>
  <c r="WQD1339" i="8" s="1"/>
  <c r="WQT1329" i="8"/>
  <c r="WQT1333" i="8" s="1"/>
  <c r="WQT1339" i="8" s="1"/>
  <c r="WRJ1329" i="8"/>
  <c r="WRJ1333" i="8" s="1"/>
  <c r="WRJ1339" i="8" s="1"/>
  <c r="WRZ1329" i="8"/>
  <c r="WRZ1333" i="8" s="1"/>
  <c r="WRZ1339" i="8" s="1"/>
  <c r="WSP1329" i="8"/>
  <c r="WSP1333" i="8" s="1"/>
  <c r="WSP1339" i="8" s="1"/>
  <c r="WTF1329" i="8"/>
  <c r="WTF1333" i="8" s="1"/>
  <c r="WTF1339" i="8" s="1"/>
  <c r="WTV1329" i="8"/>
  <c r="WTV1333" i="8" s="1"/>
  <c r="WTV1339" i="8" s="1"/>
  <c r="WUL1329" i="8"/>
  <c r="WUL1333" i="8" s="1"/>
  <c r="WUL1339" i="8" s="1"/>
  <c r="WVB1329" i="8"/>
  <c r="WVB1333" i="8" s="1"/>
  <c r="WVB1339" i="8" s="1"/>
  <c r="WVR1329" i="8"/>
  <c r="WVR1333" i="8" s="1"/>
  <c r="WVR1339" i="8" s="1"/>
  <c r="WWH1329" i="8"/>
  <c r="WWH1333" i="8" s="1"/>
  <c r="WWH1339" i="8" s="1"/>
  <c r="WWX1329" i="8"/>
  <c r="WWX1333" i="8" s="1"/>
  <c r="WWX1339" i="8" s="1"/>
  <c r="WXN1329" i="8"/>
  <c r="WXN1333" i="8" s="1"/>
  <c r="WXN1339" i="8" s="1"/>
  <c r="WYD1329" i="8"/>
  <c r="WYD1333" i="8" s="1"/>
  <c r="WYD1339" i="8" s="1"/>
  <c r="WYT1329" i="8"/>
  <c r="WYT1333" i="8" s="1"/>
  <c r="WYT1339" i="8" s="1"/>
  <c r="WZJ1329" i="8"/>
  <c r="WZJ1333" i="8" s="1"/>
  <c r="WZJ1339" i="8" s="1"/>
  <c r="WZZ1329" i="8"/>
  <c r="WZZ1333" i="8" s="1"/>
  <c r="WZZ1339" i="8" s="1"/>
  <c r="XAP1329" i="8"/>
  <c r="XAP1333" i="8" s="1"/>
  <c r="XAP1339" i="8" s="1"/>
  <c r="XBF1329" i="8"/>
  <c r="XBF1333" i="8" s="1"/>
  <c r="XBF1339" i="8" s="1"/>
  <c r="XBV1329" i="8"/>
  <c r="XBV1333" i="8" s="1"/>
  <c r="XBV1339" i="8" s="1"/>
  <c r="XCL1329" i="8"/>
  <c r="XCL1333" i="8" s="1"/>
  <c r="XCL1339" i="8" s="1"/>
  <c r="XDB1329" i="8"/>
  <c r="XDB1333" i="8" s="1"/>
  <c r="XDB1339" i="8" s="1"/>
  <c r="XDR1329" i="8"/>
  <c r="XDR1333" i="8" s="1"/>
  <c r="XDR1339" i="8" s="1"/>
  <c r="XEH1329" i="8"/>
  <c r="XEH1333" i="8" s="1"/>
  <c r="XEH1339" i="8" s="1"/>
  <c r="XEX1329" i="8"/>
  <c r="XEX1333" i="8" s="1"/>
  <c r="XEX1339" i="8" s="1"/>
  <c r="N1330" i="8"/>
  <c r="N1334" i="8" s="1"/>
  <c r="N1340" i="8" s="1"/>
  <c r="P1330" i="8"/>
  <c r="P1334" i="8" s="1"/>
  <c r="P1340" i="8" s="1"/>
  <c r="AE1330" i="8"/>
  <c r="AE1334" i="8" s="1"/>
  <c r="AE1340" i="8" s="1"/>
  <c r="AT1330" i="8"/>
  <c r="AT1334" i="8" s="1"/>
  <c r="AT1340" i="8" s="1"/>
  <c r="AV1330" i="8"/>
  <c r="AV1334" i="8" s="1"/>
  <c r="AV1340" i="8" s="1"/>
  <c r="BK1330" i="8"/>
  <c r="BK1334" i="8" s="1"/>
  <c r="BK1340" i="8" s="1"/>
  <c r="BZ1330" i="8"/>
  <c r="BZ1334" i="8" s="1"/>
  <c r="BZ1340" i="8" s="1"/>
  <c r="CB1330" i="8"/>
  <c r="CB1334" i="8" s="1"/>
  <c r="CB1340" i="8" s="1"/>
  <c r="CQ1330" i="8"/>
  <c r="CQ1334" i="8" s="1"/>
  <c r="CQ1340" i="8" s="1"/>
  <c r="DF1330" i="8"/>
  <c r="DF1334" i="8" s="1"/>
  <c r="DF1340" i="8" s="1"/>
  <c r="DH1330" i="8"/>
  <c r="DH1334" i="8" s="1"/>
  <c r="DH1340" i="8" s="1"/>
  <c r="DW1330" i="8"/>
  <c r="DW1334" i="8" s="1"/>
  <c r="DW1340" i="8" s="1"/>
  <c r="EL1330" i="8"/>
  <c r="EL1334" i="8" s="1"/>
  <c r="EL1340" i="8" s="1"/>
  <c r="EN1330" i="8"/>
  <c r="EN1334" i="8" s="1"/>
  <c r="EN1340" i="8" s="1"/>
  <c r="FC1330" i="8"/>
  <c r="FC1334" i="8" s="1"/>
  <c r="FC1340" i="8" s="1"/>
  <c r="FR1330" i="8"/>
  <c r="FR1334" i="8" s="1"/>
  <c r="FR1340" i="8" s="1"/>
  <c r="FT1330" i="8"/>
  <c r="FT1334" i="8" s="1"/>
  <c r="FT1340" i="8" s="1"/>
  <c r="GI1330" i="8"/>
  <c r="GI1334" i="8" s="1"/>
  <c r="GI1340" i="8" s="1"/>
  <c r="GX1330" i="8"/>
  <c r="GX1334" i="8" s="1"/>
  <c r="GX1340" i="8" s="1"/>
  <c r="GZ1330" i="8"/>
  <c r="GZ1334" i="8" s="1"/>
  <c r="GZ1340" i="8" s="1"/>
  <c r="HO1330" i="8"/>
  <c r="HO1334" i="8" s="1"/>
  <c r="HO1340" i="8" s="1"/>
  <c r="ID1330" i="8"/>
  <c r="ID1334" i="8" s="1"/>
  <c r="ID1340" i="8" s="1"/>
  <c r="IF1330" i="8"/>
  <c r="IF1334" i="8" s="1"/>
  <c r="IF1340" i="8" s="1"/>
  <c r="IU1330" i="8"/>
  <c r="IU1334" i="8" s="1"/>
  <c r="IU1340" i="8" s="1"/>
  <c r="JJ1330" i="8"/>
  <c r="JJ1334" i="8" s="1"/>
  <c r="JJ1340" i="8" s="1"/>
  <c r="JL1330" i="8"/>
  <c r="JL1334" i="8" s="1"/>
  <c r="JL1340" i="8" s="1"/>
  <c r="KA1330" i="8"/>
  <c r="KA1334" i="8" s="1"/>
  <c r="KA1340" i="8" s="1"/>
  <c r="KP1330" i="8"/>
  <c r="KP1334" i="8" s="1"/>
  <c r="KP1340" i="8" s="1"/>
  <c r="KR1330" i="8"/>
  <c r="KR1334" i="8" s="1"/>
  <c r="KR1340" i="8" s="1"/>
  <c r="LG1330" i="8"/>
  <c r="LG1334" i="8" s="1"/>
  <c r="LG1340" i="8" s="1"/>
  <c r="LV1330" i="8"/>
  <c r="LV1334" i="8" s="1"/>
  <c r="LV1340" i="8" s="1"/>
  <c r="LX1330" i="8"/>
  <c r="LX1334" i="8" s="1"/>
  <c r="LX1340" i="8" s="1"/>
  <c r="MM1330" i="8"/>
  <c r="MM1334" i="8" s="1"/>
  <c r="MM1340" i="8" s="1"/>
  <c r="NB1330" i="8"/>
  <c r="NB1334" i="8" s="1"/>
  <c r="NB1340" i="8" s="1"/>
  <c r="ND1330" i="8"/>
  <c r="ND1334" i="8" s="1"/>
  <c r="ND1340" i="8" s="1"/>
  <c r="NS1330" i="8"/>
  <c r="NS1334" i="8" s="1"/>
  <c r="NS1340" i="8" s="1"/>
  <c r="OH1330" i="8"/>
  <c r="OH1334" i="8" s="1"/>
  <c r="OH1340" i="8" s="1"/>
  <c r="OJ1330" i="8"/>
  <c r="OJ1334" i="8" s="1"/>
  <c r="OJ1340" i="8" s="1"/>
  <c r="OY1330" i="8"/>
  <c r="OY1334" i="8" s="1"/>
  <c r="OY1340" i="8" s="1"/>
  <c r="PN1330" i="8"/>
  <c r="PN1334" i="8" s="1"/>
  <c r="PN1340" i="8" s="1"/>
  <c r="PP1330" i="8"/>
  <c r="PP1334" i="8" s="1"/>
  <c r="PP1340" i="8" s="1"/>
  <c r="QE1330" i="8"/>
  <c r="QE1334" i="8" s="1"/>
  <c r="QE1340" i="8" s="1"/>
  <c r="QT1330" i="8"/>
  <c r="QT1334" i="8" s="1"/>
  <c r="QT1340" i="8" s="1"/>
  <c r="QV1330" i="8"/>
  <c r="QV1334" i="8" s="1"/>
  <c r="QV1340" i="8" s="1"/>
  <c r="RK1330" i="8"/>
  <c r="RK1334" i="8" s="1"/>
  <c r="RK1340" i="8" s="1"/>
  <c r="RZ1330" i="8"/>
  <c r="RZ1334" i="8" s="1"/>
  <c r="RZ1340" i="8" s="1"/>
  <c r="SB1330" i="8"/>
  <c r="SB1334" i="8" s="1"/>
  <c r="SB1340" i="8" s="1"/>
  <c r="SQ1330" i="8"/>
  <c r="SQ1334" i="8" s="1"/>
  <c r="SQ1340" i="8" s="1"/>
  <c r="TF1330" i="8"/>
  <c r="TF1334" i="8" s="1"/>
  <c r="TF1340" i="8" s="1"/>
  <c r="TH1330" i="8"/>
  <c r="TH1334" i="8" s="1"/>
  <c r="TH1340" i="8" s="1"/>
  <c r="TW1330" i="8"/>
  <c r="TW1334" i="8" s="1"/>
  <c r="TW1340" i="8" s="1"/>
  <c r="UL1330" i="8"/>
  <c r="UL1334" i="8" s="1"/>
  <c r="UL1340" i="8" s="1"/>
  <c r="UN1330" i="8"/>
  <c r="UN1334" i="8" s="1"/>
  <c r="UN1340" i="8" s="1"/>
  <c r="VC1330" i="8"/>
  <c r="VC1334" i="8" s="1"/>
  <c r="VC1340" i="8" s="1"/>
  <c r="VR1330" i="8"/>
  <c r="VR1334" i="8" s="1"/>
  <c r="VR1340" i="8" s="1"/>
  <c r="VT1330" i="8"/>
  <c r="VT1334" i="8" s="1"/>
  <c r="VT1340" i="8" s="1"/>
  <c r="WI1330" i="8"/>
  <c r="WI1334" i="8" s="1"/>
  <c r="WI1340" i="8" s="1"/>
  <c r="WX1330" i="8"/>
  <c r="WX1334" i="8" s="1"/>
  <c r="WX1340" i="8" s="1"/>
  <c r="WZ1330" i="8"/>
  <c r="WZ1334" i="8" s="1"/>
  <c r="WZ1340" i="8" s="1"/>
  <c r="XO1330" i="8"/>
  <c r="XO1334" i="8" s="1"/>
  <c r="XO1340" i="8" s="1"/>
  <c r="YD1330" i="8"/>
  <c r="YD1334" i="8" s="1"/>
  <c r="YD1340" i="8" s="1"/>
  <c r="YF1330" i="8"/>
  <c r="YF1334" i="8" s="1"/>
  <c r="YF1340" i="8" s="1"/>
  <c r="YU1330" i="8"/>
  <c r="YU1334" i="8" s="1"/>
  <c r="YU1340" i="8" s="1"/>
  <c r="ZJ1330" i="8"/>
  <c r="ZJ1334" i="8" s="1"/>
  <c r="ZJ1340" i="8" s="1"/>
  <c r="ZL1330" i="8"/>
  <c r="ZL1334" i="8" s="1"/>
  <c r="ZL1340" i="8" s="1"/>
  <c r="AAA1330" i="8"/>
  <c r="AAA1334" i="8" s="1"/>
  <c r="AAA1340" i="8" s="1"/>
  <c r="AAP1330" i="8"/>
  <c r="AAP1334" i="8" s="1"/>
  <c r="AAP1340" i="8" s="1"/>
  <c r="AAR1330" i="8"/>
  <c r="AAR1334" i="8" s="1"/>
  <c r="AAR1340" i="8" s="1"/>
  <c r="ABG1330" i="8"/>
  <c r="ABG1334" i="8" s="1"/>
  <c r="ABG1340" i="8" s="1"/>
  <c r="ABV1330" i="8"/>
  <c r="ABV1334" i="8" s="1"/>
  <c r="ABV1340" i="8" s="1"/>
  <c r="ABX1330" i="8"/>
  <c r="ABX1334" i="8" s="1"/>
  <c r="ABX1340" i="8" s="1"/>
  <c r="ACM1330" i="8"/>
  <c r="ACM1334" i="8" s="1"/>
  <c r="ACM1340" i="8" s="1"/>
  <c r="ADB1330" i="8"/>
  <c r="ADB1334" i="8" s="1"/>
  <c r="ADB1340" i="8" s="1"/>
  <c r="ADD1330" i="8"/>
  <c r="ADD1334" i="8" s="1"/>
  <c r="ADD1340" i="8" s="1"/>
  <c r="ADS1330" i="8"/>
  <c r="ADS1334" i="8" s="1"/>
  <c r="ADS1340" i="8" s="1"/>
  <c r="AEH1330" i="8"/>
  <c r="AEH1334" i="8" s="1"/>
  <c r="AEH1340" i="8" s="1"/>
  <c r="AEJ1330" i="8"/>
  <c r="AEJ1334" i="8" s="1"/>
  <c r="AEJ1340" i="8" s="1"/>
  <c r="AEY1330" i="8"/>
  <c r="AEY1334" i="8" s="1"/>
  <c r="AEY1340" i="8" s="1"/>
  <c r="AFN1330" i="8"/>
  <c r="AFN1334" i="8" s="1"/>
  <c r="AFN1340" i="8" s="1"/>
  <c r="AFP1330" i="8"/>
  <c r="AFP1334" i="8" s="1"/>
  <c r="AFP1340" i="8" s="1"/>
  <c r="AGE1330" i="8"/>
  <c r="AGE1334" i="8" s="1"/>
  <c r="AGE1340" i="8" s="1"/>
  <c r="AGT1330" i="8"/>
  <c r="AGT1334" i="8" s="1"/>
  <c r="AGT1340" i="8" s="1"/>
  <c r="AGV1330" i="8"/>
  <c r="AGV1334" i="8" s="1"/>
  <c r="AGV1340" i="8" s="1"/>
  <c r="AHK1330" i="8"/>
  <c r="AHK1334" i="8" s="1"/>
  <c r="AHK1340" i="8" s="1"/>
  <c r="AHZ1330" i="8"/>
  <c r="AHZ1334" i="8" s="1"/>
  <c r="AHZ1340" i="8" s="1"/>
  <c r="AIB1330" i="8"/>
  <c r="AIB1334" i="8" s="1"/>
  <c r="AIB1340" i="8" s="1"/>
  <c r="AIQ1330" i="8"/>
  <c r="AIQ1334" i="8" s="1"/>
  <c r="AIQ1340" i="8" s="1"/>
  <c r="AJF1330" i="8"/>
  <c r="AJF1334" i="8" s="1"/>
  <c r="AJF1340" i="8" s="1"/>
  <c r="AJH1330" i="8"/>
  <c r="AJH1334" i="8" s="1"/>
  <c r="AJH1340" i="8" s="1"/>
  <c r="AJW1330" i="8"/>
  <c r="AJW1334" i="8" s="1"/>
  <c r="AJW1340" i="8" s="1"/>
  <c r="AKL1330" i="8"/>
  <c r="AKL1334" i="8" s="1"/>
  <c r="AKL1340" i="8" s="1"/>
  <c r="AKN1330" i="8"/>
  <c r="AKN1334" i="8" s="1"/>
  <c r="AKN1340" i="8" s="1"/>
  <c r="ALC1330" i="8"/>
  <c r="ALC1334" i="8" s="1"/>
  <c r="ALC1340" i="8" s="1"/>
  <c r="ALR1330" i="8"/>
  <c r="ALR1334" i="8" s="1"/>
  <c r="ALR1340" i="8" s="1"/>
  <c r="ALT1330" i="8"/>
  <c r="ALT1334" i="8" s="1"/>
  <c r="ALT1340" i="8" s="1"/>
  <c r="AMI1330" i="8"/>
  <c r="AMI1334" i="8" s="1"/>
  <c r="AMI1340" i="8" s="1"/>
  <c r="AMX1330" i="8"/>
  <c r="AMX1334" i="8" s="1"/>
  <c r="AMX1340" i="8" s="1"/>
  <c r="AMZ1330" i="8"/>
  <c r="AMZ1334" i="8" s="1"/>
  <c r="AMZ1340" i="8" s="1"/>
  <c r="ANO1330" i="8"/>
  <c r="ANO1334" i="8" s="1"/>
  <c r="ANO1340" i="8" s="1"/>
  <c r="AOD1330" i="8"/>
  <c r="AOD1334" i="8" s="1"/>
  <c r="AOD1340" i="8" s="1"/>
  <c r="AOF1330" i="8"/>
  <c r="AOF1334" i="8" s="1"/>
  <c r="AOF1340" i="8" s="1"/>
  <c r="AOU1330" i="8"/>
  <c r="AOU1334" i="8" s="1"/>
  <c r="AOU1340" i="8" s="1"/>
  <c r="APJ1330" i="8"/>
  <c r="APJ1334" i="8" s="1"/>
  <c r="APJ1340" i="8" s="1"/>
  <c r="APL1330" i="8"/>
  <c r="APL1334" i="8" s="1"/>
  <c r="APL1340" i="8" s="1"/>
  <c r="AQA1330" i="8"/>
  <c r="AQA1334" i="8" s="1"/>
  <c r="AQA1340" i="8" s="1"/>
  <c r="AQP1330" i="8"/>
  <c r="AQP1334" i="8" s="1"/>
  <c r="AQP1340" i="8" s="1"/>
  <c r="AQR1330" i="8"/>
  <c r="AQR1334" i="8" s="1"/>
  <c r="AQR1340" i="8" s="1"/>
  <c r="ARG1330" i="8"/>
  <c r="ARG1334" i="8" s="1"/>
  <c r="ARG1340" i="8" s="1"/>
  <c r="ARV1330" i="8"/>
  <c r="ARV1334" i="8" s="1"/>
  <c r="ARV1340" i="8" s="1"/>
  <c r="ARX1330" i="8"/>
  <c r="ARX1334" i="8" s="1"/>
  <c r="ARX1340" i="8" s="1"/>
  <c r="ASM1330" i="8"/>
  <c r="ASM1334" i="8" s="1"/>
  <c r="ASM1340" i="8" s="1"/>
  <c r="ATB1330" i="8"/>
  <c r="ATB1334" i="8" s="1"/>
  <c r="ATB1340" i="8" s="1"/>
  <c r="ATD1330" i="8"/>
  <c r="ATD1334" i="8" s="1"/>
  <c r="ATD1340" i="8" s="1"/>
  <c r="ATS1330" i="8"/>
  <c r="ATS1334" i="8" s="1"/>
  <c r="ATS1340" i="8" s="1"/>
  <c r="AUH1330" i="8"/>
  <c r="AUH1334" i="8" s="1"/>
  <c r="AUH1340" i="8" s="1"/>
  <c r="AUJ1330" i="8"/>
  <c r="AUJ1334" i="8" s="1"/>
  <c r="AUJ1340" i="8" s="1"/>
  <c r="AUY1330" i="8"/>
  <c r="AUY1334" i="8" s="1"/>
  <c r="AUY1340" i="8" s="1"/>
  <c r="AVN1330" i="8"/>
  <c r="AVN1334" i="8" s="1"/>
  <c r="AVN1340" i="8" s="1"/>
  <c r="AVP1330" i="8"/>
  <c r="AVP1334" i="8" s="1"/>
  <c r="AVP1340" i="8" s="1"/>
  <c r="AWE1330" i="8"/>
  <c r="AWE1334" i="8" s="1"/>
  <c r="AWE1340" i="8" s="1"/>
  <c r="AWT1330" i="8"/>
  <c r="AWT1334" i="8" s="1"/>
  <c r="AWT1340" i="8" s="1"/>
  <c r="AWV1330" i="8"/>
  <c r="AWV1334" i="8" s="1"/>
  <c r="AWV1340" i="8" s="1"/>
  <c r="AXK1330" i="8"/>
  <c r="AXK1334" i="8" s="1"/>
  <c r="AXK1340" i="8" s="1"/>
  <c r="AXZ1330" i="8"/>
  <c r="AXZ1334" i="8" s="1"/>
  <c r="AXZ1340" i="8" s="1"/>
  <c r="AYB1330" i="8"/>
  <c r="AYB1334" i="8" s="1"/>
  <c r="AYB1340" i="8" s="1"/>
  <c r="AYQ1330" i="8"/>
  <c r="AYQ1334" i="8" s="1"/>
  <c r="AYQ1340" i="8" s="1"/>
  <c r="AZF1330" i="8"/>
  <c r="AZF1334" i="8" s="1"/>
  <c r="AZF1340" i="8" s="1"/>
  <c r="AZH1330" i="8"/>
  <c r="AZH1334" i="8" s="1"/>
  <c r="AZH1340" i="8" s="1"/>
  <c r="AZW1330" i="8"/>
  <c r="AZW1334" i="8" s="1"/>
  <c r="AZW1340" i="8" s="1"/>
  <c r="BAL1330" i="8"/>
  <c r="BAL1334" i="8" s="1"/>
  <c r="BAL1340" i="8" s="1"/>
  <c r="BAN1330" i="8"/>
  <c r="BAN1334" i="8" s="1"/>
  <c r="BAN1340" i="8" s="1"/>
  <c r="BBC1330" i="8"/>
  <c r="BBC1334" i="8" s="1"/>
  <c r="BBC1340" i="8" s="1"/>
  <c r="BBR1330" i="8"/>
  <c r="BBR1334" i="8" s="1"/>
  <c r="BBR1340" i="8" s="1"/>
  <c r="BBT1330" i="8"/>
  <c r="BBT1334" i="8" s="1"/>
  <c r="BBT1340" i="8" s="1"/>
  <c r="BCI1330" i="8"/>
  <c r="BCI1334" i="8" s="1"/>
  <c r="BCI1340" i="8" s="1"/>
  <c r="BCX1330" i="8"/>
  <c r="BCX1334" i="8" s="1"/>
  <c r="BCX1340" i="8" s="1"/>
  <c r="BCZ1330" i="8"/>
  <c r="BCZ1334" i="8" s="1"/>
  <c r="BCZ1340" i="8" s="1"/>
  <c r="BDO1330" i="8"/>
  <c r="BDO1334" i="8" s="1"/>
  <c r="BDO1340" i="8" s="1"/>
  <c r="BED1330" i="8"/>
  <c r="BED1334" i="8" s="1"/>
  <c r="BED1340" i="8" s="1"/>
  <c r="BEF1330" i="8"/>
  <c r="BEF1334" i="8" s="1"/>
  <c r="BEF1340" i="8" s="1"/>
  <c r="BEU1330" i="8"/>
  <c r="BEU1334" i="8" s="1"/>
  <c r="BEU1340" i="8" s="1"/>
  <c r="BFJ1330" i="8"/>
  <c r="BFJ1334" i="8" s="1"/>
  <c r="BFJ1340" i="8" s="1"/>
  <c r="BFL1330" i="8"/>
  <c r="BFL1334" i="8" s="1"/>
  <c r="BFL1340" i="8" s="1"/>
  <c r="BGA1330" i="8"/>
  <c r="BGA1334" i="8" s="1"/>
  <c r="BGA1340" i="8" s="1"/>
  <c r="BGP1330" i="8"/>
  <c r="BGP1334" i="8" s="1"/>
  <c r="BGP1340" i="8" s="1"/>
  <c r="BGR1330" i="8"/>
  <c r="BGR1334" i="8" s="1"/>
  <c r="BGR1340" i="8" s="1"/>
  <c r="BHG1330" i="8"/>
  <c r="BHG1334" i="8" s="1"/>
  <c r="BHG1340" i="8" s="1"/>
  <c r="BHV1330" i="8"/>
  <c r="BHV1334" i="8" s="1"/>
  <c r="BHV1340" i="8" s="1"/>
  <c r="BHX1330" i="8"/>
  <c r="BHX1334" i="8" s="1"/>
  <c r="BHX1340" i="8" s="1"/>
  <c r="BIM1330" i="8"/>
  <c r="BIM1334" i="8" s="1"/>
  <c r="BIM1340" i="8" s="1"/>
  <c r="BJB1330" i="8"/>
  <c r="BJB1334" i="8" s="1"/>
  <c r="BJB1340" i="8" s="1"/>
  <c r="BJD1330" i="8"/>
  <c r="BJD1334" i="8" s="1"/>
  <c r="BJD1340" i="8" s="1"/>
  <c r="BJS1330" i="8"/>
  <c r="BJS1334" i="8" s="1"/>
  <c r="BJS1340" i="8" s="1"/>
  <c r="BKH1330" i="8"/>
  <c r="BKH1334" i="8" s="1"/>
  <c r="BKH1340" i="8" s="1"/>
  <c r="BKJ1330" i="8"/>
  <c r="BKJ1334" i="8" s="1"/>
  <c r="BKJ1340" i="8" s="1"/>
  <c r="BKY1330" i="8"/>
  <c r="BKY1334" i="8" s="1"/>
  <c r="BKY1340" i="8" s="1"/>
  <c r="BLN1330" i="8"/>
  <c r="BLN1334" i="8" s="1"/>
  <c r="BLN1340" i="8" s="1"/>
  <c r="BLP1330" i="8"/>
  <c r="BLP1334" i="8" s="1"/>
  <c r="BLP1340" i="8" s="1"/>
  <c r="BME1330" i="8"/>
  <c r="BME1334" i="8" s="1"/>
  <c r="BME1340" i="8" s="1"/>
  <c r="BMT1330" i="8"/>
  <c r="BMT1334" i="8" s="1"/>
  <c r="BMT1340" i="8" s="1"/>
  <c r="BMV1330" i="8"/>
  <c r="BMV1334" i="8" s="1"/>
  <c r="BMV1340" i="8" s="1"/>
  <c r="BNK1330" i="8"/>
  <c r="BNK1334" i="8" s="1"/>
  <c r="BNK1340" i="8" s="1"/>
  <c r="BNZ1330" i="8"/>
  <c r="BNZ1334" i="8" s="1"/>
  <c r="BNZ1340" i="8" s="1"/>
  <c r="BOB1330" i="8"/>
  <c r="BOB1334" i="8" s="1"/>
  <c r="BOB1340" i="8" s="1"/>
  <c r="BOQ1330" i="8"/>
  <c r="BOQ1334" i="8" s="1"/>
  <c r="BOQ1340" i="8" s="1"/>
  <c r="BPF1330" i="8"/>
  <c r="BPF1334" i="8" s="1"/>
  <c r="BPF1340" i="8" s="1"/>
  <c r="BPH1330" i="8"/>
  <c r="BPH1334" i="8" s="1"/>
  <c r="BPH1340" i="8" s="1"/>
  <c r="BPW1330" i="8"/>
  <c r="BPW1334" i="8" s="1"/>
  <c r="BPW1340" i="8" s="1"/>
  <c r="BQL1330" i="8"/>
  <c r="BQL1334" i="8" s="1"/>
  <c r="BQL1340" i="8" s="1"/>
  <c r="BQN1330" i="8"/>
  <c r="BQN1334" i="8" s="1"/>
  <c r="BQN1340" i="8" s="1"/>
  <c r="BRC1330" i="8"/>
  <c r="BRC1334" i="8" s="1"/>
  <c r="BRC1340" i="8" s="1"/>
  <c r="BRR1330" i="8"/>
  <c r="BRR1334" i="8" s="1"/>
  <c r="BRR1340" i="8" s="1"/>
  <c r="BRT1330" i="8"/>
  <c r="BRT1334" i="8" s="1"/>
  <c r="BRT1340" i="8" s="1"/>
  <c r="BSI1330" i="8"/>
  <c r="BSI1334" i="8" s="1"/>
  <c r="BSI1340" i="8" s="1"/>
  <c r="BSX1330" i="8"/>
  <c r="BSX1334" i="8" s="1"/>
  <c r="BSX1340" i="8" s="1"/>
  <c r="BSZ1330" i="8"/>
  <c r="BSZ1334" i="8" s="1"/>
  <c r="BSZ1340" i="8" s="1"/>
  <c r="BTO1330" i="8"/>
  <c r="BTO1334" i="8" s="1"/>
  <c r="BTO1340" i="8" s="1"/>
  <c r="BUD1330" i="8"/>
  <c r="BUD1334" i="8" s="1"/>
  <c r="BUD1340" i="8" s="1"/>
  <c r="BUF1330" i="8"/>
  <c r="BUF1334" i="8" s="1"/>
  <c r="BUF1340" i="8" s="1"/>
  <c r="BUU1330" i="8"/>
  <c r="BUU1334" i="8" s="1"/>
  <c r="BUU1340" i="8" s="1"/>
  <c r="BVJ1330" i="8"/>
  <c r="BVJ1334" i="8" s="1"/>
  <c r="BVJ1340" i="8" s="1"/>
  <c r="BVL1330" i="8"/>
  <c r="BVL1334" i="8" s="1"/>
  <c r="BVL1340" i="8" s="1"/>
  <c r="BWA1330" i="8"/>
  <c r="BWA1334" i="8" s="1"/>
  <c r="BWA1340" i="8" s="1"/>
  <c r="BWP1330" i="8"/>
  <c r="BWP1334" i="8" s="1"/>
  <c r="BWP1340" i="8" s="1"/>
  <c r="BWR1330" i="8"/>
  <c r="BWR1334" i="8" s="1"/>
  <c r="BWR1340" i="8" s="1"/>
  <c r="BXG1330" i="8"/>
  <c r="BXG1334" i="8" s="1"/>
  <c r="BXG1340" i="8" s="1"/>
  <c r="BXV1330" i="8"/>
  <c r="BXV1334" i="8" s="1"/>
  <c r="BXV1340" i="8" s="1"/>
  <c r="BXX1330" i="8"/>
  <c r="BXX1334" i="8" s="1"/>
  <c r="BXX1340" i="8" s="1"/>
  <c r="BYM1330" i="8"/>
  <c r="BYM1334" i="8" s="1"/>
  <c r="BYM1340" i="8" s="1"/>
  <c r="BZB1330" i="8"/>
  <c r="BZB1334" i="8" s="1"/>
  <c r="BZB1340" i="8" s="1"/>
  <c r="BZD1330" i="8"/>
  <c r="BZD1334" i="8" s="1"/>
  <c r="BZD1340" i="8" s="1"/>
  <c r="BZS1330" i="8"/>
  <c r="BZS1334" i="8" s="1"/>
  <c r="BZS1340" i="8" s="1"/>
  <c r="CAH1330" i="8"/>
  <c r="CAH1334" i="8" s="1"/>
  <c r="CAH1340" i="8" s="1"/>
  <c r="CAJ1330" i="8"/>
  <c r="CAJ1334" i="8" s="1"/>
  <c r="CAJ1340" i="8" s="1"/>
  <c r="CAY1330" i="8"/>
  <c r="CAY1334" i="8" s="1"/>
  <c r="CAY1340" i="8" s="1"/>
  <c r="CBN1330" i="8"/>
  <c r="CBN1334" i="8" s="1"/>
  <c r="CBN1340" i="8" s="1"/>
  <c r="CBP1330" i="8"/>
  <c r="CBP1334" i="8" s="1"/>
  <c r="CBP1340" i="8" s="1"/>
  <c r="CCE1330" i="8"/>
  <c r="CCE1334" i="8" s="1"/>
  <c r="CCE1340" i="8" s="1"/>
  <c r="CCT1330" i="8"/>
  <c r="CCT1334" i="8" s="1"/>
  <c r="CCT1340" i="8" s="1"/>
  <c r="CCV1330" i="8"/>
  <c r="CCV1334" i="8" s="1"/>
  <c r="CCV1340" i="8" s="1"/>
  <c r="CDK1330" i="8"/>
  <c r="CDK1334" i="8" s="1"/>
  <c r="CDK1340" i="8" s="1"/>
  <c r="CDZ1330" i="8"/>
  <c r="CDZ1334" i="8" s="1"/>
  <c r="CDZ1340" i="8" s="1"/>
  <c r="CEB1330" i="8"/>
  <c r="CEB1334" i="8" s="1"/>
  <c r="CEB1340" i="8" s="1"/>
  <c r="CEQ1330" i="8"/>
  <c r="CEQ1334" i="8" s="1"/>
  <c r="CEQ1340" i="8" s="1"/>
  <c r="CFF1330" i="8"/>
  <c r="CFF1334" i="8" s="1"/>
  <c r="CFF1340" i="8" s="1"/>
  <c r="CFH1330" i="8"/>
  <c r="CFH1334" i="8" s="1"/>
  <c r="CFH1340" i="8" s="1"/>
  <c r="CFW1330" i="8"/>
  <c r="CFW1334" i="8" s="1"/>
  <c r="CFW1340" i="8" s="1"/>
  <c r="CGL1330" i="8"/>
  <c r="CGL1334" i="8" s="1"/>
  <c r="CGL1340" i="8" s="1"/>
  <c r="CGN1330" i="8"/>
  <c r="CGN1334" i="8" s="1"/>
  <c r="CGN1340" i="8" s="1"/>
  <c r="CHC1330" i="8"/>
  <c r="CHC1334" i="8" s="1"/>
  <c r="CHC1340" i="8" s="1"/>
  <c r="CHR1330" i="8"/>
  <c r="CHR1334" i="8" s="1"/>
  <c r="CHR1340" i="8" s="1"/>
  <c r="CHT1330" i="8"/>
  <c r="CHT1334" i="8" s="1"/>
  <c r="CHT1340" i="8" s="1"/>
  <c r="CII1330" i="8"/>
  <c r="CII1334" i="8" s="1"/>
  <c r="CII1340" i="8" s="1"/>
  <c r="CIX1330" i="8"/>
  <c r="CIX1334" i="8" s="1"/>
  <c r="CIX1340" i="8" s="1"/>
  <c r="CIZ1330" i="8"/>
  <c r="CIZ1334" i="8" s="1"/>
  <c r="CIZ1340" i="8" s="1"/>
  <c r="CJO1330" i="8"/>
  <c r="CJO1334" i="8" s="1"/>
  <c r="CJO1340" i="8" s="1"/>
  <c r="CKD1330" i="8"/>
  <c r="CKD1334" i="8" s="1"/>
  <c r="CKD1340" i="8" s="1"/>
  <c r="CKF1330" i="8"/>
  <c r="CKF1334" i="8" s="1"/>
  <c r="CKF1340" i="8" s="1"/>
  <c r="CKU1330" i="8"/>
  <c r="CKU1334" i="8" s="1"/>
  <c r="CKU1340" i="8" s="1"/>
  <c r="CLJ1330" i="8"/>
  <c r="CLJ1334" i="8" s="1"/>
  <c r="CLJ1340" i="8" s="1"/>
  <c r="CLL1330" i="8"/>
  <c r="CLL1334" i="8" s="1"/>
  <c r="CLL1340" i="8" s="1"/>
  <c r="CMA1330" i="8"/>
  <c r="CMA1334" i="8" s="1"/>
  <c r="CMA1340" i="8" s="1"/>
  <c r="CMP1330" i="8"/>
  <c r="CMP1334" i="8" s="1"/>
  <c r="CMP1340" i="8" s="1"/>
  <c r="CMR1330" i="8"/>
  <c r="CMR1334" i="8" s="1"/>
  <c r="CMR1340" i="8" s="1"/>
  <c r="CNG1330" i="8"/>
  <c r="CNG1334" i="8" s="1"/>
  <c r="CNG1340" i="8" s="1"/>
  <c r="CNV1330" i="8"/>
  <c r="CNV1334" i="8" s="1"/>
  <c r="CNV1340" i="8" s="1"/>
  <c r="CNX1330" i="8"/>
  <c r="CNX1334" i="8" s="1"/>
  <c r="CNX1340" i="8" s="1"/>
  <c r="COM1330" i="8"/>
  <c r="COM1334" i="8" s="1"/>
  <c r="COM1340" i="8" s="1"/>
  <c r="CPB1330" i="8"/>
  <c r="CPB1334" i="8" s="1"/>
  <c r="CPB1340" i="8" s="1"/>
  <c r="CPD1330" i="8"/>
  <c r="CPD1334" i="8" s="1"/>
  <c r="CPD1340" i="8" s="1"/>
  <c r="CPS1330" i="8"/>
  <c r="CPS1334" i="8" s="1"/>
  <c r="CPS1340" i="8" s="1"/>
  <c r="CQH1330" i="8"/>
  <c r="CQH1334" i="8" s="1"/>
  <c r="CQH1340" i="8" s="1"/>
  <c r="CQJ1330" i="8"/>
  <c r="CQJ1334" i="8" s="1"/>
  <c r="CQJ1340" i="8" s="1"/>
  <c r="CQY1330" i="8"/>
  <c r="CQY1334" i="8" s="1"/>
  <c r="CQY1340" i="8" s="1"/>
  <c r="CRN1330" i="8"/>
  <c r="CRN1334" i="8" s="1"/>
  <c r="CRN1340" i="8" s="1"/>
  <c r="CRP1330" i="8"/>
  <c r="CRP1334" i="8" s="1"/>
  <c r="CRP1340" i="8" s="1"/>
  <c r="CSE1330" i="8"/>
  <c r="CSE1334" i="8" s="1"/>
  <c r="CSE1340" i="8" s="1"/>
  <c r="CST1330" i="8"/>
  <c r="CST1334" i="8" s="1"/>
  <c r="CST1340" i="8" s="1"/>
  <c r="CSV1330" i="8"/>
  <c r="CSV1334" i="8" s="1"/>
  <c r="CSV1340" i="8" s="1"/>
  <c r="CTK1330" i="8"/>
  <c r="CTK1334" i="8" s="1"/>
  <c r="CTK1340" i="8" s="1"/>
  <c r="CTZ1330" i="8"/>
  <c r="CTZ1334" i="8" s="1"/>
  <c r="CTZ1340" i="8" s="1"/>
  <c r="CUB1330" i="8"/>
  <c r="CUB1334" i="8" s="1"/>
  <c r="CUB1340" i="8" s="1"/>
  <c r="CUQ1330" i="8"/>
  <c r="CUQ1334" i="8" s="1"/>
  <c r="CUQ1340" i="8" s="1"/>
  <c r="CVF1330" i="8"/>
  <c r="CVF1334" i="8" s="1"/>
  <c r="CVF1340" i="8" s="1"/>
  <c r="CVH1330" i="8"/>
  <c r="CVH1334" i="8" s="1"/>
  <c r="CVH1340" i="8" s="1"/>
  <c r="CVW1330" i="8"/>
  <c r="CVW1334" i="8" s="1"/>
  <c r="CVW1340" i="8" s="1"/>
  <c r="CWL1330" i="8"/>
  <c r="CWL1334" i="8" s="1"/>
  <c r="CWL1340" i="8" s="1"/>
  <c r="CWN1330" i="8"/>
  <c r="CWN1334" i="8" s="1"/>
  <c r="CWN1340" i="8" s="1"/>
  <c r="CXC1330" i="8"/>
  <c r="CXC1334" i="8" s="1"/>
  <c r="CXC1340" i="8" s="1"/>
  <c r="CXR1330" i="8"/>
  <c r="CXR1334" i="8" s="1"/>
  <c r="CXR1340" i="8" s="1"/>
  <c r="CXT1330" i="8"/>
  <c r="CXT1334" i="8" s="1"/>
  <c r="CXT1340" i="8" s="1"/>
  <c r="CYI1330" i="8"/>
  <c r="CYI1334" i="8" s="1"/>
  <c r="CYI1340" i="8" s="1"/>
  <c r="CYX1330" i="8"/>
  <c r="CYX1334" i="8" s="1"/>
  <c r="CYX1340" i="8" s="1"/>
  <c r="CYZ1330" i="8"/>
  <c r="CYZ1334" i="8" s="1"/>
  <c r="CYZ1340" i="8" s="1"/>
  <c r="CZO1330" i="8"/>
  <c r="CZO1334" i="8" s="1"/>
  <c r="CZO1340" i="8" s="1"/>
  <c r="DAD1330" i="8"/>
  <c r="DAD1334" i="8" s="1"/>
  <c r="DAD1340" i="8" s="1"/>
  <c r="DAF1330" i="8"/>
  <c r="DAF1334" i="8" s="1"/>
  <c r="DAF1340" i="8" s="1"/>
  <c r="DAU1330" i="8"/>
  <c r="DAU1334" i="8" s="1"/>
  <c r="DAU1340" i="8" s="1"/>
  <c r="DBJ1330" i="8"/>
  <c r="DBJ1334" i="8" s="1"/>
  <c r="DBJ1340" i="8" s="1"/>
  <c r="DBL1330" i="8"/>
  <c r="DBL1334" i="8" s="1"/>
  <c r="DBL1340" i="8" s="1"/>
  <c r="DCA1330" i="8"/>
  <c r="DCA1334" i="8" s="1"/>
  <c r="DCA1340" i="8" s="1"/>
  <c r="DCP1330" i="8"/>
  <c r="DCP1334" i="8" s="1"/>
  <c r="DCP1340" i="8" s="1"/>
  <c r="DCR1330" i="8"/>
  <c r="DCR1334" i="8" s="1"/>
  <c r="DCR1340" i="8" s="1"/>
  <c r="DDG1330" i="8"/>
  <c r="DDG1334" i="8" s="1"/>
  <c r="DDG1340" i="8" s="1"/>
  <c r="DDV1330" i="8"/>
  <c r="DDV1334" i="8" s="1"/>
  <c r="DDV1340" i="8" s="1"/>
  <c r="DDX1330" i="8"/>
  <c r="DDX1334" i="8" s="1"/>
  <c r="DDX1340" i="8" s="1"/>
  <c r="DEM1330" i="8"/>
  <c r="DEM1334" i="8" s="1"/>
  <c r="DEM1340" i="8" s="1"/>
  <c r="DFB1330" i="8"/>
  <c r="DFB1334" i="8" s="1"/>
  <c r="DFB1340" i="8" s="1"/>
  <c r="DFD1330" i="8"/>
  <c r="DFD1334" i="8" s="1"/>
  <c r="DFD1340" i="8" s="1"/>
  <c r="DFS1330" i="8"/>
  <c r="DFS1334" i="8" s="1"/>
  <c r="DFS1340" i="8" s="1"/>
  <c r="DGH1330" i="8"/>
  <c r="DGH1334" i="8" s="1"/>
  <c r="DGH1340" i="8" s="1"/>
  <c r="DGJ1330" i="8"/>
  <c r="DGJ1334" i="8" s="1"/>
  <c r="DGJ1340" i="8" s="1"/>
  <c r="DGY1330" i="8"/>
  <c r="DGY1334" i="8" s="1"/>
  <c r="DGY1340" i="8" s="1"/>
  <c r="DHN1330" i="8"/>
  <c r="DHN1334" i="8" s="1"/>
  <c r="DHN1340" i="8" s="1"/>
  <c r="DHP1330" i="8"/>
  <c r="DHP1334" i="8" s="1"/>
  <c r="DHP1340" i="8" s="1"/>
  <c r="DIE1330" i="8"/>
  <c r="DIE1334" i="8" s="1"/>
  <c r="DIE1340" i="8" s="1"/>
  <c r="DIT1330" i="8"/>
  <c r="DIT1334" i="8" s="1"/>
  <c r="DIT1340" i="8" s="1"/>
  <c r="DIV1330" i="8"/>
  <c r="DIV1334" i="8" s="1"/>
  <c r="DIV1340" i="8" s="1"/>
  <c r="DJK1330" i="8"/>
  <c r="DJK1334" i="8" s="1"/>
  <c r="DJK1340" i="8" s="1"/>
  <c r="DJZ1330" i="8"/>
  <c r="DJZ1334" i="8" s="1"/>
  <c r="DJZ1340" i="8" s="1"/>
  <c r="DKB1330" i="8"/>
  <c r="DKB1334" i="8" s="1"/>
  <c r="DKB1340" i="8" s="1"/>
  <c r="DKQ1330" i="8"/>
  <c r="DKQ1334" i="8" s="1"/>
  <c r="DKQ1340" i="8" s="1"/>
  <c r="DLF1330" i="8"/>
  <c r="DLF1334" i="8" s="1"/>
  <c r="DLF1340" i="8" s="1"/>
  <c r="DLH1330" i="8"/>
  <c r="DLH1334" i="8" s="1"/>
  <c r="DLH1340" i="8" s="1"/>
  <c r="DLW1330" i="8"/>
  <c r="DLW1334" i="8" s="1"/>
  <c r="DLW1340" i="8" s="1"/>
  <c r="DML1330" i="8"/>
  <c r="DML1334" i="8" s="1"/>
  <c r="DML1340" i="8" s="1"/>
  <c r="DMN1330" i="8"/>
  <c r="DMN1334" i="8" s="1"/>
  <c r="DMN1340" i="8" s="1"/>
  <c r="DNC1330" i="8"/>
  <c r="DNC1334" i="8" s="1"/>
  <c r="DNC1340" i="8" s="1"/>
  <c r="DNR1330" i="8"/>
  <c r="DNR1334" i="8" s="1"/>
  <c r="DNR1340" i="8" s="1"/>
  <c r="DNT1330" i="8"/>
  <c r="DNT1334" i="8" s="1"/>
  <c r="DNT1340" i="8" s="1"/>
  <c r="DOI1330" i="8"/>
  <c r="DOI1334" i="8" s="1"/>
  <c r="DOI1340" i="8" s="1"/>
  <c r="DOX1330" i="8"/>
  <c r="DOX1334" i="8" s="1"/>
  <c r="DOX1340" i="8" s="1"/>
  <c r="DOZ1330" i="8"/>
  <c r="DOZ1334" i="8" s="1"/>
  <c r="DOZ1340" i="8" s="1"/>
  <c r="DPO1330" i="8"/>
  <c r="DPO1334" i="8" s="1"/>
  <c r="DPO1340" i="8" s="1"/>
  <c r="DQD1330" i="8"/>
  <c r="DQD1334" i="8" s="1"/>
  <c r="DQD1340" i="8" s="1"/>
  <c r="DQF1330" i="8"/>
  <c r="DQF1334" i="8" s="1"/>
  <c r="DQF1340" i="8" s="1"/>
  <c r="DQU1330" i="8"/>
  <c r="DQU1334" i="8" s="1"/>
  <c r="DQU1340" i="8" s="1"/>
  <c r="DRJ1330" i="8"/>
  <c r="DRJ1334" i="8" s="1"/>
  <c r="DRJ1340" i="8" s="1"/>
  <c r="DRL1330" i="8"/>
  <c r="DRL1334" i="8" s="1"/>
  <c r="DRL1340" i="8" s="1"/>
  <c r="DSA1330" i="8"/>
  <c r="DSA1334" i="8" s="1"/>
  <c r="DSA1340" i="8" s="1"/>
  <c r="DSP1330" i="8"/>
  <c r="DSP1334" i="8" s="1"/>
  <c r="DSP1340" i="8" s="1"/>
  <c r="DSR1330" i="8"/>
  <c r="DSR1334" i="8" s="1"/>
  <c r="DSR1340" i="8" s="1"/>
  <c r="DTG1330" i="8"/>
  <c r="DTG1334" i="8" s="1"/>
  <c r="DTG1340" i="8" s="1"/>
  <c r="DTV1330" i="8"/>
  <c r="DTV1334" i="8" s="1"/>
  <c r="DTV1340" i="8" s="1"/>
  <c r="DTX1330" i="8"/>
  <c r="DTX1334" i="8" s="1"/>
  <c r="DTX1340" i="8" s="1"/>
  <c r="DUM1330" i="8"/>
  <c r="DUM1334" i="8" s="1"/>
  <c r="DUM1340" i="8" s="1"/>
  <c r="DVB1330" i="8"/>
  <c r="DVB1334" i="8" s="1"/>
  <c r="DVB1340" i="8" s="1"/>
  <c r="DVD1330" i="8"/>
  <c r="DVD1334" i="8" s="1"/>
  <c r="DVD1340" i="8" s="1"/>
  <c r="DVS1330" i="8"/>
  <c r="DVS1334" i="8" s="1"/>
  <c r="DVS1340" i="8" s="1"/>
  <c r="DWH1330" i="8"/>
  <c r="DWH1334" i="8" s="1"/>
  <c r="DWH1340" i="8" s="1"/>
  <c r="DWJ1330" i="8"/>
  <c r="DWJ1334" i="8" s="1"/>
  <c r="DWJ1340" i="8" s="1"/>
  <c r="DWY1330" i="8"/>
  <c r="DWY1334" i="8" s="1"/>
  <c r="DWY1340" i="8" s="1"/>
  <c r="DXN1330" i="8"/>
  <c r="DXN1334" i="8" s="1"/>
  <c r="DXN1340" i="8" s="1"/>
  <c r="DXP1330" i="8"/>
  <c r="DXP1334" i="8" s="1"/>
  <c r="DXP1340" i="8" s="1"/>
  <c r="DYE1330" i="8"/>
  <c r="DYE1334" i="8" s="1"/>
  <c r="DYE1340" i="8" s="1"/>
  <c r="DYT1330" i="8"/>
  <c r="DYT1334" i="8" s="1"/>
  <c r="DYT1340" i="8" s="1"/>
  <c r="DYV1330" i="8"/>
  <c r="DYV1334" i="8" s="1"/>
  <c r="DYV1340" i="8" s="1"/>
  <c r="DZK1330" i="8"/>
  <c r="DZK1334" i="8" s="1"/>
  <c r="DZK1340" i="8" s="1"/>
  <c r="DZZ1330" i="8"/>
  <c r="DZZ1334" i="8" s="1"/>
  <c r="DZZ1340" i="8" s="1"/>
  <c r="EAB1330" i="8"/>
  <c r="EAB1334" i="8" s="1"/>
  <c r="EAB1340" i="8" s="1"/>
  <c r="EAQ1330" i="8"/>
  <c r="EAQ1334" i="8" s="1"/>
  <c r="EAQ1340" i="8" s="1"/>
  <c r="EBF1330" i="8"/>
  <c r="EBF1334" i="8" s="1"/>
  <c r="EBF1340" i="8" s="1"/>
  <c r="EBH1330" i="8"/>
  <c r="EBH1334" i="8" s="1"/>
  <c r="EBH1340" i="8" s="1"/>
  <c r="EBW1330" i="8"/>
  <c r="EBW1334" i="8" s="1"/>
  <c r="EBW1340" i="8" s="1"/>
  <c r="ECL1330" i="8"/>
  <c r="ECL1334" i="8" s="1"/>
  <c r="ECL1340" i="8" s="1"/>
  <c r="ECN1330" i="8"/>
  <c r="ECN1334" i="8" s="1"/>
  <c r="ECN1340" i="8" s="1"/>
  <c r="EDC1330" i="8"/>
  <c r="EDC1334" i="8" s="1"/>
  <c r="EDC1340" i="8" s="1"/>
  <c r="EDR1330" i="8"/>
  <c r="EDR1334" i="8" s="1"/>
  <c r="EDR1340" i="8" s="1"/>
  <c r="EDT1330" i="8"/>
  <c r="EDT1334" i="8" s="1"/>
  <c r="EDT1340" i="8" s="1"/>
  <c r="EEI1330" i="8"/>
  <c r="EEI1334" i="8" s="1"/>
  <c r="EEI1340" i="8" s="1"/>
  <c r="EEX1330" i="8"/>
  <c r="EEX1334" i="8" s="1"/>
  <c r="EEX1340" i="8" s="1"/>
  <c r="EEZ1330" i="8"/>
  <c r="EEZ1334" i="8" s="1"/>
  <c r="EEZ1340" i="8" s="1"/>
  <c r="EFO1330" i="8"/>
  <c r="EFO1334" i="8" s="1"/>
  <c r="EFO1340" i="8" s="1"/>
  <c r="EGD1330" i="8"/>
  <c r="EGD1334" i="8" s="1"/>
  <c r="EGD1340" i="8" s="1"/>
  <c r="EGF1330" i="8"/>
  <c r="EGF1334" i="8" s="1"/>
  <c r="EGF1340" i="8" s="1"/>
  <c r="EGU1330" i="8"/>
  <c r="EGU1334" i="8" s="1"/>
  <c r="EGU1340" i="8" s="1"/>
  <c r="EHJ1330" i="8"/>
  <c r="EHJ1334" i="8" s="1"/>
  <c r="EHJ1340" i="8" s="1"/>
  <c r="EHL1330" i="8"/>
  <c r="EHL1334" i="8" s="1"/>
  <c r="EHL1340" i="8" s="1"/>
  <c r="EIA1330" i="8"/>
  <c r="EIA1334" i="8" s="1"/>
  <c r="EIA1340" i="8" s="1"/>
  <c r="EIP1330" i="8"/>
  <c r="EIP1334" i="8" s="1"/>
  <c r="EIP1340" i="8" s="1"/>
  <c r="EIR1330" i="8"/>
  <c r="EIR1334" i="8" s="1"/>
  <c r="EIR1340" i="8" s="1"/>
  <c r="EJG1330" i="8"/>
  <c r="EJG1334" i="8" s="1"/>
  <c r="EJG1340" i="8" s="1"/>
  <c r="EJV1330" i="8"/>
  <c r="EJV1334" i="8" s="1"/>
  <c r="EJV1340" i="8" s="1"/>
  <c r="EJX1330" i="8"/>
  <c r="EJX1334" i="8" s="1"/>
  <c r="EJX1340" i="8" s="1"/>
  <c r="EKM1330" i="8"/>
  <c r="EKM1334" i="8" s="1"/>
  <c r="EKM1340" i="8" s="1"/>
  <c r="ELB1330" i="8"/>
  <c r="ELB1334" i="8" s="1"/>
  <c r="ELB1340" i="8" s="1"/>
  <c r="ELD1330" i="8"/>
  <c r="ELD1334" i="8" s="1"/>
  <c r="ELD1340" i="8" s="1"/>
  <c r="ELS1330" i="8"/>
  <c r="ELS1334" i="8" s="1"/>
  <c r="ELS1340" i="8" s="1"/>
  <c r="EMH1330" i="8"/>
  <c r="EMH1334" i="8" s="1"/>
  <c r="EMH1340" i="8" s="1"/>
  <c r="EMJ1330" i="8"/>
  <c r="EMJ1334" i="8" s="1"/>
  <c r="EMJ1340" i="8" s="1"/>
  <c r="EMY1330" i="8"/>
  <c r="EMY1334" i="8" s="1"/>
  <c r="EMY1340" i="8" s="1"/>
  <c r="ENN1330" i="8"/>
  <c r="ENN1334" i="8" s="1"/>
  <c r="ENN1340" i="8" s="1"/>
  <c r="ENP1330" i="8"/>
  <c r="ENP1334" i="8" s="1"/>
  <c r="ENP1340" i="8" s="1"/>
  <c r="EOE1330" i="8"/>
  <c r="EOE1334" i="8" s="1"/>
  <c r="EOE1340" i="8" s="1"/>
  <c r="EOT1330" i="8"/>
  <c r="EOT1334" i="8" s="1"/>
  <c r="EOT1340" i="8" s="1"/>
  <c r="EOV1330" i="8"/>
  <c r="EOV1334" i="8" s="1"/>
  <c r="EOV1340" i="8" s="1"/>
  <c r="EPK1330" i="8"/>
  <c r="EPK1334" i="8" s="1"/>
  <c r="EPK1340" i="8" s="1"/>
  <c r="EPZ1330" i="8"/>
  <c r="EPZ1334" i="8" s="1"/>
  <c r="EPZ1340" i="8" s="1"/>
  <c r="EQB1330" i="8"/>
  <c r="EQB1334" i="8" s="1"/>
  <c r="EQB1340" i="8" s="1"/>
  <c r="EQQ1330" i="8"/>
  <c r="EQQ1334" i="8" s="1"/>
  <c r="EQQ1340" i="8" s="1"/>
  <c r="ERF1330" i="8"/>
  <c r="ERF1334" i="8" s="1"/>
  <c r="ERF1340" i="8" s="1"/>
  <c r="ERH1330" i="8"/>
  <c r="ERH1334" i="8" s="1"/>
  <c r="ERH1340" i="8" s="1"/>
  <c r="ERW1330" i="8"/>
  <c r="ERW1334" i="8" s="1"/>
  <c r="ERW1340" i="8" s="1"/>
  <c r="ESL1330" i="8"/>
  <c r="ESL1334" i="8" s="1"/>
  <c r="ESL1340" i="8" s="1"/>
  <c r="ESN1330" i="8"/>
  <c r="ESN1334" i="8" s="1"/>
  <c r="ESN1340" i="8" s="1"/>
  <c r="ETC1330" i="8"/>
  <c r="ETC1334" i="8" s="1"/>
  <c r="ETC1340" i="8" s="1"/>
  <c r="ETR1330" i="8"/>
  <c r="ETR1334" i="8" s="1"/>
  <c r="ETR1340" i="8" s="1"/>
  <c r="ETT1330" i="8"/>
  <c r="ETT1334" i="8" s="1"/>
  <c r="ETT1340" i="8" s="1"/>
  <c r="EUI1330" i="8"/>
  <c r="EUI1334" i="8" s="1"/>
  <c r="EUI1340" i="8" s="1"/>
  <c r="EUX1330" i="8"/>
  <c r="EUX1334" i="8" s="1"/>
  <c r="EUX1340" i="8" s="1"/>
  <c r="EUZ1330" i="8"/>
  <c r="EUZ1334" i="8" s="1"/>
  <c r="EUZ1340" i="8" s="1"/>
  <c r="EVO1330" i="8"/>
  <c r="EVO1334" i="8" s="1"/>
  <c r="EVO1340" i="8" s="1"/>
  <c r="EWD1330" i="8"/>
  <c r="EWD1334" i="8" s="1"/>
  <c r="EWD1340" i="8" s="1"/>
  <c r="EWF1330" i="8"/>
  <c r="EWF1334" i="8" s="1"/>
  <c r="EWF1340" i="8" s="1"/>
  <c r="EWU1330" i="8"/>
  <c r="EWU1334" i="8" s="1"/>
  <c r="EWU1340" i="8" s="1"/>
  <c r="EXJ1330" i="8"/>
  <c r="EXJ1334" i="8" s="1"/>
  <c r="EXJ1340" i="8" s="1"/>
  <c r="EXL1330" i="8"/>
  <c r="EXL1334" i="8" s="1"/>
  <c r="EXL1340" i="8" s="1"/>
  <c r="EYA1330" i="8"/>
  <c r="EYA1334" i="8" s="1"/>
  <c r="EYA1340" i="8" s="1"/>
  <c r="EYP1330" i="8"/>
  <c r="EYP1334" i="8" s="1"/>
  <c r="EYP1340" i="8" s="1"/>
  <c r="EYR1330" i="8"/>
  <c r="EYR1334" i="8" s="1"/>
  <c r="EYR1340" i="8" s="1"/>
  <c r="EZG1330" i="8"/>
  <c r="EZG1334" i="8" s="1"/>
  <c r="EZG1340" i="8" s="1"/>
  <c r="EZV1330" i="8"/>
  <c r="EZV1334" i="8" s="1"/>
  <c r="EZV1340" i="8" s="1"/>
  <c r="EZX1330" i="8"/>
  <c r="EZX1334" i="8" s="1"/>
  <c r="EZX1340" i="8" s="1"/>
  <c r="FAM1330" i="8"/>
  <c r="FAM1334" i="8" s="1"/>
  <c r="FAM1340" i="8" s="1"/>
  <c r="FBB1330" i="8"/>
  <c r="FBB1334" i="8" s="1"/>
  <c r="FBB1340" i="8" s="1"/>
  <c r="FBD1330" i="8"/>
  <c r="FBD1334" i="8" s="1"/>
  <c r="FBD1340" i="8" s="1"/>
  <c r="FBS1330" i="8"/>
  <c r="FBS1334" i="8" s="1"/>
  <c r="FBS1340" i="8" s="1"/>
  <c r="FCH1330" i="8"/>
  <c r="FCH1334" i="8" s="1"/>
  <c r="FCH1340" i="8" s="1"/>
  <c r="FCJ1330" i="8"/>
  <c r="FCJ1334" i="8" s="1"/>
  <c r="FCJ1340" i="8" s="1"/>
  <c r="FCY1330" i="8"/>
  <c r="FCY1334" i="8" s="1"/>
  <c r="FCY1340" i="8" s="1"/>
  <c r="FDN1330" i="8"/>
  <c r="FDN1334" i="8" s="1"/>
  <c r="FDN1340" i="8" s="1"/>
  <c r="FDP1330" i="8"/>
  <c r="FDP1334" i="8" s="1"/>
  <c r="FDP1340" i="8" s="1"/>
  <c r="FEE1330" i="8"/>
  <c r="FEE1334" i="8" s="1"/>
  <c r="FEE1340" i="8" s="1"/>
  <c r="FET1330" i="8"/>
  <c r="FET1334" i="8" s="1"/>
  <c r="FET1340" i="8" s="1"/>
  <c r="FEV1330" i="8"/>
  <c r="FEV1334" i="8" s="1"/>
  <c r="FEV1340" i="8" s="1"/>
  <c r="FFK1330" i="8"/>
  <c r="FFK1334" i="8" s="1"/>
  <c r="FFK1340" i="8" s="1"/>
  <c r="FFZ1330" i="8"/>
  <c r="FFZ1334" i="8" s="1"/>
  <c r="FFZ1340" i="8" s="1"/>
  <c r="FGB1330" i="8"/>
  <c r="FGB1334" i="8" s="1"/>
  <c r="FGB1340" i="8" s="1"/>
  <c r="FGQ1330" i="8"/>
  <c r="FGQ1334" i="8" s="1"/>
  <c r="FGQ1340" i="8" s="1"/>
  <c r="FHF1330" i="8"/>
  <c r="FHF1334" i="8" s="1"/>
  <c r="FHF1340" i="8" s="1"/>
  <c r="FHH1330" i="8"/>
  <c r="FHH1334" i="8" s="1"/>
  <c r="FHH1340" i="8" s="1"/>
  <c r="FHW1330" i="8"/>
  <c r="FHW1334" i="8" s="1"/>
  <c r="FHW1340" i="8" s="1"/>
  <c r="FIL1330" i="8"/>
  <c r="FIL1334" i="8" s="1"/>
  <c r="FIL1340" i="8" s="1"/>
  <c r="FIN1330" i="8"/>
  <c r="FIN1334" i="8" s="1"/>
  <c r="FIN1340" i="8" s="1"/>
  <c r="FJC1330" i="8"/>
  <c r="FJC1334" i="8" s="1"/>
  <c r="FJC1340" i="8" s="1"/>
  <c r="FJR1330" i="8"/>
  <c r="FJR1334" i="8" s="1"/>
  <c r="FJR1340" i="8" s="1"/>
  <c r="FJT1330" i="8"/>
  <c r="FJT1334" i="8" s="1"/>
  <c r="FJT1340" i="8" s="1"/>
  <c r="FKI1330" i="8"/>
  <c r="FKI1334" i="8" s="1"/>
  <c r="FKI1340" i="8" s="1"/>
  <c r="FKX1330" i="8"/>
  <c r="FKX1334" i="8" s="1"/>
  <c r="FKX1340" i="8" s="1"/>
  <c r="FKZ1330" i="8"/>
  <c r="FKZ1334" i="8" s="1"/>
  <c r="FKZ1340" i="8" s="1"/>
  <c r="FLO1330" i="8"/>
  <c r="FLO1334" i="8" s="1"/>
  <c r="FLO1340" i="8" s="1"/>
  <c r="FMD1330" i="8"/>
  <c r="FMD1334" i="8" s="1"/>
  <c r="FMD1340" i="8" s="1"/>
  <c r="FMF1330" i="8"/>
  <c r="FMF1334" i="8" s="1"/>
  <c r="FMF1340" i="8" s="1"/>
  <c r="FMU1330" i="8"/>
  <c r="FMU1334" i="8" s="1"/>
  <c r="FMU1340" i="8" s="1"/>
  <c r="FNJ1330" i="8"/>
  <c r="FNJ1334" i="8" s="1"/>
  <c r="FNJ1340" i="8" s="1"/>
  <c r="FNL1330" i="8"/>
  <c r="FNL1334" i="8" s="1"/>
  <c r="FNL1340" i="8" s="1"/>
  <c r="FOA1330" i="8"/>
  <c r="FOA1334" i="8" s="1"/>
  <c r="FOA1340" i="8" s="1"/>
  <c r="FOP1330" i="8"/>
  <c r="FOP1334" i="8" s="1"/>
  <c r="FOP1340" i="8" s="1"/>
  <c r="FOR1330" i="8"/>
  <c r="FOR1334" i="8" s="1"/>
  <c r="FOR1340" i="8" s="1"/>
  <c r="FPG1330" i="8"/>
  <c r="FPG1334" i="8" s="1"/>
  <c r="FPG1340" i="8" s="1"/>
  <c r="FPV1330" i="8"/>
  <c r="FPV1334" i="8" s="1"/>
  <c r="FPV1340" i="8" s="1"/>
  <c r="FPX1330" i="8"/>
  <c r="FPX1334" i="8" s="1"/>
  <c r="FPX1340" i="8" s="1"/>
  <c r="FQM1330" i="8"/>
  <c r="FQM1334" i="8" s="1"/>
  <c r="FQM1340" i="8" s="1"/>
  <c r="FRB1330" i="8"/>
  <c r="FRB1334" i="8" s="1"/>
  <c r="FRB1340" i="8" s="1"/>
  <c r="FRD1330" i="8"/>
  <c r="FRD1334" i="8" s="1"/>
  <c r="FRD1340" i="8" s="1"/>
  <c r="FRS1330" i="8"/>
  <c r="FRS1334" i="8" s="1"/>
  <c r="FRS1340" i="8" s="1"/>
  <c r="FSH1330" i="8"/>
  <c r="FSH1334" i="8" s="1"/>
  <c r="FSH1340" i="8" s="1"/>
  <c r="FSJ1330" i="8"/>
  <c r="FSJ1334" i="8" s="1"/>
  <c r="FSJ1340" i="8" s="1"/>
  <c r="FSY1330" i="8"/>
  <c r="FSY1334" i="8" s="1"/>
  <c r="FSY1340" i="8" s="1"/>
  <c r="FTN1330" i="8"/>
  <c r="FTN1334" i="8" s="1"/>
  <c r="FTN1340" i="8" s="1"/>
  <c r="FTP1330" i="8"/>
  <c r="FTP1334" i="8" s="1"/>
  <c r="FTP1340" i="8" s="1"/>
  <c r="FUE1330" i="8"/>
  <c r="FUE1334" i="8" s="1"/>
  <c r="FUE1340" i="8" s="1"/>
  <c r="FUT1330" i="8"/>
  <c r="FUT1334" i="8" s="1"/>
  <c r="FUT1340" i="8" s="1"/>
  <c r="FUV1330" i="8"/>
  <c r="FUV1334" i="8" s="1"/>
  <c r="FUV1340" i="8" s="1"/>
  <c r="FVK1330" i="8"/>
  <c r="FVK1334" i="8" s="1"/>
  <c r="FVK1340" i="8" s="1"/>
  <c r="FVZ1330" i="8"/>
  <c r="FVZ1334" i="8" s="1"/>
  <c r="FVZ1340" i="8" s="1"/>
  <c r="FWB1330" i="8"/>
  <c r="FWB1334" i="8" s="1"/>
  <c r="FWB1340" i="8" s="1"/>
  <c r="FWQ1330" i="8"/>
  <c r="FWQ1334" i="8" s="1"/>
  <c r="FWQ1340" i="8" s="1"/>
  <c r="FXF1330" i="8"/>
  <c r="FXF1334" i="8" s="1"/>
  <c r="FXF1340" i="8" s="1"/>
  <c r="FXH1330" i="8"/>
  <c r="FXH1334" i="8" s="1"/>
  <c r="FXH1340" i="8" s="1"/>
  <c r="FXW1330" i="8"/>
  <c r="FXW1334" i="8" s="1"/>
  <c r="FXW1340" i="8" s="1"/>
  <c r="FYL1330" i="8"/>
  <c r="FYL1334" i="8" s="1"/>
  <c r="FYL1340" i="8" s="1"/>
  <c r="FYN1330" i="8"/>
  <c r="FYN1334" i="8" s="1"/>
  <c r="FYN1340" i="8" s="1"/>
  <c r="FZC1330" i="8"/>
  <c r="FZC1334" i="8" s="1"/>
  <c r="FZC1340" i="8" s="1"/>
  <c r="FZR1330" i="8"/>
  <c r="FZR1334" i="8" s="1"/>
  <c r="FZR1340" i="8" s="1"/>
  <c r="FZT1330" i="8"/>
  <c r="FZT1334" i="8" s="1"/>
  <c r="FZT1340" i="8" s="1"/>
  <c r="GAI1330" i="8"/>
  <c r="GAI1334" i="8" s="1"/>
  <c r="GAI1340" i="8" s="1"/>
  <c r="GAX1330" i="8"/>
  <c r="GAX1334" i="8" s="1"/>
  <c r="GAX1340" i="8" s="1"/>
  <c r="GAZ1330" i="8"/>
  <c r="GAZ1334" i="8" s="1"/>
  <c r="GAZ1340" i="8" s="1"/>
  <c r="GBO1330" i="8"/>
  <c r="GBO1334" i="8" s="1"/>
  <c r="GBO1340" i="8" s="1"/>
  <c r="GCD1330" i="8"/>
  <c r="GCD1334" i="8" s="1"/>
  <c r="GCD1340" i="8" s="1"/>
  <c r="GCF1330" i="8"/>
  <c r="GCF1334" i="8" s="1"/>
  <c r="GCF1340" i="8" s="1"/>
  <c r="GCU1330" i="8"/>
  <c r="GCU1334" i="8" s="1"/>
  <c r="GCU1340" i="8" s="1"/>
  <c r="GDJ1330" i="8"/>
  <c r="GDJ1334" i="8" s="1"/>
  <c r="GDJ1340" i="8" s="1"/>
  <c r="GDL1330" i="8"/>
  <c r="GDL1334" i="8" s="1"/>
  <c r="GDL1340" i="8" s="1"/>
  <c r="GEA1330" i="8"/>
  <c r="GEA1334" i="8" s="1"/>
  <c r="GEA1340" i="8" s="1"/>
  <c r="GEP1330" i="8"/>
  <c r="GEP1334" i="8" s="1"/>
  <c r="GEP1340" i="8" s="1"/>
  <c r="GER1330" i="8"/>
  <c r="GER1334" i="8" s="1"/>
  <c r="GER1340" i="8" s="1"/>
  <c r="GFG1330" i="8"/>
  <c r="GFG1334" i="8" s="1"/>
  <c r="GFG1340" i="8" s="1"/>
  <c r="GFV1330" i="8"/>
  <c r="GFV1334" i="8" s="1"/>
  <c r="GFV1340" i="8" s="1"/>
  <c r="GFX1330" i="8"/>
  <c r="GFX1334" i="8" s="1"/>
  <c r="GFX1340" i="8" s="1"/>
  <c r="GGM1330" i="8"/>
  <c r="GGM1334" i="8" s="1"/>
  <c r="GGM1340" i="8" s="1"/>
  <c r="GHB1330" i="8"/>
  <c r="GHB1334" i="8" s="1"/>
  <c r="GHB1340" i="8" s="1"/>
  <c r="GHD1330" i="8"/>
  <c r="GHD1334" i="8" s="1"/>
  <c r="GHD1340" i="8" s="1"/>
  <c r="GHS1330" i="8"/>
  <c r="GHS1334" i="8" s="1"/>
  <c r="GHS1340" i="8" s="1"/>
  <c r="GIH1330" i="8"/>
  <c r="GIH1334" i="8" s="1"/>
  <c r="GIH1340" i="8" s="1"/>
  <c r="GIJ1330" i="8"/>
  <c r="GIJ1334" i="8" s="1"/>
  <c r="GIJ1340" i="8" s="1"/>
  <c r="GIY1330" i="8"/>
  <c r="GIY1334" i="8" s="1"/>
  <c r="GIY1340" i="8" s="1"/>
  <c r="GJN1330" i="8"/>
  <c r="GJN1334" i="8" s="1"/>
  <c r="GJN1340" i="8" s="1"/>
  <c r="GJP1330" i="8"/>
  <c r="GJP1334" i="8" s="1"/>
  <c r="GJP1340" i="8" s="1"/>
  <c r="GKE1330" i="8"/>
  <c r="GKE1334" i="8" s="1"/>
  <c r="GKE1340" i="8" s="1"/>
  <c r="GKT1330" i="8"/>
  <c r="GKT1334" i="8" s="1"/>
  <c r="GKT1340" i="8" s="1"/>
  <c r="GKV1330" i="8"/>
  <c r="GKV1334" i="8" s="1"/>
  <c r="GKV1340" i="8" s="1"/>
  <c r="GLK1330" i="8"/>
  <c r="GLK1334" i="8" s="1"/>
  <c r="GLK1340" i="8" s="1"/>
  <c r="GLZ1330" i="8"/>
  <c r="GLZ1334" i="8" s="1"/>
  <c r="GLZ1340" i="8" s="1"/>
  <c r="GMB1330" i="8"/>
  <c r="GMB1334" i="8" s="1"/>
  <c r="GMB1340" i="8" s="1"/>
  <c r="GMQ1330" i="8"/>
  <c r="GMQ1334" i="8" s="1"/>
  <c r="GMQ1340" i="8" s="1"/>
  <c r="GNF1330" i="8"/>
  <c r="GNF1334" i="8" s="1"/>
  <c r="GNF1340" i="8" s="1"/>
  <c r="GNH1330" i="8"/>
  <c r="GNH1334" i="8" s="1"/>
  <c r="GNH1340" i="8" s="1"/>
  <c r="GNW1330" i="8"/>
  <c r="GNW1334" i="8" s="1"/>
  <c r="GNW1340" i="8" s="1"/>
  <c r="GOL1330" i="8"/>
  <c r="GOL1334" i="8" s="1"/>
  <c r="GOL1340" i="8" s="1"/>
  <c r="GON1330" i="8"/>
  <c r="GON1334" i="8" s="1"/>
  <c r="GON1340" i="8" s="1"/>
  <c r="GPC1330" i="8"/>
  <c r="GPC1334" i="8" s="1"/>
  <c r="GPC1340" i="8" s="1"/>
  <c r="GPR1330" i="8"/>
  <c r="GPR1334" i="8" s="1"/>
  <c r="GPR1340" i="8" s="1"/>
  <c r="GPT1330" i="8"/>
  <c r="GPT1334" i="8" s="1"/>
  <c r="GPT1340" i="8" s="1"/>
  <c r="GQI1330" i="8"/>
  <c r="GQI1334" i="8" s="1"/>
  <c r="GQI1340" i="8" s="1"/>
  <c r="GQX1330" i="8"/>
  <c r="GQX1334" i="8" s="1"/>
  <c r="GQX1340" i="8" s="1"/>
  <c r="GQZ1330" i="8"/>
  <c r="GQZ1334" i="8" s="1"/>
  <c r="GQZ1340" i="8" s="1"/>
  <c r="GRO1330" i="8"/>
  <c r="GRO1334" i="8" s="1"/>
  <c r="GRO1340" i="8" s="1"/>
  <c r="GSD1330" i="8"/>
  <c r="GSD1334" i="8" s="1"/>
  <c r="GSD1340" i="8" s="1"/>
  <c r="GSF1330" i="8"/>
  <c r="GSF1334" i="8" s="1"/>
  <c r="GSF1340" i="8" s="1"/>
  <c r="GSU1330" i="8"/>
  <c r="GSU1334" i="8" s="1"/>
  <c r="GSU1340" i="8" s="1"/>
  <c r="GTJ1330" i="8"/>
  <c r="GTJ1334" i="8" s="1"/>
  <c r="GTJ1340" i="8" s="1"/>
  <c r="GTL1330" i="8"/>
  <c r="GTL1334" i="8" s="1"/>
  <c r="GTL1340" i="8" s="1"/>
  <c r="GUA1330" i="8"/>
  <c r="GUA1334" i="8" s="1"/>
  <c r="GUA1340" i="8" s="1"/>
  <c r="GUP1330" i="8"/>
  <c r="GUP1334" i="8" s="1"/>
  <c r="GUP1340" i="8" s="1"/>
  <c r="GUR1330" i="8"/>
  <c r="GUR1334" i="8" s="1"/>
  <c r="GUR1340" i="8" s="1"/>
  <c r="GVG1330" i="8"/>
  <c r="GVG1334" i="8" s="1"/>
  <c r="GVG1340" i="8" s="1"/>
  <c r="GVV1330" i="8"/>
  <c r="GVV1334" i="8" s="1"/>
  <c r="GVV1340" i="8" s="1"/>
  <c r="GVX1330" i="8"/>
  <c r="GVX1334" i="8" s="1"/>
  <c r="GVX1340" i="8" s="1"/>
  <c r="GWM1330" i="8"/>
  <c r="GWM1334" i="8" s="1"/>
  <c r="GWM1340" i="8" s="1"/>
  <c r="GXB1330" i="8"/>
  <c r="GXB1334" i="8" s="1"/>
  <c r="GXB1340" i="8" s="1"/>
  <c r="GXD1330" i="8"/>
  <c r="GXD1334" i="8" s="1"/>
  <c r="GXD1340" i="8" s="1"/>
  <c r="GXS1330" i="8"/>
  <c r="GXS1334" i="8" s="1"/>
  <c r="GXS1340" i="8" s="1"/>
  <c r="GYH1330" i="8"/>
  <c r="GYH1334" i="8" s="1"/>
  <c r="GYH1340" i="8" s="1"/>
  <c r="GYJ1330" i="8"/>
  <c r="GYJ1334" i="8" s="1"/>
  <c r="GYJ1340" i="8" s="1"/>
  <c r="GYY1330" i="8"/>
  <c r="GYY1334" i="8" s="1"/>
  <c r="GYY1340" i="8" s="1"/>
  <c r="GZN1330" i="8"/>
  <c r="GZN1334" i="8" s="1"/>
  <c r="GZN1340" i="8" s="1"/>
  <c r="GZP1330" i="8"/>
  <c r="GZP1334" i="8" s="1"/>
  <c r="GZP1340" i="8" s="1"/>
  <c r="HAE1330" i="8"/>
  <c r="HAE1334" i="8" s="1"/>
  <c r="HAE1340" i="8" s="1"/>
  <c r="HAT1330" i="8"/>
  <c r="HAT1334" i="8" s="1"/>
  <c r="HAT1340" i="8" s="1"/>
  <c r="HAV1330" i="8"/>
  <c r="HAV1334" i="8" s="1"/>
  <c r="HAV1340" i="8" s="1"/>
  <c r="HBK1330" i="8"/>
  <c r="HBK1334" i="8" s="1"/>
  <c r="HBK1340" i="8" s="1"/>
  <c r="HBZ1330" i="8"/>
  <c r="HBZ1334" i="8" s="1"/>
  <c r="HBZ1340" i="8" s="1"/>
  <c r="HCB1330" i="8"/>
  <c r="HCB1334" i="8" s="1"/>
  <c r="HCB1340" i="8" s="1"/>
  <c r="HCQ1330" i="8"/>
  <c r="HCQ1334" i="8" s="1"/>
  <c r="HCQ1340" i="8" s="1"/>
  <c r="HDF1330" i="8"/>
  <c r="HDF1334" i="8" s="1"/>
  <c r="HDF1340" i="8" s="1"/>
  <c r="HDH1330" i="8"/>
  <c r="HDH1334" i="8" s="1"/>
  <c r="HDH1340" i="8" s="1"/>
  <c r="HDW1330" i="8"/>
  <c r="HDW1334" i="8" s="1"/>
  <c r="HDW1340" i="8" s="1"/>
  <c r="HEL1330" i="8"/>
  <c r="HEL1334" i="8" s="1"/>
  <c r="HEL1340" i="8" s="1"/>
  <c r="HEN1330" i="8"/>
  <c r="HEN1334" i="8" s="1"/>
  <c r="HEN1340" i="8" s="1"/>
  <c r="HFC1330" i="8"/>
  <c r="HFC1334" i="8" s="1"/>
  <c r="HFC1340" i="8" s="1"/>
  <c r="HFR1330" i="8"/>
  <c r="HFR1334" i="8" s="1"/>
  <c r="HFR1340" i="8" s="1"/>
  <c r="HFT1330" i="8"/>
  <c r="HFT1334" i="8" s="1"/>
  <c r="HFT1340" i="8" s="1"/>
  <c r="HGI1330" i="8"/>
  <c r="HGI1334" i="8" s="1"/>
  <c r="HGI1340" i="8" s="1"/>
  <c r="HGX1330" i="8"/>
  <c r="HGX1334" i="8" s="1"/>
  <c r="HGX1340" i="8" s="1"/>
  <c r="HGZ1330" i="8"/>
  <c r="HGZ1334" i="8" s="1"/>
  <c r="HGZ1340" i="8" s="1"/>
  <c r="HHO1330" i="8"/>
  <c r="HHO1334" i="8" s="1"/>
  <c r="HHO1340" i="8" s="1"/>
  <c r="HID1330" i="8"/>
  <c r="HID1334" i="8" s="1"/>
  <c r="HID1340" i="8" s="1"/>
  <c r="HIF1330" i="8"/>
  <c r="HIF1334" i="8" s="1"/>
  <c r="HIF1340" i="8" s="1"/>
  <c r="HIU1330" i="8"/>
  <c r="HIU1334" i="8" s="1"/>
  <c r="HIU1340" i="8" s="1"/>
  <c r="HJJ1330" i="8"/>
  <c r="HJJ1334" i="8" s="1"/>
  <c r="HJJ1340" i="8" s="1"/>
  <c r="HJL1330" i="8"/>
  <c r="HJL1334" i="8" s="1"/>
  <c r="HJL1340" i="8" s="1"/>
  <c r="HKA1330" i="8"/>
  <c r="HKA1334" i="8" s="1"/>
  <c r="HKA1340" i="8" s="1"/>
  <c r="HKP1330" i="8"/>
  <c r="HKP1334" i="8" s="1"/>
  <c r="HKP1340" i="8" s="1"/>
  <c r="HKR1330" i="8"/>
  <c r="HKR1334" i="8" s="1"/>
  <c r="HKR1340" i="8" s="1"/>
  <c r="HLG1330" i="8"/>
  <c r="HLG1334" i="8" s="1"/>
  <c r="HLG1340" i="8" s="1"/>
  <c r="HLV1330" i="8"/>
  <c r="HLV1334" i="8" s="1"/>
  <c r="HLV1340" i="8" s="1"/>
  <c r="HLX1330" i="8"/>
  <c r="HLX1334" i="8" s="1"/>
  <c r="HLX1340" i="8" s="1"/>
  <c r="HMM1330" i="8"/>
  <c r="HMM1334" i="8" s="1"/>
  <c r="HMM1340" i="8" s="1"/>
  <c r="HNB1330" i="8"/>
  <c r="HNB1334" i="8" s="1"/>
  <c r="HNB1340" i="8" s="1"/>
  <c r="HND1330" i="8"/>
  <c r="HND1334" i="8" s="1"/>
  <c r="HND1340" i="8" s="1"/>
  <c r="HNS1330" i="8"/>
  <c r="HNS1334" i="8" s="1"/>
  <c r="HNS1340" i="8" s="1"/>
  <c r="HOH1330" i="8"/>
  <c r="HOH1334" i="8" s="1"/>
  <c r="HOH1340" i="8" s="1"/>
  <c r="HOJ1330" i="8"/>
  <c r="HOJ1334" i="8" s="1"/>
  <c r="HOJ1340" i="8" s="1"/>
  <c r="HOY1330" i="8"/>
  <c r="HOY1334" i="8" s="1"/>
  <c r="HOY1340" i="8" s="1"/>
  <c r="HPN1330" i="8"/>
  <c r="HPN1334" i="8" s="1"/>
  <c r="HPN1340" i="8" s="1"/>
  <c r="HPP1330" i="8"/>
  <c r="HPP1334" i="8" s="1"/>
  <c r="HPP1340" i="8" s="1"/>
  <c r="HQE1330" i="8"/>
  <c r="HQE1334" i="8" s="1"/>
  <c r="HQE1340" i="8" s="1"/>
  <c r="HQT1330" i="8"/>
  <c r="HQT1334" i="8" s="1"/>
  <c r="HQT1340" i="8" s="1"/>
  <c r="HQV1330" i="8"/>
  <c r="HQV1334" i="8" s="1"/>
  <c r="HQV1340" i="8" s="1"/>
  <c r="HRK1330" i="8"/>
  <c r="HRK1334" i="8" s="1"/>
  <c r="HRK1340" i="8" s="1"/>
  <c r="HRZ1330" i="8"/>
  <c r="HRZ1334" i="8" s="1"/>
  <c r="HRZ1340" i="8" s="1"/>
  <c r="HSB1330" i="8"/>
  <c r="HSB1334" i="8" s="1"/>
  <c r="HSB1340" i="8" s="1"/>
  <c r="HSQ1330" i="8"/>
  <c r="HSQ1334" i="8" s="1"/>
  <c r="HSQ1340" i="8" s="1"/>
  <c r="HTF1330" i="8"/>
  <c r="HTF1334" i="8" s="1"/>
  <c r="HTF1340" i="8" s="1"/>
  <c r="HTH1330" i="8"/>
  <c r="HTH1334" i="8" s="1"/>
  <c r="HTH1340" i="8" s="1"/>
  <c r="HTW1330" i="8"/>
  <c r="HTW1334" i="8" s="1"/>
  <c r="HTW1340" i="8" s="1"/>
  <c r="HUL1330" i="8"/>
  <c r="HUL1334" i="8" s="1"/>
  <c r="HUL1340" i="8" s="1"/>
  <c r="HUN1330" i="8"/>
  <c r="HUN1334" i="8" s="1"/>
  <c r="HUN1340" i="8" s="1"/>
  <c r="HVC1330" i="8"/>
  <c r="HVC1334" i="8" s="1"/>
  <c r="HVC1340" i="8" s="1"/>
  <c r="HVR1330" i="8"/>
  <c r="HVR1334" i="8" s="1"/>
  <c r="HVR1340" i="8" s="1"/>
  <c r="HVT1330" i="8"/>
  <c r="HVT1334" i="8" s="1"/>
  <c r="HVT1340" i="8" s="1"/>
  <c r="HWI1330" i="8"/>
  <c r="HWI1334" i="8" s="1"/>
  <c r="HWI1340" i="8" s="1"/>
  <c r="HWX1330" i="8"/>
  <c r="HWX1334" i="8" s="1"/>
  <c r="HWX1340" i="8" s="1"/>
  <c r="HWZ1330" i="8"/>
  <c r="HWZ1334" i="8" s="1"/>
  <c r="HWZ1340" i="8" s="1"/>
  <c r="HXO1330" i="8"/>
  <c r="HXO1334" i="8" s="1"/>
  <c r="HXO1340" i="8" s="1"/>
  <c r="HYD1330" i="8"/>
  <c r="HYD1334" i="8" s="1"/>
  <c r="HYD1340" i="8" s="1"/>
  <c r="HYF1330" i="8"/>
  <c r="HYF1334" i="8" s="1"/>
  <c r="HYF1340" i="8" s="1"/>
  <c r="HYU1330" i="8"/>
  <c r="HYU1334" i="8" s="1"/>
  <c r="HYU1340" i="8" s="1"/>
  <c r="HZJ1330" i="8"/>
  <c r="HZJ1334" i="8" s="1"/>
  <c r="HZJ1340" i="8" s="1"/>
  <c r="HZL1330" i="8"/>
  <c r="HZL1334" i="8" s="1"/>
  <c r="HZL1340" i="8" s="1"/>
  <c r="IAA1330" i="8"/>
  <c r="IAA1334" i="8" s="1"/>
  <c r="IAA1340" i="8" s="1"/>
  <c r="IAP1330" i="8"/>
  <c r="IAP1334" i="8" s="1"/>
  <c r="IAP1340" i="8" s="1"/>
  <c r="IAR1330" i="8"/>
  <c r="IAR1334" i="8" s="1"/>
  <c r="IAR1340" i="8" s="1"/>
  <c r="IBG1330" i="8"/>
  <c r="IBG1334" i="8" s="1"/>
  <c r="IBG1340" i="8" s="1"/>
  <c r="IBV1330" i="8"/>
  <c r="IBV1334" i="8" s="1"/>
  <c r="IBV1340" i="8" s="1"/>
  <c r="IBX1330" i="8"/>
  <c r="IBX1334" i="8" s="1"/>
  <c r="IBX1340" i="8" s="1"/>
  <c r="ICM1330" i="8"/>
  <c r="ICM1334" i="8" s="1"/>
  <c r="ICM1340" i="8" s="1"/>
  <c r="IDB1330" i="8"/>
  <c r="IDB1334" i="8" s="1"/>
  <c r="IDB1340" i="8" s="1"/>
  <c r="IDD1330" i="8"/>
  <c r="IDD1334" i="8" s="1"/>
  <c r="IDD1340" i="8" s="1"/>
  <c r="IDS1330" i="8"/>
  <c r="IDS1334" i="8" s="1"/>
  <c r="IDS1340" i="8" s="1"/>
  <c r="IEH1330" i="8"/>
  <c r="IEH1334" i="8" s="1"/>
  <c r="IEH1340" i="8" s="1"/>
  <c r="IEJ1330" i="8"/>
  <c r="IEJ1334" i="8" s="1"/>
  <c r="IEJ1340" i="8" s="1"/>
  <c r="IEY1330" i="8"/>
  <c r="IEY1334" i="8" s="1"/>
  <c r="IEY1340" i="8" s="1"/>
  <c r="IFN1330" i="8"/>
  <c r="IFN1334" i="8" s="1"/>
  <c r="IFN1340" i="8" s="1"/>
  <c r="IFP1330" i="8"/>
  <c r="IFP1334" i="8" s="1"/>
  <c r="IFP1340" i="8" s="1"/>
  <c r="IGE1330" i="8"/>
  <c r="IGE1334" i="8" s="1"/>
  <c r="IGE1340" i="8" s="1"/>
  <c r="IGT1330" i="8"/>
  <c r="IGT1334" i="8" s="1"/>
  <c r="IGT1340" i="8" s="1"/>
  <c r="IGV1330" i="8"/>
  <c r="IGV1334" i="8" s="1"/>
  <c r="IGV1340" i="8" s="1"/>
  <c r="IHK1330" i="8"/>
  <c r="IHK1334" i="8" s="1"/>
  <c r="IHK1340" i="8" s="1"/>
  <c r="IHZ1330" i="8"/>
  <c r="IHZ1334" i="8" s="1"/>
  <c r="IHZ1340" i="8" s="1"/>
  <c r="IIB1330" i="8"/>
  <c r="IIB1334" i="8" s="1"/>
  <c r="IIB1340" i="8" s="1"/>
  <c r="IIQ1330" i="8"/>
  <c r="IIQ1334" i="8" s="1"/>
  <c r="IIQ1340" i="8" s="1"/>
  <c r="IJF1330" i="8"/>
  <c r="IJF1334" i="8" s="1"/>
  <c r="IJF1340" i="8" s="1"/>
  <c r="IJH1330" i="8"/>
  <c r="IJH1334" i="8" s="1"/>
  <c r="IJH1340" i="8" s="1"/>
  <c r="IJW1330" i="8"/>
  <c r="IJW1334" i="8" s="1"/>
  <c r="IJW1340" i="8" s="1"/>
  <c r="IKL1330" i="8"/>
  <c r="IKL1334" i="8" s="1"/>
  <c r="IKL1340" i="8" s="1"/>
  <c r="IKN1330" i="8"/>
  <c r="IKN1334" i="8" s="1"/>
  <c r="IKN1340" i="8" s="1"/>
  <c r="ILC1330" i="8"/>
  <c r="ILC1334" i="8" s="1"/>
  <c r="ILC1340" i="8" s="1"/>
  <c r="ILR1330" i="8"/>
  <c r="ILR1334" i="8" s="1"/>
  <c r="ILR1340" i="8" s="1"/>
  <c r="ILT1330" i="8"/>
  <c r="ILT1334" i="8" s="1"/>
  <c r="ILT1340" i="8" s="1"/>
  <c r="IMI1330" i="8"/>
  <c r="IMI1334" i="8" s="1"/>
  <c r="IMI1340" i="8" s="1"/>
  <c r="IMX1330" i="8"/>
  <c r="IMX1334" i="8" s="1"/>
  <c r="IMX1340" i="8" s="1"/>
  <c r="IMZ1330" i="8"/>
  <c r="IMZ1334" i="8" s="1"/>
  <c r="IMZ1340" i="8" s="1"/>
  <c r="INO1330" i="8"/>
  <c r="INO1334" i="8" s="1"/>
  <c r="INO1340" i="8" s="1"/>
  <c r="IOD1330" i="8"/>
  <c r="IOD1334" i="8" s="1"/>
  <c r="IOD1340" i="8" s="1"/>
  <c r="IOF1330" i="8"/>
  <c r="IOF1334" i="8" s="1"/>
  <c r="IOF1340" i="8" s="1"/>
  <c r="IOU1330" i="8"/>
  <c r="IOU1334" i="8" s="1"/>
  <c r="IOU1340" i="8" s="1"/>
  <c r="IPJ1330" i="8"/>
  <c r="IPJ1334" i="8" s="1"/>
  <c r="IPJ1340" i="8" s="1"/>
  <c r="IPL1330" i="8"/>
  <c r="IPL1334" i="8" s="1"/>
  <c r="IPL1340" i="8" s="1"/>
  <c r="IQA1330" i="8"/>
  <c r="IQA1334" i="8" s="1"/>
  <c r="IQA1340" i="8" s="1"/>
  <c r="IQP1330" i="8"/>
  <c r="IQP1334" i="8" s="1"/>
  <c r="IQP1340" i="8" s="1"/>
  <c r="IQR1330" i="8"/>
  <c r="IQR1334" i="8" s="1"/>
  <c r="IQR1340" i="8" s="1"/>
  <c r="IRG1330" i="8"/>
  <c r="IRG1334" i="8" s="1"/>
  <c r="IRG1340" i="8" s="1"/>
  <c r="IRV1330" i="8"/>
  <c r="IRV1334" i="8" s="1"/>
  <c r="IRV1340" i="8" s="1"/>
  <c r="IRX1330" i="8"/>
  <c r="IRX1334" i="8" s="1"/>
  <c r="IRX1340" i="8" s="1"/>
  <c r="ISM1330" i="8"/>
  <c r="ISM1334" i="8" s="1"/>
  <c r="ISM1340" i="8" s="1"/>
  <c r="ITB1330" i="8"/>
  <c r="ITB1334" i="8" s="1"/>
  <c r="ITB1340" i="8" s="1"/>
  <c r="ITD1330" i="8"/>
  <c r="ITD1334" i="8" s="1"/>
  <c r="ITD1340" i="8" s="1"/>
  <c r="ITS1330" i="8"/>
  <c r="ITS1334" i="8" s="1"/>
  <c r="ITS1340" i="8" s="1"/>
  <c r="IUH1330" i="8"/>
  <c r="IUH1334" i="8" s="1"/>
  <c r="IUH1340" i="8" s="1"/>
  <c r="IUJ1330" i="8"/>
  <c r="IUJ1334" i="8" s="1"/>
  <c r="IUJ1340" i="8" s="1"/>
  <c r="IUY1330" i="8"/>
  <c r="IUY1334" i="8" s="1"/>
  <c r="IUY1340" i="8" s="1"/>
  <c r="IVN1330" i="8"/>
  <c r="IVN1334" i="8" s="1"/>
  <c r="IVN1340" i="8" s="1"/>
  <c r="IVP1330" i="8"/>
  <c r="IVP1334" i="8" s="1"/>
  <c r="IVP1340" i="8" s="1"/>
  <c r="IWE1330" i="8"/>
  <c r="IWE1334" i="8" s="1"/>
  <c r="IWE1340" i="8" s="1"/>
  <c r="IWT1330" i="8"/>
  <c r="IWT1334" i="8" s="1"/>
  <c r="IWT1340" i="8" s="1"/>
  <c r="IWV1330" i="8"/>
  <c r="IWV1334" i="8" s="1"/>
  <c r="IWV1340" i="8" s="1"/>
  <c r="IXK1330" i="8"/>
  <c r="IXK1334" i="8" s="1"/>
  <c r="IXK1340" i="8" s="1"/>
  <c r="IXZ1330" i="8"/>
  <c r="IXZ1334" i="8" s="1"/>
  <c r="IXZ1340" i="8" s="1"/>
  <c r="IYB1330" i="8"/>
  <c r="IYB1334" i="8" s="1"/>
  <c r="IYB1340" i="8" s="1"/>
  <c r="IYQ1330" i="8"/>
  <c r="IYQ1334" i="8" s="1"/>
  <c r="IYQ1340" i="8" s="1"/>
  <c r="IZF1330" i="8"/>
  <c r="IZF1334" i="8" s="1"/>
  <c r="IZF1340" i="8" s="1"/>
  <c r="IZH1330" i="8"/>
  <c r="IZH1334" i="8" s="1"/>
  <c r="IZH1340" i="8" s="1"/>
  <c r="IZW1330" i="8"/>
  <c r="IZW1334" i="8" s="1"/>
  <c r="IZW1340" i="8" s="1"/>
  <c r="JAL1330" i="8"/>
  <c r="JAL1334" i="8" s="1"/>
  <c r="JAL1340" i="8" s="1"/>
  <c r="JAN1330" i="8"/>
  <c r="JAN1334" i="8" s="1"/>
  <c r="JAN1340" i="8" s="1"/>
  <c r="JBC1330" i="8"/>
  <c r="JBC1334" i="8" s="1"/>
  <c r="JBC1340" i="8" s="1"/>
  <c r="JBR1330" i="8"/>
  <c r="JBR1334" i="8" s="1"/>
  <c r="JBR1340" i="8" s="1"/>
  <c r="JBT1330" i="8"/>
  <c r="JBT1334" i="8" s="1"/>
  <c r="JBT1340" i="8" s="1"/>
  <c r="JCI1330" i="8"/>
  <c r="JCI1334" i="8" s="1"/>
  <c r="JCI1340" i="8" s="1"/>
  <c r="JCX1330" i="8"/>
  <c r="JCX1334" i="8" s="1"/>
  <c r="JCX1340" i="8" s="1"/>
  <c r="JCZ1330" i="8"/>
  <c r="JCZ1334" i="8" s="1"/>
  <c r="JCZ1340" i="8" s="1"/>
  <c r="JDO1330" i="8"/>
  <c r="JDO1334" i="8" s="1"/>
  <c r="JDO1340" i="8" s="1"/>
  <c r="JED1330" i="8"/>
  <c r="JED1334" i="8" s="1"/>
  <c r="JED1340" i="8" s="1"/>
  <c r="JEF1330" i="8"/>
  <c r="JEF1334" i="8" s="1"/>
  <c r="JEF1340" i="8" s="1"/>
  <c r="JEU1330" i="8"/>
  <c r="JEU1334" i="8" s="1"/>
  <c r="JEU1340" i="8" s="1"/>
  <c r="JFJ1330" i="8"/>
  <c r="JFJ1334" i="8" s="1"/>
  <c r="JFJ1340" i="8" s="1"/>
  <c r="JFL1330" i="8"/>
  <c r="JFL1334" i="8" s="1"/>
  <c r="JFL1340" i="8" s="1"/>
  <c r="JGA1330" i="8"/>
  <c r="JGA1334" i="8" s="1"/>
  <c r="JGA1340" i="8" s="1"/>
  <c r="JGP1330" i="8"/>
  <c r="JGP1334" i="8" s="1"/>
  <c r="JGP1340" i="8" s="1"/>
  <c r="JGR1330" i="8"/>
  <c r="JGR1334" i="8" s="1"/>
  <c r="JGR1340" i="8" s="1"/>
  <c r="JHG1330" i="8"/>
  <c r="JHG1334" i="8" s="1"/>
  <c r="JHG1340" i="8" s="1"/>
  <c r="JHV1330" i="8"/>
  <c r="JHV1334" i="8" s="1"/>
  <c r="JHV1340" i="8" s="1"/>
  <c r="JHX1330" i="8"/>
  <c r="JHX1334" i="8" s="1"/>
  <c r="JHX1340" i="8" s="1"/>
  <c r="JIM1330" i="8"/>
  <c r="JIM1334" i="8" s="1"/>
  <c r="JIM1340" i="8" s="1"/>
  <c r="JJB1330" i="8"/>
  <c r="JJB1334" i="8" s="1"/>
  <c r="JJB1340" i="8" s="1"/>
  <c r="JJD1330" i="8"/>
  <c r="JJD1334" i="8" s="1"/>
  <c r="JJD1340" i="8" s="1"/>
  <c r="JJS1330" i="8"/>
  <c r="JJS1334" i="8" s="1"/>
  <c r="JJS1340" i="8" s="1"/>
  <c r="JKH1330" i="8"/>
  <c r="JKH1334" i="8" s="1"/>
  <c r="JKH1340" i="8" s="1"/>
  <c r="JKJ1330" i="8"/>
  <c r="JKJ1334" i="8" s="1"/>
  <c r="JKJ1340" i="8" s="1"/>
  <c r="JKY1330" i="8"/>
  <c r="JKY1334" i="8" s="1"/>
  <c r="JKY1340" i="8" s="1"/>
  <c r="JLN1330" i="8"/>
  <c r="JLN1334" i="8" s="1"/>
  <c r="JLN1340" i="8" s="1"/>
  <c r="JLP1330" i="8"/>
  <c r="JLP1334" i="8" s="1"/>
  <c r="JLP1340" i="8" s="1"/>
  <c r="JME1330" i="8"/>
  <c r="JME1334" i="8" s="1"/>
  <c r="JME1340" i="8" s="1"/>
  <c r="JMT1330" i="8"/>
  <c r="JMT1334" i="8" s="1"/>
  <c r="JMT1340" i="8" s="1"/>
  <c r="JMV1330" i="8"/>
  <c r="JMV1334" i="8" s="1"/>
  <c r="JMV1340" i="8" s="1"/>
  <c r="JNK1330" i="8"/>
  <c r="JNK1334" i="8" s="1"/>
  <c r="JNK1340" i="8" s="1"/>
  <c r="JNZ1330" i="8"/>
  <c r="JNZ1334" i="8" s="1"/>
  <c r="JNZ1340" i="8" s="1"/>
  <c r="JOB1330" i="8"/>
  <c r="JOB1334" i="8" s="1"/>
  <c r="JOB1340" i="8" s="1"/>
  <c r="JOQ1330" i="8"/>
  <c r="JOQ1334" i="8" s="1"/>
  <c r="JOQ1340" i="8" s="1"/>
  <c r="JPF1330" i="8"/>
  <c r="JPF1334" i="8" s="1"/>
  <c r="JPF1340" i="8" s="1"/>
  <c r="JPH1330" i="8"/>
  <c r="JPH1334" i="8" s="1"/>
  <c r="JPH1340" i="8" s="1"/>
  <c r="JPW1330" i="8"/>
  <c r="JPW1334" i="8" s="1"/>
  <c r="JPW1340" i="8" s="1"/>
  <c r="JQL1330" i="8"/>
  <c r="JQL1334" i="8" s="1"/>
  <c r="JQL1340" i="8" s="1"/>
  <c r="JQN1330" i="8"/>
  <c r="JQN1334" i="8" s="1"/>
  <c r="JQN1340" i="8" s="1"/>
  <c r="JRC1330" i="8"/>
  <c r="JRC1334" i="8" s="1"/>
  <c r="JRC1340" i="8" s="1"/>
  <c r="JRR1330" i="8"/>
  <c r="JRR1334" i="8" s="1"/>
  <c r="JRR1340" i="8" s="1"/>
  <c r="JRT1330" i="8"/>
  <c r="JRT1334" i="8" s="1"/>
  <c r="JRT1340" i="8" s="1"/>
  <c r="JSI1330" i="8"/>
  <c r="JSI1334" i="8" s="1"/>
  <c r="JSI1340" i="8" s="1"/>
  <c r="JSX1330" i="8"/>
  <c r="JSX1334" i="8" s="1"/>
  <c r="JSX1340" i="8" s="1"/>
  <c r="JSZ1330" i="8"/>
  <c r="JSZ1334" i="8" s="1"/>
  <c r="JSZ1340" i="8" s="1"/>
  <c r="JTO1330" i="8"/>
  <c r="JTO1334" i="8" s="1"/>
  <c r="JTO1340" i="8" s="1"/>
  <c r="JUD1330" i="8"/>
  <c r="JUD1334" i="8" s="1"/>
  <c r="JUD1340" i="8" s="1"/>
  <c r="JUF1330" i="8"/>
  <c r="JUF1334" i="8" s="1"/>
  <c r="JUF1340" i="8" s="1"/>
  <c r="JUU1330" i="8"/>
  <c r="JUU1334" i="8" s="1"/>
  <c r="JUU1340" i="8" s="1"/>
  <c r="JVJ1330" i="8"/>
  <c r="JVJ1334" i="8" s="1"/>
  <c r="JVJ1340" i="8" s="1"/>
  <c r="JVL1330" i="8"/>
  <c r="JVL1334" i="8" s="1"/>
  <c r="JVL1340" i="8" s="1"/>
  <c r="JWA1330" i="8"/>
  <c r="JWA1334" i="8" s="1"/>
  <c r="JWA1340" i="8" s="1"/>
  <c r="JWP1330" i="8"/>
  <c r="JWP1334" i="8" s="1"/>
  <c r="JWP1340" i="8" s="1"/>
  <c r="JWR1330" i="8"/>
  <c r="JWR1334" i="8" s="1"/>
  <c r="JWR1340" i="8" s="1"/>
  <c r="JXG1330" i="8"/>
  <c r="JXG1334" i="8" s="1"/>
  <c r="JXG1340" i="8" s="1"/>
  <c r="JXV1330" i="8"/>
  <c r="JXV1334" i="8" s="1"/>
  <c r="JXV1340" i="8" s="1"/>
  <c r="JXX1330" i="8"/>
  <c r="JXX1334" i="8" s="1"/>
  <c r="JXX1340" i="8" s="1"/>
  <c r="JYM1330" i="8"/>
  <c r="JYM1334" i="8" s="1"/>
  <c r="JYM1340" i="8" s="1"/>
  <c r="JZB1330" i="8"/>
  <c r="JZB1334" i="8" s="1"/>
  <c r="JZB1340" i="8" s="1"/>
  <c r="JZD1330" i="8"/>
  <c r="JZD1334" i="8" s="1"/>
  <c r="JZD1340" i="8" s="1"/>
  <c r="JZS1330" i="8"/>
  <c r="JZS1334" i="8" s="1"/>
  <c r="JZS1340" i="8" s="1"/>
  <c r="KAH1330" i="8"/>
  <c r="KAH1334" i="8" s="1"/>
  <c r="KAH1340" i="8" s="1"/>
  <c r="KAJ1330" i="8"/>
  <c r="KAJ1334" i="8" s="1"/>
  <c r="KAJ1340" i="8" s="1"/>
  <c r="KAY1330" i="8"/>
  <c r="KAY1334" i="8" s="1"/>
  <c r="KAY1340" i="8" s="1"/>
  <c r="KBN1330" i="8"/>
  <c r="KBN1334" i="8" s="1"/>
  <c r="KBN1340" i="8" s="1"/>
  <c r="KBP1330" i="8"/>
  <c r="KBP1334" i="8" s="1"/>
  <c r="KBP1340" i="8" s="1"/>
  <c r="KCE1330" i="8"/>
  <c r="KCE1334" i="8" s="1"/>
  <c r="KCE1340" i="8" s="1"/>
  <c r="KCT1330" i="8"/>
  <c r="KCT1334" i="8" s="1"/>
  <c r="KCT1340" i="8" s="1"/>
  <c r="KCV1330" i="8"/>
  <c r="KCV1334" i="8" s="1"/>
  <c r="KCV1340" i="8" s="1"/>
  <c r="KDK1330" i="8"/>
  <c r="KDK1334" i="8" s="1"/>
  <c r="KDK1340" i="8" s="1"/>
  <c r="KDZ1330" i="8"/>
  <c r="KDZ1334" i="8" s="1"/>
  <c r="KDZ1340" i="8" s="1"/>
  <c r="KEB1330" i="8"/>
  <c r="KEB1334" i="8" s="1"/>
  <c r="KEB1340" i="8" s="1"/>
  <c r="KEQ1330" i="8"/>
  <c r="KEQ1334" i="8" s="1"/>
  <c r="KEQ1340" i="8" s="1"/>
  <c r="KFF1330" i="8"/>
  <c r="KFF1334" i="8" s="1"/>
  <c r="KFF1340" i="8" s="1"/>
  <c r="KFH1330" i="8"/>
  <c r="KFH1334" i="8" s="1"/>
  <c r="KFH1340" i="8" s="1"/>
  <c r="KFW1330" i="8"/>
  <c r="KFW1334" i="8" s="1"/>
  <c r="KFW1340" i="8" s="1"/>
  <c r="KGL1330" i="8"/>
  <c r="KGL1334" i="8" s="1"/>
  <c r="KGL1340" i="8" s="1"/>
  <c r="KGN1330" i="8"/>
  <c r="KGN1334" i="8" s="1"/>
  <c r="KGN1340" i="8" s="1"/>
  <c r="KHC1330" i="8"/>
  <c r="KHC1334" i="8" s="1"/>
  <c r="KHC1340" i="8" s="1"/>
  <c r="KHR1330" i="8"/>
  <c r="KHR1334" i="8" s="1"/>
  <c r="KHR1340" i="8" s="1"/>
  <c r="KHT1330" i="8"/>
  <c r="KHT1334" i="8" s="1"/>
  <c r="KHT1340" i="8" s="1"/>
  <c r="KII1330" i="8"/>
  <c r="KII1334" i="8" s="1"/>
  <c r="KII1340" i="8" s="1"/>
  <c r="KIX1330" i="8"/>
  <c r="KIX1334" i="8" s="1"/>
  <c r="KIX1340" i="8" s="1"/>
  <c r="KIZ1330" i="8"/>
  <c r="KIZ1334" i="8" s="1"/>
  <c r="KIZ1340" i="8" s="1"/>
  <c r="KJO1330" i="8"/>
  <c r="KJO1334" i="8" s="1"/>
  <c r="KJO1340" i="8" s="1"/>
  <c r="KKD1330" i="8"/>
  <c r="KKD1334" i="8" s="1"/>
  <c r="KKD1340" i="8" s="1"/>
  <c r="KKF1330" i="8"/>
  <c r="KKF1334" i="8" s="1"/>
  <c r="KKF1340" i="8" s="1"/>
  <c r="KKU1330" i="8"/>
  <c r="KKU1334" i="8" s="1"/>
  <c r="KKU1340" i="8" s="1"/>
  <c r="KLJ1330" i="8"/>
  <c r="KLJ1334" i="8" s="1"/>
  <c r="KLJ1340" i="8" s="1"/>
  <c r="KLL1330" i="8"/>
  <c r="KLL1334" i="8" s="1"/>
  <c r="KLL1340" i="8" s="1"/>
  <c r="KMA1330" i="8"/>
  <c r="KMA1334" i="8" s="1"/>
  <c r="KMA1340" i="8" s="1"/>
  <c r="KMP1330" i="8"/>
  <c r="KMP1334" i="8" s="1"/>
  <c r="KMP1340" i="8" s="1"/>
  <c r="KMR1330" i="8"/>
  <c r="KMR1334" i="8" s="1"/>
  <c r="KMR1340" i="8" s="1"/>
  <c r="KNG1330" i="8"/>
  <c r="KNG1334" i="8" s="1"/>
  <c r="KNG1340" i="8" s="1"/>
  <c r="KNV1330" i="8"/>
  <c r="KNV1334" i="8" s="1"/>
  <c r="KNV1340" i="8" s="1"/>
  <c r="KNX1330" i="8"/>
  <c r="KNX1334" i="8" s="1"/>
  <c r="KNX1340" i="8" s="1"/>
  <c r="KOM1330" i="8"/>
  <c r="KOM1334" i="8" s="1"/>
  <c r="KOM1340" i="8" s="1"/>
  <c r="KPB1330" i="8"/>
  <c r="KPB1334" i="8" s="1"/>
  <c r="KPB1340" i="8" s="1"/>
  <c r="KPD1330" i="8"/>
  <c r="KPD1334" i="8" s="1"/>
  <c r="KPD1340" i="8" s="1"/>
  <c r="KPS1330" i="8"/>
  <c r="KPS1334" i="8" s="1"/>
  <c r="KPS1340" i="8" s="1"/>
  <c r="KQH1330" i="8"/>
  <c r="KQH1334" i="8" s="1"/>
  <c r="KQH1340" i="8" s="1"/>
  <c r="KQJ1330" i="8"/>
  <c r="KQJ1334" i="8" s="1"/>
  <c r="KQJ1340" i="8" s="1"/>
  <c r="KQY1330" i="8"/>
  <c r="KQY1334" i="8" s="1"/>
  <c r="KQY1340" i="8" s="1"/>
  <c r="KRN1330" i="8"/>
  <c r="KRN1334" i="8" s="1"/>
  <c r="KRN1340" i="8" s="1"/>
  <c r="KRP1330" i="8"/>
  <c r="KRP1334" i="8" s="1"/>
  <c r="KRP1340" i="8" s="1"/>
  <c r="KSE1330" i="8"/>
  <c r="KSE1334" i="8" s="1"/>
  <c r="KSE1340" i="8" s="1"/>
  <c r="KST1330" i="8"/>
  <c r="KST1334" i="8" s="1"/>
  <c r="KST1340" i="8" s="1"/>
  <c r="KSV1330" i="8"/>
  <c r="KSV1334" i="8" s="1"/>
  <c r="KSV1340" i="8" s="1"/>
  <c r="KTK1330" i="8"/>
  <c r="KTK1334" i="8" s="1"/>
  <c r="KTK1340" i="8" s="1"/>
  <c r="KTZ1330" i="8"/>
  <c r="KTZ1334" i="8" s="1"/>
  <c r="KTZ1340" i="8" s="1"/>
  <c r="KUB1330" i="8"/>
  <c r="KUB1334" i="8" s="1"/>
  <c r="KUB1340" i="8" s="1"/>
  <c r="KUQ1330" i="8"/>
  <c r="KUQ1334" i="8" s="1"/>
  <c r="KUQ1340" i="8" s="1"/>
  <c r="KVF1330" i="8"/>
  <c r="KVF1334" i="8" s="1"/>
  <c r="KVF1340" i="8" s="1"/>
  <c r="KVH1330" i="8"/>
  <c r="KVH1334" i="8" s="1"/>
  <c r="KVH1340" i="8" s="1"/>
  <c r="KVW1330" i="8"/>
  <c r="KVW1334" i="8" s="1"/>
  <c r="KVW1340" i="8" s="1"/>
  <c r="KWL1330" i="8"/>
  <c r="KWL1334" i="8" s="1"/>
  <c r="KWL1340" i="8" s="1"/>
  <c r="KWN1330" i="8"/>
  <c r="KWN1334" i="8" s="1"/>
  <c r="KWN1340" i="8" s="1"/>
  <c r="KXC1330" i="8"/>
  <c r="KXC1334" i="8" s="1"/>
  <c r="KXC1340" i="8" s="1"/>
  <c r="KXR1330" i="8"/>
  <c r="KXR1334" i="8" s="1"/>
  <c r="KXR1340" i="8" s="1"/>
  <c r="KXT1330" i="8"/>
  <c r="KXT1334" i="8" s="1"/>
  <c r="KXT1340" i="8" s="1"/>
  <c r="KYI1330" i="8"/>
  <c r="KYI1334" i="8" s="1"/>
  <c r="KYI1340" i="8" s="1"/>
  <c r="KYX1330" i="8"/>
  <c r="KYX1334" i="8" s="1"/>
  <c r="KYX1340" i="8" s="1"/>
  <c r="KYZ1330" i="8"/>
  <c r="KYZ1334" i="8" s="1"/>
  <c r="KYZ1340" i="8" s="1"/>
  <c r="KZO1330" i="8"/>
  <c r="KZO1334" i="8" s="1"/>
  <c r="KZO1340" i="8" s="1"/>
  <c r="LAD1330" i="8"/>
  <c r="LAD1334" i="8" s="1"/>
  <c r="LAD1340" i="8" s="1"/>
  <c r="LAF1330" i="8"/>
  <c r="LAF1334" i="8" s="1"/>
  <c r="LAF1340" i="8" s="1"/>
  <c r="LAU1330" i="8"/>
  <c r="LAU1334" i="8" s="1"/>
  <c r="LAU1340" i="8" s="1"/>
  <c r="LBJ1330" i="8"/>
  <c r="LBJ1334" i="8" s="1"/>
  <c r="LBJ1340" i="8" s="1"/>
  <c r="LBL1330" i="8"/>
  <c r="LBL1334" i="8" s="1"/>
  <c r="LBL1340" i="8" s="1"/>
  <c r="LCA1330" i="8"/>
  <c r="LCA1334" i="8" s="1"/>
  <c r="LCA1340" i="8" s="1"/>
  <c r="LCP1330" i="8"/>
  <c r="LCP1334" i="8" s="1"/>
  <c r="LCP1340" i="8" s="1"/>
  <c r="LCR1330" i="8"/>
  <c r="LCR1334" i="8" s="1"/>
  <c r="LCR1340" i="8" s="1"/>
  <c r="LDG1330" i="8"/>
  <c r="LDG1334" i="8" s="1"/>
  <c r="LDG1340" i="8" s="1"/>
  <c r="LDV1330" i="8"/>
  <c r="LDV1334" i="8" s="1"/>
  <c r="LDV1340" i="8" s="1"/>
  <c r="LDX1330" i="8"/>
  <c r="LDX1334" i="8" s="1"/>
  <c r="LDX1340" i="8" s="1"/>
  <c r="LEM1330" i="8"/>
  <c r="LEM1334" i="8" s="1"/>
  <c r="LEM1340" i="8" s="1"/>
  <c r="LFB1330" i="8"/>
  <c r="LFB1334" i="8" s="1"/>
  <c r="LFB1340" i="8" s="1"/>
  <c r="LFD1330" i="8"/>
  <c r="LFD1334" i="8" s="1"/>
  <c r="LFD1340" i="8" s="1"/>
  <c r="LFS1330" i="8"/>
  <c r="LFS1334" i="8" s="1"/>
  <c r="LFS1340" i="8" s="1"/>
  <c r="LGH1330" i="8"/>
  <c r="LGH1334" i="8" s="1"/>
  <c r="LGH1340" i="8" s="1"/>
  <c r="LGJ1330" i="8"/>
  <c r="LGJ1334" i="8" s="1"/>
  <c r="LGJ1340" i="8" s="1"/>
  <c r="LGY1330" i="8"/>
  <c r="LGY1334" i="8" s="1"/>
  <c r="LGY1340" i="8" s="1"/>
  <c r="LHN1330" i="8"/>
  <c r="LHN1334" i="8" s="1"/>
  <c r="LHN1340" i="8" s="1"/>
  <c r="LHP1330" i="8"/>
  <c r="LHP1334" i="8" s="1"/>
  <c r="LHP1340" i="8" s="1"/>
  <c r="LIE1330" i="8"/>
  <c r="LIE1334" i="8" s="1"/>
  <c r="LIE1340" i="8" s="1"/>
  <c r="LIT1330" i="8"/>
  <c r="LIT1334" i="8" s="1"/>
  <c r="LIT1340" i="8" s="1"/>
  <c r="LIV1330" i="8"/>
  <c r="LIV1334" i="8" s="1"/>
  <c r="LIV1340" i="8" s="1"/>
  <c r="LJK1330" i="8"/>
  <c r="LJK1334" i="8" s="1"/>
  <c r="LJK1340" i="8" s="1"/>
  <c r="LJZ1330" i="8"/>
  <c r="LJZ1334" i="8" s="1"/>
  <c r="LJZ1340" i="8" s="1"/>
  <c r="LKB1330" i="8"/>
  <c r="LKB1334" i="8" s="1"/>
  <c r="LKB1340" i="8" s="1"/>
  <c r="LKQ1330" i="8"/>
  <c r="LKQ1334" i="8" s="1"/>
  <c r="LKQ1340" i="8" s="1"/>
  <c r="LLF1330" i="8"/>
  <c r="LLF1334" i="8" s="1"/>
  <c r="LLF1340" i="8" s="1"/>
  <c r="LLH1330" i="8"/>
  <c r="LLH1334" i="8" s="1"/>
  <c r="LLH1340" i="8" s="1"/>
  <c r="LLW1330" i="8"/>
  <c r="LLW1334" i="8" s="1"/>
  <c r="LLW1340" i="8" s="1"/>
  <c r="LML1330" i="8"/>
  <c r="LML1334" i="8" s="1"/>
  <c r="LML1340" i="8" s="1"/>
  <c r="LMN1330" i="8"/>
  <c r="LMN1334" i="8" s="1"/>
  <c r="LMN1340" i="8" s="1"/>
  <c r="LNC1330" i="8"/>
  <c r="LNC1334" i="8" s="1"/>
  <c r="LNC1340" i="8" s="1"/>
  <c r="LNR1330" i="8"/>
  <c r="LNR1334" i="8" s="1"/>
  <c r="LNR1340" i="8" s="1"/>
  <c r="LNT1330" i="8"/>
  <c r="LNT1334" i="8" s="1"/>
  <c r="LNT1340" i="8" s="1"/>
  <c r="LOI1330" i="8"/>
  <c r="LOI1334" i="8" s="1"/>
  <c r="LOI1340" i="8" s="1"/>
  <c r="LOX1330" i="8"/>
  <c r="LOX1334" i="8" s="1"/>
  <c r="LOX1340" i="8" s="1"/>
  <c r="LOZ1330" i="8"/>
  <c r="LOZ1334" i="8" s="1"/>
  <c r="LOZ1340" i="8" s="1"/>
  <c r="LPO1330" i="8"/>
  <c r="LPO1334" i="8" s="1"/>
  <c r="LPO1340" i="8" s="1"/>
  <c r="LQD1330" i="8"/>
  <c r="LQD1334" i="8" s="1"/>
  <c r="LQD1340" i="8" s="1"/>
  <c r="LQF1330" i="8"/>
  <c r="LQF1334" i="8" s="1"/>
  <c r="LQF1340" i="8" s="1"/>
  <c r="LQU1330" i="8"/>
  <c r="LQU1334" i="8" s="1"/>
  <c r="LQU1340" i="8" s="1"/>
  <c r="LRJ1330" i="8"/>
  <c r="LRJ1334" i="8" s="1"/>
  <c r="LRJ1340" i="8" s="1"/>
  <c r="LRL1330" i="8"/>
  <c r="LRL1334" i="8" s="1"/>
  <c r="LRL1340" i="8" s="1"/>
  <c r="LSA1330" i="8"/>
  <c r="LSA1334" i="8" s="1"/>
  <c r="LSA1340" i="8" s="1"/>
  <c r="LSP1330" i="8"/>
  <c r="LSP1334" i="8" s="1"/>
  <c r="LSP1340" i="8" s="1"/>
  <c r="LSR1330" i="8"/>
  <c r="LSR1334" i="8" s="1"/>
  <c r="LSR1340" i="8" s="1"/>
  <c r="LTG1330" i="8"/>
  <c r="LTG1334" i="8" s="1"/>
  <c r="LTG1340" i="8" s="1"/>
  <c r="LTV1330" i="8"/>
  <c r="LTV1334" i="8" s="1"/>
  <c r="LTV1340" i="8" s="1"/>
  <c r="LTX1330" i="8"/>
  <c r="LTX1334" i="8" s="1"/>
  <c r="LTX1340" i="8" s="1"/>
  <c r="LUM1330" i="8"/>
  <c r="LUM1334" i="8" s="1"/>
  <c r="LUM1340" i="8" s="1"/>
  <c r="LVB1330" i="8"/>
  <c r="LVB1334" i="8" s="1"/>
  <c r="LVB1340" i="8" s="1"/>
  <c r="LVD1330" i="8"/>
  <c r="LVD1334" i="8" s="1"/>
  <c r="LVD1340" i="8" s="1"/>
  <c r="LVS1330" i="8"/>
  <c r="LVS1334" i="8" s="1"/>
  <c r="LVS1340" i="8" s="1"/>
  <c r="LWH1330" i="8"/>
  <c r="LWH1334" i="8" s="1"/>
  <c r="LWH1340" i="8" s="1"/>
  <c r="LWJ1330" i="8"/>
  <c r="LWJ1334" i="8" s="1"/>
  <c r="LWJ1340" i="8" s="1"/>
  <c r="LWY1330" i="8"/>
  <c r="LWY1334" i="8" s="1"/>
  <c r="LWY1340" i="8" s="1"/>
  <c r="LXN1330" i="8"/>
  <c r="LXN1334" i="8" s="1"/>
  <c r="LXN1340" i="8" s="1"/>
  <c r="LXP1330" i="8"/>
  <c r="LXP1334" i="8" s="1"/>
  <c r="LXP1340" i="8" s="1"/>
  <c r="LYE1330" i="8"/>
  <c r="LYE1334" i="8" s="1"/>
  <c r="LYE1340" i="8" s="1"/>
  <c r="LYT1330" i="8"/>
  <c r="LYT1334" i="8" s="1"/>
  <c r="LYT1340" i="8" s="1"/>
  <c r="LYV1330" i="8"/>
  <c r="LYV1334" i="8" s="1"/>
  <c r="LYV1340" i="8" s="1"/>
  <c r="LZK1330" i="8"/>
  <c r="LZK1334" i="8" s="1"/>
  <c r="LZK1340" i="8" s="1"/>
  <c r="LZZ1330" i="8"/>
  <c r="LZZ1334" i="8" s="1"/>
  <c r="LZZ1340" i="8" s="1"/>
  <c r="MAB1330" i="8"/>
  <c r="MAB1334" i="8" s="1"/>
  <c r="MAB1340" i="8" s="1"/>
  <c r="MAQ1330" i="8"/>
  <c r="MAQ1334" i="8" s="1"/>
  <c r="MAQ1340" i="8" s="1"/>
  <c r="MBF1330" i="8"/>
  <c r="MBF1334" i="8" s="1"/>
  <c r="MBF1340" i="8" s="1"/>
  <c r="MBH1330" i="8"/>
  <c r="MBH1334" i="8" s="1"/>
  <c r="MBH1340" i="8" s="1"/>
  <c r="MBW1330" i="8"/>
  <c r="MBW1334" i="8" s="1"/>
  <c r="MBW1340" i="8" s="1"/>
  <c r="MCL1330" i="8"/>
  <c r="MCL1334" i="8" s="1"/>
  <c r="MCL1340" i="8" s="1"/>
  <c r="MCN1330" i="8"/>
  <c r="MCN1334" i="8" s="1"/>
  <c r="MCN1340" i="8" s="1"/>
  <c r="MDC1330" i="8"/>
  <c r="MDC1334" i="8" s="1"/>
  <c r="MDC1340" i="8" s="1"/>
  <c r="MDR1330" i="8"/>
  <c r="MDR1334" i="8" s="1"/>
  <c r="MDR1340" i="8" s="1"/>
  <c r="MDT1330" i="8"/>
  <c r="MDT1334" i="8" s="1"/>
  <c r="MDT1340" i="8" s="1"/>
  <c r="MEI1330" i="8"/>
  <c r="MEI1334" i="8" s="1"/>
  <c r="MEI1340" i="8" s="1"/>
  <c r="MEX1330" i="8"/>
  <c r="MEX1334" i="8" s="1"/>
  <c r="MEX1340" i="8" s="1"/>
  <c r="MEZ1330" i="8"/>
  <c r="MEZ1334" i="8" s="1"/>
  <c r="MEZ1340" i="8" s="1"/>
  <c r="MFO1330" i="8"/>
  <c r="MFO1334" i="8" s="1"/>
  <c r="MFO1340" i="8" s="1"/>
  <c r="MGD1330" i="8"/>
  <c r="MGD1334" i="8" s="1"/>
  <c r="MGD1340" i="8" s="1"/>
  <c r="MGF1330" i="8"/>
  <c r="MGF1334" i="8" s="1"/>
  <c r="MGF1340" i="8" s="1"/>
  <c r="MGU1330" i="8"/>
  <c r="MGU1334" i="8" s="1"/>
  <c r="MGU1340" i="8" s="1"/>
  <c r="MHJ1330" i="8"/>
  <c r="MHJ1334" i="8" s="1"/>
  <c r="MHJ1340" i="8" s="1"/>
  <c r="MHL1330" i="8"/>
  <c r="MHL1334" i="8" s="1"/>
  <c r="MHL1340" i="8" s="1"/>
  <c r="MIA1330" i="8"/>
  <c r="MIA1334" i="8" s="1"/>
  <c r="MIA1340" i="8" s="1"/>
  <c r="MIP1330" i="8"/>
  <c r="MIP1334" i="8" s="1"/>
  <c r="MIP1340" i="8" s="1"/>
  <c r="MIR1330" i="8"/>
  <c r="MIR1334" i="8" s="1"/>
  <c r="MIR1340" i="8" s="1"/>
  <c r="MJG1330" i="8"/>
  <c r="MJG1334" i="8" s="1"/>
  <c r="MJG1340" i="8" s="1"/>
  <c r="MJV1330" i="8"/>
  <c r="MJV1334" i="8" s="1"/>
  <c r="MJV1340" i="8" s="1"/>
  <c r="MJX1330" i="8"/>
  <c r="MJX1334" i="8" s="1"/>
  <c r="MJX1340" i="8" s="1"/>
  <c r="MKM1330" i="8"/>
  <c r="MKM1334" i="8" s="1"/>
  <c r="MKM1340" i="8" s="1"/>
  <c r="MLB1330" i="8"/>
  <c r="MLB1334" i="8" s="1"/>
  <c r="MLB1340" i="8" s="1"/>
  <c r="MLD1330" i="8"/>
  <c r="MLD1334" i="8" s="1"/>
  <c r="MLD1340" i="8" s="1"/>
  <c r="MLS1330" i="8"/>
  <c r="MLS1334" i="8" s="1"/>
  <c r="MLS1340" i="8" s="1"/>
  <c r="MMH1330" i="8"/>
  <c r="MMH1334" i="8" s="1"/>
  <c r="MMH1340" i="8" s="1"/>
  <c r="MMJ1330" i="8"/>
  <c r="MMJ1334" i="8" s="1"/>
  <c r="MMJ1340" i="8" s="1"/>
  <c r="MMY1330" i="8"/>
  <c r="MMY1334" i="8" s="1"/>
  <c r="MMY1340" i="8" s="1"/>
  <c r="MNN1330" i="8"/>
  <c r="MNN1334" i="8" s="1"/>
  <c r="MNN1340" i="8" s="1"/>
  <c r="MNP1330" i="8"/>
  <c r="MNP1334" i="8" s="1"/>
  <c r="MNP1340" i="8" s="1"/>
  <c r="MOE1330" i="8"/>
  <c r="MOE1334" i="8" s="1"/>
  <c r="MOE1340" i="8" s="1"/>
  <c r="MOT1330" i="8"/>
  <c r="MOT1334" i="8" s="1"/>
  <c r="MOT1340" i="8" s="1"/>
  <c r="MOV1330" i="8"/>
  <c r="MOV1334" i="8" s="1"/>
  <c r="MOV1340" i="8" s="1"/>
  <c r="MPK1330" i="8"/>
  <c r="MPK1334" i="8" s="1"/>
  <c r="MPK1340" i="8" s="1"/>
  <c r="MPZ1330" i="8"/>
  <c r="MPZ1334" i="8" s="1"/>
  <c r="MPZ1340" i="8" s="1"/>
  <c r="MQB1330" i="8"/>
  <c r="MQB1334" i="8" s="1"/>
  <c r="MQB1340" i="8" s="1"/>
  <c r="MQQ1330" i="8"/>
  <c r="MQQ1334" i="8" s="1"/>
  <c r="MQQ1340" i="8" s="1"/>
  <c r="MRF1330" i="8"/>
  <c r="MRF1334" i="8" s="1"/>
  <c r="MRF1340" i="8" s="1"/>
  <c r="MRH1330" i="8"/>
  <c r="MRH1334" i="8" s="1"/>
  <c r="MRH1340" i="8" s="1"/>
  <c r="MRW1330" i="8"/>
  <c r="MRW1334" i="8" s="1"/>
  <c r="MRW1340" i="8" s="1"/>
  <c r="MSL1330" i="8"/>
  <c r="MSL1334" i="8" s="1"/>
  <c r="MSL1340" i="8" s="1"/>
  <c r="MSN1330" i="8"/>
  <c r="MSN1334" i="8" s="1"/>
  <c r="MSN1340" i="8" s="1"/>
  <c r="MTC1330" i="8"/>
  <c r="MTC1334" i="8" s="1"/>
  <c r="MTC1340" i="8" s="1"/>
  <c r="MTR1330" i="8"/>
  <c r="MTR1334" i="8" s="1"/>
  <c r="MTR1340" i="8" s="1"/>
  <c r="MTT1330" i="8"/>
  <c r="MTT1334" i="8" s="1"/>
  <c r="MTT1340" i="8" s="1"/>
  <c r="MUI1330" i="8"/>
  <c r="MUI1334" i="8" s="1"/>
  <c r="MUI1340" i="8" s="1"/>
  <c r="MUX1330" i="8"/>
  <c r="MUX1334" i="8" s="1"/>
  <c r="MUX1340" i="8" s="1"/>
  <c r="MUZ1330" i="8"/>
  <c r="MUZ1334" i="8" s="1"/>
  <c r="MUZ1340" i="8" s="1"/>
  <c r="MVO1330" i="8"/>
  <c r="MVO1334" i="8" s="1"/>
  <c r="MVO1340" i="8" s="1"/>
  <c r="MWD1330" i="8"/>
  <c r="MWD1334" i="8" s="1"/>
  <c r="MWD1340" i="8" s="1"/>
  <c r="MWF1330" i="8"/>
  <c r="MWF1334" i="8" s="1"/>
  <c r="MWF1340" i="8" s="1"/>
  <c r="MWU1330" i="8"/>
  <c r="MWU1334" i="8" s="1"/>
  <c r="MWU1340" i="8" s="1"/>
  <c r="MXJ1330" i="8"/>
  <c r="MXJ1334" i="8" s="1"/>
  <c r="MXJ1340" i="8" s="1"/>
  <c r="MXL1330" i="8"/>
  <c r="MXL1334" i="8" s="1"/>
  <c r="MXL1340" i="8" s="1"/>
  <c r="MYA1330" i="8"/>
  <c r="MYA1334" i="8" s="1"/>
  <c r="MYA1340" i="8" s="1"/>
  <c r="MYP1330" i="8"/>
  <c r="MYP1334" i="8" s="1"/>
  <c r="MYP1340" i="8" s="1"/>
  <c r="MYR1330" i="8"/>
  <c r="MYR1334" i="8" s="1"/>
  <c r="MYR1340" i="8" s="1"/>
  <c r="MZG1330" i="8"/>
  <c r="MZG1334" i="8" s="1"/>
  <c r="MZG1340" i="8" s="1"/>
  <c r="MZV1330" i="8"/>
  <c r="MZV1334" i="8" s="1"/>
  <c r="MZV1340" i="8" s="1"/>
  <c r="MZX1330" i="8"/>
  <c r="MZX1334" i="8" s="1"/>
  <c r="MZX1340" i="8" s="1"/>
  <c r="NAM1330" i="8"/>
  <c r="NAM1334" i="8" s="1"/>
  <c r="NAM1340" i="8" s="1"/>
  <c r="NBB1330" i="8"/>
  <c r="NBB1334" i="8" s="1"/>
  <c r="NBB1340" i="8" s="1"/>
  <c r="NBD1330" i="8"/>
  <c r="NBD1334" i="8" s="1"/>
  <c r="NBD1340" i="8" s="1"/>
  <c r="NBS1330" i="8"/>
  <c r="NBS1334" i="8" s="1"/>
  <c r="NBS1340" i="8" s="1"/>
  <c r="NCH1330" i="8"/>
  <c r="NCH1334" i="8" s="1"/>
  <c r="NCH1340" i="8" s="1"/>
  <c r="NCJ1330" i="8"/>
  <c r="NCJ1334" i="8" s="1"/>
  <c r="NCJ1340" i="8" s="1"/>
  <c r="NCY1330" i="8"/>
  <c r="NCY1334" i="8" s="1"/>
  <c r="NCY1340" i="8" s="1"/>
  <c r="NDN1330" i="8"/>
  <c r="NDN1334" i="8" s="1"/>
  <c r="NDN1340" i="8" s="1"/>
  <c r="NDP1330" i="8"/>
  <c r="NDP1334" i="8" s="1"/>
  <c r="NDP1340" i="8" s="1"/>
  <c r="NEE1330" i="8"/>
  <c r="NEE1334" i="8" s="1"/>
  <c r="NEE1340" i="8" s="1"/>
  <c r="NET1330" i="8"/>
  <c r="NET1334" i="8" s="1"/>
  <c r="NET1340" i="8" s="1"/>
  <c r="NEV1330" i="8"/>
  <c r="NEV1334" i="8" s="1"/>
  <c r="NEV1340" i="8" s="1"/>
  <c r="NFK1330" i="8"/>
  <c r="NFK1334" i="8" s="1"/>
  <c r="NFK1340" i="8" s="1"/>
  <c r="NFZ1330" i="8"/>
  <c r="NFZ1334" i="8" s="1"/>
  <c r="NFZ1340" i="8" s="1"/>
  <c r="NGB1330" i="8"/>
  <c r="NGB1334" i="8" s="1"/>
  <c r="NGB1340" i="8" s="1"/>
  <c r="NGQ1330" i="8"/>
  <c r="NGQ1334" i="8" s="1"/>
  <c r="NGQ1340" i="8" s="1"/>
  <c r="NHF1330" i="8"/>
  <c r="NHF1334" i="8" s="1"/>
  <c r="NHF1340" i="8" s="1"/>
  <c r="NHH1330" i="8"/>
  <c r="NHH1334" i="8" s="1"/>
  <c r="NHH1340" i="8" s="1"/>
  <c r="NHW1330" i="8"/>
  <c r="NHW1334" i="8" s="1"/>
  <c r="NHW1340" i="8" s="1"/>
  <c r="NIL1330" i="8"/>
  <c r="NIL1334" i="8" s="1"/>
  <c r="NIL1340" i="8" s="1"/>
  <c r="NIN1330" i="8"/>
  <c r="NIN1334" i="8" s="1"/>
  <c r="NIN1340" i="8" s="1"/>
  <c r="NJC1330" i="8"/>
  <c r="NJC1334" i="8" s="1"/>
  <c r="NJC1340" i="8" s="1"/>
  <c r="NJR1330" i="8"/>
  <c r="NJR1334" i="8" s="1"/>
  <c r="NJR1340" i="8" s="1"/>
  <c r="NJT1330" i="8"/>
  <c r="NJT1334" i="8" s="1"/>
  <c r="NJT1340" i="8" s="1"/>
  <c r="NKI1330" i="8"/>
  <c r="NKI1334" i="8" s="1"/>
  <c r="NKI1340" i="8" s="1"/>
  <c r="NKX1330" i="8"/>
  <c r="NKX1334" i="8" s="1"/>
  <c r="NKX1340" i="8" s="1"/>
  <c r="NKZ1330" i="8"/>
  <c r="NKZ1334" i="8" s="1"/>
  <c r="NKZ1340" i="8" s="1"/>
  <c r="NLO1330" i="8"/>
  <c r="NLO1334" i="8" s="1"/>
  <c r="NLO1340" i="8" s="1"/>
  <c r="NMD1330" i="8"/>
  <c r="NMD1334" i="8" s="1"/>
  <c r="NMD1340" i="8" s="1"/>
  <c r="NMF1330" i="8"/>
  <c r="NMF1334" i="8" s="1"/>
  <c r="NMF1340" i="8" s="1"/>
  <c r="NMU1330" i="8"/>
  <c r="NMU1334" i="8" s="1"/>
  <c r="NMU1340" i="8" s="1"/>
  <c r="NNJ1330" i="8"/>
  <c r="NNJ1334" i="8" s="1"/>
  <c r="NNJ1340" i="8" s="1"/>
  <c r="NNL1330" i="8"/>
  <c r="NNL1334" i="8" s="1"/>
  <c r="NNL1340" i="8" s="1"/>
  <c r="NOA1330" i="8"/>
  <c r="NOA1334" i="8" s="1"/>
  <c r="NOA1340" i="8" s="1"/>
  <c r="NOP1330" i="8"/>
  <c r="NOP1334" i="8" s="1"/>
  <c r="NOP1340" i="8" s="1"/>
  <c r="NOR1330" i="8"/>
  <c r="NOR1334" i="8" s="1"/>
  <c r="NOR1340" i="8" s="1"/>
  <c r="NPG1330" i="8"/>
  <c r="NPG1334" i="8" s="1"/>
  <c r="NPG1340" i="8" s="1"/>
  <c r="NPV1330" i="8"/>
  <c r="NPV1334" i="8" s="1"/>
  <c r="NPV1340" i="8" s="1"/>
  <c r="NPX1330" i="8"/>
  <c r="NPX1334" i="8" s="1"/>
  <c r="NPX1340" i="8" s="1"/>
  <c r="NQM1330" i="8"/>
  <c r="NQM1334" i="8" s="1"/>
  <c r="NQM1340" i="8" s="1"/>
  <c r="NRB1330" i="8"/>
  <c r="NRB1334" i="8" s="1"/>
  <c r="NRB1340" i="8" s="1"/>
  <c r="NRD1330" i="8"/>
  <c r="NRD1334" i="8" s="1"/>
  <c r="NRD1340" i="8" s="1"/>
  <c r="NRS1330" i="8"/>
  <c r="NRS1334" i="8" s="1"/>
  <c r="NRS1340" i="8" s="1"/>
  <c r="NSH1330" i="8"/>
  <c r="NSH1334" i="8" s="1"/>
  <c r="NSH1340" i="8" s="1"/>
  <c r="NSJ1330" i="8"/>
  <c r="NSJ1334" i="8" s="1"/>
  <c r="NSJ1340" i="8" s="1"/>
  <c r="NSY1330" i="8"/>
  <c r="NSY1334" i="8" s="1"/>
  <c r="NSY1340" i="8" s="1"/>
  <c r="NTN1330" i="8"/>
  <c r="NTN1334" i="8" s="1"/>
  <c r="NTN1340" i="8" s="1"/>
  <c r="NTP1330" i="8"/>
  <c r="NTP1334" i="8" s="1"/>
  <c r="NTP1340" i="8" s="1"/>
  <c r="NUE1330" i="8"/>
  <c r="NUE1334" i="8" s="1"/>
  <c r="NUE1340" i="8" s="1"/>
  <c r="NUT1330" i="8"/>
  <c r="NUT1334" i="8" s="1"/>
  <c r="NUT1340" i="8" s="1"/>
  <c r="NUV1330" i="8"/>
  <c r="NUV1334" i="8" s="1"/>
  <c r="NUV1340" i="8" s="1"/>
  <c r="NVK1330" i="8"/>
  <c r="NVK1334" i="8" s="1"/>
  <c r="NVK1340" i="8" s="1"/>
  <c r="NVZ1330" i="8"/>
  <c r="NVZ1334" i="8" s="1"/>
  <c r="NVZ1340" i="8" s="1"/>
  <c r="NWB1330" i="8"/>
  <c r="NWB1334" i="8" s="1"/>
  <c r="NWB1340" i="8" s="1"/>
  <c r="NWQ1330" i="8"/>
  <c r="NWQ1334" i="8" s="1"/>
  <c r="NWQ1340" i="8" s="1"/>
  <c r="NXF1330" i="8"/>
  <c r="NXF1334" i="8" s="1"/>
  <c r="NXF1340" i="8" s="1"/>
  <c r="NXH1330" i="8"/>
  <c r="NXH1334" i="8" s="1"/>
  <c r="NXH1340" i="8" s="1"/>
  <c r="NXW1330" i="8"/>
  <c r="NXW1334" i="8" s="1"/>
  <c r="NXW1340" i="8" s="1"/>
  <c r="NYL1330" i="8"/>
  <c r="NYL1334" i="8" s="1"/>
  <c r="NYL1340" i="8" s="1"/>
  <c r="NYN1330" i="8"/>
  <c r="NYN1334" i="8" s="1"/>
  <c r="NYN1340" i="8" s="1"/>
  <c r="NZC1330" i="8"/>
  <c r="NZC1334" i="8" s="1"/>
  <c r="NZC1340" i="8" s="1"/>
  <c r="NZR1330" i="8"/>
  <c r="NZR1334" i="8" s="1"/>
  <c r="NZR1340" i="8" s="1"/>
  <c r="NZT1330" i="8"/>
  <c r="NZT1334" i="8" s="1"/>
  <c r="NZT1340" i="8" s="1"/>
  <c r="OAI1330" i="8"/>
  <c r="OAI1334" i="8" s="1"/>
  <c r="OAI1340" i="8" s="1"/>
  <c r="OAX1330" i="8"/>
  <c r="OAX1334" i="8" s="1"/>
  <c r="OAX1340" i="8" s="1"/>
  <c r="OAZ1330" i="8"/>
  <c r="OAZ1334" i="8" s="1"/>
  <c r="OAZ1340" i="8" s="1"/>
  <c r="OBO1330" i="8"/>
  <c r="OBO1334" i="8" s="1"/>
  <c r="OBO1340" i="8" s="1"/>
  <c r="OCD1330" i="8"/>
  <c r="OCD1334" i="8" s="1"/>
  <c r="OCD1340" i="8" s="1"/>
  <c r="OCF1330" i="8"/>
  <c r="OCF1334" i="8" s="1"/>
  <c r="OCF1340" i="8" s="1"/>
  <c r="OCU1330" i="8"/>
  <c r="OCU1334" i="8" s="1"/>
  <c r="OCU1340" i="8" s="1"/>
  <c r="ODJ1330" i="8"/>
  <c r="ODJ1334" i="8" s="1"/>
  <c r="ODJ1340" i="8" s="1"/>
  <c r="ODL1330" i="8"/>
  <c r="ODL1334" i="8" s="1"/>
  <c r="ODL1340" i="8" s="1"/>
  <c r="OEA1330" i="8"/>
  <c r="OEA1334" i="8" s="1"/>
  <c r="OEA1340" i="8" s="1"/>
  <c r="OEP1330" i="8"/>
  <c r="OEP1334" i="8" s="1"/>
  <c r="OEP1340" i="8" s="1"/>
  <c r="OER1330" i="8"/>
  <c r="OER1334" i="8" s="1"/>
  <c r="OER1340" i="8" s="1"/>
  <c r="OFG1330" i="8"/>
  <c r="OFG1334" i="8" s="1"/>
  <c r="OFG1340" i="8" s="1"/>
  <c r="OFV1330" i="8"/>
  <c r="OFV1334" i="8" s="1"/>
  <c r="OFV1340" i="8" s="1"/>
  <c r="OFX1330" i="8"/>
  <c r="OFX1334" i="8" s="1"/>
  <c r="OFX1340" i="8" s="1"/>
  <c r="OGM1330" i="8"/>
  <c r="OGM1334" i="8" s="1"/>
  <c r="OGM1340" i="8" s="1"/>
  <c r="OHB1330" i="8"/>
  <c r="OHB1334" i="8" s="1"/>
  <c r="OHB1340" i="8" s="1"/>
  <c r="OHD1330" i="8"/>
  <c r="OHD1334" i="8" s="1"/>
  <c r="OHD1340" i="8" s="1"/>
  <c r="OHS1330" i="8"/>
  <c r="OHS1334" i="8" s="1"/>
  <c r="OHS1340" i="8" s="1"/>
  <c r="OIH1330" i="8"/>
  <c r="OIH1334" i="8" s="1"/>
  <c r="OIH1340" i="8" s="1"/>
  <c r="OIJ1330" i="8"/>
  <c r="OIJ1334" i="8" s="1"/>
  <c r="OIJ1340" i="8" s="1"/>
  <c r="OIY1330" i="8"/>
  <c r="OIY1334" i="8" s="1"/>
  <c r="OIY1340" i="8" s="1"/>
  <c r="OJN1330" i="8"/>
  <c r="OJN1334" i="8" s="1"/>
  <c r="OJN1340" i="8" s="1"/>
  <c r="OJP1330" i="8"/>
  <c r="OJP1334" i="8" s="1"/>
  <c r="OJP1340" i="8" s="1"/>
  <c r="OKE1330" i="8"/>
  <c r="OKE1334" i="8" s="1"/>
  <c r="OKE1340" i="8" s="1"/>
  <c r="OKT1330" i="8"/>
  <c r="OKT1334" i="8" s="1"/>
  <c r="OKT1340" i="8" s="1"/>
  <c r="OKV1330" i="8"/>
  <c r="OKV1334" i="8" s="1"/>
  <c r="OKV1340" i="8" s="1"/>
  <c r="OLK1330" i="8"/>
  <c r="OLK1334" i="8" s="1"/>
  <c r="OLK1340" i="8" s="1"/>
  <c r="OLZ1330" i="8"/>
  <c r="OLZ1334" i="8" s="1"/>
  <c r="OLZ1340" i="8" s="1"/>
  <c r="OMB1330" i="8"/>
  <c r="OMB1334" i="8" s="1"/>
  <c r="OMB1340" i="8" s="1"/>
  <c r="OMQ1330" i="8"/>
  <c r="OMQ1334" i="8" s="1"/>
  <c r="OMQ1340" i="8" s="1"/>
  <c r="ONF1330" i="8"/>
  <c r="ONF1334" i="8" s="1"/>
  <c r="ONF1340" i="8" s="1"/>
  <c r="ONH1330" i="8"/>
  <c r="ONH1334" i="8" s="1"/>
  <c r="ONH1340" i="8" s="1"/>
  <c r="ONW1330" i="8"/>
  <c r="ONW1334" i="8" s="1"/>
  <c r="ONW1340" i="8" s="1"/>
  <c r="OOL1330" i="8"/>
  <c r="OOL1334" i="8" s="1"/>
  <c r="OOL1340" i="8" s="1"/>
  <c r="OON1330" i="8"/>
  <c r="OON1334" i="8" s="1"/>
  <c r="OON1340" i="8" s="1"/>
  <c r="OPC1330" i="8"/>
  <c r="OPC1334" i="8" s="1"/>
  <c r="OPC1340" i="8" s="1"/>
  <c r="OPR1330" i="8"/>
  <c r="OPR1334" i="8" s="1"/>
  <c r="OPR1340" i="8" s="1"/>
  <c r="OPT1330" i="8"/>
  <c r="OPT1334" i="8" s="1"/>
  <c r="OPT1340" i="8" s="1"/>
  <c r="OQI1330" i="8"/>
  <c r="OQI1334" i="8" s="1"/>
  <c r="OQI1340" i="8" s="1"/>
  <c r="OQX1330" i="8"/>
  <c r="OQX1334" i="8" s="1"/>
  <c r="OQX1340" i="8" s="1"/>
  <c r="OQZ1330" i="8"/>
  <c r="OQZ1334" i="8" s="1"/>
  <c r="OQZ1340" i="8" s="1"/>
  <c r="ORO1330" i="8"/>
  <c r="ORO1334" i="8" s="1"/>
  <c r="ORO1340" i="8" s="1"/>
  <c r="OSD1330" i="8"/>
  <c r="OSD1334" i="8" s="1"/>
  <c r="OSD1340" i="8" s="1"/>
  <c r="OSF1330" i="8"/>
  <c r="OSF1334" i="8" s="1"/>
  <c r="OSF1340" i="8" s="1"/>
  <c r="OSU1330" i="8"/>
  <c r="OSU1334" i="8" s="1"/>
  <c r="OSU1340" i="8" s="1"/>
  <c r="OTJ1330" i="8"/>
  <c r="OTJ1334" i="8" s="1"/>
  <c r="OTJ1340" i="8" s="1"/>
  <c r="OTL1330" i="8"/>
  <c r="OTL1334" i="8" s="1"/>
  <c r="OTL1340" i="8" s="1"/>
  <c r="OUA1330" i="8"/>
  <c r="OUA1334" i="8" s="1"/>
  <c r="OUA1340" i="8" s="1"/>
  <c r="OUP1330" i="8"/>
  <c r="OUP1334" i="8" s="1"/>
  <c r="OUP1340" i="8" s="1"/>
  <c r="OUR1330" i="8"/>
  <c r="OUR1334" i="8" s="1"/>
  <c r="OUR1340" i="8" s="1"/>
  <c r="OVG1330" i="8"/>
  <c r="OVG1334" i="8" s="1"/>
  <c r="OVG1340" i="8" s="1"/>
  <c r="OVV1330" i="8"/>
  <c r="OVV1334" i="8" s="1"/>
  <c r="OVV1340" i="8" s="1"/>
  <c r="OVX1330" i="8"/>
  <c r="OVX1334" i="8" s="1"/>
  <c r="OVX1340" i="8" s="1"/>
  <c r="OWM1330" i="8"/>
  <c r="OWM1334" i="8" s="1"/>
  <c r="OWM1340" i="8" s="1"/>
  <c r="OXB1330" i="8"/>
  <c r="OXB1334" i="8" s="1"/>
  <c r="OXB1340" i="8" s="1"/>
  <c r="OXD1330" i="8"/>
  <c r="OXD1334" i="8" s="1"/>
  <c r="OXD1340" i="8" s="1"/>
  <c r="OXS1330" i="8"/>
  <c r="OXS1334" i="8" s="1"/>
  <c r="OXS1340" i="8" s="1"/>
  <c r="OYH1330" i="8"/>
  <c r="OYH1334" i="8" s="1"/>
  <c r="OYH1340" i="8" s="1"/>
  <c r="OYJ1330" i="8"/>
  <c r="OYJ1334" i="8" s="1"/>
  <c r="OYJ1340" i="8" s="1"/>
  <c r="OYY1330" i="8"/>
  <c r="OYY1334" i="8" s="1"/>
  <c r="OYY1340" i="8" s="1"/>
  <c r="OZN1330" i="8"/>
  <c r="OZN1334" i="8" s="1"/>
  <c r="OZN1340" i="8" s="1"/>
  <c r="OZP1330" i="8"/>
  <c r="OZP1334" i="8" s="1"/>
  <c r="OZP1340" i="8" s="1"/>
  <c r="PAE1330" i="8"/>
  <c r="PAE1334" i="8" s="1"/>
  <c r="PAE1340" i="8" s="1"/>
  <c r="PAT1330" i="8"/>
  <c r="PAT1334" i="8" s="1"/>
  <c r="PAT1340" i="8" s="1"/>
  <c r="PAV1330" i="8"/>
  <c r="PAV1334" i="8" s="1"/>
  <c r="PAV1340" i="8" s="1"/>
  <c r="PBK1330" i="8"/>
  <c r="PBK1334" i="8" s="1"/>
  <c r="PBK1340" i="8" s="1"/>
  <c r="PBZ1330" i="8"/>
  <c r="PBZ1334" i="8" s="1"/>
  <c r="PBZ1340" i="8" s="1"/>
  <c r="PCB1330" i="8"/>
  <c r="PCB1334" i="8" s="1"/>
  <c r="PCB1340" i="8" s="1"/>
  <c r="PCQ1330" i="8"/>
  <c r="PCQ1334" i="8" s="1"/>
  <c r="PCQ1340" i="8" s="1"/>
  <c r="PDF1330" i="8"/>
  <c r="PDF1334" i="8" s="1"/>
  <c r="PDF1340" i="8" s="1"/>
  <c r="PDH1330" i="8"/>
  <c r="PDH1334" i="8" s="1"/>
  <c r="PDH1340" i="8" s="1"/>
  <c r="PDW1330" i="8"/>
  <c r="PDW1334" i="8" s="1"/>
  <c r="PDW1340" i="8" s="1"/>
  <c r="PEL1330" i="8"/>
  <c r="PEL1334" i="8" s="1"/>
  <c r="PEL1340" i="8" s="1"/>
  <c r="PEN1330" i="8"/>
  <c r="PEN1334" i="8" s="1"/>
  <c r="PEN1340" i="8" s="1"/>
  <c r="PFC1330" i="8"/>
  <c r="PFC1334" i="8" s="1"/>
  <c r="PFC1340" i="8" s="1"/>
  <c r="PFR1330" i="8"/>
  <c r="PFR1334" i="8" s="1"/>
  <c r="PFR1340" i="8" s="1"/>
  <c r="PFT1330" i="8"/>
  <c r="PFT1334" i="8" s="1"/>
  <c r="PFT1340" i="8" s="1"/>
  <c r="PGI1330" i="8"/>
  <c r="PGI1334" i="8" s="1"/>
  <c r="PGI1340" i="8" s="1"/>
  <c r="PGX1330" i="8"/>
  <c r="PGX1334" i="8" s="1"/>
  <c r="PGX1340" i="8" s="1"/>
  <c r="PGZ1330" i="8"/>
  <c r="PGZ1334" i="8" s="1"/>
  <c r="PGZ1340" i="8" s="1"/>
  <c r="PHO1330" i="8"/>
  <c r="PHO1334" i="8" s="1"/>
  <c r="PHO1340" i="8" s="1"/>
  <c r="PID1330" i="8"/>
  <c r="PID1334" i="8" s="1"/>
  <c r="PID1340" i="8" s="1"/>
  <c r="PIF1330" i="8"/>
  <c r="PIF1334" i="8" s="1"/>
  <c r="PIF1340" i="8" s="1"/>
  <c r="PIU1330" i="8"/>
  <c r="PIU1334" i="8" s="1"/>
  <c r="PIU1340" i="8" s="1"/>
  <c r="PJJ1330" i="8"/>
  <c r="PJJ1334" i="8" s="1"/>
  <c r="PJJ1340" i="8" s="1"/>
  <c r="PJL1330" i="8"/>
  <c r="PJL1334" i="8" s="1"/>
  <c r="PJL1340" i="8" s="1"/>
  <c r="PKA1330" i="8"/>
  <c r="PKA1334" i="8" s="1"/>
  <c r="PKA1340" i="8" s="1"/>
  <c r="PKP1330" i="8"/>
  <c r="PKP1334" i="8" s="1"/>
  <c r="PKP1340" i="8" s="1"/>
  <c r="PKR1330" i="8"/>
  <c r="PKR1334" i="8" s="1"/>
  <c r="PKR1340" i="8" s="1"/>
  <c r="PLG1330" i="8"/>
  <c r="PLG1334" i="8" s="1"/>
  <c r="PLG1340" i="8" s="1"/>
  <c r="PLV1330" i="8"/>
  <c r="PLV1334" i="8" s="1"/>
  <c r="PLV1340" i="8" s="1"/>
  <c r="PLX1330" i="8"/>
  <c r="PLX1334" i="8" s="1"/>
  <c r="PLX1340" i="8" s="1"/>
  <c r="PMM1330" i="8"/>
  <c r="PMM1334" i="8" s="1"/>
  <c r="PMM1340" i="8" s="1"/>
  <c r="PNB1330" i="8"/>
  <c r="PNB1334" i="8" s="1"/>
  <c r="PNB1340" i="8" s="1"/>
  <c r="PND1330" i="8"/>
  <c r="PND1334" i="8" s="1"/>
  <c r="PND1340" i="8" s="1"/>
  <c r="PNS1330" i="8"/>
  <c r="PNS1334" i="8" s="1"/>
  <c r="PNS1340" i="8" s="1"/>
  <c r="POH1330" i="8"/>
  <c r="POH1334" i="8" s="1"/>
  <c r="POH1340" i="8" s="1"/>
  <c r="POJ1330" i="8"/>
  <c r="POJ1334" i="8" s="1"/>
  <c r="POJ1340" i="8" s="1"/>
  <c r="POY1330" i="8"/>
  <c r="POY1334" i="8" s="1"/>
  <c r="POY1340" i="8" s="1"/>
  <c r="PPN1330" i="8"/>
  <c r="PPN1334" i="8" s="1"/>
  <c r="PPN1340" i="8" s="1"/>
  <c r="PPP1330" i="8"/>
  <c r="PPP1334" i="8" s="1"/>
  <c r="PPP1340" i="8" s="1"/>
  <c r="PQE1330" i="8"/>
  <c r="PQE1334" i="8" s="1"/>
  <c r="PQE1340" i="8" s="1"/>
  <c r="PQT1330" i="8"/>
  <c r="PQT1334" i="8" s="1"/>
  <c r="PQT1340" i="8" s="1"/>
  <c r="PQV1330" i="8"/>
  <c r="PQV1334" i="8" s="1"/>
  <c r="PQV1340" i="8" s="1"/>
  <c r="PRK1330" i="8"/>
  <c r="PRK1334" i="8" s="1"/>
  <c r="PRK1340" i="8" s="1"/>
  <c r="PRZ1330" i="8"/>
  <c r="PRZ1334" i="8" s="1"/>
  <c r="PRZ1340" i="8" s="1"/>
  <c r="PSB1330" i="8"/>
  <c r="PSB1334" i="8" s="1"/>
  <c r="PSB1340" i="8" s="1"/>
  <c r="PSQ1330" i="8"/>
  <c r="PSQ1334" i="8" s="1"/>
  <c r="PSQ1340" i="8" s="1"/>
  <c r="PTF1330" i="8"/>
  <c r="PTF1334" i="8" s="1"/>
  <c r="PTF1340" i="8" s="1"/>
  <c r="PTH1330" i="8"/>
  <c r="PTH1334" i="8" s="1"/>
  <c r="PTH1340" i="8" s="1"/>
  <c r="PTW1330" i="8"/>
  <c r="PTW1334" i="8" s="1"/>
  <c r="PTW1340" i="8" s="1"/>
  <c r="PUL1330" i="8"/>
  <c r="PUL1334" i="8" s="1"/>
  <c r="PUL1340" i="8" s="1"/>
  <c r="PUN1330" i="8"/>
  <c r="PUN1334" i="8" s="1"/>
  <c r="PUN1340" i="8" s="1"/>
  <c r="PVC1330" i="8"/>
  <c r="PVC1334" i="8" s="1"/>
  <c r="PVC1340" i="8" s="1"/>
  <c r="PVR1330" i="8"/>
  <c r="PVR1334" i="8" s="1"/>
  <c r="PVR1340" i="8" s="1"/>
  <c r="PVT1330" i="8"/>
  <c r="PVT1334" i="8" s="1"/>
  <c r="PVT1340" i="8" s="1"/>
  <c r="PWI1330" i="8"/>
  <c r="PWI1334" i="8" s="1"/>
  <c r="PWI1340" i="8" s="1"/>
  <c r="PWX1330" i="8"/>
  <c r="PWX1334" i="8" s="1"/>
  <c r="PWX1340" i="8" s="1"/>
  <c r="PWZ1330" i="8"/>
  <c r="PWZ1334" i="8" s="1"/>
  <c r="PWZ1340" i="8" s="1"/>
  <c r="PXO1330" i="8"/>
  <c r="PXO1334" i="8" s="1"/>
  <c r="PXO1340" i="8" s="1"/>
  <c r="PYD1330" i="8"/>
  <c r="PYD1334" i="8" s="1"/>
  <c r="PYD1340" i="8" s="1"/>
  <c r="PYF1330" i="8"/>
  <c r="PYF1334" i="8" s="1"/>
  <c r="PYF1340" i="8" s="1"/>
  <c r="PYU1330" i="8"/>
  <c r="PYU1334" i="8" s="1"/>
  <c r="PYU1340" i="8" s="1"/>
  <c r="PZJ1330" i="8"/>
  <c r="PZJ1334" i="8" s="1"/>
  <c r="PZJ1340" i="8" s="1"/>
  <c r="PZL1330" i="8"/>
  <c r="PZL1334" i="8" s="1"/>
  <c r="PZL1340" i="8" s="1"/>
  <c r="QAA1330" i="8"/>
  <c r="QAA1334" i="8" s="1"/>
  <c r="QAA1340" i="8" s="1"/>
  <c r="QAP1330" i="8"/>
  <c r="QAP1334" i="8" s="1"/>
  <c r="QAP1340" i="8" s="1"/>
  <c r="QAR1330" i="8"/>
  <c r="QAR1334" i="8" s="1"/>
  <c r="QAR1340" i="8" s="1"/>
  <c r="QBG1330" i="8"/>
  <c r="QBG1334" i="8" s="1"/>
  <c r="QBG1340" i="8" s="1"/>
  <c r="QBV1330" i="8"/>
  <c r="QBV1334" i="8" s="1"/>
  <c r="QBV1340" i="8" s="1"/>
  <c r="QBX1330" i="8"/>
  <c r="QBX1334" i="8" s="1"/>
  <c r="QBX1340" i="8" s="1"/>
  <c r="QCM1330" i="8"/>
  <c r="QCM1334" i="8" s="1"/>
  <c r="QCM1340" i="8" s="1"/>
  <c r="QDB1330" i="8"/>
  <c r="QDB1334" i="8" s="1"/>
  <c r="QDB1340" i="8" s="1"/>
  <c r="QDD1330" i="8"/>
  <c r="QDD1334" i="8" s="1"/>
  <c r="QDD1340" i="8" s="1"/>
  <c r="QDS1330" i="8"/>
  <c r="QDS1334" i="8" s="1"/>
  <c r="QDS1340" i="8" s="1"/>
  <c r="QEH1330" i="8"/>
  <c r="QEH1334" i="8" s="1"/>
  <c r="QEH1340" i="8" s="1"/>
  <c r="QEJ1330" i="8"/>
  <c r="QEJ1334" i="8" s="1"/>
  <c r="QEJ1340" i="8" s="1"/>
  <c r="QEY1330" i="8"/>
  <c r="QEY1334" i="8" s="1"/>
  <c r="QEY1340" i="8" s="1"/>
  <c r="QFN1330" i="8"/>
  <c r="QFN1334" i="8" s="1"/>
  <c r="QFN1340" i="8" s="1"/>
  <c r="QFP1330" i="8"/>
  <c r="QFP1334" i="8" s="1"/>
  <c r="QFP1340" i="8" s="1"/>
  <c r="QGE1330" i="8"/>
  <c r="QGE1334" i="8" s="1"/>
  <c r="QGE1340" i="8" s="1"/>
  <c r="QGT1330" i="8"/>
  <c r="QGT1334" i="8" s="1"/>
  <c r="QGT1340" i="8" s="1"/>
  <c r="QGV1330" i="8"/>
  <c r="QGV1334" i="8" s="1"/>
  <c r="QGV1340" i="8" s="1"/>
  <c r="QHK1330" i="8"/>
  <c r="QHK1334" i="8" s="1"/>
  <c r="QHK1340" i="8" s="1"/>
  <c r="QHZ1330" i="8"/>
  <c r="QHZ1334" i="8" s="1"/>
  <c r="QHZ1340" i="8" s="1"/>
  <c r="QIB1330" i="8"/>
  <c r="QIB1334" i="8" s="1"/>
  <c r="QIB1340" i="8" s="1"/>
  <c r="QIQ1330" i="8"/>
  <c r="QIQ1334" i="8" s="1"/>
  <c r="QIQ1340" i="8" s="1"/>
  <c r="QJF1330" i="8"/>
  <c r="QJF1334" i="8" s="1"/>
  <c r="QJF1340" i="8" s="1"/>
  <c r="QJH1330" i="8"/>
  <c r="QJH1334" i="8" s="1"/>
  <c r="QJH1340" i="8" s="1"/>
  <c r="QJW1330" i="8"/>
  <c r="QJW1334" i="8" s="1"/>
  <c r="QJW1340" i="8" s="1"/>
  <c r="QKL1330" i="8"/>
  <c r="QKL1334" i="8" s="1"/>
  <c r="QKL1340" i="8" s="1"/>
  <c r="QKN1330" i="8"/>
  <c r="QKN1334" i="8" s="1"/>
  <c r="QKN1340" i="8" s="1"/>
  <c r="QLC1330" i="8"/>
  <c r="QLC1334" i="8" s="1"/>
  <c r="QLC1340" i="8" s="1"/>
  <c r="QLR1330" i="8"/>
  <c r="QLR1334" i="8" s="1"/>
  <c r="QLR1340" i="8" s="1"/>
  <c r="QLT1330" i="8"/>
  <c r="QLT1334" i="8" s="1"/>
  <c r="QLT1340" i="8" s="1"/>
  <c r="QMI1330" i="8"/>
  <c r="QMI1334" i="8" s="1"/>
  <c r="QMI1340" i="8" s="1"/>
  <c r="QMX1330" i="8"/>
  <c r="QMX1334" i="8" s="1"/>
  <c r="QMX1340" i="8" s="1"/>
  <c r="QMZ1330" i="8"/>
  <c r="QMZ1334" i="8" s="1"/>
  <c r="QMZ1340" i="8" s="1"/>
  <c r="QNO1330" i="8"/>
  <c r="QNO1334" i="8" s="1"/>
  <c r="QNO1340" i="8" s="1"/>
  <c r="QOD1330" i="8"/>
  <c r="QOD1334" i="8" s="1"/>
  <c r="QOD1340" i="8" s="1"/>
  <c r="QOF1330" i="8"/>
  <c r="QOF1334" i="8" s="1"/>
  <c r="QOF1340" i="8" s="1"/>
  <c r="QOU1330" i="8"/>
  <c r="QOU1334" i="8" s="1"/>
  <c r="QOU1340" i="8" s="1"/>
  <c r="QPJ1330" i="8"/>
  <c r="QPJ1334" i="8" s="1"/>
  <c r="QPJ1340" i="8" s="1"/>
  <c r="QPL1330" i="8"/>
  <c r="QPL1334" i="8" s="1"/>
  <c r="QPL1340" i="8" s="1"/>
  <c r="QQA1330" i="8"/>
  <c r="QQA1334" i="8" s="1"/>
  <c r="QQA1340" i="8" s="1"/>
  <c r="QQP1330" i="8"/>
  <c r="QQP1334" i="8" s="1"/>
  <c r="QQP1340" i="8" s="1"/>
  <c r="QQR1330" i="8"/>
  <c r="QQR1334" i="8" s="1"/>
  <c r="QQR1340" i="8" s="1"/>
  <c r="QRG1330" i="8"/>
  <c r="QRG1334" i="8" s="1"/>
  <c r="QRG1340" i="8" s="1"/>
  <c r="QRV1330" i="8"/>
  <c r="QRV1334" i="8" s="1"/>
  <c r="QRV1340" i="8" s="1"/>
  <c r="QRX1330" i="8"/>
  <c r="QRX1334" i="8" s="1"/>
  <c r="QRX1340" i="8" s="1"/>
  <c r="QSM1330" i="8"/>
  <c r="QSM1334" i="8" s="1"/>
  <c r="QSM1340" i="8" s="1"/>
  <c r="QTB1330" i="8"/>
  <c r="QTB1334" i="8" s="1"/>
  <c r="QTB1340" i="8" s="1"/>
  <c r="QTD1330" i="8"/>
  <c r="QTD1334" i="8" s="1"/>
  <c r="QTD1340" i="8" s="1"/>
  <c r="QTS1330" i="8"/>
  <c r="QTS1334" i="8" s="1"/>
  <c r="QTS1340" i="8" s="1"/>
  <c r="QUH1330" i="8"/>
  <c r="QUH1334" i="8" s="1"/>
  <c r="QUH1340" i="8" s="1"/>
  <c r="QUJ1330" i="8"/>
  <c r="QUJ1334" i="8" s="1"/>
  <c r="QUJ1340" i="8" s="1"/>
  <c r="QUY1330" i="8"/>
  <c r="QUY1334" i="8" s="1"/>
  <c r="QUY1340" i="8" s="1"/>
  <c r="QVN1330" i="8"/>
  <c r="QVN1334" i="8" s="1"/>
  <c r="QVN1340" i="8" s="1"/>
  <c r="QVP1330" i="8"/>
  <c r="QVP1334" i="8" s="1"/>
  <c r="QVP1340" i="8" s="1"/>
  <c r="QWE1330" i="8"/>
  <c r="QWE1334" i="8" s="1"/>
  <c r="QWE1340" i="8" s="1"/>
  <c r="QWT1330" i="8"/>
  <c r="QWT1334" i="8" s="1"/>
  <c r="QWT1340" i="8" s="1"/>
  <c r="QWV1330" i="8"/>
  <c r="QWV1334" i="8" s="1"/>
  <c r="QWV1340" i="8" s="1"/>
  <c r="QXK1330" i="8"/>
  <c r="QXK1334" i="8" s="1"/>
  <c r="QXK1340" i="8" s="1"/>
  <c r="QXZ1330" i="8"/>
  <c r="QXZ1334" i="8" s="1"/>
  <c r="QXZ1340" i="8" s="1"/>
  <c r="QYB1330" i="8"/>
  <c r="QYB1334" i="8" s="1"/>
  <c r="QYB1340" i="8" s="1"/>
  <c r="QYQ1330" i="8"/>
  <c r="QYQ1334" i="8" s="1"/>
  <c r="QYQ1340" i="8" s="1"/>
  <c r="QZF1330" i="8"/>
  <c r="QZF1334" i="8" s="1"/>
  <c r="QZF1340" i="8" s="1"/>
  <c r="QZH1330" i="8"/>
  <c r="QZH1334" i="8" s="1"/>
  <c r="QZH1340" i="8" s="1"/>
  <c r="QZW1330" i="8"/>
  <c r="QZW1334" i="8" s="1"/>
  <c r="QZW1340" i="8" s="1"/>
  <c r="RAL1330" i="8"/>
  <c r="RAL1334" i="8" s="1"/>
  <c r="RAL1340" i="8" s="1"/>
  <c r="RAN1330" i="8"/>
  <c r="RAN1334" i="8" s="1"/>
  <c r="RAN1340" i="8" s="1"/>
  <c r="RBC1330" i="8"/>
  <c r="RBC1334" i="8" s="1"/>
  <c r="RBC1340" i="8" s="1"/>
  <c r="RBR1330" i="8"/>
  <c r="RBR1334" i="8" s="1"/>
  <c r="RBR1340" i="8" s="1"/>
  <c r="RBT1330" i="8"/>
  <c r="RBT1334" i="8" s="1"/>
  <c r="RBT1340" i="8" s="1"/>
  <c r="RCI1330" i="8"/>
  <c r="RCI1334" i="8" s="1"/>
  <c r="RCI1340" i="8" s="1"/>
  <c r="RCX1330" i="8"/>
  <c r="RCX1334" i="8" s="1"/>
  <c r="RCX1340" i="8" s="1"/>
  <c r="RCZ1330" i="8"/>
  <c r="RCZ1334" i="8" s="1"/>
  <c r="RCZ1340" i="8" s="1"/>
  <c r="RDO1330" i="8"/>
  <c r="RDO1334" i="8" s="1"/>
  <c r="RDO1340" i="8" s="1"/>
  <c r="RED1330" i="8"/>
  <c r="RED1334" i="8" s="1"/>
  <c r="RED1340" i="8" s="1"/>
  <c r="REF1330" i="8"/>
  <c r="REF1334" i="8" s="1"/>
  <c r="REF1340" i="8" s="1"/>
  <c r="REU1330" i="8"/>
  <c r="REU1334" i="8" s="1"/>
  <c r="REU1340" i="8" s="1"/>
  <c r="RFJ1330" i="8"/>
  <c r="RFJ1334" i="8" s="1"/>
  <c r="RFJ1340" i="8" s="1"/>
  <c r="RFL1330" i="8"/>
  <c r="RFL1334" i="8" s="1"/>
  <c r="RFL1340" i="8" s="1"/>
  <c r="RGA1330" i="8"/>
  <c r="RGA1334" i="8" s="1"/>
  <c r="RGA1340" i="8" s="1"/>
  <c r="RGP1330" i="8"/>
  <c r="RGP1334" i="8" s="1"/>
  <c r="RGP1340" i="8" s="1"/>
  <c r="RGR1330" i="8"/>
  <c r="RGR1334" i="8" s="1"/>
  <c r="RGR1340" i="8" s="1"/>
  <c r="RHG1330" i="8"/>
  <c r="RHG1334" i="8" s="1"/>
  <c r="RHG1340" i="8" s="1"/>
  <c r="RHV1330" i="8"/>
  <c r="RHV1334" i="8" s="1"/>
  <c r="RHV1340" i="8" s="1"/>
  <c r="RHX1330" i="8"/>
  <c r="RHX1334" i="8" s="1"/>
  <c r="RHX1340" i="8" s="1"/>
  <c r="RIM1330" i="8"/>
  <c r="RIM1334" i="8" s="1"/>
  <c r="RIM1340" i="8" s="1"/>
  <c r="RJB1330" i="8"/>
  <c r="RJB1334" i="8" s="1"/>
  <c r="RJB1340" i="8" s="1"/>
  <c r="RJD1330" i="8"/>
  <c r="RJD1334" i="8" s="1"/>
  <c r="RJD1340" i="8" s="1"/>
  <c r="RJS1330" i="8"/>
  <c r="RJS1334" i="8" s="1"/>
  <c r="RJS1340" i="8" s="1"/>
  <c r="RKH1330" i="8"/>
  <c r="RKH1334" i="8" s="1"/>
  <c r="RKH1340" i="8" s="1"/>
  <c r="RKJ1330" i="8"/>
  <c r="RKJ1334" i="8" s="1"/>
  <c r="RKJ1340" i="8" s="1"/>
  <c r="RKY1330" i="8"/>
  <c r="RKY1334" i="8" s="1"/>
  <c r="RKY1340" i="8" s="1"/>
  <c r="RLN1330" i="8"/>
  <c r="RLN1334" i="8" s="1"/>
  <c r="RLN1340" i="8" s="1"/>
  <c r="RLP1330" i="8"/>
  <c r="RLP1334" i="8" s="1"/>
  <c r="RLP1340" i="8" s="1"/>
  <c r="RME1330" i="8"/>
  <c r="RME1334" i="8" s="1"/>
  <c r="RME1340" i="8" s="1"/>
  <c r="RMT1330" i="8"/>
  <c r="RMT1334" i="8" s="1"/>
  <c r="RMT1340" i="8" s="1"/>
  <c r="RMV1330" i="8"/>
  <c r="RMV1334" i="8" s="1"/>
  <c r="RMV1340" i="8" s="1"/>
  <c r="RNK1330" i="8"/>
  <c r="RNK1334" i="8" s="1"/>
  <c r="RNK1340" i="8" s="1"/>
  <c r="RNZ1330" i="8"/>
  <c r="RNZ1334" i="8" s="1"/>
  <c r="RNZ1340" i="8" s="1"/>
  <c r="ROB1330" i="8"/>
  <c r="ROB1334" i="8" s="1"/>
  <c r="ROB1340" i="8" s="1"/>
  <c r="ROQ1330" i="8"/>
  <c r="ROQ1334" i="8" s="1"/>
  <c r="ROQ1340" i="8" s="1"/>
  <c r="RPF1330" i="8"/>
  <c r="RPF1334" i="8" s="1"/>
  <c r="RPF1340" i="8" s="1"/>
  <c r="RPH1330" i="8"/>
  <c r="RPH1334" i="8" s="1"/>
  <c r="RPH1340" i="8" s="1"/>
  <c r="RPW1330" i="8"/>
  <c r="RPW1334" i="8" s="1"/>
  <c r="RPW1340" i="8" s="1"/>
  <c r="RQL1330" i="8"/>
  <c r="RQL1334" i="8" s="1"/>
  <c r="RQL1340" i="8" s="1"/>
  <c r="RQN1330" i="8"/>
  <c r="RQN1334" i="8" s="1"/>
  <c r="RQN1340" i="8" s="1"/>
  <c r="RRC1330" i="8"/>
  <c r="RRC1334" i="8" s="1"/>
  <c r="RRC1340" i="8" s="1"/>
  <c r="RRR1330" i="8"/>
  <c r="RRR1334" i="8" s="1"/>
  <c r="RRR1340" i="8" s="1"/>
  <c r="RRT1330" i="8"/>
  <c r="RRT1334" i="8" s="1"/>
  <c r="RRT1340" i="8" s="1"/>
  <c r="RSI1330" i="8"/>
  <c r="RSI1334" i="8" s="1"/>
  <c r="RSI1340" i="8" s="1"/>
  <c r="RSX1330" i="8"/>
  <c r="RSX1334" i="8" s="1"/>
  <c r="RSX1340" i="8" s="1"/>
  <c r="RSZ1330" i="8"/>
  <c r="RSZ1334" i="8" s="1"/>
  <c r="RSZ1340" i="8" s="1"/>
  <c r="RTO1330" i="8"/>
  <c r="RTO1334" i="8" s="1"/>
  <c r="RTO1340" i="8" s="1"/>
  <c r="RUD1330" i="8"/>
  <c r="RUD1334" i="8" s="1"/>
  <c r="RUD1340" i="8" s="1"/>
  <c r="RUF1330" i="8"/>
  <c r="RUF1334" i="8" s="1"/>
  <c r="RUF1340" i="8" s="1"/>
  <c r="RUU1330" i="8"/>
  <c r="RUU1334" i="8" s="1"/>
  <c r="RUU1340" i="8" s="1"/>
  <c r="RVJ1330" i="8"/>
  <c r="RVJ1334" i="8" s="1"/>
  <c r="RVJ1340" i="8" s="1"/>
  <c r="RVL1330" i="8"/>
  <c r="RVL1334" i="8" s="1"/>
  <c r="RVL1340" i="8" s="1"/>
  <c r="RWA1330" i="8"/>
  <c r="RWA1334" i="8" s="1"/>
  <c r="RWA1340" i="8" s="1"/>
  <c r="RWP1330" i="8"/>
  <c r="RWP1334" i="8" s="1"/>
  <c r="RWP1340" i="8" s="1"/>
  <c r="RWR1330" i="8"/>
  <c r="RWR1334" i="8" s="1"/>
  <c r="RWR1340" i="8" s="1"/>
  <c r="RXG1330" i="8"/>
  <c r="RXG1334" i="8" s="1"/>
  <c r="RXG1340" i="8" s="1"/>
  <c r="RXV1330" i="8"/>
  <c r="RXV1334" i="8" s="1"/>
  <c r="RXV1340" i="8" s="1"/>
  <c r="RXX1330" i="8"/>
  <c r="RXX1334" i="8" s="1"/>
  <c r="RXX1340" i="8" s="1"/>
  <c r="RYM1330" i="8"/>
  <c r="RYM1334" i="8" s="1"/>
  <c r="RYM1340" i="8" s="1"/>
  <c r="RZB1330" i="8"/>
  <c r="RZB1334" i="8" s="1"/>
  <c r="RZB1340" i="8" s="1"/>
  <c r="RZD1330" i="8"/>
  <c r="RZD1334" i="8" s="1"/>
  <c r="RZD1340" i="8" s="1"/>
  <c r="RZS1330" i="8"/>
  <c r="RZS1334" i="8" s="1"/>
  <c r="RZS1340" i="8" s="1"/>
  <c r="SAH1330" i="8"/>
  <c r="SAH1334" i="8" s="1"/>
  <c r="SAH1340" i="8" s="1"/>
  <c r="SAJ1330" i="8"/>
  <c r="SAJ1334" i="8" s="1"/>
  <c r="SAJ1340" i="8" s="1"/>
  <c r="SAY1330" i="8"/>
  <c r="SAY1334" i="8" s="1"/>
  <c r="SAY1340" i="8" s="1"/>
  <c r="SBN1330" i="8"/>
  <c r="SBN1334" i="8" s="1"/>
  <c r="SBN1340" i="8" s="1"/>
  <c r="SBP1330" i="8"/>
  <c r="SBP1334" i="8" s="1"/>
  <c r="SBP1340" i="8" s="1"/>
  <c r="SCE1330" i="8"/>
  <c r="SCE1334" i="8" s="1"/>
  <c r="SCE1340" i="8" s="1"/>
  <c r="SCT1330" i="8"/>
  <c r="SCT1334" i="8" s="1"/>
  <c r="SCT1340" i="8" s="1"/>
  <c r="SCV1330" i="8"/>
  <c r="SCV1334" i="8" s="1"/>
  <c r="SCV1340" i="8" s="1"/>
  <c r="SDK1330" i="8"/>
  <c r="SDK1334" i="8" s="1"/>
  <c r="SDK1340" i="8" s="1"/>
  <c r="SDZ1330" i="8"/>
  <c r="SDZ1334" i="8" s="1"/>
  <c r="SDZ1340" i="8" s="1"/>
  <c r="SEB1330" i="8"/>
  <c r="SEB1334" i="8" s="1"/>
  <c r="SEB1340" i="8" s="1"/>
  <c r="SEQ1330" i="8"/>
  <c r="SEQ1334" i="8" s="1"/>
  <c r="SEQ1340" i="8" s="1"/>
  <c r="SFF1330" i="8"/>
  <c r="SFF1334" i="8" s="1"/>
  <c r="SFF1340" i="8" s="1"/>
  <c r="SFH1330" i="8"/>
  <c r="SFH1334" i="8" s="1"/>
  <c r="SFH1340" i="8" s="1"/>
  <c r="SFW1330" i="8"/>
  <c r="SFW1334" i="8" s="1"/>
  <c r="SFW1340" i="8" s="1"/>
  <c r="SGL1330" i="8"/>
  <c r="SGL1334" i="8" s="1"/>
  <c r="SGL1340" i="8" s="1"/>
  <c r="SGN1330" i="8"/>
  <c r="SGN1334" i="8" s="1"/>
  <c r="SGN1340" i="8" s="1"/>
  <c r="SHC1330" i="8"/>
  <c r="SHC1334" i="8" s="1"/>
  <c r="SHC1340" i="8" s="1"/>
  <c r="SHR1330" i="8"/>
  <c r="SHR1334" i="8" s="1"/>
  <c r="SHR1340" i="8" s="1"/>
  <c r="SHT1330" i="8"/>
  <c r="SHT1334" i="8" s="1"/>
  <c r="SHT1340" i="8" s="1"/>
  <c r="SII1330" i="8"/>
  <c r="SII1334" i="8" s="1"/>
  <c r="SII1340" i="8" s="1"/>
  <c r="SIX1330" i="8"/>
  <c r="SIX1334" i="8" s="1"/>
  <c r="SIX1340" i="8" s="1"/>
  <c r="SIZ1330" i="8"/>
  <c r="SIZ1334" i="8" s="1"/>
  <c r="SIZ1340" i="8" s="1"/>
  <c r="SJO1330" i="8"/>
  <c r="SJO1334" i="8" s="1"/>
  <c r="SJO1340" i="8" s="1"/>
  <c r="SKD1330" i="8"/>
  <c r="SKD1334" i="8" s="1"/>
  <c r="SKD1340" i="8" s="1"/>
  <c r="SKF1330" i="8"/>
  <c r="SKF1334" i="8" s="1"/>
  <c r="SKF1340" i="8" s="1"/>
  <c r="SKU1330" i="8"/>
  <c r="SKU1334" i="8" s="1"/>
  <c r="SKU1340" i="8" s="1"/>
  <c r="SLJ1330" i="8"/>
  <c r="SLJ1334" i="8" s="1"/>
  <c r="SLJ1340" i="8" s="1"/>
  <c r="SLL1330" i="8"/>
  <c r="SLL1334" i="8" s="1"/>
  <c r="SLL1340" i="8" s="1"/>
  <c r="SMA1330" i="8"/>
  <c r="SMA1334" i="8" s="1"/>
  <c r="SMA1340" i="8" s="1"/>
  <c r="SMP1330" i="8"/>
  <c r="SMP1334" i="8" s="1"/>
  <c r="SMP1340" i="8" s="1"/>
  <c r="SMR1330" i="8"/>
  <c r="SMR1334" i="8" s="1"/>
  <c r="SMR1340" i="8" s="1"/>
  <c r="SNG1330" i="8"/>
  <c r="SNG1334" i="8" s="1"/>
  <c r="SNG1340" i="8" s="1"/>
  <c r="SNV1330" i="8"/>
  <c r="SNV1334" i="8" s="1"/>
  <c r="SNV1340" i="8" s="1"/>
  <c r="SNX1330" i="8"/>
  <c r="SNX1334" i="8" s="1"/>
  <c r="SNX1340" i="8" s="1"/>
  <c r="SOM1330" i="8"/>
  <c r="SOM1334" i="8" s="1"/>
  <c r="SOM1340" i="8" s="1"/>
  <c r="SPB1330" i="8"/>
  <c r="SPB1334" i="8" s="1"/>
  <c r="SPB1340" i="8" s="1"/>
  <c r="SPD1330" i="8"/>
  <c r="SPD1334" i="8" s="1"/>
  <c r="SPD1340" i="8" s="1"/>
  <c r="SPS1330" i="8"/>
  <c r="SPS1334" i="8" s="1"/>
  <c r="SPS1340" i="8" s="1"/>
  <c r="SQH1330" i="8"/>
  <c r="SQH1334" i="8" s="1"/>
  <c r="SQH1340" i="8" s="1"/>
  <c r="SQJ1330" i="8"/>
  <c r="SQJ1334" i="8" s="1"/>
  <c r="SQJ1340" i="8" s="1"/>
  <c r="SQY1330" i="8"/>
  <c r="SQY1334" i="8" s="1"/>
  <c r="SQY1340" i="8" s="1"/>
  <c r="SRN1330" i="8"/>
  <c r="SRN1334" i="8" s="1"/>
  <c r="SRN1340" i="8" s="1"/>
  <c r="SRP1330" i="8"/>
  <c r="SRP1334" i="8" s="1"/>
  <c r="SRP1340" i="8" s="1"/>
  <c r="SSE1330" i="8"/>
  <c r="SSE1334" i="8" s="1"/>
  <c r="SSE1340" i="8" s="1"/>
  <c r="SST1330" i="8"/>
  <c r="SST1334" i="8" s="1"/>
  <c r="SST1340" i="8" s="1"/>
  <c r="SSV1330" i="8"/>
  <c r="SSV1334" i="8" s="1"/>
  <c r="SSV1340" i="8" s="1"/>
  <c r="STK1330" i="8"/>
  <c r="STK1334" i="8" s="1"/>
  <c r="STK1340" i="8" s="1"/>
  <c r="STZ1330" i="8"/>
  <c r="STZ1334" i="8" s="1"/>
  <c r="STZ1340" i="8" s="1"/>
  <c r="SUB1330" i="8"/>
  <c r="SUB1334" i="8" s="1"/>
  <c r="SUB1340" i="8" s="1"/>
  <c r="SUQ1330" i="8"/>
  <c r="SUQ1334" i="8" s="1"/>
  <c r="SUQ1340" i="8" s="1"/>
  <c r="SVF1330" i="8"/>
  <c r="SVF1334" i="8" s="1"/>
  <c r="SVF1340" i="8" s="1"/>
  <c r="SVH1330" i="8"/>
  <c r="SVH1334" i="8" s="1"/>
  <c r="SVH1340" i="8" s="1"/>
  <c r="SVW1330" i="8"/>
  <c r="SVW1334" i="8" s="1"/>
  <c r="SVW1340" i="8" s="1"/>
  <c r="SWL1330" i="8"/>
  <c r="SWL1334" i="8" s="1"/>
  <c r="SWL1340" i="8" s="1"/>
  <c r="SWN1330" i="8"/>
  <c r="SWN1334" i="8" s="1"/>
  <c r="SWN1340" i="8" s="1"/>
  <c r="SXC1330" i="8"/>
  <c r="SXC1334" i="8" s="1"/>
  <c r="SXC1340" i="8" s="1"/>
  <c r="SXR1330" i="8"/>
  <c r="SXR1334" i="8" s="1"/>
  <c r="SXR1340" i="8" s="1"/>
  <c r="SXT1330" i="8"/>
  <c r="SXT1334" i="8" s="1"/>
  <c r="SXT1340" i="8" s="1"/>
  <c r="SYI1330" i="8"/>
  <c r="SYI1334" i="8" s="1"/>
  <c r="SYI1340" i="8" s="1"/>
  <c r="SYX1330" i="8"/>
  <c r="SYX1334" i="8" s="1"/>
  <c r="SYX1340" i="8" s="1"/>
  <c r="SYZ1330" i="8"/>
  <c r="SYZ1334" i="8" s="1"/>
  <c r="SYZ1340" i="8" s="1"/>
  <c r="SZO1330" i="8"/>
  <c r="SZO1334" i="8" s="1"/>
  <c r="SZO1340" i="8" s="1"/>
  <c r="TAD1330" i="8"/>
  <c r="TAD1334" i="8" s="1"/>
  <c r="TAD1340" i="8" s="1"/>
  <c r="TAF1330" i="8"/>
  <c r="TAF1334" i="8" s="1"/>
  <c r="TAF1340" i="8" s="1"/>
  <c r="TAU1330" i="8"/>
  <c r="TAU1334" i="8" s="1"/>
  <c r="TAU1340" i="8" s="1"/>
  <c r="TBJ1330" i="8"/>
  <c r="TBJ1334" i="8" s="1"/>
  <c r="TBJ1340" i="8" s="1"/>
  <c r="TBL1330" i="8"/>
  <c r="TBL1334" i="8" s="1"/>
  <c r="TBL1340" i="8" s="1"/>
  <c r="TCA1330" i="8"/>
  <c r="TCA1334" i="8" s="1"/>
  <c r="TCA1340" i="8" s="1"/>
  <c r="TCP1330" i="8"/>
  <c r="TCP1334" i="8" s="1"/>
  <c r="TCP1340" i="8" s="1"/>
  <c r="TCR1330" i="8"/>
  <c r="TCR1334" i="8" s="1"/>
  <c r="TCR1340" i="8" s="1"/>
  <c r="TDG1330" i="8"/>
  <c r="TDG1334" i="8" s="1"/>
  <c r="TDG1340" i="8" s="1"/>
  <c r="TDV1330" i="8"/>
  <c r="TDV1334" i="8" s="1"/>
  <c r="TDV1340" i="8" s="1"/>
  <c r="TDX1330" i="8"/>
  <c r="TDX1334" i="8" s="1"/>
  <c r="TDX1340" i="8" s="1"/>
  <c r="TEM1330" i="8"/>
  <c r="TEM1334" i="8" s="1"/>
  <c r="TEM1340" i="8" s="1"/>
  <c r="TFB1330" i="8"/>
  <c r="TFB1334" i="8" s="1"/>
  <c r="TFB1340" i="8" s="1"/>
  <c r="TFD1330" i="8"/>
  <c r="TFD1334" i="8" s="1"/>
  <c r="TFD1340" i="8" s="1"/>
  <c r="TFS1330" i="8"/>
  <c r="TFS1334" i="8" s="1"/>
  <c r="TFS1340" i="8" s="1"/>
  <c r="TGH1330" i="8"/>
  <c r="TGH1334" i="8" s="1"/>
  <c r="TGH1340" i="8" s="1"/>
  <c r="TGJ1330" i="8"/>
  <c r="TGJ1334" i="8" s="1"/>
  <c r="TGJ1340" i="8" s="1"/>
  <c r="TGY1330" i="8"/>
  <c r="TGY1334" i="8" s="1"/>
  <c r="TGY1340" i="8" s="1"/>
  <c r="THN1330" i="8"/>
  <c r="THN1334" i="8" s="1"/>
  <c r="THN1340" i="8" s="1"/>
  <c r="THP1330" i="8"/>
  <c r="THP1334" i="8" s="1"/>
  <c r="THP1340" i="8" s="1"/>
  <c r="TIE1330" i="8"/>
  <c r="TIE1334" i="8" s="1"/>
  <c r="TIE1340" i="8" s="1"/>
  <c r="TIT1330" i="8"/>
  <c r="TIT1334" i="8" s="1"/>
  <c r="TIT1340" i="8" s="1"/>
  <c r="TIV1330" i="8"/>
  <c r="TIV1334" i="8" s="1"/>
  <c r="TIV1340" i="8" s="1"/>
  <c r="TJK1330" i="8"/>
  <c r="TJK1334" i="8" s="1"/>
  <c r="TJK1340" i="8" s="1"/>
  <c r="TJZ1330" i="8"/>
  <c r="TJZ1334" i="8" s="1"/>
  <c r="TJZ1340" i="8" s="1"/>
  <c r="TKB1330" i="8"/>
  <c r="TKB1334" i="8" s="1"/>
  <c r="TKB1340" i="8" s="1"/>
  <c r="TKQ1330" i="8"/>
  <c r="TKQ1334" i="8" s="1"/>
  <c r="TKQ1340" i="8" s="1"/>
  <c r="TLF1330" i="8"/>
  <c r="TLF1334" i="8" s="1"/>
  <c r="TLF1340" i="8" s="1"/>
  <c r="TLH1330" i="8"/>
  <c r="TLH1334" i="8" s="1"/>
  <c r="TLH1340" i="8" s="1"/>
  <c r="TLW1330" i="8"/>
  <c r="TLW1334" i="8" s="1"/>
  <c r="TLW1340" i="8" s="1"/>
  <c r="TML1330" i="8"/>
  <c r="TML1334" i="8" s="1"/>
  <c r="TML1340" i="8" s="1"/>
  <c r="TMN1330" i="8"/>
  <c r="TMN1334" i="8" s="1"/>
  <c r="TMN1340" i="8" s="1"/>
  <c r="TNC1330" i="8"/>
  <c r="TNC1334" i="8" s="1"/>
  <c r="TNC1340" i="8" s="1"/>
  <c r="TNR1330" i="8"/>
  <c r="TNR1334" i="8" s="1"/>
  <c r="TNR1340" i="8" s="1"/>
  <c r="TNT1330" i="8"/>
  <c r="TNT1334" i="8" s="1"/>
  <c r="TNT1340" i="8" s="1"/>
  <c r="TOI1330" i="8"/>
  <c r="TOI1334" i="8" s="1"/>
  <c r="TOI1340" i="8" s="1"/>
  <c r="TOX1330" i="8"/>
  <c r="TOX1334" i="8" s="1"/>
  <c r="TOX1340" i="8" s="1"/>
  <c r="TOZ1330" i="8"/>
  <c r="TOZ1334" i="8" s="1"/>
  <c r="TOZ1340" i="8" s="1"/>
  <c r="TPO1330" i="8"/>
  <c r="TPO1334" i="8" s="1"/>
  <c r="TPO1340" i="8" s="1"/>
  <c r="TQD1330" i="8"/>
  <c r="TQD1334" i="8" s="1"/>
  <c r="TQD1340" i="8" s="1"/>
  <c r="TQF1330" i="8"/>
  <c r="TQF1334" i="8" s="1"/>
  <c r="TQF1340" i="8" s="1"/>
  <c r="TQU1330" i="8"/>
  <c r="TQU1334" i="8" s="1"/>
  <c r="TQU1340" i="8" s="1"/>
  <c r="TRJ1330" i="8"/>
  <c r="TRJ1334" i="8" s="1"/>
  <c r="TRJ1340" i="8" s="1"/>
  <c r="TRL1330" i="8"/>
  <c r="TRL1334" i="8" s="1"/>
  <c r="TRL1340" i="8" s="1"/>
  <c r="TSA1330" i="8"/>
  <c r="TSA1334" i="8" s="1"/>
  <c r="TSA1340" i="8" s="1"/>
  <c r="TSP1330" i="8"/>
  <c r="TSP1334" i="8" s="1"/>
  <c r="TSP1340" i="8" s="1"/>
  <c r="TSR1330" i="8"/>
  <c r="TSR1334" i="8" s="1"/>
  <c r="TSR1340" i="8" s="1"/>
  <c r="TTG1330" i="8"/>
  <c r="TTG1334" i="8" s="1"/>
  <c r="TTG1340" i="8" s="1"/>
  <c r="TTV1330" i="8"/>
  <c r="TTV1334" i="8" s="1"/>
  <c r="TTV1340" i="8" s="1"/>
  <c r="TTX1330" i="8"/>
  <c r="TTX1334" i="8" s="1"/>
  <c r="TTX1340" i="8" s="1"/>
  <c r="TUM1330" i="8"/>
  <c r="TUM1334" i="8" s="1"/>
  <c r="TUM1340" i="8" s="1"/>
  <c r="TVB1330" i="8"/>
  <c r="TVB1334" i="8" s="1"/>
  <c r="TVB1340" i="8" s="1"/>
  <c r="TVD1330" i="8"/>
  <c r="TVD1334" i="8" s="1"/>
  <c r="TVD1340" i="8" s="1"/>
  <c r="TVS1330" i="8"/>
  <c r="TVS1334" i="8" s="1"/>
  <c r="TVS1340" i="8" s="1"/>
  <c r="TWH1330" i="8"/>
  <c r="TWH1334" i="8" s="1"/>
  <c r="TWH1340" i="8" s="1"/>
  <c r="TWJ1330" i="8"/>
  <c r="TWJ1334" i="8" s="1"/>
  <c r="TWJ1340" i="8" s="1"/>
  <c r="TWY1330" i="8"/>
  <c r="TWY1334" i="8" s="1"/>
  <c r="TWY1340" i="8" s="1"/>
  <c r="TXN1330" i="8"/>
  <c r="TXN1334" i="8" s="1"/>
  <c r="TXN1340" i="8" s="1"/>
  <c r="TXP1330" i="8"/>
  <c r="TXP1334" i="8" s="1"/>
  <c r="TXP1340" i="8" s="1"/>
  <c r="TYE1330" i="8"/>
  <c r="TYE1334" i="8" s="1"/>
  <c r="TYE1340" i="8" s="1"/>
  <c r="TYT1330" i="8"/>
  <c r="TYT1334" i="8" s="1"/>
  <c r="TYT1340" i="8" s="1"/>
  <c r="TYV1330" i="8"/>
  <c r="TYV1334" i="8" s="1"/>
  <c r="TYV1340" i="8" s="1"/>
  <c r="TZK1330" i="8"/>
  <c r="TZK1334" i="8" s="1"/>
  <c r="TZK1340" i="8" s="1"/>
  <c r="TZZ1330" i="8"/>
  <c r="TZZ1334" i="8" s="1"/>
  <c r="TZZ1340" i="8" s="1"/>
  <c r="UAB1330" i="8"/>
  <c r="UAB1334" i="8" s="1"/>
  <c r="UAB1340" i="8" s="1"/>
  <c r="UAQ1330" i="8"/>
  <c r="UAQ1334" i="8" s="1"/>
  <c r="UAQ1340" i="8" s="1"/>
  <c r="UBF1330" i="8"/>
  <c r="UBF1334" i="8" s="1"/>
  <c r="UBF1340" i="8" s="1"/>
  <c r="UBH1330" i="8"/>
  <c r="UBH1334" i="8" s="1"/>
  <c r="UBH1340" i="8" s="1"/>
  <c r="UBW1330" i="8"/>
  <c r="UBW1334" i="8" s="1"/>
  <c r="UBW1340" i="8" s="1"/>
  <c r="UCL1330" i="8"/>
  <c r="UCL1334" i="8" s="1"/>
  <c r="UCL1340" i="8" s="1"/>
  <c r="UCN1330" i="8"/>
  <c r="UCN1334" i="8" s="1"/>
  <c r="UCN1340" i="8" s="1"/>
  <c r="UDC1330" i="8"/>
  <c r="UDC1334" i="8" s="1"/>
  <c r="UDC1340" i="8" s="1"/>
  <c r="UDR1330" i="8"/>
  <c r="UDR1334" i="8" s="1"/>
  <c r="UDR1340" i="8" s="1"/>
  <c r="UDT1330" i="8"/>
  <c r="UDT1334" i="8" s="1"/>
  <c r="UDT1340" i="8" s="1"/>
  <c r="UEI1330" i="8"/>
  <c r="UEI1334" i="8" s="1"/>
  <c r="UEI1340" i="8" s="1"/>
  <c r="UEX1330" i="8"/>
  <c r="UEX1334" i="8" s="1"/>
  <c r="UEX1340" i="8" s="1"/>
  <c r="UEZ1330" i="8"/>
  <c r="UEZ1334" i="8" s="1"/>
  <c r="UEZ1340" i="8" s="1"/>
  <c r="UFO1330" i="8"/>
  <c r="UFO1334" i="8" s="1"/>
  <c r="UFO1340" i="8" s="1"/>
  <c r="UGD1330" i="8"/>
  <c r="UGD1334" i="8" s="1"/>
  <c r="UGD1340" i="8" s="1"/>
  <c r="UGF1330" i="8"/>
  <c r="UGF1334" i="8" s="1"/>
  <c r="UGF1340" i="8" s="1"/>
  <c r="UGU1330" i="8"/>
  <c r="UGU1334" i="8" s="1"/>
  <c r="UGU1340" i="8" s="1"/>
  <c r="UHJ1330" i="8"/>
  <c r="UHJ1334" i="8" s="1"/>
  <c r="UHJ1340" i="8" s="1"/>
  <c r="UHL1330" i="8"/>
  <c r="UHL1334" i="8" s="1"/>
  <c r="UHL1340" i="8" s="1"/>
  <c r="UIA1330" i="8"/>
  <c r="UIA1334" i="8" s="1"/>
  <c r="UIA1340" i="8" s="1"/>
  <c r="UIP1330" i="8"/>
  <c r="UIP1334" i="8" s="1"/>
  <c r="UIP1340" i="8" s="1"/>
  <c r="UIR1330" i="8"/>
  <c r="UIR1334" i="8" s="1"/>
  <c r="UIR1340" i="8" s="1"/>
  <c r="UJG1330" i="8"/>
  <c r="UJG1334" i="8" s="1"/>
  <c r="UJG1340" i="8" s="1"/>
  <c r="UJV1330" i="8"/>
  <c r="UJV1334" i="8" s="1"/>
  <c r="UJV1340" i="8" s="1"/>
  <c r="UJX1330" i="8"/>
  <c r="UJX1334" i="8" s="1"/>
  <c r="UJX1340" i="8" s="1"/>
  <c r="UKM1330" i="8"/>
  <c r="UKM1334" i="8" s="1"/>
  <c r="UKM1340" i="8" s="1"/>
  <c r="ULB1330" i="8"/>
  <c r="ULB1334" i="8" s="1"/>
  <c r="ULB1340" i="8" s="1"/>
  <c r="ULD1330" i="8"/>
  <c r="ULD1334" i="8" s="1"/>
  <c r="ULD1340" i="8" s="1"/>
  <c r="ULS1330" i="8"/>
  <c r="ULS1334" i="8" s="1"/>
  <c r="ULS1340" i="8" s="1"/>
  <c r="UMH1330" i="8"/>
  <c r="UMH1334" i="8" s="1"/>
  <c r="UMH1340" i="8" s="1"/>
  <c r="UMJ1330" i="8"/>
  <c r="UMJ1334" i="8" s="1"/>
  <c r="UMJ1340" i="8" s="1"/>
  <c r="UMY1330" i="8"/>
  <c r="UMY1334" i="8" s="1"/>
  <c r="UMY1340" i="8" s="1"/>
  <c r="UNN1330" i="8"/>
  <c r="UNN1334" i="8" s="1"/>
  <c r="UNN1340" i="8" s="1"/>
  <c r="UNP1330" i="8"/>
  <c r="UNP1334" i="8" s="1"/>
  <c r="UNP1340" i="8" s="1"/>
  <c r="UOE1330" i="8"/>
  <c r="UOE1334" i="8" s="1"/>
  <c r="UOE1340" i="8" s="1"/>
  <c r="UOT1330" i="8"/>
  <c r="UOT1334" i="8" s="1"/>
  <c r="UOT1340" i="8" s="1"/>
  <c r="UOV1330" i="8"/>
  <c r="UOV1334" i="8" s="1"/>
  <c r="UOV1340" i="8" s="1"/>
  <c r="UPK1330" i="8"/>
  <c r="UPK1334" i="8" s="1"/>
  <c r="UPK1340" i="8" s="1"/>
  <c r="UPZ1330" i="8"/>
  <c r="UPZ1334" i="8" s="1"/>
  <c r="UPZ1340" i="8" s="1"/>
  <c r="UQB1330" i="8"/>
  <c r="UQB1334" i="8" s="1"/>
  <c r="UQB1340" i="8" s="1"/>
  <c r="UQQ1330" i="8"/>
  <c r="UQQ1334" i="8" s="1"/>
  <c r="UQQ1340" i="8" s="1"/>
  <c r="URF1330" i="8"/>
  <c r="URF1334" i="8" s="1"/>
  <c r="URF1340" i="8" s="1"/>
  <c r="URH1330" i="8"/>
  <c r="URH1334" i="8" s="1"/>
  <c r="URH1340" i="8" s="1"/>
  <c r="URW1330" i="8"/>
  <c r="URW1334" i="8" s="1"/>
  <c r="URW1340" i="8" s="1"/>
  <c r="USL1330" i="8"/>
  <c r="USL1334" i="8" s="1"/>
  <c r="USL1340" i="8" s="1"/>
  <c r="USN1330" i="8"/>
  <c r="USN1334" i="8" s="1"/>
  <c r="USN1340" i="8" s="1"/>
  <c r="UTC1330" i="8"/>
  <c r="UTC1334" i="8" s="1"/>
  <c r="UTC1340" i="8" s="1"/>
  <c r="UTR1330" i="8"/>
  <c r="UTR1334" i="8" s="1"/>
  <c r="UTR1340" i="8" s="1"/>
  <c r="UTT1330" i="8"/>
  <c r="UTT1334" i="8" s="1"/>
  <c r="UTT1340" i="8" s="1"/>
  <c r="UUI1330" i="8"/>
  <c r="UUI1334" i="8" s="1"/>
  <c r="UUI1340" i="8" s="1"/>
  <c r="UUX1330" i="8"/>
  <c r="UUX1334" i="8" s="1"/>
  <c r="UUX1340" i="8" s="1"/>
  <c r="UUZ1330" i="8"/>
  <c r="UUZ1334" i="8" s="1"/>
  <c r="UUZ1340" i="8" s="1"/>
  <c r="UVO1330" i="8"/>
  <c r="UVO1334" i="8" s="1"/>
  <c r="UVO1340" i="8" s="1"/>
  <c r="UWD1330" i="8"/>
  <c r="UWD1334" i="8" s="1"/>
  <c r="UWD1340" i="8" s="1"/>
  <c r="UWF1330" i="8"/>
  <c r="UWF1334" i="8" s="1"/>
  <c r="UWF1340" i="8" s="1"/>
  <c r="UWU1330" i="8"/>
  <c r="UWU1334" i="8" s="1"/>
  <c r="UWU1340" i="8" s="1"/>
  <c r="UXJ1330" i="8"/>
  <c r="UXJ1334" i="8" s="1"/>
  <c r="UXJ1340" i="8" s="1"/>
  <c r="UXL1330" i="8"/>
  <c r="UXL1334" i="8" s="1"/>
  <c r="UXL1340" i="8" s="1"/>
  <c r="UYA1330" i="8"/>
  <c r="UYA1334" i="8" s="1"/>
  <c r="UYA1340" i="8" s="1"/>
  <c r="UYP1330" i="8"/>
  <c r="UYP1334" i="8" s="1"/>
  <c r="UYP1340" i="8" s="1"/>
  <c r="UYR1330" i="8"/>
  <c r="UYR1334" i="8" s="1"/>
  <c r="UYR1340" i="8" s="1"/>
  <c r="UZG1330" i="8"/>
  <c r="UZG1334" i="8" s="1"/>
  <c r="UZG1340" i="8" s="1"/>
  <c r="UZV1330" i="8"/>
  <c r="UZV1334" i="8" s="1"/>
  <c r="UZV1340" i="8" s="1"/>
  <c r="UZX1330" i="8"/>
  <c r="UZX1334" i="8" s="1"/>
  <c r="UZX1340" i="8" s="1"/>
  <c r="VAM1330" i="8"/>
  <c r="VAM1334" i="8" s="1"/>
  <c r="VAM1340" i="8" s="1"/>
  <c r="VBB1330" i="8"/>
  <c r="VBB1334" i="8" s="1"/>
  <c r="VBB1340" i="8" s="1"/>
  <c r="VBD1330" i="8"/>
  <c r="VBD1334" i="8" s="1"/>
  <c r="VBD1340" i="8" s="1"/>
  <c r="VBS1330" i="8"/>
  <c r="VBS1334" i="8" s="1"/>
  <c r="VBS1340" i="8" s="1"/>
  <c r="VCH1330" i="8"/>
  <c r="VCH1334" i="8" s="1"/>
  <c r="VCH1340" i="8" s="1"/>
  <c r="VCJ1330" i="8"/>
  <c r="VCJ1334" i="8" s="1"/>
  <c r="VCJ1340" i="8" s="1"/>
  <c r="VCY1330" i="8"/>
  <c r="VCY1334" i="8" s="1"/>
  <c r="VCY1340" i="8" s="1"/>
  <c r="VDN1330" i="8"/>
  <c r="VDN1334" i="8" s="1"/>
  <c r="VDN1340" i="8" s="1"/>
  <c r="VDP1330" i="8"/>
  <c r="VDP1334" i="8" s="1"/>
  <c r="VDP1340" i="8" s="1"/>
  <c r="VEE1330" i="8"/>
  <c r="VEE1334" i="8" s="1"/>
  <c r="VEE1340" i="8" s="1"/>
  <c r="VET1330" i="8"/>
  <c r="VET1334" i="8" s="1"/>
  <c r="VET1340" i="8" s="1"/>
  <c r="VEV1330" i="8"/>
  <c r="VEV1334" i="8" s="1"/>
  <c r="VEV1340" i="8" s="1"/>
  <c r="VFK1330" i="8"/>
  <c r="VFK1334" i="8" s="1"/>
  <c r="VFK1340" i="8" s="1"/>
  <c r="VFZ1330" i="8"/>
  <c r="VFZ1334" i="8" s="1"/>
  <c r="VFZ1340" i="8" s="1"/>
  <c r="VGB1330" i="8"/>
  <c r="VGB1334" i="8" s="1"/>
  <c r="VGB1340" i="8" s="1"/>
  <c r="VGQ1330" i="8"/>
  <c r="VGQ1334" i="8" s="1"/>
  <c r="VGQ1340" i="8" s="1"/>
  <c r="VHF1330" i="8"/>
  <c r="VHF1334" i="8" s="1"/>
  <c r="VHF1340" i="8" s="1"/>
  <c r="VHH1330" i="8"/>
  <c r="VHH1334" i="8" s="1"/>
  <c r="VHH1340" i="8" s="1"/>
  <c r="VHW1330" i="8"/>
  <c r="VHW1334" i="8" s="1"/>
  <c r="VHW1340" i="8" s="1"/>
  <c r="VIL1330" i="8"/>
  <c r="VIL1334" i="8" s="1"/>
  <c r="VIL1340" i="8" s="1"/>
  <c r="VIN1330" i="8"/>
  <c r="VIN1334" i="8" s="1"/>
  <c r="VIN1340" i="8" s="1"/>
  <c r="VJC1330" i="8"/>
  <c r="VJC1334" i="8" s="1"/>
  <c r="VJC1340" i="8" s="1"/>
  <c r="VJR1330" i="8"/>
  <c r="VJR1334" i="8" s="1"/>
  <c r="VJR1340" i="8" s="1"/>
  <c r="VJT1330" i="8"/>
  <c r="VJT1334" i="8" s="1"/>
  <c r="VJT1340" i="8" s="1"/>
  <c r="VKI1330" i="8"/>
  <c r="VKI1334" i="8" s="1"/>
  <c r="VKI1340" i="8" s="1"/>
  <c r="VKX1330" i="8"/>
  <c r="VKX1334" i="8" s="1"/>
  <c r="VKX1340" i="8" s="1"/>
  <c r="VKZ1330" i="8"/>
  <c r="VKZ1334" i="8" s="1"/>
  <c r="VKZ1340" i="8" s="1"/>
  <c r="VLO1330" i="8"/>
  <c r="VLO1334" i="8" s="1"/>
  <c r="VLO1340" i="8" s="1"/>
  <c r="VMD1330" i="8"/>
  <c r="VMD1334" i="8" s="1"/>
  <c r="VMD1340" i="8" s="1"/>
  <c r="VMF1330" i="8"/>
  <c r="VMF1334" i="8" s="1"/>
  <c r="VMF1340" i="8" s="1"/>
  <c r="VMU1330" i="8"/>
  <c r="VMU1334" i="8" s="1"/>
  <c r="VMU1340" i="8" s="1"/>
  <c r="VNJ1330" i="8"/>
  <c r="VNJ1334" i="8" s="1"/>
  <c r="VNJ1340" i="8" s="1"/>
  <c r="VNL1330" i="8"/>
  <c r="VNL1334" i="8" s="1"/>
  <c r="VNL1340" i="8" s="1"/>
  <c r="VOA1330" i="8"/>
  <c r="VOA1334" i="8" s="1"/>
  <c r="VOA1340" i="8" s="1"/>
  <c r="VOP1330" i="8"/>
  <c r="VOP1334" i="8" s="1"/>
  <c r="VOP1340" i="8" s="1"/>
  <c r="VOR1330" i="8"/>
  <c r="VOR1334" i="8" s="1"/>
  <c r="VOR1340" i="8" s="1"/>
  <c r="VPG1330" i="8"/>
  <c r="VPG1334" i="8" s="1"/>
  <c r="VPG1340" i="8" s="1"/>
  <c r="VPV1330" i="8"/>
  <c r="VPV1334" i="8" s="1"/>
  <c r="VPV1340" i="8" s="1"/>
  <c r="VPX1330" i="8"/>
  <c r="VPX1334" i="8" s="1"/>
  <c r="VPX1340" i="8" s="1"/>
  <c r="VQM1330" i="8"/>
  <c r="VQM1334" i="8" s="1"/>
  <c r="VQM1340" i="8" s="1"/>
  <c r="VRB1330" i="8"/>
  <c r="VRB1334" i="8" s="1"/>
  <c r="VRB1340" i="8" s="1"/>
  <c r="VRD1330" i="8"/>
  <c r="VRD1334" i="8" s="1"/>
  <c r="VRD1340" i="8" s="1"/>
  <c r="VRS1330" i="8"/>
  <c r="VRS1334" i="8" s="1"/>
  <c r="VRS1340" i="8" s="1"/>
  <c r="VSH1330" i="8"/>
  <c r="VSH1334" i="8" s="1"/>
  <c r="VSH1340" i="8" s="1"/>
  <c r="VSJ1330" i="8"/>
  <c r="VSJ1334" i="8" s="1"/>
  <c r="VSJ1340" i="8" s="1"/>
  <c r="VSY1330" i="8"/>
  <c r="VSY1334" i="8" s="1"/>
  <c r="VSY1340" i="8" s="1"/>
  <c r="VTN1330" i="8"/>
  <c r="VTN1334" i="8" s="1"/>
  <c r="VTN1340" i="8" s="1"/>
  <c r="VTP1330" i="8"/>
  <c r="VTP1334" i="8" s="1"/>
  <c r="VTP1340" i="8" s="1"/>
  <c r="VUE1330" i="8"/>
  <c r="VUE1334" i="8" s="1"/>
  <c r="VUE1340" i="8" s="1"/>
  <c r="VUT1330" i="8"/>
  <c r="VUT1334" i="8" s="1"/>
  <c r="VUT1340" i="8" s="1"/>
  <c r="VUV1330" i="8"/>
  <c r="VUV1334" i="8" s="1"/>
  <c r="VUV1340" i="8" s="1"/>
  <c r="VVK1330" i="8"/>
  <c r="VVK1334" i="8" s="1"/>
  <c r="VVK1340" i="8" s="1"/>
  <c r="VVZ1330" i="8"/>
  <c r="VVZ1334" i="8" s="1"/>
  <c r="VVZ1340" i="8" s="1"/>
  <c r="VWB1330" i="8"/>
  <c r="VWB1334" i="8" s="1"/>
  <c r="VWB1340" i="8" s="1"/>
  <c r="VWQ1330" i="8"/>
  <c r="VWQ1334" i="8" s="1"/>
  <c r="VWQ1340" i="8" s="1"/>
  <c r="VXF1330" i="8"/>
  <c r="VXF1334" i="8" s="1"/>
  <c r="VXF1340" i="8" s="1"/>
  <c r="VXH1330" i="8"/>
  <c r="VXH1334" i="8" s="1"/>
  <c r="VXH1340" i="8" s="1"/>
  <c r="VXW1330" i="8"/>
  <c r="VXW1334" i="8" s="1"/>
  <c r="VXW1340" i="8" s="1"/>
  <c r="VYL1330" i="8"/>
  <c r="VYL1334" i="8" s="1"/>
  <c r="VYL1340" i="8" s="1"/>
  <c r="VYN1330" i="8"/>
  <c r="VYN1334" i="8" s="1"/>
  <c r="VYN1340" i="8" s="1"/>
  <c r="VZC1330" i="8"/>
  <c r="VZC1334" i="8" s="1"/>
  <c r="VZC1340" i="8" s="1"/>
  <c r="VZR1330" i="8"/>
  <c r="VZR1334" i="8" s="1"/>
  <c r="VZR1340" i="8" s="1"/>
  <c r="VZT1330" i="8"/>
  <c r="VZT1334" i="8" s="1"/>
  <c r="VZT1340" i="8" s="1"/>
  <c r="WAI1330" i="8"/>
  <c r="WAI1334" i="8" s="1"/>
  <c r="WAI1340" i="8" s="1"/>
  <c r="WAX1330" i="8"/>
  <c r="WAX1334" i="8" s="1"/>
  <c r="WAX1340" i="8" s="1"/>
  <c r="WAZ1330" i="8"/>
  <c r="WAZ1334" i="8" s="1"/>
  <c r="WAZ1340" i="8" s="1"/>
  <c r="WBO1330" i="8"/>
  <c r="WBO1334" i="8" s="1"/>
  <c r="WBO1340" i="8" s="1"/>
  <c r="WCD1330" i="8"/>
  <c r="WCD1334" i="8" s="1"/>
  <c r="WCD1340" i="8" s="1"/>
  <c r="WCF1330" i="8"/>
  <c r="WCF1334" i="8" s="1"/>
  <c r="WCF1340" i="8" s="1"/>
  <c r="WCU1330" i="8"/>
  <c r="WCU1334" i="8" s="1"/>
  <c r="WCU1340" i="8" s="1"/>
  <c r="WDJ1330" i="8"/>
  <c r="WDJ1334" i="8" s="1"/>
  <c r="WDJ1340" i="8" s="1"/>
  <c r="WDL1330" i="8"/>
  <c r="WDL1334" i="8" s="1"/>
  <c r="WDL1340" i="8" s="1"/>
  <c r="WEA1330" i="8"/>
  <c r="WEA1334" i="8" s="1"/>
  <c r="WEA1340" i="8" s="1"/>
  <c r="WEP1330" i="8"/>
  <c r="WEP1334" i="8" s="1"/>
  <c r="WEP1340" i="8" s="1"/>
  <c r="WER1330" i="8"/>
  <c r="WER1334" i="8" s="1"/>
  <c r="WER1340" i="8" s="1"/>
  <c r="WFG1330" i="8"/>
  <c r="WFG1334" i="8" s="1"/>
  <c r="WFG1340" i="8" s="1"/>
  <c r="WFV1330" i="8"/>
  <c r="WFV1334" i="8" s="1"/>
  <c r="WFV1340" i="8" s="1"/>
  <c r="WFX1330" i="8"/>
  <c r="WFX1334" i="8" s="1"/>
  <c r="WFX1340" i="8" s="1"/>
  <c r="WGM1330" i="8"/>
  <c r="WGM1334" i="8" s="1"/>
  <c r="WGM1340" i="8" s="1"/>
  <c r="WHB1330" i="8"/>
  <c r="WHB1334" i="8" s="1"/>
  <c r="WHB1340" i="8" s="1"/>
  <c r="WHD1330" i="8"/>
  <c r="WHD1334" i="8" s="1"/>
  <c r="WHD1340" i="8" s="1"/>
  <c r="WHS1330" i="8"/>
  <c r="WHS1334" i="8" s="1"/>
  <c r="WHS1340" i="8" s="1"/>
  <c r="WIH1330" i="8"/>
  <c r="WIH1334" i="8" s="1"/>
  <c r="WIH1340" i="8" s="1"/>
  <c r="WIJ1330" i="8"/>
  <c r="WIJ1334" i="8" s="1"/>
  <c r="WIJ1340" i="8" s="1"/>
  <c r="WIY1330" i="8"/>
  <c r="WIY1334" i="8" s="1"/>
  <c r="WIY1340" i="8" s="1"/>
  <c r="WJN1330" i="8"/>
  <c r="WJN1334" i="8" s="1"/>
  <c r="WJN1340" i="8" s="1"/>
  <c r="WJP1330" i="8"/>
  <c r="WJP1334" i="8" s="1"/>
  <c r="WJP1340" i="8" s="1"/>
  <c r="WKE1330" i="8"/>
  <c r="WKE1334" i="8" s="1"/>
  <c r="WKE1340" i="8" s="1"/>
  <c r="WKT1330" i="8"/>
  <c r="WKT1334" i="8" s="1"/>
  <c r="WKT1340" i="8" s="1"/>
  <c r="WKV1330" i="8"/>
  <c r="WKV1334" i="8" s="1"/>
  <c r="WKV1340" i="8" s="1"/>
  <c r="WLK1330" i="8"/>
  <c r="WLK1334" i="8" s="1"/>
  <c r="WLK1340" i="8" s="1"/>
  <c r="WLZ1330" i="8"/>
  <c r="WLZ1334" i="8" s="1"/>
  <c r="WLZ1340" i="8" s="1"/>
  <c r="WMB1330" i="8"/>
  <c r="WMB1334" i="8" s="1"/>
  <c r="WMB1340" i="8" s="1"/>
  <c r="WMQ1330" i="8"/>
  <c r="WMQ1334" i="8" s="1"/>
  <c r="WMQ1340" i="8" s="1"/>
  <c r="WNF1330" i="8"/>
  <c r="WNF1334" i="8" s="1"/>
  <c r="WNF1340" i="8" s="1"/>
  <c r="WNH1330" i="8"/>
  <c r="WNH1334" i="8" s="1"/>
  <c r="WNH1340" i="8" s="1"/>
  <c r="WNW1330" i="8"/>
  <c r="WNW1334" i="8" s="1"/>
  <c r="WNW1340" i="8" s="1"/>
  <c r="WOL1330" i="8"/>
  <c r="WOL1334" i="8" s="1"/>
  <c r="WOL1340" i="8" s="1"/>
  <c r="WON1330" i="8"/>
  <c r="WON1334" i="8" s="1"/>
  <c r="WON1340" i="8" s="1"/>
  <c r="WPC1330" i="8"/>
  <c r="WPC1334" i="8" s="1"/>
  <c r="WPC1340" i="8" s="1"/>
  <c r="WPR1330" i="8"/>
  <c r="WPR1334" i="8" s="1"/>
  <c r="WPR1340" i="8" s="1"/>
  <c r="WPT1330" i="8"/>
  <c r="WPT1334" i="8" s="1"/>
  <c r="WPT1340" i="8" s="1"/>
  <c r="WQI1330" i="8"/>
  <c r="WQI1334" i="8" s="1"/>
  <c r="WQI1340" i="8" s="1"/>
  <c r="WQX1330" i="8"/>
  <c r="WQX1334" i="8" s="1"/>
  <c r="WQX1340" i="8" s="1"/>
  <c r="WQZ1330" i="8"/>
  <c r="WQZ1334" i="8" s="1"/>
  <c r="WQZ1340" i="8" s="1"/>
  <c r="WRO1330" i="8"/>
  <c r="WRO1334" i="8" s="1"/>
  <c r="WRO1340" i="8" s="1"/>
  <c r="WSD1330" i="8"/>
  <c r="WSD1334" i="8" s="1"/>
  <c r="WSD1340" i="8" s="1"/>
  <c r="WSF1330" i="8"/>
  <c r="WSF1334" i="8" s="1"/>
  <c r="WSF1340" i="8" s="1"/>
  <c r="WSU1330" i="8"/>
  <c r="WSU1334" i="8" s="1"/>
  <c r="WSU1340" i="8" s="1"/>
  <c r="WTJ1330" i="8"/>
  <c r="WTJ1334" i="8" s="1"/>
  <c r="WTJ1340" i="8" s="1"/>
  <c r="WTL1330" i="8"/>
  <c r="WTL1334" i="8" s="1"/>
  <c r="WTL1340" i="8" s="1"/>
  <c r="WUA1330" i="8"/>
  <c r="WUA1334" i="8" s="1"/>
  <c r="WUA1340" i="8" s="1"/>
  <c r="WUP1330" i="8"/>
  <c r="WUP1334" i="8" s="1"/>
  <c r="WUP1340" i="8" s="1"/>
  <c r="WUR1330" i="8"/>
  <c r="WUR1334" i="8" s="1"/>
  <c r="WUR1340" i="8" s="1"/>
  <c r="WVG1330" i="8"/>
  <c r="WVG1334" i="8" s="1"/>
  <c r="WVG1340" i="8" s="1"/>
  <c r="WVV1330" i="8"/>
  <c r="WVV1334" i="8" s="1"/>
  <c r="WVV1340" i="8" s="1"/>
  <c r="WVX1330" i="8"/>
  <c r="WVX1334" i="8" s="1"/>
  <c r="WVX1340" i="8" s="1"/>
  <c r="WWM1330" i="8"/>
  <c r="WWM1334" i="8" s="1"/>
  <c r="WWM1340" i="8" s="1"/>
  <c r="WXB1330" i="8"/>
  <c r="WXB1334" i="8" s="1"/>
  <c r="WXB1340" i="8" s="1"/>
  <c r="WXD1330" i="8"/>
  <c r="WXD1334" i="8" s="1"/>
  <c r="WXD1340" i="8" s="1"/>
  <c r="WXS1330" i="8"/>
  <c r="WXS1334" i="8" s="1"/>
  <c r="WXS1340" i="8" s="1"/>
  <c r="WYH1330" i="8"/>
  <c r="WYH1334" i="8" s="1"/>
  <c r="WYH1340" i="8" s="1"/>
  <c r="WYJ1330" i="8"/>
  <c r="WYJ1334" i="8" s="1"/>
  <c r="WYJ1340" i="8" s="1"/>
  <c r="WYY1330" i="8"/>
  <c r="WYY1334" i="8" s="1"/>
  <c r="WYY1340" i="8" s="1"/>
  <c r="WZN1330" i="8"/>
  <c r="WZN1334" i="8" s="1"/>
  <c r="WZN1340" i="8" s="1"/>
  <c r="WZP1330" i="8"/>
  <c r="WZP1334" i="8" s="1"/>
  <c r="WZP1340" i="8" s="1"/>
  <c r="XAE1330" i="8"/>
  <c r="XAE1334" i="8" s="1"/>
  <c r="XAE1340" i="8" s="1"/>
  <c r="XAT1330" i="8"/>
  <c r="XAT1334" i="8" s="1"/>
  <c r="XAT1340" i="8" s="1"/>
  <c r="XAV1330" i="8"/>
  <c r="XAV1334" i="8" s="1"/>
  <c r="XAV1340" i="8" s="1"/>
  <c r="XBK1330" i="8"/>
  <c r="XBK1334" i="8" s="1"/>
  <c r="XBK1340" i="8" s="1"/>
  <c r="XBZ1330" i="8"/>
  <c r="XBZ1334" i="8" s="1"/>
  <c r="XBZ1340" i="8" s="1"/>
  <c r="XCB1330" i="8"/>
  <c r="XCB1334" i="8" s="1"/>
  <c r="XCB1340" i="8" s="1"/>
  <c r="XCQ1330" i="8"/>
  <c r="XCQ1334" i="8" s="1"/>
  <c r="XCQ1340" i="8" s="1"/>
  <c r="XDF1330" i="8"/>
  <c r="XDF1334" i="8" s="1"/>
  <c r="XDF1340" i="8" s="1"/>
  <c r="XDH1330" i="8"/>
  <c r="XDH1334" i="8" s="1"/>
  <c r="XDH1340" i="8" s="1"/>
  <c r="XDW1330" i="8"/>
  <c r="XDW1334" i="8" s="1"/>
  <c r="XDW1340" i="8" s="1"/>
  <c r="XEL1330" i="8"/>
  <c r="XEL1334" i="8" s="1"/>
  <c r="XEL1340" i="8" s="1"/>
  <c r="XEN1330" i="8"/>
  <c r="XEN1334" i="8" s="1"/>
  <c r="XEN1340" i="8" s="1"/>
  <c r="XFC1330" i="8"/>
  <c r="XFC1334" i="8" s="1"/>
  <c r="XFC1340" i="8" s="1"/>
  <c r="L1331" i="8"/>
  <c r="AC1331" i="8"/>
  <c r="AR1331" i="8"/>
  <c r="BI1331" i="8"/>
  <c r="BX1331" i="8"/>
  <c r="CO1331" i="8"/>
  <c r="DD1331" i="8"/>
  <c r="DU1331" i="8"/>
  <c r="EJ1331" i="8"/>
  <c r="FA1331" i="8"/>
  <c r="FP1331" i="8"/>
  <c r="GG1331" i="8"/>
  <c r="GV1331" i="8"/>
  <c r="HM1331" i="8"/>
  <c r="IB1331" i="8"/>
  <c r="IS1331" i="8"/>
  <c r="JH1331" i="8"/>
  <c r="JY1331" i="8"/>
  <c r="KN1331" i="8"/>
  <c r="LE1331" i="8"/>
  <c r="LT1331" i="8"/>
  <c r="MK1331" i="8"/>
  <c r="MZ1331" i="8"/>
  <c r="NQ1331" i="8"/>
  <c r="OF1331" i="8"/>
  <c r="OW1331" i="8"/>
  <c r="PL1331" i="8"/>
  <c r="QC1331" i="8"/>
  <c r="QR1331" i="8"/>
  <c r="RI1331" i="8"/>
  <c r="RX1331" i="8"/>
  <c r="SO1331" i="8"/>
  <c r="TD1331" i="8"/>
  <c r="TU1331" i="8"/>
  <c r="UJ1331" i="8"/>
  <c r="VA1331" i="8"/>
  <c r="VP1331" i="8"/>
  <c r="WG1331" i="8"/>
  <c r="WV1331" i="8"/>
  <c r="XM1331" i="8"/>
  <c r="YB1331" i="8"/>
  <c r="YS1331" i="8"/>
  <c r="ZH1331" i="8"/>
  <c r="ZY1331" i="8"/>
  <c r="AAN1331" i="8"/>
  <c r="ABE1331" i="8"/>
  <c r="ABT1331" i="8"/>
  <c r="ACK1331" i="8"/>
  <c r="ACZ1331" i="8"/>
  <c r="ADQ1331" i="8"/>
  <c r="AEF1331" i="8"/>
  <c r="AEW1331" i="8"/>
  <c r="AFL1331" i="8"/>
  <c r="AGC1331" i="8"/>
  <c r="AGR1331" i="8"/>
  <c r="AHI1331" i="8"/>
  <c r="AHX1331" i="8"/>
  <c r="AIO1331" i="8"/>
  <c r="AJD1331" i="8"/>
  <c r="AJU1331" i="8"/>
  <c r="AKJ1331" i="8"/>
  <c r="ALA1331" i="8"/>
  <c r="ALP1331" i="8"/>
  <c r="AMG1331" i="8"/>
  <c r="AMV1331" i="8"/>
  <c r="ANM1331" i="8"/>
  <c r="AOB1331" i="8"/>
  <c r="AOS1331" i="8"/>
  <c r="APH1331" i="8"/>
  <c r="APY1331" i="8"/>
  <c r="AQN1331" i="8"/>
  <c r="ARE1331" i="8"/>
  <c r="ART1331" i="8"/>
  <c r="ASK1331" i="8"/>
  <c r="ASZ1331" i="8"/>
  <c r="ATQ1331" i="8"/>
  <c r="AUF1331" i="8"/>
  <c r="AUW1331" i="8"/>
  <c r="AVL1331" i="8"/>
  <c r="AWC1331" i="8"/>
  <c r="AWR1331" i="8"/>
  <c r="AXI1331" i="8"/>
  <c r="AXX1331" i="8"/>
  <c r="AYO1331" i="8"/>
  <c r="AZD1331" i="8"/>
  <c r="AZU1331" i="8"/>
  <c r="BAJ1331" i="8"/>
  <c r="BBA1331" i="8"/>
  <c r="BBP1331" i="8"/>
  <c r="BCG1331" i="8"/>
  <c r="BCV1331" i="8"/>
  <c r="BDM1331" i="8"/>
  <c r="BEB1331" i="8"/>
  <c r="BES1331" i="8"/>
  <c r="BFH1331" i="8"/>
  <c r="BFY1331" i="8"/>
  <c r="BGN1331" i="8"/>
  <c r="BHE1331" i="8"/>
  <c r="BHT1331" i="8"/>
  <c r="BIK1331" i="8"/>
  <c r="BIZ1331" i="8"/>
  <c r="BJQ1331" i="8"/>
  <c r="BKF1331" i="8"/>
  <c r="BKW1331" i="8"/>
  <c r="BLL1331" i="8"/>
  <c r="BMC1331" i="8"/>
  <c r="BMR1331" i="8"/>
  <c r="BNI1331" i="8"/>
  <c r="BNX1331" i="8"/>
  <c r="BOO1331" i="8"/>
  <c r="BPD1331" i="8"/>
  <c r="BPU1331" i="8"/>
  <c r="BQJ1331" i="8"/>
  <c r="BRA1331" i="8"/>
  <c r="BRP1331" i="8"/>
  <c r="BSG1331" i="8"/>
  <c r="BSV1331" i="8"/>
  <c r="BTM1331" i="8"/>
  <c r="BUB1331" i="8"/>
  <c r="BUS1331" i="8"/>
  <c r="BVH1331" i="8"/>
  <c r="BVY1331" i="8"/>
  <c r="BWN1331" i="8"/>
  <c r="BXE1331" i="8"/>
  <c r="BXT1331" i="8"/>
  <c r="BYK1331" i="8"/>
  <c r="BYZ1331" i="8"/>
  <c r="BZQ1331" i="8"/>
  <c r="CAF1331" i="8"/>
  <c r="CAW1331" i="8"/>
  <c r="CBL1331" i="8"/>
  <c r="CCC1331" i="8"/>
  <c r="CCR1331" i="8"/>
  <c r="CDI1331" i="8"/>
  <c r="CDX1331" i="8"/>
  <c r="CEO1331" i="8"/>
  <c r="CFD1331" i="8"/>
  <c r="CFU1331" i="8"/>
  <c r="CGJ1331" i="8"/>
  <c r="CHA1331" i="8"/>
  <c r="CHP1331" i="8"/>
  <c r="CIG1331" i="8"/>
  <c r="CIV1331" i="8"/>
  <c r="CJM1331" i="8"/>
  <c r="CKB1331" i="8"/>
  <c r="CKS1331" i="8"/>
  <c r="CLH1331" i="8"/>
  <c r="CLY1331" i="8"/>
  <c r="CMN1331" i="8"/>
  <c r="CNE1331" i="8"/>
  <c r="CNT1331" i="8"/>
  <c r="COK1331" i="8"/>
  <c r="COZ1331" i="8"/>
  <c r="CPQ1331" i="8"/>
  <c r="CQF1331" i="8"/>
  <c r="CQW1331" i="8"/>
  <c r="CRL1331" i="8"/>
  <c r="CSC1331" i="8"/>
  <c r="CSR1331" i="8"/>
  <c r="CTI1331" i="8"/>
  <c r="CTX1331" i="8"/>
  <c r="CUO1331" i="8"/>
  <c r="CVD1331" i="8"/>
  <c r="CVU1331" i="8"/>
  <c r="CWJ1331" i="8"/>
  <c r="CXA1331" i="8"/>
  <c r="CXP1331" i="8"/>
  <c r="CYG1331" i="8"/>
  <c r="CYR1331" i="8"/>
  <c r="CYV1331" i="8"/>
  <c r="CZM1331" i="8"/>
  <c r="CZX1331" i="8"/>
  <c r="DAB1331" i="8"/>
  <c r="DAS1331" i="8"/>
  <c r="DBD1331" i="8"/>
  <c r="DBH1331" i="8"/>
  <c r="DBY1331" i="8"/>
  <c r="DCJ1331" i="8"/>
  <c r="DCN1331" i="8"/>
  <c r="DDE1331" i="8"/>
  <c r="DDP1331" i="8"/>
  <c r="DDT1331" i="8"/>
  <c r="DEK1331" i="8"/>
  <c r="DEV1331" i="8"/>
  <c r="DEZ1331" i="8"/>
  <c r="DFQ1331" i="8"/>
  <c r="DGB1331" i="8"/>
  <c r="DGF1331" i="8"/>
  <c r="DGW1331" i="8"/>
  <c r="DHH1331" i="8"/>
  <c r="DHL1331" i="8"/>
  <c r="DIC1331" i="8"/>
  <c r="DIN1331" i="8"/>
  <c r="DIR1331" i="8"/>
  <c r="DJI1331" i="8"/>
  <c r="DJT1331" i="8"/>
  <c r="DJX1331" i="8"/>
  <c r="DKO1331" i="8"/>
  <c r="DKZ1331" i="8"/>
  <c r="DLD1331" i="8"/>
  <c r="DLU1331" i="8"/>
  <c r="DMF1331" i="8"/>
  <c r="DMJ1331" i="8"/>
  <c r="DNA1331" i="8"/>
  <c r="DNL1331" i="8"/>
  <c r="DNP1331" i="8"/>
  <c r="DOG1331" i="8"/>
  <c r="DOR1331" i="8"/>
  <c r="DOV1331" i="8"/>
  <c r="DPM1331" i="8"/>
  <c r="DPX1331" i="8"/>
  <c r="DQB1331" i="8"/>
  <c r="DQS1331" i="8"/>
  <c r="DRD1331" i="8"/>
  <c r="DRH1331" i="8"/>
  <c r="DRY1331" i="8"/>
  <c r="DSJ1331" i="8"/>
  <c r="DSN1331" i="8"/>
  <c r="DTE1331" i="8"/>
  <c r="DTP1331" i="8"/>
  <c r="DTT1331" i="8"/>
  <c r="DUK1331" i="8"/>
  <c r="DUV1331" i="8"/>
  <c r="DUZ1331" i="8"/>
  <c r="DVQ1331" i="8"/>
  <c r="DWB1331" i="8"/>
  <c r="DWF1331" i="8"/>
  <c r="DWW1331" i="8"/>
  <c r="DXH1331" i="8"/>
  <c r="DXL1331" i="8"/>
  <c r="DYC1331" i="8"/>
  <c r="DYN1331" i="8"/>
  <c r="DYR1331" i="8"/>
  <c r="DZI1331" i="8"/>
  <c r="DZT1331" i="8"/>
  <c r="DZX1331" i="8"/>
  <c r="EAO1331" i="8"/>
  <c r="EAZ1331" i="8"/>
  <c r="EBD1331" i="8"/>
  <c r="EBU1331" i="8"/>
  <c r="ECF1331" i="8"/>
  <c r="ECJ1331" i="8"/>
  <c r="EDA1331" i="8"/>
  <c r="EDL1331" i="8"/>
  <c r="EDP1331" i="8"/>
  <c r="EEG1331" i="8"/>
  <c r="EER1331" i="8"/>
  <c r="EEV1331" i="8"/>
  <c r="EFM1331" i="8"/>
  <c r="EFX1331" i="8"/>
  <c r="EGB1331" i="8"/>
  <c r="EGS1331" i="8"/>
  <c r="EHD1331" i="8"/>
  <c r="EHH1331" i="8"/>
  <c r="EHY1331" i="8"/>
  <c r="EIJ1331" i="8"/>
  <c r="EIN1331" i="8"/>
  <c r="EJE1331" i="8"/>
  <c r="EJP1331" i="8"/>
  <c r="EJT1331" i="8"/>
  <c r="EKK1331" i="8"/>
  <c r="EKV1331" i="8"/>
  <c r="EKZ1331" i="8"/>
  <c r="ELQ1331" i="8"/>
  <c r="EMB1331" i="8"/>
  <c r="EMF1331" i="8"/>
  <c r="EMW1331" i="8"/>
  <c r="ENH1331" i="8"/>
  <c r="ENL1331" i="8"/>
  <c r="EOC1331" i="8"/>
  <c r="EON1331" i="8"/>
  <c r="EOR1331" i="8"/>
  <c r="EPI1331" i="8"/>
  <c r="EPT1331" i="8"/>
  <c r="EPX1331" i="8"/>
  <c r="EQO1331" i="8"/>
  <c r="EQZ1331" i="8"/>
  <c r="ERD1331" i="8"/>
  <c r="ERU1331" i="8"/>
  <c r="ESF1331" i="8"/>
  <c r="ESJ1331" i="8"/>
  <c r="ETA1331" i="8"/>
  <c r="ETL1331" i="8"/>
  <c r="ETP1331" i="8"/>
  <c r="EUG1331" i="8"/>
  <c r="EUR1331" i="8"/>
  <c r="EUV1331" i="8"/>
  <c r="EVM1331" i="8"/>
  <c r="EVX1331" i="8"/>
  <c r="EWB1331" i="8"/>
  <c r="EWS1331" i="8"/>
  <c r="EXD1331" i="8"/>
  <c r="EXH1331" i="8"/>
  <c r="EXY1331" i="8"/>
  <c r="EYJ1331" i="8"/>
  <c r="EYN1331" i="8"/>
  <c r="EZE1331" i="8"/>
  <c r="EZP1331" i="8"/>
  <c r="EZT1331" i="8"/>
  <c r="FAK1331" i="8"/>
  <c r="FAV1331" i="8"/>
  <c r="FAZ1331" i="8"/>
  <c r="FBQ1331" i="8"/>
  <c r="FCB1331" i="8"/>
  <c r="FCF1331" i="8"/>
  <c r="FCW1331" i="8"/>
  <c r="FDH1331" i="8"/>
  <c r="FDL1331" i="8"/>
  <c r="FEC1331" i="8"/>
  <c r="FEN1331" i="8"/>
  <c r="FER1331" i="8"/>
  <c r="FFI1331" i="8"/>
  <c r="FFT1331" i="8"/>
  <c r="FFX1331" i="8"/>
  <c r="FGO1331" i="8"/>
  <c r="FGZ1331" i="8"/>
  <c r="FHD1331" i="8"/>
  <c r="FHU1331" i="8"/>
  <c r="FIF1331" i="8"/>
  <c r="FIJ1331" i="8"/>
  <c r="FJA1331" i="8"/>
  <c r="FJL1331" i="8"/>
  <c r="FJP1331" i="8"/>
  <c r="FKG1331" i="8"/>
  <c r="FKR1331" i="8"/>
  <c r="FKV1331" i="8"/>
  <c r="FLI1331" i="8"/>
  <c r="FLM1331" i="8"/>
  <c r="FLX1331" i="8"/>
  <c r="FMB1331" i="8"/>
  <c r="FMO1331" i="8"/>
  <c r="FMS1331" i="8"/>
  <c r="FND1331" i="8"/>
  <c r="FNH1331" i="8"/>
  <c r="FNU1331" i="8"/>
  <c r="FNY1331" i="8"/>
  <c r="FOJ1331" i="8"/>
  <c r="FON1331" i="8"/>
  <c r="FPA1331" i="8"/>
  <c r="FPE1331" i="8"/>
  <c r="FPP1331" i="8"/>
  <c r="FPT1331" i="8"/>
  <c r="FQG1331" i="8"/>
  <c r="FQK1331" i="8"/>
  <c r="FQV1331" i="8"/>
  <c r="FQZ1331" i="8"/>
  <c r="FRM1331" i="8"/>
  <c r="FRQ1331" i="8"/>
  <c r="FSB1331" i="8"/>
  <c r="FSF1331" i="8"/>
  <c r="FSS1331" i="8"/>
  <c r="FSW1331" i="8"/>
  <c r="FTH1331" i="8"/>
  <c r="FTL1331" i="8"/>
  <c r="FTY1331" i="8"/>
  <c r="FUC1331" i="8"/>
  <c r="FUN1331" i="8"/>
  <c r="FUR1331" i="8"/>
  <c r="FVE1331" i="8"/>
  <c r="FVI1331" i="8"/>
  <c r="FVT1331" i="8"/>
  <c r="FVX1331" i="8"/>
  <c r="FWK1331" i="8"/>
  <c r="FWO1331" i="8"/>
  <c r="FWZ1331" i="8"/>
  <c r="FXD1331" i="8"/>
  <c r="FXQ1331" i="8"/>
  <c r="FXU1331" i="8"/>
  <c r="FYF1331" i="8"/>
  <c r="FYJ1331" i="8"/>
  <c r="FYW1331" i="8"/>
  <c r="FZA1331" i="8"/>
  <c r="FZL1331" i="8"/>
  <c r="FZP1331" i="8"/>
  <c r="GAC1331" i="8"/>
  <c r="GAG1331" i="8"/>
  <c r="GAR1331" i="8"/>
  <c r="GAV1331" i="8"/>
  <c r="GBI1331" i="8"/>
  <c r="GBM1331" i="8"/>
  <c r="GBX1331" i="8"/>
  <c r="GCB1331" i="8"/>
  <c r="GCO1331" i="8"/>
  <c r="GCS1331" i="8"/>
  <c r="GDD1331" i="8"/>
  <c r="GDH1331" i="8"/>
  <c r="GDU1331" i="8"/>
  <c r="GDY1331" i="8"/>
  <c r="GEJ1331" i="8"/>
  <c r="GEN1331" i="8"/>
  <c r="GFA1331" i="8"/>
  <c r="GFE1331" i="8"/>
  <c r="GFP1331" i="8"/>
  <c r="GFT1331" i="8"/>
  <c r="GGG1331" i="8"/>
  <c r="GGK1331" i="8"/>
  <c r="GGV1331" i="8"/>
  <c r="GGZ1331" i="8"/>
  <c r="GHM1331" i="8"/>
  <c r="GHQ1331" i="8"/>
  <c r="GIB1331" i="8"/>
  <c r="GIF1331" i="8"/>
  <c r="GIS1331" i="8"/>
  <c r="GIW1331" i="8"/>
  <c r="GJH1331" i="8"/>
  <c r="GJL1331" i="8"/>
  <c r="GJY1331" i="8"/>
  <c r="GKC1331" i="8"/>
  <c r="GKN1331" i="8"/>
  <c r="GKR1331" i="8"/>
  <c r="GLE1331" i="8"/>
  <c r="GLI1331" i="8"/>
  <c r="GLT1331" i="8"/>
  <c r="GLX1331" i="8"/>
  <c r="GMK1331" i="8"/>
  <c r="GMO1331" i="8"/>
  <c r="GMZ1331" i="8"/>
  <c r="GND1331" i="8"/>
  <c r="GNQ1331" i="8"/>
  <c r="GNU1331" i="8"/>
  <c r="GOF1331" i="8"/>
  <c r="GOJ1331" i="8"/>
  <c r="GOW1331" i="8"/>
  <c r="GPA1331" i="8"/>
  <c r="GPL1331" i="8"/>
  <c r="GPP1331" i="8"/>
  <c r="GQC1331" i="8"/>
  <c r="GQG1331" i="8"/>
  <c r="GQR1331" i="8"/>
  <c r="GQV1331" i="8"/>
  <c r="GRI1331" i="8"/>
  <c r="GRM1331" i="8"/>
  <c r="GRX1331" i="8"/>
  <c r="GSB1331" i="8"/>
  <c r="GSO1331" i="8"/>
  <c r="GSS1331" i="8"/>
  <c r="GTD1331" i="8"/>
  <c r="GTH1331" i="8"/>
  <c r="GTU1331" i="8"/>
  <c r="GTY1331" i="8"/>
  <c r="GUJ1331" i="8"/>
  <c r="GUN1331" i="8"/>
  <c r="GVA1331" i="8"/>
  <c r="GVE1331" i="8"/>
  <c r="GVP1331" i="8"/>
  <c r="GVT1331" i="8"/>
  <c r="GWG1331" i="8"/>
  <c r="GWK1331" i="8"/>
  <c r="GWV1331" i="8"/>
  <c r="GWZ1331" i="8"/>
  <c r="GXM1331" i="8"/>
  <c r="GXQ1331" i="8"/>
  <c r="GYB1331" i="8"/>
  <c r="GYF1331" i="8"/>
  <c r="GYS1331" i="8"/>
  <c r="GYW1331" i="8"/>
  <c r="GZH1331" i="8"/>
  <c r="GZL1331" i="8"/>
  <c r="GZY1331" i="8"/>
  <c r="HAC1331" i="8"/>
  <c r="HAN1331" i="8"/>
  <c r="HAR1331" i="8"/>
  <c r="HBE1331" i="8"/>
  <c r="HBI1331" i="8"/>
  <c r="HBT1331" i="8"/>
  <c r="HBX1331" i="8"/>
  <c r="HCK1331" i="8"/>
  <c r="HCO1331" i="8"/>
  <c r="HCZ1331" i="8"/>
  <c r="HDD1331" i="8"/>
  <c r="HDQ1331" i="8"/>
  <c r="HDU1331" i="8"/>
  <c r="HEF1331" i="8"/>
  <c r="HEJ1331" i="8"/>
  <c r="HEW1331" i="8"/>
  <c r="HFA1331" i="8"/>
  <c r="HFL1331" i="8"/>
  <c r="HFP1331" i="8"/>
  <c r="HGC1331" i="8"/>
  <c r="HGG1331" i="8"/>
  <c r="HGR1331" i="8"/>
  <c r="HGV1331" i="8"/>
  <c r="HHI1331" i="8"/>
  <c r="HHM1331" i="8"/>
  <c r="HHX1331" i="8"/>
  <c r="HIB1331" i="8"/>
  <c r="HIO1331" i="8"/>
  <c r="HIS1331" i="8"/>
  <c r="HJD1331" i="8"/>
  <c r="HJH1331" i="8"/>
  <c r="HJU1331" i="8"/>
  <c r="HJY1331" i="8"/>
  <c r="HKJ1331" i="8"/>
  <c r="HKN1331" i="8"/>
  <c r="HLA1331" i="8"/>
  <c r="HLE1331" i="8"/>
  <c r="HLP1331" i="8"/>
  <c r="HLT1331" i="8"/>
  <c r="HMG1331" i="8"/>
  <c r="HMK1331" i="8"/>
  <c r="HMV1331" i="8"/>
  <c r="HMZ1331" i="8"/>
  <c r="HNM1331" i="8"/>
  <c r="HNQ1331" i="8"/>
  <c r="HOB1331" i="8"/>
  <c r="HOF1331" i="8"/>
  <c r="HOS1331" i="8"/>
  <c r="HOW1331" i="8"/>
  <c r="HPH1331" i="8"/>
  <c r="HPL1331" i="8"/>
  <c r="HPY1331" i="8"/>
  <c r="HQC1331" i="8"/>
  <c r="HQN1331" i="8"/>
  <c r="HQR1331" i="8"/>
  <c r="HRE1331" i="8"/>
  <c r="HRI1331" i="8"/>
  <c r="HRT1331" i="8"/>
  <c r="HRX1331" i="8"/>
  <c r="HSK1331" i="8"/>
  <c r="HSO1331" i="8"/>
  <c r="HSZ1331" i="8"/>
  <c r="HTD1331" i="8"/>
  <c r="HTQ1331" i="8"/>
  <c r="HTU1331" i="8"/>
  <c r="HUF1331" i="8"/>
  <c r="HUJ1331" i="8"/>
  <c r="HUW1331" i="8"/>
  <c r="HVA1331" i="8"/>
  <c r="HVL1331" i="8"/>
  <c r="HVP1331" i="8"/>
  <c r="HWC1331" i="8"/>
  <c r="HWG1331" i="8"/>
  <c r="HWR1331" i="8"/>
  <c r="HWV1331" i="8"/>
  <c r="HXI1331" i="8"/>
  <c r="HXM1331" i="8"/>
  <c r="HXX1331" i="8"/>
  <c r="HYB1331" i="8"/>
  <c r="HYO1331" i="8"/>
  <c r="HYS1331" i="8"/>
  <c r="HZD1331" i="8"/>
  <c r="HZH1331" i="8"/>
  <c r="HZU1331" i="8"/>
  <c r="HZY1331" i="8"/>
  <c r="IAJ1331" i="8"/>
  <c r="IAN1331" i="8"/>
  <c r="IBA1331" i="8"/>
  <c r="IBE1331" i="8"/>
  <c r="IBP1331" i="8"/>
  <c r="IBT1331" i="8"/>
  <c r="ICG1331" i="8"/>
  <c r="ICK1331" i="8"/>
  <c r="ICV1331" i="8"/>
  <c r="ICZ1331" i="8"/>
  <c r="IDM1331" i="8"/>
  <c r="IDQ1331" i="8"/>
  <c r="IEB1331" i="8"/>
  <c r="IEF1331" i="8"/>
  <c r="IES1331" i="8"/>
  <c r="IEW1331" i="8"/>
  <c r="IFH1331" i="8"/>
  <c r="IFL1331" i="8"/>
  <c r="IFY1331" i="8"/>
  <c r="IGC1331" i="8"/>
  <c r="IGN1331" i="8"/>
  <c r="IGR1331" i="8"/>
  <c r="IHE1331" i="8"/>
  <c r="IHI1331" i="8"/>
  <c r="IHT1331" i="8"/>
  <c r="IHX1331" i="8"/>
  <c r="IIK1331" i="8"/>
  <c r="IIO1331" i="8"/>
  <c r="IIZ1331" i="8"/>
  <c r="IJD1331" i="8"/>
  <c r="IJQ1331" i="8"/>
  <c r="IJU1331" i="8"/>
  <c r="IKF1331" i="8"/>
  <c r="IKJ1331" i="8"/>
  <c r="IKW1331" i="8"/>
  <c r="ILA1331" i="8"/>
  <c r="ILL1331" i="8"/>
  <c r="ILP1331" i="8"/>
  <c r="IMC1331" i="8"/>
  <c r="IMG1331" i="8"/>
  <c r="IMR1331" i="8"/>
  <c r="IMV1331" i="8"/>
  <c r="INI1331" i="8"/>
  <c r="INM1331" i="8"/>
  <c r="INX1331" i="8"/>
  <c r="IOB1331" i="8"/>
  <c r="IOO1331" i="8"/>
  <c r="IOS1331" i="8"/>
  <c r="IPD1331" i="8"/>
  <c r="IPH1331" i="8"/>
  <c r="IPU1331" i="8"/>
  <c r="IPY1331" i="8"/>
  <c r="IQJ1331" i="8"/>
  <c r="IQN1331" i="8"/>
  <c r="IRA1331" i="8"/>
  <c r="IRE1331" i="8"/>
  <c r="IRP1331" i="8"/>
  <c r="IRT1331" i="8"/>
  <c r="ISG1331" i="8"/>
  <c r="ISK1331" i="8"/>
  <c r="ISV1331" i="8"/>
  <c r="ISZ1331" i="8"/>
  <c r="ITM1331" i="8"/>
  <c r="ITQ1331" i="8"/>
  <c r="IUB1331" i="8"/>
  <c r="IUF1331" i="8"/>
  <c r="IUS1331" i="8"/>
  <c r="IUW1331" i="8"/>
  <c r="IVH1331" i="8"/>
  <c r="IVL1331" i="8"/>
  <c r="IVY1331" i="8"/>
  <c r="IWC1331" i="8"/>
  <c r="IWN1331" i="8"/>
  <c r="IWR1331" i="8"/>
  <c r="IXE1331" i="8"/>
  <c r="IXI1331" i="8"/>
  <c r="IXT1331" i="8"/>
  <c r="IXX1331" i="8"/>
  <c r="IYK1331" i="8"/>
  <c r="IYO1331" i="8"/>
  <c r="IYZ1331" i="8"/>
  <c r="IZD1331" i="8"/>
  <c r="IZQ1331" i="8"/>
  <c r="IZU1331" i="8"/>
  <c r="JAF1331" i="8"/>
  <c r="JAJ1331" i="8"/>
  <c r="JAW1331" i="8"/>
  <c r="JBA1331" i="8"/>
  <c r="JBL1331" i="8"/>
  <c r="JBP1331" i="8"/>
  <c r="JCC1331" i="8"/>
  <c r="JCG1331" i="8"/>
  <c r="JCR1331" i="8"/>
  <c r="JCV1331" i="8"/>
  <c r="JDI1331" i="8"/>
  <c r="JDM1331" i="8"/>
  <c r="JDX1331" i="8"/>
  <c r="JEB1331" i="8"/>
  <c r="JEO1331" i="8"/>
  <c r="JES1331" i="8"/>
  <c r="JFD1331" i="8"/>
  <c r="JFH1331" i="8"/>
  <c r="JFU1331" i="8"/>
  <c r="JFY1331" i="8"/>
  <c r="JGJ1331" i="8"/>
  <c r="JGN1331" i="8"/>
  <c r="JHA1331" i="8"/>
  <c r="JHE1331" i="8"/>
  <c r="JHP1331" i="8"/>
  <c r="JHT1331" i="8"/>
  <c r="JIG1331" i="8"/>
  <c r="JIK1331" i="8"/>
  <c r="JIV1331" i="8"/>
  <c r="JIZ1331" i="8"/>
  <c r="JJM1331" i="8"/>
  <c r="JJQ1331" i="8"/>
  <c r="JKB1331" i="8"/>
  <c r="JKF1331" i="8"/>
  <c r="JKS1331" i="8"/>
  <c r="JKW1331" i="8"/>
  <c r="JLH1331" i="8"/>
  <c r="JLL1331" i="8"/>
  <c r="JLY1331" i="8"/>
  <c r="JMC1331" i="8"/>
  <c r="JMN1331" i="8"/>
  <c r="JMR1331" i="8"/>
  <c r="JNE1331" i="8"/>
  <c r="JNI1331" i="8"/>
  <c r="JNT1331" i="8"/>
  <c r="JNX1331" i="8"/>
  <c r="JOK1331" i="8"/>
  <c r="JOO1331" i="8"/>
  <c r="JOZ1331" i="8"/>
  <c r="JPD1331" i="8"/>
  <c r="JPQ1331" i="8"/>
  <c r="JPU1331" i="8"/>
  <c r="JQF1331" i="8"/>
  <c r="JQJ1331" i="8"/>
  <c r="JQW1331" i="8"/>
  <c r="JRA1331" i="8"/>
  <c r="JRL1331" i="8"/>
  <c r="JRP1331" i="8"/>
  <c r="JSC1331" i="8"/>
  <c r="JSG1331" i="8"/>
  <c r="JSR1331" i="8"/>
  <c r="JSV1331" i="8"/>
  <c r="JTI1331" i="8"/>
  <c r="JTM1331" i="8"/>
  <c r="JTX1331" i="8"/>
  <c r="JUB1331" i="8"/>
  <c r="JUO1331" i="8"/>
  <c r="JUS1331" i="8"/>
  <c r="JVD1331" i="8"/>
  <c r="JVH1331" i="8"/>
  <c r="JVU1331" i="8"/>
  <c r="JVY1331" i="8"/>
  <c r="JWJ1331" i="8"/>
  <c r="JWN1331" i="8"/>
  <c r="JXA1331" i="8"/>
  <c r="JXE1331" i="8"/>
  <c r="JXP1331" i="8"/>
  <c r="JXT1331" i="8"/>
  <c r="JYG1331" i="8"/>
  <c r="JYK1331" i="8"/>
  <c r="JYV1331" i="8"/>
  <c r="JYZ1331" i="8"/>
  <c r="JZM1331" i="8"/>
  <c r="JZQ1331" i="8"/>
  <c r="KAB1331" i="8"/>
  <c r="KAF1331" i="8"/>
  <c r="KAS1331" i="8"/>
  <c r="KAW1331" i="8"/>
  <c r="KBH1331" i="8"/>
  <c r="KBL1331" i="8"/>
  <c r="KBY1331" i="8"/>
  <c r="KCC1331" i="8"/>
  <c r="KCN1331" i="8"/>
  <c r="KCR1331" i="8"/>
  <c r="KDE1331" i="8"/>
  <c r="KDI1331" i="8"/>
  <c r="KDT1331" i="8"/>
  <c r="KDX1331" i="8"/>
  <c r="KEK1331" i="8"/>
  <c r="KEO1331" i="8"/>
  <c r="KEZ1331" i="8"/>
  <c r="KFD1331" i="8"/>
  <c r="KFQ1331" i="8"/>
  <c r="KFU1331" i="8"/>
  <c r="KGF1331" i="8"/>
  <c r="KGJ1331" i="8"/>
  <c r="KGW1331" i="8"/>
  <c r="KHA1331" i="8"/>
  <c r="KHL1331" i="8"/>
  <c r="KHP1331" i="8"/>
  <c r="KIC1331" i="8"/>
  <c r="KIG1331" i="8"/>
  <c r="KIR1331" i="8"/>
  <c r="KIV1331" i="8"/>
  <c r="KJI1331" i="8"/>
  <c r="KJM1331" i="8"/>
  <c r="KJX1331" i="8"/>
  <c r="KKB1331" i="8"/>
  <c r="KKO1331" i="8"/>
  <c r="KKS1331" i="8"/>
  <c r="KLD1331" i="8"/>
  <c r="KLH1331" i="8"/>
  <c r="KLU1331" i="8"/>
  <c r="KLY1331" i="8"/>
  <c r="KMJ1331" i="8"/>
  <c r="KMN1331" i="8"/>
  <c r="KNA1331" i="8"/>
  <c r="KNE1331" i="8"/>
  <c r="KNP1331" i="8"/>
  <c r="KNT1331" i="8"/>
  <c r="KOG1331" i="8"/>
  <c r="KOK1331" i="8"/>
  <c r="KOV1331" i="8"/>
  <c r="KOZ1331" i="8"/>
  <c r="KPM1331" i="8"/>
  <c r="KPQ1331" i="8"/>
  <c r="KQB1331" i="8"/>
  <c r="KQF1331" i="8"/>
  <c r="KQS1331" i="8"/>
  <c r="KQW1331" i="8"/>
  <c r="KRH1331" i="8"/>
  <c r="KRL1331" i="8"/>
  <c r="KRY1331" i="8"/>
  <c r="KSC1331" i="8"/>
  <c r="KSN1331" i="8"/>
  <c r="KSR1331" i="8"/>
  <c r="KTE1331" i="8"/>
  <c r="KTI1331" i="8"/>
  <c r="KTT1331" i="8"/>
  <c r="KTX1331" i="8"/>
  <c r="KUK1331" i="8"/>
  <c r="KUO1331" i="8"/>
  <c r="KUZ1331" i="8"/>
  <c r="KVD1331" i="8"/>
  <c r="KVQ1331" i="8"/>
  <c r="KVU1331" i="8"/>
  <c r="KWF1331" i="8"/>
  <c r="KWJ1331" i="8"/>
  <c r="KWW1331" i="8"/>
  <c r="KXA1331" i="8"/>
  <c r="KXL1331" i="8"/>
  <c r="KXP1331" i="8"/>
  <c r="KYC1331" i="8"/>
  <c r="KYG1331" i="8"/>
  <c r="KYR1331" i="8"/>
  <c r="KYV1331" i="8"/>
  <c r="KZI1331" i="8"/>
  <c r="KZM1331" i="8"/>
  <c r="KZX1331" i="8"/>
  <c r="LAB1331" i="8"/>
  <c r="LAO1331" i="8"/>
  <c r="LAS1331" i="8"/>
  <c r="LBD1331" i="8"/>
  <c r="LBH1331" i="8"/>
  <c r="LBU1331" i="8"/>
  <c r="LBY1331" i="8"/>
  <c r="LCJ1331" i="8"/>
  <c r="LCN1331" i="8"/>
  <c r="LDA1331" i="8"/>
  <c r="LDE1331" i="8"/>
  <c r="LDP1331" i="8"/>
  <c r="LDT1331" i="8"/>
  <c r="LEG1331" i="8"/>
  <c r="LEK1331" i="8"/>
  <c r="LEV1331" i="8"/>
  <c r="LEZ1331" i="8"/>
  <c r="LFM1331" i="8"/>
  <c r="LFQ1331" i="8"/>
  <c r="LGB1331" i="8"/>
  <c r="LGF1331" i="8"/>
  <c r="LGS1331" i="8"/>
  <c r="LGW1331" i="8"/>
  <c r="LHH1331" i="8"/>
  <c r="LHL1331" i="8"/>
  <c r="LHY1331" i="8"/>
  <c r="LIC1331" i="8"/>
  <c r="LIN1331" i="8"/>
  <c r="LIR1331" i="8"/>
  <c r="LJE1331" i="8"/>
  <c r="LJI1331" i="8"/>
  <c r="LJT1331" i="8"/>
  <c r="LJX1331" i="8"/>
  <c r="LKK1331" i="8"/>
  <c r="LKO1331" i="8"/>
  <c r="LKZ1331" i="8"/>
  <c r="LLD1331" i="8"/>
  <c r="LLQ1331" i="8"/>
  <c r="LLU1331" i="8"/>
  <c r="LMF1331" i="8"/>
  <c r="LMJ1331" i="8"/>
  <c r="LMW1331" i="8"/>
  <c r="LNA1331" i="8"/>
  <c r="LNL1331" i="8"/>
  <c r="LNP1331" i="8"/>
  <c r="LOC1331" i="8"/>
  <c r="LOG1331" i="8"/>
  <c r="LOR1331" i="8"/>
  <c r="LOV1331" i="8"/>
  <c r="LPI1331" i="8"/>
  <c r="LPM1331" i="8"/>
  <c r="LPX1331" i="8"/>
  <c r="LQB1331" i="8"/>
  <c r="LQO1331" i="8"/>
  <c r="LQS1331" i="8"/>
  <c r="LRD1331" i="8"/>
  <c r="LRH1331" i="8"/>
  <c r="LRU1331" i="8"/>
  <c r="LRY1331" i="8"/>
  <c r="LSJ1331" i="8"/>
  <c r="LSN1331" i="8"/>
  <c r="LTA1331" i="8"/>
  <c r="LTE1331" i="8"/>
  <c r="LTP1331" i="8"/>
  <c r="LTT1331" i="8"/>
  <c r="LUG1331" i="8"/>
  <c r="LUK1331" i="8"/>
  <c r="LUV1331" i="8"/>
  <c r="LUZ1331" i="8"/>
  <c r="LVM1331" i="8"/>
  <c r="LVQ1331" i="8"/>
  <c r="LWB1331" i="8"/>
  <c r="LWF1331" i="8"/>
  <c r="LWS1331" i="8"/>
  <c r="LWW1331" i="8"/>
  <c r="LXH1331" i="8"/>
  <c r="LXL1331" i="8"/>
  <c r="LXY1331" i="8"/>
  <c r="LYC1331" i="8"/>
  <c r="LYN1331" i="8"/>
  <c r="LYR1331" i="8"/>
  <c r="LZE1331" i="8"/>
  <c r="LZI1331" i="8"/>
  <c r="LZT1331" i="8"/>
  <c r="LZX1331" i="8"/>
  <c r="MAK1331" i="8"/>
  <c r="MAO1331" i="8"/>
  <c r="MAZ1331" i="8"/>
  <c r="MBD1331" i="8"/>
  <c r="MBQ1331" i="8"/>
  <c r="MBU1331" i="8"/>
  <c r="MCF1331" i="8"/>
  <c r="MCJ1331" i="8"/>
  <c r="MCW1331" i="8"/>
  <c r="MDA1331" i="8"/>
  <c r="MDL1331" i="8"/>
  <c r="MDP1331" i="8"/>
  <c r="MEC1331" i="8"/>
  <c r="MEG1331" i="8"/>
  <c r="MER1331" i="8"/>
  <c r="MEV1331" i="8"/>
  <c r="MFI1331" i="8"/>
  <c r="MFM1331" i="8"/>
  <c r="MFX1331" i="8"/>
  <c r="MGB1331" i="8"/>
  <c r="MGO1331" i="8"/>
  <c r="MGS1331" i="8"/>
  <c r="MHD1331" i="8"/>
  <c r="MHH1331" i="8"/>
  <c r="MHU1331" i="8"/>
  <c r="MHY1331" i="8"/>
  <c r="MIJ1331" i="8"/>
  <c r="MIN1331" i="8"/>
  <c r="MJA1331" i="8"/>
  <c r="MJE1331" i="8"/>
  <c r="MJP1331" i="8"/>
  <c r="MJT1331" i="8"/>
  <c r="MKG1331" i="8"/>
  <c r="MKK1331" i="8"/>
  <c r="MKV1331" i="8"/>
  <c r="MKZ1331" i="8"/>
  <c r="MLM1331" i="8"/>
  <c r="MLQ1331" i="8"/>
  <c r="MMB1331" i="8"/>
  <c r="MMF1331" i="8"/>
  <c r="MMS1331" i="8"/>
  <c r="MMW1331" i="8"/>
  <c r="MNH1331" i="8"/>
  <c r="MNL1331" i="8"/>
  <c r="MNY1331" i="8"/>
  <c r="MOC1331" i="8"/>
  <c r="MON1331" i="8"/>
  <c r="MOR1331" i="8"/>
  <c r="MPE1331" i="8"/>
  <c r="MPI1331" i="8"/>
  <c r="MPT1331" i="8"/>
  <c r="MPX1331" i="8"/>
  <c r="MQK1331" i="8"/>
  <c r="MQO1331" i="8"/>
  <c r="MQZ1331" i="8"/>
  <c r="MRD1331" i="8"/>
  <c r="MRQ1331" i="8"/>
  <c r="MRU1331" i="8"/>
  <c r="MSF1331" i="8"/>
  <c r="MSJ1331" i="8"/>
  <c r="MSW1331" i="8"/>
  <c r="MTA1331" i="8"/>
  <c r="MTL1331" i="8"/>
  <c r="MTP1331" i="8"/>
  <c r="MUC1331" i="8"/>
  <c r="MUG1331" i="8"/>
  <c r="MUR1331" i="8"/>
  <c r="MUV1331" i="8"/>
  <c r="MVI1331" i="8"/>
  <c r="MVM1331" i="8"/>
  <c r="MVX1331" i="8"/>
  <c r="MWB1331" i="8"/>
  <c r="MWO1331" i="8"/>
  <c r="MWS1331" i="8"/>
  <c r="MXD1331" i="8"/>
  <c r="MXH1331" i="8"/>
  <c r="MXU1331" i="8"/>
  <c r="MXY1331" i="8"/>
  <c r="MYJ1331" i="8"/>
  <c r="MYN1331" i="8"/>
  <c r="MZA1331" i="8"/>
  <c r="MZE1331" i="8"/>
  <c r="MZP1331" i="8"/>
  <c r="MZT1331" i="8"/>
  <c r="NAG1331" i="8"/>
  <c r="NAK1331" i="8"/>
  <c r="NAV1331" i="8"/>
  <c r="NAZ1331" i="8"/>
  <c r="NBM1331" i="8"/>
  <c r="NBQ1331" i="8"/>
  <c r="NCB1331" i="8"/>
  <c r="NCF1331" i="8"/>
  <c r="NCS1331" i="8"/>
  <c r="NCW1331" i="8"/>
  <c r="NDH1331" i="8"/>
  <c r="NDL1331" i="8"/>
  <c r="NDY1331" i="8"/>
  <c r="NEC1331" i="8"/>
  <c r="NEN1331" i="8"/>
  <c r="NER1331" i="8"/>
  <c r="NFE1331" i="8"/>
  <c r="NFI1331" i="8"/>
  <c r="NFT1331" i="8"/>
  <c r="NFX1331" i="8"/>
  <c r="NGK1331" i="8"/>
  <c r="NGO1331" i="8"/>
  <c r="NGZ1331" i="8"/>
  <c r="NHD1331" i="8"/>
  <c r="NHQ1331" i="8"/>
  <c r="NHU1331" i="8"/>
  <c r="NIF1331" i="8"/>
  <c r="NIJ1331" i="8"/>
  <c r="NIW1331" i="8"/>
  <c r="NJA1331" i="8"/>
  <c r="NJL1331" i="8"/>
  <c r="NJP1331" i="8"/>
  <c r="NKC1331" i="8"/>
  <c r="NKG1331" i="8"/>
  <c r="NKR1331" i="8"/>
  <c r="NKV1331" i="8"/>
  <c r="NLI1331" i="8"/>
  <c r="NLM1331" i="8"/>
  <c r="NLX1331" i="8"/>
  <c r="NMB1331" i="8"/>
  <c r="NMO1331" i="8"/>
  <c r="NMS1331" i="8"/>
  <c r="NND1331" i="8"/>
  <c r="NNH1331" i="8"/>
  <c r="NNU1331" i="8"/>
  <c r="NNY1331" i="8"/>
  <c r="NOJ1331" i="8"/>
  <c r="NON1331" i="8"/>
  <c r="NPA1331" i="8"/>
  <c r="NPE1331" i="8"/>
  <c r="NPP1331" i="8"/>
  <c r="NPT1331" i="8"/>
  <c r="NQG1331" i="8"/>
  <c r="NQK1331" i="8"/>
  <c r="NQV1331" i="8"/>
  <c r="NQZ1331" i="8"/>
  <c r="NRM1331" i="8"/>
  <c r="NRQ1331" i="8"/>
  <c r="NSB1331" i="8"/>
  <c r="NSF1331" i="8"/>
  <c r="NSS1331" i="8"/>
  <c r="NSW1331" i="8"/>
  <c r="NTH1331" i="8"/>
  <c r="NTL1331" i="8"/>
  <c r="NTY1331" i="8"/>
  <c r="NUC1331" i="8"/>
  <c r="NUN1331" i="8"/>
  <c r="NUR1331" i="8"/>
  <c r="NVE1331" i="8"/>
  <c r="NVI1331" i="8"/>
  <c r="NVT1331" i="8"/>
  <c r="NVX1331" i="8"/>
  <c r="NWK1331" i="8"/>
  <c r="NWO1331" i="8"/>
  <c r="NWZ1331" i="8"/>
  <c r="NXD1331" i="8"/>
  <c r="NXQ1331" i="8"/>
  <c r="NXU1331" i="8"/>
  <c r="NYF1331" i="8"/>
  <c r="NYJ1331" i="8"/>
  <c r="NYW1331" i="8"/>
  <c r="NZA1331" i="8"/>
  <c r="NZL1331" i="8"/>
  <c r="NZP1331" i="8"/>
  <c r="OAC1331" i="8"/>
  <c r="OAG1331" i="8"/>
  <c r="OAR1331" i="8"/>
  <c r="OAV1331" i="8"/>
  <c r="OBI1331" i="8"/>
  <c r="OBM1331" i="8"/>
  <c r="OBX1331" i="8"/>
  <c r="OCB1331" i="8"/>
  <c r="OCO1331" i="8"/>
  <c r="OCS1331" i="8"/>
  <c r="ODD1331" i="8"/>
  <c r="ODH1331" i="8"/>
  <c r="ODU1331" i="8"/>
  <c r="ODY1331" i="8"/>
  <c r="OEJ1331" i="8"/>
  <c r="OEN1331" i="8"/>
  <c r="OFA1331" i="8"/>
  <c r="OFE1331" i="8"/>
  <c r="OFP1331" i="8"/>
  <c r="OFT1331" i="8"/>
  <c r="OGG1331" i="8"/>
  <c r="OGK1331" i="8"/>
  <c r="OGV1331" i="8"/>
  <c r="OGZ1331" i="8"/>
  <c r="OHM1331" i="8"/>
  <c r="OHQ1331" i="8"/>
  <c r="OIB1331" i="8"/>
  <c r="OIF1331" i="8"/>
  <c r="OIS1331" i="8"/>
  <c r="OIW1331" i="8"/>
  <c r="OJH1331" i="8"/>
  <c r="OJL1331" i="8"/>
  <c r="OJY1331" i="8"/>
  <c r="OKC1331" i="8"/>
  <c r="OKN1331" i="8"/>
  <c r="OKR1331" i="8"/>
  <c r="OLE1331" i="8"/>
  <c r="OLI1331" i="8"/>
  <c r="OLT1331" i="8"/>
  <c r="OLX1331" i="8"/>
  <c r="OMK1331" i="8"/>
  <c r="OMO1331" i="8"/>
  <c r="OMZ1331" i="8"/>
  <c r="OND1331" i="8"/>
  <c r="ONQ1331" i="8"/>
  <c r="ONU1331" i="8"/>
  <c r="OOF1331" i="8"/>
  <c r="OOJ1331" i="8"/>
  <c r="OOW1331" i="8"/>
  <c r="OPA1331" i="8"/>
  <c r="OPL1331" i="8"/>
  <c r="OPP1331" i="8"/>
  <c r="OQC1331" i="8"/>
  <c r="OQG1331" i="8"/>
  <c r="OQR1331" i="8"/>
  <c r="OQV1331" i="8"/>
  <c r="ORI1331" i="8"/>
  <c r="ORM1331" i="8"/>
  <c r="ORX1331" i="8"/>
  <c r="OSB1331" i="8"/>
  <c r="OSO1331" i="8"/>
  <c r="OSS1331" i="8"/>
  <c r="OTD1331" i="8"/>
  <c r="OTH1331" i="8"/>
  <c r="OTU1331" i="8"/>
  <c r="OTY1331" i="8"/>
  <c r="OUJ1331" i="8"/>
  <c r="OUN1331" i="8"/>
  <c r="OVA1331" i="8"/>
  <c r="OVE1331" i="8"/>
  <c r="OVP1331" i="8"/>
  <c r="OVT1331" i="8"/>
  <c r="OWG1331" i="8"/>
  <c r="OWK1331" i="8"/>
  <c r="OWV1331" i="8"/>
  <c r="OWZ1331" i="8"/>
  <c r="OXM1331" i="8"/>
  <c r="OXQ1331" i="8"/>
  <c r="OYB1331" i="8"/>
  <c r="OYF1331" i="8"/>
  <c r="OYS1331" i="8"/>
  <c r="OYW1331" i="8"/>
  <c r="OZH1331" i="8"/>
  <c r="OZL1331" i="8"/>
  <c r="OZY1331" i="8"/>
  <c r="PAC1331" i="8"/>
  <c r="PAN1331" i="8"/>
  <c r="PAR1331" i="8"/>
  <c r="PBE1331" i="8"/>
  <c r="PBI1331" i="8"/>
  <c r="PBT1331" i="8"/>
  <c r="PBX1331" i="8"/>
  <c r="PCK1331" i="8"/>
  <c r="PCO1331" i="8"/>
  <c r="PCZ1331" i="8"/>
  <c r="PDD1331" i="8"/>
  <c r="PDQ1331" i="8"/>
  <c r="PDU1331" i="8"/>
  <c r="PEF1331" i="8"/>
  <c r="PEJ1331" i="8"/>
  <c r="PEW1331" i="8"/>
  <c r="PFA1331" i="8"/>
  <c r="PFL1331" i="8"/>
  <c r="PFP1331" i="8"/>
  <c r="PGC1331" i="8"/>
  <c r="PGG1331" i="8"/>
  <c r="PGR1331" i="8"/>
  <c r="PGV1331" i="8"/>
  <c r="PHI1331" i="8"/>
  <c r="PHM1331" i="8"/>
  <c r="PHX1331" i="8"/>
  <c r="PIB1331" i="8"/>
  <c r="PIO1331" i="8"/>
  <c r="PIS1331" i="8"/>
  <c r="PJD1331" i="8"/>
  <c r="PJH1331" i="8"/>
  <c r="PJU1331" i="8"/>
  <c r="PJY1331" i="8"/>
  <c r="PKJ1331" i="8"/>
  <c r="PKN1331" i="8"/>
  <c r="PLA1331" i="8"/>
  <c r="PLE1331" i="8"/>
  <c r="PLP1331" i="8"/>
  <c r="PLT1331" i="8"/>
  <c r="PMG1331" i="8"/>
  <c r="PMK1331" i="8"/>
  <c r="PMV1331" i="8"/>
  <c r="PMZ1331" i="8"/>
  <c r="PNM1331" i="8"/>
  <c r="PNQ1331" i="8"/>
  <c r="POB1331" i="8"/>
  <c r="POF1331" i="8"/>
  <c r="POS1331" i="8"/>
  <c r="POW1331" i="8"/>
  <c r="PPH1331" i="8"/>
  <c r="PPL1331" i="8"/>
  <c r="PPY1331" i="8"/>
  <c r="PQC1331" i="8"/>
  <c r="PQN1331" i="8"/>
  <c r="PQR1331" i="8"/>
  <c r="PRE1331" i="8"/>
  <c r="PRI1331" i="8"/>
  <c r="PRT1331" i="8"/>
  <c r="PRX1331" i="8"/>
  <c r="PSK1331" i="8"/>
  <c r="PSO1331" i="8"/>
  <c r="PSZ1331" i="8"/>
  <c r="PTD1331" i="8"/>
  <c r="PTQ1331" i="8"/>
  <c r="PTU1331" i="8"/>
  <c r="PUF1331" i="8"/>
  <c r="PUJ1331" i="8"/>
  <c r="PUW1331" i="8"/>
  <c r="PVA1331" i="8"/>
  <c r="PVL1331" i="8"/>
  <c r="PVP1331" i="8"/>
  <c r="PWC1331" i="8"/>
  <c r="PWG1331" i="8"/>
  <c r="PWR1331" i="8"/>
  <c r="PWV1331" i="8"/>
  <c r="PXI1331" i="8"/>
  <c r="PXM1331" i="8"/>
  <c r="PXX1331" i="8"/>
  <c r="PYB1331" i="8"/>
  <c r="PYO1331" i="8"/>
  <c r="PYS1331" i="8"/>
  <c r="PZD1331" i="8"/>
  <c r="PZH1331" i="8"/>
  <c r="PZU1331" i="8"/>
  <c r="PZY1331" i="8"/>
  <c r="QAJ1331" i="8"/>
  <c r="QAN1331" i="8"/>
  <c r="QBA1331" i="8"/>
  <c r="QBE1331" i="8"/>
  <c r="QBP1331" i="8"/>
  <c r="QBT1331" i="8"/>
  <c r="QCG1331" i="8"/>
  <c r="QCK1331" i="8"/>
  <c r="QCV1331" i="8"/>
  <c r="QCZ1331" i="8"/>
  <c r="QDM1331" i="8"/>
  <c r="QDQ1331" i="8"/>
  <c r="QEB1331" i="8"/>
  <c r="QEF1331" i="8"/>
  <c r="QES1331" i="8"/>
  <c r="QEW1331" i="8"/>
  <c r="QFH1331" i="8"/>
  <c r="QFL1331" i="8"/>
  <c r="QFY1331" i="8"/>
  <c r="QGC1331" i="8"/>
  <c r="QGN1331" i="8"/>
  <c r="QGR1331" i="8"/>
  <c r="QHE1331" i="8"/>
  <c r="QHI1331" i="8"/>
  <c r="QHT1331" i="8"/>
  <c r="QHX1331" i="8"/>
  <c r="QIK1331" i="8"/>
  <c r="QIO1331" i="8"/>
  <c r="QIZ1331" i="8"/>
  <c r="QJD1331" i="8"/>
  <c r="QJQ1331" i="8"/>
  <c r="QJU1331" i="8"/>
  <c r="QKF1331" i="8"/>
  <c r="QKJ1331" i="8"/>
  <c r="QKW1331" i="8"/>
  <c r="QLA1331" i="8"/>
  <c r="QLL1331" i="8"/>
  <c r="QLP1331" i="8"/>
  <c r="QMC1331" i="8"/>
  <c r="QMG1331" i="8"/>
  <c r="QMR1331" i="8"/>
  <c r="QMV1331" i="8"/>
  <c r="QNI1331" i="8"/>
  <c r="QNM1331" i="8"/>
  <c r="QNX1331" i="8"/>
  <c r="QOB1331" i="8"/>
  <c r="QOO1331" i="8"/>
  <c r="QOS1331" i="8"/>
  <c r="QPD1331" i="8"/>
  <c r="QPH1331" i="8"/>
  <c r="QPU1331" i="8"/>
  <c r="QPY1331" i="8"/>
  <c r="QQJ1331" i="8"/>
  <c r="QQN1331" i="8"/>
  <c r="QRA1331" i="8"/>
  <c r="QRE1331" i="8"/>
  <c r="QRP1331" i="8"/>
  <c r="QRT1331" i="8"/>
  <c r="QSG1331" i="8"/>
  <c r="QSK1331" i="8"/>
  <c r="QSV1331" i="8"/>
  <c r="QSZ1331" i="8"/>
  <c r="QTM1331" i="8"/>
  <c r="QTQ1331" i="8"/>
  <c r="QUB1331" i="8"/>
  <c r="QUF1331" i="8"/>
  <c r="QUS1331" i="8"/>
  <c r="QUW1331" i="8"/>
  <c r="QVH1331" i="8"/>
  <c r="QVL1331" i="8"/>
  <c r="QVY1331" i="8"/>
  <c r="QWC1331" i="8"/>
  <c r="QWN1331" i="8"/>
  <c r="QWR1331" i="8"/>
  <c r="QXE1331" i="8"/>
  <c r="QXI1331" i="8"/>
  <c r="QXT1331" i="8"/>
  <c r="QXX1331" i="8"/>
  <c r="QYK1331" i="8"/>
  <c r="QYO1331" i="8"/>
  <c r="QYZ1331" i="8"/>
  <c r="QZD1331" i="8"/>
  <c r="QZQ1331" i="8"/>
  <c r="QZU1331" i="8"/>
  <c r="RAF1331" i="8"/>
  <c r="RAJ1331" i="8"/>
  <c r="RAW1331" i="8"/>
  <c r="RBA1331" i="8"/>
  <c r="RBL1331" i="8"/>
  <c r="RBP1331" i="8"/>
  <c r="RCC1331" i="8"/>
  <c r="RCG1331" i="8"/>
  <c r="RCR1331" i="8"/>
  <c r="RCV1331" i="8"/>
  <c r="RDI1331" i="8"/>
  <c r="RDM1331" i="8"/>
  <c r="RDX1331" i="8"/>
  <c r="REB1331" i="8"/>
  <c r="REO1331" i="8"/>
  <c r="RES1331" i="8"/>
  <c r="RFD1331" i="8"/>
  <c r="RFH1331" i="8"/>
  <c r="RFU1331" i="8"/>
  <c r="RFY1331" i="8"/>
  <c r="RGJ1331" i="8"/>
  <c r="RGN1331" i="8"/>
  <c r="RHA1331" i="8"/>
  <c r="RHE1331" i="8"/>
  <c r="RHP1331" i="8"/>
  <c r="RHT1331" i="8"/>
  <c r="RIG1331" i="8"/>
  <c r="RIK1331" i="8"/>
  <c r="RIV1331" i="8"/>
  <c r="RIZ1331" i="8"/>
  <c r="RJM1331" i="8"/>
  <c r="RJQ1331" i="8"/>
  <c r="RKB1331" i="8"/>
  <c r="RKF1331" i="8"/>
  <c r="RKS1331" i="8"/>
  <c r="RKW1331" i="8"/>
  <c r="RLH1331" i="8"/>
  <c r="RLL1331" i="8"/>
  <c r="RLY1331" i="8"/>
  <c r="RMC1331" i="8"/>
  <c r="RMN1331" i="8"/>
  <c r="RMR1331" i="8"/>
  <c r="RNE1331" i="8"/>
  <c r="RNI1331" i="8"/>
  <c r="RNT1331" i="8"/>
  <c r="RNX1331" i="8"/>
  <c r="ROK1331" i="8"/>
  <c r="ROO1331" i="8"/>
  <c r="ROZ1331" i="8"/>
  <c r="RPD1331" i="8"/>
  <c r="RPQ1331" i="8"/>
  <c r="RPU1331" i="8"/>
  <c r="RQF1331" i="8"/>
  <c r="RQJ1331" i="8"/>
  <c r="RQW1331" i="8"/>
  <c r="RRA1331" i="8"/>
  <c r="RRL1331" i="8"/>
  <c r="RRP1331" i="8"/>
  <c r="RSC1331" i="8"/>
  <c r="RSG1331" i="8"/>
  <c r="RSR1331" i="8"/>
  <c r="RSV1331" i="8"/>
  <c r="RTI1331" i="8"/>
  <c r="RTM1331" i="8"/>
  <c r="RTX1331" i="8"/>
  <c r="RUB1331" i="8"/>
  <c r="RUO1331" i="8"/>
  <c r="RUS1331" i="8"/>
  <c r="RVD1331" i="8"/>
  <c r="RVH1331" i="8"/>
  <c r="RVU1331" i="8"/>
  <c r="RVY1331" i="8"/>
  <c r="RWJ1331" i="8"/>
  <c r="RWN1331" i="8"/>
  <c r="RXA1331" i="8"/>
  <c r="RXE1331" i="8"/>
  <c r="RXP1331" i="8"/>
  <c r="RXT1331" i="8"/>
  <c r="RYG1331" i="8"/>
  <c r="RYK1331" i="8"/>
  <c r="RYV1331" i="8"/>
  <c r="RYZ1331" i="8"/>
  <c r="RZM1331" i="8"/>
  <c r="RZQ1331" i="8"/>
  <c r="SAB1331" i="8"/>
  <c r="SAF1331" i="8"/>
  <c r="SAS1331" i="8"/>
  <c r="SAW1331" i="8"/>
  <c r="SBH1331" i="8"/>
  <c r="SBL1331" i="8"/>
  <c r="SBY1331" i="8"/>
  <c r="SCC1331" i="8"/>
  <c r="SCN1331" i="8"/>
  <c r="SCR1331" i="8"/>
  <c r="SDE1331" i="8"/>
  <c r="SDI1331" i="8"/>
  <c r="SDT1331" i="8"/>
  <c r="SDX1331" i="8"/>
  <c r="SEK1331" i="8"/>
  <c r="SEO1331" i="8"/>
  <c r="SEZ1331" i="8"/>
  <c r="SFD1331" i="8"/>
  <c r="SFQ1331" i="8"/>
  <c r="SFU1331" i="8"/>
  <c r="SGF1331" i="8"/>
  <c r="SGJ1331" i="8"/>
  <c r="SGW1331" i="8"/>
  <c r="SHA1331" i="8"/>
  <c r="SHL1331" i="8"/>
  <c r="SHP1331" i="8"/>
  <c r="SIC1331" i="8"/>
  <c r="SIG1331" i="8"/>
  <c r="SIR1331" i="8"/>
  <c r="SIV1331" i="8"/>
  <c r="SJI1331" i="8"/>
  <c r="SJM1331" i="8"/>
  <c r="SJX1331" i="8"/>
  <c r="SKB1331" i="8"/>
  <c r="SKO1331" i="8"/>
  <c r="SKS1331" i="8"/>
  <c r="SLD1331" i="8"/>
  <c r="SLH1331" i="8"/>
  <c r="SLU1331" i="8"/>
  <c r="SLY1331" i="8"/>
  <c r="SMJ1331" i="8"/>
  <c r="SMN1331" i="8"/>
  <c r="SNA1331" i="8"/>
  <c r="SNE1331" i="8"/>
  <c r="SNP1331" i="8"/>
  <c r="SNT1331" i="8"/>
  <c r="SOG1331" i="8"/>
  <c r="SOK1331" i="8"/>
  <c r="SOV1331" i="8"/>
  <c r="SOZ1331" i="8"/>
  <c r="SPM1331" i="8"/>
  <c r="SPQ1331" i="8"/>
  <c r="SQB1331" i="8"/>
  <c r="SQF1331" i="8"/>
  <c r="SQS1331" i="8"/>
  <c r="SQW1331" i="8"/>
  <c r="SRH1331" i="8"/>
  <c r="SRL1331" i="8"/>
  <c r="SRY1331" i="8"/>
  <c r="SSC1331" i="8"/>
  <c r="SSN1331" i="8"/>
  <c r="SSR1331" i="8"/>
  <c r="STE1331" i="8"/>
  <c r="STI1331" i="8"/>
  <c r="STT1331" i="8"/>
  <c r="STX1331" i="8"/>
  <c r="SUK1331" i="8"/>
  <c r="SUO1331" i="8"/>
  <c r="SUZ1331" i="8"/>
  <c r="SVD1331" i="8"/>
  <c r="SVQ1331" i="8"/>
  <c r="SVU1331" i="8"/>
  <c r="SWF1331" i="8"/>
  <c r="SWJ1331" i="8"/>
  <c r="SWW1331" i="8"/>
  <c r="SXA1331" i="8"/>
  <c r="SXL1331" i="8"/>
  <c r="SXP1331" i="8"/>
  <c r="SYC1331" i="8"/>
  <c r="SYG1331" i="8"/>
  <c r="SYR1331" i="8"/>
  <c r="SYV1331" i="8"/>
  <c r="SZI1331" i="8"/>
  <c r="SZM1331" i="8"/>
  <c r="SZX1331" i="8"/>
  <c r="TAB1331" i="8"/>
  <c r="TAO1331" i="8"/>
  <c r="TAS1331" i="8"/>
  <c r="TBD1331" i="8"/>
  <c r="TBH1331" i="8"/>
  <c r="TBU1331" i="8"/>
  <c r="TBY1331" i="8"/>
  <c r="TCJ1331" i="8"/>
  <c r="TCN1331" i="8"/>
  <c r="TDA1331" i="8"/>
  <c r="TDE1331" i="8"/>
  <c r="TDP1331" i="8"/>
  <c r="TDT1331" i="8"/>
  <c r="TEG1331" i="8"/>
  <c r="TEK1331" i="8"/>
  <c r="TEV1331" i="8"/>
  <c r="TEZ1331" i="8"/>
  <c r="TFM1331" i="8"/>
  <c r="TFQ1331" i="8"/>
  <c r="TGB1331" i="8"/>
  <c r="TGF1331" i="8"/>
  <c r="TGS1331" i="8"/>
  <c r="TGW1331" i="8"/>
  <c r="THH1331" i="8"/>
  <c r="THL1331" i="8"/>
  <c r="THY1331" i="8"/>
  <c r="TIC1331" i="8"/>
  <c r="TIN1331" i="8"/>
  <c r="TIR1331" i="8"/>
  <c r="TJE1331" i="8"/>
  <c r="TJI1331" i="8"/>
  <c r="TJT1331" i="8"/>
  <c r="TJX1331" i="8"/>
  <c r="TKK1331" i="8"/>
  <c r="TKO1331" i="8"/>
  <c r="TKZ1331" i="8"/>
  <c r="TLD1331" i="8"/>
  <c r="TLQ1331" i="8"/>
  <c r="TLU1331" i="8"/>
  <c r="TMF1331" i="8"/>
  <c r="TMJ1331" i="8"/>
  <c r="TMW1331" i="8"/>
  <c r="TNA1331" i="8"/>
  <c r="TNL1331" i="8"/>
  <c r="TNP1331" i="8"/>
  <c r="TOC1331" i="8"/>
  <c r="TOG1331" i="8"/>
  <c r="TOR1331" i="8"/>
  <c r="TOV1331" i="8"/>
  <c r="TPI1331" i="8"/>
  <c r="TPM1331" i="8"/>
  <c r="TPX1331" i="8"/>
  <c r="TQB1331" i="8"/>
  <c r="TQO1331" i="8"/>
  <c r="TQS1331" i="8"/>
  <c r="TRD1331" i="8"/>
  <c r="TRH1331" i="8"/>
  <c r="TRU1331" i="8"/>
  <c r="TRY1331" i="8"/>
  <c r="TSJ1331" i="8"/>
  <c r="TSN1331" i="8"/>
  <c r="TTA1331" i="8"/>
  <c r="TTE1331" i="8"/>
  <c r="TTP1331" i="8"/>
  <c r="TTT1331" i="8"/>
  <c r="TUG1331" i="8"/>
  <c r="TUK1331" i="8"/>
  <c r="TUV1331" i="8"/>
  <c r="TUZ1331" i="8"/>
  <c r="TVM1331" i="8"/>
  <c r="TVQ1331" i="8"/>
  <c r="TWB1331" i="8"/>
  <c r="TWF1331" i="8"/>
  <c r="TWS1331" i="8"/>
  <c r="TWW1331" i="8"/>
  <c r="TXH1331" i="8"/>
  <c r="TXL1331" i="8"/>
  <c r="TXY1331" i="8"/>
  <c r="TYC1331" i="8"/>
  <c r="TYN1331" i="8"/>
  <c r="TYR1331" i="8"/>
  <c r="TZE1331" i="8"/>
  <c r="TZI1331" i="8"/>
  <c r="TZT1331" i="8"/>
  <c r="TZX1331" i="8"/>
  <c r="UAK1331" i="8"/>
  <c r="UAO1331" i="8"/>
  <c r="UAZ1331" i="8"/>
  <c r="UBD1331" i="8"/>
  <c r="UBQ1331" i="8"/>
  <c r="UBU1331" i="8"/>
  <c r="UCF1331" i="8"/>
  <c r="UCJ1331" i="8"/>
  <c r="UCW1331" i="8"/>
  <c r="UDA1331" i="8"/>
  <c r="UDL1331" i="8"/>
  <c r="UDP1331" i="8"/>
  <c r="UEC1331" i="8"/>
  <c r="UEG1331" i="8"/>
  <c r="UER1331" i="8"/>
  <c r="UEV1331" i="8"/>
  <c r="UFI1331" i="8"/>
  <c r="UFM1331" i="8"/>
  <c r="UFX1331" i="8"/>
  <c r="UGB1331" i="8"/>
  <c r="UGO1331" i="8"/>
  <c r="UGS1331" i="8"/>
  <c r="UHD1331" i="8"/>
  <c r="UHH1331" i="8"/>
  <c r="UHU1331" i="8"/>
  <c r="UHY1331" i="8"/>
  <c r="UIJ1331" i="8"/>
  <c r="UIN1331" i="8"/>
  <c r="UJA1331" i="8"/>
  <c r="UJE1331" i="8"/>
  <c r="UJP1331" i="8"/>
  <c r="UJT1331" i="8"/>
  <c r="UKG1331" i="8"/>
  <c r="UKK1331" i="8"/>
  <c r="UKV1331" i="8"/>
  <c r="UKZ1331" i="8"/>
  <c r="ULM1331" i="8"/>
  <c r="ULQ1331" i="8"/>
  <c r="UMB1331" i="8"/>
  <c r="UMF1331" i="8"/>
  <c r="UMS1331" i="8"/>
  <c r="UMW1331" i="8"/>
  <c r="UNH1331" i="8"/>
  <c r="UNL1331" i="8"/>
  <c r="UNY1331" i="8"/>
  <c r="UOC1331" i="8"/>
  <c r="UON1331" i="8"/>
  <c r="UOR1331" i="8"/>
  <c r="UPE1331" i="8"/>
  <c r="UPI1331" i="8"/>
  <c r="UPT1331" i="8"/>
  <c r="UPX1331" i="8"/>
  <c r="UQK1331" i="8"/>
  <c r="UQO1331" i="8"/>
  <c r="UQZ1331" i="8"/>
  <c r="URD1331" i="8"/>
  <c r="URQ1331" i="8"/>
  <c r="URU1331" i="8"/>
  <c r="USF1331" i="8"/>
  <c r="USJ1331" i="8"/>
  <c r="USW1331" i="8"/>
  <c r="UTA1331" i="8"/>
  <c r="UTL1331" i="8"/>
  <c r="UTP1331" i="8"/>
  <c r="UUC1331" i="8"/>
  <c r="UUG1331" i="8"/>
  <c r="UUR1331" i="8"/>
  <c r="UUV1331" i="8"/>
  <c r="UVI1331" i="8"/>
  <c r="UVM1331" i="8"/>
  <c r="UVX1331" i="8"/>
  <c r="UWB1331" i="8"/>
  <c r="UWO1331" i="8"/>
  <c r="UWS1331" i="8"/>
  <c r="UXD1331" i="8"/>
  <c r="UXH1331" i="8"/>
  <c r="UXU1331" i="8"/>
  <c r="UXY1331" i="8"/>
  <c r="UYJ1331" i="8"/>
  <c r="UYN1331" i="8"/>
  <c r="UZA1331" i="8"/>
  <c r="UZE1331" i="8"/>
  <c r="UZP1331" i="8"/>
  <c r="UZT1331" i="8"/>
  <c r="VAG1331" i="8"/>
  <c r="VAK1331" i="8"/>
  <c r="VAV1331" i="8"/>
  <c r="VAZ1331" i="8"/>
  <c r="VBM1331" i="8"/>
  <c r="VBQ1331" i="8"/>
  <c r="VCB1331" i="8"/>
  <c r="VCF1331" i="8"/>
  <c r="VCS1331" i="8"/>
  <c r="VCW1331" i="8"/>
  <c r="VDH1331" i="8"/>
  <c r="VDL1331" i="8"/>
  <c r="VDY1331" i="8"/>
  <c r="VEC1331" i="8"/>
  <c r="VEN1331" i="8"/>
  <c r="VER1331" i="8"/>
  <c r="VFE1331" i="8"/>
  <c r="VFI1331" i="8"/>
  <c r="VFT1331" i="8"/>
  <c r="VFX1331" i="8"/>
  <c r="VGK1331" i="8"/>
  <c r="VGO1331" i="8"/>
  <c r="VGZ1331" i="8"/>
  <c r="VHD1331" i="8"/>
  <c r="VHQ1331" i="8"/>
  <c r="VHU1331" i="8"/>
  <c r="VIF1331" i="8"/>
  <c r="VIJ1331" i="8"/>
  <c r="VIW1331" i="8"/>
  <c r="VJA1331" i="8"/>
  <c r="VJL1331" i="8"/>
  <c r="VJP1331" i="8"/>
  <c r="VKC1331" i="8"/>
  <c r="VKG1331" i="8"/>
  <c r="VKR1331" i="8"/>
  <c r="VKV1331" i="8"/>
  <c r="VLI1331" i="8"/>
  <c r="VLM1331" i="8"/>
  <c r="VLX1331" i="8"/>
  <c r="VMB1331" i="8"/>
  <c r="VMO1331" i="8"/>
  <c r="VMS1331" i="8"/>
  <c r="VND1331" i="8"/>
  <c r="VNH1331" i="8"/>
  <c r="VNU1331" i="8"/>
  <c r="VNY1331" i="8"/>
  <c r="VOJ1331" i="8"/>
  <c r="VON1331" i="8"/>
  <c r="VPA1331" i="8"/>
  <c r="VPE1331" i="8"/>
  <c r="VPP1331" i="8"/>
  <c r="VPT1331" i="8"/>
  <c r="VQG1331" i="8"/>
  <c r="VQK1331" i="8"/>
  <c r="VQV1331" i="8"/>
  <c r="VQZ1331" i="8"/>
  <c r="VRM1331" i="8"/>
  <c r="VRQ1331" i="8"/>
  <c r="VSB1331" i="8"/>
  <c r="VSF1331" i="8"/>
  <c r="VSS1331" i="8"/>
  <c r="VSW1331" i="8"/>
  <c r="VTH1331" i="8"/>
  <c r="VTL1331" i="8"/>
  <c r="VTY1331" i="8"/>
  <c r="VUC1331" i="8"/>
  <c r="VUN1331" i="8"/>
  <c r="VUR1331" i="8"/>
  <c r="VVE1331" i="8"/>
  <c r="VVI1331" i="8"/>
  <c r="VVT1331" i="8"/>
  <c r="VVX1331" i="8"/>
  <c r="VWK1331" i="8"/>
  <c r="VWO1331" i="8"/>
  <c r="VWZ1331" i="8"/>
  <c r="VXD1331" i="8"/>
  <c r="VXQ1331" i="8"/>
  <c r="VXU1331" i="8"/>
  <c r="VYF1331" i="8"/>
  <c r="VYJ1331" i="8"/>
  <c r="VYW1331" i="8"/>
  <c r="VZA1331" i="8"/>
  <c r="VZL1331" i="8"/>
  <c r="VZP1331" i="8"/>
  <c r="WAC1331" i="8"/>
  <c r="WAG1331" i="8"/>
  <c r="WAR1331" i="8"/>
  <c r="WAV1331" i="8"/>
  <c r="WBI1331" i="8"/>
  <c r="WBM1331" i="8"/>
  <c r="WBX1331" i="8"/>
  <c r="WCB1331" i="8"/>
  <c r="WCO1331" i="8"/>
  <c r="WCS1331" i="8"/>
  <c r="WDD1331" i="8"/>
  <c r="WDH1331" i="8"/>
  <c r="WDU1331" i="8"/>
  <c r="WDY1331" i="8"/>
  <c r="WEJ1331" i="8"/>
  <c r="WEN1331" i="8"/>
  <c r="WFA1331" i="8"/>
  <c r="WFE1331" i="8"/>
  <c r="WFP1331" i="8"/>
  <c r="WFT1331" i="8"/>
  <c r="WGG1331" i="8"/>
  <c r="WGK1331" i="8"/>
  <c r="WGV1331" i="8"/>
  <c r="WGZ1331" i="8"/>
  <c r="WHM1331" i="8"/>
  <c r="WHQ1331" i="8"/>
  <c r="WIB1331" i="8"/>
  <c r="WIF1331" i="8"/>
  <c r="WIS1331" i="8"/>
  <c r="WIW1331" i="8"/>
  <c r="WJH1331" i="8"/>
  <c r="WJL1331" i="8"/>
  <c r="WJY1331" i="8"/>
  <c r="WKC1331" i="8"/>
  <c r="WKN1331" i="8"/>
  <c r="WKR1331" i="8"/>
  <c r="WLE1331" i="8"/>
  <c r="WLI1331" i="8"/>
  <c r="WLT1331" i="8"/>
  <c r="WLX1331" i="8"/>
  <c r="WMK1331" i="8"/>
  <c r="WMO1331" i="8"/>
  <c r="WMZ1331" i="8"/>
  <c r="WND1331" i="8"/>
  <c r="WNQ1331" i="8"/>
  <c r="WNU1331" i="8"/>
  <c r="WOF1331" i="8"/>
  <c r="WOJ1331" i="8"/>
  <c r="WOW1331" i="8"/>
  <c r="WPA1331" i="8"/>
  <c r="WPL1331" i="8"/>
  <c r="WPP1331" i="8"/>
  <c r="WQC1331" i="8"/>
  <c r="WQG1331" i="8"/>
  <c r="WQR1331" i="8"/>
  <c r="WQV1331" i="8"/>
  <c r="WRI1331" i="8"/>
  <c r="WRM1331" i="8"/>
  <c r="WRX1331" i="8"/>
  <c r="WSB1331" i="8"/>
  <c r="WSO1331" i="8"/>
  <c r="WSS1331" i="8"/>
  <c r="WTD1331" i="8"/>
  <c r="WTH1331" i="8"/>
  <c r="WTU1331" i="8"/>
  <c r="WTY1331" i="8"/>
  <c r="WUJ1331" i="8"/>
  <c r="WUN1331" i="8"/>
  <c r="WVA1331" i="8"/>
  <c r="WVE1331" i="8"/>
  <c r="WVP1331" i="8"/>
  <c r="WVT1331" i="8"/>
  <c r="WWG1331" i="8"/>
  <c r="WWK1331" i="8"/>
  <c r="WWV1331" i="8"/>
  <c r="WWZ1331" i="8"/>
  <c r="WXM1331" i="8"/>
  <c r="WXQ1331" i="8"/>
  <c r="WYB1331" i="8"/>
  <c r="WYF1331" i="8"/>
  <c r="WYS1331" i="8"/>
  <c r="WYW1331" i="8"/>
  <c r="WZH1331" i="8"/>
  <c r="WZL1331" i="8"/>
  <c r="WZY1331" i="8"/>
  <c r="XAC1331" i="8"/>
  <c r="XAN1331" i="8"/>
  <c r="XAR1331" i="8"/>
  <c r="XBE1331" i="8"/>
  <c r="XBI1331" i="8"/>
  <c r="XBT1331" i="8"/>
  <c r="XBX1331" i="8"/>
  <c r="XCK1331" i="8"/>
  <c r="XCO1331" i="8"/>
  <c r="XCZ1331" i="8"/>
  <c r="XDD1331" i="8"/>
  <c r="XDQ1331" i="8"/>
  <c r="XDU1331" i="8"/>
  <c r="XEF1331" i="8"/>
  <c r="XEJ1331" i="8"/>
  <c r="XEW1331" i="8"/>
  <c r="XFA1331" i="8"/>
  <c r="L1339" i="8"/>
  <c r="G591" i="7"/>
  <c r="AC1339" i="8"/>
  <c r="AC1336" i="8"/>
  <c r="AR1339" i="8"/>
  <c r="AR1336" i="8"/>
  <c r="BI1339" i="8"/>
  <c r="BI1336" i="8"/>
  <c r="BX1339" i="8"/>
  <c r="BX1336" i="8"/>
  <c r="CO1339" i="8"/>
  <c r="CO1336" i="8"/>
  <c r="DD1339" i="8"/>
  <c r="DD1336" i="8"/>
  <c r="DU1339" i="8"/>
  <c r="DU1336" i="8"/>
  <c r="EJ1339" i="8"/>
  <c r="EJ1336" i="8"/>
  <c r="FA1339" i="8"/>
  <c r="FA1336" i="8"/>
  <c r="FP1339" i="8"/>
  <c r="FP1336" i="8"/>
  <c r="GG1339" i="8"/>
  <c r="GG1336" i="8"/>
  <c r="GV1339" i="8"/>
  <c r="GV1336" i="8"/>
  <c r="HM1339" i="8"/>
  <c r="HM1336" i="8"/>
  <c r="IB1339" i="8"/>
  <c r="IB1336" i="8"/>
  <c r="IS1339" i="8"/>
  <c r="IS1336" i="8"/>
  <c r="JH1339" i="8"/>
  <c r="JH1336" i="8"/>
  <c r="JY1339" i="8"/>
  <c r="JY1336" i="8"/>
  <c r="KN1339" i="8"/>
  <c r="KN1336" i="8"/>
  <c r="LE1339" i="8"/>
  <c r="LE1336" i="8"/>
  <c r="LT1339" i="8"/>
  <c r="LT1336" i="8"/>
  <c r="MK1339" i="8"/>
  <c r="MK1336" i="8"/>
  <c r="MZ1339" i="8"/>
  <c r="MZ1336" i="8"/>
  <c r="NQ1339" i="8"/>
  <c r="NQ1336" i="8"/>
  <c r="OF1339" i="8"/>
  <c r="OF1336" i="8"/>
  <c r="OW1339" i="8"/>
  <c r="OW1336" i="8"/>
  <c r="PL1339" i="8"/>
  <c r="PL1336" i="8"/>
  <c r="QC1339" i="8"/>
  <c r="QC1336" i="8"/>
  <c r="QR1339" i="8"/>
  <c r="QR1336" i="8"/>
  <c r="RI1339" i="8"/>
  <c r="RI1336" i="8"/>
  <c r="RX1339" i="8"/>
  <c r="RX1336" i="8"/>
  <c r="SO1339" i="8"/>
  <c r="SO1336" i="8"/>
  <c r="TD1339" i="8"/>
  <c r="TD1336" i="8"/>
  <c r="TU1339" i="8"/>
  <c r="TU1336" i="8"/>
  <c r="UJ1339" i="8"/>
  <c r="UJ1336" i="8"/>
  <c r="VA1339" i="8"/>
  <c r="VA1336" i="8"/>
  <c r="VP1339" i="8"/>
  <c r="VP1336" i="8"/>
  <c r="WG1339" i="8"/>
  <c r="WG1336" i="8"/>
  <c r="WV1339" i="8"/>
  <c r="WV1336" i="8"/>
  <c r="XM1339" i="8"/>
  <c r="XM1336" i="8"/>
  <c r="YB1339" i="8"/>
  <c r="YB1336" i="8"/>
  <c r="YS1339" i="8"/>
  <c r="YS1336" i="8"/>
  <c r="ZH1339" i="8"/>
  <c r="ZH1336" i="8"/>
  <c r="ZY1339" i="8"/>
  <c r="ZY1336" i="8"/>
  <c r="AAN1339" i="8"/>
  <c r="AAN1336" i="8"/>
  <c r="ABE1339" i="8"/>
  <c r="ABE1336" i="8"/>
  <c r="ABT1339" i="8"/>
  <c r="ABT1336" i="8"/>
  <c r="ACK1339" i="8"/>
  <c r="ACK1336" i="8"/>
  <c r="ACZ1339" i="8"/>
  <c r="ACZ1336" i="8"/>
  <c r="ADQ1339" i="8"/>
  <c r="ADQ1336" i="8"/>
  <c r="AEF1339" i="8"/>
  <c r="AEF1336" i="8"/>
  <c r="AEW1339" i="8"/>
  <c r="AEW1336" i="8"/>
  <c r="AFL1339" i="8"/>
  <c r="AFL1336" i="8"/>
  <c r="AGC1339" i="8"/>
  <c r="AGC1336" i="8"/>
  <c r="AGR1339" i="8"/>
  <c r="AGR1336" i="8"/>
  <c r="AHI1339" i="8"/>
  <c r="AHI1336" i="8"/>
  <c r="AHX1339" i="8"/>
  <c r="AHX1336" i="8"/>
  <c r="AIO1339" i="8"/>
  <c r="AIO1336" i="8"/>
  <c r="AJD1339" i="8"/>
  <c r="AJD1336" i="8"/>
  <c r="AJU1339" i="8"/>
  <c r="AJU1336" i="8"/>
  <c r="AKJ1339" i="8"/>
  <c r="AKJ1336" i="8"/>
  <c r="ALA1339" i="8"/>
  <c r="ALA1336" i="8"/>
  <c r="ALP1339" i="8"/>
  <c r="ALP1336" i="8"/>
  <c r="AMG1339" i="8"/>
  <c r="AMG1336" i="8"/>
  <c r="AMV1339" i="8"/>
  <c r="AMV1336" i="8"/>
  <c r="ANM1339" i="8"/>
  <c r="ANM1336" i="8"/>
  <c r="AOB1339" i="8"/>
  <c r="AOB1336" i="8"/>
  <c r="AOS1339" i="8"/>
  <c r="AOS1336" i="8"/>
  <c r="APH1339" i="8"/>
  <c r="APH1336" i="8"/>
  <c r="APY1339" i="8"/>
  <c r="APY1336" i="8"/>
  <c r="AQN1339" i="8"/>
  <c r="AQN1336" i="8"/>
  <c r="ARE1339" i="8"/>
  <c r="ARE1336" i="8"/>
  <c r="ART1339" i="8"/>
  <c r="ART1336" i="8"/>
  <c r="ASK1339" i="8"/>
  <c r="ASK1336" i="8"/>
  <c r="ASZ1339" i="8"/>
  <c r="ASZ1336" i="8"/>
  <c r="ATQ1339" i="8"/>
  <c r="ATQ1336" i="8"/>
  <c r="AUF1339" i="8"/>
  <c r="AUF1336" i="8"/>
  <c r="AUW1339" i="8"/>
  <c r="AUW1336" i="8"/>
  <c r="AVL1339" i="8"/>
  <c r="AVL1336" i="8"/>
  <c r="AWC1339" i="8"/>
  <c r="AWC1336" i="8"/>
  <c r="AWR1339" i="8"/>
  <c r="AWR1336" i="8"/>
  <c r="AXI1339" i="8"/>
  <c r="AXI1336" i="8"/>
  <c r="AXX1339" i="8"/>
  <c r="AXX1336" i="8"/>
  <c r="AYO1339" i="8"/>
  <c r="AYO1336" i="8"/>
  <c r="AZD1339" i="8"/>
  <c r="AZD1336" i="8"/>
  <c r="AZU1339" i="8"/>
  <c r="AZU1336" i="8"/>
  <c r="BAJ1339" i="8"/>
  <c r="BAJ1336" i="8"/>
  <c r="BBA1339" i="8"/>
  <c r="BBA1336" i="8"/>
  <c r="BBP1339" i="8"/>
  <c r="BBP1336" i="8"/>
  <c r="BCG1339" i="8"/>
  <c r="BCG1336" i="8"/>
  <c r="BCV1339" i="8"/>
  <c r="BCV1336" i="8"/>
  <c r="BDM1339" i="8"/>
  <c r="BDM1336" i="8"/>
  <c r="BEB1339" i="8"/>
  <c r="BEB1336" i="8"/>
  <c r="BES1339" i="8"/>
  <c r="BES1336" i="8"/>
  <c r="BFH1339" i="8"/>
  <c r="BFH1336" i="8"/>
  <c r="BFY1339" i="8"/>
  <c r="BFY1336" i="8"/>
  <c r="BGN1339" i="8"/>
  <c r="BGN1336" i="8"/>
  <c r="BHE1339" i="8"/>
  <c r="BHE1336" i="8"/>
  <c r="BHT1339" i="8"/>
  <c r="BHT1336" i="8"/>
  <c r="BIK1339" i="8"/>
  <c r="BIK1336" i="8"/>
  <c r="BIZ1339" i="8"/>
  <c r="BIZ1336" i="8"/>
  <c r="BJQ1339" i="8"/>
  <c r="BJQ1336" i="8"/>
  <c r="BKF1339" i="8"/>
  <c r="BKF1336" i="8"/>
  <c r="BKW1339" i="8"/>
  <c r="BKW1336" i="8"/>
  <c r="BLL1339" i="8"/>
  <c r="BLL1336" i="8"/>
  <c r="BMC1339" i="8"/>
  <c r="BMC1336" i="8"/>
  <c r="BMR1339" i="8"/>
  <c r="BMR1336" i="8"/>
  <c r="BNI1339" i="8"/>
  <c r="BNI1336" i="8"/>
  <c r="BNX1339" i="8"/>
  <c r="BNX1336" i="8"/>
  <c r="BOO1339" i="8"/>
  <c r="BOO1336" i="8"/>
  <c r="BPD1339" i="8"/>
  <c r="BPD1336" i="8"/>
  <c r="BPU1339" i="8"/>
  <c r="BPU1336" i="8"/>
  <c r="BQJ1339" i="8"/>
  <c r="BQJ1336" i="8"/>
  <c r="BRA1339" i="8"/>
  <c r="BRA1336" i="8"/>
  <c r="BRP1339" i="8"/>
  <c r="BRP1336" i="8"/>
  <c r="BSG1339" i="8"/>
  <c r="BSG1336" i="8"/>
  <c r="BSV1339" i="8"/>
  <c r="BSV1336" i="8"/>
  <c r="BTM1339" i="8"/>
  <c r="BTM1336" i="8"/>
  <c r="BUB1339" i="8"/>
  <c r="BUB1336" i="8"/>
  <c r="BUS1339" i="8"/>
  <c r="BUS1336" i="8"/>
  <c r="BVH1339" i="8"/>
  <c r="BVH1336" i="8"/>
  <c r="BVY1339" i="8"/>
  <c r="BVY1336" i="8"/>
  <c r="BWN1339" i="8"/>
  <c r="BWN1336" i="8"/>
  <c r="BXE1339" i="8"/>
  <c r="BXE1336" i="8"/>
  <c r="BXT1339" i="8"/>
  <c r="BXT1336" i="8"/>
  <c r="BYK1339" i="8"/>
  <c r="BYK1336" i="8"/>
  <c r="BYZ1339" i="8"/>
  <c r="BYZ1336" i="8"/>
  <c r="BZQ1339" i="8"/>
  <c r="BZQ1336" i="8"/>
  <c r="CAF1339" i="8"/>
  <c r="CAF1336" i="8"/>
  <c r="CAW1339" i="8"/>
  <c r="CAW1336" i="8"/>
  <c r="CBL1339" i="8"/>
  <c r="CBL1336" i="8"/>
  <c r="CCC1339" i="8"/>
  <c r="CCC1336" i="8"/>
  <c r="CCR1339" i="8"/>
  <c r="CCR1336" i="8"/>
  <c r="CDI1339" i="8"/>
  <c r="CDI1336" i="8"/>
  <c r="CDX1339" i="8"/>
  <c r="CDX1336" i="8"/>
  <c r="CEO1339" i="8"/>
  <c r="CEO1336" i="8"/>
  <c r="CFD1339" i="8"/>
  <c r="CFD1336" i="8"/>
  <c r="CFU1339" i="8"/>
  <c r="CFU1336" i="8"/>
  <c r="CGJ1339" i="8"/>
  <c r="CGJ1336" i="8"/>
  <c r="CHA1339" i="8"/>
  <c r="CHA1336" i="8"/>
  <c r="CHP1339" i="8"/>
  <c r="CHP1336" i="8"/>
  <c r="CIG1339" i="8"/>
  <c r="CIG1336" i="8"/>
  <c r="CIV1339" i="8"/>
  <c r="CIV1336" i="8"/>
  <c r="CJM1339" i="8"/>
  <c r="CJM1336" i="8"/>
  <c r="CKB1339" i="8"/>
  <c r="CKB1336" i="8"/>
  <c r="CKS1339" i="8"/>
  <c r="CKS1336" i="8"/>
  <c r="CLH1339" i="8"/>
  <c r="CLH1336" i="8"/>
  <c r="CLY1339" i="8"/>
  <c r="CLY1336" i="8"/>
  <c r="CMN1339" i="8"/>
  <c r="CMN1336" i="8"/>
  <c r="CNE1339" i="8"/>
  <c r="CNE1336" i="8"/>
  <c r="CNT1339" i="8"/>
  <c r="CNT1336" i="8"/>
  <c r="COK1339" i="8"/>
  <c r="COK1336" i="8"/>
  <c r="COZ1339" i="8"/>
  <c r="COZ1336" i="8"/>
  <c r="CPQ1339" i="8"/>
  <c r="CPQ1336" i="8"/>
  <c r="CQF1339" i="8"/>
  <c r="CQF1336" i="8"/>
  <c r="CQW1339" i="8"/>
  <c r="CQW1336" i="8"/>
  <c r="CRL1339" i="8"/>
  <c r="CRL1336" i="8"/>
  <c r="CSC1339" i="8"/>
  <c r="CSC1336" i="8"/>
  <c r="CSR1339" i="8"/>
  <c r="CSR1336" i="8"/>
  <c r="CTI1339" i="8"/>
  <c r="CTI1336" i="8"/>
  <c r="CTX1339" i="8"/>
  <c r="CTX1336" i="8"/>
  <c r="CUO1339" i="8"/>
  <c r="CUO1336" i="8"/>
  <c r="CVD1339" i="8"/>
  <c r="CVD1336" i="8"/>
  <c r="CVU1339" i="8"/>
  <c r="CVU1336" i="8"/>
  <c r="CWJ1339" i="8"/>
  <c r="CWJ1336" i="8"/>
  <c r="CXA1339" i="8"/>
  <c r="CXA1336" i="8"/>
  <c r="CXP1339" i="8"/>
  <c r="CXP1336" i="8"/>
  <c r="CYG1339" i="8"/>
  <c r="CYG1336" i="8"/>
  <c r="CYV1339" i="8"/>
  <c r="CYV1336" i="8"/>
  <c r="CZM1339" i="8"/>
  <c r="CZM1336" i="8"/>
  <c r="DAB1339" i="8"/>
  <c r="DAB1336" i="8"/>
  <c r="DAS1339" i="8"/>
  <c r="DAS1336" i="8"/>
  <c r="DBH1339" i="8"/>
  <c r="DBH1336" i="8"/>
  <c r="DBY1339" i="8"/>
  <c r="DBY1336" i="8"/>
  <c r="DCN1339" i="8"/>
  <c r="DCN1336" i="8"/>
  <c r="DDE1339" i="8"/>
  <c r="DDE1336" i="8"/>
  <c r="DDT1339" i="8"/>
  <c r="DDT1336" i="8"/>
  <c r="DEK1339" i="8"/>
  <c r="DEK1336" i="8"/>
  <c r="DEZ1339" i="8"/>
  <c r="DEZ1336" i="8"/>
  <c r="DFQ1339" i="8"/>
  <c r="DFQ1336" i="8"/>
  <c r="DGF1339" i="8"/>
  <c r="DGF1336" i="8"/>
  <c r="DGW1339" i="8"/>
  <c r="DGW1336" i="8"/>
  <c r="DHL1339" i="8"/>
  <c r="DHL1336" i="8"/>
  <c r="DIC1339" i="8"/>
  <c r="DIC1336" i="8"/>
  <c r="DIR1339" i="8"/>
  <c r="DIR1336" i="8"/>
  <c r="DJI1339" i="8"/>
  <c r="DJI1336" i="8"/>
  <c r="DJX1339" i="8"/>
  <c r="DJX1336" i="8"/>
  <c r="DKO1339" i="8"/>
  <c r="DKO1336" i="8"/>
  <c r="DLD1339" i="8"/>
  <c r="DLD1336" i="8"/>
  <c r="DLU1339" i="8"/>
  <c r="DLU1336" i="8"/>
  <c r="DMJ1339" i="8"/>
  <c r="DMJ1336" i="8"/>
  <c r="DNA1339" i="8"/>
  <c r="DNA1336" i="8"/>
  <c r="DNP1339" i="8"/>
  <c r="DNP1336" i="8"/>
  <c r="DOG1339" i="8"/>
  <c r="DOG1336" i="8"/>
  <c r="DOV1339" i="8"/>
  <c r="DOV1336" i="8"/>
  <c r="DPM1339" i="8"/>
  <c r="DPM1336" i="8"/>
  <c r="DQB1339" i="8"/>
  <c r="DQB1336" i="8"/>
  <c r="DQS1339" i="8"/>
  <c r="DQS1336" i="8"/>
  <c r="DRH1339" i="8"/>
  <c r="DRH1336" i="8"/>
  <c r="DRY1339" i="8"/>
  <c r="DRY1336" i="8"/>
  <c r="DSN1339" i="8"/>
  <c r="DSN1336" i="8"/>
  <c r="DTE1339" i="8"/>
  <c r="DTE1336" i="8"/>
  <c r="DTT1339" i="8"/>
  <c r="DTT1336" i="8"/>
  <c r="DUK1339" i="8"/>
  <c r="DUK1336" i="8"/>
  <c r="DUZ1339" i="8"/>
  <c r="DUZ1336" i="8"/>
  <c r="DVQ1339" i="8"/>
  <c r="DVQ1336" i="8"/>
  <c r="DWF1339" i="8"/>
  <c r="DWF1336" i="8"/>
  <c r="DWW1339" i="8"/>
  <c r="DWW1336" i="8"/>
  <c r="DXL1339" i="8"/>
  <c r="DXL1336" i="8"/>
  <c r="DYC1339" i="8"/>
  <c r="DYC1336" i="8"/>
  <c r="DYR1339" i="8"/>
  <c r="DYR1336" i="8"/>
  <c r="DZI1339" i="8"/>
  <c r="DZI1336" i="8"/>
  <c r="DZX1339" i="8"/>
  <c r="DZX1336" i="8"/>
  <c r="EAO1339" i="8"/>
  <c r="EAO1336" i="8"/>
  <c r="EBD1339" i="8"/>
  <c r="EBD1336" i="8"/>
  <c r="EBU1339" i="8"/>
  <c r="EBU1336" i="8"/>
  <c r="ECJ1339" i="8"/>
  <c r="ECJ1336" i="8"/>
  <c r="EDA1339" i="8"/>
  <c r="EDA1336" i="8"/>
  <c r="EDP1339" i="8"/>
  <c r="EDP1336" i="8"/>
  <c r="EEG1339" i="8"/>
  <c r="EEG1336" i="8"/>
  <c r="EEV1339" i="8"/>
  <c r="EEV1336" i="8"/>
  <c r="EFM1339" i="8"/>
  <c r="EFM1336" i="8"/>
  <c r="EGB1339" i="8"/>
  <c r="EGB1336" i="8"/>
  <c r="EGS1339" i="8"/>
  <c r="EGS1336" i="8"/>
  <c r="EHH1339" i="8"/>
  <c r="EHH1336" i="8"/>
  <c r="EHY1339" i="8"/>
  <c r="EHY1336" i="8"/>
  <c r="EIN1339" i="8"/>
  <c r="EIN1336" i="8"/>
  <c r="EJE1339" i="8"/>
  <c r="EJE1336" i="8"/>
  <c r="EJT1339" i="8"/>
  <c r="EJT1336" i="8"/>
  <c r="EKK1339" i="8"/>
  <c r="EKK1336" i="8"/>
  <c r="EKZ1339" i="8"/>
  <c r="EKZ1336" i="8"/>
  <c r="ELQ1339" i="8"/>
  <c r="ELQ1336" i="8"/>
  <c r="EMF1339" i="8"/>
  <c r="EMF1336" i="8"/>
  <c r="EMW1339" i="8"/>
  <c r="EMW1336" i="8"/>
  <c r="ENL1339" i="8"/>
  <c r="ENL1336" i="8"/>
  <c r="EOC1339" i="8"/>
  <c r="EOC1336" i="8"/>
  <c r="EOR1339" i="8"/>
  <c r="EOR1336" i="8"/>
  <c r="EPI1339" i="8"/>
  <c r="EPI1336" i="8"/>
  <c r="EPX1339" i="8"/>
  <c r="EPX1336" i="8"/>
  <c r="EQO1339" i="8"/>
  <c r="EQO1336" i="8"/>
  <c r="ERD1339" i="8"/>
  <c r="ERD1336" i="8"/>
  <c r="ERU1339" i="8"/>
  <c r="ERU1336" i="8"/>
  <c r="ESJ1339" i="8"/>
  <c r="ESJ1336" i="8"/>
  <c r="ETA1339" i="8"/>
  <c r="ETA1336" i="8"/>
  <c r="ETP1339" i="8"/>
  <c r="ETP1336" i="8"/>
  <c r="EUG1339" i="8"/>
  <c r="EUG1336" i="8"/>
  <c r="EUV1339" i="8"/>
  <c r="EUV1336" i="8"/>
  <c r="EVM1339" i="8"/>
  <c r="EVM1336" i="8"/>
  <c r="EWB1339" i="8"/>
  <c r="EWB1336" i="8"/>
  <c r="EWS1339" i="8"/>
  <c r="EWS1336" i="8"/>
  <c r="EXH1339" i="8"/>
  <c r="EXH1336" i="8"/>
  <c r="EXY1339" i="8"/>
  <c r="EXY1336" i="8"/>
  <c r="EYN1339" i="8"/>
  <c r="EYN1336" i="8"/>
  <c r="EZE1339" i="8"/>
  <c r="EZE1336" i="8"/>
  <c r="EZT1339" i="8"/>
  <c r="EZT1336" i="8"/>
  <c r="FAK1339" i="8"/>
  <c r="FAK1336" i="8"/>
  <c r="FAZ1339" i="8"/>
  <c r="FAZ1336" i="8"/>
  <c r="FBQ1339" i="8"/>
  <c r="FBQ1336" i="8"/>
  <c r="FCF1339" i="8"/>
  <c r="FCF1336" i="8"/>
  <c r="FCW1339" i="8"/>
  <c r="FCW1336" i="8"/>
  <c r="FDL1339" i="8"/>
  <c r="FDL1336" i="8"/>
  <c r="FEC1339" i="8"/>
  <c r="FEC1336" i="8"/>
  <c r="FER1339" i="8"/>
  <c r="FER1336" i="8"/>
  <c r="FFI1339" i="8"/>
  <c r="FFI1336" i="8"/>
  <c r="FFX1339" i="8"/>
  <c r="FFX1336" i="8"/>
  <c r="FGO1339" i="8"/>
  <c r="FGO1336" i="8"/>
  <c r="FHD1339" i="8"/>
  <c r="FHD1336" i="8"/>
  <c r="FHU1339" i="8"/>
  <c r="FHU1336" i="8"/>
  <c r="FIJ1339" i="8"/>
  <c r="FIJ1336" i="8"/>
  <c r="FJA1339" i="8"/>
  <c r="FJA1336" i="8"/>
  <c r="FJP1339" i="8"/>
  <c r="FJP1336" i="8"/>
  <c r="FKG1339" i="8"/>
  <c r="FKG1336" i="8"/>
  <c r="FKV1339" i="8"/>
  <c r="FKV1336" i="8"/>
  <c r="FLM1339" i="8"/>
  <c r="FLM1336" i="8"/>
  <c r="FMB1339" i="8"/>
  <c r="FMB1336" i="8"/>
  <c r="FMS1339" i="8"/>
  <c r="FMS1336" i="8"/>
  <c r="FNH1339" i="8"/>
  <c r="FNH1336" i="8"/>
  <c r="FNY1339" i="8"/>
  <c r="FNY1336" i="8"/>
  <c r="FON1339" i="8"/>
  <c r="FON1336" i="8"/>
  <c r="FPE1339" i="8"/>
  <c r="FPE1336" i="8"/>
  <c r="FPT1339" i="8"/>
  <c r="FPT1336" i="8"/>
  <c r="FQK1339" i="8"/>
  <c r="FQK1336" i="8"/>
  <c r="FQZ1339" i="8"/>
  <c r="FQZ1336" i="8"/>
  <c r="FRQ1339" i="8"/>
  <c r="FRQ1336" i="8"/>
  <c r="FSF1339" i="8"/>
  <c r="FSF1336" i="8"/>
  <c r="FSW1339" i="8"/>
  <c r="FSW1336" i="8"/>
  <c r="FTL1339" i="8"/>
  <c r="FTL1336" i="8"/>
  <c r="FUC1339" i="8"/>
  <c r="FUC1336" i="8"/>
  <c r="FUR1339" i="8"/>
  <c r="FUR1336" i="8"/>
  <c r="FVI1339" i="8"/>
  <c r="FVI1336" i="8"/>
  <c r="FVX1339" i="8"/>
  <c r="FVX1336" i="8"/>
  <c r="FWO1339" i="8"/>
  <c r="FWO1336" i="8"/>
  <c r="FXD1339" i="8"/>
  <c r="FXD1336" i="8"/>
  <c r="FXU1339" i="8"/>
  <c r="FXU1336" i="8"/>
  <c r="FYJ1339" i="8"/>
  <c r="FYJ1336" i="8"/>
  <c r="FZA1339" i="8"/>
  <c r="FZA1336" i="8"/>
  <c r="FZP1339" i="8"/>
  <c r="FZP1336" i="8"/>
  <c r="GAG1339" i="8"/>
  <c r="GAG1336" i="8"/>
  <c r="GAV1339" i="8"/>
  <c r="GAV1336" i="8"/>
  <c r="GBM1339" i="8"/>
  <c r="GBM1336" i="8"/>
  <c r="GCB1339" i="8"/>
  <c r="GCB1336" i="8"/>
  <c r="GCS1339" i="8"/>
  <c r="GCS1336" i="8"/>
  <c r="GDH1339" i="8"/>
  <c r="GDH1336" i="8"/>
  <c r="GDY1339" i="8"/>
  <c r="GDY1336" i="8"/>
  <c r="GEN1339" i="8"/>
  <c r="GEN1336" i="8"/>
  <c r="GFE1339" i="8"/>
  <c r="GFE1336" i="8"/>
  <c r="GFT1339" i="8"/>
  <c r="GFT1336" i="8"/>
  <c r="GGK1339" i="8"/>
  <c r="GGK1336" i="8"/>
  <c r="GGZ1339" i="8"/>
  <c r="GGZ1336" i="8"/>
  <c r="GHQ1339" i="8"/>
  <c r="GHQ1336" i="8"/>
  <c r="GIF1339" i="8"/>
  <c r="GIF1336" i="8"/>
  <c r="GIW1339" i="8"/>
  <c r="GIW1336" i="8"/>
  <c r="GJL1339" i="8"/>
  <c r="GJL1336" i="8"/>
  <c r="GKC1339" i="8"/>
  <c r="GKC1336" i="8"/>
  <c r="GKR1339" i="8"/>
  <c r="GKR1336" i="8"/>
  <c r="GLI1339" i="8"/>
  <c r="GLI1336" i="8"/>
  <c r="GLX1339" i="8"/>
  <c r="GLX1336" i="8"/>
  <c r="GMO1339" i="8"/>
  <c r="GMO1336" i="8"/>
  <c r="GND1339" i="8"/>
  <c r="GND1336" i="8"/>
  <c r="GNU1339" i="8"/>
  <c r="GNU1336" i="8"/>
  <c r="GOJ1339" i="8"/>
  <c r="GOJ1336" i="8"/>
  <c r="GPA1339" i="8"/>
  <c r="GPA1336" i="8"/>
  <c r="GPP1339" i="8"/>
  <c r="GPP1336" i="8"/>
  <c r="GQG1339" i="8"/>
  <c r="GQG1336" i="8"/>
  <c r="GQV1339" i="8"/>
  <c r="GQV1336" i="8"/>
  <c r="GRM1339" i="8"/>
  <c r="GRM1336" i="8"/>
  <c r="GSB1339" i="8"/>
  <c r="GSB1336" i="8"/>
  <c r="GSS1339" i="8"/>
  <c r="GSS1336" i="8"/>
  <c r="GTH1339" i="8"/>
  <c r="GTH1336" i="8"/>
  <c r="GTY1339" i="8"/>
  <c r="GTY1336" i="8"/>
  <c r="GUN1339" i="8"/>
  <c r="GUN1336" i="8"/>
  <c r="GVE1339" i="8"/>
  <c r="GVE1336" i="8"/>
  <c r="GVT1339" i="8"/>
  <c r="GVT1336" i="8"/>
  <c r="GWK1339" i="8"/>
  <c r="GWK1336" i="8"/>
  <c r="GWZ1339" i="8"/>
  <c r="GWZ1336" i="8"/>
  <c r="GXQ1339" i="8"/>
  <c r="GXQ1336" i="8"/>
  <c r="GYF1339" i="8"/>
  <c r="GYF1336" i="8"/>
  <c r="GYW1339" i="8"/>
  <c r="GYW1336" i="8"/>
  <c r="GZL1339" i="8"/>
  <c r="GZL1336" i="8"/>
  <c r="HAC1339" i="8"/>
  <c r="HAC1336" i="8"/>
  <c r="HAR1339" i="8"/>
  <c r="HAR1336" i="8"/>
  <c r="HBI1339" i="8"/>
  <c r="HBI1336" i="8"/>
  <c r="HBX1339" i="8"/>
  <c r="HBX1336" i="8"/>
  <c r="HCO1339" i="8"/>
  <c r="HCO1336" i="8"/>
  <c r="HDD1339" i="8"/>
  <c r="HDD1336" i="8"/>
  <c r="HDU1339" i="8"/>
  <c r="HDU1336" i="8"/>
  <c r="HEJ1339" i="8"/>
  <c r="HEJ1336" i="8"/>
  <c r="HFA1339" i="8"/>
  <c r="HFA1336" i="8"/>
  <c r="HFP1339" i="8"/>
  <c r="HFP1336" i="8"/>
  <c r="HGG1339" i="8"/>
  <c r="HGG1336" i="8"/>
  <c r="HGV1339" i="8"/>
  <c r="HGV1336" i="8"/>
  <c r="HHM1339" i="8"/>
  <c r="HIB1339" i="8"/>
  <c r="HIB1336" i="8"/>
  <c r="HIS1339" i="8"/>
  <c r="HIS1336" i="8"/>
  <c r="HJH1339" i="8"/>
  <c r="HJH1336" i="8"/>
  <c r="HJY1339" i="8"/>
  <c r="HJY1336" i="8"/>
  <c r="HKN1339" i="8"/>
  <c r="HKN1336" i="8"/>
  <c r="HLE1339" i="8"/>
  <c r="HLE1336" i="8"/>
  <c r="HLT1339" i="8"/>
  <c r="HLT1336" i="8"/>
  <c r="HMK1339" i="8"/>
  <c r="HMK1336" i="8"/>
  <c r="HMZ1339" i="8"/>
  <c r="HMZ1336" i="8"/>
  <c r="HNQ1339" i="8"/>
  <c r="HNQ1336" i="8"/>
  <c r="HOF1339" i="8"/>
  <c r="HOF1336" i="8"/>
  <c r="HOW1339" i="8"/>
  <c r="HOW1336" i="8"/>
  <c r="HPL1339" i="8"/>
  <c r="HPL1336" i="8"/>
  <c r="HQC1339" i="8"/>
  <c r="HQC1336" i="8"/>
  <c r="HQR1339" i="8"/>
  <c r="HQR1336" i="8"/>
  <c r="HRI1339" i="8"/>
  <c r="HRI1336" i="8"/>
  <c r="HRX1339" i="8"/>
  <c r="HRX1336" i="8"/>
  <c r="HSO1339" i="8"/>
  <c r="HSO1336" i="8"/>
  <c r="HTD1339" i="8"/>
  <c r="HTD1336" i="8"/>
  <c r="HTU1339" i="8"/>
  <c r="HTU1336" i="8"/>
  <c r="HUJ1339" i="8"/>
  <c r="HUJ1336" i="8"/>
  <c r="HVA1339" i="8"/>
  <c r="HVA1336" i="8"/>
  <c r="HVP1339" i="8"/>
  <c r="HVP1336" i="8"/>
  <c r="HWG1339" i="8"/>
  <c r="HWG1336" i="8"/>
  <c r="HWV1339" i="8"/>
  <c r="HWV1336" i="8"/>
  <c r="HXM1339" i="8"/>
  <c r="HXM1336" i="8"/>
  <c r="HYB1339" i="8"/>
  <c r="HYB1336" i="8"/>
  <c r="HYS1339" i="8"/>
  <c r="HYS1336" i="8"/>
  <c r="HZH1339" i="8"/>
  <c r="HZH1336" i="8"/>
  <c r="HZY1339" i="8"/>
  <c r="HZY1336" i="8"/>
  <c r="IAN1339" i="8"/>
  <c r="IAN1336" i="8"/>
  <c r="IBE1339" i="8"/>
  <c r="IBE1336" i="8"/>
  <c r="IBT1339" i="8"/>
  <c r="IBT1336" i="8"/>
  <c r="ICK1339" i="8"/>
  <c r="ICK1336" i="8"/>
  <c r="ICZ1339" i="8"/>
  <c r="ICZ1336" i="8"/>
  <c r="IDQ1339" i="8"/>
  <c r="IDQ1336" i="8"/>
  <c r="IEF1339" i="8"/>
  <c r="IEF1336" i="8"/>
  <c r="IEW1339" i="8"/>
  <c r="IEW1336" i="8"/>
  <c r="IFL1339" i="8"/>
  <c r="IFL1336" i="8"/>
  <c r="IGC1339" i="8"/>
  <c r="IGC1336" i="8"/>
  <c r="IGR1339" i="8"/>
  <c r="IGR1336" i="8"/>
  <c r="IHI1339" i="8"/>
  <c r="IHI1336" i="8"/>
  <c r="IHX1339" i="8"/>
  <c r="IHX1336" i="8"/>
  <c r="IIO1339" i="8"/>
  <c r="IIO1336" i="8"/>
  <c r="IJD1339" i="8"/>
  <c r="IJD1336" i="8"/>
  <c r="IJU1339" i="8"/>
  <c r="IJU1336" i="8"/>
  <c r="IKJ1339" i="8"/>
  <c r="IKJ1336" i="8"/>
  <c r="ILA1339" i="8"/>
  <c r="ILA1336" i="8"/>
  <c r="ILP1339" i="8"/>
  <c r="ILP1336" i="8"/>
  <c r="IMG1339" i="8"/>
  <c r="IMG1336" i="8"/>
  <c r="IMV1339" i="8"/>
  <c r="IMV1336" i="8"/>
  <c r="INM1339" i="8"/>
  <c r="INM1336" i="8"/>
  <c r="IOB1339" i="8"/>
  <c r="IOB1336" i="8"/>
  <c r="IOS1339" i="8"/>
  <c r="IOS1336" i="8"/>
  <c r="IPH1339" i="8"/>
  <c r="IPH1336" i="8"/>
  <c r="IPY1339" i="8"/>
  <c r="IPY1336" i="8"/>
  <c r="IQN1339" i="8"/>
  <c r="IQN1336" i="8"/>
  <c r="IRE1339" i="8"/>
  <c r="IRE1336" i="8"/>
  <c r="IRT1339" i="8"/>
  <c r="IRT1336" i="8"/>
  <c r="ISK1339" i="8"/>
  <c r="ISK1336" i="8"/>
  <c r="ISZ1339" i="8"/>
  <c r="ISZ1336" i="8"/>
  <c r="ITQ1339" i="8"/>
  <c r="ITQ1336" i="8"/>
  <c r="IUF1339" i="8"/>
  <c r="IUF1336" i="8"/>
  <c r="IUW1339" i="8"/>
  <c r="IUW1336" i="8"/>
  <c r="IVL1339" i="8"/>
  <c r="IVL1336" i="8"/>
  <c r="IWC1339" i="8"/>
  <c r="IWC1336" i="8"/>
  <c r="IWR1339" i="8"/>
  <c r="IWR1336" i="8"/>
  <c r="IXI1339" i="8"/>
  <c r="IXI1336" i="8"/>
  <c r="IXX1339" i="8"/>
  <c r="IXX1336" i="8"/>
  <c r="IYO1339" i="8"/>
  <c r="IYO1336" i="8"/>
  <c r="IZD1339" i="8"/>
  <c r="IZD1336" i="8"/>
  <c r="IZU1339" i="8"/>
  <c r="IZU1336" i="8"/>
  <c r="JAJ1339" i="8"/>
  <c r="JAJ1336" i="8"/>
  <c r="JBA1339" i="8"/>
  <c r="JBA1336" i="8"/>
  <c r="JBP1339" i="8"/>
  <c r="JBP1336" i="8"/>
  <c r="JCG1339" i="8"/>
  <c r="JCG1336" i="8"/>
  <c r="JCV1339" i="8"/>
  <c r="JCV1336" i="8"/>
  <c r="JDM1339" i="8"/>
  <c r="JDM1336" i="8"/>
  <c r="JEB1339" i="8"/>
  <c r="JEB1336" i="8"/>
  <c r="JES1339" i="8"/>
  <c r="JES1336" i="8"/>
  <c r="JFH1339" i="8"/>
  <c r="JFH1336" i="8"/>
  <c r="JFY1339" i="8"/>
  <c r="JFY1336" i="8"/>
  <c r="JGN1339" i="8"/>
  <c r="JGN1336" i="8"/>
  <c r="JHE1339" i="8"/>
  <c r="JHE1336" i="8"/>
  <c r="JHT1339" i="8"/>
  <c r="JHT1336" i="8"/>
  <c r="JIK1339" i="8"/>
  <c r="JIK1336" i="8"/>
  <c r="JIZ1339" i="8"/>
  <c r="JIZ1336" i="8"/>
  <c r="JJQ1339" i="8"/>
  <c r="JJQ1336" i="8"/>
  <c r="JKF1339" i="8"/>
  <c r="JKF1336" i="8"/>
  <c r="JKW1339" i="8"/>
  <c r="JKW1336" i="8"/>
  <c r="JLL1339" i="8"/>
  <c r="JLL1336" i="8"/>
  <c r="JMC1339" i="8"/>
  <c r="JMC1336" i="8"/>
  <c r="JMR1339" i="8"/>
  <c r="JMR1336" i="8"/>
  <c r="JNI1339" i="8"/>
  <c r="JNI1336" i="8"/>
  <c r="JNX1339" i="8"/>
  <c r="JNX1336" i="8"/>
  <c r="JOO1339" i="8"/>
  <c r="JOO1336" i="8"/>
  <c r="JPD1339" i="8"/>
  <c r="JPD1336" i="8"/>
  <c r="JPU1339" i="8"/>
  <c r="JPU1336" i="8"/>
  <c r="JQJ1339" i="8"/>
  <c r="JQJ1336" i="8"/>
  <c r="JRA1339" i="8"/>
  <c r="JRA1336" i="8"/>
  <c r="JRP1339" i="8"/>
  <c r="JRP1336" i="8"/>
  <c r="JSG1339" i="8"/>
  <c r="JSG1336" i="8"/>
  <c r="JSV1339" i="8"/>
  <c r="JSV1336" i="8"/>
  <c r="JTM1339" i="8"/>
  <c r="JTM1336" i="8"/>
  <c r="JUB1339" i="8"/>
  <c r="JUB1336" i="8"/>
  <c r="JUS1339" i="8"/>
  <c r="JUS1336" i="8"/>
  <c r="JVH1339" i="8"/>
  <c r="JVH1336" i="8"/>
  <c r="JVY1339" i="8"/>
  <c r="JVY1336" i="8"/>
  <c r="JWN1339" i="8"/>
  <c r="JWN1336" i="8"/>
  <c r="JXE1339" i="8"/>
  <c r="JXE1336" i="8"/>
  <c r="JXT1339" i="8"/>
  <c r="JXT1336" i="8"/>
  <c r="JYK1339" i="8"/>
  <c r="JYK1336" i="8"/>
  <c r="JYZ1339" i="8"/>
  <c r="JYZ1336" i="8"/>
  <c r="JZQ1339" i="8"/>
  <c r="JZQ1336" i="8"/>
  <c r="KAF1339" i="8"/>
  <c r="KAF1336" i="8"/>
  <c r="KAW1339" i="8"/>
  <c r="KAW1336" i="8"/>
  <c r="KBL1339" i="8"/>
  <c r="KBL1336" i="8"/>
  <c r="KCC1339" i="8"/>
  <c r="KCC1336" i="8"/>
  <c r="KCR1339" i="8"/>
  <c r="KCR1336" i="8"/>
  <c r="KDI1339" i="8"/>
  <c r="KDI1336" i="8"/>
  <c r="KDX1339" i="8"/>
  <c r="KDX1336" i="8"/>
  <c r="KEO1339" i="8"/>
  <c r="KEO1336" i="8"/>
  <c r="KFD1339" i="8"/>
  <c r="KFD1336" i="8"/>
  <c r="KFU1339" i="8"/>
  <c r="KFU1336" i="8"/>
  <c r="KGJ1339" i="8"/>
  <c r="KGJ1336" i="8"/>
  <c r="KHA1339" i="8"/>
  <c r="KHA1336" i="8"/>
  <c r="KHP1339" i="8"/>
  <c r="KHP1336" i="8"/>
  <c r="KIG1339" i="8"/>
  <c r="KIG1336" i="8"/>
  <c r="KIV1339" i="8"/>
  <c r="KIV1336" i="8"/>
  <c r="KJM1339" i="8"/>
  <c r="KJM1336" i="8"/>
  <c r="KKB1339" i="8"/>
  <c r="KKB1336" i="8"/>
  <c r="KKS1339" i="8"/>
  <c r="KKS1336" i="8"/>
  <c r="KLH1339" i="8"/>
  <c r="KLH1336" i="8"/>
  <c r="KLY1339" i="8"/>
  <c r="KLY1336" i="8"/>
  <c r="KMN1339" i="8"/>
  <c r="KMN1336" i="8"/>
  <c r="KNE1339" i="8"/>
  <c r="KNE1336" i="8"/>
  <c r="KNT1339" i="8"/>
  <c r="KNT1336" i="8"/>
  <c r="KOK1339" i="8"/>
  <c r="KOK1336" i="8"/>
  <c r="KOZ1339" i="8"/>
  <c r="KOZ1336" i="8"/>
  <c r="KPQ1339" i="8"/>
  <c r="KPQ1336" i="8"/>
  <c r="KQF1339" i="8"/>
  <c r="KQF1336" i="8"/>
  <c r="KQW1339" i="8"/>
  <c r="KQW1336" i="8"/>
  <c r="KRL1339" i="8"/>
  <c r="KRL1336" i="8"/>
  <c r="KSC1339" i="8"/>
  <c r="KSC1336" i="8"/>
  <c r="KSR1339" i="8"/>
  <c r="KSR1336" i="8"/>
  <c r="KTI1339" i="8"/>
  <c r="KTI1336" i="8"/>
  <c r="KTX1339" i="8"/>
  <c r="KTX1336" i="8"/>
  <c r="KUO1339" i="8"/>
  <c r="KUO1336" i="8"/>
  <c r="KVD1339" i="8"/>
  <c r="KVD1336" i="8"/>
  <c r="KVU1339" i="8"/>
  <c r="KVU1336" i="8"/>
  <c r="KWJ1339" i="8"/>
  <c r="KWJ1336" i="8"/>
  <c r="KXA1339" i="8"/>
  <c r="KXA1336" i="8"/>
  <c r="KXP1339" i="8"/>
  <c r="KXP1336" i="8"/>
  <c r="KYG1339" i="8"/>
  <c r="KYG1336" i="8"/>
  <c r="KYV1339" i="8"/>
  <c r="KYV1336" i="8"/>
  <c r="KZM1339" i="8"/>
  <c r="KZM1336" i="8"/>
  <c r="LAB1339" i="8"/>
  <c r="LAB1336" i="8"/>
  <c r="LAS1339" i="8"/>
  <c r="LAS1336" i="8"/>
  <c r="LBH1339" i="8"/>
  <c r="LBH1336" i="8"/>
  <c r="LBY1339" i="8"/>
  <c r="LBY1336" i="8"/>
  <c r="LCN1339" i="8"/>
  <c r="LCN1336" i="8"/>
  <c r="LDE1339" i="8"/>
  <c r="LDE1336" i="8"/>
  <c r="LDT1339" i="8"/>
  <c r="LDT1336" i="8"/>
  <c r="LEK1339" i="8"/>
  <c r="LEK1336" i="8"/>
  <c r="LEZ1339" i="8"/>
  <c r="LEZ1336" i="8"/>
  <c r="LFQ1339" i="8"/>
  <c r="LFQ1336" i="8"/>
  <c r="LGF1339" i="8"/>
  <c r="LGF1336" i="8"/>
  <c r="LGW1339" i="8"/>
  <c r="LGW1336" i="8"/>
  <c r="LHL1339" i="8"/>
  <c r="LHL1336" i="8"/>
  <c r="LIC1339" i="8"/>
  <c r="LIC1336" i="8"/>
  <c r="LIR1339" i="8"/>
  <c r="LIR1336" i="8"/>
  <c r="LJI1339" i="8"/>
  <c r="LJI1336" i="8"/>
  <c r="LJX1339" i="8"/>
  <c r="LJX1336" i="8"/>
  <c r="LKO1339" i="8"/>
  <c r="LKO1336" i="8"/>
  <c r="LLD1339" i="8"/>
  <c r="LLD1336" i="8"/>
  <c r="LLU1339" i="8"/>
  <c r="LLU1336" i="8"/>
  <c r="LMJ1339" i="8"/>
  <c r="LMJ1336" i="8"/>
  <c r="LNA1339" i="8"/>
  <c r="LNA1336" i="8"/>
  <c r="LNP1339" i="8"/>
  <c r="LNP1336" i="8"/>
  <c r="LOG1339" i="8"/>
  <c r="LOG1336" i="8"/>
  <c r="LOV1339" i="8"/>
  <c r="LOV1336" i="8"/>
  <c r="LPM1339" i="8"/>
  <c r="LPM1336" i="8"/>
  <c r="LQB1339" i="8"/>
  <c r="LQB1336" i="8"/>
  <c r="LQS1339" i="8"/>
  <c r="LQS1336" i="8"/>
  <c r="LRH1339" i="8"/>
  <c r="LRH1336" i="8"/>
  <c r="LRY1339" i="8"/>
  <c r="LRY1336" i="8"/>
  <c r="LSN1339" i="8"/>
  <c r="LSN1336" i="8"/>
  <c r="LTE1339" i="8"/>
  <c r="LTE1336" i="8"/>
  <c r="LTT1339" i="8"/>
  <c r="LTT1336" i="8"/>
  <c r="LUK1339" i="8"/>
  <c r="LUK1336" i="8"/>
  <c r="LUZ1339" i="8"/>
  <c r="LUZ1336" i="8"/>
  <c r="LVQ1339" i="8"/>
  <c r="LVQ1336" i="8"/>
  <c r="LWF1339" i="8"/>
  <c r="LWF1336" i="8"/>
  <c r="LWW1339" i="8"/>
  <c r="LWW1336" i="8"/>
  <c r="LXL1339" i="8"/>
  <c r="LXL1336" i="8"/>
  <c r="LYC1339" i="8"/>
  <c r="LYC1336" i="8"/>
  <c r="LYR1339" i="8"/>
  <c r="LYR1336" i="8"/>
  <c r="LZI1339" i="8"/>
  <c r="LZI1336" i="8"/>
  <c r="LZX1339" i="8"/>
  <c r="LZX1336" i="8"/>
  <c r="MAO1339" i="8"/>
  <c r="MAO1336" i="8"/>
  <c r="MBD1339" i="8"/>
  <c r="MBD1336" i="8"/>
  <c r="MBU1339" i="8"/>
  <c r="MBU1336" i="8"/>
  <c r="MCJ1339" i="8"/>
  <c r="MCJ1336" i="8"/>
  <c r="MDA1339" i="8"/>
  <c r="MDA1336" i="8"/>
  <c r="MDP1339" i="8"/>
  <c r="MDP1336" i="8"/>
  <c r="MEG1339" i="8"/>
  <c r="MEG1336" i="8"/>
  <c r="MEV1339" i="8"/>
  <c r="MEV1336" i="8"/>
  <c r="MFM1339" i="8"/>
  <c r="MFM1336" i="8"/>
  <c r="MGB1339" i="8"/>
  <c r="MGB1336" i="8"/>
  <c r="MGS1339" i="8"/>
  <c r="MGS1336" i="8"/>
  <c r="MHH1339" i="8"/>
  <c r="MHH1336" i="8"/>
  <c r="MHY1339" i="8"/>
  <c r="MHY1336" i="8"/>
  <c r="MIN1339" i="8"/>
  <c r="MIN1336" i="8"/>
  <c r="MJE1339" i="8"/>
  <c r="MJE1336" i="8"/>
  <c r="MJT1339" i="8"/>
  <c r="MJT1336" i="8"/>
  <c r="MKK1339" i="8"/>
  <c r="MKK1336" i="8"/>
  <c r="MKZ1339" i="8"/>
  <c r="MKZ1336" i="8"/>
  <c r="MLQ1339" i="8"/>
  <c r="MLQ1336" i="8"/>
  <c r="MMF1339" i="8"/>
  <c r="MMF1336" i="8"/>
  <c r="MMW1339" i="8"/>
  <c r="MMW1336" i="8"/>
  <c r="MNL1339" i="8"/>
  <c r="MNL1336" i="8"/>
  <c r="MOC1339" i="8"/>
  <c r="MOC1336" i="8"/>
  <c r="MOR1339" i="8"/>
  <c r="MOR1336" i="8"/>
  <c r="MPI1339" i="8"/>
  <c r="MPI1336" i="8"/>
  <c r="MPX1339" i="8"/>
  <c r="MPX1336" i="8"/>
  <c r="MQO1339" i="8"/>
  <c r="MQO1336" i="8"/>
  <c r="MRD1339" i="8"/>
  <c r="MRD1336" i="8"/>
  <c r="MRU1339" i="8"/>
  <c r="MRU1336" i="8"/>
  <c r="MSJ1339" i="8"/>
  <c r="MSJ1336" i="8"/>
  <c r="MTA1339" i="8"/>
  <c r="MTA1336" i="8"/>
  <c r="MTP1339" i="8"/>
  <c r="MTP1336" i="8"/>
  <c r="MUG1339" i="8"/>
  <c r="MUG1336" i="8"/>
  <c r="MUV1339" i="8"/>
  <c r="MUV1336" i="8"/>
  <c r="MVM1339" i="8"/>
  <c r="MVM1336" i="8"/>
  <c r="MWB1339" i="8"/>
  <c r="MWB1336" i="8"/>
  <c r="MWS1339" i="8"/>
  <c r="MWS1336" i="8"/>
  <c r="MXH1339" i="8"/>
  <c r="MXH1336" i="8"/>
  <c r="MXY1339" i="8"/>
  <c r="MXY1336" i="8"/>
  <c r="MYN1339" i="8"/>
  <c r="MYN1336" i="8"/>
  <c r="MZE1339" i="8"/>
  <c r="MZE1336" i="8"/>
  <c r="MZT1339" i="8"/>
  <c r="MZT1336" i="8"/>
  <c r="NAK1339" i="8"/>
  <c r="NAK1336" i="8"/>
  <c r="NAZ1339" i="8"/>
  <c r="NAZ1336" i="8"/>
  <c r="NBQ1339" i="8"/>
  <c r="NBQ1336" i="8"/>
  <c r="NCF1339" i="8"/>
  <c r="NCF1336" i="8"/>
  <c r="NCW1339" i="8"/>
  <c r="NCW1336" i="8"/>
  <c r="NDL1339" i="8"/>
  <c r="NDL1336" i="8"/>
  <c r="NEC1339" i="8"/>
  <c r="NEC1336" i="8"/>
  <c r="NER1339" i="8"/>
  <c r="NER1336" i="8"/>
  <c r="NFI1339" i="8"/>
  <c r="NFI1336" i="8"/>
  <c r="NFX1339" i="8"/>
  <c r="NFX1336" i="8"/>
  <c r="NGO1339" i="8"/>
  <c r="NGO1336" i="8"/>
  <c r="NHD1339" i="8"/>
  <c r="NHD1336" i="8"/>
  <c r="NHU1339" i="8"/>
  <c r="NHU1336" i="8"/>
  <c r="NIJ1339" i="8"/>
  <c r="NIJ1336" i="8"/>
  <c r="NJA1339" i="8"/>
  <c r="NJA1336" i="8"/>
  <c r="NJP1339" i="8"/>
  <c r="NJP1336" i="8"/>
  <c r="NKG1339" i="8"/>
  <c r="NKG1336" i="8"/>
  <c r="NKV1339" i="8"/>
  <c r="NKV1336" i="8"/>
  <c r="NLM1339" i="8"/>
  <c r="NLM1336" i="8"/>
  <c r="NMB1339" i="8"/>
  <c r="NMB1336" i="8"/>
  <c r="NMS1339" i="8"/>
  <c r="NMS1336" i="8"/>
  <c r="NNH1339" i="8"/>
  <c r="NNH1336" i="8"/>
  <c r="NNY1339" i="8"/>
  <c r="NNY1336" i="8"/>
  <c r="NON1339" i="8"/>
  <c r="NON1336" i="8"/>
  <c r="NPE1339" i="8"/>
  <c r="NPE1336" i="8"/>
  <c r="NPT1339" i="8"/>
  <c r="NPT1336" i="8"/>
  <c r="NQK1339" i="8"/>
  <c r="NQK1336" i="8"/>
  <c r="NQZ1339" i="8"/>
  <c r="NQZ1336" i="8"/>
  <c r="NRQ1339" i="8"/>
  <c r="NRQ1336" i="8"/>
  <c r="NSF1339" i="8"/>
  <c r="NSF1336" i="8"/>
  <c r="NSW1339" i="8"/>
  <c r="NSW1336" i="8"/>
  <c r="NTL1339" i="8"/>
  <c r="NTL1336" i="8"/>
  <c r="NUC1339" i="8"/>
  <c r="NUC1336" i="8"/>
  <c r="NUR1339" i="8"/>
  <c r="NUR1336" i="8"/>
  <c r="NVI1339" i="8"/>
  <c r="NVI1336" i="8"/>
  <c r="NVX1339" i="8"/>
  <c r="NVX1336" i="8"/>
  <c r="NWO1339" i="8"/>
  <c r="NWO1336" i="8"/>
  <c r="NXD1339" i="8"/>
  <c r="NXD1336" i="8"/>
  <c r="NXU1339" i="8"/>
  <c r="NXU1336" i="8"/>
  <c r="NYJ1339" i="8"/>
  <c r="NYJ1336" i="8"/>
  <c r="NZA1339" i="8"/>
  <c r="NZA1336" i="8"/>
  <c r="NZP1339" i="8"/>
  <c r="NZP1336" i="8"/>
  <c r="OAG1339" i="8"/>
  <c r="OAG1336" i="8"/>
  <c r="OAV1339" i="8"/>
  <c r="OAV1336" i="8"/>
  <c r="OBM1339" i="8"/>
  <c r="OBM1336" i="8"/>
  <c r="OCB1339" i="8"/>
  <c r="OCB1336" i="8"/>
  <c r="OCS1339" i="8"/>
  <c r="OCS1336" i="8"/>
  <c r="ODH1339" i="8"/>
  <c r="ODH1336" i="8"/>
  <c r="ODY1339" i="8"/>
  <c r="ODY1336" i="8"/>
  <c r="OEN1339" i="8"/>
  <c r="OEN1336" i="8"/>
  <c r="OFE1339" i="8"/>
  <c r="OFE1336" i="8"/>
  <c r="OFT1339" i="8"/>
  <c r="OFT1336" i="8"/>
  <c r="OGK1339" i="8"/>
  <c r="OGK1336" i="8"/>
  <c r="OGZ1339" i="8"/>
  <c r="OGZ1336" i="8"/>
  <c r="OHQ1339" i="8"/>
  <c r="OHQ1336" i="8"/>
  <c r="OIF1339" i="8"/>
  <c r="OIF1336" i="8"/>
  <c r="OIW1339" i="8"/>
  <c r="OIW1336" i="8"/>
  <c r="OJL1339" i="8"/>
  <c r="OJL1336" i="8"/>
  <c r="OKC1339" i="8"/>
  <c r="OKC1336" i="8"/>
  <c r="OKR1339" i="8"/>
  <c r="OKR1336" i="8"/>
  <c r="OLI1339" i="8"/>
  <c r="OLI1336" i="8"/>
  <c r="OLX1339" i="8"/>
  <c r="OLX1336" i="8"/>
  <c r="OMO1339" i="8"/>
  <c r="OMO1336" i="8"/>
  <c r="OND1339" i="8"/>
  <c r="OND1336" i="8"/>
  <c r="ONU1339" i="8"/>
  <c r="ONU1336" i="8"/>
  <c r="OOJ1339" i="8"/>
  <c r="OOJ1336" i="8"/>
  <c r="OPA1339" i="8"/>
  <c r="OPA1336" i="8"/>
  <c r="OPP1339" i="8"/>
  <c r="OPP1336" i="8"/>
  <c r="OQG1339" i="8"/>
  <c r="OQG1336" i="8"/>
  <c r="OQV1339" i="8"/>
  <c r="OQV1336" i="8"/>
  <c r="ORM1339" i="8"/>
  <c r="ORM1336" i="8"/>
  <c r="OSB1339" i="8"/>
  <c r="OSB1336" i="8"/>
  <c r="OSS1339" i="8"/>
  <c r="OSS1336" i="8"/>
  <c r="OTH1339" i="8"/>
  <c r="OTH1336" i="8"/>
  <c r="OTY1339" i="8"/>
  <c r="OTY1336" i="8"/>
  <c r="OUN1339" i="8"/>
  <c r="OUN1336" i="8"/>
  <c r="OVE1339" i="8"/>
  <c r="OVE1336" i="8"/>
  <c r="OVT1339" i="8"/>
  <c r="OVT1336" i="8"/>
  <c r="OWK1339" i="8"/>
  <c r="OWK1336" i="8"/>
  <c r="OWZ1339" i="8"/>
  <c r="OWZ1336" i="8"/>
  <c r="OXQ1339" i="8"/>
  <c r="OXQ1336" i="8"/>
  <c r="OYF1339" i="8"/>
  <c r="OYF1336" i="8"/>
  <c r="OYW1339" i="8"/>
  <c r="OYW1336" i="8"/>
  <c r="OZL1339" i="8"/>
  <c r="OZL1336" i="8"/>
  <c r="PAC1339" i="8"/>
  <c r="PAC1336" i="8"/>
  <c r="PAR1339" i="8"/>
  <c r="PAR1336" i="8"/>
  <c r="PBI1339" i="8"/>
  <c r="PBI1336" i="8"/>
  <c r="PBX1339" i="8"/>
  <c r="PBX1336" i="8"/>
  <c r="PCO1339" i="8"/>
  <c r="PCO1336" i="8"/>
  <c r="PDD1339" i="8"/>
  <c r="PDD1336" i="8"/>
  <c r="PDU1339" i="8"/>
  <c r="PDU1336" i="8"/>
  <c r="PEJ1339" i="8"/>
  <c r="PEJ1336" i="8"/>
  <c r="PFA1339" i="8"/>
  <c r="PFA1336" i="8"/>
  <c r="PFP1339" i="8"/>
  <c r="PFP1336" i="8"/>
  <c r="PGG1339" i="8"/>
  <c r="PGG1336" i="8"/>
  <c r="PGV1339" i="8"/>
  <c r="PGV1336" i="8"/>
  <c r="PHM1339" i="8"/>
  <c r="PHM1336" i="8"/>
  <c r="PIB1339" i="8"/>
  <c r="PIB1336" i="8"/>
  <c r="PIS1339" i="8"/>
  <c r="PIS1336" i="8"/>
  <c r="PJH1339" i="8"/>
  <c r="PJH1336" i="8"/>
  <c r="PJY1339" i="8"/>
  <c r="PJY1336" i="8"/>
  <c r="PKN1339" i="8"/>
  <c r="PKN1336" i="8"/>
  <c r="PLE1339" i="8"/>
  <c r="PLE1336" i="8"/>
  <c r="PLT1339" i="8"/>
  <c r="PLT1336" i="8"/>
  <c r="PMK1339" i="8"/>
  <c r="PMK1336" i="8"/>
  <c r="PMZ1339" i="8"/>
  <c r="PMZ1336" i="8"/>
  <c r="PNQ1339" i="8"/>
  <c r="PNQ1336" i="8"/>
  <c r="POF1339" i="8"/>
  <c r="POF1336" i="8"/>
  <c r="POW1339" i="8"/>
  <c r="POW1336" i="8"/>
  <c r="PPL1339" i="8"/>
  <c r="PPL1336" i="8"/>
  <c r="PQC1339" i="8"/>
  <c r="PQC1336" i="8"/>
  <c r="PQR1339" i="8"/>
  <c r="PQR1336" i="8"/>
  <c r="PRI1339" i="8"/>
  <c r="PRI1336" i="8"/>
  <c r="PRX1339" i="8"/>
  <c r="PRX1336" i="8"/>
  <c r="PSO1339" i="8"/>
  <c r="PSO1336" i="8"/>
  <c r="PTD1339" i="8"/>
  <c r="PTD1336" i="8"/>
  <c r="PTU1339" i="8"/>
  <c r="PTU1336" i="8"/>
  <c r="PUJ1339" i="8"/>
  <c r="PUJ1336" i="8"/>
  <c r="PVA1339" i="8"/>
  <c r="PVA1336" i="8"/>
  <c r="PVP1339" i="8"/>
  <c r="PVP1336" i="8"/>
  <c r="PWG1339" i="8"/>
  <c r="PWG1336" i="8"/>
  <c r="PWV1339" i="8"/>
  <c r="PWV1336" i="8"/>
  <c r="PXM1339" i="8"/>
  <c r="PXM1336" i="8"/>
  <c r="PYB1339" i="8"/>
  <c r="PYB1336" i="8"/>
  <c r="PYS1339" i="8"/>
  <c r="PYS1336" i="8"/>
  <c r="PZH1339" i="8"/>
  <c r="PZH1336" i="8"/>
  <c r="PZY1339" i="8"/>
  <c r="PZY1336" i="8"/>
  <c r="QAN1339" i="8"/>
  <c r="QAN1336" i="8"/>
  <c r="QBE1339" i="8"/>
  <c r="QBE1336" i="8"/>
  <c r="QBT1339" i="8"/>
  <c r="QBT1336" i="8"/>
  <c r="QCK1339" i="8"/>
  <c r="QCK1336" i="8"/>
  <c r="QCZ1339" i="8"/>
  <c r="QCZ1336" i="8"/>
  <c r="QDQ1339" i="8"/>
  <c r="QDQ1336" i="8"/>
  <c r="QEF1339" i="8"/>
  <c r="QEF1336" i="8"/>
  <c r="QEW1339" i="8"/>
  <c r="QEW1336" i="8"/>
  <c r="QFL1339" i="8"/>
  <c r="QFL1336" i="8"/>
  <c r="QGC1339" i="8"/>
  <c r="QGC1336" i="8"/>
  <c r="QGR1339" i="8"/>
  <c r="QGR1336" i="8"/>
  <c r="QHI1339" i="8"/>
  <c r="QHI1336" i="8"/>
  <c r="QHX1339" i="8"/>
  <c r="QHX1336" i="8"/>
  <c r="QIO1339" i="8"/>
  <c r="QIO1336" i="8"/>
  <c r="QJD1339" i="8"/>
  <c r="QJD1336" i="8"/>
  <c r="QJU1339" i="8"/>
  <c r="QJU1336" i="8"/>
  <c r="QKJ1339" i="8"/>
  <c r="QKJ1336" i="8"/>
  <c r="QLA1339" i="8"/>
  <c r="QLA1336" i="8"/>
  <c r="QLP1339" i="8"/>
  <c r="QLP1336" i="8"/>
  <c r="QMG1339" i="8"/>
  <c r="QMG1336" i="8"/>
  <c r="QMV1339" i="8"/>
  <c r="QMV1336" i="8"/>
  <c r="QNM1339" i="8"/>
  <c r="QNM1336" i="8"/>
  <c r="QOB1339" i="8"/>
  <c r="QOB1336" i="8"/>
  <c r="QOS1339" i="8"/>
  <c r="QOS1336" i="8"/>
  <c r="QPH1339" i="8"/>
  <c r="QPH1336" i="8"/>
  <c r="QPY1339" i="8"/>
  <c r="QPY1336" i="8"/>
  <c r="QQN1339" i="8"/>
  <c r="QQN1336" i="8"/>
  <c r="QRE1339" i="8"/>
  <c r="QRE1336" i="8"/>
  <c r="QRT1339" i="8"/>
  <c r="QRT1336" i="8"/>
  <c r="QSK1339" i="8"/>
  <c r="QSK1336" i="8"/>
  <c r="QSZ1339" i="8"/>
  <c r="QSZ1336" i="8"/>
  <c r="QTQ1339" i="8"/>
  <c r="QTQ1336" i="8"/>
  <c r="QUF1339" i="8"/>
  <c r="QUF1336" i="8"/>
  <c r="QUW1339" i="8"/>
  <c r="QUW1336" i="8"/>
  <c r="QVL1339" i="8"/>
  <c r="QVL1336" i="8"/>
  <c r="QWC1339" i="8"/>
  <c r="QWC1336" i="8"/>
  <c r="QWR1339" i="8"/>
  <c r="QWR1336" i="8"/>
  <c r="QXI1339" i="8"/>
  <c r="QXI1336" i="8"/>
  <c r="QXX1339" i="8"/>
  <c r="QXX1336" i="8"/>
  <c r="QYO1339" i="8"/>
  <c r="QYO1336" i="8"/>
  <c r="QZD1339" i="8"/>
  <c r="QZD1336" i="8"/>
  <c r="QZU1339" i="8"/>
  <c r="QZU1336" i="8"/>
  <c r="RAJ1339" i="8"/>
  <c r="RAJ1336" i="8"/>
  <c r="RBA1339" i="8"/>
  <c r="RBA1336" i="8"/>
  <c r="RBP1339" i="8"/>
  <c r="RBP1336" i="8"/>
  <c r="RCG1339" i="8"/>
  <c r="RCG1336" i="8"/>
  <c r="RCV1339" i="8"/>
  <c r="RCV1336" i="8"/>
  <c r="RDM1339" i="8"/>
  <c r="RDM1336" i="8"/>
  <c r="REB1339" i="8"/>
  <c r="REB1336" i="8"/>
  <c r="RES1339" i="8"/>
  <c r="RES1336" i="8"/>
  <c r="RFH1339" i="8"/>
  <c r="RFH1336" i="8"/>
  <c r="RFY1339" i="8"/>
  <c r="RFY1336" i="8"/>
  <c r="RGN1339" i="8"/>
  <c r="RGN1336" i="8"/>
  <c r="RHE1339" i="8"/>
  <c r="RHE1336" i="8"/>
  <c r="RHT1339" i="8"/>
  <c r="RHT1336" i="8"/>
  <c r="RIK1339" i="8"/>
  <c r="RIK1336" i="8"/>
  <c r="RIZ1339" i="8"/>
  <c r="RIZ1336" i="8"/>
  <c r="RJQ1339" i="8"/>
  <c r="RJQ1336" i="8"/>
  <c r="RKF1339" i="8"/>
  <c r="RKF1336" i="8"/>
  <c r="RKW1339" i="8"/>
  <c r="RKW1336" i="8"/>
  <c r="RLL1339" i="8"/>
  <c r="RLL1336" i="8"/>
  <c r="RMC1339" i="8"/>
  <c r="RMC1336" i="8"/>
  <c r="RMR1339" i="8"/>
  <c r="RMR1336" i="8"/>
  <c r="RNI1339" i="8"/>
  <c r="RNI1336" i="8"/>
  <c r="RNX1339" i="8"/>
  <c r="RNX1336" i="8"/>
  <c r="ROO1339" i="8"/>
  <c r="ROO1336" i="8"/>
  <c r="RPD1339" i="8"/>
  <c r="RPD1336" i="8"/>
  <c r="RPU1339" i="8"/>
  <c r="RPU1336" i="8"/>
  <c r="RQJ1339" i="8"/>
  <c r="RQJ1336" i="8"/>
  <c r="RRA1339" i="8"/>
  <c r="RRA1336" i="8"/>
  <c r="RRP1339" i="8"/>
  <c r="RRP1336" i="8"/>
  <c r="RSG1339" i="8"/>
  <c r="RSG1336" i="8"/>
  <c r="RSV1339" i="8"/>
  <c r="RSV1336" i="8"/>
  <c r="RTM1339" i="8"/>
  <c r="RTM1336" i="8"/>
  <c r="RUB1339" i="8"/>
  <c r="RUB1336" i="8"/>
  <c r="RUS1339" i="8"/>
  <c r="RUS1336" i="8"/>
  <c r="RVH1339" i="8"/>
  <c r="RVH1336" i="8"/>
  <c r="RVY1339" i="8"/>
  <c r="RVY1336" i="8"/>
  <c r="RWN1339" i="8"/>
  <c r="RWN1336" i="8"/>
  <c r="RXE1339" i="8"/>
  <c r="RXE1336" i="8"/>
  <c r="RXT1339" i="8"/>
  <c r="RXT1336" i="8"/>
  <c r="RYK1339" i="8"/>
  <c r="RYK1336" i="8"/>
  <c r="RYZ1339" i="8"/>
  <c r="RYZ1336" i="8"/>
  <c r="RZQ1339" i="8"/>
  <c r="RZQ1336" i="8"/>
  <c r="SAF1339" i="8"/>
  <c r="SAF1336" i="8"/>
  <c r="SAW1339" i="8"/>
  <c r="SAW1336" i="8"/>
  <c r="SBL1339" i="8"/>
  <c r="SBL1336" i="8"/>
  <c r="SCC1339" i="8"/>
  <c r="SCC1336" i="8"/>
  <c r="SCR1339" i="8"/>
  <c r="SCR1336" i="8"/>
  <c r="SDI1339" i="8"/>
  <c r="SDI1336" i="8"/>
  <c r="SDX1339" i="8"/>
  <c r="SDX1336" i="8"/>
  <c r="SEO1339" i="8"/>
  <c r="SEO1336" i="8"/>
  <c r="SFD1339" i="8"/>
  <c r="SFD1336" i="8"/>
  <c r="SFU1339" i="8"/>
  <c r="SFU1336" i="8"/>
  <c r="SGJ1339" i="8"/>
  <c r="SGJ1336" i="8"/>
  <c r="SHA1339" i="8"/>
  <c r="SHA1336" i="8"/>
  <c r="SHP1339" i="8"/>
  <c r="SHP1336" i="8"/>
  <c r="SIG1339" i="8"/>
  <c r="SIG1336" i="8"/>
  <c r="SIV1339" i="8"/>
  <c r="SIV1336" i="8"/>
  <c r="SJM1339" i="8"/>
  <c r="SJM1336" i="8"/>
  <c r="SKB1339" i="8"/>
  <c r="SKB1336" i="8"/>
  <c r="SKS1339" i="8"/>
  <c r="SKS1336" i="8"/>
  <c r="SLH1339" i="8"/>
  <c r="SLH1336" i="8"/>
  <c r="SLY1339" i="8"/>
  <c r="SLY1336" i="8"/>
  <c r="SMN1339" i="8"/>
  <c r="SMN1336" i="8"/>
  <c r="SNE1339" i="8"/>
  <c r="SNE1336" i="8"/>
  <c r="SNT1339" i="8"/>
  <c r="SNT1336" i="8"/>
  <c r="SOK1339" i="8"/>
  <c r="SOK1336" i="8"/>
  <c r="SOZ1339" i="8"/>
  <c r="SOZ1336" i="8"/>
  <c r="SPQ1339" i="8"/>
  <c r="SPQ1336" i="8"/>
  <c r="SQF1339" i="8"/>
  <c r="SQF1336" i="8"/>
  <c r="SQW1339" i="8"/>
  <c r="SQW1336" i="8"/>
  <c r="SRL1339" i="8"/>
  <c r="SRL1336" i="8"/>
  <c r="SSC1339" i="8"/>
  <c r="SSC1336" i="8"/>
  <c r="SSR1339" i="8"/>
  <c r="SSR1336" i="8"/>
  <c r="STI1339" i="8"/>
  <c r="STI1336" i="8"/>
  <c r="STX1339" i="8"/>
  <c r="STX1336" i="8"/>
  <c r="SUO1339" i="8"/>
  <c r="SUO1336" i="8"/>
  <c r="SVD1339" i="8"/>
  <c r="SVD1336" i="8"/>
  <c r="SVU1339" i="8"/>
  <c r="SVU1336" i="8"/>
  <c r="SWJ1339" i="8"/>
  <c r="SWJ1336" i="8"/>
  <c r="SXA1339" i="8"/>
  <c r="SXA1336" i="8"/>
  <c r="SXP1339" i="8"/>
  <c r="SXP1336" i="8"/>
  <c r="SYG1339" i="8"/>
  <c r="SYG1336" i="8"/>
  <c r="SYV1339" i="8"/>
  <c r="SYV1336" i="8"/>
  <c r="SZM1339" i="8"/>
  <c r="SZM1336" i="8"/>
  <c r="TAB1339" i="8"/>
  <c r="TAB1336" i="8"/>
  <c r="TAS1339" i="8"/>
  <c r="TAS1336" i="8"/>
  <c r="TBH1339" i="8"/>
  <c r="TBH1336" i="8"/>
  <c r="TBY1339" i="8"/>
  <c r="TBY1336" i="8"/>
  <c r="TCN1339" i="8"/>
  <c r="TCN1336" i="8"/>
  <c r="TDE1339" i="8"/>
  <c r="TDE1336" i="8"/>
  <c r="TDT1339" i="8"/>
  <c r="TDT1336" i="8"/>
  <c r="TEK1339" i="8"/>
  <c r="TEK1336" i="8"/>
  <c r="TEZ1339" i="8"/>
  <c r="TEZ1336" i="8"/>
  <c r="TFQ1339" i="8"/>
  <c r="TFQ1336" i="8"/>
  <c r="TGF1339" i="8"/>
  <c r="TGF1336" i="8"/>
  <c r="TGW1339" i="8"/>
  <c r="TGW1336" i="8"/>
  <c r="THL1339" i="8"/>
  <c r="THL1336" i="8"/>
  <c r="TIC1339" i="8"/>
  <c r="TIC1336" i="8"/>
  <c r="TIR1339" i="8"/>
  <c r="TIR1336" i="8"/>
  <c r="TJI1339" i="8"/>
  <c r="TJI1336" i="8"/>
  <c r="TJX1339" i="8"/>
  <c r="TJX1336" i="8"/>
  <c r="TKO1339" i="8"/>
  <c r="TKO1336" i="8"/>
  <c r="TLD1339" i="8"/>
  <c r="TLD1336" i="8"/>
  <c r="TLU1339" i="8"/>
  <c r="TLU1336" i="8"/>
  <c r="TMJ1339" i="8"/>
  <c r="TMJ1336" i="8"/>
  <c r="TNA1339" i="8"/>
  <c r="TNA1336" i="8"/>
  <c r="TNP1339" i="8"/>
  <c r="TNP1336" i="8"/>
  <c r="TOG1339" i="8"/>
  <c r="TOG1336" i="8"/>
  <c r="TOV1339" i="8"/>
  <c r="TOV1336" i="8"/>
  <c r="TPM1339" i="8"/>
  <c r="TPM1336" i="8"/>
  <c r="TQB1339" i="8"/>
  <c r="TQB1336" i="8"/>
  <c r="TQS1339" i="8"/>
  <c r="TQS1336" i="8"/>
  <c r="TRH1339" i="8"/>
  <c r="TRH1336" i="8"/>
  <c r="TRY1339" i="8"/>
  <c r="TRY1336" i="8"/>
  <c r="TSN1339" i="8"/>
  <c r="TSN1336" i="8"/>
  <c r="TTE1339" i="8"/>
  <c r="TTE1336" i="8"/>
  <c r="TTT1339" i="8"/>
  <c r="TTT1336" i="8"/>
  <c r="TUK1339" i="8"/>
  <c r="TUK1336" i="8"/>
  <c r="TUZ1339" i="8"/>
  <c r="TUZ1336" i="8"/>
  <c r="TVQ1339" i="8"/>
  <c r="TVQ1336" i="8"/>
  <c r="TWF1339" i="8"/>
  <c r="TWF1336" i="8"/>
  <c r="TWW1339" i="8"/>
  <c r="TWW1336" i="8"/>
  <c r="TXL1339" i="8"/>
  <c r="TXL1336" i="8"/>
  <c r="TYC1339" i="8"/>
  <c r="TYC1336" i="8"/>
  <c r="TYR1339" i="8"/>
  <c r="TYR1336" i="8"/>
  <c r="TZI1339" i="8"/>
  <c r="TZI1336" i="8"/>
  <c r="TZX1339" i="8"/>
  <c r="TZX1336" i="8"/>
  <c r="UAO1339" i="8"/>
  <c r="UAO1336" i="8"/>
  <c r="UBD1339" i="8"/>
  <c r="UBD1336" i="8"/>
  <c r="UBU1339" i="8"/>
  <c r="UBU1336" i="8"/>
  <c r="UCJ1339" i="8"/>
  <c r="UCJ1336" i="8"/>
  <c r="UDA1339" i="8"/>
  <c r="UDA1336" i="8"/>
  <c r="UDP1339" i="8"/>
  <c r="UDP1336" i="8"/>
  <c r="UEG1339" i="8"/>
  <c r="UEG1336" i="8"/>
  <c r="UEV1339" i="8"/>
  <c r="UEV1336" i="8"/>
  <c r="UFM1339" i="8"/>
  <c r="UFM1336" i="8"/>
  <c r="UGB1339" i="8"/>
  <c r="UGB1336" i="8"/>
  <c r="UGS1339" i="8"/>
  <c r="UGS1336" i="8"/>
  <c r="UHH1339" i="8"/>
  <c r="UHH1336" i="8"/>
  <c r="UHY1339" i="8"/>
  <c r="UHY1336" i="8"/>
  <c r="UIN1339" i="8"/>
  <c r="UIN1336" i="8"/>
  <c r="UJE1339" i="8"/>
  <c r="UJE1336" i="8"/>
  <c r="UJT1339" i="8"/>
  <c r="UJT1336" i="8"/>
  <c r="UKK1339" i="8"/>
  <c r="UKK1336" i="8"/>
  <c r="UKZ1339" i="8"/>
  <c r="UKZ1336" i="8"/>
  <c r="ULQ1339" i="8"/>
  <c r="ULQ1336" i="8"/>
  <c r="UMF1339" i="8"/>
  <c r="UMF1336" i="8"/>
  <c r="UMW1339" i="8"/>
  <c r="UMW1336" i="8"/>
  <c r="UNL1339" i="8"/>
  <c r="UNL1336" i="8"/>
  <c r="UOC1339" i="8"/>
  <c r="UOC1336" i="8"/>
  <c r="UOR1339" i="8"/>
  <c r="UOR1336" i="8"/>
  <c r="UPI1339" i="8"/>
  <c r="UPI1336" i="8"/>
  <c r="UPX1339" i="8"/>
  <c r="UPX1336" i="8"/>
  <c r="UQO1339" i="8"/>
  <c r="UQO1336" i="8"/>
  <c r="URD1339" i="8"/>
  <c r="URD1336" i="8"/>
  <c r="URU1339" i="8"/>
  <c r="URU1336" i="8"/>
  <c r="USJ1339" i="8"/>
  <c r="USJ1336" i="8"/>
  <c r="UTA1339" i="8"/>
  <c r="UTA1336" i="8"/>
  <c r="UTP1339" i="8"/>
  <c r="UTP1336" i="8"/>
  <c r="UUG1339" i="8"/>
  <c r="UUG1336" i="8"/>
  <c r="UUV1339" i="8"/>
  <c r="UUV1336" i="8"/>
  <c r="UVM1339" i="8"/>
  <c r="UVM1336" i="8"/>
  <c r="UWB1339" i="8"/>
  <c r="UWB1336" i="8"/>
  <c r="UWS1339" i="8"/>
  <c r="UWS1336" i="8"/>
  <c r="UXH1339" i="8"/>
  <c r="UXH1336" i="8"/>
  <c r="UXY1339" i="8"/>
  <c r="UXY1336" i="8"/>
  <c r="UYN1339" i="8"/>
  <c r="UYN1336" i="8"/>
  <c r="UZE1339" i="8"/>
  <c r="UZE1336" i="8"/>
  <c r="UZT1339" i="8"/>
  <c r="UZT1336" i="8"/>
  <c r="VAK1339" i="8"/>
  <c r="VAK1336" i="8"/>
  <c r="VAZ1339" i="8"/>
  <c r="VAZ1336" i="8"/>
  <c r="VBQ1339" i="8"/>
  <c r="VBQ1336" i="8"/>
  <c r="VCF1339" i="8"/>
  <c r="VCF1336" i="8"/>
  <c r="VCW1339" i="8"/>
  <c r="VCW1336" i="8"/>
  <c r="VDL1339" i="8"/>
  <c r="VDL1336" i="8"/>
  <c r="VEC1339" i="8"/>
  <c r="VEC1336" i="8"/>
  <c r="VER1339" i="8"/>
  <c r="VER1336" i="8"/>
  <c r="VFI1339" i="8"/>
  <c r="VFI1336" i="8"/>
  <c r="VFX1339" i="8"/>
  <c r="VFX1336" i="8"/>
  <c r="VGO1339" i="8"/>
  <c r="VGO1336" i="8"/>
  <c r="VHD1339" i="8"/>
  <c r="VHD1336" i="8"/>
  <c r="VHU1339" i="8"/>
  <c r="VHU1336" i="8"/>
  <c r="VIJ1339" i="8"/>
  <c r="VIJ1336" i="8"/>
  <c r="VJA1339" i="8"/>
  <c r="VJA1336" i="8"/>
  <c r="VJP1339" i="8"/>
  <c r="VJP1336" i="8"/>
  <c r="VKG1339" i="8"/>
  <c r="VKG1336" i="8"/>
  <c r="VKV1339" i="8"/>
  <c r="VKV1336" i="8"/>
  <c r="VLM1339" i="8"/>
  <c r="VLM1336" i="8"/>
  <c r="VMB1339" i="8"/>
  <c r="VMB1336" i="8"/>
  <c r="VMS1339" i="8"/>
  <c r="VMS1336" i="8"/>
  <c r="VNH1339" i="8"/>
  <c r="VNH1336" i="8"/>
  <c r="VNY1339" i="8"/>
  <c r="VNY1336" i="8"/>
  <c r="VON1339" i="8"/>
  <c r="VON1336" i="8"/>
  <c r="VPE1339" i="8"/>
  <c r="VPE1336" i="8"/>
  <c r="VPT1339" i="8"/>
  <c r="VPT1336" i="8"/>
  <c r="VQK1339" i="8"/>
  <c r="VQK1336" i="8"/>
  <c r="VQZ1339" i="8"/>
  <c r="VQZ1336" i="8"/>
  <c r="VRQ1339" i="8"/>
  <c r="VRQ1336" i="8"/>
  <c r="VSF1339" i="8"/>
  <c r="VSF1336" i="8"/>
  <c r="VSW1339" i="8"/>
  <c r="VSW1336" i="8"/>
  <c r="VTL1339" i="8"/>
  <c r="VTL1336" i="8"/>
  <c r="VUC1339" i="8"/>
  <c r="VUC1336" i="8"/>
  <c r="VUR1339" i="8"/>
  <c r="VUR1336" i="8"/>
  <c r="VVI1339" i="8"/>
  <c r="VVI1336" i="8"/>
  <c r="VVX1339" i="8"/>
  <c r="VVX1336" i="8"/>
  <c r="VWO1339" i="8"/>
  <c r="VWO1336" i="8"/>
  <c r="VXD1339" i="8"/>
  <c r="VXD1336" i="8"/>
  <c r="VXU1339" i="8"/>
  <c r="VXU1336" i="8"/>
  <c r="VYJ1339" i="8"/>
  <c r="VYJ1336" i="8"/>
  <c r="VZA1339" i="8"/>
  <c r="VZA1336" i="8"/>
  <c r="VZP1339" i="8"/>
  <c r="VZP1336" i="8"/>
  <c r="WAG1339" i="8"/>
  <c r="WAG1336" i="8"/>
  <c r="WAV1339" i="8"/>
  <c r="WAV1336" i="8"/>
  <c r="WBM1339" i="8"/>
  <c r="WBM1336" i="8"/>
  <c r="WCB1339" i="8"/>
  <c r="WCB1336" i="8"/>
  <c r="WCS1339" i="8"/>
  <c r="WCS1336" i="8"/>
  <c r="WDH1339" i="8"/>
  <c r="WDH1336" i="8"/>
  <c r="WDY1339" i="8"/>
  <c r="WDY1336" i="8"/>
  <c r="WEN1339" i="8"/>
  <c r="WEN1336" i="8"/>
  <c r="WFE1339" i="8"/>
  <c r="WFE1336" i="8"/>
  <c r="WFT1339" i="8"/>
  <c r="WFT1336" i="8"/>
  <c r="WGK1339" i="8"/>
  <c r="WGK1336" i="8"/>
  <c r="WGZ1339" i="8"/>
  <c r="WGZ1336" i="8"/>
  <c r="WHQ1339" i="8"/>
  <c r="WHQ1336" i="8"/>
  <c r="WIF1339" i="8"/>
  <c r="WIF1336" i="8"/>
  <c r="WIW1339" i="8"/>
  <c r="WIW1336" i="8"/>
  <c r="WJL1339" i="8"/>
  <c r="WJL1336" i="8"/>
  <c r="WKC1339" i="8"/>
  <c r="WKC1336" i="8"/>
  <c r="WKR1339" i="8"/>
  <c r="WKR1336" i="8"/>
  <c r="WLI1339" i="8"/>
  <c r="WLI1336" i="8"/>
  <c r="WLX1339" i="8"/>
  <c r="WLX1336" i="8"/>
  <c r="WMO1339" i="8"/>
  <c r="WMO1336" i="8"/>
  <c r="WND1339" i="8"/>
  <c r="WND1336" i="8"/>
  <c r="WNU1339" i="8"/>
  <c r="WNU1336" i="8"/>
  <c r="WOJ1339" i="8"/>
  <c r="WOJ1336" i="8"/>
  <c r="WPA1339" i="8"/>
  <c r="WPA1336" i="8"/>
  <c r="WPP1339" i="8"/>
  <c r="WPP1336" i="8"/>
  <c r="WQG1339" i="8"/>
  <c r="WQG1336" i="8"/>
  <c r="WQV1339" i="8"/>
  <c r="WQV1336" i="8"/>
  <c r="WRM1339" i="8"/>
  <c r="WRM1336" i="8"/>
  <c r="WSB1339" i="8"/>
  <c r="WSB1336" i="8"/>
  <c r="WSS1339" i="8"/>
  <c r="WSS1336" i="8"/>
  <c r="WTH1339" i="8"/>
  <c r="WTH1336" i="8"/>
  <c r="WTY1339" i="8"/>
  <c r="WTY1336" i="8"/>
  <c r="WUN1339" i="8"/>
  <c r="WUN1336" i="8"/>
  <c r="WVE1339" i="8"/>
  <c r="WVE1336" i="8"/>
  <c r="WVT1339" i="8"/>
  <c r="WVT1336" i="8"/>
  <c r="WWK1339" i="8"/>
  <c r="WWK1336" i="8"/>
  <c r="WWZ1339" i="8"/>
  <c r="WWZ1336" i="8"/>
  <c r="WXQ1339" i="8"/>
  <c r="WXQ1336" i="8"/>
  <c r="WYF1339" i="8"/>
  <c r="WYF1336" i="8"/>
  <c r="WYW1339" i="8"/>
  <c r="WYW1336" i="8"/>
  <c r="WZL1339" i="8"/>
  <c r="WZL1336" i="8"/>
  <c r="XAC1339" i="8"/>
  <c r="XAC1336" i="8"/>
  <c r="XAR1339" i="8"/>
  <c r="XAR1336" i="8"/>
  <c r="XBI1339" i="8"/>
  <c r="XBI1336" i="8"/>
  <c r="XBX1339" i="8"/>
  <c r="XBX1336" i="8"/>
  <c r="XCO1339" i="8"/>
  <c r="XCO1336" i="8"/>
  <c r="XDD1339" i="8"/>
  <c r="XDD1336" i="8"/>
  <c r="XDU1339" i="8"/>
  <c r="XDU1336" i="8"/>
  <c r="XEJ1339" i="8"/>
  <c r="XEJ1336" i="8"/>
  <c r="XFA1339" i="8"/>
  <c r="XFA1336" i="8"/>
  <c r="HHM1334" i="8"/>
  <c r="HHM1340" i="8" s="1"/>
  <c r="O1330" i="8"/>
  <c r="O1334" i="8" s="1"/>
  <c r="O1340" i="8" s="1"/>
  <c r="AD1330" i="8"/>
  <c r="AD1334" i="8" s="1"/>
  <c r="AD1340" i="8" s="1"/>
  <c r="AF1330" i="8"/>
  <c r="AF1334" i="8" s="1"/>
  <c r="AF1340" i="8" s="1"/>
  <c r="AU1330" i="8"/>
  <c r="AU1334" i="8" s="1"/>
  <c r="AU1340" i="8" s="1"/>
  <c r="BJ1330" i="8"/>
  <c r="BJ1334" i="8" s="1"/>
  <c r="BJ1340" i="8" s="1"/>
  <c r="BL1330" i="8"/>
  <c r="BL1334" i="8" s="1"/>
  <c r="BL1340" i="8" s="1"/>
  <c r="CA1330" i="8"/>
  <c r="CA1334" i="8" s="1"/>
  <c r="CA1340" i="8" s="1"/>
  <c r="CP1330" i="8"/>
  <c r="CP1334" i="8" s="1"/>
  <c r="CP1340" i="8" s="1"/>
  <c r="CR1330" i="8"/>
  <c r="CR1334" i="8" s="1"/>
  <c r="CR1340" i="8" s="1"/>
  <c r="DG1330" i="8"/>
  <c r="DG1334" i="8" s="1"/>
  <c r="DG1340" i="8" s="1"/>
  <c r="DV1330" i="8"/>
  <c r="DV1334" i="8" s="1"/>
  <c r="DV1340" i="8" s="1"/>
  <c r="DX1330" i="8"/>
  <c r="DX1334" i="8" s="1"/>
  <c r="DX1340" i="8" s="1"/>
  <c r="EM1330" i="8"/>
  <c r="EM1334" i="8" s="1"/>
  <c r="EM1340" i="8" s="1"/>
  <c r="FB1330" i="8"/>
  <c r="FB1334" i="8" s="1"/>
  <c r="FB1340" i="8" s="1"/>
  <c r="FD1330" i="8"/>
  <c r="FD1334" i="8" s="1"/>
  <c r="FD1340" i="8" s="1"/>
  <c r="FS1330" i="8"/>
  <c r="FS1334" i="8" s="1"/>
  <c r="FS1340" i="8" s="1"/>
  <c r="GH1330" i="8"/>
  <c r="GH1334" i="8" s="1"/>
  <c r="GH1340" i="8" s="1"/>
  <c r="GJ1330" i="8"/>
  <c r="GJ1334" i="8" s="1"/>
  <c r="GJ1340" i="8" s="1"/>
  <c r="GY1330" i="8"/>
  <c r="GY1334" i="8" s="1"/>
  <c r="GY1340" i="8" s="1"/>
  <c r="HN1330" i="8"/>
  <c r="HN1334" i="8" s="1"/>
  <c r="HN1340" i="8" s="1"/>
  <c r="HP1330" i="8"/>
  <c r="HP1334" i="8" s="1"/>
  <c r="HP1340" i="8" s="1"/>
  <c r="IE1330" i="8"/>
  <c r="IE1334" i="8" s="1"/>
  <c r="IE1340" i="8" s="1"/>
  <c r="IT1330" i="8"/>
  <c r="IT1334" i="8" s="1"/>
  <c r="IT1340" i="8" s="1"/>
  <c r="IV1330" i="8"/>
  <c r="IV1334" i="8" s="1"/>
  <c r="IV1340" i="8" s="1"/>
  <c r="JK1330" i="8"/>
  <c r="JK1334" i="8" s="1"/>
  <c r="JK1340" i="8" s="1"/>
  <c r="JZ1330" i="8"/>
  <c r="JZ1334" i="8" s="1"/>
  <c r="JZ1340" i="8" s="1"/>
  <c r="KB1330" i="8"/>
  <c r="KB1334" i="8" s="1"/>
  <c r="KB1340" i="8" s="1"/>
  <c r="KQ1330" i="8"/>
  <c r="KQ1334" i="8" s="1"/>
  <c r="KQ1340" i="8" s="1"/>
  <c r="LF1330" i="8"/>
  <c r="LF1334" i="8" s="1"/>
  <c r="LF1340" i="8" s="1"/>
  <c r="LH1330" i="8"/>
  <c r="LH1334" i="8" s="1"/>
  <c r="LH1340" i="8" s="1"/>
  <c r="LW1330" i="8"/>
  <c r="LW1334" i="8" s="1"/>
  <c r="LW1340" i="8" s="1"/>
  <c r="ML1330" i="8"/>
  <c r="ML1334" i="8" s="1"/>
  <c r="ML1340" i="8" s="1"/>
  <c r="MN1330" i="8"/>
  <c r="MN1334" i="8" s="1"/>
  <c r="MN1340" i="8" s="1"/>
  <c r="NC1330" i="8"/>
  <c r="NC1334" i="8" s="1"/>
  <c r="NC1340" i="8" s="1"/>
  <c r="NR1330" i="8"/>
  <c r="NR1334" i="8" s="1"/>
  <c r="NR1340" i="8" s="1"/>
  <c r="NT1330" i="8"/>
  <c r="NT1334" i="8" s="1"/>
  <c r="NT1340" i="8" s="1"/>
  <c r="OI1330" i="8"/>
  <c r="OI1334" i="8" s="1"/>
  <c r="OI1340" i="8" s="1"/>
  <c r="OX1330" i="8"/>
  <c r="OX1334" i="8" s="1"/>
  <c r="OX1340" i="8" s="1"/>
  <c r="OZ1330" i="8"/>
  <c r="OZ1334" i="8" s="1"/>
  <c r="OZ1340" i="8" s="1"/>
  <c r="PO1330" i="8"/>
  <c r="PO1334" i="8" s="1"/>
  <c r="PO1340" i="8" s="1"/>
  <c r="QD1330" i="8"/>
  <c r="QD1334" i="8" s="1"/>
  <c r="QD1340" i="8" s="1"/>
  <c r="QF1330" i="8"/>
  <c r="QF1334" i="8" s="1"/>
  <c r="QF1340" i="8" s="1"/>
  <c r="QU1330" i="8"/>
  <c r="QU1334" i="8" s="1"/>
  <c r="QU1340" i="8" s="1"/>
  <c r="RJ1330" i="8"/>
  <c r="RJ1334" i="8" s="1"/>
  <c r="RJ1340" i="8" s="1"/>
  <c r="RL1330" i="8"/>
  <c r="RL1334" i="8" s="1"/>
  <c r="RL1340" i="8" s="1"/>
  <c r="SA1330" i="8"/>
  <c r="SA1334" i="8" s="1"/>
  <c r="SA1340" i="8" s="1"/>
  <c r="SP1330" i="8"/>
  <c r="SP1334" i="8" s="1"/>
  <c r="SP1340" i="8" s="1"/>
  <c r="SR1330" i="8"/>
  <c r="SR1334" i="8" s="1"/>
  <c r="SR1340" i="8" s="1"/>
  <c r="TG1330" i="8"/>
  <c r="TG1334" i="8" s="1"/>
  <c r="TG1340" i="8" s="1"/>
  <c r="TV1330" i="8"/>
  <c r="TV1334" i="8" s="1"/>
  <c r="TV1340" i="8" s="1"/>
  <c r="TX1330" i="8"/>
  <c r="TX1334" i="8" s="1"/>
  <c r="TX1340" i="8" s="1"/>
  <c r="UM1330" i="8"/>
  <c r="UM1334" i="8" s="1"/>
  <c r="UM1340" i="8" s="1"/>
  <c r="VB1330" i="8"/>
  <c r="VB1334" i="8" s="1"/>
  <c r="VB1340" i="8" s="1"/>
  <c r="VD1330" i="8"/>
  <c r="VD1334" i="8" s="1"/>
  <c r="VD1340" i="8" s="1"/>
  <c r="VS1330" i="8"/>
  <c r="VS1334" i="8" s="1"/>
  <c r="VS1340" i="8" s="1"/>
  <c r="WH1330" i="8"/>
  <c r="WH1334" i="8" s="1"/>
  <c r="WH1340" i="8" s="1"/>
  <c r="WJ1330" i="8"/>
  <c r="WJ1334" i="8" s="1"/>
  <c r="WJ1340" i="8" s="1"/>
  <c r="WY1330" i="8"/>
  <c r="WY1334" i="8" s="1"/>
  <c r="WY1340" i="8" s="1"/>
  <c r="XN1330" i="8"/>
  <c r="XN1334" i="8" s="1"/>
  <c r="XN1340" i="8" s="1"/>
  <c r="XP1330" i="8"/>
  <c r="XP1334" i="8" s="1"/>
  <c r="XP1340" i="8" s="1"/>
  <c r="YE1330" i="8"/>
  <c r="YE1334" i="8" s="1"/>
  <c r="YE1340" i="8" s="1"/>
  <c r="YT1330" i="8"/>
  <c r="YT1334" i="8" s="1"/>
  <c r="YT1340" i="8" s="1"/>
  <c r="YV1330" i="8"/>
  <c r="YV1334" i="8" s="1"/>
  <c r="YV1340" i="8" s="1"/>
  <c r="ZK1330" i="8"/>
  <c r="ZK1334" i="8" s="1"/>
  <c r="ZK1340" i="8" s="1"/>
  <c r="ZZ1330" i="8"/>
  <c r="ZZ1334" i="8" s="1"/>
  <c r="ZZ1340" i="8" s="1"/>
  <c r="AAB1330" i="8"/>
  <c r="AAB1334" i="8" s="1"/>
  <c r="AAB1340" i="8" s="1"/>
  <c r="AAQ1330" i="8"/>
  <c r="AAQ1334" i="8" s="1"/>
  <c r="AAQ1340" i="8" s="1"/>
  <c r="ABF1330" i="8"/>
  <c r="ABF1334" i="8" s="1"/>
  <c r="ABF1340" i="8" s="1"/>
  <c r="ABH1330" i="8"/>
  <c r="ABH1334" i="8" s="1"/>
  <c r="ABH1340" i="8" s="1"/>
  <c r="ABW1330" i="8"/>
  <c r="ABW1334" i="8" s="1"/>
  <c r="ABW1340" i="8" s="1"/>
  <c r="ACL1330" i="8"/>
  <c r="ACL1334" i="8" s="1"/>
  <c r="ACL1340" i="8" s="1"/>
  <c r="ACN1330" i="8"/>
  <c r="ACN1334" i="8" s="1"/>
  <c r="ACN1340" i="8" s="1"/>
  <c r="ADC1330" i="8"/>
  <c r="ADC1334" i="8" s="1"/>
  <c r="ADC1340" i="8" s="1"/>
  <c r="ADR1330" i="8"/>
  <c r="ADR1334" i="8" s="1"/>
  <c r="ADR1340" i="8" s="1"/>
  <c r="ADT1330" i="8"/>
  <c r="ADT1334" i="8" s="1"/>
  <c r="ADT1340" i="8" s="1"/>
  <c r="AEI1330" i="8"/>
  <c r="AEI1334" i="8" s="1"/>
  <c r="AEI1340" i="8" s="1"/>
  <c r="AEX1330" i="8"/>
  <c r="AEX1334" i="8" s="1"/>
  <c r="AEX1340" i="8" s="1"/>
  <c r="AEZ1330" i="8"/>
  <c r="AEZ1334" i="8" s="1"/>
  <c r="AEZ1340" i="8" s="1"/>
  <c r="AFO1330" i="8"/>
  <c r="AFO1334" i="8" s="1"/>
  <c r="AFO1340" i="8" s="1"/>
  <c r="AGD1330" i="8"/>
  <c r="AGD1334" i="8" s="1"/>
  <c r="AGD1340" i="8" s="1"/>
  <c r="AGF1330" i="8"/>
  <c r="AGF1334" i="8" s="1"/>
  <c r="AGF1340" i="8" s="1"/>
  <c r="AGU1330" i="8"/>
  <c r="AGU1334" i="8" s="1"/>
  <c r="AGU1340" i="8" s="1"/>
  <c r="AHJ1330" i="8"/>
  <c r="AHJ1334" i="8" s="1"/>
  <c r="AHJ1340" i="8" s="1"/>
  <c r="AHL1330" i="8"/>
  <c r="AHL1334" i="8" s="1"/>
  <c r="AHL1340" i="8" s="1"/>
  <c r="AIA1330" i="8"/>
  <c r="AIA1334" i="8" s="1"/>
  <c r="AIA1340" i="8" s="1"/>
  <c r="AIP1330" i="8"/>
  <c r="AIP1334" i="8" s="1"/>
  <c r="AIP1340" i="8" s="1"/>
  <c r="AIR1330" i="8"/>
  <c r="AIR1334" i="8" s="1"/>
  <c r="AIR1340" i="8" s="1"/>
  <c r="AJG1330" i="8"/>
  <c r="AJG1334" i="8" s="1"/>
  <c r="AJG1340" i="8" s="1"/>
  <c r="AJV1330" i="8"/>
  <c r="AJV1334" i="8" s="1"/>
  <c r="AJV1340" i="8" s="1"/>
  <c r="AJX1330" i="8"/>
  <c r="AJX1334" i="8" s="1"/>
  <c r="AJX1340" i="8" s="1"/>
  <c r="AKM1330" i="8"/>
  <c r="AKM1334" i="8" s="1"/>
  <c r="AKM1340" i="8" s="1"/>
  <c r="ALB1330" i="8"/>
  <c r="ALB1334" i="8" s="1"/>
  <c r="ALB1340" i="8" s="1"/>
  <c r="ALD1330" i="8"/>
  <c r="ALD1334" i="8" s="1"/>
  <c r="ALD1340" i="8" s="1"/>
  <c r="ALS1330" i="8"/>
  <c r="ALS1334" i="8" s="1"/>
  <c r="ALS1340" i="8" s="1"/>
  <c r="AMH1330" i="8"/>
  <c r="AMH1334" i="8" s="1"/>
  <c r="AMH1340" i="8" s="1"/>
  <c r="AMJ1330" i="8"/>
  <c r="AMJ1334" i="8" s="1"/>
  <c r="AMJ1340" i="8" s="1"/>
  <c r="AMY1330" i="8"/>
  <c r="AMY1334" i="8" s="1"/>
  <c r="AMY1340" i="8" s="1"/>
  <c r="ANN1330" i="8"/>
  <c r="ANN1334" i="8" s="1"/>
  <c r="ANN1340" i="8" s="1"/>
  <c r="ANP1330" i="8"/>
  <c r="ANP1334" i="8" s="1"/>
  <c r="ANP1340" i="8" s="1"/>
  <c r="AOE1330" i="8"/>
  <c r="AOE1334" i="8" s="1"/>
  <c r="AOE1340" i="8" s="1"/>
  <c r="AOT1330" i="8"/>
  <c r="AOT1334" i="8" s="1"/>
  <c r="AOT1340" i="8" s="1"/>
  <c r="AOV1330" i="8"/>
  <c r="AOV1334" i="8" s="1"/>
  <c r="AOV1340" i="8" s="1"/>
  <c r="APK1330" i="8"/>
  <c r="APK1334" i="8" s="1"/>
  <c r="APK1340" i="8" s="1"/>
  <c r="APZ1330" i="8"/>
  <c r="APZ1334" i="8" s="1"/>
  <c r="APZ1340" i="8" s="1"/>
  <c r="AQB1330" i="8"/>
  <c r="AQB1334" i="8" s="1"/>
  <c r="AQB1340" i="8" s="1"/>
  <c r="AQQ1330" i="8"/>
  <c r="AQQ1334" i="8" s="1"/>
  <c r="AQQ1340" i="8" s="1"/>
  <c r="ARF1330" i="8"/>
  <c r="ARF1334" i="8" s="1"/>
  <c r="ARF1340" i="8" s="1"/>
  <c r="ARH1330" i="8"/>
  <c r="ARH1334" i="8" s="1"/>
  <c r="ARH1340" i="8" s="1"/>
  <c r="ARW1330" i="8"/>
  <c r="ARW1334" i="8" s="1"/>
  <c r="ARW1340" i="8" s="1"/>
  <c r="ASL1330" i="8"/>
  <c r="ASL1334" i="8" s="1"/>
  <c r="ASL1340" i="8" s="1"/>
  <c r="ASN1330" i="8"/>
  <c r="ASN1334" i="8" s="1"/>
  <c r="ASN1340" i="8" s="1"/>
  <c r="ATC1330" i="8"/>
  <c r="ATC1334" i="8" s="1"/>
  <c r="ATC1340" i="8" s="1"/>
  <c r="ATR1330" i="8"/>
  <c r="ATR1334" i="8" s="1"/>
  <c r="ATR1340" i="8" s="1"/>
  <c r="ATT1330" i="8"/>
  <c r="ATT1334" i="8" s="1"/>
  <c r="ATT1340" i="8" s="1"/>
  <c r="AUI1330" i="8"/>
  <c r="AUI1334" i="8" s="1"/>
  <c r="AUI1340" i="8" s="1"/>
  <c r="AUX1330" i="8"/>
  <c r="AUX1334" i="8" s="1"/>
  <c r="AUX1340" i="8" s="1"/>
  <c r="AUZ1330" i="8"/>
  <c r="AUZ1334" i="8" s="1"/>
  <c r="AUZ1340" i="8" s="1"/>
  <c r="AVO1330" i="8"/>
  <c r="AVO1334" i="8" s="1"/>
  <c r="AVO1340" i="8" s="1"/>
  <c r="AWD1330" i="8"/>
  <c r="AWD1334" i="8" s="1"/>
  <c r="AWD1340" i="8" s="1"/>
  <c r="AWF1330" i="8"/>
  <c r="AWF1334" i="8" s="1"/>
  <c r="AWF1340" i="8" s="1"/>
  <c r="AWU1330" i="8"/>
  <c r="AWU1334" i="8" s="1"/>
  <c r="AWU1340" i="8" s="1"/>
  <c r="AXJ1330" i="8"/>
  <c r="AXJ1334" i="8" s="1"/>
  <c r="AXJ1340" i="8" s="1"/>
  <c r="AXL1330" i="8"/>
  <c r="AXL1334" i="8" s="1"/>
  <c r="AXL1340" i="8" s="1"/>
  <c r="AYA1330" i="8"/>
  <c r="AYA1334" i="8" s="1"/>
  <c r="AYA1340" i="8" s="1"/>
  <c r="AYP1330" i="8"/>
  <c r="AYP1334" i="8" s="1"/>
  <c r="AYP1340" i="8" s="1"/>
  <c r="AYR1330" i="8"/>
  <c r="AYR1334" i="8" s="1"/>
  <c r="AYR1340" i="8" s="1"/>
  <c r="AZG1330" i="8"/>
  <c r="AZG1334" i="8" s="1"/>
  <c r="AZG1340" i="8" s="1"/>
  <c r="AZV1330" i="8"/>
  <c r="AZV1334" i="8" s="1"/>
  <c r="AZV1340" i="8" s="1"/>
  <c r="AZX1330" i="8"/>
  <c r="AZX1334" i="8" s="1"/>
  <c r="AZX1340" i="8" s="1"/>
  <c r="BAM1330" i="8"/>
  <c r="BAM1334" i="8" s="1"/>
  <c r="BAM1340" i="8" s="1"/>
  <c r="BBB1330" i="8"/>
  <c r="BBB1334" i="8" s="1"/>
  <c r="BBB1340" i="8" s="1"/>
  <c r="BBD1330" i="8"/>
  <c r="BBD1334" i="8" s="1"/>
  <c r="BBD1340" i="8" s="1"/>
  <c r="BBS1330" i="8"/>
  <c r="BBS1334" i="8" s="1"/>
  <c r="BBS1340" i="8" s="1"/>
  <c r="BCH1330" i="8"/>
  <c r="BCH1334" i="8" s="1"/>
  <c r="BCH1340" i="8" s="1"/>
  <c r="BCJ1330" i="8"/>
  <c r="BCJ1334" i="8" s="1"/>
  <c r="BCJ1340" i="8" s="1"/>
  <c r="BCY1330" i="8"/>
  <c r="BCY1334" i="8" s="1"/>
  <c r="BCY1340" i="8" s="1"/>
  <c r="BDN1330" i="8"/>
  <c r="BDN1334" i="8" s="1"/>
  <c r="BDN1340" i="8" s="1"/>
  <c r="BDP1330" i="8"/>
  <c r="BDP1334" i="8" s="1"/>
  <c r="BDP1340" i="8" s="1"/>
  <c r="BEE1330" i="8"/>
  <c r="BEE1334" i="8" s="1"/>
  <c r="BEE1340" i="8" s="1"/>
  <c r="BET1330" i="8"/>
  <c r="BET1334" i="8" s="1"/>
  <c r="BET1340" i="8" s="1"/>
  <c r="BEV1330" i="8"/>
  <c r="BEV1334" i="8" s="1"/>
  <c r="BEV1340" i="8" s="1"/>
  <c r="BFK1330" i="8"/>
  <c r="BFK1334" i="8" s="1"/>
  <c r="BFK1340" i="8" s="1"/>
  <c r="BFZ1330" i="8"/>
  <c r="BFZ1334" i="8" s="1"/>
  <c r="BFZ1340" i="8" s="1"/>
  <c r="BGB1330" i="8"/>
  <c r="BGB1334" i="8" s="1"/>
  <c r="BGB1340" i="8" s="1"/>
  <c r="BGQ1330" i="8"/>
  <c r="BGQ1334" i="8" s="1"/>
  <c r="BGQ1340" i="8" s="1"/>
  <c r="BHF1330" i="8"/>
  <c r="BHF1334" i="8" s="1"/>
  <c r="BHF1340" i="8" s="1"/>
  <c r="BHH1330" i="8"/>
  <c r="BHH1334" i="8" s="1"/>
  <c r="BHH1340" i="8" s="1"/>
  <c r="BHW1330" i="8"/>
  <c r="BHW1334" i="8" s="1"/>
  <c r="BHW1340" i="8" s="1"/>
  <c r="BIL1330" i="8"/>
  <c r="BIL1334" i="8" s="1"/>
  <c r="BIL1340" i="8" s="1"/>
  <c r="BIN1330" i="8"/>
  <c r="BIN1334" i="8" s="1"/>
  <c r="BIN1340" i="8" s="1"/>
  <c r="BJC1330" i="8"/>
  <c r="BJC1334" i="8" s="1"/>
  <c r="BJC1340" i="8" s="1"/>
  <c r="BJR1330" i="8"/>
  <c r="BJR1334" i="8" s="1"/>
  <c r="BJR1340" i="8" s="1"/>
  <c r="BJT1330" i="8"/>
  <c r="BJT1334" i="8" s="1"/>
  <c r="BJT1340" i="8" s="1"/>
  <c r="BKI1330" i="8"/>
  <c r="BKI1334" i="8" s="1"/>
  <c r="BKI1340" i="8" s="1"/>
  <c r="BKX1330" i="8"/>
  <c r="BKX1334" i="8" s="1"/>
  <c r="BKX1340" i="8" s="1"/>
  <c r="BKZ1330" i="8"/>
  <c r="BKZ1334" i="8" s="1"/>
  <c r="BKZ1340" i="8" s="1"/>
  <c r="BLO1330" i="8"/>
  <c r="BLO1334" i="8" s="1"/>
  <c r="BLO1340" i="8" s="1"/>
  <c r="BMD1330" i="8"/>
  <c r="BMD1334" i="8" s="1"/>
  <c r="BMD1340" i="8" s="1"/>
  <c r="BMF1330" i="8"/>
  <c r="BMF1334" i="8" s="1"/>
  <c r="BMF1340" i="8" s="1"/>
  <c r="BMU1330" i="8"/>
  <c r="BMU1334" i="8" s="1"/>
  <c r="BMU1340" i="8" s="1"/>
  <c r="BNJ1330" i="8"/>
  <c r="BNJ1334" i="8" s="1"/>
  <c r="BNJ1340" i="8" s="1"/>
  <c r="BNL1330" i="8"/>
  <c r="BNL1334" i="8" s="1"/>
  <c r="BNL1340" i="8" s="1"/>
  <c r="BOA1330" i="8"/>
  <c r="BOA1334" i="8" s="1"/>
  <c r="BOA1340" i="8" s="1"/>
  <c r="BOP1330" i="8"/>
  <c r="BOP1334" i="8" s="1"/>
  <c r="BOP1340" i="8" s="1"/>
  <c r="BOR1330" i="8"/>
  <c r="BOR1334" i="8" s="1"/>
  <c r="BOR1340" i="8" s="1"/>
  <c r="BPG1330" i="8"/>
  <c r="BPG1334" i="8" s="1"/>
  <c r="BPG1340" i="8" s="1"/>
  <c r="BPV1330" i="8"/>
  <c r="BPV1334" i="8" s="1"/>
  <c r="BPV1340" i="8" s="1"/>
  <c r="BPX1330" i="8"/>
  <c r="BPX1334" i="8" s="1"/>
  <c r="BPX1340" i="8" s="1"/>
  <c r="BQM1330" i="8"/>
  <c r="BQM1334" i="8" s="1"/>
  <c r="BQM1340" i="8" s="1"/>
  <c r="BRB1330" i="8"/>
  <c r="BRB1334" i="8" s="1"/>
  <c r="BRB1340" i="8" s="1"/>
  <c r="BRD1330" i="8"/>
  <c r="BRD1334" i="8" s="1"/>
  <c r="BRD1340" i="8" s="1"/>
  <c r="BRS1330" i="8"/>
  <c r="BRS1334" i="8" s="1"/>
  <c r="BRS1340" i="8" s="1"/>
  <c r="BSH1330" i="8"/>
  <c r="BSH1334" i="8" s="1"/>
  <c r="BSH1340" i="8" s="1"/>
  <c r="BSJ1330" i="8"/>
  <c r="BSJ1334" i="8" s="1"/>
  <c r="BSJ1340" i="8" s="1"/>
  <c r="BSY1330" i="8"/>
  <c r="BSY1334" i="8" s="1"/>
  <c r="BSY1340" i="8" s="1"/>
  <c r="BTN1330" i="8"/>
  <c r="BTN1334" i="8" s="1"/>
  <c r="BTN1340" i="8" s="1"/>
  <c r="BTP1330" i="8"/>
  <c r="BTP1334" i="8" s="1"/>
  <c r="BTP1340" i="8" s="1"/>
  <c r="BUE1330" i="8"/>
  <c r="BUE1334" i="8" s="1"/>
  <c r="BUE1340" i="8" s="1"/>
  <c r="BUT1330" i="8"/>
  <c r="BUT1334" i="8" s="1"/>
  <c r="BUT1340" i="8" s="1"/>
  <c r="BUV1330" i="8"/>
  <c r="BUV1334" i="8" s="1"/>
  <c r="BUV1340" i="8" s="1"/>
  <c r="BVK1330" i="8"/>
  <c r="BVK1334" i="8" s="1"/>
  <c r="BVK1340" i="8" s="1"/>
  <c r="BVZ1330" i="8"/>
  <c r="BVZ1334" i="8" s="1"/>
  <c r="BVZ1340" i="8" s="1"/>
  <c r="BWB1330" i="8"/>
  <c r="BWB1334" i="8" s="1"/>
  <c r="BWB1340" i="8" s="1"/>
  <c r="BWQ1330" i="8"/>
  <c r="BWQ1334" i="8" s="1"/>
  <c r="BWQ1340" i="8" s="1"/>
  <c r="BXF1330" i="8"/>
  <c r="BXF1334" i="8" s="1"/>
  <c r="BXF1340" i="8" s="1"/>
  <c r="BXH1330" i="8"/>
  <c r="BXH1334" i="8" s="1"/>
  <c r="BXH1340" i="8" s="1"/>
  <c r="BXW1330" i="8"/>
  <c r="BXW1334" i="8" s="1"/>
  <c r="BXW1340" i="8" s="1"/>
  <c r="BYL1330" i="8"/>
  <c r="BYL1334" i="8" s="1"/>
  <c r="BYL1340" i="8" s="1"/>
  <c r="BYN1330" i="8"/>
  <c r="BYN1334" i="8" s="1"/>
  <c r="BYN1340" i="8" s="1"/>
  <c r="BZC1330" i="8"/>
  <c r="BZC1334" i="8" s="1"/>
  <c r="BZC1340" i="8" s="1"/>
  <c r="BZR1330" i="8"/>
  <c r="BZR1334" i="8" s="1"/>
  <c r="BZR1340" i="8" s="1"/>
  <c r="BZT1330" i="8"/>
  <c r="BZT1334" i="8" s="1"/>
  <c r="BZT1340" i="8" s="1"/>
  <c r="CAI1330" i="8"/>
  <c r="CAI1334" i="8" s="1"/>
  <c r="CAI1340" i="8" s="1"/>
  <c r="CAX1330" i="8"/>
  <c r="CAX1334" i="8" s="1"/>
  <c r="CAX1340" i="8" s="1"/>
  <c r="CAZ1330" i="8"/>
  <c r="CAZ1334" i="8" s="1"/>
  <c r="CAZ1340" i="8" s="1"/>
  <c r="CBO1330" i="8"/>
  <c r="CBO1334" i="8" s="1"/>
  <c r="CBO1340" i="8" s="1"/>
  <c r="CCD1330" i="8"/>
  <c r="CCD1334" i="8" s="1"/>
  <c r="CCD1340" i="8" s="1"/>
  <c r="CCF1330" i="8"/>
  <c r="CCF1334" i="8" s="1"/>
  <c r="CCF1340" i="8" s="1"/>
  <c r="CCU1330" i="8"/>
  <c r="CCU1334" i="8" s="1"/>
  <c r="CCU1340" i="8" s="1"/>
  <c r="CDJ1330" i="8"/>
  <c r="CDJ1334" i="8" s="1"/>
  <c r="CDJ1340" i="8" s="1"/>
  <c r="CDL1330" i="8"/>
  <c r="CDL1334" i="8" s="1"/>
  <c r="CDL1340" i="8" s="1"/>
  <c r="CEA1330" i="8"/>
  <c r="CEA1334" i="8" s="1"/>
  <c r="CEA1340" i="8" s="1"/>
  <c r="CEP1330" i="8"/>
  <c r="CEP1334" i="8" s="1"/>
  <c r="CEP1340" i="8" s="1"/>
  <c r="CER1330" i="8"/>
  <c r="CER1334" i="8" s="1"/>
  <c r="CER1340" i="8" s="1"/>
  <c r="CFG1330" i="8"/>
  <c r="CFG1334" i="8" s="1"/>
  <c r="CFG1340" i="8" s="1"/>
  <c r="CFV1330" i="8"/>
  <c r="CFV1334" i="8" s="1"/>
  <c r="CFV1340" i="8" s="1"/>
  <c r="CFX1330" i="8"/>
  <c r="CFX1334" i="8" s="1"/>
  <c r="CFX1340" i="8" s="1"/>
  <c r="CGM1330" i="8"/>
  <c r="CGM1334" i="8" s="1"/>
  <c r="CGM1340" i="8" s="1"/>
  <c r="CHB1330" i="8"/>
  <c r="CHB1334" i="8" s="1"/>
  <c r="CHB1340" i="8" s="1"/>
  <c r="CHD1330" i="8"/>
  <c r="CHD1334" i="8" s="1"/>
  <c r="CHD1340" i="8" s="1"/>
  <c r="CHS1330" i="8"/>
  <c r="CHS1334" i="8" s="1"/>
  <c r="CHS1340" i="8" s="1"/>
  <c r="CIH1330" i="8"/>
  <c r="CIH1334" i="8" s="1"/>
  <c r="CIH1340" i="8" s="1"/>
  <c r="CIJ1330" i="8"/>
  <c r="CIJ1334" i="8" s="1"/>
  <c r="CIJ1340" i="8" s="1"/>
  <c r="CIY1330" i="8"/>
  <c r="CIY1334" i="8" s="1"/>
  <c r="CIY1340" i="8" s="1"/>
  <c r="CJN1330" i="8"/>
  <c r="CJN1334" i="8" s="1"/>
  <c r="CJN1340" i="8" s="1"/>
  <c r="CJP1330" i="8"/>
  <c r="CJP1334" i="8" s="1"/>
  <c r="CJP1340" i="8" s="1"/>
  <c r="CKE1330" i="8"/>
  <c r="CKE1334" i="8" s="1"/>
  <c r="CKE1340" i="8" s="1"/>
  <c r="CKT1330" i="8"/>
  <c r="CKT1334" i="8" s="1"/>
  <c r="CKT1340" i="8" s="1"/>
  <c r="CKV1330" i="8"/>
  <c r="CKV1334" i="8" s="1"/>
  <c r="CKV1340" i="8" s="1"/>
  <c r="CLK1330" i="8"/>
  <c r="CLK1334" i="8" s="1"/>
  <c r="CLK1340" i="8" s="1"/>
  <c r="CLZ1330" i="8"/>
  <c r="CLZ1334" i="8" s="1"/>
  <c r="CLZ1340" i="8" s="1"/>
  <c r="CMB1330" i="8"/>
  <c r="CMB1334" i="8" s="1"/>
  <c r="CMB1340" i="8" s="1"/>
  <c r="CMQ1330" i="8"/>
  <c r="CMQ1334" i="8" s="1"/>
  <c r="CMQ1340" i="8" s="1"/>
  <c r="CNF1330" i="8"/>
  <c r="CNF1334" i="8" s="1"/>
  <c r="CNF1340" i="8" s="1"/>
  <c r="CNH1330" i="8"/>
  <c r="CNH1334" i="8" s="1"/>
  <c r="CNH1340" i="8" s="1"/>
  <c r="CNW1330" i="8"/>
  <c r="CNW1334" i="8" s="1"/>
  <c r="CNW1340" i="8" s="1"/>
  <c r="COL1330" i="8"/>
  <c r="COL1334" i="8" s="1"/>
  <c r="COL1340" i="8" s="1"/>
  <c r="CON1330" i="8"/>
  <c r="CON1334" i="8" s="1"/>
  <c r="CON1340" i="8" s="1"/>
  <c r="CPC1330" i="8"/>
  <c r="CPC1334" i="8" s="1"/>
  <c r="CPC1340" i="8" s="1"/>
  <c r="CPR1330" i="8"/>
  <c r="CPR1334" i="8" s="1"/>
  <c r="CPR1340" i="8" s="1"/>
  <c r="CPT1330" i="8"/>
  <c r="CPT1334" i="8" s="1"/>
  <c r="CPT1340" i="8" s="1"/>
  <c r="CQI1330" i="8"/>
  <c r="CQI1334" i="8" s="1"/>
  <c r="CQI1340" i="8" s="1"/>
  <c r="CQX1330" i="8"/>
  <c r="CQX1334" i="8" s="1"/>
  <c r="CQX1340" i="8" s="1"/>
  <c r="CQZ1330" i="8"/>
  <c r="CQZ1334" i="8" s="1"/>
  <c r="CQZ1340" i="8" s="1"/>
  <c r="CRO1330" i="8"/>
  <c r="CRO1334" i="8" s="1"/>
  <c r="CRO1340" i="8" s="1"/>
  <c r="CSD1330" i="8"/>
  <c r="CSD1334" i="8" s="1"/>
  <c r="CSD1340" i="8" s="1"/>
  <c r="CSF1330" i="8"/>
  <c r="CSF1334" i="8" s="1"/>
  <c r="CSF1340" i="8" s="1"/>
  <c r="CSU1330" i="8"/>
  <c r="CSU1334" i="8" s="1"/>
  <c r="CSU1340" i="8" s="1"/>
  <c r="CTJ1330" i="8"/>
  <c r="CTJ1334" i="8" s="1"/>
  <c r="CTJ1340" i="8" s="1"/>
  <c r="CTL1330" i="8"/>
  <c r="CTL1334" i="8" s="1"/>
  <c r="CTL1340" i="8" s="1"/>
  <c r="CUA1330" i="8"/>
  <c r="CUA1334" i="8" s="1"/>
  <c r="CUA1340" i="8" s="1"/>
  <c r="CUP1330" i="8"/>
  <c r="CUP1334" i="8" s="1"/>
  <c r="CUP1340" i="8" s="1"/>
  <c r="CUR1330" i="8"/>
  <c r="CUR1334" i="8" s="1"/>
  <c r="CUR1340" i="8" s="1"/>
  <c r="CVG1330" i="8"/>
  <c r="CVG1334" i="8" s="1"/>
  <c r="CVG1340" i="8" s="1"/>
  <c r="CVV1330" i="8"/>
  <c r="CVV1334" i="8" s="1"/>
  <c r="CVV1340" i="8" s="1"/>
  <c r="CVX1330" i="8"/>
  <c r="CVX1334" i="8" s="1"/>
  <c r="CVX1340" i="8" s="1"/>
  <c r="CWM1330" i="8"/>
  <c r="CWM1334" i="8" s="1"/>
  <c r="CWM1340" i="8" s="1"/>
  <c r="CXB1330" i="8"/>
  <c r="CXB1334" i="8" s="1"/>
  <c r="CXB1340" i="8" s="1"/>
  <c r="CXD1330" i="8"/>
  <c r="CXD1334" i="8" s="1"/>
  <c r="CXD1340" i="8" s="1"/>
  <c r="CXS1330" i="8"/>
  <c r="CXS1334" i="8" s="1"/>
  <c r="CXS1340" i="8" s="1"/>
  <c r="CYH1330" i="8"/>
  <c r="CYH1334" i="8" s="1"/>
  <c r="CYH1340" i="8" s="1"/>
  <c r="CYJ1330" i="8"/>
  <c r="CYJ1334" i="8" s="1"/>
  <c r="CYJ1340" i="8" s="1"/>
  <c r="CYY1330" i="8"/>
  <c r="CYY1334" i="8" s="1"/>
  <c r="CYY1340" i="8" s="1"/>
  <c r="CZN1330" i="8"/>
  <c r="CZN1334" i="8" s="1"/>
  <c r="CZN1340" i="8" s="1"/>
  <c r="CZP1330" i="8"/>
  <c r="CZP1334" i="8" s="1"/>
  <c r="CZP1340" i="8" s="1"/>
  <c r="DAE1330" i="8"/>
  <c r="DAE1334" i="8" s="1"/>
  <c r="DAE1340" i="8" s="1"/>
  <c r="DAT1330" i="8"/>
  <c r="DAT1334" i="8" s="1"/>
  <c r="DAT1340" i="8" s="1"/>
  <c r="DAV1330" i="8"/>
  <c r="DAV1334" i="8" s="1"/>
  <c r="DAV1340" i="8" s="1"/>
  <c r="DBK1330" i="8"/>
  <c r="DBK1334" i="8" s="1"/>
  <c r="DBK1340" i="8" s="1"/>
  <c r="DBZ1330" i="8"/>
  <c r="DBZ1334" i="8" s="1"/>
  <c r="DBZ1340" i="8" s="1"/>
  <c r="DCB1330" i="8"/>
  <c r="DCB1334" i="8" s="1"/>
  <c r="DCB1340" i="8" s="1"/>
  <c r="DCQ1330" i="8"/>
  <c r="DCQ1334" i="8" s="1"/>
  <c r="DCQ1340" i="8" s="1"/>
  <c r="DDF1330" i="8"/>
  <c r="DDF1334" i="8" s="1"/>
  <c r="DDF1340" i="8" s="1"/>
  <c r="DDH1330" i="8"/>
  <c r="DDH1334" i="8" s="1"/>
  <c r="DDH1340" i="8" s="1"/>
  <c r="DDW1330" i="8"/>
  <c r="DDW1334" i="8" s="1"/>
  <c r="DDW1340" i="8" s="1"/>
  <c r="DEL1330" i="8"/>
  <c r="DEL1334" i="8" s="1"/>
  <c r="DEL1340" i="8" s="1"/>
  <c r="DEN1330" i="8"/>
  <c r="DEN1334" i="8" s="1"/>
  <c r="DEN1340" i="8" s="1"/>
  <c r="DFC1330" i="8"/>
  <c r="DFC1334" i="8" s="1"/>
  <c r="DFC1340" i="8" s="1"/>
  <c r="DFR1330" i="8"/>
  <c r="DFR1334" i="8" s="1"/>
  <c r="DFR1340" i="8" s="1"/>
  <c r="DFT1330" i="8"/>
  <c r="DFT1334" i="8" s="1"/>
  <c r="DFT1340" i="8" s="1"/>
  <c r="DGI1330" i="8"/>
  <c r="DGI1334" i="8" s="1"/>
  <c r="DGI1340" i="8" s="1"/>
  <c r="DGX1330" i="8"/>
  <c r="DGX1334" i="8" s="1"/>
  <c r="DGX1340" i="8" s="1"/>
  <c r="DGZ1330" i="8"/>
  <c r="DGZ1334" i="8" s="1"/>
  <c r="DGZ1340" i="8" s="1"/>
  <c r="DHO1330" i="8"/>
  <c r="DHO1334" i="8" s="1"/>
  <c r="DHO1340" i="8" s="1"/>
  <c r="DID1330" i="8"/>
  <c r="DID1334" i="8" s="1"/>
  <c r="DID1340" i="8" s="1"/>
  <c r="DIF1330" i="8"/>
  <c r="DIF1334" i="8" s="1"/>
  <c r="DIF1340" i="8" s="1"/>
  <c r="DIU1330" i="8"/>
  <c r="DIU1334" i="8" s="1"/>
  <c r="DIU1340" i="8" s="1"/>
  <c r="DJJ1330" i="8"/>
  <c r="DJJ1334" i="8" s="1"/>
  <c r="DJJ1340" i="8" s="1"/>
  <c r="DJL1330" i="8"/>
  <c r="DJL1334" i="8" s="1"/>
  <c r="DJL1340" i="8" s="1"/>
  <c r="DKA1330" i="8"/>
  <c r="DKA1334" i="8" s="1"/>
  <c r="DKA1340" i="8" s="1"/>
  <c r="DKP1330" i="8"/>
  <c r="DKP1334" i="8" s="1"/>
  <c r="DKP1340" i="8" s="1"/>
  <c r="DKR1330" i="8"/>
  <c r="DKR1334" i="8" s="1"/>
  <c r="DKR1340" i="8" s="1"/>
  <c r="DLG1330" i="8"/>
  <c r="DLG1334" i="8" s="1"/>
  <c r="DLG1340" i="8" s="1"/>
  <c r="DLV1330" i="8"/>
  <c r="DLV1334" i="8" s="1"/>
  <c r="DLV1340" i="8" s="1"/>
  <c r="DLX1330" i="8"/>
  <c r="DLX1334" i="8" s="1"/>
  <c r="DLX1340" i="8" s="1"/>
  <c r="DMM1330" i="8"/>
  <c r="DMM1334" i="8" s="1"/>
  <c r="DMM1340" i="8" s="1"/>
  <c r="DNB1330" i="8"/>
  <c r="DNB1334" i="8" s="1"/>
  <c r="DNB1340" i="8" s="1"/>
  <c r="DND1330" i="8"/>
  <c r="DND1334" i="8" s="1"/>
  <c r="DND1340" i="8" s="1"/>
  <c r="DNS1330" i="8"/>
  <c r="DNS1334" i="8" s="1"/>
  <c r="DNS1340" i="8" s="1"/>
  <c r="DOH1330" i="8"/>
  <c r="DOH1334" i="8" s="1"/>
  <c r="DOH1340" i="8" s="1"/>
  <c r="DOJ1330" i="8"/>
  <c r="DOJ1334" i="8" s="1"/>
  <c r="DOJ1340" i="8" s="1"/>
  <c r="DOY1330" i="8"/>
  <c r="DOY1334" i="8" s="1"/>
  <c r="DOY1340" i="8" s="1"/>
  <c r="DPN1330" i="8"/>
  <c r="DPN1334" i="8" s="1"/>
  <c r="DPN1340" i="8" s="1"/>
  <c r="DPP1330" i="8"/>
  <c r="DPP1334" i="8" s="1"/>
  <c r="DPP1340" i="8" s="1"/>
  <c r="DQE1330" i="8"/>
  <c r="DQE1334" i="8" s="1"/>
  <c r="DQE1340" i="8" s="1"/>
  <c r="DQT1330" i="8"/>
  <c r="DQT1334" i="8" s="1"/>
  <c r="DQT1340" i="8" s="1"/>
  <c r="DQV1330" i="8"/>
  <c r="DQV1334" i="8" s="1"/>
  <c r="DQV1340" i="8" s="1"/>
  <c r="DRK1330" i="8"/>
  <c r="DRK1334" i="8" s="1"/>
  <c r="DRK1340" i="8" s="1"/>
  <c r="DRZ1330" i="8"/>
  <c r="DRZ1334" i="8" s="1"/>
  <c r="DRZ1340" i="8" s="1"/>
  <c r="DSB1330" i="8"/>
  <c r="DSB1334" i="8" s="1"/>
  <c r="DSB1340" i="8" s="1"/>
  <c r="DSQ1330" i="8"/>
  <c r="DSQ1334" i="8" s="1"/>
  <c r="DSQ1340" i="8" s="1"/>
  <c r="DTF1330" i="8"/>
  <c r="DTF1334" i="8" s="1"/>
  <c r="DTF1340" i="8" s="1"/>
  <c r="DTH1330" i="8"/>
  <c r="DTH1334" i="8" s="1"/>
  <c r="DTH1340" i="8" s="1"/>
  <c r="DTW1330" i="8"/>
  <c r="DTW1334" i="8" s="1"/>
  <c r="DTW1340" i="8" s="1"/>
  <c r="DUL1330" i="8"/>
  <c r="DUL1334" i="8" s="1"/>
  <c r="DUL1340" i="8" s="1"/>
  <c r="DUN1330" i="8"/>
  <c r="DUN1334" i="8" s="1"/>
  <c r="DUN1340" i="8" s="1"/>
  <c r="DVC1330" i="8"/>
  <c r="DVC1334" i="8" s="1"/>
  <c r="DVC1340" i="8" s="1"/>
  <c r="DVR1330" i="8"/>
  <c r="DVR1334" i="8" s="1"/>
  <c r="DVR1340" i="8" s="1"/>
  <c r="DVT1330" i="8"/>
  <c r="DVT1334" i="8" s="1"/>
  <c r="DVT1340" i="8" s="1"/>
  <c r="DWI1330" i="8"/>
  <c r="DWI1334" i="8" s="1"/>
  <c r="DWI1340" i="8" s="1"/>
  <c r="DWX1330" i="8"/>
  <c r="DWX1334" i="8" s="1"/>
  <c r="DWX1340" i="8" s="1"/>
  <c r="DWZ1330" i="8"/>
  <c r="DWZ1334" i="8" s="1"/>
  <c r="DWZ1340" i="8" s="1"/>
  <c r="DXO1330" i="8"/>
  <c r="DXO1334" i="8" s="1"/>
  <c r="DXO1340" i="8" s="1"/>
  <c r="DYD1330" i="8"/>
  <c r="DYD1334" i="8" s="1"/>
  <c r="DYD1340" i="8" s="1"/>
  <c r="DYF1330" i="8"/>
  <c r="DYF1334" i="8" s="1"/>
  <c r="DYF1340" i="8" s="1"/>
  <c r="DYU1330" i="8"/>
  <c r="DYU1334" i="8" s="1"/>
  <c r="DYU1340" i="8" s="1"/>
  <c r="DZJ1330" i="8"/>
  <c r="DZJ1334" i="8" s="1"/>
  <c r="DZJ1340" i="8" s="1"/>
  <c r="DZL1330" i="8"/>
  <c r="DZL1334" i="8" s="1"/>
  <c r="DZL1340" i="8" s="1"/>
  <c r="EAA1330" i="8"/>
  <c r="EAA1334" i="8" s="1"/>
  <c r="EAA1340" i="8" s="1"/>
  <c r="EAP1330" i="8"/>
  <c r="EAP1334" i="8" s="1"/>
  <c r="EAP1340" i="8" s="1"/>
  <c r="EAR1330" i="8"/>
  <c r="EAR1334" i="8" s="1"/>
  <c r="EAR1340" i="8" s="1"/>
  <c r="EBG1330" i="8"/>
  <c r="EBG1334" i="8" s="1"/>
  <c r="EBG1340" i="8" s="1"/>
  <c r="EBV1330" i="8"/>
  <c r="EBV1334" i="8" s="1"/>
  <c r="EBV1340" i="8" s="1"/>
  <c r="EBX1330" i="8"/>
  <c r="EBX1334" i="8" s="1"/>
  <c r="EBX1340" i="8" s="1"/>
  <c r="ECM1330" i="8"/>
  <c r="ECM1334" i="8" s="1"/>
  <c r="ECM1340" i="8" s="1"/>
  <c r="EDB1330" i="8"/>
  <c r="EDB1334" i="8" s="1"/>
  <c r="EDB1340" i="8" s="1"/>
  <c r="EDD1330" i="8"/>
  <c r="EDD1334" i="8" s="1"/>
  <c r="EDD1340" i="8" s="1"/>
  <c r="EDS1330" i="8"/>
  <c r="EDS1334" i="8" s="1"/>
  <c r="EDS1340" i="8" s="1"/>
  <c r="EEH1330" i="8"/>
  <c r="EEH1334" i="8" s="1"/>
  <c r="EEH1340" i="8" s="1"/>
  <c r="EEJ1330" i="8"/>
  <c r="EEJ1334" i="8" s="1"/>
  <c r="EEJ1340" i="8" s="1"/>
  <c r="EEY1330" i="8"/>
  <c r="EEY1334" i="8" s="1"/>
  <c r="EEY1340" i="8" s="1"/>
  <c r="EFN1330" i="8"/>
  <c r="EFN1334" i="8" s="1"/>
  <c r="EFN1340" i="8" s="1"/>
  <c r="EFP1330" i="8"/>
  <c r="EFP1334" i="8" s="1"/>
  <c r="EFP1340" i="8" s="1"/>
  <c r="EGE1330" i="8"/>
  <c r="EGE1334" i="8" s="1"/>
  <c r="EGE1340" i="8" s="1"/>
  <c r="EGT1330" i="8"/>
  <c r="EGT1334" i="8" s="1"/>
  <c r="EGT1340" i="8" s="1"/>
  <c r="EGV1330" i="8"/>
  <c r="EGV1334" i="8" s="1"/>
  <c r="EGV1340" i="8" s="1"/>
  <c r="EHK1330" i="8"/>
  <c r="EHK1334" i="8" s="1"/>
  <c r="EHK1340" i="8" s="1"/>
  <c r="EHZ1330" i="8"/>
  <c r="EHZ1334" i="8" s="1"/>
  <c r="EHZ1340" i="8" s="1"/>
  <c r="EIB1330" i="8"/>
  <c r="EIB1334" i="8" s="1"/>
  <c r="EIB1340" i="8" s="1"/>
  <c r="EIQ1330" i="8"/>
  <c r="EIQ1334" i="8" s="1"/>
  <c r="EIQ1340" i="8" s="1"/>
  <c r="EJF1330" i="8"/>
  <c r="EJF1334" i="8" s="1"/>
  <c r="EJF1340" i="8" s="1"/>
  <c r="EJH1330" i="8"/>
  <c r="EJH1334" i="8" s="1"/>
  <c r="EJH1340" i="8" s="1"/>
  <c r="EJW1330" i="8"/>
  <c r="EJW1334" i="8" s="1"/>
  <c r="EJW1340" i="8" s="1"/>
  <c r="EKL1330" i="8"/>
  <c r="EKL1334" i="8" s="1"/>
  <c r="EKL1340" i="8" s="1"/>
  <c r="EKN1330" i="8"/>
  <c r="EKN1334" i="8" s="1"/>
  <c r="EKN1340" i="8" s="1"/>
  <c r="ELC1330" i="8"/>
  <c r="ELC1334" i="8" s="1"/>
  <c r="ELC1340" i="8" s="1"/>
  <c r="ELR1330" i="8"/>
  <c r="ELR1334" i="8" s="1"/>
  <c r="ELR1340" i="8" s="1"/>
  <c r="ELT1330" i="8"/>
  <c r="ELT1334" i="8" s="1"/>
  <c r="ELT1340" i="8" s="1"/>
  <c r="EMI1330" i="8"/>
  <c r="EMI1334" i="8" s="1"/>
  <c r="EMI1340" i="8" s="1"/>
  <c r="EMX1330" i="8"/>
  <c r="EMX1334" i="8" s="1"/>
  <c r="EMX1340" i="8" s="1"/>
  <c r="EMZ1330" i="8"/>
  <c r="EMZ1334" i="8" s="1"/>
  <c r="EMZ1340" i="8" s="1"/>
  <c r="ENO1330" i="8"/>
  <c r="ENO1334" i="8" s="1"/>
  <c r="ENO1340" i="8" s="1"/>
  <c r="EOD1330" i="8"/>
  <c r="EOD1334" i="8" s="1"/>
  <c r="EOD1340" i="8" s="1"/>
  <c r="EOF1330" i="8"/>
  <c r="EOF1334" i="8" s="1"/>
  <c r="EOF1340" i="8" s="1"/>
  <c r="EOU1330" i="8"/>
  <c r="EOU1334" i="8" s="1"/>
  <c r="EOU1340" i="8" s="1"/>
  <c r="EPJ1330" i="8"/>
  <c r="EPJ1334" i="8" s="1"/>
  <c r="EPJ1340" i="8" s="1"/>
  <c r="EPL1330" i="8"/>
  <c r="EPL1334" i="8" s="1"/>
  <c r="EPL1340" i="8" s="1"/>
  <c r="EQA1330" i="8"/>
  <c r="EQA1334" i="8" s="1"/>
  <c r="EQA1340" i="8" s="1"/>
  <c r="EQP1330" i="8"/>
  <c r="EQP1334" i="8" s="1"/>
  <c r="EQP1340" i="8" s="1"/>
  <c r="EQR1330" i="8"/>
  <c r="EQR1334" i="8" s="1"/>
  <c r="EQR1340" i="8" s="1"/>
  <c r="ERG1330" i="8"/>
  <c r="ERG1334" i="8" s="1"/>
  <c r="ERG1340" i="8" s="1"/>
  <c r="ERV1330" i="8"/>
  <c r="ERV1334" i="8" s="1"/>
  <c r="ERV1340" i="8" s="1"/>
  <c r="ERX1330" i="8"/>
  <c r="ERX1334" i="8" s="1"/>
  <c r="ERX1340" i="8" s="1"/>
  <c r="ESM1330" i="8"/>
  <c r="ESM1334" i="8" s="1"/>
  <c r="ESM1340" i="8" s="1"/>
  <c r="ETB1330" i="8"/>
  <c r="ETB1334" i="8" s="1"/>
  <c r="ETB1340" i="8" s="1"/>
  <c r="ETD1330" i="8"/>
  <c r="ETD1334" i="8" s="1"/>
  <c r="ETD1340" i="8" s="1"/>
  <c r="ETS1330" i="8"/>
  <c r="ETS1334" i="8" s="1"/>
  <c r="ETS1340" i="8" s="1"/>
  <c r="EUH1330" i="8"/>
  <c r="EUH1334" i="8" s="1"/>
  <c r="EUH1340" i="8" s="1"/>
  <c r="EUJ1330" i="8"/>
  <c r="EUJ1334" i="8" s="1"/>
  <c r="EUJ1340" i="8" s="1"/>
  <c r="EUY1330" i="8"/>
  <c r="EUY1334" i="8" s="1"/>
  <c r="EUY1340" i="8" s="1"/>
  <c r="EVN1330" i="8"/>
  <c r="EVN1334" i="8" s="1"/>
  <c r="EVN1340" i="8" s="1"/>
  <c r="EVP1330" i="8"/>
  <c r="EVP1334" i="8" s="1"/>
  <c r="EVP1340" i="8" s="1"/>
  <c r="EWE1330" i="8"/>
  <c r="EWE1334" i="8" s="1"/>
  <c r="EWE1340" i="8" s="1"/>
  <c r="EWT1330" i="8"/>
  <c r="EWT1334" i="8" s="1"/>
  <c r="EWT1340" i="8" s="1"/>
  <c r="EWV1330" i="8"/>
  <c r="EWV1334" i="8" s="1"/>
  <c r="EWV1340" i="8" s="1"/>
  <c r="EXK1330" i="8"/>
  <c r="EXK1334" i="8" s="1"/>
  <c r="EXK1340" i="8" s="1"/>
  <c r="EXZ1330" i="8"/>
  <c r="EXZ1334" i="8" s="1"/>
  <c r="EXZ1340" i="8" s="1"/>
  <c r="EYB1330" i="8"/>
  <c r="EYB1334" i="8" s="1"/>
  <c r="EYB1340" i="8" s="1"/>
  <c r="EYQ1330" i="8"/>
  <c r="EYQ1334" i="8" s="1"/>
  <c r="EYQ1340" i="8" s="1"/>
  <c r="EZF1330" i="8"/>
  <c r="EZF1334" i="8" s="1"/>
  <c r="EZF1340" i="8" s="1"/>
  <c r="EZH1330" i="8"/>
  <c r="EZH1334" i="8" s="1"/>
  <c r="EZH1340" i="8" s="1"/>
  <c r="EZW1330" i="8"/>
  <c r="EZW1334" i="8" s="1"/>
  <c r="EZW1340" i="8" s="1"/>
  <c r="FAL1330" i="8"/>
  <c r="FAL1334" i="8" s="1"/>
  <c r="FAL1340" i="8" s="1"/>
  <c r="FAN1330" i="8"/>
  <c r="FAN1334" i="8" s="1"/>
  <c r="FAN1340" i="8" s="1"/>
  <c r="FBC1330" i="8"/>
  <c r="FBC1334" i="8" s="1"/>
  <c r="FBC1340" i="8" s="1"/>
  <c r="FBR1330" i="8"/>
  <c r="FBR1334" i="8" s="1"/>
  <c r="FBR1340" i="8" s="1"/>
  <c r="FBT1330" i="8"/>
  <c r="FBT1334" i="8" s="1"/>
  <c r="FBT1340" i="8" s="1"/>
  <c r="FCI1330" i="8"/>
  <c r="FCI1334" i="8" s="1"/>
  <c r="FCI1340" i="8" s="1"/>
  <c r="FCX1330" i="8"/>
  <c r="FCX1334" i="8" s="1"/>
  <c r="FCX1340" i="8" s="1"/>
  <c r="FCZ1330" i="8"/>
  <c r="FCZ1334" i="8" s="1"/>
  <c r="FCZ1340" i="8" s="1"/>
  <c r="FDO1330" i="8"/>
  <c r="FDO1334" i="8" s="1"/>
  <c r="FDO1340" i="8" s="1"/>
  <c r="FED1330" i="8"/>
  <c r="FED1334" i="8" s="1"/>
  <c r="FED1340" i="8" s="1"/>
  <c r="FEF1330" i="8"/>
  <c r="FEF1334" i="8" s="1"/>
  <c r="FEF1340" i="8" s="1"/>
  <c r="FEU1330" i="8"/>
  <c r="FEU1334" i="8" s="1"/>
  <c r="FEU1340" i="8" s="1"/>
  <c r="FFJ1330" i="8"/>
  <c r="FFJ1334" i="8" s="1"/>
  <c r="FFJ1340" i="8" s="1"/>
  <c r="FFL1330" i="8"/>
  <c r="FFL1334" i="8" s="1"/>
  <c r="FFL1340" i="8" s="1"/>
  <c r="FGA1330" i="8"/>
  <c r="FGA1334" i="8" s="1"/>
  <c r="FGA1340" i="8" s="1"/>
  <c r="FGP1330" i="8"/>
  <c r="FGP1334" i="8" s="1"/>
  <c r="FGP1340" i="8" s="1"/>
  <c r="FGR1330" i="8"/>
  <c r="FGR1334" i="8" s="1"/>
  <c r="FGR1340" i="8" s="1"/>
  <c r="FHG1330" i="8"/>
  <c r="FHG1334" i="8" s="1"/>
  <c r="FHG1340" i="8" s="1"/>
  <c r="FHV1330" i="8"/>
  <c r="FHV1334" i="8" s="1"/>
  <c r="FHV1340" i="8" s="1"/>
  <c r="FHX1330" i="8"/>
  <c r="FHX1334" i="8" s="1"/>
  <c r="FHX1340" i="8" s="1"/>
  <c r="FIM1330" i="8"/>
  <c r="FIM1334" i="8" s="1"/>
  <c r="FIM1340" i="8" s="1"/>
  <c r="FJB1330" i="8"/>
  <c r="FJB1334" i="8" s="1"/>
  <c r="FJB1340" i="8" s="1"/>
  <c r="FJD1330" i="8"/>
  <c r="FJD1334" i="8" s="1"/>
  <c r="FJD1340" i="8" s="1"/>
  <c r="FJS1330" i="8"/>
  <c r="FJS1334" i="8" s="1"/>
  <c r="FJS1340" i="8" s="1"/>
  <c r="FKH1330" i="8"/>
  <c r="FKH1334" i="8" s="1"/>
  <c r="FKH1340" i="8" s="1"/>
  <c r="FKJ1330" i="8"/>
  <c r="FKJ1334" i="8" s="1"/>
  <c r="FKJ1340" i="8" s="1"/>
  <c r="FKY1330" i="8"/>
  <c r="FKY1334" i="8" s="1"/>
  <c r="FKY1340" i="8" s="1"/>
  <c r="FLN1330" i="8"/>
  <c r="FLN1334" i="8" s="1"/>
  <c r="FLN1340" i="8" s="1"/>
  <c r="FLP1330" i="8"/>
  <c r="FLP1334" i="8" s="1"/>
  <c r="FLP1340" i="8" s="1"/>
  <c r="FME1330" i="8"/>
  <c r="FME1334" i="8" s="1"/>
  <c r="FME1340" i="8" s="1"/>
  <c r="FMT1330" i="8"/>
  <c r="FMT1334" i="8" s="1"/>
  <c r="FMT1340" i="8" s="1"/>
  <c r="FMV1330" i="8"/>
  <c r="FMV1334" i="8" s="1"/>
  <c r="FMV1340" i="8" s="1"/>
  <c r="FNK1330" i="8"/>
  <c r="FNK1334" i="8" s="1"/>
  <c r="FNK1340" i="8" s="1"/>
  <c r="FNZ1330" i="8"/>
  <c r="FNZ1334" i="8" s="1"/>
  <c r="FNZ1340" i="8" s="1"/>
  <c r="FOB1330" i="8"/>
  <c r="FOB1334" i="8" s="1"/>
  <c r="FOB1340" i="8" s="1"/>
  <c r="FOQ1330" i="8"/>
  <c r="FOQ1334" i="8" s="1"/>
  <c r="FOQ1340" i="8" s="1"/>
  <c r="FPF1330" i="8"/>
  <c r="FPF1334" i="8" s="1"/>
  <c r="FPF1340" i="8" s="1"/>
  <c r="FPH1330" i="8"/>
  <c r="FPH1334" i="8" s="1"/>
  <c r="FPH1340" i="8" s="1"/>
  <c r="FPW1330" i="8"/>
  <c r="FPW1334" i="8" s="1"/>
  <c r="FPW1340" i="8" s="1"/>
  <c r="FQL1330" i="8"/>
  <c r="FQL1334" i="8" s="1"/>
  <c r="FQL1340" i="8" s="1"/>
  <c r="FQN1330" i="8"/>
  <c r="FQN1334" i="8" s="1"/>
  <c r="FQN1340" i="8" s="1"/>
  <c r="FRC1330" i="8"/>
  <c r="FRC1334" i="8" s="1"/>
  <c r="FRC1340" i="8" s="1"/>
  <c r="FRR1330" i="8"/>
  <c r="FRR1334" i="8" s="1"/>
  <c r="FRR1340" i="8" s="1"/>
  <c r="FRT1330" i="8"/>
  <c r="FRT1334" i="8" s="1"/>
  <c r="FRT1340" i="8" s="1"/>
  <c r="FSI1330" i="8"/>
  <c r="FSI1334" i="8" s="1"/>
  <c r="FSI1340" i="8" s="1"/>
  <c r="FSX1330" i="8"/>
  <c r="FSX1334" i="8" s="1"/>
  <c r="FSX1340" i="8" s="1"/>
  <c r="FSZ1330" i="8"/>
  <c r="FSZ1334" i="8" s="1"/>
  <c r="FSZ1340" i="8" s="1"/>
  <c r="FTO1330" i="8"/>
  <c r="FTO1334" i="8" s="1"/>
  <c r="FTO1340" i="8" s="1"/>
  <c r="FUD1330" i="8"/>
  <c r="FUD1334" i="8" s="1"/>
  <c r="FUD1340" i="8" s="1"/>
  <c r="FUF1330" i="8"/>
  <c r="FUF1334" i="8" s="1"/>
  <c r="FUF1340" i="8" s="1"/>
  <c r="FUU1330" i="8"/>
  <c r="FUU1334" i="8" s="1"/>
  <c r="FUU1340" i="8" s="1"/>
  <c r="FVJ1330" i="8"/>
  <c r="FVJ1334" i="8" s="1"/>
  <c r="FVJ1340" i="8" s="1"/>
  <c r="FVL1330" i="8"/>
  <c r="FVL1334" i="8" s="1"/>
  <c r="FVL1340" i="8" s="1"/>
  <c r="FWA1330" i="8"/>
  <c r="FWA1334" i="8" s="1"/>
  <c r="FWA1340" i="8" s="1"/>
  <c r="FWP1330" i="8"/>
  <c r="FWP1334" i="8" s="1"/>
  <c r="FWP1340" i="8" s="1"/>
  <c r="FWR1330" i="8"/>
  <c r="FWR1334" i="8" s="1"/>
  <c r="FWR1340" i="8" s="1"/>
  <c r="FXG1330" i="8"/>
  <c r="FXG1334" i="8" s="1"/>
  <c r="FXG1340" i="8" s="1"/>
  <c r="FXV1330" i="8"/>
  <c r="FXV1334" i="8" s="1"/>
  <c r="FXV1340" i="8" s="1"/>
  <c r="FXX1330" i="8"/>
  <c r="FXX1334" i="8" s="1"/>
  <c r="FXX1340" i="8" s="1"/>
  <c r="FYM1330" i="8"/>
  <c r="FYM1334" i="8" s="1"/>
  <c r="FYM1340" i="8" s="1"/>
  <c r="FZB1330" i="8"/>
  <c r="FZB1334" i="8" s="1"/>
  <c r="FZB1340" i="8" s="1"/>
  <c r="FZD1330" i="8"/>
  <c r="FZD1334" i="8" s="1"/>
  <c r="FZD1340" i="8" s="1"/>
  <c r="FZS1330" i="8"/>
  <c r="FZS1334" i="8" s="1"/>
  <c r="FZS1340" i="8" s="1"/>
  <c r="GAH1330" i="8"/>
  <c r="GAH1334" i="8" s="1"/>
  <c r="GAH1340" i="8" s="1"/>
  <c r="GAJ1330" i="8"/>
  <c r="GAJ1334" i="8" s="1"/>
  <c r="GAJ1340" i="8" s="1"/>
  <c r="GAY1330" i="8"/>
  <c r="GAY1334" i="8" s="1"/>
  <c r="GAY1340" i="8" s="1"/>
  <c r="GBN1330" i="8"/>
  <c r="GBN1334" i="8" s="1"/>
  <c r="GBN1340" i="8" s="1"/>
  <c r="GBP1330" i="8"/>
  <c r="GBP1334" i="8" s="1"/>
  <c r="GBP1340" i="8" s="1"/>
  <c r="GCE1330" i="8"/>
  <c r="GCE1334" i="8" s="1"/>
  <c r="GCE1340" i="8" s="1"/>
  <c r="GCT1330" i="8"/>
  <c r="GCT1334" i="8" s="1"/>
  <c r="GCT1340" i="8" s="1"/>
  <c r="GCV1330" i="8"/>
  <c r="GCV1334" i="8" s="1"/>
  <c r="GCV1340" i="8" s="1"/>
  <c r="GDK1330" i="8"/>
  <c r="GDK1334" i="8" s="1"/>
  <c r="GDK1340" i="8" s="1"/>
  <c r="GDZ1330" i="8"/>
  <c r="GDZ1334" i="8" s="1"/>
  <c r="GDZ1340" i="8" s="1"/>
  <c r="GEB1330" i="8"/>
  <c r="GEB1334" i="8" s="1"/>
  <c r="GEB1340" i="8" s="1"/>
  <c r="GEQ1330" i="8"/>
  <c r="GEQ1334" i="8" s="1"/>
  <c r="GEQ1340" i="8" s="1"/>
  <c r="GFF1330" i="8"/>
  <c r="GFF1334" i="8" s="1"/>
  <c r="GFF1340" i="8" s="1"/>
  <c r="GFH1330" i="8"/>
  <c r="GFH1334" i="8" s="1"/>
  <c r="GFH1340" i="8" s="1"/>
  <c r="GFW1330" i="8"/>
  <c r="GFW1334" i="8" s="1"/>
  <c r="GFW1340" i="8" s="1"/>
  <c r="GGL1330" i="8"/>
  <c r="GGL1334" i="8" s="1"/>
  <c r="GGL1340" i="8" s="1"/>
  <c r="GGN1330" i="8"/>
  <c r="GGN1334" i="8" s="1"/>
  <c r="GGN1340" i="8" s="1"/>
  <c r="GHC1330" i="8"/>
  <c r="GHC1334" i="8" s="1"/>
  <c r="GHC1340" i="8" s="1"/>
  <c r="GHR1330" i="8"/>
  <c r="GHR1334" i="8" s="1"/>
  <c r="GHR1340" i="8" s="1"/>
  <c r="GHT1330" i="8"/>
  <c r="GHT1334" i="8" s="1"/>
  <c r="GHT1340" i="8" s="1"/>
  <c r="GII1330" i="8"/>
  <c r="GII1334" i="8" s="1"/>
  <c r="GII1340" i="8" s="1"/>
  <c r="GIX1330" i="8"/>
  <c r="GIX1334" i="8" s="1"/>
  <c r="GIX1340" i="8" s="1"/>
  <c r="GIZ1330" i="8"/>
  <c r="GIZ1334" i="8" s="1"/>
  <c r="GIZ1340" i="8" s="1"/>
  <c r="GJO1330" i="8"/>
  <c r="GJO1334" i="8" s="1"/>
  <c r="GJO1340" i="8" s="1"/>
  <c r="GKD1330" i="8"/>
  <c r="GKD1334" i="8" s="1"/>
  <c r="GKD1340" i="8" s="1"/>
  <c r="GKF1330" i="8"/>
  <c r="GKF1334" i="8" s="1"/>
  <c r="GKF1340" i="8" s="1"/>
  <c r="GKU1330" i="8"/>
  <c r="GKU1334" i="8" s="1"/>
  <c r="GKU1340" i="8" s="1"/>
  <c r="GLJ1330" i="8"/>
  <c r="GLJ1334" i="8" s="1"/>
  <c r="GLJ1340" i="8" s="1"/>
  <c r="GLL1330" i="8"/>
  <c r="GLL1334" i="8" s="1"/>
  <c r="GLL1340" i="8" s="1"/>
  <c r="GMA1330" i="8"/>
  <c r="GMA1334" i="8" s="1"/>
  <c r="GMA1340" i="8" s="1"/>
  <c r="GMP1330" i="8"/>
  <c r="GMP1334" i="8" s="1"/>
  <c r="GMP1340" i="8" s="1"/>
  <c r="GMR1330" i="8"/>
  <c r="GMR1334" i="8" s="1"/>
  <c r="GMR1340" i="8" s="1"/>
  <c r="GNG1330" i="8"/>
  <c r="GNG1334" i="8" s="1"/>
  <c r="GNG1340" i="8" s="1"/>
  <c r="GNV1330" i="8"/>
  <c r="GNV1334" i="8" s="1"/>
  <c r="GNV1340" i="8" s="1"/>
  <c r="GNX1330" i="8"/>
  <c r="GNX1334" i="8" s="1"/>
  <c r="GNX1340" i="8" s="1"/>
  <c r="GOM1330" i="8"/>
  <c r="GOM1334" i="8" s="1"/>
  <c r="GOM1340" i="8" s="1"/>
  <c r="GPB1330" i="8"/>
  <c r="GPB1334" i="8" s="1"/>
  <c r="GPB1340" i="8" s="1"/>
  <c r="GPD1330" i="8"/>
  <c r="GPD1334" i="8" s="1"/>
  <c r="GPD1340" i="8" s="1"/>
  <c r="GPS1330" i="8"/>
  <c r="GPS1334" i="8" s="1"/>
  <c r="GPS1340" i="8" s="1"/>
  <c r="GQH1330" i="8"/>
  <c r="GQH1334" i="8" s="1"/>
  <c r="GQH1340" i="8" s="1"/>
  <c r="GQJ1330" i="8"/>
  <c r="GQJ1334" i="8" s="1"/>
  <c r="GQJ1340" i="8" s="1"/>
  <c r="GQY1330" i="8"/>
  <c r="GQY1334" i="8" s="1"/>
  <c r="GQY1340" i="8" s="1"/>
  <c r="GRN1330" i="8"/>
  <c r="GRN1334" i="8" s="1"/>
  <c r="GRN1340" i="8" s="1"/>
  <c r="GRP1330" i="8"/>
  <c r="GRP1334" i="8" s="1"/>
  <c r="GRP1340" i="8" s="1"/>
  <c r="GSE1330" i="8"/>
  <c r="GSE1334" i="8" s="1"/>
  <c r="GSE1340" i="8" s="1"/>
  <c r="GST1330" i="8"/>
  <c r="GST1334" i="8" s="1"/>
  <c r="GST1340" i="8" s="1"/>
  <c r="GSV1330" i="8"/>
  <c r="GSV1334" i="8" s="1"/>
  <c r="GSV1340" i="8" s="1"/>
  <c r="GTK1330" i="8"/>
  <c r="GTK1334" i="8" s="1"/>
  <c r="GTK1340" i="8" s="1"/>
  <c r="GTZ1330" i="8"/>
  <c r="GTZ1334" i="8" s="1"/>
  <c r="GTZ1340" i="8" s="1"/>
  <c r="GUB1330" i="8"/>
  <c r="GUB1334" i="8" s="1"/>
  <c r="GUB1340" i="8" s="1"/>
  <c r="GUQ1330" i="8"/>
  <c r="GUQ1334" i="8" s="1"/>
  <c r="GUQ1340" i="8" s="1"/>
  <c r="GVF1330" i="8"/>
  <c r="GVF1334" i="8" s="1"/>
  <c r="GVF1340" i="8" s="1"/>
  <c r="GVH1330" i="8"/>
  <c r="GVH1334" i="8" s="1"/>
  <c r="GVH1340" i="8" s="1"/>
  <c r="GVW1330" i="8"/>
  <c r="GVW1334" i="8" s="1"/>
  <c r="GVW1340" i="8" s="1"/>
  <c r="GWL1330" i="8"/>
  <c r="GWL1334" i="8" s="1"/>
  <c r="GWL1340" i="8" s="1"/>
  <c r="GWN1330" i="8"/>
  <c r="GWN1334" i="8" s="1"/>
  <c r="GWN1340" i="8" s="1"/>
  <c r="GXC1330" i="8"/>
  <c r="GXC1334" i="8" s="1"/>
  <c r="GXC1340" i="8" s="1"/>
  <c r="GXR1330" i="8"/>
  <c r="GXR1334" i="8" s="1"/>
  <c r="GXR1340" i="8" s="1"/>
  <c r="GXT1330" i="8"/>
  <c r="GXT1334" i="8" s="1"/>
  <c r="GXT1340" i="8" s="1"/>
  <c r="GYI1330" i="8"/>
  <c r="GYI1334" i="8" s="1"/>
  <c r="GYI1340" i="8" s="1"/>
  <c r="GYX1330" i="8"/>
  <c r="GYX1334" i="8" s="1"/>
  <c r="GYX1340" i="8" s="1"/>
  <c r="GYZ1330" i="8"/>
  <c r="GYZ1334" i="8" s="1"/>
  <c r="GYZ1340" i="8" s="1"/>
  <c r="GZO1330" i="8"/>
  <c r="GZO1334" i="8" s="1"/>
  <c r="GZO1340" i="8" s="1"/>
  <c r="HAD1330" i="8"/>
  <c r="HAD1334" i="8" s="1"/>
  <c r="HAD1340" i="8" s="1"/>
  <c r="HAF1330" i="8"/>
  <c r="HAF1334" i="8" s="1"/>
  <c r="HAF1340" i="8" s="1"/>
  <c r="HAU1330" i="8"/>
  <c r="HAU1334" i="8" s="1"/>
  <c r="HAU1340" i="8" s="1"/>
  <c r="HBJ1330" i="8"/>
  <c r="HBJ1334" i="8" s="1"/>
  <c r="HBJ1340" i="8" s="1"/>
  <c r="HBL1330" i="8"/>
  <c r="HBL1334" i="8" s="1"/>
  <c r="HBL1340" i="8" s="1"/>
  <c r="HCA1330" i="8"/>
  <c r="HCA1334" i="8" s="1"/>
  <c r="HCA1340" i="8" s="1"/>
  <c r="HCP1330" i="8"/>
  <c r="HCP1334" i="8" s="1"/>
  <c r="HCP1340" i="8" s="1"/>
  <c r="HCR1330" i="8"/>
  <c r="HCR1334" i="8" s="1"/>
  <c r="HCR1340" i="8" s="1"/>
  <c r="HDG1330" i="8"/>
  <c r="HDG1334" i="8" s="1"/>
  <c r="HDG1340" i="8" s="1"/>
  <c r="HDV1330" i="8"/>
  <c r="HDV1334" i="8" s="1"/>
  <c r="HDV1340" i="8" s="1"/>
  <c r="HDX1330" i="8"/>
  <c r="HDX1334" i="8" s="1"/>
  <c r="HDX1340" i="8" s="1"/>
  <c r="HEM1330" i="8"/>
  <c r="HEM1334" i="8" s="1"/>
  <c r="HEM1340" i="8" s="1"/>
  <c r="HFB1330" i="8"/>
  <c r="HFB1334" i="8" s="1"/>
  <c r="HFB1340" i="8" s="1"/>
  <c r="HFD1330" i="8"/>
  <c r="HFD1334" i="8" s="1"/>
  <c r="HFD1340" i="8" s="1"/>
  <c r="HFS1330" i="8"/>
  <c r="HFS1334" i="8" s="1"/>
  <c r="HFS1340" i="8" s="1"/>
  <c r="HGH1330" i="8"/>
  <c r="HGH1334" i="8" s="1"/>
  <c r="HGH1340" i="8" s="1"/>
  <c r="HGJ1330" i="8"/>
  <c r="HGJ1334" i="8" s="1"/>
  <c r="HGJ1340" i="8" s="1"/>
  <c r="HGY1330" i="8"/>
  <c r="HGY1334" i="8" s="1"/>
  <c r="HGY1340" i="8" s="1"/>
  <c r="HHP1330" i="8"/>
  <c r="HHP1334" i="8" s="1"/>
  <c r="HHP1340" i="8" s="1"/>
  <c r="HIE1330" i="8"/>
  <c r="HIE1334" i="8" s="1"/>
  <c r="HIE1340" i="8" s="1"/>
  <c r="HIT1330" i="8"/>
  <c r="HIT1334" i="8" s="1"/>
  <c r="HIT1340" i="8" s="1"/>
  <c r="HIV1330" i="8"/>
  <c r="HIV1334" i="8" s="1"/>
  <c r="HIV1340" i="8" s="1"/>
  <c r="HJK1330" i="8"/>
  <c r="HJK1334" i="8" s="1"/>
  <c r="HJK1340" i="8" s="1"/>
  <c r="HJZ1330" i="8"/>
  <c r="HJZ1334" i="8" s="1"/>
  <c r="HJZ1340" i="8" s="1"/>
  <c r="HKB1330" i="8"/>
  <c r="HKB1334" i="8" s="1"/>
  <c r="HKB1340" i="8" s="1"/>
  <c r="HKQ1330" i="8"/>
  <c r="HKQ1334" i="8" s="1"/>
  <c r="HKQ1340" i="8" s="1"/>
  <c r="HLF1330" i="8"/>
  <c r="HLF1334" i="8" s="1"/>
  <c r="HLF1340" i="8" s="1"/>
  <c r="HLH1330" i="8"/>
  <c r="HLH1334" i="8" s="1"/>
  <c r="HLH1340" i="8" s="1"/>
  <c r="HLW1330" i="8"/>
  <c r="HLW1334" i="8" s="1"/>
  <c r="HLW1340" i="8" s="1"/>
  <c r="HML1330" i="8"/>
  <c r="HML1334" i="8" s="1"/>
  <c r="HML1340" i="8" s="1"/>
  <c r="HMN1330" i="8"/>
  <c r="HMN1334" i="8" s="1"/>
  <c r="HMN1340" i="8" s="1"/>
  <c r="HNC1330" i="8"/>
  <c r="HNC1334" i="8" s="1"/>
  <c r="HNC1340" i="8" s="1"/>
  <c r="HNR1330" i="8"/>
  <c r="HNR1334" i="8" s="1"/>
  <c r="HNR1340" i="8" s="1"/>
  <c r="HNT1330" i="8"/>
  <c r="HNT1334" i="8" s="1"/>
  <c r="HNT1340" i="8" s="1"/>
  <c r="HOI1330" i="8"/>
  <c r="HOI1334" i="8" s="1"/>
  <c r="HOI1340" i="8" s="1"/>
  <c r="HOX1330" i="8"/>
  <c r="HOX1334" i="8" s="1"/>
  <c r="HOX1340" i="8" s="1"/>
  <c r="HOZ1330" i="8"/>
  <c r="HOZ1334" i="8" s="1"/>
  <c r="HOZ1340" i="8" s="1"/>
  <c r="HPO1330" i="8"/>
  <c r="HPO1334" i="8" s="1"/>
  <c r="HPO1340" i="8" s="1"/>
  <c r="HQD1330" i="8"/>
  <c r="HQD1334" i="8" s="1"/>
  <c r="HQD1340" i="8" s="1"/>
  <c r="HQF1330" i="8"/>
  <c r="HQF1334" i="8" s="1"/>
  <c r="HQF1340" i="8" s="1"/>
  <c r="HQU1330" i="8"/>
  <c r="HQU1334" i="8" s="1"/>
  <c r="HQU1340" i="8" s="1"/>
  <c r="HRJ1330" i="8"/>
  <c r="HRJ1334" i="8" s="1"/>
  <c r="HRJ1340" i="8" s="1"/>
  <c r="HRL1330" i="8"/>
  <c r="HRL1334" i="8" s="1"/>
  <c r="HRL1340" i="8" s="1"/>
  <c r="HSA1330" i="8"/>
  <c r="HSA1334" i="8" s="1"/>
  <c r="HSA1340" i="8" s="1"/>
  <c r="HSP1330" i="8"/>
  <c r="HSP1334" i="8" s="1"/>
  <c r="HSP1340" i="8" s="1"/>
  <c r="HSR1330" i="8"/>
  <c r="HSR1334" i="8" s="1"/>
  <c r="HSR1340" i="8" s="1"/>
  <c r="HTG1330" i="8"/>
  <c r="HTG1334" i="8" s="1"/>
  <c r="HTG1340" i="8" s="1"/>
  <c r="HTV1330" i="8"/>
  <c r="HTV1334" i="8" s="1"/>
  <c r="HTV1340" i="8" s="1"/>
  <c r="HTX1330" i="8"/>
  <c r="HTX1334" i="8" s="1"/>
  <c r="HTX1340" i="8" s="1"/>
  <c r="HUM1330" i="8"/>
  <c r="HUM1334" i="8" s="1"/>
  <c r="HUM1340" i="8" s="1"/>
  <c r="HVB1330" i="8"/>
  <c r="HVB1334" i="8" s="1"/>
  <c r="HVB1340" i="8" s="1"/>
  <c r="HVD1330" i="8"/>
  <c r="HVD1334" i="8" s="1"/>
  <c r="HVD1340" i="8" s="1"/>
  <c r="HVS1330" i="8"/>
  <c r="HVS1334" i="8" s="1"/>
  <c r="HVS1340" i="8" s="1"/>
  <c r="HWH1330" i="8"/>
  <c r="HWH1334" i="8" s="1"/>
  <c r="HWH1340" i="8" s="1"/>
  <c r="HWJ1330" i="8"/>
  <c r="HWJ1334" i="8" s="1"/>
  <c r="HWJ1340" i="8" s="1"/>
  <c r="HWY1330" i="8"/>
  <c r="HWY1334" i="8" s="1"/>
  <c r="HWY1340" i="8" s="1"/>
  <c r="HXN1330" i="8"/>
  <c r="HXN1334" i="8" s="1"/>
  <c r="HXN1340" i="8" s="1"/>
  <c r="HXP1330" i="8"/>
  <c r="HXP1334" i="8" s="1"/>
  <c r="HXP1340" i="8" s="1"/>
  <c r="HYE1330" i="8"/>
  <c r="HYE1334" i="8" s="1"/>
  <c r="HYE1340" i="8" s="1"/>
  <c r="HYT1330" i="8"/>
  <c r="HYT1334" i="8" s="1"/>
  <c r="HYT1340" i="8" s="1"/>
  <c r="HYV1330" i="8"/>
  <c r="HYV1334" i="8" s="1"/>
  <c r="HYV1340" i="8" s="1"/>
  <c r="HZK1330" i="8"/>
  <c r="HZK1334" i="8" s="1"/>
  <c r="HZK1340" i="8" s="1"/>
  <c r="HZZ1330" i="8"/>
  <c r="HZZ1334" i="8" s="1"/>
  <c r="HZZ1340" i="8" s="1"/>
  <c r="IAB1330" i="8"/>
  <c r="IAB1334" i="8" s="1"/>
  <c r="IAB1340" i="8" s="1"/>
  <c r="IAQ1330" i="8"/>
  <c r="IAQ1334" i="8" s="1"/>
  <c r="IAQ1340" i="8" s="1"/>
  <c r="IBF1330" i="8"/>
  <c r="IBF1334" i="8" s="1"/>
  <c r="IBF1340" i="8" s="1"/>
  <c r="IBH1330" i="8"/>
  <c r="IBH1334" i="8" s="1"/>
  <c r="IBH1340" i="8" s="1"/>
  <c r="IBW1330" i="8"/>
  <c r="IBW1334" i="8" s="1"/>
  <c r="IBW1340" i="8" s="1"/>
  <c r="ICL1330" i="8"/>
  <c r="ICL1334" i="8" s="1"/>
  <c r="ICL1340" i="8" s="1"/>
  <c r="ICN1330" i="8"/>
  <c r="ICN1334" i="8" s="1"/>
  <c r="ICN1340" i="8" s="1"/>
  <c r="IDC1330" i="8"/>
  <c r="IDC1334" i="8" s="1"/>
  <c r="IDC1340" i="8" s="1"/>
  <c r="IDR1330" i="8"/>
  <c r="IDR1334" i="8" s="1"/>
  <c r="IDR1340" i="8" s="1"/>
  <c r="IDT1330" i="8"/>
  <c r="IDT1334" i="8" s="1"/>
  <c r="IDT1340" i="8" s="1"/>
  <c r="IEI1330" i="8"/>
  <c r="IEI1334" i="8" s="1"/>
  <c r="IEI1340" i="8" s="1"/>
  <c r="IEX1330" i="8"/>
  <c r="IEX1334" i="8" s="1"/>
  <c r="IEX1340" i="8" s="1"/>
  <c r="IEZ1330" i="8"/>
  <c r="IEZ1334" i="8" s="1"/>
  <c r="IEZ1340" i="8" s="1"/>
  <c r="IFO1330" i="8"/>
  <c r="IFO1334" i="8" s="1"/>
  <c r="IFO1340" i="8" s="1"/>
  <c r="IGD1330" i="8"/>
  <c r="IGD1334" i="8" s="1"/>
  <c r="IGD1340" i="8" s="1"/>
  <c r="IGF1330" i="8"/>
  <c r="IGF1334" i="8" s="1"/>
  <c r="IGF1340" i="8" s="1"/>
  <c r="IGU1330" i="8"/>
  <c r="IGU1334" i="8" s="1"/>
  <c r="IGU1340" i="8" s="1"/>
  <c r="IHJ1330" i="8"/>
  <c r="IHJ1334" i="8" s="1"/>
  <c r="IHJ1340" i="8" s="1"/>
  <c r="IHL1330" i="8"/>
  <c r="IHL1334" i="8" s="1"/>
  <c r="IHL1340" i="8" s="1"/>
  <c r="IIA1330" i="8"/>
  <c r="IIA1334" i="8" s="1"/>
  <c r="IIA1340" i="8" s="1"/>
  <c r="IIP1330" i="8"/>
  <c r="IIP1334" i="8" s="1"/>
  <c r="IIP1340" i="8" s="1"/>
  <c r="IIR1330" i="8"/>
  <c r="IIR1334" i="8" s="1"/>
  <c r="IIR1340" i="8" s="1"/>
  <c r="IJG1330" i="8"/>
  <c r="IJG1334" i="8" s="1"/>
  <c r="IJG1340" i="8" s="1"/>
  <c r="IJV1330" i="8"/>
  <c r="IJV1334" i="8" s="1"/>
  <c r="IJV1340" i="8" s="1"/>
  <c r="IJX1330" i="8"/>
  <c r="IJX1334" i="8" s="1"/>
  <c r="IJX1340" i="8" s="1"/>
  <c r="IKM1330" i="8"/>
  <c r="IKM1334" i="8" s="1"/>
  <c r="IKM1340" i="8" s="1"/>
  <c r="ILB1330" i="8"/>
  <c r="ILB1334" i="8" s="1"/>
  <c r="ILB1340" i="8" s="1"/>
  <c r="ILD1330" i="8"/>
  <c r="ILD1334" i="8" s="1"/>
  <c r="ILD1340" i="8" s="1"/>
  <c r="ILS1330" i="8"/>
  <c r="ILS1334" i="8" s="1"/>
  <c r="ILS1340" i="8" s="1"/>
  <c r="IMH1330" i="8"/>
  <c r="IMH1334" i="8" s="1"/>
  <c r="IMH1340" i="8" s="1"/>
  <c r="IMJ1330" i="8"/>
  <c r="IMJ1334" i="8" s="1"/>
  <c r="IMJ1340" i="8" s="1"/>
  <c r="IMY1330" i="8"/>
  <c r="IMY1334" i="8" s="1"/>
  <c r="IMY1340" i="8" s="1"/>
  <c r="INN1330" i="8"/>
  <c r="INN1334" i="8" s="1"/>
  <c r="INN1340" i="8" s="1"/>
  <c r="INP1330" i="8"/>
  <c r="INP1334" i="8" s="1"/>
  <c r="INP1340" i="8" s="1"/>
  <c r="IOE1330" i="8"/>
  <c r="IOE1334" i="8" s="1"/>
  <c r="IOE1340" i="8" s="1"/>
  <c r="IOT1330" i="8"/>
  <c r="IOT1334" i="8" s="1"/>
  <c r="IOT1340" i="8" s="1"/>
  <c r="IOV1330" i="8"/>
  <c r="IOV1334" i="8" s="1"/>
  <c r="IOV1340" i="8" s="1"/>
  <c r="IPK1330" i="8"/>
  <c r="IPK1334" i="8" s="1"/>
  <c r="IPK1340" i="8" s="1"/>
  <c r="IPZ1330" i="8"/>
  <c r="IPZ1334" i="8" s="1"/>
  <c r="IPZ1340" i="8" s="1"/>
  <c r="IQB1330" i="8"/>
  <c r="IQB1334" i="8" s="1"/>
  <c r="IQB1340" i="8" s="1"/>
  <c r="IQQ1330" i="8"/>
  <c r="IQQ1334" i="8" s="1"/>
  <c r="IQQ1340" i="8" s="1"/>
  <c r="IRF1330" i="8"/>
  <c r="IRF1334" i="8" s="1"/>
  <c r="IRF1340" i="8" s="1"/>
  <c r="IRH1330" i="8"/>
  <c r="IRH1334" i="8" s="1"/>
  <c r="IRH1340" i="8" s="1"/>
  <c r="IRW1330" i="8"/>
  <c r="IRW1334" i="8" s="1"/>
  <c r="IRW1340" i="8" s="1"/>
  <c r="ISL1330" i="8"/>
  <c r="ISL1334" i="8" s="1"/>
  <c r="ISL1340" i="8" s="1"/>
  <c r="ISN1330" i="8"/>
  <c r="ISN1334" i="8" s="1"/>
  <c r="ISN1340" i="8" s="1"/>
  <c r="ITC1330" i="8"/>
  <c r="ITC1334" i="8" s="1"/>
  <c r="ITC1340" i="8" s="1"/>
  <c r="ITR1330" i="8"/>
  <c r="ITR1334" i="8" s="1"/>
  <c r="ITR1340" i="8" s="1"/>
  <c r="ITT1330" i="8"/>
  <c r="ITT1334" i="8" s="1"/>
  <c r="ITT1340" i="8" s="1"/>
  <c r="IUI1330" i="8"/>
  <c r="IUI1334" i="8" s="1"/>
  <c r="IUI1340" i="8" s="1"/>
  <c r="IUX1330" i="8"/>
  <c r="IUX1334" i="8" s="1"/>
  <c r="IUX1340" i="8" s="1"/>
  <c r="IUZ1330" i="8"/>
  <c r="IUZ1334" i="8" s="1"/>
  <c r="IUZ1340" i="8" s="1"/>
  <c r="IVO1330" i="8"/>
  <c r="IVO1334" i="8" s="1"/>
  <c r="IVO1340" i="8" s="1"/>
  <c r="IWD1330" i="8"/>
  <c r="IWD1334" i="8" s="1"/>
  <c r="IWD1340" i="8" s="1"/>
  <c r="IWF1330" i="8"/>
  <c r="IWF1334" i="8" s="1"/>
  <c r="IWF1340" i="8" s="1"/>
  <c r="IWU1330" i="8"/>
  <c r="IWU1334" i="8" s="1"/>
  <c r="IWU1340" i="8" s="1"/>
  <c r="IXJ1330" i="8"/>
  <c r="IXJ1334" i="8" s="1"/>
  <c r="IXJ1340" i="8" s="1"/>
  <c r="IXL1330" i="8"/>
  <c r="IXL1334" i="8" s="1"/>
  <c r="IXL1340" i="8" s="1"/>
  <c r="IYA1330" i="8"/>
  <c r="IYA1334" i="8" s="1"/>
  <c r="IYA1340" i="8" s="1"/>
  <c r="IYP1330" i="8"/>
  <c r="IYP1334" i="8" s="1"/>
  <c r="IYP1340" i="8" s="1"/>
  <c r="IYR1330" i="8"/>
  <c r="IYR1334" i="8" s="1"/>
  <c r="IYR1340" i="8" s="1"/>
  <c r="IZG1330" i="8"/>
  <c r="IZG1334" i="8" s="1"/>
  <c r="IZG1340" i="8" s="1"/>
  <c r="IZV1330" i="8"/>
  <c r="IZV1334" i="8" s="1"/>
  <c r="IZV1340" i="8" s="1"/>
  <c r="IZX1330" i="8"/>
  <c r="IZX1334" i="8" s="1"/>
  <c r="IZX1340" i="8" s="1"/>
  <c r="JAM1330" i="8"/>
  <c r="JAM1334" i="8" s="1"/>
  <c r="JAM1340" i="8" s="1"/>
  <c r="JBB1330" i="8"/>
  <c r="JBB1334" i="8" s="1"/>
  <c r="JBB1340" i="8" s="1"/>
  <c r="JBD1330" i="8"/>
  <c r="JBD1334" i="8" s="1"/>
  <c r="JBD1340" i="8" s="1"/>
  <c r="JBS1330" i="8"/>
  <c r="JBS1334" i="8" s="1"/>
  <c r="JBS1340" i="8" s="1"/>
  <c r="JCH1330" i="8"/>
  <c r="JCH1334" i="8" s="1"/>
  <c r="JCH1340" i="8" s="1"/>
  <c r="JCJ1330" i="8"/>
  <c r="JCJ1334" i="8" s="1"/>
  <c r="JCJ1340" i="8" s="1"/>
  <c r="JCY1330" i="8"/>
  <c r="JCY1334" i="8" s="1"/>
  <c r="JCY1340" i="8" s="1"/>
  <c r="JDN1330" i="8"/>
  <c r="JDN1334" i="8" s="1"/>
  <c r="JDN1340" i="8" s="1"/>
  <c r="JDP1330" i="8"/>
  <c r="JDP1334" i="8" s="1"/>
  <c r="JDP1340" i="8" s="1"/>
  <c r="JEE1330" i="8"/>
  <c r="JEE1334" i="8" s="1"/>
  <c r="JEE1340" i="8" s="1"/>
  <c r="JET1330" i="8"/>
  <c r="JET1334" i="8" s="1"/>
  <c r="JET1340" i="8" s="1"/>
  <c r="JEV1330" i="8"/>
  <c r="JEV1334" i="8" s="1"/>
  <c r="JEV1340" i="8" s="1"/>
  <c r="JFK1330" i="8"/>
  <c r="JFK1334" i="8" s="1"/>
  <c r="JFK1340" i="8" s="1"/>
  <c r="JFZ1330" i="8"/>
  <c r="JFZ1334" i="8" s="1"/>
  <c r="JFZ1340" i="8" s="1"/>
  <c r="JGB1330" i="8"/>
  <c r="JGB1334" i="8" s="1"/>
  <c r="JGB1340" i="8" s="1"/>
  <c r="JGQ1330" i="8"/>
  <c r="JGQ1334" i="8" s="1"/>
  <c r="JGQ1340" i="8" s="1"/>
  <c r="JHF1330" i="8"/>
  <c r="JHF1334" i="8" s="1"/>
  <c r="JHF1340" i="8" s="1"/>
  <c r="JHH1330" i="8"/>
  <c r="JHH1334" i="8" s="1"/>
  <c r="JHH1340" i="8" s="1"/>
  <c r="JHW1330" i="8"/>
  <c r="JHW1334" i="8" s="1"/>
  <c r="JHW1340" i="8" s="1"/>
  <c r="JIL1330" i="8"/>
  <c r="JIL1334" i="8" s="1"/>
  <c r="JIL1340" i="8" s="1"/>
  <c r="JIN1330" i="8"/>
  <c r="JIN1334" i="8" s="1"/>
  <c r="JIN1340" i="8" s="1"/>
  <c r="JJC1330" i="8"/>
  <c r="JJC1334" i="8" s="1"/>
  <c r="JJC1340" i="8" s="1"/>
  <c r="JJR1330" i="8"/>
  <c r="JJR1334" i="8" s="1"/>
  <c r="JJR1340" i="8" s="1"/>
  <c r="JJT1330" i="8"/>
  <c r="JJT1334" i="8" s="1"/>
  <c r="JJT1340" i="8" s="1"/>
  <c r="JKI1330" i="8"/>
  <c r="JKI1334" i="8" s="1"/>
  <c r="JKI1340" i="8" s="1"/>
  <c r="JKX1330" i="8"/>
  <c r="JKX1334" i="8" s="1"/>
  <c r="JKX1340" i="8" s="1"/>
  <c r="JKZ1330" i="8"/>
  <c r="JKZ1334" i="8" s="1"/>
  <c r="JKZ1340" i="8" s="1"/>
  <c r="JLO1330" i="8"/>
  <c r="JLO1334" i="8" s="1"/>
  <c r="JLO1340" i="8" s="1"/>
  <c r="JMD1330" i="8"/>
  <c r="JMD1334" i="8" s="1"/>
  <c r="JMD1340" i="8" s="1"/>
  <c r="JMF1330" i="8"/>
  <c r="JMF1334" i="8" s="1"/>
  <c r="JMF1340" i="8" s="1"/>
  <c r="JMU1330" i="8"/>
  <c r="JMU1334" i="8" s="1"/>
  <c r="JMU1340" i="8" s="1"/>
  <c r="JNJ1330" i="8"/>
  <c r="JNJ1334" i="8" s="1"/>
  <c r="JNJ1340" i="8" s="1"/>
  <c r="JNL1330" i="8"/>
  <c r="JNL1334" i="8" s="1"/>
  <c r="JNL1340" i="8" s="1"/>
  <c r="JOA1330" i="8"/>
  <c r="JOA1334" i="8" s="1"/>
  <c r="JOA1340" i="8" s="1"/>
  <c r="JOP1330" i="8"/>
  <c r="JOP1334" i="8" s="1"/>
  <c r="JOP1340" i="8" s="1"/>
  <c r="JOR1330" i="8"/>
  <c r="JOR1334" i="8" s="1"/>
  <c r="JOR1340" i="8" s="1"/>
  <c r="JPG1330" i="8"/>
  <c r="JPG1334" i="8" s="1"/>
  <c r="JPG1340" i="8" s="1"/>
  <c r="JPV1330" i="8"/>
  <c r="JPV1334" i="8" s="1"/>
  <c r="JPV1340" i="8" s="1"/>
  <c r="JPX1330" i="8"/>
  <c r="JPX1334" i="8" s="1"/>
  <c r="JPX1340" i="8" s="1"/>
  <c r="JQM1330" i="8"/>
  <c r="JQM1334" i="8" s="1"/>
  <c r="JQM1340" i="8" s="1"/>
  <c r="JRB1330" i="8"/>
  <c r="JRB1334" i="8" s="1"/>
  <c r="JRB1340" i="8" s="1"/>
  <c r="JRD1330" i="8"/>
  <c r="JRD1334" i="8" s="1"/>
  <c r="JRD1340" i="8" s="1"/>
  <c r="JRS1330" i="8"/>
  <c r="JRS1334" i="8" s="1"/>
  <c r="JRS1340" i="8" s="1"/>
  <c r="JSH1330" i="8"/>
  <c r="JSH1334" i="8" s="1"/>
  <c r="JSH1340" i="8" s="1"/>
  <c r="JSJ1330" i="8"/>
  <c r="JSJ1334" i="8" s="1"/>
  <c r="JSJ1340" i="8" s="1"/>
  <c r="JSY1330" i="8"/>
  <c r="JSY1334" i="8" s="1"/>
  <c r="JSY1340" i="8" s="1"/>
  <c r="JTN1330" i="8"/>
  <c r="JTN1334" i="8" s="1"/>
  <c r="JTN1340" i="8" s="1"/>
  <c r="JTP1330" i="8"/>
  <c r="JTP1334" i="8" s="1"/>
  <c r="JTP1340" i="8" s="1"/>
  <c r="JUE1330" i="8"/>
  <c r="JUE1334" i="8" s="1"/>
  <c r="JUE1340" i="8" s="1"/>
  <c r="JUT1330" i="8"/>
  <c r="JUT1334" i="8" s="1"/>
  <c r="JUT1340" i="8" s="1"/>
  <c r="JUV1330" i="8"/>
  <c r="JUV1334" i="8" s="1"/>
  <c r="JUV1340" i="8" s="1"/>
  <c r="JVK1330" i="8"/>
  <c r="JVK1334" i="8" s="1"/>
  <c r="JVK1340" i="8" s="1"/>
  <c r="JVZ1330" i="8"/>
  <c r="JVZ1334" i="8" s="1"/>
  <c r="JVZ1340" i="8" s="1"/>
  <c r="JWB1330" i="8"/>
  <c r="JWB1334" i="8" s="1"/>
  <c r="JWB1340" i="8" s="1"/>
  <c r="JWQ1330" i="8"/>
  <c r="JWQ1334" i="8" s="1"/>
  <c r="JWQ1340" i="8" s="1"/>
  <c r="JXF1330" i="8"/>
  <c r="JXF1334" i="8" s="1"/>
  <c r="JXF1340" i="8" s="1"/>
  <c r="JXH1330" i="8"/>
  <c r="JXH1334" i="8" s="1"/>
  <c r="JXH1340" i="8" s="1"/>
  <c r="JXW1330" i="8"/>
  <c r="JXW1334" i="8" s="1"/>
  <c r="JXW1340" i="8" s="1"/>
  <c r="JYL1330" i="8"/>
  <c r="JYL1334" i="8" s="1"/>
  <c r="JYL1340" i="8" s="1"/>
  <c r="JYN1330" i="8"/>
  <c r="JYN1334" i="8" s="1"/>
  <c r="JYN1340" i="8" s="1"/>
  <c r="JZC1330" i="8"/>
  <c r="JZC1334" i="8" s="1"/>
  <c r="JZC1340" i="8" s="1"/>
  <c r="JZR1330" i="8"/>
  <c r="JZR1334" i="8" s="1"/>
  <c r="JZR1340" i="8" s="1"/>
  <c r="JZT1330" i="8"/>
  <c r="JZT1334" i="8" s="1"/>
  <c r="JZT1340" i="8" s="1"/>
  <c r="KAI1330" i="8"/>
  <c r="KAI1334" i="8" s="1"/>
  <c r="KAI1340" i="8" s="1"/>
  <c r="KAX1330" i="8"/>
  <c r="KAX1334" i="8" s="1"/>
  <c r="KAX1340" i="8" s="1"/>
  <c r="KAZ1330" i="8"/>
  <c r="KAZ1334" i="8" s="1"/>
  <c r="KAZ1340" i="8" s="1"/>
  <c r="KBO1330" i="8"/>
  <c r="KBO1334" i="8" s="1"/>
  <c r="KBO1340" i="8" s="1"/>
  <c r="KCD1330" i="8"/>
  <c r="KCD1334" i="8" s="1"/>
  <c r="KCD1340" i="8" s="1"/>
  <c r="KCF1330" i="8"/>
  <c r="KCF1334" i="8" s="1"/>
  <c r="KCF1340" i="8" s="1"/>
  <c r="KCU1330" i="8"/>
  <c r="KCU1334" i="8" s="1"/>
  <c r="KCU1340" i="8" s="1"/>
  <c r="KDJ1330" i="8"/>
  <c r="KDJ1334" i="8" s="1"/>
  <c r="KDJ1340" i="8" s="1"/>
  <c r="KDL1330" i="8"/>
  <c r="KDL1334" i="8" s="1"/>
  <c r="KDL1340" i="8" s="1"/>
  <c r="KEA1330" i="8"/>
  <c r="KEA1334" i="8" s="1"/>
  <c r="KEA1340" i="8" s="1"/>
  <c r="KEP1330" i="8"/>
  <c r="KEP1334" i="8" s="1"/>
  <c r="KEP1340" i="8" s="1"/>
  <c r="KER1330" i="8"/>
  <c r="KER1334" i="8" s="1"/>
  <c r="KER1340" i="8" s="1"/>
  <c r="KFG1330" i="8"/>
  <c r="KFG1334" i="8" s="1"/>
  <c r="KFG1340" i="8" s="1"/>
  <c r="KFV1330" i="8"/>
  <c r="KFV1334" i="8" s="1"/>
  <c r="KFV1340" i="8" s="1"/>
  <c r="KFX1330" i="8"/>
  <c r="KFX1334" i="8" s="1"/>
  <c r="KFX1340" i="8" s="1"/>
  <c r="KGM1330" i="8"/>
  <c r="KGM1334" i="8" s="1"/>
  <c r="KGM1340" i="8" s="1"/>
  <c r="KHB1330" i="8"/>
  <c r="KHB1334" i="8" s="1"/>
  <c r="KHB1340" i="8" s="1"/>
  <c r="KHD1330" i="8"/>
  <c r="KHD1334" i="8" s="1"/>
  <c r="KHD1340" i="8" s="1"/>
  <c r="KHS1330" i="8"/>
  <c r="KHS1334" i="8" s="1"/>
  <c r="KHS1340" i="8" s="1"/>
  <c r="KIH1330" i="8"/>
  <c r="KIH1334" i="8" s="1"/>
  <c r="KIH1340" i="8" s="1"/>
  <c r="KIJ1330" i="8"/>
  <c r="KIJ1334" i="8" s="1"/>
  <c r="KIJ1340" i="8" s="1"/>
  <c r="KIY1330" i="8"/>
  <c r="KIY1334" i="8" s="1"/>
  <c r="KIY1340" i="8" s="1"/>
  <c r="KJN1330" i="8"/>
  <c r="KJN1334" i="8" s="1"/>
  <c r="KJN1340" i="8" s="1"/>
  <c r="KJP1330" i="8"/>
  <c r="KJP1334" i="8" s="1"/>
  <c r="KJP1340" i="8" s="1"/>
  <c r="KKE1330" i="8"/>
  <c r="KKE1334" i="8" s="1"/>
  <c r="KKE1340" i="8" s="1"/>
  <c r="KKT1330" i="8"/>
  <c r="KKT1334" i="8" s="1"/>
  <c r="KKT1340" i="8" s="1"/>
  <c r="KKV1330" i="8"/>
  <c r="KKV1334" i="8" s="1"/>
  <c r="KKV1340" i="8" s="1"/>
  <c r="KLK1330" i="8"/>
  <c r="KLK1334" i="8" s="1"/>
  <c r="KLK1340" i="8" s="1"/>
  <c r="KLZ1330" i="8"/>
  <c r="KLZ1334" i="8" s="1"/>
  <c r="KLZ1340" i="8" s="1"/>
  <c r="KMB1330" i="8"/>
  <c r="KMB1334" i="8" s="1"/>
  <c r="KMB1340" i="8" s="1"/>
  <c r="KMQ1330" i="8"/>
  <c r="KMQ1334" i="8" s="1"/>
  <c r="KMQ1340" i="8" s="1"/>
  <c r="KNF1330" i="8"/>
  <c r="KNF1334" i="8" s="1"/>
  <c r="KNF1340" i="8" s="1"/>
  <c r="KNH1330" i="8"/>
  <c r="KNH1334" i="8" s="1"/>
  <c r="KNH1340" i="8" s="1"/>
  <c r="KNW1330" i="8"/>
  <c r="KNW1334" i="8" s="1"/>
  <c r="KNW1340" i="8" s="1"/>
  <c r="KOL1330" i="8"/>
  <c r="KOL1334" i="8" s="1"/>
  <c r="KOL1340" i="8" s="1"/>
  <c r="KON1330" i="8"/>
  <c r="KON1334" i="8" s="1"/>
  <c r="KON1340" i="8" s="1"/>
  <c r="KPC1330" i="8"/>
  <c r="KPC1334" i="8" s="1"/>
  <c r="KPC1340" i="8" s="1"/>
  <c r="KPR1330" i="8"/>
  <c r="KPR1334" i="8" s="1"/>
  <c r="KPR1340" i="8" s="1"/>
  <c r="KPT1330" i="8"/>
  <c r="KPT1334" i="8" s="1"/>
  <c r="KPT1340" i="8" s="1"/>
  <c r="KQI1330" i="8"/>
  <c r="KQI1334" i="8" s="1"/>
  <c r="KQI1340" i="8" s="1"/>
  <c r="KQX1330" i="8"/>
  <c r="KQX1334" i="8" s="1"/>
  <c r="KQX1340" i="8" s="1"/>
  <c r="KQZ1330" i="8"/>
  <c r="KQZ1334" i="8" s="1"/>
  <c r="KQZ1340" i="8" s="1"/>
  <c r="KRO1330" i="8"/>
  <c r="KRO1334" i="8" s="1"/>
  <c r="KRO1340" i="8" s="1"/>
  <c r="KSD1330" i="8"/>
  <c r="KSD1334" i="8" s="1"/>
  <c r="KSD1340" i="8" s="1"/>
  <c r="KSF1330" i="8"/>
  <c r="KSF1334" i="8" s="1"/>
  <c r="KSF1340" i="8" s="1"/>
  <c r="KSU1330" i="8"/>
  <c r="KSU1334" i="8" s="1"/>
  <c r="KSU1340" i="8" s="1"/>
  <c r="KTJ1330" i="8"/>
  <c r="KTJ1334" i="8" s="1"/>
  <c r="KTJ1340" i="8" s="1"/>
  <c r="KTL1330" i="8"/>
  <c r="KTL1334" i="8" s="1"/>
  <c r="KTL1340" i="8" s="1"/>
  <c r="KUA1330" i="8"/>
  <c r="KUA1334" i="8" s="1"/>
  <c r="KUA1340" i="8" s="1"/>
  <c r="KUP1330" i="8"/>
  <c r="KUP1334" i="8" s="1"/>
  <c r="KUP1340" i="8" s="1"/>
  <c r="KUR1330" i="8"/>
  <c r="KUR1334" i="8" s="1"/>
  <c r="KUR1340" i="8" s="1"/>
  <c r="KVG1330" i="8"/>
  <c r="KVG1334" i="8" s="1"/>
  <c r="KVG1340" i="8" s="1"/>
  <c r="KVV1330" i="8"/>
  <c r="KVV1334" i="8" s="1"/>
  <c r="KVV1340" i="8" s="1"/>
  <c r="KVX1330" i="8"/>
  <c r="KVX1334" i="8" s="1"/>
  <c r="KVX1340" i="8" s="1"/>
  <c r="KWM1330" i="8"/>
  <c r="KWM1334" i="8" s="1"/>
  <c r="KWM1340" i="8" s="1"/>
  <c r="KXB1330" i="8"/>
  <c r="KXB1334" i="8" s="1"/>
  <c r="KXB1340" i="8" s="1"/>
  <c r="KXD1330" i="8"/>
  <c r="KXD1334" i="8" s="1"/>
  <c r="KXD1340" i="8" s="1"/>
  <c r="KXS1330" i="8"/>
  <c r="KXS1334" i="8" s="1"/>
  <c r="KXS1340" i="8" s="1"/>
  <c r="KYH1330" i="8"/>
  <c r="KYH1334" i="8" s="1"/>
  <c r="KYH1340" i="8" s="1"/>
  <c r="KYJ1330" i="8"/>
  <c r="KYJ1334" i="8" s="1"/>
  <c r="KYJ1340" i="8" s="1"/>
  <c r="KYY1330" i="8"/>
  <c r="KYY1334" i="8" s="1"/>
  <c r="KYY1340" i="8" s="1"/>
  <c r="KZN1330" i="8"/>
  <c r="KZN1334" i="8" s="1"/>
  <c r="KZN1340" i="8" s="1"/>
  <c r="KZP1330" i="8"/>
  <c r="KZP1334" i="8" s="1"/>
  <c r="KZP1340" i="8" s="1"/>
  <c r="LAE1330" i="8"/>
  <c r="LAE1334" i="8" s="1"/>
  <c r="LAE1340" i="8" s="1"/>
  <c r="LAT1330" i="8"/>
  <c r="LAT1334" i="8" s="1"/>
  <c r="LAT1340" i="8" s="1"/>
  <c r="LAV1330" i="8"/>
  <c r="LAV1334" i="8" s="1"/>
  <c r="LAV1340" i="8" s="1"/>
  <c r="LBK1330" i="8"/>
  <c r="LBK1334" i="8" s="1"/>
  <c r="LBK1340" i="8" s="1"/>
  <c r="LBZ1330" i="8"/>
  <c r="LBZ1334" i="8" s="1"/>
  <c r="LBZ1340" i="8" s="1"/>
  <c r="LCB1330" i="8"/>
  <c r="LCB1334" i="8" s="1"/>
  <c r="LCB1340" i="8" s="1"/>
  <c r="LCQ1330" i="8"/>
  <c r="LCQ1334" i="8" s="1"/>
  <c r="LCQ1340" i="8" s="1"/>
  <c r="LDF1330" i="8"/>
  <c r="LDF1334" i="8" s="1"/>
  <c r="LDF1340" i="8" s="1"/>
  <c r="LDH1330" i="8"/>
  <c r="LDH1334" i="8" s="1"/>
  <c r="LDH1340" i="8" s="1"/>
  <c r="LDW1330" i="8"/>
  <c r="LDW1334" i="8" s="1"/>
  <c r="LDW1340" i="8" s="1"/>
  <c r="LEL1330" i="8"/>
  <c r="LEL1334" i="8" s="1"/>
  <c r="LEL1340" i="8" s="1"/>
  <c r="LEN1330" i="8"/>
  <c r="LEN1334" i="8" s="1"/>
  <c r="LEN1340" i="8" s="1"/>
  <c r="LFC1330" i="8"/>
  <c r="LFC1334" i="8" s="1"/>
  <c r="LFC1340" i="8" s="1"/>
  <c r="LFR1330" i="8"/>
  <c r="LFR1334" i="8" s="1"/>
  <c r="LFR1340" i="8" s="1"/>
  <c r="LFT1330" i="8"/>
  <c r="LFT1334" i="8" s="1"/>
  <c r="LFT1340" i="8" s="1"/>
  <c r="LGI1330" i="8"/>
  <c r="LGI1334" i="8" s="1"/>
  <c r="LGI1340" i="8" s="1"/>
  <c r="LGX1330" i="8"/>
  <c r="LGX1334" i="8" s="1"/>
  <c r="LGX1340" i="8" s="1"/>
  <c r="LGZ1330" i="8"/>
  <c r="LGZ1334" i="8" s="1"/>
  <c r="LGZ1340" i="8" s="1"/>
  <c r="LHO1330" i="8"/>
  <c r="LHO1334" i="8" s="1"/>
  <c r="LHO1340" i="8" s="1"/>
  <c r="LID1330" i="8"/>
  <c r="LID1334" i="8" s="1"/>
  <c r="LID1340" i="8" s="1"/>
  <c r="LIF1330" i="8"/>
  <c r="LIF1334" i="8" s="1"/>
  <c r="LIF1340" i="8" s="1"/>
  <c r="LIU1330" i="8"/>
  <c r="LIU1334" i="8" s="1"/>
  <c r="LIU1340" i="8" s="1"/>
  <c r="LJJ1330" i="8"/>
  <c r="LJJ1334" i="8" s="1"/>
  <c r="LJJ1340" i="8" s="1"/>
  <c r="LJL1330" i="8"/>
  <c r="LJL1334" i="8" s="1"/>
  <c r="LJL1340" i="8" s="1"/>
  <c r="LKA1330" i="8"/>
  <c r="LKA1334" i="8" s="1"/>
  <c r="LKA1340" i="8" s="1"/>
  <c r="LKP1330" i="8"/>
  <c r="LKP1334" i="8" s="1"/>
  <c r="LKP1340" i="8" s="1"/>
  <c r="LKR1330" i="8"/>
  <c r="LKR1334" i="8" s="1"/>
  <c r="LKR1340" i="8" s="1"/>
  <c r="LLG1330" i="8"/>
  <c r="LLG1334" i="8" s="1"/>
  <c r="LLG1340" i="8" s="1"/>
  <c r="LLV1330" i="8"/>
  <c r="LLV1334" i="8" s="1"/>
  <c r="LLV1340" i="8" s="1"/>
  <c r="LLX1330" i="8"/>
  <c r="LLX1334" i="8" s="1"/>
  <c r="LLX1340" i="8" s="1"/>
  <c r="LMM1330" i="8"/>
  <c r="LMM1334" i="8" s="1"/>
  <c r="LMM1340" i="8" s="1"/>
  <c r="LNB1330" i="8"/>
  <c r="LNB1334" i="8" s="1"/>
  <c r="LNB1340" i="8" s="1"/>
  <c r="LND1330" i="8"/>
  <c r="LND1334" i="8" s="1"/>
  <c r="LND1340" i="8" s="1"/>
  <c r="LNS1330" i="8"/>
  <c r="LNS1334" i="8" s="1"/>
  <c r="LNS1340" i="8" s="1"/>
  <c r="LOH1330" i="8"/>
  <c r="LOH1334" i="8" s="1"/>
  <c r="LOH1340" i="8" s="1"/>
  <c r="LOJ1330" i="8"/>
  <c r="LOJ1334" i="8" s="1"/>
  <c r="LOJ1340" i="8" s="1"/>
  <c r="LOY1330" i="8"/>
  <c r="LOY1334" i="8" s="1"/>
  <c r="LOY1340" i="8" s="1"/>
  <c r="LPN1330" i="8"/>
  <c r="LPN1334" i="8" s="1"/>
  <c r="LPN1340" i="8" s="1"/>
  <c r="LPP1330" i="8"/>
  <c r="LPP1334" i="8" s="1"/>
  <c r="LPP1340" i="8" s="1"/>
  <c r="LQE1330" i="8"/>
  <c r="LQE1334" i="8" s="1"/>
  <c r="LQE1340" i="8" s="1"/>
  <c r="LQT1330" i="8"/>
  <c r="LQT1334" i="8" s="1"/>
  <c r="LQT1340" i="8" s="1"/>
  <c r="LQV1330" i="8"/>
  <c r="LQV1334" i="8" s="1"/>
  <c r="LQV1340" i="8" s="1"/>
  <c r="LRK1330" i="8"/>
  <c r="LRK1334" i="8" s="1"/>
  <c r="LRK1340" i="8" s="1"/>
  <c r="LRZ1330" i="8"/>
  <c r="LRZ1334" i="8" s="1"/>
  <c r="LRZ1340" i="8" s="1"/>
  <c r="LSB1330" i="8"/>
  <c r="LSB1334" i="8" s="1"/>
  <c r="LSB1340" i="8" s="1"/>
  <c r="LSQ1330" i="8"/>
  <c r="LSQ1334" i="8" s="1"/>
  <c r="LSQ1340" i="8" s="1"/>
  <c r="LTF1330" i="8"/>
  <c r="LTF1334" i="8" s="1"/>
  <c r="LTF1340" i="8" s="1"/>
  <c r="LTH1330" i="8"/>
  <c r="LTH1334" i="8" s="1"/>
  <c r="LTH1340" i="8" s="1"/>
  <c r="LTW1330" i="8"/>
  <c r="LTW1334" i="8" s="1"/>
  <c r="LTW1340" i="8" s="1"/>
  <c r="LUL1330" i="8"/>
  <c r="LUL1334" i="8" s="1"/>
  <c r="LUL1340" i="8" s="1"/>
  <c r="LUN1330" i="8"/>
  <c r="LUN1334" i="8" s="1"/>
  <c r="LUN1340" i="8" s="1"/>
  <c r="LVC1330" i="8"/>
  <c r="LVC1334" i="8" s="1"/>
  <c r="LVC1340" i="8" s="1"/>
  <c r="LVR1330" i="8"/>
  <c r="LVR1334" i="8" s="1"/>
  <c r="LVR1340" i="8" s="1"/>
  <c r="LVT1330" i="8"/>
  <c r="LVT1334" i="8" s="1"/>
  <c r="LVT1340" i="8" s="1"/>
  <c r="LWI1330" i="8"/>
  <c r="LWI1334" i="8" s="1"/>
  <c r="LWI1340" i="8" s="1"/>
  <c r="LWX1330" i="8"/>
  <c r="LWX1334" i="8" s="1"/>
  <c r="LWX1340" i="8" s="1"/>
  <c r="LWZ1330" i="8"/>
  <c r="LWZ1334" i="8" s="1"/>
  <c r="LWZ1340" i="8" s="1"/>
  <c r="LXO1330" i="8"/>
  <c r="LXO1334" i="8" s="1"/>
  <c r="LXO1340" i="8" s="1"/>
  <c r="LYD1330" i="8"/>
  <c r="LYD1334" i="8" s="1"/>
  <c r="LYD1340" i="8" s="1"/>
  <c r="LYF1330" i="8"/>
  <c r="LYF1334" i="8" s="1"/>
  <c r="LYF1340" i="8" s="1"/>
  <c r="LYU1330" i="8"/>
  <c r="LYU1334" i="8" s="1"/>
  <c r="LYU1340" i="8" s="1"/>
  <c r="LZJ1330" i="8"/>
  <c r="LZJ1334" i="8" s="1"/>
  <c r="LZJ1340" i="8" s="1"/>
  <c r="LZL1330" i="8"/>
  <c r="LZL1334" i="8" s="1"/>
  <c r="LZL1340" i="8" s="1"/>
  <c r="MAA1330" i="8"/>
  <c r="MAA1334" i="8" s="1"/>
  <c r="MAA1340" i="8" s="1"/>
  <c r="MAP1330" i="8"/>
  <c r="MAP1334" i="8" s="1"/>
  <c r="MAP1340" i="8" s="1"/>
  <c r="MAR1330" i="8"/>
  <c r="MAR1334" i="8" s="1"/>
  <c r="MAR1340" i="8" s="1"/>
  <c r="MBG1330" i="8"/>
  <c r="MBG1334" i="8" s="1"/>
  <c r="MBG1340" i="8" s="1"/>
  <c r="MBV1330" i="8"/>
  <c r="MBV1334" i="8" s="1"/>
  <c r="MBV1340" i="8" s="1"/>
  <c r="MBX1330" i="8"/>
  <c r="MBX1334" i="8" s="1"/>
  <c r="MBX1340" i="8" s="1"/>
  <c r="MCM1330" i="8"/>
  <c r="MCM1334" i="8" s="1"/>
  <c r="MCM1340" i="8" s="1"/>
  <c r="MDB1330" i="8"/>
  <c r="MDB1334" i="8" s="1"/>
  <c r="MDB1340" i="8" s="1"/>
  <c r="MDD1330" i="8"/>
  <c r="MDD1334" i="8" s="1"/>
  <c r="MDD1340" i="8" s="1"/>
  <c r="MDS1330" i="8"/>
  <c r="MDS1334" i="8" s="1"/>
  <c r="MDS1340" i="8" s="1"/>
  <c r="MEH1330" i="8"/>
  <c r="MEH1334" i="8" s="1"/>
  <c r="MEH1340" i="8" s="1"/>
  <c r="MEJ1330" i="8"/>
  <c r="MEJ1334" i="8" s="1"/>
  <c r="MEJ1340" i="8" s="1"/>
  <c r="MEY1330" i="8"/>
  <c r="MEY1334" i="8" s="1"/>
  <c r="MEY1340" i="8" s="1"/>
  <c r="MFN1330" i="8"/>
  <c r="MFN1334" i="8" s="1"/>
  <c r="MFN1340" i="8" s="1"/>
  <c r="MFP1330" i="8"/>
  <c r="MFP1334" i="8" s="1"/>
  <c r="MFP1340" i="8" s="1"/>
  <c r="MGE1330" i="8"/>
  <c r="MGE1334" i="8" s="1"/>
  <c r="MGE1340" i="8" s="1"/>
  <c r="MGT1330" i="8"/>
  <c r="MGT1334" i="8" s="1"/>
  <c r="MGT1340" i="8" s="1"/>
  <c r="MGV1330" i="8"/>
  <c r="MGV1334" i="8" s="1"/>
  <c r="MGV1340" i="8" s="1"/>
  <c r="MHK1330" i="8"/>
  <c r="MHK1334" i="8" s="1"/>
  <c r="MHK1340" i="8" s="1"/>
  <c r="MHZ1330" i="8"/>
  <c r="MHZ1334" i="8" s="1"/>
  <c r="MHZ1340" i="8" s="1"/>
  <c r="MIB1330" i="8"/>
  <c r="MIB1334" i="8" s="1"/>
  <c r="MIB1340" i="8" s="1"/>
  <c r="MIQ1330" i="8"/>
  <c r="MIQ1334" i="8" s="1"/>
  <c r="MIQ1340" i="8" s="1"/>
  <c r="MJF1330" i="8"/>
  <c r="MJF1334" i="8" s="1"/>
  <c r="MJF1340" i="8" s="1"/>
  <c r="MJH1330" i="8"/>
  <c r="MJH1334" i="8" s="1"/>
  <c r="MJH1340" i="8" s="1"/>
  <c r="MJW1330" i="8"/>
  <c r="MJW1334" i="8" s="1"/>
  <c r="MJW1340" i="8" s="1"/>
  <c r="MKL1330" i="8"/>
  <c r="MKL1334" i="8" s="1"/>
  <c r="MKL1340" i="8" s="1"/>
  <c r="MKN1330" i="8"/>
  <c r="MKN1334" i="8" s="1"/>
  <c r="MKN1340" i="8" s="1"/>
  <c r="MLC1330" i="8"/>
  <c r="MLC1334" i="8" s="1"/>
  <c r="MLC1340" i="8" s="1"/>
  <c r="MLR1330" i="8"/>
  <c r="MLR1334" i="8" s="1"/>
  <c r="MLR1340" i="8" s="1"/>
  <c r="MLT1330" i="8"/>
  <c r="MLT1334" i="8" s="1"/>
  <c r="MLT1340" i="8" s="1"/>
  <c r="MMI1330" i="8"/>
  <c r="MMI1334" i="8" s="1"/>
  <c r="MMI1340" i="8" s="1"/>
  <c r="MMX1330" i="8"/>
  <c r="MMX1334" i="8" s="1"/>
  <c r="MMX1340" i="8" s="1"/>
  <c r="MMZ1330" i="8"/>
  <c r="MMZ1334" i="8" s="1"/>
  <c r="MMZ1340" i="8" s="1"/>
  <c r="MNO1330" i="8"/>
  <c r="MNO1334" i="8" s="1"/>
  <c r="MNO1340" i="8" s="1"/>
  <c r="MOD1330" i="8"/>
  <c r="MOD1334" i="8" s="1"/>
  <c r="MOD1340" i="8" s="1"/>
  <c r="MOF1330" i="8"/>
  <c r="MOF1334" i="8" s="1"/>
  <c r="MOF1340" i="8" s="1"/>
  <c r="MOU1330" i="8"/>
  <c r="MOU1334" i="8" s="1"/>
  <c r="MOU1340" i="8" s="1"/>
  <c r="MPJ1330" i="8"/>
  <c r="MPJ1334" i="8" s="1"/>
  <c r="MPJ1340" i="8" s="1"/>
  <c r="MPL1330" i="8"/>
  <c r="MPL1334" i="8" s="1"/>
  <c r="MPL1340" i="8" s="1"/>
  <c r="MQA1330" i="8"/>
  <c r="MQA1334" i="8" s="1"/>
  <c r="MQA1340" i="8" s="1"/>
  <c r="MQP1330" i="8"/>
  <c r="MQP1334" i="8" s="1"/>
  <c r="MQP1340" i="8" s="1"/>
  <c r="MQR1330" i="8"/>
  <c r="MQR1334" i="8" s="1"/>
  <c r="MQR1340" i="8" s="1"/>
  <c r="MRG1330" i="8"/>
  <c r="MRG1334" i="8" s="1"/>
  <c r="MRG1340" i="8" s="1"/>
  <c r="MRV1330" i="8"/>
  <c r="MRV1334" i="8" s="1"/>
  <c r="MRV1340" i="8" s="1"/>
  <c r="MRX1330" i="8"/>
  <c r="MRX1334" i="8" s="1"/>
  <c r="MRX1340" i="8" s="1"/>
  <c r="MSM1330" i="8"/>
  <c r="MSM1334" i="8" s="1"/>
  <c r="MSM1340" i="8" s="1"/>
  <c r="MTB1330" i="8"/>
  <c r="MTB1334" i="8" s="1"/>
  <c r="MTB1340" i="8" s="1"/>
  <c r="MTD1330" i="8"/>
  <c r="MTD1334" i="8" s="1"/>
  <c r="MTD1340" i="8" s="1"/>
  <c r="MTS1330" i="8"/>
  <c r="MTS1334" i="8" s="1"/>
  <c r="MTS1340" i="8" s="1"/>
  <c r="MUH1330" i="8"/>
  <c r="MUH1334" i="8" s="1"/>
  <c r="MUH1340" i="8" s="1"/>
  <c r="MUJ1330" i="8"/>
  <c r="MUJ1334" i="8" s="1"/>
  <c r="MUJ1340" i="8" s="1"/>
  <c r="MUY1330" i="8"/>
  <c r="MUY1334" i="8" s="1"/>
  <c r="MUY1340" i="8" s="1"/>
  <c r="MVN1330" i="8"/>
  <c r="MVN1334" i="8" s="1"/>
  <c r="MVN1340" i="8" s="1"/>
  <c r="MVP1330" i="8"/>
  <c r="MVP1334" i="8" s="1"/>
  <c r="MVP1340" i="8" s="1"/>
  <c r="MWE1330" i="8"/>
  <c r="MWE1334" i="8" s="1"/>
  <c r="MWE1340" i="8" s="1"/>
  <c r="MWT1330" i="8"/>
  <c r="MWT1334" i="8" s="1"/>
  <c r="MWT1340" i="8" s="1"/>
  <c r="MWV1330" i="8"/>
  <c r="MWV1334" i="8" s="1"/>
  <c r="MWV1340" i="8" s="1"/>
  <c r="MXK1330" i="8"/>
  <c r="MXK1334" i="8" s="1"/>
  <c r="MXK1340" i="8" s="1"/>
  <c r="MXZ1330" i="8"/>
  <c r="MXZ1334" i="8" s="1"/>
  <c r="MXZ1340" i="8" s="1"/>
  <c r="MYB1330" i="8"/>
  <c r="MYB1334" i="8" s="1"/>
  <c r="MYB1340" i="8" s="1"/>
  <c r="MYQ1330" i="8"/>
  <c r="MYQ1334" i="8" s="1"/>
  <c r="MYQ1340" i="8" s="1"/>
  <c r="MZF1330" i="8"/>
  <c r="MZF1334" i="8" s="1"/>
  <c r="MZF1340" i="8" s="1"/>
  <c r="MZH1330" i="8"/>
  <c r="MZH1334" i="8" s="1"/>
  <c r="MZH1340" i="8" s="1"/>
  <c r="MZW1330" i="8"/>
  <c r="MZW1334" i="8" s="1"/>
  <c r="MZW1340" i="8" s="1"/>
  <c r="NAL1330" i="8"/>
  <c r="NAL1334" i="8" s="1"/>
  <c r="NAL1340" i="8" s="1"/>
  <c r="NAN1330" i="8"/>
  <c r="NAN1334" i="8" s="1"/>
  <c r="NAN1340" i="8" s="1"/>
  <c r="NBC1330" i="8"/>
  <c r="NBC1334" i="8" s="1"/>
  <c r="NBC1340" i="8" s="1"/>
  <c r="NBR1330" i="8"/>
  <c r="NBR1334" i="8" s="1"/>
  <c r="NBR1340" i="8" s="1"/>
  <c r="NBT1330" i="8"/>
  <c r="NBT1334" i="8" s="1"/>
  <c r="NBT1340" i="8" s="1"/>
  <c r="NCI1330" i="8"/>
  <c r="NCI1334" i="8" s="1"/>
  <c r="NCI1340" i="8" s="1"/>
  <c r="NCX1330" i="8"/>
  <c r="NCX1334" i="8" s="1"/>
  <c r="NCX1340" i="8" s="1"/>
  <c r="NCZ1330" i="8"/>
  <c r="NCZ1334" i="8" s="1"/>
  <c r="NCZ1340" i="8" s="1"/>
  <c r="NDO1330" i="8"/>
  <c r="NDO1334" i="8" s="1"/>
  <c r="NDO1340" i="8" s="1"/>
  <c r="NED1330" i="8"/>
  <c r="NED1334" i="8" s="1"/>
  <c r="NED1340" i="8" s="1"/>
  <c r="NEF1330" i="8"/>
  <c r="NEF1334" i="8" s="1"/>
  <c r="NEF1340" i="8" s="1"/>
  <c r="NEU1330" i="8"/>
  <c r="NEU1334" i="8" s="1"/>
  <c r="NEU1340" i="8" s="1"/>
  <c r="NFJ1330" i="8"/>
  <c r="NFJ1334" i="8" s="1"/>
  <c r="NFJ1340" i="8" s="1"/>
  <c r="NFL1330" i="8"/>
  <c r="NFL1334" i="8" s="1"/>
  <c r="NFL1340" i="8" s="1"/>
  <c r="NGA1330" i="8"/>
  <c r="NGA1334" i="8" s="1"/>
  <c r="NGA1340" i="8" s="1"/>
  <c r="NGP1330" i="8"/>
  <c r="NGP1334" i="8" s="1"/>
  <c r="NGP1340" i="8" s="1"/>
  <c r="NGR1330" i="8"/>
  <c r="NGR1334" i="8" s="1"/>
  <c r="NGR1340" i="8" s="1"/>
  <c r="NHG1330" i="8"/>
  <c r="NHG1334" i="8" s="1"/>
  <c r="NHG1340" i="8" s="1"/>
  <c r="NHV1330" i="8"/>
  <c r="NHV1334" i="8" s="1"/>
  <c r="NHV1340" i="8" s="1"/>
  <c r="NHX1330" i="8"/>
  <c r="NHX1334" i="8" s="1"/>
  <c r="NHX1340" i="8" s="1"/>
  <c r="NIM1330" i="8"/>
  <c r="NIM1334" i="8" s="1"/>
  <c r="NIM1340" i="8" s="1"/>
  <c r="NJB1330" i="8"/>
  <c r="NJB1334" i="8" s="1"/>
  <c r="NJB1340" i="8" s="1"/>
  <c r="NJD1330" i="8"/>
  <c r="NJD1334" i="8" s="1"/>
  <c r="NJD1340" i="8" s="1"/>
  <c r="NJS1330" i="8"/>
  <c r="NJS1334" i="8" s="1"/>
  <c r="NJS1340" i="8" s="1"/>
  <c r="NKH1330" i="8"/>
  <c r="NKH1334" i="8" s="1"/>
  <c r="NKH1340" i="8" s="1"/>
  <c r="NKJ1330" i="8"/>
  <c r="NKJ1334" i="8" s="1"/>
  <c r="NKJ1340" i="8" s="1"/>
  <c r="NKY1330" i="8"/>
  <c r="NKY1334" i="8" s="1"/>
  <c r="NKY1340" i="8" s="1"/>
  <c r="NLN1330" i="8"/>
  <c r="NLN1334" i="8" s="1"/>
  <c r="NLN1340" i="8" s="1"/>
  <c r="NLP1330" i="8"/>
  <c r="NLP1334" i="8" s="1"/>
  <c r="NLP1340" i="8" s="1"/>
  <c r="NME1330" i="8"/>
  <c r="NME1334" i="8" s="1"/>
  <c r="NME1340" i="8" s="1"/>
  <c r="NMT1330" i="8"/>
  <c r="NMT1334" i="8" s="1"/>
  <c r="NMT1340" i="8" s="1"/>
  <c r="NMV1330" i="8"/>
  <c r="NMV1334" i="8" s="1"/>
  <c r="NMV1340" i="8" s="1"/>
  <c r="NNK1330" i="8"/>
  <c r="NNK1334" i="8" s="1"/>
  <c r="NNK1340" i="8" s="1"/>
  <c r="NNZ1330" i="8"/>
  <c r="NNZ1334" i="8" s="1"/>
  <c r="NNZ1340" i="8" s="1"/>
  <c r="NOB1330" i="8"/>
  <c r="NOB1334" i="8" s="1"/>
  <c r="NOB1340" i="8" s="1"/>
  <c r="NOQ1330" i="8"/>
  <c r="NOQ1334" i="8" s="1"/>
  <c r="NOQ1340" i="8" s="1"/>
  <c r="NPF1330" i="8"/>
  <c r="NPF1334" i="8" s="1"/>
  <c r="NPF1340" i="8" s="1"/>
  <c r="NPH1330" i="8"/>
  <c r="NPH1334" i="8" s="1"/>
  <c r="NPH1340" i="8" s="1"/>
  <c r="NPW1330" i="8"/>
  <c r="NPW1334" i="8" s="1"/>
  <c r="NPW1340" i="8" s="1"/>
  <c r="NQL1330" i="8"/>
  <c r="NQL1334" i="8" s="1"/>
  <c r="NQL1340" i="8" s="1"/>
  <c r="NQN1330" i="8"/>
  <c r="NQN1334" i="8" s="1"/>
  <c r="NQN1340" i="8" s="1"/>
  <c r="NRC1330" i="8"/>
  <c r="NRC1334" i="8" s="1"/>
  <c r="NRC1340" i="8" s="1"/>
  <c r="NRR1330" i="8"/>
  <c r="NRR1334" i="8" s="1"/>
  <c r="NRR1340" i="8" s="1"/>
  <c r="NRT1330" i="8"/>
  <c r="NRT1334" i="8" s="1"/>
  <c r="NRT1340" i="8" s="1"/>
  <c r="NSI1330" i="8"/>
  <c r="NSI1334" i="8" s="1"/>
  <c r="NSI1340" i="8" s="1"/>
  <c r="NSX1330" i="8"/>
  <c r="NSX1334" i="8" s="1"/>
  <c r="NSX1340" i="8" s="1"/>
  <c r="NSZ1330" i="8"/>
  <c r="NSZ1334" i="8" s="1"/>
  <c r="NSZ1340" i="8" s="1"/>
  <c r="NTO1330" i="8"/>
  <c r="NTO1334" i="8" s="1"/>
  <c r="NTO1340" i="8" s="1"/>
  <c r="NUD1330" i="8"/>
  <c r="NUD1334" i="8" s="1"/>
  <c r="NUD1340" i="8" s="1"/>
  <c r="NUF1330" i="8"/>
  <c r="NUF1334" i="8" s="1"/>
  <c r="NUF1340" i="8" s="1"/>
  <c r="NUU1330" i="8"/>
  <c r="NUU1334" i="8" s="1"/>
  <c r="NUU1340" i="8" s="1"/>
  <c r="NVJ1330" i="8"/>
  <c r="NVJ1334" i="8" s="1"/>
  <c r="NVJ1340" i="8" s="1"/>
  <c r="NVL1330" i="8"/>
  <c r="NVL1334" i="8" s="1"/>
  <c r="NVL1340" i="8" s="1"/>
  <c r="NWA1330" i="8"/>
  <c r="NWA1334" i="8" s="1"/>
  <c r="NWA1340" i="8" s="1"/>
  <c r="NWP1330" i="8"/>
  <c r="NWP1334" i="8" s="1"/>
  <c r="NWP1340" i="8" s="1"/>
  <c r="NWR1330" i="8"/>
  <c r="NWR1334" i="8" s="1"/>
  <c r="NWR1340" i="8" s="1"/>
  <c r="NXG1330" i="8"/>
  <c r="NXG1334" i="8" s="1"/>
  <c r="NXG1340" i="8" s="1"/>
  <c r="NXV1330" i="8"/>
  <c r="NXV1334" i="8" s="1"/>
  <c r="NXV1340" i="8" s="1"/>
  <c r="NXX1330" i="8"/>
  <c r="NXX1334" i="8" s="1"/>
  <c r="NXX1340" i="8" s="1"/>
  <c r="NYM1330" i="8"/>
  <c r="NYM1334" i="8" s="1"/>
  <c r="NYM1340" i="8" s="1"/>
  <c r="NZB1330" i="8"/>
  <c r="NZB1334" i="8" s="1"/>
  <c r="NZB1340" i="8" s="1"/>
  <c r="NZD1330" i="8"/>
  <c r="NZD1334" i="8" s="1"/>
  <c r="NZD1340" i="8" s="1"/>
  <c r="NZS1330" i="8"/>
  <c r="NZS1334" i="8" s="1"/>
  <c r="NZS1340" i="8" s="1"/>
  <c r="OAH1330" i="8"/>
  <c r="OAH1334" i="8" s="1"/>
  <c r="OAH1340" i="8" s="1"/>
  <c r="OAJ1330" i="8"/>
  <c r="OAJ1334" i="8" s="1"/>
  <c r="OAJ1340" i="8" s="1"/>
  <c r="OAY1330" i="8"/>
  <c r="OAY1334" i="8" s="1"/>
  <c r="OAY1340" i="8" s="1"/>
  <c r="OBN1330" i="8"/>
  <c r="OBN1334" i="8" s="1"/>
  <c r="OBN1340" i="8" s="1"/>
  <c r="OBP1330" i="8"/>
  <c r="OBP1334" i="8" s="1"/>
  <c r="OBP1340" i="8" s="1"/>
  <c r="OCE1330" i="8"/>
  <c r="OCE1334" i="8" s="1"/>
  <c r="OCE1340" i="8" s="1"/>
  <c r="OCT1330" i="8"/>
  <c r="OCT1334" i="8" s="1"/>
  <c r="OCT1340" i="8" s="1"/>
  <c r="OCV1330" i="8"/>
  <c r="OCV1334" i="8" s="1"/>
  <c r="OCV1340" i="8" s="1"/>
  <c r="ODK1330" i="8"/>
  <c r="ODK1334" i="8" s="1"/>
  <c r="ODK1340" i="8" s="1"/>
  <c r="ODZ1330" i="8"/>
  <c r="ODZ1334" i="8" s="1"/>
  <c r="ODZ1340" i="8" s="1"/>
  <c r="OEB1330" i="8"/>
  <c r="OEB1334" i="8" s="1"/>
  <c r="OEB1340" i="8" s="1"/>
  <c r="OEQ1330" i="8"/>
  <c r="OEQ1334" i="8" s="1"/>
  <c r="OEQ1340" i="8" s="1"/>
  <c r="OFF1330" i="8"/>
  <c r="OFF1334" i="8" s="1"/>
  <c r="OFF1340" i="8" s="1"/>
  <c r="OFH1330" i="8"/>
  <c r="OFH1334" i="8" s="1"/>
  <c r="OFH1340" i="8" s="1"/>
  <c r="OFW1330" i="8"/>
  <c r="OFW1334" i="8" s="1"/>
  <c r="OFW1340" i="8" s="1"/>
  <c r="OGL1330" i="8"/>
  <c r="OGL1334" i="8" s="1"/>
  <c r="OGL1340" i="8" s="1"/>
  <c r="OGN1330" i="8"/>
  <c r="OGN1334" i="8" s="1"/>
  <c r="OGN1340" i="8" s="1"/>
  <c r="OHC1330" i="8"/>
  <c r="OHC1334" i="8" s="1"/>
  <c r="OHC1340" i="8" s="1"/>
  <c r="OHR1330" i="8"/>
  <c r="OHR1334" i="8" s="1"/>
  <c r="OHR1340" i="8" s="1"/>
  <c r="OHT1330" i="8"/>
  <c r="OHT1334" i="8" s="1"/>
  <c r="OHT1340" i="8" s="1"/>
  <c r="OII1330" i="8"/>
  <c r="OII1334" i="8" s="1"/>
  <c r="OII1340" i="8" s="1"/>
  <c r="OIX1330" i="8"/>
  <c r="OIX1334" i="8" s="1"/>
  <c r="OIX1340" i="8" s="1"/>
  <c r="OIZ1330" i="8"/>
  <c r="OIZ1334" i="8" s="1"/>
  <c r="OIZ1340" i="8" s="1"/>
  <c r="OJO1330" i="8"/>
  <c r="OJO1334" i="8" s="1"/>
  <c r="OJO1340" i="8" s="1"/>
  <c r="OKD1330" i="8"/>
  <c r="OKD1334" i="8" s="1"/>
  <c r="OKD1340" i="8" s="1"/>
  <c r="OKF1330" i="8"/>
  <c r="OKF1334" i="8" s="1"/>
  <c r="OKF1340" i="8" s="1"/>
  <c r="OKU1330" i="8"/>
  <c r="OKU1334" i="8" s="1"/>
  <c r="OKU1340" i="8" s="1"/>
  <c r="OLJ1330" i="8"/>
  <c r="OLJ1334" i="8" s="1"/>
  <c r="OLJ1340" i="8" s="1"/>
  <c r="OLL1330" i="8"/>
  <c r="OLL1334" i="8" s="1"/>
  <c r="OLL1340" i="8" s="1"/>
  <c r="OMA1330" i="8"/>
  <c r="OMA1334" i="8" s="1"/>
  <c r="OMA1340" i="8" s="1"/>
  <c r="OMP1330" i="8"/>
  <c r="OMP1334" i="8" s="1"/>
  <c r="OMP1340" i="8" s="1"/>
  <c r="OMR1330" i="8"/>
  <c r="OMR1334" i="8" s="1"/>
  <c r="OMR1340" i="8" s="1"/>
  <c r="ONG1330" i="8"/>
  <c r="ONG1334" i="8" s="1"/>
  <c r="ONG1340" i="8" s="1"/>
  <c r="ONV1330" i="8"/>
  <c r="ONV1334" i="8" s="1"/>
  <c r="ONV1340" i="8" s="1"/>
  <c r="ONX1330" i="8"/>
  <c r="ONX1334" i="8" s="1"/>
  <c r="ONX1340" i="8" s="1"/>
  <c r="OOM1330" i="8"/>
  <c r="OOM1334" i="8" s="1"/>
  <c r="OOM1340" i="8" s="1"/>
  <c r="OPB1330" i="8"/>
  <c r="OPB1334" i="8" s="1"/>
  <c r="OPB1340" i="8" s="1"/>
  <c r="OPD1330" i="8"/>
  <c r="OPD1334" i="8" s="1"/>
  <c r="OPD1340" i="8" s="1"/>
  <c r="OPS1330" i="8"/>
  <c r="OPS1334" i="8" s="1"/>
  <c r="OPS1340" i="8" s="1"/>
  <c r="OQH1330" i="8"/>
  <c r="OQH1334" i="8" s="1"/>
  <c r="OQH1340" i="8" s="1"/>
  <c r="OQJ1330" i="8"/>
  <c r="OQJ1334" i="8" s="1"/>
  <c r="OQJ1340" i="8" s="1"/>
  <c r="OQY1330" i="8"/>
  <c r="OQY1334" i="8" s="1"/>
  <c r="OQY1340" i="8" s="1"/>
  <c r="ORN1330" i="8"/>
  <c r="ORN1334" i="8" s="1"/>
  <c r="ORN1340" i="8" s="1"/>
  <c r="ORP1330" i="8"/>
  <c r="ORP1334" i="8" s="1"/>
  <c r="ORP1340" i="8" s="1"/>
  <c r="OSE1330" i="8"/>
  <c r="OSE1334" i="8" s="1"/>
  <c r="OSE1340" i="8" s="1"/>
  <c r="OST1330" i="8"/>
  <c r="OST1334" i="8" s="1"/>
  <c r="OST1340" i="8" s="1"/>
  <c r="OSV1330" i="8"/>
  <c r="OSV1334" i="8" s="1"/>
  <c r="OSV1340" i="8" s="1"/>
  <c r="OTK1330" i="8"/>
  <c r="OTK1334" i="8" s="1"/>
  <c r="OTK1340" i="8" s="1"/>
  <c r="OTZ1330" i="8"/>
  <c r="OTZ1334" i="8" s="1"/>
  <c r="OTZ1340" i="8" s="1"/>
  <c r="OUB1330" i="8"/>
  <c r="OUB1334" i="8" s="1"/>
  <c r="OUB1340" i="8" s="1"/>
  <c r="OUQ1330" i="8"/>
  <c r="OUQ1334" i="8" s="1"/>
  <c r="OUQ1340" i="8" s="1"/>
  <c r="OVF1330" i="8"/>
  <c r="OVF1334" i="8" s="1"/>
  <c r="OVF1340" i="8" s="1"/>
  <c r="OVH1330" i="8"/>
  <c r="OVH1334" i="8" s="1"/>
  <c r="OVH1340" i="8" s="1"/>
  <c r="OVW1330" i="8"/>
  <c r="OVW1334" i="8" s="1"/>
  <c r="OVW1340" i="8" s="1"/>
  <c r="OWL1330" i="8"/>
  <c r="OWL1334" i="8" s="1"/>
  <c r="OWL1340" i="8" s="1"/>
  <c r="OWN1330" i="8"/>
  <c r="OWN1334" i="8" s="1"/>
  <c r="OWN1340" i="8" s="1"/>
  <c r="OXC1330" i="8"/>
  <c r="OXC1334" i="8" s="1"/>
  <c r="OXC1340" i="8" s="1"/>
  <c r="OXR1330" i="8"/>
  <c r="OXR1334" i="8" s="1"/>
  <c r="OXR1340" i="8" s="1"/>
  <c r="OXT1330" i="8"/>
  <c r="OXT1334" i="8" s="1"/>
  <c r="OXT1340" i="8" s="1"/>
  <c r="OYI1330" i="8"/>
  <c r="OYI1334" i="8" s="1"/>
  <c r="OYI1340" i="8" s="1"/>
  <c r="OYX1330" i="8"/>
  <c r="OYX1334" i="8" s="1"/>
  <c r="OYX1340" i="8" s="1"/>
  <c r="OYZ1330" i="8"/>
  <c r="OYZ1334" i="8" s="1"/>
  <c r="OYZ1340" i="8" s="1"/>
  <c r="OZO1330" i="8"/>
  <c r="OZO1334" i="8" s="1"/>
  <c r="OZO1340" i="8" s="1"/>
  <c r="PAD1330" i="8"/>
  <c r="PAD1334" i="8" s="1"/>
  <c r="PAD1340" i="8" s="1"/>
  <c r="PAF1330" i="8"/>
  <c r="PAF1334" i="8" s="1"/>
  <c r="PAF1340" i="8" s="1"/>
  <c r="PAU1330" i="8"/>
  <c r="PAU1334" i="8" s="1"/>
  <c r="PAU1340" i="8" s="1"/>
  <c r="PBJ1330" i="8"/>
  <c r="PBJ1334" i="8" s="1"/>
  <c r="PBJ1340" i="8" s="1"/>
  <c r="PBL1330" i="8"/>
  <c r="PBL1334" i="8" s="1"/>
  <c r="PBL1340" i="8" s="1"/>
  <c r="PCA1330" i="8"/>
  <c r="PCA1334" i="8" s="1"/>
  <c r="PCA1340" i="8" s="1"/>
  <c r="PCP1330" i="8"/>
  <c r="PCP1334" i="8" s="1"/>
  <c r="PCP1340" i="8" s="1"/>
  <c r="PCR1330" i="8"/>
  <c r="PCR1334" i="8" s="1"/>
  <c r="PCR1340" i="8" s="1"/>
  <c r="PDG1330" i="8"/>
  <c r="PDG1334" i="8" s="1"/>
  <c r="PDG1340" i="8" s="1"/>
  <c r="PDV1330" i="8"/>
  <c r="PDV1334" i="8" s="1"/>
  <c r="PDV1340" i="8" s="1"/>
  <c r="PDX1330" i="8"/>
  <c r="PDX1334" i="8" s="1"/>
  <c r="PDX1340" i="8" s="1"/>
  <c r="PEM1330" i="8"/>
  <c r="PEM1334" i="8" s="1"/>
  <c r="PEM1340" i="8" s="1"/>
  <c r="PFB1330" i="8"/>
  <c r="PFB1334" i="8" s="1"/>
  <c r="PFB1340" i="8" s="1"/>
  <c r="PFD1330" i="8"/>
  <c r="PFD1334" i="8" s="1"/>
  <c r="PFD1340" i="8" s="1"/>
  <c r="PFS1330" i="8"/>
  <c r="PFS1334" i="8" s="1"/>
  <c r="PFS1340" i="8" s="1"/>
  <c r="PGH1330" i="8"/>
  <c r="PGH1334" i="8" s="1"/>
  <c r="PGH1340" i="8" s="1"/>
  <c r="PGJ1330" i="8"/>
  <c r="PGJ1334" i="8" s="1"/>
  <c r="PGJ1340" i="8" s="1"/>
  <c r="PGY1330" i="8"/>
  <c r="PGY1334" i="8" s="1"/>
  <c r="PGY1340" i="8" s="1"/>
  <c r="PHN1330" i="8"/>
  <c r="PHN1334" i="8" s="1"/>
  <c r="PHN1340" i="8" s="1"/>
  <c r="PHP1330" i="8"/>
  <c r="PHP1334" i="8" s="1"/>
  <c r="PHP1340" i="8" s="1"/>
  <c r="PIE1330" i="8"/>
  <c r="PIE1334" i="8" s="1"/>
  <c r="PIE1340" i="8" s="1"/>
  <c r="PIT1330" i="8"/>
  <c r="PIT1334" i="8" s="1"/>
  <c r="PIT1340" i="8" s="1"/>
  <c r="PIV1330" i="8"/>
  <c r="PIV1334" i="8" s="1"/>
  <c r="PIV1340" i="8" s="1"/>
  <c r="PJK1330" i="8"/>
  <c r="PJK1334" i="8" s="1"/>
  <c r="PJK1340" i="8" s="1"/>
  <c r="PJZ1330" i="8"/>
  <c r="PJZ1334" i="8" s="1"/>
  <c r="PJZ1340" i="8" s="1"/>
  <c r="PKB1330" i="8"/>
  <c r="PKB1334" i="8" s="1"/>
  <c r="PKB1340" i="8" s="1"/>
  <c r="PKQ1330" i="8"/>
  <c r="PKQ1334" i="8" s="1"/>
  <c r="PKQ1340" i="8" s="1"/>
  <c r="PLF1330" i="8"/>
  <c r="PLF1334" i="8" s="1"/>
  <c r="PLF1340" i="8" s="1"/>
  <c r="PLH1330" i="8"/>
  <c r="PLH1334" i="8" s="1"/>
  <c r="PLH1340" i="8" s="1"/>
  <c r="PLW1330" i="8"/>
  <c r="PLW1334" i="8" s="1"/>
  <c r="PLW1340" i="8" s="1"/>
  <c r="PML1330" i="8"/>
  <c r="PML1334" i="8" s="1"/>
  <c r="PML1340" i="8" s="1"/>
  <c r="PMN1330" i="8"/>
  <c r="PMN1334" i="8" s="1"/>
  <c r="PMN1340" i="8" s="1"/>
  <c r="PNC1330" i="8"/>
  <c r="PNC1334" i="8" s="1"/>
  <c r="PNC1340" i="8" s="1"/>
  <c r="PNR1330" i="8"/>
  <c r="PNR1334" i="8" s="1"/>
  <c r="PNR1340" i="8" s="1"/>
  <c r="PNT1330" i="8"/>
  <c r="PNT1334" i="8" s="1"/>
  <c r="PNT1340" i="8" s="1"/>
  <c r="POI1330" i="8"/>
  <c r="POI1334" i="8" s="1"/>
  <c r="POI1340" i="8" s="1"/>
  <c r="POX1330" i="8"/>
  <c r="POX1334" i="8" s="1"/>
  <c r="POX1340" i="8" s="1"/>
  <c r="POZ1330" i="8"/>
  <c r="POZ1334" i="8" s="1"/>
  <c r="POZ1340" i="8" s="1"/>
  <c r="PPO1330" i="8"/>
  <c r="PPO1334" i="8" s="1"/>
  <c r="PPO1340" i="8" s="1"/>
  <c r="PQD1330" i="8"/>
  <c r="PQD1334" i="8" s="1"/>
  <c r="PQD1340" i="8" s="1"/>
  <c r="PQF1330" i="8"/>
  <c r="PQF1334" i="8" s="1"/>
  <c r="PQF1340" i="8" s="1"/>
  <c r="PQU1330" i="8"/>
  <c r="PQU1334" i="8" s="1"/>
  <c r="PQU1340" i="8" s="1"/>
  <c r="PRJ1330" i="8"/>
  <c r="PRJ1334" i="8" s="1"/>
  <c r="PRJ1340" i="8" s="1"/>
  <c r="PRL1330" i="8"/>
  <c r="PRL1334" i="8" s="1"/>
  <c r="PRL1340" i="8" s="1"/>
  <c r="PSA1330" i="8"/>
  <c r="PSA1334" i="8" s="1"/>
  <c r="PSA1340" i="8" s="1"/>
  <c r="PSP1330" i="8"/>
  <c r="PSP1334" i="8" s="1"/>
  <c r="PSP1340" i="8" s="1"/>
  <c r="PSR1330" i="8"/>
  <c r="PSR1334" i="8" s="1"/>
  <c r="PSR1340" i="8" s="1"/>
  <c r="PTG1330" i="8"/>
  <c r="PTG1334" i="8" s="1"/>
  <c r="PTG1340" i="8" s="1"/>
  <c r="PTV1330" i="8"/>
  <c r="PTV1334" i="8" s="1"/>
  <c r="PTV1340" i="8" s="1"/>
  <c r="PTX1330" i="8"/>
  <c r="PTX1334" i="8" s="1"/>
  <c r="PTX1340" i="8" s="1"/>
  <c r="PUM1330" i="8"/>
  <c r="PUM1334" i="8" s="1"/>
  <c r="PUM1340" i="8" s="1"/>
  <c r="PVB1330" i="8"/>
  <c r="PVB1334" i="8" s="1"/>
  <c r="PVB1340" i="8" s="1"/>
  <c r="PVD1330" i="8"/>
  <c r="PVD1334" i="8" s="1"/>
  <c r="PVD1340" i="8" s="1"/>
  <c r="PVS1330" i="8"/>
  <c r="PVS1334" i="8" s="1"/>
  <c r="PVS1340" i="8" s="1"/>
  <c r="PWH1330" i="8"/>
  <c r="PWH1334" i="8" s="1"/>
  <c r="PWH1340" i="8" s="1"/>
  <c r="PWJ1330" i="8"/>
  <c r="PWJ1334" i="8" s="1"/>
  <c r="PWJ1340" i="8" s="1"/>
  <c r="PWY1330" i="8"/>
  <c r="PWY1334" i="8" s="1"/>
  <c r="PWY1340" i="8" s="1"/>
  <c r="PXN1330" i="8"/>
  <c r="PXN1334" i="8" s="1"/>
  <c r="PXN1340" i="8" s="1"/>
  <c r="PXP1330" i="8"/>
  <c r="PXP1334" i="8" s="1"/>
  <c r="PXP1340" i="8" s="1"/>
  <c r="PYE1330" i="8"/>
  <c r="PYE1334" i="8" s="1"/>
  <c r="PYE1340" i="8" s="1"/>
  <c r="PYT1330" i="8"/>
  <c r="PYT1334" i="8" s="1"/>
  <c r="PYT1340" i="8" s="1"/>
  <c r="PYV1330" i="8"/>
  <c r="PYV1334" i="8" s="1"/>
  <c r="PYV1340" i="8" s="1"/>
  <c r="PZK1330" i="8"/>
  <c r="PZK1334" i="8" s="1"/>
  <c r="PZK1340" i="8" s="1"/>
  <c r="PZZ1330" i="8"/>
  <c r="PZZ1334" i="8" s="1"/>
  <c r="PZZ1340" i="8" s="1"/>
  <c r="QAB1330" i="8"/>
  <c r="QAB1334" i="8" s="1"/>
  <c r="QAB1340" i="8" s="1"/>
  <c r="QAQ1330" i="8"/>
  <c r="QAQ1334" i="8" s="1"/>
  <c r="QAQ1340" i="8" s="1"/>
  <c r="QBF1330" i="8"/>
  <c r="QBF1334" i="8" s="1"/>
  <c r="QBF1340" i="8" s="1"/>
  <c r="QBH1330" i="8"/>
  <c r="QBH1334" i="8" s="1"/>
  <c r="QBH1340" i="8" s="1"/>
  <c r="QBW1330" i="8"/>
  <c r="QBW1334" i="8" s="1"/>
  <c r="QBW1340" i="8" s="1"/>
  <c r="QCL1330" i="8"/>
  <c r="QCL1334" i="8" s="1"/>
  <c r="QCL1340" i="8" s="1"/>
  <c r="QCN1330" i="8"/>
  <c r="QCN1334" i="8" s="1"/>
  <c r="QCN1340" i="8" s="1"/>
  <c r="QDC1330" i="8"/>
  <c r="QDC1334" i="8" s="1"/>
  <c r="QDC1340" i="8" s="1"/>
  <c r="QDR1330" i="8"/>
  <c r="QDR1334" i="8" s="1"/>
  <c r="QDR1340" i="8" s="1"/>
  <c r="QDT1330" i="8"/>
  <c r="QDT1334" i="8" s="1"/>
  <c r="QDT1340" i="8" s="1"/>
  <c r="QEI1330" i="8"/>
  <c r="QEI1334" i="8" s="1"/>
  <c r="QEI1340" i="8" s="1"/>
  <c r="QEX1330" i="8"/>
  <c r="QEX1334" i="8" s="1"/>
  <c r="QEX1340" i="8" s="1"/>
  <c r="QEZ1330" i="8"/>
  <c r="QEZ1334" i="8" s="1"/>
  <c r="QEZ1340" i="8" s="1"/>
  <c r="QFO1330" i="8"/>
  <c r="QFO1334" i="8" s="1"/>
  <c r="QFO1340" i="8" s="1"/>
  <c r="QGD1330" i="8"/>
  <c r="QGD1334" i="8" s="1"/>
  <c r="QGD1340" i="8" s="1"/>
  <c r="QGF1330" i="8"/>
  <c r="QGF1334" i="8" s="1"/>
  <c r="QGF1340" i="8" s="1"/>
  <c r="QGU1330" i="8"/>
  <c r="QGU1334" i="8" s="1"/>
  <c r="QGU1340" i="8" s="1"/>
  <c r="QHJ1330" i="8"/>
  <c r="QHJ1334" i="8" s="1"/>
  <c r="QHJ1340" i="8" s="1"/>
  <c r="QHL1330" i="8"/>
  <c r="QHL1334" i="8" s="1"/>
  <c r="QHL1340" i="8" s="1"/>
  <c r="QIA1330" i="8"/>
  <c r="QIA1334" i="8" s="1"/>
  <c r="QIA1340" i="8" s="1"/>
  <c r="QIP1330" i="8"/>
  <c r="QIP1334" i="8" s="1"/>
  <c r="QIP1340" i="8" s="1"/>
  <c r="QIR1330" i="8"/>
  <c r="QIR1334" i="8" s="1"/>
  <c r="QIR1340" i="8" s="1"/>
  <c r="QJG1330" i="8"/>
  <c r="QJG1334" i="8" s="1"/>
  <c r="QJG1340" i="8" s="1"/>
  <c r="QJV1330" i="8"/>
  <c r="QJV1334" i="8" s="1"/>
  <c r="QJV1340" i="8" s="1"/>
  <c r="QJX1330" i="8"/>
  <c r="QJX1334" i="8" s="1"/>
  <c r="QJX1340" i="8" s="1"/>
  <c r="QKM1330" i="8"/>
  <c r="QKM1334" i="8" s="1"/>
  <c r="QKM1340" i="8" s="1"/>
  <c r="QLB1330" i="8"/>
  <c r="QLB1334" i="8" s="1"/>
  <c r="QLB1340" i="8" s="1"/>
  <c r="QLD1330" i="8"/>
  <c r="QLD1334" i="8" s="1"/>
  <c r="QLD1340" i="8" s="1"/>
  <c r="QLS1330" i="8"/>
  <c r="QLS1334" i="8" s="1"/>
  <c r="QLS1340" i="8" s="1"/>
  <c r="QMH1330" i="8"/>
  <c r="QMH1334" i="8" s="1"/>
  <c r="QMH1340" i="8" s="1"/>
  <c r="QMJ1330" i="8"/>
  <c r="QMJ1334" i="8" s="1"/>
  <c r="QMJ1340" i="8" s="1"/>
  <c r="QMY1330" i="8"/>
  <c r="QMY1334" i="8" s="1"/>
  <c r="QMY1340" i="8" s="1"/>
  <c r="QNN1330" i="8"/>
  <c r="QNN1334" i="8" s="1"/>
  <c r="QNN1340" i="8" s="1"/>
  <c r="QNP1330" i="8"/>
  <c r="QNP1334" i="8" s="1"/>
  <c r="QNP1340" i="8" s="1"/>
  <c r="QOE1330" i="8"/>
  <c r="QOE1334" i="8" s="1"/>
  <c r="QOE1340" i="8" s="1"/>
  <c r="QOT1330" i="8"/>
  <c r="QOT1334" i="8" s="1"/>
  <c r="QOT1340" i="8" s="1"/>
  <c r="QOV1330" i="8"/>
  <c r="QOV1334" i="8" s="1"/>
  <c r="QOV1340" i="8" s="1"/>
  <c r="QPK1330" i="8"/>
  <c r="QPK1334" i="8" s="1"/>
  <c r="QPK1340" i="8" s="1"/>
  <c r="QPZ1330" i="8"/>
  <c r="QPZ1334" i="8" s="1"/>
  <c r="QPZ1340" i="8" s="1"/>
  <c r="QQB1330" i="8"/>
  <c r="QQB1334" i="8" s="1"/>
  <c r="QQB1340" i="8" s="1"/>
  <c r="QQQ1330" i="8"/>
  <c r="QQQ1334" i="8" s="1"/>
  <c r="QQQ1340" i="8" s="1"/>
  <c r="QRF1330" i="8"/>
  <c r="QRF1334" i="8" s="1"/>
  <c r="QRF1340" i="8" s="1"/>
  <c r="QRH1330" i="8"/>
  <c r="QRH1334" i="8" s="1"/>
  <c r="QRH1340" i="8" s="1"/>
  <c r="QRW1330" i="8"/>
  <c r="QRW1334" i="8" s="1"/>
  <c r="QRW1340" i="8" s="1"/>
  <c r="QSL1330" i="8"/>
  <c r="QSL1334" i="8" s="1"/>
  <c r="QSL1340" i="8" s="1"/>
  <c r="QSN1330" i="8"/>
  <c r="QSN1334" i="8" s="1"/>
  <c r="QSN1340" i="8" s="1"/>
  <c r="QTC1330" i="8"/>
  <c r="QTC1334" i="8" s="1"/>
  <c r="QTC1340" i="8" s="1"/>
  <c r="QTR1330" i="8"/>
  <c r="QTR1334" i="8" s="1"/>
  <c r="QTR1340" i="8" s="1"/>
  <c r="QTT1330" i="8"/>
  <c r="QTT1334" i="8" s="1"/>
  <c r="QTT1340" i="8" s="1"/>
  <c r="QUI1330" i="8"/>
  <c r="QUI1334" i="8" s="1"/>
  <c r="QUI1340" i="8" s="1"/>
  <c r="QUX1330" i="8"/>
  <c r="QUX1334" i="8" s="1"/>
  <c r="QUX1340" i="8" s="1"/>
  <c r="QUZ1330" i="8"/>
  <c r="QUZ1334" i="8" s="1"/>
  <c r="QUZ1340" i="8" s="1"/>
  <c r="QVO1330" i="8"/>
  <c r="QVO1334" i="8" s="1"/>
  <c r="QVO1340" i="8" s="1"/>
  <c r="QWD1330" i="8"/>
  <c r="QWD1334" i="8" s="1"/>
  <c r="QWD1340" i="8" s="1"/>
  <c r="QWF1330" i="8"/>
  <c r="QWF1334" i="8" s="1"/>
  <c r="QWF1340" i="8" s="1"/>
  <c r="QWU1330" i="8"/>
  <c r="QWU1334" i="8" s="1"/>
  <c r="QWU1340" i="8" s="1"/>
  <c r="QXJ1330" i="8"/>
  <c r="QXJ1334" i="8" s="1"/>
  <c r="QXJ1340" i="8" s="1"/>
  <c r="QXL1330" i="8"/>
  <c r="QXL1334" i="8" s="1"/>
  <c r="QXL1340" i="8" s="1"/>
  <c r="QYA1330" i="8"/>
  <c r="QYA1334" i="8" s="1"/>
  <c r="QYA1340" i="8" s="1"/>
  <c r="QYP1330" i="8"/>
  <c r="QYP1334" i="8" s="1"/>
  <c r="QYP1340" i="8" s="1"/>
  <c r="QYR1330" i="8"/>
  <c r="QYR1334" i="8" s="1"/>
  <c r="QYR1340" i="8" s="1"/>
  <c r="QZG1330" i="8"/>
  <c r="QZG1334" i="8" s="1"/>
  <c r="QZG1340" i="8" s="1"/>
  <c r="QZV1330" i="8"/>
  <c r="QZV1334" i="8" s="1"/>
  <c r="QZV1340" i="8" s="1"/>
  <c r="QZX1330" i="8"/>
  <c r="QZX1334" i="8" s="1"/>
  <c r="QZX1340" i="8" s="1"/>
  <c r="RAM1330" i="8"/>
  <c r="RAM1334" i="8" s="1"/>
  <c r="RAM1340" i="8" s="1"/>
  <c r="RBB1330" i="8"/>
  <c r="RBB1334" i="8" s="1"/>
  <c r="RBB1340" i="8" s="1"/>
  <c r="RBD1330" i="8"/>
  <c r="RBD1334" i="8" s="1"/>
  <c r="RBD1340" i="8" s="1"/>
  <c r="RBS1330" i="8"/>
  <c r="RBS1334" i="8" s="1"/>
  <c r="RBS1340" i="8" s="1"/>
  <c r="RCH1330" i="8"/>
  <c r="RCH1334" i="8" s="1"/>
  <c r="RCH1340" i="8" s="1"/>
  <c r="RCJ1330" i="8"/>
  <c r="RCJ1334" i="8" s="1"/>
  <c r="RCJ1340" i="8" s="1"/>
  <c r="RCY1330" i="8"/>
  <c r="RCY1334" i="8" s="1"/>
  <c r="RCY1340" i="8" s="1"/>
  <c r="RDN1330" i="8"/>
  <c r="RDN1334" i="8" s="1"/>
  <c r="RDN1340" i="8" s="1"/>
  <c r="RDP1330" i="8"/>
  <c r="RDP1334" i="8" s="1"/>
  <c r="RDP1340" i="8" s="1"/>
  <c r="REE1330" i="8"/>
  <c r="REE1334" i="8" s="1"/>
  <c r="REE1340" i="8" s="1"/>
  <c r="RET1330" i="8"/>
  <c r="RET1334" i="8" s="1"/>
  <c r="RET1340" i="8" s="1"/>
  <c r="REV1330" i="8"/>
  <c r="REV1334" i="8" s="1"/>
  <c r="REV1340" i="8" s="1"/>
  <c r="RFK1330" i="8"/>
  <c r="RFK1334" i="8" s="1"/>
  <c r="RFK1340" i="8" s="1"/>
  <c r="RFZ1330" i="8"/>
  <c r="RFZ1334" i="8" s="1"/>
  <c r="RFZ1340" i="8" s="1"/>
  <c r="RGB1330" i="8"/>
  <c r="RGB1334" i="8" s="1"/>
  <c r="RGB1340" i="8" s="1"/>
  <c r="RGQ1330" i="8"/>
  <c r="RGQ1334" i="8" s="1"/>
  <c r="RGQ1340" i="8" s="1"/>
  <c r="RHF1330" i="8"/>
  <c r="RHF1334" i="8" s="1"/>
  <c r="RHF1340" i="8" s="1"/>
  <c r="RHH1330" i="8"/>
  <c r="RHH1334" i="8" s="1"/>
  <c r="RHH1340" i="8" s="1"/>
  <c r="RHW1330" i="8"/>
  <c r="RHW1334" i="8" s="1"/>
  <c r="RHW1340" i="8" s="1"/>
  <c r="RIL1330" i="8"/>
  <c r="RIL1334" i="8" s="1"/>
  <c r="RIL1340" i="8" s="1"/>
  <c r="RIN1330" i="8"/>
  <c r="RIN1334" i="8" s="1"/>
  <c r="RIN1340" i="8" s="1"/>
  <c r="RJC1330" i="8"/>
  <c r="RJC1334" i="8" s="1"/>
  <c r="RJC1340" i="8" s="1"/>
  <c r="RJR1330" i="8"/>
  <c r="RJR1334" i="8" s="1"/>
  <c r="RJR1340" i="8" s="1"/>
  <c r="RJT1330" i="8"/>
  <c r="RJT1334" i="8" s="1"/>
  <c r="RJT1340" i="8" s="1"/>
  <c r="RKI1330" i="8"/>
  <c r="RKI1334" i="8" s="1"/>
  <c r="RKI1340" i="8" s="1"/>
  <c r="RKX1330" i="8"/>
  <c r="RKX1334" i="8" s="1"/>
  <c r="RKX1340" i="8" s="1"/>
  <c r="RKZ1330" i="8"/>
  <c r="RKZ1334" i="8" s="1"/>
  <c r="RKZ1340" i="8" s="1"/>
  <c r="RLO1330" i="8"/>
  <c r="RLO1334" i="8" s="1"/>
  <c r="RLO1340" i="8" s="1"/>
  <c r="RMD1330" i="8"/>
  <c r="RMD1334" i="8" s="1"/>
  <c r="RMD1340" i="8" s="1"/>
  <c r="RMF1330" i="8"/>
  <c r="RMF1334" i="8" s="1"/>
  <c r="RMF1340" i="8" s="1"/>
  <c r="RMU1330" i="8"/>
  <c r="RMU1334" i="8" s="1"/>
  <c r="RMU1340" i="8" s="1"/>
  <c r="RNJ1330" i="8"/>
  <c r="RNJ1334" i="8" s="1"/>
  <c r="RNJ1340" i="8" s="1"/>
  <c r="RNL1330" i="8"/>
  <c r="RNL1334" i="8" s="1"/>
  <c r="RNL1340" i="8" s="1"/>
  <c r="ROA1330" i="8"/>
  <c r="ROA1334" i="8" s="1"/>
  <c r="ROA1340" i="8" s="1"/>
  <c r="ROP1330" i="8"/>
  <c r="ROP1334" i="8" s="1"/>
  <c r="ROP1340" i="8" s="1"/>
  <c r="ROR1330" i="8"/>
  <c r="ROR1334" i="8" s="1"/>
  <c r="ROR1340" i="8" s="1"/>
  <c r="RPG1330" i="8"/>
  <c r="RPG1334" i="8" s="1"/>
  <c r="RPG1340" i="8" s="1"/>
  <c r="RPV1330" i="8"/>
  <c r="RPV1334" i="8" s="1"/>
  <c r="RPV1340" i="8" s="1"/>
  <c r="RPX1330" i="8"/>
  <c r="RPX1334" i="8" s="1"/>
  <c r="RPX1340" i="8" s="1"/>
  <c r="RQM1330" i="8"/>
  <c r="RQM1334" i="8" s="1"/>
  <c r="RQM1340" i="8" s="1"/>
  <c r="RRB1330" i="8"/>
  <c r="RRB1334" i="8" s="1"/>
  <c r="RRB1340" i="8" s="1"/>
  <c r="RRD1330" i="8"/>
  <c r="RRD1334" i="8" s="1"/>
  <c r="RRD1340" i="8" s="1"/>
  <c r="RRS1330" i="8"/>
  <c r="RRS1334" i="8" s="1"/>
  <c r="RRS1340" i="8" s="1"/>
  <c r="RSH1330" i="8"/>
  <c r="RSH1334" i="8" s="1"/>
  <c r="RSH1340" i="8" s="1"/>
  <c r="RSJ1330" i="8"/>
  <c r="RSJ1334" i="8" s="1"/>
  <c r="RSJ1340" i="8" s="1"/>
  <c r="RSY1330" i="8"/>
  <c r="RSY1334" i="8" s="1"/>
  <c r="RSY1340" i="8" s="1"/>
  <c r="RTN1330" i="8"/>
  <c r="RTN1334" i="8" s="1"/>
  <c r="RTN1340" i="8" s="1"/>
  <c r="RTP1330" i="8"/>
  <c r="RTP1334" i="8" s="1"/>
  <c r="RTP1340" i="8" s="1"/>
  <c r="RUE1330" i="8"/>
  <c r="RUE1334" i="8" s="1"/>
  <c r="RUE1340" i="8" s="1"/>
  <c r="RUT1330" i="8"/>
  <c r="RUT1334" i="8" s="1"/>
  <c r="RUT1340" i="8" s="1"/>
  <c r="RUV1330" i="8"/>
  <c r="RUV1334" i="8" s="1"/>
  <c r="RUV1340" i="8" s="1"/>
  <c r="RVK1330" i="8"/>
  <c r="RVK1334" i="8" s="1"/>
  <c r="RVK1340" i="8" s="1"/>
  <c r="RVZ1330" i="8"/>
  <c r="RVZ1334" i="8" s="1"/>
  <c r="RVZ1340" i="8" s="1"/>
  <c r="RWB1330" i="8"/>
  <c r="RWB1334" i="8" s="1"/>
  <c r="RWB1340" i="8" s="1"/>
  <c r="RWQ1330" i="8"/>
  <c r="RWQ1334" i="8" s="1"/>
  <c r="RWQ1340" i="8" s="1"/>
  <c r="RXF1330" i="8"/>
  <c r="RXF1334" i="8" s="1"/>
  <c r="RXF1340" i="8" s="1"/>
  <c r="RXH1330" i="8"/>
  <c r="RXH1334" i="8" s="1"/>
  <c r="RXH1340" i="8" s="1"/>
  <c r="RXW1330" i="8"/>
  <c r="RXW1334" i="8" s="1"/>
  <c r="RXW1340" i="8" s="1"/>
  <c r="RYL1330" i="8"/>
  <c r="RYL1334" i="8" s="1"/>
  <c r="RYL1340" i="8" s="1"/>
  <c r="RYN1330" i="8"/>
  <c r="RYN1334" i="8" s="1"/>
  <c r="RYN1340" i="8" s="1"/>
  <c r="RZC1330" i="8"/>
  <c r="RZC1334" i="8" s="1"/>
  <c r="RZC1340" i="8" s="1"/>
  <c r="RZR1330" i="8"/>
  <c r="RZR1334" i="8" s="1"/>
  <c r="RZR1340" i="8" s="1"/>
  <c r="RZT1330" i="8"/>
  <c r="RZT1334" i="8" s="1"/>
  <c r="RZT1340" i="8" s="1"/>
  <c r="SAI1330" i="8"/>
  <c r="SAI1334" i="8" s="1"/>
  <c r="SAI1340" i="8" s="1"/>
  <c r="SAX1330" i="8"/>
  <c r="SAX1334" i="8" s="1"/>
  <c r="SAX1340" i="8" s="1"/>
  <c r="SAZ1330" i="8"/>
  <c r="SAZ1334" i="8" s="1"/>
  <c r="SAZ1340" i="8" s="1"/>
  <c r="SBO1330" i="8"/>
  <c r="SBO1334" i="8" s="1"/>
  <c r="SBO1340" i="8" s="1"/>
  <c r="SCD1330" i="8"/>
  <c r="SCD1334" i="8" s="1"/>
  <c r="SCD1340" i="8" s="1"/>
  <c r="SCF1330" i="8"/>
  <c r="SCF1334" i="8" s="1"/>
  <c r="SCF1340" i="8" s="1"/>
  <c r="SCU1330" i="8"/>
  <c r="SCU1334" i="8" s="1"/>
  <c r="SCU1340" i="8" s="1"/>
  <c r="SDJ1330" i="8"/>
  <c r="SDJ1334" i="8" s="1"/>
  <c r="SDJ1340" i="8" s="1"/>
  <c r="SDL1330" i="8"/>
  <c r="SDL1334" i="8" s="1"/>
  <c r="SDL1340" i="8" s="1"/>
  <c r="SEA1330" i="8"/>
  <c r="SEA1334" i="8" s="1"/>
  <c r="SEA1340" i="8" s="1"/>
  <c r="SEP1330" i="8"/>
  <c r="SEP1334" i="8" s="1"/>
  <c r="SEP1340" i="8" s="1"/>
  <c r="SER1330" i="8"/>
  <c r="SER1334" i="8" s="1"/>
  <c r="SER1340" i="8" s="1"/>
  <c r="SFG1330" i="8"/>
  <c r="SFG1334" i="8" s="1"/>
  <c r="SFG1340" i="8" s="1"/>
  <c r="SFV1330" i="8"/>
  <c r="SFV1334" i="8" s="1"/>
  <c r="SFV1340" i="8" s="1"/>
  <c r="SFX1330" i="8"/>
  <c r="SFX1334" i="8" s="1"/>
  <c r="SFX1340" i="8" s="1"/>
  <c r="SGM1330" i="8"/>
  <c r="SGM1334" i="8" s="1"/>
  <c r="SGM1340" i="8" s="1"/>
  <c r="SHB1330" i="8"/>
  <c r="SHB1334" i="8" s="1"/>
  <c r="SHB1340" i="8" s="1"/>
  <c r="SHD1330" i="8"/>
  <c r="SHD1334" i="8" s="1"/>
  <c r="SHD1340" i="8" s="1"/>
  <c r="SHS1330" i="8"/>
  <c r="SHS1334" i="8" s="1"/>
  <c r="SHS1340" i="8" s="1"/>
  <c r="SIH1330" i="8"/>
  <c r="SIH1334" i="8" s="1"/>
  <c r="SIH1340" i="8" s="1"/>
  <c r="SIJ1330" i="8"/>
  <c r="SIJ1334" i="8" s="1"/>
  <c r="SIJ1340" i="8" s="1"/>
  <c r="SIY1330" i="8"/>
  <c r="SIY1334" i="8" s="1"/>
  <c r="SIY1340" i="8" s="1"/>
  <c r="SJN1330" i="8"/>
  <c r="SJN1334" i="8" s="1"/>
  <c r="SJN1340" i="8" s="1"/>
  <c r="SJP1330" i="8"/>
  <c r="SJP1334" i="8" s="1"/>
  <c r="SJP1340" i="8" s="1"/>
  <c r="SKE1330" i="8"/>
  <c r="SKE1334" i="8" s="1"/>
  <c r="SKE1340" i="8" s="1"/>
  <c r="SKT1330" i="8"/>
  <c r="SKT1334" i="8" s="1"/>
  <c r="SKT1340" i="8" s="1"/>
  <c r="SKV1330" i="8"/>
  <c r="SKV1334" i="8" s="1"/>
  <c r="SKV1340" i="8" s="1"/>
  <c r="SLK1330" i="8"/>
  <c r="SLK1334" i="8" s="1"/>
  <c r="SLK1340" i="8" s="1"/>
  <c r="SLZ1330" i="8"/>
  <c r="SLZ1334" i="8" s="1"/>
  <c r="SLZ1340" i="8" s="1"/>
  <c r="SMB1330" i="8"/>
  <c r="SMB1334" i="8" s="1"/>
  <c r="SMB1340" i="8" s="1"/>
  <c r="SMQ1330" i="8"/>
  <c r="SMQ1334" i="8" s="1"/>
  <c r="SMQ1340" i="8" s="1"/>
  <c r="SNF1330" i="8"/>
  <c r="SNF1334" i="8" s="1"/>
  <c r="SNF1340" i="8" s="1"/>
  <c r="SNH1330" i="8"/>
  <c r="SNH1334" i="8" s="1"/>
  <c r="SNH1340" i="8" s="1"/>
  <c r="SNW1330" i="8"/>
  <c r="SNW1334" i="8" s="1"/>
  <c r="SNW1340" i="8" s="1"/>
  <c r="SOL1330" i="8"/>
  <c r="SOL1334" i="8" s="1"/>
  <c r="SOL1340" i="8" s="1"/>
  <c r="SON1330" i="8"/>
  <c r="SON1334" i="8" s="1"/>
  <c r="SON1340" i="8" s="1"/>
  <c r="SPC1330" i="8"/>
  <c r="SPC1334" i="8" s="1"/>
  <c r="SPC1340" i="8" s="1"/>
  <c r="SPR1330" i="8"/>
  <c r="SPR1334" i="8" s="1"/>
  <c r="SPR1340" i="8" s="1"/>
  <c r="SPT1330" i="8"/>
  <c r="SPT1334" i="8" s="1"/>
  <c r="SPT1340" i="8" s="1"/>
  <c r="SQI1330" i="8"/>
  <c r="SQI1334" i="8" s="1"/>
  <c r="SQI1340" i="8" s="1"/>
  <c r="SQX1330" i="8"/>
  <c r="SQX1334" i="8" s="1"/>
  <c r="SQX1340" i="8" s="1"/>
  <c r="SQZ1330" i="8"/>
  <c r="SQZ1334" i="8" s="1"/>
  <c r="SQZ1340" i="8" s="1"/>
  <c r="SRO1330" i="8"/>
  <c r="SRO1334" i="8" s="1"/>
  <c r="SRO1340" i="8" s="1"/>
  <c r="SSD1330" i="8"/>
  <c r="SSD1334" i="8" s="1"/>
  <c r="SSD1340" i="8" s="1"/>
  <c r="SSF1330" i="8"/>
  <c r="SSF1334" i="8" s="1"/>
  <c r="SSF1340" i="8" s="1"/>
  <c r="SSU1330" i="8"/>
  <c r="SSU1334" i="8" s="1"/>
  <c r="SSU1340" i="8" s="1"/>
  <c r="STJ1330" i="8"/>
  <c r="STJ1334" i="8" s="1"/>
  <c r="STJ1340" i="8" s="1"/>
  <c r="STL1330" i="8"/>
  <c r="STL1334" i="8" s="1"/>
  <c r="STL1340" i="8" s="1"/>
  <c r="SUA1330" i="8"/>
  <c r="SUA1334" i="8" s="1"/>
  <c r="SUA1340" i="8" s="1"/>
  <c r="SUP1330" i="8"/>
  <c r="SUP1334" i="8" s="1"/>
  <c r="SUP1340" i="8" s="1"/>
  <c r="SUR1330" i="8"/>
  <c r="SUR1334" i="8" s="1"/>
  <c r="SUR1340" i="8" s="1"/>
  <c r="SVG1330" i="8"/>
  <c r="SVG1334" i="8" s="1"/>
  <c r="SVG1340" i="8" s="1"/>
  <c r="SVV1330" i="8"/>
  <c r="SVV1334" i="8" s="1"/>
  <c r="SVV1340" i="8" s="1"/>
  <c r="SVX1330" i="8"/>
  <c r="SVX1334" i="8" s="1"/>
  <c r="SVX1340" i="8" s="1"/>
  <c r="SWM1330" i="8"/>
  <c r="SWM1334" i="8" s="1"/>
  <c r="SWM1340" i="8" s="1"/>
  <c r="SXB1330" i="8"/>
  <c r="SXB1334" i="8" s="1"/>
  <c r="SXB1340" i="8" s="1"/>
  <c r="SXD1330" i="8"/>
  <c r="SXD1334" i="8" s="1"/>
  <c r="SXD1340" i="8" s="1"/>
  <c r="SXS1330" i="8"/>
  <c r="SXS1334" i="8" s="1"/>
  <c r="SXS1340" i="8" s="1"/>
  <c r="SYH1330" i="8"/>
  <c r="SYH1334" i="8" s="1"/>
  <c r="SYH1340" i="8" s="1"/>
  <c r="SYJ1330" i="8"/>
  <c r="SYJ1334" i="8" s="1"/>
  <c r="SYJ1340" i="8" s="1"/>
  <c r="SYY1330" i="8"/>
  <c r="SYY1334" i="8" s="1"/>
  <c r="SYY1340" i="8" s="1"/>
  <c r="SZN1330" i="8"/>
  <c r="SZN1334" i="8" s="1"/>
  <c r="SZN1340" i="8" s="1"/>
  <c r="SZP1330" i="8"/>
  <c r="SZP1334" i="8" s="1"/>
  <c r="SZP1340" i="8" s="1"/>
  <c r="TAE1330" i="8"/>
  <c r="TAE1334" i="8" s="1"/>
  <c r="TAE1340" i="8" s="1"/>
  <c r="TAT1330" i="8"/>
  <c r="TAT1334" i="8" s="1"/>
  <c r="TAT1340" i="8" s="1"/>
  <c r="TAV1330" i="8"/>
  <c r="TAV1334" i="8" s="1"/>
  <c r="TAV1340" i="8" s="1"/>
  <c r="TBK1330" i="8"/>
  <c r="TBK1334" i="8" s="1"/>
  <c r="TBK1340" i="8" s="1"/>
  <c r="TBZ1330" i="8"/>
  <c r="TBZ1334" i="8" s="1"/>
  <c r="TBZ1340" i="8" s="1"/>
  <c r="TCB1330" i="8"/>
  <c r="TCB1334" i="8" s="1"/>
  <c r="TCB1340" i="8" s="1"/>
  <c r="TCQ1330" i="8"/>
  <c r="TCQ1334" i="8" s="1"/>
  <c r="TCQ1340" i="8" s="1"/>
  <c r="TDF1330" i="8"/>
  <c r="TDF1334" i="8" s="1"/>
  <c r="TDF1340" i="8" s="1"/>
  <c r="TDH1330" i="8"/>
  <c r="TDH1334" i="8" s="1"/>
  <c r="TDH1340" i="8" s="1"/>
  <c r="TDW1330" i="8"/>
  <c r="TDW1334" i="8" s="1"/>
  <c r="TDW1340" i="8" s="1"/>
  <c r="TEL1330" i="8"/>
  <c r="TEL1334" i="8" s="1"/>
  <c r="TEL1340" i="8" s="1"/>
  <c r="TEN1330" i="8"/>
  <c r="TEN1334" i="8" s="1"/>
  <c r="TEN1340" i="8" s="1"/>
  <c r="TFC1330" i="8"/>
  <c r="TFC1334" i="8" s="1"/>
  <c r="TFC1340" i="8" s="1"/>
  <c r="TFR1330" i="8"/>
  <c r="TFR1334" i="8" s="1"/>
  <c r="TFR1340" i="8" s="1"/>
  <c r="TFT1330" i="8"/>
  <c r="TFT1334" i="8" s="1"/>
  <c r="TFT1340" i="8" s="1"/>
  <c r="TGI1330" i="8"/>
  <c r="TGI1334" i="8" s="1"/>
  <c r="TGI1340" i="8" s="1"/>
  <c r="TGX1330" i="8"/>
  <c r="TGX1334" i="8" s="1"/>
  <c r="TGX1340" i="8" s="1"/>
  <c r="TGZ1330" i="8"/>
  <c r="TGZ1334" i="8" s="1"/>
  <c r="TGZ1340" i="8" s="1"/>
  <c r="THO1330" i="8"/>
  <c r="THO1334" i="8" s="1"/>
  <c r="THO1340" i="8" s="1"/>
  <c r="TID1330" i="8"/>
  <c r="TID1334" i="8" s="1"/>
  <c r="TID1340" i="8" s="1"/>
  <c r="TIF1330" i="8"/>
  <c r="TIF1334" i="8" s="1"/>
  <c r="TIF1340" i="8" s="1"/>
  <c r="TIU1330" i="8"/>
  <c r="TIU1334" i="8" s="1"/>
  <c r="TIU1340" i="8" s="1"/>
  <c r="TJJ1330" i="8"/>
  <c r="TJJ1334" i="8" s="1"/>
  <c r="TJJ1340" i="8" s="1"/>
  <c r="TJL1330" i="8"/>
  <c r="TJL1334" i="8" s="1"/>
  <c r="TJL1340" i="8" s="1"/>
  <c r="TKA1330" i="8"/>
  <c r="TKA1334" i="8" s="1"/>
  <c r="TKA1340" i="8" s="1"/>
  <c r="TKP1330" i="8"/>
  <c r="TKP1334" i="8" s="1"/>
  <c r="TKP1340" i="8" s="1"/>
  <c r="TKR1330" i="8"/>
  <c r="TKR1334" i="8" s="1"/>
  <c r="TKR1340" i="8" s="1"/>
  <c r="TLG1330" i="8"/>
  <c r="TLG1334" i="8" s="1"/>
  <c r="TLG1340" i="8" s="1"/>
  <c r="TLV1330" i="8"/>
  <c r="TLV1334" i="8" s="1"/>
  <c r="TLV1340" i="8" s="1"/>
  <c r="TLX1330" i="8"/>
  <c r="TLX1334" i="8" s="1"/>
  <c r="TLX1340" i="8" s="1"/>
  <c r="TMM1330" i="8"/>
  <c r="TMM1334" i="8" s="1"/>
  <c r="TMM1340" i="8" s="1"/>
  <c r="TNB1330" i="8"/>
  <c r="TNB1334" i="8" s="1"/>
  <c r="TNB1340" i="8" s="1"/>
  <c r="TND1330" i="8"/>
  <c r="TND1334" i="8" s="1"/>
  <c r="TND1340" i="8" s="1"/>
  <c r="TNS1330" i="8"/>
  <c r="TNS1334" i="8" s="1"/>
  <c r="TNS1340" i="8" s="1"/>
  <c r="TOH1330" i="8"/>
  <c r="TOH1334" i="8" s="1"/>
  <c r="TOH1340" i="8" s="1"/>
  <c r="TOJ1330" i="8"/>
  <c r="TOJ1334" i="8" s="1"/>
  <c r="TOJ1340" i="8" s="1"/>
  <c r="TOY1330" i="8"/>
  <c r="TOY1334" i="8" s="1"/>
  <c r="TOY1340" i="8" s="1"/>
  <c r="TPN1330" i="8"/>
  <c r="TPN1334" i="8" s="1"/>
  <c r="TPN1340" i="8" s="1"/>
  <c r="TPP1330" i="8"/>
  <c r="TPP1334" i="8" s="1"/>
  <c r="TPP1340" i="8" s="1"/>
  <c r="TQE1330" i="8"/>
  <c r="TQE1334" i="8" s="1"/>
  <c r="TQE1340" i="8" s="1"/>
  <c r="TQT1330" i="8"/>
  <c r="TQT1334" i="8" s="1"/>
  <c r="TQT1340" i="8" s="1"/>
  <c r="TQV1330" i="8"/>
  <c r="TQV1334" i="8" s="1"/>
  <c r="TQV1340" i="8" s="1"/>
  <c r="TRK1330" i="8"/>
  <c r="TRK1334" i="8" s="1"/>
  <c r="TRK1340" i="8" s="1"/>
  <c r="TRZ1330" i="8"/>
  <c r="TRZ1334" i="8" s="1"/>
  <c r="TRZ1340" i="8" s="1"/>
  <c r="TSB1330" i="8"/>
  <c r="TSB1334" i="8" s="1"/>
  <c r="TSB1340" i="8" s="1"/>
  <c r="TSQ1330" i="8"/>
  <c r="TSQ1334" i="8" s="1"/>
  <c r="TSQ1340" i="8" s="1"/>
  <c r="TTF1330" i="8"/>
  <c r="TTF1334" i="8" s="1"/>
  <c r="TTF1340" i="8" s="1"/>
  <c r="TTH1330" i="8"/>
  <c r="TTH1334" i="8" s="1"/>
  <c r="TTH1340" i="8" s="1"/>
  <c r="TTW1330" i="8"/>
  <c r="TTW1334" i="8" s="1"/>
  <c r="TTW1340" i="8" s="1"/>
  <c r="TUL1330" i="8"/>
  <c r="TUL1334" i="8" s="1"/>
  <c r="TUL1340" i="8" s="1"/>
  <c r="TUN1330" i="8"/>
  <c r="TUN1334" i="8" s="1"/>
  <c r="TUN1340" i="8" s="1"/>
  <c r="TVC1330" i="8"/>
  <c r="TVC1334" i="8" s="1"/>
  <c r="TVC1340" i="8" s="1"/>
  <c r="TVR1330" i="8"/>
  <c r="TVR1334" i="8" s="1"/>
  <c r="TVR1340" i="8" s="1"/>
  <c r="TVT1330" i="8"/>
  <c r="TVT1334" i="8" s="1"/>
  <c r="TVT1340" i="8" s="1"/>
  <c r="TWI1330" i="8"/>
  <c r="TWI1334" i="8" s="1"/>
  <c r="TWI1340" i="8" s="1"/>
  <c r="TWX1330" i="8"/>
  <c r="TWX1334" i="8" s="1"/>
  <c r="TWX1340" i="8" s="1"/>
  <c r="TWZ1330" i="8"/>
  <c r="TWZ1334" i="8" s="1"/>
  <c r="TWZ1340" i="8" s="1"/>
  <c r="TXO1330" i="8"/>
  <c r="TXO1334" i="8" s="1"/>
  <c r="TXO1340" i="8" s="1"/>
  <c r="TYD1330" i="8"/>
  <c r="TYD1334" i="8" s="1"/>
  <c r="TYD1340" i="8" s="1"/>
  <c r="TYF1330" i="8"/>
  <c r="TYF1334" i="8" s="1"/>
  <c r="TYF1340" i="8" s="1"/>
  <c r="TYU1330" i="8"/>
  <c r="TYU1334" i="8" s="1"/>
  <c r="TYU1340" i="8" s="1"/>
  <c r="TZJ1330" i="8"/>
  <c r="TZJ1334" i="8" s="1"/>
  <c r="TZJ1340" i="8" s="1"/>
  <c r="TZL1330" i="8"/>
  <c r="TZL1334" i="8" s="1"/>
  <c r="TZL1340" i="8" s="1"/>
  <c r="UAA1330" i="8"/>
  <c r="UAA1334" i="8" s="1"/>
  <c r="UAA1340" i="8" s="1"/>
  <c r="UAP1330" i="8"/>
  <c r="UAP1334" i="8" s="1"/>
  <c r="UAP1340" i="8" s="1"/>
  <c r="UAR1330" i="8"/>
  <c r="UAR1334" i="8" s="1"/>
  <c r="UAR1340" i="8" s="1"/>
  <c r="UBG1330" i="8"/>
  <c r="UBG1334" i="8" s="1"/>
  <c r="UBG1340" i="8" s="1"/>
  <c r="UBV1330" i="8"/>
  <c r="UBV1334" i="8" s="1"/>
  <c r="UBV1340" i="8" s="1"/>
  <c r="UBX1330" i="8"/>
  <c r="UBX1334" i="8" s="1"/>
  <c r="UBX1340" i="8" s="1"/>
  <c r="UCM1330" i="8"/>
  <c r="UCM1334" i="8" s="1"/>
  <c r="UCM1340" i="8" s="1"/>
  <c r="UDB1330" i="8"/>
  <c r="UDB1334" i="8" s="1"/>
  <c r="UDB1340" i="8" s="1"/>
  <c r="UDD1330" i="8"/>
  <c r="UDD1334" i="8" s="1"/>
  <c r="UDD1340" i="8" s="1"/>
  <c r="UDS1330" i="8"/>
  <c r="UDS1334" i="8" s="1"/>
  <c r="UDS1340" i="8" s="1"/>
  <c r="UEH1330" i="8"/>
  <c r="UEH1334" i="8" s="1"/>
  <c r="UEH1340" i="8" s="1"/>
  <c r="UEJ1330" i="8"/>
  <c r="UEJ1334" i="8" s="1"/>
  <c r="UEJ1340" i="8" s="1"/>
  <c r="UEY1330" i="8"/>
  <c r="UEY1334" i="8" s="1"/>
  <c r="UEY1340" i="8" s="1"/>
  <c r="UFN1330" i="8"/>
  <c r="UFN1334" i="8" s="1"/>
  <c r="UFN1340" i="8" s="1"/>
  <c r="UFP1330" i="8"/>
  <c r="UFP1334" i="8" s="1"/>
  <c r="UFP1340" i="8" s="1"/>
  <c r="UGE1330" i="8"/>
  <c r="UGE1334" i="8" s="1"/>
  <c r="UGE1340" i="8" s="1"/>
  <c r="UGT1330" i="8"/>
  <c r="UGT1334" i="8" s="1"/>
  <c r="UGT1340" i="8" s="1"/>
  <c r="UGV1330" i="8"/>
  <c r="UGV1334" i="8" s="1"/>
  <c r="UGV1340" i="8" s="1"/>
  <c r="UHK1330" i="8"/>
  <c r="UHK1334" i="8" s="1"/>
  <c r="UHK1340" i="8" s="1"/>
  <c r="UHZ1330" i="8"/>
  <c r="UHZ1334" i="8" s="1"/>
  <c r="UHZ1340" i="8" s="1"/>
  <c r="UIB1330" i="8"/>
  <c r="UIB1334" i="8" s="1"/>
  <c r="UIB1340" i="8" s="1"/>
  <c r="UIQ1330" i="8"/>
  <c r="UIQ1334" i="8" s="1"/>
  <c r="UIQ1340" i="8" s="1"/>
  <c r="UJF1330" i="8"/>
  <c r="UJF1334" i="8" s="1"/>
  <c r="UJF1340" i="8" s="1"/>
  <c r="UJH1330" i="8"/>
  <c r="UJH1334" i="8" s="1"/>
  <c r="UJH1340" i="8" s="1"/>
  <c r="UJW1330" i="8"/>
  <c r="UJW1334" i="8" s="1"/>
  <c r="UJW1340" i="8" s="1"/>
  <c r="UKL1330" i="8"/>
  <c r="UKL1334" i="8" s="1"/>
  <c r="UKL1340" i="8" s="1"/>
  <c r="UKN1330" i="8"/>
  <c r="UKN1334" i="8" s="1"/>
  <c r="UKN1340" i="8" s="1"/>
  <c r="ULC1330" i="8"/>
  <c r="ULC1334" i="8" s="1"/>
  <c r="ULC1340" i="8" s="1"/>
  <c r="ULR1330" i="8"/>
  <c r="ULR1334" i="8" s="1"/>
  <c r="ULR1340" i="8" s="1"/>
  <c r="ULT1330" i="8"/>
  <c r="ULT1334" i="8" s="1"/>
  <c r="ULT1340" i="8" s="1"/>
  <c r="UMI1330" i="8"/>
  <c r="UMI1334" i="8" s="1"/>
  <c r="UMI1340" i="8" s="1"/>
  <c r="UMX1330" i="8"/>
  <c r="UMX1334" i="8" s="1"/>
  <c r="UMX1340" i="8" s="1"/>
  <c r="UMZ1330" i="8"/>
  <c r="UMZ1334" i="8" s="1"/>
  <c r="UMZ1340" i="8" s="1"/>
  <c r="UNO1330" i="8"/>
  <c r="UNO1334" i="8" s="1"/>
  <c r="UNO1340" i="8" s="1"/>
  <c r="UOD1330" i="8"/>
  <c r="UOD1334" i="8" s="1"/>
  <c r="UOD1340" i="8" s="1"/>
  <c r="UOF1330" i="8"/>
  <c r="UOF1334" i="8" s="1"/>
  <c r="UOF1340" i="8" s="1"/>
  <c r="UOU1330" i="8"/>
  <c r="UOU1334" i="8" s="1"/>
  <c r="UOU1340" i="8" s="1"/>
  <c r="UPJ1330" i="8"/>
  <c r="UPJ1334" i="8" s="1"/>
  <c r="UPJ1340" i="8" s="1"/>
  <c r="UPL1330" i="8"/>
  <c r="UPL1334" i="8" s="1"/>
  <c r="UPL1340" i="8" s="1"/>
  <c r="UQA1330" i="8"/>
  <c r="UQA1334" i="8" s="1"/>
  <c r="UQA1340" i="8" s="1"/>
  <c r="UQP1330" i="8"/>
  <c r="UQP1334" i="8" s="1"/>
  <c r="UQP1340" i="8" s="1"/>
  <c r="UQR1330" i="8"/>
  <c r="UQR1334" i="8" s="1"/>
  <c r="UQR1340" i="8" s="1"/>
  <c r="URG1330" i="8"/>
  <c r="URG1334" i="8" s="1"/>
  <c r="URG1340" i="8" s="1"/>
  <c r="URV1330" i="8"/>
  <c r="URV1334" i="8" s="1"/>
  <c r="URV1340" i="8" s="1"/>
  <c r="URX1330" i="8"/>
  <c r="URX1334" i="8" s="1"/>
  <c r="URX1340" i="8" s="1"/>
  <c r="USM1330" i="8"/>
  <c r="USM1334" i="8" s="1"/>
  <c r="USM1340" i="8" s="1"/>
  <c r="UTB1330" i="8"/>
  <c r="UTB1334" i="8" s="1"/>
  <c r="UTB1340" i="8" s="1"/>
  <c r="UTD1330" i="8"/>
  <c r="UTD1334" i="8" s="1"/>
  <c r="UTD1340" i="8" s="1"/>
  <c r="UTS1330" i="8"/>
  <c r="UTS1334" i="8" s="1"/>
  <c r="UTS1340" i="8" s="1"/>
  <c r="UUH1330" i="8"/>
  <c r="UUH1334" i="8" s="1"/>
  <c r="UUH1340" i="8" s="1"/>
  <c r="UUJ1330" i="8"/>
  <c r="UUJ1334" i="8" s="1"/>
  <c r="UUJ1340" i="8" s="1"/>
  <c r="UUY1330" i="8"/>
  <c r="UUY1334" i="8" s="1"/>
  <c r="UUY1340" i="8" s="1"/>
  <c r="UVN1330" i="8"/>
  <c r="UVN1334" i="8" s="1"/>
  <c r="UVN1340" i="8" s="1"/>
  <c r="UVP1330" i="8"/>
  <c r="UVP1334" i="8" s="1"/>
  <c r="UVP1340" i="8" s="1"/>
  <c r="UWE1330" i="8"/>
  <c r="UWE1334" i="8" s="1"/>
  <c r="UWE1340" i="8" s="1"/>
  <c r="UWT1330" i="8"/>
  <c r="UWT1334" i="8" s="1"/>
  <c r="UWT1340" i="8" s="1"/>
  <c r="UWV1330" i="8"/>
  <c r="UWV1334" i="8" s="1"/>
  <c r="UWV1340" i="8" s="1"/>
  <c r="UXK1330" i="8"/>
  <c r="UXK1334" i="8" s="1"/>
  <c r="UXK1340" i="8" s="1"/>
  <c r="UXZ1330" i="8"/>
  <c r="UXZ1334" i="8" s="1"/>
  <c r="UXZ1340" i="8" s="1"/>
  <c r="UYB1330" i="8"/>
  <c r="UYB1334" i="8" s="1"/>
  <c r="UYB1340" i="8" s="1"/>
  <c r="UYQ1330" i="8"/>
  <c r="UYQ1334" i="8" s="1"/>
  <c r="UYQ1340" i="8" s="1"/>
  <c r="UZF1330" i="8"/>
  <c r="UZF1334" i="8" s="1"/>
  <c r="UZF1340" i="8" s="1"/>
  <c r="UZH1330" i="8"/>
  <c r="UZH1334" i="8" s="1"/>
  <c r="UZH1340" i="8" s="1"/>
  <c r="UZW1330" i="8"/>
  <c r="UZW1334" i="8" s="1"/>
  <c r="UZW1340" i="8" s="1"/>
  <c r="VAL1330" i="8"/>
  <c r="VAL1334" i="8" s="1"/>
  <c r="VAL1340" i="8" s="1"/>
  <c r="VAN1330" i="8"/>
  <c r="VAN1334" i="8" s="1"/>
  <c r="VAN1340" i="8" s="1"/>
  <c r="VBC1330" i="8"/>
  <c r="VBC1334" i="8" s="1"/>
  <c r="VBC1340" i="8" s="1"/>
  <c r="VBR1330" i="8"/>
  <c r="VBR1334" i="8" s="1"/>
  <c r="VBR1340" i="8" s="1"/>
  <c r="VBT1330" i="8"/>
  <c r="VBT1334" i="8" s="1"/>
  <c r="VBT1340" i="8" s="1"/>
  <c r="VCI1330" i="8"/>
  <c r="VCI1334" i="8" s="1"/>
  <c r="VCI1340" i="8" s="1"/>
  <c r="VCX1330" i="8"/>
  <c r="VCX1334" i="8" s="1"/>
  <c r="VCX1340" i="8" s="1"/>
  <c r="VCZ1330" i="8"/>
  <c r="VCZ1334" i="8" s="1"/>
  <c r="VCZ1340" i="8" s="1"/>
  <c r="VDO1330" i="8"/>
  <c r="VDO1334" i="8" s="1"/>
  <c r="VDO1340" i="8" s="1"/>
  <c r="VED1330" i="8"/>
  <c r="VED1334" i="8" s="1"/>
  <c r="VED1340" i="8" s="1"/>
  <c r="VEF1330" i="8"/>
  <c r="VEF1334" i="8" s="1"/>
  <c r="VEF1340" i="8" s="1"/>
  <c r="VEU1330" i="8"/>
  <c r="VEU1334" i="8" s="1"/>
  <c r="VEU1340" i="8" s="1"/>
  <c r="VFJ1330" i="8"/>
  <c r="VFJ1334" i="8" s="1"/>
  <c r="VFJ1340" i="8" s="1"/>
  <c r="VFL1330" i="8"/>
  <c r="VFL1334" i="8" s="1"/>
  <c r="VFL1340" i="8" s="1"/>
  <c r="VGA1330" i="8"/>
  <c r="VGA1334" i="8" s="1"/>
  <c r="VGA1340" i="8" s="1"/>
  <c r="VGP1330" i="8"/>
  <c r="VGP1334" i="8" s="1"/>
  <c r="VGP1340" i="8" s="1"/>
  <c r="VGR1330" i="8"/>
  <c r="VGR1334" i="8" s="1"/>
  <c r="VGR1340" i="8" s="1"/>
  <c r="VHG1330" i="8"/>
  <c r="VHG1334" i="8" s="1"/>
  <c r="VHG1340" i="8" s="1"/>
  <c r="VHV1330" i="8"/>
  <c r="VHV1334" i="8" s="1"/>
  <c r="VHV1340" i="8" s="1"/>
  <c r="VHX1330" i="8"/>
  <c r="VHX1334" i="8" s="1"/>
  <c r="VHX1340" i="8" s="1"/>
  <c r="VIM1330" i="8"/>
  <c r="VIM1334" i="8" s="1"/>
  <c r="VIM1340" i="8" s="1"/>
  <c r="VJB1330" i="8"/>
  <c r="VJB1334" i="8" s="1"/>
  <c r="VJB1340" i="8" s="1"/>
  <c r="VJD1330" i="8"/>
  <c r="VJD1334" i="8" s="1"/>
  <c r="VJD1340" i="8" s="1"/>
  <c r="VJS1330" i="8"/>
  <c r="VJS1334" i="8" s="1"/>
  <c r="VJS1340" i="8" s="1"/>
  <c r="VKH1330" i="8"/>
  <c r="VKH1334" i="8" s="1"/>
  <c r="VKH1340" i="8" s="1"/>
  <c r="VKJ1330" i="8"/>
  <c r="VKJ1334" i="8" s="1"/>
  <c r="VKJ1340" i="8" s="1"/>
  <c r="VKY1330" i="8"/>
  <c r="VKY1334" i="8" s="1"/>
  <c r="VKY1340" i="8" s="1"/>
  <c r="VLN1330" i="8"/>
  <c r="VLN1334" i="8" s="1"/>
  <c r="VLN1340" i="8" s="1"/>
  <c r="VLP1330" i="8"/>
  <c r="VLP1334" i="8" s="1"/>
  <c r="VLP1340" i="8" s="1"/>
  <c r="VME1330" i="8"/>
  <c r="VME1334" i="8" s="1"/>
  <c r="VME1340" i="8" s="1"/>
  <c r="VMT1330" i="8"/>
  <c r="VMT1334" i="8" s="1"/>
  <c r="VMT1340" i="8" s="1"/>
  <c r="VMV1330" i="8"/>
  <c r="VMV1334" i="8" s="1"/>
  <c r="VMV1340" i="8" s="1"/>
  <c r="VNK1330" i="8"/>
  <c r="VNK1334" i="8" s="1"/>
  <c r="VNK1340" i="8" s="1"/>
  <c r="VNZ1330" i="8"/>
  <c r="VNZ1334" i="8" s="1"/>
  <c r="VNZ1340" i="8" s="1"/>
  <c r="VOB1330" i="8"/>
  <c r="VOB1334" i="8" s="1"/>
  <c r="VOB1340" i="8" s="1"/>
  <c r="VOQ1330" i="8"/>
  <c r="VOQ1334" i="8" s="1"/>
  <c r="VOQ1340" i="8" s="1"/>
  <c r="VPF1330" i="8"/>
  <c r="VPF1334" i="8" s="1"/>
  <c r="VPF1340" i="8" s="1"/>
  <c r="VPH1330" i="8"/>
  <c r="VPH1334" i="8" s="1"/>
  <c r="VPH1340" i="8" s="1"/>
  <c r="VPW1330" i="8"/>
  <c r="VPW1334" i="8" s="1"/>
  <c r="VPW1340" i="8" s="1"/>
  <c r="VQL1330" i="8"/>
  <c r="VQL1334" i="8" s="1"/>
  <c r="VQL1340" i="8" s="1"/>
  <c r="VQN1330" i="8"/>
  <c r="VQN1334" i="8" s="1"/>
  <c r="VQN1340" i="8" s="1"/>
  <c r="VRC1330" i="8"/>
  <c r="VRC1334" i="8" s="1"/>
  <c r="VRC1340" i="8" s="1"/>
  <c r="VRR1330" i="8"/>
  <c r="VRR1334" i="8" s="1"/>
  <c r="VRR1340" i="8" s="1"/>
  <c r="VRT1330" i="8"/>
  <c r="VRT1334" i="8" s="1"/>
  <c r="VRT1340" i="8" s="1"/>
  <c r="VSI1330" i="8"/>
  <c r="VSI1334" i="8" s="1"/>
  <c r="VSI1340" i="8" s="1"/>
  <c r="VSX1330" i="8"/>
  <c r="VSX1334" i="8" s="1"/>
  <c r="VSX1340" i="8" s="1"/>
  <c r="VSZ1330" i="8"/>
  <c r="VSZ1334" i="8" s="1"/>
  <c r="VSZ1340" i="8" s="1"/>
  <c r="VTO1330" i="8"/>
  <c r="VTO1334" i="8" s="1"/>
  <c r="VTO1340" i="8" s="1"/>
  <c r="VUD1330" i="8"/>
  <c r="VUD1334" i="8" s="1"/>
  <c r="VUD1340" i="8" s="1"/>
  <c r="VUF1330" i="8"/>
  <c r="VUF1334" i="8" s="1"/>
  <c r="VUF1340" i="8" s="1"/>
  <c r="VUU1330" i="8"/>
  <c r="VUU1334" i="8" s="1"/>
  <c r="VUU1340" i="8" s="1"/>
  <c r="VVJ1330" i="8"/>
  <c r="VVJ1334" i="8" s="1"/>
  <c r="VVJ1340" i="8" s="1"/>
  <c r="VVL1330" i="8"/>
  <c r="VVL1334" i="8" s="1"/>
  <c r="VVL1340" i="8" s="1"/>
  <c r="VWA1330" i="8"/>
  <c r="VWA1334" i="8" s="1"/>
  <c r="VWA1340" i="8" s="1"/>
  <c r="VWP1330" i="8"/>
  <c r="VWP1334" i="8" s="1"/>
  <c r="VWP1340" i="8" s="1"/>
  <c r="VWR1330" i="8"/>
  <c r="VWR1334" i="8" s="1"/>
  <c r="VWR1340" i="8" s="1"/>
  <c r="VXG1330" i="8"/>
  <c r="VXG1334" i="8" s="1"/>
  <c r="VXG1340" i="8" s="1"/>
  <c r="VXV1330" i="8"/>
  <c r="VXV1334" i="8" s="1"/>
  <c r="VXV1340" i="8" s="1"/>
  <c r="VXX1330" i="8"/>
  <c r="VXX1334" i="8" s="1"/>
  <c r="VXX1340" i="8" s="1"/>
  <c r="VYM1330" i="8"/>
  <c r="VYM1334" i="8" s="1"/>
  <c r="VYM1340" i="8" s="1"/>
  <c r="VZB1330" i="8"/>
  <c r="VZB1334" i="8" s="1"/>
  <c r="VZB1340" i="8" s="1"/>
  <c r="VZD1330" i="8"/>
  <c r="VZD1334" i="8" s="1"/>
  <c r="VZD1340" i="8" s="1"/>
  <c r="VZS1330" i="8"/>
  <c r="VZS1334" i="8" s="1"/>
  <c r="VZS1340" i="8" s="1"/>
  <c r="WAH1330" i="8"/>
  <c r="WAH1334" i="8" s="1"/>
  <c r="WAH1340" i="8" s="1"/>
  <c r="WAJ1330" i="8"/>
  <c r="WAJ1334" i="8" s="1"/>
  <c r="WAJ1340" i="8" s="1"/>
  <c r="WAY1330" i="8"/>
  <c r="WAY1334" i="8" s="1"/>
  <c r="WAY1340" i="8" s="1"/>
  <c r="WBN1330" i="8"/>
  <c r="WBN1334" i="8" s="1"/>
  <c r="WBN1340" i="8" s="1"/>
  <c r="WBP1330" i="8"/>
  <c r="WBP1334" i="8" s="1"/>
  <c r="WBP1340" i="8" s="1"/>
  <c r="WCE1330" i="8"/>
  <c r="WCE1334" i="8" s="1"/>
  <c r="WCE1340" i="8" s="1"/>
  <c r="WCT1330" i="8"/>
  <c r="WCT1334" i="8" s="1"/>
  <c r="WCT1340" i="8" s="1"/>
  <c r="WCV1330" i="8"/>
  <c r="WCV1334" i="8" s="1"/>
  <c r="WCV1340" i="8" s="1"/>
  <c r="WDK1330" i="8"/>
  <c r="WDK1334" i="8" s="1"/>
  <c r="WDK1340" i="8" s="1"/>
  <c r="WDZ1330" i="8"/>
  <c r="WDZ1334" i="8" s="1"/>
  <c r="WDZ1340" i="8" s="1"/>
  <c r="WEB1330" i="8"/>
  <c r="WEB1334" i="8" s="1"/>
  <c r="WEB1340" i="8" s="1"/>
  <c r="WEQ1330" i="8"/>
  <c r="WEQ1334" i="8" s="1"/>
  <c r="WEQ1340" i="8" s="1"/>
  <c r="WFF1330" i="8"/>
  <c r="WFF1334" i="8" s="1"/>
  <c r="WFF1340" i="8" s="1"/>
  <c r="WFH1330" i="8"/>
  <c r="WFH1334" i="8" s="1"/>
  <c r="WFH1340" i="8" s="1"/>
  <c r="WFW1330" i="8"/>
  <c r="WFW1334" i="8" s="1"/>
  <c r="WFW1340" i="8" s="1"/>
  <c r="WGL1330" i="8"/>
  <c r="WGL1334" i="8" s="1"/>
  <c r="WGL1340" i="8" s="1"/>
  <c r="WGN1330" i="8"/>
  <c r="WGN1334" i="8" s="1"/>
  <c r="WGN1340" i="8" s="1"/>
  <c r="WHC1330" i="8"/>
  <c r="WHC1334" i="8" s="1"/>
  <c r="WHC1340" i="8" s="1"/>
  <c r="WHR1330" i="8"/>
  <c r="WHR1334" i="8" s="1"/>
  <c r="WHR1340" i="8" s="1"/>
  <c r="WHT1330" i="8"/>
  <c r="WHT1334" i="8" s="1"/>
  <c r="WHT1340" i="8" s="1"/>
  <c r="WII1330" i="8"/>
  <c r="WII1334" i="8" s="1"/>
  <c r="WII1340" i="8" s="1"/>
  <c r="WIX1330" i="8"/>
  <c r="WIX1334" i="8" s="1"/>
  <c r="WIX1340" i="8" s="1"/>
  <c r="WIZ1330" i="8"/>
  <c r="WIZ1334" i="8" s="1"/>
  <c r="WIZ1340" i="8" s="1"/>
  <c r="WJO1330" i="8"/>
  <c r="WJO1334" i="8" s="1"/>
  <c r="WJO1340" i="8" s="1"/>
  <c r="WKD1330" i="8"/>
  <c r="WKD1334" i="8" s="1"/>
  <c r="WKD1340" i="8" s="1"/>
  <c r="WKF1330" i="8"/>
  <c r="WKF1334" i="8" s="1"/>
  <c r="WKF1340" i="8" s="1"/>
  <c r="WKU1330" i="8"/>
  <c r="WKU1334" i="8" s="1"/>
  <c r="WKU1340" i="8" s="1"/>
  <c r="WLJ1330" i="8"/>
  <c r="WLJ1334" i="8" s="1"/>
  <c r="WLJ1340" i="8" s="1"/>
  <c r="WLL1330" i="8"/>
  <c r="WLL1334" i="8" s="1"/>
  <c r="WLL1340" i="8" s="1"/>
  <c r="WMA1330" i="8"/>
  <c r="WMA1334" i="8" s="1"/>
  <c r="WMA1340" i="8" s="1"/>
  <c r="WMP1330" i="8"/>
  <c r="WMP1334" i="8" s="1"/>
  <c r="WMP1340" i="8" s="1"/>
  <c r="WMR1330" i="8"/>
  <c r="WMR1334" i="8" s="1"/>
  <c r="WMR1340" i="8" s="1"/>
  <c r="WNG1330" i="8"/>
  <c r="WNG1334" i="8" s="1"/>
  <c r="WNG1340" i="8" s="1"/>
  <c r="WNV1330" i="8"/>
  <c r="WNV1334" i="8" s="1"/>
  <c r="WNV1340" i="8" s="1"/>
  <c r="WNX1330" i="8"/>
  <c r="WNX1334" i="8" s="1"/>
  <c r="WNX1340" i="8" s="1"/>
  <c r="WOM1330" i="8"/>
  <c r="WOM1334" i="8" s="1"/>
  <c r="WOM1340" i="8" s="1"/>
  <c r="WPB1330" i="8"/>
  <c r="WPB1334" i="8" s="1"/>
  <c r="WPB1340" i="8" s="1"/>
  <c r="WPD1330" i="8"/>
  <c r="WPD1334" i="8" s="1"/>
  <c r="WPD1340" i="8" s="1"/>
  <c r="WPS1330" i="8"/>
  <c r="WPS1334" i="8" s="1"/>
  <c r="WPS1340" i="8" s="1"/>
  <c r="WQH1330" i="8"/>
  <c r="WQH1334" i="8" s="1"/>
  <c r="WQH1340" i="8" s="1"/>
  <c r="WQJ1330" i="8"/>
  <c r="WQJ1334" i="8" s="1"/>
  <c r="WQJ1340" i="8" s="1"/>
  <c r="WQY1330" i="8"/>
  <c r="WQY1334" i="8" s="1"/>
  <c r="WQY1340" i="8" s="1"/>
  <c r="WRN1330" i="8"/>
  <c r="WRN1334" i="8" s="1"/>
  <c r="WRN1340" i="8" s="1"/>
  <c r="WRP1330" i="8"/>
  <c r="WRP1334" i="8" s="1"/>
  <c r="WRP1340" i="8" s="1"/>
  <c r="WSE1330" i="8"/>
  <c r="WSE1334" i="8" s="1"/>
  <c r="WSE1340" i="8" s="1"/>
  <c r="WST1330" i="8"/>
  <c r="WST1334" i="8" s="1"/>
  <c r="WST1340" i="8" s="1"/>
  <c r="WSV1330" i="8"/>
  <c r="WSV1334" i="8" s="1"/>
  <c r="WSV1340" i="8" s="1"/>
  <c r="WTK1330" i="8"/>
  <c r="WTK1334" i="8" s="1"/>
  <c r="WTK1340" i="8" s="1"/>
  <c r="WTZ1330" i="8"/>
  <c r="WTZ1334" i="8" s="1"/>
  <c r="WTZ1340" i="8" s="1"/>
  <c r="WUB1330" i="8"/>
  <c r="WUB1334" i="8" s="1"/>
  <c r="WUB1340" i="8" s="1"/>
  <c r="WUQ1330" i="8"/>
  <c r="WUQ1334" i="8" s="1"/>
  <c r="WUQ1340" i="8" s="1"/>
  <c r="WVF1330" i="8"/>
  <c r="WVF1334" i="8" s="1"/>
  <c r="WVF1340" i="8" s="1"/>
  <c r="WVH1330" i="8"/>
  <c r="WVH1334" i="8" s="1"/>
  <c r="WVH1340" i="8" s="1"/>
  <c r="WVW1330" i="8"/>
  <c r="WVW1334" i="8" s="1"/>
  <c r="WVW1340" i="8" s="1"/>
  <c r="WWL1330" i="8"/>
  <c r="WWL1334" i="8" s="1"/>
  <c r="WWL1340" i="8" s="1"/>
  <c r="WWN1330" i="8"/>
  <c r="WWN1334" i="8" s="1"/>
  <c r="WWN1340" i="8" s="1"/>
  <c r="WXC1330" i="8"/>
  <c r="WXC1334" i="8" s="1"/>
  <c r="WXC1340" i="8" s="1"/>
  <c r="WXR1330" i="8"/>
  <c r="WXR1334" i="8" s="1"/>
  <c r="WXR1340" i="8" s="1"/>
  <c r="WXT1330" i="8"/>
  <c r="WXT1334" i="8" s="1"/>
  <c r="WXT1340" i="8" s="1"/>
  <c r="WYI1330" i="8"/>
  <c r="WYI1334" i="8" s="1"/>
  <c r="WYI1340" i="8" s="1"/>
  <c r="WYX1330" i="8"/>
  <c r="WYX1334" i="8" s="1"/>
  <c r="WYX1340" i="8" s="1"/>
  <c r="WYZ1330" i="8"/>
  <c r="WYZ1334" i="8" s="1"/>
  <c r="WYZ1340" i="8" s="1"/>
  <c r="WZO1330" i="8"/>
  <c r="WZO1334" i="8" s="1"/>
  <c r="WZO1340" i="8" s="1"/>
  <c r="XAD1330" i="8"/>
  <c r="XAD1334" i="8" s="1"/>
  <c r="XAD1340" i="8" s="1"/>
  <c r="XAF1330" i="8"/>
  <c r="XAF1334" i="8" s="1"/>
  <c r="XAF1340" i="8" s="1"/>
  <c r="XAU1330" i="8"/>
  <c r="XAU1334" i="8" s="1"/>
  <c r="XAU1340" i="8" s="1"/>
  <c r="XBJ1330" i="8"/>
  <c r="XBJ1334" i="8" s="1"/>
  <c r="XBJ1340" i="8" s="1"/>
  <c r="XBL1330" i="8"/>
  <c r="XBL1334" i="8" s="1"/>
  <c r="XBL1340" i="8" s="1"/>
  <c r="XCA1330" i="8"/>
  <c r="XCA1334" i="8" s="1"/>
  <c r="XCA1340" i="8" s="1"/>
  <c r="XCP1330" i="8"/>
  <c r="XCP1334" i="8" s="1"/>
  <c r="XCP1340" i="8" s="1"/>
  <c r="XCR1330" i="8"/>
  <c r="XCR1334" i="8" s="1"/>
  <c r="XCR1340" i="8" s="1"/>
  <c r="XDG1330" i="8"/>
  <c r="XDG1334" i="8" s="1"/>
  <c r="XDG1340" i="8" s="1"/>
  <c r="XDV1330" i="8"/>
  <c r="XDV1334" i="8" s="1"/>
  <c r="XDV1340" i="8" s="1"/>
  <c r="XDX1330" i="8"/>
  <c r="XDX1334" i="8" s="1"/>
  <c r="XDX1340" i="8" s="1"/>
  <c r="XEM1330" i="8"/>
  <c r="XEM1334" i="8" s="1"/>
  <c r="XEM1340" i="8" s="1"/>
  <c r="XFB1330" i="8"/>
  <c r="XFB1334" i="8" s="1"/>
  <c r="XFB1340" i="8" s="1"/>
  <c r="XFD1330" i="8"/>
  <c r="XFD1334" i="8" s="1"/>
  <c r="XFD1340" i="8" s="1"/>
  <c r="M1331" i="8"/>
  <c r="AB1331" i="8"/>
  <c r="AS1331" i="8"/>
  <c r="AT1331" i="8" s="1"/>
  <c r="BH1331" i="8"/>
  <c r="BY1331" i="8"/>
  <c r="CN1331" i="8"/>
  <c r="DE1331" i="8"/>
  <c r="DF1331" i="8" s="1"/>
  <c r="DT1331" i="8"/>
  <c r="EK1331" i="8"/>
  <c r="EZ1331" i="8"/>
  <c r="FQ1331" i="8"/>
  <c r="FR1331" i="8" s="1"/>
  <c r="GF1331" i="8"/>
  <c r="GW1331" i="8"/>
  <c r="HL1331" i="8"/>
  <c r="IC1331" i="8"/>
  <c r="ID1331" i="8" s="1"/>
  <c r="IR1331" i="8"/>
  <c r="JI1331" i="8"/>
  <c r="JX1331" i="8"/>
  <c r="KO1331" i="8"/>
  <c r="KP1331" i="8" s="1"/>
  <c r="LD1331" i="8"/>
  <c r="LU1331" i="8"/>
  <c r="MJ1331" i="8"/>
  <c r="NA1331" i="8"/>
  <c r="NB1331" i="8" s="1"/>
  <c r="NP1331" i="8"/>
  <c r="OG1331" i="8"/>
  <c r="OV1331" i="8"/>
  <c r="PM1331" i="8"/>
  <c r="PN1331" i="8" s="1"/>
  <c r="QB1331" i="8"/>
  <c r="QS1331" i="8"/>
  <c r="RH1331" i="8"/>
  <c r="RY1331" i="8"/>
  <c r="RZ1331" i="8" s="1"/>
  <c r="SN1331" i="8"/>
  <c r="TE1331" i="8"/>
  <c r="TT1331" i="8"/>
  <c r="UK1331" i="8"/>
  <c r="UL1331" i="8" s="1"/>
  <c r="UZ1331" i="8"/>
  <c r="VQ1331" i="8"/>
  <c r="WF1331" i="8"/>
  <c r="WW1331" i="8"/>
  <c r="WX1331" i="8" s="1"/>
  <c r="XL1331" i="8"/>
  <c r="YC1331" i="8"/>
  <c r="YR1331" i="8"/>
  <c r="ZI1331" i="8"/>
  <c r="ZJ1331" i="8" s="1"/>
  <c r="ZX1331" i="8"/>
  <c r="AAO1331" i="8"/>
  <c r="ABD1331" i="8"/>
  <c r="ABU1331" i="8"/>
  <c r="ABV1331" i="8" s="1"/>
  <c r="ACJ1331" i="8"/>
  <c r="ADA1331" i="8"/>
  <c r="ADP1331" i="8"/>
  <c r="AEG1331" i="8"/>
  <c r="AEH1331" i="8" s="1"/>
  <c r="AEV1331" i="8"/>
  <c r="AFM1331" i="8"/>
  <c r="AGB1331" i="8"/>
  <c r="AGS1331" i="8"/>
  <c r="AGT1331" i="8" s="1"/>
  <c r="AHH1331" i="8"/>
  <c r="AHY1331" i="8"/>
  <c r="AIN1331" i="8"/>
  <c r="AJE1331" i="8"/>
  <c r="AJF1331" i="8" s="1"/>
  <c r="AJT1331" i="8"/>
  <c r="AKK1331" i="8"/>
  <c r="AKZ1331" i="8"/>
  <c r="ALQ1331" i="8"/>
  <c r="ALR1331" i="8" s="1"/>
  <c r="AMF1331" i="8"/>
  <c r="AMW1331" i="8"/>
  <c r="ANL1331" i="8"/>
  <c r="AOC1331" i="8"/>
  <c r="AOD1331" i="8" s="1"/>
  <c r="AOR1331" i="8"/>
  <c r="API1331" i="8"/>
  <c r="APX1331" i="8"/>
  <c r="AQO1331" i="8"/>
  <c r="AQP1331" i="8" s="1"/>
  <c r="ARD1331" i="8"/>
  <c r="ARU1331" i="8"/>
  <c r="ASJ1331" i="8"/>
  <c r="ATA1331" i="8"/>
  <c r="ATB1331" i="8" s="1"/>
  <c r="ATP1331" i="8"/>
  <c r="AUG1331" i="8"/>
  <c r="AUV1331" i="8"/>
  <c r="AVM1331" i="8"/>
  <c r="AVN1331" i="8" s="1"/>
  <c r="AWB1331" i="8"/>
  <c r="AWS1331" i="8"/>
  <c r="AXH1331" i="8"/>
  <c r="AXY1331" i="8"/>
  <c r="AXZ1331" i="8" s="1"/>
  <c r="AYN1331" i="8"/>
  <c r="AZE1331" i="8"/>
  <c r="AZT1331" i="8"/>
  <c r="BAK1331" i="8"/>
  <c r="BAL1331" i="8" s="1"/>
  <c r="BAZ1331" i="8"/>
  <c r="BBQ1331" i="8"/>
  <c r="BCF1331" i="8"/>
  <c r="BCW1331" i="8"/>
  <c r="BCX1331" i="8" s="1"/>
  <c r="BDL1331" i="8"/>
  <c r="BEC1331" i="8"/>
  <c r="BER1331" i="8"/>
  <c r="BFI1331" i="8"/>
  <c r="BFJ1331" i="8" s="1"/>
  <c r="BFX1331" i="8"/>
  <c r="BGO1331" i="8"/>
  <c r="BHD1331" i="8"/>
  <c r="BHU1331" i="8"/>
  <c r="BHV1331" i="8" s="1"/>
  <c r="BIJ1331" i="8"/>
  <c r="BJA1331" i="8"/>
  <c r="BJP1331" i="8"/>
  <c r="BKG1331" i="8"/>
  <c r="BKH1331" i="8" s="1"/>
  <c r="BKV1331" i="8"/>
  <c r="BLM1331" i="8"/>
  <c r="BMB1331" i="8"/>
  <c r="BMS1331" i="8"/>
  <c r="BMT1331" i="8" s="1"/>
  <c r="BNH1331" i="8"/>
  <c r="BNY1331" i="8"/>
  <c r="BON1331" i="8"/>
  <c r="BPE1331" i="8"/>
  <c r="BPF1331" i="8" s="1"/>
  <c r="BPT1331" i="8"/>
  <c r="BQK1331" i="8"/>
  <c r="BQZ1331" i="8"/>
  <c r="BRQ1331" i="8"/>
  <c r="BRR1331" i="8" s="1"/>
  <c r="BSF1331" i="8"/>
  <c r="BSW1331" i="8"/>
  <c r="BTL1331" i="8"/>
  <c r="BUC1331" i="8"/>
  <c r="BUD1331" i="8" s="1"/>
  <c r="BUR1331" i="8"/>
  <c r="BVI1331" i="8"/>
  <c r="BVX1331" i="8"/>
  <c r="BWO1331" i="8"/>
  <c r="BWP1331" i="8" s="1"/>
  <c r="BXD1331" i="8"/>
  <c r="BXU1331" i="8"/>
  <c r="BYJ1331" i="8"/>
  <c r="BZA1331" i="8"/>
  <c r="BZB1331" i="8" s="1"/>
  <c r="BZP1331" i="8"/>
  <c r="CAG1331" i="8"/>
  <c r="CAV1331" i="8"/>
  <c r="CBM1331" i="8"/>
  <c r="CBN1331" i="8" s="1"/>
  <c r="CCB1331" i="8"/>
  <c r="CCS1331" i="8"/>
  <c r="CDH1331" i="8"/>
  <c r="CDY1331" i="8"/>
  <c r="CDZ1331" i="8" s="1"/>
  <c r="CEN1331" i="8"/>
  <c r="CFE1331" i="8"/>
  <c r="CFT1331" i="8"/>
  <c r="CGK1331" i="8"/>
  <c r="CGL1331" i="8" s="1"/>
  <c r="CGZ1331" i="8"/>
  <c r="CHQ1331" i="8"/>
  <c r="CIF1331" i="8"/>
  <c r="CIW1331" i="8"/>
  <c r="CIX1331" i="8" s="1"/>
  <c r="CJL1331" i="8"/>
  <c r="CKC1331" i="8"/>
  <c r="CKR1331" i="8"/>
  <c r="CLI1331" i="8"/>
  <c r="CLJ1331" i="8" s="1"/>
  <c r="CLX1331" i="8"/>
  <c r="CMO1331" i="8"/>
  <c r="CND1331" i="8"/>
  <c r="CNU1331" i="8"/>
  <c r="CNV1331" i="8" s="1"/>
  <c r="COJ1331" i="8"/>
  <c r="CPA1331" i="8"/>
  <c r="CPP1331" i="8"/>
  <c r="CQG1331" i="8"/>
  <c r="CQH1331" i="8" s="1"/>
  <c r="CQV1331" i="8"/>
  <c r="CRM1331" i="8"/>
  <c r="CSB1331" i="8"/>
  <c r="CSS1331" i="8"/>
  <c r="CST1331" i="8" s="1"/>
  <c r="CTH1331" i="8"/>
  <c r="CTY1331" i="8"/>
  <c r="CUN1331" i="8"/>
  <c r="CVE1331" i="8"/>
  <c r="CVF1331" i="8" s="1"/>
  <c r="CVT1331" i="8"/>
  <c r="CWK1331" i="8"/>
  <c r="CWZ1331" i="8"/>
  <c r="CXQ1331" i="8"/>
  <c r="CXR1331" i="8" s="1"/>
  <c r="CYF1331" i="8"/>
  <c r="CYW1331" i="8"/>
  <c r="CYX1331" i="8" s="1"/>
  <c r="CZH1331" i="8"/>
  <c r="CZL1331" i="8"/>
  <c r="DAC1331" i="8"/>
  <c r="DAN1331" i="8"/>
  <c r="DAR1331" i="8"/>
  <c r="DBI1331" i="8"/>
  <c r="DBJ1331" i="8" s="1"/>
  <c r="DBT1331" i="8"/>
  <c r="DBX1331" i="8"/>
  <c r="DCO1331" i="8"/>
  <c r="DCP1331" i="8" s="1"/>
  <c r="DCZ1331" i="8"/>
  <c r="DDD1331" i="8"/>
  <c r="DDU1331" i="8"/>
  <c r="DDV1331" i="8" s="1"/>
  <c r="DEF1331" i="8"/>
  <c r="DEJ1331" i="8"/>
  <c r="DFA1331" i="8"/>
  <c r="DFL1331" i="8"/>
  <c r="DFP1331" i="8"/>
  <c r="DGG1331" i="8"/>
  <c r="DGH1331" i="8" s="1"/>
  <c r="DGR1331" i="8"/>
  <c r="DGV1331" i="8"/>
  <c r="DHM1331" i="8"/>
  <c r="DHN1331" i="8" s="1"/>
  <c r="DHX1331" i="8"/>
  <c r="DIB1331" i="8"/>
  <c r="DIS1331" i="8"/>
  <c r="DIT1331" i="8" s="1"/>
  <c r="DJD1331" i="8"/>
  <c r="DJH1331" i="8"/>
  <c r="DJY1331" i="8"/>
  <c r="DKJ1331" i="8"/>
  <c r="DKN1331" i="8"/>
  <c r="DLE1331" i="8"/>
  <c r="DLF1331" i="8" s="1"/>
  <c r="DLP1331" i="8"/>
  <c r="DLT1331" i="8"/>
  <c r="DMK1331" i="8"/>
  <c r="DML1331" i="8" s="1"/>
  <c r="DMV1331" i="8"/>
  <c r="DMZ1331" i="8"/>
  <c r="DNQ1331" i="8"/>
  <c r="DNR1331" i="8" s="1"/>
  <c r="DOB1331" i="8"/>
  <c r="DOF1331" i="8"/>
  <c r="DOW1331" i="8"/>
  <c r="DPH1331" i="8"/>
  <c r="DPL1331" i="8"/>
  <c r="DQC1331" i="8"/>
  <c r="DQD1331" i="8" s="1"/>
  <c r="DQN1331" i="8"/>
  <c r="DQR1331" i="8"/>
  <c r="DRI1331" i="8"/>
  <c r="DRJ1331" i="8" s="1"/>
  <c r="DRT1331" i="8"/>
  <c r="DRX1331" i="8"/>
  <c r="DSO1331" i="8"/>
  <c r="DSP1331" i="8" s="1"/>
  <c r="DSZ1331" i="8"/>
  <c r="DTD1331" i="8"/>
  <c r="DTU1331" i="8"/>
  <c r="DUF1331" i="8"/>
  <c r="DUJ1331" i="8"/>
  <c r="DVA1331" i="8"/>
  <c r="DVB1331" i="8" s="1"/>
  <c r="DVL1331" i="8"/>
  <c r="DVP1331" i="8"/>
  <c r="DWG1331" i="8"/>
  <c r="DWH1331" i="8" s="1"/>
  <c r="DWR1331" i="8"/>
  <c r="DWV1331" i="8"/>
  <c r="DXM1331" i="8"/>
  <c r="DXN1331" i="8" s="1"/>
  <c r="DXX1331" i="8"/>
  <c r="DYB1331" i="8"/>
  <c r="DYS1331" i="8"/>
  <c r="DZD1331" i="8"/>
  <c r="DZH1331" i="8"/>
  <c r="DZY1331" i="8"/>
  <c r="DZZ1331" i="8" s="1"/>
  <c r="EAJ1331" i="8"/>
  <c r="EAN1331" i="8"/>
  <c r="EBE1331" i="8"/>
  <c r="EBF1331" i="8" s="1"/>
  <c r="EBP1331" i="8"/>
  <c r="EBT1331" i="8"/>
  <c r="ECK1331" i="8"/>
  <c r="ECL1331" i="8" s="1"/>
  <c r="ECV1331" i="8"/>
  <c r="ECZ1331" i="8"/>
  <c r="EDQ1331" i="8"/>
  <c r="EEB1331" i="8"/>
  <c r="EEF1331" i="8"/>
  <c r="EEW1331" i="8"/>
  <c r="EEX1331" i="8" s="1"/>
  <c r="EFH1331" i="8"/>
  <c r="EFL1331" i="8"/>
  <c r="EGC1331" i="8"/>
  <c r="EGD1331" i="8" s="1"/>
  <c r="EGN1331" i="8"/>
  <c r="EGR1331" i="8"/>
  <c r="EHI1331" i="8"/>
  <c r="EHJ1331" i="8" s="1"/>
  <c r="EHT1331" i="8"/>
  <c r="EHX1331" i="8"/>
  <c r="EIO1331" i="8"/>
  <c r="EIZ1331" i="8"/>
  <c r="EJD1331" i="8"/>
  <c r="EJU1331" i="8"/>
  <c r="EJV1331" i="8" s="1"/>
  <c r="EKF1331" i="8"/>
  <c r="EKJ1331" i="8"/>
  <c r="ELA1331" i="8"/>
  <c r="ELB1331" i="8" s="1"/>
  <c r="ELL1331" i="8"/>
  <c r="ELP1331" i="8"/>
  <c r="EMG1331" i="8"/>
  <c r="EMH1331" i="8" s="1"/>
  <c r="EMR1331" i="8"/>
  <c r="EMV1331" i="8"/>
  <c r="ENM1331" i="8"/>
  <c r="ENX1331" i="8"/>
  <c r="EOB1331" i="8"/>
  <c r="EOS1331" i="8"/>
  <c r="EOT1331" i="8" s="1"/>
  <c r="EPD1331" i="8"/>
  <c r="EPH1331" i="8"/>
  <c r="EPY1331" i="8"/>
  <c r="EPZ1331" i="8" s="1"/>
  <c r="EQJ1331" i="8"/>
  <c r="EQN1331" i="8"/>
  <c r="ERE1331" i="8"/>
  <c r="ERF1331" i="8" s="1"/>
  <c r="ERP1331" i="8"/>
  <c r="ERT1331" i="8"/>
  <c r="ESK1331" i="8"/>
  <c r="ESV1331" i="8"/>
  <c r="ESZ1331" i="8"/>
  <c r="ETQ1331" i="8"/>
  <c r="ETR1331" i="8" s="1"/>
  <c r="EUB1331" i="8"/>
  <c r="EUF1331" i="8"/>
  <c r="EUW1331" i="8"/>
  <c r="EUX1331" i="8" s="1"/>
  <c r="EVH1331" i="8"/>
  <c r="EVL1331" i="8"/>
  <c r="EWC1331" i="8"/>
  <c r="EWD1331" i="8" s="1"/>
  <c r="EWN1331" i="8"/>
  <c r="EWR1331" i="8"/>
  <c r="EXI1331" i="8"/>
  <c r="EXT1331" i="8"/>
  <c r="EXX1331" i="8"/>
  <c r="EYO1331" i="8"/>
  <c r="EYP1331" i="8" s="1"/>
  <c r="EYZ1331" i="8"/>
  <c r="EZD1331" i="8"/>
  <c r="EZU1331" i="8"/>
  <c r="EZV1331" i="8" s="1"/>
  <c r="FAF1331" i="8"/>
  <c r="FAJ1331" i="8"/>
  <c r="FBA1331" i="8"/>
  <c r="FBB1331" i="8" s="1"/>
  <c r="FBL1331" i="8"/>
  <c r="FBP1331" i="8"/>
  <c r="FCG1331" i="8"/>
  <c r="FCR1331" i="8"/>
  <c r="FCV1331" i="8"/>
  <c r="FDM1331" i="8"/>
  <c r="FDN1331" i="8" s="1"/>
  <c r="FDX1331" i="8"/>
  <c r="FEB1331" i="8"/>
  <c r="FES1331" i="8"/>
  <c r="FET1331" i="8" s="1"/>
  <c r="FFD1331" i="8"/>
  <c r="FFH1331" i="8"/>
  <c r="FFY1331" i="8"/>
  <c r="FFZ1331" i="8" s="1"/>
  <c r="FGJ1331" i="8"/>
  <c r="FGN1331" i="8"/>
  <c r="FHE1331" i="8"/>
  <c r="FHP1331" i="8"/>
  <c r="FHT1331" i="8"/>
  <c r="FIK1331" i="8"/>
  <c r="FIL1331" i="8" s="1"/>
  <c r="FIV1331" i="8"/>
  <c r="FIZ1331" i="8"/>
  <c r="FJQ1331" i="8"/>
  <c r="FJR1331" i="8" s="1"/>
  <c r="FKB1331" i="8"/>
  <c r="FKF1331" i="8"/>
  <c r="FKW1331" i="8"/>
  <c r="FKX1331" i="8" s="1"/>
  <c r="FLH1331" i="8"/>
  <c r="FLL1331" i="8"/>
  <c r="FLY1331" i="8"/>
  <c r="FMC1331" i="8"/>
  <c r="FMD1331" i="8" s="1"/>
  <c r="FMN1331" i="8"/>
  <c r="FMR1331" i="8"/>
  <c r="FNE1331" i="8"/>
  <c r="FNI1331" i="8"/>
  <c r="FNJ1331" i="8" s="1"/>
  <c r="FNT1331" i="8"/>
  <c r="FNX1331" i="8"/>
  <c r="FOK1331" i="8"/>
  <c r="FOO1331" i="8"/>
  <c r="FOP1331" i="8" s="1"/>
  <c r="FOZ1331" i="8"/>
  <c r="FPD1331" i="8"/>
  <c r="FPQ1331" i="8"/>
  <c r="FPU1331" i="8"/>
  <c r="FPV1331" i="8" s="1"/>
  <c r="FQF1331" i="8"/>
  <c r="FQJ1331" i="8"/>
  <c r="FQW1331" i="8"/>
  <c r="FRA1331" i="8"/>
  <c r="FRB1331" i="8" s="1"/>
  <c r="FRL1331" i="8"/>
  <c r="FRP1331" i="8"/>
  <c r="FSC1331" i="8"/>
  <c r="FSG1331" i="8"/>
  <c r="FSH1331" i="8" s="1"/>
  <c r="FSR1331" i="8"/>
  <c r="FSV1331" i="8"/>
  <c r="FTI1331" i="8"/>
  <c r="FTM1331" i="8"/>
  <c r="FTN1331" i="8" s="1"/>
  <c r="FTX1331" i="8"/>
  <c r="FUB1331" i="8"/>
  <c r="FUO1331" i="8"/>
  <c r="FUS1331" i="8"/>
  <c r="FUT1331" i="8" s="1"/>
  <c r="FVD1331" i="8"/>
  <c r="FVH1331" i="8"/>
  <c r="FVU1331" i="8"/>
  <c r="FVY1331" i="8"/>
  <c r="FVZ1331" i="8" s="1"/>
  <c r="FWJ1331" i="8"/>
  <c r="FWN1331" i="8"/>
  <c r="FXA1331" i="8"/>
  <c r="FXE1331" i="8"/>
  <c r="FXF1331" i="8" s="1"/>
  <c r="FXP1331" i="8"/>
  <c r="FXT1331" i="8"/>
  <c r="FYG1331" i="8"/>
  <c r="FYK1331" i="8"/>
  <c r="FYL1331" i="8" s="1"/>
  <c r="FYV1331" i="8"/>
  <c r="FYZ1331" i="8"/>
  <c r="FZM1331" i="8"/>
  <c r="FZQ1331" i="8"/>
  <c r="FZR1331" i="8" s="1"/>
  <c r="GAB1331" i="8"/>
  <c r="GAF1331" i="8"/>
  <c r="GAS1331" i="8"/>
  <c r="GAW1331" i="8"/>
  <c r="GAX1331" i="8" s="1"/>
  <c r="GBH1331" i="8"/>
  <c r="GBL1331" i="8"/>
  <c r="GBY1331" i="8"/>
  <c r="GCC1331" i="8"/>
  <c r="GCD1331" i="8" s="1"/>
  <c r="GCN1331" i="8"/>
  <c r="GCR1331" i="8"/>
  <c r="GDE1331" i="8"/>
  <c r="GDI1331" i="8"/>
  <c r="GDJ1331" i="8" s="1"/>
  <c r="GDT1331" i="8"/>
  <c r="GDX1331" i="8"/>
  <c r="GEK1331" i="8"/>
  <c r="GEO1331" i="8"/>
  <c r="GEP1331" i="8" s="1"/>
  <c r="GEZ1331" i="8"/>
  <c r="GFD1331" i="8"/>
  <c r="GFQ1331" i="8"/>
  <c r="GFU1331" i="8"/>
  <c r="GFV1331" i="8" s="1"/>
  <c r="GGF1331" i="8"/>
  <c r="GGJ1331" i="8"/>
  <c r="GGW1331" i="8"/>
  <c r="GHA1331" i="8"/>
  <c r="GHB1331" i="8" s="1"/>
  <c r="GHL1331" i="8"/>
  <c r="GHP1331" i="8"/>
  <c r="GIC1331" i="8"/>
  <c r="GIG1331" i="8"/>
  <c r="GIH1331" i="8" s="1"/>
  <c r="GIR1331" i="8"/>
  <c r="GIV1331" i="8"/>
  <c r="GJI1331" i="8"/>
  <c r="GJM1331" i="8"/>
  <c r="GJN1331" i="8" s="1"/>
  <c r="GJX1331" i="8"/>
  <c r="GKB1331" i="8"/>
  <c r="GKO1331" i="8"/>
  <c r="GKS1331" i="8"/>
  <c r="GKT1331" i="8" s="1"/>
  <c r="GLD1331" i="8"/>
  <c r="GLH1331" i="8"/>
  <c r="GLU1331" i="8"/>
  <c r="GLY1331" i="8"/>
  <c r="GLZ1331" i="8" s="1"/>
  <c r="GMJ1331" i="8"/>
  <c r="GMN1331" i="8"/>
  <c r="GNA1331" i="8"/>
  <c r="GNE1331" i="8"/>
  <c r="GNF1331" i="8" s="1"/>
  <c r="GNP1331" i="8"/>
  <c r="GNT1331" i="8"/>
  <c r="GOG1331" i="8"/>
  <c r="GOK1331" i="8"/>
  <c r="GOL1331" i="8" s="1"/>
  <c r="GOV1331" i="8"/>
  <c r="GOZ1331" i="8"/>
  <c r="GPM1331" i="8"/>
  <c r="GPQ1331" i="8"/>
  <c r="GPR1331" i="8" s="1"/>
  <c r="GQB1331" i="8"/>
  <c r="GQF1331" i="8"/>
  <c r="GQS1331" i="8"/>
  <c r="GQW1331" i="8"/>
  <c r="GQX1331" i="8" s="1"/>
  <c r="GRH1331" i="8"/>
  <c r="GRL1331" i="8"/>
  <c r="GRY1331" i="8"/>
  <c r="GSC1331" i="8"/>
  <c r="GSD1331" i="8" s="1"/>
  <c r="GSN1331" i="8"/>
  <c r="GSR1331" i="8"/>
  <c r="GTE1331" i="8"/>
  <c r="GTI1331" i="8"/>
  <c r="GTJ1331" i="8" s="1"/>
  <c r="GTT1331" i="8"/>
  <c r="GTX1331" i="8"/>
  <c r="GUK1331" i="8"/>
  <c r="GUO1331" i="8"/>
  <c r="GUP1331" i="8" s="1"/>
  <c r="GUZ1331" i="8"/>
  <c r="GVD1331" i="8"/>
  <c r="GVQ1331" i="8"/>
  <c r="GVU1331" i="8"/>
  <c r="GVV1331" i="8" s="1"/>
  <c r="GWF1331" i="8"/>
  <c r="GWJ1331" i="8"/>
  <c r="GWW1331" i="8"/>
  <c r="GXA1331" i="8"/>
  <c r="GXB1331" i="8" s="1"/>
  <c r="GXL1331" i="8"/>
  <c r="GXP1331" i="8"/>
  <c r="GYC1331" i="8"/>
  <c r="GYG1331" i="8"/>
  <c r="GYH1331" i="8" s="1"/>
  <c r="GYR1331" i="8"/>
  <c r="GYV1331" i="8"/>
  <c r="GZI1331" i="8"/>
  <c r="GZM1331" i="8"/>
  <c r="GZN1331" i="8" s="1"/>
  <c r="GZX1331" i="8"/>
  <c r="HAB1331" i="8"/>
  <c r="HAO1331" i="8"/>
  <c r="HAS1331" i="8"/>
  <c r="HAT1331" i="8" s="1"/>
  <c r="HBD1331" i="8"/>
  <c r="HBH1331" i="8"/>
  <c r="HBU1331" i="8"/>
  <c r="HBY1331" i="8"/>
  <c r="HBZ1331" i="8" s="1"/>
  <c r="HCJ1331" i="8"/>
  <c r="HCN1331" i="8"/>
  <c r="HDA1331" i="8"/>
  <c r="HDE1331" i="8"/>
  <c r="HDF1331" i="8" s="1"/>
  <c r="HDP1331" i="8"/>
  <c r="HDT1331" i="8"/>
  <c r="HEG1331" i="8"/>
  <c r="HEK1331" i="8"/>
  <c r="HEL1331" i="8" s="1"/>
  <c r="HEV1331" i="8"/>
  <c r="HEZ1331" i="8"/>
  <c r="HFM1331" i="8"/>
  <c r="HFQ1331" i="8"/>
  <c r="HFR1331" i="8" s="1"/>
  <c r="HGB1331" i="8"/>
  <c r="HGF1331" i="8"/>
  <c r="HGS1331" i="8"/>
  <c r="HGW1331" i="8"/>
  <c r="HGX1331" i="8" s="1"/>
  <c r="HHH1331" i="8"/>
  <c r="HHL1331" i="8"/>
  <c r="HHY1331" i="8"/>
  <c r="HIC1331" i="8"/>
  <c r="HID1331" i="8" s="1"/>
  <c r="HIN1331" i="8"/>
  <c r="HIR1331" i="8"/>
  <c r="HJE1331" i="8"/>
  <c r="HJI1331" i="8"/>
  <c r="HJJ1331" i="8" s="1"/>
  <c r="HJT1331" i="8"/>
  <c r="HJX1331" i="8"/>
  <c r="HKK1331" i="8"/>
  <c r="HKO1331" i="8"/>
  <c r="HKP1331" i="8" s="1"/>
  <c r="HKZ1331" i="8"/>
  <c r="HLD1331" i="8"/>
  <c r="HLQ1331" i="8"/>
  <c r="HLU1331" i="8"/>
  <c r="HLV1331" i="8" s="1"/>
  <c r="HMF1331" i="8"/>
  <c r="HMJ1331" i="8"/>
  <c r="HMW1331" i="8"/>
  <c r="HNA1331" i="8"/>
  <c r="HNB1331" i="8" s="1"/>
  <c r="HNL1331" i="8"/>
  <c r="HNP1331" i="8"/>
  <c r="HOC1331" i="8"/>
  <c r="HOG1331" i="8"/>
  <c r="HOH1331" i="8" s="1"/>
  <c r="HOR1331" i="8"/>
  <c r="HOV1331" i="8"/>
  <c r="HPI1331" i="8"/>
  <c r="HPM1331" i="8"/>
  <c r="HPN1331" i="8" s="1"/>
  <c r="HPX1331" i="8"/>
  <c r="HQB1331" i="8"/>
  <c r="HQO1331" i="8"/>
  <c r="HQS1331" i="8"/>
  <c r="HQT1331" i="8" s="1"/>
  <c r="HRD1331" i="8"/>
  <c r="HRH1331" i="8"/>
  <c r="HRU1331" i="8"/>
  <c r="HRY1331" i="8"/>
  <c r="HRZ1331" i="8" s="1"/>
  <c r="HSJ1331" i="8"/>
  <c r="HSN1331" i="8"/>
  <c r="HTA1331" i="8"/>
  <c r="HTE1331" i="8"/>
  <c r="HTF1331" i="8" s="1"/>
  <c r="HTP1331" i="8"/>
  <c r="HTT1331" i="8"/>
  <c r="HUG1331" i="8"/>
  <c r="HUK1331" i="8"/>
  <c r="HUL1331" i="8" s="1"/>
  <c r="HUV1331" i="8"/>
  <c r="HUZ1331" i="8"/>
  <c r="HVM1331" i="8"/>
  <c r="HVQ1331" i="8"/>
  <c r="HVR1331" i="8" s="1"/>
  <c r="HWB1331" i="8"/>
  <c r="HWF1331" i="8"/>
  <c r="HWS1331" i="8"/>
  <c r="HWW1331" i="8"/>
  <c r="HWX1331" i="8" s="1"/>
  <c r="HXH1331" i="8"/>
  <c r="HXL1331" i="8"/>
  <c r="HXY1331" i="8"/>
  <c r="HYC1331" i="8"/>
  <c r="HYD1331" i="8" s="1"/>
  <c r="HYN1331" i="8"/>
  <c r="HYR1331" i="8"/>
  <c r="HZE1331" i="8"/>
  <c r="HZI1331" i="8"/>
  <c r="HZJ1331" i="8" s="1"/>
  <c r="HZT1331" i="8"/>
  <c r="HZX1331" i="8"/>
  <c r="IAK1331" i="8"/>
  <c r="IAO1331" i="8"/>
  <c r="IAP1331" i="8" s="1"/>
  <c r="IAZ1331" i="8"/>
  <c r="IBD1331" i="8"/>
  <c r="IBQ1331" i="8"/>
  <c r="IBU1331" i="8"/>
  <c r="IBV1331" i="8" s="1"/>
  <c r="ICF1331" i="8"/>
  <c r="ICJ1331" i="8"/>
  <c r="ICW1331" i="8"/>
  <c r="IDA1331" i="8"/>
  <c r="IDB1331" i="8" s="1"/>
  <c r="IDL1331" i="8"/>
  <c r="IDP1331" i="8"/>
  <c r="IEC1331" i="8"/>
  <c r="IEG1331" i="8"/>
  <c r="IEH1331" i="8" s="1"/>
  <c r="IER1331" i="8"/>
  <c r="IEV1331" i="8"/>
  <c r="IFI1331" i="8"/>
  <c r="IFM1331" i="8"/>
  <c r="IFN1331" i="8" s="1"/>
  <c r="IFX1331" i="8"/>
  <c r="IGB1331" i="8"/>
  <c r="IGO1331" i="8"/>
  <c r="IGS1331" i="8"/>
  <c r="IGT1331" i="8" s="1"/>
  <c r="IHD1331" i="8"/>
  <c r="IHH1331" i="8"/>
  <c r="IHU1331" i="8"/>
  <c r="IHY1331" i="8"/>
  <c r="IHZ1331" i="8" s="1"/>
  <c r="IIJ1331" i="8"/>
  <c r="IIN1331" i="8"/>
  <c r="IJA1331" i="8"/>
  <c r="IJE1331" i="8"/>
  <c r="IJF1331" i="8" s="1"/>
  <c r="IJP1331" i="8"/>
  <c r="IJT1331" i="8"/>
  <c r="IKG1331" i="8"/>
  <c r="IKK1331" i="8"/>
  <c r="IKL1331" i="8" s="1"/>
  <c r="IKV1331" i="8"/>
  <c r="IKZ1331" i="8"/>
  <c r="ILM1331" i="8"/>
  <c r="ILQ1331" i="8"/>
  <c r="ILR1331" i="8" s="1"/>
  <c r="IMB1331" i="8"/>
  <c r="IMF1331" i="8"/>
  <c r="IMS1331" i="8"/>
  <c r="IMW1331" i="8"/>
  <c r="IMX1331" i="8" s="1"/>
  <c r="INH1331" i="8"/>
  <c r="INL1331" i="8"/>
  <c r="INY1331" i="8"/>
  <c r="IOC1331" i="8"/>
  <c r="IOD1331" i="8" s="1"/>
  <c r="ION1331" i="8"/>
  <c r="IOR1331" i="8"/>
  <c r="IPE1331" i="8"/>
  <c r="IPI1331" i="8"/>
  <c r="IPJ1331" i="8" s="1"/>
  <c r="IPT1331" i="8"/>
  <c r="IPX1331" i="8"/>
  <c r="IQK1331" i="8"/>
  <c r="IQO1331" i="8"/>
  <c r="IQP1331" i="8" s="1"/>
  <c r="IQZ1331" i="8"/>
  <c r="IRD1331" i="8"/>
  <c r="IRQ1331" i="8"/>
  <c r="IRU1331" i="8"/>
  <c r="IRV1331" i="8" s="1"/>
  <c r="ISF1331" i="8"/>
  <c r="ISJ1331" i="8"/>
  <c r="ISW1331" i="8"/>
  <c r="ITA1331" i="8"/>
  <c r="ITB1331" i="8" s="1"/>
  <c r="ITL1331" i="8"/>
  <c r="ITP1331" i="8"/>
  <c r="IUC1331" i="8"/>
  <c r="IUG1331" i="8"/>
  <c r="IUH1331" i="8" s="1"/>
  <c r="IUR1331" i="8"/>
  <c r="IUV1331" i="8"/>
  <c r="IVI1331" i="8"/>
  <c r="IVM1331" i="8"/>
  <c r="IVN1331" i="8" s="1"/>
  <c r="IVX1331" i="8"/>
  <c r="IWB1331" i="8"/>
  <c r="IWO1331" i="8"/>
  <c r="IWS1331" i="8"/>
  <c r="IWT1331" i="8" s="1"/>
  <c r="IXD1331" i="8"/>
  <c r="IXH1331" i="8"/>
  <c r="IXU1331" i="8"/>
  <c r="IXY1331" i="8"/>
  <c r="IXZ1331" i="8" s="1"/>
  <c r="IYJ1331" i="8"/>
  <c r="IYN1331" i="8"/>
  <c r="IZA1331" i="8"/>
  <c r="IZE1331" i="8"/>
  <c r="IZF1331" i="8" s="1"/>
  <c r="IZP1331" i="8"/>
  <c r="IZT1331" i="8"/>
  <c r="JAG1331" i="8"/>
  <c r="JAK1331" i="8"/>
  <c r="JAL1331" i="8" s="1"/>
  <c r="JAV1331" i="8"/>
  <c r="JAZ1331" i="8"/>
  <c r="JBM1331" i="8"/>
  <c r="JBQ1331" i="8"/>
  <c r="JBR1331" i="8" s="1"/>
  <c r="JCB1331" i="8"/>
  <c r="JCF1331" i="8"/>
  <c r="JCS1331" i="8"/>
  <c r="JCW1331" i="8"/>
  <c r="JCX1331" i="8" s="1"/>
  <c r="JDH1331" i="8"/>
  <c r="JDL1331" i="8"/>
  <c r="JDY1331" i="8"/>
  <c r="JEC1331" i="8"/>
  <c r="JED1331" i="8" s="1"/>
  <c r="JEN1331" i="8"/>
  <c r="JER1331" i="8"/>
  <c r="JFE1331" i="8"/>
  <c r="JFI1331" i="8"/>
  <c r="JFJ1331" i="8" s="1"/>
  <c r="JFT1331" i="8"/>
  <c r="JFX1331" i="8"/>
  <c r="JGK1331" i="8"/>
  <c r="JGO1331" i="8"/>
  <c r="JGP1331" i="8" s="1"/>
  <c r="JGZ1331" i="8"/>
  <c r="JHD1331" i="8"/>
  <c r="JHQ1331" i="8"/>
  <c r="JHU1331" i="8"/>
  <c r="JHV1331" i="8" s="1"/>
  <c r="JIF1331" i="8"/>
  <c r="JIJ1331" i="8"/>
  <c r="JIW1331" i="8"/>
  <c r="JJA1331" i="8"/>
  <c r="JJB1331" i="8" s="1"/>
  <c r="JJL1331" i="8"/>
  <c r="JJP1331" i="8"/>
  <c r="JKC1331" i="8"/>
  <c r="JKG1331" i="8"/>
  <c r="JKH1331" i="8" s="1"/>
  <c r="JKR1331" i="8"/>
  <c r="JKV1331" i="8"/>
  <c r="JLI1331" i="8"/>
  <c r="JLM1331" i="8"/>
  <c r="JLN1331" i="8" s="1"/>
  <c r="JLX1331" i="8"/>
  <c r="JMB1331" i="8"/>
  <c r="JMO1331" i="8"/>
  <c r="JMS1331" i="8"/>
  <c r="JMT1331" i="8" s="1"/>
  <c r="JND1331" i="8"/>
  <c r="JNH1331" i="8"/>
  <c r="JNU1331" i="8"/>
  <c r="JNY1331" i="8"/>
  <c r="JNZ1331" i="8" s="1"/>
  <c r="JOJ1331" i="8"/>
  <c r="JON1331" i="8"/>
  <c r="JPA1331" i="8"/>
  <c r="JPE1331" i="8"/>
  <c r="JPF1331" i="8" s="1"/>
  <c r="JPP1331" i="8"/>
  <c r="JPT1331" i="8"/>
  <c r="JQG1331" i="8"/>
  <c r="JQK1331" i="8"/>
  <c r="JQL1331" i="8" s="1"/>
  <c r="JQV1331" i="8"/>
  <c r="JQZ1331" i="8"/>
  <c r="JRM1331" i="8"/>
  <c r="JRQ1331" i="8"/>
  <c r="JRR1331" i="8" s="1"/>
  <c r="JSB1331" i="8"/>
  <c r="JSF1331" i="8"/>
  <c r="JSS1331" i="8"/>
  <c r="JSW1331" i="8"/>
  <c r="JSX1331" i="8" s="1"/>
  <c r="JTH1331" i="8"/>
  <c r="JTL1331" i="8"/>
  <c r="JTY1331" i="8"/>
  <c r="JUC1331" i="8"/>
  <c r="JUD1331" i="8" s="1"/>
  <c r="JUN1331" i="8"/>
  <c r="JUR1331" i="8"/>
  <c r="JVE1331" i="8"/>
  <c r="JVI1331" i="8"/>
  <c r="JVJ1331" i="8" s="1"/>
  <c r="JVT1331" i="8"/>
  <c r="JVX1331" i="8"/>
  <c r="JWK1331" i="8"/>
  <c r="JWO1331" i="8"/>
  <c r="JWP1331" i="8" s="1"/>
  <c r="JWZ1331" i="8"/>
  <c r="JXD1331" i="8"/>
  <c r="JXQ1331" i="8"/>
  <c r="JXU1331" i="8"/>
  <c r="JXV1331" i="8" s="1"/>
  <c r="JYF1331" i="8"/>
  <c r="JYJ1331" i="8"/>
  <c r="JYW1331" i="8"/>
  <c r="JZA1331" i="8"/>
  <c r="JZB1331" i="8" s="1"/>
  <c r="JZL1331" i="8"/>
  <c r="JZP1331" i="8"/>
  <c r="KAC1331" i="8"/>
  <c r="KAG1331" i="8"/>
  <c r="KAH1331" i="8" s="1"/>
  <c r="KAR1331" i="8"/>
  <c r="KAV1331" i="8"/>
  <c r="KBI1331" i="8"/>
  <c r="KBM1331" i="8"/>
  <c r="KBN1331" i="8" s="1"/>
  <c r="KBX1331" i="8"/>
  <c r="KCB1331" i="8"/>
  <c r="KCO1331" i="8"/>
  <c r="KCS1331" i="8"/>
  <c r="KCT1331" i="8" s="1"/>
  <c r="KDD1331" i="8"/>
  <c r="KDH1331" i="8"/>
  <c r="KDU1331" i="8"/>
  <c r="KDY1331" i="8"/>
  <c r="KDZ1331" i="8" s="1"/>
  <c r="KEJ1331" i="8"/>
  <c r="KEN1331" i="8"/>
  <c r="KFA1331" i="8"/>
  <c r="KFE1331" i="8"/>
  <c r="KFF1331" i="8" s="1"/>
  <c r="KFP1331" i="8"/>
  <c r="KFT1331" i="8"/>
  <c r="KGG1331" i="8"/>
  <c r="KGK1331" i="8"/>
  <c r="KGL1331" i="8" s="1"/>
  <c r="KGV1331" i="8"/>
  <c r="KGZ1331" i="8"/>
  <c r="KHM1331" i="8"/>
  <c r="KHQ1331" i="8"/>
  <c r="KHR1331" i="8" s="1"/>
  <c r="KIB1331" i="8"/>
  <c r="KIF1331" i="8"/>
  <c r="KIS1331" i="8"/>
  <c r="KIW1331" i="8"/>
  <c r="KIX1331" i="8" s="1"/>
  <c r="KJH1331" i="8"/>
  <c r="KJL1331" i="8"/>
  <c r="KJY1331" i="8"/>
  <c r="KKC1331" i="8"/>
  <c r="KKD1331" i="8" s="1"/>
  <c r="KKN1331" i="8"/>
  <c r="KKR1331" i="8"/>
  <c r="KLE1331" i="8"/>
  <c r="KLI1331" i="8"/>
  <c r="KLJ1331" i="8" s="1"/>
  <c r="KLT1331" i="8"/>
  <c r="KLX1331" i="8"/>
  <c r="KMK1331" i="8"/>
  <c r="KMO1331" i="8"/>
  <c r="KMP1331" i="8" s="1"/>
  <c r="KMZ1331" i="8"/>
  <c r="KND1331" i="8"/>
  <c r="KNQ1331" i="8"/>
  <c r="KNU1331" i="8"/>
  <c r="KNV1331" i="8" s="1"/>
  <c r="KOF1331" i="8"/>
  <c r="KOJ1331" i="8"/>
  <c r="KOW1331" i="8"/>
  <c r="KPA1331" i="8"/>
  <c r="KPB1331" i="8" s="1"/>
  <c r="KPL1331" i="8"/>
  <c r="KPP1331" i="8"/>
  <c r="KQC1331" i="8"/>
  <c r="KQG1331" i="8"/>
  <c r="KQH1331" i="8" s="1"/>
  <c r="KQR1331" i="8"/>
  <c r="KQV1331" i="8"/>
  <c r="KRI1331" i="8"/>
  <c r="KRM1331" i="8"/>
  <c r="KRN1331" i="8" s="1"/>
  <c r="KRX1331" i="8"/>
  <c r="KSB1331" i="8"/>
  <c r="KSO1331" i="8"/>
  <c r="KSS1331" i="8"/>
  <c r="KST1331" i="8" s="1"/>
  <c r="KTD1331" i="8"/>
  <c r="KTH1331" i="8"/>
  <c r="KTU1331" i="8"/>
  <c r="KTY1331" i="8"/>
  <c r="KTZ1331" i="8" s="1"/>
  <c r="KUJ1331" i="8"/>
  <c r="KUN1331" i="8"/>
  <c r="KVA1331" i="8"/>
  <c r="KVE1331" i="8"/>
  <c r="KVF1331" i="8" s="1"/>
  <c r="KVP1331" i="8"/>
  <c r="KVT1331" i="8"/>
  <c r="KWG1331" i="8"/>
  <c r="KWK1331" i="8"/>
  <c r="KWL1331" i="8" s="1"/>
  <c r="KWV1331" i="8"/>
  <c r="KWZ1331" i="8"/>
  <c r="KXM1331" i="8"/>
  <c r="KXQ1331" i="8"/>
  <c r="KXR1331" i="8" s="1"/>
  <c r="KYB1331" i="8"/>
  <c r="KYF1331" i="8"/>
  <c r="KYS1331" i="8"/>
  <c r="KYW1331" i="8"/>
  <c r="KYX1331" i="8" s="1"/>
  <c r="KZH1331" i="8"/>
  <c r="KZL1331" i="8"/>
  <c r="KZY1331" i="8"/>
  <c r="LAC1331" i="8"/>
  <c r="LAD1331" i="8" s="1"/>
  <c r="LAN1331" i="8"/>
  <c r="LAR1331" i="8"/>
  <c r="LBE1331" i="8"/>
  <c r="LBI1331" i="8"/>
  <c r="LBJ1331" i="8" s="1"/>
  <c r="LBT1331" i="8"/>
  <c r="LBX1331" i="8"/>
  <c r="LCK1331" i="8"/>
  <c r="LCO1331" i="8"/>
  <c r="LCP1331" i="8" s="1"/>
  <c r="LCZ1331" i="8"/>
  <c r="LDD1331" i="8"/>
  <c r="LDQ1331" i="8"/>
  <c r="LDU1331" i="8"/>
  <c r="LDV1331" i="8" s="1"/>
  <c r="LEF1331" i="8"/>
  <c r="LEJ1331" i="8"/>
  <c r="LEW1331" i="8"/>
  <c r="LFA1331" i="8"/>
  <c r="LFB1331" i="8" s="1"/>
  <c r="LFL1331" i="8"/>
  <c r="LFP1331" i="8"/>
  <c r="LGC1331" i="8"/>
  <c r="LGG1331" i="8"/>
  <c r="LGH1331" i="8" s="1"/>
  <c r="LGR1331" i="8"/>
  <c r="LGV1331" i="8"/>
  <c r="LHI1331" i="8"/>
  <c r="LHM1331" i="8"/>
  <c r="LHN1331" i="8" s="1"/>
  <c r="LHX1331" i="8"/>
  <c r="LIB1331" i="8"/>
  <c r="LIO1331" i="8"/>
  <c r="LIS1331" i="8"/>
  <c r="LIT1331" i="8" s="1"/>
  <c r="LJD1331" i="8"/>
  <c r="LJH1331" i="8"/>
  <c r="LJU1331" i="8"/>
  <c r="LJY1331" i="8"/>
  <c r="LJZ1331" i="8" s="1"/>
  <c r="LKJ1331" i="8"/>
  <c r="LKN1331" i="8"/>
  <c r="LLA1331" i="8"/>
  <c r="LLE1331" i="8"/>
  <c r="LLF1331" i="8" s="1"/>
  <c r="LLP1331" i="8"/>
  <c r="LLT1331" i="8"/>
  <c r="LMG1331" i="8"/>
  <c r="LMK1331" i="8"/>
  <c r="LML1331" i="8" s="1"/>
  <c r="LMV1331" i="8"/>
  <c r="LMZ1331" i="8"/>
  <c r="LNM1331" i="8"/>
  <c r="LNQ1331" i="8"/>
  <c r="LNR1331" i="8" s="1"/>
  <c r="LOB1331" i="8"/>
  <c r="LOF1331" i="8"/>
  <c r="LOS1331" i="8"/>
  <c r="LOW1331" i="8"/>
  <c r="LOX1331" i="8" s="1"/>
  <c r="LPH1331" i="8"/>
  <c r="LPL1331" i="8"/>
  <c r="LPY1331" i="8"/>
  <c r="LQC1331" i="8"/>
  <c r="LQD1331" i="8" s="1"/>
  <c r="LQN1331" i="8"/>
  <c r="LQR1331" i="8"/>
  <c r="LRE1331" i="8"/>
  <c r="LRI1331" i="8"/>
  <c r="LRJ1331" i="8" s="1"/>
  <c r="LRT1331" i="8"/>
  <c r="LRX1331" i="8"/>
  <c r="LSK1331" i="8"/>
  <c r="LSO1331" i="8"/>
  <c r="LSP1331" i="8" s="1"/>
  <c r="LSZ1331" i="8"/>
  <c r="LTD1331" i="8"/>
  <c r="LTQ1331" i="8"/>
  <c r="LTU1331" i="8"/>
  <c r="LTV1331" i="8" s="1"/>
  <c r="LUF1331" i="8"/>
  <c r="LUJ1331" i="8"/>
  <c r="LUW1331" i="8"/>
  <c r="LVA1331" i="8"/>
  <c r="LVB1331" i="8" s="1"/>
  <c r="LVL1331" i="8"/>
  <c r="LVP1331" i="8"/>
  <c r="LWC1331" i="8"/>
  <c r="LWG1331" i="8"/>
  <c r="LWH1331" i="8" s="1"/>
  <c r="LWR1331" i="8"/>
  <c r="LWV1331" i="8"/>
  <c r="LXI1331" i="8"/>
  <c r="LXM1331" i="8"/>
  <c r="LXN1331" i="8" s="1"/>
  <c r="LXX1331" i="8"/>
  <c r="LYB1331" i="8"/>
  <c r="LYO1331" i="8"/>
  <c r="LYS1331" i="8"/>
  <c r="LYT1331" i="8" s="1"/>
  <c r="LZD1331" i="8"/>
  <c r="LZH1331" i="8"/>
  <c r="LZU1331" i="8"/>
  <c r="LZY1331" i="8"/>
  <c r="LZZ1331" i="8" s="1"/>
  <c r="MAJ1331" i="8"/>
  <c r="MAN1331" i="8"/>
  <c r="MBA1331" i="8"/>
  <c r="MBE1331" i="8"/>
  <c r="MBF1331" i="8" s="1"/>
  <c r="MBP1331" i="8"/>
  <c r="MBT1331" i="8"/>
  <c r="MCG1331" i="8"/>
  <c r="MCK1331" i="8"/>
  <c r="MCL1331" i="8" s="1"/>
  <c r="MCV1331" i="8"/>
  <c r="MCZ1331" i="8"/>
  <c r="MDM1331" i="8"/>
  <c r="MDQ1331" i="8"/>
  <c r="MDR1331" i="8" s="1"/>
  <c r="MEB1331" i="8"/>
  <c r="MEF1331" i="8"/>
  <c r="MES1331" i="8"/>
  <c r="MEW1331" i="8"/>
  <c r="MEX1331" i="8" s="1"/>
  <c r="MFH1331" i="8"/>
  <c r="MFL1331" i="8"/>
  <c r="MFY1331" i="8"/>
  <c r="MGC1331" i="8"/>
  <c r="MGD1331" i="8" s="1"/>
  <c r="MGN1331" i="8"/>
  <c r="MGR1331" i="8"/>
  <c r="MHE1331" i="8"/>
  <c r="MHI1331" i="8"/>
  <c r="MHJ1331" i="8" s="1"/>
  <c r="MHT1331" i="8"/>
  <c r="MHX1331" i="8"/>
  <c r="MIK1331" i="8"/>
  <c r="MIO1331" i="8"/>
  <c r="MIP1331" i="8" s="1"/>
  <c r="MIZ1331" i="8"/>
  <c r="MJD1331" i="8"/>
  <c r="MJQ1331" i="8"/>
  <c r="MJU1331" i="8"/>
  <c r="MJV1331" i="8" s="1"/>
  <c r="MKF1331" i="8"/>
  <c r="MKJ1331" i="8"/>
  <c r="MKW1331" i="8"/>
  <c r="MLA1331" i="8"/>
  <c r="MLB1331" i="8" s="1"/>
  <c r="MLL1331" i="8"/>
  <c r="MLP1331" i="8"/>
  <c r="MMC1331" i="8"/>
  <c r="MMG1331" i="8"/>
  <c r="MMH1331" i="8" s="1"/>
  <c r="MMR1331" i="8"/>
  <c r="MMV1331" i="8"/>
  <c r="MNI1331" i="8"/>
  <c r="MNM1331" i="8"/>
  <c r="MNN1331" i="8" s="1"/>
  <c r="MNX1331" i="8"/>
  <c r="MOB1331" i="8"/>
  <c r="MOO1331" i="8"/>
  <c r="MOS1331" i="8"/>
  <c r="MOT1331" i="8" s="1"/>
  <c r="MPD1331" i="8"/>
  <c r="MPH1331" i="8"/>
  <c r="MPU1331" i="8"/>
  <c r="MPY1331" i="8"/>
  <c r="MPZ1331" i="8" s="1"/>
  <c r="MQJ1331" i="8"/>
  <c r="MQN1331" i="8"/>
  <c r="MRA1331" i="8"/>
  <c r="MRE1331" i="8"/>
  <c r="MRF1331" i="8" s="1"/>
  <c r="MRP1331" i="8"/>
  <c r="MRT1331" i="8"/>
  <c r="MSG1331" i="8"/>
  <c r="MSK1331" i="8"/>
  <c r="MSL1331" i="8" s="1"/>
  <c r="MSV1331" i="8"/>
  <c r="MSZ1331" i="8"/>
  <c r="MTM1331" i="8"/>
  <c r="MTQ1331" i="8"/>
  <c r="MTR1331" i="8" s="1"/>
  <c r="MUB1331" i="8"/>
  <c r="MUF1331" i="8"/>
  <c r="MUS1331" i="8"/>
  <c r="MUW1331" i="8"/>
  <c r="MUX1331" i="8" s="1"/>
  <c r="MVH1331" i="8"/>
  <c r="MVL1331" i="8"/>
  <c r="MVY1331" i="8"/>
  <c r="MWC1331" i="8"/>
  <c r="MWD1331" i="8" s="1"/>
  <c r="MWN1331" i="8"/>
  <c r="MWR1331" i="8"/>
  <c r="MXE1331" i="8"/>
  <c r="MXI1331" i="8"/>
  <c r="MXJ1331" i="8" s="1"/>
  <c r="MXT1331" i="8"/>
  <c r="MXX1331" i="8"/>
  <c r="MYK1331" i="8"/>
  <c r="MYO1331" i="8"/>
  <c r="MYP1331" i="8" s="1"/>
  <c r="MYZ1331" i="8"/>
  <c r="MZD1331" i="8"/>
  <c r="MZQ1331" i="8"/>
  <c r="MZU1331" i="8"/>
  <c r="MZV1331" i="8" s="1"/>
  <c r="NAF1331" i="8"/>
  <c r="NAJ1331" i="8"/>
  <c r="NAW1331" i="8"/>
  <c r="NBA1331" i="8"/>
  <c r="NBB1331" i="8" s="1"/>
  <c r="NBL1331" i="8"/>
  <c r="NBP1331" i="8"/>
  <c r="NCC1331" i="8"/>
  <c r="NCG1331" i="8"/>
  <c r="NCH1331" i="8" s="1"/>
  <c r="NCR1331" i="8"/>
  <c r="NCV1331" i="8"/>
  <c r="NDI1331" i="8"/>
  <c r="NDM1331" i="8"/>
  <c r="NDN1331" i="8" s="1"/>
  <c r="NDX1331" i="8"/>
  <c r="NEB1331" i="8"/>
  <c r="NEO1331" i="8"/>
  <c r="NES1331" i="8"/>
  <c r="NET1331" i="8" s="1"/>
  <c r="NFD1331" i="8"/>
  <c r="NFH1331" i="8"/>
  <c r="NFU1331" i="8"/>
  <c r="NFY1331" i="8"/>
  <c r="NFZ1331" i="8" s="1"/>
  <c r="NGJ1331" i="8"/>
  <c r="NGN1331" i="8"/>
  <c r="NHA1331" i="8"/>
  <c r="NHE1331" i="8"/>
  <c r="NHF1331" i="8" s="1"/>
  <c r="NHP1331" i="8"/>
  <c r="NHT1331" i="8"/>
  <c r="NIG1331" i="8"/>
  <c r="NIK1331" i="8"/>
  <c r="NIL1331" i="8" s="1"/>
  <c r="NIV1331" i="8"/>
  <c r="NIZ1331" i="8"/>
  <c r="NJM1331" i="8"/>
  <c r="NJQ1331" i="8"/>
  <c r="NJR1331" i="8" s="1"/>
  <c r="NKB1331" i="8"/>
  <c r="NKF1331" i="8"/>
  <c r="NKS1331" i="8"/>
  <c r="NKW1331" i="8"/>
  <c r="NKX1331" i="8" s="1"/>
  <c r="NLH1331" i="8"/>
  <c r="NLL1331" i="8"/>
  <c r="NLY1331" i="8"/>
  <c r="NMC1331" i="8"/>
  <c r="NMD1331" i="8" s="1"/>
  <c r="NMN1331" i="8"/>
  <c r="NMR1331" i="8"/>
  <c r="NNE1331" i="8"/>
  <c r="NNI1331" i="8"/>
  <c r="NNJ1331" i="8" s="1"/>
  <c r="NNT1331" i="8"/>
  <c r="NNX1331" i="8"/>
  <c r="NOK1331" i="8"/>
  <c r="NOO1331" i="8"/>
  <c r="NOP1331" i="8" s="1"/>
  <c r="NOZ1331" i="8"/>
  <c r="NPD1331" i="8"/>
  <c r="NPQ1331" i="8"/>
  <c r="NPU1331" i="8"/>
  <c r="NPV1331" i="8" s="1"/>
  <c r="NQF1331" i="8"/>
  <c r="NQJ1331" i="8"/>
  <c r="NQW1331" i="8"/>
  <c r="NRA1331" i="8"/>
  <c r="NRB1331" i="8" s="1"/>
  <c r="NRL1331" i="8"/>
  <c r="NRP1331" i="8"/>
  <c r="NSC1331" i="8"/>
  <c r="NSG1331" i="8"/>
  <c r="NSH1331" i="8" s="1"/>
  <c r="NSR1331" i="8"/>
  <c r="NSV1331" i="8"/>
  <c r="NTI1331" i="8"/>
  <c r="NTM1331" i="8"/>
  <c r="NTN1331" i="8" s="1"/>
  <c r="NTX1331" i="8"/>
  <c r="NUB1331" i="8"/>
  <c r="NUO1331" i="8"/>
  <c r="NUS1331" i="8"/>
  <c r="NUT1331" i="8" s="1"/>
  <c r="NVD1331" i="8"/>
  <c r="NVH1331" i="8"/>
  <c r="NVU1331" i="8"/>
  <c r="NVY1331" i="8"/>
  <c r="NVZ1331" i="8" s="1"/>
  <c r="NWJ1331" i="8"/>
  <c r="NWN1331" i="8"/>
  <c r="NXA1331" i="8"/>
  <c r="NXE1331" i="8"/>
  <c r="NXF1331" i="8" s="1"/>
  <c r="NXP1331" i="8"/>
  <c r="NXT1331" i="8"/>
  <c r="NYG1331" i="8"/>
  <c r="NYK1331" i="8"/>
  <c r="NYL1331" i="8" s="1"/>
  <c r="NYV1331" i="8"/>
  <c r="NYZ1331" i="8"/>
  <c r="NZM1331" i="8"/>
  <c r="NZQ1331" i="8"/>
  <c r="NZR1331" i="8" s="1"/>
  <c r="OAB1331" i="8"/>
  <c r="OAF1331" i="8"/>
  <c r="OAS1331" i="8"/>
  <c r="OAW1331" i="8"/>
  <c r="OAX1331" i="8" s="1"/>
  <c r="OBH1331" i="8"/>
  <c r="OBL1331" i="8"/>
  <c r="OBY1331" i="8"/>
  <c r="OCC1331" i="8"/>
  <c r="OCD1331" i="8" s="1"/>
  <c r="OCN1331" i="8"/>
  <c r="OCR1331" i="8"/>
  <c r="ODE1331" i="8"/>
  <c r="ODI1331" i="8"/>
  <c r="ODJ1331" i="8" s="1"/>
  <c r="ODT1331" i="8"/>
  <c r="ODX1331" i="8"/>
  <c r="OEK1331" i="8"/>
  <c r="OEO1331" i="8"/>
  <c r="OEP1331" i="8" s="1"/>
  <c r="OEZ1331" i="8"/>
  <c r="OFD1331" i="8"/>
  <c r="OFQ1331" i="8"/>
  <c r="OFU1331" i="8"/>
  <c r="OFV1331" i="8" s="1"/>
  <c r="OGF1331" i="8"/>
  <c r="OGJ1331" i="8"/>
  <c r="OGW1331" i="8"/>
  <c r="OHA1331" i="8"/>
  <c r="OHB1331" i="8" s="1"/>
  <c r="OHL1331" i="8"/>
  <c r="OHP1331" i="8"/>
  <c r="OIC1331" i="8"/>
  <c r="OIG1331" i="8"/>
  <c r="OIH1331" i="8" s="1"/>
  <c r="OIR1331" i="8"/>
  <c r="OIV1331" i="8"/>
  <c r="OJI1331" i="8"/>
  <c r="OJM1331" i="8"/>
  <c r="OJN1331" i="8" s="1"/>
  <c r="OJX1331" i="8"/>
  <c r="OKB1331" i="8"/>
  <c r="OKO1331" i="8"/>
  <c r="OKS1331" i="8"/>
  <c r="OKT1331" i="8" s="1"/>
  <c r="OLD1331" i="8"/>
  <c r="OLH1331" i="8"/>
  <c r="OLU1331" i="8"/>
  <c r="OLY1331" i="8"/>
  <c r="OLZ1331" i="8" s="1"/>
  <c r="OMJ1331" i="8"/>
  <c r="OMN1331" i="8"/>
  <c r="ONA1331" i="8"/>
  <c r="ONE1331" i="8"/>
  <c r="ONF1331" i="8" s="1"/>
  <c r="ONP1331" i="8"/>
  <c r="ONT1331" i="8"/>
  <c r="OOG1331" i="8"/>
  <c r="OOK1331" i="8"/>
  <c r="OOL1331" i="8" s="1"/>
  <c r="OOV1331" i="8"/>
  <c r="OOZ1331" i="8"/>
  <c r="OPM1331" i="8"/>
  <c r="OPQ1331" i="8"/>
  <c r="OPR1331" i="8" s="1"/>
  <c r="OQB1331" i="8"/>
  <c r="OQF1331" i="8"/>
  <c r="OQS1331" i="8"/>
  <c r="OQW1331" i="8"/>
  <c r="OQX1331" i="8" s="1"/>
  <c r="ORH1331" i="8"/>
  <c r="ORL1331" i="8"/>
  <c r="ORY1331" i="8"/>
  <c r="OSC1331" i="8"/>
  <c r="OSD1331" i="8" s="1"/>
  <c r="OSN1331" i="8"/>
  <c r="OSR1331" i="8"/>
  <c r="OTE1331" i="8"/>
  <c r="OTI1331" i="8"/>
  <c r="OTJ1331" i="8" s="1"/>
  <c r="OTT1331" i="8"/>
  <c r="OTX1331" i="8"/>
  <c r="OUK1331" i="8"/>
  <c r="OUO1331" i="8"/>
  <c r="OUP1331" i="8" s="1"/>
  <c r="OUZ1331" i="8"/>
  <c r="OVD1331" i="8"/>
  <c r="OVQ1331" i="8"/>
  <c r="OVU1331" i="8"/>
  <c r="OVV1331" i="8" s="1"/>
  <c r="OWF1331" i="8"/>
  <c r="OWJ1331" i="8"/>
  <c r="OWW1331" i="8"/>
  <c r="OXA1331" i="8"/>
  <c r="OXB1331" i="8" s="1"/>
  <c r="OXL1331" i="8"/>
  <c r="OXP1331" i="8"/>
  <c r="OYC1331" i="8"/>
  <c r="OYG1331" i="8"/>
  <c r="OYH1331" i="8" s="1"/>
  <c r="OYR1331" i="8"/>
  <c r="OYV1331" i="8"/>
  <c r="OZI1331" i="8"/>
  <c r="OZM1331" i="8"/>
  <c r="OZN1331" i="8" s="1"/>
  <c r="OZX1331" i="8"/>
  <c r="PAB1331" i="8"/>
  <c r="PAO1331" i="8"/>
  <c r="PAS1331" i="8"/>
  <c r="PAT1331" i="8" s="1"/>
  <c r="PBD1331" i="8"/>
  <c r="PBH1331" i="8"/>
  <c r="PBU1331" i="8"/>
  <c r="PBY1331" i="8"/>
  <c r="PBZ1331" i="8" s="1"/>
  <c r="PCJ1331" i="8"/>
  <c r="PCN1331" i="8"/>
  <c r="PDA1331" i="8"/>
  <c r="PDE1331" i="8"/>
  <c r="PDF1331" i="8" s="1"/>
  <c r="PDP1331" i="8"/>
  <c r="PDT1331" i="8"/>
  <c r="PEG1331" i="8"/>
  <c r="PEK1331" i="8"/>
  <c r="PEL1331" i="8" s="1"/>
  <c r="PEV1331" i="8"/>
  <c r="PEZ1331" i="8"/>
  <c r="PFM1331" i="8"/>
  <c r="PFQ1331" i="8"/>
  <c r="PFR1331" i="8" s="1"/>
  <c r="PGB1331" i="8"/>
  <c r="PGF1331" i="8"/>
  <c r="PGS1331" i="8"/>
  <c r="PGW1331" i="8"/>
  <c r="PGX1331" i="8" s="1"/>
  <c r="PHH1331" i="8"/>
  <c r="PHL1331" i="8"/>
  <c r="PHY1331" i="8"/>
  <c r="PIC1331" i="8"/>
  <c r="PID1331" i="8" s="1"/>
  <c r="PIN1331" i="8"/>
  <c r="PIR1331" i="8"/>
  <c r="PJE1331" i="8"/>
  <c r="PJI1331" i="8"/>
  <c r="PJJ1331" i="8" s="1"/>
  <c r="PJT1331" i="8"/>
  <c r="PJX1331" i="8"/>
  <c r="PKK1331" i="8"/>
  <c r="PKO1331" i="8"/>
  <c r="PKP1331" i="8" s="1"/>
  <c r="PKZ1331" i="8"/>
  <c r="PLD1331" i="8"/>
  <c r="PLQ1331" i="8"/>
  <c r="PLU1331" i="8"/>
  <c r="PLV1331" i="8" s="1"/>
  <c r="PMF1331" i="8"/>
  <c r="PMJ1331" i="8"/>
  <c r="PMW1331" i="8"/>
  <c r="PNA1331" i="8"/>
  <c r="PNB1331" i="8" s="1"/>
  <c r="PNL1331" i="8"/>
  <c r="PNP1331" i="8"/>
  <c r="POC1331" i="8"/>
  <c r="POG1331" i="8"/>
  <c r="POH1331" i="8" s="1"/>
  <c r="POR1331" i="8"/>
  <c r="POV1331" i="8"/>
  <c r="PPI1331" i="8"/>
  <c r="PPM1331" i="8"/>
  <c r="PPN1331" i="8" s="1"/>
  <c r="PPX1331" i="8"/>
  <c r="PQB1331" i="8"/>
  <c r="PQO1331" i="8"/>
  <c r="PQS1331" i="8"/>
  <c r="PQT1331" i="8" s="1"/>
  <c r="PRD1331" i="8"/>
  <c r="PRH1331" i="8"/>
  <c r="PRU1331" i="8"/>
  <c r="PRY1331" i="8"/>
  <c r="PRZ1331" i="8" s="1"/>
  <c r="PSJ1331" i="8"/>
  <c r="PSN1331" i="8"/>
  <c r="PTA1331" i="8"/>
  <c r="PTE1331" i="8"/>
  <c r="PTF1331" i="8" s="1"/>
  <c r="PTP1331" i="8"/>
  <c r="PTT1331" i="8"/>
  <c r="PUG1331" i="8"/>
  <c r="PUK1331" i="8"/>
  <c r="PUL1331" i="8" s="1"/>
  <c r="PUV1331" i="8"/>
  <c r="PUZ1331" i="8"/>
  <c r="PVM1331" i="8"/>
  <c r="PVQ1331" i="8"/>
  <c r="PVR1331" i="8" s="1"/>
  <c r="PWB1331" i="8"/>
  <c r="PWF1331" i="8"/>
  <c r="PWS1331" i="8"/>
  <c r="PWW1331" i="8"/>
  <c r="PWX1331" i="8" s="1"/>
  <c r="PXH1331" i="8"/>
  <c r="PXL1331" i="8"/>
  <c r="PXY1331" i="8"/>
  <c r="PYC1331" i="8"/>
  <c r="PYD1331" i="8" s="1"/>
  <c r="PYN1331" i="8"/>
  <c r="PYR1331" i="8"/>
  <c r="PZE1331" i="8"/>
  <c r="PZI1331" i="8"/>
  <c r="PZJ1331" i="8" s="1"/>
  <c r="PZT1331" i="8"/>
  <c r="PZX1331" i="8"/>
  <c r="QAK1331" i="8"/>
  <c r="QAO1331" i="8"/>
  <c r="QAP1331" i="8" s="1"/>
  <c r="QAZ1331" i="8"/>
  <c r="QBD1331" i="8"/>
  <c r="QBQ1331" i="8"/>
  <c r="QBU1331" i="8"/>
  <c r="QBV1331" i="8" s="1"/>
  <c r="QCF1331" i="8"/>
  <c r="QCJ1331" i="8"/>
  <c r="QCW1331" i="8"/>
  <c r="QDA1331" i="8"/>
  <c r="QDB1331" i="8" s="1"/>
  <c r="QDL1331" i="8"/>
  <c r="QDP1331" i="8"/>
  <c r="QEC1331" i="8"/>
  <c r="QEG1331" i="8"/>
  <c r="QEH1331" i="8" s="1"/>
  <c r="QER1331" i="8"/>
  <c r="QEV1331" i="8"/>
  <c r="QFI1331" i="8"/>
  <c r="QFM1331" i="8"/>
  <c r="QFN1331" i="8" s="1"/>
  <c r="QFX1331" i="8"/>
  <c r="QGB1331" i="8"/>
  <c r="QGO1331" i="8"/>
  <c r="QGS1331" i="8"/>
  <c r="QGT1331" i="8" s="1"/>
  <c r="QHD1331" i="8"/>
  <c r="QHH1331" i="8"/>
  <c r="QHU1331" i="8"/>
  <c r="QHY1331" i="8"/>
  <c r="QHZ1331" i="8" s="1"/>
  <c r="QIJ1331" i="8"/>
  <c r="QIN1331" i="8"/>
  <c r="QJA1331" i="8"/>
  <c r="QJE1331" i="8"/>
  <c r="QJF1331" i="8" s="1"/>
  <c r="QJP1331" i="8"/>
  <c r="QJT1331" i="8"/>
  <c r="QKG1331" i="8"/>
  <c r="QKK1331" i="8"/>
  <c r="QKL1331" i="8" s="1"/>
  <c r="QKV1331" i="8"/>
  <c r="QKZ1331" i="8"/>
  <c r="QLM1331" i="8"/>
  <c r="QLQ1331" i="8"/>
  <c r="QLR1331" i="8" s="1"/>
  <c r="QMB1331" i="8"/>
  <c r="QMF1331" i="8"/>
  <c r="QMS1331" i="8"/>
  <c r="QMW1331" i="8"/>
  <c r="QMX1331" i="8" s="1"/>
  <c r="QNH1331" i="8"/>
  <c r="QNL1331" i="8"/>
  <c r="QNY1331" i="8"/>
  <c r="QOC1331" i="8"/>
  <c r="QOD1331" i="8" s="1"/>
  <c r="QON1331" i="8"/>
  <c r="QOR1331" i="8"/>
  <c r="QPE1331" i="8"/>
  <c r="QPI1331" i="8"/>
  <c r="QPJ1331" i="8" s="1"/>
  <c r="QPT1331" i="8"/>
  <c r="QPX1331" i="8"/>
  <c r="QQK1331" i="8"/>
  <c r="QQO1331" i="8"/>
  <c r="QQP1331" i="8" s="1"/>
  <c r="QQZ1331" i="8"/>
  <c r="QRD1331" i="8"/>
  <c r="QRQ1331" i="8"/>
  <c r="QRU1331" i="8"/>
  <c r="QRV1331" i="8" s="1"/>
  <c r="QSF1331" i="8"/>
  <c r="QSJ1331" i="8"/>
  <c r="QSW1331" i="8"/>
  <c r="QTA1331" i="8"/>
  <c r="QTB1331" i="8" s="1"/>
  <c r="QTL1331" i="8"/>
  <c r="QTP1331" i="8"/>
  <c r="QUC1331" i="8"/>
  <c r="QUG1331" i="8"/>
  <c r="QUH1331" i="8" s="1"/>
  <c r="QUR1331" i="8"/>
  <c r="QUV1331" i="8"/>
  <c r="QVI1331" i="8"/>
  <c r="QVM1331" i="8"/>
  <c r="QVN1331" i="8" s="1"/>
  <c r="QVX1331" i="8"/>
  <c r="QWB1331" i="8"/>
  <c r="QWO1331" i="8"/>
  <c r="QWS1331" i="8"/>
  <c r="QWT1331" i="8" s="1"/>
  <c r="QXD1331" i="8"/>
  <c r="QXH1331" i="8"/>
  <c r="QXU1331" i="8"/>
  <c r="QXY1331" i="8"/>
  <c r="QXZ1331" i="8" s="1"/>
  <c r="QYJ1331" i="8"/>
  <c r="QYN1331" i="8"/>
  <c r="QZA1331" i="8"/>
  <c r="QZE1331" i="8"/>
  <c r="QZF1331" i="8" s="1"/>
  <c r="QZP1331" i="8"/>
  <c r="QZT1331" i="8"/>
  <c r="RAG1331" i="8"/>
  <c r="RAK1331" i="8"/>
  <c r="RAL1331" i="8" s="1"/>
  <c r="RAV1331" i="8"/>
  <c r="RAZ1331" i="8"/>
  <c r="RBM1331" i="8"/>
  <c r="RBQ1331" i="8"/>
  <c r="RBR1331" i="8" s="1"/>
  <c r="RCB1331" i="8"/>
  <c r="RCF1331" i="8"/>
  <c r="RCS1331" i="8"/>
  <c r="RCW1331" i="8"/>
  <c r="RCX1331" i="8" s="1"/>
  <c r="RDH1331" i="8"/>
  <c r="RDL1331" i="8"/>
  <c r="RDY1331" i="8"/>
  <c r="REC1331" i="8"/>
  <c r="RED1331" i="8" s="1"/>
  <c r="REN1331" i="8"/>
  <c r="RER1331" i="8"/>
  <c r="RFE1331" i="8"/>
  <c r="RFI1331" i="8"/>
  <c r="RFJ1331" i="8" s="1"/>
  <c r="RFT1331" i="8"/>
  <c r="RFX1331" i="8"/>
  <c r="RGK1331" i="8"/>
  <c r="RGO1331" i="8"/>
  <c r="RGP1331" i="8" s="1"/>
  <c r="RGZ1331" i="8"/>
  <c r="RHD1331" i="8"/>
  <c r="RHQ1331" i="8"/>
  <c r="RHU1331" i="8"/>
  <c r="RHV1331" i="8" s="1"/>
  <c r="RIF1331" i="8"/>
  <c r="RIJ1331" i="8"/>
  <c r="RIW1331" i="8"/>
  <c r="RJA1331" i="8"/>
  <c r="RJB1331" i="8" s="1"/>
  <c r="RJL1331" i="8"/>
  <c r="RJP1331" i="8"/>
  <c r="RKC1331" i="8"/>
  <c r="RKG1331" i="8"/>
  <c r="RKH1331" i="8" s="1"/>
  <c r="RKR1331" i="8"/>
  <c r="RKV1331" i="8"/>
  <c r="RLI1331" i="8"/>
  <c r="RLM1331" i="8"/>
  <c r="RLN1331" i="8" s="1"/>
  <c r="RLX1331" i="8"/>
  <c r="RMB1331" i="8"/>
  <c r="RMO1331" i="8"/>
  <c r="RMS1331" i="8"/>
  <c r="RMT1331" i="8" s="1"/>
  <c r="RND1331" i="8"/>
  <c r="RNH1331" i="8"/>
  <c r="RNU1331" i="8"/>
  <c r="RNY1331" i="8"/>
  <c r="RNZ1331" i="8" s="1"/>
  <c r="ROJ1331" i="8"/>
  <c r="RON1331" i="8"/>
  <c r="RPA1331" i="8"/>
  <c r="RPE1331" i="8"/>
  <c r="RPF1331" i="8" s="1"/>
  <c r="RPP1331" i="8"/>
  <c r="RPT1331" i="8"/>
  <c r="RQG1331" i="8"/>
  <c r="RQK1331" i="8"/>
  <c r="RQL1331" i="8" s="1"/>
  <c r="RQV1331" i="8"/>
  <c r="RQZ1331" i="8"/>
  <c r="RRM1331" i="8"/>
  <c r="RRQ1331" i="8"/>
  <c r="RRR1331" i="8" s="1"/>
  <c r="RSB1331" i="8"/>
  <c r="RSF1331" i="8"/>
  <c r="RSS1331" i="8"/>
  <c r="RSW1331" i="8"/>
  <c r="RSX1331" i="8" s="1"/>
  <c r="RTH1331" i="8"/>
  <c r="RTL1331" i="8"/>
  <c r="RTY1331" i="8"/>
  <c r="RUC1331" i="8"/>
  <c r="RUD1331" i="8" s="1"/>
  <c r="RUN1331" i="8"/>
  <c r="RUR1331" i="8"/>
  <c r="RVE1331" i="8"/>
  <c r="RVI1331" i="8"/>
  <c r="RVJ1331" i="8" s="1"/>
  <c r="RVT1331" i="8"/>
  <c r="RVX1331" i="8"/>
  <c r="RWK1331" i="8"/>
  <c r="RWO1331" i="8"/>
  <c r="RWP1331" i="8" s="1"/>
  <c r="RWZ1331" i="8"/>
  <c r="RXD1331" i="8"/>
  <c r="RXQ1331" i="8"/>
  <c r="RXU1331" i="8"/>
  <c r="RXV1331" i="8" s="1"/>
  <c r="RYF1331" i="8"/>
  <c r="RYJ1331" i="8"/>
  <c r="RYW1331" i="8"/>
  <c r="RZA1331" i="8"/>
  <c r="RZB1331" i="8" s="1"/>
  <c r="RZL1331" i="8"/>
  <c r="RZP1331" i="8"/>
  <c r="SAC1331" i="8"/>
  <c r="SAG1331" i="8"/>
  <c r="SAH1331" i="8" s="1"/>
  <c r="SAR1331" i="8"/>
  <c r="SAV1331" i="8"/>
  <c r="SBI1331" i="8"/>
  <c r="SBM1331" i="8"/>
  <c r="SBN1331" i="8" s="1"/>
  <c r="SBX1331" i="8"/>
  <c r="SCB1331" i="8"/>
  <c r="SCO1331" i="8"/>
  <c r="SCS1331" i="8"/>
  <c r="SCT1331" i="8" s="1"/>
  <c r="SDD1331" i="8"/>
  <c r="SDH1331" i="8"/>
  <c r="SDU1331" i="8"/>
  <c r="SDY1331" i="8"/>
  <c r="SDZ1331" i="8" s="1"/>
  <c r="SEJ1331" i="8"/>
  <c r="SEN1331" i="8"/>
  <c r="SFA1331" i="8"/>
  <c r="SFE1331" i="8"/>
  <c r="SFF1331" i="8" s="1"/>
  <c r="SFP1331" i="8"/>
  <c r="SFT1331" i="8"/>
  <c r="SGG1331" i="8"/>
  <c r="SGK1331" i="8"/>
  <c r="SGL1331" i="8" s="1"/>
  <c r="SGV1331" i="8"/>
  <c r="SGZ1331" i="8"/>
  <c r="SHM1331" i="8"/>
  <c r="SHQ1331" i="8"/>
  <c r="SHR1331" i="8" s="1"/>
  <c r="SIB1331" i="8"/>
  <c r="SIF1331" i="8"/>
  <c r="SIS1331" i="8"/>
  <c r="SIW1331" i="8"/>
  <c r="SIX1331" i="8" s="1"/>
  <c r="SJH1331" i="8"/>
  <c r="SJL1331" i="8"/>
  <c r="SJY1331" i="8"/>
  <c r="SKC1331" i="8"/>
  <c r="SKD1331" i="8" s="1"/>
  <c r="SKN1331" i="8"/>
  <c r="SKR1331" i="8"/>
  <c r="SLE1331" i="8"/>
  <c r="SLI1331" i="8"/>
  <c r="SLJ1331" i="8" s="1"/>
  <c r="SLT1331" i="8"/>
  <c r="SLX1331" i="8"/>
  <c r="SMK1331" i="8"/>
  <c r="SMO1331" i="8"/>
  <c r="SMP1331" i="8" s="1"/>
  <c r="SMZ1331" i="8"/>
  <c r="SND1331" i="8"/>
  <c r="SNQ1331" i="8"/>
  <c r="SNU1331" i="8"/>
  <c r="SNV1331" i="8" s="1"/>
  <c r="SOF1331" i="8"/>
  <c r="SOJ1331" i="8"/>
  <c r="SOW1331" i="8"/>
  <c r="SPA1331" i="8"/>
  <c r="SPB1331" i="8" s="1"/>
  <c r="SPL1331" i="8"/>
  <c r="SPP1331" i="8"/>
  <c r="SQC1331" i="8"/>
  <c r="SQG1331" i="8"/>
  <c r="SQH1331" i="8" s="1"/>
  <c r="SQR1331" i="8"/>
  <c r="SQV1331" i="8"/>
  <c r="SRI1331" i="8"/>
  <c r="SRM1331" i="8"/>
  <c r="SRN1331" i="8" s="1"/>
  <c r="SRX1331" i="8"/>
  <c r="SSB1331" i="8"/>
  <c r="SSO1331" i="8"/>
  <c r="SSS1331" i="8"/>
  <c r="SST1331" i="8" s="1"/>
  <c r="STD1331" i="8"/>
  <c r="STH1331" i="8"/>
  <c r="STU1331" i="8"/>
  <c r="STY1331" i="8"/>
  <c r="STZ1331" i="8" s="1"/>
  <c r="SUJ1331" i="8"/>
  <c r="SUN1331" i="8"/>
  <c r="SVA1331" i="8"/>
  <c r="SVE1331" i="8"/>
  <c r="SVF1331" i="8" s="1"/>
  <c r="SVP1331" i="8"/>
  <c r="SVT1331" i="8"/>
  <c r="SWG1331" i="8"/>
  <c r="SWK1331" i="8"/>
  <c r="SWL1331" i="8" s="1"/>
  <c r="SWV1331" i="8"/>
  <c r="SWZ1331" i="8"/>
  <c r="SXM1331" i="8"/>
  <c r="SXQ1331" i="8"/>
  <c r="SXR1331" i="8" s="1"/>
  <c r="SYB1331" i="8"/>
  <c r="SYF1331" i="8"/>
  <c r="SYS1331" i="8"/>
  <c r="SYW1331" i="8"/>
  <c r="SYX1331" i="8" s="1"/>
  <c r="SZH1331" i="8"/>
  <c r="SZL1331" i="8"/>
  <c r="SZY1331" i="8"/>
  <c r="TAC1331" i="8"/>
  <c r="TAD1331" i="8" s="1"/>
  <c r="TAN1331" i="8"/>
  <c r="TAR1331" i="8"/>
  <c r="TBE1331" i="8"/>
  <c r="TBI1331" i="8"/>
  <c r="TBJ1331" i="8" s="1"/>
  <c r="TBT1331" i="8"/>
  <c r="TBX1331" i="8"/>
  <c r="TCK1331" i="8"/>
  <c r="TCO1331" i="8"/>
  <c r="TCP1331" i="8" s="1"/>
  <c r="TCZ1331" i="8"/>
  <c r="TDD1331" i="8"/>
  <c r="TDQ1331" i="8"/>
  <c r="TDU1331" i="8"/>
  <c r="TDV1331" i="8" s="1"/>
  <c r="TEF1331" i="8"/>
  <c r="TEJ1331" i="8"/>
  <c r="TEW1331" i="8"/>
  <c r="TFA1331" i="8"/>
  <c r="TFB1331" i="8" s="1"/>
  <c r="TFL1331" i="8"/>
  <c r="TFP1331" i="8"/>
  <c r="TGC1331" i="8"/>
  <c r="TGG1331" i="8"/>
  <c r="TGH1331" i="8" s="1"/>
  <c r="TGR1331" i="8"/>
  <c r="TGV1331" i="8"/>
  <c r="THI1331" i="8"/>
  <c r="THM1331" i="8"/>
  <c r="THN1331" i="8" s="1"/>
  <c r="THX1331" i="8"/>
  <c r="TIB1331" i="8"/>
  <c r="TIO1331" i="8"/>
  <c r="TIS1331" i="8"/>
  <c r="TIT1331" i="8" s="1"/>
  <c r="TJD1331" i="8"/>
  <c r="TJH1331" i="8"/>
  <c r="TJU1331" i="8"/>
  <c r="TJY1331" i="8"/>
  <c r="TJZ1331" i="8" s="1"/>
  <c r="TKJ1331" i="8"/>
  <c r="TKN1331" i="8"/>
  <c r="TLA1331" i="8"/>
  <c r="TLE1331" i="8"/>
  <c r="TLF1331" i="8" s="1"/>
  <c r="TLP1331" i="8"/>
  <c r="TLT1331" i="8"/>
  <c r="TMG1331" i="8"/>
  <c r="TMK1331" i="8"/>
  <c r="TML1331" i="8" s="1"/>
  <c r="TMV1331" i="8"/>
  <c r="TMZ1331" i="8"/>
  <c r="TNM1331" i="8"/>
  <c r="TNQ1331" i="8"/>
  <c r="TNR1331" i="8" s="1"/>
  <c r="TOB1331" i="8"/>
  <c r="TOF1331" i="8"/>
  <c r="TOS1331" i="8"/>
  <c r="TOW1331" i="8"/>
  <c r="TOX1331" i="8" s="1"/>
  <c r="TPH1331" i="8"/>
  <c r="TPL1331" i="8"/>
  <c r="TPY1331" i="8"/>
  <c r="TQC1331" i="8"/>
  <c r="TQD1331" i="8" s="1"/>
  <c r="TQN1331" i="8"/>
  <c r="TQR1331" i="8"/>
  <c r="TRE1331" i="8"/>
  <c r="TRI1331" i="8"/>
  <c r="TRJ1331" i="8" s="1"/>
  <c r="TRT1331" i="8"/>
  <c r="TRX1331" i="8"/>
  <c r="TSK1331" i="8"/>
  <c r="TSO1331" i="8"/>
  <c r="TSP1331" i="8" s="1"/>
  <c r="TSZ1331" i="8"/>
  <c r="TTD1331" i="8"/>
  <c r="TTQ1331" i="8"/>
  <c r="TTU1331" i="8"/>
  <c r="TTV1331" i="8" s="1"/>
  <c r="TUF1331" i="8"/>
  <c r="TUJ1331" i="8"/>
  <c r="TUW1331" i="8"/>
  <c r="TVA1331" i="8"/>
  <c r="TVB1331" i="8" s="1"/>
  <c r="TVL1331" i="8"/>
  <c r="TVP1331" i="8"/>
  <c r="TWC1331" i="8"/>
  <c r="TWG1331" i="8"/>
  <c r="TWH1331" i="8" s="1"/>
  <c r="TWR1331" i="8"/>
  <c r="TWV1331" i="8"/>
  <c r="TXI1331" i="8"/>
  <c r="TXM1331" i="8"/>
  <c r="TXN1331" i="8" s="1"/>
  <c r="TXX1331" i="8"/>
  <c r="TYB1331" i="8"/>
  <c r="TYO1331" i="8"/>
  <c r="TYS1331" i="8"/>
  <c r="TYT1331" i="8" s="1"/>
  <c r="TZD1331" i="8"/>
  <c r="TZH1331" i="8"/>
  <c r="TZU1331" i="8"/>
  <c r="TZY1331" i="8"/>
  <c r="TZZ1331" i="8" s="1"/>
  <c r="UAJ1331" i="8"/>
  <c r="UAN1331" i="8"/>
  <c r="UBA1331" i="8"/>
  <c r="UBE1331" i="8"/>
  <c r="UBF1331" i="8" s="1"/>
  <c r="UBP1331" i="8"/>
  <c r="UBT1331" i="8"/>
  <c r="UCG1331" i="8"/>
  <c r="UCK1331" i="8"/>
  <c r="UCL1331" i="8" s="1"/>
  <c r="UCV1331" i="8"/>
  <c r="UCZ1331" i="8"/>
  <c r="UDM1331" i="8"/>
  <c r="UDQ1331" i="8"/>
  <c r="UDR1331" i="8" s="1"/>
  <c r="UEB1331" i="8"/>
  <c r="UEF1331" i="8"/>
  <c r="UES1331" i="8"/>
  <c r="UEW1331" i="8"/>
  <c r="UEX1331" i="8" s="1"/>
  <c r="UFH1331" i="8"/>
  <c r="UFL1331" i="8"/>
  <c r="UFY1331" i="8"/>
  <c r="UGC1331" i="8"/>
  <c r="UGD1331" i="8" s="1"/>
  <c r="UGN1331" i="8"/>
  <c r="UGR1331" i="8"/>
  <c r="UHE1331" i="8"/>
  <c r="UHI1331" i="8"/>
  <c r="UHJ1331" i="8" s="1"/>
  <c r="UHT1331" i="8"/>
  <c r="UHX1331" i="8"/>
  <c r="UIK1331" i="8"/>
  <c r="UIO1331" i="8"/>
  <c r="UIP1331" i="8" s="1"/>
  <c r="UIZ1331" i="8"/>
  <c r="UJD1331" i="8"/>
  <c r="UJQ1331" i="8"/>
  <c r="UJU1331" i="8"/>
  <c r="UJV1331" i="8" s="1"/>
  <c r="UKF1331" i="8"/>
  <c r="UKJ1331" i="8"/>
  <c r="UKW1331" i="8"/>
  <c r="ULA1331" i="8"/>
  <c r="ULB1331" i="8" s="1"/>
  <c r="ULL1331" i="8"/>
  <c r="ULP1331" i="8"/>
  <c r="UMC1331" i="8"/>
  <c r="UMG1331" i="8"/>
  <c r="UMH1331" i="8" s="1"/>
  <c r="UMR1331" i="8"/>
  <c r="UMV1331" i="8"/>
  <c r="UNI1331" i="8"/>
  <c r="UNM1331" i="8"/>
  <c r="UNN1331" i="8" s="1"/>
  <c r="UNX1331" i="8"/>
  <c r="UOB1331" i="8"/>
  <c r="UOO1331" i="8"/>
  <c r="UOS1331" i="8"/>
  <c r="UOT1331" i="8" s="1"/>
  <c r="UPD1331" i="8"/>
  <c r="UPH1331" i="8"/>
  <c r="UPU1331" i="8"/>
  <c r="UPY1331" i="8"/>
  <c r="UPZ1331" i="8" s="1"/>
  <c r="UQJ1331" i="8"/>
  <c r="UQN1331" i="8"/>
  <c r="URA1331" i="8"/>
  <c r="URE1331" i="8"/>
  <c r="URF1331" i="8" s="1"/>
  <c r="URP1331" i="8"/>
  <c r="URT1331" i="8"/>
  <c r="USG1331" i="8"/>
  <c r="USK1331" i="8"/>
  <c r="USL1331" i="8" s="1"/>
  <c r="USV1331" i="8"/>
  <c r="USZ1331" i="8"/>
  <c r="UTM1331" i="8"/>
  <c r="UTQ1331" i="8"/>
  <c r="UTR1331" i="8" s="1"/>
  <c r="UUB1331" i="8"/>
  <c r="UUF1331" i="8"/>
  <c r="UUS1331" i="8"/>
  <c r="UUW1331" i="8"/>
  <c r="UUX1331" i="8" s="1"/>
  <c r="UVH1331" i="8"/>
  <c r="UVL1331" i="8"/>
  <c r="UVY1331" i="8"/>
  <c r="UWC1331" i="8"/>
  <c r="UWD1331" i="8" s="1"/>
  <c r="UWN1331" i="8"/>
  <c r="UWR1331" i="8"/>
  <c r="UXE1331" i="8"/>
  <c r="UXI1331" i="8"/>
  <c r="UXJ1331" i="8" s="1"/>
  <c r="UXT1331" i="8"/>
  <c r="UXX1331" i="8"/>
  <c r="UYK1331" i="8"/>
  <c r="UYO1331" i="8"/>
  <c r="UYP1331" i="8" s="1"/>
  <c r="UYZ1331" i="8"/>
  <c r="UZD1331" i="8"/>
  <c r="UZQ1331" i="8"/>
  <c r="UZU1331" i="8"/>
  <c r="UZV1331" i="8" s="1"/>
  <c r="VAF1331" i="8"/>
  <c r="VAJ1331" i="8"/>
  <c r="VAW1331" i="8"/>
  <c r="VBA1331" i="8"/>
  <c r="VBB1331" i="8" s="1"/>
  <c r="VBL1331" i="8"/>
  <c r="VBP1331" i="8"/>
  <c r="VCC1331" i="8"/>
  <c r="VCG1331" i="8"/>
  <c r="VCH1331" i="8" s="1"/>
  <c r="VCR1331" i="8"/>
  <c r="VCV1331" i="8"/>
  <c r="VDI1331" i="8"/>
  <c r="VDM1331" i="8"/>
  <c r="VDN1331" i="8" s="1"/>
  <c r="VDX1331" i="8"/>
  <c r="VEB1331" i="8"/>
  <c r="VEO1331" i="8"/>
  <c r="VES1331" i="8"/>
  <c r="VET1331" i="8" s="1"/>
  <c r="VFD1331" i="8"/>
  <c r="VFH1331" i="8"/>
  <c r="VFU1331" i="8"/>
  <c r="VFY1331" i="8"/>
  <c r="VFZ1331" i="8" s="1"/>
  <c r="VGJ1331" i="8"/>
  <c r="VGN1331" i="8"/>
  <c r="VHA1331" i="8"/>
  <c r="VHE1331" i="8"/>
  <c r="VHF1331" i="8" s="1"/>
  <c r="VHP1331" i="8"/>
  <c r="VHT1331" i="8"/>
  <c r="VIG1331" i="8"/>
  <c r="VIK1331" i="8"/>
  <c r="VIL1331" i="8" s="1"/>
  <c r="VIV1331" i="8"/>
  <c r="VIZ1331" i="8"/>
  <c r="VJM1331" i="8"/>
  <c r="VJQ1331" i="8"/>
  <c r="VJR1331" i="8" s="1"/>
  <c r="VKB1331" i="8"/>
  <c r="VKF1331" i="8"/>
  <c r="VKS1331" i="8"/>
  <c r="VKW1331" i="8"/>
  <c r="VKX1331" i="8" s="1"/>
  <c r="VLH1331" i="8"/>
  <c r="VLL1331" i="8"/>
  <c r="VLY1331" i="8"/>
  <c r="VMC1331" i="8"/>
  <c r="VMD1331" i="8" s="1"/>
  <c r="VMN1331" i="8"/>
  <c r="VMR1331" i="8"/>
  <c r="VNE1331" i="8"/>
  <c r="VNI1331" i="8"/>
  <c r="VNJ1331" i="8" s="1"/>
  <c r="VNT1331" i="8"/>
  <c r="VNX1331" i="8"/>
  <c r="VOK1331" i="8"/>
  <c r="VOO1331" i="8"/>
  <c r="VOP1331" i="8" s="1"/>
  <c r="VOZ1331" i="8"/>
  <c r="VPD1331" i="8"/>
  <c r="VPQ1331" i="8"/>
  <c r="VPU1331" i="8"/>
  <c r="VPV1331" i="8" s="1"/>
  <c r="VQF1331" i="8"/>
  <c r="VQJ1331" i="8"/>
  <c r="VQW1331" i="8"/>
  <c r="VRA1331" i="8"/>
  <c r="VRB1331" i="8" s="1"/>
  <c r="VRL1331" i="8"/>
  <c r="VRP1331" i="8"/>
  <c r="VSC1331" i="8"/>
  <c r="VSG1331" i="8"/>
  <c r="VSH1331" i="8" s="1"/>
  <c r="VSR1331" i="8"/>
  <c r="VSV1331" i="8"/>
  <c r="VTI1331" i="8"/>
  <c r="VTM1331" i="8"/>
  <c r="VTN1331" i="8" s="1"/>
  <c r="VTX1331" i="8"/>
  <c r="VUB1331" i="8"/>
  <c r="VUO1331" i="8"/>
  <c r="VUS1331" i="8"/>
  <c r="VUT1331" i="8" s="1"/>
  <c r="VVD1331" i="8"/>
  <c r="VVH1331" i="8"/>
  <c r="VVU1331" i="8"/>
  <c r="VVY1331" i="8"/>
  <c r="VVZ1331" i="8" s="1"/>
  <c r="VWJ1331" i="8"/>
  <c r="VWN1331" i="8"/>
  <c r="VXA1331" i="8"/>
  <c r="VXE1331" i="8"/>
  <c r="VXF1331" i="8" s="1"/>
  <c r="VXP1331" i="8"/>
  <c r="VXT1331" i="8"/>
  <c r="VYG1331" i="8"/>
  <c r="VYK1331" i="8"/>
  <c r="VYL1331" i="8" s="1"/>
  <c r="VYV1331" i="8"/>
  <c r="VYZ1331" i="8"/>
  <c r="VZM1331" i="8"/>
  <c r="VZQ1331" i="8"/>
  <c r="VZR1331" i="8" s="1"/>
  <c r="WAB1331" i="8"/>
  <c r="WAF1331" i="8"/>
  <c r="WAS1331" i="8"/>
  <c r="WAW1331" i="8"/>
  <c r="WAX1331" i="8" s="1"/>
  <c r="WBH1331" i="8"/>
  <c r="WBL1331" i="8"/>
  <c r="WBY1331" i="8"/>
  <c r="WCC1331" i="8"/>
  <c r="WCD1331" i="8" s="1"/>
  <c r="WCN1331" i="8"/>
  <c r="WCR1331" i="8"/>
  <c r="WDE1331" i="8"/>
  <c r="WDI1331" i="8"/>
  <c r="WDJ1331" i="8" s="1"/>
  <c r="WDT1331" i="8"/>
  <c r="WDX1331" i="8"/>
  <c r="WEK1331" i="8"/>
  <c r="WEO1331" i="8"/>
  <c r="WEP1331" i="8" s="1"/>
  <c r="WEZ1331" i="8"/>
  <c r="WFD1331" i="8"/>
  <c r="WFQ1331" i="8"/>
  <c r="WFU1331" i="8"/>
  <c r="WFV1331" i="8" s="1"/>
  <c r="WGF1331" i="8"/>
  <c r="WGJ1331" i="8"/>
  <c r="WGW1331" i="8"/>
  <c r="WHA1331" i="8"/>
  <c r="WHB1331" i="8" s="1"/>
  <c r="WHL1331" i="8"/>
  <c r="WHP1331" i="8"/>
  <c r="WIC1331" i="8"/>
  <c r="WIG1331" i="8"/>
  <c r="WIH1331" i="8" s="1"/>
  <c r="WIR1331" i="8"/>
  <c r="WIV1331" i="8"/>
  <c r="WJI1331" i="8"/>
  <c r="WJM1331" i="8"/>
  <c r="WJN1331" i="8" s="1"/>
  <c r="WJX1331" i="8"/>
  <c r="WKB1331" i="8"/>
  <c r="WKO1331" i="8"/>
  <c r="WKS1331" i="8"/>
  <c r="WKT1331" i="8" s="1"/>
  <c r="WLD1331" i="8"/>
  <c r="WLH1331" i="8"/>
  <c r="WLU1331" i="8"/>
  <c r="WLY1331" i="8"/>
  <c r="WLZ1331" i="8" s="1"/>
  <c r="WMJ1331" i="8"/>
  <c r="WMN1331" i="8"/>
  <c r="WNA1331" i="8"/>
  <c r="WNE1331" i="8"/>
  <c r="WNF1331" i="8" s="1"/>
  <c r="WNP1331" i="8"/>
  <c r="WNT1331" i="8"/>
  <c r="WOG1331" i="8"/>
  <c r="WOK1331" i="8"/>
  <c r="WOL1331" i="8" s="1"/>
  <c r="WOV1331" i="8"/>
  <c r="WOZ1331" i="8"/>
  <c r="WPM1331" i="8"/>
  <c r="WPQ1331" i="8"/>
  <c r="WPR1331" i="8" s="1"/>
  <c r="WQB1331" i="8"/>
  <c r="WQF1331" i="8"/>
  <c r="WQS1331" i="8"/>
  <c r="WQW1331" i="8"/>
  <c r="WQX1331" i="8" s="1"/>
  <c r="WRH1331" i="8"/>
  <c r="WRL1331" i="8"/>
  <c r="WRY1331" i="8"/>
  <c r="WSC1331" i="8"/>
  <c r="WSD1331" i="8" s="1"/>
  <c r="WSN1331" i="8"/>
  <c r="WSR1331" i="8"/>
  <c r="WTE1331" i="8"/>
  <c r="WTI1331" i="8"/>
  <c r="WTJ1331" i="8" s="1"/>
  <c r="WTT1331" i="8"/>
  <c r="WTX1331" i="8"/>
  <c r="WUK1331" i="8"/>
  <c r="WUO1331" i="8"/>
  <c r="WUP1331" i="8" s="1"/>
  <c r="WUZ1331" i="8"/>
  <c r="WVD1331" i="8"/>
  <c r="WVQ1331" i="8"/>
  <c r="WVU1331" i="8"/>
  <c r="WVV1331" i="8" s="1"/>
  <c r="WWF1331" i="8"/>
  <c r="WWJ1331" i="8"/>
  <c r="WWW1331" i="8"/>
  <c r="WXA1331" i="8"/>
  <c r="WXB1331" i="8" s="1"/>
  <c r="WXL1331" i="8"/>
  <c r="WXP1331" i="8"/>
  <c r="WYC1331" i="8"/>
  <c r="WYG1331" i="8"/>
  <c r="WYH1331" i="8" s="1"/>
  <c r="WYR1331" i="8"/>
  <c r="WYV1331" i="8"/>
  <c r="WZI1331" i="8"/>
  <c r="WZM1331" i="8"/>
  <c r="WZN1331" i="8" s="1"/>
  <c r="WZX1331" i="8"/>
  <c r="XAB1331" i="8"/>
  <c r="XAO1331" i="8"/>
  <c r="XAS1331" i="8"/>
  <c r="XAT1331" i="8" s="1"/>
  <c r="XBD1331" i="8"/>
  <c r="XBH1331" i="8"/>
  <c r="XBU1331" i="8"/>
  <c r="XBY1331" i="8"/>
  <c r="XBZ1331" i="8" s="1"/>
  <c r="XCJ1331" i="8"/>
  <c r="XCN1331" i="8"/>
  <c r="XDA1331" i="8"/>
  <c r="XDE1331" i="8"/>
  <c r="XDF1331" i="8" s="1"/>
  <c r="XDP1331" i="8"/>
  <c r="XDT1331" i="8"/>
  <c r="XEG1331" i="8"/>
  <c r="XEK1331" i="8"/>
  <c r="XEL1331" i="8" s="1"/>
  <c r="XEV1331" i="8"/>
  <c r="XEZ1331" i="8"/>
  <c r="M1339" i="8"/>
  <c r="M1336" i="8"/>
  <c r="AB1339" i="8"/>
  <c r="AB1336" i="8"/>
  <c r="AS1339" i="8"/>
  <c r="AS1336" i="8"/>
  <c r="BH1339" i="8"/>
  <c r="BH1336" i="8"/>
  <c r="BY1339" i="8"/>
  <c r="BY1336" i="8"/>
  <c r="CN1339" i="8"/>
  <c r="CN1336" i="8"/>
  <c r="DE1339" i="8"/>
  <c r="DE1336" i="8"/>
  <c r="DT1339" i="8"/>
  <c r="DT1336" i="8"/>
  <c r="EK1339" i="8"/>
  <c r="EK1336" i="8"/>
  <c r="EZ1339" i="8"/>
  <c r="EZ1336" i="8"/>
  <c r="FQ1339" i="8"/>
  <c r="FQ1336" i="8"/>
  <c r="GF1339" i="8"/>
  <c r="GF1336" i="8"/>
  <c r="GW1339" i="8"/>
  <c r="GW1336" i="8"/>
  <c r="HL1339" i="8"/>
  <c r="HL1336" i="8"/>
  <c r="IC1339" i="8"/>
  <c r="IC1336" i="8"/>
  <c r="IR1339" i="8"/>
  <c r="IR1336" i="8"/>
  <c r="JI1339" i="8"/>
  <c r="JI1336" i="8"/>
  <c r="JX1339" i="8"/>
  <c r="JX1336" i="8"/>
  <c r="KO1339" i="8"/>
  <c r="KO1336" i="8"/>
  <c r="LD1339" i="8"/>
  <c r="LD1336" i="8"/>
  <c r="LU1339" i="8"/>
  <c r="LU1336" i="8"/>
  <c r="MJ1339" i="8"/>
  <c r="MJ1336" i="8"/>
  <c r="NA1339" i="8"/>
  <c r="NA1336" i="8"/>
  <c r="NP1339" i="8"/>
  <c r="NP1336" i="8"/>
  <c r="OG1339" i="8"/>
  <c r="OG1336" i="8"/>
  <c r="OV1339" i="8"/>
  <c r="OV1336" i="8"/>
  <c r="PM1339" i="8"/>
  <c r="PM1336" i="8"/>
  <c r="QB1339" i="8"/>
  <c r="QB1336" i="8"/>
  <c r="QS1339" i="8"/>
  <c r="QS1336" i="8"/>
  <c r="RH1339" i="8"/>
  <c r="RH1336" i="8"/>
  <c r="RY1339" i="8"/>
  <c r="RY1336" i="8"/>
  <c r="SN1339" i="8"/>
  <c r="SN1336" i="8"/>
  <c r="TE1339" i="8"/>
  <c r="TE1336" i="8"/>
  <c r="TT1339" i="8"/>
  <c r="TT1336" i="8"/>
  <c r="UK1339" i="8"/>
  <c r="UK1336" i="8"/>
  <c r="UZ1339" i="8"/>
  <c r="UZ1336" i="8"/>
  <c r="VQ1339" i="8"/>
  <c r="VQ1336" i="8"/>
  <c r="WF1339" i="8"/>
  <c r="WF1336" i="8"/>
  <c r="WW1339" i="8"/>
  <c r="WW1336" i="8"/>
  <c r="XL1339" i="8"/>
  <c r="XL1336" i="8"/>
  <c r="YC1339" i="8"/>
  <c r="YC1336" i="8"/>
  <c r="YR1339" i="8"/>
  <c r="YR1336" i="8"/>
  <c r="ZI1339" i="8"/>
  <c r="ZI1336" i="8"/>
  <c r="ZX1339" i="8"/>
  <c r="ZX1336" i="8"/>
  <c r="AAO1339" i="8"/>
  <c r="AAO1336" i="8"/>
  <c r="ABD1339" i="8"/>
  <c r="ABD1336" i="8"/>
  <c r="ABU1339" i="8"/>
  <c r="ABU1336" i="8"/>
  <c r="ACJ1339" i="8"/>
  <c r="ACJ1336" i="8"/>
  <c r="ADA1339" i="8"/>
  <c r="ADA1336" i="8"/>
  <c r="ADP1339" i="8"/>
  <c r="ADP1336" i="8"/>
  <c r="AEG1339" i="8"/>
  <c r="AEG1336" i="8"/>
  <c r="AEV1339" i="8"/>
  <c r="AEV1336" i="8"/>
  <c r="AFM1339" i="8"/>
  <c r="AFM1336" i="8"/>
  <c r="AGB1339" i="8"/>
  <c r="AGB1336" i="8"/>
  <c r="AGS1339" i="8"/>
  <c r="AGS1336" i="8"/>
  <c r="AHH1339" i="8"/>
  <c r="AHH1336" i="8"/>
  <c r="AHY1339" i="8"/>
  <c r="AHY1336" i="8"/>
  <c r="AIN1339" i="8"/>
  <c r="AIN1336" i="8"/>
  <c r="AJE1339" i="8"/>
  <c r="AJE1336" i="8"/>
  <c r="AJT1339" i="8"/>
  <c r="AJT1336" i="8"/>
  <c r="AKK1339" i="8"/>
  <c r="AKK1336" i="8"/>
  <c r="AKZ1339" i="8"/>
  <c r="AKZ1336" i="8"/>
  <c r="ALQ1339" i="8"/>
  <c r="ALQ1336" i="8"/>
  <c r="AMF1339" i="8"/>
  <c r="AMF1336" i="8"/>
  <c r="AMW1339" i="8"/>
  <c r="AMW1336" i="8"/>
  <c r="ANL1339" i="8"/>
  <c r="ANL1336" i="8"/>
  <c r="AOC1339" i="8"/>
  <c r="AOC1336" i="8"/>
  <c r="AOR1339" i="8"/>
  <c r="AOR1336" i="8"/>
  <c r="API1339" i="8"/>
  <c r="API1336" i="8"/>
  <c r="APX1339" i="8"/>
  <c r="APX1336" i="8"/>
  <c r="AQO1339" i="8"/>
  <c r="AQO1336" i="8"/>
  <c r="ARD1339" i="8"/>
  <c r="ARD1336" i="8"/>
  <c r="ARU1339" i="8"/>
  <c r="ARU1336" i="8"/>
  <c r="ASJ1339" i="8"/>
  <c r="ASJ1336" i="8"/>
  <c r="ATA1339" i="8"/>
  <c r="ATA1336" i="8"/>
  <c r="ATP1339" i="8"/>
  <c r="ATP1336" i="8"/>
  <c r="AUG1339" i="8"/>
  <c r="AUG1336" i="8"/>
  <c r="AUV1339" i="8"/>
  <c r="AUV1336" i="8"/>
  <c r="AVM1339" i="8"/>
  <c r="AVM1336" i="8"/>
  <c r="AWB1339" i="8"/>
  <c r="AWB1336" i="8"/>
  <c r="AWS1339" i="8"/>
  <c r="AWS1336" i="8"/>
  <c r="AXH1339" i="8"/>
  <c r="AXH1336" i="8"/>
  <c r="AXY1339" i="8"/>
  <c r="AXY1336" i="8"/>
  <c r="AYN1339" i="8"/>
  <c r="AYN1336" i="8"/>
  <c r="AZE1339" i="8"/>
  <c r="AZE1336" i="8"/>
  <c r="AZT1339" i="8"/>
  <c r="AZT1336" i="8"/>
  <c r="BAK1339" i="8"/>
  <c r="BAK1336" i="8"/>
  <c r="BAZ1339" i="8"/>
  <c r="BAZ1336" i="8"/>
  <c r="BBQ1339" i="8"/>
  <c r="BBQ1336" i="8"/>
  <c r="BCF1339" i="8"/>
  <c r="BCF1336" i="8"/>
  <c r="BCW1339" i="8"/>
  <c r="BCW1336" i="8"/>
  <c r="BDL1339" i="8"/>
  <c r="BDL1336" i="8"/>
  <c r="BEC1339" i="8"/>
  <c r="BEC1336" i="8"/>
  <c r="BER1339" i="8"/>
  <c r="BER1336" i="8"/>
  <c r="BFI1339" i="8"/>
  <c r="BFI1336" i="8"/>
  <c r="BFX1339" i="8"/>
  <c r="BFX1336" i="8"/>
  <c r="BGO1339" i="8"/>
  <c r="BGO1336" i="8"/>
  <c r="BHD1339" i="8"/>
  <c r="BHD1336" i="8"/>
  <c r="BHU1339" i="8"/>
  <c r="BHU1336" i="8"/>
  <c r="BIJ1339" i="8"/>
  <c r="BIJ1336" i="8"/>
  <c r="BJA1339" i="8"/>
  <c r="BJA1336" i="8"/>
  <c r="BJP1339" i="8"/>
  <c r="BJP1336" i="8"/>
  <c r="BKG1339" i="8"/>
  <c r="BKG1336" i="8"/>
  <c r="BKV1339" i="8"/>
  <c r="BKV1336" i="8"/>
  <c r="BLM1339" i="8"/>
  <c r="BLM1336" i="8"/>
  <c r="BMB1339" i="8"/>
  <c r="BMB1336" i="8"/>
  <c r="BMS1339" i="8"/>
  <c r="BMS1336" i="8"/>
  <c r="BNH1339" i="8"/>
  <c r="BNH1336" i="8"/>
  <c r="BNY1339" i="8"/>
  <c r="BNY1336" i="8"/>
  <c r="BON1339" i="8"/>
  <c r="BON1336" i="8"/>
  <c r="BPE1339" i="8"/>
  <c r="BPE1336" i="8"/>
  <c r="BPT1339" i="8"/>
  <c r="BPT1336" i="8"/>
  <c r="BQK1339" i="8"/>
  <c r="BQK1336" i="8"/>
  <c r="BQZ1339" i="8"/>
  <c r="BQZ1336" i="8"/>
  <c r="BRQ1339" i="8"/>
  <c r="BRQ1336" i="8"/>
  <c r="BSF1339" i="8"/>
  <c r="BSF1336" i="8"/>
  <c r="BSW1339" i="8"/>
  <c r="BSW1336" i="8"/>
  <c r="BTL1339" i="8"/>
  <c r="BTL1336" i="8"/>
  <c r="BUC1339" i="8"/>
  <c r="BUC1336" i="8"/>
  <c r="BUR1339" i="8"/>
  <c r="BUR1336" i="8"/>
  <c r="BVI1339" i="8"/>
  <c r="BVI1336" i="8"/>
  <c r="BVX1339" i="8"/>
  <c r="BVX1336" i="8"/>
  <c r="BWO1339" i="8"/>
  <c r="BWO1336" i="8"/>
  <c r="BXD1339" i="8"/>
  <c r="BXD1336" i="8"/>
  <c r="BXU1339" i="8"/>
  <c r="BXU1336" i="8"/>
  <c r="BYJ1339" i="8"/>
  <c r="BYJ1336" i="8"/>
  <c r="BZA1339" i="8"/>
  <c r="BZA1336" i="8"/>
  <c r="BZP1339" i="8"/>
  <c r="BZP1336" i="8"/>
  <c r="CAG1339" i="8"/>
  <c r="CAG1336" i="8"/>
  <c r="CAV1339" i="8"/>
  <c r="CAV1336" i="8"/>
  <c r="CBM1339" i="8"/>
  <c r="CBM1336" i="8"/>
  <c r="CCB1339" i="8"/>
  <c r="CCB1336" i="8"/>
  <c r="CCS1339" i="8"/>
  <c r="CCS1336" i="8"/>
  <c r="CDH1339" i="8"/>
  <c r="CDH1336" i="8"/>
  <c r="CDY1339" i="8"/>
  <c r="CDY1336" i="8"/>
  <c r="CEN1339" i="8"/>
  <c r="CEN1336" i="8"/>
  <c r="CFE1339" i="8"/>
  <c r="CFE1336" i="8"/>
  <c r="CFT1339" i="8"/>
  <c r="CFT1336" i="8"/>
  <c r="CGK1339" i="8"/>
  <c r="CGK1336" i="8"/>
  <c r="CGZ1339" i="8"/>
  <c r="CGZ1336" i="8"/>
  <c r="CHQ1339" i="8"/>
  <c r="CHQ1336" i="8"/>
  <c r="CIF1339" i="8"/>
  <c r="CIF1336" i="8"/>
  <c r="CIW1339" i="8"/>
  <c r="CIW1336" i="8"/>
  <c r="CJL1339" i="8"/>
  <c r="CJL1336" i="8"/>
  <c r="CKC1339" i="8"/>
  <c r="CKC1336" i="8"/>
  <c r="CKR1339" i="8"/>
  <c r="CKR1336" i="8"/>
  <c r="CLI1339" i="8"/>
  <c r="CLI1336" i="8"/>
  <c r="CLX1339" i="8"/>
  <c r="CLX1336" i="8"/>
  <c r="CMO1339" i="8"/>
  <c r="CMO1336" i="8"/>
  <c r="CND1339" i="8"/>
  <c r="CND1336" i="8"/>
  <c r="CNU1339" i="8"/>
  <c r="CNU1336" i="8"/>
  <c r="COJ1339" i="8"/>
  <c r="COJ1336" i="8"/>
  <c r="CPA1339" i="8"/>
  <c r="CPA1336" i="8"/>
  <c r="CPP1339" i="8"/>
  <c r="CPP1336" i="8"/>
  <c r="CQG1339" i="8"/>
  <c r="CQG1336" i="8"/>
  <c r="CQV1339" i="8"/>
  <c r="CQV1336" i="8"/>
  <c r="CRM1339" i="8"/>
  <c r="CRM1336" i="8"/>
  <c r="CSB1339" i="8"/>
  <c r="CSB1336" i="8"/>
  <c r="CSS1339" i="8"/>
  <c r="CSS1336" i="8"/>
  <c r="CTH1339" i="8"/>
  <c r="CTH1336" i="8"/>
  <c r="CTY1339" i="8"/>
  <c r="CTY1336" i="8"/>
  <c r="CUN1339" i="8"/>
  <c r="CUN1336" i="8"/>
  <c r="CVE1339" i="8"/>
  <c r="CVE1336" i="8"/>
  <c r="CVT1339" i="8"/>
  <c r="CVT1336" i="8"/>
  <c r="CWK1339" i="8"/>
  <c r="CWK1336" i="8"/>
  <c r="CWZ1339" i="8"/>
  <c r="CWZ1336" i="8"/>
  <c r="CXQ1339" i="8"/>
  <c r="CXQ1336" i="8"/>
  <c r="CYF1339" i="8"/>
  <c r="CYF1336" i="8"/>
  <c r="CYW1339" i="8"/>
  <c r="CYW1336" i="8"/>
  <c r="CZL1339" i="8"/>
  <c r="CZL1336" i="8"/>
  <c r="DAC1339" i="8"/>
  <c r="DAC1336" i="8"/>
  <c r="DAR1339" i="8"/>
  <c r="DAR1336" i="8"/>
  <c r="DBI1339" i="8"/>
  <c r="DBI1336" i="8"/>
  <c r="DBX1339" i="8"/>
  <c r="DBX1336" i="8"/>
  <c r="DCO1339" i="8"/>
  <c r="DCO1336" i="8"/>
  <c r="DDD1339" i="8"/>
  <c r="DDD1336" i="8"/>
  <c r="DDU1339" i="8"/>
  <c r="DDU1336" i="8"/>
  <c r="DEJ1339" i="8"/>
  <c r="DEJ1336" i="8"/>
  <c r="DFA1339" i="8"/>
  <c r="DFA1336" i="8"/>
  <c r="DFP1339" i="8"/>
  <c r="DFP1336" i="8"/>
  <c r="DGG1339" i="8"/>
  <c r="DGG1336" i="8"/>
  <c r="DGV1339" i="8"/>
  <c r="DGV1336" i="8"/>
  <c r="DHM1339" i="8"/>
  <c r="DHM1336" i="8"/>
  <c r="DIB1339" i="8"/>
  <c r="DIB1336" i="8"/>
  <c r="DIS1339" i="8"/>
  <c r="DIS1336" i="8"/>
  <c r="DJH1339" i="8"/>
  <c r="DJH1336" i="8"/>
  <c r="DJY1339" i="8"/>
  <c r="DJY1336" i="8"/>
  <c r="DKN1339" i="8"/>
  <c r="DKN1336" i="8"/>
  <c r="DLE1339" i="8"/>
  <c r="DLE1336" i="8"/>
  <c r="DLT1339" i="8"/>
  <c r="DLT1336" i="8"/>
  <c r="DMK1339" i="8"/>
  <c r="DMK1336" i="8"/>
  <c r="DMZ1339" i="8"/>
  <c r="DMZ1336" i="8"/>
  <c r="DNQ1339" i="8"/>
  <c r="DNQ1336" i="8"/>
  <c r="DOF1339" i="8"/>
  <c r="DOF1336" i="8"/>
  <c r="DOW1339" i="8"/>
  <c r="DOW1336" i="8"/>
  <c r="DPL1339" i="8"/>
  <c r="DPL1336" i="8"/>
  <c r="DQC1339" i="8"/>
  <c r="DQC1336" i="8"/>
  <c r="DQR1339" i="8"/>
  <c r="DQR1336" i="8"/>
  <c r="DRI1339" i="8"/>
  <c r="DRI1336" i="8"/>
  <c r="DRX1339" i="8"/>
  <c r="DRX1336" i="8"/>
  <c r="DSO1339" i="8"/>
  <c r="DSO1336" i="8"/>
  <c r="DTD1339" i="8"/>
  <c r="DTD1336" i="8"/>
  <c r="DTU1339" i="8"/>
  <c r="DTU1336" i="8"/>
  <c r="DUJ1339" i="8"/>
  <c r="DUJ1336" i="8"/>
  <c r="DVA1339" i="8"/>
  <c r="DVA1336" i="8"/>
  <c r="DVP1339" i="8"/>
  <c r="DVP1336" i="8"/>
  <c r="DWG1339" i="8"/>
  <c r="DWG1336" i="8"/>
  <c r="DWV1339" i="8"/>
  <c r="DWV1336" i="8"/>
  <c r="DXM1339" i="8"/>
  <c r="DXM1336" i="8"/>
  <c r="DYB1339" i="8"/>
  <c r="DYB1336" i="8"/>
  <c r="DYS1339" i="8"/>
  <c r="DYS1336" i="8"/>
  <c r="DZH1339" i="8"/>
  <c r="DZH1336" i="8"/>
  <c r="DZY1339" i="8"/>
  <c r="DZY1336" i="8"/>
  <c r="EAN1339" i="8"/>
  <c r="EAN1336" i="8"/>
  <c r="EBE1339" i="8"/>
  <c r="EBE1336" i="8"/>
  <c r="EBT1339" i="8"/>
  <c r="EBT1336" i="8"/>
  <c r="ECK1339" i="8"/>
  <c r="ECK1336" i="8"/>
  <c r="ECZ1339" i="8"/>
  <c r="ECZ1336" i="8"/>
  <c r="EDQ1339" i="8"/>
  <c r="EDQ1336" i="8"/>
  <c r="EEF1339" i="8"/>
  <c r="EEF1336" i="8"/>
  <c r="EEW1339" i="8"/>
  <c r="EEW1336" i="8"/>
  <c r="EFL1339" i="8"/>
  <c r="EFL1336" i="8"/>
  <c r="EGC1339" i="8"/>
  <c r="EGC1336" i="8"/>
  <c r="EGR1339" i="8"/>
  <c r="EGR1336" i="8"/>
  <c r="EHI1339" i="8"/>
  <c r="EHI1336" i="8"/>
  <c r="EHX1339" i="8"/>
  <c r="EHX1336" i="8"/>
  <c r="EIO1339" i="8"/>
  <c r="EIO1336" i="8"/>
  <c r="EJD1339" i="8"/>
  <c r="EJD1336" i="8"/>
  <c r="EJU1339" i="8"/>
  <c r="EJU1336" i="8"/>
  <c r="EKJ1339" i="8"/>
  <c r="EKJ1336" i="8"/>
  <c r="ELA1339" i="8"/>
  <c r="ELA1336" i="8"/>
  <c r="ELP1339" i="8"/>
  <c r="ELP1336" i="8"/>
  <c r="EMG1339" i="8"/>
  <c r="EMG1336" i="8"/>
  <c r="EMV1339" i="8"/>
  <c r="EMV1336" i="8"/>
  <c r="ENM1339" i="8"/>
  <c r="ENM1336" i="8"/>
  <c r="EOB1339" i="8"/>
  <c r="EOB1336" i="8"/>
  <c r="EOS1339" i="8"/>
  <c r="EOS1336" i="8"/>
  <c r="EPH1339" i="8"/>
  <c r="EPH1336" i="8"/>
  <c r="EPY1339" i="8"/>
  <c r="EPY1336" i="8"/>
  <c r="EQN1339" i="8"/>
  <c r="EQN1336" i="8"/>
  <c r="ERE1339" i="8"/>
  <c r="ERE1336" i="8"/>
  <c r="ERT1339" i="8"/>
  <c r="ERT1336" i="8"/>
  <c r="ESK1339" i="8"/>
  <c r="ESK1336" i="8"/>
  <c r="ESZ1339" i="8"/>
  <c r="ESZ1336" i="8"/>
  <c r="ETQ1339" i="8"/>
  <c r="ETQ1336" i="8"/>
  <c r="EUF1339" i="8"/>
  <c r="EUF1336" i="8"/>
  <c r="EUW1339" i="8"/>
  <c r="EUW1336" i="8"/>
  <c r="EVL1339" i="8"/>
  <c r="EVL1336" i="8"/>
  <c r="EWC1339" i="8"/>
  <c r="EWC1336" i="8"/>
  <c r="EWR1339" i="8"/>
  <c r="EWR1336" i="8"/>
  <c r="EXI1339" i="8"/>
  <c r="EXI1336" i="8"/>
  <c r="EXX1339" i="8"/>
  <c r="EXX1336" i="8"/>
  <c r="EYO1339" i="8"/>
  <c r="EYO1336" i="8"/>
  <c r="EZD1339" i="8"/>
  <c r="EZD1336" i="8"/>
  <c r="EZU1339" i="8"/>
  <c r="EZU1336" i="8"/>
  <c r="FAJ1339" i="8"/>
  <c r="FAJ1336" i="8"/>
  <c r="FBA1339" i="8"/>
  <c r="FBA1336" i="8"/>
  <c r="FBP1339" i="8"/>
  <c r="FBP1336" i="8"/>
  <c r="FCG1339" i="8"/>
  <c r="FCG1336" i="8"/>
  <c r="FCV1339" i="8"/>
  <c r="FCV1336" i="8"/>
  <c r="FDM1339" i="8"/>
  <c r="FDM1336" i="8"/>
  <c r="FEB1339" i="8"/>
  <c r="FEB1336" i="8"/>
  <c r="FES1339" i="8"/>
  <c r="FES1336" i="8"/>
  <c r="FFH1339" i="8"/>
  <c r="FFH1336" i="8"/>
  <c r="FFY1339" i="8"/>
  <c r="FFY1336" i="8"/>
  <c r="FGN1339" i="8"/>
  <c r="FGN1336" i="8"/>
  <c r="FHE1339" i="8"/>
  <c r="FHE1336" i="8"/>
  <c r="FHT1339" i="8"/>
  <c r="FHT1336" i="8"/>
  <c r="FIK1339" i="8"/>
  <c r="FIK1336" i="8"/>
  <c r="FIZ1339" i="8"/>
  <c r="FIZ1336" i="8"/>
  <c r="FJQ1339" i="8"/>
  <c r="FJQ1336" i="8"/>
  <c r="FKF1339" i="8"/>
  <c r="FKF1336" i="8"/>
  <c r="FKW1339" i="8"/>
  <c r="FKW1336" i="8"/>
  <c r="FLL1339" i="8"/>
  <c r="FLL1336" i="8"/>
  <c r="FMC1339" i="8"/>
  <c r="FMC1336" i="8"/>
  <c r="FMR1339" i="8"/>
  <c r="FMR1336" i="8"/>
  <c r="FNI1339" i="8"/>
  <c r="FNI1336" i="8"/>
  <c r="FNX1339" i="8"/>
  <c r="FNX1336" i="8"/>
  <c r="FOO1339" i="8"/>
  <c r="FOO1336" i="8"/>
  <c r="FPD1339" i="8"/>
  <c r="FPD1336" i="8"/>
  <c r="FPU1339" i="8"/>
  <c r="FPU1336" i="8"/>
  <c r="FQJ1339" i="8"/>
  <c r="FQJ1336" i="8"/>
  <c r="FRA1339" i="8"/>
  <c r="FRA1336" i="8"/>
  <c r="FRP1339" i="8"/>
  <c r="FRP1336" i="8"/>
  <c r="FSG1339" i="8"/>
  <c r="FSG1336" i="8"/>
  <c r="FSV1339" i="8"/>
  <c r="FSV1336" i="8"/>
  <c r="FTM1339" i="8"/>
  <c r="FTM1336" i="8"/>
  <c r="FUB1339" i="8"/>
  <c r="FUB1336" i="8"/>
  <c r="FUS1339" i="8"/>
  <c r="FUS1336" i="8"/>
  <c r="FVH1339" i="8"/>
  <c r="FVH1336" i="8"/>
  <c r="FVY1339" i="8"/>
  <c r="FVY1336" i="8"/>
  <c r="FWN1339" i="8"/>
  <c r="FWN1336" i="8"/>
  <c r="FXE1339" i="8"/>
  <c r="FXE1336" i="8"/>
  <c r="FXT1339" i="8"/>
  <c r="FXT1336" i="8"/>
  <c r="FYK1339" i="8"/>
  <c r="FYK1336" i="8"/>
  <c r="FYZ1339" i="8"/>
  <c r="FYZ1336" i="8"/>
  <c r="FZQ1339" i="8"/>
  <c r="FZQ1336" i="8"/>
  <c r="GAF1339" i="8"/>
  <c r="GAF1336" i="8"/>
  <c r="GAW1339" i="8"/>
  <c r="GAW1336" i="8"/>
  <c r="GBL1339" i="8"/>
  <c r="GBL1336" i="8"/>
  <c r="GCC1339" i="8"/>
  <c r="GCC1336" i="8"/>
  <c r="GCR1339" i="8"/>
  <c r="GCR1336" i="8"/>
  <c r="GDI1339" i="8"/>
  <c r="GDI1336" i="8"/>
  <c r="GDX1339" i="8"/>
  <c r="GDX1336" i="8"/>
  <c r="GEO1339" i="8"/>
  <c r="GEO1336" i="8"/>
  <c r="GFD1339" i="8"/>
  <c r="GFD1336" i="8"/>
  <c r="GFU1339" i="8"/>
  <c r="GFU1336" i="8"/>
  <c r="GGJ1339" i="8"/>
  <c r="GGJ1336" i="8"/>
  <c r="GHA1339" i="8"/>
  <c r="GHA1336" i="8"/>
  <c r="GHP1339" i="8"/>
  <c r="GHP1336" i="8"/>
  <c r="GIG1339" i="8"/>
  <c r="GIG1336" i="8"/>
  <c r="GIV1339" i="8"/>
  <c r="GIV1336" i="8"/>
  <c r="GJM1339" i="8"/>
  <c r="GJM1336" i="8"/>
  <c r="GKB1339" i="8"/>
  <c r="GKB1336" i="8"/>
  <c r="GKS1339" i="8"/>
  <c r="GKS1336" i="8"/>
  <c r="GLH1339" i="8"/>
  <c r="GLH1336" i="8"/>
  <c r="GLY1339" i="8"/>
  <c r="GLY1336" i="8"/>
  <c r="GMN1339" i="8"/>
  <c r="GMN1336" i="8"/>
  <c r="GNE1339" i="8"/>
  <c r="GNE1336" i="8"/>
  <c r="GNT1339" i="8"/>
  <c r="GNT1336" i="8"/>
  <c r="GOK1339" i="8"/>
  <c r="GOK1336" i="8"/>
  <c r="GOZ1339" i="8"/>
  <c r="GOZ1336" i="8"/>
  <c r="GPQ1339" i="8"/>
  <c r="GPQ1336" i="8"/>
  <c r="GQF1339" i="8"/>
  <c r="GQF1336" i="8"/>
  <c r="GQW1339" i="8"/>
  <c r="GQW1336" i="8"/>
  <c r="GRL1339" i="8"/>
  <c r="GRL1336" i="8"/>
  <c r="GSC1339" i="8"/>
  <c r="GSC1336" i="8"/>
  <c r="GSR1339" i="8"/>
  <c r="GSR1336" i="8"/>
  <c r="GTI1339" i="8"/>
  <c r="GTI1336" i="8"/>
  <c r="GTX1339" i="8"/>
  <c r="GTX1336" i="8"/>
  <c r="GUO1339" i="8"/>
  <c r="GUO1336" i="8"/>
  <c r="GVD1339" i="8"/>
  <c r="GVD1336" i="8"/>
  <c r="GVU1339" i="8"/>
  <c r="GVU1336" i="8"/>
  <c r="GWJ1339" i="8"/>
  <c r="GWJ1336" i="8"/>
  <c r="GXA1339" i="8"/>
  <c r="GXA1336" i="8"/>
  <c r="GXP1339" i="8"/>
  <c r="GXP1336" i="8"/>
  <c r="GYG1339" i="8"/>
  <c r="GYG1336" i="8"/>
  <c r="GYV1339" i="8"/>
  <c r="GYV1336" i="8"/>
  <c r="GZM1339" i="8"/>
  <c r="GZM1336" i="8"/>
  <c r="HAB1339" i="8"/>
  <c r="HAB1336" i="8"/>
  <c r="HAS1339" i="8"/>
  <c r="HAS1336" i="8"/>
  <c r="HBH1339" i="8"/>
  <c r="HBH1336" i="8"/>
  <c r="HBY1339" i="8"/>
  <c r="HBY1336" i="8"/>
  <c r="HCN1339" i="8"/>
  <c r="HCN1336" i="8"/>
  <c r="HDE1339" i="8"/>
  <c r="HDE1336" i="8"/>
  <c r="HDT1339" i="8"/>
  <c r="HDT1336" i="8"/>
  <c r="HEK1339" i="8"/>
  <c r="HEK1336" i="8"/>
  <c r="HEZ1339" i="8"/>
  <c r="HEZ1336" i="8"/>
  <c r="HFQ1339" i="8"/>
  <c r="HFQ1336" i="8"/>
  <c r="HGF1339" i="8"/>
  <c r="HGF1336" i="8"/>
  <c r="HGW1339" i="8"/>
  <c r="HGW1336" i="8"/>
  <c r="HHL1339" i="8"/>
  <c r="HHL1336" i="8"/>
  <c r="HIC1339" i="8"/>
  <c r="HIC1336" i="8"/>
  <c r="HIR1339" i="8"/>
  <c r="HIR1336" i="8"/>
  <c r="HJI1339" i="8"/>
  <c r="HJI1336" i="8"/>
  <c r="HJX1339" i="8"/>
  <c r="HJX1336" i="8"/>
  <c r="HKO1339" i="8"/>
  <c r="HKO1336" i="8"/>
  <c r="HLD1339" i="8"/>
  <c r="HLD1336" i="8"/>
  <c r="HLU1339" i="8"/>
  <c r="HLU1336" i="8"/>
  <c r="HMJ1339" i="8"/>
  <c r="HMJ1336" i="8"/>
  <c r="HNA1339" i="8"/>
  <c r="HNA1336" i="8"/>
  <c r="HNP1339" i="8"/>
  <c r="HNP1336" i="8"/>
  <c r="HOG1339" i="8"/>
  <c r="HOG1336" i="8"/>
  <c r="HOV1339" i="8"/>
  <c r="HOV1336" i="8"/>
  <c r="HPM1339" i="8"/>
  <c r="HPM1336" i="8"/>
  <c r="HQB1339" i="8"/>
  <c r="HQB1336" i="8"/>
  <c r="HQS1339" i="8"/>
  <c r="HQS1336" i="8"/>
  <c r="HRH1339" i="8"/>
  <c r="HRH1336" i="8"/>
  <c r="HRY1339" i="8"/>
  <c r="HRY1336" i="8"/>
  <c r="HSN1339" i="8"/>
  <c r="HSN1336" i="8"/>
  <c r="HTE1339" i="8"/>
  <c r="HTE1336" i="8"/>
  <c r="HTT1339" i="8"/>
  <c r="HTT1336" i="8"/>
  <c r="HUK1339" i="8"/>
  <c r="HUK1336" i="8"/>
  <c r="HUZ1339" i="8"/>
  <c r="HUZ1336" i="8"/>
  <c r="HVQ1339" i="8"/>
  <c r="HVQ1336" i="8"/>
  <c r="HWF1339" i="8"/>
  <c r="HWF1336" i="8"/>
  <c r="HWW1339" i="8"/>
  <c r="HWW1336" i="8"/>
  <c r="HXL1339" i="8"/>
  <c r="HXL1336" i="8"/>
  <c r="HYC1339" i="8"/>
  <c r="HYC1336" i="8"/>
  <c r="HYR1339" i="8"/>
  <c r="HYR1336" i="8"/>
  <c r="HZI1339" i="8"/>
  <c r="HZI1336" i="8"/>
  <c r="HZX1339" i="8"/>
  <c r="HZX1336" i="8"/>
  <c r="IAO1339" i="8"/>
  <c r="IAO1336" i="8"/>
  <c r="IBD1339" i="8"/>
  <c r="IBD1336" i="8"/>
  <c r="IBU1339" i="8"/>
  <c r="IBU1336" i="8"/>
  <c r="ICJ1339" i="8"/>
  <c r="ICJ1336" i="8"/>
  <c r="IDA1339" i="8"/>
  <c r="IDA1336" i="8"/>
  <c r="IDP1339" i="8"/>
  <c r="IDP1336" i="8"/>
  <c r="IEG1339" i="8"/>
  <c r="IEG1336" i="8"/>
  <c r="IEV1339" i="8"/>
  <c r="IEV1336" i="8"/>
  <c r="IFM1339" i="8"/>
  <c r="IFM1336" i="8"/>
  <c r="IGB1339" i="8"/>
  <c r="IGB1336" i="8"/>
  <c r="IGS1339" i="8"/>
  <c r="IGS1336" i="8"/>
  <c r="IHH1339" i="8"/>
  <c r="IHH1336" i="8"/>
  <c r="IHY1339" i="8"/>
  <c r="IHY1336" i="8"/>
  <c r="IIN1339" i="8"/>
  <c r="IIN1336" i="8"/>
  <c r="IJE1339" i="8"/>
  <c r="IJE1336" i="8"/>
  <c r="IJT1339" i="8"/>
  <c r="IJT1336" i="8"/>
  <c r="IKK1339" i="8"/>
  <c r="IKK1336" i="8"/>
  <c r="IKZ1339" i="8"/>
  <c r="IKZ1336" i="8"/>
  <c r="ILQ1339" i="8"/>
  <c r="ILQ1336" i="8"/>
  <c r="IMF1339" i="8"/>
  <c r="IMF1336" i="8"/>
  <c r="IMW1339" i="8"/>
  <c r="IMW1336" i="8"/>
  <c r="INL1339" i="8"/>
  <c r="INL1336" i="8"/>
  <c r="IOC1339" i="8"/>
  <c r="IOC1336" i="8"/>
  <c r="IOR1339" i="8"/>
  <c r="IOR1336" i="8"/>
  <c r="IPI1339" i="8"/>
  <c r="IPI1336" i="8"/>
  <c r="IPX1339" i="8"/>
  <c r="IPX1336" i="8"/>
  <c r="IQO1339" i="8"/>
  <c r="IQO1336" i="8"/>
  <c r="IRD1339" i="8"/>
  <c r="IRD1336" i="8"/>
  <c r="IRU1339" i="8"/>
  <c r="IRU1336" i="8"/>
  <c r="ISJ1339" i="8"/>
  <c r="ISJ1336" i="8"/>
  <c r="ITA1339" i="8"/>
  <c r="ITA1336" i="8"/>
  <c r="ITP1339" i="8"/>
  <c r="ITP1336" i="8"/>
  <c r="IUG1339" i="8"/>
  <c r="IUG1336" i="8"/>
  <c r="IUV1339" i="8"/>
  <c r="IUV1336" i="8"/>
  <c r="IVM1339" i="8"/>
  <c r="IVM1336" i="8"/>
  <c r="IWB1339" i="8"/>
  <c r="IWB1336" i="8"/>
  <c r="IWS1339" i="8"/>
  <c r="IWS1336" i="8"/>
  <c r="IXH1339" i="8"/>
  <c r="IXH1336" i="8"/>
  <c r="IXY1339" i="8"/>
  <c r="IXY1336" i="8"/>
  <c r="IYN1339" i="8"/>
  <c r="IYN1336" i="8"/>
  <c r="IZE1339" i="8"/>
  <c r="IZE1336" i="8"/>
  <c r="IZT1339" i="8"/>
  <c r="IZT1336" i="8"/>
  <c r="JAK1339" i="8"/>
  <c r="JAK1336" i="8"/>
  <c r="JAZ1339" i="8"/>
  <c r="JAZ1336" i="8"/>
  <c r="JBQ1339" i="8"/>
  <c r="JBQ1336" i="8"/>
  <c r="JCF1339" i="8"/>
  <c r="JCF1336" i="8"/>
  <c r="JCW1339" i="8"/>
  <c r="JCW1336" i="8"/>
  <c r="JDL1339" i="8"/>
  <c r="JDL1336" i="8"/>
  <c r="JEC1339" i="8"/>
  <c r="JEC1336" i="8"/>
  <c r="JER1339" i="8"/>
  <c r="JER1336" i="8"/>
  <c r="JFI1339" i="8"/>
  <c r="JFI1336" i="8"/>
  <c r="JFX1339" i="8"/>
  <c r="JFX1336" i="8"/>
  <c r="JGO1339" i="8"/>
  <c r="JGO1336" i="8"/>
  <c r="JHD1339" i="8"/>
  <c r="JHD1336" i="8"/>
  <c r="JHU1339" i="8"/>
  <c r="JHU1336" i="8"/>
  <c r="JIJ1339" i="8"/>
  <c r="JIJ1336" i="8"/>
  <c r="JJA1339" i="8"/>
  <c r="JJA1336" i="8"/>
  <c r="JJP1339" i="8"/>
  <c r="JJP1336" i="8"/>
  <c r="JKG1339" i="8"/>
  <c r="JKG1336" i="8"/>
  <c r="JKV1339" i="8"/>
  <c r="JKV1336" i="8"/>
  <c r="JLM1339" i="8"/>
  <c r="JLM1336" i="8"/>
  <c r="JMB1339" i="8"/>
  <c r="JMB1336" i="8"/>
  <c r="JMS1339" i="8"/>
  <c r="JMS1336" i="8"/>
  <c r="JNH1339" i="8"/>
  <c r="JNH1336" i="8"/>
  <c r="JNY1339" i="8"/>
  <c r="JNY1336" i="8"/>
  <c r="JON1339" i="8"/>
  <c r="JON1336" i="8"/>
  <c r="JPE1339" i="8"/>
  <c r="JPE1336" i="8"/>
  <c r="JPT1339" i="8"/>
  <c r="JPT1336" i="8"/>
  <c r="JQK1339" i="8"/>
  <c r="JQK1336" i="8"/>
  <c r="JQZ1339" i="8"/>
  <c r="JQZ1336" i="8"/>
  <c r="JRQ1339" i="8"/>
  <c r="JRQ1336" i="8"/>
  <c r="JSF1339" i="8"/>
  <c r="JSF1336" i="8"/>
  <c r="JSW1339" i="8"/>
  <c r="JSW1336" i="8"/>
  <c r="JTL1339" i="8"/>
  <c r="JTL1336" i="8"/>
  <c r="JUC1339" i="8"/>
  <c r="JUC1336" i="8"/>
  <c r="JUR1339" i="8"/>
  <c r="JUR1336" i="8"/>
  <c r="JVI1339" i="8"/>
  <c r="JVI1336" i="8"/>
  <c r="JVX1339" i="8"/>
  <c r="JVX1336" i="8"/>
  <c r="JWO1339" i="8"/>
  <c r="JWO1336" i="8"/>
  <c r="JXD1339" i="8"/>
  <c r="JXD1336" i="8"/>
  <c r="JXU1339" i="8"/>
  <c r="JXU1336" i="8"/>
  <c r="JYJ1339" i="8"/>
  <c r="JYJ1336" i="8"/>
  <c r="JZA1339" i="8"/>
  <c r="JZA1336" i="8"/>
  <c r="JZP1339" i="8"/>
  <c r="JZP1336" i="8"/>
  <c r="KAG1339" i="8"/>
  <c r="KAG1336" i="8"/>
  <c r="KAV1339" i="8"/>
  <c r="KAV1336" i="8"/>
  <c r="KBM1339" i="8"/>
  <c r="KBM1336" i="8"/>
  <c r="KCB1339" i="8"/>
  <c r="KCB1336" i="8"/>
  <c r="KCS1339" i="8"/>
  <c r="KCS1336" i="8"/>
  <c r="KDH1339" i="8"/>
  <c r="KDH1336" i="8"/>
  <c r="KDY1339" i="8"/>
  <c r="KDY1336" i="8"/>
  <c r="KEN1339" i="8"/>
  <c r="KEN1336" i="8"/>
  <c r="KFE1339" i="8"/>
  <c r="KFE1336" i="8"/>
  <c r="KFT1339" i="8"/>
  <c r="KFT1336" i="8"/>
  <c r="KGK1339" i="8"/>
  <c r="KGK1336" i="8"/>
  <c r="KGZ1339" i="8"/>
  <c r="KGZ1336" i="8"/>
  <c r="KHQ1339" i="8"/>
  <c r="KHQ1336" i="8"/>
  <c r="KIF1339" i="8"/>
  <c r="KIF1336" i="8"/>
  <c r="KIW1339" i="8"/>
  <c r="KIW1336" i="8"/>
  <c r="KJL1339" i="8"/>
  <c r="KJL1336" i="8"/>
  <c r="KKC1339" i="8"/>
  <c r="KKC1336" i="8"/>
  <c r="KKR1339" i="8"/>
  <c r="KKR1336" i="8"/>
  <c r="KLI1339" i="8"/>
  <c r="KLI1336" i="8"/>
  <c r="KLX1339" i="8"/>
  <c r="KLX1336" i="8"/>
  <c r="KMO1339" i="8"/>
  <c r="KMO1336" i="8"/>
  <c r="KND1339" i="8"/>
  <c r="KND1336" i="8"/>
  <c r="KNU1339" i="8"/>
  <c r="KNU1336" i="8"/>
  <c r="KOJ1339" i="8"/>
  <c r="KOJ1336" i="8"/>
  <c r="KPA1339" i="8"/>
  <c r="KPA1336" i="8"/>
  <c r="KPP1339" i="8"/>
  <c r="KPP1336" i="8"/>
  <c r="KQG1339" i="8"/>
  <c r="KQG1336" i="8"/>
  <c r="KQV1339" i="8"/>
  <c r="KQV1336" i="8"/>
  <c r="KRM1339" i="8"/>
  <c r="KRM1336" i="8"/>
  <c r="KSB1339" i="8"/>
  <c r="KSB1336" i="8"/>
  <c r="KSS1339" i="8"/>
  <c r="KSS1336" i="8"/>
  <c r="KTH1339" i="8"/>
  <c r="KTH1336" i="8"/>
  <c r="KTY1339" i="8"/>
  <c r="KTY1336" i="8"/>
  <c r="KUN1339" i="8"/>
  <c r="KUN1336" i="8"/>
  <c r="KVE1339" i="8"/>
  <c r="KVE1336" i="8"/>
  <c r="KVT1339" i="8"/>
  <c r="KVT1336" i="8"/>
  <c r="KWK1339" i="8"/>
  <c r="KWK1336" i="8"/>
  <c r="KWZ1339" i="8"/>
  <c r="KWZ1336" i="8"/>
  <c r="KXQ1339" i="8"/>
  <c r="KXQ1336" i="8"/>
  <c r="KYF1339" i="8"/>
  <c r="KYF1336" i="8"/>
  <c r="KYW1339" i="8"/>
  <c r="KYW1336" i="8"/>
  <c r="KZL1339" i="8"/>
  <c r="KZL1336" i="8"/>
  <c r="LAC1339" i="8"/>
  <c r="LAC1336" i="8"/>
  <c r="LAR1339" i="8"/>
  <c r="LAR1336" i="8"/>
  <c r="LBI1339" i="8"/>
  <c r="LBI1336" i="8"/>
  <c r="LBX1339" i="8"/>
  <c r="LBX1336" i="8"/>
  <c r="LCO1339" i="8"/>
  <c r="LCO1336" i="8"/>
  <c r="LDD1339" i="8"/>
  <c r="LDD1336" i="8"/>
  <c r="LDU1339" i="8"/>
  <c r="LDU1336" i="8"/>
  <c r="LEJ1339" i="8"/>
  <c r="LEJ1336" i="8"/>
  <c r="LFA1339" i="8"/>
  <c r="LFA1336" i="8"/>
  <c r="LFP1339" i="8"/>
  <c r="LFP1336" i="8"/>
  <c r="LGG1339" i="8"/>
  <c r="LGG1336" i="8"/>
  <c r="LGV1339" i="8"/>
  <c r="LGV1336" i="8"/>
  <c r="LHM1339" i="8"/>
  <c r="LHM1336" i="8"/>
  <c r="LIB1339" i="8"/>
  <c r="LIB1336" i="8"/>
  <c r="LIS1339" i="8"/>
  <c r="LIS1336" i="8"/>
  <c r="LJH1339" i="8"/>
  <c r="LJH1336" i="8"/>
  <c r="LJY1339" i="8"/>
  <c r="LJY1336" i="8"/>
  <c r="LKN1339" i="8"/>
  <c r="LKN1336" i="8"/>
  <c r="LLE1339" i="8"/>
  <c r="LLE1336" i="8"/>
  <c r="LLT1339" i="8"/>
  <c r="LLT1336" i="8"/>
  <c r="LMK1339" i="8"/>
  <c r="LMK1336" i="8"/>
  <c r="LMZ1339" i="8"/>
  <c r="LMZ1336" i="8"/>
  <c r="LNQ1339" i="8"/>
  <c r="LNQ1336" i="8"/>
  <c r="LOF1339" i="8"/>
  <c r="LOF1336" i="8"/>
  <c r="LOW1339" i="8"/>
  <c r="LOW1336" i="8"/>
  <c r="LPL1339" i="8"/>
  <c r="LPL1336" i="8"/>
  <c r="LQC1339" i="8"/>
  <c r="LQC1336" i="8"/>
  <c r="LQR1339" i="8"/>
  <c r="LQR1336" i="8"/>
  <c r="LRI1339" i="8"/>
  <c r="LRI1336" i="8"/>
  <c r="LRX1339" i="8"/>
  <c r="LRX1336" i="8"/>
  <c r="LSO1339" i="8"/>
  <c r="LSO1336" i="8"/>
  <c r="LTD1339" i="8"/>
  <c r="LTD1336" i="8"/>
  <c r="LTU1339" i="8"/>
  <c r="LTU1336" i="8"/>
  <c r="LUJ1339" i="8"/>
  <c r="LUJ1336" i="8"/>
  <c r="LVA1339" i="8"/>
  <c r="LVA1336" i="8"/>
  <c r="LVP1339" i="8"/>
  <c r="LVP1336" i="8"/>
  <c r="LWG1339" i="8"/>
  <c r="LWG1336" i="8"/>
  <c r="LWV1339" i="8"/>
  <c r="LWV1336" i="8"/>
  <c r="LXM1339" i="8"/>
  <c r="LXM1336" i="8"/>
  <c r="LYB1339" i="8"/>
  <c r="LYB1336" i="8"/>
  <c r="LYS1339" i="8"/>
  <c r="LYS1336" i="8"/>
  <c r="LZH1339" i="8"/>
  <c r="LZH1336" i="8"/>
  <c r="LZY1339" i="8"/>
  <c r="LZY1336" i="8"/>
  <c r="MAN1339" i="8"/>
  <c r="MAN1336" i="8"/>
  <c r="MBE1339" i="8"/>
  <c r="MBE1336" i="8"/>
  <c r="MBT1339" i="8"/>
  <c r="MBT1336" i="8"/>
  <c r="MCK1339" i="8"/>
  <c r="MCK1336" i="8"/>
  <c r="MCZ1339" i="8"/>
  <c r="MCZ1336" i="8"/>
  <c r="MDQ1339" i="8"/>
  <c r="MDQ1336" i="8"/>
  <c r="MEF1339" i="8"/>
  <c r="MEF1336" i="8"/>
  <c r="MEW1339" i="8"/>
  <c r="MEW1336" i="8"/>
  <c r="MFL1339" i="8"/>
  <c r="MFL1336" i="8"/>
  <c r="MGC1339" i="8"/>
  <c r="MGC1336" i="8"/>
  <c r="MGR1339" i="8"/>
  <c r="MGR1336" i="8"/>
  <c r="MHI1339" i="8"/>
  <c r="MHI1336" i="8"/>
  <c r="MHX1339" i="8"/>
  <c r="MHX1336" i="8"/>
  <c r="MIO1339" i="8"/>
  <c r="MIO1336" i="8"/>
  <c r="MJD1339" i="8"/>
  <c r="MJD1336" i="8"/>
  <c r="MJU1339" i="8"/>
  <c r="MJU1336" i="8"/>
  <c r="MKJ1339" i="8"/>
  <c r="MKJ1336" i="8"/>
  <c r="MLA1339" i="8"/>
  <c r="MLA1336" i="8"/>
  <c r="MLP1339" i="8"/>
  <c r="MLP1336" i="8"/>
  <c r="MMG1339" i="8"/>
  <c r="MMG1336" i="8"/>
  <c r="MMV1339" i="8"/>
  <c r="MMV1336" i="8"/>
  <c r="MNM1339" i="8"/>
  <c r="MNM1336" i="8"/>
  <c r="MOB1339" i="8"/>
  <c r="MOB1336" i="8"/>
  <c r="MOS1339" i="8"/>
  <c r="MOS1336" i="8"/>
  <c r="MPH1339" i="8"/>
  <c r="MPH1336" i="8"/>
  <c r="MPY1339" i="8"/>
  <c r="MPY1336" i="8"/>
  <c r="MQN1339" i="8"/>
  <c r="MQN1336" i="8"/>
  <c r="MRE1339" i="8"/>
  <c r="MRE1336" i="8"/>
  <c r="MRT1339" i="8"/>
  <c r="MRT1336" i="8"/>
  <c r="MSK1339" i="8"/>
  <c r="MSK1336" i="8"/>
  <c r="MSZ1339" i="8"/>
  <c r="MSZ1336" i="8"/>
  <c r="MTQ1339" i="8"/>
  <c r="MTQ1336" i="8"/>
  <c r="MUF1339" i="8"/>
  <c r="MUF1336" i="8"/>
  <c r="MUW1339" i="8"/>
  <c r="MUW1336" i="8"/>
  <c r="MVL1339" i="8"/>
  <c r="MVL1336" i="8"/>
  <c r="MWC1339" i="8"/>
  <c r="MWC1336" i="8"/>
  <c r="MWR1339" i="8"/>
  <c r="MWR1336" i="8"/>
  <c r="MXI1339" i="8"/>
  <c r="MXI1336" i="8"/>
  <c r="MXX1339" i="8"/>
  <c r="MXX1336" i="8"/>
  <c r="MYO1339" i="8"/>
  <c r="MYO1336" i="8"/>
  <c r="MZD1339" i="8"/>
  <c r="MZD1336" i="8"/>
  <c r="MZU1339" i="8"/>
  <c r="MZU1336" i="8"/>
  <c r="NAJ1339" i="8"/>
  <c r="NAJ1336" i="8"/>
  <c r="NBA1339" i="8"/>
  <c r="NBA1336" i="8"/>
  <c r="NBP1339" i="8"/>
  <c r="NBP1336" i="8"/>
  <c r="NCG1339" i="8"/>
  <c r="NCG1336" i="8"/>
  <c r="NCV1339" i="8"/>
  <c r="NCV1336" i="8"/>
  <c r="NDM1339" i="8"/>
  <c r="NDM1336" i="8"/>
  <c r="NEB1339" i="8"/>
  <c r="NEB1336" i="8"/>
  <c r="NES1339" i="8"/>
  <c r="NES1336" i="8"/>
  <c r="NFH1339" i="8"/>
  <c r="NFH1336" i="8"/>
  <c r="NFY1339" i="8"/>
  <c r="NFY1336" i="8"/>
  <c r="NGN1339" i="8"/>
  <c r="NGN1336" i="8"/>
  <c r="NHE1339" i="8"/>
  <c r="NHE1336" i="8"/>
  <c r="NHT1339" i="8"/>
  <c r="NHT1336" i="8"/>
  <c r="NIK1339" i="8"/>
  <c r="NIK1336" i="8"/>
  <c r="NIZ1339" i="8"/>
  <c r="NIZ1336" i="8"/>
  <c r="NJQ1339" i="8"/>
  <c r="NJQ1336" i="8"/>
  <c r="NKF1339" i="8"/>
  <c r="NKF1336" i="8"/>
  <c r="NKW1339" i="8"/>
  <c r="NKW1336" i="8"/>
  <c r="NLL1339" i="8"/>
  <c r="NLL1336" i="8"/>
  <c r="NMC1339" i="8"/>
  <c r="NMC1336" i="8"/>
  <c r="NMR1339" i="8"/>
  <c r="NMR1336" i="8"/>
  <c r="NNI1339" i="8"/>
  <c r="NNI1336" i="8"/>
  <c r="NNX1339" i="8"/>
  <c r="NNX1336" i="8"/>
  <c r="NOO1339" i="8"/>
  <c r="NOO1336" i="8"/>
  <c r="NPD1339" i="8"/>
  <c r="NPD1336" i="8"/>
  <c r="NPU1339" i="8"/>
  <c r="NPU1336" i="8"/>
  <c r="NQJ1339" i="8"/>
  <c r="NQJ1336" i="8"/>
  <c r="NRA1339" i="8"/>
  <c r="NRA1336" i="8"/>
  <c r="NRP1339" i="8"/>
  <c r="NRP1336" i="8"/>
  <c r="NSG1339" i="8"/>
  <c r="NSG1336" i="8"/>
  <c r="NSV1339" i="8"/>
  <c r="NSV1336" i="8"/>
  <c r="NTM1339" i="8"/>
  <c r="NTM1336" i="8"/>
  <c r="NUB1339" i="8"/>
  <c r="NUB1336" i="8"/>
  <c r="NUS1339" i="8"/>
  <c r="NUS1336" i="8"/>
  <c r="NVH1339" i="8"/>
  <c r="NVH1336" i="8"/>
  <c r="NVY1339" i="8"/>
  <c r="NVY1336" i="8"/>
  <c r="NWN1339" i="8"/>
  <c r="NWN1336" i="8"/>
  <c r="NXE1339" i="8"/>
  <c r="NXE1336" i="8"/>
  <c r="NXT1339" i="8"/>
  <c r="NXT1336" i="8"/>
  <c r="NYK1339" i="8"/>
  <c r="NYK1336" i="8"/>
  <c r="NYZ1339" i="8"/>
  <c r="NYZ1336" i="8"/>
  <c r="NZQ1339" i="8"/>
  <c r="NZQ1336" i="8"/>
  <c r="OAF1339" i="8"/>
  <c r="OAF1336" i="8"/>
  <c r="OAW1339" i="8"/>
  <c r="OAW1336" i="8"/>
  <c r="OBL1339" i="8"/>
  <c r="OBL1336" i="8"/>
  <c r="OCC1339" i="8"/>
  <c r="OCC1336" i="8"/>
  <c r="OCR1339" i="8"/>
  <c r="OCR1336" i="8"/>
  <c r="ODI1339" i="8"/>
  <c r="ODI1336" i="8"/>
  <c r="ODX1339" i="8"/>
  <c r="ODX1336" i="8"/>
  <c r="OEO1339" i="8"/>
  <c r="OEO1336" i="8"/>
  <c r="OFD1339" i="8"/>
  <c r="OFD1336" i="8"/>
  <c r="OFU1339" i="8"/>
  <c r="OFU1336" i="8"/>
  <c r="OGJ1339" i="8"/>
  <c r="OGJ1336" i="8"/>
  <c r="OHA1339" i="8"/>
  <c r="OHA1336" i="8"/>
  <c r="OHP1339" i="8"/>
  <c r="OHP1336" i="8"/>
  <c r="OIG1339" i="8"/>
  <c r="OIG1336" i="8"/>
  <c r="OIV1339" i="8"/>
  <c r="OIV1336" i="8"/>
  <c r="OJM1339" i="8"/>
  <c r="OJM1336" i="8"/>
  <c r="OKB1339" i="8"/>
  <c r="OKB1336" i="8"/>
  <c r="OKS1339" i="8"/>
  <c r="OKS1336" i="8"/>
  <c r="OLH1339" i="8"/>
  <c r="OLH1336" i="8"/>
  <c r="OLY1339" i="8"/>
  <c r="OLY1336" i="8"/>
  <c r="OMN1339" i="8"/>
  <c r="OMN1336" i="8"/>
  <c r="ONE1339" i="8"/>
  <c r="ONE1336" i="8"/>
  <c r="ONT1339" i="8"/>
  <c r="ONT1336" i="8"/>
  <c r="OOK1339" i="8"/>
  <c r="OOK1336" i="8"/>
  <c r="OOZ1339" i="8"/>
  <c r="OOZ1336" i="8"/>
  <c r="OPQ1339" i="8"/>
  <c r="OPQ1336" i="8"/>
  <c r="OQF1339" i="8"/>
  <c r="OQF1336" i="8"/>
  <c r="OQW1339" i="8"/>
  <c r="OQW1336" i="8"/>
  <c r="ORL1339" i="8"/>
  <c r="ORL1336" i="8"/>
  <c r="OSC1339" i="8"/>
  <c r="OSC1336" i="8"/>
  <c r="OSR1339" i="8"/>
  <c r="OSR1336" i="8"/>
  <c r="OTI1339" i="8"/>
  <c r="OTI1336" i="8"/>
  <c r="OTX1339" i="8"/>
  <c r="OTX1336" i="8"/>
  <c r="OUO1339" i="8"/>
  <c r="OUO1336" i="8"/>
  <c r="OVD1339" i="8"/>
  <c r="OVD1336" i="8"/>
  <c r="OVU1339" i="8"/>
  <c r="OVU1336" i="8"/>
  <c r="OWJ1339" i="8"/>
  <c r="OWJ1336" i="8"/>
  <c r="OXA1339" i="8"/>
  <c r="OXA1336" i="8"/>
  <c r="OXP1339" i="8"/>
  <c r="OXP1336" i="8"/>
  <c r="OYG1339" i="8"/>
  <c r="OYG1336" i="8"/>
  <c r="OYV1339" i="8"/>
  <c r="OYV1336" i="8"/>
  <c r="OZM1339" i="8"/>
  <c r="OZM1336" i="8"/>
  <c r="PAB1339" i="8"/>
  <c r="PAB1336" i="8"/>
  <c r="PAS1339" i="8"/>
  <c r="PAS1336" i="8"/>
  <c r="PBH1339" i="8"/>
  <c r="PBH1336" i="8"/>
  <c r="PBY1339" i="8"/>
  <c r="PBY1336" i="8"/>
  <c r="PCN1339" i="8"/>
  <c r="PCN1336" i="8"/>
  <c r="PDE1339" i="8"/>
  <c r="PDE1336" i="8"/>
  <c r="PDT1339" i="8"/>
  <c r="PDT1336" i="8"/>
  <c r="PEK1339" i="8"/>
  <c r="PEK1336" i="8"/>
  <c r="PEZ1339" i="8"/>
  <c r="PEZ1336" i="8"/>
  <c r="PFQ1339" i="8"/>
  <c r="PFQ1336" i="8"/>
  <c r="PGF1339" i="8"/>
  <c r="PGF1336" i="8"/>
  <c r="PGW1339" i="8"/>
  <c r="PGW1336" i="8"/>
  <c r="PHL1339" i="8"/>
  <c r="PHL1336" i="8"/>
  <c r="PIC1339" i="8"/>
  <c r="PIC1336" i="8"/>
  <c r="PIR1339" i="8"/>
  <c r="PIR1336" i="8"/>
  <c r="PJI1339" i="8"/>
  <c r="PJI1336" i="8"/>
  <c r="PJX1339" i="8"/>
  <c r="PJX1336" i="8"/>
  <c r="PKO1339" i="8"/>
  <c r="PKO1336" i="8"/>
  <c r="PLD1339" i="8"/>
  <c r="PLD1336" i="8"/>
  <c r="PLU1339" i="8"/>
  <c r="PLU1336" i="8"/>
  <c r="PMJ1339" i="8"/>
  <c r="PMJ1336" i="8"/>
  <c r="PNA1339" i="8"/>
  <c r="PNA1336" i="8"/>
  <c r="PNP1339" i="8"/>
  <c r="PNP1336" i="8"/>
  <c r="POG1339" i="8"/>
  <c r="POG1336" i="8"/>
  <c r="POV1339" i="8"/>
  <c r="POV1336" i="8"/>
  <c r="PPM1339" i="8"/>
  <c r="PPM1336" i="8"/>
  <c r="PQB1339" i="8"/>
  <c r="PQB1336" i="8"/>
  <c r="PQS1339" i="8"/>
  <c r="PQS1336" i="8"/>
  <c r="PRH1339" i="8"/>
  <c r="PRH1336" i="8"/>
  <c r="PRY1339" i="8"/>
  <c r="PRY1336" i="8"/>
  <c r="PSN1339" i="8"/>
  <c r="PSN1336" i="8"/>
  <c r="PTE1339" i="8"/>
  <c r="PTE1336" i="8"/>
  <c r="PTT1339" i="8"/>
  <c r="PTT1336" i="8"/>
  <c r="PUK1339" i="8"/>
  <c r="PUK1336" i="8"/>
  <c r="PUZ1339" i="8"/>
  <c r="PUZ1336" i="8"/>
  <c r="PVQ1339" i="8"/>
  <c r="PVQ1336" i="8"/>
  <c r="PWF1339" i="8"/>
  <c r="PWF1336" i="8"/>
  <c r="PWW1339" i="8"/>
  <c r="PWW1336" i="8"/>
  <c r="PXL1339" i="8"/>
  <c r="PXL1336" i="8"/>
  <c r="PYC1339" i="8"/>
  <c r="PYC1336" i="8"/>
  <c r="PYR1339" i="8"/>
  <c r="PYR1336" i="8"/>
  <c r="PZI1339" i="8"/>
  <c r="PZI1336" i="8"/>
  <c r="PZX1339" i="8"/>
  <c r="PZX1336" i="8"/>
  <c r="QAO1339" i="8"/>
  <c r="QAO1336" i="8"/>
  <c r="QBD1339" i="8"/>
  <c r="QBD1336" i="8"/>
  <c r="QBU1339" i="8"/>
  <c r="QBU1336" i="8"/>
  <c r="QCJ1339" i="8"/>
  <c r="QCJ1336" i="8"/>
  <c r="QDA1339" i="8"/>
  <c r="QDA1336" i="8"/>
  <c r="QDP1339" i="8"/>
  <c r="QDP1336" i="8"/>
  <c r="QEG1339" i="8"/>
  <c r="QEG1336" i="8"/>
  <c r="QEV1339" i="8"/>
  <c r="QEV1336" i="8"/>
  <c r="QFM1339" i="8"/>
  <c r="QFM1336" i="8"/>
  <c r="QGB1339" i="8"/>
  <c r="QGB1336" i="8"/>
  <c r="QGS1339" i="8"/>
  <c r="QGS1336" i="8"/>
  <c r="QHH1339" i="8"/>
  <c r="QHH1336" i="8"/>
  <c r="QHY1339" i="8"/>
  <c r="QHY1336" i="8"/>
  <c r="QIN1339" i="8"/>
  <c r="QIN1336" i="8"/>
  <c r="QJE1339" i="8"/>
  <c r="QJE1336" i="8"/>
  <c r="QJT1339" i="8"/>
  <c r="QJT1336" i="8"/>
  <c r="QKK1339" i="8"/>
  <c r="QKK1336" i="8"/>
  <c r="QKZ1339" i="8"/>
  <c r="QKZ1336" i="8"/>
  <c r="QLQ1339" i="8"/>
  <c r="QLQ1336" i="8"/>
  <c r="QMF1339" i="8"/>
  <c r="QMF1336" i="8"/>
  <c r="QMW1339" i="8"/>
  <c r="QMW1336" i="8"/>
  <c r="QNL1339" i="8"/>
  <c r="QNL1336" i="8"/>
  <c r="QOC1339" i="8"/>
  <c r="QOC1336" i="8"/>
  <c r="QOR1339" i="8"/>
  <c r="QOR1336" i="8"/>
  <c r="QPI1339" i="8"/>
  <c r="QPI1336" i="8"/>
  <c r="QPX1339" i="8"/>
  <c r="QPX1336" i="8"/>
  <c r="QQO1339" i="8"/>
  <c r="QQO1336" i="8"/>
  <c r="QRD1339" i="8"/>
  <c r="QRD1336" i="8"/>
  <c r="QRU1339" i="8"/>
  <c r="QRU1336" i="8"/>
  <c r="QSJ1339" i="8"/>
  <c r="QSJ1336" i="8"/>
  <c r="QTA1339" i="8"/>
  <c r="QTA1336" i="8"/>
  <c r="QTP1339" i="8"/>
  <c r="QTP1336" i="8"/>
  <c r="QUG1339" i="8"/>
  <c r="QUG1336" i="8"/>
  <c r="QUV1339" i="8"/>
  <c r="QUV1336" i="8"/>
  <c r="QVM1339" i="8"/>
  <c r="QVM1336" i="8"/>
  <c r="QWB1339" i="8"/>
  <c r="QWB1336" i="8"/>
  <c r="QWS1339" i="8"/>
  <c r="QWS1336" i="8"/>
  <c r="QXH1339" i="8"/>
  <c r="QXH1336" i="8"/>
  <c r="QXY1339" i="8"/>
  <c r="QXY1336" i="8"/>
  <c r="QYN1339" i="8"/>
  <c r="QYN1336" i="8"/>
  <c r="QZE1339" i="8"/>
  <c r="QZE1336" i="8"/>
  <c r="QZT1339" i="8"/>
  <c r="QZT1336" i="8"/>
  <c r="RAK1339" i="8"/>
  <c r="RAK1336" i="8"/>
  <c r="RAZ1339" i="8"/>
  <c r="RAZ1336" i="8"/>
  <c r="RBQ1339" i="8"/>
  <c r="RBQ1336" i="8"/>
  <c r="RCF1339" i="8"/>
  <c r="RCF1336" i="8"/>
  <c r="RCW1339" i="8"/>
  <c r="RCW1336" i="8"/>
  <c r="RDL1339" i="8"/>
  <c r="RDL1336" i="8"/>
  <c r="REC1339" i="8"/>
  <c r="REC1336" i="8"/>
  <c r="RER1339" i="8"/>
  <c r="RER1336" i="8"/>
  <c r="RFI1339" i="8"/>
  <c r="RFI1336" i="8"/>
  <c r="RFX1339" i="8"/>
  <c r="RFX1336" i="8"/>
  <c r="RGO1339" i="8"/>
  <c r="RGO1336" i="8"/>
  <c r="RHD1339" i="8"/>
  <c r="RHD1336" i="8"/>
  <c r="RHU1339" i="8"/>
  <c r="RHU1336" i="8"/>
  <c r="RIJ1339" i="8"/>
  <c r="RIJ1336" i="8"/>
  <c r="RJA1339" i="8"/>
  <c r="RJA1336" i="8"/>
  <c r="RJP1339" i="8"/>
  <c r="RJP1336" i="8"/>
  <c r="RKG1339" i="8"/>
  <c r="RKG1336" i="8"/>
  <c r="RKV1339" i="8"/>
  <c r="RKV1336" i="8"/>
  <c r="RLM1339" i="8"/>
  <c r="RLM1336" i="8"/>
  <c r="RMB1339" i="8"/>
  <c r="RMB1336" i="8"/>
  <c r="RMS1339" i="8"/>
  <c r="RMS1336" i="8"/>
  <c r="RNH1339" i="8"/>
  <c r="RNH1336" i="8"/>
  <c r="RNY1339" i="8"/>
  <c r="RNY1336" i="8"/>
  <c r="RON1339" i="8"/>
  <c r="RON1336" i="8"/>
  <c r="RPE1339" i="8"/>
  <c r="RPE1336" i="8"/>
  <c r="RPT1339" i="8"/>
  <c r="RPT1336" i="8"/>
  <c r="RQK1339" i="8"/>
  <c r="RQK1336" i="8"/>
  <c r="RQZ1339" i="8"/>
  <c r="RQZ1336" i="8"/>
  <c r="RRQ1339" i="8"/>
  <c r="RRQ1336" i="8"/>
  <c r="RSF1339" i="8"/>
  <c r="RSF1336" i="8"/>
  <c r="RSW1339" i="8"/>
  <c r="RSW1336" i="8"/>
  <c r="RTL1339" i="8"/>
  <c r="RTL1336" i="8"/>
  <c r="RUC1339" i="8"/>
  <c r="RUC1336" i="8"/>
  <c r="RUR1339" i="8"/>
  <c r="RUR1336" i="8"/>
  <c r="RVI1339" i="8"/>
  <c r="RVI1336" i="8"/>
  <c r="RVX1339" i="8"/>
  <c r="RVX1336" i="8"/>
  <c r="RWO1339" i="8"/>
  <c r="RWO1336" i="8"/>
  <c r="RXD1339" i="8"/>
  <c r="RXD1336" i="8"/>
  <c r="RXU1339" i="8"/>
  <c r="RXU1336" i="8"/>
  <c r="RYJ1339" i="8"/>
  <c r="RYJ1336" i="8"/>
  <c r="RZA1339" i="8"/>
  <c r="RZA1336" i="8"/>
  <c r="RZP1339" i="8"/>
  <c r="RZP1336" i="8"/>
  <c r="SAG1339" i="8"/>
  <c r="SAG1336" i="8"/>
  <c r="SAV1339" i="8"/>
  <c r="SAV1336" i="8"/>
  <c r="SBM1339" i="8"/>
  <c r="SBM1336" i="8"/>
  <c r="SCB1339" i="8"/>
  <c r="SCB1336" i="8"/>
  <c r="SCS1339" i="8"/>
  <c r="SCS1336" i="8"/>
  <c r="SDH1339" i="8"/>
  <c r="SDH1336" i="8"/>
  <c r="SDY1339" i="8"/>
  <c r="SDY1336" i="8"/>
  <c r="SEN1339" i="8"/>
  <c r="SEN1336" i="8"/>
  <c r="SFE1339" i="8"/>
  <c r="SFE1336" i="8"/>
  <c r="SFT1339" i="8"/>
  <c r="SFT1336" i="8"/>
  <c r="SGK1339" i="8"/>
  <c r="SGK1336" i="8"/>
  <c r="SGZ1339" i="8"/>
  <c r="SGZ1336" i="8"/>
  <c r="SHQ1339" i="8"/>
  <c r="SHQ1336" i="8"/>
  <c r="SIF1339" i="8"/>
  <c r="SIF1336" i="8"/>
  <c r="SIW1339" i="8"/>
  <c r="SIW1336" i="8"/>
  <c r="SJL1339" i="8"/>
  <c r="SJL1336" i="8"/>
  <c r="SKC1339" i="8"/>
  <c r="SKC1336" i="8"/>
  <c r="SKR1339" i="8"/>
  <c r="SKR1336" i="8"/>
  <c r="SLI1339" i="8"/>
  <c r="SLI1336" i="8"/>
  <c r="SLX1339" i="8"/>
  <c r="SLX1336" i="8"/>
  <c r="SMO1339" i="8"/>
  <c r="SMO1336" i="8"/>
  <c r="SND1339" i="8"/>
  <c r="SND1336" i="8"/>
  <c r="SNU1339" i="8"/>
  <c r="SNU1336" i="8"/>
  <c r="SOJ1339" i="8"/>
  <c r="SOJ1336" i="8"/>
  <c r="SPA1339" i="8"/>
  <c r="SPA1336" i="8"/>
  <c r="SPP1339" i="8"/>
  <c r="SPP1336" i="8"/>
  <c r="SQG1339" i="8"/>
  <c r="SQG1336" i="8"/>
  <c r="SQV1339" i="8"/>
  <c r="SQV1336" i="8"/>
  <c r="SRM1339" i="8"/>
  <c r="SRM1336" i="8"/>
  <c r="SSB1339" i="8"/>
  <c r="SSB1336" i="8"/>
  <c r="SSS1339" i="8"/>
  <c r="SSS1336" i="8"/>
  <c r="STH1339" i="8"/>
  <c r="STH1336" i="8"/>
  <c r="STY1339" i="8"/>
  <c r="STY1336" i="8"/>
  <c r="SUN1339" i="8"/>
  <c r="SUN1336" i="8"/>
  <c r="SVE1339" i="8"/>
  <c r="SVE1336" i="8"/>
  <c r="SVT1339" i="8"/>
  <c r="SVT1336" i="8"/>
  <c r="SWK1339" i="8"/>
  <c r="SWK1336" i="8"/>
  <c r="SWZ1339" i="8"/>
  <c r="SWZ1336" i="8"/>
  <c r="SXQ1339" i="8"/>
  <c r="SXQ1336" i="8"/>
  <c r="SYF1339" i="8"/>
  <c r="SYF1336" i="8"/>
  <c r="SYW1339" i="8"/>
  <c r="SYW1336" i="8"/>
  <c r="SZL1339" i="8"/>
  <c r="SZL1336" i="8"/>
  <c r="TAC1339" i="8"/>
  <c r="TAC1336" i="8"/>
  <c r="TAR1339" i="8"/>
  <c r="TAR1336" i="8"/>
  <c r="TBI1339" i="8"/>
  <c r="TBI1336" i="8"/>
  <c r="TBX1339" i="8"/>
  <c r="TBX1336" i="8"/>
  <c r="TCO1339" i="8"/>
  <c r="TCO1336" i="8"/>
  <c r="TDD1339" i="8"/>
  <c r="TDD1336" i="8"/>
  <c r="TDU1339" i="8"/>
  <c r="TDU1336" i="8"/>
  <c r="TEJ1339" i="8"/>
  <c r="TEJ1336" i="8"/>
  <c r="TFA1339" i="8"/>
  <c r="TFA1336" i="8"/>
  <c r="TFP1339" i="8"/>
  <c r="TFP1336" i="8"/>
  <c r="TGG1339" i="8"/>
  <c r="TGG1336" i="8"/>
  <c r="TGV1339" i="8"/>
  <c r="TGV1336" i="8"/>
  <c r="THM1339" i="8"/>
  <c r="THM1336" i="8"/>
  <c r="TIB1339" i="8"/>
  <c r="TIB1336" i="8"/>
  <c r="TIS1339" i="8"/>
  <c r="TIS1336" i="8"/>
  <c r="TJH1339" i="8"/>
  <c r="TJH1336" i="8"/>
  <c r="TJY1339" i="8"/>
  <c r="TJY1336" i="8"/>
  <c r="TKN1339" i="8"/>
  <c r="TKN1336" i="8"/>
  <c r="TLE1339" i="8"/>
  <c r="TLE1336" i="8"/>
  <c r="TLT1339" i="8"/>
  <c r="TLT1336" i="8"/>
  <c r="TMK1339" i="8"/>
  <c r="TMK1336" i="8"/>
  <c r="TMZ1339" i="8"/>
  <c r="TMZ1336" i="8"/>
  <c r="TNQ1339" i="8"/>
  <c r="TNQ1336" i="8"/>
  <c r="TOF1339" i="8"/>
  <c r="TOF1336" i="8"/>
  <c r="TOW1339" i="8"/>
  <c r="TOW1336" i="8"/>
  <c r="TPL1339" i="8"/>
  <c r="TPL1336" i="8"/>
  <c r="TQC1339" i="8"/>
  <c r="TQC1336" i="8"/>
  <c r="TQR1339" i="8"/>
  <c r="TQR1336" i="8"/>
  <c r="TRI1339" i="8"/>
  <c r="TRI1336" i="8"/>
  <c r="TRX1339" i="8"/>
  <c r="TRX1336" i="8"/>
  <c r="TSO1339" i="8"/>
  <c r="TSO1336" i="8"/>
  <c r="TTD1339" i="8"/>
  <c r="TTD1336" i="8"/>
  <c r="TTU1339" i="8"/>
  <c r="TTU1336" i="8"/>
  <c r="TUJ1339" i="8"/>
  <c r="TUJ1336" i="8"/>
  <c r="TVA1339" i="8"/>
  <c r="TVA1336" i="8"/>
  <c r="TVP1339" i="8"/>
  <c r="TVP1336" i="8"/>
  <c r="TWG1339" i="8"/>
  <c r="TWG1336" i="8"/>
  <c r="TWV1339" i="8"/>
  <c r="TWV1336" i="8"/>
  <c r="TXM1339" i="8"/>
  <c r="TXM1336" i="8"/>
  <c r="TYB1339" i="8"/>
  <c r="TYB1336" i="8"/>
  <c r="TYS1339" i="8"/>
  <c r="TYS1336" i="8"/>
  <c r="TZH1339" i="8"/>
  <c r="TZH1336" i="8"/>
  <c r="TZY1339" i="8"/>
  <c r="TZY1336" i="8"/>
  <c r="UAN1339" i="8"/>
  <c r="UAN1336" i="8"/>
  <c r="UBE1339" i="8"/>
  <c r="UBE1336" i="8"/>
  <c r="UBT1339" i="8"/>
  <c r="UBT1336" i="8"/>
  <c r="UCK1339" i="8"/>
  <c r="UCK1336" i="8"/>
  <c r="UCZ1339" i="8"/>
  <c r="UCZ1336" i="8"/>
  <c r="UDQ1339" i="8"/>
  <c r="UDQ1336" i="8"/>
  <c r="UEF1339" i="8"/>
  <c r="UEF1336" i="8"/>
  <c r="UEW1339" i="8"/>
  <c r="UEW1336" i="8"/>
  <c r="UFL1339" i="8"/>
  <c r="UFL1336" i="8"/>
  <c r="UGC1339" i="8"/>
  <c r="UGC1336" i="8"/>
  <c r="UGR1339" i="8"/>
  <c r="UGR1336" i="8"/>
  <c r="UHI1339" i="8"/>
  <c r="UHI1336" i="8"/>
  <c r="UHX1339" i="8"/>
  <c r="UHX1336" i="8"/>
  <c r="UIO1339" i="8"/>
  <c r="UIO1336" i="8"/>
  <c r="UJD1339" i="8"/>
  <c r="UJD1336" i="8"/>
  <c r="UJU1339" i="8"/>
  <c r="UJU1336" i="8"/>
  <c r="UKJ1339" i="8"/>
  <c r="UKJ1336" i="8"/>
  <c r="ULA1339" i="8"/>
  <c r="ULA1336" i="8"/>
  <c r="ULP1339" i="8"/>
  <c r="ULP1336" i="8"/>
  <c r="UMG1339" i="8"/>
  <c r="UMG1336" i="8"/>
  <c r="UMV1339" i="8"/>
  <c r="UMV1336" i="8"/>
  <c r="UNM1339" i="8"/>
  <c r="UNM1336" i="8"/>
  <c r="UOB1339" i="8"/>
  <c r="UOB1336" i="8"/>
  <c r="UOS1339" i="8"/>
  <c r="UOS1336" i="8"/>
  <c r="UPH1339" i="8"/>
  <c r="UPH1336" i="8"/>
  <c r="UPY1339" i="8"/>
  <c r="UPY1336" i="8"/>
  <c r="UQN1339" i="8"/>
  <c r="UQN1336" i="8"/>
  <c r="URE1339" i="8"/>
  <c r="URE1336" i="8"/>
  <c r="URT1339" i="8"/>
  <c r="URT1336" i="8"/>
  <c r="USK1339" i="8"/>
  <c r="USK1336" i="8"/>
  <c r="USZ1339" i="8"/>
  <c r="USZ1336" i="8"/>
  <c r="UTQ1339" i="8"/>
  <c r="UTQ1336" i="8"/>
  <c r="UUF1339" i="8"/>
  <c r="UUF1336" i="8"/>
  <c r="UUW1339" i="8"/>
  <c r="UUW1336" i="8"/>
  <c r="UVL1339" i="8"/>
  <c r="UVL1336" i="8"/>
  <c r="UWC1339" i="8"/>
  <c r="UWC1336" i="8"/>
  <c r="UWR1339" i="8"/>
  <c r="UWR1336" i="8"/>
  <c r="UXI1339" i="8"/>
  <c r="UXI1336" i="8"/>
  <c r="UXX1339" i="8"/>
  <c r="UXX1336" i="8"/>
  <c r="UYO1339" i="8"/>
  <c r="UYO1336" i="8"/>
  <c r="UZD1339" i="8"/>
  <c r="UZD1336" i="8"/>
  <c r="UZU1339" i="8"/>
  <c r="UZU1336" i="8"/>
  <c r="VAJ1339" i="8"/>
  <c r="VAJ1336" i="8"/>
  <c r="VBA1339" i="8"/>
  <c r="VBA1336" i="8"/>
  <c r="VBP1339" i="8"/>
  <c r="VBP1336" i="8"/>
  <c r="VCG1339" i="8"/>
  <c r="VCG1336" i="8"/>
  <c r="VCV1339" i="8"/>
  <c r="VCV1336" i="8"/>
  <c r="VDM1339" i="8"/>
  <c r="VDM1336" i="8"/>
  <c r="VEB1339" i="8"/>
  <c r="VEB1336" i="8"/>
  <c r="VES1339" i="8"/>
  <c r="VES1336" i="8"/>
  <c r="VFH1339" i="8"/>
  <c r="VFH1336" i="8"/>
  <c r="VFY1339" i="8"/>
  <c r="VFY1336" i="8"/>
  <c r="VGN1339" i="8"/>
  <c r="VGN1336" i="8"/>
  <c r="VHE1339" i="8"/>
  <c r="VHE1336" i="8"/>
  <c r="VHT1339" i="8"/>
  <c r="VHT1336" i="8"/>
  <c r="VIK1339" i="8"/>
  <c r="VIK1336" i="8"/>
  <c r="VIZ1339" i="8"/>
  <c r="VIZ1336" i="8"/>
  <c r="VJQ1339" i="8"/>
  <c r="VJQ1336" i="8"/>
  <c r="VKF1339" i="8"/>
  <c r="VKF1336" i="8"/>
  <c r="VKW1339" i="8"/>
  <c r="VKW1336" i="8"/>
  <c r="VLL1339" i="8"/>
  <c r="VLL1336" i="8"/>
  <c r="VMC1339" i="8"/>
  <c r="VMC1336" i="8"/>
  <c r="VMR1339" i="8"/>
  <c r="VMR1336" i="8"/>
  <c r="VNI1339" i="8"/>
  <c r="VNI1336" i="8"/>
  <c r="VNX1339" i="8"/>
  <c r="VNX1336" i="8"/>
  <c r="VOO1339" i="8"/>
  <c r="VOO1336" i="8"/>
  <c r="VPD1339" i="8"/>
  <c r="VPD1336" i="8"/>
  <c r="VPU1339" i="8"/>
  <c r="VPU1336" i="8"/>
  <c r="VQJ1339" i="8"/>
  <c r="VQJ1336" i="8"/>
  <c r="VRA1339" i="8"/>
  <c r="VRA1336" i="8"/>
  <c r="VRP1339" i="8"/>
  <c r="VRP1336" i="8"/>
  <c r="VSG1339" i="8"/>
  <c r="VSG1336" i="8"/>
  <c r="VSV1339" i="8"/>
  <c r="VSV1336" i="8"/>
  <c r="VTM1339" i="8"/>
  <c r="VTM1336" i="8"/>
  <c r="VUB1339" i="8"/>
  <c r="VUB1336" i="8"/>
  <c r="VUS1339" i="8"/>
  <c r="VUS1336" i="8"/>
  <c r="VVH1339" i="8"/>
  <c r="VVH1336" i="8"/>
  <c r="VVY1339" i="8"/>
  <c r="VVY1336" i="8"/>
  <c r="VWN1339" i="8"/>
  <c r="VWN1336" i="8"/>
  <c r="VXE1339" i="8"/>
  <c r="VXE1336" i="8"/>
  <c r="VXT1339" i="8"/>
  <c r="VXT1336" i="8"/>
  <c r="VYK1339" i="8"/>
  <c r="VYK1336" i="8"/>
  <c r="VYZ1339" i="8"/>
  <c r="VYZ1336" i="8"/>
  <c r="VZQ1339" i="8"/>
  <c r="VZQ1336" i="8"/>
  <c r="WAF1339" i="8"/>
  <c r="WAF1336" i="8"/>
  <c r="WAW1339" i="8"/>
  <c r="WAW1336" i="8"/>
  <c r="WBL1339" i="8"/>
  <c r="WBL1336" i="8"/>
  <c r="WCC1339" i="8"/>
  <c r="WCC1336" i="8"/>
  <c r="WCR1339" i="8"/>
  <c r="WCR1336" i="8"/>
  <c r="WDI1339" i="8"/>
  <c r="WDI1336" i="8"/>
  <c r="WDX1339" i="8"/>
  <c r="WDX1336" i="8"/>
  <c r="WEO1339" i="8"/>
  <c r="WEO1336" i="8"/>
  <c r="WFD1339" i="8"/>
  <c r="WFD1336" i="8"/>
  <c r="WFU1339" i="8"/>
  <c r="WFU1336" i="8"/>
  <c r="WGJ1339" i="8"/>
  <c r="WGJ1336" i="8"/>
  <c r="WHA1339" i="8"/>
  <c r="WHA1336" i="8"/>
  <c r="WHP1339" i="8"/>
  <c r="WHP1336" i="8"/>
  <c r="WIG1339" i="8"/>
  <c r="WIG1336" i="8"/>
  <c r="WIV1339" i="8"/>
  <c r="WIV1336" i="8"/>
  <c r="WJM1339" i="8"/>
  <c r="WJM1336" i="8"/>
  <c r="WKB1339" i="8"/>
  <c r="WKB1336" i="8"/>
  <c r="WKS1339" i="8"/>
  <c r="WKS1336" i="8"/>
  <c r="WLH1339" i="8"/>
  <c r="WLH1336" i="8"/>
  <c r="WLY1339" i="8"/>
  <c r="WLY1336" i="8"/>
  <c r="WMN1339" i="8"/>
  <c r="WMN1336" i="8"/>
  <c r="WNE1339" i="8"/>
  <c r="WNE1336" i="8"/>
  <c r="WNT1339" i="8"/>
  <c r="WNT1336" i="8"/>
  <c r="WOK1339" i="8"/>
  <c r="WOK1336" i="8"/>
  <c r="WOZ1339" i="8"/>
  <c r="WOZ1336" i="8"/>
  <c r="WPQ1339" i="8"/>
  <c r="WPQ1336" i="8"/>
  <c r="WQF1339" i="8"/>
  <c r="WQF1336" i="8"/>
  <c r="WQW1339" i="8"/>
  <c r="WQW1336" i="8"/>
  <c r="WRL1339" i="8"/>
  <c r="WRL1336" i="8"/>
  <c r="WSC1339" i="8"/>
  <c r="WSC1336" i="8"/>
  <c r="WSR1339" i="8"/>
  <c r="WSR1336" i="8"/>
  <c r="WTI1339" i="8"/>
  <c r="WTI1336" i="8"/>
  <c r="WTX1339" i="8"/>
  <c r="WTX1336" i="8"/>
  <c r="WUO1339" i="8"/>
  <c r="WUO1336" i="8"/>
  <c r="WVD1339" i="8"/>
  <c r="WVD1336" i="8"/>
  <c r="WVU1339" i="8"/>
  <c r="WVU1336" i="8"/>
  <c r="WWJ1339" i="8"/>
  <c r="WWJ1336" i="8"/>
  <c r="WXA1339" i="8"/>
  <c r="WXA1336" i="8"/>
  <c r="WXP1339" i="8"/>
  <c r="WXP1336" i="8"/>
  <c r="WYG1339" i="8"/>
  <c r="WYG1336" i="8"/>
  <c r="WYV1339" i="8"/>
  <c r="WYV1336" i="8"/>
  <c r="WZM1339" i="8"/>
  <c r="WZM1336" i="8"/>
  <c r="XAB1339" i="8"/>
  <c r="XAB1336" i="8"/>
  <c r="XAS1339" i="8"/>
  <c r="XAS1336" i="8"/>
  <c r="XBH1339" i="8"/>
  <c r="XBH1336" i="8"/>
  <c r="XBY1339" i="8"/>
  <c r="XBY1336" i="8"/>
  <c r="XCN1339" i="8"/>
  <c r="XCN1336" i="8"/>
  <c r="XDE1339" i="8"/>
  <c r="XDE1336" i="8"/>
  <c r="XDT1339" i="8"/>
  <c r="XDT1336" i="8"/>
  <c r="XEK1339" i="8"/>
  <c r="XEK1336" i="8"/>
  <c r="XEZ1339" i="8"/>
  <c r="XEZ1336" i="8"/>
  <c r="TMH1331" i="8" l="1"/>
  <c r="TLB1331" i="8"/>
  <c r="TJV1331" i="8"/>
  <c r="TIP1331" i="8"/>
  <c r="THJ1331" i="8"/>
  <c r="TGD1331" i="8"/>
  <c r="TEX1331" i="8"/>
  <c r="TDR1331" i="8"/>
  <c r="TCL1331" i="8"/>
  <c r="TBF1331" i="8"/>
  <c r="SZZ1331" i="8"/>
  <c r="SYT1331" i="8"/>
  <c r="SXN1331" i="8"/>
  <c r="SWH1331" i="8"/>
  <c r="SVB1331" i="8"/>
  <c r="STV1331" i="8"/>
  <c r="SSP1331" i="8"/>
  <c r="SRJ1331" i="8"/>
  <c r="SQD1331" i="8"/>
  <c r="SOX1331" i="8"/>
  <c r="SNR1331" i="8"/>
  <c r="SML1331" i="8"/>
  <c r="SLF1331" i="8"/>
  <c r="SJZ1331" i="8"/>
  <c r="SIT1331" i="8"/>
  <c r="SHN1331" i="8"/>
  <c r="SGH1331" i="8"/>
  <c r="SFB1331" i="8"/>
  <c r="SDV1331" i="8"/>
  <c r="SCP1331" i="8"/>
  <c r="SBJ1331" i="8"/>
  <c r="SAD1331" i="8"/>
  <c r="RYX1331" i="8"/>
  <c r="RXR1331" i="8"/>
  <c r="RWL1331" i="8"/>
  <c r="RVF1331" i="8"/>
  <c r="RTZ1331" i="8"/>
  <c r="RST1331" i="8"/>
  <c r="RRN1331" i="8"/>
  <c r="RQH1331" i="8"/>
  <c r="RPB1331" i="8"/>
  <c r="RNV1331" i="8"/>
  <c r="RMP1331" i="8"/>
  <c r="RLJ1331" i="8"/>
  <c r="RKD1331" i="8"/>
  <c r="RIX1331" i="8"/>
  <c r="RHR1331" i="8"/>
  <c r="RGL1331" i="8"/>
  <c r="RFF1331" i="8"/>
  <c r="RDZ1331" i="8"/>
  <c r="RCT1331" i="8"/>
  <c r="RBN1331" i="8"/>
  <c r="RAH1331" i="8"/>
  <c r="QZB1331" i="8"/>
  <c r="CWL1331" i="8"/>
  <c r="CTZ1331" i="8"/>
  <c r="CRN1331" i="8"/>
  <c r="CPB1331" i="8"/>
  <c r="CMP1331" i="8"/>
  <c r="CKD1331" i="8"/>
  <c r="CHR1331" i="8"/>
  <c r="CFF1331" i="8"/>
  <c r="CCT1331" i="8"/>
  <c r="QXV1331" i="8"/>
  <c r="QWP1331" i="8"/>
  <c r="QVJ1331" i="8"/>
  <c r="QUD1331" i="8"/>
  <c r="QSX1331" i="8"/>
  <c r="QRR1331" i="8"/>
  <c r="QQL1331" i="8"/>
  <c r="QPF1331" i="8"/>
  <c r="QNZ1331" i="8"/>
  <c r="QMT1331" i="8"/>
  <c r="QLN1331" i="8"/>
  <c r="QKH1331" i="8"/>
  <c r="QJB1331" i="8"/>
  <c r="QHV1331" i="8"/>
  <c r="QGP1331" i="8"/>
  <c r="QFJ1331" i="8"/>
  <c r="QED1331" i="8"/>
  <c r="QCX1331" i="8"/>
  <c r="QBR1331" i="8"/>
  <c r="QAL1331" i="8"/>
  <c r="PZF1331" i="8"/>
  <c r="PXZ1331" i="8"/>
  <c r="PWT1331" i="8"/>
  <c r="PVN1331" i="8"/>
  <c r="PUH1331" i="8"/>
  <c r="PTB1331" i="8"/>
  <c r="PRV1331" i="8"/>
  <c r="PQP1331" i="8"/>
  <c r="PPJ1331" i="8"/>
  <c r="POD1331" i="8"/>
  <c r="PMX1331" i="8"/>
  <c r="PLR1331" i="8"/>
  <c r="PKL1331" i="8"/>
  <c r="PJF1331" i="8"/>
  <c r="PHZ1331" i="8"/>
  <c r="PGT1331" i="8"/>
  <c r="PFN1331" i="8"/>
  <c r="PEH1331" i="8"/>
  <c r="PDB1331" i="8"/>
  <c r="PBV1331" i="8"/>
  <c r="PAP1331" i="8"/>
  <c r="OZJ1331" i="8"/>
  <c r="OYD1331" i="8"/>
  <c r="OWX1331" i="8"/>
  <c r="OVR1331" i="8"/>
  <c r="OUL1331" i="8"/>
  <c r="OTF1331" i="8"/>
  <c r="ORZ1331" i="8"/>
  <c r="OQT1331" i="8"/>
  <c r="OPN1331" i="8"/>
  <c r="OOH1331" i="8"/>
  <c r="ONB1331" i="8"/>
  <c r="OLV1331" i="8"/>
  <c r="OKP1331" i="8"/>
  <c r="OJJ1331" i="8"/>
  <c r="OID1331" i="8"/>
  <c r="OGX1331" i="8"/>
  <c r="OFR1331" i="8"/>
  <c r="OEL1331" i="8"/>
  <c r="ODF1331" i="8"/>
  <c r="OBZ1331" i="8"/>
  <c r="OAT1331" i="8"/>
  <c r="NZN1331" i="8"/>
  <c r="NYH1331" i="8"/>
  <c r="NXB1331" i="8"/>
  <c r="NVV1331" i="8"/>
  <c r="NUP1331" i="8"/>
  <c r="NTJ1331" i="8"/>
  <c r="NSD1331" i="8"/>
  <c r="NQX1331" i="8"/>
  <c r="NPR1331" i="8"/>
  <c r="NOL1331" i="8"/>
  <c r="NNF1331" i="8"/>
  <c r="NLZ1331" i="8"/>
  <c r="NKT1331" i="8"/>
  <c r="NJN1331" i="8"/>
  <c r="NIH1331" i="8"/>
  <c r="NHB1331" i="8"/>
  <c r="NFV1331" i="8"/>
  <c r="NEP1331" i="8"/>
  <c r="NDJ1331" i="8"/>
  <c r="NCD1331" i="8"/>
  <c r="NAX1331" i="8"/>
  <c r="MZR1331" i="8"/>
  <c r="MYL1331" i="8"/>
  <c r="MXF1331" i="8"/>
  <c r="MVZ1331" i="8"/>
  <c r="MUT1331" i="8"/>
  <c r="MTN1331" i="8"/>
  <c r="MSH1331" i="8"/>
  <c r="MRB1331" i="8"/>
  <c r="MPV1331" i="8"/>
  <c r="MOP1331" i="8"/>
  <c r="MNJ1331" i="8"/>
  <c r="MMD1331" i="8"/>
  <c r="MKX1331" i="8"/>
  <c r="MJR1331" i="8"/>
  <c r="MIL1331" i="8"/>
  <c r="MHF1331" i="8"/>
  <c r="MFZ1331" i="8"/>
  <c r="MET1331" i="8"/>
  <c r="MDN1331" i="8"/>
  <c r="MCH1331" i="8"/>
  <c r="MBB1331" i="8"/>
  <c r="LZV1331" i="8"/>
  <c r="LYP1331" i="8"/>
  <c r="LXJ1331" i="8"/>
  <c r="LWD1331" i="8"/>
  <c r="LUX1331" i="8"/>
  <c r="LTR1331" i="8"/>
  <c r="LSL1331" i="8"/>
  <c r="LRF1331" i="8"/>
  <c r="LPZ1331" i="8"/>
  <c r="LOT1331" i="8"/>
  <c r="LNN1331" i="8"/>
  <c r="LMH1331" i="8"/>
  <c r="LLB1331" i="8"/>
  <c r="LJV1331" i="8"/>
  <c r="LIP1331" i="8"/>
  <c r="LHJ1331" i="8"/>
  <c r="LGD1331" i="8"/>
  <c r="LEX1331" i="8"/>
  <c r="LDR1331" i="8"/>
  <c r="LCL1331" i="8"/>
  <c r="LBF1331" i="8"/>
  <c r="KZZ1331" i="8"/>
  <c r="KYT1331" i="8"/>
  <c r="KXN1331" i="8"/>
  <c r="KWH1331" i="8"/>
  <c r="KVB1331" i="8"/>
  <c r="KTV1331" i="8"/>
  <c r="KSP1331" i="8"/>
  <c r="KRJ1331" i="8"/>
  <c r="KQD1331" i="8"/>
  <c r="KOX1331" i="8"/>
  <c r="KNR1331" i="8"/>
  <c r="KML1331" i="8"/>
  <c r="KLF1331" i="8"/>
  <c r="KJZ1331" i="8"/>
  <c r="KIT1331" i="8"/>
  <c r="KHN1331" i="8"/>
  <c r="KGH1331" i="8"/>
  <c r="KFB1331" i="8"/>
  <c r="KDV1331" i="8"/>
  <c r="KCP1331" i="8"/>
  <c r="KBJ1331" i="8"/>
  <c r="KAD1331" i="8"/>
  <c r="JYX1331" i="8"/>
  <c r="JXR1331" i="8"/>
  <c r="JWL1331" i="8"/>
  <c r="JVF1331" i="8"/>
  <c r="JTZ1331" i="8"/>
  <c r="JST1331" i="8"/>
  <c r="JRN1331" i="8"/>
  <c r="JQH1331" i="8"/>
  <c r="JPB1331" i="8"/>
  <c r="JNV1331" i="8"/>
  <c r="JMP1331" i="8"/>
  <c r="JLJ1331" i="8"/>
  <c r="JKD1331" i="8"/>
  <c r="JIX1331" i="8"/>
  <c r="JHR1331" i="8"/>
  <c r="JGL1331" i="8"/>
  <c r="JFF1331" i="8"/>
  <c r="JDZ1331" i="8"/>
  <c r="JCT1331" i="8"/>
  <c r="JBN1331" i="8"/>
  <c r="JAH1331" i="8"/>
  <c r="IZB1331" i="8"/>
  <c r="IXV1331" i="8"/>
  <c r="IWP1331" i="8"/>
  <c r="IVJ1331" i="8"/>
  <c r="IUD1331" i="8"/>
  <c r="ISX1331" i="8"/>
  <c r="IRR1331" i="8"/>
  <c r="IQL1331" i="8"/>
  <c r="IPF1331" i="8"/>
  <c r="INZ1331" i="8"/>
  <c r="IMT1331" i="8"/>
  <c r="ILN1331" i="8"/>
  <c r="IKH1331" i="8"/>
  <c r="IJB1331" i="8"/>
  <c r="IHV1331" i="8"/>
  <c r="IGP1331" i="8"/>
  <c r="IFJ1331" i="8"/>
  <c r="IED1331" i="8"/>
  <c r="ICX1331" i="8"/>
  <c r="IBR1331" i="8"/>
  <c r="IAL1331" i="8"/>
  <c r="HZF1331" i="8"/>
  <c r="HXZ1331" i="8"/>
  <c r="HWT1331" i="8"/>
  <c r="HVN1331" i="8"/>
  <c r="HUH1331" i="8"/>
  <c r="HTB1331" i="8"/>
  <c r="HRV1331" i="8"/>
  <c r="HQP1331" i="8"/>
  <c r="HPJ1331" i="8"/>
  <c r="HOD1331" i="8"/>
  <c r="HMX1331" i="8"/>
  <c r="HLR1331" i="8"/>
  <c r="HKL1331" i="8"/>
  <c r="HJF1331" i="8"/>
  <c r="HHZ1331" i="8"/>
  <c r="HGT1331" i="8"/>
  <c r="HFN1331" i="8"/>
  <c r="HEH1331" i="8"/>
  <c r="HDB1331" i="8"/>
  <c r="HBV1331" i="8"/>
  <c r="HAP1331" i="8"/>
  <c r="GZJ1331" i="8"/>
  <c r="GYD1331" i="8"/>
  <c r="GWX1331" i="8"/>
  <c r="GVR1331" i="8"/>
  <c r="GUL1331" i="8"/>
  <c r="GTF1331" i="8"/>
  <c r="GRZ1331" i="8"/>
  <c r="GQT1331" i="8"/>
  <c r="GPN1331" i="8"/>
  <c r="GOH1331" i="8"/>
  <c r="GNB1331" i="8"/>
  <c r="GLV1331" i="8"/>
  <c r="GKP1331" i="8"/>
  <c r="GJJ1331" i="8"/>
  <c r="GID1331" i="8"/>
  <c r="GGX1331" i="8"/>
  <c r="GFR1331" i="8"/>
  <c r="GEL1331" i="8"/>
  <c r="GDF1331" i="8"/>
  <c r="GBZ1331" i="8"/>
  <c r="GAT1331" i="8"/>
  <c r="FZN1331" i="8"/>
  <c r="FYH1331" i="8"/>
  <c r="FXB1331" i="8"/>
  <c r="FVV1331" i="8"/>
  <c r="FUP1331" i="8"/>
  <c r="FTJ1331" i="8"/>
  <c r="FSD1331" i="8"/>
  <c r="FQX1331" i="8"/>
  <c r="FPR1331" i="8"/>
  <c r="FOL1331" i="8"/>
  <c r="FNF1331" i="8"/>
  <c r="FLZ1331" i="8"/>
  <c r="FHF1331" i="8"/>
  <c r="FCH1331" i="8"/>
  <c r="EXJ1331" i="8"/>
  <c r="ESL1331" i="8"/>
  <c r="ENN1331" i="8"/>
  <c r="EIP1331" i="8"/>
  <c r="EDR1331" i="8"/>
  <c r="DYT1331" i="8"/>
  <c r="DTV1331" i="8"/>
  <c r="DOX1331" i="8"/>
  <c r="DJZ1331" i="8"/>
  <c r="DFB1331" i="8"/>
  <c r="DAD1331" i="8"/>
  <c r="CAH1331" i="8"/>
  <c r="BXV1331" i="8"/>
  <c r="BVJ1331" i="8"/>
  <c r="BSX1331" i="8"/>
  <c r="BQL1331" i="8"/>
  <c r="BNZ1331" i="8"/>
  <c r="BLN1331" i="8"/>
  <c r="BJB1331" i="8"/>
  <c r="BGP1331" i="8"/>
  <c r="BED1331" i="8"/>
  <c r="BBR1331" i="8"/>
  <c r="AZF1331" i="8"/>
  <c r="AWT1331" i="8"/>
  <c r="AUH1331" i="8"/>
  <c r="ARV1331" i="8"/>
  <c r="APJ1331" i="8"/>
  <c r="AMX1331" i="8"/>
  <c r="AKL1331" i="8"/>
  <c r="AHZ1331" i="8"/>
  <c r="AFN1331" i="8"/>
  <c r="ADB1331" i="8"/>
  <c r="AAP1331" i="8"/>
  <c r="YD1331" i="8"/>
  <c r="VR1331" i="8"/>
  <c r="TF1331" i="8"/>
  <c r="QT1331" i="8"/>
  <c r="OH1331" i="8"/>
  <c r="LV1331" i="8"/>
  <c r="JJ1331" i="8"/>
  <c r="GX1331" i="8"/>
  <c r="EL1331" i="8"/>
  <c r="BZ1331" i="8"/>
  <c r="AOP1331" i="8"/>
  <c r="AMD1331" i="8"/>
  <c r="AJR1331" i="8"/>
  <c r="AHF1331" i="8"/>
  <c r="AET1331" i="8"/>
  <c r="ACH1331" i="8"/>
  <c r="ZV1331" i="8"/>
  <c r="XJ1331" i="8"/>
  <c r="UX1331" i="8"/>
  <c r="SL1331" i="8"/>
  <c r="PZ1331" i="8"/>
  <c r="NN1331" i="8"/>
  <c r="LB1331" i="8"/>
  <c r="IP1331" i="8"/>
  <c r="GD1331" i="8"/>
  <c r="DR1331" i="8"/>
  <c r="BF1331" i="8"/>
  <c r="XEH1331" i="8"/>
  <c r="XDB1331" i="8"/>
  <c r="XBV1331" i="8"/>
  <c r="XAP1331" i="8"/>
  <c r="WZJ1331" i="8"/>
  <c r="WYD1331" i="8"/>
  <c r="WWX1331" i="8"/>
  <c r="WVR1331" i="8"/>
  <c r="WUL1331" i="8"/>
  <c r="WTF1331" i="8"/>
  <c r="WRZ1331" i="8"/>
  <c r="WQT1331" i="8"/>
  <c r="WPN1331" i="8"/>
  <c r="WOH1331" i="8"/>
  <c r="WNB1331" i="8"/>
  <c r="WLV1331" i="8"/>
  <c r="WKP1331" i="8"/>
  <c r="WJJ1331" i="8"/>
  <c r="WID1331" i="8"/>
  <c r="WGX1331" i="8"/>
  <c r="WFR1331" i="8"/>
  <c r="WEL1331" i="8"/>
  <c r="WDF1331" i="8"/>
  <c r="WBZ1331" i="8"/>
  <c r="WAT1331" i="8"/>
  <c r="VZN1331" i="8"/>
  <c r="VYH1331" i="8"/>
  <c r="VXB1331" i="8"/>
  <c r="VVV1331" i="8"/>
  <c r="VUP1331" i="8"/>
  <c r="VTJ1331" i="8"/>
  <c r="VSD1331" i="8"/>
  <c r="VQX1331" i="8"/>
  <c r="VPR1331" i="8"/>
  <c r="VOL1331" i="8"/>
  <c r="VNF1331" i="8"/>
  <c r="VLZ1331" i="8"/>
  <c r="VKT1331" i="8"/>
  <c r="VJN1331" i="8"/>
  <c r="VIH1331" i="8"/>
  <c r="VHB1331" i="8"/>
  <c r="VFV1331" i="8"/>
  <c r="VEP1331" i="8"/>
  <c r="VDJ1331" i="8"/>
  <c r="VCD1331" i="8"/>
  <c r="VAX1331" i="8"/>
  <c r="UZR1331" i="8"/>
  <c r="UYL1331" i="8"/>
  <c r="UXF1331" i="8"/>
  <c r="UVZ1331" i="8"/>
  <c r="UUT1331" i="8"/>
  <c r="UTN1331" i="8"/>
  <c r="USH1331" i="8"/>
  <c r="URB1331" i="8"/>
  <c r="UPV1331" i="8"/>
  <c r="UOP1331" i="8"/>
  <c r="UNJ1331" i="8"/>
  <c r="UMD1331" i="8"/>
  <c r="UKX1331" i="8"/>
  <c r="UJR1331" i="8"/>
  <c r="UIL1331" i="8"/>
  <c r="UHF1331" i="8"/>
  <c r="UFZ1331" i="8"/>
  <c r="UET1331" i="8"/>
  <c r="UDN1331" i="8"/>
  <c r="UCH1331" i="8"/>
  <c r="UBB1331" i="8"/>
  <c r="TZV1331" i="8"/>
  <c r="TYP1331" i="8"/>
  <c r="TXJ1331" i="8"/>
  <c r="TWD1331" i="8"/>
  <c r="TUX1331" i="8"/>
  <c r="TTR1331" i="8"/>
  <c r="TSL1331" i="8"/>
  <c r="TRF1331" i="8"/>
  <c r="TPZ1331" i="8"/>
  <c r="TOT1331" i="8"/>
  <c r="TNN1331" i="8"/>
  <c r="ANJ1331" i="8"/>
  <c r="AKX1331" i="8"/>
  <c r="AIL1331" i="8"/>
  <c r="AFZ1331" i="8"/>
  <c r="ADN1331" i="8"/>
  <c r="ABB1331" i="8"/>
  <c r="YP1331" i="8"/>
  <c r="WD1331" i="8"/>
  <c r="TR1331" i="8"/>
  <c r="RF1331" i="8"/>
  <c r="OT1331" i="8"/>
  <c r="MH1331" i="8"/>
  <c r="JV1331" i="8"/>
  <c r="HJ1331" i="8"/>
  <c r="EX1331" i="8"/>
  <c r="CL1331" i="8"/>
  <c r="Z1331" i="8"/>
  <c r="ANZ1331" i="8"/>
  <c r="AMT1331" i="8"/>
  <c r="ALN1331" i="8"/>
  <c r="AKH1331" i="8"/>
  <c r="AJB1331" i="8"/>
  <c r="AHV1331" i="8"/>
  <c r="AGP1331" i="8"/>
  <c r="AFJ1331" i="8"/>
  <c r="AED1331" i="8"/>
  <c r="ACX1331" i="8"/>
  <c r="ABR1331" i="8"/>
  <c r="AAL1331" i="8"/>
  <c r="ZF1331" i="8"/>
  <c r="XZ1331" i="8"/>
  <c r="WT1331" i="8"/>
  <c r="VN1331" i="8"/>
  <c r="UH1331" i="8"/>
  <c r="TB1331" i="8"/>
  <c r="RV1331" i="8"/>
  <c r="QP1331" i="8"/>
  <c r="PJ1331" i="8"/>
  <c r="OD1331" i="8"/>
  <c r="MX1331" i="8"/>
  <c r="LR1331" i="8"/>
  <c r="KL1331" i="8"/>
  <c r="JF1331" i="8"/>
  <c r="HZ1331" i="8"/>
  <c r="GT1331" i="8"/>
  <c r="FN1331" i="8"/>
  <c r="EH1331" i="8"/>
  <c r="DB1331" i="8"/>
  <c r="BV1331" i="8"/>
  <c r="AP1331" i="8"/>
  <c r="J1331" i="8"/>
  <c r="N1331" i="8"/>
  <c r="XEZ1342" i="8"/>
  <c r="XFD1336" i="8"/>
  <c r="XFD1342" i="8" s="1"/>
  <c r="XFC1336" i="8"/>
  <c r="XFC1342" i="8" s="1"/>
  <c r="XEK1342" i="8"/>
  <c r="XEL1336" i="8"/>
  <c r="XEL1342" i="8" s="1"/>
  <c r="XDT1342" i="8"/>
  <c r="XDX1336" i="8"/>
  <c r="XDX1342" i="8" s="1"/>
  <c r="XDW1336" i="8"/>
  <c r="XDW1342" i="8" s="1"/>
  <c r="XDE1342" i="8"/>
  <c r="XDF1336" i="8"/>
  <c r="XDF1342" i="8" s="1"/>
  <c r="XCN1342" i="8"/>
  <c r="XCR1336" i="8"/>
  <c r="XCR1342" i="8" s="1"/>
  <c r="XCQ1336" i="8"/>
  <c r="XCQ1342" i="8" s="1"/>
  <c r="XBY1342" i="8"/>
  <c r="XBZ1336" i="8"/>
  <c r="XBZ1342" i="8" s="1"/>
  <c r="XBH1342" i="8"/>
  <c r="XBL1336" i="8"/>
  <c r="XBL1342" i="8" s="1"/>
  <c r="XBK1336" i="8"/>
  <c r="XBK1342" i="8" s="1"/>
  <c r="XAS1342" i="8"/>
  <c r="XAT1336" i="8"/>
  <c r="XAT1342" i="8" s="1"/>
  <c r="XAB1342" i="8"/>
  <c r="XAF1336" i="8"/>
  <c r="XAF1342" i="8" s="1"/>
  <c r="XAE1336" i="8"/>
  <c r="XAE1342" i="8" s="1"/>
  <c r="WZM1342" i="8"/>
  <c r="WZN1336" i="8"/>
  <c r="WZN1342" i="8" s="1"/>
  <c r="WYV1342" i="8"/>
  <c r="WYZ1336" i="8"/>
  <c r="WYZ1342" i="8" s="1"/>
  <c r="WYY1336" i="8"/>
  <c r="WYY1342" i="8" s="1"/>
  <c r="WYG1342" i="8"/>
  <c r="WYH1336" i="8"/>
  <c r="WYH1342" i="8" s="1"/>
  <c r="WXP1342" i="8"/>
  <c r="WXT1336" i="8"/>
  <c r="WXT1342" i="8" s="1"/>
  <c r="WXS1336" i="8"/>
  <c r="WXS1342" i="8" s="1"/>
  <c r="WXA1342" i="8"/>
  <c r="WXB1336" i="8"/>
  <c r="WXB1342" i="8" s="1"/>
  <c r="WWJ1342" i="8"/>
  <c r="WWN1336" i="8"/>
  <c r="WWN1342" i="8" s="1"/>
  <c r="WWM1336" i="8"/>
  <c r="WWM1342" i="8" s="1"/>
  <c r="WVU1342" i="8"/>
  <c r="WVV1336" i="8"/>
  <c r="WVV1342" i="8" s="1"/>
  <c r="WVD1342" i="8"/>
  <c r="WVH1336" i="8"/>
  <c r="WVH1342" i="8" s="1"/>
  <c r="WVG1336" i="8"/>
  <c r="WVG1342" i="8" s="1"/>
  <c r="WUO1342" i="8"/>
  <c r="WUP1336" i="8"/>
  <c r="WUP1342" i="8" s="1"/>
  <c r="WTX1342" i="8"/>
  <c r="WUB1336" i="8"/>
  <c r="WUB1342" i="8" s="1"/>
  <c r="WUA1336" i="8"/>
  <c r="WUA1342" i="8" s="1"/>
  <c r="WTI1342" i="8"/>
  <c r="WTJ1336" i="8"/>
  <c r="WTJ1342" i="8" s="1"/>
  <c r="WSR1342" i="8"/>
  <c r="WSV1336" i="8"/>
  <c r="WSV1342" i="8" s="1"/>
  <c r="WSU1336" i="8"/>
  <c r="WSU1342" i="8" s="1"/>
  <c r="WSC1342" i="8"/>
  <c r="WSD1336" i="8"/>
  <c r="WSD1342" i="8" s="1"/>
  <c r="WRL1342" i="8"/>
  <c r="WRP1336" i="8"/>
  <c r="WRP1342" i="8" s="1"/>
  <c r="WRO1336" i="8"/>
  <c r="WRO1342" i="8" s="1"/>
  <c r="WQW1342" i="8"/>
  <c r="WQX1336" i="8"/>
  <c r="WQX1342" i="8" s="1"/>
  <c r="WQF1342" i="8"/>
  <c r="WQJ1336" i="8"/>
  <c r="WQJ1342" i="8" s="1"/>
  <c r="WQI1336" i="8"/>
  <c r="WQI1342" i="8" s="1"/>
  <c r="WPQ1342" i="8"/>
  <c r="WPR1336" i="8"/>
  <c r="WPR1342" i="8" s="1"/>
  <c r="WOZ1342" i="8"/>
  <c r="WPD1336" i="8"/>
  <c r="WPD1342" i="8" s="1"/>
  <c r="WPC1336" i="8"/>
  <c r="WPC1342" i="8" s="1"/>
  <c r="WOK1342" i="8"/>
  <c r="WOL1336" i="8"/>
  <c r="WOL1342" i="8" s="1"/>
  <c r="WNT1342" i="8"/>
  <c r="WNX1336" i="8"/>
  <c r="WNX1342" i="8" s="1"/>
  <c r="WNW1336" i="8"/>
  <c r="WNW1342" i="8" s="1"/>
  <c r="WNE1342" i="8"/>
  <c r="WNF1336" i="8"/>
  <c r="WNF1342" i="8" s="1"/>
  <c r="WMN1342" i="8"/>
  <c r="WMR1336" i="8"/>
  <c r="WMR1342" i="8" s="1"/>
  <c r="WMQ1336" i="8"/>
  <c r="WMQ1342" i="8" s="1"/>
  <c r="WLY1342" i="8"/>
  <c r="WLZ1336" i="8"/>
  <c r="WLZ1342" i="8" s="1"/>
  <c r="WLH1342" i="8"/>
  <c r="WLL1336" i="8"/>
  <c r="WLL1342" i="8" s="1"/>
  <c r="WLK1336" i="8"/>
  <c r="WLK1342" i="8" s="1"/>
  <c r="WKS1342" i="8"/>
  <c r="WKT1336" i="8"/>
  <c r="WKT1342" i="8" s="1"/>
  <c r="WKB1342" i="8"/>
  <c r="WKF1336" i="8"/>
  <c r="WKF1342" i="8" s="1"/>
  <c r="WKE1336" i="8"/>
  <c r="WKE1342" i="8" s="1"/>
  <c r="WJM1342" i="8"/>
  <c r="WJN1336" i="8"/>
  <c r="WJN1342" i="8" s="1"/>
  <c r="WIV1342" i="8"/>
  <c r="WIZ1336" i="8"/>
  <c r="WIZ1342" i="8" s="1"/>
  <c r="WIY1336" i="8"/>
  <c r="WIY1342" i="8" s="1"/>
  <c r="WIG1342" i="8"/>
  <c r="WIH1336" i="8"/>
  <c r="WIH1342" i="8" s="1"/>
  <c r="WHP1342" i="8"/>
  <c r="WHT1336" i="8"/>
  <c r="WHT1342" i="8" s="1"/>
  <c r="WHS1336" i="8"/>
  <c r="WHS1342" i="8" s="1"/>
  <c r="WHA1342" i="8"/>
  <c r="WHB1336" i="8"/>
  <c r="WHB1342" i="8" s="1"/>
  <c r="WGJ1342" i="8"/>
  <c r="WGN1336" i="8"/>
  <c r="WGN1342" i="8" s="1"/>
  <c r="WGM1336" i="8"/>
  <c r="WGM1342" i="8" s="1"/>
  <c r="WFU1342" i="8"/>
  <c r="WFV1336" i="8"/>
  <c r="WFV1342" i="8" s="1"/>
  <c r="WFD1342" i="8"/>
  <c r="WFH1336" i="8"/>
  <c r="WFH1342" i="8" s="1"/>
  <c r="WFG1336" i="8"/>
  <c r="WFG1342" i="8" s="1"/>
  <c r="WEO1342" i="8"/>
  <c r="WEP1336" i="8"/>
  <c r="WEP1342" i="8" s="1"/>
  <c r="WDX1342" i="8"/>
  <c r="WEB1336" i="8"/>
  <c r="WEB1342" i="8" s="1"/>
  <c r="WEA1336" i="8"/>
  <c r="WEA1342" i="8" s="1"/>
  <c r="WDI1342" i="8"/>
  <c r="WDJ1336" i="8"/>
  <c r="WDJ1342" i="8" s="1"/>
  <c r="WCR1342" i="8"/>
  <c r="WCV1336" i="8"/>
  <c r="WCV1342" i="8" s="1"/>
  <c r="WCU1336" i="8"/>
  <c r="WCU1342" i="8" s="1"/>
  <c r="WCC1342" i="8"/>
  <c r="WCD1336" i="8"/>
  <c r="WCD1342" i="8" s="1"/>
  <c r="WBL1342" i="8"/>
  <c r="WBP1336" i="8"/>
  <c r="WBP1342" i="8" s="1"/>
  <c r="WBO1336" i="8"/>
  <c r="WBO1342" i="8" s="1"/>
  <c r="WAW1342" i="8"/>
  <c r="WAX1336" i="8"/>
  <c r="WAX1342" i="8" s="1"/>
  <c r="WAF1342" i="8"/>
  <c r="WAJ1336" i="8"/>
  <c r="WAJ1342" i="8" s="1"/>
  <c r="WAI1336" i="8"/>
  <c r="WAI1342" i="8" s="1"/>
  <c r="VZQ1342" i="8"/>
  <c r="VZR1336" i="8"/>
  <c r="VZR1342" i="8" s="1"/>
  <c r="VYZ1342" i="8"/>
  <c r="VZD1336" i="8"/>
  <c r="VZD1342" i="8" s="1"/>
  <c r="VZC1336" i="8"/>
  <c r="VZC1342" i="8" s="1"/>
  <c r="VYK1342" i="8"/>
  <c r="VYL1336" i="8"/>
  <c r="VYL1342" i="8" s="1"/>
  <c r="VXT1342" i="8"/>
  <c r="VXX1336" i="8"/>
  <c r="VXX1342" i="8" s="1"/>
  <c r="VXW1336" i="8"/>
  <c r="VXW1342" i="8" s="1"/>
  <c r="VXE1342" i="8"/>
  <c r="VXF1336" i="8"/>
  <c r="VXF1342" i="8" s="1"/>
  <c r="VWN1342" i="8"/>
  <c r="VWR1336" i="8"/>
  <c r="VWR1342" i="8" s="1"/>
  <c r="VWQ1336" i="8"/>
  <c r="VWQ1342" i="8" s="1"/>
  <c r="VVY1342" i="8"/>
  <c r="VVZ1336" i="8"/>
  <c r="VVZ1342" i="8" s="1"/>
  <c r="VVH1342" i="8"/>
  <c r="VVL1336" i="8"/>
  <c r="VVL1342" i="8" s="1"/>
  <c r="VVK1336" i="8"/>
  <c r="VVK1342" i="8" s="1"/>
  <c r="VUS1342" i="8"/>
  <c r="VUT1336" i="8"/>
  <c r="VUT1342" i="8" s="1"/>
  <c r="VUB1342" i="8"/>
  <c r="VUF1336" i="8"/>
  <c r="VUF1342" i="8" s="1"/>
  <c r="VUE1336" i="8"/>
  <c r="VUE1342" i="8" s="1"/>
  <c r="VTM1342" i="8"/>
  <c r="VTN1336" i="8"/>
  <c r="VTN1342" i="8" s="1"/>
  <c r="VSV1342" i="8"/>
  <c r="VSZ1336" i="8"/>
  <c r="VSZ1342" i="8" s="1"/>
  <c r="VSY1336" i="8"/>
  <c r="VSY1342" i="8" s="1"/>
  <c r="VSG1342" i="8"/>
  <c r="VSH1336" i="8"/>
  <c r="VSH1342" i="8" s="1"/>
  <c r="VRP1342" i="8"/>
  <c r="VRT1336" i="8"/>
  <c r="VRT1342" i="8" s="1"/>
  <c r="VRS1336" i="8"/>
  <c r="VRS1342" i="8" s="1"/>
  <c r="VRA1342" i="8"/>
  <c r="VRB1336" i="8"/>
  <c r="VRB1342" i="8" s="1"/>
  <c r="VQJ1342" i="8"/>
  <c r="VQN1336" i="8"/>
  <c r="VQN1342" i="8" s="1"/>
  <c r="VQM1336" i="8"/>
  <c r="VQM1342" i="8" s="1"/>
  <c r="VPU1342" i="8"/>
  <c r="VPV1336" i="8"/>
  <c r="VPV1342" i="8" s="1"/>
  <c r="VPD1342" i="8"/>
  <c r="VPH1336" i="8"/>
  <c r="VPH1342" i="8" s="1"/>
  <c r="VPG1336" i="8"/>
  <c r="VPG1342" i="8" s="1"/>
  <c r="VOO1342" i="8"/>
  <c r="VOP1336" i="8"/>
  <c r="VOP1342" i="8" s="1"/>
  <c r="VNX1342" i="8"/>
  <c r="VOB1336" i="8"/>
  <c r="VOB1342" i="8" s="1"/>
  <c r="VOA1336" i="8"/>
  <c r="VOA1342" i="8" s="1"/>
  <c r="VNI1342" i="8"/>
  <c r="VNJ1336" i="8"/>
  <c r="VNJ1342" i="8" s="1"/>
  <c r="VMR1342" i="8"/>
  <c r="VMV1336" i="8"/>
  <c r="VMV1342" i="8" s="1"/>
  <c r="VMU1336" i="8"/>
  <c r="VMU1342" i="8" s="1"/>
  <c r="VMC1342" i="8"/>
  <c r="VMD1336" i="8"/>
  <c r="VMD1342" i="8" s="1"/>
  <c r="VLL1342" i="8"/>
  <c r="VLP1336" i="8"/>
  <c r="VLP1342" i="8" s="1"/>
  <c r="VLO1336" i="8"/>
  <c r="VLO1342" i="8" s="1"/>
  <c r="VKW1342" i="8"/>
  <c r="VKX1336" i="8"/>
  <c r="VKX1342" i="8" s="1"/>
  <c r="VKF1342" i="8"/>
  <c r="VKJ1336" i="8"/>
  <c r="VKJ1342" i="8" s="1"/>
  <c r="VKI1336" i="8"/>
  <c r="VKI1342" i="8" s="1"/>
  <c r="VJQ1342" i="8"/>
  <c r="VJR1336" i="8"/>
  <c r="VJR1342" i="8" s="1"/>
  <c r="VIZ1342" i="8"/>
  <c r="VJD1336" i="8"/>
  <c r="VJD1342" i="8" s="1"/>
  <c r="VJC1336" i="8"/>
  <c r="VJC1342" i="8" s="1"/>
  <c r="VIK1342" i="8"/>
  <c r="VIL1336" i="8"/>
  <c r="VIL1342" i="8" s="1"/>
  <c r="VHT1342" i="8"/>
  <c r="VHX1336" i="8"/>
  <c r="VHX1342" i="8" s="1"/>
  <c r="VHW1336" i="8"/>
  <c r="VHW1342" i="8" s="1"/>
  <c r="VHE1342" i="8"/>
  <c r="VHF1336" i="8"/>
  <c r="VHF1342" i="8" s="1"/>
  <c r="VGN1342" i="8"/>
  <c r="VGR1336" i="8"/>
  <c r="VGR1342" i="8" s="1"/>
  <c r="VGQ1336" i="8"/>
  <c r="VGQ1342" i="8" s="1"/>
  <c r="VFY1342" i="8"/>
  <c r="VFZ1336" i="8"/>
  <c r="VFZ1342" i="8" s="1"/>
  <c r="VFH1342" i="8"/>
  <c r="VFL1336" i="8"/>
  <c r="VFL1342" i="8" s="1"/>
  <c r="VFK1336" i="8"/>
  <c r="VFK1342" i="8" s="1"/>
  <c r="VES1342" i="8"/>
  <c r="VET1336" i="8"/>
  <c r="VET1342" i="8" s="1"/>
  <c r="VEB1342" i="8"/>
  <c r="VEF1336" i="8"/>
  <c r="VEF1342" i="8" s="1"/>
  <c r="VEE1336" i="8"/>
  <c r="VEE1342" i="8" s="1"/>
  <c r="VDM1342" i="8"/>
  <c r="VDN1336" i="8"/>
  <c r="VDN1342" i="8" s="1"/>
  <c r="VCV1342" i="8"/>
  <c r="VCZ1336" i="8"/>
  <c r="VCZ1342" i="8" s="1"/>
  <c r="VCY1336" i="8"/>
  <c r="VCY1342" i="8" s="1"/>
  <c r="VCG1342" i="8"/>
  <c r="VCH1336" i="8"/>
  <c r="VCH1342" i="8" s="1"/>
  <c r="VBP1342" i="8"/>
  <c r="VBT1336" i="8"/>
  <c r="VBT1342" i="8" s="1"/>
  <c r="VBS1336" i="8"/>
  <c r="VBS1342" i="8" s="1"/>
  <c r="VBA1342" i="8"/>
  <c r="VBB1336" i="8"/>
  <c r="VBB1342" i="8" s="1"/>
  <c r="VAJ1342" i="8"/>
  <c r="VAN1336" i="8"/>
  <c r="VAN1342" i="8" s="1"/>
  <c r="VAM1336" i="8"/>
  <c r="VAM1342" i="8" s="1"/>
  <c r="UZU1342" i="8"/>
  <c r="UZV1336" i="8"/>
  <c r="UZV1342" i="8" s="1"/>
  <c r="UZD1342" i="8"/>
  <c r="UZH1336" i="8"/>
  <c r="UZH1342" i="8" s="1"/>
  <c r="UZG1336" i="8"/>
  <c r="UZG1342" i="8" s="1"/>
  <c r="UYO1342" i="8"/>
  <c r="UYP1336" i="8"/>
  <c r="UYP1342" i="8" s="1"/>
  <c r="UXX1342" i="8"/>
  <c r="UYB1336" i="8"/>
  <c r="UYB1342" i="8" s="1"/>
  <c r="UYA1336" i="8"/>
  <c r="UYA1342" i="8" s="1"/>
  <c r="UXI1342" i="8"/>
  <c r="UXJ1336" i="8"/>
  <c r="UXJ1342" i="8" s="1"/>
  <c r="UWR1342" i="8"/>
  <c r="UWV1336" i="8"/>
  <c r="UWV1342" i="8" s="1"/>
  <c r="UWU1336" i="8"/>
  <c r="UWU1342" i="8" s="1"/>
  <c r="UWC1342" i="8"/>
  <c r="UWD1336" i="8"/>
  <c r="UWD1342" i="8" s="1"/>
  <c r="UVL1342" i="8"/>
  <c r="UVP1336" i="8"/>
  <c r="UVP1342" i="8" s="1"/>
  <c r="UVO1336" i="8"/>
  <c r="UVO1342" i="8" s="1"/>
  <c r="UUW1342" i="8"/>
  <c r="UUX1336" i="8"/>
  <c r="UUX1342" i="8" s="1"/>
  <c r="UUF1342" i="8"/>
  <c r="UUJ1336" i="8"/>
  <c r="UUJ1342" i="8" s="1"/>
  <c r="UUI1336" i="8"/>
  <c r="UUI1342" i="8" s="1"/>
  <c r="UTQ1342" i="8"/>
  <c r="UTR1336" i="8"/>
  <c r="UTR1342" i="8" s="1"/>
  <c r="USZ1342" i="8"/>
  <c r="UTD1336" i="8"/>
  <c r="UTD1342" i="8" s="1"/>
  <c r="UTC1336" i="8"/>
  <c r="UTC1342" i="8" s="1"/>
  <c r="USK1342" i="8"/>
  <c r="USL1336" i="8"/>
  <c r="USL1342" i="8" s="1"/>
  <c r="URT1342" i="8"/>
  <c r="URX1336" i="8"/>
  <c r="URX1342" i="8" s="1"/>
  <c r="URW1336" i="8"/>
  <c r="URW1342" i="8" s="1"/>
  <c r="URE1342" i="8"/>
  <c r="URF1336" i="8"/>
  <c r="URF1342" i="8" s="1"/>
  <c r="UQN1342" i="8"/>
  <c r="UQR1336" i="8"/>
  <c r="UQR1342" i="8" s="1"/>
  <c r="UQQ1336" i="8"/>
  <c r="UQQ1342" i="8" s="1"/>
  <c r="UPY1342" i="8"/>
  <c r="UPZ1336" i="8"/>
  <c r="UPZ1342" i="8" s="1"/>
  <c r="UPH1342" i="8"/>
  <c r="UPL1336" i="8"/>
  <c r="UPL1342" i="8" s="1"/>
  <c r="UPK1336" i="8"/>
  <c r="UPK1342" i="8" s="1"/>
  <c r="UOS1342" i="8"/>
  <c r="UOT1336" i="8"/>
  <c r="UOT1342" i="8" s="1"/>
  <c r="UOB1342" i="8"/>
  <c r="UOF1336" i="8"/>
  <c r="UOF1342" i="8" s="1"/>
  <c r="UOE1336" i="8"/>
  <c r="UOE1342" i="8" s="1"/>
  <c r="UNM1342" i="8"/>
  <c r="UNN1336" i="8"/>
  <c r="UNN1342" i="8" s="1"/>
  <c r="UMV1342" i="8"/>
  <c r="UMZ1336" i="8"/>
  <c r="UMZ1342" i="8" s="1"/>
  <c r="UMY1336" i="8"/>
  <c r="UMY1342" i="8" s="1"/>
  <c r="UMG1342" i="8"/>
  <c r="UMH1336" i="8"/>
  <c r="UMH1342" i="8" s="1"/>
  <c r="ULP1342" i="8"/>
  <c r="ULT1336" i="8"/>
  <c r="ULT1342" i="8" s="1"/>
  <c r="ULS1336" i="8"/>
  <c r="ULS1342" i="8" s="1"/>
  <c r="ULA1342" i="8"/>
  <c r="ULB1336" i="8"/>
  <c r="ULB1342" i="8" s="1"/>
  <c r="UKJ1342" i="8"/>
  <c r="UKN1336" i="8"/>
  <c r="UKN1342" i="8" s="1"/>
  <c r="UKM1336" i="8"/>
  <c r="UKM1342" i="8" s="1"/>
  <c r="UJU1342" i="8"/>
  <c r="UJV1336" i="8"/>
  <c r="UJV1342" i="8" s="1"/>
  <c r="UJD1342" i="8"/>
  <c r="UJH1336" i="8"/>
  <c r="UJH1342" i="8" s="1"/>
  <c r="UJG1336" i="8"/>
  <c r="UJG1342" i="8" s="1"/>
  <c r="UIO1342" i="8"/>
  <c r="UIP1336" i="8"/>
  <c r="UIP1342" i="8" s="1"/>
  <c r="UHX1342" i="8"/>
  <c r="UIB1336" i="8"/>
  <c r="UIB1342" i="8" s="1"/>
  <c r="UIA1336" i="8"/>
  <c r="UIA1342" i="8" s="1"/>
  <c r="UHI1342" i="8"/>
  <c r="UHJ1336" i="8"/>
  <c r="UHJ1342" i="8" s="1"/>
  <c r="UGR1342" i="8"/>
  <c r="UGV1336" i="8"/>
  <c r="UGV1342" i="8" s="1"/>
  <c r="UGU1336" i="8"/>
  <c r="UGU1342" i="8" s="1"/>
  <c r="UGC1342" i="8"/>
  <c r="UGD1336" i="8"/>
  <c r="UGD1342" i="8" s="1"/>
  <c r="UFL1342" i="8"/>
  <c r="UFP1336" i="8"/>
  <c r="UFP1342" i="8" s="1"/>
  <c r="UFO1336" i="8"/>
  <c r="UFO1342" i="8" s="1"/>
  <c r="UEW1342" i="8"/>
  <c r="UEX1336" i="8"/>
  <c r="UEX1342" i="8" s="1"/>
  <c r="UEF1342" i="8"/>
  <c r="UEJ1336" i="8"/>
  <c r="UEJ1342" i="8" s="1"/>
  <c r="UEI1336" i="8"/>
  <c r="UEI1342" i="8" s="1"/>
  <c r="UDQ1342" i="8"/>
  <c r="UDR1336" i="8"/>
  <c r="UDR1342" i="8" s="1"/>
  <c r="UCZ1342" i="8"/>
  <c r="UDD1336" i="8"/>
  <c r="UDD1342" i="8" s="1"/>
  <c r="UDC1336" i="8"/>
  <c r="UDC1342" i="8" s="1"/>
  <c r="UCK1342" i="8"/>
  <c r="UCL1336" i="8"/>
  <c r="UCL1342" i="8" s="1"/>
  <c r="UBT1342" i="8"/>
  <c r="UBX1336" i="8"/>
  <c r="UBX1342" i="8" s="1"/>
  <c r="UBW1336" i="8"/>
  <c r="UBW1342" i="8" s="1"/>
  <c r="UBE1342" i="8"/>
  <c r="UBF1336" i="8"/>
  <c r="UBF1342" i="8" s="1"/>
  <c r="UAN1342" i="8"/>
  <c r="UAR1336" i="8"/>
  <c r="UAR1342" i="8" s="1"/>
  <c r="UAQ1336" i="8"/>
  <c r="UAQ1342" i="8" s="1"/>
  <c r="TZY1342" i="8"/>
  <c r="TZZ1336" i="8"/>
  <c r="TZZ1342" i="8" s="1"/>
  <c r="TZH1342" i="8"/>
  <c r="TZL1336" i="8"/>
  <c r="TZL1342" i="8" s="1"/>
  <c r="TZK1336" i="8"/>
  <c r="TZK1342" i="8" s="1"/>
  <c r="TYS1342" i="8"/>
  <c r="TYT1336" i="8"/>
  <c r="TYT1342" i="8" s="1"/>
  <c r="TYB1342" i="8"/>
  <c r="TYF1336" i="8"/>
  <c r="TYF1342" i="8" s="1"/>
  <c r="TYE1336" i="8"/>
  <c r="TYE1342" i="8" s="1"/>
  <c r="TXM1342" i="8"/>
  <c r="TXN1336" i="8"/>
  <c r="TXN1342" i="8" s="1"/>
  <c r="TWV1342" i="8"/>
  <c r="TWZ1336" i="8"/>
  <c r="TWZ1342" i="8" s="1"/>
  <c r="TWY1336" i="8"/>
  <c r="TWY1342" i="8" s="1"/>
  <c r="TWG1342" i="8"/>
  <c r="TWH1336" i="8"/>
  <c r="TWH1342" i="8" s="1"/>
  <c r="TVP1342" i="8"/>
  <c r="TVT1336" i="8"/>
  <c r="TVT1342" i="8" s="1"/>
  <c r="TVS1336" i="8"/>
  <c r="TVS1342" i="8" s="1"/>
  <c r="TVA1342" i="8"/>
  <c r="TVB1336" i="8"/>
  <c r="TVB1342" i="8" s="1"/>
  <c r="TUJ1342" i="8"/>
  <c r="TUN1336" i="8"/>
  <c r="TUN1342" i="8" s="1"/>
  <c r="TUM1336" i="8"/>
  <c r="TUM1342" i="8" s="1"/>
  <c r="TTU1342" i="8"/>
  <c r="TTV1336" i="8"/>
  <c r="TTV1342" i="8" s="1"/>
  <c r="TTD1342" i="8"/>
  <c r="TTH1336" i="8"/>
  <c r="TTH1342" i="8" s="1"/>
  <c r="TTG1336" i="8"/>
  <c r="TTG1342" i="8" s="1"/>
  <c r="TSO1342" i="8"/>
  <c r="TSP1336" i="8"/>
  <c r="TSP1342" i="8" s="1"/>
  <c r="TRX1342" i="8"/>
  <c r="TSB1336" i="8"/>
  <c r="TSB1342" i="8" s="1"/>
  <c r="TSA1336" i="8"/>
  <c r="TSA1342" i="8" s="1"/>
  <c r="TRI1342" i="8"/>
  <c r="TRJ1336" i="8"/>
  <c r="TRJ1342" i="8" s="1"/>
  <c r="TQR1342" i="8"/>
  <c r="TQV1336" i="8"/>
  <c r="TQV1342" i="8" s="1"/>
  <c r="TQU1336" i="8"/>
  <c r="TQU1342" i="8" s="1"/>
  <c r="TQC1342" i="8"/>
  <c r="TQD1336" i="8"/>
  <c r="TQD1342" i="8" s="1"/>
  <c r="TPL1342" i="8"/>
  <c r="TPP1336" i="8"/>
  <c r="TPP1342" i="8" s="1"/>
  <c r="TPO1336" i="8"/>
  <c r="TPO1342" i="8" s="1"/>
  <c r="TOW1342" i="8"/>
  <c r="TOX1336" i="8"/>
  <c r="TOX1342" i="8" s="1"/>
  <c r="TOF1342" i="8"/>
  <c r="TOJ1336" i="8"/>
  <c r="TOJ1342" i="8" s="1"/>
  <c r="TOI1336" i="8"/>
  <c r="TOI1342" i="8" s="1"/>
  <c r="TNQ1342" i="8"/>
  <c r="TNR1336" i="8"/>
  <c r="TNR1342" i="8" s="1"/>
  <c r="TMZ1342" i="8"/>
  <c r="TND1336" i="8"/>
  <c r="TND1342" i="8" s="1"/>
  <c r="TNC1336" i="8"/>
  <c r="TNC1342" i="8" s="1"/>
  <c r="TMK1342" i="8"/>
  <c r="TML1336" i="8"/>
  <c r="TML1342" i="8" s="1"/>
  <c r="TLT1342" i="8"/>
  <c r="TLX1336" i="8"/>
  <c r="TLX1342" i="8" s="1"/>
  <c r="TLW1336" i="8"/>
  <c r="TLW1342" i="8" s="1"/>
  <c r="TLE1342" i="8"/>
  <c r="TLF1336" i="8"/>
  <c r="TLF1342" i="8" s="1"/>
  <c r="TKN1342" i="8"/>
  <c r="TKR1336" i="8"/>
  <c r="TKR1342" i="8" s="1"/>
  <c r="TKQ1336" i="8"/>
  <c r="TKQ1342" i="8" s="1"/>
  <c r="TJY1342" i="8"/>
  <c r="TJZ1336" i="8"/>
  <c r="TJZ1342" i="8" s="1"/>
  <c r="TJH1342" i="8"/>
  <c r="TJL1336" i="8"/>
  <c r="TJL1342" i="8" s="1"/>
  <c r="TJK1336" i="8"/>
  <c r="TJK1342" i="8" s="1"/>
  <c r="TIS1342" i="8"/>
  <c r="TIT1336" i="8"/>
  <c r="TIT1342" i="8" s="1"/>
  <c r="TIB1342" i="8"/>
  <c r="TIF1336" i="8"/>
  <c r="TIF1342" i="8" s="1"/>
  <c r="TIE1336" i="8"/>
  <c r="TIE1342" i="8" s="1"/>
  <c r="THM1342" i="8"/>
  <c r="THN1336" i="8"/>
  <c r="THN1342" i="8" s="1"/>
  <c r="TGV1342" i="8"/>
  <c r="TGZ1336" i="8"/>
  <c r="TGZ1342" i="8" s="1"/>
  <c r="TGY1336" i="8"/>
  <c r="TGY1342" i="8" s="1"/>
  <c r="TGG1342" i="8"/>
  <c r="TGH1336" i="8"/>
  <c r="TGH1342" i="8" s="1"/>
  <c r="TFP1342" i="8"/>
  <c r="TFT1336" i="8"/>
  <c r="TFT1342" i="8" s="1"/>
  <c r="TFS1336" i="8"/>
  <c r="TFS1342" i="8" s="1"/>
  <c r="TFA1342" i="8"/>
  <c r="TFB1336" i="8"/>
  <c r="TFB1342" i="8" s="1"/>
  <c r="TEJ1342" i="8"/>
  <c r="TEN1336" i="8"/>
  <c r="TEN1342" i="8" s="1"/>
  <c r="TEM1336" i="8"/>
  <c r="TEM1342" i="8" s="1"/>
  <c r="TDU1342" i="8"/>
  <c r="TDV1336" i="8"/>
  <c r="TDV1342" i="8" s="1"/>
  <c r="TDD1342" i="8"/>
  <c r="TDH1336" i="8"/>
  <c r="TDH1342" i="8" s="1"/>
  <c r="TDG1336" i="8"/>
  <c r="TDG1342" i="8" s="1"/>
  <c r="TCO1342" i="8"/>
  <c r="TCP1336" i="8"/>
  <c r="TCP1342" i="8" s="1"/>
  <c r="TBX1342" i="8"/>
  <c r="TCB1336" i="8"/>
  <c r="TCB1342" i="8" s="1"/>
  <c r="TCA1336" i="8"/>
  <c r="TCA1342" i="8" s="1"/>
  <c r="TBI1342" i="8"/>
  <c r="TBJ1336" i="8"/>
  <c r="TBJ1342" i="8" s="1"/>
  <c r="TAR1342" i="8"/>
  <c r="TAV1336" i="8"/>
  <c r="TAV1342" i="8" s="1"/>
  <c r="TAU1336" i="8"/>
  <c r="TAU1342" i="8" s="1"/>
  <c r="TAC1342" i="8"/>
  <c r="TAD1336" i="8"/>
  <c r="TAD1342" i="8" s="1"/>
  <c r="SZL1342" i="8"/>
  <c r="SZP1336" i="8"/>
  <c r="SZP1342" i="8" s="1"/>
  <c r="SZO1336" i="8"/>
  <c r="SZO1342" i="8" s="1"/>
  <c r="SYW1342" i="8"/>
  <c r="SYX1336" i="8"/>
  <c r="SYX1342" i="8" s="1"/>
  <c r="SYF1342" i="8"/>
  <c r="SYJ1336" i="8"/>
  <c r="SYJ1342" i="8" s="1"/>
  <c r="SYI1336" i="8"/>
  <c r="SYI1342" i="8" s="1"/>
  <c r="SXQ1342" i="8"/>
  <c r="SXR1336" i="8"/>
  <c r="SXR1342" i="8" s="1"/>
  <c r="SWZ1342" i="8"/>
  <c r="SXD1336" i="8"/>
  <c r="SXD1342" i="8" s="1"/>
  <c r="SXC1336" i="8"/>
  <c r="SXC1342" i="8" s="1"/>
  <c r="SWK1342" i="8"/>
  <c r="SWL1336" i="8"/>
  <c r="SWL1342" i="8" s="1"/>
  <c r="SVT1342" i="8"/>
  <c r="SVX1336" i="8"/>
  <c r="SVX1342" i="8" s="1"/>
  <c r="SVW1336" i="8"/>
  <c r="SVW1342" i="8" s="1"/>
  <c r="SVE1342" i="8"/>
  <c r="SVF1336" i="8"/>
  <c r="SVF1342" i="8" s="1"/>
  <c r="SUN1342" i="8"/>
  <c r="SUR1336" i="8"/>
  <c r="SUR1342" i="8" s="1"/>
  <c r="SUQ1336" i="8"/>
  <c r="SUQ1342" i="8" s="1"/>
  <c r="STY1342" i="8"/>
  <c r="STZ1336" i="8"/>
  <c r="STZ1342" i="8" s="1"/>
  <c r="STH1342" i="8"/>
  <c r="STL1336" i="8"/>
  <c r="STL1342" i="8" s="1"/>
  <c r="STK1336" i="8"/>
  <c r="STK1342" i="8" s="1"/>
  <c r="SSS1342" i="8"/>
  <c r="SST1336" i="8"/>
  <c r="SST1342" i="8" s="1"/>
  <c r="SSB1342" i="8"/>
  <c r="SSF1336" i="8"/>
  <c r="SSF1342" i="8" s="1"/>
  <c r="SSE1336" i="8"/>
  <c r="SSE1342" i="8" s="1"/>
  <c r="SRM1342" i="8"/>
  <c r="SRN1336" i="8"/>
  <c r="SRN1342" i="8" s="1"/>
  <c r="SQV1342" i="8"/>
  <c r="SQZ1336" i="8"/>
  <c r="SQZ1342" i="8" s="1"/>
  <c r="SQY1336" i="8"/>
  <c r="SQY1342" i="8" s="1"/>
  <c r="SQG1342" i="8"/>
  <c r="SQH1336" i="8"/>
  <c r="SQH1342" i="8" s="1"/>
  <c r="SPP1342" i="8"/>
  <c r="SPT1336" i="8"/>
  <c r="SPT1342" i="8" s="1"/>
  <c r="SPS1336" i="8"/>
  <c r="SPS1342" i="8" s="1"/>
  <c r="SPA1342" i="8"/>
  <c r="SPB1336" i="8"/>
  <c r="SPB1342" i="8" s="1"/>
  <c r="SOJ1342" i="8"/>
  <c r="SON1336" i="8"/>
  <c r="SON1342" i="8" s="1"/>
  <c r="SOM1336" i="8"/>
  <c r="SOM1342" i="8" s="1"/>
  <c r="SNU1342" i="8"/>
  <c r="SNV1336" i="8"/>
  <c r="SNV1342" i="8" s="1"/>
  <c r="SND1342" i="8"/>
  <c r="SNH1336" i="8"/>
  <c r="SNH1342" i="8" s="1"/>
  <c r="SNG1336" i="8"/>
  <c r="SNG1342" i="8" s="1"/>
  <c r="SMO1342" i="8"/>
  <c r="SMP1336" i="8"/>
  <c r="SMP1342" i="8" s="1"/>
  <c r="SLX1342" i="8"/>
  <c r="SMB1336" i="8"/>
  <c r="SMB1342" i="8" s="1"/>
  <c r="SMA1336" i="8"/>
  <c r="SMA1342" i="8" s="1"/>
  <c r="SLI1342" i="8"/>
  <c r="SLJ1336" i="8"/>
  <c r="SLJ1342" i="8" s="1"/>
  <c r="SKR1342" i="8"/>
  <c r="SKV1336" i="8"/>
  <c r="SKV1342" i="8" s="1"/>
  <c r="SKU1336" i="8"/>
  <c r="SKU1342" i="8" s="1"/>
  <c r="SKC1342" i="8"/>
  <c r="SKD1336" i="8"/>
  <c r="SKD1342" i="8" s="1"/>
  <c r="SJL1342" i="8"/>
  <c r="SJP1336" i="8"/>
  <c r="SJP1342" i="8" s="1"/>
  <c r="SJO1336" i="8"/>
  <c r="SJO1342" i="8" s="1"/>
  <c r="SIW1342" i="8"/>
  <c r="SIX1336" i="8"/>
  <c r="SIX1342" i="8" s="1"/>
  <c r="SIF1342" i="8"/>
  <c r="SIJ1336" i="8"/>
  <c r="SIJ1342" i="8" s="1"/>
  <c r="SII1336" i="8"/>
  <c r="SII1342" i="8" s="1"/>
  <c r="SHQ1342" i="8"/>
  <c r="SHR1336" i="8"/>
  <c r="SHR1342" i="8" s="1"/>
  <c r="SGZ1342" i="8"/>
  <c r="SHD1336" i="8"/>
  <c r="SHD1342" i="8" s="1"/>
  <c r="SHC1336" i="8"/>
  <c r="SHC1342" i="8" s="1"/>
  <c r="SGK1342" i="8"/>
  <c r="SGL1336" i="8"/>
  <c r="SGL1342" i="8" s="1"/>
  <c r="SFT1342" i="8"/>
  <c r="SFX1336" i="8"/>
  <c r="SFX1342" i="8" s="1"/>
  <c r="SFW1336" i="8"/>
  <c r="SFW1342" i="8" s="1"/>
  <c r="SFE1342" i="8"/>
  <c r="SFF1336" i="8"/>
  <c r="SFF1342" i="8" s="1"/>
  <c r="SEN1342" i="8"/>
  <c r="SER1336" i="8"/>
  <c r="SER1342" i="8" s="1"/>
  <c r="SEQ1336" i="8"/>
  <c r="SEQ1342" i="8" s="1"/>
  <c r="SDY1342" i="8"/>
  <c r="SDZ1336" i="8"/>
  <c r="SDZ1342" i="8" s="1"/>
  <c r="SDH1342" i="8"/>
  <c r="SDL1336" i="8"/>
  <c r="SDL1342" i="8" s="1"/>
  <c r="SDK1336" i="8"/>
  <c r="SDK1342" i="8" s="1"/>
  <c r="SCS1342" i="8"/>
  <c r="SCT1336" i="8"/>
  <c r="SCT1342" i="8" s="1"/>
  <c r="SCB1342" i="8"/>
  <c r="SCF1336" i="8"/>
  <c r="SCF1342" i="8" s="1"/>
  <c r="SCE1336" i="8"/>
  <c r="SCE1342" i="8" s="1"/>
  <c r="SBM1342" i="8"/>
  <c r="SBN1336" i="8"/>
  <c r="SBN1342" i="8" s="1"/>
  <c r="SAV1342" i="8"/>
  <c r="SAZ1336" i="8"/>
  <c r="SAZ1342" i="8" s="1"/>
  <c r="SAY1336" i="8"/>
  <c r="SAY1342" i="8" s="1"/>
  <c r="SAG1342" i="8"/>
  <c r="SAH1336" i="8"/>
  <c r="SAH1342" i="8" s="1"/>
  <c r="RZP1342" i="8"/>
  <c r="RZT1336" i="8"/>
  <c r="RZT1342" i="8" s="1"/>
  <c r="RZS1336" i="8"/>
  <c r="RZS1342" i="8" s="1"/>
  <c r="RZA1342" i="8"/>
  <c r="RZB1336" i="8"/>
  <c r="RZB1342" i="8" s="1"/>
  <c r="RYJ1342" i="8"/>
  <c r="RYN1336" i="8"/>
  <c r="RYN1342" i="8" s="1"/>
  <c r="RYM1336" i="8"/>
  <c r="RYM1342" i="8" s="1"/>
  <c r="RXU1342" i="8"/>
  <c r="RXV1336" i="8"/>
  <c r="RXV1342" i="8" s="1"/>
  <c r="RXD1342" i="8"/>
  <c r="RXH1336" i="8"/>
  <c r="RXH1342" i="8" s="1"/>
  <c r="RXG1336" i="8"/>
  <c r="RXG1342" i="8" s="1"/>
  <c r="RWO1342" i="8"/>
  <c r="RWP1336" i="8"/>
  <c r="RWP1342" i="8" s="1"/>
  <c r="RVX1342" i="8"/>
  <c r="RWB1336" i="8"/>
  <c r="RWB1342" i="8" s="1"/>
  <c r="RWA1336" i="8"/>
  <c r="RWA1342" i="8" s="1"/>
  <c r="RVI1342" i="8"/>
  <c r="RVJ1336" i="8"/>
  <c r="RVJ1342" i="8" s="1"/>
  <c r="RUR1342" i="8"/>
  <c r="RUV1336" i="8"/>
  <c r="RUV1342" i="8" s="1"/>
  <c r="RUU1336" i="8"/>
  <c r="RUU1342" i="8" s="1"/>
  <c r="RUC1342" i="8"/>
  <c r="RUD1336" i="8"/>
  <c r="RUD1342" i="8" s="1"/>
  <c r="RTL1342" i="8"/>
  <c r="RTP1336" i="8"/>
  <c r="RTP1342" i="8" s="1"/>
  <c r="RTO1336" i="8"/>
  <c r="RTO1342" i="8" s="1"/>
  <c r="RSW1342" i="8"/>
  <c r="RSX1336" i="8"/>
  <c r="RSX1342" i="8" s="1"/>
  <c r="RSF1342" i="8"/>
  <c r="RSJ1336" i="8"/>
  <c r="RSJ1342" i="8" s="1"/>
  <c r="RSI1336" i="8"/>
  <c r="RSI1342" i="8" s="1"/>
  <c r="RRQ1342" i="8"/>
  <c r="RRR1336" i="8"/>
  <c r="RRR1342" i="8" s="1"/>
  <c r="RQZ1342" i="8"/>
  <c r="RRD1336" i="8"/>
  <c r="RRD1342" i="8" s="1"/>
  <c r="RRC1336" i="8"/>
  <c r="RRC1342" i="8" s="1"/>
  <c r="RQK1342" i="8"/>
  <c r="RQL1336" i="8"/>
  <c r="RQL1342" i="8" s="1"/>
  <c r="RPT1342" i="8"/>
  <c r="RPX1336" i="8"/>
  <c r="RPX1342" i="8" s="1"/>
  <c r="RPW1336" i="8"/>
  <c r="RPW1342" i="8" s="1"/>
  <c r="RPE1342" i="8"/>
  <c r="RPF1336" i="8"/>
  <c r="RPF1342" i="8" s="1"/>
  <c r="RON1342" i="8"/>
  <c r="ROR1336" i="8"/>
  <c r="ROR1342" i="8" s="1"/>
  <c r="ROQ1336" i="8"/>
  <c r="ROQ1342" i="8" s="1"/>
  <c r="RNY1342" i="8"/>
  <c r="RNZ1336" i="8"/>
  <c r="RNZ1342" i="8" s="1"/>
  <c r="RNH1342" i="8"/>
  <c r="RNL1336" i="8"/>
  <c r="RNL1342" i="8" s="1"/>
  <c r="RNK1336" i="8"/>
  <c r="RNK1342" i="8" s="1"/>
  <c r="RMS1342" i="8"/>
  <c r="RMT1336" i="8"/>
  <c r="RMT1342" i="8" s="1"/>
  <c r="RMB1342" i="8"/>
  <c r="RMF1336" i="8"/>
  <c r="RMF1342" i="8" s="1"/>
  <c r="RME1336" i="8"/>
  <c r="RME1342" i="8" s="1"/>
  <c r="RLM1342" i="8"/>
  <c r="RLN1336" i="8"/>
  <c r="RLN1342" i="8" s="1"/>
  <c r="RKV1342" i="8"/>
  <c r="RKZ1336" i="8"/>
  <c r="RKZ1342" i="8" s="1"/>
  <c r="RKY1336" i="8"/>
  <c r="RKY1342" i="8" s="1"/>
  <c r="RKG1342" i="8"/>
  <c r="RKH1336" i="8"/>
  <c r="RKH1342" i="8" s="1"/>
  <c r="RJP1342" i="8"/>
  <c r="RJT1336" i="8"/>
  <c r="RJT1342" i="8" s="1"/>
  <c r="RJS1336" i="8"/>
  <c r="RJS1342" i="8" s="1"/>
  <c r="RJA1342" i="8"/>
  <c r="RJB1336" i="8"/>
  <c r="RJB1342" i="8" s="1"/>
  <c r="RIJ1342" i="8"/>
  <c r="RIN1336" i="8"/>
  <c r="RIN1342" i="8" s="1"/>
  <c r="RIM1336" i="8"/>
  <c r="RIM1342" i="8" s="1"/>
  <c r="RHU1342" i="8"/>
  <c r="RHV1336" i="8"/>
  <c r="RHV1342" i="8" s="1"/>
  <c r="RHD1342" i="8"/>
  <c r="RHH1336" i="8"/>
  <c r="RHH1342" i="8" s="1"/>
  <c r="RHG1336" i="8"/>
  <c r="RHG1342" i="8" s="1"/>
  <c r="RGO1342" i="8"/>
  <c r="RGP1336" i="8"/>
  <c r="RGP1342" i="8" s="1"/>
  <c r="RFX1342" i="8"/>
  <c r="RGB1336" i="8"/>
  <c r="RGB1342" i="8" s="1"/>
  <c r="RGA1336" i="8"/>
  <c r="RGA1342" i="8" s="1"/>
  <c r="RFI1342" i="8"/>
  <c r="RFJ1336" i="8"/>
  <c r="RFJ1342" i="8" s="1"/>
  <c r="RER1342" i="8"/>
  <c r="REV1336" i="8"/>
  <c r="REV1342" i="8" s="1"/>
  <c r="REU1336" i="8"/>
  <c r="REU1342" i="8" s="1"/>
  <c r="REC1342" i="8"/>
  <c r="RED1336" i="8"/>
  <c r="RED1342" i="8" s="1"/>
  <c r="RDL1342" i="8"/>
  <c r="RDP1336" i="8"/>
  <c r="RDP1342" i="8" s="1"/>
  <c r="RDO1336" i="8"/>
  <c r="RDO1342" i="8" s="1"/>
  <c r="RCW1342" i="8"/>
  <c r="RCX1336" i="8"/>
  <c r="RCX1342" i="8" s="1"/>
  <c r="RCF1342" i="8"/>
  <c r="RCJ1336" i="8"/>
  <c r="RCJ1342" i="8" s="1"/>
  <c r="RCI1336" i="8"/>
  <c r="RCI1342" i="8" s="1"/>
  <c r="RBQ1342" i="8"/>
  <c r="RBR1336" i="8"/>
  <c r="RBR1342" i="8" s="1"/>
  <c r="RAZ1342" i="8"/>
  <c r="RBD1336" i="8"/>
  <c r="RBD1342" i="8" s="1"/>
  <c r="RBC1336" i="8"/>
  <c r="RBC1342" i="8" s="1"/>
  <c r="RAK1342" i="8"/>
  <c r="RAL1336" i="8"/>
  <c r="RAL1342" i="8" s="1"/>
  <c r="QZT1342" i="8"/>
  <c r="QZX1336" i="8"/>
  <c r="QZX1342" i="8" s="1"/>
  <c r="QZW1336" i="8"/>
  <c r="QZW1342" i="8" s="1"/>
  <c r="QZE1342" i="8"/>
  <c r="QZF1336" i="8"/>
  <c r="QZF1342" i="8" s="1"/>
  <c r="QYN1342" i="8"/>
  <c r="QYR1336" i="8"/>
  <c r="QYR1342" i="8" s="1"/>
  <c r="QYQ1336" i="8"/>
  <c r="QYQ1342" i="8" s="1"/>
  <c r="QXY1342" i="8"/>
  <c r="QXZ1336" i="8"/>
  <c r="QXZ1342" i="8" s="1"/>
  <c r="QXH1342" i="8"/>
  <c r="QXL1336" i="8"/>
  <c r="QXL1342" i="8" s="1"/>
  <c r="QXK1336" i="8"/>
  <c r="QXK1342" i="8" s="1"/>
  <c r="QWS1342" i="8"/>
  <c r="QWT1336" i="8"/>
  <c r="QWT1342" i="8" s="1"/>
  <c r="QWB1342" i="8"/>
  <c r="QWF1336" i="8"/>
  <c r="QWF1342" i="8" s="1"/>
  <c r="QWE1336" i="8"/>
  <c r="QWE1342" i="8" s="1"/>
  <c r="QVM1342" i="8"/>
  <c r="QVN1336" i="8"/>
  <c r="QVN1342" i="8" s="1"/>
  <c r="QUV1342" i="8"/>
  <c r="QUZ1336" i="8"/>
  <c r="QUZ1342" i="8" s="1"/>
  <c r="QUY1336" i="8"/>
  <c r="QUY1342" i="8" s="1"/>
  <c r="QUG1342" i="8"/>
  <c r="QUH1336" i="8"/>
  <c r="QUH1342" i="8" s="1"/>
  <c r="QTP1342" i="8"/>
  <c r="QTT1336" i="8"/>
  <c r="QTT1342" i="8" s="1"/>
  <c r="QTS1336" i="8"/>
  <c r="QTS1342" i="8" s="1"/>
  <c r="QTA1342" i="8"/>
  <c r="QTB1336" i="8"/>
  <c r="QTB1342" i="8" s="1"/>
  <c r="QSJ1342" i="8"/>
  <c r="QSN1336" i="8"/>
  <c r="QSN1342" i="8" s="1"/>
  <c r="QSM1336" i="8"/>
  <c r="QSM1342" i="8" s="1"/>
  <c r="QRU1342" i="8"/>
  <c r="QRV1336" i="8"/>
  <c r="QRV1342" i="8" s="1"/>
  <c r="QRD1342" i="8"/>
  <c r="QRH1336" i="8"/>
  <c r="QRH1342" i="8" s="1"/>
  <c r="QRG1336" i="8"/>
  <c r="QRG1342" i="8" s="1"/>
  <c r="QQO1342" i="8"/>
  <c r="QQP1336" i="8"/>
  <c r="QQP1342" i="8" s="1"/>
  <c r="QPX1342" i="8"/>
  <c r="QQB1336" i="8"/>
  <c r="QQB1342" i="8" s="1"/>
  <c r="QQA1336" i="8"/>
  <c r="QQA1342" i="8" s="1"/>
  <c r="QPI1342" i="8"/>
  <c r="QPJ1336" i="8"/>
  <c r="QPJ1342" i="8" s="1"/>
  <c r="QOR1342" i="8"/>
  <c r="QOV1336" i="8"/>
  <c r="QOV1342" i="8" s="1"/>
  <c r="QOU1336" i="8"/>
  <c r="QOU1342" i="8" s="1"/>
  <c r="QOC1342" i="8"/>
  <c r="QOD1336" i="8"/>
  <c r="QOD1342" i="8" s="1"/>
  <c r="QNL1342" i="8"/>
  <c r="QNP1336" i="8"/>
  <c r="QNP1342" i="8" s="1"/>
  <c r="QNO1336" i="8"/>
  <c r="QNO1342" i="8" s="1"/>
  <c r="QMW1342" i="8"/>
  <c r="QMX1336" i="8"/>
  <c r="QMX1342" i="8" s="1"/>
  <c r="QMF1342" i="8"/>
  <c r="QMJ1336" i="8"/>
  <c r="QMJ1342" i="8" s="1"/>
  <c r="QMI1336" i="8"/>
  <c r="QMI1342" i="8" s="1"/>
  <c r="QLQ1342" i="8"/>
  <c r="QLR1336" i="8"/>
  <c r="QLR1342" i="8" s="1"/>
  <c r="QKZ1342" i="8"/>
  <c r="QLD1336" i="8"/>
  <c r="QLD1342" i="8" s="1"/>
  <c r="QLC1336" i="8"/>
  <c r="QLC1342" i="8" s="1"/>
  <c r="QKK1342" i="8"/>
  <c r="QKL1336" i="8"/>
  <c r="QKL1342" i="8" s="1"/>
  <c r="QJT1342" i="8"/>
  <c r="QJX1336" i="8"/>
  <c r="QJX1342" i="8" s="1"/>
  <c r="QJW1336" i="8"/>
  <c r="QJW1342" i="8" s="1"/>
  <c r="QJE1342" i="8"/>
  <c r="QJF1336" i="8"/>
  <c r="QJF1342" i="8" s="1"/>
  <c r="QIN1342" i="8"/>
  <c r="QIR1336" i="8"/>
  <c r="QIR1342" i="8" s="1"/>
  <c r="QIQ1336" i="8"/>
  <c r="QIQ1342" i="8" s="1"/>
  <c r="QHY1342" i="8"/>
  <c r="QHZ1336" i="8"/>
  <c r="QHZ1342" i="8" s="1"/>
  <c r="QHH1342" i="8"/>
  <c r="QHL1336" i="8"/>
  <c r="QHL1342" i="8" s="1"/>
  <c r="QHK1336" i="8"/>
  <c r="QHK1342" i="8" s="1"/>
  <c r="QGS1342" i="8"/>
  <c r="QGT1336" i="8"/>
  <c r="QGT1342" i="8" s="1"/>
  <c r="QGB1342" i="8"/>
  <c r="QGF1336" i="8"/>
  <c r="QGF1342" i="8" s="1"/>
  <c r="QGE1336" i="8"/>
  <c r="QGE1342" i="8" s="1"/>
  <c r="QFM1342" i="8"/>
  <c r="QFN1336" i="8"/>
  <c r="QFN1342" i="8" s="1"/>
  <c r="QEV1342" i="8"/>
  <c r="QEZ1336" i="8"/>
  <c r="QEZ1342" i="8" s="1"/>
  <c r="QEY1336" i="8"/>
  <c r="QEY1342" i="8" s="1"/>
  <c r="QEG1342" i="8"/>
  <c r="QEH1336" i="8"/>
  <c r="QEH1342" i="8" s="1"/>
  <c r="QDP1342" i="8"/>
  <c r="QDT1336" i="8"/>
  <c r="QDT1342" i="8" s="1"/>
  <c r="QDS1336" i="8"/>
  <c r="QDS1342" i="8" s="1"/>
  <c r="QDA1342" i="8"/>
  <c r="QDB1336" i="8"/>
  <c r="QDB1342" i="8" s="1"/>
  <c r="QCJ1342" i="8"/>
  <c r="QCN1336" i="8"/>
  <c r="QCN1342" i="8" s="1"/>
  <c r="QCM1336" i="8"/>
  <c r="QCM1342" i="8" s="1"/>
  <c r="QBU1342" i="8"/>
  <c r="QBV1336" i="8"/>
  <c r="QBV1342" i="8" s="1"/>
  <c r="QBD1342" i="8"/>
  <c r="QBH1336" i="8"/>
  <c r="QBH1342" i="8" s="1"/>
  <c r="QBG1336" i="8"/>
  <c r="QBG1342" i="8" s="1"/>
  <c r="QAO1342" i="8"/>
  <c r="QAP1336" i="8"/>
  <c r="QAP1342" i="8" s="1"/>
  <c r="PZX1342" i="8"/>
  <c r="QAB1336" i="8"/>
  <c r="QAB1342" i="8" s="1"/>
  <c r="QAA1336" i="8"/>
  <c r="QAA1342" i="8" s="1"/>
  <c r="PZI1342" i="8"/>
  <c r="PZJ1336" i="8"/>
  <c r="PZJ1342" i="8" s="1"/>
  <c r="PYR1342" i="8"/>
  <c r="PYV1336" i="8"/>
  <c r="PYV1342" i="8" s="1"/>
  <c r="PYU1336" i="8"/>
  <c r="PYU1342" i="8" s="1"/>
  <c r="PYC1342" i="8"/>
  <c r="PYD1336" i="8"/>
  <c r="PYD1342" i="8" s="1"/>
  <c r="PXL1342" i="8"/>
  <c r="PXP1336" i="8"/>
  <c r="PXP1342" i="8" s="1"/>
  <c r="PXO1336" i="8"/>
  <c r="PXO1342" i="8" s="1"/>
  <c r="PWW1342" i="8"/>
  <c r="PWX1336" i="8"/>
  <c r="PWX1342" i="8" s="1"/>
  <c r="PWF1342" i="8"/>
  <c r="PWJ1336" i="8"/>
  <c r="PWJ1342" i="8" s="1"/>
  <c r="PWI1336" i="8"/>
  <c r="PWI1342" i="8" s="1"/>
  <c r="PVQ1342" i="8"/>
  <c r="PVR1336" i="8"/>
  <c r="PVR1342" i="8" s="1"/>
  <c r="PUZ1342" i="8"/>
  <c r="PVD1336" i="8"/>
  <c r="PVD1342" i="8" s="1"/>
  <c r="PVC1336" i="8"/>
  <c r="PVC1342" i="8" s="1"/>
  <c r="PUK1342" i="8"/>
  <c r="PUL1336" i="8"/>
  <c r="PUL1342" i="8" s="1"/>
  <c r="PTT1342" i="8"/>
  <c r="PTX1336" i="8"/>
  <c r="PTX1342" i="8" s="1"/>
  <c r="PTW1336" i="8"/>
  <c r="PTW1342" i="8" s="1"/>
  <c r="PTE1342" i="8"/>
  <c r="PTF1336" i="8"/>
  <c r="PTF1342" i="8" s="1"/>
  <c r="PSN1342" i="8"/>
  <c r="PSR1336" i="8"/>
  <c r="PSR1342" i="8" s="1"/>
  <c r="PSQ1336" i="8"/>
  <c r="PSQ1342" i="8" s="1"/>
  <c r="PRY1342" i="8"/>
  <c r="PRZ1336" i="8"/>
  <c r="PRZ1342" i="8" s="1"/>
  <c r="PRH1342" i="8"/>
  <c r="PRL1336" i="8"/>
  <c r="PRL1342" i="8" s="1"/>
  <c r="PRK1336" i="8"/>
  <c r="PRK1342" i="8" s="1"/>
  <c r="PQS1342" i="8"/>
  <c r="PQT1336" i="8"/>
  <c r="PQT1342" i="8" s="1"/>
  <c r="PQB1342" i="8"/>
  <c r="PQF1336" i="8"/>
  <c r="PQF1342" i="8" s="1"/>
  <c r="PQE1336" i="8"/>
  <c r="PQE1342" i="8" s="1"/>
  <c r="PPM1342" i="8"/>
  <c r="PPN1336" i="8"/>
  <c r="PPN1342" i="8" s="1"/>
  <c r="POV1342" i="8"/>
  <c r="POZ1336" i="8"/>
  <c r="POZ1342" i="8" s="1"/>
  <c r="POY1336" i="8"/>
  <c r="POY1342" i="8" s="1"/>
  <c r="POG1342" i="8"/>
  <c r="POH1336" i="8"/>
  <c r="POH1342" i="8" s="1"/>
  <c r="PNP1342" i="8"/>
  <c r="PNT1336" i="8"/>
  <c r="PNT1342" i="8" s="1"/>
  <c r="PNS1336" i="8"/>
  <c r="PNS1342" i="8" s="1"/>
  <c r="PNA1342" i="8"/>
  <c r="PNB1336" i="8"/>
  <c r="PNB1342" i="8" s="1"/>
  <c r="PMJ1342" i="8"/>
  <c r="PMN1336" i="8"/>
  <c r="PMN1342" i="8" s="1"/>
  <c r="PMM1336" i="8"/>
  <c r="PMM1342" i="8" s="1"/>
  <c r="PLU1342" i="8"/>
  <c r="PLV1336" i="8"/>
  <c r="PLV1342" i="8" s="1"/>
  <c r="PLD1342" i="8"/>
  <c r="PLH1336" i="8"/>
  <c r="PLH1342" i="8" s="1"/>
  <c r="PLG1336" i="8"/>
  <c r="PLG1342" i="8" s="1"/>
  <c r="PKO1342" i="8"/>
  <c r="PKP1336" i="8"/>
  <c r="PKP1342" i="8" s="1"/>
  <c r="PJX1342" i="8"/>
  <c r="PKB1336" i="8"/>
  <c r="PKB1342" i="8" s="1"/>
  <c r="PKA1336" i="8"/>
  <c r="PKA1342" i="8" s="1"/>
  <c r="PJI1342" i="8"/>
  <c r="PJJ1336" i="8"/>
  <c r="PJJ1342" i="8" s="1"/>
  <c r="PIR1342" i="8"/>
  <c r="PIV1336" i="8"/>
  <c r="PIV1342" i="8" s="1"/>
  <c r="PIU1336" i="8"/>
  <c r="PIU1342" i="8" s="1"/>
  <c r="PIC1342" i="8"/>
  <c r="PID1336" i="8"/>
  <c r="PID1342" i="8" s="1"/>
  <c r="PHL1342" i="8"/>
  <c r="PHP1336" i="8"/>
  <c r="PHP1342" i="8" s="1"/>
  <c r="PHO1336" i="8"/>
  <c r="PHO1342" i="8" s="1"/>
  <c r="PGW1342" i="8"/>
  <c r="PGX1336" i="8"/>
  <c r="PGX1342" i="8" s="1"/>
  <c r="PGF1342" i="8"/>
  <c r="PGJ1336" i="8"/>
  <c r="PGJ1342" i="8" s="1"/>
  <c r="PGI1336" i="8"/>
  <c r="PGI1342" i="8" s="1"/>
  <c r="PFQ1342" i="8"/>
  <c r="PFR1336" i="8"/>
  <c r="PFR1342" i="8" s="1"/>
  <c r="PEZ1342" i="8"/>
  <c r="PFD1336" i="8"/>
  <c r="PFD1342" i="8" s="1"/>
  <c r="PFC1336" i="8"/>
  <c r="PFC1342" i="8" s="1"/>
  <c r="PEK1342" i="8"/>
  <c r="PEL1336" i="8"/>
  <c r="PEL1342" i="8" s="1"/>
  <c r="PDT1342" i="8"/>
  <c r="PDX1336" i="8"/>
  <c r="PDX1342" i="8" s="1"/>
  <c r="PDW1336" i="8"/>
  <c r="PDW1342" i="8" s="1"/>
  <c r="PDE1342" i="8"/>
  <c r="PDF1336" i="8"/>
  <c r="PDF1342" i="8" s="1"/>
  <c r="PCN1342" i="8"/>
  <c r="PCR1336" i="8"/>
  <c r="PCR1342" i="8" s="1"/>
  <c r="PCQ1336" i="8"/>
  <c r="PCQ1342" i="8" s="1"/>
  <c r="PBY1342" i="8"/>
  <c r="PBZ1336" i="8"/>
  <c r="PBZ1342" i="8" s="1"/>
  <c r="PBH1342" i="8"/>
  <c r="PBL1336" i="8"/>
  <c r="PBL1342" i="8" s="1"/>
  <c r="PBK1336" i="8"/>
  <c r="PBK1342" i="8" s="1"/>
  <c r="PAS1342" i="8"/>
  <c r="PAT1336" i="8"/>
  <c r="PAT1342" i="8" s="1"/>
  <c r="PAB1342" i="8"/>
  <c r="PAF1336" i="8"/>
  <c r="PAF1342" i="8" s="1"/>
  <c r="PAE1336" i="8"/>
  <c r="PAE1342" i="8" s="1"/>
  <c r="OZM1342" i="8"/>
  <c r="OZN1336" i="8"/>
  <c r="OZN1342" i="8" s="1"/>
  <c r="OYV1342" i="8"/>
  <c r="OYZ1336" i="8"/>
  <c r="OYZ1342" i="8" s="1"/>
  <c r="OYY1336" i="8"/>
  <c r="OYY1342" i="8" s="1"/>
  <c r="OYG1342" i="8"/>
  <c r="OYH1336" i="8"/>
  <c r="OYH1342" i="8" s="1"/>
  <c r="OXP1342" i="8"/>
  <c r="OXT1336" i="8"/>
  <c r="OXT1342" i="8" s="1"/>
  <c r="OXS1336" i="8"/>
  <c r="OXS1342" i="8" s="1"/>
  <c r="OXA1342" i="8"/>
  <c r="OXB1336" i="8"/>
  <c r="OXB1342" i="8" s="1"/>
  <c r="OWJ1342" i="8"/>
  <c r="OWN1336" i="8"/>
  <c r="OWN1342" i="8" s="1"/>
  <c r="OWM1336" i="8"/>
  <c r="OWM1342" i="8" s="1"/>
  <c r="OVU1342" i="8"/>
  <c r="OVV1336" i="8"/>
  <c r="OVV1342" i="8" s="1"/>
  <c r="OVD1342" i="8"/>
  <c r="OVH1336" i="8"/>
  <c r="OVH1342" i="8" s="1"/>
  <c r="OVG1336" i="8"/>
  <c r="OVG1342" i="8" s="1"/>
  <c r="OUO1342" i="8"/>
  <c r="OUP1336" i="8"/>
  <c r="OUP1342" i="8" s="1"/>
  <c r="OTX1342" i="8"/>
  <c r="OUB1336" i="8"/>
  <c r="OUB1342" i="8" s="1"/>
  <c r="OUA1336" i="8"/>
  <c r="OUA1342" i="8" s="1"/>
  <c r="OTI1342" i="8"/>
  <c r="OTJ1336" i="8"/>
  <c r="OTJ1342" i="8" s="1"/>
  <c r="OSR1342" i="8"/>
  <c r="OSV1336" i="8"/>
  <c r="OSV1342" i="8" s="1"/>
  <c r="OSU1336" i="8"/>
  <c r="OSU1342" i="8" s="1"/>
  <c r="OSC1342" i="8"/>
  <c r="OSD1336" i="8"/>
  <c r="OSD1342" i="8" s="1"/>
  <c r="ORL1342" i="8"/>
  <c r="ORP1336" i="8"/>
  <c r="ORP1342" i="8" s="1"/>
  <c r="ORO1336" i="8"/>
  <c r="ORO1342" i="8" s="1"/>
  <c r="OQW1342" i="8"/>
  <c r="OQX1336" i="8"/>
  <c r="OQX1342" i="8" s="1"/>
  <c r="OQF1342" i="8"/>
  <c r="OQJ1336" i="8"/>
  <c r="OQJ1342" i="8" s="1"/>
  <c r="OQI1336" i="8"/>
  <c r="OQI1342" i="8" s="1"/>
  <c r="OPQ1342" i="8"/>
  <c r="OPR1336" i="8"/>
  <c r="OPR1342" i="8" s="1"/>
  <c r="OOZ1342" i="8"/>
  <c r="OPD1336" i="8"/>
  <c r="OPD1342" i="8" s="1"/>
  <c r="OPC1336" i="8"/>
  <c r="OPC1342" i="8" s="1"/>
  <c r="OOK1342" i="8"/>
  <c r="OOL1336" i="8"/>
  <c r="OOL1342" i="8" s="1"/>
  <c r="ONT1342" i="8"/>
  <c r="ONX1336" i="8"/>
  <c r="ONX1342" i="8" s="1"/>
  <c r="ONW1336" i="8"/>
  <c r="ONW1342" i="8" s="1"/>
  <c r="ONE1342" i="8"/>
  <c r="ONF1336" i="8"/>
  <c r="ONF1342" i="8" s="1"/>
  <c r="OMN1342" i="8"/>
  <c r="OMR1336" i="8"/>
  <c r="OMR1342" i="8" s="1"/>
  <c r="OMQ1336" i="8"/>
  <c r="OMQ1342" i="8" s="1"/>
  <c r="OLY1342" i="8"/>
  <c r="OLZ1336" i="8"/>
  <c r="OLZ1342" i="8" s="1"/>
  <c r="OLH1342" i="8"/>
  <c r="OLL1336" i="8"/>
  <c r="OLL1342" i="8" s="1"/>
  <c r="OLK1336" i="8"/>
  <c r="OLK1342" i="8" s="1"/>
  <c r="OKS1342" i="8"/>
  <c r="OKT1336" i="8"/>
  <c r="OKT1342" i="8" s="1"/>
  <c r="OKB1342" i="8"/>
  <c r="OKF1336" i="8"/>
  <c r="OKF1342" i="8" s="1"/>
  <c r="OKE1336" i="8"/>
  <c r="OKE1342" i="8" s="1"/>
  <c r="OJM1342" i="8"/>
  <c r="OJN1336" i="8"/>
  <c r="OJN1342" i="8" s="1"/>
  <c r="OIV1342" i="8"/>
  <c r="OIZ1336" i="8"/>
  <c r="OIZ1342" i="8" s="1"/>
  <c r="OIY1336" i="8"/>
  <c r="OIY1342" i="8" s="1"/>
  <c r="OIG1342" i="8"/>
  <c r="OIH1336" i="8"/>
  <c r="OIH1342" i="8" s="1"/>
  <c r="OHP1342" i="8"/>
  <c r="OHT1336" i="8"/>
  <c r="OHT1342" i="8" s="1"/>
  <c r="OHS1336" i="8"/>
  <c r="OHS1342" i="8" s="1"/>
  <c r="OHA1342" i="8"/>
  <c r="OHB1336" i="8"/>
  <c r="OHB1342" i="8" s="1"/>
  <c r="OGJ1342" i="8"/>
  <c r="OGN1336" i="8"/>
  <c r="OGN1342" i="8" s="1"/>
  <c r="OGM1336" i="8"/>
  <c r="OGM1342" i="8" s="1"/>
  <c r="OFU1342" i="8"/>
  <c r="OFV1336" i="8"/>
  <c r="OFV1342" i="8" s="1"/>
  <c r="OFD1342" i="8"/>
  <c r="OFH1336" i="8"/>
  <c r="OFH1342" i="8" s="1"/>
  <c r="OFG1336" i="8"/>
  <c r="OFG1342" i="8" s="1"/>
  <c r="OEO1342" i="8"/>
  <c r="OEP1336" i="8"/>
  <c r="OEP1342" i="8" s="1"/>
  <c r="ODX1342" i="8"/>
  <c r="OEB1336" i="8"/>
  <c r="OEB1342" i="8" s="1"/>
  <c r="OEA1336" i="8"/>
  <c r="OEA1342" i="8" s="1"/>
  <c r="ODI1342" i="8"/>
  <c r="ODJ1336" i="8"/>
  <c r="ODJ1342" i="8" s="1"/>
  <c r="OCR1342" i="8"/>
  <c r="OCV1336" i="8"/>
  <c r="OCV1342" i="8" s="1"/>
  <c r="OCU1336" i="8"/>
  <c r="OCU1342" i="8" s="1"/>
  <c r="OCC1342" i="8"/>
  <c r="OCD1336" i="8"/>
  <c r="OCD1342" i="8" s="1"/>
  <c r="OBL1342" i="8"/>
  <c r="OBP1336" i="8"/>
  <c r="OBP1342" i="8" s="1"/>
  <c r="OBO1336" i="8"/>
  <c r="OBO1342" i="8" s="1"/>
  <c r="OAW1342" i="8"/>
  <c r="OAX1336" i="8"/>
  <c r="OAX1342" i="8" s="1"/>
  <c r="OAF1342" i="8"/>
  <c r="OAJ1336" i="8"/>
  <c r="OAJ1342" i="8" s="1"/>
  <c r="OAI1336" i="8"/>
  <c r="OAI1342" i="8" s="1"/>
  <c r="NZQ1342" i="8"/>
  <c r="NZR1336" i="8"/>
  <c r="NZR1342" i="8" s="1"/>
  <c r="NYZ1342" i="8"/>
  <c r="NZD1336" i="8"/>
  <c r="NZD1342" i="8" s="1"/>
  <c r="NZC1336" i="8"/>
  <c r="NZC1342" i="8" s="1"/>
  <c r="NYK1342" i="8"/>
  <c r="NYL1336" i="8"/>
  <c r="NYL1342" i="8" s="1"/>
  <c r="NXT1342" i="8"/>
  <c r="NXX1336" i="8"/>
  <c r="NXX1342" i="8" s="1"/>
  <c r="NXW1336" i="8"/>
  <c r="NXW1342" i="8" s="1"/>
  <c r="NXE1342" i="8"/>
  <c r="NXF1336" i="8"/>
  <c r="NXF1342" i="8" s="1"/>
  <c r="NWN1342" i="8"/>
  <c r="NWR1336" i="8"/>
  <c r="NWR1342" i="8" s="1"/>
  <c r="NWQ1336" i="8"/>
  <c r="NWQ1342" i="8" s="1"/>
  <c r="NVY1342" i="8"/>
  <c r="NVZ1336" i="8"/>
  <c r="NVZ1342" i="8" s="1"/>
  <c r="NVH1342" i="8"/>
  <c r="NVL1336" i="8"/>
  <c r="NVL1342" i="8" s="1"/>
  <c r="NVK1336" i="8"/>
  <c r="NVK1342" i="8" s="1"/>
  <c r="NUS1342" i="8"/>
  <c r="NUT1336" i="8"/>
  <c r="NUT1342" i="8" s="1"/>
  <c r="NUB1342" i="8"/>
  <c r="NUF1336" i="8"/>
  <c r="NUF1342" i="8" s="1"/>
  <c r="NUE1336" i="8"/>
  <c r="NUE1342" i="8" s="1"/>
  <c r="NTM1342" i="8"/>
  <c r="NTN1336" i="8"/>
  <c r="NTN1342" i="8" s="1"/>
  <c r="NSV1342" i="8"/>
  <c r="NSZ1336" i="8"/>
  <c r="NSZ1342" i="8" s="1"/>
  <c r="NSY1336" i="8"/>
  <c r="NSY1342" i="8" s="1"/>
  <c r="NSG1342" i="8"/>
  <c r="NSH1336" i="8"/>
  <c r="NSH1342" i="8" s="1"/>
  <c r="NRP1342" i="8"/>
  <c r="NRT1336" i="8"/>
  <c r="NRT1342" i="8" s="1"/>
  <c r="NRS1336" i="8"/>
  <c r="NRS1342" i="8" s="1"/>
  <c r="NRA1342" i="8"/>
  <c r="NRB1336" i="8"/>
  <c r="NRB1342" i="8" s="1"/>
  <c r="NQJ1342" i="8"/>
  <c r="NQN1336" i="8"/>
  <c r="NQN1342" i="8" s="1"/>
  <c r="NQM1336" i="8"/>
  <c r="NQM1342" i="8" s="1"/>
  <c r="NPU1342" i="8"/>
  <c r="NPV1336" i="8"/>
  <c r="NPV1342" i="8" s="1"/>
  <c r="NPD1342" i="8"/>
  <c r="NPH1336" i="8"/>
  <c r="NPH1342" i="8" s="1"/>
  <c r="NPG1336" i="8"/>
  <c r="NPG1342" i="8" s="1"/>
  <c r="NOO1342" i="8"/>
  <c r="NOP1336" i="8"/>
  <c r="NOP1342" i="8" s="1"/>
  <c r="NNX1342" i="8"/>
  <c r="NOB1336" i="8"/>
  <c r="NOB1342" i="8" s="1"/>
  <c r="NOA1336" i="8"/>
  <c r="NOA1342" i="8" s="1"/>
  <c r="NNI1342" i="8"/>
  <c r="NNJ1336" i="8"/>
  <c r="NNJ1342" i="8" s="1"/>
  <c r="NMR1342" i="8"/>
  <c r="NMV1336" i="8"/>
  <c r="NMV1342" i="8" s="1"/>
  <c r="NMU1336" i="8"/>
  <c r="NMU1342" i="8" s="1"/>
  <c r="NMC1342" i="8"/>
  <c r="NMD1336" i="8"/>
  <c r="NMD1342" i="8" s="1"/>
  <c r="NLL1342" i="8"/>
  <c r="NLP1336" i="8"/>
  <c r="NLP1342" i="8" s="1"/>
  <c r="NLO1336" i="8"/>
  <c r="NLO1342" i="8" s="1"/>
  <c r="NKW1342" i="8"/>
  <c r="NKX1336" i="8"/>
  <c r="NKX1342" i="8" s="1"/>
  <c r="NKF1342" i="8"/>
  <c r="NKJ1336" i="8"/>
  <c r="NKJ1342" i="8" s="1"/>
  <c r="NKI1336" i="8"/>
  <c r="NKI1342" i="8" s="1"/>
  <c r="NJQ1342" i="8"/>
  <c r="NJR1336" i="8"/>
  <c r="NJR1342" i="8" s="1"/>
  <c r="NIZ1342" i="8"/>
  <c r="NJD1336" i="8"/>
  <c r="NJD1342" i="8" s="1"/>
  <c r="NJC1336" i="8"/>
  <c r="NJC1342" i="8" s="1"/>
  <c r="NIK1342" i="8"/>
  <c r="NIL1336" i="8"/>
  <c r="NIL1342" i="8" s="1"/>
  <c r="NHT1342" i="8"/>
  <c r="NHX1336" i="8"/>
  <c r="NHX1342" i="8" s="1"/>
  <c r="NHW1336" i="8"/>
  <c r="NHW1342" i="8" s="1"/>
  <c r="NHE1342" i="8"/>
  <c r="NHF1336" i="8"/>
  <c r="NHF1342" i="8" s="1"/>
  <c r="NGN1342" i="8"/>
  <c r="NGR1336" i="8"/>
  <c r="NGR1342" i="8" s="1"/>
  <c r="NGQ1336" i="8"/>
  <c r="NGQ1342" i="8" s="1"/>
  <c r="NFY1342" i="8"/>
  <c r="NFZ1336" i="8"/>
  <c r="NFZ1342" i="8" s="1"/>
  <c r="NFH1342" i="8"/>
  <c r="NFL1336" i="8"/>
  <c r="NFL1342" i="8" s="1"/>
  <c r="NFK1336" i="8"/>
  <c r="NFK1342" i="8" s="1"/>
  <c r="NES1342" i="8"/>
  <c r="NET1336" i="8"/>
  <c r="NET1342" i="8" s="1"/>
  <c r="NEB1342" i="8"/>
  <c r="NEF1336" i="8"/>
  <c r="NEF1342" i="8" s="1"/>
  <c r="NEE1336" i="8"/>
  <c r="NEE1342" i="8" s="1"/>
  <c r="NDM1342" i="8"/>
  <c r="NDN1336" i="8"/>
  <c r="NDN1342" i="8" s="1"/>
  <c r="NCV1342" i="8"/>
  <c r="NCZ1336" i="8"/>
  <c r="NCZ1342" i="8" s="1"/>
  <c r="NCY1336" i="8"/>
  <c r="NCY1342" i="8" s="1"/>
  <c r="NCG1342" i="8"/>
  <c r="NCH1336" i="8"/>
  <c r="NCH1342" i="8" s="1"/>
  <c r="NBP1342" i="8"/>
  <c r="NBT1336" i="8"/>
  <c r="NBT1342" i="8" s="1"/>
  <c r="NBS1336" i="8"/>
  <c r="NBS1342" i="8" s="1"/>
  <c r="NBA1342" i="8"/>
  <c r="NBB1336" i="8"/>
  <c r="NBB1342" i="8" s="1"/>
  <c r="NAJ1342" i="8"/>
  <c r="NAN1336" i="8"/>
  <c r="NAN1342" i="8" s="1"/>
  <c r="NAM1336" i="8"/>
  <c r="NAM1342" i="8" s="1"/>
  <c r="MZU1342" i="8"/>
  <c r="MZV1336" i="8"/>
  <c r="MZV1342" i="8" s="1"/>
  <c r="MZD1342" i="8"/>
  <c r="MZH1336" i="8"/>
  <c r="MZH1342" i="8" s="1"/>
  <c r="MZG1336" i="8"/>
  <c r="MZG1342" i="8" s="1"/>
  <c r="MYO1342" i="8"/>
  <c r="MYP1336" i="8"/>
  <c r="MYP1342" i="8" s="1"/>
  <c r="MXX1342" i="8"/>
  <c r="MYB1336" i="8"/>
  <c r="MYB1342" i="8" s="1"/>
  <c r="MYA1336" i="8"/>
  <c r="MYA1342" i="8" s="1"/>
  <c r="MXI1342" i="8"/>
  <c r="MXJ1336" i="8"/>
  <c r="MXJ1342" i="8" s="1"/>
  <c r="MWR1342" i="8"/>
  <c r="MWV1336" i="8"/>
  <c r="MWV1342" i="8" s="1"/>
  <c r="MWU1336" i="8"/>
  <c r="MWU1342" i="8" s="1"/>
  <c r="MWC1342" i="8"/>
  <c r="MWD1336" i="8"/>
  <c r="MWD1342" i="8" s="1"/>
  <c r="MVL1342" i="8"/>
  <c r="MVP1336" i="8"/>
  <c r="MVP1342" i="8" s="1"/>
  <c r="MVO1336" i="8"/>
  <c r="MVO1342" i="8" s="1"/>
  <c r="MUW1342" i="8"/>
  <c r="MUX1336" i="8"/>
  <c r="MUX1342" i="8" s="1"/>
  <c r="MUF1342" i="8"/>
  <c r="MUJ1336" i="8"/>
  <c r="MUJ1342" i="8" s="1"/>
  <c r="MUI1336" i="8"/>
  <c r="MUI1342" i="8" s="1"/>
  <c r="MTQ1342" i="8"/>
  <c r="MTR1336" i="8"/>
  <c r="MTR1342" i="8" s="1"/>
  <c r="MSZ1342" i="8"/>
  <c r="MTD1336" i="8"/>
  <c r="MTD1342" i="8" s="1"/>
  <c r="MTC1336" i="8"/>
  <c r="MTC1342" i="8" s="1"/>
  <c r="MSK1342" i="8"/>
  <c r="MSL1336" i="8"/>
  <c r="MSL1342" i="8" s="1"/>
  <c r="MRT1342" i="8"/>
  <c r="MRX1336" i="8"/>
  <c r="MRX1342" i="8" s="1"/>
  <c r="MRW1336" i="8"/>
  <c r="MRW1342" i="8" s="1"/>
  <c r="MRE1342" i="8"/>
  <c r="MRF1336" i="8"/>
  <c r="MRF1342" i="8" s="1"/>
  <c r="MQN1342" i="8"/>
  <c r="MQR1336" i="8"/>
  <c r="MQR1342" i="8" s="1"/>
  <c r="MQQ1336" i="8"/>
  <c r="MQQ1342" i="8" s="1"/>
  <c r="MPY1342" i="8"/>
  <c r="MPZ1336" i="8"/>
  <c r="MPZ1342" i="8" s="1"/>
  <c r="MPH1342" i="8"/>
  <c r="MPL1336" i="8"/>
  <c r="MPL1342" i="8" s="1"/>
  <c r="MPK1336" i="8"/>
  <c r="MPK1342" i="8" s="1"/>
  <c r="MOS1342" i="8"/>
  <c r="MOT1336" i="8"/>
  <c r="MOT1342" i="8" s="1"/>
  <c r="MOB1342" i="8"/>
  <c r="MOF1336" i="8"/>
  <c r="MOF1342" i="8" s="1"/>
  <c r="MOE1336" i="8"/>
  <c r="MOE1342" i="8" s="1"/>
  <c r="MNM1342" i="8"/>
  <c r="MNN1336" i="8"/>
  <c r="MNN1342" i="8" s="1"/>
  <c r="MMV1342" i="8"/>
  <c r="MMZ1336" i="8"/>
  <c r="MMZ1342" i="8" s="1"/>
  <c r="MMY1336" i="8"/>
  <c r="MMY1342" i="8" s="1"/>
  <c r="MMG1342" i="8"/>
  <c r="MMH1336" i="8"/>
  <c r="MMH1342" i="8" s="1"/>
  <c r="MLP1342" i="8"/>
  <c r="MLT1336" i="8"/>
  <c r="MLT1342" i="8" s="1"/>
  <c r="MLS1336" i="8"/>
  <c r="MLS1342" i="8" s="1"/>
  <c r="MLA1342" i="8"/>
  <c r="MLB1336" i="8"/>
  <c r="MLB1342" i="8" s="1"/>
  <c r="MKJ1342" i="8"/>
  <c r="MKN1336" i="8"/>
  <c r="MKN1342" i="8" s="1"/>
  <c r="MKM1336" i="8"/>
  <c r="MKM1342" i="8" s="1"/>
  <c r="MJU1342" i="8"/>
  <c r="MJV1336" i="8"/>
  <c r="MJV1342" i="8" s="1"/>
  <c r="MJD1342" i="8"/>
  <c r="MJH1336" i="8"/>
  <c r="MJH1342" i="8" s="1"/>
  <c r="MJG1336" i="8"/>
  <c r="MJG1342" i="8" s="1"/>
  <c r="MIO1342" i="8"/>
  <c r="MIP1336" i="8"/>
  <c r="MIP1342" i="8" s="1"/>
  <c r="MHX1342" i="8"/>
  <c r="MIB1336" i="8"/>
  <c r="MIB1342" i="8" s="1"/>
  <c r="MIA1336" i="8"/>
  <c r="MIA1342" i="8" s="1"/>
  <c r="MHI1342" i="8"/>
  <c r="MHJ1336" i="8"/>
  <c r="MHJ1342" i="8" s="1"/>
  <c r="MGR1342" i="8"/>
  <c r="MGV1336" i="8"/>
  <c r="MGV1342" i="8" s="1"/>
  <c r="MGU1336" i="8"/>
  <c r="MGU1342" i="8" s="1"/>
  <c r="MGC1342" i="8"/>
  <c r="MGD1336" i="8"/>
  <c r="MGD1342" i="8" s="1"/>
  <c r="MFL1342" i="8"/>
  <c r="MFP1336" i="8"/>
  <c r="MFP1342" i="8" s="1"/>
  <c r="MFO1336" i="8"/>
  <c r="MFO1342" i="8" s="1"/>
  <c r="MEW1342" i="8"/>
  <c r="MEX1336" i="8"/>
  <c r="MEX1342" i="8" s="1"/>
  <c r="MEF1342" i="8"/>
  <c r="MEJ1336" i="8"/>
  <c r="MEJ1342" i="8" s="1"/>
  <c r="MEI1336" i="8"/>
  <c r="MEI1342" i="8" s="1"/>
  <c r="MDQ1342" i="8"/>
  <c r="MDR1336" i="8"/>
  <c r="MDR1342" i="8" s="1"/>
  <c r="MCZ1342" i="8"/>
  <c r="MDD1336" i="8"/>
  <c r="MDD1342" i="8" s="1"/>
  <c r="MDC1336" i="8"/>
  <c r="MDC1342" i="8" s="1"/>
  <c r="MCK1342" i="8"/>
  <c r="MCL1336" i="8"/>
  <c r="MCL1342" i="8" s="1"/>
  <c r="MBT1342" i="8"/>
  <c r="MBX1336" i="8"/>
  <c r="MBX1342" i="8" s="1"/>
  <c r="MBW1336" i="8"/>
  <c r="MBW1342" i="8" s="1"/>
  <c r="MBE1342" i="8"/>
  <c r="MBF1336" i="8"/>
  <c r="MBF1342" i="8" s="1"/>
  <c r="MAN1342" i="8"/>
  <c r="MAR1336" i="8"/>
  <c r="MAR1342" i="8" s="1"/>
  <c r="MAQ1336" i="8"/>
  <c r="MAQ1342" i="8" s="1"/>
  <c r="LZY1342" i="8"/>
  <c r="LZZ1336" i="8"/>
  <c r="LZZ1342" i="8" s="1"/>
  <c r="LZH1342" i="8"/>
  <c r="LZL1336" i="8"/>
  <c r="LZL1342" i="8" s="1"/>
  <c r="LZK1336" i="8"/>
  <c r="LZK1342" i="8" s="1"/>
  <c r="LYS1342" i="8"/>
  <c r="LYT1336" i="8"/>
  <c r="LYT1342" i="8" s="1"/>
  <c r="LYB1342" i="8"/>
  <c r="LYF1336" i="8"/>
  <c r="LYF1342" i="8" s="1"/>
  <c r="LYE1336" i="8"/>
  <c r="LYE1342" i="8" s="1"/>
  <c r="LXM1342" i="8"/>
  <c r="LXN1336" i="8"/>
  <c r="LXN1342" i="8" s="1"/>
  <c r="LWV1342" i="8"/>
  <c r="LWZ1336" i="8"/>
  <c r="LWZ1342" i="8" s="1"/>
  <c r="LWY1336" i="8"/>
  <c r="LWY1342" i="8" s="1"/>
  <c r="LWG1342" i="8"/>
  <c r="LWH1336" i="8"/>
  <c r="LWH1342" i="8" s="1"/>
  <c r="LVP1342" i="8"/>
  <c r="LVT1336" i="8"/>
  <c r="LVT1342" i="8" s="1"/>
  <c r="LVS1336" i="8"/>
  <c r="LVS1342" i="8" s="1"/>
  <c r="LVA1342" i="8"/>
  <c r="LVB1336" i="8"/>
  <c r="LVB1342" i="8" s="1"/>
  <c r="LUJ1342" i="8"/>
  <c r="LUN1336" i="8"/>
  <c r="LUN1342" i="8" s="1"/>
  <c r="LUM1336" i="8"/>
  <c r="LUM1342" i="8" s="1"/>
  <c r="LTU1342" i="8"/>
  <c r="LTV1336" i="8"/>
  <c r="LTV1342" i="8" s="1"/>
  <c r="LTD1342" i="8"/>
  <c r="LTH1336" i="8"/>
  <c r="LTH1342" i="8" s="1"/>
  <c r="LTG1336" i="8"/>
  <c r="LTG1342" i="8" s="1"/>
  <c r="LSO1342" i="8"/>
  <c r="LSP1336" i="8"/>
  <c r="LSP1342" i="8" s="1"/>
  <c r="LRX1342" i="8"/>
  <c r="LSB1336" i="8"/>
  <c r="LSB1342" i="8" s="1"/>
  <c r="LSA1336" i="8"/>
  <c r="LSA1342" i="8" s="1"/>
  <c r="LRI1342" i="8"/>
  <c r="LRJ1336" i="8"/>
  <c r="LRJ1342" i="8" s="1"/>
  <c r="LQR1342" i="8"/>
  <c r="LQV1336" i="8"/>
  <c r="LQV1342" i="8" s="1"/>
  <c r="LQU1336" i="8"/>
  <c r="LQU1342" i="8" s="1"/>
  <c r="LQC1342" i="8"/>
  <c r="LQD1336" i="8"/>
  <c r="LQD1342" i="8" s="1"/>
  <c r="LPL1342" i="8"/>
  <c r="LPP1336" i="8"/>
  <c r="LPP1342" i="8" s="1"/>
  <c r="LPO1336" i="8"/>
  <c r="LPO1342" i="8" s="1"/>
  <c r="LOW1342" i="8"/>
  <c r="LOX1336" i="8"/>
  <c r="LOX1342" i="8" s="1"/>
  <c r="LOF1342" i="8"/>
  <c r="LOJ1336" i="8"/>
  <c r="LOJ1342" i="8" s="1"/>
  <c r="LOI1336" i="8"/>
  <c r="LOI1342" i="8" s="1"/>
  <c r="LNQ1342" i="8"/>
  <c r="LNR1336" i="8"/>
  <c r="LNR1342" i="8" s="1"/>
  <c r="LMZ1342" i="8"/>
  <c r="LND1336" i="8"/>
  <c r="LND1342" i="8" s="1"/>
  <c r="LNC1336" i="8"/>
  <c r="LNC1342" i="8" s="1"/>
  <c r="LMK1342" i="8"/>
  <c r="LML1336" i="8"/>
  <c r="LML1342" i="8" s="1"/>
  <c r="LLT1342" i="8"/>
  <c r="LLX1336" i="8"/>
  <c r="LLX1342" i="8" s="1"/>
  <c r="LLW1336" i="8"/>
  <c r="LLW1342" i="8" s="1"/>
  <c r="LLE1342" i="8"/>
  <c r="LLF1336" i="8"/>
  <c r="LLF1342" i="8" s="1"/>
  <c r="LKN1342" i="8"/>
  <c r="LKR1336" i="8"/>
  <c r="LKR1342" i="8" s="1"/>
  <c r="LKQ1336" i="8"/>
  <c r="LKQ1342" i="8" s="1"/>
  <c r="LJY1342" i="8"/>
  <c r="LJZ1336" i="8"/>
  <c r="LJZ1342" i="8" s="1"/>
  <c r="LJH1342" i="8"/>
  <c r="LJL1336" i="8"/>
  <c r="LJL1342" i="8" s="1"/>
  <c r="LJK1336" i="8"/>
  <c r="LJK1342" i="8" s="1"/>
  <c r="LIS1342" i="8"/>
  <c r="LIT1336" i="8"/>
  <c r="LIT1342" i="8" s="1"/>
  <c r="LIB1342" i="8"/>
  <c r="LIF1336" i="8"/>
  <c r="LIF1342" i="8" s="1"/>
  <c r="LIE1336" i="8"/>
  <c r="LIE1342" i="8" s="1"/>
  <c r="LHM1342" i="8"/>
  <c r="LHN1336" i="8"/>
  <c r="LHN1342" i="8" s="1"/>
  <c r="LGV1342" i="8"/>
  <c r="LGZ1336" i="8"/>
  <c r="LGZ1342" i="8" s="1"/>
  <c r="LGY1336" i="8"/>
  <c r="LGY1342" i="8" s="1"/>
  <c r="LGG1342" i="8"/>
  <c r="LGH1336" i="8"/>
  <c r="LGH1342" i="8" s="1"/>
  <c r="LFP1342" i="8"/>
  <c r="LFT1336" i="8"/>
  <c r="LFT1342" i="8" s="1"/>
  <c r="LFS1336" i="8"/>
  <c r="LFS1342" i="8" s="1"/>
  <c r="LFA1342" i="8"/>
  <c r="LFB1336" i="8"/>
  <c r="LFB1342" i="8" s="1"/>
  <c r="LEJ1342" i="8"/>
  <c r="LEN1336" i="8"/>
  <c r="LEN1342" i="8" s="1"/>
  <c r="LEM1336" i="8"/>
  <c r="LEM1342" i="8" s="1"/>
  <c r="LDU1342" i="8"/>
  <c r="LDV1336" i="8"/>
  <c r="LDV1342" i="8" s="1"/>
  <c r="LDD1342" i="8"/>
  <c r="LDH1336" i="8"/>
  <c r="LDH1342" i="8" s="1"/>
  <c r="LDG1336" i="8"/>
  <c r="LDG1342" i="8" s="1"/>
  <c r="LCO1342" i="8"/>
  <c r="LCP1336" i="8"/>
  <c r="LCP1342" i="8" s="1"/>
  <c r="LBX1342" i="8"/>
  <c r="LCB1336" i="8"/>
  <c r="LCB1342" i="8" s="1"/>
  <c r="LCA1336" i="8"/>
  <c r="LCA1342" i="8" s="1"/>
  <c r="LBI1342" i="8"/>
  <c r="LBJ1336" i="8"/>
  <c r="LBJ1342" i="8" s="1"/>
  <c r="LAR1342" i="8"/>
  <c r="LAV1336" i="8"/>
  <c r="LAV1342" i="8" s="1"/>
  <c r="LAU1336" i="8"/>
  <c r="LAU1342" i="8" s="1"/>
  <c r="LAC1342" i="8"/>
  <c r="LAD1336" i="8"/>
  <c r="LAD1342" i="8" s="1"/>
  <c r="KZL1342" i="8"/>
  <c r="KZP1336" i="8"/>
  <c r="KZP1342" i="8" s="1"/>
  <c r="KZO1336" i="8"/>
  <c r="KZO1342" i="8" s="1"/>
  <c r="KYW1342" i="8"/>
  <c r="KYX1336" i="8"/>
  <c r="KYX1342" i="8" s="1"/>
  <c r="KYF1342" i="8"/>
  <c r="KYJ1336" i="8"/>
  <c r="KYJ1342" i="8" s="1"/>
  <c r="KYI1336" i="8"/>
  <c r="KYI1342" i="8" s="1"/>
  <c r="KXQ1342" i="8"/>
  <c r="KXR1336" i="8"/>
  <c r="KXR1342" i="8" s="1"/>
  <c r="KWZ1342" i="8"/>
  <c r="KXC1336" i="8"/>
  <c r="KXC1342" i="8" s="1"/>
  <c r="KXD1336" i="8"/>
  <c r="KXD1342" i="8" s="1"/>
  <c r="KWK1342" i="8"/>
  <c r="KWL1336" i="8"/>
  <c r="KWL1342" i="8" s="1"/>
  <c r="KVT1342" i="8"/>
  <c r="KVW1336" i="8"/>
  <c r="KVW1342" i="8" s="1"/>
  <c r="KVX1336" i="8"/>
  <c r="KVX1342" i="8" s="1"/>
  <c r="KVE1342" i="8"/>
  <c r="KVF1336" i="8"/>
  <c r="KVF1342" i="8" s="1"/>
  <c r="KUN1342" i="8"/>
  <c r="KUQ1336" i="8"/>
  <c r="KUQ1342" i="8" s="1"/>
  <c r="KUR1336" i="8"/>
  <c r="KUR1342" i="8" s="1"/>
  <c r="KTY1342" i="8"/>
  <c r="KTZ1336" i="8"/>
  <c r="KTZ1342" i="8" s="1"/>
  <c r="KTH1342" i="8"/>
  <c r="KTK1336" i="8"/>
  <c r="KTK1342" i="8" s="1"/>
  <c r="KTL1336" i="8"/>
  <c r="KTL1342" i="8" s="1"/>
  <c r="KSS1342" i="8"/>
  <c r="KST1336" i="8"/>
  <c r="KST1342" i="8" s="1"/>
  <c r="KSB1342" i="8"/>
  <c r="KSE1336" i="8"/>
  <c r="KSE1342" i="8" s="1"/>
  <c r="KSF1336" i="8"/>
  <c r="KSF1342" i="8" s="1"/>
  <c r="KRM1342" i="8"/>
  <c r="KRN1336" i="8"/>
  <c r="KRN1342" i="8" s="1"/>
  <c r="KQV1342" i="8"/>
  <c r="KQY1336" i="8"/>
  <c r="KQY1342" i="8" s="1"/>
  <c r="KQZ1336" i="8"/>
  <c r="KQZ1342" i="8" s="1"/>
  <c r="KQG1342" i="8"/>
  <c r="KQH1336" i="8"/>
  <c r="KQH1342" i="8" s="1"/>
  <c r="KPP1342" i="8"/>
  <c r="KPS1336" i="8"/>
  <c r="KPS1342" i="8" s="1"/>
  <c r="KPT1336" i="8"/>
  <c r="KPT1342" i="8" s="1"/>
  <c r="KPA1342" i="8"/>
  <c r="KPB1336" i="8"/>
  <c r="KPB1342" i="8" s="1"/>
  <c r="KOJ1342" i="8"/>
  <c r="KOM1336" i="8"/>
  <c r="KOM1342" i="8" s="1"/>
  <c r="KON1336" i="8"/>
  <c r="KON1342" i="8" s="1"/>
  <c r="KNU1342" i="8"/>
  <c r="KNV1336" i="8"/>
  <c r="KNV1342" i="8" s="1"/>
  <c r="KND1342" i="8"/>
  <c r="KNG1336" i="8"/>
  <c r="KNG1342" i="8" s="1"/>
  <c r="KNH1336" i="8"/>
  <c r="KNH1342" i="8" s="1"/>
  <c r="KMO1342" i="8"/>
  <c r="KMP1336" i="8"/>
  <c r="KMP1342" i="8" s="1"/>
  <c r="KLX1342" i="8"/>
  <c r="KMA1336" i="8"/>
  <c r="KMA1342" i="8" s="1"/>
  <c r="KMB1336" i="8"/>
  <c r="KMB1342" i="8" s="1"/>
  <c r="KLI1342" i="8"/>
  <c r="KLJ1336" i="8"/>
  <c r="KLJ1342" i="8" s="1"/>
  <c r="KKR1342" i="8"/>
  <c r="KKU1336" i="8"/>
  <c r="KKU1342" i="8" s="1"/>
  <c r="KKV1336" i="8"/>
  <c r="KKV1342" i="8" s="1"/>
  <c r="KKC1342" i="8"/>
  <c r="KKD1336" i="8"/>
  <c r="KKD1342" i="8" s="1"/>
  <c r="KJL1342" i="8"/>
  <c r="KJO1336" i="8"/>
  <c r="KJO1342" i="8" s="1"/>
  <c r="KJP1336" i="8"/>
  <c r="KJP1342" i="8" s="1"/>
  <c r="KIW1342" i="8"/>
  <c r="KIX1336" i="8"/>
  <c r="KIX1342" i="8" s="1"/>
  <c r="KIF1342" i="8"/>
  <c r="KII1336" i="8"/>
  <c r="KII1342" i="8" s="1"/>
  <c r="KIJ1336" i="8"/>
  <c r="KIJ1342" i="8" s="1"/>
  <c r="KHQ1342" i="8"/>
  <c r="KHR1336" i="8"/>
  <c r="KHR1342" i="8" s="1"/>
  <c r="KGZ1342" i="8"/>
  <c r="KHC1336" i="8"/>
  <c r="KHC1342" i="8" s="1"/>
  <c r="KHD1336" i="8"/>
  <c r="KHD1342" i="8" s="1"/>
  <c r="KGK1342" i="8"/>
  <c r="KGL1336" i="8"/>
  <c r="KGL1342" i="8" s="1"/>
  <c r="KFT1342" i="8"/>
  <c r="KFW1336" i="8"/>
  <c r="KFW1342" i="8" s="1"/>
  <c r="KFX1336" i="8"/>
  <c r="KFX1342" i="8" s="1"/>
  <c r="KFE1342" i="8"/>
  <c r="KFF1336" i="8"/>
  <c r="KFF1342" i="8" s="1"/>
  <c r="KEN1342" i="8"/>
  <c r="KEQ1336" i="8"/>
  <c r="KEQ1342" i="8" s="1"/>
  <c r="KER1336" i="8"/>
  <c r="KER1342" i="8" s="1"/>
  <c r="KDY1342" i="8"/>
  <c r="KDZ1336" i="8"/>
  <c r="KDZ1342" i="8" s="1"/>
  <c r="KDH1342" i="8"/>
  <c r="KDK1336" i="8"/>
  <c r="KDK1342" i="8" s="1"/>
  <c r="KDL1336" i="8"/>
  <c r="KDL1342" i="8" s="1"/>
  <c r="KCS1342" i="8"/>
  <c r="KCT1336" i="8"/>
  <c r="KCT1342" i="8" s="1"/>
  <c r="KCB1342" i="8"/>
  <c r="KCE1336" i="8"/>
  <c r="KCE1342" i="8" s="1"/>
  <c r="KCF1336" i="8"/>
  <c r="KCF1342" i="8" s="1"/>
  <c r="KBM1342" i="8"/>
  <c r="KBN1336" i="8"/>
  <c r="KBN1342" i="8" s="1"/>
  <c r="KAV1342" i="8"/>
  <c r="KAY1336" i="8"/>
  <c r="KAY1342" i="8" s="1"/>
  <c r="KAZ1336" i="8"/>
  <c r="KAZ1342" i="8" s="1"/>
  <c r="KAG1342" i="8"/>
  <c r="KAH1336" i="8"/>
  <c r="KAH1342" i="8" s="1"/>
  <c r="JZP1342" i="8"/>
  <c r="JZS1336" i="8"/>
  <c r="JZS1342" i="8" s="1"/>
  <c r="JZT1336" i="8"/>
  <c r="JZT1342" i="8" s="1"/>
  <c r="JZA1342" i="8"/>
  <c r="JZB1336" i="8"/>
  <c r="JZB1342" i="8" s="1"/>
  <c r="JYJ1342" i="8"/>
  <c r="JYM1336" i="8"/>
  <c r="JYM1342" i="8" s="1"/>
  <c r="JYN1336" i="8"/>
  <c r="JYN1342" i="8" s="1"/>
  <c r="JXU1342" i="8"/>
  <c r="JXV1336" i="8"/>
  <c r="JXV1342" i="8" s="1"/>
  <c r="JXD1342" i="8"/>
  <c r="JXG1336" i="8"/>
  <c r="JXG1342" i="8" s="1"/>
  <c r="JXH1336" i="8"/>
  <c r="JXH1342" i="8" s="1"/>
  <c r="JWO1342" i="8"/>
  <c r="JWP1336" i="8"/>
  <c r="JWP1342" i="8" s="1"/>
  <c r="JVX1342" i="8"/>
  <c r="JWA1336" i="8"/>
  <c r="JWA1342" i="8" s="1"/>
  <c r="JWB1336" i="8"/>
  <c r="JWB1342" i="8" s="1"/>
  <c r="JVI1342" i="8"/>
  <c r="JVJ1336" i="8"/>
  <c r="JVJ1342" i="8" s="1"/>
  <c r="JUR1342" i="8"/>
  <c r="JUU1336" i="8"/>
  <c r="JUU1342" i="8" s="1"/>
  <c r="JUV1336" i="8"/>
  <c r="JUV1342" i="8" s="1"/>
  <c r="JUC1342" i="8"/>
  <c r="JUD1336" i="8"/>
  <c r="JUD1342" i="8" s="1"/>
  <c r="JTL1342" i="8"/>
  <c r="JTO1336" i="8"/>
  <c r="JTO1342" i="8" s="1"/>
  <c r="JTP1336" i="8"/>
  <c r="JTP1342" i="8" s="1"/>
  <c r="JSW1342" i="8"/>
  <c r="JSX1336" i="8"/>
  <c r="JSX1342" i="8" s="1"/>
  <c r="JSF1342" i="8"/>
  <c r="JSI1336" i="8"/>
  <c r="JSI1342" i="8" s="1"/>
  <c r="JSJ1336" i="8"/>
  <c r="JSJ1342" i="8" s="1"/>
  <c r="JRQ1342" i="8"/>
  <c r="JRR1336" i="8"/>
  <c r="JRR1342" i="8" s="1"/>
  <c r="JQZ1342" i="8"/>
  <c r="JRC1336" i="8"/>
  <c r="JRC1342" i="8" s="1"/>
  <c r="JRD1336" i="8"/>
  <c r="JRD1342" i="8" s="1"/>
  <c r="JQK1342" i="8"/>
  <c r="JQL1336" i="8"/>
  <c r="JQL1342" i="8" s="1"/>
  <c r="JPT1342" i="8"/>
  <c r="JPW1336" i="8"/>
  <c r="JPW1342" i="8" s="1"/>
  <c r="JPX1336" i="8"/>
  <c r="JPX1342" i="8" s="1"/>
  <c r="JPE1342" i="8"/>
  <c r="JPF1336" i="8"/>
  <c r="JPF1342" i="8" s="1"/>
  <c r="JON1342" i="8"/>
  <c r="JOQ1336" i="8"/>
  <c r="JOQ1342" i="8" s="1"/>
  <c r="JOR1336" i="8"/>
  <c r="JOR1342" i="8" s="1"/>
  <c r="JNY1342" i="8"/>
  <c r="JNZ1336" i="8"/>
  <c r="JNZ1342" i="8" s="1"/>
  <c r="JNH1342" i="8"/>
  <c r="JNK1336" i="8"/>
  <c r="JNK1342" i="8" s="1"/>
  <c r="JNL1336" i="8"/>
  <c r="JNL1342" i="8" s="1"/>
  <c r="JMS1342" i="8"/>
  <c r="JMT1336" i="8"/>
  <c r="JMT1342" i="8" s="1"/>
  <c r="JMB1342" i="8"/>
  <c r="JME1336" i="8"/>
  <c r="JME1342" i="8" s="1"/>
  <c r="JMF1336" i="8"/>
  <c r="JMF1342" i="8" s="1"/>
  <c r="JLM1342" i="8"/>
  <c r="JLN1336" i="8"/>
  <c r="JLN1342" i="8" s="1"/>
  <c r="JKV1342" i="8"/>
  <c r="JKY1336" i="8"/>
  <c r="JKY1342" i="8" s="1"/>
  <c r="JKZ1336" i="8"/>
  <c r="JKZ1342" i="8" s="1"/>
  <c r="JKG1342" i="8"/>
  <c r="JKH1336" i="8"/>
  <c r="JKH1342" i="8" s="1"/>
  <c r="JJP1342" i="8"/>
  <c r="JJS1336" i="8"/>
  <c r="JJS1342" i="8" s="1"/>
  <c r="JJT1336" i="8"/>
  <c r="JJT1342" i="8" s="1"/>
  <c r="JJA1342" i="8"/>
  <c r="JJB1336" i="8"/>
  <c r="JJB1342" i="8" s="1"/>
  <c r="JIJ1342" i="8"/>
  <c r="JIM1336" i="8"/>
  <c r="JIM1342" i="8" s="1"/>
  <c r="JIN1336" i="8"/>
  <c r="JIN1342" i="8" s="1"/>
  <c r="JHU1342" i="8"/>
  <c r="JHV1336" i="8"/>
  <c r="JHV1342" i="8" s="1"/>
  <c r="JHD1342" i="8"/>
  <c r="JHG1336" i="8"/>
  <c r="JHG1342" i="8" s="1"/>
  <c r="JHH1336" i="8"/>
  <c r="JHH1342" i="8" s="1"/>
  <c r="JGO1342" i="8"/>
  <c r="JGP1336" i="8"/>
  <c r="JGP1342" i="8" s="1"/>
  <c r="JFX1342" i="8"/>
  <c r="JGA1336" i="8"/>
  <c r="JGA1342" i="8" s="1"/>
  <c r="JGB1336" i="8"/>
  <c r="JGB1342" i="8" s="1"/>
  <c r="JFI1342" i="8"/>
  <c r="JFJ1336" i="8"/>
  <c r="JFJ1342" i="8" s="1"/>
  <c r="JER1342" i="8"/>
  <c r="JEU1336" i="8"/>
  <c r="JEU1342" i="8" s="1"/>
  <c r="JEV1336" i="8"/>
  <c r="JEV1342" i="8" s="1"/>
  <c r="JEC1342" i="8"/>
  <c r="JED1336" i="8"/>
  <c r="JED1342" i="8" s="1"/>
  <c r="JDL1342" i="8"/>
  <c r="JDO1336" i="8"/>
  <c r="JDO1342" i="8" s="1"/>
  <c r="JDP1336" i="8"/>
  <c r="JDP1342" i="8" s="1"/>
  <c r="JCW1342" i="8"/>
  <c r="JCX1336" i="8"/>
  <c r="JCX1342" i="8" s="1"/>
  <c r="JCF1342" i="8"/>
  <c r="JCI1336" i="8"/>
  <c r="JCI1342" i="8" s="1"/>
  <c r="JCJ1336" i="8"/>
  <c r="JCJ1342" i="8" s="1"/>
  <c r="JBQ1342" i="8"/>
  <c r="JBR1336" i="8"/>
  <c r="JBR1342" i="8" s="1"/>
  <c r="JAZ1342" i="8"/>
  <c r="JBC1336" i="8"/>
  <c r="JBC1342" i="8" s="1"/>
  <c r="JBD1336" i="8"/>
  <c r="JBD1342" i="8" s="1"/>
  <c r="JAK1342" i="8"/>
  <c r="JAL1336" i="8"/>
  <c r="JAL1342" i="8" s="1"/>
  <c r="IZT1342" i="8"/>
  <c r="IZW1336" i="8"/>
  <c r="IZW1342" i="8" s="1"/>
  <c r="IZX1336" i="8"/>
  <c r="IZX1342" i="8" s="1"/>
  <c r="IZE1342" i="8"/>
  <c r="IZF1336" i="8"/>
  <c r="IZF1342" i="8" s="1"/>
  <c r="IYN1342" i="8"/>
  <c r="IYQ1336" i="8"/>
  <c r="IYQ1342" i="8" s="1"/>
  <c r="IYR1336" i="8"/>
  <c r="IYR1342" i="8" s="1"/>
  <c r="IXY1342" i="8"/>
  <c r="IXZ1336" i="8"/>
  <c r="IXZ1342" i="8" s="1"/>
  <c r="IXH1342" i="8"/>
  <c r="IXK1336" i="8"/>
  <c r="IXK1342" i="8" s="1"/>
  <c r="IXL1336" i="8"/>
  <c r="IXL1342" i="8" s="1"/>
  <c r="IWS1342" i="8"/>
  <c r="IWT1336" i="8"/>
  <c r="IWT1342" i="8" s="1"/>
  <c r="IWB1342" i="8"/>
  <c r="IWE1336" i="8"/>
  <c r="IWE1342" i="8" s="1"/>
  <c r="IWF1336" i="8"/>
  <c r="IWF1342" i="8" s="1"/>
  <c r="IVM1342" i="8"/>
  <c r="IVN1336" i="8"/>
  <c r="IVN1342" i="8" s="1"/>
  <c r="IUV1342" i="8"/>
  <c r="IUY1336" i="8"/>
  <c r="IUY1342" i="8" s="1"/>
  <c r="IUZ1336" i="8"/>
  <c r="IUZ1342" i="8" s="1"/>
  <c r="IUG1342" i="8"/>
  <c r="IUH1336" i="8"/>
  <c r="IUH1342" i="8" s="1"/>
  <c r="ITP1342" i="8"/>
  <c r="ITS1336" i="8"/>
  <c r="ITS1342" i="8" s="1"/>
  <c r="ITT1336" i="8"/>
  <c r="ITT1342" i="8" s="1"/>
  <c r="ITA1342" i="8"/>
  <c r="ITB1336" i="8"/>
  <c r="ITB1342" i="8" s="1"/>
  <c r="ISJ1342" i="8"/>
  <c r="ISM1336" i="8"/>
  <c r="ISM1342" i="8" s="1"/>
  <c r="ISN1336" i="8"/>
  <c r="ISN1342" i="8" s="1"/>
  <c r="IRU1342" i="8"/>
  <c r="IRV1336" i="8"/>
  <c r="IRV1342" i="8" s="1"/>
  <c r="IRD1342" i="8"/>
  <c r="IRG1336" i="8"/>
  <c r="IRG1342" i="8" s="1"/>
  <c r="IRH1336" i="8"/>
  <c r="IRH1342" i="8" s="1"/>
  <c r="IQO1342" i="8"/>
  <c r="IQP1336" i="8"/>
  <c r="IQP1342" i="8" s="1"/>
  <c r="IPX1342" i="8"/>
  <c r="IQA1336" i="8"/>
  <c r="IQA1342" i="8" s="1"/>
  <c r="IQB1336" i="8"/>
  <c r="IQB1342" i="8" s="1"/>
  <c r="IPI1342" i="8"/>
  <c r="IPJ1336" i="8"/>
  <c r="IPJ1342" i="8" s="1"/>
  <c r="IOR1342" i="8"/>
  <c r="IOU1336" i="8"/>
  <c r="IOU1342" i="8" s="1"/>
  <c r="IOV1336" i="8"/>
  <c r="IOV1342" i="8" s="1"/>
  <c r="IOC1342" i="8"/>
  <c r="IOD1336" i="8"/>
  <c r="IOD1342" i="8" s="1"/>
  <c r="INL1342" i="8"/>
  <c r="INO1336" i="8"/>
  <c r="INO1342" i="8" s="1"/>
  <c r="INP1336" i="8"/>
  <c r="INP1342" i="8" s="1"/>
  <c r="IMW1342" i="8"/>
  <c r="IMX1336" i="8"/>
  <c r="IMX1342" i="8" s="1"/>
  <c r="IMF1342" i="8"/>
  <c r="IMI1336" i="8"/>
  <c r="IMI1342" i="8" s="1"/>
  <c r="IMJ1336" i="8"/>
  <c r="IMJ1342" i="8" s="1"/>
  <c r="ILQ1342" i="8"/>
  <c r="ILR1336" i="8"/>
  <c r="ILR1342" i="8" s="1"/>
  <c r="IKZ1342" i="8"/>
  <c r="ILC1336" i="8"/>
  <c r="ILC1342" i="8" s="1"/>
  <c r="ILD1336" i="8"/>
  <c r="ILD1342" i="8" s="1"/>
  <c r="IKK1342" i="8"/>
  <c r="IKL1336" i="8"/>
  <c r="IKL1342" i="8" s="1"/>
  <c r="IJT1342" i="8"/>
  <c r="IJW1336" i="8"/>
  <c r="IJW1342" i="8" s="1"/>
  <c r="IJX1336" i="8"/>
  <c r="IJX1342" i="8" s="1"/>
  <c r="IJE1342" i="8"/>
  <c r="IJF1336" i="8"/>
  <c r="IJF1342" i="8" s="1"/>
  <c r="IIN1342" i="8"/>
  <c r="IIQ1336" i="8"/>
  <c r="IIQ1342" i="8" s="1"/>
  <c r="IIR1336" i="8"/>
  <c r="IIR1342" i="8" s="1"/>
  <c r="IHY1342" i="8"/>
  <c r="IHZ1336" i="8"/>
  <c r="IHZ1342" i="8" s="1"/>
  <c r="IHH1342" i="8"/>
  <c r="IHK1336" i="8"/>
  <c r="IHK1342" i="8" s="1"/>
  <c r="IHL1336" i="8"/>
  <c r="IHL1342" i="8" s="1"/>
  <c r="IGS1342" i="8"/>
  <c r="IGT1336" i="8"/>
  <c r="IGT1342" i="8" s="1"/>
  <c r="IGB1342" i="8"/>
  <c r="IGE1336" i="8"/>
  <c r="IGE1342" i="8" s="1"/>
  <c r="IGF1336" i="8"/>
  <c r="IGF1342" i="8" s="1"/>
  <c r="IFM1342" i="8"/>
  <c r="IFN1336" i="8"/>
  <c r="IFN1342" i="8" s="1"/>
  <c r="IEV1342" i="8"/>
  <c r="IEY1336" i="8"/>
  <c r="IEY1342" i="8" s="1"/>
  <c r="IEZ1336" i="8"/>
  <c r="IEZ1342" i="8" s="1"/>
  <c r="IEG1342" i="8"/>
  <c r="IEH1336" i="8"/>
  <c r="IEH1342" i="8" s="1"/>
  <c r="IDP1342" i="8"/>
  <c r="IDS1336" i="8"/>
  <c r="IDS1342" i="8" s="1"/>
  <c r="IDT1336" i="8"/>
  <c r="IDT1342" i="8" s="1"/>
  <c r="IDA1342" i="8"/>
  <c r="IDB1336" i="8"/>
  <c r="IDB1342" i="8" s="1"/>
  <c r="ICJ1342" i="8"/>
  <c r="ICM1336" i="8"/>
  <c r="ICM1342" i="8" s="1"/>
  <c r="ICN1336" i="8"/>
  <c r="ICN1342" i="8" s="1"/>
  <c r="IBU1342" i="8"/>
  <c r="IBV1336" i="8"/>
  <c r="IBV1342" i="8" s="1"/>
  <c r="IBD1342" i="8"/>
  <c r="IBG1336" i="8"/>
  <c r="IBG1342" i="8" s="1"/>
  <c r="IBH1336" i="8"/>
  <c r="IBH1342" i="8" s="1"/>
  <c r="IAO1342" i="8"/>
  <c r="IAP1336" i="8"/>
  <c r="IAP1342" i="8" s="1"/>
  <c r="HZX1342" i="8"/>
  <c r="IAA1336" i="8"/>
  <c r="IAA1342" i="8" s="1"/>
  <c r="IAB1336" i="8"/>
  <c r="IAB1342" i="8" s="1"/>
  <c r="HZI1342" i="8"/>
  <c r="HZJ1336" i="8"/>
  <c r="HZJ1342" i="8" s="1"/>
  <c r="HYR1342" i="8"/>
  <c r="HYU1336" i="8"/>
  <c r="HYU1342" i="8" s="1"/>
  <c r="HYV1336" i="8"/>
  <c r="HYV1342" i="8" s="1"/>
  <c r="HYC1342" i="8"/>
  <c r="HYD1336" i="8"/>
  <c r="HYD1342" i="8" s="1"/>
  <c r="HXL1342" i="8"/>
  <c r="HXO1336" i="8"/>
  <c r="HXO1342" i="8" s="1"/>
  <c r="HXP1336" i="8"/>
  <c r="HXP1342" i="8" s="1"/>
  <c r="HWW1342" i="8"/>
  <c r="HWX1336" i="8"/>
  <c r="HWX1342" i="8" s="1"/>
  <c r="HWF1342" i="8"/>
  <c r="HWI1336" i="8"/>
  <c r="HWI1342" i="8" s="1"/>
  <c r="HWJ1336" i="8"/>
  <c r="HWJ1342" i="8" s="1"/>
  <c r="HVQ1342" i="8"/>
  <c r="HVR1336" i="8"/>
  <c r="HVR1342" i="8" s="1"/>
  <c r="HUZ1342" i="8"/>
  <c r="HVC1336" i="8"/>
  <c r="HVC1342" i="8" s="1"/>
  <c r="HVD1336" i="8"/>
  <c r="HVD1342" i="8" s="1"/>
  <c r="HUK1342" i="8"/>
  <c r="HUL1336" i="8"/>
  <c r="HUL1342" i="8" s="1"/>
  <c r="HTT1342" i="8"/>
  <c r="HTW1336" i="8"/>
  <c r="HTW1342" i="8" s="1"/>
  <c r="HTX1336" i="8"/>
  <c r="HTX1342" i="8" s="1"/>
  <c r="HTE1342" i="8"/>
  <c r="HTF1336" i="8"/>
  <c r="HTF1342" i="8" s="1"/>
  <c r="HSN1342" i="8"/>
  <c r="HSQ1336" i="8"/>
  <c r="HSQ1342" i="8" s="1"/>
  <c r="HSR1336" i="8"/>
  <c r="HSR1342" i="8" s="1"/>
  <c r="HRY1342" i="8"/>
  <c r="HRZ1336" i="8"/>
  <c r="HRZ1342" i="8" s="1"/>
  <c r="HRH1342" i="8"/>
  <c r="HRK1336" i="8"/>
  <c r="HRK1342" i="8" s="1"/>
  <c r="HRL1336" i="8"/>
  <c r="HRL1342" i="8" s="1"/>
  <c r="HQS1342" i="8"/>
  <c r="HQT1336" i="8"/>
  <c r="HQT1342" i="8" s="1"/>
  <c r="HQB1342" i="8"/>
  <c r="HQE1336" i="8"/>
  <c r="HQE1342" i="8" s="1"/>
  <c r="HQF1336" i="8"/>
  <c r="HQF1342" i="8" s="1"/>
  <c r="HPM1342" i="8"/>
  <c r="HPN1336" i="8"/>
  <c r="HPN1342" i="8" s="1"/>
  <c r="HOV1342" i="8"/>
  <c r="HOY1336" i="8"/>
  <c r="HOY1342" i="8" s="1"/>
  <c r="HOZ1336" i="8"/>
  <c r="HOZ1342" i="8" s="1"/>
  <c r="HOG1342" i="8"/>
  <c r="HOH1336" i="8"/>
  <c r="HOH1342" i="8" s="1"/>
  <c r="HNP1342" i="8"/>
  <c r="HNS1336" i="8"/>
  <c r="HNS1342" i="8" s="1"/>
  <c r="HNT1336" i="8"/>
  <c r="HNT1342" i="8" s="1"/>
  <c r="HNA1342" i="8"/>
  <c r="HNB1336" i="8"/>
  <c r="HNB1342" i="8" s="1"/>
  <c r="HMJ1342" i="8"/>
  <c r="HMM1336" i="8"/>
  <c r="HMM1342" i="8" s="1"/>
  <c r="HMN1336" i="8"/>
  <c r="HMN1342" i="8" s="1"/>
  <c r="HLU1342" i="8"/>
  <c r="HLV1336" i="8"/>
  <c r="HLV1342" i="8" s="1"/>
  <c r="HLD1342" i="8"/>
  <c r="HLG1336" i="8"/>
  <c r="HLG1342" i="8" s="1"/>
  <c r="HLH1336" i="8"/>
  <c r="HLH1342" i="8" s="1"/>
  <c r="HKO1342" i="8"/>
  <c r="HKP1336" i="8"/>
  <c r="HKP1342" i="8" s="1"/>
  <c r="HJX1342" i="8"/>
  <c r="HKA1336" i="8"/>
  <c r="HKA1342" i="8" s="1"/>
  <c r="HKB1336" i="8"/>
  <c r="HKB1342" i="8" s="1"/>
  <c r="HJI1342" i="8"/>
  <c r="HJJ1336" i="8"/>
  <c r="HJJ1342" i="8" s="1"/>
  <c r="HIR1342" i="8"/>
  <c r="HIU1336" i="8"/>
  <c r="HIU1342" i="8" s="1"/>
  <c r="HIV1336" i="8"/>
  <c r="HIV1342" i="8" s="1"/>
  <c r="HIC1342" i="8"/>
  <c r="HID1336" i="8"/>
  <c r="HID1342" i="8" s="1"/>
  <c r="HHL1342" i="8"/>
  <c r="HHP1336" i="8"/>
  <c r="HHP1342" i="8" s="1"/>
  <c r="HGW1342" i="8"/>
  <c r="HGX1336" i="8"/>
  <c r="HGX1342" i="8" s="1"/>
  <c r="HGF1342" i="8"/>
  <c r="HGI1336" i="8"/>
  <c r="HGI1342" i="8" s="1"/>
  <c r="HGJ1336" i="8"/>
  <c r="HGJ1342" i="8" s="1"/>
  <c r="HFQ1342" i="8"/>
  <c r="HFR1336" i="8"/>
  <c r="HFR1342" i="8" s="1"/>
  <c r="HEZ1342" i="8"/>
  <c r="HFC1336" i="8"/>
  <c r="HFC1342" i="8" s="1"/>
  <c r="HFD1336" i="8"/>
  <c r="HFD1342" i="8" s="1"/>
  <c r="HEK1342" i="8"/>
  <c r="HEL1336" i="8"/>
  <c r="HEL1342" i="8" s="1"/>
  <c r="HDT1342" i="8"/>
  <c r="HDW1336" i="8"/>
  <c r="HDW1342" i="8" s="1"/>
  <c r="HDX1336" i="8"/>
  <c r="HDX1342" i="8" s="1"/>
  <c r="HDE1342" i="8"/>
  <c r="HDF1336" i="8"/>
  <c r="HDF1342" i="8" s="1"/>
  <c r="HCN1342" i="8"/>
  <c r="HCQ1336" i="8"/>
  <c r="HCQ1342" i="8" s="1"/>
  <c r="HCR1336" i="8"/>
  <c r="HCR1342" i="8" s="1"/>
  <c r="HBY1342" i="8"/>
  <c r="HBZ1336" i="8"/>
  <c r="HBZ1342" i="8" s="1"/>
  <c r="HBH1342" i="8"/>
  <c r="HBK1336" i="8"/>
  <c r="HBK1342" i="8" s="1"/>
  <c r="HBL1336" i="8"/>
  <c r="HBL1342" i="8" s="1"/>
  <c r="HAS1342" i="8"/>
  <c r="HAT1336" i="8"/>
  <c r="HAT1342" i="8" s="1"/>
  <c r="HAB1342" i="8"/>
  <c r="HAE1336" i="8"/>
  <c r="HAE1342" i="8" s="1"/>
  <c r="HAF1336" i="8"/>
  <c r="HAF1342" i="8" s="1"/>
  <c r="GZM1342" i="8"/>
  <c r="GZN1336" i="8"/>
  <c r="GZN1342" i="8" s="1"/>
  <c r="GYV1342" i="8"/>
  <c r="GYY1336" i="8"/>
  <c r="GYY1342" i="8" s="1"/>
  <c r="GYZ1336" i="8"/>
  <c r="GYZ1342" i="8" s="1"/>
  <c r="GYG1342" i="8"/>
  <c r="GYH1336" i="8"/>
  <c r="GYH1342" i="8" s="1"/>
  <c r="GXP1342" i="8"/>
  <c r="GXS1336" i="8"/>
  <c r="GXS1342" i="8" s="1"/>
  <c r="GXT1336" i="8"/>
  <c r="GXT1342" i="8" s="1"/>
  <c r="GXA1342" i="8"/>
  <c r="GXB1336" i="8"/>
  <c r="GXB1342" i="8" s="1"/>
  <c r="GWJ1342" i="8"/>
  <c r="GWM1336" i="8"/>
  <c r="GWM1342" i="8" s="1"/>
  <c r="GWN1336" i="8"/>
  <c r="GWN1342" i="8" s="1"/>
  <c r="GVU1342" i="8"/>
  <c r="GVV1336" i="8"/>
  <c r="GVV1342" i="8" s="1"/>
  <c r="GVD1342" i="8"/>
  <c r="GVG1336" i="8"/>
  <c r="GVG1342" i="8" s="1"/>
  <c r="GVH1336" i="8"/>
  <c r="GVH1342" i="8" s="1"/>
  <c r="GUO1342" i="8"/>
  <c r="GUP1336" i="8"/>
  <c r="GUP1342" i="8" s="1"/>
  <c r="GTX1342" i="8"/>
  <c r="GUA1336" i="8"/>
  <c r="GUA1342" i="8" s="1"/>
  <c r="GUB1336" i="8"/>
  <c r="GUB1342" i="8" s="1"/>
  <c r="GTI1342" i="8"/>
  <c r="GTJ1336" i="8"/>
  <c r="GTJ1342" i="8" s="1"/>
  <c r="GSR1342" i="8"/>
  <c r="GSU1336" i="8"/>
  <c r="GSU1342" i="8" s="1"/>
  <c r="GSV1336" i="8"/>
  <c r="GSV1342" i="8" s="1"/>
  <c r="GSC1342" i="8"/>
  <c r="GSD1336" i="8"/>
  <c r="GSD1342" i="8" s="1"/>
  <c r="GRL1342" i="8"/>
  <c r="GRO1336" i="8"/>
  <c r="GRO1342" i="8" s="1"/>
  <c r="GRP1336" i="8"/>
  <c r="GRP1342" i="8" s="1"/>
  <c r="GQW1342" i="8"/>
  <c r="GQX1336" i="8"/>
  <c r="GQX1342" i="8" s="1"/>
  <c r="GQF1342" i="8"/>
  <c r="GQI1336" i="8"/>
  <c r="GQI1342" i="8" s="1"/>
  <c r="GQJ1336" i="8"/>
  <c r="GQJ1342" i="8" s="1"/>
  <c r="GPQ1342" i="8"/>
  <c r="GPR1336" i="8"/>
  <c r="GPR1342" i="8" s="1"/>
  <c r="GOZ1342" i="8"/>
  <c r="GPC1336" i="8"/>
  <c r="GPC1342" i="8" s="1"/>
  <c r="GPD1336" i="8"/>
  <c r="GPD1342" i="8" s="1"/>
  <c r="GOK1342" i="8"/>
  <c r="GOL1336" i="8"/>
  <c r="GOL1342" i="8" s="1"/>
  <c r="GNT1342" i="8"/>
  <c r="GNW1336" i="8"/>
  <c r="GNW1342" i="8" s="1"/>
  <c r="GNX1336" i="8"/>
  <c r="GNX1342" i="8" s="1"/>
  <c r="GNE1342" i="8"/>
  <c r="GNF1336" i="8"/>
  <c r="GNF1342" i="8" s="1"/>
  <c r="GMN1342" i="8"/>
  <c r="GMQ1336" i="8"/>
  <c r="GMQ1342" i="8" s="1"/>
  <c r="GMR1336" i="8"/>
  <c r="GMR1342" i="8" s="1"/>
  <c r="GLY1342" i="8"/>
  <c r="GLZ1336" i="8"/>
  <c r="GLZ1342" i="8" s="1"/>
  <c r="GLH1342" i="8"/>
  <c r="GLK1336" i="8"/>
  <c r="GLK1342" i="8" s="1"/>
  <c r="GLL1336" i="8"/>
  <c r="GLL1342" i="8" s="1"/>
  <c r="GKS1342" i="8"/>
  <c r="GKT1336" i="8"/>
  <c r="GKT1342" i="8" s="1"/>
  <c r="GKB1342" i="8"/>
  <c r="GKE1336" i="8"/>
  <c r="GKE1342" i="8" s="1"/>
  <c r="GKF1336" i="8"/>
  <c r="GKF1342" i="8" s="1"/>
  <c r="GJM1342" i="8"/>
  <c r="GJN1336" i="8"/>
  <c r="GJN1342" i="8" s="1"/>
  <c r="GIV1342" i="8"/>
  <c r="GIY1336" i="8"/>
  <c r="GIY1342" i="8" s="1"/>
  <c r="GIZ1336" i="8"/>
  <c r="GIZ1342" i="8" s="1"/>
  <c r="GIG1342" i="8"/>
  <c r="GIH1336" i="8"/>
  <c r="GIH1342" i="8" s="1"/>
  <c r="GHP1342" i="8"/>
  <c r="GHS1336" i="8"/>
  <c r="GHS1342" i="8" s="1"/>
  <c r="GHT1336" i="8"/>
  <c r="GHT1342" i="8" s="1"/>
  <c r="GHA1342" i="8"/>
  <c r="GHB1336" i="8"/>
  <c r="GHB1342" i="8" s="1"/>
  <c r="GGJ1342" i="8"/>
  <c r="GGM1336" i="8"/>
  <c r="GGM1342" i="8" s="1"/>
  <c r="GGN1336" i="8"/>
  <c r="GGN1342" i="8" s="1"/>
  <c r="GFU1342" i="8"/>
  <c r="GFV1336" i="8"/>
  <c r="GFV1342" i="8" s="1"/>
  <c r="GFD1342" i="8"/>
  <c r="GFG1336" i="8"/>
  <c r="GFG1342" i="8" s="1"/>
  <c r="GFH1336" i="8"/>
  <c r="GFH1342" i="8" s="1"/>
  <c r="GEO1342" i="8"/>
  <c r="GEP1336" i="8"/>
  <c r="GEP1342" i="8" s="1"/>
  <c r="GDX1342" i="8"/>
  <c r="GEA1336" i="8"/>
  <c r="GEA1342" i="8" s="1"/>
  <c r="GEB1336" i="8"/>
  <c r="GEB1342" i="8" s="1"/>
  <c r="GDI1342" i="8"/>
  <c r="GDJ1336" i="8"/>
  <c r="GDJ1342" i="8" s="1"/>
  <c r="GCR1342" i="8"/>
  <c r="GCU1336" i="8"/>
  <c r="GCU1342" i="8" s="1"/>
  <c r="GCV1336" i="8"/>
  <c r="GCV1342" i="8" s="1"/>
  <c r="GCC1342" i="8"/>
  <c r="GCD1336" i="8"/>
  <c r="GCD1342" i="8" s="1"/>
  <c r="GBL1342" i="8"/>
  <c r="GBO1336" i="8"/>
  <c r="GBO1342" i="8" s="1"/>
  <c r="GBP1336" i="8"/>
  <c r="GBP1342" i="8" s="1"/>
  <c r="GAW1342" i="8"/>
  <c r="GAX1336" i="8"/>
  <c r="GAX1342" i="8" s="1"/>
  <c r="GAF1342" i="8"/>
  <c r="GAI1336" i="8"/>
  <c r="GAI1342" i="8" s="1"/>
  <c r="GAJ1336" i="8"/>
  <c r="GAJ1342" i="8" s="1"/>
  <c r="FZQ1342" i="8"/>
  <c r="FZR1336" i="8"/>
  <c r="FZR1342" i="8" s="1"/>
  <c r="FYZ1342" i="8"/>
  <c r="FZC1336" i="8"/>
  <c r="FZC1342" i="8" s="1"/>
  <c r="FZD1336" i="8"/>
  <c r="FZD1342" i="8" s="1"/>
  <c r="FYK1342" i="8"/>
  <c r="FYL1336" i="8"/>
  <c r="FYL1342" i="8" s="1"/>
  <c r="FXT1342" i="8"/>
  <c r="FXW1336" i="8"/>
  <c r="FXW1342" i="8" s="1"/>
  <c r="FXX1336" i="8"/>
  <c r="FXX1342" i="8" s="1"/>
  <c r="FXE1342" i="8"/>
  <c r="FXF1336" i="8"/>
  <c r="FXF1342" i="8" s="1"/>
  <c r="FWN1342" i="8"/>
  <c r="FWQ1336" i="8"/>
  <c r="FWQ1342" i="8" s="1"/>
  <c r="FWR1336" i="8"/>
  <c r="FWR1342" i="8" s="1"/>
  <c r="FVY1342" i="8"/>
  <c r="FVZ1336" i="8"/>
  <c r="FVZ1342" i="8" s="1"/>
  <c r="FVH1342" i="8"/>
  <c r="FVK1336" i="8"/>
  <c r="FVK1342" i="8" s="1"/>
  <c r="FVL1336" i="8"/>
  <c r="FVL1342" i="8" s="1"/>
  <c r="FUS1342" i="8"/>
  <c r="FUT1336" i="8"/>
  <c r="FUT1342" i="8" s="1"/>
  <c r="FUB1342" i="8"/>
  <c r="FUE1336" i="8"/>
  <c r="FUE1342" i="8" s="1"/>
  <c r="FUF1336" i="8"/>
  <c r="FUF1342" i="8" s="1"/>
  <c r="FTM1342" i="8"/>
  <c r="FTN1336" i="8"/>
  <c r="FTN1342" i="8" s="1"/>
  <c r="FSV1342" i="8"/>
  <c r="FSY1336" i="8"/>
  <c r="FSY1342" i="8" s="1"/>
  <c r="FSZ1336" i="8"/>
  <c r="FSZ1342" i="8" s="1"/>
  <c r="FSG1342" i="8"/>
  <c r="FSH1336" i="8"/>
  <c r="FSH1342" i="8" s="1"/>
  <c r="FRP1342" i="8"/>
  <c r="FRS1336" i="8"/>
  <c r="FRS1342" i="8" s="1"/>
  <c r="FRT1336" i="8"/>
  <c r="FRT1342" i="8" s="1"/>
  <c r="FRA1342" i="8"/>
  <c r="FRB1336" i="8"/>
  <c r="FRB1342" i="8" s="1"/>
  <c r="FQJ1342" i="8"/>
  <c r="FQM1336" i="8"/>
  <c r="FQM1342" i="8" s="1"/>
  <c r="FQN1336" i="8"/>
  <c r="FQN1342" i="8" s="1"/>
  <c r="FPU1342" i="8"/>
  <c r="FPV1336" i="8"/>
  <c r="FPV1342" i="8" s="1"/>
  <c r="FPD1342" i="8"/>
  <c r="FPG1336" i="8"/>
  <c r="FPG1342" i="8" s="1"/>
  <c r="FPH1336" i="8"/>
  <c r="FPH1342" i="8" s="1"/>
  <c r="FOO1342" i="8"/>
  <c r="FOP1336" i="8"/>
  <c r="FOP1342" i="8" s="1"/>
  <c r="FNX1342" i="8"/>
  <c r="FOA1336" i="8"/>
  <c r="FOA1342" i="8" s="1"/>
  <c r="FOB1336" i="8"/>
  <c r="FOB1342" i="8" s="1"/>
  <c r="FNI1342" i="8"/>
  <c r="FNJ1336" i="8"/>
  <c r="FNJ1342" i="8" s="1"/>
  <c r="FMR1342" i="8"/>
  <c r="FMU1336" i="8"/>
  <c r="FMU1342" i="8" s="1"/>
  <c r="FMV1336" i="8"/>
  <c r="FMV1342" i="8" s="1"/>
  <c r="FMC1342" i="8"/>
  <c r="FMD1336" i="8"/>
  <c r="FMD1342" i="8" s="1"/>
  <c r="FLL1342" i="8"/>
  <c r="FLO1336" i="8"/>
  <c r="FLO1342" i="8" s="1"/>
  <c r="FLP1336" i="8"/>
  <c r="FLP1342" i="8" s="1"/>
  <c r="FKW1342" i="8"/>
  <c r="FKX1336" i="8"/>
  <c r="FKX1342" i="8" s="1"/>
  <c r="FKF1342" i="8"/>
  <c r="FKI1336" i="8"/>
  <c r="FKI1342" i="8" s="1"/>
  <c r="FKJ1336" i="8"/>
  <c r="FKJ1342" i="8" s="1"/>
  <c r="FJQ1342" i="8"/>
  <c r="FJR1336" i="8"/>
  <c r="FJR1342" i="8" s="1"/>
  <c r="FIZ1342" i="8"/>
  <c r="FJC1336" i="8"/>
  <c r="FJC1342" i="8" s="1"/>
  <c r="FJD1336" i="8"/>
  <c r="FJD1342" i="8" s="1"/>
  <c r="FIK1342" i="8"/>
  <c r="FIL1336" i="8"/>
  <c r="FIL1342" i="8" s="1"/>
  <c r="FHT1342" i="8"/>
  <c r="FHW1336" i="8"/>
  <c r="FHW1342" i="8" s="1"/>
  <c r="FHX1336" i="8"/>
  <c r="FHX1342" i="8" s="1"/>
  <c r="FHE1342" i="8"/>
  <c r="FHF1336" i="8"/>
  <c r="FHF1342" i="8" s="1"/>
  <c r="FGN1342" i="8"/>
  <c r="FGQ1336" i="8"/>
  <c r="FGQ1342" i="8" s="1"/>
  <c r="FGR1336" i="8"/>
  <c r="FGR1342" i="8" s="1"/>
  <c r="FFY1342" i="8"/>
  <c r="FFZ1336" i="8"/>
  <c r="FFZ1342" i="8" s="1"/>
  <c r="FFH1342" i="8"/>
  <c r="FFK1336" i="8"/>
  <c r="FFK1342" i="8" s="1"/>
  <c r="FFL1336" i="8"/>
  <c r="FFL1342" i="8" s="1"/>
  <c r="FES1342" i="8"/>
  <c r="FET1336" i="8"/>
  <c r="FET1342" i="8" s="1"/>
  <c r="FEB1342" i="8"/>
  <c r="FEE1336" i="8"/>
  <c r="FEE1342" i="8" s="1"/>
  <c r="FEF1336" i="8"/>
  <c r="FEF1342" i="8" s="1"/>
  <c r="FDM1342" i="8"/>
  <c r="FDN1336" i="8"/>
  <c r="FDN1342" i="8" s="1"/>
  <c r="FCV1342" i="8"/>
  <c r="FCY1336" i="8"/>
  <c r="FCY1342" i="8" s="1"/>
  <c r="FCZ1336" i="8"/>
  <c r="FCZ1342" i="8" s="1"/>
  <c r="FCG1342" i="8"/>
  <c r="FCH1336" i="8"/>
  <c r="FCH1342" i="8" s="1"/>
  <c r="FBP1342" i="8"/>
  <c r="FBS1336" i="8"/>
  <c r="FBS1342" i="8" s="1"/>
  <c r="FBT1336" i="8"/>
  <c r="FBT1342" i="8" s="1"/>
  <c r="FBA1342" i="8"/>
  <c r="FBB1336" i="8"/>
  <c r="FBB1342" i="8" s="1"/>
  <c r="FAJ1342" i="8"/>
  <c r="FAM1336" i="8"/>
  <c r="FAM1342" i="8" s="1"/>
  <c r="FAN1336" i="8"/>
  <c r="FAN1342" i="8" s="1"/>
  <c r="EZU1342" i="8"/>
  <c r="EZV1336" i="8"/>
  <c r="EZV1342" i="8" s="1"/>
  <c r="EZD1342" i="8"/>
  <c r="EZG1336" i="8"/>
  <c r="EZG1342" i="8" s="1"/>
  <c r="EZH1336" i="8"/>
  <c r="EZH1342" i="8" s="1"/>
  <c r="EYO1342" i="8"/>
  <c r="EYP1336" i="8"/>
  <c r="EYP1342" i="8" s="1"/>
  <c r="EXX1342" i="8"/>
  <c r="EYA1336" i="8"/>
  <c r="EYA1342" i="8" s="1"/>
  <c r="EYB1336" i="8"/>
  <c r="EYB1342" i="8" s="1"/>
  <c r="EXI1342" i="8"/>
  <c r="EXJ1336" i="8"/>
  <c r="EXJ1342" i="8" s="1"/>
  <c r="EWR1342" i="8"/>
  <c r="EWU1336" i="8"/>
  <c r="EWU1342" i="8" s="1"/>
  <c r="EWV1336" i="8"/>
  <c r="EWV1342" i="8" s="1"/>
  <c r="EWC1342" i="8"/>
  <c r="EWD1336" i="8"/>
  <c r="EWD1342" i="8" s="1"/>
  <c r="EVL1342" i="8"/>
  <c r="EVO1336" i="8"/>
  <c r="EVO1342" i="8" s="1"/>
  <c r="EVP1336" i="8"/>
  <c r="EVP1342" i="8" s="1"/>
  <c r="EUW1342" i="8"/>
  <c r="EUX1336" i="8"/>
  <c r="EUX1342" i="8" s="1"/>
  <c r="EUF1342" i="8"/>
  <c r="EUI1336" i="8"/>
  <c r="EUI1342" i="8" s="1"/>
  <c r="EUJ1336" i="8"/>
  <c r="EUJ1342" i="8" s="1"/>
  <c r="ETQ1342" i="8"/>
  <c r="ETR1336" i="8"/>
  <c r="ETR1342" i="8" s="1"/>
  <c r="ESZ1342" i="8"/>
  <c r="ETC1336" i="8"/>
  <c r="ETC1342" i="8" s="1"/>
  <c r="ETD1336" i="8"/>
  <c r="ETD1342" i="8" s="1"/>
  <c r="ESK1342" i="8"/>
  <c r="ESL1336" i="8"/>
  <c r="ESL1342" i="8" s="1"/>
  <c r="ERT1342" i="8"/>
  <c r="ERW1336" i="8"/>
  <c r="ERW1342" i="8" s="1"/>
  <c r="ERX1336" i="8"/>
  <c r="ERX1342" i="8" s="1"/>
  <c r="ERE1342" i="8"/>
  <c r="ERF1336" i="8"/>
  <c r="ERF1342" i="8" s="1"/>
  <c r="EQN1342" i="8"/>
  <c r="EQQ1336" i="8"/>
  <c r="EQQ1342" i="8" s="1"/>
  <c r="EQR1336" i="8"/>
  <c r="EQR1342" i="8" s="1"/>
  <c r="EPY1342" i="8"/>
  <c r="EPZ1336" i="8"/>
  <c r="EPZ1342" i="8" s="1"/>
  <c r="EPH1342" i="8"/>
  <c r="EPK1336" i="8"/>
  <c r="EPK1342" i="8" s="1"/>
  <c r="EPL1336" i="8"/>
  <c r="EPL1342" i="8" s="1"/>
  <c r="EOS1342" i="8"/>
  <c r="EOT1336" i="8"/>
  <c r="EOT1342" i="8" s="1"/>
  <c r="EOB1342" i="8"/>
  <c r="EOE1336" i="8"/>
  <c r="EOE1342" i="8" s="1"/>
  <c r="EOF1336" i="8"/>
  <c r="EOF1342" i="8" s="1"/>
  <c r="ENM1342" i="8"/>
  <c r="ENN1336" i="8"/>
  <c r="ENN1342" i="8" s="1"/>
  <c r="EMV1342" i="8"/>
  <c r="EMY1336" i="8"/>
  <c r="EMY1342" i="8" s="1"/>
  <c r="EMZ1336" i="8"/>
  <c r="EMZ1342" i="8" s="1"/>
  <c r="EMG1342" i="8"/>
  <c r="EMH1336" i="8"/>
  <c r="EMH1342" i="8" s="1"/>
  <c r="ELP1342" i="8"/>
  <c r="ELS1336" i="8"/>
  <c r="ELS1342" i="8" s="1"/>
  <c r="ELT1336" i="8"/>
  <c r="ELT1342" i="8" s="1"/>
  <c r="ELA1342" i="8"/>
  <c r="ELB1336" i="8"/>
  <c r="ELB1342" i="8" s="1"/>
  <c r="EKJ1342" i="8"/>
  <c r="EKM1336" i="8"/>
  <c r="EKM1342" i="8" s="1"/>
  <c r="EKN1336" i="8"/>
  <c r="EKN1342" i="8" s="1"/>
  <c r="EJU1342" i="8"/>
  <c r="EJV1336" i="8"/>
  <c r="EJV1342" i="8" s="1"/>
  <c r="EJD1342" i="8"/>
  <c r="EJG1336" i="8"/>
  <c r="EJG1342" i="8" s="1"/>
  <c r="EJH1336" i="8"/>
  <c r="EJH1342" i="8" s="1"/>
  <c r="EIO1342" i="8"/>
  <c r="EIP1336" i="8"/>
  <c r="EIP1342" i="8" s="1"/>
  <c r="EHX1342" i="8"/>
  <c r="EIA1336" i="8"/>
  <c r="EIA1342" i="8" s="1"/>
  <c r="EIB1336" i="8"/>
  <c r="EIB1342" i="8" s="1"/>
  <c r="EHI1342" i="8"/>
  <c r="EHJ1336" i="8"/>
  <c r="EHJ1342" i="8" s="1"/>
  <c r="EGR1342" i="8"/>
  <c r="EGU1336" i="8"/>
  <c r="EGU1342" i="8" s="1"/>
  <c r="EGV1336" i="8"/>
  <c r="EGV1342" i="8" s="1"/>
  <c r="EGC1342" i="8"/>
  <c r="EGD1336" i="8"/>
  <c r="EGD1342" i="8" s="1"/>
  <c r="EFL1342" i="8"/>
  <c r="EFO1336" i="8"/>
  <c r="EFO1342" i="8" s="1"/>
  <c r="EFP1336" i="8"/>
  <c r="EFP1342" i="8" s="1"/>
  <c r="EEW1342" i="8"/>
  <c r="EEX1336" i="8"/>
  <c r="EEX1342" i="8" s="1"/>
  <c r="EEF1342" i="8"/>
  <c r="EEI1336" i="8"/>
  <c r="EEI1342" i="8" s="1"/>
  <c r="EEJ1336" i="8"/>
  <c r="EEJ1342" i="8" s="1"/>
  <c r="EDQ1342" i="8"/>
  <c r="EDR1336" i="8"/>
  <c r="EDR1342" i="8" s="1"/>
  <c r="ECZ1342" i="8"/>
  <c r="EDC1336" i="8"/>
  <c r="EDC1342" i="8" s="1"/>
  <c r="EDD1336" i="8"/>
  <c r="EDD1342" i="8" s="1"/>
  <c r="ECK1342" i="8"/>
  <c r="ECL1336" i="8"/>
  <c r="ECL1342" i="8" s="1"/>
  <c r="EBT1342" i="8"/>
  <c r="EBW1336" i="8"/>
  <c r="EBW1342" i="8" s="1"/>
  <c r="EBX1336" i="8"/>
  <c r="EBX1342" i="8" s="1"/>
  <c r="EBE1342" i="8"/>
  <c r="EBF1336" i="8"/>
  <c r="EBF1342" i="8" s="1"/>
  <c r="EAN1342" i="8"/>
  <c r="EAQ1336" i="8"/>
  <c r="EAQ1342" i="8" s="1"/>
  <c r="EAR1336" i="8"/>
  <c r="EAR1342" i="8" s="1"/>
  <c r="DZY1342" i="8"/>
  <c r="DZZ1336" i="8"/>
  <c r="DZZ1342" i="8" s="1"/>
  <c r="DZH1342" i="8"/>
  <c r="DZK1336" i="8"/>
  <c r="DZK1342" i="8" s="1"/>
  <c r="DZL1336" i="8"/>
  <c r="DZL1342" i="8" s="1"/>
  <c r="DYS1342" i="8"/>
  <c r="DYT1336" i="8"/>
  <c r="DYT1342" i="8" s="1"/>
  <c r="DYB1342" i="8"/>
  <c r="DYE1336" i="8"/>
  <c r="DYE1342" i="8" s="1"/>
  <c r="DYF1336" i="8"/>
  <c r="DYF1342" i="8" s="1"/>
  <c r="DXM1342" i="8"/>
  <c r="DXN1336" i="8"/>
  <c r="DXN1342" i="8" s="1"/>
  <c r="DWV1342" i="8"/>
  <c r="DWY1336" i="8"/>
  <c r="DWY1342" i="8" s="1"/>
  <c r="DWZ1336" i="8"/>
  <c r="DWZ1342" i="8" s="1"/>
  <c r="DWG1342" i="8"/>
  <c r="DWH1336" i="8"/>
  <c r="DWH1342" i="8" s="1"/>
  <c r="DVP1342" i="8"/>
  <c r="DVS1336" i="8"/>
  <c r="DVS1342" i="8" s="1"/>
  <c r="DVT1336" i="8"/>
  <c r="DVT1342" i="8" s="1"/>
  <c r="DVA1342" i="8"/>
  <c r="DVB1336" i="8"/>
  <c r="DVB1342" i="8" s="1"/>
  <c r="DUJ1342" i="8"/>
  <c r="DUM1336" i="8"/>
  <c r="DUM1342" i="8" s="1"/>
  <c r="DUN1336" i="8"/>
  <c r="DUN1342" i="8" s="1"/>
  <c r="DTU1342" i="8"/>
  <c r="DTV1336" i="8"/>
  <c r="DTV1342" i="8" s="1"/>
  <c r="DTD1342" i="8"/>
  <c r="DTG1336" i="8"/>
  <c r="DTG1342" i="8" s="1"/>
  <c r="DTH1336" i="8"/>
  <c r="DTH1342" i="8" s="1"/>
  <c r="DSO1342" i="8"/>
  <c r="DSP1336" i="8"/>
  <c r="DSP1342" i="8" s="1"/>
  <c r="DRX1342" i="8"/>
  <c r="DSA1336" i="8"/>
  <c r="DSA1342" i="8" s="1"/>
  <c r="DSB1336" i="8"/>
  <c r="DSB1342" i="8" s="1"/>
  <c r="DRI1342" i="8"/>
  <c r="DRJ1336" i="8"/>
  <c r="DRJ1342" i="8" s="1"/>
  <c r="DQR1342" i="8"/>
  <c r="DQU1336" i="8"/>
  <c r="DQU1342" i="8" s="1"/>
  <c r="DQV1336" i="8"/>
  <c r="DQV1342" i="8" s="1"/>
  <c r="DQC1342" i="8"/>
  <c r="DQD1336" i="8"/>
  <c r="DQD1342" i="8" s="1"/>
  <c r="DPL1342" i="8"/>
  <c r="DPO1336" i="8"/>
  <c r="DPO1342" i="8" s="1"/>
  <c r="DPP1336" i="8"/>
  <c r="DPP1342" i="8" s="1"/>
  <c r="DOW1342" i="8"/>
  <c r="DOX1336" i="8"/>
  <c r="DOX1342" i="8" s="1"/>
  <c r="DOF1342" i="8"/>
  <c r="DOI1336" i="8"/>
  <c r="DOI1342" i="8" s="1"/>
  <c r="DOJ1336" i="8"/>
  <c r="DOJ1342" i="8" s="1"/>
  <c r="DNQ1342" i="8"/>
  <c r="DNR1336" i="8"/>
  <c r="DNR1342" i="8" s="1"/>
  <c r="DMZ1342" i="8"/>
  <c r="DNC1336" i="8"/>
  <c r="DNC1342" i="8" s="1"/>
  <c r="DND1336" i="8"/>
  <c r="DND1342" i="8" s="1"/>
  <c r="DMK1342" i="8"/>
  <c r="DML1336" i="8"/>
  <c r="DML1342" i="8" s="1"/>
  <c r="DLT1342" i="8"/>
  <c r="DLW1336" i="8"/>
  <c r="DLW1342" i="8" s="1"/>
  <c r="DLX1336" i="8"/>
  <c r="DLX1342" i="8" s="1"/>
  <c r="DLE1342" i="8"/>
  <c r="DLF1336" i="8"/>
  <c r="DLF1342" i="8" s="1"/>
  <c r="DKN1342" i="8"/>
  <c r="DKQ1336" i="8"/>
  <c r="DKQ1342" i="8" s="1"/>
  <c r="DKR1336" i="8"/>
  <c r="DKR1342" i="8" s="1"/>
  <c r="DJY1342" i="8"/>
  <c r="DJZ1336" i="8"/>
  <c r="DJZ1342" i="8" s="1"/>
  <c r="DJH1342" i="8"/>
  <c r="DJK1336" i="8"/>
  <c r="DJK1342" i="8" s="1"/>
  <c r="DJL1336" i="8"/>
  <c r="DJL1342" i="8" s="1"/>
  <c r="DIS1342" i="8"/>
  <c r="DIT1336" i="8"/>
  <c r="DIT1342" i="8" s="1"/>
  <c r="DIB1342" i="8"/>
  <c r="DIE1336" i="8"/>
  <c r="DIE1342" i="8" s="1"/>
  <c r="DIF1336" i="8"/>
  <c r="DIF1342" i="8" s="1"/>
  <c r="DHM1342" i="8"/>
  <c r="DHN1336" i="8"/>
  <c r="DHN1342" i="8" s="1"/>
  <c r="DGV1342" i="8"/>
  <c r="DGY1336" i="8"/>
  <c r="DGY1342" i="8" s="1"/>
  <c r="DGZ1336" i="8"/>
  <c r="DGZ1342" i="8" s="1"/>
  <c r="DGG1342" i="8"/>
  <c r="DGH1336" i="8"/>
  <c r="DGH1342" i="8" s="1"/>
  <c r="DFP1342" i="8"/>
  <c r="DFS1336" i="8"/>
  <c r="DFS1342" i="8" s="1"/>
  <c r="DFT1336" i="8"/>
  <c r="DFT1342" i="8" s="1"/>
  <c r="DFA1342" i="8"/>
  <c r="DFB1336" i="8"/>
  <c r="DFB1342" i="8" s="1"/>
  <c r="DEJ1342" i="8"/>
  <c r="DEM1336" i="8"/>
  <c r="DEM1342" i="8" s="1"/>
  <c r="DEN1336" i="8"/>
  <c r="DEN1342" i="8" s="1"/>
  <c r="DDU1342" i="8"/>
  <c r="DDV1336" i="8"/>
  <c r="DDV1342" i="8" s="1"/>
  <c r="DDD1342" i="8"/>
  <c r="DDG1336" i="8"/>
  <c r="DDG1342" i="8" s="1"/>
  <c r="DDH1336" i="8"/>
  <c r="DDH1342" i="8" s="1"/>
  <c r="DCO1342" i="8"/>
  <c r="DCP1336" i="8"/>
  <c r="DCP1342" i="8" s="1"/>
  <c r="DBX1342" i="8"/>
  <c r="DCA1336" i="8"/>
  <c r="DCA1342" i="8" s="1"/>
  <c r="DCB1336" i="8"/>
  <c r="DCB1342" i="8" s="1"/>
  <c r="DBI1342" i="8"/>
  <c r="DBJ1336" i="8"/>
  <c r="DBJ1342" i="8" s="1"/>
  <c r="DAR1342" i="8"/>
  <c r="DAU1336" i="8"/>
  <c r="DAU1342" i="8" s="1"/>
  <c r="DAV1336" i="8"/>
  <c r="DAV1342" i="8" s="1"/>
  <c r="DAC1342" i="8"/>
  <c r="DAD1336" i="8"/>
  <c r="DAD1342" i="8" s="1"/>
  <c r="CZL1342" i="8"/>
  <c r="CZO1336" i="8"/>
  <c r="CZO1342" i="8" s="1"/>
  <c r="CZP1336" i="8"/>
  <c r="CZP1342" i="8" s="1"/>
  <c r="CYW1342" i="8"/>
  <c r="CYX1336" i="8"/>
  <c r="CYX1342" i="8" s="1"/>
  <c r="CYF1342" i="8"/>
  <c r="CYI1336" i="8"/>
  <c r="CYI1342" i="8" s="1"/>
  <c r="CXQ1342" i="8"/>
  <c r="CXR1336" i="8"/>
  <c r="CXR1342" i="8" s="1"/>
  <c r="CWZ1342" i="8"/>
  <c r="CXC1336" i="8"/>
  <c r="CXC1342" i="8" s="1"/>
  <c r="CWK1342" i="8"/>
  <c r="CWL1336" i="8"/>
  <c r="CWL1342" i="8" s="1"/>
  <c r="CVT1342" i="8"/>
  <c r="CVW1336" i="8"/>
  <c r="CVW1342" i="8" s="1"/>
  <c r="CVE1342" i="8"/>
  <c r="CVF1336" i="8"/>
  <c r="CVF1342" i="8" s="1"/>
  <c r="CUN1342" i="8"/>
  <c r="CUQ1336" i="8"/>
  <c r="CUQ1342" i="8" s="1"/>
  <c r="CTY1342" i="8"/>
  <c r="CTZ1336" i="8"/>
  <c r="CTZ1342" i="8" s="1"/>
  <c r="CTH1342" i="8"/>
  <c r="CTK1336" i="8"/>
  <c r="CTK1342" i="8" s="1"/>
  <c r="CSS1342" i="8"/>
  <c r="CST1336" i="8"/>
  <c r="CST1342" i="8" s="1"/>
  <c r="CSB1342" i="8"/>
  <c r="CSE1336" i="8"/>
  <c r="CSE1342" i="8" s="1"/>
  <c r="CRM1342" i="8"/>
  <c r="CRN1336" i="8"/>
  <c r="CRN1342" i="8" s="1"/>
  <c r="CQV1342" i="8"/>
  <c r="CQY1336" i="8"/>
  <c r="CQY1342" i="8" s="1"/>
  <c r="CQG1342" i="8"/>
  <c r="CQH1336" i="8"/>
  <c r="CQH1342" i="8" s="1"/>
  <c r="CPP1342" i="8"/>
  <c r="CPS1336" i="8"/>
  <c r="CPS1342" i="8" s="1"/>
  <c r="CPA1342" i="8"/>
  <c r="CPB1336" i="8"/>
  <c r="CPB1342" i="8" s="1"/>
  <c r="COJ1342" i="8"/>
  <c r="COM1336" i="8"/>
  <c r="COM1342" i="8" s="1"/>
  <c r="CNU1342" i="8"/>
  <c r="CNV1336" i="8"/>
  <c r="CNV1342" i="8" s="1"/>
  <c r="CND1342" i="8"/>
  <c r="CNG1336" i="8"/>
  <c r="CNG1342" i="8" s="1"/>
  <c r="CMO1342" i="8"/>
  <c r="CMP1336" i="8"/>
  <c r="CMP1342" i="8" s="1"/>
  <c r="CLX1342" i="8"/>
  <c r="CMA1336" i="8"/>
  <c r="CMA1342" i="8" s="1"/>
  <c r="CLI1342" i="8"/>
  <c r="CLJ1336" i="8"/>
  <c r="CLJ1342" i="8" s="1"/>
  <c r="CKR1342" i="8"/>
  <c r="CKU1336" i="8"/>
  <c r="CKU1342" i="8" s="1"/>
  <c r="CKC1342" i="8"/>
  <c r="CKD1336" i="8"/>
  <c r="CKD1342" i="8" s="1"/>
  <c r="CJL1342" i="8"/>
  <c r="CJO1336" i="8"/>
  <c r="CJO1342" i="8" s="1"/>
  <c r="CIW1342" i="8"/>
  <c r="CIX1336" i="8"/>
  <c r="CIX1342" i="8" s="1"/>
  <c r="CIF1342" i="8"/>
  <c r="CII1336" i="8"/>
  <c r="CII1342" i="8" s="1"/>
  <c r="CHQ1342" i="8"/>
  <c r="CHR1336" i="8"/>
  <c r="CHR1342" i="8" s="1"/>
  <c r="CGZ1342" i="8"/>
  <c r="CHC1336" i="8"/>
  <c r="CHC1342" i="8" s="1"/>
  <c r="CGK1342" i="8"/>
  <c r="CGL1336" i="8"/>
  <c r="CGL1342" i="8" s="1"/>
  <c r="CFT1342" i="8"/>
  <c r="CFW1336" i="8"/>
  <c r="CFW1342" i="8" s="1"/>
  <c r="CFE1342" i="8"/>
  <c r="CFF1336" i="8"/>
  <c r="CFF1342" i="8" s="1"/>
  <c r="CEN1342" i="8"/>
  <c r="CEQ1336" i="8"/>
  <c r="CEQ1342" i="8" s="1"/>
  <c r="CDY1342" i="8"/>
  <c r="CDZ1336" i="8"/>
  <c r="CDZ1342" i="8" s="1"/>
  <c r="CDH1342" i="8"/>
  <c r="CDK1336" i="8"/>
  <c r="CDK1342" i="8" s="1"/>
  <c r="CCS1342" i="8"/>
  <c r="CCT1336" i="8"/>
  <c r="CCT1342" i="8" s="1"/>
  <c r="CCB1342" i="8"/>
  <c r="CCE1336" i="8"/>
  <c r="CCE1342" i="8" s="1"/>
  <c r="CBM1342" i="8"/>
  <c r="CBN1336" i="8"/>
  <c r="CBN1342" i="8" s="1"/>
  <c r="CAV1342" i="8"/>
  <c r="CAY1336" i="8"/>
  <c r="CAY1342" i="8" s="1"/>
  <c r="CAG1342" i="8"/>
  <c r="CAH1336" i="8"/>
  <c r="CAH1342" i="8" s="1"/>
  <c r="BZP1342" i="8"/>
  <c r="BZS1336" i="8"/>
  <c r="BZS1342" i="8" s="1"/>
  <c r="BZA1342" i="8"/>
  <c r="BZB1336" i="8"/>
  <c r="BZB1342" i="8" s="1"/>
  <c r="BYJ1342" i="8"/>
  <c r="BYM1336" i="8"/>
  <c r="BYM1342" i="8" s="1"/>
  <c r="BXU1342" i="8"/>
  <c r="BXV1336" i="8"/>
  <c r="BXV1342" i="8" s="1"/>
  <c r="BXD1342" i="8"/>
  <c r="BXG1336" i="8"/>
  <c r="BXG1342" i="8" s="1"/>
  <c r="BWO1342" i="8"/>
  <c r="BWP1336" i="8"/>
  <c r="BWP1342" i="8" s="1"/>
  <c r="BVX1342" i="8"/>
  <c r="BWA1336" i="8"/>
  <c r="BWA1342" i="8" s="1"/>
  <c r="BVI1342" i="8"/>
  <c r="BVJ1336" i="8"/>
  <c r="BVJ1342" i="8" s="1"/>
  <c r="BUR1342" i="8"/>
  <c r="BUU1336" i="8"/>
  <c r="BUU1342" i="8" s="1"/>
  <c r="BUC1342" i="8"/>
  <c r="BUD1336" i="8"/>
  <c r="BUD1342" i="8" s="1"/>
  <c r="BTL1342" i="8"/>
  <c r="BTO1336" i="8"/>
  <c r="BTO1342" i="8" s="1"/>
  <c r="BSW1342" i="8"/>
  <c r="BSX1336" i="8"/>
  <c r="BSX1342" i="8" s="1"/>
  <c r="BSF1342" i="8"/>
  <c r="BSI1336" i="8"/>
  <c r="BSI1342" i="8" s="1"/>
  <c r="BRQ1342" i="8"/>
  <c r="BRR1336" i="8"/>
  <c r="BRR1342" i="8" s="1"/>
  <c r="BQZ1342" i="8"/>
  <c r="BRC1336" i="8"/>
  <c r="BRC1342" i="8" s="1"/>
  <c r="BQK1342" i="8"/>
  <c r="BQL1336" i="8"/>
  <c r="BQL1342" i="8" s="1"/>
  <c r="BPT1342" i="8"/>
  <c r="BPW1336" i="8"/>
  <c r="BPW1342" i="8" s="1"/>
  <c r="BPE1342" i="8"/>
  <c r="BPF1336" i="8"/>
  <c r="BPF1342" i="8" s="1"/>
  <c r="BON1342" i="8"/>
  <c r="BOQ1336" i="8"/>
  <c r="BOQ1342" i="8" s="1"/>
  <c r="BNY1342" i="8"/>
  <c r="BNZ1336" i="8"/>
  <c r="BNZ1342" i="8" s="1"/>
  <c r="BNH1342" i="8"/>
  <c r="BNK1336" i="8"/>
  <c r="BNK1342" i="8" s="1"/>
  <c r="BMS1342" i="8"/>
  <c r="BMT1336" i="8"/>
  <c r="BMT1342" i="8" s="1"/>
  <c r="BMB1342" i="8"/>
  <c r="BME1336" i="8"/>
  <c r="BME1342" i="8" s="1"/>
  <c r="BLM1342" i="8"/>
  <c r="BLN1336" i="8"/>
  <c r="BLN1342" i="8" s="1"/>
  <c r="BKV1342" i="8"/>
  <c r="BKY1336" i="8"/>
  <c r="BKY1342" i="8" s="1"/>
  <c r="BKG1342" i="8"/>
  <c r="BKH1336" i="8"/>
  <c r="BKH1342" i="8" s="1"/>
  <c r="BJP1342" i="8"/>
  <c r="BJS1336" i="8"/>
  <c r="BJS1342" i="8" s="1"/>
  <c r="BJA1342" i="8"/>
  <c r="BJB1336" i="8"/>
  <c r="BJB1342" i="8" s="1"/>
  <c r="BIJ1342" i="8"/>
  <c r="BIM1336" i="8"/>
  <c r="BIM1342" i="8" s="1"/>
  <c r="BHU1342" i="8"/>
  <c r="BHV1336" i="8"/>
  <c r="BHV1342" i="8" s="1"/>
  <c r="BHD1342" i="8"/>
  <c r="BHG1336" i="8"/>
  <c r="BHG1342" i="8" s="1"/>
  <c r="BGO1342" i="8"/>
  <c r="BGP1336" i="8"/>
  <c r="BGP1342" i="8" s="1"/>
  <c r="BFX1342" i="8"/>
  <c r="BGA1336" i="8"/>
  <c r="BGA1342" i="8" s="1"/>
  <c r="BFI1342" i="8"/>
  <c r="BFJ1336" i="8"/>
  <c r="BFJ1342" i="8" s="1"/>
  <c r="BER1342" i="8"/>
  <c r="BEU1336" i="8"/>
  <c r="BEU1342" i="8" s="1"/>
  <c r="BEC1342" i="8"/>
  <c r="BED1336" i="8"/>
  <c r="BED1342" i="8" s="1"/>
  <c r="BDL1342" i="8"/>
  <c r="BDO1336" i="8"/>
  <c r="BDO1342" i="8" s="1"/>
  <c r="BCW1342" i="8"/>
  <c r="BCX1336" i="8"/>
  <c r="BCX1342" i="8" s="1"/>
  <c r="BCF1342" i="8"/>
  <c r="BCI1336" i="8"/>
  <c r="BCI1342" i="8" s="1"/>
  <c r="BBQ1342" i="8"/>
  <c r="BBR1336" i="8"/>
  <c r="BBR1342" i="8" s="1"/>
  <c r="BAZ1342" i="8"/>
  <c r="BBC1336" i="8"/>
  <c r="BBC1342" i="8" s="1"/>
  <c r="BAK1342" i="8"/>
  <c r="BAL1336" i="8"/>
  <c r="BAL1342" i="8" s="1"/>
  <c r="AZT1342" i="8"/>
  <c r="AZW1336" i="8"/>
  <c r="AZW1342" i="8" s="1"/>
  <c r="AZE1342" i="8"/>
  <c r="AZF1336" i="8"/>
  <c r="AZF1342" i="8" s="1"/>
  <c r="AYN1342" i="8"/>
  <c r="AYQ1336" i="8"/>
  <c r="AYQ1342" i="8" s="1"/>
  <c r="AXY1342" i="8"/>
  <c r="AXZ1336" i="8"/>
  <c r="AXZ1342" i="8" s="1"/>
  <c r="AXH1342" i="8"/>
  <c r="AXK1336" i="8"/>
  <c r="AXK1342" i="8" s="1"/>
  <c r="AWS1342" i="8"/>
  <c r="AWT1336" i="8"/>
  <c r="AWT1342" i="8" s="1"/>
  <c r="AWB1342" i="8"/>
  <c r="AWE1336" i="8"/>
  <c r="AWE1342" i="8" s="1"/>
  <c r="AVM1342" i="8"/>
  <c r="AVN1336" i="8"/>
  <c r="AVN1342" i="8" s="1"/>
  <c r="AUV1342" i="8"/>
  <c r="AUY1336" i="8"/>
  <c r="AUY1342" i="8" s="1"/>
  <c r="AUG1342" i="8"/>
  <c r="AUH1336" i="8"/>
  <c r="AUH1342" i="8" s="1"/>
  <c r="ATP1342" i="8"/>
  <c r="ATS1336" i="8"/>
  <c r="ATS1342" i="8" s="1"/>
  <c r="ATA1342" i="8"/>
  <c r="ATB1336" i="8"/>
  <c r="ATB1342" i="8" s="1"/>
  <c r="ASJ1342" i="8"/>
  <c r="ASM1336" i="8"/>
  <c r="ASM1342" i="8" s="1"/>
  <c r="ARU1342" i="8"/>
  <c r="ARV1336" i="8"/>
  <c r="ARV1342" i="8" s="1"/>
  <c r="ARD1342" i="8"/>
  <c r="ARG1336" i="8"/>
  <c r="ARG1342" i="8" s="1"/>
  <c r="AQO1342" i="8"/>
  <c r="AQP1336" i="8"/>
  <c r="AQP1342" i="8" s="1"/>
  <c r="APX1342" i="8"/>
  <c r="AQA1336" i="8"/>
  <c r="AQA1342" i="8" s="1"/>
  <c r="API1342" i="8"/>
  <c r="APJ1336" i="8"/>
  <c r="APJ1342" i="8" s="1"/>
  <c r="AOR1342" i="8"/>
  <c r="AOU1336" i="8"/>
  <c r="AOU1342" i="8" s="1"/>
  <c r="AOC1342" i="8"/>
  <c r="AOD1336" i="8"/>
  <c r="AOD1342" i="8" s="1"/>
  <c r="ANL1342" i="8"/>
  <c r="ANO1336" i="8"/>
  <c r="ANO1342" i="8" s="1"/>
  <c r="AMW1342" i="8"/>
  <c r="AMX1336" i="8"/>
  <c r="AMX1342" i="8" s="1"/>
  <c r="AMF1342" i="8"/>
  <c r="AMI1336" i="8"/>
  <c r="AMI1342" i="8" s="1"/>
  <c r="ALQ1342" i="8"/>
  <c r="ALR1336" i="8"/>
  <c r="ALR1342" i="8" s="1"/>
  <c r="AKZ1342" i="8"/>
  <c r="ALC1336" i="8"/>
  <c r="ALC1342" i="8" s="1"/>
  <c r="AKK1342" i="8"/>
  <c r="AKL1336" i="8"/>
  <c r="AKL1342" i="8" s="1"/>
  <c r="AJT1342" i="8"/>
  <c r="AJW1336" i="8"/>
  <c r="AJW1342" i="8" s="1"/>
  <c r="AJE1342" i="8"/>
  <c r="AJF1336" i="8"/>
  <c r="AJF1342" i="8" s="1"/>
  <c r="AIN1342" i="8"/>
  <c r="AIQ1336" i="8"/>
  <c r="AIQ1342" i="8" s="1"/>
  <c r="AHY1342" i="8"/>
  <c r="AHZ1336" i="8"/>
  <c r="AHZ1342" i="8" s="1"/>
  <c r="AHH1342" i="8"/>
  <c r="AHK1336" i="8"/>
  <c r="AHK1342" i="8" s="1"/>
  <c r="AGS1342" i="8"/>
  <c r="AGT1336" i="8"/>
  <c r="AGT1342" i="8" s="1"/>
  <c r="AGB1342" i="8"/>
  <c r="AGE1336" i="8"/>
  <c r="AGE1342" i="8" s="1"/>
  <c r="AFM1342" i="8"/>
  <c r="AFN1336" i="8"/>
  <c r="AFN1342" i="8" s="1"/>
  <c r="AEV1342" i="8"/>
  <c r="AEY1336" i="8"/>
  <c r="AEY1342" i="8" s="1"/>
  <c r="AEG1342" i="8"/>
  <c r="AEH1336" i="8"/>
  <c r="AEH1342" i="8" s="1"/>
  <c r="ADP1342" i="8"/>
  <c r="ADS1336" i="8"/>
  <c r="ADS1342" i="8" s="1"/>
  <c r="ADA1342" i="8"/>
  <c r="ADB1336" i="8"/>
  <c r="ADB1342" i="8" s="1"/>
  <c r="ACJ1342" i="8"/>
  <c r="ACM1336" i="8"/>
  <c r="ACM1342" i="8" s="1"/>
  <c r="ABU1342" i="8"/>
  <c r="ABV1336" i="8"/>
  <c r="ABV1342" i="8" s="1"/>
  <c r="ABD1342" i="8"/>
  <c r="ABG1336" i="8"/>
  <c r="ABG1342" i="8" s="1"/>
  <c r="AAO1342" i="8"/>
  <c r="AAP1336" i="8"/>
  <c r="AAP1342" i="8" s="1"/>
  <c r="ZX1342" i="8"/>
  <c r="AAA1336" i="8"/>
  <c r="AAA1342" i="8" s="1"/>
  <c r="ZI1342" i="8"/>
  <c r="ZJ1336" i="8"/>
  <c r="ZJ1342" i="8" s="1"/>
  <c r="YR1342" i="8"/>
  <c r="YU1336" i="8"/>
  <c r="YU1342" i="8" s="1"/>
  <c r="YC1342" i="8"/>
  <c r="YD1336" i="8"/>
  <c r="YD1342" i="8" s="1"/>
  <c r="XL1342" i="8"/>
  <c r="XO1336" i="8"/>
  <c r="XO1342" i="8" s="1"/>
  <c r="WW1342" i="8"/>
  <c r="WX1336" i="8"/>
  <c r="WX1342" i="8" s="1"/>
  <c r="WF1342" i="8"/>
  <c r="WI1336" i="8"/>
  <c r="WI1342" i="8" s="1"/>
  <c r="VQ1342" i="8"/>
  <c r="VR1336" i="8"/>
  <c r="VR1342" i="8" s="1"/>
  <c r="UZ1342" i="8"/>
  <c r="VC1336" i="8"/>
  <c r="VC1342" i="8" s="1"/>
  <c r="UK1342" i="8"/>
  <c r="UL1336" i="8"/>
  <c r="UL1342" i="8" s="1"/>
  <c r="TT1342" i="8"/>
  <c r="TW1336" i="8"/>
  <c r="TW1342" i="8" s="1"/>
  <c r="TE1342" i="8"/>
  <c r="TF1336" i="8"/>
  <c r="TF1342" i="8" s="1"/>
  <c r="SN1342" i="8"/>
  <c r="SQ1336" i="8"/>
  <c r="SQ1342" i="8" s="1"/>
  <c r="RY1342" i="8"/>
  <c r="RZ1336" i="8"/>
  <c r="RZ1342" i="8" s="1"/>
  <c r="RH1342" i="8"/>
  <c r="RK1336" i="8"/>
  <c r="RK1342" i="8" s="1"/>
  <c r="QS1342" i="8"/>
  <c r="QT1336" i="8"/>
  <c r="QT1342" i="8" s="1"/>
  <c r="QB1342" i="8"/>
  <c r="QE1336" i="8"/>
  <c r="QE1342" i="8" s="1"/>
  <c r="PM1342" i="8"/>
  <c r="PN1336" i="8"/>
  <c r="PN1342" i="8" s="1"/>
  <c r="OV1342" i="8"/>
  <c r="OY1336" i="8"/>
  <c r="OY1342" i="8" s="1"/>
  <c r="OG1342" i="8"/>
  <c r="OH1336" i="8"/>
  <c r="OH1342" i="8" s="1"/>
  <c r="NP1342" i="8"/>
  <c r="NS1336" i="8"/>
  <c r="NS1342" i="8" s="1"/>
  <c r="NA1342" i="8"/>
  <c r="NB1336" i="8"/>
  <c r="NB1342" i="8" s="1"/>
  <c r="MJ1342" i="8"/>
  <c r="MM1336" i="8"/>
  <c r="MM1342" i="8" s="1"/>
  <c r="LU1342" i="8"/>
  <c r="LV1336" i="8"/>
  <c r="LV1342" i="8" s="1"/>
  <c r="LD1342" i="8"/>
  <c r="LG1336" i="8"/>
  <c r="LG1342" i="8" s="1"/>
  <c r="KO1342" i="8"/>
  <c r="KP1336" i="8"/>
  <c r="KP1342" i="8" s="1"/>
  <c r="JX1342" i="8"/>
  <c r="KA1336" i="8"/>
  <c r="KA1342" i="8" s="1"/>
  <c r="JI1342" i="8"/>
  <c r="JJ1336" i="8"/>
  <c r="JJ1342" i="8" s="1"/>
  <c r="IR1342" i="8"/>
  <c r="IU1336" i="8"/>
  <c r="IU1342" i="8" s="1"/>
  <c r="IC1342" i="8"/>
  <c r="ID1336" i="8"/>
  <c r="ID1342" i="8" s="1"/>
  <c r="HL1342" i="8"/>
  <c r="HO1336" i="8"/>
  <c r="HO1342" i="8" s="1"/>
  <c r="GW1342" i="8"/>
  <c r="GX1336" i="8"/>
  <c r="GX1342" i="8" s="1"/>
  <c r="GF1342" i="8"/>
  <c r="GI1336" i="8"/>
  <c r="GI1342" i="8" s="1"/>
  <c r="FQ1342" i="8"/>
  <c r="FR1336" i="8"/>
  <c r="FR1342" i="8" s="1"/>
  <c r="EZ1342" i="8"/>
  <c r="FC1336" i="8"/>
  <c r="FC1342" i="8" s="1"/>
  <c r="EK1342" i="8"/>
  <c r="EL1336" i="8"/>
  <c r="EL1342" i="8" s="1"/>
  <c r="DT1342" i="8"/>
  <c r="DW1336" i="8"/>
  <c r="DW1342" i="8" s="1"/>
  <c r="DE1342" i="8"/>
  <c r="DF1336" i="8"/>
  <c r="DF1342" i="8" s="1"/>
  <c r="CN1342" i="8"/>
  <c r="CQ1336" i="8"/>
  <c r="CQ1342" i="8" s="1"/>
  <c r="BY1342" i="8"/>
  <c r="BZ1336" i="8"/>
  <c r="BZ1342" i="8" s="1"/>
  <c r="BH1342" i="8"/>
  <c r="BK1336" i="8"/>
  <c r="BK1342" i="8" s="1"/>
  <c r="AS1342" i="8"/>
  <c r="AT1336" i="8"/>
  <c r="AT1342" i="8" s="1"/>
  <c r="AB1342" i="8"/>
  <c r="AE1336" i="8"/>
  <c r="AE1342" i="8" s="1"/>
  <c r="M1342" i="8"/>
  <c r="N1336" i="8"/>
  <c r="N1342" i="8" s="1"/>
  <c r="XFD1331" i="8"/>
  <c r="XFC1331" i="8"/>
  <c r="XDX1331" i="8"/>
  <c r="XDW1331" i="8"/>
  <c r="XCR1331" i="8"/>
  <c r="XCQ1331" i="8"/>
  <c r="XBL1331" i="8"/>
  <c r="XBK1331" i="8"/>
  <c r="XAF1331" i="8"/>
  <c r="XAE1331" i="8"/>
  <c r="WYZ1331" i="8"/>
  <c r="WYY1331" i="8"/>
  <c r="WXT1331" i="8"/>
  <c r="WXS1331" i="8"/>
  <c r="WWN1331" i="8"/>
  <c r="WWM1331" i="8"/>
  <c r="WVH1331" i="8"/>
  <c r="WVG1331" i="8"/>
  <c r="WUB1331" i="8"/>
  <c r="WUA1331" i="8"/>
  <c r="WSV1331" i="8"/>
  <c r="WSU1331" i="8"/>
  <c r="WRP1331" i="8"/>
  <c r="WRO1331" i="8"/>
  <c r="WQJ1331" i="8"/>
  <c r="WQI1331" i="8"/>
  <c r="WPD1331" i="8"/>
  <c r="WPC1331" i="8"/>
  <c r="WNX1331" i="8"/>
  <c r="WNW1331" i="8"/>
  <c r="WMR1331" i="8"/>
  <c r="WMQ1331" i="8"/>
  <c r="WLL1331" i="8"/>
  <c r="WLK1331" i="8"/>
  <c r="WKF1331" i="8"/>
  <c r="WKE1331" i="8"/>
  <c r="WIZ1331" i="8"/>
  <c r="WIY1331" i="8"/>
  <c r="WHT1331" i="8"/>
  <c r="WHS1331" i="8"/>
  <c r="WGN1331" i="8"/>
  <c r="WGM1331" i="8"/>
  <c r="WFH1331" i="8"/>
  <c r="WFG1331" i="8"/>
  <c r="WEB1331" i="8"/>
  <c r="WEA1331" i="8"/>
  <c r="WCV1331" i="8"/>
  <c r="WCU1331" i="8"/>
  <c r="WBP1331" i="8"/>
  <c r="WBO1331" i="8"/>
  <c r="WAJ1331" i="8"/>
  <c r="WAI1331" i="8"/>
  <c r="VZD1331" i="8"/>
  <c r="VZC1331" i="8"/>
  <c r="VXX1331" i="8"/>
  <c r="VXW1331" i="8"/>
  <c r="VWR1331" i="8"/>
  <c r="VWQ1331" i="8"/>
  <c r="VVL1331" i="8"/>
  <c r="VVK1331" i="8"/>
  <c r="VUF1331" i="8"/>
  <c r="VUE1331" i="8"/>
  <c r="VSZ1331" i="8"/>
  <c r="VSY1331" i="8"/>
  <c r="VRT1331" i="8"/>
  <c r="VRS1331" i="8"/>
  <c r="VQN1331" i="8"/>
  <c r="VQM1331" i="8"/>
  <c r="VPH1331" i="8"/>
  <c r="VPG1331" i="8"/>
  <c r="VOB1331" i="8"/>
  <c r="VOA1331" i="8"/>
  <c r="VMV1331" i="8"/>
  <c r="VMU1331" i="8"/>
  <c r="VLP1331" i="8"/>
  <c r="VLO1331" i="8"/>
  <c r="VKJ1331" i="8"/>
  <c r="VKI1331" i="8"/>
  <c r="VJD1331" i="8"/>
  <c r="VJC1331" i="8"/>
  <c r="VHX1331" i="8"/>
  <c r="VHW1331" i="8"/>
  <c r="VGR1331" i="8"/>
  <c r="VGQ1331" i="8"/>
  <c r="VFL1331" i="8"/>
  <c r="VFK1331" i="8"/>
  <c r="VEF1331" i="8"/>
  <c r="VEE1331" i="8"/>
  <c r="VCZ1331" i="8"/>
  <c r="VCY1331" i="8"/>
  <c r="VBT1331" i="8"/>
  <c r="VBS1331" i="8"/>
  <c r="VAN1331" i="8"/>
  <c r="VAM1331" i="8"/>
  <c r="UZH1331" i="8"/>
  <c r="UZG1331" i="8"/>
  <c r="UYB1331" i="8"/>
  <c r="UYA1331" i="8"/>
  <c r="UWV1331" i="8"/>
  <c r="UWU1331" i="8"/>
  <c r="UVP1331" i="8"/>
  <c r="UVO1331" i="8"/>
  <c r="UUJ1331" i="8"/>
  <c r="UUI1331" i="8"/>
  <c r="UTD1331" i="8"/>
  <c r="UTC1331" i="8"/>
  <c r="URX1331" i="8"/>
  <c r="URW1331" i="8"/>
  <c r="UQR1331" i="8"/>
  <c r="UQQ1331" i="8"/>
  <c r="UPL1331" i="8"/>
  <c r="UPK1331" i="8"/>
  <c r="UOF1331" i="8"/>
  <c r="UOE1331" i="8"/>
  <c r="UMZ1331" i="8"/>
  <c r="UMY1331" i="8"/>
  <c r="ULT1331" i="8"/>
  <c r="ULS1331" i="8"/>
  <c r="UKN1331" i="8"/>
  <c r="UKM1331" i="8"/>
  <c r="UJH1331" i="8"/>
  <c r="UJG1331" i="8"/>
  <c r="UIB1331" i="8"/>
  <c r="UIA1331" i="8"/>
  <c r="UGV1331" i="8"/>
  <c r="UGU1331" i="8"/>
  <c r="UFP1331" i="8"/>
  <c r="UFO1331" i="8"/>
  <c r="UEJ1331" i="8"/>
  <c r="UEI1331" i="8"/>
  <c r="UDD1331" i="8"/>
  <c r="UDC1331" i="8"/>
  <c r="UBX1331" i="8"/>
  <c r="UBW1331" i="8"/>
  <c r="UAR1331" i="8"/>
  <c r="UAQ1331" i="8"/>
  <c r="TZL1331" i="8"/>
  <c r="TZK1331" i="8"/>
  <c r="TYF1331" i="8"/>
  <c r="TYE1331" i="8"/>
  <c r="TWZ1331" i="8"/>
  <c r="TWY1331" i="8"/>
  <c r="TVT1331" i="8"/>
  <c r="TVS1331" i="8"/>
  <c r="TUN1331" i="8"/>
  <c r="TUM1331" i="8"/>
  <c r="TTH1331" i="8"/>
  <c r="TTG1331" i="8"/>
  <c r="TSB1331" i="8"/>
  <c r="TSA1331" i="8"/>
  <c r="TQV1331" i="8"/>
  <c r="TQU1331" i="8"/>
  <c r="TPP1331" i="8"/>
  <c r="TPO1331" i="8"/>
  <c r="TOJ1331" i="8"/>
  <c r="TOI1331" i="8"/>
  <c r="TND1331" i="8"/>
  <c r="TNC1331" i="8"/>
  <c r="TLX1331" i="8"/>
  <c r="TLW1331" i="8"/>
  <c r="TKR1331" i="8"/>
  <c r="TKQ1331" i="8"/>
  <c r="TJL1331" i="8"/>
  <c r="TJK1331" i="8"/>
  <c r="TIF1331" i="8"/>
  <c r="TIE1331" i="8"/>
  <c r="TGZ1331" i="8"/>
  <c r="TGY1331" i="8"/>
  <c r="TFT1331" i="8"/>
  <c r="TFS1331" i="8"/>
  <c r="TEN1331" i="8"/>
  <c r="TEM1331" i="8"/>
  <c r="TDH1331" i="8"/>
  <c r="TDG1331" i="8"/>
  <c r="TCB1331" i="8"/>
  <c r="TCA1331" i="8"/>
  <c r="TAV1331" i="8"/>
  <c r="TAU1331" i="8"/>
  <c r="SZP1331" i="8"/>
  <c r="SZO1331" i="8"/>
  <c r="SYJ1331" i="8"/>
  <c r="SYI1331" i="8"/>
  <c r="SXD1331" i="8"/>
  <c r="SXC1331" i="8"/>
  <c r="SVX1331" i="8"/>
  <c r="SVW1331" i="8"/>
  <c r="SUR1331" i="8"/>
  <c r="SUQ1331" i="8"/>
  <c r="STL1331" i="8"/>
  <c r="STK1331" i="8"/>
  <c r="SSF1331" i="8"/>
  <c r="SSE1331" i="8"/>
  <c r="SQZ1331" i="8"/>
  <c r="SQY1331" i="8"/>
  <c r="SPT1331" i="8"/>
  <c r="SPS1331" i="8"/>
  <c r="SON1331" i="8"/>
  <c r="SOM1331" i="8"/>
  <c r="SNH1331" i="8"/>
  <c r="SNG1331" i="8"/>
  <c r="SMB1331" i="8"/>
  <c r="SMA1331" i="8"/>
  <c r="SKV1331" i="8"/>
  <c r="SKU1331" i="8"/>
  <c r="SJP1331" i="8"/>
  <c r="SJO1331" i="8"/>
  <c r="SIJ1331" i="8"/>
  <c r="SII1331" i="8"/>
  <c r="SHD1331" i="8"/>
  <c r="SHC1331" i="8"/>
  <c r="SFX1331" i="8"/>
  <c r="SFW1331" i="8"/>
  <c r="SER1331" i="8"/>
  <c r="SEQ1331" i="8"/>
  <c r="SDL1331" i="8"/>
  <c r="SDK1331" i="8"/>
  <c r="SCF1331" i="8"/>
  <c r="SCE1331" i="8"/>
  <c r="SAZ1331" i="8"/>
  <c r="SAY1331" i="8"/>
  <c r="RZT1331" i="8"/>
  <c r="RZS1331" i="8"/>
  <c r="RYN1331" i="8"/>
  <c r="RYM1331" i="8"/>
  <c r="RXH1331" i="8"/>
  <c r="RXG1331" i="8"/>
  <c r="RWB1331" i="8"/>
  <c r="RWA1331" i="8"/>
  <c r="RUV1331" i="8"/>
  <c r="RUU1331" i="8"/>
  <c r="RTP1331" i="8"/>
  <c r="RTO1331" i="8"/>
  <c r="RSJ1331" i="8"/>
  <c r="RSI1331" i="8"/>
  <c r="RRD1331" i="8"/>
  <c r="RRC1331" i="8"/>
  <c r="RPX1331" i="8"/>
  <c r="RPW1331" i="8"/>
  <c r="ROR1331" i="8"/>
  <c r="ROQ1331" i="8"/>
  <c r="RNL1331" i="8"/>
  <c r="RNK1331" i="8"/>
  <c r="RMF1331" i="8"/>
  <c r="RME1331" i="8"/>
  <c r="RKZ1331" i="8"/>
  <c r="RKY1331" i="8"/>
  <c r="RJT1331" i="8"/>
  <c r="RJS1331" i="8"/>
  <c r="RIN1331" i="8"/>
  <c r="RIM1331" i="8"/>
  <c r="RHH1331" i="8"/>
  <c r="RHG1331" i="8"/>
  <c r="RGB1331" i="8"/>
  <c r="RGA1331" i="8"/>
  <c r="REV1331" i="8"/>
  <c r="REU1331" i="8"/>
  <c r="RDP1331" i="8"/>
  <c r="RDO1331" i="8"/>
  <c r="RCJ1331" i="8"/>
  <c r="RCI1331" i="8"/>
  <c r="RBD1331" i="8"/>
  <c r="RBC1331" i="8"/>
  <c r="QZX1331" i="8"/>
  <c r="QZW1331" i="8"/>
  <c r="QYR1331" i="8"/>
  <c r="QYQ1331" i="8"/>
  <c r="QXL1331" i="8"/>
  <c r="QXK1331" i="8"/>
  <c r="QWF1331" i="8"/>
  <c r="QWE1331" i="8"/>
  <c r="QUZ1331" i="8"/>
  <c r="QUY1331" i="8"/>
  <c r="QTT1331" i="8"/>
  <c r="QTS1331" i="8"/>
  <c r="QSN1331" i="8"/>
  <c r="QSM1331" i="8"/>
  <c r="QRH1331" i="8"/>
  <c r="QRG1331" i="8"/>
  <c r="QQB1331" i="8"/>
  <c r="QQA1331" i="8"/>
  <c r="QOV1331" i="8"/>
  <c r="QOU1331" i="8"/>
  <c r="QNP1331" i="8"/>
  <c r="QNO1331" i="8"/>
  <c r="QMJ1331" i="8"/>
  <c r="QMI1331" i="8"/>
  <c r="QLD1331" i="8"/>
  <c r="QLC1331" i="8"/>
  <c r="QJX1331" i="8"/>
  <c r="QJW1331" i="8"/>
  <c r="QIR1331" i="8"/>
  <c r="QIQ1331" i="8"/>
  <c r="QHL1331" i="8"/>
  <c r="QHK1331" i="8"/>
  <c r="QGF1331" i="8"/>
  <c r="QGE1331" i="8"/>
  <c r="QEZ1331" i="8"/>
  <c r="QEY1331" i="8"/>
  <c r="QDT1331" i="8"/>
  <c r="QDS1331" i="8"/>
  <c r="QCN1331" i="8"/>
  <c r="QCM1331" i="8"/>
  <c r="QBH1331" i="8"/>
  <c r="QBG1331" i="8"/>
  <c r="QAB1331" i="8"/>
  <c r="QAA1331" i="8"/>
  <c r="PYV1331" i="8"/>
  <c r="PYU1331" i="8"/>
  <c r="PXP1331" i="8"/>
  <c r="PXO1331" i="8"/>
  <c r="PWJ1331" i="8"/>
  <c r="PWI1331" i="8"/>
  <c r="PVD1331" i="8"/>
  <c r="PVC1331" i="8"/>
  <c r="PTX1331" i="8"/>
  <c r="PTW1331" i="8"/>
  <c r="PSR1331" i="8"/>
  <c r="PSQ1331" i="8"/>
  <c r="PRL1331" i="8"/>
  <c r="PRK1331" i="8"/>
  <c r="PQF1331" i="8"/>
  <c r="PQE1331" i="8"/>
  <c r="POZ1331" i="8"/>
  <c r="POY1331" i="8"/>
  <c r="PNT1331" i="8"/>
  <c r="PNS1331" i="8"/>
  <c r="PMN1331" i="8"/>
  <c r="PMM1331" i="8"/>
  <c r="PLH1331" i="8"/>
  <c r="PLG1331" i="8"/>
  <c r="PKB1331" i="8"/>
  <c r="PKA1331" i="8"/>
  <c r="PIV1331" i="8"/>
  <c r="PIU1331" i="8"/>
  <c r="PHP1331" i="8"/>
  <c r="PHO1331" i="8"/>
  <c r="PGJ1331" i="8"/>
  <c r="PGI1331" i="8"/>
  <c r="PFD1331" i="8"/>
  <c r="PFC1331" i="8"/>
  <c r="PDX1331" i="8"/>
  <c r="PDW1331" i="8"/>
  <c r="PCR1331" i="8"/>
  <c r="PCQ1331" i="8"/>
  <c r="PBL1331" i="8"/>
  <c r="PBK1331" i="8"/>
  <c r="PAF1331" i="8"/>
  <c r="PAE1331" i="8"/>
  <c r="OYZ1331" i="8"/>
  <c r="OYY1331" i="8"/>
  <c r="OXT1331" i="8"/>
  <c r="OXS1331" i="8"/>
  <c r="OWN1331" i="8"/>
  <c r="OWM1331" i="8"/>
  <c r="OVH1331" i="8"/>
  <c r="OVG1331" i="8"/>
  <c r="OUB1331" i="8"/>
  <c r="OUA1331" i="8"/>
  <c r="OSV1331" i="8"/>
  <c r="OSU1331" i="8"/>
  <c r="ORP1331" i="8"/>
  <c r="ORO1331" i="8"/>
  <c r="OQJ1331" i="8"/>
  <c r="OQI1331" i="8"/>
  <c r="OPD1331" i="8"/>
  <c r="OPC1331" i="8"/>
  <c r="ONX1331" i="8"/>
  <c r="ONW1331" i="8"/>
  <c r="OMR1331" i="8"/>
  <c r="OMQ1331" i="8"/>
  <c r="OLL1331" i="8"/>
  <c r="OLK1331" i="8"/>
  <c r="OKF1331" i="8"/>
  <c r="OKE1331" i="8"/>
  <c r="OIZ1331" i="8"/>
  <c r="OIY1331" i="8"/>
  <c r="OHT1331" i="8"/>
  <c r="OHS1331" i="8"/>
  <c r="OGN1331" i="8"/>
  <c r="OGM1331" i="8"/>
  <c r="OFH1331" i="8"/>
  <c r="OFG1331" i="8"/>
  <c r="OEB1331" i="8"/>
  <c r="OEA1331" i="8"/>
  <c r="OCV1331" i="8"/>
  <c r="OCU1331" i="8"/>
  <c r="OBP1331" i="8"/>
  <c r="OBO1331" i="8"/>
  <c r="OAJ1331" i="8"/>
  <c r="OAI1331" i="8"/>
  <c r="NZD1331" i="8"/>
  <c r="NZC1331" i="8"/>
  <c r="NXX1331" i="8"/>
  <c r="NXW1331" i="8"/>
  <c r="NWR1331" i="8"/>
  <c r="NWQ1331" i="8"/>
  <c r="NVL1331" i="8"/>
  <c r="NVK1331" i="8"/>
  <c r="NUF1331" i="8"/>
  <c r="NUE1331" i="8"/>
  <c r="NSZ1331" i="8"/>
  <c r="NSY1331" i="8"/>
  <c r="NRT1331" i="8"/>
  <c r="NRS1331" i="8"/>
  <c r="NQN1331" i="8"/>
  <c r="NQM1331" i="8"/>
  <c r="NPH1331" i="8"/>
  <c r="NPG1331" i="8"/>
  <c r="NOB1331" i="8"/>
  <c r="NOA1331" i="8"/>
  <c r="NMV1331" i="8"/>
  <c r="NMU1331" i="8"/>
  <c r="NLP1331" i="8"/>
  <c r="NLO1331" i="8"/>
  <c r="NKJ1331" i="8"/>
  <c r="NKI1331" i="8"/>
  <c r="NJD1331" i="8"/>
  <c r="NJC1331" i="8"/>
  <c r="NHX1331" i="8"/>
  <c r="NHW1331" i="8"/>
  <c r="NGR1331" i="8"/>
  <c r="NGQ1331" i="8"/>
  <c r="NFL1331" i="8"/>
  <c r="NFK1331" i="8"/>
  <c r="NEF1331" i="8"/>
  <c r="NEE1331" i="8"/>
  <c r="NCZ1331" i="8"/>
  <c r="NCY1331" i="8"/>
  <c r="NBT1331" i="8"/>
  <c r="NBS1331" i="8"/>
  <c r="NAN1331" i="8"/>
  <c r="NAM1331" i="8"/>
  <c r="MZH1331" i="8"/>
  <c r="MZG1331" i="8"/>
  <c r="MYB1331" i="8"/>
  <c r="MYA1331" i="8"/>
  <c r="MWV1331" i="8"/>
  <c r="MWU1331" i="8"/>
  <c r="MVP1331" i="8"/>
  <c r="MVO1331" i="8"/>
  <c r="MUJ1331" i="8"/>
  <c r="MUI1331" i="8"/>
  <c r="MTD1331" i="8"/>
  <c r="MTC1331" i="8"/>
  <c r="MRX1331" i="8"/>
  <c r="MRW1331" i="8"/>
  <c r="MQR1331" i="8"/>
  <c r="MQQ1331" i="8"/>
  <c r="MPL1331" i="8"/>
  <c r="MPK1331" i="8"/>
  <c r="MOF1331" i="8"/>
  <c r="MOE1331" i="8"/>
  <c r="MMZ1331" i="8"/>
  <c r="MMY1331" i="8"/>
  <c r="MLT1331" i="8"/>
  <c r="MLS1331" i="8"/>
  <c r="MKN1331" i="8"/>
  <c r="MKM1331" i="8"/>
  <c r="MJH1331" i="8"/>
  <c r="MJG1331" i="8"/>
  <c r="MIB1331" i="8"/>
  <c r="MIA1331" i="8"/>
  <c r="MGV1331" i="8"/>
  <c r="MGU1331" i="8"/>
  <c r="MFP1331" i="8"/>
  <c r="MFO1331" i="8"/>
  <c r="MEJ1331" i="8"/>
  <c r="MEI1331" i="8"/>
  <c r="MDD1331" i="8"/>
  <c r="MDC1331" i="8"/>
  <c r="MBX1331" i="8"/>
  <c r="MBW1331" i="8"/>
  <c r="MAR1331" i="8"/>
  <c r="MAQ1331" i="8"/>
  <c r="LZL1331" i="8"/>
  <c r="LZK1331" i="8"/>
  <c r="LYF1331" i="8"/>
  <c r="LYE1331" i="8"/>
  <c r="LWZ1331" i="8"/>
  <c r="LWY1331" i="8"/>
  <c r="LVT1331" i="8"/>
  <c r="LVS1331" i="8"/>
  <c r="LUN1331" i="8"/>
  <c r="LUM1331" i="8"/>
  <c r="LTH1331" i="8"/>
  <c r="LTG1331" i="8"/>
  <c r="LSB1331" i="8"/>
  <c r="LSA1331" i="8"/>
  <c r="LQV1331" i="8"/>
  <c r="LQU1331" i="8"/>
  <c r="LPP1331" i="8"/>
  <c r="LPO1331" i="8"/>
  <c r="LOJ1331" i="8"/>
  <c r="LOI1331" i="8"/>
  <c r="LND1331" i="8"/>
  <c r="LNC1331" i="8"/>
  <c r="LLX1331" i="8"/>
  <c r="LLW1331" i="8"/>
  <c r="LKR1331" i="8"/>
  <c r="LKQ1331" i="8"/>
  <c r="LJL1331" i="8"/>
  <c r="LJK1331" i="8"/>
  <c r="LIF1331" i="8"/>
  <c r="LIE1331" i="8"/>
  <c r="LGZ1331" i="8"/>
  <c r="LGY1331" i="8"/>
  <c r="LFT1331" i="8"/>
  <c r="LFS1331" i="8"/>
  <c r="LEN1331" i="8"/>
  <c r="LEM1331" i="8"/>
  <c r="LDH1331" i="8"/>
  <c r="LDG1331" i="8"/>
  <c r="LCB1331" i="8"/>
  <c r="LCA1331" i="8"/>
  <c r="LAV1331" i="8"/>
  <c r="LAU1331" i="8"/>
  <c r="KZP1331" i="8"/>
  <c r="KZO1331" i="8"/>
  <c r="KYJ1331" i="8"/>
  <c r="KYI1331" i="8"/>
  <c r="KXD1331" i="8"/>
  <c r="KXC1331" i="8"/>
  <c r="KVX1331" i="8"/>
  <c r="KVW1331" i="8"/>
  <c r="KUR1331" i="8"/>
  <c r="KUQ1331" i="8"/>
  <c r="KTL1331" i="8"/>
  <c r="KTK1331" i="8"/>
  <c r="KSF1331" i="8"/>
  <c r="KSE1331" i="8"/>
  <c r="KQZ1331" i="8"/>
  <c r="KQY1331" i="8"/>
  <c r="KPT1331" i="8"/>
  <c r="KPS1331" i="8"/>
  <c r="KON1331" i="8"/>
  <c r="KOM1331" i="8"/>
  <c r="KNH1331" i="8"/>
  <c r="KNG1331" i="8"/>
  <c r="KMB1331" i="8"/>
  <c r="KMA1331" i="8"/>
  <c r="KKV1331" i="8"/>
  <c r="KKU1331" i="8"/>
  <c r="KJP1331" i="8"/>
  <c r="KJO1331" i="8"/>
  <c r="KIJ1331" i="8"/>
  <c r="KII1331" i="8"/>
  <c r="KHD1331" i="8"/>
  <c r="KHC1331" i="8"/>
  <c r="KFX1331" i="8"/>
  <c r="KFW1331" i="8"/>
  <c r="KER1331" i="8"/>
  <c r="KEQ1331" i="8"/>
  <c r="KDL1331" i="8"/>
  <c r="KDK1331" i="8"/>
  <c r="KCF1331" i="8"/>
  <c r="KCE1331" i="8"/>
  <c r="KAZ1331" i="8"/>
  <c r="KAY1331" i="8"/>
  <c r="JZT1331" i="8"/>
  <c r="JZS1331" i="8"/>
  <c r="JYN1331" i="8"/>
  <c r="JYM1331" i="8"/>
  <c r="JXH1331" i="8"/>
  <c r="JXG1331" i="8"/>
  <c r="JWB1331" i="8"/>
  <c r="JWA1331" i="8"/>
  <c r="JUV1331" i="8"/>
  <c r="JUU1331" i="8"/>
  <c r="JTP1331" i="8"/>
  <c r="JTO1331" i="8"/>
  <c r="JSJ1331" i="8"/>
  <c r="JSI1331" i="8"/>
  <c r="JRD1331" i="8"/>
  <c r="JRC1331" i="8"/>
  <c r="JPX1331" i="8"/>
  <c r="JPW1331" i="8"/>
  <c r="JOR1331" i="8"/>
  <c r="JOQ1331" i="8"/>
  <c r="JNL1331" i="8"/>
  <c r="JNK1331" i="8"/>
  <c r="JMF1331" i="8"/>
  <c r="JME1331" i="8"/>
  <c r="JKZ1331" i="8"/>
  <c r="JKY1331" i="8"/>
  <c r="JJT1331" i="8"/>
  <c r="JJS1331" i="8"/>
  <c r="JIN1331" i="8"/>
  <c r="JIM1331" i="8"/>
  <c r="JHH1331" i="8"/>
  <c r="JHG1331" i="8"/>
  <c r="JGB1331" i="8"/>
  <c r="JGA1331" i="8"/>
  <c r="JEV1331" i="8"/>
  <c r="JEU1331" i="8"/>
  <c r="JDP1331" i="8"/>
  <c r="JDO1331" i="8"/>
  <c r="JCJ1331" i="8"/>
  <c r="JCI1331" i="8"/>
  <c r="JBD1331" i="8"/>
  <c r="JBC1331" i="8"/>
  <c r="IZX1331" i="8"/>
  <c r="IZW1331" i="8"/>
  <c r="IYR1331" i="8"/>
  <c r="IYQ1331" i="8"/>
  <c r="IXL1331" i="8"/>
  <c r="IXK1331" i="8"/>
  <c r="IWF1331" i="8"/>
  <c r="IWE1331" i="8"/>
  <c r="IUZ1331" i="8"/>
  <c r="IUY1331" i="8"/>
  <c r="ITT1331" i="8"/>
  <c r="ITS1331" i="8"/>
  <c r="ISN1331" i="8"/>
  <c r="ISM1331" i="8"/>
  <c r="IRH1331" i="8"/>
  <c r="IRG1331" i="8"/>
  <c r="IQB1331" i="8"/>
  <c r="IQA1331" i="8"/>
  <c r="IOV1331" i="8"/>
  <c r="IOU1331" i="8"/>
  <c r="INP1331" i="8"/>
  <c r="INO1331" i="8"/>
  <c r="IMJ1331" i="8"/>
  <c r="IMI1331" i="8"/>
  <c r="ILD1331" i="8"/>
  <c r="ILC1331" i="8"/>
  <c r="IJX1331" i="8"/>
  <c r="IJW1331" i="8"/>
  <c r="IIR1331" i="8"/>
  <c r="IIQ1331" i="8"/>
  <c r="IHL1331" i="8"/>
  <c r="IHK1331" i="8"/>
  <c r="IGF1331" i="8"/>
  <c r="IGE1331" i="8"/>
  <c r="IEZ1331" i="8"/>
  <c r="IEY1331" i="8"/>
  <c r="IDT1331" i="8"/>
  <c r="IDS1331" i="8"/>
  <c r="ICN1331" i="8"/>
  <c r="ICM1331" i="8"/>
  <c r="IBH1331" i="8"/>
  <c r="IBG1331" i="8"/>
  <c r="IAB1331" i="8"/>
  <c r="IAA1331" i="8"/>
  <c r="HYV1331" i="8"/>
  <c r="HYU1331" i="8"/>
  <c r="HXP1331" i="8"/>
  <c r="HXO1331" i="8"/>
  <c r="HWJ1331" i="8"/>
  <c r="HWI1331" i="8"/>
  <c r="HVD1331" i="8"/>
  <c r="HVC1331" i="8"/>
  <c r="HTX1331" i="8"/>
  <c r="HTW1331" i="8"/>
  <c r="HSR1331" i="8"/>
  <c r="HSQ1331" i="8"/>
  <c r="HRL1331" i="8"/>
  <c r="HRK1331" i="8"/>
  <c r="HQF1331" i="8"/>
  <c r="HQE1331" i="8"/>
  <c r="HOZ1331" i="8"/>
  <c r="HOY1331" i="8"/>
  <c r="HNT1331" i="8"/>
  <c r="HNS1331" i="8"/>
  <c r="HMN1331" i="8"/>
  <c r="HMM1331" i="8"/>
  <c r="HLH1331" i="8"/>
  <c r="HLG1331" i="8"/>
  <c r="HKB1331" i="8"/>
  <c r="HKA1331" i="8"/>
  <c r="HIV1331" i="8"/>
  <c r="HIU1331" i="8"/>
  <c r="HHP1331" i="8"/>
  <c r="HHO1331" i="8"/>
  <c r="HGJ1331" i="8"/>
  <c r="HGI1331" i="8"/>
  <c r="HFD1331" i="8"/>
  <c r="HFC1331" i="8"/>
  <c r="HDX1331" i="8"/>
  <c r="HDW1331" i="8"/>
  <c r="HCR1331" i="8"/>
  <c r="HCQ1331" i="8"/>
  <c r="HBL1331" i="8"/>
  <c r="HBK1331" i="8"/>
  <c r="HAF1331" i="8"/>
  <c r="HAE1331" i="8"/>
  <c r="GYZ1331" i="8"/>
  <c r="GYY1331" i="8"/>
  <c r="GXT1331" i="8"/>
  <c r="GXS1331" i="8"/>
  <c r="GWN1331" i="8"/>
  <c r="GWM1331" i="8"/>
  <c r="GVH1331" i="8"/>
  <c r="GVG1331" i="8"/>
  <c r="GUB1331" i="8"/>
  <c r="GUA1331" i="8"/>
  <c r="GSV1331" i="8"/>
  <c r="GSU1331" i="8"/>
  <c r="GRP1331" i="8"/>
  <c r="GRO1331" i="8"/>
  <c r="GQJ1331" i="8"/>
  <c r="GQI1331" i="8"/>
  <c r="GPD1331" i="8"/>
  <c r="GPC1331" i="8"/>
  <c r="GNX1331" i="8"/>
  <c r="GNW1331" i="8"/>
  <c r="GMR1331" i="8"/>
  <c r="GMQ1331" i="8"/>
  <c r="GLL1331" i="8"/>
  <c r="GLK1331" i="8"/>
  <c r="GKF1331" i="8"/>
  <c r="GKE1331" i="8"/>
  <c r="GIZ1331" i="8"/>
  <c r="GIY1331" i="8"/>
  <c r="GHT1331" i="8"/>
  <c r="GHS1331" i="8"/>
  <c r="GGN1331" i="8"/>
  <c r="GGM1331" i="8"/>
  <c r="GFH1331" i="8"/>
  <c r="GFG1331" i="8"/>
  <c r="GEB1331" i="8"/>
  <c r="GEA1331" i="8"/>
  <c r="GCV1331" i="8"/>
  <c r="GCU1331" i="8"/>
  <c r="GBP1331" i="8"/>
  <c r="GBO1331" i="8"/>
  <c r="GAJ1331" i="8"/>
  <c r="GAI1331" i="8"/>
  <c r="FZD1331" i="8"/>
  <c r="FZC1331" i="8"/>
  <c r="FXX1331" i="8"/>
  <c r="FXW1331" i="8"/>
  <c r="FWR1331" i="8"/>
  <c r="FWQ1331" i="8"/>
  <c r="FVL1331" i="8"/>
  <c r="FVK1331" i="8"/>
  <c r="FUF1331" i="8"/>
  <c r="FUE1331" i="8"/>
  <c r="FSZ1331" i="8"/>
  <c r="FSY1331" i="8"/>
  <c r="FRT1331" i="8"/>
  <c r="FRS1331" i="8"/>
  <c r="FQN1331" i="8"/>
  <c r="FQM1331" i="8"/>
  <c r="FPH1331" i="8"/>
  <c r="FPG1331" i="8"/>
  <c r="FOB1331" i="8"/>
  <c r="FOA1331" i="8"/>
  <c r="FMV1331" i="8"/>
  <c r="FMU1331" i="8"/>
  <c r="FLP1331" i="8"/>
  <c r="FLO1331" i="8"/>
  <c r="FJD1331" i="8"/>
  <c r="FJC1331" i="8"/>
  <c r="FGR1331" i="8"/>
  <c r="FGQ1331" i="8"/>
  <c r="FEF1331" i="8"/>
  <c r="FEE1331" i="8"/>
  <c r="FBT1331" i="8"/>
  <c r="FBS1331" i="8"/>
  <c r="EZH1331" i="8"/>
  <c r="EZG1331" i="8"/>
  <c r="EWV1331" i="8"/>
  <c r="EWU1331" i="8"/>
  <c r="EUJ1331" i="8"/>
  <c r="EUI1331" i="8"/>
  <c r="ERX1331" i="8"/>
  <c r="ERW1331" i="8"/>
  <c r="EPL1331" i="8"/>
  <c r="EPK1331" i="8"/>
  <c r="EMZ1331" i="8"/>
  <c r="EMY1331" i="8"/>
  <c r="EKN1331" i="8"/>
  <c r="EKM1331" i="8"/>
  <c r="EIB1331" i="8"/>
  <c r="EIA1331" i="8"/>
  <c r="EFP1331" i="8"/>
  <c r="EFO1331" i="8"/>
  <c r="EDD1331" i="8"/>
  <c r="EDC1331" i="8"/>
  <c r="EAR1331" i="8"/>
  <c r="EAQ1331" i="8"/>
  <c r="DYF1331" i="8"/>
  <c r="DYE1331" i="8"/>
  <c r="DVT1331" i="8"/>
  <c r="DVS1331" i="8"/>
  <c r="DTH1331" i="8"/>
  <c r="DTG1331" i="8"/>
  <c r="DQV1331" i="8"/>
  <c r="DQU1331" i="8"/>
  <c r="DOJ1331" i="8"/>
  <c r="DOI1331" i="8"/>
  <c r="DLX1331" i="8"/>
  <c r="DLW1331" i="8"/>
  <c r="DJL1331" i="8"/>
  <c r="DJK1331" i="8"/>
  <c r="DGZ1331" i="8"/>
  <c r="DGY1331" i="8"/>
  <c r="DEN1331" i="8"/>
  <c r="DEM1331" i="8"/>
  <c r="DCB1331" i="8"/>
  <c r="DCA1331" i="8"/>
  <c r="CZP1331" i="8"/>
  <c r="CZO1331" i="8"/>
  <c r="XEX1331" i="8"/>
  <c r="XDR1331" i="8"/>
  <c r="XCL1331" i="8"/>
  <c r="XBF1331" i="8"/>
  <c r="WZZ1331" i="8"/>
  <c r="WYT1331" i="8"/>
  <c r="WXN1331" i="8"/>
  <c r="WWH1331" i="8"/>
  <c r="WVB1331" i="8"/>
  <c r="WTV1331" i="8"/>
  <c r="WSP1331" i="8"/>
  <c r="WRJ1331" i="8"/>
  <c r="WQD1331" i="8"/>
  <c r="WOX1331" i="8"/>
  <c r="WNR1331" i="8"/>
  <c r="WML1331" i="8"/>
  <c r="WLF1331" i="8"/>
  <c r="WJZ1331" i="8"/>
  <c r="WIT1331" i="8"/>
  <c r="WHN1331" i="8"/>
  <c r="WGH1331" i="8"/>
  <c r="WFB1331" i="8"/>
  <c r="WDV1331" i="8"/>
  <c r="WCP1331" i="8"/>
  <c r="WBJ1331" i="8"/>
  <c r="WAD1331" i="8"/>
  <c r="VYX1331" i="8"/>
  <c r="VXR1331" i="8"/>
  <c r="VWL1331" i="8"/>
  <c r="VVF1331" i="8"/>
  <c r="VTZ1331" i="8"/>
  <c r="VST1331" i="8"/>
  <c r="VRN1331" i="8"/>
  <c r="VQH1331" i="8"/>
  <c r="VPB1331" i="8"/>
  <c r="VNV1331" i="8"/>
  <c r="VMP1331" i="8"/>
  <c r="VLJ1331" i="8"/>
  <c r="VKD1331" i="8"/>
  <c r="VIX1331" i="8"/>
  <c r="VHR1331" i="8"/>
  <c r="VGL1331" i="8"/>
  <c r="VFF1331" i="8"/>
  <c r="VDZ1331" i="8"/>
  <c r="VCT1331" i="8"/>
  <c r="VBN1331" i="8"/>
  <c r="VAH1331" i="8"/>
  <c r="UZB1331" i="8"/>
  <c r="UXV1331" i="8"/>
  <c r="UWP1331" i="8"/>
  <c r="UVJ1331" i="8"/>
  <c r="UUD1331" i="8"/>
  <c r="USX1331" i="8"/>
  <c r="URR1331" i="8"/>
  <c r="UQL1331" i="8"/>
  <c r="UPF1331" i="8"/>
  <c r="UNZ1331" i="8"/>
  <c r="UMT1331" i="8"/>
  <c r="ULN1331" i="8"/>
  <c r="UKH1331" i="8"/>
  <c r="UJB1331" i="8"/>
  <c r="UHV1331" i="8"/>
  <c r="UGP1331" i="8"/>
  <c r="UFJ1331" i="8"/>
  <c r="UED1331" i="8"/>
  <c r="UCX1331" i="8"/>
  <c r="UBR1331" i="8"/>
  <c r="UAL1331" i="8"/>
  <c r="TZF1331" i="8"/>
  <c r="TXZ1331" i="8"/>
  <c r="TWT1331" i="8"/>
  <c r="TVN1331" i="8"/>
  <c r="TUH1331" i="8"/>
  <c r="TTB1331" i="8"/>
  <c r="TRV1331" i="8"/>
  <c r="TQP1331" i="8"/>
  <c r="TPJ1331" i="8"/>
  <c r="TOD1331" i="8"/>
  <c r="TMX1331" i="8"/>
  <c r="TLR1331" i="8"/>
  <c r="TKL1331" i="8"/>
  <c r="TJF1331" i="8"/>
  <c r="THZ1331" i="8"/>
  <c r="TGT1331" i="8"/>
  <c r="TFN1331" i="8"/>
  <c r="TEH1331" i="8"/>
  <c r="TDB1331" i="8"/>
  <c r="TBV1331" i="8"/>
  <c r="TAP1331" i="8"/>
  <c r="SZJ1331" i="8"/>
  <c r="SYD1331" i="8"/>
  <c r="SWX1331" i="8"/>
  <c r="SVR1331" i="8"/>
  <c r="SUL1331" i="8"/>
  <c r="STF1331" i="8"/>
  <c r="SRZ1331" i="8"/>
  <c r="SQT1331" i="8"/>
  <c r="SPN1331" i="8"/>
  <c r="SOH1331" i="8"/>
  <c r="SNB1331" i="8"/>
  <c r="SLV1331" i="8"/>
  <c r="SKP1331" i="8"/>
  <c r="SJJ1331" i="8"/>
  <c r="SID1331" i="8"/>
  <c r="SGX1331" i="8"/>
  <c r="SFR1331" i="8"/>
  <c r="SEL1331" i="8"/>
  <c r="SDF1331" i="8"/>
  <c r="SBZ1331" i="8"/>
  <c r="SAT1331" i="8"/>
  <c r="RZN1331" i="8"/>
  <c r="RYH1331" i="8"/>
  <c r="RXB1331" i="8"/>
  <c r="RVV1331" i="8"/>
  <c r="RUP1331" i="8"/>
  <c r="RTJ1331" i="8"/>
  <c r="RSD1331" i="8"/>
  <c r="RQX1331" i="8"/>
  <c r="RPR1331" i="8"/>
  <c r="ROL1331" i="8"/>
  <c r="RNF1331" i="8"/>
  <c r="RLZ1331" i="8"/>
  <c r="RKT1331" i="8"/>
  <c r="RJN1331" i="8"/>
  <c r="RIH1331" i="8"/>
  <c r="RHB1331" i="8"/>
  <c r="RFV1331" i="8"/>
  <c r="REP1331" i="8"/>
  <c r="RDJ1331" i="8"/>
  <c r="RCD1331" i="8"/>
  <c r="RAX1331" i="8"/>
  <c r="QZR1331" i="8"/>
  <c r="QYL1331" i="8"/>
  <c r="QXF1331" i="8"/>
  <c r="QVZ1331" i="8"/>
  <c r="QUT1331" i="8"/>
  <c r="QTN1331" i="8"/>
  <c r="QSH1331" i="8"/>
  <c r="QRB1331" i="8"/>
  <c r="QPV1331" i="8"/>
  <c r="QOP1331" i="8"/>
  <c r="QNJ1331" i="8"/>
  <c r="QMD1331" i="8"/>
  <c r="QKX1331" i="8"/>
  <c r="QJR1331" i="8"/>
  <c r="QIL1331" i="8"/>
  <c r="QHF1331" i="8"/>
  <c r="QFZ1331" i="8"/>
  <c r="QET1331" i="8"/>
  <c r="QDN1331" i="8"/>
  <c r="QCH1331" i="8"/>
  <c r="QBB1331" i="8"/>
  <c r="PZV1331" i="8"/>
  <c r="PYP1331" i="8"/>
  <c r="PXJ1331" i="8"/>
  <c r="PWD1331" i="8"/>
  <c r="PUX1331" i="8"/>
  <c r="PTR1331" i="8"/>
  <c r="PSL1331" i="8"/>
  <c r="PRF1331" i="8"/>
  <c r="PPZ1331" i="8"/>
  <c r="POT1331" i="8"/>
  <c r="PNN1331" i="8"/>
  <c r="PMH1331" i="8"/>
  <c r="PLB1331" i="8"/>
  <c r="PJV1331" i="8"/>
  <c r="PIP1331" i="8"/>
  <c r="PHJ1331" i="8"/>
  <c r="PGD1331" i="8"/>
  <c r="PEX1331" i="8"/>
  <c r="PDR1331" i="8"/>
  <c r="PCL1331" i="8"/>
  <c r="PBF1331" i="8"/>
  <c r="OZZ1331" i="8"/>
  <c r="OYT1331" i="8"/>
  <c r="OXN1331" i="8"/>
  <c r="OWH1331" i="8"/>
  <c r="OVB1331" i="8"/>
  <c r="OTV1331" i="8"/>
  <c r="OSP1331" i="8"/>
  <c r="ORJ1331" i="8"/>
  <c r="OQD1331" i="8"/>
  <c r="OOX1331" i="8"/>
  <c r="ONR1331" i="8"/>
  <c r="OML1331" i="8"/>
  <c r="OLF1331" i="8"/>
  <c r="OJZ1331" i="8"/>
  <c r="OIT1331" i="8"/>
  <c r="OHN1331" i="8"/>
  <c r="OGH1331" i="8"/>
  <c r="OFB1331" i="8"/>
  <c r="ODV1331" i="8"/>
  <c r="OCP1331" i="8"/>
  <c r="OBJ1331" i="8"/>
  <c r="OAD1331" i="8"/>
  <c r="NYX1331" i="8"/>
  <c r="NXR1331" i="8"/>
  <c r="NWL1331" i="8"/>
  <c r="NVF1331" i="8"/>
  <c r="NTZ1331" i="8"/>
  <c r="NST1331" i="8"/>
  <c r="NRN1331" i="8"/>
  <c r="NQH1331" i="8"/>
  <c r="NPB1331" i="8"/>
  <c r="NNV1331" i="8"/>
  <c r="NMP1331" i="8"/>
  <c r="NLJ1331" i="8"/>
  <c r="NKD1331" i="8"/>
  <c r="NIX1331" i="8"/>
  <c r="NHR1331" i="8"/>
  <c r="NGL1331" i="8"/>
  <c r="NFF1331" i="8"/>
  <c r="NDZ1331" i="8"/>
  <c r="NCT1331" i="8"/>
  <c r="NBN1331" i="8"/>
  <c r="NAH1331" i="8"/>
  <c r="MZB1331" i="8"/>
  <c r="MXV1331" i="8"/>
  <c r="MWP1331" i="8"/>
  <c r="MVJ1331" i="8"/>
  <c r="MUD1331" i="8"/>
  <c r="MSX1331" i="8"/>
  <c r="MRR1331" i="8"/>
  <c r="MQL1331" i="8"/>
  <c r="MPF1331" i="8"/>
  <c r="MNZ1331" i="8"/>
  <c r="MMT1331" i="8"/>
  <c r="MLN1331" i="8"/>
  <c r="MKH1331" i="8"/>
  <c r="MJB1331" i="8"/>
  <c r="MHV1331" i="8"/>
  <c r="MGP1331" i="8"/>
  <c r="MFJ1331" i="8"/>
  <c r="MED1331" i="8"/>
  <c r="MCX1331" i="8"/>
  <c r="MBR1331" i="8"/>
  <c r="MAL1331" i="8"/>
  <c r="LZF1331" i="8"/>
  <c r="LXZ1331" i="8"/>
  <c r="LWT1331" i="8"/>
  <c r="LVN1331" i="8"/>
  <c r="LUH1331" i="8"/>
  <c r="LTB1331" i="8"/>
  <c r="LRV1331" i="8"/>
  <c r="LQP1331" i="8"/>
  <c r="LPJ1331" i="8"/>
  <c r="LOD1331" i="8"/>
  <c r="LMX1331" i="8"/>
  <c r="LLR1331" i="8"/>
  <c r="LKL1331" i="8"/>
  <c r="LJF1331" i="8"/>
  <c r="LHZ1331" i="8"/>
  <c r="LGT1331" i="8"/>
  <c r="LFN1331" i="8"/>
  <c r="LEH1331" i="8"/>
  <c r="LDB1331" i="8"/>
  <c r="LBV1331" i="8"/>
  <c r="LAP1331" i="8"/>
  <c r="KZJ1331" i="8"/>
  <c r="KYD1331" i="8"/>
  <c r="KWX1331" i="8"/>
  <c r="KVR1331" i="8"/>
  <c r="KUL1331" i="8"/>
  <c r="KTF1331" i="8"/>
  <c r="KRZ1331" i="8"/>
  <c r="KQT1331" i="8"/>
  <c r="KPN1331" i="8"/>
  <c r="KOH1331" i="8"/>
  <c r="KNB1331" i="8"/>
  <c r="KLV1331" i="8"/>
  <c r="KKP1331" i="8"/>
  <c r="KJJ1331" i="8"/>
  <c r="KID1331" i="8"/>
  <c r="KGX1331" i="8"/>
  <c r="KFR1331" i="8"/>
  <c r="KEL1331" i="8"/>
  <c r="KDF1331" i="8"/>
  <c r="KBZ1331" i="8"/>
  <c r="KAT1331" i="8"/>
  <c r="JZN1331" i="8"/>
  <c r="JYH1331" i="8"/>
  <c r="JXB1331" i="8"/>
  <c r="JVV1331" i="8"/>
  <c r="JUP1331" i="8"/>
  <c r="JTJ1331" i="8"/>
  <c r="JSD1331" i="8"/>
  <c r="JQX1331" i="8"/>
  <c r="JPR1331" i="8"/>
  <c r="JOL1331" i="8"/>
  <c r="JNF1331" i="8"/>
  <c r="JLZ1331" i="8"/>
  <c r="JKT1331" i="8"/>
  <c r="JJN1331" i="8"/>
  <c r="JIH1331" i="8"/>
  <c r="JHB1331" i="8"/>
  <c r="JFV1331" i="8"/>
  <c r="JEP1331" i="8"/>
  <c r="JDJ1331" i="8"/>
  <c r="JCD1331" i="8"/>
  <c r="JAX1331" i="8"/>
  <c r="IZR1331" i="8"/>
  <c r="IYL1331" i="8"/>
  <c r="IXF1331" i="8"/>
  <c r="IVZ1331" i="8"/>
  <c r="IUT1331" i="8"/>
  <c r="ITN1331" i="8"/>
  <c r="ISH1331" i="8"/>
  <c r="IRB1331" i="8"/>
  <c r="IPV1331" i="8"/>
  <c r="IOP1331" i="8"/>
  <c r="INJ1331" i="8"/>
  <c r="IMD1331" i="8"/>
  <c r="IKX1331" i="8"/>
  <c r="IJR1331" i="8"/>
  <c r="IIL1331" i="8"/>
  <c r="IHF1331" i="8"/>
  <c r="IFZ1331" i="8"/>
  <c r="IET1331" i="8"/>
  <c r="IDN1331" i="8"/>
  <c r="ICH1331" i="8"/>
  <c r="IBB1331" i="8"/>
  <c r="HZV1331" i="8"/>
  <c r="HYP1331" i="8"/>
  <c r="HXJ1331" i="8"/>
  <c r="HWD1331" i="8"/>
  <c r="HUX1331" i="8"/>
  <c r="HTR1331" i="8"/>
  <c r="HSL1331" i="8"/>
  <c r="HRF1331" i="8"/>
  <c r="HPZ1331" i="8"/>
  <c r="HOT1331" i="8"/>
  <c r="HNN1331" i="8"/>
  <c r="HMH1331" i="8"/>
  <c r="HLB1331" i="8"/>
  <c r="HJV1331" i="8"/>
  <c r="HIP1331" i="8"/>
  <c r="HHJ1331" i="8"/>
  <c r="HGD1331" i="8"/>
  <c r="HEX1331" i="8"/>
  <c r="HDR1331" i="8"/>
  <c r="HCL1331" i="8"/>
  <c r="HBF1331" i="8"/>
  <c r="GZZ1331" i="8"/>
  <c r="GYT1331" i="8"/>
  <c r="GXN1331" i="8"/>
  <c r="GWH1331" i="8"/>
  <c r="GVB1331" i="8"/>
  <c r="GTV1331" i="8"/>
  <c r="GSP1331" i="8"/>
  <c r="GRJ1331" i="8"/>
  <c r="GQD1331" i="8"/>
  <c r="GOX1331" i="8"/>
  <c r="GNR1331" i="8"/>
  <c r="GML1331" i="8"/>
  <c r="GLF1331" i="8"/>
  <c r="GJZ1331" i="8"/>
  <c r="GIT1331" i="8"/>
  <c r="GHN1331" i="8"/>
  <c r="GGH1331" i="8"/>
  <c r="GFB1331" i="8"/>
  <c r="GDV1331" i="8"/>
  <c r="GCP1331" i="8"/>
  <c r="GBJ1331" i="8"/>
  <c r="GAD1331" i="8"/>
  <c r="FYX1331" i="8"/>
  <c r="FXR1331" i="8"/>
  <c r="FWL1331" i="8"/>
  <c r="FVF1331" i="8"/>
  <c r="FTZ1331" i="8"/>
  <c r="FST1331" i="8"/>
  <c r="FRN1331" i="8"/>
  <c r="FQH1331" i="8"/>
  <c r="FPB1331" i="8"/>
  <c r="FNV1331" i="8"/>
  <c r="FMP1331" i="8"/>
  <c r="FLJ1331" i="8"/>
  <c r="FJS1331" i="8"/>
  <c r="FJT1331" i="8"/>
  <c r="FJB1331" i="8"/>
  <c r="FHG1331" i="8"/>
  <c r="FHH1331" i="8"/>
  <c r="FGP1331" i="8"/>
  <c r="FEU1331" i="8"/>
  <c r="FEV1331" i="8"/>
  <c r="FED1331" i="8"/>
  <c r="FCI1331" i="8"/>
  <c r="FCJ1331" i="8"/>
  <c r="FBR1331" i="8"/>
  <c r="EZW1331" i="8"/>
  <c r="EZX1331" i="8"/>
  <c r="EZF1331" i="8"/>
  <c r="EXK1331" i="8"/>
  <c r="EXL1331" i="8"/>
  <c r="EWT1331" i="8"/>
  <c r="EUY1331" i="8"/>
  <c r="EUZ1331" i="8"/>
  <c r="EUH1331" i="8"/>
  <c r="ESM1331" i="8"/>
  <c r="ESN1331" i="8"/>
  <c r="ERV1331" i="8"/>
  <c r="EQA1331" i="8"/>
  <c r="EQB1331" i="8"/>
  <c r="EPJ1331" i="8"/>
  <c r="ENO1331" i="8"/>
  <c r="ENP1331" i="8"/>
  <c r="EMX1331" i="8"/>
  <c r="ELC1331" i="8"/>
  <c r="ELD1331" i="8"/>
  <c r="EKL1331" i="8"/>
  <c r="EIQ1331" i="8"/>
  <c r="EIR1331" i="8"/>
  <c r="EHZ1331" i="8"/>
  <c r="EGE1331" i="8"/>
  <c r="EGF1331" i="8"/>
  <c r="EFN1331" i="8"/>
  <c r="EDS1331" i="8"/>
  <c r="EDT1331" i="8"/>
  <c r="EDB1331" i="8"/>
  <c r="EBG1331" i="8"/>
  <c r="EBH1331" i="8"/>
  <c r="EAP1331" i="8"/>
  <c r="DYU1331" i="8"/>
  <c r="DYV1331" i="8"/>
  <c r="DYD1331" i="8"/>
  <c r="DWI1331" i="8"/>
  <c r="DWJ1331" i="8"/>
  <c r="DVR1331" i="8"/>
  <c r="DTW1331" i="8"/>
  <c r="DTX1331" i="8"/>
  <c r="DTF1331" i="8"/>
  <c r="DRK1331" i="8"/>
  <c r="DRL1331" i="8"/>
  <c r="DQT1331" i="8"/>
  <c r="DOY1331" i="8"/>
  <c r="DOZ1331" i="8"/>
  <c r="DOH1331" i="8"/>
  <c r="DMM1331" i="8"/>
  <c r="DMN1331" i="8"/>
  <c r="DLV1331" i="8"/>
  <c r="DKA1331" i="8"/>
  <c r="DKB1331" i="8"/>
  <c r="DJJ1331" i="8"/>
  <c r="DHO1331" i="8"/>
  <c r="DHP1331" i="8"/>
  <c r="DGX1331" i="8"/>
  <c r="DFC1331" i="8"/>
  <c r="DFD1331" i="8"/>
  <c r="DEL1331" i="8"/>
  <c r="DCQ1331" i="8"/>
  <c r="DCR1331" i="8"/>
  <c r="DBZ1331" i="8"/>
  <c r="DAE1331" i="8"/>
  <c r="DAF1331" i="8"/>
  <c r="CZN1331" i="8"/>
  <c r="CXS1331" i="8"/>
  <c r="CXT1331" i="8"/>
  <c r="CWM1331" i="8"/>
  <c r="CWN1331" i="8"/>
  <c r="CVG1331" i="8"/>
  <c r="CVH1331" i="8"/>
  <c r="CUA1331" i="8"/>
  <c r="CUB1331" i="8"/>
  <c r="CSU1331" i="8"/>
  <c r="CSV1331" i="8"/>
  <c r="CRO1331" i="8"/>
  <c r="CRP1331" i="8"/>
  <c r="CQI1331" i="8"/>
  <c r="CQJ1331" i="8"/>
  <c r="CPC1331" i="8"/>
  <c r="CPD1331" i="8"/>
  <c r="CNW1331" i="8"/>
  <c r="CNX1331" i="8"/>
  <c r="CMQ1331" i="8"/>
  <c r="CMR1331" i="8"/>
  <c r="CLK1331" i="8"/>
  <c r="CLL1331" i="8"/>
  <c r="CKE1331" i="8"/>
  <c r="CKF1331" i="8"/>
  <c r="CIY1331" i="8"/>
  <c r="CIZ1331" i="8"/>
  <c r="CHS1331" i="8"/>
  <c r="CHT1331" i="8"/>
  <c r="CGM1331" i="8"/>
  <c r="CGN1331" i="8"/>
  <c r="CFG1331" i="8"/>
  <c r="CFH1331" i="8"/>
  <c r="CEA1331" i="8"/>
  <c r="CEB1331" i="8"/>
  <c r="CCU1331" i="8"/>
  <c r="CCV1331" i="8"/>
  <c r="CBO1331" i="8"/>
  <c r="CBP1331" i="8"/>
  <c r="CAI1331" i="8"/>
  <c r="CAJ1331" i="8"/>
  <c r="BZC1331" i="8"/>
  <c r="BZD1331" i="8"/>
  <c r="BXW1331" i="8"/>
  <c r="BXX1331" i="8"/>
  <c r="BWQ1331" i="8"/>
  <c r="BWR1331" i="8"/>
  <c r="BVK1331" i="8"/>
  <c r="BVL1331" i="8"/>
  <c r="BUE1331" i="8"/>
  <c r="BUF1331" i="8"/>
  <c r="BSY1331" i="8"/>
  <c r="BSZ1331" i="8"/>
  <c r="BRS1331" i="8"/>
  <c r="BRT1331" i="8"/>
  <c r="BQM1331" i="8"/>
  <c r="BQN1331" i="8"/>
  <c r="BPG1331" i="8"/>
  <c r="BPH1331" i="8"/>
  <c r="BOA1331" i="8"/>
  <c r="BOB1331" i="8"/>
  <c r="BMU1331" i="8"/>
  <c r="BMV1331" i="8"/>
  <c r="BLO1331" i="8"/>
  <c r="BLP1331" i="8"/>
  <c r="BKI1331" i="8"/>
  <c r="BKJ1331" i="8"/>
  <c r="BJC1331" i="8"/>
  <c r="BJD1331" i="8"/>
  <c r="BHW1331" i="8"/>
  <c r="BHX1331" i="8"/>
  <c r="BGQ1331" i="8"/>
  <c r="BGR1331" i="8"/>
  <c r="BFK1331" i="8"/>
  <c r="BFL1331" i="8"/>
  <c r="BEE1331" i="8"/>
  <c r="BEF1331" i="8"/>
  <c r="BCY1331" i="8"/>
  <c r="BCZ1331" i="8"/>
  <c r="BBS1331" i="8"/>
  <c r="BBT1331" i="8"/>
  <c r="BAM1331" i="8"/>
  <c r="BAN1331" i="8"/>
  <c r="AZG1331" i="8"/>
  <c r="AZH1331" i="8"/>
  <c r="AYA1331" i="8"/>
  <c r="AYB1331" i="8"/>
  <c r="AWU1331" i="8"/>
  <c r="AWV1331" i="8"/>
  <c r="AVO1331" i="8"/>
  <c r="AVP1331" i="8"/>
  <c r="AUI1331" i="8"/>
  <c r="AUJ1331" i="8"/>
  <c r="ATC1331" i="8"/>
  <c r="ATD1331" i="8"/>
  <c r="ARW1331" i="8"/>
  <c r="ARX1331" i="8"/>
  <c r="AQQ1331" i="8"/>
  <c r="AQR1331" i="8"/>
  <c r="APK1331" i="8"/>
  <c r="APL1331" i="8"/>
  <c r="AOE1331" i="8"/>
  <c r="AOF1331" i="8"/>
  <c r="AMY1331" i="8"/>
  <c r="AMZ1331" i="8"/>
  <c r="ALS1331" i="8"/>
  <c r="ALT1331" i="8"/>
  <c r="AKM1331" i="8"/>
  <c r="AKN1331" i="8"/>
  <c r="AJG1331" i="8"/>
  <c r="AJH1331" i="8"/>
  <c r="AIA1331" i="8"/>
  <c r="AIB1331" i="8"/>
  <c r="AGU1331" i="8"/>
  <c r="AGV1331" i="8"/>
  <c r="AFO1331" i="8"/>
  <c r="AFP1331" i="8"/>
  <c r="AEI1331" i="8"/>
  <c r="AEJ1331" i="8"/>
  <c r="ADC1331" i="8"/>
  <c r="ADD1331" i="8"/>
  <c r="ABW1331" i="8"/>
  <c r="ABX1331" i="8"/>
  <c r="AAQ1331" i="8"/>
  <c r="AAR1331" i="8"/>
  <c r="ZK1331" i="8"/>
  <c r="ZL1331" i="8"/>
  <c r="YE1331" i="8"/>
  <c r="YF1331" i="8"/>
  <c r="WY1331" i="8"/>
  <c r="WZ1331" i="8"/>
  <c r="VS1331" i="8"/>
  <c r="VT1331" i="8"/>
  <c r="UM1331" i="8"/>
  <c r="UN1331" i="8"/>
  <c r="TG1331" i="8"/>
  <c r="TH1331" i="8"/>
  <c r="SA1331" i="8"/>
  <c r="SB1331" i="8"/>
  <c r="QU1331" i="8"/>
  <c r="QV1331" i="8"/>
  <c r="PO1331" i="8"/>
  <c r="PP1331" i="8"/>
  <c r="OI1331" i="8"/>
  <c r="OJ1331" i="8"/>
  <c r="NC1331" i="8"/>
  <c r="ND1331" i="8"/>
  <c r="LW1331" i="8"/>
  <c r="LX1331" i="8"/>
  <c r="KQ1331" i="8"/>
  <c r="KR1331" i="8"/>
  <c r="JK1331" i="8"/>
  <c r="JL1331" i="8"/>
  <c r="IE1331" i="8"/>
  <c r="IF1331" i="8"/>
  <c r="GY1331" i="8"/>
  <c r="GZ1331" i="8"/>
  <c r="FS1331" i="8"/>
  <c r="FT1331" i="8"/>
  <c r="EM1331" i="8"/>
  <c r="EN1331" i="8"/>
  <c r="DG1331" i="8"/>
  <c r="DH1331" i="8"/>
  <c r="CA1331" i="8"/>
  <c r="CB1331" i="8"/>
  <c r="AU1331" i="8"/>
  <c r="AV1331" i="8"/>
  <c r="O1331" i="8"/>
  <c r="P1331" i="8"/>
  <c r="XEW1342" i="8"/>
  <c r="XEX1336" i="8"/>
  <c r="XEX1342" i="8" s="1"/>
  <c r="XEG1342" i="8"/>
  <c r="XEH1336" i="8"/>
  <c r="XEH1342" i="8" s="1"/>
  <c r="XDQ1342" i="8"/>
  <c r="XDR1336" i="8"/>
  <c r="XDR1342" i="8" s="1"/>
  <c r="XDA1342" i="8"/>
  <c r="XDB1336" i="8"/>
  <c r="XDB1342" i="8" s="1"/>
  <c r="XCK1342" i="8"/>
  <c r="XCL1336" i="8"/>
  <c r="XCL1342" i="8" s="1"/>
  <c r="XBU1342" i="8"/>
  <c r="XBV1336" i="8"/>
  <c r="XBV1342" i="8" s="1"/>
  <c r="XBE1342" i="8"/>
  <c r="XBF1336" i="8"/>
  <c r="XBF1342" i="8" s="1"/>
  <c r="XAO1342" i="8"/>
  <c r="XAP1336" i="8"/>
  <c r="XAP1342" i="8" s="1"/>
  <c r="WZY1342" i="8"/>
  <c r="WZZ1336" i="8"/>
  <c r="WZZ1342" i="8" s="1"/>
  <c r="WZI1342" i="8"/>
  <c r="WZJ1336" i="8"/>
  <c r="WZJ1342" i="8" s="1"/>
  <c r="WYS1342" i="8"/>
  <c r="WYT1336" i="8"/>
  <c r="WYT1342" i="8" s="1"/>
  <c r="WYC1342" i="8"/>
  <c r="WYD1336" i="8"/>
  <c r="WYD1342" i="8" s="1"/>
  <c r="WXM1342" i="8"/>
  <c r="WXN1336" i="8"/>
  <c r="WXN1342" i="8" s="1"/>
  <c r="WWW1342" i="8"/>
  <c r="WWX1336" i="8"/>
  <c r="WWX1342" i="8" s="1"/>
  <c r="WWG1342" i="8"/>
  <c r="WWH1336" i="8"/>
  <c r="WWH1342" i="8" s="1"/>
  <c r="WVQ1342" i="8"/>
  <c r="WVR1336" i="8"/>
  <c r="WVR1342" i="8" s="1"/>
  <c r="WVA1342" i="8"/>
  <c r="WVB1336" i="8"/>
  <c r="WVB1342" i="8" s="1"/>
  <c r="WUK1342" i="8"/>
  <c r="WUL1336" i="8"/>
  <c r="WUL1342" i="8" s="1"/>
  <c r="WTU1342" i="8"/>
  <c r="WTV1336" i="8"/>
  <c r="WTV1342" i="8" s="1"/>
  <c r="WTE1342" i="8"/>
  <c r="WTF1336" i="8"/>
  <c r="WTF1342" i="8" s="1"/>
  <c r="WSO1342" i="8"/>
  <c r="WSP1336" i="8"/>
  <c r="WSP1342" i="8" s="1"/>
  <c r="WRY1342" i="8"/>
  <c r="WRZ1336" i="8"/>
  <c r="WRZ1342" i="8" s="1"/>
  <c r="WRI1342" i="8"/>
  <c r="WRJ1336" i="8"/>
  <c r="WRJ1342" i="8" s="1"/>
  <c r="WQS1342" i="8"/>
  <c r="WQT1336" i="8"/>
  <c r="WQT1342" i="8" s="1"/>
  <c r="WQC1342" i="8"/>
  <c r="WQD1336" i="8"/>
  <c r="WQD1342" i="8" s="1"/>
  <c r="WPM1342" i="8"/>
  <c r="WPN1336" i="8"/>
  <c r="WPN1342" i="8" s="1"/>
  <c r="WOW1342" i="8"/>
  <c r="WOX1336" i="8"/>
  <c r="WOX1342" i="8" s="1"/>
  <c r="WOG1342" i="8"/>
  <c r="WOH1336" i="8"/>
  <c r="WOH1342" i="8" s="1"/>
  <c r="WNQ1342" i="8"/>
  <c r="WNR1336" i="8"/>
  <c r="WNR1342" i="8" s="1"/>
  <c r="WNA1342" i="8"/>
  <c r="WNB1336" i="8"/>
  <c r="WNB1342" i="8" s="1"/>
  <c r="WMK1342" i="8"/>
  <c r="WML1336" i="8"/>
  <c r="WML1342" i="8" s="1"/>
  <c r="WLU1342" i="8"/>
  <c r="WLV1336" i="8"/>
  <c r="WLV1342" i="8" s="1"/>
  <c r="WLE1342" i="8"/>
  <c r="WLF1336" i="8"/>
  <c r="WLF1342" i="8" s="1"/>
  <c r="WKO1342" i="8"/>
  <c r="WKP1336" i="8"/>
  <c r="WKP1342" i="8" s="1"/>
  <c r="WJY1342" i="8"/>
  <c r="WJZ1336" i="8"/>
  <c r="WJZ1342" i="8" s="1"/>
  <c r="WJI1342" i="8"/>
  <c r="WJJ1336" i="8"/>
  <c r="WJJ1342" i="8" s="1"/>
  <c r="WIS1342" i="8"/>
  <c r="WIT1336" i="8"/>
  <c r="WIT1342" i="8" s="1"/>
  <c r="WIC1342" i="8"/>
  <c r="WID1336" i="8"/>
  <c r="WID1342" i="8" s="1"/>
  <c r="WHM1342" i="8"/>
  <c r="WHN1336" i="8"/>
  <c r="WHN1342" i="8" s="1"/>
  <c r="WGW1342" i="8"/>
  <c r="WGX1336" i="8"/>
  <c r="WGX1342" i="8" s="1"/>
  <c r="WGG1342" i="8"/>
  <c r="WGH1336" i="8"/>
  <c r="WGH1342" i="8" s="1"/>
  <c r="WFQ1342" i="8"/>
  <c r="WFR1336" i="8"/>
  <c r="WFR1342" i="8" s="1"/>
  <c r="WFA1342" i="8"/>
  <c r="WFB1336" i="8"/>
  <c r="WFB1342" i="8" s="1"/>
  <c r="WEK1342" i="8"/>
  <c r="WEL1336" i="8"/>
  <c r="WEL1342" i="8" s="1"/>
  <c r="WDU1342" i="8"/>
  <c r="WDV1336" i="8"/>
  <c r="WDV1342" i="8" s="1"/>
  <c r="WDE1342" i="8"/>
  <c r="WDF1336" i="8"/>
  <c r="WDF1342" i="8" s="1"/>
  <c r="WCO1342" i="8"/>
  <c r="WCP1336" i="8"/>
  <c r="WCP1342" i="8" s="1"/>
  <c r="WBY1342" i="8"/>
  <c r="WBZ1336" i="8"/>
  <c r="WBZ1342" i="8" s="1"/>
  <c r="WBI1342" i="8"/>
  <c r="WBJ1336" i="8"/>
  <c r="WBJ1342" i="8" s="1"/>
  <c r="WAS1342" i="8"/>
  <c r="WAT1336" i="8"/>
  <c r="WAT1342" i="8" s="1"/>
  <c r="WAC1342" i="8"/>
  <c r="WAD1336" i="8"/>
  <c r="WAD1342" i="8" s="1"/>
  <c r="VZM1342" i="8"/>
  <c r="VZN1336" i="8"/>
  <c r="VZN1342" i="8" s="1"/>
  <c r="VYW1342" i="8"/>
  <c r="VYX1336" i="8"/>
  <c r="VYX1342" i="8" s="1"/>
  <c r="VYG1342" i="8"/>
  <c r="VYH1336" i="8"/>
  <c r="VYH1342" i="8" s="1"/>
  <c r="VXQ1342" i="8"/>
  <c r="VXR1336" i="8"/>
  <c r="VXR1342" i="8" s="1"/>
  <c r="VXA1342" i="8"/>
  <c r="VXB1336" i="8"/>
  <c r="VXB1342" i="8" s="1"/>
  <c r="VWK1342" i="8"/>
  <c r="VWL1336" i="8"/>
  <c r="VWL1342" i="8" s="1"/>
  <c r="VVU1342" i="8"/>
  <c r="VVV1336" i="8"/>
  <c r="VVV1342" i="8" s="1"/>
  <c r="VVE1342" i="8"/>
  <c r="VVF1336" i="8"/>
  <c r="VVF1342" i="8" s="1"/>
  <c r="VUO1342" i="8"/>
  <c r="VUP1336" i="8"/>
  <c r="VUP1342" i="8" s="1"/>
  <c r="VTY1342" i="8"/>
  <c r="VTZ1336" i="8"/>
  <c r="VTZ1342" i="8" s="1"/>
  <c r="VTI1342" i="8"/>
  <c r="VTJ1336" i="8"/>
  <c r="VTJ1342" i="8" s="1"/>
  <c r="VSS1342" i="8"/>
  <c r="VST1336" i="8"/>
  <c r="VST1342" i="8" s="1"/>
  <c r="VSC1342" i="8"/>
  <c r="VSD1336" i="8"/>
  <c r="VSD1342" i="8" s="1"/>
  <c r="VRM1342" i="8"/>
  <c r="VRN1336" i="8"/>
  <c r="VRN1342" i="8" s="1"/>
  <c r="VQW1342" i="8"/>
  <c r="VQX1336" i="8"/>
  <c r="VQX1342" i="8" s="1"/>
  <c r="VQG1342" i="8"/>
  <c r="VQH1336" i="8"/>
  <c r="VQH1342" i="8" s="1"/>
  <c r="VPQ1342" i="8"/>
  <c r="VPR1336" i="8"/>
  <c r="VPR1342" i="8" s="1"/>
  <c r="VPA1342" i="8"/>
  <c r="VPB1336" i="8"/>
  <c r="VPB1342" i="8" s="1"/>
  <c r="VOK1342" i="8"/>
  <c r="VOL1336" i="8"/>
  <c r="VOL1342" i="8" s="1"/>
  <c r="VNU1342" i="8"/>
  <c r="VNV1336" i="8"/>
  <c r="VNV1342" i="8" s="1"/>
  <c r="VNE1342" i="8"/>
  <c r="VNF1336" i="8"/>
  <c r="VNF1342" i="8" s="1"/>
  <c r="VMO1342" i="8"/>
  <c r="VMP1336" i="8"/>
  <c r="VMP1342" i="8" s="1"/>
  <c r="VLY1342" i="8"/>
  <c r="VLZ1336" i="8"/>
  <c r="VLZ1342" i="8" s="1"/>
  <c r="VLI1342" i="8"/>
  <c r="VLJ1336" i="8"/>
  <c r="VLJ1342" i="8" s="1"/>
  <c r="VKS1342" i="8"/>
  <c r="VKT1336" i="8"/>
  <c r="VKT1342" i="8" s="1"/>
  <c r="VKC1342" i="8"/>
  <c r="VKD1336" i="8"/>
  <c r="VKD1342" i="8" s="1"/>
  <c r="VJM1342" i="8"/>
  <c r="VJN1336" i="8"/>
  <c r="VJN1342" i="8" s="1"/>
  <c r="VIW1342" i="8"/>
  <c r="VIX1336" i="8"/>
  <c r="VIX1342" i="8" s="1"/>
  <c r="VIG1342" i="8"/>
  <c r="VIH1336" i="8"/>
  <c r="VIH1342" i="8" s="1"/>
  <c r="VHQ1342" i="8"/>
  <c r="VHR1336" i="8"/>
  <c r="VHR1342" i="8" s="1"/>
  <c r="VHA1342" i="8"/>
  <c r="VHB1336" i="8"/>
  <c r="VHB1342" i="8" s="1"/>
  <c r="VGK1342" i="8"/>
  <c r="VGL1336" i="8"/>
  <c r="VGL1342" i="8" s="1"/>
  <c r="VFU1342" i="8"/>
  <c r="VFV1336" i="8"/>
  <c r="VFV1342" i="8" s="1"/>
  <c r="VFE1342" i="8"/>
  <c r="VFF1336" i="8"/>
  <c r="VFF1342" i="8" s="1"/>
  <c r="VEO1342" i="8"/>
  <c r="VEP1336" i="8"/>
  <c r="VEP1342" i="8" s="1"/>
  <c r="VDY1342" i="8"/>
  <c r="VDZ1336" i="8"/>
  <c r="VDZ1342" i="8" s="1"/>
  <c r="VDI1342" i="8"/>
  <c r="VDJ1336" i="8"/>
  <c r="VDJ1342" i="8" s="1"/>
  <c r="VCS1342" i="8"/>
  <c r="VCT1336" i="8"/>
  <c r="VCT1342" i="8" s="1"/>
  <c r="VCC1342" i="8"/>
  <c r="VCD1336" i="8"/>
  <c r="VCD1342" i="8" s="1"/>
  <c r="VBM1342" i="8"/>
  <c r="VBN1336" i="8"/>
  <c r="VBN1342" i="8" s="1"/>
  <c r="VAW1342" i="8"/>
  <c r="VAX1336" i="8"/>
  <c r="VAX1342" i="8" s="1"/>
  <c r="VAG1342" i="8"/>
  <c r="VAH1336" i="8"/>
  <c r="VAH1342" i="8" s="1"/>
  <c r="UZQ1342" i="8"/>
  <c r="UZR1336" i="8"/>
  <c r="UZR1342" i="8" s="1"/>
  <c r="UZA1342" i="8"/>
  <c r="UZB1336" i="8"/>
  <c r="UZB1342" i="8" s="1"/>
  <c r="UYK1342" i="8"/>
  <c r="UYL1336" i="8"/>
  <c r="UYL1342" i="8" s="1"/>
  <c r="UXU1342" i="8"/>
  <c r="UXV1336" i="8"/>
  <c r="UXV1342" i="8" s="1"/>
  <c r="UXE1342" i="8"/>
  <c r="UXF1336" i="8"/>
  <c r="UXF1342" i="8" s="1"/>
  <c r="UWO1342" i="8"/>
  <c r="UWP1336" i="8"/>
  <c r="UWP1342" i="8" s="1"/>
  <c r="UVY1342" i="8"/>
  <c r="UVZ1336" i="8"/>
  <c r="UVZ1342" i="8" s="1"/>
  <c r="UVI1342" i="8"/>
  <c r="UVJ1336" i="8"/>
  <c r="UVJ1342" i="8" s="1"/>
  <c r="UUS1342" i="8"/>
  <c r="UUT1336" i="8"/>
  <c r="UUT1342" i="8" s="1"/>
  <c r="UUC1342" i="8"/>
  <c r="UUD1336" i="8"/>
  <c r="UUD1342" i="8" s="1"/>
  <c r="UTM1342" i="8"/>
  <c r="UTN1336" i="8"/>
  <c r="UTN1342" i="8" s="1"/>
  <c r="USW1342" i="8"/>
  <c r="USX1336" i="8"/>
  <c r="USX1342" i="8" s="1"/>
  <c r="USG1342" i="8"/>
  <c r="USH1336" i="8"/>
  <c r="USH1342" i="8" s="1"/>
  <c r="URQ1342" i="8"/>
  <c r="URR1336" i="8"/>
  <c r="URR1342" i="8" s="1"/>
  <c r="URA1342" i="8"/>
  <c r="URB1336" i="8"/>
  <c r="URB1342" i="8" s="1"/>
  <c r="UQK1342" i="8"/>
  <c r="UQL1336" i="8"/>
  <c r="UQL1342" i="8" s="1"/>
  <c r="UPU1342" i="8"/>
  <c r="UPV1336" i="8"/>
  <c r="UPV1342" i="8" s="1"/>
  <c r="UPE1342" i="8"/>
  <c r="UPF1336" i="8"/>
  <c r="UPF1342" i="8" s="1"/>
  <c r="UOO1342" i="8"/>
  <c r="UOP1336" i="8"/>
  <c r="UOP1342" i="8" s="1"/>
  <c r="UNY1342" i="8"/>
  <c r="UNZ1336" i="8"/>
  <c r="UNZ1342" i="8" s="1"/>
  <c r="UNI1342" i="8"/>
  <c r="UNJ1336" i="8"/>
  <c r="UNJ1342" i="8" s="1"/>
  <c r="UMS1342" i="8"/>
  <c r="UMT1336" i="8"/>
  <c r="UMT1342" i="8" s="1"/>
  <c r="UMC1342" i="8"/>
  <c r="UMD1336" i="8"/>
  <c r="UMD1342" i="8" s="1"/>
  <c r="ULM1342" i="8"/>
  <c r="ULN1336" i="8"/>
  <c r="ULN1342" i="8" s="1"/>
  <c r="UKW1342" i="8"/>
  <c r="UKX1336" i="8"/>
  <c r="UKX1342" i="8" s="1"/>
  <c r="UKG1342" i="8"/>
  <c r="UKH1336" i="8"/>
  <c r="UKH1342" i="8" s="1"/>
  <c r="UJQ1342" i="8"/>
  <c r="UJR1336" i="8"/>
  <c r="UJR1342" i="8" s="1"/>
  <c r="UJA1342" i="8"/>
  <c r="UJB1336" i="8"/>
  <c r="UJB1342" i="8" s="1"/>
  <c r="UIK1342" i="8"/>
  <c r="UIL1336" i="8"/>
  <c r="UIL1342" i="8" s="1"/>
  <c r="UHU1342" i="8"/>
  <c r="UHV1336" i="8"/>
  <c r="UHV1342" i="8" s="1"/>
  <c r="UHE1342" i="8"/>
  <c r="UHF1336" i="8"/>
  <c r="UHF1342" i="8" s="1"/>
  <c r="UGO1342" i="8"/>
  <c r="UGP1336" i="8"/>
  <c r="UGP1342" i="8" s="1"/>
  <c r="UFY1342" i="8"/>
  <c r="UFZ1336" i="8"/>
  <c r="UFZ1342" i="8" s="1"/>
  <c r="UFI1342" i="8"/>
  <c r="UFJ1336" i="8"/>
  <c r="UFJ1342" i="8" s="1"/>
  <c r="UES1342" i="8"/>
  <c r="UET1336" i="8"/>
  <c r="UET1342" i="8" s="1"/>
  <c r="UEC1342" i="8"/>
  <c r="UED1336" i="8"/>
  <c r="UED1342" i="8" s="1"/>
  <c r="UDM1342" i="8"/>
  <c r="UDN1336" i="8"/>
  <c r="UDN1342" i="8" s="1"/>
  <c r="UCW1342" i="8"/>
  <c r="UCX1336" i="8"/>
  <c r="UCX1342" i="8" s="1"/>
  <c r="UCG1342" i="8"/>
  <c r="UCH1336" i="8"/>
  <c r="UCH1342" i="8" s="1"/>
  <c r="UBQ1342" i="8"/>
  <c r="UBR1336" i="8"/>
  <c r="UBR1342" i="8" s="1"/>
  <c r="UBA1342" i="8"/>
  <c r="UBB1336" i="8"/>
  <c r="UBB1342" i="8" s="1"/>
  <c r="UAK1342" i="8"/>
  <c r="UAL1336" i="8"/>
  <c r="UAL1342" i="8" s="1"/>
  <c r="TZU1342" i="8"/>
  <c r="TZV1336" i="8"/>
  <c r="TZV1342" i="8" s="1"/>
  <c r="TZE1342" i="8"/>
  <c r="TZF1336" i="8"/>
  <c r="TZF1342" i="8" s="1"/>
  <c r="TYO1342" i="8"/>
  <c r="TYP1336" i="8"/>
  <c r="TYP1342" i="8" s="1"/>
  <c r="TXY1342" i="8"/>
  <c r="TXZ1336" i="8"/>
  <c r="TXZ1342" i="8" s="1"/>
  <c r="TXI1342" i="8"/>
  <c r="TXJ1336" i="8"/>
  <c r="TXJ1342" i="8" s="1"/>
  <c r="TWS1342" i="8"/>
  <c r="TWT1336" i="8"/>
  <c r="TWT1342" i="8" s="1"/>
  <c r="TWC1342" i="8"/>
  <c r="TWD1336" i="8"/>
  <c r="TWD1342" i="8" s="1"/>
  <c r="TVM1342" i="8"/>
  <c r="TVN1336" i="8"/>
  <c r="TVN1342" i="8" s="1"/>
  <c r="TUW1342" i="8"/>
  <c r="TUX1336" i="8"/>
  <c r="TUX1342" i="8" s="1"/>
  <c r="TUG1342" i="8"/>
  <c r="TUH1336" i="8"/>
  <c r="TUH1342" i="8" s="1"/>
  <c r="TTQ1342" i="8"/>
  <c r="TTR1336" i="8"/>
  <c r="TTR1342" i="8" s="1"/>
  <c r="TTA1342" i="8"/>
  <c r="TTB1336" i="8"/>
  <c r="TTB1342" i="8" s="1"/>
  <c r="TSK1342" i="8"/>
  <c r="TSL1336" i="8"/>
  <c r="TSL1342" i="8" s="1"/>
  <c r="TRU1342" i="8"/>
  <c r="TRV1336" i="8"/>
  <c r="TRV1342" i="8" s="1"/>
  <c r="TRE1342" i="8"/>
  <c r="TRF1336" i="8"/>
  <c r="TRF1342" i="8" s="1"/>
  <c r="TQO1342" i="8"/>
  <c r="TQP1336" i="8"/>
  <c r="TQP1342" i="8" s="1"/>
  <c r="TPY1342" i="8"/>
  <c r="TPZ1336" i="8"/>
  <c r="TPZ1342" i="8" s="1"/>
  <c r="TPI1342" i="8"/>
  <c r="TPJ1336" i="8"/>
  <c r="TPJ1342" i="8" s="1"/>
  <c r="TOS1342" i="8"/>
  <c r="TOT1336" i="8"/>
  <c r="TOT1342" i="8" s="1"/>
  <c r="TOC1342" i="8"/>
  <c r="TOD1336" i="8"/>
  <c r="TOD1342" i="8" s="1"/>
  <c r="TNM1342" i="8"/>
  <c r="TNN1336" i="8"/>
  <c r="TNN1342" i="8" s="1"/>
  <c r="TMW1342" i="8"/>
  <c r="TMX1336" i="8"/>
  <c r="TMX1342" i="8" s="1"/>
  <c r="TMG1342" i="8"/>
  <c r="TMH1336" i="8"/>
  <c r="TMH1342" i="8" s="1"/>
  <c r="TLQ1342" i="8"/>
  <c r="TLR1336" i="8"/>
  <c r="TLR1342" i="8" s="1"/>
  <c r="TLA1342" i="8"/>
  <c r="TLB1336" i="8"/>
  <c r="TLB1342" i="8" s="1"/>
  <c r="TKK1342" i="8"/>
  <c r="TKL1336" i="8"/>
  <c r="TKL1342" i="8" s="1"/>
  <c r="TJU1342" i="8"/>
  <c r="TJV1336" i="8"/>
  <c r="TJV1342" i="8" s="1"/>
  <c r="TJE1342" i="8"/>
  <c r="TJF1336" i="8"/>
  <c r="TJF1342" i="8" s="1"/>
  <c r="TIO1342" i="8"/>
  <c r="TIP1336" i="8"/>
  <c r="TIP1342" i="8" s="1"/>
  <c r="THY1342" i="8"/>
  <c r="THZ1336" i="8"/>
  <c r="THZ1342" i="8" s="1"/>
  <c r="THI1342" i="8"/>
  <c r="THJ1336" i="8"/>
  <c r="THJ1342" i="8" s="1"/>
  <c r="TGS1342" i="8"/>
  <c r="TGT1336" i="8"/>
  <c r="TGT1342" i="8" s="1"/>
  <c r="TGC1342" i="8"/>
  <c r="TGD1336" i="8"/>
  <c r="TGD1342" i="8" s="1"/>
  <c r="TFM1342" i="8"/>
  <c r="TFN1336" i="8"/>
  <c r="TFN1342" i="8" s="1"/>
  <c r="TEW1342" i="8"/>
  <c r="TEX1336" i="8"/>
  <c r="TEX1342" i="8" s="1"/>
  <c r="TEG1342" i="8"/>
  <c r="TEH1336" i="8"/>
  <c r="TEH1342" i="8" s="1"/>
  <c r="TDQ1342" i="8"/>
  <c r="TDR1336" i="8"/>
  <c r="TDR1342" i="8" s="1"/>
  <c r="TDA1342" i="8"/>
  <c r="TDB1336" i="8"/>
  <c r="TDB1342" i="8" s="1"/>
  <c r="TCK1342" i="8"/>
  <c r="TCL1336" i="8"/>
  <c r="TCL1342" i="8" s="1"/>
  <c r="TBU1342" i="8"/>
  <c r="TBV1336" i="8"/>
  <c r="TBV1342" i="8" s="1"/>
  <c r="TBE1342" i="8"/>
  <c r="TBF1336" i="8"/>
  <c r="TBF1342" i="8" s="1"/>
  <c r="TAO1342" i="8"/>
  <c r="TAP1336" i="8"/>
  <c r="TAP1342" i="8" s="1"/>
  <c r="SZY1342" i="8"/>
  <c r="SZZ1336" i="8"/>
  <c r="SZZ1342" i="8" s="1"/>
  <c r="SZI1342" i="8"/>
  <c r="SZJ1336" i="8"/>
  <c r="SZJ1342" i="8" s="1"/>
  <c r="SYS1342" i="8"/>
  <c r="SYT1336" i="8"/>
  <c r="SYT1342" i="8" s="1"/>
  <c r="SYC1342" i="8"/>
  <c r="SYD1336" i="8"/>
  <c r="SYD1342" i="8" s="1"/>
  <c r="SXM1342" i="8"/>
  <c r="SXN1336" i="8"/>
  <c r="SXN1342" i="8" s="1"/>
  <c r="SWW1342" i="8"/>
  <c r="SWX1336" i="8"/>
  <c r="SWX1342" i="8" s="1"/>
  <c r="SWG1342" i="8"/>
  <c r="SWH1336" i="8"/>
  <c r="SWH1342" i="8" s="1"/>
  <c r="SVQ1342" i="8"/>
  <c r="SVR1336" i="8"/>
  <c r="SVR1342" i="8" s="1"/>
  <c r="SVA1342" i="8"/>
  <c r="SVB1336" i="8"/>
  <c r="SVB1342" i="8" s="1"/>
  <c r="SUK1342" i="8"/>
  <c r="SUL1336" i="8"/>
  <c r="SUL1342" i="8" s="1"/>
  <c r="STU1342" i="8"/>
  <c r="STV1336" i="8"/>
  <c r="STV1342" i="8" s="1"/>
  <c r="STE1342" i="8"/>
  <c r="STF1336" i="8"/>
  <c r="STF1342" i="8" s="1"/>
  <c r="SSO1342" i="8"/>
  <c r="SSP1336" i="8"/>
  <c r="SSP1342" i="8" s="1"/>
  <c r="SRY1342" i="8"/>
  <c r="SRZ1336" i="8"/>
  <c r="SRZ1342" i="8" s="1"/>
  <c r="SRI1342" i="8"/>
  <c r="SRJ1336" i="8"/>
  <c r="SRJ1342" i="8" s="1"/>
  <c r="SQS1342" i="8"/>
  <c r="SQT1336" i="8"/>
  <c r="SQT1342" i="8" s="1"/>
  <c r="SQC1342" i="8"/>
  <c r="SQD1336" i="8"/>
  <c r="SQD1342" i="8" s="1"/>
  <c r="SPM1342" i="8"/>
  <c r="SPN1336" i="8"/>
  <c r="SPN1342" i="8" s="1"/>
  <c r="SOW1342" i="8"/>
  <c r="SOX1336" i="8"/>
  <c r="SOX1342" i="8" s="1"/>
  <c r="SOG1342" i="8"/>
  <c r="SOH1336" i="8"/>
  <c r="SOH1342" i="8" s="1"/>
  <c r="SNQ1342" i="8"/>
  <c r="SNR1336" i="8"/>
  <c r="SNR1342" i="8" s="1"/>
  <c r="SNA1342" i="8"/>
  <c r="SNB1336" i="8"/>
  <c r="SNB1342" i="8" s="1"/>
  <c r="SMK1342" i="8"/>
  <c r="SML1336" i="8"/>
  <c r="SML1342" i="8" s="1"/>
  <c r="SLU1342" i="8"/>
  <c r="SLV1336" i="8"/>
  <c r="SLV1342" i="8" s="1"/>
  <c r="SLE1342" i="8"/>
  <c r="SLF1336" i="8"/>
  <c r="SLF1342" i="8" s="1"/>
  <c r="SKO1342" i="8"/>
  <c r="SKP1336" i="8"/>
  <c r="SKP1342" i="8" s="1"/>
  <c r="SJY1342" i="8"/>
  <c r="SJZ1336" i="8"/>
  <c r="SJZ1342" i="8" s="1"/>
  <c r="SJI1342" i="8"/>
  <c r="SJJ1336" i="8"/>
  <c r="SJJ1342" i="8" s="1"/>
  <c r="SIS1342" i="8"/>
  <c r="SIT1336" i="8"/>
  <c r="SIT1342" i="8" s="1"/>
  <c r="SIC1342" i="8"/>
  <c r="SID1336" i="8"/>
  <c r="SID1342" i="8" s="1"/>
  <c r="SHM1342" i="8"/>
  <c r="SHN1336" i="8"/>
  <c r="SHN1342" i="8" s="1"/>
  <c r="SGW1342" i="8"/>
  <c r="SGX1336" i="8"/>
  <c r="SGX1342" i="8" s="1"/>
  <c r="SGG1342" i="8"/>
  <c r="SGH1336" i="8"/>
  <c r="SGH1342" i="8" s="1"/>
  <c r="SFQ1342" i="8"/>
  <c r="SFR1336" i="8"/>
  <c r="SFR1342" i="8" s="1"/>
  <c r="SFA1342" i="8"/>
  <c r="SFB1336" i="8"/>
  <c r="SFB1342" i="8" s="1"/>
  <c r="SEK1342" i="8"/>
  <c r="SEL1336" i="8"/>
  <c r="SEL1342" i="8" s="1"/>
  <c r="SDU1342" i="8"/>
  <c r="SDV1336" i="8"/>
  <c r="SDV1342" i="8" s="1"/>
  <c r="SDE1342" i="8"/>
  <c r="SDF1336" i="8"/>
  <c r="SDF1342" i="8" s="1"/>
  <c r="SCO1342" i="8"/>
  <c r="SCP1336" i="8"/>
  <c r="SCP1342" i="8" s="1"/>
  <c r="SBY1342" i="8"/>
  <c r="SBZ1336" i="8"/>
  <c r="SBZ1342" i="8" s="1"/>
  <c r="SBI1342" i="8"/>
  <c r="SBJ1336" i="8"/>
  <c r="SBJ1342" i="8" s="1"/>
  <c r="SAS1342" i="8"/>
  <c r="SAT1336" i="8"/>
  <c r="SAT1342" i="8" s="1"/>
  <c r="SAC1342" i="8"/>
  <c r="SAD1336" i="8"/>
  <c r="SAD1342" i="8" s="1"/>
  <c r="RZM1342" i="8"/>
  <c r="RZN1336" i="8"/>
  <c r="RZN1342" i="8" s="1"/>
  <c r="RYW1342" i="8"/>
  <c r="RYX1336" i="8"/>
  <c r="RYX1342" i="8" s="1"/>
  <c r="RYG1342" i="8"/>
  <c r="RYH1336" i="8"/>
  <c r="RYH1342" i="8" s="1"/>
  <c r="RXQ1342" i="8"/>
  <c r="RXR1336" i="8"/>
  <c r="RXR1342" i="8" s="1"/>
  <c r="RXA1342" i="8"/>
  <c r="RXB1336" i="8"/>
  <c r="RXB1342" i="8" s="1"/>
  <c r="RWK1342" i="8"/>
  <c r="RWL1336" i="8"/>
  <c r="RWL1342" i="8" s="1"/>
  <c r="RVU1342" i="8"/>
  <c r="RVV1336" i="8"/>
  <c r="RVV1342" i="8" s="1"/>
  <c r="RVE1342" i="8"/>
  <c r="RVF1336" i="8"/>
  <c r="RVF1342" i="8" s="1"/>
  <c r="RUO1342" i="8"/>
  <c r="RUP1336" i="8"/>
  <c r="RUP1342" i="8" s="1"/>
  <c r="RTY1342" i="8"/>
  <c r="RTZ1336" i="8"/>
  <c r="RTZ1342" i="8" s="1"/>
  <c r="RTI1342" i="8"/>
  <c r="RTJ1336" i="8"/>
  <c r="RTJ1342" i="8" s="1"/>
  <c r="RSS1342" i="8"/>
  <c r="RST1336" i="8"/>
  <c r="RST1342" i="8" s="1"/>
  <c r="RSC1342" i="8"/>
  <c r="RSD1336" i="8"/>
  <c r="RSD1342" i="8" s="1"/>
  <c r="RRM1342" i="8"/>
  <c r="RRN1336" i="8"/>
  <c r="RRN1342" i="8" s="1"/>
  <c r="RQW1342" i="8"/>
  <c r="RQX1336" i="8"/>
  <c r="RQX1342" i="8" s="1"/>
  <c r="RQG1342" i="8"/>
  <c r="RQH1336" i="8"/>
  <c r="RQH1342" i="8" s="1"/>
  <c r="RPQ1342" i="8"/>
  <c r="RPR1336" i="8"/>
  <c r="RPR1342" i="8" s="1"/>
  <c r="RPA1342" i="8"/>
  <c r="RPB1336" i="8"/>
  <c r="RPB1342" i="8" s="1"/>
  <c r="ROK1342" i="8"/>
  <c r="ROL1336" i="8"/>
  <c r="ROL1342" i="8" s="1"/>
  <c r="RNU1342" i="8"/>
  <c r="RNV1336" i="8"/>
  <c r="RNV1342" i="8" s="1"/>
  <c r="RNE1342" i="8"/>
  <c r="RNF1336" i="8"/>
  <c r="RNF1342" i="8" s="1"/>
  <c r="RMO1342" i="8"/>
  <c r="RMP1336" i="8"/>
  <c r="RMP1342" i="8" s="1"/>
  <c r="RLY1342" i="8"/>
  <c r="RLZ1336" i="8"/>
  <c r="RLZ1342" i="8" s="1"/>
  <c r="RLI1342" i="8"/>
  <c r="RLJ1336" i="8"/>
  <c r="RLJ1342" i="8" s="1"/>
  <c r="RKS1342" i="8"/>
  <c r="RKT1336" i="8"/>
  <c r="RKT1342" i="8" s="1"/>
  <c r="RKC1342" i="8"/>
  <c r="RKD1336" i="8"/>
  <c r="RKD1342" i="8" s="1"/>
  <c r="RJM1342" i="8"/>
  <c r="RJN1336" i="8"/>
  <c r="RJN1342" i="8" s="1"/>
  <c r="RIW1342" i="8"/>
  <c r="RIX1336" i="8"/>
  <c r="RIX1342" i="8" s="1"/>
  <c r="RIG1342" i="8"/>
  <c r="RIH1336" i="8"/>
  <c r="RIH1342" i="8" s="1"/>
  <c r="RHQ1342" i="8"/>
  <c r="RHR1336" i="8"/>
  <c r="RHR1342" i="8" s="1"/>
  <c r="RHA1342" i="8"/>
  <c r="RHB1336" i="8"/>
  <c r="RHB1342" i="8" s="1"/>
  <c r="RGK1342" i="8"/>
  <c r="RGL1336" i="8"/>
  <c r="RGL1342" i="8" s="1"/>
  <c r="RFU1342" i="8"/>
  <c r="RFV1336" i="8"/>
  <c r="RFV1342" i="8" s="1"/>
  <c r="RFE1342" i="8"/>
  <c r="RFF1336" i="8"/>
  <c r="RFF1342" i="8" s="1"/>
  <c r="REO1342" i="8"/>
  <c r="REP1336" i="8"/>
  <c r="REP1342" i="8" s="1"/>
  <c r="RDY1342" i="8"/>
  <c r="RDZ1336" i="8"/>
  <c r="RDZ1342" i="8" s="1"/>
  <c r="RDI1342" i="8"/>
  <c r="RDJ1336" i="8"/>
  <c r="RDJ1342" i="8" s="1"/>
  <c r="RCS1342" i="8"/>
  <c r="RCT1336" i="8"/>
  <c r="RCT1342" i="8" s="1"/>
  <c r="RCC1342" i="8"/>
  <c r="RCD1336" i="8"/>
  <c r="RCD1342" i="8" s="1"/>
  <c r="RBM1342" i="8"/>
  <c r="RBN1336" i="8"/>
  <c r="RBN1342" i="8" s="1"/>
  <c r="RAW1342" i="8"/>
  <c r="RAX1336" i="8"/>
  <c r="RAX1342" i="8" s="1"/>
  <c r="RAG1342" i="8"/>
  <c r="RAH1336" i="8"/>
  <c r="RAH1342" i="8" s="1"/>
  <c r="QZQ1342" i="8"/>
  <c r="QZR1336" i="8"/>
  <c r="QZR1342" i="8" s="1"/>
  <c r="QZA1342" i="8"/>
  <c r="QZB1336" i="8"/>
  <c r="QZB1342" i="8" s="1"/>
  <c r="QYK1342" i="8"/>
  <c r="QYL1336" i="8"/>
  <c r="QYL1342" i="8" s="1"/>
  <c r="QXU1342" i="8"/>
  <c r="QXV1336" i="8"/>
  <c r="QXV1342" i="8" s="1"/>
  <c r="QXE1342" i="8"/>
  <c r="QXF1336" i="8"/>
  <c r="QXF1342" i="8" s="1"/>
  <c r="QWO1342" i="8"/>
  <c r="QWP1336" i="8"/>
  <c r="QWP1342" i="8" s="1"/>
  <c r="QVY1342" i="8"/>
  <c r="QVZ1336" i="8"/>
  <c r="QVZ1342" i="8" s="1"/>
  <c r="QVI1342" i="8"/>
  <c r="QVJ1336" i="8"/>
  <c r="QVJ1342" i="8" s="1"/>
  <c r="QUS1342" i="8"/>
  <c r="QUT1336" i="8"/>
  <c r="QUT1342" i="8" s="1"/>
  <c r="QUC1342" i="8"/>
  <c r="QUD1336" i="8"/>
  <c r="QUD1342" i="8" s="1"/>
  <c r="QTM1342" i="8"/>
  <c r="QTN1336" i="8"/>
  <c r="QTN1342" i="8" s="1"/>
  <c r="QSW1342" i="8"/>
  <c r="QSX1336" i="8"/>
  <c r="QSX1342" i="8" s="1"/>
  <c r="QSG1342" i="8"/>
  <c r="QSH1336" i="8"/>
  <c r="QSH1342" i="8" s="1"/>
  <c r="QRQ1342" i="8"/>
  <c r="QRR1336" i="8"/>
  <c r="QRR1342" i="8" s="1"/>
  <c r="QRA1342" i="8"/>
  <c r="QRB1336" i="8"/>
  <c r="QRB1342" i="8" s="1"/>
  <c r="QQK1342" i="8"/>
  <c r="QQL1336" i="8"/>
  <c r="QQL1342" i="8" s="1"/>
  <c r="QPU1342" i="8"/>
  <c r="QPV1336" i="8"/>
  <c r="QPV1342" i="8" s="1"/>
  <c r="QPE1342" i="8"/>
  <c r="QPF1336" i="8"/>
  <c r="QPF1342" i="8" s="1"/>
  <c r="QOO1342" i="8"/>
  <c r="QOP1336" i="8"/>
  <c r="QOP1342" i="8" s="1"/>
  <c r="QNY1342" i="8"/>
  <c r="QNZ1336" i="8"/>
  <c r="QNZ1342" i="8" s="1"/>
  <c r="QNI1342" i="8"/>
  <c r="QNJ1336" i="8"/>
  <c r="QNJ1342" i="8" s="1"/>
  <c r="QMS1342" i="8"/>
  <c r="QMT1336" i="8"/>
  <c r="QMT1342" i="8" s="1"/>
  <c r="QMC1342" i="8"/>
  <c r="QMD1336" i="8"/>
  <c r="QMD1342" i="8" s="1"/>
  <c r="QLM1342" i="8"/>
  <c r="QLN1336" i="8"/>
  <c r="QLN1342" i="8" s="1"/>
  <c r="QKW1342" i="8"/>
  <c r="QKX1336" i="8"/>
  <c r="QKX1342" i="8" s="1"/>
  <c r="QKG1342" i="8"/>
  <c r="QKH1336" i="8"/>
  <c r="QKH1342" i="8" s="1"/>
  <c r="QJQ1342" i="8"/>
  <c r="QJR1336" i="8"/>
  <c r="QJR1342" i="8" s="1"/>
  <c r="QJA1342" i="8"/>
  <c r="QJB1336" i="8"/>
  <c r="QJB1342" i="8" s="1"/>
  <c r="QIK1342" i="8"/>
  <c r="QIL1336" i="8"/>
  <c r="QIL1342" i="8" s="1"/>
  <c r="QHU1342" i="8"/>
  <c r="QHV1336" i="8"/>
  <c r="QHV1342" i="8" s="1"/>
  <c r="QHE1342" i="8"/>
  <c r="QHF1336" i="8"/>
  <c r="QHF1342" i="8" s="1"/>
  <c r="QGO1342" i="8"/>
  <c r="QGP1336" i="8"/>
  <c r="QGP1342" i="8" s="1"/>
  <c r="QFY1342" i="8"/>
  <c r="QFZ1336" i="8"/>
  <c r="QFZ1342" i="8" s="1"/>
  <c r="QFI1342" i="8"/>
  <c r="QFJ1336" i="8"/>
  <c r="QFJ1342" i="8" s="1"/>
  <c r="QES1342" i="8"/>
  <c r="QET1336" i="8"/>
  <c r="QET1342" i="8" s="1"/>
  <c r="QEC1342" i="8"/>
  <c r="QED1336" i="8"/>
  <c r="QED1342" i="8" s="1"/>
  <c r="QDM1342" i="8"/>
  <c r="QDN1336" i="8"/>
  <c r="QDN1342" i="8" s="1"/>
  <c r="QCW1342" i="8"/>
  <c r="QCX1336" i="8"/>
  <c r="QCX1342" i="8" s="1"/>
  <c r="QCG1342" i="8"/>
  <c r="QCH1336" i="8"/>
  <c r="QCH1342" i="8" s="1"/>
  <c r="QBQ1342" i="8"/>
  <c r="QBR1336" i="8"/>
  <c r="QBR1342" i="8" s="1"/>
  <c r="QBA1342" i="8"/>
  <c r="QBB1336" i="8"/>
  <c r="QBB1342" i="8" s="1"/>
  <c r="QAK1342" i="8"/>
  <c r="QAL1336" i="8"/>
  <c r="QAL1342" i="8" s="1"/>
  <c r="PZU1342" i="8"/>
  <c r="PZV1336" i="8"/>
  <c r="PZV1342" i="8" s="1"/>
  <c r="PZE1342" i="8"/>
  <c r="PZF1336" i="8"/>
  <c r="PZF1342" i="8" s="1"/>
  <c r="PYO1342" i="8"/>
  <c r="PYP1336" i="8"/>
  <c r="PYP1342" i="8" s="1"/>
  <c r="PXY1342" i="8"/>
  <c r="PXZ1336" i="8"/>
  <c r="PXZ1342" i="8" s="1"/>
  <c r="PXI1342" i="8"/>
  <c r="PXJ1336" i="8"/>
  <c r="PXJ1342" i="8" s="1"/>
  <c r="PWS1342" i="8"/>
  <c r="PWT1336" i="8"/>
  <c r="PWT1342" i="8" s="1"/>
  <c r="PWC1342" i="8"/>
  <c r="PWD1336" i="8"/>
  <c r="PWD1342" i="8" s="1"/>
  <c r="PVM1342" i="8"/>
  <c r="PVN1336" i="8"/>
  <c r="PVN1342" i="8" s="1"/>
  <c r="PUW1342" i="8"/>
  <c r="PUX1336" i="8"/>
  <c r="PUX1342" i="8" s="1"/>
  <c r="PUG1342" i="8"/>
  <c r="PUH1336" i="8"/>
  <c r="PUH1342" i="8" s="1"/>
  <c r="PTQ1342" i="8"/>
  <c r="PTR1336" i="8"/>
  <c r="PTR1342" i="8" s="1"/>
  <c r="PTA1342" i="8"/>
  <c r="PTB1336" i="8"/>
  <c r="PTB1342" i="8" s="1"/>
  <c r="PSK1342" i="8"/>
  <c r="PSL1336" i="8"/>
  <c r="PSL1342" i="8" s="1"/>
  <c r="PRU1342" i="8"/>
  <c r="PRV1336" i="8"/>
  <c r="PRV1342" i="8" s="1"/>
  <c r="PRE1342" i="8"/>
  <c r="PRF1336" i="8"/>
  <c r="PRF1342" i="8" s="1"/>
  <c r="PQO1342" i="8"/>
  <c r="PQP1336" i="8"/>
  <c r="PQP1342" i="8" s="1"/>
  <c r="PPY1342" i="8"/>
  <c r="PPZ1336" i="8"/>
  <c r="PPZ1342" i="8" s="1"/>
  <c r="PPI1342" i="8"/>
  <c r="PPJ1336" i="8"/>
  <c r="PPJ1342" i="8" s="1"/>
  <c r="POS1342" i="8"/>
  <c r="POT1336" i="8"/>
  <c r="POT1342" i="8" s="1"/>
  <c r="POC1342" i="8"/>
  <c r="POD1336" i="8"/>
  <c r="POD1342" i="8" s="1"/>
  <c r="PNM1342" i="8"/>
  <c r="PNN1336" i="8"/>
  <c r="PNN1342" i="8" s="1"/>
  <c r="PMW1342" i="8"/>
  <c r="PMX1336" i="8"/>
  <c r="PMX1342" i="8" s="1"/>
  <c r="PMG1342" i="8"/>
  <c r="PMH1336" i="8"/>
  <c r="PMH1342" i="8" s="1"/>
  <c r="PLQ1342" i="8"/>
  <c r="PLR1336" i="8"/>
  <c r="PLR1342" i="8" s="1"/>
  <c r="PLA1342" i="8"/>
  <c r="PLB1336" i="8"/>
  <c r="PLB1342" i="8" s="1"/>
  <c r="PKK1342" i="8"/>
  <c r="PKL1336" i="8"/>
  <c r="PKL1342" i="8" s="1"/>
  <c r="PJU1342" i="8"/>
  <c r="PJV1336" i="8"/>
  <c r="PJV1342" i="8" s="1"/>
  <c r="PJE1342" i="8"/>
  <c r="PJF1336" i="8"/>
  <c r="PJF1342" i="8" s="1"/>
  <c r="PIO1342" i="8"/>
  <c r="PIP1336" i="8"/>
  <c r="PIP1342" i="8" s="1"/>
  <c r="PHY1342" i="8"/>
  <c r="PHZ1336" i="8"/>
  <c r="PHZ1342" i="8" s="1"/>
  <c r="PHI1342" i="8"/>
  <c r="PHJ1336" i="8"/>
  <c r="PHJ1342" i="8" s="1"/>
  <c r="PGS1342" i="8"/>
  <c r="PGT1336" i="8"/>
  <c r="PGT1342" i="8" s="1"/>
  <c r="PGC1342" i="8"/>
  <c r="PGD1336" i="8"/>
  <c r="PGD1342" i="8" s="1"/>
  <c r="PFM1342" i="8"/>
  <c r="PFN1336" i="8"/>
  <c r="PFN1342" i="8" s="1"/>
  <c r="PEW1342" i="8"/>
  <c r="PEX1336" i="8"/>
  <c r="PEX1342" i="8" s="1"/>
  <c r="PEG1342" i="8"/>
  <c r="PEH1336" i="8"/>
  <c r="PEH1342" i="8" s="1"/>
  <c r="PDQ1342" i="8"/>
  <c r="PDR1336" i="8"/>
  <c r="PDR1342" i="8" s="1"/>
  <c r="PDA1342" i="8"/>
  <c r="PDB1336" i="8"/>
  <c r="PDB1342" i="8" s="1"/>
  <c r="PCK1342" i="8"/>
  <c r="PCL1336" i="8"/>
  <c r="PCL1342" i="8" s="1"/>
  <c r="PBU1342" i="8"/>
  <c r="PBV1336" i="8"/>
  <c r="PBV1342" i="8" s="1"/>
  <c r="PBE1342" i="8"/>
  <c r="PBF1336" i="8"/>
  <c r="PBF1342" i="8" s="1"/>
  <c r="PAO1342" i="8"/>
  <c r="PAP1336" i="8"/>
  <c r="PAP1342" i="8" s="1"/>
  <c r="OZY1342" i="8"/>
  <c r="OZZ1336" i="8"/>
  <c r="OZZ1342" i="8" s="1"/>
  <c r="OZI1342" i="8"/>
  <c r="OZJ1336" i="8"/>
  <c r="OZJ1342" i="8" s="1"/>
  <c r="OYS1342" i="8"/>
  <c r="OYT1336" i="8"/>
  <c r="OYT1342" i="8" s="1"/>
  <c r="OYC1342" i="8"/>
  <c r="OYD1336" i="8"/>
  <c r="OYD1342" i="8" s="1"/>
  <c r="OXM1342" i="8"/>
  <c r="OXN1336" i="8"/>
  <c r="OXN1342" i="8" s="1"/>
  <c r="OWW1342" i="8"/>
  <c r="OWX1336" i="8"/>
  <c r="OWX1342" i="8" s="1"/>
  <c r="OWG1342" i="8"/>
  <c r="OWH1336" i="8"/>
  <c r="OWH1342" i="8" s="1"/>
  <c r="OVQ1342" i="8"/>
  <c r="OVR1336" i="8"/>
  <c r="OVR1342" i="8" s="1"/>
  <c r="OVA1342" i="8"/>
  <c r="OVB1336" i="8"/>
  <c r="OVB1342" i="8" s="1"/>
  <c r="OUK1342" i="8"/>
  <c r="OUL1336" i="8"/>
  <c r="OUL1342" i="8" s="1"/>
  <c r="OTU1342" i="8"/>
  <c r="OTV1336" i="8"/>
  <c r="OTV1342" i="8" s="1"/>
  <c r="OTE1342" i="8"/>
  <c r="OTF1336" i="8"/>
  <c r="OTF1342" i="8" s="1"/>
  <c r="OSO1342" i="8"/>
  <c r="OSP1336" i="8"/>
  <c r="OSP1342" i="8" s="1"/>
  <c r="ORY1342" i="8"/>
  <c r="ORZ1336" i="8"/>
  <c r="ORZ1342" i="8" s="1"/>
  <c r="ORI1342" i="8"/>
  <c r="ORJ1336" i="8"/>
  <c r="ORJ1342" i="8" s="1"/>
  <c r="OQS1342" i="8"/>
  <c r="OQT1336" i="8"/>
  <c r="OQT1342" i="8" s="1"/>
  <c r="OQC1342" i="8"/>
  <c r="OQD1336" i="8"/>
  <c r="OQD1342" i="8" s="1"/>
  <c r="OPM1342" i="8"/>
  <c r="OPN1336" i="8"/>
  <c r="OPN1342" i="8" s="1"/>
  <c r="OOW1342" i="8"/>
  <c r="OOX1336" i="8"/>
  <c r="OOX1342" i="8" s="1"/>
  <c r="OOG1342" i="8"/>
  <c r="OOH1336" i="8"/>
  <c r="OOH1342" i="8" s="1"/>
  <c r="ONQ1342" i="8"/>
  <c r="ONR1336" i="8"/>
  <c r="ONR1342" i="8" s="1"/>
  <c r="ONA1342" i="8"/>
  <c r="ONB1336" i="8"/>
  <c r="ONB1342" i="8" s="1"/>
  <c r="OMK1342" i="8"/>
  <c r="OML1336" i="8"/>
  <c r="OML1342" i="8" s="1"/>
  <c r="OLU1342" i="8"/>
  <c r="OLV1336" i="8"/>
  <c r="OLV1342" i="8" s="1"/>
  <c r="OLE1342" i="8"/>
  <c r="OLF1336" i="8"/>
  <c r="OLF1342" i="8" s="1"/>
  <c r="OKO1342" i="8"/>
  <c r="OKP1336" i="8"/>
  <c r="OKP1342" i="8" s="1"/>
  <c r="OJY1342" i="8"/>
  <c r="OJZ1336" i="8"/>
  <c r="OJZ1342" i="8" s="1"/>
  <c r="OJI1342" i="8"/>
  <c r="OJJ1336" i="8"/>
  <c r="OJJ1342" i="8" s="1"/>
  <c r="OIS1342" i="8"/>
  <c r="OIT1336" i="8"/>
  <c r="OIT1342" i="8" s="1"/>
  <c r="OIC1342" i="8"/>
  <c r="OID1336" i="8"/>
  <c r="OID1342" i="8" s="1"/>
  <c r="OHM1342" i="8"/>
  <c r="OHN1336" i="8"/>
  <c r="OHN1342" i="8" s="1"/>
  <c r="OGW1342" i="8"/>
  <c r="OGX1336" i="8"/>
  <c r="OGX1342" i="8" s="1"/>
  <c r="OGG1342" i="8"/>
  <c r="OGH1336" i="8"/>
  <c r="OGH1342" i="8" s="1"/>
  <c r="OFQ1342" i="8"/>
  <c r="OFR1336" i="8"/>
  <c r="OFR1342" i="8" s="1"/>
  <c r="OFA1342" i="8"/>
  <c r="OFB1336" i="8"/>
  <c r="OFB1342" i="8" s="1"/>
  <c r="OEK1342" i="8"/>
  <c r="OEL1336" i="8"/>
  <c r="OEL1342" i="8" s="1"/>
  <c r="ODU1342" i="8"/>
  <c r="ODV1336" i="8"/>
  <c r="ODV1342" i="8" s="1"/>
  <c r="ODE1342" i="8"/>
  <c r="ODF1336" i="8"/>
  <c r="ODF1342" i="8" s="1"/>
  <c r="OCO1342" i="8"/>
  <c r="OCP1336" i="8"/>
  <c r="OCP1342" i="8" s="1"/>
  <c r="OBY1342" i="8"/>
  <c r="OBZ1336" i="8"/>
  <c r="OBZ1342" i="8" s="1"/>
  <c r="OBI1342" i="8"/>
  <c r="OBJ1336" i="8"/>
  <c r="OBJ1342" i="8" s="1"/>
  <c r="OAS1342" i="8"/>
  <c r="OAT1336" i="8"/>
  <c r="OAT1342" i="8" s="1"/>
  <c r="OAC1342" i="8"/>
  <c r="OAD1336" i="8"/>
  <c r="OAD1342" i="8" s="1"/>
  <c r="NZM1342" i="8"/>
  <c r="NZN1336" i="8"/>
  <c r="NZN1342" i="8" s="1"/>
  <c r="NYW1342" i="8"/>
  <c r="NYX1336" i="8"/>
  <c r="NYX1342" i="8" s="1"/>
  <c r="NYG1342" i="8"/>
  <c r="NYH1336" i="8"/>
  <c r="NYH1342" i="8" s="1"/>
  <c r="NXQ1342" i="8"/>
  <c r="NXR1336" i="8"/>
  <c r="NXR1342" i="8" s="1"/>
  <c r="NXA1342" i="8"/>
  <c r="NXB1336" i="8"/>
  <c r="NXB1342" i="8" s="1"/>
  <c r="NWK1342" i="8"/>
  <c r="NWL1336" i="8"/>
  <c r="NWL1342" i="8" s="1"/>
  <c r="NVU1342" i="8"/>
  <c r="NVV1336" i="8"/>
  <c r="NVV1342" i="8" s="1"/>
  <c r="NVE1342" i="8"/>
  <c r="NVF1336" i="8"/>
  <c r="NVF1342" i="8" s="1"/>
  <c r="NUO1342" i="8"/>
  <c r="NUP1336" i="8"/>
  <c r="NUP1342" i="8" s="1"/>
  <c r="NTY1342" i="8"/>
  <c r="NTZ1336" i="8"/>
  <c r="NTZ1342" i="8" s="1"/>
  <c r="NTI1342" i="8"/>
  <c r="NTJ1336" i="8"/>
  <c r="NTJ1342" i="8" s="1"/>
  <c r="NSS1342" i="8"/>
  <c r="NST1336" i="8"/>
  <c r="NST1342" i="8" s="1"/>
  <c r="NSC1342" i="8"/>
  <c r="NSD1336" i="8"/>
  <c r="NSD1342" i="8" s="1"/>
  <c r="NRM1342" i="8"/>
  <c r="NRN1336" i="8"/>
  <c r="NRN1342" i="8" s="1"/>
  <c r="NQW1342" i="8"/>
  <c r="NQX1336" i="8"/>
  <c r="NQX1342" i="8" s="1"/>
  <c r="NQG1342" i="8"/>
  <c r="NQH1336" i="8"/>
  <c r="NQH1342" i="8" s="1"/>
  <c r="NPQ1342" i="8"/>
  <c r="NPR1336" i="8"/>
  <c r="NPR1342" i="8" s="1"/>
  <c r="NPA1342" i="8"/>
  <c r="NPB1336" i="8"/>
  <c r="NPB1342" i="8" s="1"/>
  <c r="NOK1342" i="8"/>
  <c r="NOL1336" i="8"/>
  <c r="NOL1342" i="8" s="1"/>
  <c r="NNU1342" i="8"/>
  <c r="NNV1336" i="8"/>
  <c r="NNV1342" i="8" s="1"/>
  <c r="NNE1342" i="8"/>
  <c r="NNF1336" i="8"/>
  <c r="NNF1342" i="8" s="1"/>
  <c r="NMO1342" i="8"/>
  <c r="NMP1336" i="8"/>
  <c r="NMP1342" i="8" s="1"/>
  <c r="NLY1342" i="8"/>
  <c r="NLZ1336" i="8"/>
  <c r="NLZ1342" i="8" s="1"/>
  <c r="NLI1342" i="8"/>
  <c r="NLJ1336" i="8"/>
  <c r="NLJ1342" i="8" s="1"/>
  <c r="NKS1342" i="8"/>
  <c r="NKT1336" i="8"/>
  <c r="NKT1342" i="8" s="1"/>
  <c r="NKC1342" i="8"/>
  <c r="NKD1336" i="8"/>
  <c r="NKD1342" i="8" s="1"/>
  <c r="NJM1342" i="8"/>
  <c r="NJN1336" i="8"/>
  <c r="NJN1342" i="8" s="1"/>
  <c r="NIW1342" i="8"/>
  <c r="NIX1336" i="8"/>
  <c r="NIX1342" i="8" s="1"/>
  <c r="NIG1342" i="8"/>
  <c r="NIH1336" i="8"/>
  <c r="NIH1342" i="8" s="1"/>
  <c r="NHQ1342" i="8"/>
  <c r="NHR1336" i="8"/>
  <c r="NHR1342" i="8" s="1"/>
  <c r="NHA1342" i="8"/>
  <c r="NHB1336" i="8"/>
  <c r="NHB1342" i="8" s="1"/>
  <c r="NGK1342" i="8"/>
  <c r="NGL1336" i="8"/>
  <c r="NGL1342" i="8" s="1"/>
  <c r="NFU1342" i="8"/>
  <c r="NFV1336" i="8"/>
  <c r="NFV1342" i="8" s="1"/>
  <c r="NFE1342" i="8"/>
  <c r="NFF1336" i="8"/>
  <c r="NFF1342" i="8" s="1"/>
  <c r="NEO1342" i="8"/>
  <c r="NEP1336" i="8"/>
  <c r="NEP1342" i="8" s="1"/>
  <c r="NDY1342" i="8"/>
  <c r="NDZ1336" i="8"/>
  <c r="NDZ1342" i="8" s="1"/>
  <c r="NDI1342" i="8"/>
  <c r="NDJ1336" i="8"/>
  <c r="NDJ1342" i="8" s="1"/>
  <c r="NCS1342" i="8"/>
  <c r="NCT1336" i="8"/>
  <c r="NCT1342" i="8" s="1"/>
  <c r="NCC1342" i="8"/>
  <c r="NCD1336" i="8"/>
  <c r="NCD1342" i="8" s="1"/>
  <c r="NBM1342" i="8"/>
  <c r="NBN1336" i="8"/>
  <c r="NBN1342" i="8" s="1"/>
  <c r="NAW1342" i="8"/>
  <c r="NAX1336" i="8"/>
  <c r="NAX1342" i="8" s="1"/>
  <c r="NAG1342" i="8"/>
  <c r="NAH1336" i="8"/>
  <c r="NAH1342" i="8" s="1"/>
  <c r="MZQ1342" i="8"/>
  <c r="MZR1336" i="8"/>
  <c r="MZR1342" i="8" s="1"/>
  <c r="MZA1342" i="8"/>
  <c r="MZB1336" i="8"/>
  <c r="MZB1342" i="8" s="1"/>
  <c r="MYK1342" i="8"/>
  <c r="MYL1336" i="8"/>
  <c r="MYL1342" i="8" s="1"/>
  <c r="MXU1342" i="8"/>
  <c r="MXV1336" i="8"/>
  <c r="MXV1342" i="8" s="1"/>
  <c r="MXE1342" i="8"/>
  <c r="MXF1336" i="8"/>
  <c r="MXF1342" i="8" s="1"/>
  <c r="MWO1342" i="8"/>
  <c r="MWP1336" i="8"/>
  <c r="MWP1342" i="8" s="1"/>
  <c r="MVY1342" i="8"/>
  <c r="MVZ1336" i="8"/>
  <c r="MVZ1342" i="8" s="1"/>
  <c r="MVI1342" i="8"/>
  <c r="MVJ1336" i="8"/>
  <c r="MVJ1342" i="8" s="1"/>
  <c r="MUS1342" i="8"/>
  <c r="MUT1336" i="8"/>
  <c r="MUT1342" i="8" s="1"/>
  <c r="MUC1342" i="8"/>
  <c r="MUD1336" i="8"/>
  <c r="MUD1342" i="8" s="1"/>
  <c r="MTM1342" i="8"/>
  <c r="MTN1336" i="8"/>
  <c r="MTN1342" i="8" s="1"/>
  <c r="MSW1342" i="8"/>
  <c r="MSX1336" i="8"/>
  <c r="MSX1342" i="8" s="1"/>
  <c r="MSG1342" i="8"/>
  <c r="MSH1336" i="8"/>
  <c r="MSH1342" i="8" s="1"/>
  <c r="MRQ1342" i="8"/>
  <c r="MRR1336" i="8"/>
  <c r="MRR1342" i="8" s="1"/>
  <c r="MRA1342" i="8"/>
  <c r="MRB1336" i="8"/>
  <c r="MRB1342" i="8" s="1"/>
  <c r="MQK1342" i="8"/>
  <c r="MQL1336" i="8"/>
  <c r="MQL1342" i="8" s="1"/>
  <c r="MPU1342" i="8"/>
  <c r="MPV1336" i="8"/>
  <c r="MPV1342" i="8" s="1"/>
  <c r="MPE1342" i="8"/>
  <c r="MPF1336" i="8"/>
  <c r="MPF1342" i="8" s="1"/>
  <c r="MOO1342" i="8"/>
  <c r="MOP1336" i="8"/>
  <c r="MOP1342" i="8" s="1"/>
  <c r="MNY1342" i="8"/>
  <c r="MNZ1336" i="8"/>
  <c r="MNZ1342" i="8" s="1"/>
  <c r="MNI1342" i="8"/>
  <c r="MNJ1336" i="8"/>
  <c r="MNJ1342" i="8" s="1"/>
  <c r="MMS1342" i="8"/>
  <c r="MMT1336" i="8"/>
  <c r="MMT1342" i="8" s="1"/>
  <c r="MMC1342" i="8"/>
  <c r="MMD1336" i="8"/>
  <c r="MMD1342" i="8" s="1"/>
  <c r="MLM1342" i="8"/>
  <c r="MLN1336" i="8"/>
  <c r="MLN1342" i="8" s="1"/>
  <c r="MKW1342" i="8"/>
  <c r="MKX1336" i="8"/>
  <c r="MKX1342" i="8" s="1"/>
  <c r="MKG1342" i="8"/>
  <c r="MKH1336" i="8"/>
  <c r="MKH1342" i="8" s="1"/>
  <c r="MJQ1342" i="8"/>
  <c r="MJR1336" i="8"/>
  <c r="MJR1342" i="8" s="1"/>
  <c r="MJA1342" i="8"/>
  <c r="MJB1336" i="8"/>
  <c r="MJB1342" i="8" s="1"/>
  <c r="MIK1342" i="8"/>
  <c r="MIL1336" i="8"/>
  <c r="MIL1342" i="8" s="1"/>
  <c r="MHU1342" i="8"/>
  <c r="MHV1336" i="8"/>
  <c r="MHV1342" i="8" s="1"/>
  <c r="MHE1342" i="8"/>
  <c r="MHF1336" i="8"/>
  <c r="MHF1342" i="8" s="1"/>
  <c r="MGO1342" i="8"/>
  <c r="MGP1336" i="8"/>
  <c r="MGP1342" i="8" s="1"/>
  <c r="MFY1342" i="8"/>
  <c r="MFZ1336" i="8"/>
  <c r="MFZ1342" i="8" s="1"/>
  <c r="MFI1342" i="8"/>
  <c r="MFJ1336" i="8"/>
  <c r="MFJ1342" i="8" s="1"/>
  <c r="MES1342" i="8"/>
  <c r="MET1336" i="8"/>
  <c r="MET1342" i="8" s="1"/>
  <c r="MEC1342" i="8"/>
  <c r="MED1336" i="8"/>
  <c r="MED1342" i="8" s="1"/>
  <c r="MDM1342" i="8"/>
  <c r="MDN1336" i="8"/>
  <c r="MDN1342" i="8" s="1"/>
  <c r="MCW1342" i="8"/>
  <c r="MCX1336" i="8"/>
  <c r="MCX1342" i="8" s="1"/>
  <c r="MCG1342" i="8"/>
  <c r="MCH1336" i="8"/>
  <c r="MCH1342" i="8" s="1"/>
  <c r="MBQ1342" i="8"/>
  <c r="MBR1336" i="8"/>
  <c r="MBR1342" i="8" s="1"/>
  <c r="MBA1342" i="8"/>
  <c r="MBB1336" i="8"/>
  <c r="MBB1342" i="8" s="1"/>
  <c r="MAK1342" i="8"/>
  <c r="MAL1336" i="8"/>
  <c r="MAL1342" i="8" s="1"/>
  <c r="LZU1342" i="8"/>
  <c r="LZV1336" i="8"/>
  <c r="LZV1342" i="8" s="1"/>
  <c r="LZE1342" i="8"/>
  <c r="LZF1336" i="8"/>
  <c r="LZF1342" i="8" s="1"/>
  <c r="LYO1342" i="8"/>
  <c r="LYP1336" i="8"/>
  <c r="LYP1342" i="8" s="1"/>
  <c r="LXY1342" i="8"/>
  <c r="LXZ1336" i="8"/>
  <c r="LXZ1342" i="8" s="1"/>
  <c r="LXI1342" i="8"/>
  <c r="LXJ1336" i="8"/>
  <c r="LXJ1342" i="8" s="1"/>
  <c r="LWS1342" i="8"/>
  <c r="LWT1336" i="8"/>
  <c r="LWT1342" i="8" s="1"/>
  <c r="LWC1342" i="8"/>
  <c r="LWD1336" i="8"/>
  <c r="LWD1342" i="8" s="1"/>
  <c r="LVM1342" i="8"/>
  <c r="LVN1336" i="8"/>
  <c r="LVN1342" i="8" s="1"/>
  <c r="LUW1342" i="8"/>
  <c r="LUX1336" i="8"/>
  <c r="LUX1342" i="8" s="1"/>
  <c r="LUG1342" i="8"/>
  <c r="LUH1336" i="8"/>
  <c r="LUH1342" i="8" s="1"/>
  <c r="LTQ1342" i="8"/>
  <c r="LTR1336" i="8"/>
  <c r="LTR1342" i="8" s="1"/>
  <c r="LTA1342" i="8"/>
  <c r="LTB1336" i="8"/>
  <c r="LTB1342" i="8" s="1"/>
  <c r="LSK1342" i="8"/>
  <c r="LSL1336" i="8"/>
  <c r="LSL1342" i="8" s="1"/>
  <c r="LRU1342" i="8"/>
  <c r="LRV1336" i="8"/>
  <c r="LRV1342" i="8" s="1"/>
  <c r="LRE1342" i="8"/>
  <c r="LRF1336" i="8"/>
  <c r="LRF1342" i="8" s="1"/>
  <c r="LQO1342" i="8"/>
  <c r="LQP1336" i="8"/>
  <c r="LQP1342" i="8" s="1"/>
  <c r="LPY1342" i="8"/>
  <c r="LPZ1336" i="8"/>
  <c r="LPZ1342" i="8" s="1"/>
  <c r="LPI1342" i="8"/>
  <c r="LPJ1336" i="8"/>
  <c r="LPJ1342" i="8" s="1"/>
  <c r="LOS1342" i="8"/>
  <c r="LOT1336" i="8"/>
  <c r="LOT1342" i="8" s="1"/>
  <c r="LOC1342" i="8"/>
  <c r="LOD1336" i="8"/>
  <c r="LOD1342" i="8" s="1"/>
  <c r="LNM1342" i="8"/>
  <c r="LNN1336" i="8"/>
  <c r="LNN1342" i="8" s="1"/>
  <c r="LMW1342" i="8"/>
  <c r="LMX1336" i="8"/>
  <c r="LMX1342" i="8" s="1"/>
  <c r="LMG1342" i="8"/>
  <c r="LMH1336" i="8"/>
  <c r="LMH1342" i="8" s="1"/>
  <c r="LLQ1342" i="8"/>
  <c r="LLR1336" i="8"/>
  <c r="LLR1342" i="8" s="1"/>
  <c r="LLA1342" i="8"/>
  <c r="LLB1336" i="8"/>
  <c r="LLB1342" i="8" s="1"/>
  <c r="LKK1342" i="8"/>
  <c r="LKL1336" i="8"/>
  <c r="LKL1342" i="8" s="1"/>
  <c r="LJU1342" i="8"/>
  <c r="LJV1336" i="8"/>
  <c r="LJV1342" i="8" s="1"/>
  <c r="LJE1342" i="8"/>
  <c r="LJF1336" i="8"/>
  <c r="LJF1342" i="8" s="1"/>
  <c r="LIO1342" i="8"/>
  <c r="LIP1336" i="8"/>
  <c r="LIP1342" i="8" s="1"/>
  <c r="LHY1342" i="8"/>
  <c r="LHZ1336" i="8"/>
  <c r="LHZ1342" i="8" s="1"/>
  <c r="LHI1342" i="8"/>
  <c r="LHJ1336" i="8"/>
  <c r="LHJ1342" i="8" s="1"/>
  <c r="LGS1342" i="8"/>
  <c r="LGT1336" i="8"/>
  <c r="LGT1342" i="8" s="1"/>
  <c r="LGC1342" i="8"/>
  <c r="LGD1336" i="8"/>
  <c r="LGD1342" i="8" s="1"/>
  <c r="LFM1342" i="8"/>
  <c r="LFN1336" i="8"/>
  <c r="LFN1342" i="8" s="1"/>
  <c r="LEW1342" i="8"/>
  <c r="LEX1336" i="8"/>
  <c r="LEX1342" i="8" s="1"/>
  <c r="LEG1342" i="8"/>
  <c r="LEH1336" i="8"/>
  <c r="LEH1342" i="8" s="1"/>
  <c r="LDQ1342" i="8"/>
  <c r="LDR1336" i="8"/>
  <c r="LDR1342" i="8" s="1"/>
  <c r="LDA1342" i="8"/>
  <c r="LDB1336" i="8"/>
  <c r="LDB1342" i="8" s="1"/>
  <c r="LCK1342" i="8"/>
  <c r="LCL1336" i="8"/>
  <c r="LCL1342" i="8" s="1"/>
  <c r="LBU1342" i="8"/>
  <c r="LBV1336" i="8"/>
  <c r="LBV1342" i="8" s="1"/>
  <c r="LBE1342" i="8"/>
  <c r="LBF1336" i="8"/>
  <c r="LBF1342" i="8" s="1"/>
  <c r="LAO1342" i="8"/>
  <c r="LAP1336" i="8"/>
  <c r="LAP1342" i="8" s="1"/>
  <c r="KZY1342" i="8"/>
  <c r="KZZ1336" i="8"/>
  <c r="KZZ1342" i="8" s="1"/>
  <c r="KZI1342" i="8"/>
  <c r="KZJ1336" i="8"/>
  <c r="KZJ1342" i="8" s="1"/>
  <c r="KYS1342" i="8"/>
  <c r="KYT1336" i="8"/>
  <c r="KYT1342" i="8" s="1"/>
  <c r="KYC1342" i="8"/>
  <c r="KYD1336" i="8"/>
  <c r="KYD1342" i="8" s="1"/>
  <c r="KXM1342" i="8"/>
  <c r="KXN1336" i="8"/>
  <c r="KXN1342" i="8" s="1"/>
  <c r="KWW1342" i="8"/>
  <c r="KWX1336" i="8"/>
  <c r="KWX1342" i="8" s="1"/>
  <c r="KWG1342" i="8"/>
  <c r="KWH1336" i="8"/>
  <c r="KWH1342" i="8" s="1"/>
  <c r="KVQ1342" i="8"/>
  <c r="KVR1336" i="8"/>
  <c r="KVR1342" i="8" s="1"/>
  <c r="KVA1342" i="8"/>
  <c r="KVB1336" i="8"/>
  <c r="KVB1342" i="8" s="1"/>
  <c r="KUK1342" i="8"/>
  <c r="KUL1336" i="8"/>
  <c r="KUL1342" i="8" s="1"/>
  <c r="KTU1342" i="8"/>
  <c r="KTV1336" i="8"/>
  <c r="KTV1342" i="8" s="1"/>
  <c r="KTE1342" i="8"/>
  <c r="KTF1336" i="8"/>
  <c r="KTF1342" i="8" s="1"/>
  <c r="KSO1342" i="8"/>
  <c r="KSP1336" i="8"/>
  <c r="KSP1342" i="8" s="1"/>
  <c r="KRY1342" i="8"/>
  <c r="KRZ1336" i="8"/>
  <c r="KRZ1342" i="8" s="1"/>
  <c r="KRI1342" i="8"/>
  <c r="KRJ1336" i="8"/>
  <c r="KRJ1342" i="8" s="1"/>
  <c r="KQS1342" i="8"/>
  <c r="KQT1336" i="8"/>
  <c r="KQT1342" i="8" s="1"/>
  <c r="KQC1342" i="8"/>
  <c r="KQD1336" i="8"/>
  <c r="KQD1342" i="8" s="1"/>
  <c r="KPM1342" i="8"/>
  <c r="KPN1336" i="8"/>
  <c r="KPN1342" i="8" s="1"/>
  <c r="KOW1342" i="8"/>
  <c r="KOX1336" i="8"/>
  <c r="KOX1342" i="8" s="1"/>
  <c r="KOG1342" i="8"/>
  <c r="KOH1336" i="8"/>
  <c r="KOH1342" i="8" s="1"/>
  <c r="KNQ1342" i="8"/>
  <c r="KNR1336" i="8"/>
  <c r="KNR1342" i="8" s="1"/>
  <c r="KNA1342" i="8"/>
  <c r="KNB1336" i="8"/>
  <c r="KNB1342" i="8" s="1"/>
  <c r="KMK1342" i="8"/>
  <c r="KML1336" i="8"/>
  <c r="KML1342" i="8" s="1"/>
  <c r="KLU1342" i="8"/>
  <c r="KLV1336" i="8"/>
  <c r="KLV1342" i="8" s="1"/>
  <c r="KLE1342" i="8"/>
  <c r="KLF1336" i="8"/>
  <c r="KLF1342" i="8" s="1"/>
  <c r="KKO1342" i="8"/>
  <c r="KKP1336" i="8"/>
  <c r="KKP1342" i="8" s="1"/>
  <c r="KJY1342" i="8"/>
  <c r="KJZ1336" i="8"/>
  <c r="KJZ1342" i="8" s="1"/>
  <c r="KJI1342" i="8"/>
  <c r="KJJ1336" i="8"/>
  <c r="KJJ1342" i="8" s="1"/>
  <c r="KIS1342" i="8"/>
  <c r="KIT1336" i="8"/>
  <c r="KIT1342" i="8" s="1"/>
  <c r="KIC1342" i="8"/>
  <c r="KID1336" i="8"/>
  <c r="KID1342" i="8" s="1"/>
  <c r="KHM1342" i="8"/>
  <c r="KHN1336" i="8"/>
  <c r="KHN1342" i="8" s="1"/>
  <c r="KGW1342" i="8"/>
  <c r="KGX1336" i="8"/>
  <c r="KGX1342" i="8" s="1"/>
  <c r="KGG1342" i="8"/>
  <c r="KGH1336" i="8"/>
  <c r="KGH1342" i="8" s="1"/>
  <c r="KFQ1342" i="8"/>
  <c r="KFR1336" i="8"/>
  <c r="KFR1342" i="8" s="1"/>
  <c r="KFA1342" i="8"/>
  <c r="KFB1336" i="8"/>
  <c r="KFB1342" i="8" s="1"/>
  <c r="KEK1342" i="8"/>
  <c r="KEL1336" i="8"/>
  <c r="KEL1342" i="8" s="1"/>
  <c r="KDU1342" i="8"/>
  <c r="KDV1336" i="8"/>
  <c r="KDV1342" i="8" s="1"/>
  <c r="KDE1342" i="8"/>
  <c r="KDF1336" i="8"/>
  <c r="KDF1342" i="8" s="1"/>
  <c r="KCO1342" i="8"/>
  <c r="KCP1336" i="8"/>
  <c r="KCP1342" i="8" s="1"/>
  <c r="KBY1342" i="8"/>
  <c r="KBZ1336" i="8"/>
  <c r="KBZ1342" i="8" s="1"/>
  <c r="KBI1342" i="8"/>
  <c r="KBJ1336" i="8"/>
  <c r="KBJ1342" i="8" s="1"/>
  <c r="KAS1342" i="8"/>
  <c r="KAT1336" i="8"/>
  <c r="KAT1342" i="8" s="1"/>
  <c r="KAC1342" i="8"/>
  <c r="KAD1336" i="8"/>
  <c r="KAD1342" i="8" s="1"/>
  <c r="JZM1342" i="8"/>
  <c r="JZN1336" i="8"/>
  <c r="JZN1342" i="8" s="1"/>
  <c r="JYW1342" i="8"/>
  <c r="JYX1336" i="8"/>
  <c r="JYX1342" i="8" s="1"/>
  <c r="JYG1342" i="8"/>
  <c r="JYH1336" i="8"/>
  <c r="JYH1342" i="8" s="1"/>
  <c r="JXQ1342" i="8"/>
  <c r="JXR1336" i="8"/>
  <c r="JXR1342" i="8" s="1"/>
  <c r="JXA1342" i="8"/>
  <c r="JXB1336" i="8"/>
  <c r="JXB1342" i="8" s="1"/>
  <c r="JWK1342" i="8"/>
  <c r="JWL1336" i="8"/>
  <c r="JWL1342" i="8" s="1"/>
  <c r="JVU1342" i="8"/>
  <c r="JVV1336" i="8"/>
  <c r="JVV1342" i="8" s="1"/>
  <c r="JVE1342" i="8"/>
  <c r="JVF1336" i="8"/>
  <c r="JVF1342" i="8" s="1"/>
  <c r="JUO1342" i="8"/>
  <c r="JUP1336" i="8"/>
  <c r="JUP1342" i="8" s="1"/>
  <c r="JTY1342" i="8"/>
  <c r="JTZ1336" i="8"/>
  <c r="JTZ1342" i="8" s="1"/>
  <c r="JTI1342" i="8"/>
  <c r="JTJ1336" i="8"/>
  <c r="JTJ1342" i="8" s="1"/>
  <c r="JSS1342" i="8"/>
  <c r="JST1336" i="8"/>
  <c r="JST1342" i="8" s="1"/>
  <c r="JSC1342" i="8"/>
  <c r="JSD1336" i="8"/>
  <c r="JSD1342" i="8" s="1"/>
  <c r="JRM1342" i="8"/>
  <c r="JRN1336" i="8"/>
  <c r="JRN1342" i="8" s="1"/>
  <c r="JQW1342" i="8"/>
  <c r="JQX1336" i="8"/>
  <c r="JQX1342" i="8" s="1"/>
  <c r="JQG1342" i="8"/>
  <c r="JQH1336" i="8"/>
  <c r="JQH1342" i="8" s="1"/>
  <c r="JPQ1342" i="8"/>
  <c r="JPR1336" i="8"/>
  <c r="JPR1342" i="8" s="1"/>
  <c r="JPA1342" i="8"/>
  <c r="JPB1336" i="8"/>
  <c r="JPB1342" i="8" s="1"/>
  <c r="JOK1342" i="8"/>
  <c r="JOL1336" i="8"/>
  <c r="JOL1342" i="8" s="1"/>
  <c r="JNU1342" i="8"/>
  <c r="JNV1336" i="8"/>
  <c r="JNV1342" i="8" s="1"/>
  <c r="JNE1342" i="8"/>
  <c r="JNF1336" i="8"/>
  <c r="JNF1342" i="8" s="1"/>
  <c r="JMO1342" i="8"/>
  <c r="JMP1336" i="8"/>
  <c r="JMP1342" i="8" s="1"/>
  <c r="JLY1342" i="8"/>
  <c r="JLZ1336" i="8"/>
  <c r="JLZ1342" i="8" s="1"/>
  <c r="JLI1342" i="8"/>
  <c r="JLJ1336" i="8"/>
  <c r="JLJ1342" i="8" s="1"/>
  <c r="JKS1342" i="8"/>
  <c r="JKT1336" i="8"/>
  <c r="JKT1342" i="8" s="1"/>
  <c r="JKC1342" i="8"/>
  <c r="JKD1336" i="8"/>
  <c r="JKD1342" i="8" s="1"/>
  <c r="JJM1342" i="8"/>
  <c r="JJN1336" i="8"/>
  <c r="JJN1342" i="8" s="1"/>
  <c r="JIW1342" i="8"/>
  <c r="JIX1336" i="8"/>
  <c r="JIX1342" i="8" s="1"/>
  <c r="JIG1342" i="8"/>
  <c r="JIH1336" i="8"/>
  <c r="JIH1342" i="8" s="1"/>
  <c r="JHQ1342" i="8"/>
  <c r="JHR1336" i="8"/>
  <c r="JHR1342" i="8" s="1"/>
  <c r="JHA1342" i="8"/>
  <c r="JHB1336" i="8"/>
  <c r="JHB1342" i="8" s="1"/>
  <c r="JGK1342" i="8"/>
  <c r="JGL1336" i="8"/>
  <c r="JGL1342" i="8" s="1"/>
  <c r="JFU1342" i="8"/>
  <c r="JFV1336" i="8"/>
  <c r="JFV1342" i="8" s="1"/>
  <c r="JFE1342" i="8"/>
  <c r="JFF1336" i="8"/>
  <c r="JFF1342" i="8" s="1"/>
  <c r="JEO1342" i="8"/>
  <c r="JEP1336" i="8"/>
  <c r="JEP1342" i="8" s="1"/>
  <c r="JDY1342" i="8"/>
  <c r="JDZ1336" i="8"/>
  <c r="JDZ1342" i="8" s="1"/>
  <c r="JDI1342" i="8"/>
  <c r="JDJ1336" i="8"/>
  <c r="JDJ1342" i="8" s="1"/>
  <c r="JCS1342" i="8"/>
  <c r="JCT1336" i="8"/>
  <c r="JCT1342" i="8" s="1"/>
  <c r="JCC1342" i="8"/>
  <c r="JCD1336" i="8"/>
  <c r="JCD1342" i="8" s="1"/>
  <c r="JBM1342" i="8"/>
  <c r="JBN1336" i="8"/>
  <c r="JBN1342" i="8" s="1"/>
  <c r="JAW1342" i="8"/>
  <c r="JAX1336" i="8"/>
  <c r="JAX1342" i="8" s="1"/>
  <c r="JAG1342" i="8"/>
  <c r="JAH1336" i="8"/>
  <c r="JAH1342" i="8" s="1"/>
  <c r="IZQ1342" i="8"/>
  <c r="IZR1336" i="8"/>
  <c r="IZR1342" i="8" s="1"/>
  <c r="IZA1342" i="8"/>
  <c r="IZB1336" i="8"/>
  <c r="IZB1342" i="8" s="1"/>
  <c r="IYK1342" i="8"/>
  <c r="IYL1336" i="8"/>
  <c r="IYL1342" i="8" s="1"/>
  <c r="IXU1342" i="8"/>
  <c r="IXV1336" i="8"/>
  <c r="IXV1342" i="8" s="1"/>
  <c r="IXE1342" i="8"/>
  <c r="IXF1336" i="8"/>
  <c r="IXF1342" i="8" s="1"/>
  <c r="IWO1342" i="8"/>
  <c r="IWP1336" i="8"/>
  <c r="IWP1342" i="8" s="1"/>
  <c r="IVY1342" i="8"/>
  <c r="IVZ1336" i="8"/>
  <c r="IVZ1342" i="8" s="1"/>
  <c r="IVI1342" i="8"/>
  <c r="IVJ1336" i="8"/>
  <c r="IVJ1342" i="8" s="1"/>
  <c r="IUS1342" i="8"/>
  <c r="IUT1336" i="8"/>
  <c r="IUT1342" i="8" s="1"/>
  <c r="IUC1342" i="8"/>
  <c r="IUD1336" i="8"/>
  <c r="IUD1342" i="8" s="1"/>
  <c r="ITM1342" i="8"/>
  <c r="ITN1336" i="8"/>
  <c r="ITN1342" i="8" s="1"/>
  <c r="ISW1342" i="8"/>
  <c r="ISX1336" i="8"/>
  <c r="ISX1342" i="8" s="1"/>
  <c r="ISG1342" i="8"/>
  <c r="ISH1336" i="8"/>
  <c r="ISH1342" i="8" s="1"/>
  <c r="IRQ1342" i="8"/>
  <c r="IRR1336" i="8"/>
  <c r="IRR1342" i="8" s="1"/>
  <c r="IRA1342" i="8"/>
  <c r="IRB1336" i="8"/>
  <c r="IRB1342" i="8" s="1"/>
  <c r="IQK1342" i="8"/>
  <c r="IQL1336" i="8"/>
  <c r="IQL1342" i="8" s="1"/>
  <c r="IPU1342" i="8"/>
  <c r="IPV1336" i="8"/>
  <c r="IPV1342" i="8" s="1"/>
  <c r="IPE1342" i="8"/>
  <c r="IPF1336" i="8"/>
  <c r="IPF1342" i="8" s="1"/>
  <c r="IOO1342" i="8"/>
  <c r="IOP1336" i="8"/>
  <c r="IOP1342" i="8" s="1"/>
  <c r="INY1342" i="8"/>
  <c r="INZ1336" i="8"/>
  <c r="INZ1342" i="8" s="1"/>
  <c r="INI1342" i="8"/>
  <c r="INJ1336" i="8"/>
  <c r="INJ1342" i="8" s="1"/>
  <c r="IMS1342" i="8"/>
  <c r="IMT1336" i="8"/>
  <c r="IMT1342" i="8" s="1"/>
  <c r="IMC1342" i="8"/>
  <c r="IMD1336" i="8"/>
  <c r="IMD1342" i="8" s="1"/>
  <c r="ILM1342" i="8"/>
  <c r="ILN1336" i="8"/>
  <c r="ILN1342" i="8" s="1"/>
  <c r="IKW1342" i="8"/>
  <c r="IKX1336" i="8"/>
  <c r="IKX1342" i="8" s="1"/>
  <c r="IKG1342" i="8"/>
  <c r="IKH1336" i="8"/>
  <c r="IKH1342" i="8" s="1"/>
  <c r="IJQ1342" i="8"/>
  <c r="IJR1336" i="8"/>
  <c r="IJR1342" i="8" s="1"/>
  <c r="IJA1342" i="8"/>
  <c r="IJB1336" i="8"/>
  <c r="IJB1342" i="8" s="1"/>
  <c r="IIK1342" i="8"/>
  <c r="IIL1336" i="8"/>
  <c r="IIL1342" i="8" s="1"/>
  <c r="IHU1342" i="8"/>
  <c r="IHV1336" i="8"/>
  <c r="IHV1342" i="8" s="1"/>
  <c r="IHE1342" i="8"/>
  <c r="IHF1336" i="8"/>
  <c r="IHF1342" i="8" s="1"/>
  <c r="IGO1342" i="8"/>
  <c r="IGP1336" i="8"/>
  <c r="IGP1342" i="8" s="1"/>
  <c r="IFY1342" i="8"/>
  <c r="IFZ1336" i="8"/>
  <c r="IFZ1342" i="8" s="1"/>
  <c r="IFI1342" i="8"/>
  <c r="IFJ1336" i="8"/>
  <c r="IFJ1342" i="8" s="1"/>
  <c r="IES1342" i="8"/>
  <c r="IET1336" i="8"/>
  <c r="IET1342" i="8" s="1"/>
  <c r="IEC1342" i="8"/>
  <c r="IED1336" i="8"/>
  <c r="IED1342" i="8" s="1"/>
  <c r="IDM1342" i="8"/>
  <c r="IDN1336" i="8"/>
  <c r="IDN1342" i="8" s="1"/>
  <c r="ICW1342" i="8"/>
  <c r="ICX1336" i="8"/>
  <c r="ICX1342" i="8" s="1"/>
  <c r="ICG1342" i="8"/>
  <c r="ICH1336" i="8"/>
  <c r="ICH1342" i="8" s="1"/>
  <c r="IBQ1342" i="8"/>
  <c r="IBR1336" i="8"/>
  <c r="IBR1342" i="8" s="1"/>
  <c r="IBA1342" i="8"/>
  <c r="IBB1336" i="8"/>
  <c r="IBB1342" i="8" s="1"/>
  <c r="IAK1342" i="8"/>
  <c r="IAL1336" i="8"/>
  <c r="IAL1342" i="8" s="1"/>
  <c r="HZU1342" i="8"/>
  <c r="HZV1336" i="8"/>
  <c r="HZV1342" i="8" s="1"/>
  <c r="HZE1342" i="8"/>
  <c r="HZF1336" i="8"/>
  <c r="HZF1342" i="8" s="1"/>
  <c r="HYO1342" i="8"/>
  <c r="HYP1336" i="8"/>
  <c r="HYP1342" i="8" s="1"/>
  <c r="HXY1342" i="8"/>
  <c r="HXZ1336" i="8"/>
  <c r="HXZ1342" i="8" s="1"/>
  <c r="HXI1342" i="8"/>
  <c r="HXJ1336" i="8"/>
  <c r="HXJ1342" i="8" s="1"/>
  <c r="HWS1342" i="8"/>
  <c r="HWT1336" i="8"/>
  <c r="HWT1342" i="8" s="1"/>
  <c r="HWC1342" i="8"/>
  <c r="HWD1336" i="8"/>
  <c r="HWD1342" i="8" s="1"/>
  <c r="HVM1342" i="8"/>
  <c r="HVN1336" i="8"/>
  <c r="HVN1342" i="8" s="1"/>
  <c r="HUW1342" i="8"/>
  <c r="HUX1336" i="8"/>
  <c r="HUX1342" i="8" s="1"/>
  <c r="HUG1342" i="8"/>
  <c r="HUH1336" i="8"/>
  <c r="HUH1342" i="8" s="1"/>
  <c r="HTQ1342" i="8"/>
  <c r="HTR1336" i="8"/>
  <c r="HTR1342" i="8" s="1"/>
  <c r="HTA1342" i="8"/>
  <c r="HTB1336" i="8"/>
  <c r="HTB1342" i="8" s="1"/>
  <c r="HSK1342" i="8"/>
  <c r="HSL1336" i="8"/>
  <c r="HSL1342" i="8" s="1"/>
  <c r="HRU1342" i="8"/>
  <c r="HRV1336" i="8"/>
  <c r="HRV1342" i="8" s="1"/>
  <c r="HRE1342" i="8"/>
  <c r="HRF1336" i="8"/>
  <c r="HRF1342" i="8" s="1"/>
  <c r="HQO1342" i="8"/>
  <c r="HQP1336" i="8"/>
  <c r="HQP1342" i="8" s="1"/>
  <c r="HPY1342" i="8"/>
  <c r="HPZ1336" i="8"/>
  <c r="HPZ1342" i="8" s="1"/>
  <c r="HPI1342" i="8"/>
  <c r="HPJ1336" i="8"/>
  <c r="HPJ1342" i="8" s="1"/>
  <c r="HOS1342" i="8"/>
  <c r="HOT1336" i="8"/>
  <c r="HOT1342" i="8" s="1"/>
  <c r="HOC1342" i="8"/>
  <c r="HOD1336" i="8"/>
  <c r="HOD1342" i="8" s="1"/>
  <c r="HNM1342" i="8"/>
  <c r="HNN1336" i="8"/>
  <c r="HNN1342" i="8" s="1"/>
  <c r="HMW1342" i="8"/>
  <c r="HMX1336" i="8"/>
  <c r="HMX1342" i="8" s="1"/>
  <c r="HMG1342" i="8"/>
  <c r="HMH1336" i="8"/>
  <c r="HMH1342" i="8" s="1"/>
  <c r="HLQ1342" i="8"/>
  <c r="HLR1336" i="8"/>
  <c r="HLR1342" i="8" s="1"/>
  <c r="HLA1342" i="8"/>
  <c r="HLB1336" i="8"/>
  <c r="HLB1342" i="8" s="1"/>
  <c r="HKK1342" i="8"/>
  <c r="HKL1336" i="8"/>
  <c r="HKL1342" i="8" s="1"/>
  <c r="HJU1342" i="8"/>
  <c r="HJV1336" i="8"/>
  <c r="HJV1342" i="8" s="1"/>
  <c r="HJE1342" i="8"/>
  <c r="HJF1336" i="8"/>
  <c r="HJF1342" i="8" s="1"/>
  <c r="HIO1342" i="8"/>
  <c r="HIP1336" i="8"/>
  <c r="HIP1342" i="8" s="1"/>
  <c r="HHY1342" i="8"/>
  <c r="HHZ1336" i="8"/>
  <c r="HHZ1342" i="8" s="1"/>
  <c r="HHI1342" i="8"/>
  <c r="HHJ1336" i="8"/>
  <c r="HHJ1342" i="8" s="1"/>
  <c r="HGS1342" i="8"/>
  <c r="HGT1336" i="8"/>
  <c r="HGT1342" i="8" s="1"/>
  <c r="HGC1342" i="8"/>
  <c r="HGD1336" i="8"/>
  <c r="HGD1342" i="8" s="1"/>
  <c r="HFM1342" i="8"/>
  <c r="HFN1336" i="8"/>
  <c r="HFN1342" i="8" s="1"/>
  <c r="HEW1342" i="8"/>
  <c r="HEX1336" i="8"/>
  <c r="HEX1342" i="8" s="1"/>
  <c r="HEG1342" i="8"/>
  <c r="HEH1336" i="8"/>
  <c r="HEH1342" i="8" s="1"/>
  <c r="HDQ1342" i="8"/>
  <c r="HDR1336" i="8"/>
  <c r="HDR1342" i="8" s="1"/>
  <c r="HDA1342" i="8"/>
  <c r="HDB1336" i="8"/>
  <c r="HDB1342" i="8" s="1"/>
  <c r="HCK1342" i="8"/>
  <c r="HCL1336" i="8"/>
  <c r="HCL1342" i="8" s="1"/>
  <c r="HBU1342" i="8"/>
  <c r="HBV1336" i="8"/>
  <c r="HBV1342" i="8" s="1"/>
  <c r="HBE1342" i="8"/>
  <c r="HBF1336" i="8"/>
  <c r="HBF1342" i="8" s="1"/>
  <c r="HAO1342" i="8"/>
  <c r="HAP1336" i="8"/>
  <c r="HAP1342" i="8" s="1"/>
  <c r="GZY1342" i="8"/>
  <c r="GZZ1336" i="8"/>
  <c r="GZZ1342" i="8" s="1"/>
  <c r="GZI1342" i="8"/>
  <c r="GZJ1336" i="8"/>
  <c r="GZJ1342" i="8" s="1"/>
  <c r="GYS1342" i="8"/>
  <c r="GYT1336" i="8"/>
  <c r="GYT1342" i="8" s="1"/>
  <c r="GYC1342" i="8"/>
  <c r="GYD1336" i="8"/>
  <c r="GYD1342" i="8" s="1"/>
  <c r="GXM1342" i="8"/>
  <c r="GXN1336" i="8"/>
  <c r="GXN1342" i="8" s="1"/>
  <c r="GWW1342" i="8"/>
  <c r="GWX1336" i="8"/>
  <c r="GWX1342" i="8" s="1"/>
  <c r="GWG1342" i="8"/>
  <c r="GWH1336" i="8"/>
  <c r="GWH1342" i="8" s="1"/>
  <c r="GVQ1342" i="8"/>
  <c r="GVR1336" i="8"/>
  <c r="GVR1342" i="8" s="1"/>
  <c r="GVA1342" i="8"/>
  <c r="GVB1336" i="8"/>
  <c r="GVB1342" i="8" s="1"/>
  <c r="GUK1342" i="8"/>
  <c r="GUL1336" i="8"/>
  <c r="GUL1342" i="8" s="1"/>
  <c r="GTU1342" i="8"/>
  <c r="GTV1336" i="8"/>
  <c r="GTV1342" i="8" s="1"/>
  <c r="GTE1342" i="8"/>
  <c r="GTF1336" i="8"/>
  <c r="GTF1342" i="8" s="1"/>
  <c r="GSO1342" i="8"/>
  <c r="GSP1336" i="8"/>
  <c r="GSP1342" i="8" s="1"/>
  <c r="GRY1342" i="8"/>
  <c r="GRZ1336" i="8"/>
  <c r="GRZ1342" i="8" s="1"/>
  <c r="GRI1342" i="8"/>
  <c r="GRJ1336" i="8"/>
  <c r="GRJ1342" i="8" s="1"/>
  <c r="GQS1342" i="8"/>
  <c r="GQT1336" i="8"/>
  <c r="GQT1342" i="8" s="1"/>
  <c r="GQC1342" i="8"/>
  <c r="GQD1336" i="8"/>
  <c r="GQD1342" i="8" s="1"/>
  <c r="GPM1342" i="8"/>
  <c r="GPN1336" i="8"/>
  <c r="GPN1342" i="8" s="1"/>
  <c r="GOW1342" i="8"/>
  <c r="GOX1336" i="8"/>
  <c r="GOX1342" i="8" s="1"/>
  <c r="GOG1342" i="8"/>
  <c r="GOH1336" i="8"/>
  <c r="GOH1342" i="8" s="1"/>
  <c r="GNQ1342" i="8"/>
  <c r="GNR1336" i="8"/>
  <c r="GNR1342" i="8" s="1"/>
  <c r="GNA1342" i="8"/>
  <c r="GNB1336" i="8"/>
  <c r="GNB1342" i="8" s="1"/>
  <c r="GMK1342" i="8"/>
  <c r="GML1336" i="8"/>
  <c r="GML1342" i="8" s="1"/>
  <c r="GLU1342" i="8"/>
  <c r="GLV1336" i="8"/>
  <c r="GLV1342" i="8" s="1"/>
  <c r="GLE1342" i="8"/>
  <c r="GLF1336" i="8"/>
  <c r="GLF1342" i="8" s="1"/>
  <c r="GKO1342" i="8"/>
  <c r="GKP1336" i="8"/>
  <c r="GKP1342" i="8" s="1"/>
  <c r="GJY1342" i="8"/>
  <c r="GJZ1336" i="8"/>
  <c r="GJZ1342" i="8" s="1"/>
  <c r="GJI1342" i="8"/>
  <c r="GJJ1336" i="8"/>
  <c r="GJJ1342" i="8" s="1"/>
  <c r="GIS1342" i="8"/>
  <c r="GIT1336" i="8"/>
  <c r="GIT1342" i="8" s="1"/>
  <c r="GIC1342" i="8"/>
  <c r="GID1336" i="8"/>
  <c r="GID1342" i="8" s="1"/>
  <c r="GHM1342" i="8"/>
  <c r="GHN1336" i="8"/>
  <c r="GHN1342" i="8" s="1"/>
  <c r="GGW1342" i="8"/>
  <c r="GGX1336" i="8"/>
  <c r="GGX1342" i="8" s="1"/>
  <c r="GGG1342" i="8"/>
  <c r="GGH1336" i="8"/>
  <c r="GGH1342" i="8" s="1"/>
  <c r="GFQ1342" i="8"/>
  <c r="GFR1336" i="8"/>
  <c r="GFR1342" i="8" s="1"/>
  <c r="GFA1342" i="8"/>
  <c r="GFB1336" i="8"/>
  <c r="GFB1342" i="8" s="1"/>
  <c r="GEK1342" i="8"/>
  <c r="GEL1336" i="8"/>
  <c r="GEL1342" i="8" s="1"/>
  <c r="GDU1342" i="8"/>
  <c r="GDV1336" i="8"/>
  <c r="GDV1342" i="8" s="1"/>
  <c r="GDE1342" i="8"/>
  <c r="GDF1336" i="8"/>
  <c r="GDF1342" i="8" s="1"/>
  <c r="GCO1342" i="8"/>
  <c r="GCP1336" i="8"/>
  <c r="GCP1342" i="8" s="1"/>
  <c r="GBY1342" i="8"/>
  <c r="GBZ1336" i="8"/>
  <c r="GBZ1342" i="8" s="1"/>
  <c r="GBI1342" i="8"/>
  <c r="GBJ1336" i="8"/>
  <c r="GBJ1342" i="8" s="1"/>
  <c r="GAS1342" i="8"/>
  <c r="GAT1336" i="8"/>
  <c r="GAT1342" i="8" s="1"/>
  <c r="GAC1342" i="8"/>
  <c r="GAD1336" i="8"/>
  <c r="GAD1342" i="8" s="1"/>
  <c r="FZM1342" i="8"/>
  <c r="FZN1336" i="8"/>
  <c r="FZN1342" i="8" s="1"/>
  <c r="FYW1342" i="8"/>
  <c r="FYX1336" i="8"/>
  <c r="FYX1342" i="8" s="1"/>
  <c r="FYG1342" i="8"/>
  <c r="FYH1336" i="8"/>
  <c r="FYH1342" i="8" s="1"/>
  <c r="FXQ1342" i="8"/>
  <c r="FXR1336" i="8"/>
  <c r="FXR1342" i="8" s="1"/>
  <c r="FXA1342" i="8"/>
  <c r="FXB1336" i="8"/>
  <c r="FXB1342" i="8" s="1"/>
  <c r="FWK1342" i="8"/>
  <c r="FWL1336" i="8"/>
  <c r="FWL1342" i="8" s="1"/>
  <c r="FVU1342" i="8"/>
  <c r="FVV1336" i="8"/>
  <c r="FVV1342" i="8" s="1"/>
  <c r="FVE1342" i="8"/>
  <c r="FVF1336" i="8"/>
  <c r="FVF1342" i="8" s="1"/>
  <c r="FUO1342" i="8"/>
  <c r="FUP1336" i="8"/>
  <c r="FUP1342" i="8" s="1"/>
  <c r="FTY1342" i="8"/>
  <c r="FTZ1336" i="8"/>
  <c r="FTZ1342" i="8" s="1"/>
  <c r="FTI1342" i="8"/>
  <c r="FTJ1336" i="8"/>
  <c r="FTJ1342" i="8" s="1"/>
  <c r="FSS1342" i="8"/>
  <c r="FST1336" i="8"/>
  <c r="FST1342" i="8" s="1"/>
  <c r="FSC1342" i="8"/>
  <c r="FSD1336" i="8"/>
  <c r="FSD1342" i="8" s="1"/>
  <c r="FRM1342" i="8"/>
  <c r="FRN1336" i="8"/>
  <c r="FRN1342" i="8" s="1"/>
  <c r="FQW1342" i="8"/>
  <c r="FQX1336" i="8"/>
  <c r="FQX1342" i="8" s="1"/>
  <c r="FQG1342" i="8"/>
  <c r="FQH1336" i="8"/>
  <c r="FQH1342" i="8" s="1"/>
  <c r="FPQ1342" i="8"/>
  <c r="FPR1336" i="8"/>
  <c r="FPR1342" i="8" s="1"/>
  <c r="FPA1342" i="8"/>
  <c r="FPB1336" i="8"/>
  <c r="FPB1342" i="8" s="1"/>
  <c r="FOK1342" i="8"/>
  <c r="FOL1336" i="8"/>
  <c r="FOL1342" i="8" s="1"/>
  <c r="FNU1342" i="8"/>
  <c r="FNV1336" i="8"/>
  <c r="FNV1342" i="8" s="1"/>
  <c r="FNE1342" i="8"/>
  <c r="FNF1336" i="8"/>
  <c r="FNF1342" i="8" s="1"/>
  <c r="FMO1342" i="8"/>
  <c r="FMP1336" i="8"/>
  <c r="FMP1342" i="8" s="1"/>
  <c r="FLY1342" i="8"/>
  <c r="FLZ1336" i="8"/>
  <c r="FLZ1342" i="8" s="1"/>
  <c r="FLI1342" i="8"/>
  <c r="FLJ1336" i="8"/>
  <c r="FLJ1342" i="8" s="1"/>
  <c r="FKR1342" i="8"/>
  <c r="FKC1339" i="8"/>
  <c r="FKC1336" i="8"/>
  <c r="FKE1336" i="8" s="1"/>
  <c r="FKE1342" i="8" s="1"/>
  <c r="FIX1331" i="8"/>
  <c r="FIF1342" i="8"/>
  <c r="FHQ1339" i="8"/>
  <c r="FHQ1336" i="8"/>
  <c r="FHS1336" i="8" s="1"/>
  <c r="FHS1342" i="8" s="1"/>
  <c r="FGL1331" i="8"/>
  <c r="FFT1342" i="8"/>
  <c r="FFE1339" i="8"/>
  <c r="FFE1336" i="8"/>
  <c r="FFG1336" i="8" s="1"/>
  <c r="FFG1342" i="8" s="1"/>
  <c r="FDZ1331" i="8"/>
  <c r="FDH1342" i="8"/>
  <c r="FCS1339" i="8"/>
  <c r="FCS1336" i="8"/>
  <c r="FCU1336" i="8" s="1"/>
  <c r="FCU1342" i="8" s="1"/>
  <c r="FBN1331" i="8"/>
  <c r="FAV1342" i="8"/>
  <c r="FAG1339" i="8"/>
  <c r="FAG1336" i="8"/>
  <c r="FAI1336" i="8" s="1"/>
  <c r="FAI1342" i="8" s="1"/>
  <c r="EZB1331" i="8"/>
  <c r="EYJ1342" i="8"/>
  <c r="EXU1339" i="8"/>
  <c r="EXU1336" i="8"/>
  <c r="EXW1336" i="8" s="1"/>
  <c r="EXW1342" i="8" s="1"/>
  <c r="EWP1331" i="8"/>
  <c r="EVX1342" i="8"/>
  <c r="EVI1339" i="8"/>
  <c r="EVI1336" i="8"/>
  <c r="EVK1336" i="8" s="1"/>
  <c r="EVK1342" i="8" s="1"/>
  <c r="EUD1331" i="8"/>
  <c r="ETL1342" i="8"/>
  <c r="ESW1339" i="8"/>
  <c r="ESW1336" i="8"/>
  <c r="ESY1336" i="8" s="1"/>
  <c r="ESY1342" i="8" s="1"/>
  <c r="ERR1331" i="8"/>
  <c r="EQZ1342" i="8"/>
  <c r="EQK1339" i="8"/>
  <c r="EQK1336" i="8"/>
  <c r="EQM1336" i="8" s="1"/>
  <c r="EQM1342" i="8" s="1"/>
  <c r="EPF1331" i="8"/>
  <c r="EON1342" i="8"/>
  <c r="ENY1339" i="8"/>
  <c r="ENY1336" i="8"/>
  <c r="EOA1336" i="8" s="1"/>
  <c r="EOA1342" i="8" s="1"/>
  <c r="EMT1331" i="8"/>
  <c r="EMB1342" i="8"/>
  <c r="ELM1339" i="8"/>
  <c r="ELM1336" i="8"/>
  <c r="ELO1336" i="8" s="1"/>
  <c r="ELO1342" i="8" s="1"/>
  <c r="EKH1331" i="8"/>
  <c r="EJP1342" i="8"/>
  <c r="EJA1339" i="8"/>
  <c r="EJA1336" i="8"/>
  <c r="EJC1336" i="8" s="1"/>
  <c r="EJC1342" i="8" s="1"/>
  <c r="EHV1331" i="8"/>
  <c r="EHD1342" i="8"/>
  <c r="EGO1339" i="8"/>
  <c r="EGO1336" i="8"/>
  <c r="EGQ1336" i="8" s="1"/>
  <c r="EGQ1342" i="8" s="1"/>
  <c r="EFJ1331" i="8"/>
  <c r="EER1342" i="8"/>
  <c r="EEC1339" i="8"/>
  <c r="EEC1336" i="8"/>
  <c r="EEE1336" i="8" s="1"/>
  <c r="EEE1342" i="8" s="1"/>
  <c r="ECX1331" i="8"/>
  <c r="ECF1342" i="8"/>
  <c r="EBQ1339" i="8"/>
  <c r="EBQ1336" i="8"/>
  <c r="EAL1331" i="8"/>
  <c r="DZT1342" i="8"/>
  <c r="DZE1339" i="8"/>
  <c r="DZE1336" i="8"/>
  <c r="DZG1336" i="8" s="1"/>
  <c r="DZG1342" i="8" s="1"/>
  <c r="DXZ1331" i="8"/>
  <c r="DXH1342" i="8"/>
  <c r="DWS1339" i="8"/>
  <c r="DWS1336" i="8"/>
  <c r="DWU1336" i="8" s="1"/>
  <c r="DWU1342" i="8" s="1"/>
  <c r="DVN1331" i="8"/>
  <c r="DUV1342" i="8"/>
  <c r="DUG1339" i="8"/>
  <c r="DUG1336" i="8"/>
  <c r="DUI1336" i="8" s="1"/>
  <c r="DUI1342" i="8" s="1"/>
  <c r="DTB1331" i="8"/>
  <c r="DSJ1342" i="8"/>
  <c r="DRU1339" i="8"/>
  <c r="DRU1336" i="8"/>
  <c r="DRW1336" i="8" s="1"/>
  <c r="DRW1342" i="8" s="1"/>
  <c r="DQP1331" i="8"/>
  <c r="DPX1342" i="8"/>
  <c r="DPI1339" i="8"/>
  <c r="DPI1336" i="8"/>
  <c r="DPK1336" i="8" s="1"/>
  <c r="DPK1342" i="8" s="1"/>
  <c r="DOD1331" i="8"/>
  <c r="DNL1342" i="8"/>
  <c r="DMW1339" i="8"/>
  <c r="DMW1336" i="8"/>
  <c r="DMY1336" i="8" s="1"/>
  <c r="DMY1342" i="8" s="1"/>
  <c r="DLR1331" i="8"/>
  <c r="DKZ1342" i="8"/>
  <c r="DKK1339" i="8"/>
  <c r="DKK1336" i="8"/>
  <c r="DKM1336" i="8" s="1"/>
  <c r="DKM1342" i="8" s="1"/>
  <c r="DJF1331" i="8"/>
  <c r="DIN1342" i="8"/>
  <c r="DHY1339" i="8"/>
  <c r="DHY1336" i="8"/>
  <c r="DIA1336" i="8" s="1"/>
  <c r="DIA1342" i="8" s="1"/>
  <c r="DGT1331" i="8"/>
  <c r="DGB1342" i="8"/>
  <c r="DFM1339" i="8"/>
  <c r="DFM1336" i="8"/>
  <c r="DFO1336" i="8" s="1"/>
  <c r="DFO1342" i="8" s="1"/>
  <c r="DEH1331" i="8"/>
  <c r="DDP1342" i="8"/>
  <c r="DDA1339" i="8"/>
  <c r="DDA1336" i="8"/>
  <c r="DDC1336" i="8" s="1"/>
  <c r="DDC1342" i="8" s="1"/>
  <c r="DBV1331" i="8"/>
  <c r="DBD1342" i="8"/>
  <c r="DAO1339" i="8"/>
  <c r="DAO1336" i="8"/>
  <c r="DAQ1336" i="8" s="1"/>
  <c r="DAQ1342" i="8" s="1"/>
  <c r="CZJ1331" i="8"/>
  <c r="CYR1342" i="8"/>
  <c r="CYC1339" i="8"/>
  <c r="CYC1336" i="8"/>
  <c r="CWW1339" i="8"/>
  <c r="CWW1336" i="8"/>
  <c r="CVQ1339" i="8"/>
  <c r="CVQ1336" i="8"/>
  <c r="CUK1339" i="8"/>
  <c r="CUK1336" i="8"/>
  <c r="CTE1339" i="8"/>
  <c r="CTE1336" i="8"/>
  <c r="CRY1339" i="8"/>
  <c r="CRY1336" i="8"/>
  <c r="CQS1339" i="8"/>
  <c r="CQS1336" i="8"/>
  <c r="CPM1339" i="8"/>
  <c r="CPM1336" i="8"/>
  <c r="COG1339" i="8"/>
  <c r="COG1336" i="8"/>
  <c r="CNA1339" i="8"/>
  <c r="CNA1336" i="8"/>
  <c r="CLU1339" i="8"/>
  <c r="CLU1336" i="8"/>
  <c r="CKO1339" i="8"/>
  <c r="CKO1336" i="8"/>
  <c r="CJI1339" i="8"/>
  <c r="CJI1336" i="8"/>
  <c r="CIC1339" i="8"/>
  <c r="CIC1336" i="8"/>
  <c r="CGW1339" i="8"/>
  <c r="CGW1336" i="8"/>
  <c r="CFQ1339" i="8"/>
  <c r="CFQ1336" i="8"/>
  <c r="CEK1339" i="8"/>
  <c r="CEK1336" i="8"/>
  <c r="CDE1339" i="8"/>
  <c r="CDE1336" i="8"/>
  <c r="CBY1339" i="8"/>
  <c r="CBY1336" i="8"/>
  <c r="CAS1339" i="8"/>
  <c r="CAS1336" i="8"/>
  <c r="BZM1339" i="8"/>
  <c r="BZM1336" i="8"/>
  <c r="BYG1339" i="8"/>
  <c r="BYG1336" i="8"/>
  <c r="BXA1339" i="8"/>
  <c r="BXA1336" i="8"/>
  <c r="BVU1339" i="8"/>
  <c r="BVU1336" i="8"/>
  <c r="BUO1339" i="8"/>
  <c r="BUO1336" i="8"/>
  <c r="BTI1339" i="8"/>
  <c r="BTI1336" i="8"/>
  <c r="BSC1339" i="8"/>
  <c r="BSC1336" i="8"/>
  <c r="BQW1339" i="8"/>
  <c r="BQW1336" i="8"/>
  <c r="BPQ1339" i="8"/>
  <c r="BPQ1336" i="8"/>
  <c r="BOK1339" i="8"/>
  <c r="BOK1336" i="8"/>
  <c r="BNE1339" i="8"/>
  <c r="BNE1336" i="8"/>
  <c r="BLY1339" i="8"/>
  <c r="BLY1336" i="8"/>
  <c r="BKS1339" i="8"/>
  <c r="BKS1336" i="8"/>
  <c r="BJM1339" i="8"/>
  <c r="BJM1336" i="8"/>
  <c r="BIG1339" i="8"/>
  <c r="BIG1336" i="8"/>
  <c r="BHA1339" i="8"/>
  <c r="BHA1336" i="8"/>
  <c r="BFU1339" i="8"/>
  <c r="BFU1336" i="8"/>
  <c r="BEO1339" i="8"/>
  <c r="BEO1336" i="8"/>
  <c r="BDI1339" i="8"/>
  <c r="BDI1336" i="8"/>
  <c r="BCC1339" i="8"/>
  <c r="BCC1336" i="8"/>
  <c r="BAW1339" i="8"/>
  <c r="BAW1336" i="8"/>
  <c r="AZQ1339" i="8"/>
  <c r="AZQ1336" i="8"/>
  <c r="AYK1339" i="8"/>
  <c r="AYK1336" i="8"/>
  <c r="AXE1339" i="8"/>
  <c r="AXE1336" i="8"/>
  <c r="AVY1339" i="8"/>
  <c r="AVY1336" i="8"/>
  <c r="AUS1339" i="8"/>
  <c r="AUS1336" i="8"/>
  <c r="ATM1339" i="8"/>
  <c r="ATM1336" i="8"/>
  <c r="ASG1339" i="8"/>
  <c r="ASG1336" i="8"/>
  <c r="ARA1339" i="8"/>
  <c r="ARA1336" i="8"/>
  <c r="APU1339" i="8"/>
  <c r="APU1336" i="8"/>
  <c r="AOO1339" i="8"/>
  <c r="AOO1336" i="8"/>
  <c r="ANI1339" i="8"/>
  <c r="ANI1336" i="8"/>
  <c r="AMC1339" i="8"/>
  <c r="AMC1336" i="8"/>
  <c r="AKW1339" i="8"/>
  <c r="AKW1336" i="8"/>
  <c r="AJQ1339" i="8"/>
  <c r="AJQ1336" i="8"/>
  <c r="AIK1339" i="8"/>
  <c r="AIK1336" i="8"/>
  <c r="AHE1339" i="8"/>
  <c r="AHE1336" i="8"/>
  <c r="AFY1339" i="8"/>
  <c r="AFY1336" i="8"/>
  <c r="AES1339" i="8"/>
  <c r="AES1336" i="8"/>
  <c r="ADM1339" i="8"/>
  <c r="ADM1336" i="8"/>
  <c r="ACG1339" i="8"/>
  <c r="ACG1336" i="8"/>
  <c r="ABA1339" i="8"/>
  <c r="ABA1336" i="8"/>
  <c r="ZU1339" i="8"/>
  <c r="ZU1336" i="8"/>
  <c r="YO1339" i="8"/>
  <c r="YO1336" i="8"/>
  <c r="XI1339" i="8"/>
  <c r="XI1336" i="8"/>
  <c r="WC1339" i="8"/>
  <c r="WC1336" i="8"/>
  <c r="UW1339" i="8"/>
  <c r="UW1336" i="8"/>
  <c r="TQ1339" i="8"/>
  <c r="TQ1336" i="8"/>
  <c r="SK1339" i="8"/>
  <c r="SK1336" i="8"/>
  <c r="RE1339" i="8"/>
  <c r="RE1336" i="8"/>
  <c r="PY1339" i="8"/>
  <c r="PY1336" i="8"/>
  <c r="OS1339" i="8"/>
  <c r="OS1336" i="8"/>
  <c r="NM1339" i="8"/>
  <c r="NM1336" i="8"/>
  <c r="MG1339" i="8"/>
  <c r="MG1336" i="8"/>
  <c r="LA1339" i="8"/>
  <c r="LA1336" i="8"/>
  <c r="JU1339" i="8"/>
  <c r="JU1336" i="8"/>
  <c r="IO1339" i="8"/>
  <c r="IO1336" i="8"/>
  <c r="HI1339" i="8"/>
  <c r="HI1336" i="8"/>
  <c r="GC1339" i="8"/>
  <c r="GC1336" i="8"/>
  <c r="EW1339" i="8"/>
  <c r="EW1336" i="8"/>
  <c r="DQ1339" i="8"/>
  <c r="DQ1336" i="8"/>
  <c r="CK1339" i="8"/>
  <c r="CK1336" i="8"/>
  <c r="BE1339" i="8"/>
  <c r="BE1336" i="8"/>
  <c r="Y1339" i="8"/>
  <c r="Y1336" i="8"/>
  <c r="ANX1339" i="8"/>
  <c r="ANX1336" i="8"/>
  <c r="AOF1336" i="8" s="1"/>
  <c r="AOF1342" i="8" s="1"/>
  <c r="AMR1339" i="8"/>
  <c r="AMR1336" i="8"/>
  <c r="ALL1339" i="8"/>
  <c r="ALL1336" i="8"/>
  <c r="ALT1336" i="8" s="1"/>
  <c r="ALT1342" i="8" s="1"/>
  <c r="AKF1339" i="8"/>
  <c r="AKF1336" i="8"/>
  <c r="AKN1336" i="8" s="1"/>
  <c r="AKN1342" i="8" s="1"/>
  <c r="AIZ1339" i="8"/>
  <c r="AIZ1336" i="8"/>
  <c r="AJH1336" i="8" s="1"/>
  <c r="AJH1342" i="8" s="1"/>
  <c r="AHT1339" i="8"/>
  <c r="AHT1336" i="8"/>
  <c r="AGN1339" i="8"/>
  <c r="AGN1336" i="8"/>
  <c r="AGV1336" i="8" s="1"/>
  <c r="AGV1342" i="8" s="1"/>
  <c r="AFH1339" i="8"/>
  <c r="AFH1336" i="8"/>
  <c r="AFP1336" i="8" s="1"/>
  <c r="AFP1342" i="8" s="1"/>
  <c r="AEB1339" i="8"/>
  <c r="AEB1336" i="8"/>
  <c r="AEJ1336" i="8" s="1"/>
  <c r="AEJ1342" i="8" s="1"/>
  <c r="ACV1339" i="8"/>
  <c r="ACV1336" i="8"/>
  <c r="ABP1339" i="8"/>
  <c r="ABP1336" i="8"/>
  <c r="ABX1336" i="8" s="1"/>
  <c r="ABX1342" i="8" s="1"/>
  <c r="AAJ1339" i="8"/>
  <c r="AAJ1336" i="8"/>
  <c r="AAR1336" i="8" s="1"/>
  <c r="AAR1342" i="8" s="1"/>
  <c r="ZD1339" i="8"/>
  <c r="ZD1336" i="8"/>
  <c r="ZL1336" i="8" s="1"/>
  <c r="ZL1342" i="8" s="1"/>
  <c r="XX1339" i="8"/>
  <c r="XX1336" i="8"/>
  <c r="WR1339" i="8"/>
  <c r="WR1336" i="8"/>
  <c r="WZ1336" i="8" s="1"/>
  <c r="WZ1342" i="8" s="1"/>
  <c r="VL1339" i="8"/>
  <c r="VL1336" i="8"/>
  <c r="VT1336" i="8" s="1"/>
  <c r="VT1342" i="8" s="1"/>
  <c r="UF1339" i="8"/>
  <c r="UF1336" i="8"/>
  <c r="UN1336" i="8" s="1"/>
  <c r="UN1342" i="8" s="1"/>
  <c r="SZ1339" i="8"/>
  <c r="SZ1336" i="8"/>
  <c r="RT1339" i="8"/>
  <c r="RT1336" i="8"/>
  <c r="SB1336" i="8" s="1"/>
  <c r="SB1342" i="8" s="1"/>
  <c r="QN1339" i="8"/>
  <c r="QN1336" i="8"/>
  <c r="QV1336" i="8" s="1"/>
  <c r="QV1342" i="8" s="1"/>
  <c r="PH1339" i="8"/>
  <c r="PH1336" i="8"/>
  <c r="PP1336" i="8" s="1"/>
  <c r="PP1342" i="8" s="1"/>
  <c r="OB1339" i="8"/>
  <c r="OB1336" i="8"/>
  <c r="MV1339" i="8"/>
  <c r="MV1336" i="8"/>
  <c r="ND1336" i="8" s="1"/>
  <c r="ND1342" i="8" s="1"/>
  <c r="LP1339" i="8"/>
  <c r="LP1336" i="8"/>
  <c r="LX1336" i="8" s="1"/>
  <c r="LX1342" i="8" s="1"/>
  <c r="KJ1339" i="8"/>
  <c r="KJ1336" i="8"/>
  <c r="KR1336" i="8" s="1"/>
  <c r="KR1342" i="8" s="1"/>
  <c r="JD1339" i="8"/>
  <c r="JD1336" i="8"/>
  <c r="HX1339" i="8"/>
  <c r="HX1336" i="8"/>
  <c r="IF1336" i="8" s="1"/>
  <c r="IF1342" i="8" s="1"/>
  <c r="GR1339" i="8"/>
  <c r="GR1336" i="8"/>
  <c r="GZ1336" i="8" s="1"/>
  <c r="GZ1342" i="8" s="1"/>
  <c r="FL1339" i="8"/>
  <c r="FL1336" i="8"/>
  <c r="FT1336" i="8" s="1"/>
  <c r="FT1342" i="8" s="1"/>
  <c r="EF1339" i="8"/>
  <c r="EF1336" i="8"/>
  <c r="CZ1339" i="8"/>
  <c r="CZ1336" i="8"/>
  <c r="DH1336" i="8" s="1"/>
  <c r="DH1342" i="8" s="1"/>
  <c r="BT1339" i="8"/>
  <c r="BT1336" i="8"/>
  <c r="CB1336" i="8" s="1"/>
  <c r="CB1342" i="8" s="1"/>
  <c r="AN1339" i="8"/>
  <c r="AN1336" i="8"/>
  <c r="AV1336" i="8" s="1"/>
  <c r="AV1342" i="8" s="1"/>
  <c r="H1339" i="8"/>
  <c r="H1336" i="8"/>
  <c r="D591" i="7" s="1"/>
  <c r="FKT1331" i="8"/>
  <c r="FKB1342" i="8"/>
  <c r="FJM1339" i="8"/>
  <c r="FJM1336" i="8"/>
  <c r="FJO1336" i="8" s="1"/>
  <c r="FJO1342" i="8" s="1"/>
  <c r="FIH1331" i="8"/>
  <c r="FHP1342" i="8"/>
  <c r="FHA1339" i="8"/>
  <c r="FHA1336" i="8"/>
  <c r="FHC1336" i="8" s="1"/>
  <c r="FHC1342" i="8" s="1"/>
  <c r="FFV1331" i="8"/>
  <c r="FFD1342" i="8"/>
  <c r="FEO1339" i="8"/>
  <c r="FEO1336" i="8"/>
  <c r="FEQ1336" i="8" s="1"/>
  <c r="FEQ1342" i="8" s="1"/>
  <c r="FDJ1331" i="8"/>
  <c r="FCR1342" i="8"/>
  <c r="FCC1339" i="8"/>
  <c r="FCC1336" i="8"/>
  <c r="FCE1336" i="8" s="1"/>
  <c r="FCE1342" i="8" s="1"/>
  <c r="FAX1331" i="8"/>
  <c r="FAF1342" i="8"/>
  <c r="EZQ1339" i="8"/>
  <c r="EZQ1336" i="8"/>
  <c r="EZS1336" i="8" s="1"/>
  <c r="EZS1342" i="8" s="1"/>
  <c r="EYL1331" i="8"/>
  <c r="EXT1342" i="8"/>
  <c r="EXE1339" i="8"/>
  <c r="EXE1336" i="8"/>
  <c r="EXG1336" i="8" s="1"/>
  <c r="EXG1342" i="8" s="1"/>
  <c r="EVZ1331" i="8"/>
  <c r="EVH1342" i="8"/>
  <c r="EUS1339" i="8"/>
  <c r="EUS1336" i="8"/>
  <c r="EUU1336" i="8" s="1"/>
  <c r="EUU1342" i="8" s="1"/>
  <c r="ETN1331" i="8"/>
  <c r="ESV1342" i="8"/>
  <c r="ESG1339" i="8"/>
  <c r="ESG1336" i="8"/>
  <c r="ESI1336" i="8" s="1"/>
  <c r="ESI1342" i="8" s="1"/>
  <c r="ERB1331" i="8"/>
  <c r="EQJ1342" i="8"/>
  <c r="EPU1339" i="8"/>
  <c r="EPU1336" i="8"/>
  <c r="EPW1336" i="8" s="1"/>
  <c r="EPW1342" i="8" s="1"/>
  <c r="EOP1331" i="8"/>
  <c r="ENX1342" i="8"/>
  <c r="ENI1339" i="8"/>
  <c r="ENI1336" i="8"/>
  <c r="ENK1336" i="8" s="1"/>
  <c r="ENK1342" i="8" s="1"/>
  <c r="EMD1331" i="8"/>
  <c r="ELL1342" i="8"/>
  <c r="EKW1339" i="8"/>
  <c r="EKW1336" i="8"/>
  <c r="EKY1336" i="8" s="1"/>
  <c r="EKY1342" i="8" s="1"/>
  <c r="EJR1331" i="8"/>
  <c r="EIZ1342" i="8"/>
  <c r="EIK1339" i="8"/>
  <c r="EIK1336" i="8"/>
  <c r="EIM1336" i="8" s="1"/>
  <c r="EIM1342" i="8" s="1"/>
  <c r="EHF1331" i="8"/>
  <c r="EGN1342" i="8"/>
  <c r="EFY1339" i="8"/>
  <c r="EFY1336" i="8"/>
  <c r="EGA1336" i="8" s="1"/>
  <c r="EGA1342" i="8" s="1"/>
  <c r="EET1331" i="8"/>
  <c r="EEB1342" i="8"/>
  <c r="EDM1339" i="8"/>
  <c r="EDM1336" i="8"/>
  <c r="EDO1336" i="8" s="1"/>
  <c r="EDO1342" i="8" s="1"/>
  <c r="ECH1331" i="8"/>
  <c r="EBP1342" i="8"/>
  <c r="EBS1336" i="8"/>
  <c r="EBS1342" i="8" s="1"/>
  <c r="EBA1339" i="8"/>
  <c r="EBA1336" i="8"/>
  <c r="EBC1336" i="8" s="1"/>
  <c r="EBC1342" i="8" s="1"/>
  <c r="DZV1331" i="8"/>
  <c r="DZD1342" i="8"/>
  <c r="DYO1339" i="8"/>
  <c r="DYO1336" i="8"/>
  <c r="DYQ1336" i="8" s="1"/>
  <c r="DYQ1342" i="8" s="1"/>
  <c r="DXJ1331" i="8"/>
  <c r="DWR1342" i="8"/>
  <c r="DWC1339" i="8"/>
  <c r="DWC1336" i="8"/>
  <c r="DWE1336" i="8" s="1"/>
  <c r="DWE1342" i="8" s="1"/>
  <c r="DUX1331" i="8"/>
  <c r="DUF1342" i="8"/>
  <c r="DTQ1339" i="8"/>
  <c r="DTQ1336" i="8"/>
  <c r="DSL1331" i="8"/>
  <c r="DRT1342" i="8"/>
  <c r="DRE1339" i="8"/>
  <c r="DRE1336" i="8"/>
  <c r="DRG1336" i="8" s="1"/>
  <c r="DRG1342" i="8" s="1"/>
  <c r="DPZ1331" i="8"/>
  <c r="DPH1342" i="8"/>
  <c r="DOS1339" i="8"/>
  <c r="DOS1336" i="8"/>
  <c r="DOU1336" i="8" s="1"/>
  <c r="DOU1342" i="8" s="1"/>
  <c r="DNN1331" i="8"/>
  <c r="DMV1342" i="8"/>
  <c r="DMG1339" i="8"/>
  <c r="DMG1336" i="8"/>
  <c r="DMI1336" i="8" s="1"/>
  <c r="DMI1342" i="8" s="1"/>
  <c r="DLB1331" i="8"/>
  <c r="DKJ1342" i="8"/>
  <c r="DJU1339" i="8"/>
  <c r="DJU1336" i="8"/>
  <c r="DIP1331" i="8"/>
  <c r="DHX1342" i="8"/>
  <c r="DHI1339" i="8"/>
  <c r="DHI1336" i="8"/>
  <c r="DHK1336" i="8" s="1"/>
  <c r="DHK1342" i="8" s="1"/>
  <c r="DGD1331" i="8"/>
  <c r="DFL1342" i="8"/>
  <c r="DEW1339" i="8"/>
  <c r="DEW1336" i="8"/>
  <c r="DEY1336" i="8" s="1"/>
  <c r="DEY1342" i="8" s="1"/>
  <c r="DDR1331" i="8"/>
  <c r="DCZ1342" i="8"/>
  <c r="DCK1339" i="8"/>
  <c r="DCK1336" i="8"/>
  <c r="DCM1336" i="8" s="1"/>
  <c r="DCM1342" i="8" s="1"/>
  <c r="DBF1331" i="8"/>
  <c r="DAN1342" i="8"/>
  <c r="CZY1339" i="8"/>
  <c r="CZY1336" i="8"/>
  <c r="CYT1331" i="8"/>
  <c r="CYB1339" i="8"/>
  <c r="CYB1336" i="8"/>
  <c r="CWV1339" i="8"/>
  <c r="CWV1336" i="8"/>
  <c r="CXD1336" i="8" s="1"/>
  <c r="CXD1342" i="8" s="1"/>
  <c r="CVP1339" i="8"/>
  <c r="CVP1336" i="8"/>
  <c r="CUJ1339" i="8"/>
  <c r="CUJ1336" i="8"/>
  <c r="CUR1336" i="8" s="1"/>
  <c r="CUR1342" i="8" s="1"/>
  <c r="CTD1339" i="8"/>
  <c r="CTD1336" i="8"/>
  <c r="CRX1339" i="8"/>
  <c r="CRX1336" i="8"/>
  <c r="CSF1336" i="8" s="1"/>
  <c r="CSF1342" i="8" s="1"/>
  <c r="CQR1339" i="8"/>
  <c r="CQR1336" i="8"/>
  <c r="CPL1339" i="8"/>
  <c r="CPL1336" i="8"/>
  <c r="CPT1336" i="8" s="1"/>
  <c r="CPT1342" i="8" s="1"/>
  <c r="COF1339" i="8"/>
  <c r="COF1336" i="8"/>
  <c r="CMZ1339" i="8"/>
  <c r="CMZ1336" i="8"/>
  <c r="CNH1336" i="8" s="1"/>
  <c r="CNH1342" i="8" s="1"/>
  <c r="CLT1339" i="8"/>
  <c r="CLT1336" i="8"/>
  <c r="CKN1339" i="8"/>
  <c r="CKN1336" i="8"/>
  <c r="CKV1336" i="8" s="1"/>
  <c r="CKV1342" i="8" s="1"/>
  <c r="CJH1339" i="8"/>
  <c r="CJH1336" i="8"/>
  <c r="CIB1339" i="8"/>
  <c r="CIB1336" i="8"/>
  <c r="CIJ1336" i="8" s="1"/>
  <c r="CIJ1342" i="8" s="1"/>
  <c r="CGV1339" i="8"/>
  <c r="CGV1336" i="8"/>
  <c r="CFP1339" i="8"/>
  <c r="CFP1336" i="8"/>
  <c r="CFX1336" i="8" s="1"/>
  <c r="CFX1342" i="8" s="1"/>
  <c r="CEJ1339" i="8"/>
  <c r="CEJ1336" i="8"/>
  <c r="CDD1339" i="8"/>
  <c r="CDD1336" i="8"/>
  <c r="CDL1336" i="8" s="1"/>
  <c r="CDL1342" i="8" s="1"/>
  <c r="CBX1339" i="8"/>
  <c r="CBX1336" i="8"/>
  <c r="CAR1339" i="8"/>
  <c r="CAR1336" i="8"/>
  <c r="CAZ1336" i="8" s="1"/>
  <c r="CAZ1342" i="8" s="1"/>
  <c r="BZL1339" i="8"/>
  <c r="BZL1336" i="8"/>
  <c r="BYF1339" i="8"/>
  <c r="BYF1336" i="8"/>
  <c r="BYN1336" i="8" s="1"/>
  <c r="BYN1342" i="8" s="1"/>
  <c r="BWZ1339" i="8"/>
  <c r="BWZ1336" i="8"/>
  <c r="BVT1339" i="8"/>
  <c r="BVT1336" i="8"/>
  <c r="BWB1336" i="8" s="1"/>
  <c r="BWB1342" i="8" s="1"/>
  <c r="BUN1339" i="8"/>
  <c r="BUN1336" i="8"/>
  <c r="BTH1339" i="8"/>
  <c r="BTH1336" i="8"/>
  <c r="BTP1336" i="8" s="1"/>
  <c r="BTP1342" i="8" s="1"/>
  <c r="BSB1339" i="8"/>
  <c r="BSB1336" i="8"/>
  <c r="BQV1339" i="8"/>
  <c r="BQV1336" i="8"/>
  <c r="BRD1336" i="8" s="1"/>
  <c r="BRD1342" i="8" s="1"/>
  <c r="BPP1339" i="8"/>
  <c r="BPP1336" i="8"/>
  <c r="BOJ1339" i="8"/>
  <c r="BOJ1336" i="8"/>
  <c r="BOR1336" i="8" s="1"/>
  <c r="BOR1342" i="8" s="1"/>
  <c r="BND1339" i="8"/>
  <c r="BND1336" i="8"/>
  <c r="BLX1339" i="8"/>
  <c r="BLX1336" i="8"/>
  <c r="BMF1336" i="8" s="1"/>
  <c r="BMF1342" i="8" s="1"/>
  <c r="BKR1339" i="8"/>
  <c r="BKR1336" i="8"/>
  <c r="BJL1339" i="8"/>
  <c r="BJL1336" i="8"/>
  <c r="BJT1336" i="8" s="1"/>
  <c r="BJT1342" i="8" s="1"/>
  <c r="BIF1339" i="8"/>
  <c r="BIF1336" i="8"/>
  <c r="BGZ1339" i="8"/>
  <c r="BGZ1336" i="8"/>
  <c r="BHH1336" i="8" s="1"/>
  <c r="BHH1342" i="8" s="1"/>
  <c r="BFT1339" i="8"/>
  <c r="BFT1336" i="8"/>
  <c r="BEN1339" i="8"/>
  <c r="BEN1336" i="8"/>
  <c r="BEV1336" i="8" s="1"/>
  <c r="BEV1342" i="8" s="1"/>
  <c r="BDH1339" i="8"/>
  <c r="BDH1336" i="8"/>
  <c r="BCB1339" i="8"/>
  <c r="BCB1336" i="8"/>
  <c r="BCJ1336" i="8" s="1"/>
  <c r="BCJ1342" i="8" s="1"/>
  <c r="BAV1339" i="8"/>
  <c r="BAV1336" i="8"/>
  <c r="AZP1339" i="8"/>
  <c r="AZP1336" i="8"/>
  <c r="AZX1336" i="8" s="1"/>
  <c r="AZX1342" i="8" s="1"/>
  <c r="AYJ1339" i="8"/>
  <c r="AYJ1336" i="8"/>
  <c r="AXD1339" i="8"/>
  <c r="AXD1336" i="8"/>
  <c r="AXL1336" i="8" s="1"/>
  <c r="AXL1342" i="8" s="1"/>
  <c r="AVX1339" i="8"/>
  <c r="AVX1336" i="8"/>
  <c r="AUR1339" i="8"/>
  <c r="AUR1336" i="8"/>
  <c r="AUZ1336" i="8" s="1"/>
  <c r="AUZ1342" i="8" s="1"/>
  <c r="ATL1339" i="8"/>
  <c r="ATL1336" i="8"/>
  <c r="ASF1339" i="8"/>
  <c r="ASF1336" i="8"/>
  <c r="ASN1336" i="8" s="1"/>
  <c r="ASN1342" i="8" s="1"/>
  <c r="AQZ1339" i="8"/>
  <c r="AQZ1336" i="8"/>
  <c r="APT1339" i="8"/>
  <c r="APT1336" i="8"/>
  <c r="AQB1336" i="8" s="1"/>
  <c r="AQB1342" i="8" s="1"/>
  <c r="FKJ1331" i="8"/>
  <c r="FKI1331" i="8"/>
  <c r="FHX1331" i="8"/>
  <c r="FHW1331" i="8"/>
  <c r="FFL1331" i="8"/>
  <c r="FFK1331" i="8"/>
  <c r="FCZ1331" i="8"/>
  <c r="FCY1331" i="8"/>
  <c r="FAN1331" i="8"/>
  <c r="FAM1331" i="8"/>
  <c r="EYB1331" i="8"/>
  <c r="EYA1331" i="8"/>
  <c r="EVP1331" i="8"/>
  <c r="EVO1331" i="8"/>
  <c r="ETD1331" i="8"/>
  <c r="ETC1331" i="8"/>
  <c r="EQR1331" i="8"/>
  <c r="EQQ1331" i="8"/>
  <c r="EOF1331" i="8"/>
  <c r="EOE1331" i="8"/>
  <c r="ELT1331" i="8"/>
  <c r="ELS1331" i="8"/>
  <c r="EJH1331" i="8"/>
  <c r="EJG1331" i="8"/>
  <c r="EGV1331" i="8"/>
  <c r="EGU1331" i="8"/>
  <c r="EEJ1331" i="8"/>
  <c r="EEI1331" i="8"/>
  <c r="EBX1331" i="8"/>
  <c r="EBW1331" i="8"/>
  <c r="DZL1331" i="8"/>
  <c r="DZK1331" i="8"/>
  <c r="DWZ1331" i="8"/>
  <c r="DWY1331" i="8"/>
  <c r="DUN1331" i="8"/>
  <c r="DUM1331" i="8"/>
  <c r="DSB1331" i="8"/>
  <c r="DSA1331" i="8"/>
  <c r="DPP1331" i="8"/>
  <c r="DPO1331" i="8"/>
  <c r="DND1331" i="8"/>
  <c r="DNC1331" i="8"/>
  <c r="DKR1331" i="8"/>
  <c r="DKQ1331" i="8"/>
  <c r="DIF1331" i="8"/>
  <c r="DIE1331" i="8"/>
  <c r="DFT1331" i="8"/>
  <c r="DFS1331" i="8"/>
  <c r="DDH1331" i="8"/>
  <c r="DDG1331" i="8"/>
  <c r="DAV1331" i="8"/>
  <c r="DAU1331" i="8"/>
  <c r="CYJ1331" i="8"/>
  <c r="CYI1331" i="8"/>
  <c r="CXD1331" i="8"/>
  <c r="CXC1331" i="8"/>
  <c r="CVX1331" i="8"/>
  <c r="CVW1331" i="8"/>
  <c r="CUR1331" i="8"/>
  <c r="CUQ1331" i="8"/>
  <c r="CTL1331" i="8"/>
  <c r="CTK1331" i="8"/>
  <c r="CSF1331" i="8"/>
  <c r="CSE1331" i="8"/>
  <c r="CQZ1331" i="8"/>
  <c r="CQY1331" i="8"/>
  <c r="CPT1331" i="8"/>
  <c r="CPS1331" i="8"/>
  <c r="CON1331" i="8"/>
  <c r="COM1331" i="8"/>
  <c r="CNH1331" i="8"/>
  <c r="CNG1331" i="8"/>
  <c r="CMB1331" i="8"/>
  <c r="CMA1331" i="8"/>
  <c r="CKV1331" i="8"/>
  <c r="CKU1331" i="8"/>
  <c r="CJP1331" i="8"/>
  <c r="CJO1331" i="8"/>
  <c r="CIJ1331" i="8"/>
  <c r="CII1331" i="8"/>
  <c r="CHD1331" i="8"/>
  <c r="CHC1331" i="8"/>
  <c r="CFX1331" i="8"/>
  <c r="CFW1331" i="8"/>
  <c r="CER1331" i="8"/>
  <c r="CEQ1331" i="8"/>
  <c r="CDL1331" i="8"/>
  <c r="CDK1331" i="8"/>
  <c r="CCF1331" i="8"/>
  <c r="CCE1331" i="8"/>
  <c r="CAZ1331" i="8"/>
  <c r="CAY1331" i="8"/>
  <c r="BZT1331" i="8"/>
  <c r="BZS1331" i="8"/>
  <c r="BYN1331" i="8"/>
  <c r="BYM1331" i="8"/>
  <c r="BXH1331" i="8"/>
  <c r="BXG1331" i="8"/>
  <c r="BWB1331" i="8"/>
  <c r="BWA1331" i="8"/>
  <c r="BUV1331" i="8"/>
  <c r="BUU1331" i="8"/>
  <c r="BTP1331" i="8"/>
  <c r="BTO1331" i="8"/>
  <c r="BSJ1331" i="8"/>
  <c r="BSI1331" i="8"/>
  <c r="BRD1331" i="8"/>
  <c r="BRC1331" i="8"/>
  <c r="BPX1331" i="8"/>
  <c r="BPW1331" i="8"/>
  <c r="BOR1331" i="8"/>
  <c r="BOQ1331" i="8"/>
  <c r="BNL1331" i="8"/>
  <c r="BNK1331" i="8"/>
  <c r="BMF1331" i="8"/>
  <c r="BME1331" i="8"/>
  <c r="BKZ1331" i="8"/>
  <c r="BKY1331" i="8"/>
  <c r="BJT1331" i="8"/>
  <c r="BJS1331" i="8"/>
  <c r="BIN1331" i="8"/>
  <c r="BIM1331" i="8"/>
  <c r="BHH1331" i="8"/>
  <c r="BHG1331" i="8"/>
  <c r="BGB1331" i="8"/>
  <c r="BGA1331" i="8"/>
  <c r="BEV1331" i="8"/>
  <c r="BEU1331" i="8"/>
  <c r="BDP1331" i="8"/>
  <c r="BDO1331" i="8"/>
  <c r="BCJ1331" i="8"/>
  <c r="BCI1331" i="8"/>
  <c r="BBD1331" i="8"/>
  <c r="BBC1331" i="8"/>
  <c r="AZX1331" i="8"/>
  <c r="AZW1331" i="8"/>
  <c r="AYR1331" i="8"/>
  <c r="AYQ1331" i="8"/>
  <c r="AXL1331" i="8"/>
  <c r="AXK1331" i="8"/>
  <c r="AWF1331" i="8"/>
  <c r="AWE1331" i="8"/>
  <c r="AUZ1331" i="8"/>
  <c r="AUY1331" i="8"/>
  <c r="ATT1331" i="8"/>
  <c r="ATS1331" i="8"/>
  <c r="ASN1331" i="8"/>
  <c r="ASM1331" i="8"/>
  <c r="ARH1331" i="8"/>
  <c r="ARG1331" i="8"/>
  <c r="AQB1331" i="8"/>
  <c r="AQA1331" i="8"/>
  <c r="AOV1331" i="8"/>
  <c r="AOU1331" i="8"/>
  <c r="ANP1331" i="8"/>
  <c r="ANO1331" i="8"/>
  <c r="AMJ1331" i="8"/>
  <c r="AMI1331" i="8"/>
  <c r="ALD1331" i="8"/>
  <c r="ALC1331" i="8"/>
  <c r="AJX1331" i="8"/>
  <c r="AJW1331" i="8"/>
  <c r="AIR1331" i="8"/>
  <c r="AIQ1331" i="8"/>
  <c r="AHL1331" i="8"/>
  <c r="AHK1331" i="8"/>
  <c r="AGF1331" i="8"/>
  <c r="AGE1331" i="8"/>
  <c r="AEZ1331" i="8"/>
  <c r="AEY1331" i="8"/>
  <c r="ADT1331" i="8"/>
  <c r="ADS1331" i="8"/>
  <c r="ACN1331" i="8"/>
  <c r="ACM1331" i="8"/>
  <c r="ABH1331" i="8"/>
  <c r="ABG1331" i="8"/>
  <c r="AAB1331" i="8"/>
  <c r="AAA1331" i="8"/>
  <c r="YV1331" i="8"/>
  <c r="YU1331" i="8"/>
  <c r="XP1331" i="8"/>
  <c r="XO1331" i="8"/>
  <c r="WJ1331" i="8"/>
  <c r="WI1331" i="8"/>
  <c r="VD1331" i="8"/>
  <c r="VC1331" i="8"/>
  <c r="TX1331" i="8"/>
  <c r="TW1331" i="8"/>
  <c r="SR1331" i="8"/>
  <c r="SQ1331" i="8"/>
  <c r="RL1331" i="8"/>
  <c r="RK1331" i="8"/>
  <c r="QF1331" i="8"/>
  <c r="QE1331" i="8"/>
  <c r="OZ1331" i="8"/>
  <c r="OY1331" i="8"/>
  <c r="NT1331" i="8"/>
  <c r="NS1331" i="8"/>
  <c r="MN1331" i="8"/>
  <c r="MM1331" i="8"/>
  <c r="LH1331" i="8"/>
  <c r="LG1331" i="8"/>
  <c r="KB1331" i="8"/>
  <c r="KA1331" i="8"/>
  <c r="IV1331" i="8"/>
  <c r="IU1331" i="8"/>
  <c r="HP1331" i="8"/>
  <c r="HO1331" i="8"/>
  <c r="GJ1331" i="8"/>
  <c r="GI1331" i="8"/>
  <c r="FD1331" i="8"/>
  <c r="FC1331" i="8"/>
  <c r="DX1331" i="8"/>
  <c r="DW1331" i="8"/>
  <c r="CR1331" i="8"/>
  <c r="CQ1331" i="8"/>
  <c r="BL1331" i="8"/>
  <c r="BK1331" i="8"/>
  <c r="AF1331" i="8"/>
  <c r="AE1331" i="8"/>
  <c r="XFA1342" i="8"/>
  <c r="XFB1336" i="8"/>
  <c r="XFB1342" i="8" s="1"/>
  <c r="XEJ1342" i="8"/>
  <c r="XEM1336" i="8"/>
  <c r="XEM1342" i="8" s="1"/>
  <c r="XEN1336" i="8"/>
  <c r="XEN1342" i="8" s="1"/>
  <c r="XDU1342" i="8"/>
  <c r="XDV1336" i="8"/>
  <c r="XDV1342" i="8" s="1"/>
  <c r="XDD1342" i="8"/>
  <c r="XDG1336" i="8"/>
  <c r="XDG1342" i="8" s="1"/>
  <c r="XDH1336" i="8"/>
  <c r="XDH1342" i="8" s="1"/>
  <c r="XCO1342" i="8"/>
  <c r="XCP1336" i="8"/>
  <c r="XCP1342" i="8" s="1"/>
  <c r="XBX1342" i="8"/>
  <c r="XCA1336" i="8"/>
  <c r="XCA1342" i="8" s="1"/>
  <c r="XCB1336" i="8"/>
  <c r="XCB1342" i="8" s="1"/>
  <c r="XBI1342" i="8"/>
  <c r="XBJ1336" i="8"/>
  <c r="XBJ1342" i="8" s="1"/>
  <c r="XAR1342" i="8"/>
  <c r="XAU1336" i="8"/>
  <c r="XAU1342" i="8" s="1"/>
  <c r="XAV1336" i="8"/>
  <c r="XAV1342" i="8" s="1"/>
  <c r="XAC1342" i="8"/>
  <c r="XAD1336" i="8"/>
  <c r="XAD1342" i="8" s="1"/>
  <c r="WZL1342" i="8"/>
  <c r="WZO1336" i="8"/>
  <c r="WZO1342" i="8" s="1"/>
  <c r="WZP1336" i="8"/>
  <c r="WZP1342" i="8" s="1"/>
  <c r="WYW1342" i="8"/>
  <c r="WYX1336" i="8"/>
  <c r="WYX1342" i="8" s="1"/>
  <c r="WYF1342" i="8"/>
  <c r="WYI1336" i="8"/>
  <c r="WYI1342" i="8" s="1"/>
  <c r="WYJ1336" i="8"/>
  <c r="WYJ1342" i="8" s="1"/>
  <c r="WXQ1342" i="8"/>
  <c r="WXR1336" i="8"/>
  <c r="WXR1342" i="8" s="1"/>
  <c r="WWZ1342" i="8"/>
  <c r="WXC1336" i="8"/>
  <c r="WXC1342" i="8" s="1"/>
  <c r="WXD1336" i="8"/>
  <c r="WXD1342" i="8" s="1"/>
  <c r="WWK1342" i="8"/>
  <c r="WWL1336" i="8"/>
  <c r="WWL1342" i="8" s="1"/>
  <c r="WVT1342" i="8"/>
  <c r="WVW1336" i="8"/>
  <c r="WVW1342" i="8" s="1"/>
  <c r="WVX1336" i="8"/>
  <c r="WVX1342" i="8" s="1"/>
  <c r="WVE1342" i="8"/>
  <c r="WVF1336" i="8"/>
  <c r="WVF1342" i="8" s="1"/>
  <c r="WUN1342" i="8"/>
  <c r="WUQ1336" i="8"/>
  <c r="WUQ1342" i="8" s="1"/>
  <c r="WUR1336" i="8"/>
  <c r="WUR1342" i="8" s="1"/>
  <c r="WTY1342" i="8"/>
  <c r="WTZ1336" i="8"/>
  <c r="WTZ1342" i="8" s="1"/>
  <c r="WTH1342" i="8"/>
  <c r="WTK1336" i="8"/>
  <c r="WTK1342" i="8" s="1"/>
  <c r="WTL1336" i="8"/>
  <c r="WTL1342" i="8" s="1"/>
  <c r="WSS1342" i="8"/>
  <c r="WST1336" i="8"/>
  <c r="WST1342" i="8" s="1"/>
  <c r="WSB1342" i="8"/>
  <c r="WSE1336" i="8"/>
  <c r="WSE1342" i="8" s="1"/>
  <c r="WSF1336" i="8"/>
  <c r="WSF1342" i="8" s="1"/>
  <c r="WRM1342" i="8"/>
  <c r="WRN1336" i="8"/>
  <c r="WRN1342" i="8" s="1"/>
  <c r="WQV1342" i="8"/>
  <c r="WQY1336" i="8"/>
  <c r="WQY1342" i="8" s="1"/>
  <c r="WQZ1336" i="8"/>
  <c r="WQZ1342" i="8" s="1"/>
  <c r="WQG1342" i="8"/>
  <c r="WQH1336" i="8"/>
  <c r="WQH1342" i="8" s="1"/>
  <c r="WPP1342" i="8"/>
  <c r="WPS1336" i="8"/>
  <c r="WPS1342" i="8" s="1"/>
  <c r="WPT1336" i="8"/>
  <c r="WPT1342" i="8" s="1"/>
  <c r="WPA1342" i="8"/>
  <c r="WPB1336" i="8"/>
  <c r="WPB1342" i="8" s="1"/>
  <c r="WOJ1342" i="8"/>
  <c r="WOM1336" i="8"/>
  <c r="WOM1342" i="8" s="1"/>
  <c r="WON1336" i="8"/>
  <c r="WON1342" i="8" s="1"/>
  <c r="WNU1342" i="8"/>
  <c r="WNV1336" i="8"/>
  <c r="WNV1342" i="8" s="1"/>
  <c r="WND1342" i="8"/>
  <c r="WNG1336" i="8"/>
  <c r="WNG1342" i="8" s="1"/>
  <c r="WNH1336" i="8"/>
  <c r="WNH1342" i="8" s="1"/>
  <c r="WMO1342" i="8"/>
  <c r="WMP1336" i="8"/>
  <c r="WMP1342" i="8" s="1"/>
  <c r="WLX1342" i="8"/>
  <c r="WMA1336" i="8"/>
  <c r="WMA1342" i="8" s="1"/>
  <c r="WMB1336" i="8"/>
  <c r="WMB1342" i="8" s="1"/>
  <c r="WLI1342" i="8"/>
  <c r="WLJ1336" i="8"/>
  <c r="WLJ1342" i="8" s="1"/>
  <c r="WKR1342" i="8"/>
  <c r="WKU1336" i="8"/>
  <c r="WKU1342" i="8" s="1"/>
  <c r="WKV1336" i="8"/>
  <c r="WKV1342" i="8" s="1"/>
  <c r="WKC1342" i="8"/>
  <c r="WKD1336" i="8"/>
  <c r="WKD1342" i="8" s="1"/>
  <c r="WJL1342" i="8"/>
  <c r="WJO1336" i="8"/>
  <c r="WJO1342" i="8" s="1"/>
  <c r="WJP1336" i="8"/>
  <c r="WJP1342" i="8" s="1"/>
  <c r="WIW1342" i="8"/>
  <c r="WIX1336" i="8"/>
  <c r="WIX1342" i="8" s="1"/>
  <c r="WIF1342" i="8"/>
  <c r="WII1336" i="8"/>
  <c r="WII1342" i="8" s="1"/>
  <c r="WIJ1336" i="8"/>
  <c r="WIJ1342" i="8" s="1"/>
  <c r="WHQ1342" i="8"/>
  <c r="WHR1336" i="8"/>
  <c r="WHR1342" i="8" s="1"/>
  <c r="WGZ1342" i="8"/>
  <c r="WHC1336" i="8"/>
  <c r="WHC1342" i="8" s="1"/>
  <c r="WHD1336" i="8"/>
  <c r="WHD1342" i="8" s="1"/>
  <c r="WGK1342" i="8"/>
  <c r="WGL1336" i="8"/>
  <c r="WGL1342" i="8" s="1"/>
  <c r="WFT1342" i="8"/>
  <c r="WFW1336" i="8"/>
  <c r="WFW1342" i="8" s="1"/>
  <c r="WFX1336" i="8"/>
  <c r="WFX1342" i="8" s="1"/>
  <c r="WFE1342" i="8"/>
  <c r="WFF1336" i="8"/>
  <c r="WFF1342" i="8" s="1"/>
  <c r="WEN1342" i="8"/>
  <c r="WEQ1336" i="8"/>
  <c r="WEQ1342" i="8" s="1"/>
  <c r="WER1336" i="8"/>
  <c r="WER1342" i="8" s="1"/>
  <c r="WDY1342" i="8"/>
  <c r="WDZ1336" i="8"/>
  <c r="WDZ1342" i="8" s="1"/>
  <c r="WDH1342" i="8"/>
  <c r="WDK1336" i="8"/>
  <c r="WDK1342" i="8" s="1"/>
  <c r="WDL1336" i="8"/>
  <c r="WDL1342" i="8" s="1"/>
  <c r="WCS1342" i="8"/>
  <c r="WCT1336" i="8"/>
  <c r="WCT1342" i="8" s="1"/>
  <c r="WCB1342" i="8"/>
  <c r="WCE1336" i="8"/>
  <c r="WCE1342" i="8" s="1"/>
  <c r="WCF1336" i="8"/>
  <c r="WCF1342" i="8" s="1"/>
  <c r="WBM1342" i="8"/>
  <c r="WBN1336" i="8"/>
  <c r="WBN1342" i="8" s="1"/>
  <c r="WAV1342" i="8"/>
  <c r="WAY1336" i="8"/>
  <c r="WAY1342" i="8" s="1"/>
  <c r="WAZ1336" i="8"/>
  <c r="WAZ1342" i="8" s="1"/>
  <c r="WAG1342" i="8"/>
  <c r="WAH1336" i="8"/>
  <c r="WAH1342" i="8" s="1"/>
  <c r="VZP1342" i="8"/>
  <c r="VZS1336" i="8"/>
  <c r="VZS1342" i="8" s="1"/>
  <c r="VZT1336" i="8"/>
  <c r="VZT1342" i="8" s="1"/>
  <c r="VZA1342" i="8"/>
  <c r="VZB1336" i="8"/>
  <c r="VZB1342" i="8" s="1"/>
  <c r="VYJ1342" i="8"/>
  <c r="VYM1336" i="8"/>
  <c r="VYM1342" i="8" s="1"/>
  <c r="VYN1336" i="8"/>
  <c r="VYN1342" i="8" s="1"/>
  <c r="VXU1342" i="8"/>
  <c r="VXV1336" i="8"/>
  <c r="VXV1342" i="8" s="1"/>
  <c r="VXD1342" i="8"/>
  <c r="VXG1336" i="8"/>
  <c r="VXG1342" i="8" s="1"/>
  <c r="VXH1336" i="8"/>
  <c r="VXH1342" i="8" s="1"/>
  <c r="VWO1342" i="8"/>
  <c r="VWP1336" i="8"/>
  <c r="VWP1342" i="8" s="1"/>
  <c r="VVX1342" i="8"/>
  <c r="VWA1336" i="8"/>
  <c r="VWA1342" i="8" s="1"/>
  <c r="VWB1336" i="8"/>
  <c r="VWB1342" i="8" s="1"/>
  <c r="VVI1342" i="8"/>
  <c r="VVJ1336" i="8"/>
  <c r="VVJ1342" i="8" s="1"/>
  <c r="VUR1342" i="8"/>
  <c r="VUU1336" i="8"/>
  <c r="VUU1342" i="8" s="1"/>
  <c r="VUV1336" i="8"/>
  <c r="VUV1342" i="8" s="1"/>
  <c r="VUC1342" i="8"/>
  <c r="VUD1336" i="8"/>
  <c r="VUD1342" i="8" s="1"/>
  <c r="VTL1342" i="8"/>
  <c r="VTO1336" i="8"/>
  <c r="VTO1342" i="8" s="1"/>
  <c r="VTP1336" i="8"/>
  <c r="VTP1342" i="8" s="1"/>
  <c r="VSW1342" i="8"/>
  <c r="VSX1336" i="8"/>
  <c r="VSX1342" i="8" s="1"/>
  <c r="VSF1342" i="8"/>
  <c r="VSI1336" i="8"/>
  <c r="VSI1342" i="8" s="1"/>
  <c r="VSJ1336" i="8"/>
  <c r="VSJ1342" i="8" s="1"/>
  <c r="VRQ1342" i="8"/>
  <c r="VRR1336" i="8"/>
  <c r="VRR1342" i="8" s="1"/>
  <c r="VQZ1342" i="8"/>
  <c r="VRC1336" i="8"/>
  <c r="VRC1342" i="8" s="1"/>
  <c r="VRD1336" i="8"/>
  <c r="VRD1342" i="8" s="1"/>
  <c r="VQK1342" i="8"/>
  <c r="VQL1336" i="8"/>
  <c r="VQL1342" i="8" s="1"/>
  <c r="VPT1342" i="8"/>
  <c r="VPW1336" i="8"/>
  <c r="VPW1342" i="8" s="1"/>
  <c r="VPX1336" i="8"/>
  <c r="VPX1342" i="8" s="1"/>
  <c r="VPE1342" i="8"/>
  <c r="VPF1336" i="8"/>
  <c r="VPF1342" i="8" s="1"/>
  <c r="VON1342" i="8"/>
  <c r="VOQ1336" i="8"/>
  <c r="VOQ1342" i="8" s="1"/>
  <c r="VOR1336" i="8"/>
  <c r="VOR1342" i="8" s="1"/>
  <c r="VNY1342" i="8"/>
  <c r="VNZ1336" i="8"/>
  <c r="VNZ1342" i="8" s="1"/>
  <c r="VNH1342" i="8"/>
  <c r="VNK1336" i="8"/>
  <c r="VNK1342" i="8" s="1"/>
  <c r="VNL1336" i="8"/>
  <c r="VNL1342" i="8" s="1"/>
  <c r="VMS1342" i="8"/>
  <c r="VMT1336" i="8"/>
  <c r="VMT1342" i="8" s="1"/>
  <c r="VMB1342" i="8"/>
  <c r="VME1336" i="8"/>
  <c r="VME1342" i="8" s="1"/>
  <c r="VMF1336" i="8"/>
  <c r="VMF1342" i="8" s="1"/>
  <c r="VLM1342" i="8"/>
  <c r="VLN1336" i="8"/>
  <c r="VLN1342" i="8" s="1"/>
  <c r="VKV1342" i="8"/>
  <c r="VKY1336" i="8"/>
  <c r="VKY1342" i="8" s="1"/>
  <c r="VKZ1336" i="8"/>
  <c r="VKZ1342" i="8" s="1"/>
  <c r="VKG1342" i="8"/>
  <c r="VKH1336" i="8"/>
  <c r="VKH1342" i="8" s="1"/>
  <c r="VJP1342" i="8"/>
  <c r="VJS1336" i="8"/>
  <c r="VJS1342" i="8" s="1"/>
  <c r="VJT1336" i="8"/>
  <c r="VJT1342" i="8" s="1"/>
  <c r="VJA1342" i="8"/>
  <c r="VJB1336" i="8"/>
  <c r="VJB1342" i="8" s="1"/>
  <c r="VIJ1342" i="8"/>
  <c r="VIM1336" i="8"/>
  <c r="VIM1342" i="8" s="1"/>
  <c r="VIN1336" i="8"/>
  <c r="VIN1342" i="8" s="1"/>
  <c r="VHU1342" i="8"/>
  <c r="VHV1336" i="8"/>
  <c r="VHV1342" i="8" s="1"/>
  <c r="VHD1342" i="8"/>
  <c r="VHG1336" i="8"/>
  <c r="VHG1342" i="8" s="1"/>
  <c r="VHH1336" i="8"/>
  <c r="VHH1342" i="8" s="1"/>
  <c r="VGO1342" i="8"/>
  <c r="VGP1336" i="8"/>
  <c r="VGP1342" i="8" s="1"/>
  <c r="VFX1342" i="8"/>
  <c r="VGA1336" i="8"/>
  <c r="VGA1342" i="8" s="1"/>
  <c r="VGB1336" i="8"/>
  <c r="VGB1342" i="8" s="1"/>
  <c r="VFI1342" i="8"/>
  <c r="VFJ1336" i="8"/>
  <c r="VFJ1342" i="8" s="1"/>
  <c r="VER1342" i="8"/>
  <c r="VEU1336" i="8"/>
  <c r="VEU1342" i="8" s="1"/>
  <c r="VEV1336" i="8"/>
  <c r="VEV1342" i="8" s="1"/>
  <c r="VEC1342" i="8"/>
  <c r="VED1336" i="8"/>
  <c r="VED1342" i="8" s="1"/>
  <c r="VDL1342" i="8"/>
  <c r="VDO1336" i="8"/>
  <c r="VDO1342" i="8" s="1"/>
  <c r="VDP1336" i="8"/>
  <c r="VDP1342" i="8" s="1"/>
  <c r="VCW1342" i="8"/>
  <c r="VCX1336" i="8"/>
  <c r="VCX1342" i="8" s="1"/>
  <c r="VCF1342" i="8"/>
  <c r="VCI1336" i="8"/>
  <c r="VCI1342" i="8" s="1"/>
  <c r="VCJ1336" i="8"/>
  <c r="VCJ1342" i="8" s="1"/>
  <c r="VBQ1342" i="8"/>
  <c r="VBR1336" i="8"/>
  <c r="VBR1342" i="8" s="1"/>
  <c r="VAZ1342" i="8"/>
  <c r="VBC1336" i="8"/>
  <c r="VBC1342" i="8" s="1"/>
  <c r="VBD1336" i="8"/>
  <c r="VBD1342" i="8" s="1"/>
  <c r="VAK1342" i="8"/>
  <c r="VAL1336" i="8"/>
  <c r="VAL1342" i="8" s="1"/>
  <c r="UZT1342" i="8"/>
  <c r="UZW1336" i="8"/>
  <c r="UZW1342" i="8" s="1"/>
  <c r="UZX1336" i="8"/>
  <c r="UZX1342" i="8" s="1"/>
  <c r="UZE1342" i="8"/>
  <c r="UZF1336" i="8"/>
  <c r="UZF1342" i="8" s="1"/>
  <c r="UYN1342" i="8"/>
  <c r="UYQ1336" i="8"/>
  <c r="UYQ1342" i="8" s="1"/>
  <c r="UYR1336" i="8"/>
  <c r="UYR1342" i="8" s="1"/>
  <c r="UXY1342" i="8"/>
  <c r="UXZ1336" i="8"/>
  <c r="UXZ1342" i="8" s="1"/>
  <c r="UXH1342" i="8"/>
  <c r="UXK1336" i="8"/>
  <c r="UXK1342" i="8" s="1"/>
  <c r="UXL1336" i="8"/>
  <c r="UXL1342" i="8" s="1"/>
  <c r="UWS1342" i="8"/>
  <c r="UWT1336" i="8"/>
  <c r="UWT1342" i="8" s="1"/>
  <c r="UWB1342" i="8"/>
  <c r="UWE1336" i="8"/>
  <c r="UWE1342" i="8" s="1"/>
  <c r="UWF1336" i="8"/>
  <c r="UWF1342" i="8" s="1"/>
  <c r="UVM1342" i="8"/>
  <c r="UVN1336" i="8"/>
  <c r="UVN1342" i="8" s="1"/>
  <c r="UUV1342" i="8"/>
  <c r="UUY1336" i="8"/>
  <c r="UUY1342" i="8" s="1"/>
  <c r="UUZ1336" i="8"/>
  <c r="UUZ1342" i="8" s="1"/>
  <c r="UUG1342" i="8"/>
  <c r="UUH1336" i="8"/>
  <c r="UUH1342" i="8" s="1"/>
  <c r="UTP1342" i="8"/>
  <c r="UTS1336" i="8"/>
  <c r="UTS1342" i="8" s="1"/>
  <c r="UTT1336" i="8"/>
  <c r="UTT1342" i="8" s="1"/>
  <c r="UTA1342" i="8"/>
  <c r="UTB1336" i="8"/>
  <c r="UTB1342" i="8" s="1"/>
  <c r="USJ1342" i="8"/>
  <c r="USM1336" i="8"/>
  <c r="USM1342" i="8" s="1"/>
  <c r="USN1336" i="8"/>
  <c r="USN1342" i="8" s="1"/>
  <c r="URU1342" i="8"/>
  <c r="URV1336" i="8"/>
  <c r="URV1342" i="8" s="1"/>
  <c r="URD1342" i="8"/>
  <c r="URG1336" i="8"/>
  <c r="URG1342" i="8" s="1"/>
  <c r="URH1336" i="8"/>
  <c r="URH1342" i="8" s="1"/>
  <c r="UQO1342" i="8"/>
  <c r="UQP1336" i="8"/>
  <c r="UQP1342" i="8" s="1"/>
  <c r="UPX1342" i="8"/>
  <c r="UQA1336" i="8"/>
  <c r="UQA1342" i="8" s="1"/>
  <c r="UQB1336" i="8"/>
  <c r="UQB1342" i="8" s="1"/>
  <c r="UPI1342" i="8"/>
  <c r="UPJ1336" i="8"/>
  <c r="UPJ1342" i="8" s="1"/>
  <c r="UOR1342" i="8"/>
  <c r="UOU1336" i="8"/>
  <c r="UOU1342" i="8" s="1"/>
  <c r="UOV1336" i="8"/>
  <c r="UOV1342" i="8" s="1"/>
  <c r="UOC1342" i="8"/>
  <c r="UOD1336" i="8"/>
  <c r="UOD1342" i="8" s="1"/>
  <c r="UNL1342" i="8"/>
  <c r="UNO1336" i="8"/>
  <c r="UNO1342" i="8" s="1"/>
  <c r="UNP1336" i="8"/>
  <c r="UNP1342" i="8" s="1"/>
  <c r="UMW1342" i="8"/>
  <c r="UMX1336" i="8"/>
  <c r="UMX1342" i="8" s="1"/>
  <c r="UMF1342" i="8"/>
  <c r="UMI1336" i="8"/>
  <c r="UMI1342" i="8" s="1"/>
  <c r="UMJ1336" i="8"/>
  <c r="UMJ1342" i="8" s="1"/>
  <c r="ULQ1342" i="8"/>
  <c r="ULR1336" i="8"/>
  <c r="ULR1342" i="8" s="1"/>
  <c r="UKZ1342" i="8"/>
  <c r="ULC1336" i="8"/>
  <c r="ULC1342" i="8" s="1"/>
  <c r="ULD1336" i="8"/>
  <c r="ULD1342" i="8" s="1"/>
  <c r="UKK1342" i="8"/>
  <c r="UKL1336" i="8"/>
  <c r="UKL1342" i="8" s="1"/>
  <c r="UJT1342" i="8"/>
  <c r="UJW1336" i="8"/>
  <c r="UJW1342" i="8" s="1"/>
  <c r="UJX1336" i="8"/>
  <c r="UJX1342" i="8" s="1"/>
  <c r="UJE1342" i="8"/>
  <c r="UJF1336" i="8"/>
  <c r="UJF1342" i="8" s="1"/>
  <c r="UIN1342" i="8"/>
  <c r="UIQ1336" i="8"/>
  <c r="UIQ1342" i="8" s="1"/>
  <c r="UIR1336" i="8"/>
  <c r="UIR1342" i="8" s="1"/>
  <c r="UHY1342" i="8"/>
  <c r="UHZ1336" i="8"/>
  <c r="UHZ1342" i="8" s="1"/>
  <c r="UHH1342" i="8"/>
  <c r="UHK1336" i="8"/>
  <c r="UHK1342" i="8" s="1"/>
  <c r="UHL1336" i="8"/>
  <c r="UHL1342" i="8" s="1"/>
  <c r="UGS1342" i="8"/>
  <c r="UGT1336" i="8"/>
  <c r="UGT1342" i="8" s="1"/>
  <c r="UGB1342" i="8"/>
  <c r="UGE1336" i="8"/>
  <c r="UGE1342" i="8" s="1"/>
  <c r="UGF1336" i="8"/>
  <c r="UGF1342" i="8" s="1"/>
  <c r="UFM1342" i="8"/>
  <c r="UFN1336" i="8"/>
  <c r="UFN1342" i="8" s="1"/>
  <c r="UEV1342" i="8"/>
  <c r="UEY1336" i="8"/>
  <c r="UEY1342" i="8" s="1"/>
  <c r="UEZ1336" i="8"/>
  <c r="UEZ1342" i="8" s="1"/>
  <c r="UEG1342" i="8"/>
  <c r="UEH1336" i="8"/>
  <c r="UEH1342" i="8" s="1"/>
  <c r="UDP1342" i="8"/>
  <c r="UDS1336" i="8"/>
  <c r="UDS1342" i="8" s="1"/>
  <c r="UDT1336" i="8"/>
  <c r="UDT1342" i="8" s="1"/>
  <c r="UDA1342" i="8"/>
  <c r="UDB1336" i="8"/>
  <c r="UDB1342" i="8" s="1"/>
  <c r="UCJ1342" i="8"/>
  <c r="UCM1336" i="8"/>
  <c r="UCM1342" i="8" s="1"/>
  <c r="UCN1336" i="8"/>
  <c r="UCN1342" i="8" s="1"/>
  <c r="UBU1342" i="8"/>
  <c r="UBV1336" i="8"/>
  <c r="UBV1342" i="8" s="1"/>
  <c r="UBD1342" i="8"/>
  <c r="UBG1336" i="8"/>
  <c r="UBG1342" i="8" s="1"/>
  <c r="UBH1336" i="8"/>
  <c r="UBH1342" i="8" s="1"/>
  <c r="UAO1342" i="8"/>
  <c r="UAP1336" i="8"/>
  <c r="UAP1342" i="8" s="1"/>
  <c r="TZX1342" i="8"/>
  <c r="UAA1336" i="8"/>
  <c r="UAA1342" i="8" s="1"/>
  <c r="UAB1336" i="8"/>
  <c r="UAB1342" i="8" s="1"/>
  <c r="TZI1342" i="8"/>
  <c r="TZJ1336" i="8"/>
  <c r="TZJ1342" i="8" s="1"/>
  <c r="TYR1342" i="8"/>
  <c r="TYU1336" i="8"/>
  <c r="TYU1342" i="8" s="1"/>
  <c r="TYV1336" i="8"/>
  <c r="TYV1342" i="8" s="1"/>
  <c r="TYC1342" i="8"/>
  <c r="TYD1336" i="8"/>
  <c r="TYD1342" i="8" s="1"/>
  <c r="TXL1342" i="8"/>
  <c r="TXO1336" i="8"/>
  <c r="TXO1342" i="8" s="1"/>
  <c r="TXP1336" i="8"/>
  <c r="TXP1342" i="8" s="1"/>
  <c r="TWW1342" i="8"/>
  <c r="TWX1336" i="8"/>
  <c r="TWX1342" i="8" s="1"/>
  <c r="TWF1342" i="8"/>
  <c r="TWI1336" i="8"/>
  <c r="TWI1342" i="8" s="1"/>
  <c r="TWJ1336" i="8"/>
  <c r="TWJ1342" i="8" s="1"/>
  <c r="TVQ1342" i="8"/>
  <c r="TVR1336" i="8"/>
  <c r="TVR1342" i="8" s="1"/>
  <c r="TUZ1342" i="8"/>
  <c r="TVC1336" i="8"/>
  <c r="TVC1342" i="8" s="1"/>
  <c r="TVD1336" i="8"/>
  <c r="TVD1342" i="8" s="1"/>
  <c r="TUK1342" i="8"/>
  <c r="TUL1336" i="8"/>
  <c r="TUL1342" i="8" s="1"/>
  <c r="TTT1342" i="8"/>
  <c r="TTW1336" i="8"/>
  <c r="TTW1342" i="8" s="1"/>
  <c r="TTX1336" i="8"/>
  <c r="TTX1342" i="8" s="1"/>
  <c r="TTE1342" i="8"/>
  <c r="TTF1336" i="8"/>
  <c r="TTF1342" i="8" s="1"/>
  <c r="TSN1342" i="8"/>
  <c r="TSQ1336" i="8"/>
  <c r="TSQ1342" i="8" s="1"/>
  <c r="TSR1336" i="8"/>
  <c r="TSR1342" i="8" s="1"/>
  <c r="TRY1342" i="8"/>
  <c r="TRZ1336" i="8"/>
  <c r="TRZ1342" i="8" s="1"/>
  <c r="TRH1342" i="8"/>
  <c r="TRK1336" i="8"/>
  <c r="TRK1342" i="8" s="1"/>
  <c r="TRL1336" i="8"/>
  <c r="TRL1342" i="8" s="1"/>
  <c r="TQS1342" i="8"/>
  <c r="TQT1336" i="8"/>
  <c r="TQT1342" i="8" s="1"/>
  <c r="TQB1342" i="8"/>
  <c r="TQE1336" i="8"/>
  <c r="TQE1342" i="8" s="1"/>
  <c r="TQF1336" i="8"/>
  <c r="TQF1342" i="8" s="1"/>
  <c r="TPM1342" i="8"/>
  <c r="TPN1336" i="8"/>
  <c r="TPN1342" i="8" s="1"/>
  <c r="TOV1342" i="8"/>
  <c r="TOY1336" i="8"/>
  <c r="TOY1342" i="8" s="1"/>
  <c r="TOZ1336" i="8"/>
  <c r="TOZ1342" i="8" s="1"/>
  <c r="TOG1342" i="8"/>
  <c r="TOH1336" i="8"/>
  <c r="TOH1342" i="8" s="1"/>
  <c r="TNP1342" i="8"/>
  <c r="TNS1336" i="8"/>
  <c r="TNS1342" i="8" s="1"/>
  <c r="TNT1336" i="8"/>
  <c r="TNT1342" i="8" s="1"/>
  <c r="TNA1342" i="8"/>
  <c r="TNB1336" i="8"/>
  <c r="TNB1342" i="8" s="1"/>
  <c r="TMJ1342" i="8"/>
  <c r="TMM1336" i="8"/>
  <c r="TMM1342" i="8" s="1"/>
  <c r="TMN1336" i="8"/>
  <c r="TMN1342" i="8" s="1"/>
  <c r="TLU1342" i="8"/>
  <c r="TLV1336" i="8"/>
  <c r="TLV1342" i="8" s="1"/>
  <c r="TLD1342" i="8"/>
  <c r="TLG1336" i="8"/>
  <c r="TLG1342" i="8" s="1"/>
  <c r="TLH1336" i="8"/>
  <c r="TLH1342" i="8" s="1"/>
  <c r="TKO1342" i="8"/>
  <c r="TKP1336" i="8"/>
  <c r="TKP1342" i="8" s="1"/>
  <c r="TJX1342" i="8"/>
  <c r="TKA1336" i="8"/>
  <c r="TKA1342" i="8" s="1"/>
  <c r="TKB1336" i="8"/>
  <c r="TKB1342" i="8" s="1"/>
  <c r="TJI1342" i="8"/>
  <c r="TJJ1336" i="8"/>
  <c r="TJJ1342" i="8" s="1"/>
  <c r="TIR1342" i="8"/>
  <c r="TIU1336" i="8"/>
  <c r="TIU1342" i="8" s="1"/>
  <c r="TIV1336" i="8"/>
  <c r="TIV1342" i="8" s="1"/>
  <c r="TIC1342" i="8"/>
  <c r="TID1336" i="8"/>
  <c r="TID1342" i="8" s="1"/>
  <c r="THL1342" i="8"/>
  <c r="THO1336" i="8"/>
  <c r="THO1342" i="8" s="1"/>
  <c r="THP1336" i="8"/>
  <c r="THP1342" i="8" s="1"/>
  <c r="TGW1342" i="8"/>
  <c r="TGX1336" i="8"/>
  <c r="TGX1342" i="8" s="1"/>
  <c r="TGF1342" i="8"/>
  <c r="TGI1336" i="8"/>
  <c r="TGI1342" i="8" s="1"/>
  <c r="TGJ1336" i="8"/>
  <c r="TGJ1342" i="8" s="1"/>
  <c r="TFQ1342" i="8"/>
  <c r="TFR1336" i="8"/>
  <c r="TFR1342" i="8" s="1"/>
  <c r="TEZ1342" i="8"/>
  <c r="TFC1336" i="8"/>
  <c r="TFC1342" i="8" s="1"/>
  <c r="TFD1336" i="8"/>
  <c r="TFD1342" i="8" s="1"/>
  <c r="TEK1342" i="8"/>
  <c r="TEL1336" i="8"/>
  <c r="TEL1342" i="8" s="1"/>
  <c r="TDT1342" i="8"/>
  <c r="TDW1336" i="8"/>
  <c r="TDW1342" i="8" s="1"/>
  <c r="TDX1336" i="8"/>
  <c r="TDX1342" i="8" s="1"/>
  <c r="TDE1342" i="8"/>
  <c r="TDF1336" i="8"/>
  <c r="TDF1342" i="8" s="1"/>
  <c r="TCN1342" i="8"/>
  <c r="TCQ1336" i="8"/>
  <c r="TCQ1342" i="8" s="1"/>
  <c r="TCR1336" i="8"/>
  <c r="TCR1342" i="8" s="1"/>
  <c r="TBY1342" i="8"/>
  <c r="TBZ1336" i="8"/>
  <c r="TBZ1342" i="8" s="1"/>
  <c r="TBH1342" i="8"/>
  <c r="TBK1336" i="8"/>
  <c r="TBK1342" i="8" s="1"/>
  <c r="TBL1336" i="8"/>
  <c r="TBL1342" i="8" s="1"/>
  <c r="TAS1342" i="8"/>
  <c r="TAT1336" i="8"/>
  <c r="TAT1342" i="8" s="1"/>
  <c r="TAB1342" i="8"/>
  <c r="TAE1336" i="8"/>
  <c r="TAE1342" i="8" s="1"/>
  <c r="TAF1336" i="8"/>
  <c r="TAF1342" i="8" s="1"/>
  <c r="SZM1342" i="8"/>
  <c r="SZN1336" i="8"/>
  <c r="SZN1342" i="8" s="1"/>
  <c r="SYV1342" i="8"/>
  <c r="SYY1336" i="8"/>
  <c r="SYY1342" i="8" s="1"/>
  <c r="SYZ1336" i="8"/>
  <c r="SYZ1342" i="8" s="1"/>
  <c r="SYG1342" i="8"/>
  <c r="SYH1336" i="8"/>
  <c r="SYH1342" i="8" s="1"/>
  <c r="SXP1342" i="8"/>
  <c r="SXS1336" i="8"/>
  <c r="SXS1342" i="8" s="1"/>
  <c r="SXT1336" i="8"/>
  <c r="SXT1342" i="8" s="1"/>
  <c r="SXA1342" i="8"/>
  <c r="SXB1336" i="8"/>
  <c r="SXB1342" i="8" s="1"/>
  <c r="SWJ1342" i="8"/>
  <c r="SWM1336" i="8"/>
  <c r="SWM1342" i="8" s="1"/>
  <c r="SWN1336" i="8"/>
  <c r="SWN1342" i="8" s="1"/>
  <c r="SVU1342" i="8"/>
  <c r="SVV1336" i="8"/>
  <c r="SVV1342" i="8" s="1"/>
  <c r="SVD1342" i="8"/>
  <c r="SVG1336" i="8"/>
  <c r="SVG1342" i="8" s="1"/>
  <c r="SVH1336" i="8"/>
  <c r="SVH1342" i="8" s="1"/>
  <c r="SUO1342" i="8"/>
  <c r="SUP1336" i="8"/>
  <c r="SUP1342" i="8" s="1"/>
  <c r="STX1342" i="8"/>
  <c r="SUA1336" i="8"/>
  <c r="SUA1342" i="8" s="1"/>
  <c r="SUB1336" i="8"/>
  <c r="SUB1342" i="8" s="1"/>
  <c r="STI1342" i="8"/>
  <c r="STJ1336" i="8"/>
  <c r="STJ1342" i="8" s="1"/>
  <c r="SSR1342" i="8"/>
  <c r="SSU1336" i="8"/>
  <c r="SSU1342" i="8" s="1"/>
  <c r="SSV1336" i="8"/>
  <c r="SSV1342" i="8" s="1"/>
  <c r="SSC1342" i="8"/>
  <c r="SSD1336" i="8"/>
  <c r="SSD1342" i="8" s="1"/>
  <c r="SRL1342" i="8"/>
  <c r="SRO1336" i="8"/>
  <c r="SRO1342" i="8" s="1"/>
  <c r="SRP1336" i="8"/>
  <c r="SRP1342" i="8" s="1"/>
  <c r="SQW1342" i="8"/>
  <c r="SQX1336" i="8"/>
  <c r="SQX1342" i="8" s="1"/>
  <c r="SQF1342" i="8"/>
  <c r="SQI1336" i="8"/>
  <c r="SQI1342" i="8" s="1"/>
  <c r="SQJ1336" i="8"/>
  <c r="SQJ1342" i="8" s="1"/>
  <c r="SPQ1342" i="8"/>
  <c r="SPR1336" i="8"/>
  <c r="SPR1342" i="8" s="1"/>
  <c r="SOZ1342" i="8"/>
  <c r="SPC1336" i="8"/>
  <c r="SPC1342" i="8" s="1"/>
  <c r="SPD1336" i="8"/>
  <c r="SPD1342" i="8" s="1"/>
  <c r="SOK1342" i="8"/>
  <c r="SOL1336" i="8"/>
  <c r="SOL1342" i="8" s="1"/>
  <c r="SNT1342" i="8"/>
  <c r="SNW1336" i="8"/>
  <c r="SNW1342" i="8" s="1"/>
  <c r="SNX1336" i="8"/>
  <c r="SNX1342" i="8" s="1"/>
  <c r="SNE1342" i="8"/>
  <c r="SNF1336" i="8"/>
  <c r="SNF1342" i="8" s="1"/>
  <c r="SMN1342" i="8"/>
  <c r="SMQ1336" i="8"/>
  <c r="SMQ1342" i="8" s="1"/>
  <c r="SMR1336" i="8"/>
  <c r="SMR1342" i="8" s="1"/>
  <c r="SLY1342" i="8"/>
  <c r="SLZ1336" i="8"/>
  <c r="SLZ1342" i="8" s="1"/>
  <c r="SLH1342" i="8"/>
  <c r="SLK1336" i="8"/>
  <c r="SLK1342" i="8" s="1"/>
  <c r="SLL1336" i="8"/>
  <c r="SLL1342" i="8" s="1"/>
  <c r="SKS1342" i="8"/>
  <c r="SKT1336" i="8"/>
  <c r="SKT1342" i="8" s="1"/>
  <c r="SKB1342" i="8"/>
  <c r="SKE1336" i="8"/>
  <c r="SKE1342" i="8" s="1"/>
  <c r="SKF1336" i="8"/>
  <c r="SKF1342" i="8" s="1"/>
  <c r="SJM1342" i="8"/>
  <c r="SJN1336" i="8"/>
  <c r="SJN1342" i="8" s="1"/>
  <c r="SIV1342" i="8"/>
  <c r="SIY1336" i="8"/>
  <c r="SIY1342" i="8" s="1"/>
  <c r="SIZ1336" i="8"/>
  <c r="SIZ1342" i="8" s="1"/>
  <c r="SIG1342" i="8"/>
  <c r="SIH1336" i="8"/>
  <c r="SIH1342" i="8" s="1"/>
  <c r="SHP1342" i="8"/>
  <c r="SHS1336" i="8"/>
  <c r="SHS1342" i="8" s="1"/>
  <c r="SHT1336" i="8"/>
  <c r="SHT1342" i="8" s="1"/>
  <c r="SHA1342" i="8"/>
  <c r="SHB1336" i="8"/>
  <c r="SHB1342" i="8" s="1"/>
  <c r="SGJ1342" i="8"/>
  <c r="SGM1336" i="8"/>
  <c r="SGM1342" i="8" s="1"/>
  <c r="SGN1336" i="8"/>
  <c r="SGN1342" i="8" s="1"/>
  <c r="SFU1342" i="8"/>
  <c r="SFV1336" i="8"/>
  <c r="SFV1342" i="8" s="1"/>
  <c r="SFD1342" i="8"/>
  <c r="SFG1336" i="8"/>
  <c r="SFG1342" i="8" s="1"/>
  <c r="SFH1336" i="8"/>
  <c r="SFH1342" i="8" s="1"/>
  <c r="SEO1342" i="8"/>
  <c r="SEP1336" i="8"/>
  <c r="SEP1342" i="8" s="1"/>
  <c r="SDX1342" i="8"/>
  <c r="SEA1336" i="8"/>
  <c r="SEA1342" i="8" s="1"/>
  <c r="SEB1336" i="8"/>
  <c r="SEB1342" i="8" s="1"/>
  <c r="SDI1342" i="8"/>
  <c r="SDJ1336" i="8"/>
  <c r="SDJ1342" i="8" s="1"/>
  <c r="SCR1342" i="8"/>
  <c r="SCU1336" i="8"/>
  <c r="SCU1342" i="8" s="1"/>
  <c r="SCV1336" i="8"/>
  <c r="SCV1342" i="8" s="1"/>
  <c r="SCC1342" i="8"/>
  <c r="SCD1336" i="8"/>
  <c r="SCD1342" i="8" s="1"/>
  <c r="SBL1342" i="8"/>
  <c r="SBO1336" i="8"/>
  <c r="SBO1342" i="8" s="1"/>
  <c r="SBP1336" i="8"/>
  <c r="SBP1342" i="8" s="1"/>
  <c r="SAW1342" i="8"/>
  <c r="SAX1336" i="8"/>
  <c r="SAX1342" i="8" s="1"/>
  <c r="SAF1342" i="8"/>
  <c r="SAI1336" i="8"/>
  <c r="SAI1342" i="8" s="1"/>
  <c r="SAJ1336" i="8"/>
  <c r="SAJ1342" i="8" s="1"/>
  <c r="RZQ1342" i="8"/>
  <c r="RZR1336" i="8"/>
  <c r="RZR1342" i="8" s="1"/>
  <c r="RYZ1342" i="8"/>
  <c r="RZC1336" i="8"/>
  <c r="RZC1342" i="8" s="1"/>
  <c r="RZD1336" i="8"/>
  <c r="RZD1342" i="8" s="1"/>
  <c r="RYK1342" i="8"/>
  <c r="RYL1336" i="8"/>
  <c r="RYL1342" i="8" s="1"/>
  <c r="RXT1342" i="8"/>
  <c r="RXW1336" i="8"/>
  <c r="RXW1342" i="8" s="1"/>
  <c r="RXX1336" i="8"/>
  <c r="RXX1342" i="8" s="1"/>
  <c r="RXE1342" i="8"/>
  <c r="RXF1336" i="8"/>
  <c r="RXF1342" i="8" s="1"/>
  <c r="RWN1342" i="8"/>
  <c r="RWQ1336" i="8"/>
  <c r="RWQ1342" i="8" s="1"/>
  <c r="RWR1336" i="8"/>
  <c r="RWR1342" i="8" s="1"/>
  <c r="RVY1342" i="8"/>
  <c r="RVZ1336" i="8"/>
  <c r="RVZ1342" i="8" s="1"/>
  <c r="RVH1342" i="8"/>
  <c r="RVK1336" i="8"/>
  <c r="RVK1342" i="8" s="1"/>
  <c r="RVL1336" i="8"/>
  <c r="RVL1342" i="8" s="1"/>
  <c r="RUS1342" i="8"/>
  <c r="RUT1336" i="8"/>
  <c r="RUT1342" i="8" s="1"/>
  <c r="RUB1342" i="8"/>
  <c r="RUE1336" i="8"/>
  <c r="RUE1342" i="8" s="1"/>
  <c r="RUF1336" i="8"/>
  <c r="RUF1342" i="8" s="1"/>
  <c r="RTM1342" i="8"/>
  <c r="RTN1336" i="8"/>
  <c r="RTN1342" i="8" s="1"/>
  <c r="RSV1342" i="8"/>
  <c r="RSY1336" i="8"/>
  <c r="RSY1342" i="8" s="1"/>
  <c r="RSZ1336" i="8"/>
  <c r="RSZ1342" i="8" s="1"/>
  <c r="RSG1342" i="8"/>
  <c r="RSH1336" i="8"/>
  <c r="RSH1342" i="8" s="1"/>
  <c r="RRP1342" i="8"/>
  <c r="RRS1336" i="8"/>
  <c r="RRS1342" i="8" s="1"/>
  <c r="RRT1336" i="8"/>
  <c r="RRT1342" i="8" s="1"/>
  <c r="RRA1342" i="8"/>
  <c r="RRB1336" i="8"/>
  <c r="RRB1342" i="8" s="1"/>
  <c r="RQJ1342" i="8"/>
  <c r="RQM1336" i="8"/>
  <c r="RQM1342" i="8" s="1"/>
  <c r="RQN1336" i="8"/>
  <c r="RQN1342" i="8" s="1"/>
  <c r="RPU1342" i="8"/>
  <c r="RPV1336" i="8"/>
  <c r="RPV1342" i="8" s="1"/>
  <c r="RPD1342" i="8"/>
  <c r="RPG1336" i="8"/>
  <c r="RPG1342" i="8" s="1"/>
  <c r="RPH1336" i="8"/>
  <c r="RPH1342" i="8" s="1"/>
  <c r="ROO1342" i="8"/>
  <c r="ROP1336" i="8"/>
  <c r="ROP1342" i="8" s="1"/>
  <c r="RNX1342" i="8"/>
  <c r="ROA1336" i="8"/>
  <c r="ROA1342" i="8" s="1"/>
  <c r="ROB1336" i="8"/>
  <c r="ROB1342" i="8" s="1"/>
  <c r="RNI1342" i="8"/>
  <c r="RNJ1336" i="8"/>
  <c r="RNJ1342" i="8" s="1"/>
  <c r="RMR1342" i="8"/>
  <c r="RMU1336" i="8"/>
  <c r="RMU1342" i="8" s="1"/>
  <c r="RMV1336" i="8"/>
  <c r="RMV1342" i="8" s="1"/>
  <c r="RMC1342" i="8"/>
  <c r="RMD1336" i="8"/>
  <c r="RMD1342" i="8" s="1"/>
  <c r="RLL1342" i="8"/>
  <c r="RLO1336" i="8"/>
  <c r="RLO1342" i="8" s="1"/>
  <c r="RLP1336" i="8"/>
  <c r="RLP1342" i="8" s="1"/>
  <c r="RKW1342" i="8"/>
  <c r="RKX1336" i="8"/>
  <c r="RKX1342" i="8" s="1"/>
  <c r="RKF1342" i="8"/>
  <c r="RKI1336" i="8"/>
  <c r="RKI1342" i="8" s="1"/>
  <c r="RKJ1336" i="8"/>
  <c r="RKJ1342" i="8" s="1"/>
  <c r="RJQ1342" i="8"/>
  <c r="RJR1336" i="8"/>
  <c r="RJR1342" i="8" s="1"/>
  <c r="RIZ1342" i="8"/>
  <c r="RJC1336" i="8"/>
  <c r="RJC1342" i="8" s="1"/>
  <c r="RJD1336" i="8"/>
  <c r="RJD1342" i="8" s="1"/>
  <c r="RIK1342" i="8"/>
  <c r="RIL1336" i="8"/>
  <c r="RIL1342" i="8" s="1"/>
  <c r="RHT1342" i="8"/>
  <c r="RHW1336" i="8"/>
  <c r="RHW1342" i="8" s="1"/>
  <c r="RHX1336" i="8"/>
  <c r="RHX1342" i="8" s="1"/>
  <c r="RHE1342" i="8"/>
  <c r="RHF1336" i="8"/>
  <c r="RHF1342" i="8" s="1"/>
  <c r="RGN1342" i="8"/>
  <c r="RGQ1336" i="8"/>
  <c r="RGQ1342" i="8" s="1"/>
  <c r="RGR1336" i="8"/>
  <c r="RGR1342" i="8" s="1"/>
  <c r="RFY1342" i="8"/>
  <c r="RFZ1336" i="8"/>
  <c r="RFZ1342" i="8" s="1"/>
  <c r="RFH1342" i="8"/>
  <c r="RFK1336" i="8"/>
  <c r="RFK1342" i="8" s="1"/>
  <c r="RFL1336" i="8"/>
  <c r="RFL1342" i="8" s="1"/>
  <c r="RES1342" i="8"/>
  <c r="RET1336" i="8"/>
  <c r="RET1342" i="8" s="1"/>
  <c r="REB1342" i="8"/>
  <c r="REE1336" i="8"/>
  <c r="REE1342" i="8" s="1"/>
  <c r="REF1336" i="8"/>
  <c r="REF1342" i="8" s="1"/>
  <c r="RDM1342" i="8"/>
  <c r="RDN1336" i="8"/>
  <c r="RDN1342" i="8" s="1"/>
  <c r="RCV1342" i="8"/>
  <c r="RCY1336" i="8"/>
  <c r="RCY1342" i="8" s="1"/>
  <c r="RCZ1336" i="8"/>
  <c r="RCZ1342" i="8" s="1"/>
  <c r="RCG1342" i="8"/>
  <c r="RCH1336" i="8"/>
  <c r="RCH1342" i="8" s="1"/>
  <c r="RBP1342" i="8"/>
  <c r="RBS1336" i="8"/>
  <c r="RBS1342" i="8" s="1"/>
  <c r="RBT1336" i="8"/>
  <c r="RBT1342" i="8" s="1"/>
  <c r="RBA1342" i="8"/>
  <c r="RBB1336" i="8"/>
  <c r="RBB1342" i="8" s="1"/>
  <c r="RAJ1342" i="8"/>
  <c r="RAM1336" i="8"/>
  <c r="RAM1342" i="8" s="1"/>
  <c r="RAN1336" i="8"/>
  <c r="RAN1342" i="8" s="1"/>
  <c r="QZU1342" i="8"/>
  <c r="QZV1336" i="8"/>
  <c r="QZV1342" i="8" s="1"/>
  <c r="QZD1342" i="8"/>
  <c r="QZG1336" i="8"/>
  <c r="QZG1342" i="8" s="1"/>
  <c r="QZH1336" i="8"/>
  <c r="QZH1342" i="8" s="1"/>
  <c r="QYO1342" i="8"/>
  <c r="QYP1336" i="8"/>
  <c r="QYP1342" i="8" s="1"/>
  <c r="QXX1342" i="8"/>
  <c r="QYA1336" i="8"/>
  <c r="QYA1342" i="8" s="1"/>
  <c r="QYB1336" i="8"/>
  <c r="QYB1342" i="8" s="1"/>
  <c r="QXI1342" i="8"/>
  <c r="QXJ1336" i="8"/>
  <c r="QXJ1342" i="8" s="1"/>
  <c r="QWR1342" i="8"/>
  <c r="QWU1336" i="8"/>
  <c r="QWU1342" i="8" s="1"/>
  <c r="QWV1336" i="8"/>
  <c r="QWV1342" i="8" s="1"/>
  <c r="QWC1342" i="8"/>
  <c r="QWD1336" i="8"/>
  <c r="QWD1342" i="8" s="1"/>
  <c r="QVL1342" i="8"/>
  <c r="QVO1336" i="8"/>
  <c r="QVO1342" i="8" s="1"/>
  <c r="QVP1336" i="8"/>
  <c r="QVP1342" i="8" s="1"/>
  <c r="QUW1342" i="8"/>
  <c r="QUX1336" i="8"/>
  <c r="QUX1342" i="8" s="1"/>
  <c r="QUF1342" i="8"/>
  <c r="QUI1336" i="8"/>
  <c r="QUI1342" i="8" s="1"/>
  <c r="QUJ1336" i="8"/>
  <c r="QUJ1342" i="8" s="1"/>
  <c r="QTQ1342" i="8"/>
  <c r="QTR1336" i="8"/>
  <c r="QTR1342" i="8" s="1"/>
  <c r="QSZ1342" i="8"/>
  <c r="QTC1336" i="8"/>
  <c r="QTC1342" i="8" s="1"/>
  <c r="QTD1336" i="8"/>
  <c r="QTD1342" i="8" s="1"/>
  <c r="QSK1342" i="8"/>
  <c r="QSL1336" i="8"/>
  <c r="QSL1342" i="8" s="1"/>
  <c r="QRT1342" i="8"/>
  <c r="QRW1336" i="8"/>
  <c r="QRW1342" i="8" s="1"/>
  <c r="QRX1336" i="8"/>
  <c r="QRX1342" i="8" s="1"/>
  <c r="QRE1342" i="8"/>
  <c r="QRF1336" i="8"/>
  <c r="QRF1342" i="8" s="1"/>
  <c r="QQN1342" i="8"/>
  <c r="QQQ1336" i="8"/>
  <c r="QQQ1342" i="8" s="1"/>
  <c r="QQR1336" i="8"/>
  <c r="QQR1342" i="8" s="1"/>
  <c r="QPY1342" i="8"/>
  <c r="QPZ1336" i="8"/>
  <c r="QPZ1342" i="8" s="1"/>
  <c r="QPH1342" i="8"/>
  <c r="QPK1336" i="8"/>
  <c r="QPK1342" i="8" s="1"/>
  <c r="QPL1336" i="8"/>
  <c r="QPL1342" i="8" s="1"/>
  <c r="QOS1342" i="8"/>
  <c r="QOT1336" i="8"/>
  <c r="QOT1342" i="8" s="1"/>
  <c r="QOB1342" i="8"/>
  <c r="QOE1336" i="8"/>
  <c r="QOE1342" i="8" s="1"/>
  <c r="QOF1336" i="8"/>
  <c r="QOF1342" i="8" s="1"/>
  <c r="QNM1342" i="8"/>
  <c r="QNN1336" i="8"/>
  <c r="QNN1342" i="8" s="1"/>
  <c r="QMV1342" i="8"/>
  <c r="QMY1336" i="8"/>
  <c r="QMY1342" i="8" s="1"/>
  <c r="QMZ1336" i="8"/>
  <c r="QMZ1342" i="8" s="1"/>
  <c r="QMG1342" i="8"/>
  <c r="QMH1336" i="8"/>
  <c r="QMH1342" i="8" s="1"/>
  <c r="QLP1342" i="8"/>
  <c r="QLS1336" i="8"/>
  <c r="QLS1342" i="8" s="1"/>
  <c r="QLT1336" i="8"/>
  <c r="QLT1342" i="8" s="1"/>
  <c r="QLA1342" i="8"/>
  <c r="QLB1336" i="8"/>
  <c r="QLB1342" i="8" s="1"/>
  <c r="QKJ1342" i="8"/>
  <c r="QKM1336" i="8"/>
  <c r="QKM1342" i="8" s="1"/>
  <c r="QKN1336" i="8"/>
  <c r="QKN1342" i="8" s="1"/>
  <c r="QJU1342" i="8"/>
  <c r="QJV1336" i="8"/>
  <c r="QJV1342" i="8" s="1"/>
  <c r="QJD1342" i="8"/>
  <c r="QJG1336" i="8"/>
  <c r="QJG1342" i="8" s="1"/>
  <c r="QJH1336" i="8"/>
  <c r="QJH1342" i="8" s="1"/>
  <c r="QIO1342" i="8"/>
  <c r="QIP1336" i="8"/>
  <c r="QIP1342" i="8" s="1"/>
  <c r="QHX1342" i="8"/>
  <c r="QIA1336" i="8"/>
  <c r="QIA1342" i="8" s="1"/>
  <c r="QIB1336" i="8"/>
  <c r="QIB1342" i="8" s="1"/>
  <c r="QHI1342" i="8"/>
  <c r="QHJ1336" i="8"/>
  <c r="QHJ1342" i="8" s="1"/>
  <c r="QGR1342" i="8"/>
  <c r="QGU1336" i="8"/>
  <c r="QGU1342" i="8" s="1"/>
  <c r="QGV1336" i="8"/>
  <c r="QGV1342" i="8" s="1"/>
  <c r="QGC1342" i="8"/>
  <c r="QGD1336" i="8"/>
  <c r="QGD1342" i="8" s="1"/>
  <c r="QFL1342" i="8"/>
  <c r="QFO1336" i="8"/>
  <c r="QFO1342" i="8" s="1"/>
  <c r="QFP1336" i="8"/>
  <c r="QFP1342" i="8" s="1"/>
  <c r="QEW1342" i="8"/>
  <c r="QEX1336" i="8"/>
  <c r="QEX1342" i="8" s="1"/>
  <c r="QEF1342" i="8"/>
  <c r="QEI1336" i="8"/>
  <c r="QEI1342" i="8" s="1"/>
  <c r="QEJ1336" i="8"/>
  <c r="QEJ1342" i="8" s="1"/>
  <c r="QDQ1342" i="8"/>
  <c r="QDR1336" i="8"/>
  <c r="QDR1342" i="8" s="1"/>
  <c r="QCZ1342" i="8"/>
  <c r="QDC1336" i="8"/>
  <c r="QDC1342" i="8" s="1"/>
  <c r="QDD1336" i="8"/>
  <c r="QDD1342" i="8" s="1"/>
  <c r="QCK1342" i="8"/>
  <c r="QCL1336" i="8"/>
  <c r="QCL1342" i="8" s="1"/>
  <c r="QBT1342" i="8"/>
  <c r="QBW1336" i="8"/>
  <c r="QBW1342" i="8" s="1"/>
  <c r="QBX1336" i="8"/>
  <c r="QBX1342" i="8" s="1"/>
  <c r="QBE1342" i="8"/>
  <c r="QBF1336" i="8"/>
  <c r="QBF1342" i="8" s="1"/>
  <c r="QAN1342" i="8"/>
  <c r="QAQ1336" i="8"/>
  <c r="QAQ1342" i="8" s="1"/>
  <c r="QAR1336" i="8"/>
  <c r="QAR1342" i="8" s="1"/>
  <c r="PZY1342" i="8"/>
  <c r="PZZ1336" i="8"/>
  <c r="PZZ1342" i="8" s="1"/>
  <c r="PZH1342" i="8"/>
  <c r="PZK1336" i="8"/>
  <c r="PZK1342" i="8" s="1"/>
  <c r="PZL1336" i="8"/>
  <c r="PZL1342" i="8" s="1"/>
  <c r="PYS1342" i="8"/>
  <c r="PYT1336" i="8"/>
  <c r="PYT1342" i="8" s="1"/>
  <c r="PYB1342" i="8"/>
  <c r="PYE1336" i="8"/>
  <c r="PYE1342" i="8" s="1"/>
  <c r="PYF1336" i="8"/>
  <c r="PYF1342" i="8" s="1"/>
  <c r="PXM1342" i="8"/>
  <c r="PXN1336" i="8"/>
  <c r="PXN1342" i="8" s="1"/>
  <c r="PWV1342" i="8"/>
  <c r="PWY1336" i="8"/>
  <c r="PWY1342" i="8" s="1"/>
  <c r="PWZ1336" i="8"/>
  <c r="PWZ1342" i="8" s="1"/>
  <c r="PWG1342" i="8"/>
  <c r="PWH1336" i="8"/>
  <c r="PWH1342" i="8" s="1"/>
  <c r="PVP1342" i="8"/>
  <c r="PVS1336" i="8"/>
  <c r="PVS1342" i="8" s="1"/>
  <c r="PVT1336" i="8"/>
  <c r="PVT1342" i="8" s="1"/>
  <c r="PVA1342" i="8"/>
  <c r="PVB1336" i="8"/>
  <c r="PVB1342" i="8" s="1"/>
  <c r="PUJ1342" i="8"/>
  <c r="PUM1336" i="8"/>
  <c r="PUM1342" i="8" s="1"/>
  <c r="PUN1336" i="8"/>
  <c r="PUN1342" i="8" s="1"/>
  <c r="PTU1342" i="8"/>
  <c r="PTV1336" i="8"/>
  <c r="PTV1342" i="8" s="1"/>
  <c r="PTD1342" i="8"/>
  <c r="PTG1336" i="8"/>
  <c r="PTG1342" i="8" s="1"/>
  <c r="PTH1336" i="8"/>
  <c r="PTH1342" i="8" s="1"/>
  <c r="PSO1342" i="8"/>
  <c r="PSP1336" i="8"/>
  <c r="PSP1342" i="8" s="1"/>
  <c r="PRX1342" i="8"/>
  <c r="PSA1336" i="8"/>
  <c r="PSA1342" i="8" s="1"/>
  <c r="PSB1336" i="8"/>
  <c r="PSB1342" i="8" s="1"/>
  <c r="PRI1342" i="8"/>
  <c r="PRJ1336" i="8"/>
  <c r="PRJ1342" i="8" s="1"/>
  <c r="PQR1342" i="8"/>
  <c r="PQU1336" i="8"/>
  <c r="PQU1342" i="8" s="1"/>
  <c r="PQV1336" i="8"/>
  <c r="PQV1342" i="8" s="1"/>
  <c r="PQC1342" i="8"/>
  <c r="PQD1336" i="8"/>
  <c r="PQD1342" i="8" s="1"/>
  <c r="PPL1342" i="8"/>
  <c r="PPO1336" i="8"/>
  <c r="PPO1342" i="8" s="1"/>
  <c r="PPP1336" i="8"/>
  <c r="PPP1342" i="8" s="1"/>
  <c r="POW1342" i="8"/>
  <c r="POX1336" i="8"/>
  <c r="POX1342" i="8" s="1"/>
  <c r="POF1342" i="8"/>
  <c r="POI1336" i="8"/>
  <c r="POI1342" i="8" s="1"/>
  <c r="POJ1336" i="8"/>
  <c r="POJ1342" i="8" s="1"/>
  <c r="PNQ1342" i="8"/>
  <c r="PNR1336" i="8"/>
  <c r="PNR1342" i="8" s="1"/>
  <c r="PMZ1342" i="8"/>
  <c r="PNC1336" i="8"/>
  <c r="PNC1342" i="8" s="1"/>
  <c r="PND1336" i="8"/>
  <c r="PND1342" i="8" s="1"/>
  <c r="PMK1342" i="8"/>
  <c r="PML1336" i="8"/>
  <c r="PML1342" i="8" s="1"/>
  <c r="PLT1342" i="8"/>
  <c r="PLW1336" i="8"/>
  <c r="PLW1342" i="8" s="1"/>
  <c r="PLX1336" i="8"/>
  <c r="PLX1342" i="8" s="1"/>
  <c r="PLE1342" i="8"/>
  <c r="PLF1336" i="8"/>
  <c r="PLF1342" i="8" s="1"/>
  <c r="PKN1342" i="8"/>
  <c r="PKQ1336" i="8"/>
  <c r="PKQ1342" i="8" s="1"/>
  <c r="PKR1336" i="8"/>
  <c r="PKR1342" i="8" s="1"/>
  <c r="PJY1342" i="8"/>
  <c r="PJZ1336" i="8"/>
  <c r="PJZ1342" i="8" s="1"/>
  <c r="PJH1342" i="8"/>
  <c r="PJK1336" i="8"/>
  <c r="PJK1342" i="8" s="1"/>
  <c r="PJL1336" i="8"/>
  <c r="PJL1342" i="8" s="1"/>
  <c r="PIS1342" i="8"/>
  <c r="PIT1336" i="8"/>
  <c r="PIT1342" i="8" s="1"/>
  <c r="PIB1342" i="8"/>
  <c r="PIE1336" i="8"/>
  <c r="PIE1342" i="8" s="1"/>
  <c r="PIF1336" i="8"/>
  <c r="PIF1342" i="8" s="1"/>
  <c r="PHM1342" i="8"/>
  <c r="PHN1336" i="8"/>
  <c r="PHN1342" i="8" s="1"/>
  <c r="PGV1342" i="8"/>
  <c r="PGY1336" i="8"/>
  <c r="PGY1342" i="8" s="1"/>
  <c r="PGZ1336" i="8"/>
  <c r="PGZ1342" i="8" s="1"/>
  <c r="PGG1342" i="8"/>
  <c r="PGH1336" i="8"/>
  <c r="PGH1342" i="8" s="1"/>
  <c r="PFP1342" i="8"/>
  <c r="PFS1336" i="8"/>
  <c r="PFS1342" i="8" s="1"/>
  <c r="PFT1336" i="8"/>
  <c r="PFT1342" i="8" s="1"/>
  <c r="PFA1342" i="8"/>
  <c r="PFB1336" i="8"/>
  <c r="PFB1342" i="8" s="1"/>
  <c r="PEJ1342" i="8"/>
  <c r="PEM1336" i="8"/>
  <c r="PEM1342" i="8" s="1"/>
  <c r="PEN1336" i="8"/>
  <c r="PEN1342" i="8" s="1"/>
  <c r="PDU1342" i="8"/>
  <c r="PDV1336" i="8"/>
  <c r="PDV1342" i="8" s="1"/>
  <c r="PDD1342" i="8"/>
  <c r="PDG1336" i="8"/>
  <c r="PDG1342" i="8" s="1"/>
  <c r="PDH1336" i="8"/>
  <c r="PDH1342" i="8" s="1"/>
  <c r="PCO1342" i="8"/>
  <c r="PCP1336" i="8"/>
  <c r="PCP1342" i="8" s="1"/>
  <c r="PBX1342" i="8"/>
  <c r="PCA1336" i="8"/>
  <c r="PCA1342" i="8" s="1"/>
  <c r="PCB1336" i="8"/>
  <c r="PCB1342" i="8" s="1"/>
  <c r="PBI1342" i="8"/>
  <c r="PBJ1336" i="8"/>
  <c r="PBJ1342" i="8" s="1"/>
  <c r="PAR1342" i="8"/>
  <c r="PAU1336" i="8"/>
  <c r="PAU1342" i="8" s="1"/>
  <c r="PAV1336" i="8"/>
  <c r="PAV1342" i="8" s="1"/>
  <c r="PAC1342" i="8"/>
  <c r="PAD1336" i="8"/>
  <c r="PAD1342" i="8" s="1"/>
  <c r="OZL1342" i="8"/>
  <c r="OZO1336" i="8"/>
  <c r="OZO1342" i="8" s="1"/>
  <c r="OZP1336" i="8"/>
  <c r="OZP1342" i="8" s="1"/>
  <c r="OYW1342" i="8"/>
  <c r="OYX1336" i="8"/>
  <c r="OYX1342" i="8" s="1"/>
  <c r="OYF1342" i="8"/>
  <c r="OYI1336" i="8"/>
  <c r="OYI1342" i="8" s="1"/>
  <c r="OYJ1336" i="8"/>
  <c r="OYJ1342" i="8" s="1"/>
  <c r="OXQ1342" i="8"/>
  <c r="OXR1336" i="8"/>
  <c r="OXR1342" i="8" s="1"/>
  <c r="OWZ1342" i="8"/>
  <c r="OXC1336" i="8"/>
  <c r="OXC1342" i="8" s="1"/>
  <c r="OXD1336" i="8"/>
  <c r="OXD1342" i="8" s="1"/>
  <c r="OWK1342" i="8"/>
  <c r="OWL1336" i="8"/>
  <c r="OWL1342" i="8" s="1"/>
  <c r="OVT1342" i="8"/>
  <c r="OVW1336" i="8"/>
  <c r="OVW1342" i="8" s="1"/>
  <c r="OVX1336" i="8"/>
  <c r="OVX1342" i="8" s="1"/>
  <c r="OVE1342" i="8"/>
  <c r="OVF1336" i="8"/>
  <c r="OVF1342" i="8" s="1"/>
  <c r="OUN1342" i="8"/>
  <c r="OUQ1336" i="8"/>
  <c r="OUQ1342" i="8" s="1"/>
  <c r="OUR1336" i="8"/>
  <c r="OUR1342" i="8" s="1"/>
  <c r="OTY1342" i="8"/>
  <c r="OTZ1336" i="8"/>
  <c r="OTZ1342" i="8" s="1"/>
  <c r="OTH1342" i="8"/>
  <c r="OTK1336" i="8"/>
  <c r="OTK1342" i="8" s="1"/>
  <c r="OTL1336" i="8"/>
  <c r="OTL1342" i="8" s="1"/>
  <c r="OSS1342" i="8"/>
  <c r="OST1336" i="8"/>
  <c r="OST1342" i="8" s="1"/>
  <c r="OSB1342" i="8"/>
  <c r="OSE1336" i="8"/>
  <c r="OSE1342" i="8" s="1"/>
  <c r="OSF1336" i="8"/>
  <c r="OSF1342" i="8" s="1"/>
  <c r="ORM1342" i="8"/>
  <c r="ORN1336" i="8"/>
  <c r="ORN1342" i="8" s="1"/>
  <c r="OQV1342" i="8"/>
  <c r="OQY1336" i="8"/>
  <c r="OQY1342" i="8" s="1"/>
  <c r="OQZ1336" i="8"/>
  <c r="OQZ1342" i="8" s="1"/>
  <c r="OQG1342" i="8"/>
  <c r="OQH1336" i="8"/>
  <c r="OQH1342" i="8" s="1"/>
  <c r="OPP1342" i="8"/>
  <c r="OPS1336" i="8"/>
  <c r="OPS1342" i="8" s="1"/>
  <c r="OPT1336" i="8"/>
  <c r="OPT1342" i="8" s="1"/>
  <c r="OPA1342" i="8"/>
  <c r="OPB1336" i="8"/>
  <c r="OPB1342" i="8" s="1"/>
  <c r="OOJ1342" i="8"/>
  <c r="OOM1336" i="8"/>
  <c r="OOM1342" i="8" s="1"/>
  <c r="OON1336" i="8"/>
  <c r="OON1342" i="8" s="1"/>
  <c r="ONU1342" i="8"/>
  <c r="ONV1336" i="8"/>
  <c r="ONV1342" i="8" s="1"/>
  <c r="OND1342" i="8"/>
  <c r="ONG1336" i="8"/>
  <c r="ONG1342" i="8" s="1"/>
  <c r="ONH1336" i="8"/>
  <c r="ONH1342" i="8" s="1"/>
  <c r="OMO1342" i="8"/>
  <c r="OMP1336" i="8"/>
  <c r="OMP1342" i="8" s="1"/>
  <c r="OLX1342" i="8"/>
  <c r="OMA1336" i="8"/>
  <c r="OMA1342" i="8" s="1"/>
  <c r="OMB1336" i="8"/>
  <c r="OMB1342" i="8" s="1"/>
  <c r="OLI1342" i="8"/>
  <c r="OLJ1336" i="8"/>
  <c r="OLJ1342" i="8" s="1"/>
  <c r="OKR1342" i="8"/>
  <c r="OKU1336" i="8"/>
  <c r="OKU1342" i="8" s="1"/>
  <c r="OKV1336" i="8"/>
  <c r="OKV1342" i="8" s="1"/>
  <c r="OKC1342" i="8"/>
  <c r="OKD1336" i="8"/>
  <c r="OKD1342" i="8" s="1"/>
  <c r="OJL1342" i="8"/>
  <c r="OJO1336" i="8"/>
  <c r="OJO1342" i="8" s="1"/>
  <c r="OJP1336" i="8"/>
  <c r="OJP1342" i="8" s="1"/>
  <c r="OIW1342" i="8"/>
  <c r="OIX1336" i="8"/>
  <c r="OIX1342" i="8" s="1"/>
  <c r="OIF1342" i="8"/>
  <c r="OII1336" i="8"/>
  <c r="OII1342" i="8" s="1"/>
  <c r="OIJ1336" i="8"/>
  <c r="OIJ1342" i="8" s="1"/>
  <c r="OHQ1342" i="8"/>
  <c r="OHR1336" i="8"/>
  <c r="OHR1342" i="8" s="1"/>
  <c r="OGZ1342" i="8"/>
  <c r="OHC1336" i="8"/>
  <c r="OHC1342" i="8" s="1"/>
  <c r="OHD1336" i="8"/>
  <c r="OHD1342" i="8" s="1"/>
  <c r="OGK1342" i="8"/>
  <c r="OGL1336" i="8"/>
  <c r="OGL1342" i="8" s="1"/>
  <c r="OFT1342" i="8"/>
  <c r="OFW1336" i="8"/>
  <c r="OFW1342" i="8" s="1"/>
  <c r="OFX1336" i="8"/>
  <c r="OFX1342" i="8" s="1"/>
  <c r="OFE1342" i="8"/>
  <c r="OFF1336" i="8"/>
  <c r="OFF1342" i="8" s="1"/>
  <c r="OEN1342" i="8"/>
  <c r="OEQ1336" i="8"/>
  <c r="OEQ1342" i="8" s="1"/>
  <c r="OER1336" i="8"/>
  <c r="OER1342" i="8" s="1"/>
  <c r="ODY1342" i="8"/>
  <c r="ODZ1336" i="8"/>
  <c r="ODZ1342" i="8" s="1"/>
  <c r="ODH1342" i="8"/>
  <c r="ODK1336" i="8"/>
  <c r="ODK1342" i="8" s="1"/>
  <c r="ODL1336" i="8"/>
  <c r="ODL1342" i="8" s="1"/>
  <c r="OCS1342" i="8"/>
  <c r="OCT1336" i="8"/>
  <c r="OCT1342" i="8" s="1"/>
  <c r="OCB1342" i="8"/>
  <c r="OCE1336" i="8"/>
  <c r="OCE1342" i="8" s="1"/>
  <c r="OCF1336" i="8"/>
  <c r="OCF1342" i="8" s="1"/>
  <c r="OBM1342" i="8"/>
  <c r="OBN1336" i="8"/>
  <c r="OBN1342" i="8" s="1"/>
  <c r="OAV1342" i="8"/>
  <c r="OAY1336" i="8"/>
  <c r="OAY1342" i="8" s="1"/>
  <c r="OAZ1336" i="8"/>
  <c r="OAZ1342" i="8" s="1"/>
  <c r="OAG1342" i="8"/>
  <c r="OAH1336" i="8"/>
  <c r="OAH1342" i="8" s="1"/>
  <c r="NZP1342" i="8"/>
  <c r="NZS1336" i="8"/>
  <c r="NZS1342" i="8" s="1"/>
  <c r="NZT1336" i="8"/>
  <c r="NZT1342" i="8" s="1"/>
  <c r="NZA1342" i="8"/>
  <c r="NZB1336" i="8"/>
  <c r="NZB1342" i="8" s="1"/>
  <c r="NYJ1342" i="8"/>
  <c r="NYM1336" i="8"/>
  <c r="NYM1342" i="8" s="1"/>
  <c r="NYN1336" i="8"/>
  <c r="NYN1342" i="8" s="1"/>
  <c r="NXU1342" i="8"/>
  <c r="NXV1336" i="8"/>
  <c r="NXV1342" i="8" s="1"/>
  <c r="NXD1342" i="8"/>
  <c r="NXG1336" i="8"/>
  <c r="NXG1342" i="8" s="1"/>
  <c r="NXH1336" i="8"/>
  <c r="NXH1342" i="8" s="1"/>
  <c r="NWO1342" i="8"/>
  <c r="NWP1336" i="8"/>
  <c r="NWP1342" i="8" s="1"/>
  <c r="NVX1342" i="8"/>
  <c r="NWA1336" i="8"/>
  <c r="NWA1342" i="8" s="1"/>
  <c r="NWB1336" i="8"/>
  <c r="NWB1342" i="8" s="1"/>
  <c r="NVI1342" i="8"/>
  <c r="NVJ1336" i="8"/>
  <c r="NVJ1342" i="8" s="1"/>
  <c r="NUR1342" i="8"/>
  <c r="NUU1336" i="8"/>
  <c r="NUU1342" i="8" s="1"/>
  <c r="NUV1336" i="8"/>
  <c r="NUV1342" i="8" s="1"/>
  <c r="NUC1342" i="8"/>
  <c r="NUD1336" i="8"/>
  <c r="NUD1342" i="8" s="1"/>
  <c r="NTL1342" i="8"/>
  <c r="NTO1336" i="8"/>
  <c r="NTO1342" i="8" s="1"/>
  <c r="NTP1336" i="8"/>
  <c r="NTP1342" i="8" s="1"/>
  <c r="NSW1342" i="8"/>
  <c r="NSX1336" i="8"/>
  <c r="NSX1342" i="8" s="1"/>
  <c r="NSF1342" i="8"/>
  <c r="NSI1336" i="8"/>
  <c r="NSI1342" i="8" s="1"/>
  <c r="NSJ1336" i="8"/>
  <c r="NSJ1342" i="8" s="1"/>
  <c r="NRQ1342" i="8"/>
  <c r="NRR1336" i="8"/>
  <c r="NRR1342" i="8" s="1"/>
  <c r="NQZ1342" i="8"/>
  <c r="NRC1336" i="8"/>
  <c r="NRC1342" i="8" s="1"/>
  <c r="NRD1336" i="8"/>
  <c r="NRD1342" i="8" s="1"/>
  <c r="NQK1342" i="8"/>
  <c r="NQL1336" i="8"/>
  <c r="NQL1342" i="8" s="1"/>
  <c r="NPT1342" i="8"/>
  <c r="NPW1336" i="8"/>
  <c r="NPW1342" i="8" s="1"/>
  <c r="NPX1336" i="8"/>
  <c r="NPX1342" i="8" s="1"/>
  <c r="NPE1342" i="8"/>
  <c r="NPF1336" i="8"/>
  <c r="NPF1342" i="8" s="1"/>
  <c r="NON1342" i="8"/>
  <c r="NOQ1336" i="8"/>
  <c r="NOQ1342" i="8" s="1"/>
  <c r="NOR1336" i="8"/>
  <c r="NOR1342" i="8" s="1"/>
  <c r="NNY1342" i="8"/>
  <c r="NNZ1336" i="8"/>
  <c r="NNZ1342" i="8" s="1"/>
  <c r="NNH1342" i="8"/>
  <c r="NNK1336" i="8"/>
  <c r="NNK1342" i="8" s="1"/>
  <c r="NNL1336" i="8"/>
  <c r="NNL1342" i="8" s="1"/>
  <c r="NMS1342" i="8"/>
  <c r="NMT1336" i="8"/>
  <c r="NMT1342" i="8" s="1"/>
  <c r="NMB1342" i="8"/>
  <c r="NME1336" i="8"/>
  <c r="NME1342" i="8" s="1"/>
  <c r="NMF1336" i="8"/>
  <c r="NMF1342" i="8" s="1"/>
  <c r="NLM1342" i="8"/>
  <c r="NLN1336" i="8"/>
  <c r="NLN1342" i="8" s="1"/>
  <c r="NKV1342" i="8"/>
  <c r="NKY1336" i="8"/>
  <c r="NKY1342" i="8" s="1"/>
  <c r="NKZ1336" i="8"/>
  <c r="NKZ1342" i="8" s="1"/>
  <c r="NKG1342" i="8"/>
  <c r="NKH1336" i="8"/>
  <c r="NKH1342" i="8" s="1"/>
  <c r="NJP1342" i="8"/>
  <c r="NJS1336" i="8"/>
  <c r="NJS1342" i="8" s="1"/>
  <c r="NJT1336" i="8"/>
  <c r="NJT1342" i="8" s="1"/>
  <c r="NJA1342" i="8"/>
  <c r="NJB1336" i="8"/>
  <c r="NJB1342" i="8" s="1"/>
  <c r="NIJ1342" i="8"/>
  <c r="NIM1336" i="8"/>
  <c r="NIM1342" i="8" s="1"/>
  <c r="NIN1336" i="8"/>
  <c r="NIN1342" i="8" s="1"/>
  <c r="NHU1342" i="8"/>
  <c r="NHV1336" i="8"/>
  <c r="NHV1342" i="8" s="1"/>
  <c r="NHD1342" i="8"/>
  <c r="NHG1336" i="8"/>
  <c r="NHG1342" i="8" s="1"/>
  <c r="NHH1336" i="8"/>
  <c r="NHH1342" i="8" s="1"/>
  <c r="NGO1342" i="8"/>
  <c r="NGP1336" i="8"/>
  <c r="NGP1342" i="8" s="1"/>
  <c r="NFX1342" i="8"/>
  <c r="NGA1336" i="8"/>
  <c r="NGA1342" i="8" s="1"/>
  <c r="NGB1336" i="8"/>
  <c r="NGB1342" i="8" s="1"/>
  <c r="NFI1342" i="8"/>
  <c r="NFJ1336" i="8"/>
  <c r="NFJ1342" i="8" s="1"/>
  <c r="NER1342" i="8"/>
  <c r="NEU1336" i="8"/>
  <c r="NEU1342" i="8" s="1"/>
  <c r="NEV1336" i="8"/>
  <c r="NEV1342" i="8" s="1"/>
  <c r="NEC1342" i="8"/>
  <c r="NED1336" i="8"/>
  <c r="NED1342" i="8" s="1"/>
  <c r="NDL1342" i="8"/>
  <c r="NDO1336" i="8"/>
  <c r="NDO1342" i="8" s="1"/>
  <c r="NDP1336" i="8"/>
  <c r="NDP1342" i="8" s="1"/>
  <c r="NCW1342" i="8"/>
  <c r="NCX1336" i="8"/>
  <c r="NCX1342" i="8" s="1"/>
  <c r="NCF1342" i="8"/>
  <c r="NCI1336" i="8"/>
  <c r="NCI1342" i="8" s="1"/>
  <c r="NCJ1336" i="8"/>
  <c r="NCJ1342" i="8" s="1"/>
  <c r="NBQ1342" i="8"/>
  <c r="NBR1336" i="8"/>
  <c r="NBR1342" i="8" s="1"/>
  <c r="NAZ1342" i="8"/>
  <c r="NBC1336" i="8"/>
  <c r="NBC1342" i="8" s="1"/>
  <c r="NBD1336" i="8"/>
  <c r="NBD1342" i="8" s="1"/>
  <c r="NAK1342" i="8"/>
  <c r="NAL1336" i="8"/>
  <c r="NAL1342" i="8" s="1"/>
  <c r="MZT1342" i="8"/>
  <c r="MZW1336" i="8"/>
  <c r="MZW1342" i="8" s="1"/>
  <c r="MZX1336" i="8"/>
  <c r="MZX1342" i="8" s="1"/>
  <c r="MZE1342" i="8"/>
  <c r="MZF1336" i="8"/>
  <c r="MZF1342" i="8" s="1"/>
  <c r="MYN1342" i="8"/>
  <c r="MYQ1336" i="8"/>
  <c r="MYQ1342" i="8" s="1"/>
  <c r="MYR1336" i="8"/>
  <c r="MYR1342" i="8" s="1"/>
  <c r="MXY1342" i="8"/>
  <c r="MXZ1336" i="8"/>
  <c r="MXZ1342" i="8" s="1"/>
  <c r="MXH1342" i="8"/>
  <c r="MXK1336" i="8"/>
  <c r="MXK1342" i="8" s="1"/>
  <c r="MXL1336" i="8"/>
  <c r="MXL1342" i="8" s="1"/>
  <c r="MWS1342" i="8"/>
  <c r="MWT1336" i="8"/>
  <c r="MWT1342" i="8" s="1"/>
  <c r="MWB1342" i="8"/>
  <c r="MWE1336" i="8"/>
  <c r="MWE1342" i="8" s="1"/>
  <c r="MWF1336" i="8"/>
  <c r="MWF1342" i="8" s="1"/>
  <c r="MVM1342" i="8"/>
  <c r="MVN1336" i="8"/>
  <c r="MVN1342" i="8" s="1"/>
  <c r="MUV1342" i="8"/>
  <c r="MUY1336" i="8"/>
  <c r="MUY1342" i="8" s="1"/>
  <c r="MUZ1336" i="8"/>
  <c r="MUZ1342" i="8" s="1"/>
  <c r="MUG1342" i="8"/>
  <c r="MUH1336" i="8"/>
  <c r="MUH1342" i="8" s="1"/>
  <c r="MTP1342" i="8"/>
  <c r="MTS1336" i="8"/>
  <c r="MTS1342" i="8" s="1"/>
  <c r="MTT1336" i="8"/>
  <c r="MTT1342" i="8" s="1"/>
  <c r="MTA1342" i="8"/>
  <c r="MTB1336" i="8"/>
  <c r="MTB1342" i="8" s="1"/>
  <c r="MSJ1342" i="8"/>
  <c r="MSM1336" i="8"/>
  <c r="MSM1342" i="8" s="1"/>
  <c r="MSN1336" i="8"/>
  <c r="MSN1342" i="8" s="1"/>
  <c r="MRU1342" i="8"/>
  <c r="MRV1336" i="8"/>
  <c r="MRV1342" i="8" s="1"/>
  <c r="MRD1342" i="8"/>
  <c r="MRG1336" i="8"/>
  <c r="MRG1342" i="8" s="1"/>
  <c r="MRH1336" i="8"/>
  <c r="MRH1342" i="8" s="1"/>
  <c r="MQO1342" i="8"/>
  <c r="MQP1336" i="8"/>
  <c r="MQP1342" i="8" s="1"/>
  <c r="MPX1342" i="8"/>
  <c r="MQA1336" i="8"/>
  <c r="MQA1342" i="8" s="1"/>
  <c r="MQB1336" i="8"/>
  <c r="MQB1342" i="8" s="1"/>
  <c r="MPI1342" i="8"/>
  <c r="MPJ1336" i="8"/>
  <c r="MPJ1342" i="8" s="1"/>
  <c r="MOR1342" i="8"/>
  <c r="MOU1336" i="8"/>
  <c r="MOU1342" i="8" s="1"/>
  <c r="MOV1336" i="8"/>
  <c r="MOV1342" i="8" s="1"/>
  <c r="MOC1342" i="8"/>
  <c r="MOD1336" i="8"/>
  <c r="MOD1342" i="8" s="1"/>
  <c r="MNL1342" i="8"/>
  <c r="MNO1336" i="8"/>
  <c r="MNO1342" i="8" s="1"/>
  <c r="MNP1336" i="8"/>
  <c r="MNP1342" i="8" s="1"/>
  <c r="MMW1342" i="8"/>
  <c r="MMX1336" i="8"/>
  <c r="MMX1342" i="8" s="1"/>
  <c r="MMF1342" i="8"/>
  <c r="MMI1336" i="8"/>
  <c r="MMI1342" i="8" s="1"/>
  <c r="MMJ1336" i="8"/>
  <c r="MMJ1342" i="8" s="1"/>
  <c r="MLQ1342" i="8"/>
  <c r="MLR1336" i="8"/>
  <c r="MLR1342" i="8" s="1"/>
  <c r="MKZ1342" i="8"/>
  <c r="MLC1336" i="8"/>
  <c r="MLC1342" i="8" s="1"/>
  <c r="MLD1336" i="8"/>
  <c r="MLD1342" i="8" s="1"/>
  <c r="MKK1342" i="8"/>
  <c r="MKL1336" i="8"/>
  <c r="MKL1342" i="8" s="1"/>
  <c r="MJT1342" i="8"/>
  <c r="MJW1336" i="8"/>
  <c r="MJW1342" i="8" s="1"/>
  <c r="MJX1336" i="8"/>
  <c r="MJX1342" i="8" s="1"/>
  <c r="MJE1342" i="8"/>
  <c r="MJF1336" i="8"/>
  <c r="MJF1342" i="8" s="1"/>
  <c r="MIN1342" i="8"/>
  <c r="MIQ1336" i="8"/>
  <c r="MIQ1342" i="8" s="1"/>
  <c r="MIR1336" i="8"/>
  <c r="MIR1342" i="8" s="1"/>
  <c r="MHY1342" i="8"/>
  <c r="MHZ1336" i="8"/>
  <c r="MHZ1342" i="8" s="1"/>
  <c r="MHH1342" i="8"/>
  <c r="MHK1336" i="8"/>
  <c r="MHK1342" i="8" s="1"/>
  <c r="MHL1336" i="8"/>
  <c r="MHL1342" i="8" s="1"/>
  <c r="MGS1342" i="8"/>
  <c r="MGT1336" i="8"/>
  <c r="MGT1342" i="8" s="1"/>
  <c r="MGB1342" i="8"/>
  <c r="MGE1336" i="8"/>
  <c r="MGE1342" i="8" s="1"/>
  <c r="MGF1336" i="8"/>
  <c r="MGF1342" i="8" s="1"/>
  <c r="MFM1342" i="8"/>
  <c r="MFN1336" i="8"/>
  <c r="MFN1342" i="8" s="1"/>
  <c r="MEV1342" i="8"/>
  <c r="MEY1336" i="8"/>
  <c r="MEY1342" i="8" s="1"/>
  <c r="MEZ1336" i="8"/>
  <c r="MEZ1342" i="8" s="1"/>
  <c r="MEG1342" i="8"/>
  <c r="MEH1336" i="8"/>
  <c r="MEH1342" i="8" s="1"/>
  <c r="MDP1342" i="8"/>
  <c r="MDS1336" i="8"/>
  <c r="MDS1342" i="8" s="1"/>
  <c r="MDT1336" i="8"/>
  <c r="MDT1342" i="8" s="1"/>
  <c r="MDA1342" i="8"/>
  <c r="MDB1336" i="8"/>
  <c r="MDB1342" i="8" s="1"/>
  <c r="MCJ1342" i="8"/>
  <c r="MCM1336" i="8"/>
  <c r="MCM1342" i="8" s="1"/>
  <c r="MCN1336" i="8"/>
  <c r="MCN1342" i="8" s="1"/>
  <c r="MBU1342" i="8"/>
  <c r="MBV1336" i="8"/>
  <c r="MBV1342" i="8" s="1"/>
  <c r="MBD1342" i="8"/>
  <c r="MBG1336" i="8"/>
  <c r="MBG1342" i="8" s="1"/>
  <c r="MBH1336" i="8"/>
  <c r="MBH1342" i="8" s="1"/>
  <c r="MAO1342" i="8"/>
  <c r="MAP1336" i="8"/>
  <c r="MAP1342" i="8" s="1"/>
  <c r="LZX1342" i="8"/>
  <c r="MAA1336" i="8"/>
  <c r="MAA1342" i="8" s="1"/>
  <c r="MAB1336" i="8"/>
  <c r="MAB1342" i="8" s="1"/>
  <c r="LZI1342" i="8"/>
  <c r="LZJ1336" i="8"/>
  <c r="LZJ1342" i="8" s="1"/>
  <c r="LYR1342" i="8"/>
  <c r="LYU1336" i="8"/>
  <c r="LYU1342" i="8" s="1"/>
  <c r="LYV1336" i="8"/>
  <c r="LYV1342" i="8" s="1"/>
  <c r="LYC1342" i="8"/>
  <c r="LYD1336" i="8"/>
  <c r="LYD1342" i="8" s="1"/>
  <c r="LXL1342" i="8"/>
  <c r="LXO1336" i="8"/>
  <c r="LXO1342" i="8" s="1"/>
  <c r="LXP1336" i="8"/>
  <c r="LXP1342" i="8" s="1"/>
  <c r="LWW1342" i="8"/>
  <c r="LWX1336" i="8"/>
  <c r="LWX1342" i="8" s="1"/>
  <c r="LWF1342" i="8"/>
  <c r="LWI1336" i="8"/>
  <c r="LWI1342" i="8" s="1"/>
  <c r="LWJ1336" i="8"/>
  <c r="LWJ1342" i="8" s="1"/>
  <c r="LVQ1342" i="8"/>
  <c r="LVR1336" i="8"/>
  <c r="LVR1342" i="8" s="1"/>
  <c r="LUZ1342" i="8"/>
  <c r="LVC1336" i="8"/>
  <c r="LVC1342" i="8" s="1"/>
  <c r="LVD1336" i="8"/>
  <c r="LVD1342" i="8" s="1"/>
  <c r="LUK1342" i="8"/>
  <c r="LUL1336" i="8"/>
  <c r="LUL1342" i="8" s="1"/>
  <c r="LTT1342" i="8"/>
  <c r="LTW1336" i="8"/>
  <c r="LTW1342" i="8" s="1"/>
  <c r="LTX1336" i="8"/>
  <c r="LTX1342" i="8" s="1"/>
  <c r="LTE1342" i="8"/>
  <c r="LTF1336" i="8"/>
  <c r="LTF1342" i="8" s="1"/>
  <c r="LSN1342" i="8"/>
  <c r="LSQ1336" i="8"/>
  <c r="LSQ1342" i="8" s="1"/>
  <c r="LSR1336" i="8"/>
  <c r="LSR1342" i="8" s="1"/>
  <c r="LRY1342" i="8"/>
  <c r="LRZ1336" i="8"/>
  <c r="LRZ1342" i="8" s="1"/>
  <c r="LRH1342" i="8"/>
  <c r="LRK1336" i="8"/>
  <c r="LRK1342" i="8" s="1"/>
  <c r="LRL1336" i="8"/>
  <c r="LRL1342" i="8" s="1"/>
  <c r="LQS1342" i="8"/>
  <c r="LQT1336" i="8"/>
  <c r="LQT1342" i="8" s="1"/>
  <c r="LQB1342" i="8"/>
  <c r="LQE1336" i="8"/>
  <c r="LQE1342" i="8" s="1"/>
  <c r="LQF1336" i="8"/>
  <c r="LQF1342" i="8" s="1"/>
  <c r="LPM1342" i="8"/>
  <c r="LPN1336" i="8"/>
  <c r="LPN1342" i="8" s="1"/>
  <c r="LOV1342" i="8"/>
  <c r="LOY1336" i="8"/>
  <c r="LOY1342" i="8" s="1"/>
  <c r="LOZ1336" i="8"/>
  <c r="LOZ1342" i="8" s="1"/>
  <c r="LOG1342" i="8"/>
  <c r="LOH1336" i="8"/>
  <c r="LOH1342" i="8" s="1"/>
  <c r="LNP1342" i="8"/>
  <c r="LNS1336" i="8"/>
  <c r="LNS1342" i="8" s="1"/>
  <c r="LNT1336" i="8"/>
  <c r="LNT1342" i="8" s="1"/>
  <c r="LNA1342" i="8"/>
  <c r="LNB1336" i="8"/>
  <c r="LNB1342" i="8" s="1"/>
  <c r="LMJ1342" i="8"/>
  <c r="LMM1336" i="8"/>
  <c r="LMM1342" i="8" s="1"/>
  <c r="LMN1336" i="8"/>
  <c r="LMN1342" i="8" s="1"/>
  <c r="LLU1342" i="8"/>
  <c r="LLV1336" i="8"/>
  <c r="LLV1342" i="8" s="1"/>
  <c r="LLD1342" i="8"/>
  <c r="LLG1336" i="8"/>
  <c r="LLG1342" i="8" s="1"/>
  <c r="LLH1336" i="8"/>
  <c r="LLH1342" i="8" s="1"/>
  <c r="LKO1342" i="8"/>
  <c r="LKP1336" i="8"/>
  <c r="LKP1342" i="8" s="1"/>
  <c r="LJX1342" i="8"/>
  <c r="LKA1336" i="8"/>
  <c r="LKA1342" i="8" s="1"/>
  <c r="LKB1336" i="8"/>
  <c r="LKB1342" i="8" s="1"/>
  <c r="LJI1342" i="8"/>
  <c r="LJJ1336" i="8"/>
  <c r="LJJ1342" i="8" s="1"/>
  <c r="LIR1342" i="8"/>
  <c r="LIU1336" i="8"/>
  <c r="LIU1342" i="8" s="1"/>
  <c r="LIV1336" i="8"/>
  <c r="LIV1342" i="8" s="1"/>
  <c r="LIC1342" i="8"/>
  <c r="LID1336" i="8"/>
  <c r="LID1342" i="8" s="1"/>
  <c r="LHL1342" i="8"/>
  <c r="LHO1336" i="8"/>
  <c r="LHO1342" i="8" s="1"/>
  <c r="LHP1336" i="8"/>
  <c r="LHP1342" i="8" s="1"/>
  <c r="LGW1342" i="8"/>
  <c r="LGX1336" i="8"/>
  <c r="LGX1342" i="8" s="1"/>
  <c r="LGF1342" i="8"/>
  <c r="LGI1336" i="8"/>
  <c r="LGI1342" i="8" s="1"/>
  <c r="LGJ1336" i="8"/>
  <c r="LGJ1342" i="8" s="1"/>
  <c r="LFQ1342" i="8"/>
  <c r="LFR1336" i="8"/>
  <c r="LFR1342" i="8" s="1"/>
  <c r="LEZ1342" i="8"/>
  <c r="LFC1336" i="8"/>
  <c r="LFC1342" i="8" s="1"/>
  <c r="LFD1336" i="8"/>
  <c r="LFD1342" i="8" s="1"/>
  <c r="LEK1342" i="8"/>
  <c r="LEL1336" i="8"/>
  <c r="LEL1342" i="8" s="1"/>
  <c r="LDT1342" i="8"/>
  <c r="LDW1336" i="8"/>
  <c r="LDW1342" i="8" s="1"/>
  <c r="LDX1336" i="8"/>
  <c r="LDX1342" i="8" s="1"/>
  <c r="LDE1342" i="8"/>
  <c r="LDF1336" i="8"/>
  <c r="LDF1342" i="8" s="1"/>
  <c r="LCN1342" i="8"/>
  <c r="LCQ1336" i="8"/>
  <c r="LCQ1342" i="8" s="1"/>
  <c r="LCR1336" i="8"/>
  <c r="LCR1342" i="8" s="1"/>
  <c r="LBY1342" i="8"/>
  <c r="LBZ1336" i="8"/>
  <c r="LBZ1342" i="8" s="1"/>
  <c r="LBH1342" i="8"/>
  <c r="LBK1336" i="8"/>
  <c r="LBK1342" i="8" s="1"/>
  <c r="LBL1336" i="8"/>
  <c r="LBL1342" i="8" s="1"/>
  <c r="LAS1342" i="8"/>
  <c r="LAT1336" i="8"/>
  <c r="LAT1342" i="8" s="1"/>
  <c r="LAB1342" i="8"/>
  <c r="LAE1336" i="8"/>
  <c r="LAE1342" i="8" s="1"/>
  <c r="LAF1336" i="8"/>
  <c r="LAF1342" i="8" s="1"/>
  <c r="KZM1342" i="8"/>
  <c r="KZN1336" i="8"/>
  <c r="KZN1342" i="8" s="1"/>
  <c r="KYV1342" i="8"/>
  <c r="KYY1336" i="8"/>
  <c r="KYY1342" i="8" s="1"/>
  <c r="KYZ1336" i="8"/>
  <c r="KYZ1342" i="8" s="1"/>
  <c r="KYG1342" i="8"/>
  <c r="KYH1336" i="8"/>
  <c r="KYH1342" i="8" s="1"/>
  <c r="KXP1342" i="8"/>
  <c r="KXS1336" i="8"/>
  <c r="KXS1342" i="8" s="1"/>
  <c r="KXT1336" i="8"/>
  <c r="KXT1342" i="8" s="1"/>
  <c r="KXA1342" i="8"/>
  <c r="KXB1336" i="8"/>
  <c r="KXB1342" i="8" s="1"/>
  <c r="KWJ1342" i="8"/>
  <c r="KWN1336" i="8"/>
  <c r="KWN1342" i="8" s="1"/>
  <c r="KWM1336" i="8"/>
  <c r="KWM1342" i="8" s="1"/>
  <c r="KVU1342" i="8"/>
  <c r="KVV1336" i="8"/>
  <c r="KVV1342" i="8" s="1"/>
  <c r="KVD1342" i="8"/>
  <c r="KVH1336" i="8"/>
  <c r="KVH1342" i="8" s="1"/>
  <c r="KVG1336" i="8"/>
  <c r="KVG1342" i="8" s="1"/>
  <c r="KUO1342" i="8"/>
  <c r="KUP1336" i="8"/>
  <c r="KUP1342" i="8" s="1"/>
  <c r="KTX1342" i="8"/>
  <c r="KUB1336" i="8"/>
  <c r="KUB1342" i="8" s="1"/>
  <c r="KUA1336" i="8"/>
  <c r="KUA1342" i="8" s="1"/>
  <c r="KTI1342" i="8"/>
  <c r="KTJ1336" i="8"/>
  <c r="KTJ1342" i="8" s="1"/>
  <c r="KSR1342" i="8"/>
  <c r="KSV1336" i="8"/>
  <c r="KSV1342" i="8" s="1"/>
  <c r="KSU1336" i="8"/>
  <c r="KSU1342" i="8" s="1"/>
  <c r="KSC1342" i="8"/>
  <c r="KSD1336" i="8"/>
  <c r="KSD1342" i="8" s="1"/>
  <c r="KRL1342" i="8"/>
  <c r="KRP1336" i="8"/>
  <c r="KRP1342" i="8" s="1"/>
  <c r="KRO1336" i="8"/>
  <c r="KRO1342" i="8" s="1"/>
  <c r="KQW1342" i="8"/>
  <c r="KQX1336" i="8"/>
  <c r="KQX1342" i="8" s="1"/>
  <c r="KQF1342" i="8"/>
  <c r="KQJ1336" i="8"/>
  <c r="KQJ1342" i="8" s="1"/>
  <c r="KQI1336" i="8"/>
  <c r="KQI1342" i="8" s="1"/>
  <c r="KPQ1342" i="8"/>
  <c r="KPR1336" i="8"/>
  <c r="KPR1342" i="8" s="1"/>
  <c r="KOZ1342" i="8"/>
  <c r="KPD1336" i="8"/>
  <c r="KPD1342" i="8" s="1"/>
  <c r="KPC1336" i="8"/>
  <c r="KPC1342" i="8" s="1"/>
  <c r="KOK1342" i="8"/>
  <c r="KOL1336" i="8"/>
  <c r="KOL1342" i="8" s="1"/>
  <c r="KNT1342" i="8"/>
  <c r="KNX1336" i="8"/>
  <c r="KNX1342" i="8" s="1"/>
  <c r="KNW1336" i="8"/>
  <c r="KNW1342" i="8" s="1"/>
  <c r="KNE1342" i="8"/>
  <c r="KNF1336" i="8"/>
  <c r="KNF1342" i="8" s="1"/>
  <c r="KMN1342" i="8"/>
  <c r="KMR1336" i="8"/>
  <c r="KMR1342" i="8" s="1"/>
  <c r="KMQ1336" i="8"/>
  <c r="KMQ1342" i="8" s="1"/>
  <c r="KLY1342" i="8"/>
  <c r="KLZ1336" i="8"/>
  <c r="KLZ1342" i="8" s="1"/>
  <c r="KLH1342" i="8"/>
  <c r="KLL1336" i="8"/>
  <c r="KLL1342" i="8" s="1"/>
  <c r="KLK1336" i="8"/>
  <c r="KLK1342" i="8" s="1"/>
  <c r="KKS1342" i="8"/>
  <c r="KKT1336" i="8"/>
  <c r="KKT1342" i="8" s="1"/>
  <c r="KKB1342" i="8"/>
  <c r="KKF1336" i="8"/>
  <c r="KKF1342" i="8" s="1"/>
  <c r="KKE1336" i="8"/>
  <c r="KKE1342" i="8" s="1"/>
  <c r="KJM1342" i="8"/>
  <c r="KJN1336" i="8"/>
  <c r="KJN1342" i="8" s="1"/>
  <c r="KIV1342" i="8"/>
  <c r="KIZ1336" i="8"/>
  <c r="KIZ1342" i="8" s="1"/>
  <c r="KIY1336" i="8"/>
  <c r="KIY1342" i="8" s="1"/>
  <c r="KIG1342" i="8"/>
  <c r="KIH1336" i="8"/>
  <c r="KIH1342" i="8" s="1"/>
  <c r="KHP1342" i="8"/>
  <c r="KHT1336" i="8"/>
  <c r="KHT1342" i="8" s="1"/>
  <c r="KHS1336" i="8"/>
  <c r="KHS1342" i="8" s="1"/>
  <c r="KHA1342" i="8"/>
  <c r="KHB1336" i="8"/>
  <c r="KHB1342" i="8" s="1"/>
  <c r="KGJ1342" i="8"/>
  <c r="KGN1336" i="8"/>
  <c r="KGN1342" i="8" s="1"/>
  <c r="KGM1336" i="8"/>
  <c r="KGM1342" i="8" s="1"/>
  <c r="KFU1342" i="8"/>
  <c r="KFV1336" i="8"/>
  <c r="KFV1342" i="8" s="1"/>
  <c r="KFD1342" i="8"/>
  <c r="KFH1336" i="8"/>
  <c r="KFH1342" i="8" s="1"/>
  <c r="KFG1336" i="8"/>
  <c r="KFG1342" i="8" s="1"/>
  <c r="KEO1342" i="8"/>
  <c r="KEP1336" i="8"/>
  <c r="KEP1342" i="8" s="1"/>
  <c r="KDX1342" i="8"/>
  <c r="KEB1336" i="8"/>
  <c r="KEB1342" i="8" s="1"/>
  <c r="KEA1336" i="8"/>
  <c r="KEA1342" i="8" s="1"/>
  <c r="KDI1342" i="8"/>
  <c r="KDJ1336" i="8"/>
  <c r="KDJ1342" i="8" s="1"/>
  <c r="KCR1342" i="8"/>
  <c r="KCV1336" i="8"/>
  <c r="KCV1342" i="8" s="1"/>
  <c r="KCU1336" i="8"/>
  <c r="KCU1342" i="8" s="1"/>
  <c r="KCC1342" i="8"/>
  <c r="KCD1336" i="8"/>
  <c r="KCD1342" i="8" s="1"/>
  <c r="KBL1342" i="8"/>
  <c r="KBP1336" i="8"/>
  <c r="KBP1342" i="8" s="1"/>
  <c r="KBO1336" i="8"/>
  <c r="KBO1342" i="8" s="1"/>
  <c r="KAW1342" i="8"/>
  <c r="KAX1336" i="8"/>
  <c r="KAX1342" i="8" s="1"/>
  <c r="KAF1342" i="8"/>
  <c r="KAJ1336" i="8"/>
  <c r="KAJ1342" i="8" s="1"/>
  <c r="KAI1336" i="8"/>
  <c r="KAI1342" i="8" s="1"/>
  <c r="JZQ1342" i="8"/>
  <c r="JZR1336" i="8"/>
  <c r="JZR1342" i="8" s="1"/>
  <c r="JYZ1342" i="8"/>
  <c r="JZD1336" i="8"/>
  <c r="JZD1342" i="8" s="1"/>
  <c r="JZC1336" i="8"/>
  <c r="JZC1342" i="8" s="1"/>
  <c r="JYK1342" i="8"/>
  <c r="JYL1336" i="8"/>
  <c r="JYL1342" i="8" s="1"/>
  <c r="JXT1342" i="8"/>
  <c r="JXX1336" i="8"/>
  <c r="JXX1342" i="8" s="1"/>
  <c r="JXW1336" i="8"/>
  <c r="JXW1342" i="8" s="1"/>
  <c r="JXE1342" i="8"/>
  <c r="JXF1336" i="8"/>
  <c r="JXF1342" i="8" s="1"/>
  <c r="JWN1342" i="8"/>
  <c r="JWR1336" i="8"/>
  <c r="JWR1342" i="8" s="1"/>
  <c r="JWQ1336" i="8"/>
  <c r="JWQ1342" i="8" s="1"/>
  <c r="JVY1342" i="8"/>
  <c r="JVZ1336" i="8"/>
  <c r="JVZ1342" i="8" s="1"/>
  <c r="JVH1342" i="8"/>
  <c r="JVL1336" i="8"/>
  <c r="JVL1342" i="8" s="1"/>
  <c r="JVK1336" i="8"/>
  <c r="JVK1342" i="8" s="1"/>
  <c r="JUS1342" i="8"/>
  <c r="JUT1336" i="8"/>
  <c r="JUT1342" i="8" s="1"/>
  <c r="JUB1342" i="8"/>
  <c r="JUF1336" i="8"/>
  <c r="JUF1342" i="8" s="1"/>
  <c r="JUE1336" i="8"/>
  <c r="JUE1342" i="8" s="1"/>
  <c r="JTM1342" i="8"/>
  <c r="JTN1336" i="8"/>
  <c r="JTN1342" i="8" s="1"/>
  <c r="JSV1342" i="8"/>
  <c r="JSZ1336" i="8"/>
  <c r="JSZ1342" i="8" s="1"/>
  <c r="JSY1336" i="8"/>
  <c r="JSY1342" i="8" s="1"/>
  <c r="JSG1342" i="8"/>
  <c r="JSH1336" i="8"/>
  <c r="JSH1342" i="8" s="1"/>
  <c r="JRP1342" i="8"/>
  <c r="JRT1336" i="8"/>
  <c r="JRT1342" i="8" s="1"/>
  <c r="JRS1336" i="8"/>
  <c r="JRS1342" i="8" s="1"/>
  <c r="JRA1342" i="8"/>
  <c r="JRB1336" i="8"/>
  <c r="JRB1342" i="8" s="1"/>
  <c r="JQJ1342" i="8"/>
  <c r="JQN1336" i="8"/>
  <c r="JQN1342" i="8" s="1"/>
  <c r="JQM1336" i="8"/>
  <c r="JQM1342" i="8" s="1"/>
  <c r="JPU1342" i="8"/>
  <c r="JPV1336" i="8"/>
  <c r="JPV1342" i="8" s="1"/>
  <c r="JPD1342" i="8"/>
  <c r="JPH1336" i="8"/>
  <c r="JPH1342" i="8" s="1"/>
  <c r="JPG1336" i="8"/>
  <c r="JPG1342" i="8" s="1"/>
  <c r="JOO1342" i="8"/>
  <c r="JOP1336" i="8"/>
  <c r="JOP1342" i="8" s="1"/>
  <c r="JNX1342" i="8"/>
  <c r="JOB1336" i="8"/>
  <c r="JOB1342" i="8" s="1"/>
  <c r="JOA1336" i="8"/>
  <c r="JOA1342" i="8" s="1"/>
  <c r="JNI1342" i="8"/>
  <c r="JNJ1336" i="8"/>
  <c r="JNJ1342" i="8" s="1"/>
  <c r="JMR1342" i="8"/>
  <c r="JMV1336" i="8"/>
  <c r="JMV1342" i="8" s="1"/>
  <c r="JMU1336" i="8"/>
  <c r="JMU1342" i="8" s="1"/>
  <c r="JMC1342" i="8"/>
  <c r="JMD1336" i="8"/>
  <c r="JMD1342" i="8" s="1"/>
  <c r="JLL1342" i="8"/>
  <c r="JLP1336" i="8"/>
  <c r="JLP1342" i="8" s="1"/>
  <c r="JLO1336" i="8"/>
  <c r="JLO1342" i="8" s="1"/>
  <c r="JKW1342" i="8"/>
  <c r="JKX1336" i="8"/>
  <c r="JKX1342" i="8" s="1"/>
  <c r="JKF1342" i="8"/>
  <c r="JKJ1336" i="8"/>
  <c r="JKJ1342" i="8" s="1"/>
  <c r="JKI1336" i="8"/>
  <c r="JKI1342" i="8" s="1"/>
  <c r="JJQ1342" i="8"/>
  <c r="JJR1336" i="8"/>
  <c r="JJR1342" i="8" s="1"/>
  <c r="JIZ1342" i="8"/>
  <c r="JJD1336" i="8"/>
  <c r="JJD1342" i="8" s="1"/>
  <c r="JJC1336" i="8"/>
  <c r="JJC1342" i="8" s="1"/>
  <c r="JIK1342" i="8"/>
  <c r="JIL1336" i="8"/>
  <c r="JIL1342" i="8" s="1"/>
  <c r="JHT1342" i="8"/>
  <c r="JHX1336" i="8"/>
  <c r="JHX1342" i="8" s="1"/>
  <c r="JHW1336" i="8"/>
  <c r="JHW1342" i="8" s="1"/>
  <c r="JHE1342" i="8"/>
  <c r="JHF1336" i="8"/>
  <c r="JHF1342" i="8" s="1"/>
  <c r="JGN1342" i="8"/>
  <c r="JGR1336" i="8"/>
  <c r="JGR1342" i="8" s="1"/>
  <c r="JGQ1336" i="8"/>
  <c r="JGQ1342" i="8" s="1"/>
  <c r="JFY1342" i="8"/>
  <c r="JFZ1336" i="8"/>
  <c r="JFZ1342" i="8" s="1"/>
  <c r="JFH1342" i="8"/>
  <c r="JFL1336" i="8"/>
  <c r="JFL1342" i="8" s="1"/>
  <c r="JFK1336" i="8"/>
  <c r="JFK1342" i="8" s="1"/>
  <c r="JES1342" i="8"/>
  <c r="JET1336" i="8"/>
  <c r="JET1342" i="8" s="1"/>
  <c r="JEB1342" i="8"/>
  <c r="JEF1336" i="8"/>
  <c r="JEF1342" i="8" s="1"/>
  <c r="JEE1336" i="8"/>
  <c r="JEE1342" i="8" s="1"/>
  <c r="JDM1342" i="8"/>
  <c r="JDN1336" i="8"/>
  <c r="JDN1342" i="8" s="1"/>
  <c r="JCV1342" i="8"/>
  <c r="JCZ1336" i="8"/>
  <c r="JCZ1342" i="8" s="1"/>
  <c r="JCY1336" i="8"/>
  <c r="JCY1342" i="8" s="1"/>
  <c r="JCG1342" i="8"/>
  <c r="JCH1336" i="8"/>
  <c r="JCH1342" i="8" s="1"/>
  <c r="JBP1342" i="8"/>
  <c r="JBT1336" i="8"/>
  <c r="JBT1342" i="8" s="1"/>
  <c r="JBS1336" i="8"/>
  <c r="JBS1342" i="8" s="1"/>
  <c r="JBA1342" i="8"/>
  <c r="JBB1336" i="8"/>
  <c r="JBB1342" i="8" s="1"/>
  <c r="JAJ1342" i="8"/>
  <c r="JAN1336" i="8"/>
  <c r="JAN1342" i="8" s="1"/>
  <c r="JAM1336" i="8"/>
  <c r="JAM1342" i="8" s="1"/>
  <c r="IZU1342" i="8"/>
  <c r="IZV1336" i="8"/>
  <c r="IZV1342" i="8" s="1"/>
  <c r="IZD1342" i="8"/>
  <c r="IZH1336" i="8"/>
  <c r="IZH1342" i="8" s="1"/>
  <c r="IZG1336" i="8"/>
  <c r="IZG1342" i="8" s="1"/>
  <c r="IYO1342" i="8"/>
  <c r="IYP1336" i="8"/>
  <c r="IYP1342" i="8" s="1"/>
  <c r="IXX1342" i="8"/>
  <c r="IYB1336" i="8"/>
  <c r="IYB1342" i="8" s="1"/>
  <c r="IYA1336" i="8"/>
  <c r="IYA1342" i="8" s="1"/>
  <c r="IXI1342" i="8"/>
  <c r="IXJ1336" i="8"/>
  <c r="IXJ1342" i="8" s="1"/>
  <c r="IWR1342" i="8"/>
  <c r="IWV1336" i="8"/>
  <c r="IWV1342" i="8" s="1"/>
  <c r="IWU1336" i="8"/>
  <c r="IWU1342" i="8" s="1"/>
  <c r="IWC1342" i="8"/>
  <c r="IWD1336" i="8"/>
  <c r="IWD1342" i="8" s="1"/>
  <c r="IVL1342" i="8"/>
  <c r="IVP1336" i="8"/>
  <c r="IVP1342" i="8" s="1"/>
  <c r="IVO1336" i="8"/>
  <c r="IVO1342" i="8" s="1"/>
  <c r="IUW1342" i="8"/>
  <c r="IUX1336" i="8"/>
  <c r="IUX1342" i="8" s="1"/>
  <c r="IUF1342" i="8"/>
  <c r="IUJ1336" i="8"/>
  <c r="IUJ1342" i="8" s="1"/>
  <c r="IUI1336" i="8"/>
  <c r="IUI1342" i="8" s="1"/>
  <c r="ITQ1342" i="8"/>
  <c r="ITR1336" i="8"/>
  <c r="ITR1342" i="8" s="1"/>
  <c r="ISZ1342" i="8"/>
  <c r="ITD1336" i="8"/>
  <c r="ITD1342" i="8" s="1"/>
  <c r="ITC1336" i="8"/>
  <c r="ITC1342" i="8" s="1"/>
  <c r="ISK1342" i="8"/>
  <c r="ISL1336" i="8"/>
  <c r="ISL1342" i="8" s="1"/>
  <c r="IRT1342" i="8"/>
  <c r="IRX1336" i="8"/>
  <c r="IRX1342" i="8" s="1"/>
  <c r="IRW1336" i="8"/>
  <c r="IRW1342" i="8" s="1"/>
  <c r="IRE1342" i="8"/>
  <c r="IRF1336" i="8"/>
  <c r="IRF1342" i="8" s="1"/>
  <c r="IQN1342" i="8"/>
  <c r="IQR1336" i="8"/>
  <c r="IQR1342" i="8" s="1"/>
  <c r="IQQ1336" i="8"/>
  <c r="IQQ1342" i="8" s="1"/>
  <c r="IPY1342" i="8"/>
  <c r="IPZ1336" i="8"/>
  <c r="IPZ1342" i="8" s="1"/>
  <c r="IPH1342" i="8"/>
  <c r="IPL1336" i="8"/>
  <c r="IPL1342" i="8" s="1"/>
  <c r="IPK1336" i="8"/>
  <c r="IPK1342" i="8" s="1"/>
  <c r="IOS1342" i="8"/>
  <c r="IOT1336" i="8"/>
  <c r="IOT1342" i="8" s="1"/>
  <c r="IOB1342" i="8"/>
  <c r="IOF1336" i="8"/>
  <c r="IOF1342" i="8" s="1"/>
  <c r="IOE1336" i="8"/>
  <c r="IOE1342" i="8" s="1"/>
  <c r="INM1342" i="8"/>
  <c r="INN1336" i="8"/>
  <c r="INN1342" i="8" s="1"/>
  <c r="IMV1342" i="8"/>
  <c r="IMZ1336" i="8"/>
  <c r="IMZ1342" i="8" s="1"/>
  <c r="IMY1336" i="8"/>
  <c r="IMY1342" i="8" s="1"/>
  <c r="IMG1342" i="8"/>
  <c r="IMH1336" i="8"/>
  <c r="IMH1342" i="8" s="1"/>
  <c r="ILP1342" i="8"/>
  <c r="ILT1336" i="8"/>
  <c r="ILT1342" i="8" s="1"/>
  <c r="ILS1336" i="8"/>
  <c r="ILS1342" i="8" s="1"/>
  <c r="ILA1342" i="8"/>
  <c r="ILB1336" i="8"/>
  <c r="ILB1342" i="8" s="1"/>
  <c r="IKJ1342" i="8"/>
  <c r="IKN1336" i="8"/>
  <c r="IKN1342" i="8" s="1"/>
  <c r="IKM1336" i="8"/>
  <c r="IKM1342" i="8" s="1"/>
  <c r="IJU1342" i="8"/>
  <c r="IJV1336" i="8"/>
  <c r="IJV1342" i="8" s="1"/>
  <c r="IJD1342" i="8"/>
  <c r="IJH1336" i="8"/>
  <c r="IJH1342" i="8" s="1"/>
  <c r="IJG1336" i="8"/>
  <c r="IJG1342" i="8" s="1"/>
  <c r="IIO1342" i="8"/>
  <c r="IIP1336" i="8"/>
  <c r="IIP1342" i="8" s="1"/>
  <c r="IHX1342" i="8"/>
  <c r="IIB1336" i="8"/>
  <c r="IIB1342" i="8" s="1"/>
  <c r="IIA1336" i="8"/>
  <c r="IIA1342" i="8" s="1"/>
  <c r="IHI1342" i="8"/>
  <c r="IHJ1336" i="8"/>
  <c r="IHJ1342" i="8" s="1"/>
  <c r="IGR1342" i="8"/>
  <c r="IGV1336" i="8"/>
  <c r="IGV1342" i="8" s="1"/>
  <c r="IGU1336" i="8"/>
  <c r="IGU1342" i="8" s="1"/>
  <c r="IGC1342" i="8"/>
  <c r="IGD1336" i="8"/>
  <c r="IGD1342" i="8" s="1"/>
  <c r="IFL1342" i="8"/>
  <c r="IFP1336" i="8"/>
  <c r="IFP1342" i="8" s="1"/>
  <c r="IFO1336" i="8"/>
  <c r="IFO1342" i="8" s="1"/>
  <c r="IEW1342" i="8"/>
  <c r="IEX1336" i="8"/>
  <c r="IEX1342" i="8" s="1"/>
  <c r="IEF1342" i="8"/>
  <c r="IEJ1336" i="8"/>
  <c r="IEJ1342" i="8" s="1"/>
  <c r="IEI1336" i="8"/>
  <c r="IEI1342" i="8" s="1"/>
  <c r="IDQ1342" i="8"/>
  <c r="IDR1336" i="8"/>
  <c r="IDR1342" i="8" s="1"/>
  <c r="ICZ1342" i="8"/>
  <c r="IDD1336" i="8"/>
  <c r="IDD1342" i="8" s="1"/>
  <c r="IDC1336" i="8"/>
  <c r="IDC1342" i="8" s="1"/>
  <c r="ICK1342" i="8"/>
  <c r="ICL1336" i="8"/>
  <c r="ICL1342" i="8" s="1"/>
  <c r="IBT1342" i="8"/>
  <c r="IBX1336" i="8"/>
  <c r="IBX1342" i="8" s="1"/>
  <c r="IBW1336" i="8"/>
  <c r="IBW1342" i="8" s="1"/>
  <c r="IBE1342" i="8"/>
  <c r="IBF1336" i="8"/>
  <c r="IBF1342" i="8" s="1"/>
  <c r="IAN1342" i="8"/>
  <c r="IAR1336" i="8"/>
  <c r="IAR1342" i="8" s="1"/>
  <c r="IAQ1336" i="8"/>
  <c r="IAQ1342" i="8" s="1"/>
  <c r="HZY1342" i="8"/>
  <c r="HZZ1336" i="8"/>
  <c r="HZZ1342" i="8" s="1"/>
  <c r="HZH1342" i="8"/>
  <c r="HZL1336" i="8"/>
  <c r="HZL1342" i="8" s="1"/>
  <c r="HZK1336" i="8"/>
  <c r="HZK1342" i="8" s="1"/>
  <c r="HYS1342" i="8"/>
  <c r="HYT1336" i="8"/>
  <c r="HYT1342" i="8" s="1"/>
  <c r="HYB1342" i="8"/>
  <c r="HYF1336" i="8"/>
  <c r="HYF1342" i="8" s="1"/>
  <c r="HYE1336" i="8"/>
  <c r="HYE1342" i="8" s="1"/>
  <c r="HXM1342" i="8"/>
  <c r="HXN1336" i="8"/>
  <c r="HXN1342" i="8" s="1"/>
  <c r="HWV1342" i="8"/>
  <c r="HWZ1336" i="8"/>
  <c r="HWZ1342" i="8" s="1"/>
  <c r="HWY1336" i="8"/>
  <c r="HWY1342" i="8" s="1"/>
  <c r="HWG1342" i="8"/>
  <c r="HWH1336" i="8"/>
  <c r="HWH1342" i="8" s="1"/>
  <c r="HVP1342" i="8"/>
  <c r="HVT1336" i="8"/>
  <c r="HVT1342" i="8" s="1"/>
  <c r="HVS1336" i="8"/>
  <c r="HVS1342" i="8" s="1"/>
  <c r="HVA1342" i="8"/>
  <c r="HVB1336" i="8"/>
  <c r="HVB1342" i="8" s="1"/>
  <c r="HUJ1342" i="8"/>
  <c r="HUN1336" i="8"/>
  <c r="HUN1342" i="8" s="1"/>
  <c r="HUM1336" i="8"/>
  <c r="HUM1342" i="8" s="1"/>
  <c r="HTU1342" i="8"/>
  <c r="HTV1336" i="8"/>
  <c r="HTV1342" i="8" s="1"/>
  <c r="HTD1342" i="8"/>
  <c r="HTH1336" i="8"/>
  <c r="HTH1342" i="8" s="1"/>
  <c r="HTG1336" i="8"/>
  <c r="HTG1342" i="8" s="1"/>
  <c r="HSO1342" i="8"/>
  <c r="HSP1336" i="8"/>
  <c r="HSP1342" i="8" s="1"/>
  <c r="HRX1342" i="8"/>
  <c r="HSB1336" i="8"/>
  <c r="HSB1342" i="8" s="1"/>
  <c r="HSA1336" i="8"/>
  <c r="HSA1342" i="8" s="1"/>
  <c r="HRI1342" i="8"/>
  <c r="HRJ1336" i="8"/>
  <c r="HRJ1342" i="8" s="1"/>
  <c r="HQR1342" i="8"/>
  <c r="HQV1336" i="8"/>
  <c r="HQV1342" i="8" s="1"/>
  <c r="HQU1336" i="8"/>
  <c r="HQU1342" i="8" s="1"/>
  <c r="HQC1342" i="8"/>
  <c r="HQD1336" i="8"/>
  <c r="HQD1342" i="8" s="1"/>
  <c r="HPL1342" i="8"/>
  <c r="HPP1336" i="8"/>
  <c r="HPP1342" i="8" s="1"/>
  <c r="HPO1336" i="8"/>
  <c r="HPO1342" i="8" s="1"/>
  <c r="HOW1342" i="8"/>
  <c r="HOX1336" i="8"/>
  <c r="HOX1342" i="8" s="1"/>
  <c r="HOF1342" i="8"/>
  <c r="HOJ1336" i="8"/>
  <c r="HOJ1342" i="8" s="1"/>
  <c r="HOI1336" i="8"/>
  <c r="HOI1342" i="8" s="1"/>
  <c r="HNQ1342" i="8"/>
  <c r="HNR1336" i="8"/>
  <c r="HNR1342" i="8" s="1"/>
  <c r="HMZ1342" i="8"/>
  <c r="HND1336" i="8"/>
  <c r="HND1342" i="8" s="1"/>
  <c r="HNC1336" i="8"/>
  <c r="HNC1342" i="8" s="1"/>
  <c r="HMK1342" i="8"/>
  <c r="HML1336" i="8"/>
  <c r="HML1342" i="8" s="1"/>
  <c r="HLT1342" i="8"/>
  <c r="HLX1336" i="8"/>
  <c r="HLX1342" i="8" s="1"/>
  <c r="HLW1336" i="8"/>
  <c r="HLW1342" i="8" s="1"/>
  <c r="HLE1342" i="8"/>
  <c r="HLF1336" i="8"/>
  <c r="HLF1342" i="8" s="1"/>
  <c r="HKN1342" i="8"/>
  <c r="HKR1336" i="8"/>
  <c r="HKR1342" i="8" s="1"/>
  <c r="HKQ1336" i="8"/>
  <c r="HKQ1342" i="8" s="1"/>
  <c r="HJY1342" i="8"/>
  <c r="HJZ1336" i="8"/>
  <c r="HJZ1342" i="8" s="1"/>
  <c r="HJH1342" i="8"/>
  <c r="HJL1336" i="8"/>
  <c r="HJL1342" i="8" s="1"/>
  <c r="HJK1336" i="8"/>
  <c r="HJK1342" i="8" s="1"/>
  <c r="HIS1342" i="8"/>
  <c r="HIT1336" i="8"/>
  <c r="HIT1342" i="8" s="1"/>
  <c r="HIB1342" i="8"/>
  <c r="HIF1336" i="8"/>
  <c r="HIF1342" i="8" s="1"/>
  <c r="HIE1336" i="8"/>
  <c r="HIE1342" i="8" s="1"/>
  <c r="HHM1336" i="8"/>
  <c r="HGV1342" i="8"/>
  <c r="HGZ1336" i="8"/>
  <c r="HGZ1342" i="8" s="1"/>
  <c r="HGY1336" i="8"/>
  <c r="HGY1342" i="8" s="1"/>
  <c r="HGG1342" i="8"/>
  <c r="HGH1336" i="8"/>
  <c r="HGH1342" i="8" s="1"/>
  <c r="HFP1342" i="8"/>
  <c r="HFT1336" i="8"/>
  <c r="HFT1342" i="8" s="1"/>
  <c r="HFS1336" i="8"/>
  <c r="HFS1342" i="8" s="1"/>
  <c r="HFA1342" i="8"/>
  <c r="HFB1336" i="8"/>
  <c r="HFB1342" i="8" s="1"/>
  <c r="HEJ1342" i="8"/>
  <c r="HEN1336" i="8"/>
  <c r="HEN1342" i="8" s="1"/>
  <c r="HEM1336" i="8"/>
  <c r="HEM1342" i="8" s="1"/>
  <c r="HDU1342" i="8"/>
  <c r="HDV1336" i="8"/>
  <c r="HDV1342" i="8" s="1"/>
  <c r="HDD1342" i="8"/>
  <c r="HDH1336" i="8"/>
  <c r="HDH1342" i="8" s="1"/>
  <c r="HDG1336" i="8"/>
  <c r="HDG1342" i="8" s="1"/>
  <c r="HCO1342" i="8"/>
  <c r="HCP1336" i="8"/>
  <c r="HCP1342" i="8" s="1"/>
  <c r="HBX1342" i="8"/>
  <c r="HCB1336" i="8"/>
  <c r="HCB1342" i="8" s="1"/>
  <c r="HCA1336" i="8"/>
  <c r="HCA1342" i="8" s="1"/>
  <c r="HBI1342" i="8"/>
  <c r="HBJ1336" i="8"/>
  <c r="HBJ1342" i="8" s="1"/>
  <c r="HAR1342" i="8"/>
  <c r="HAV1336" i="8"/>
  <c r="HAV1342" i="8" s="1"/>
  <c r="HAU1336" i="8"/>
  <c r="HAU1342" i="8" s="1"/>
  <c r="HAC1342" i="8"/>
  <c r="HAD1336" i="8"/>
  <c r="HAD1342" i="8" s="1"/>
  <c r="GZL1342" i="8"/>
  <c r="GZP1336" i="8"/>
  <c r="GZP1342" i="8" s="1"/>
  <c r="GZO1336" i="8"/>
  <c r="GZO1342" i="8" s="1"/>
  <c r="GYW1342" i="8"/>
  <c r="GYX1336" i="8"/>
  <c r="GYX1342" i="8" s="1"/>
  <c r="GYF1342" i="8"/>
  <c r="GYJ1336" i="8"/>
  <c r="GYJ1342" i="8" s="1"/>
  <c r="GYI1336" i="8"/>
  <c r="GYI1342" i="8" s="1"/>
  <c r="GXQ1342" i="8"/>
  <c r="GXR1336" i="8"/>
  <c r="GXR1342" i="8" s="1"/>
  <c r="GWZ1342" i="8"/>
  <c r="GXD1336" i="8"/>
  <c r="GXD1342" i="8" s="1"/>
  <c r="GXC1336" i="8"/>
  <c r="GXC1342" i="8" s="1"/>
  <c r="GWK1342" i="8"/>
  <c r="GWL1336" i="8"/>
  <c r="GWL1342" i="8" s="1"/>
  <c r="GVT1342" i="8"/>
  <c r="GVX1336" i="8"/>
  <c r="GVX1342" i="8" s="1"/>
  <c r="GVW1336" i="8"/>
  <c r="GVW1342" i="8" s="1"/>
  <c r="GVE1342" i="8"/>
  <c r="GVF1336" i="8"/>
  <c r="GVF1342" i="8" s="1"/>
  <c r="GUN1342" i="8"/>
  <c r="GUR1336" i="8"/>
  <c r="GUR1342" i="8" s="1"/>
  <c r="GUQ1336" i="8"/>
  <c r="GUQ1342" i="8" s="1"/>
  <c r="GTY1342" i="8"/>
  <c r="GTZ1336" i="8"/>
  <c r="GTZ1342" i="8" s="1"/>
  <c r="GTH1342" i="8"/>
  <c r="GTL1336" i="8"/>
  <c r="GTL1342" i="8" s="1"/>
  <c r="GTK1336" i="8"/>
  <c r="GTK1342" i="8" s="1"/>
  <c r="GSS1342" i="8"/>
  <c r="GST1336" i="8"/>
  <c r="GST1342" i="8" s="1"/>
  <c r="GSB1342" i="8"/>
  <c r="GSF1336" i="8"/>
  <c r="GSF1342" i="8" s="1"/>
  <c r="GSE1336" i="8"/>
  <c r="GSE1342" i="8" s="1"/>
  <c r="GRM1342" i="8"/>
  <c r="GRN1336" i="8"/>
  <c r="GRN1342" i="8" s="1"/>
  <c r="GQV1342" i="8"/>
  <c r="GQZ1336" i="8"/>
  <c r="GQZ1342" i="8" s="1"/>
  <c r="GQY1336" i="8"/>
  <c r="GQY1342" i="8" s="1"/>
  <c r="GQG1342" i="8"/>
  <c r="GQH1336" i="8"/>
  <c r="GQH1342" i="8" s="1"/>
  <c r="GPP1342" i="8"/>
  <c r="GPT1336" i="8"/>
  <c r="GPT1342" i="8" s="1"/>
  <c r="GPS1336" i="8"/>
  <c r="GPS1342" i="8" s="1"/>
  <c r="GPA1342" i="8"/>
  <c r="GPB1336" i="8"/>
  <c r="GPB1342" i="8" s="1"/>
  <c r="GOJ1342" i="8"/>
  <c r="GON1336" i="8"/>
  <c r="GON1342" i="8" s="1"/>
  <c r="GOM1336" i="8"/>
  <c r="GOM1342" i="8" s="1"/>
  <c r="GNU1342" i="8"/>
  <c r="GNV1336" i="8"/>
  <c r="GNV1342" i="8" s="1"/>
  <c r="GND1342" i="8"/>
  <c r="GNH1336" i="8"/>
  <c r="GNH1342" i="8" s="1"/>
  <c r="GNG1336" i="8"/>
  <c r="GNG1342" i="8" s="1"/>
  <c r="GMO1342" i="8"/>
  <c r="GMP1336" i="8"/>
  <c r="GMP1342" i="8" s="1"/>
  <c r="GLX1342" i="8"/>
  <c r="GMB1336" i="8"/>
  <c r="GMB1342" i="8" s="1"/>
  <c r="GMA1336" i="8"/>
  <c r="GMA1342" i="8" s="1"/>
  <c r="GLI1342" i="8"/>
  <c r="GLJ1336" i="8"/>
  <c r="GLJ1342" i="8" s="1"/>
  <c r="GKR1342" i="8"/>
  <c r="GKV1336" i="8"/>
  <c r="GKV1342" i="8" s="1"/>
  <c r="GKU1336" i="8"/>
  <c r="GKU1342" i="8" s="1"/>
  <c r="GKC1342" i="8"/>
  <c r="GKD1336" i="8"/>
  <c r="GKD1342" i="8" s="1"/>
  <c r="GJL1342" i="8"/>
  <c r="GJP1336" i="8"/>
  <c r="GJP1342" i="8" s="1"/>
  <c r="GJO1336" i="8"/>
  <c r="GJO1342" i="8" s="1"/>
  <c r="GIW1342" i="8"/>
  <c r="GIX1336" i="8"/>
  <c r="GIX1342" i="8" s="1"/>
  <c r="GIF1342" i="8"/>
  <c r="GIJ1336" i="8"/>
  <c r="GIJ1342" i="8" s="1"/>
  <c r="GII1336" i="8"/>
  <c r="GII1342" i="8" s="1"/>
  <c r="GHQ1342" i="8"/>
  <c r="GHR1336" i="8"/>
  <c r="GHR1342" i="8" s="1"/>
  <c r="GGZ1342" i="8"/>
  <c r="GHD1336" i="8"/>
  <c r="GHD1342" i="8" s="1"/>
  <c r="GHC1336" i="8"/>
  <c r="GHC1342" i="8" s="1"/>
  <c r="GGK1342" i="8"/>
  <c r="GGL1336" i="8"/>
  <c r="GGL1342" i="8" s="1"/>
  <c r="GFT1342" i="8"/>
  <c r="GFX1336" i="8"/>
  <c r="GFX1342" i="8" s="1"/>
  <c r="GFW1336" i="8"/>
  <c r="GFW1342" i="8" s="1"/>
  <c r="GFE1342" i="8"/>
  <c r="GFF1336" i="8"/>
  <c r="GFF1342" i="8" s="1"/>
  <c r="GEN1342" i="8"/>
  <c r="GER1336" i="8"/>
  <c r="GER1342" i="8" s="1"/>
  <c r="GEQ1336" i="8"/>
  <c r="GEQ1342" i="8" s="1"/>
  <c r="GDY1342" i="8"/>
  <c r="GDZ1336" i="8"/>
  <c r="GDZ1342" i="8" s="1"/>
  <c r="GDH1342" i="8"/>
  <c r="GDL1336" i="8"/>
  <c r="GDL1342" i="8" s="1"/>
  <c r="GDK1336" i="8"/>
  <c r="GDK1342" i="8" s="1"/>
  <c r="GCS1342" i="8"/>
  <c r="GCT1336" i="8"/>
  <c r="GCT1342" i="8" s="1"/>
  <c r="GCB1342" i="8"/>
  <c r="GCF1336" i="8"/>
  <c r="GCF1342" i="8" s="1"/>
  <c r="GCE1336" i="8"/>
  <c r="GCE1342" i="8" s="1"/>
  <c r="GBM1342" i="8"/>
  <c r="GBN1336" i="8"/>
  <c r="GBN1342" i="8" s="1"/>
  <c r="GAV1342" i="8"/>
  <c r="GAZ1336" i="8"/>
  <c r="GAZ1342" i="8" s="1"/>
  <c r="GAY1336" i="8"/>
  <c r="GAY1342" i="8" s="1"/>
  <c r="GAG1342" i="8"/>
  <c r="GAH1336" i="8"/>
  <c r="GAH1342" i="8" s="1"/>
  <c r="FZP1342" i="8"/>
  <c r="FZT1336" i="8"/>
  <c r="FZT1342" i="8" s="1"/>
  <c r="FZS1336" i="8"/>
  <c r="FZS1342" i="8" s="1"/>
  <c r="FZA1342" i="8"/>
  <c r="FZB1336" i="8"/>
  <c r="FZB1342" i="8" s="1"/>
  <c r="FYJ1342" i="8"/>
  <c r="FYN1336" i="8"/>
  <c r="FYN1342" i="8" s="1"/>
  <c r="FYM1336" i="8"/>
  <c r="FYM1342" i="8" s="1"/>
  <c r="FXU1342" i="8"/>
  <c r="FXV1336" i="8"/>
  <c r="FXV1342" i="8" s="1"/>
  <c r="FXD1342" i="8"/>
  <c r="FXH1336" i="8"/>
  <c r="FXH1342" i="8" s="1"/>
  <c r="FXG1336" i="8"/>
  <c r="FXG1342" i="8" s="1"/>
  <c r="FWO1342" i="8"/>
  <c r="FWP1336" i="8"/>
  <c r="FWP1342" i="8" s="1"/>
  <c r="FVX1342" i="8"/>
  <c r="FWB1336" i="8"/>
  <c r="FWB1342" i="8" s="1"/>
  <c r="FWA1336" i="8"/>
  <c r="FWA1342" i="8" s="1"/>
  <c r="FVI1342" i="8"/>
  <c r="FVJ1336" i="8"/>
  <c r="FVJ1342" i="8" s="1"/>
  <c r="FUR1342" i="8"/>
  <c r="FUV1336" i="8"/>
  <c r="FUV1342" i="8" s="1"/>
  <c r="FUU1336" i="8"/>
  <c r="FUU1342" i="8" s="1"/>
  <c r="FUC1342" i="8"/>
  <c r="FUD1336" i="8"/>
  <c r="FUD1342" i="8" s="1"/>
  <c r="FTL1342" i="8"/>
  <c r="FTP1336" i="8"/>
  <c r="FTP1342" i="8" s="1"/>
  <c r="FTO1336" i="8"/>
  <c r="FTO1342" i="8" s="1"/>
  <c r="FSW1342" i="8"/>
  <c r="FSX1336" i="8"/>
  <c r="FSX1342" i="8" s="1"/>
  <c r="FSF1342" i="8"/>
  <c r="FSJ1336" i="8"/>
  <c r="FSJ1342" i="8" s="1"/>
  <c r="FSI1336" i="8"/>
  <c r="FSI1342" i="8" s="1"/>
  <c r="FRQ1342" i="8"/>
  <c r="FRR1336" i="8"/>
  <c r="FRR1342" i="8" s="1"/>
  <c r="FQZ1342" i="8"/>
  <c r="FRD1336" i="8"/>
  <c r="FRD1342" i="8" s="1"/>
  <c r="FRC1336" i="8"/>
  <c r="FRC1342" i="8" s="1"/>
  <c r="FQK1342" i="8"/>
  <c r="FQL1336" i="8"/>
  <c r="FQL1342" i="8" s="1"/>
  <c r="FPT1342" i="8"/>
  <c r="FPX1336" i="8"/>
  <c r="FPX1342" i="8" s="1"/>
  <c r="FPW1336" i="8"/>
  <c r="FPW1342" i="8" s="1"/>
  <c r="FPE1342" i="8"/>
  <c r="FPF1336" i="8"/>
  <c r="FPF1342" i="8" s="1"/>
  <c r="FON1342" i="8"/>
  <c r="FOR1336" i="8"/>
  <c r="FOR1342" i="8" s="1"/>
  <c r="FOQ1336" i="8"/>
  <c r="FOQ1342" i="8" s="1"/>
  <c r="FNY1342" i="8"/>
  <c r="FNZ1336" i="8"/>
  <c r="FNZ1342" i="8" s="1"/>
  <c r="FNH1342" i="8"/>
  <c r="FNL1336" i="8"/>
  <c r="FNL1342" i="8" s="1"/>
  <c r="FNK1336" i="8"/>
  <c r="FNK1342" i="8" s="1"/>
  <c r="FMS1342" i="8"/>
  <c r="FMT1336" i="8"/>
  <c r="FMT1342" i="8" s="1"/>
  <c r="FMB1342" i="8"/>
  <c r="FMF1336" i="8"/>
  <c r="FMF1342" i="8" s="1"/>
  <c r="FME1336" i="8"/>
  <c r="FME1342" i="8" s="1"/>
  <c r="FLM1342" i="8"/>
  <c r="FLN1336" i="8"/>
  <c r="FLN1342" i="8" s="1"/>
  <c r="FKV1342" i="8"/>
  <c r="FKZ1336" i="8"/>
  <c r="FKZ1342" i="8" s="1"/>
  <c r="FKY1336" i="8"/>
  <c r="FKY1342" i="8" s="1"/>
  <c r="FKG1342" i="8"/>
  <c r="FKH1336" i="8"/>
  <c r="FKH1342" i="8" s="1"/>
  <c r="FJP1342" i="8"/>
  <c r="FJT1336" i="8"/>
  <c r="FJT1342" i="8" s="1"/>
  <c r="FJS1336" i="8"/>
  <c r="FJS1342" i="8" s="1"/>
  <c r="FJA1342" i="8"/>
  <c r="FJB1336" i="8"/>
  <c r="FJB1342" i="8" s="1"/>
  <c r="FIJ1342" i="8"/>
  <c r="FIN1336" i="8"/>
  <c r="FIN1342" i="8" s="1"/>
  <c r="FIM1336" i="8"/>
  <c r="FIM1342" i="8" s="1"/>
  <c r="FHU1342" i="8"/>
  <c r="FHV1336" i="8"/>
  <c r="FHV1342" i="8" s="1"/>
  <c r="FHD1342" i="8"/>
  <c r="FHH1336" i="8"/>
  <c r="FHH1342" i="8" s="1"/>
  <c r="FHG1336" i="8"/>
  <c r="FHG1342" i="8" s="1"/>
  <c r="FGO1342" i="8"/>
  <c r="FGP1336" i="8"/>
  <c r="FGP1342" i="8" s="1"/>
  <c r="FFX1342" i="8"/>
  <c r="FGB1336" i="8"/>
  <c r="FGB1342" i="8" s="1"/>
  <c r="FGA1336" i="8"/>
  <c r="FGA1342" i="8" s="1"/>
  <c r="FFI1342" i="8"/>
  <c r="FFJ1336" i="8"/>
  <c r="FFJ1342" i="8" s="1"/>
  <c r="FER1342" i="8"/>
  <c r="FEV1336" i="8"/>
  <c r="FEV1342" i="8" s="1"/>
  <c r="FEU1336" i="8"/>
  <c r="FEU1342" i="8" s="1"/>
  <c r="FEC1342" i="8"/>
  <c r="FED1336" i="8"/>
  <c r="FED1342" i="8" s="1"/>
  <c r="FDL1342" i="8"/>
  <c r="FDP1336" i="8"/>
  <c r="FDP1342" i="8" s="1"/>
  <c r="FDO1336" i="8"/>
  <c r="FDO1342" i="8" s="1"/>
  <c r="FCW1342" i="8"/>
  <c r="FCX1336" i="8"/>
  <c r="FCX1342" i="8" s="1"/>
  <c r="FCF1342" i="8"/>
  <c r="FCJ1336" i="8"/>
  <c r="FCJ1342" i="8" s="1"/>
  <c r="FCI1336" i="8"/>
  <c r="FCI1342" i="8" s="1"/>
  <c r="FBQ1342" i="8"/>
  <c r="FBR1336" i="8"/>
  <c r="FBR1342" i="8" s="1"/>
  <c r="FAZ1342" i="8"/>
  <c r="FBD1336" i="8"/>
  <c r="FBD1342" i="8" s="1"/>
  <c r="FBC1336" i="8"/>
  <c r="FBC1342" i="8" s="1"/>
  <c r="FAK1342" i="8"/>
  <c r="FAL1336" i="8"/>
  <c r="FAL1342" i="8" s="1"/>
  <c r="EZT1342" i="8"/>
  <c r="EZX1336" i="8"/>
  <c r="EZX1342" i="8" s="1"/>
  <c r="EZW1336" i="8"/>
  <c r="EZW1342" i="8" s="1"/>
  <c r="EZE1342" i="8"/>
  <c r="EZF1336" i="8"/>
  <c r="EZF1342" i="8" s="1"/>
  <c r="EYN1342" i="8"/>
  <c r="EYR1336" i="8"/>
  <c r="EYR1342" i="8" s="1"/>
  <c r="EYQ1336" i="8"/>
  <c r="EYQ1342" i="8" s="1"/>
  <c r="EXY1342" i="8"/>
  <c r="EXZ1336" i="8"/>
  <c r="EXZ1342" i="8" s="1"/>
  <c r="EXH1342" i="8"/>
  <c r="EXL1336" i="8"/>
  <c r="EXL1342" i="8" s="1"/>
  <c r="EXK1336" i="8"/>
  <c r="EXK1342" i="8" s="1"/>
  <c r="EWS1342" i="8"/>
  <c r="EWT1336" i="8"/>
  <c r="EWT1342" i="8" s="1"/>
  <c r="EWB1342" i="8"/>
  <c r="EWF1336" i="8"/>
  <c r="EWF1342" i="8" s="1"/>
  <c r="EWE1336" i="8"/>
  <c r="EWE1342" i="8" s="1"/>
  <c r="EVM1342" i="8"/>
  <c r="EVN1336" i="8"/>
  <c r="EVN1342" i="8" s="1"/>
  <c r="EUV1342" i="8"/>
  <c r="EUZ1336" i="8"/>
  <c r="EUZ1342" i="8" s="1"/>
  <c r="EUY1336" i="8"/>
  <c r="EUY1342" i="8" s="1"/>
  <c r="EUG1342" i="8"/>
  <c r="EUH1336" i="8"/>
  <c r="EUH1342" i="8" s="1"/>
  <c r="ETP1342" i="8"/>
  <c r="ETT1336" i="8"/>
  <c r="ETT1342" i="8" s="1"/>
  <c r="ETS1336" i="8"/>
  <c r="ETS1342" i="8" s="1"/>
  <c r="ETA1342" i="8"/>
  <c r="ETB1336" i="8"/>
  <c r="ETB1342" i="8" s="1"/>
  <c r="ESJ1342" i="8"/>
  <c r="ESN1336" i="8"/>
  <c r="ESN1342" i="8" s="1"/>
  <c r="ESM1336" i="8"/>
  <c r="ESM1342" i="8" s="1"/>
  <c r="ERU1342" i="8"/>
  <c r="ERV1336" i="8"/>
  <c r="ERV1342" i="8" s="1"/>
  <c r="ERD1342" i="8"/>
  <c r="ERH1336" i="8"/>
  <c r="ERH1342" i="8" s="1"/>
  <c r="ERG1336" i="8"/>
  <c r="ERG1342" i="8" s="1"/>
  <c r="EQO1342" i="8"/>
  <c r="EQP1336" i="8"/>
  <c r="EQP1342" i="8" s="1"/>
  <c r="EPX1342" i="8"/>
  <c r="EQB1336" i="8"/>
  <c r="EQB1342" i="8" s="1"/>
  <c r="EQA1336" i="8"/>
  <c r="EQA1342" i="8" s="1"/>
  <c r="EPI1342" i="8"/>
  <c r="EPJ1336" i="8"/>
  <c r="EPJ1342" i="8" s="1"/>
  <c r="EOR1342" i="8"/>
  <c r="EOV1336" i="8"/>
  <c r="EOV1342" i="8" s="1"/>
  <c r="EOU1336" i="8"/>
  <c r="EOU1342" i="8" s="1"/>
  <c r="EOC1342" i="8"/>
  <c r="EOD1336" i="8"/>
  <c r="EOD1342" i="8" s="1"/>
  <c r="ENL1342" i="8"/>
  <c r="ENP1336" i="8"/>
  <c r="ENP1342" i="8" s="1"/>
  <c r="ENO1336" i="8"/>
  <c r="ENO1342" i="8" s="1"/>
  <c r="EMW1342" i="8"/>
  <c r="EMX1336" i="8"/>
  <c r="EMX1342" i="8" s="1"/>
  <c r="EMF1342" i="8"/>
  <c r="EMJ1336" i="8"/>
  <c r="EMJ1342" i="8" s="1"/>
  <c r="EMI1336" i="8"/>
  <c r="EMI1342" i="8" s="1"/>
  <c r="ELQ1342" i="8"/>
  <c r="ELR1336" i="8"/>
  <c r="ELR1342" i="8" s="1"/>
  <c r="EKZ1342" i="8"/>
  <c r="ELD1336" i="8"/>
  <c r="ELD1342" i="8" s="1"/>
  <c r="ELC1336" i="8"/>
  <c r="ELC1342" i="8" s="1"/>
  <c r="EKK1342" i="8"/>
  <c r="EKL1336" i="8"/>
  <c r="EKL1342" i="8" s="1"/>
  <c r="EJT1342" i="8"/>
  <c r="EJX1336" i="8"/>
  <c r="EJX1342" i="8" s="1"/>
  <c r="EJW1336" i="8"/>
  <c r="EJW1342" i="8" s="1"/>
  <c r="EJE1342" i="8"/>
  <c r="EJF1336" i="8"/>
  <c r="EJF1342" i="8" s="1"/>
  <c r="EIN1342" i="8"/>
  <c r="EIR1336" i="8"/>
  <c r="EIR1342" i="8" s="1"/>
  <c r="EIQ1336" i="8"/>
  <c r="EIQ1342" i="8" s="1"/>
  <c r="EHY1342" i="8"/>
  <c r="EHZ1336" i="8"/>
  <c r="EHZ1342" i="8" s="1"/>
  <c r="EHH1342" i="8"/>
  <c r="EHL1336" i="8"/>
  <c r="EHL1342" i="8" s="1"/>
  <c r="EHK1336" i="8"/>
  <c r="EHK1342" i="8" s="1"/>
  <c r="EGS1342" i="8"/>
  <c r="EGT1336" i="8"/>
  <c r="EGT1342" i="8" s="1"/>
  <c r="EGB1342" i="8"/>
  <c r="EGF1336" i="8"/>
  <c r="EGF1342" i="8" s="1"/>
  <c r="EGE1336" i="8"/>
  <c r="EGE1342" i="8" s="1"/>
  <c r="EFM1342" i="8"/>
  <c r="EFN1336" i="8"/>
  <c r="EFN1342" i="8" s="1"/>
  <c r="EEV1342" i="8"/>
  <c r="EEZ1336" i="8"/>
  <c r="EEZ1342" i="8" s="1"/>
  <c r="EEY1336" i="8"/>
  <c r="EEY1342" i="8" s="1"/>
  <c r="EEG1342" i="8"/>
  <c r="EEH1336" i="8"/>
  <c r="EEH1342" i="8" s="1"/>
  <c r="EDP1342" i="8"/>
  <c r="EDT1336" i="8"/>
  <c r="EDT1342" i="8" s="1"/>
  <c r="EDS1336" i="8"/>
  <c r="EDS1342" i="8" s="1"/>
  <c r="EDA1342" i="8"/>
  <c r="EDB1336" i="8"/>
  <c r="EDB1342" i="8" s="1"/>
  <c r="ECJ1342" i="8"/>
  <c r="ECN1336" i="8"/>
  <c r="ECN1342" i="8" s="1"/>
  <c r="ECM1336" i="8"/>
  <c r="ECM1342" i="8" s="1"/>
  <c r="EBU1342" i="8"/>
  <c r="EBV1336" i="8"/>
  <c r="EBV1342" i="8" s="1"/>
  <c r="EBD1342" i="8"/>
  <c r="EBH1336" i="8"/>
  <c r="EBH1342" i="8" s="1"/>
  <c r="EBG1336" i="8"/>
  <c r="EBG1342" i="8" s="1"/>
  <c r="EAO1342" i="8"/>
  <c r="EAP1336" i="8"/>
  <c r="EAP1342" i="8" s="1"/>
  <c r="DZX1342" i="8"/>
  <c r="EAB1336" i="8"/>
  <c r="EAB1342" i="8" s="1"/>
  <c r="EAA1336" i="8"/>
  <c r="EAA1342" i="8" s="1"/>
  <c r="DZI1342" i="8"/>
  <c r="DZJ1336" i="8"/>
  <c r="DZJ1342" i="8" s="1"/>
  <c r="DYR1342" i="8"/>
  <c r="DYV1336" i="8"/>
  <c r="DYV1342" i="8" s="1"/>
  <c r="DYU1336" i="8"/>
  <c r="DYU1342" i="8" s="1"/>
  <c r="DYC1342" i="8"/>
  <c r="DYD1336" i="8"/>
  <c r="DYD1342" i="8" s="1"/>
  <c r="DXL1342" i="8"/>
  <c r="DXP1336" i="8"/>
  <c r="DXP1342" i="8" s="1"/>
  <c r="DXO1336" i="8"/>
  <c r="DXO1342" i="8" s="1"/>
  <c r="DWW1342" i="8"/>
  <c r="DWX1336" i="8"/>
  <c r="DWX1342" i="8" s="1"/>
  <c r="DWF1342" i="8"/>
  <c r="DWJ1336" i="8"/>
  <c r="DWJ1342" i="8" s="1"/>
  <c r="DWI1336" i="8"/>
  <c r="DWI1342" i="8" s="1"/>
  <c r="DVQ1342" i="8"/>
  <c r="DVR1336" i="8"/>
  <c r="DVR1342" i="8" s="1"/>
  <c r="DUZ1342" i="8"/>
  <c r="DVD1336" i="8"/>
  <c r="DVD1342" i="8" s="1"/>
  <c r="DVC1336" i="8"/>
  <c r="DVC1342" i="8" s="1"/>
  <c r="DUK1342" i="8"/>
  <c r="DUL1336" i="8"/>
  <c r="DUL1342" i="8" s="1"/>
  <c r="DTT1342" i="8"/>
  <c r="DTX1336" i="8"/>
  <c r="DTX1342" i="8" s="1"/>
  <c r="DTW1336" i="8"/>
  <c r="DTW1342" i="8" s="1"/>
  <c r="DTE1342" i="8"/>
  <c r="DTF1336" i="8"/>
  <c r="DTF1342" i="8" s="1"/>
  <c r="DSN1342" i="8"/>
  <c r="DSR1336" i="8"/>
  <c r="DSR1342" i="8" s="1"/>
  <c r="DSQ1336" i="8"/>
  <c r="DSQ1342" i="8" s="1"/>
  <c r="DRY1342" i="8"/>
  <c r="DRZ1336" i="8"/>
  <c r="DRZ1342" i="8" s="1"/>
  <c r="DRH1342" i="8"/>
  <c r="DRL1336" i="8"/>
  <c r="DRL1342" i="8" s="1"/>
  <c r="DRK1336" i="8"/>
  <c r="DRK1342" i="8" s="1"/>
  <c r="DQS1342" i="8"/>
  <c r="DQT1336" i="8"/>
  <c r="DQT1342" i="8" s="1"/>
  <c r="DQB1342" i="8"/>
  <c r="DQF1336" i="8"/>
  <c r="DQF1342" i="8" s="1"/>
  <c r="DQE1336" i="8"/>
  <c r="DQE1342" i="8" s="1"/>
  <c r="DPM1342" i="8"/>
  <c r="DPN1336" i="8"/>
  <c r="DPN1342" i="8" s="1"/>
  <c r="DOV1342" i="8"/>
  <c r="DOZ1336" i="8"/>
  <c r="DOZ1342" i="8" s="1"/>
  <c r="DOY1336" i="8"/>
  <c r="DOY1342" i="8" s="1"/>
  <c r="DOG1342" i="8"/>
  <c r="DOH1336" i="8"/>
  <c r="DOH1342" i="8" s="1"/>
  <c r="DNP1342" i="8"/>
  <c r="DNT1336" i="8"/>
  <c r="DNT1342" i="8" s="1"/>
  <c r="DNS1336" i="8"/>
  <c r="DNS1342" i="8" s="1"/>
  <c r="DNA1342" i="8"/>
  <c r="DNB1336" i="8"/>
  <c r="DNB1342" i="8" s="1"/>
  <c r="DMJ1342" i="8"/>
  <c r="DMN1336" i="8"/>
  <c r="DMN1342" i="8" s="1"/>
  <c r="DMM1336" i="8"/>
  <c r="DMM1342" i="8" s="1"/>
  <c r="DLU1342" i="8"/>
  <c r="DLV1336" i="8"/>
  <c r="DLV1342" i="8" s="1"/>
  <c r="DLD1342" i="8"/>
  <c r="DLH1336" i="8"/>
  <c r="DLH1342" i="8" s="1"/>
  <c r="DLG1336" i="8"/>
  <c r="DLG1342" i="8" s="1"/>
  <c r="DKO1342" i="8"/>
  <c r="DKP1336" i="8"/>
  <c r="DKP1342" i="8" s="1"/>
  <c r="DJX1342" i="8"/>
  <c r="DKB1336" i="8"/>
  <c r="DKB1342" i="8" s="1"/>
  <c r="DKA1336" i="8"/>
  <c r="DKA1342" i="8" s="1"/>
  <c r="DJI1342" i="8"/>
  <c r="DJJ1336" i="8"/>
  <c r="DJJ1342" i="8" s="1"/>
  <c r="DIR1342" i="8"/>
  <c r="DIV1336" i="8"/>
  <c r="DIV1342" i="8" s="1"/>
  <c r="DIU1336" i="8"/>
  <c r="DIU1342" i="8" s="1"/>
  <c r="DIC1342" i="8"/>
  <c r="DID1336" i="8"/>
  <c r="DID1342" i="8" s="1"/>
  <c r="DHL1342" i="8"/>
  <c r="DHP1336" i="8"/>
  <c r="DHP1342" i="8" s="1"/>
  <c r="DHO1336" i="8"/>
  <c r="DHO1342" i="8" s="1"/>
  <c r="DGW1342" i="8"/>
  <c r="DGX1336" i="8"/>
  <c r="DGX1342" i="8" s="1"/>
  <c r="DGF1342" i="8"/>
  <c r="DGJ1336" i="8"/>
  <c r="DGJ1342" i="8" s="1"/>
  <c r="DGI1336" i="8"/>
  <c r="DGI1342" i="8" s="1"/>
  <c r="DFQ1342" i="8"/>
  <c r="DFR1336" i="8"/>
  <c r="DFR1342" i="8" s="1"/>
  <c r="DEZ1342" i="8"/>
  <c r="DFD1336" i="8"/>
  <c r="DFD1342" i="8" s="1"/>
  <c r="DFC1336" i="8"/>
  <c r="DFC1342" i="8" s="1"/>
  <c r="DEK1342" i="8"/>
  <c r="DEL1336" i="8"/>
  <c r="DEL1342" i="8" s="1"/>
  <c r="DDT1342" i="8"/>
  <c r="DDX1336" i="8"/>
  <c r="DDX1342" i="8" s="1"/>
  <c r="DDW1336" i="8"/>
  <c r="DDW1342" i="8" s="1"/>
  <c r="DDE1342" i="8"/>
  <c r="DDF1336" i="8"/>
  <c r="DDF1342" i="8" s="1"/>
  <c r="DCN1342" i="8"/>
  <c r="DCR1336" i="8"/>
  <c r="DCR1342" i="8" s="1"/>
  <c r="DCQ1336" i="8"/>
  <c r="DCQ1342" i="8" s="1"/>
  <c r="DBY1342" i="8"/>
  <c r="DBZ1336" i="8"/>
  <c r="DBZ1342" i="8" s="1"/>
  <c r="DBH1342" i="8"/>
  <c r="DBL1336" i="8"/>
  <c r="DBL1342" i="8" s="1"/>
  <c r="DBK1336" i="8"/>
  <c r="DBK1342" i="8" s="1"/>
  <c r="DAS1342" i="8"/>
  <c r="DAT1336" i="8"/>
  <c r="DAT1342" i="8" s="1"/>
  <c r="DAB1342" i="8"/>
  <c r="DAF1336" i="8"/>
  <c r="DAF1342" i="8" s="1"/>
  <c r="DAE1336" i="8"/>
  <c r="DAE1342" i="8" s="1"/>
  <c r="CZM1342" i="8"/>
  <c r="CZN1336" i="8"/>
  <c r="CZN1342" i="8" s="1"/>
  <c r="CYV1342" i="8"/>
  <c r="CYZ1336" i="8"/>
  <c r="CYZ1342" i="8" s="1"/>
  <c r="CYY1336" i="8"/>
  <c r="CYY1342" i="8" s="1"/>
  <c r="CYG1342" i="8"/>
  <c r="CYH1336" i="8"/>
  <c r="CYH1342" i="8" s="1"/>
  <c r="CXP1342" i="8"/>
  <c r="CXS1336" i="8"/>
  <c r="CXS1342" i="8" s="1"/>
  <c r="CXA1342" i="8"/>
  <c r="CXB1336" i="8"/>
  <c r="CXB1342" i="8" s="1"/>
  <c r="CWJ1342" i="8"/>
  <c r="CWM1336" i="8"/>
  <c r="CWM1342" i="8" s="1"/>
  <c r="CVU1342" i="8"/>
  <c r="CVV1336" i="8"/>
  <c r="CVV1342" i="8" s="1"/>
  <c r="CVD1342" i="8"/>
  <c r="CVG1336" i="8"/>
  <c r="CVG1342" i="8" s="1"/>
  <c r="CUO1342" i="8"/>
  <c r="CUP1336" i="8"/>
  <c r="CUP1342" i="8" s="1"/>
  <c r="CTX1342" i="8"/>
  <c r="CUA1336" i="8"/>
  <c r="CUA1342" i="8" s="1"/>
  <c r="CTI1342" i="8"/>
  <c r="CTJ1336" i="8"/>
  <c r="CTJ1342" i="8" s="1"/>
  <c r="CSR1342" i="8"/>
  <c r="CSU1336" i="8"/>
  <c r="CSU1342" i="8" s="1"/>
  <c r="CSC1342" i="8"/>
  <c r="CSD1336" i="8"/>
  <c r="CSD1342" i="8" s="1"/>
  <c r="CRL1342" i="8"/>
  <c r="CRO1336" i="8"/>
  <c r="CRO1342" i="8" s="1"/>
  <c r="CQW1342" i="8"/>
  <c r="CQX1336" i="8"/>
  <c r="CQX1342" i="8" s="1"/>
  <c r="CQF1342" i="8"/>
  <c r="CQI1336" i="8"/>
  <c r="CQI1342" i="8" s="1"/>
  <c r="CPQ1342" i="8"/>
  <c r="CPR1336" i="8"/>
  <c r="CPR1342" i="8" s="1"/>
  <c r="COZ1342" i="8"/>
  <c r="CPC1336" i="8"/>
  <c r="CPC1342" i="8" s="1"/>
  <c r="COK1342" i="8"/>
  <c r="COL1336" i="8"/>
  <c r="COL1342" i="8" s="1"/>
  <c r="CNT1342" i="8"/>
  <c r="CNW1336" i="8"/>
  <c r="CNW1342" i="8" s="1"/>
  <c r="CNE1342" i="8"/>
  <c r="CNF1336" i="8"/>
  <c r="CNF1342" i="8" s="1"/>
  <c r="CMN1342" i="8"/>
  <c r="CMQ1336" i="8"/>
  <c r="CMQ1342" i="8" s="1"/>
  <c r="CLY1342" i="8"/>
  <c r="CLZ1336" i="8"/>
  <c r="CLZ1342" i="8" s="1"/>
  <c r="CLH1342" i="8"/>
  <c r="CLK1336" i="8"/>
  <c r="CLK1342" i="8" s="1"/>
  <c r="CKS1342" i="8"/>
  <c r="CKT1336" i="8"/>
  <c r="CKT1342" i="8" s="1"/>
  <c r="CKB1342" i="8"/>
  <c r="CKE1336" i="8"/>
  <c r="CKE1342" i="8" s="1"/>
  <c r="CJM1342" i="8"/>
  <c r="CJN1336" i="8"/>
  <c r="CJN1342" i="8" s="1"/>
  <c r="CIV1342" i="8"/>
  <c r="CIY1336" i="8"/>
  <c r="CIY1342" i="8" s="1"/>
  <c r="CIG1342" i="8"/>
  <c r="CIH1336" i="8"/>
  <c r="CIH1342" i="8" s="1"/>
  <c r="CHP1342" i="8"/>
  <c r="CHS1336" i="8"/>
  <c r="CHS1342" i="8" s="1"/>
  <c r="CHA1342" i="8"/>
  <c r="CHB1336" i="8"/>
  <c r="CHB1342" i="8" s="1"/>
  <c r="CGJ1342" i="8"/>
  <c r="CGM1336" i="8"/>
  <c r="CGM1342" i="8" s="1"/>
  <c r="CFU1342" i="8"/>
  <c r="CFV1336" i="8"/>
  <c r="CFV1342" i="8" s="1"/>
  <c r="CFD1342" i="8"/>
  <c r="CFG1336" i="8"/>
  <c r="CFG1342" i="8" s="1"/>
  <c r="CEO1342" i="8"/>
  <c r="CEP1336" i="8"/>
  <c r="CEP1342" i="8" s="1"/>
  <c r="CDX1342" i="8"/>
  <c r="CEA1336" i="8"/>
  <c r="CEA1342" i="8" s="1"/>
  <c r="CDI1342" i="8"/>
  <c r="CDJ1336" i="8"/>
  <c r="CDJ1342" i="8" s="1"/>
  <c r="CCR1342" i="8"/>
  <c r="CCU1336" i="8"/>
  <c r="CCU1342" i="8" s="1"/>
  <c r="CCC1342" i="8"/>
  <c r="CCD1336" i="8"/>
  <c r="CCD1342" i="8" s="1"/>
  <c r="CBL1342" i="8"/>
  <c r="CBO1336" i="8"/>
  <c r="CBO1342" i="8" s="1"/>
  <c r="CAW1342" i="8"/>
  <c r="CAX1336" i="8"/>
  <c r="CAX1342" i="8" s="1"/>
  <c r="CAF1342" i="8"/>
  <c r="CAI1336" i="8"/>
  <c r="CAI1342" i="8" s="1"/>
  <c r="BZQ1342" i="8"/>
  <c r="BZR1336" i="8"/>
  <c r="BZR1342" i="8" s="1"/>
  <c r="BYZ1342" i="8"/>
  <c r="BZC1336" i="8"/>
  <c r="BZC1342" i="8" s="1"/>
  <c r="BYK1342" i="8"/>
  <c r="BYL1336" i="8"/>
  <c r="BYL1342" i="8" s="1"/>
  <c r="BXT1342" i="8"/>
  <c r="BXW1336" i="8"/>
  <c r="BXW1342" i="8" s="1"/>
  <c r="BXE1342" i="8"/>
  <c r="BXF1336" i="8"/>
  <c r="BXF1342" i="8" s="1"/>
  <c r="BWN1342" i="8"/>
  <c r="BWQ1336" i="8"/>
  <c r="BWQ1342" i="8" s="1"/>
  <c r="BVY1342" i="8"/>
  <c r="BVZ1336" i="8"/>
  <c r="BVZ1342" i="8" s="1"/>
  <c r="BVH1342" i="8"/>
  <c r="BVK1336" i="8"/>
  <c r="BVK1342" i="8" s="1"/>
  <c r="BUS1342" i="8"/>
  <c r="BUT1336" i="8"/>
  <c r="BUT1342" i="8" s="1"/>
  <c r="BUB1342" i="8"/>
  <c r="BUE1336" i="8"/>
  <c r="BUE1342" i="8" s="1"/>
  <c r="BTM1342" i="8"/>
  <c r="BTN1336" i="8"/>
  <c r="BTN1342" i="8" s="1"/>
  <c r="BSV1342" i="8"/>
  <c r="BSY1336" i="8"/>
  <c r="BSY1342" i="8" s="1"/>
  <c r="BSG1342" i="8"/>
  <c r="BSH1336" i="8"/>
  <c r="BSH1342" i="8" s="1"/>
  <c r="BRP1342" i="8"/>
  <c r="BRS1336" i="8"/>
  <c r="BRS1342" i="8" s="1"/>
  <c r="BRA1342" i="8"/>
  <c r="BRB1336" i="8"/>
  <c r="BRB1342" i="8" s="1"/>
  <c r="BQJ1342" i="8"/>
  <c r="BQM1336" i="8"/>
  <c r="BQM1342" i="8" s="1"/>
  <c r="BPU1342" i="8"/>
  <c r="BPV1336" i="8"/>
  <c r="BPV1342" i="8" s="1"/>
  <c r="BPD1342" i="8"/>
  <c r="BPG1336" i="8"/>
  <c r="BPG1342" i="8" s="1"/>
  <c r="BOO1342" i="8"/>
  <c r="BOP1336" i="8"/>
  <c r="BOP1342" i="8" s="1"/>
  <c r="BNX1342" i="8"/>
  <c r="BOA1336" i="8"/>
  <c r="BOA1342" i="8" s="1"/>
  <c r="BNI1342" i="8"/>
  <c r="BNJ1336" i="8"/>
  <c r="BNJ1342" i="8" s="1"/>
  <c r="BMR1342" i="8"/>
  <c r="BMU1336" i="8"/>
  <c r="BMU1342" i="8" s="1"/>
  <c r="BMC1342" i="8"/>
  <c r="BMD1336" i="8"/>
  <c r="BMD1342" i="8" s="1"/>
  <c r="BLL1342" i="8"/>
  <c r="BLO1336" i="8"/>
  <c r="BLO1342" i="8" s="1"/>
  <c r="BKW1342" i="8"/>
  <c r="BKX1336" i="8"/>
  <c r="BKX1342" i="8" s="1"/>
  <c r="BKF1342" i="8"/>
  <c r="BKI1336" i="8"/>
  <c r="BKI1342" i="8" s="1"/>
  <c r="BJQ1342" i="8"/>
  <c r="BJR1336" i="8"/>
  <c r="BJR1342" i="8" s="1"/>
  <c r="BIZ1342" i="8"/>
  <c r="BJC1336" i="8"/>
  <c r="BJC1342" i="8" s="1"/>
  <c r="BIK1342" i="8"/>
  <c r="BIL1336" i="8"/>
  <c r="BIL1342" i="8" s="1"/>
  <c r="BHT1342" i="8"/>
  <c r="BHW1336" i="8"/>
  <c r="BHW1342" i="8" s="1"/>
  <c r="BHE1342" i="8"/>
  <c r="BHF1336" i="8"/>
  <c r="BHF1342" i="8" s="1"/>
  <c r="BGN1342" i="8"/>
  <c r="BGQ1336" i="8"/>
  <c r="BGQ1342" i="8" s="1"/>
  <c r="BFY1342" i="8"/>
  <c r="BFZ1336" i="8"/>
  <c r="BFZ1342" i="8" s="1"/>
  <c r="BFH1342" i="8"/>
  <c r="BFK1336" i="8"/>
  <c r="BFK1342" i="8" s="1"/>
  <c r="BES1342" i="8"/>
  <c r="BET1336" i="8"/>
  <c r="BET1342" i="8" s="1"/>
  <c r="BEB1342" i="8"/>
  <c r="BEE1336" i="8"/>
  <c r="BEE1342" i="8" s="1"/>
  <c r="BDM1342" i="8"/>
  <c r="BDN1336" i="8"/>
  <c r="BDN1342" i="8" s="1"/>
  <c r="BCV1342" i="8"/>
  <c r="BCY1336" i="8"/>
  <c r="BCY1342" i="8" s="1"/>
  <c r="BCG1342" i="8"/>
  <c r="BCH1336" i="8"/>
  <c r="BCH1342" i="8" s="1"/>
  <c r="BBP1342" i="8"/>
  <c r="BBS1336" i="8"/>
  <c r="BBS1342" i="8" s="1"/>
  <c r="BBA1342" i="8"/>
  <c r="BBB1336" i="8"/>
  <c r="BBB1342" i="8" s="1"/>
  <c r="BAJ1342" i="8"/>
  <c r="BAM1336" i="8"/>
  <c r="BAM1342" i="8" s="1"/>
  <c r="AZU1342" i="8"/>
  <c r="AZV1336" i="8"/>
  <c r="AZV1342" i="8" s="1"/>
  <c r="AZD1342" i="8"/>
  <c r="AZG1336" i="8"/>
  <c r="AZG1342" i="8" s="1"/>
  <c r="AYO1342" i="8"/>
  <c r="AYP1336" i="8"/>
  <c r="AYP1342" i="8" s="1"/>
  <c r="AXX1342" i="8"/>
  <c r="AYA1336" i="8"/>
  <c r="AYA1342" i="8" s="1"/>
  <c r="AXI1342" i="8"/>
  <c r="AXJ1336" i="8"/>
  <c r="AXJ1342" i="8" s="1"/>
  <c r="AWR1342" i="8"/>
  <c r="AWU1336" i="8"/>
  <c r="AWU1342" i="8" s="1"/>
  <c r="AWC1342" i="8"/>
  <c r="AWD1336" i="8"/>
  <c r="AWD1342" i="8" s="1"/>
  <c r="AVL1342" i="8"/>
  <c r="AVO1336" i="8"/>
  <c r="AVO1342" i="8" s="1"/>
  <c r="AUW1342" i="8"/>
  <c r="AUX1336" i="8"/>
  <c r="AUX1342" i="8" s="1"/>
  <c r="AUF1342" i="8"/>
  <c r="AUI1336" i="8"/>
  <c r="AUI1342" i="8" s="1"/>
  <c r="ATQ1342" i="8"/>
  <c r="ATR1336" i="8"/>
  <c r="ATR1342" i="8" s="1"/>
  <c r="ASZ1342" i="8"/>
  <c r="ATC1336" i="8"/>
  <c r="ATC1342" i="8" s="1"/>
  <c r="ASK1342" i="8"/>
  <c r="ASL1336" i="8"/>
  <c r="ASL1342" i="8" s="1"/>
  <c r="ART1342" i="8"/>
  <c r="ARW1336" i="8"/>
  <c r="ARW1342" i="8" s="1"/>
  <c r="ARE1342" i="8"/>
  <c r="ARF1336" i="8"/>
  <c r="ARF1342" i="8" s="1"/>
  <c r="AQN1342" i="8"/>
  <c r="AQQ1336" i="8"/>
  <c r="AQQ1342" i="8" s="1"/>
  <c r="APY1342" i="8"/>
  <c r="APZ1336" i="8"/>
  <c r="APZ1342" i="8" s="1"/>
  <c r="APH1342" i="8"/>
  <c r="APK1336" i="8"/>
  <c r="APK1342" i="8" s="1"/>
  <c r="AOS1342" i="8"/>
  <c r="AOT1336" i="8"/>
  <c r="AOT1342" i="8" s="1"/>
  <c r="AOB1342" i="8"/>
  <c r="AOE1336" i="8"/>
  <c r="AOE1342" i="8" s="1"/>
  <c r="ANM1342" i="8"/>
  <c r="ANN1336" i="8"/>
  <c r="ANN1342" i="8" s="1"/>
  <c r="AMV1342" i="8"/>
  <c r="AMZ1336" i="8"/>
  <c r="AMZ1342" i="8" s="1"/>
  <c r="AMY1336" i="8"/>
  <c r="AMY1342" i="8" s="1"/>
  <c r="AMG1342" i="8"/>
  <c r="AMH1336" i="8"/>
  <c r="AMH1342" i="8" s="1"/>
  <c r="ALP1342" i="8"/>
  <c r="ALS1336" i="8"/>
  <c r="ALS1342" i="8" s="1"/>
  <c r="ALA1342" i="8"/>
  <c r="ALB1336" i="8"/>
  <c r="ALB1342" i="8" s="1"/>
  <c r="AKJ1342" i="8"/>
  <c r="AKM1336" i="8"/>
  <c r="AKM1342" i="8" s="1"/>
  <c r="AJU1342" i="8"/>
  <c r="AJV1336" i="8"/>
  <c r="AJV1342" i="8" s="1"/>
  <c r="AJD1342" i="8"/>
  <c r="AJG1336" i="8"/>
  <c r="AJG1342" i="8" s="1"/>
  <c r="AIO1342" i="8"/>
  <c r="AIP1336" i="8"/>
  <c r="AIP1342" i="8" s="1"/>
  <c r="AHX1342" i="8"/>
  <c r="AIB1336" i="8"/>
  <c r="AIB1342" i="8" s="1"/>
  <c r="AIA1336" i="8"/>
  <c r="AIA1342" i="8" s="1"/>
  <c r="AHI1342" i="8"/>
  <c r="AHJ1336" i="8"/>
  <c r="AHJ1342" i="8" s="1"/>
  <c r="AGR1342" i="8"/>
  <c r="AGU1336" i="8"/>
  <c r="AGU1342" i="8" s="1"/>
  <c r="AGC1342" i="8"/>
  <c r="AGD1336" i="8"/>
  <c r="AGD1342" i="8" s="1"/>
  <c r="AFL1342" i="8"/>
  <c r="AFO1336" i="8"/>
  <c r="AFO1342" i="8" s="1"/>
  <c r="AEW1342" i="8"/>
  <c r="AEX1336" i="8"/>
  <c r="AEX1342" i="8" s="1"/>
  <c r="AEF1342" i="8"/>
  <c r="AEI1336" i="8"/>
  <c r="AEI1342" i="8" s="1"/>
  <c r="ADQ1342" i="8"/>
  <c r="ADR1336" i="8"/>
  <c r="ADR1342" i="8" s="1"/>
  <c r="ACZ1342" i="8"/>
  <c r="ADD1336" i="8"/>
  <c r="ADD1342" i="8" s="1"/>
  <c r="ADC1336" i="8"/>
  <c r="ADC1342" i="8" s="1"/>
  <c r="ACK1342" i="8"/>
  <c r="ACL1336" i="8"/>
  <c r="ACL1342" i="8" s="1"/>
  <c r="ABT1342" i="8"/>
  <c r="ABW1336" i="8"/>
  <c r="ABW1342" i="8" s="1"/>
  <c r="ABE1342" i="8"/>
  <c r="ABF1336" i="8"/>
  <c r="ABF1342" i="8" s="1"/>
  <c r="AAN1342" i="8"/>
  <c r="AAQ1336" i="8"/>
  <c r="AAQ1342" i="8" s="1"/>
  <c r="ZY1342" i="8"/>
  <c r="ZZ1336" i="8"/>
  <c r="ZZ1342" i="8" s="1"/>
  <c r="ZH1342" i="8"/>
  <c r="ZK1336" i="8"/>
  <c r="ZK1342" i="8" s="1"/>
  <c r="YS1342" i="8"/>
  <c r="YT1336" i="8"/>
  <c r="YT1342" i="8" s="1"/>
  <c r="YB1342" i="8"/>
  <c r="YF1336" i="8"/>
  <c r="YF1342" i="8" s="1"/>
  <c r="YE1336" i="8"/>
  <c r="YE1342" i="8" s="1"/>
  <c r="XM1342" i="8"/>
  <c r="XN1336" i="8"/>
  <c r="XN1342" i="8" s="1"/>
  <c r="WV1342" i="8"/>
  <c r="WY1336" i="8"/>
  <c r="WY1342" i="8" s="1"/>
  <c r="WG1342" i="8"/>
  <c r="WH1336" i="8"/>
  <c r="WH1342" i="8" s="1"/>
  <c r="VP1342" i="8"/>
  <c r="VS1336" i="8"/>
  <c r="VS1342" i="8" s="1"/>
  <c r="VA1342" i="8"/>
  <c r="VB1336" i="8"/>
  <c r="VB1342" i="8" s="1"/>
  <c r="UJ1342" i="8"/>
  <c r="UM1336" i="8"/>
  <c r="UM1342" i="8" s="1"/>
  <c r="TU1342" i="8"/>
  <c r="TV1336" i="8"/>
  <c r="TV1342" i="8" s="1"/>
  <c r="TD1342" i="8"/>
  <c r="TH1336" i="8"/>
  <c r="TH1342" i="8" s="1"/>
  <c r="TG1336" i="8"/>
  <c r="TG1342" i="8" s="1"/>
  <c r="SO1342" i="8"/>
  <c r="SP1336" i="8"/>
  <c r="SP1342" i="8" s="1"/>
  <c r="RX1342" i="8"/>
  <c r="SA1336" i="8"/>
  <c r="SA1342" i="8" s="1"/>
  <c r="RI1342" i="8"/>
  <c r="RJ1336" i="8"/>
  <c r="RJ1342" i="8" s="1"/>
  <c r="QR1342" i="8"/>
  <c r="QU1336" i="8"/>
  <c r="QU1342" i="8" s="1"/>
  <c r="QC1342" i="8"/>
  <c r="QD1336" i="8"/>
  <c r="QD1342" i="8" s="1"/>
  <c r="PL1342" i="8"/>
  <c r="PO1336" i="8"/>
  <c r="PO1342" i="8" s="1"/>
  <c r="OW1342" i="8"/>
  <c r="OX1336" i="8"/>
  <c r="OX1342" i="8" s="1"/>
  <c r="OF1342" i="8"/>
  <c r="OJ1336" i="8"/>
  <c r="OJ1342" i="8" s="1"/>
  <c r="OI1336" i="8"/>
  <c r="OI1342" i="8" s="1"/>
  <c r="NQ1342" i="8"/>
  <c r="NR1336" i="8"/>
  <c r="NR1342" i="8" s="1"/>
  <c r="MZ1342" i="8"/>
  <c r="NC1336" i="8"/>
  <c r="NC1342" i="8" s="1"/>
  <c r="MK1342" i="8"/>
  <c r="ML1336" i="8"/>
  <c r="ML1342" i="8" s="1"/>
  <c r="LT1342" i="8"/>
  <c r="LW1336" i="8"/>
  <c r="LW1342" i="8" s="1"/>
  <c r="LE1342" i="8"/>
  <c r="LF1336" i="8"/>
  <c r="LF1342" i="8" s="1"/>
  <c r="KN1342" i="8"/>
  <c r="KQ1336" i="8"/>
  <c r="KQ1342" i="8" s="1"/>
  <c r="JY1342" i="8"/>
  <c r="JZ1336" i="8"/>
  <c r="JZ1342" i="8" s="1"/>
  <c r="JH1342" i="8"/>
  <c r="JL1336" i="8"/>
  <c r="JL1342" i="8" s="1"/>
  <c r="JK1336" i="8"/>
  <c r="JK1342" i="8" s="1"/>
  <c r="IS1342" i="8"/>
  <c r="IT1336" i="8"/>
  <c r="IT1342" i="8" s="1"/>
  <c r="IB1342" i="8"/>
  <c r="IE1336" i="8"/>
  <c r="IE1342" i="8" s="1"/>
  <c r="HM1342" i="8"/>
  <c r="HN1336" i="8"/>
  <c r="HN1342" i="8" s="1"/>
  <c r="GV1342" i="8"/>
  <c r="GY1336" i="8"/>
  <c r="GY1342" i="8" s="1"/>
  <c r="GG1342" i="8"/>
  <c r="GH1336" i="8"/>
  <c r="GH1342" i="8" s="1"/>
  <c r="FP1342" i="8"/>
  <c r="FS1336" i="8"/>
  <c r="FS1342" i="8" s="1"/>
  <c r="FA1342" i="8"/>
  <c r="FB1336" i="8"/>
  <c r="FB1342" i="8" s="1"/>
  <c r="EJ1342" i="8"/>
  <c r="EN1336" i="8"/>
  <c r="EN1342" i="8" s="1"/>
  <c r="EM1336" i="8"/>
  <c r="EM1342" i="8" s="1"/>
  <c r="DU1342" i="8"/>
  <c r="DV1336" i="8"/>
  <c r="DV1342" i="8" s="1"/>
  <c r="DD1342" i="8"/>
  <c r="DG1336" i="8"/>
  <c r="DG1342" i="8" s="1"/>
  <c r="CO1342" i="8"/>
  <c r="CP1336" i="8"/>
  <c r="CP1342" i="8" s="1"/>
  <c r="BX1342" i="8"/>
  <c r="CA1336" i="8"/>
  <c r="CA1342" i="8" s="1"/>
  <c r="BI1342" i="8"/>
  <c r="BJ1336" i="8"/>
  <c r="BJ1342" i="8" s="1"/>
  <c r="AR1342" i="8"/>
  <c r="AU1336" i="8"/>
  <c r="AU1342" i="8" s="1"/>
  <c r="AC1342" i="8"/>
  <c r="AD1336" i="8"/>
  <c r="AD1342" i="8" s="1"/>
  <c r="L1342" i="8"/>
  <c r="P1336" i="8"/>
  <c r="P1342" i="8" s="1"/>
  <c r="O1336" i="8"/>
  <c r="O1342" i="8" s="1"/>
  <c r="XFB1331" i="8"/>
  <c r="XEM1331" i="8"/>
  <c r="XEN1331" i="8"/>
  <c r="XDV1331" i="8"/>
  <c r="XDG1331" i="8"/>
  <c r="XDH1331" i="8"/>
  <c r="XCP1331" i="8"/>
  <c r="XCA1331" i="8"/>
  <c r="XCB1331" i="8"/>
  <c r="XBJ1331" i="8"/>
  <c r="XAU1331" i="8"/>
  <c r="XAV1331" i="8"/>
  <c r="XAD1331" i="8"/>
  <c r="WZO1331" i="8"/>
  <c r="WZP1331" i="8"/>
  <c r="WYX1331" i="8"/>
  <c r="WYI1331" i="8"/>
  <c r="WYJ1331" i="8"/>
  <c r="WXR1331" i="8"/>
  <c r="WXC1331" i="8"/>
  <c r="WXD1331" i="8"/>
  <c r="WWL1331" i="8"/>
  <c r="WVW1331" i="8"/>
  <c r="WVX1331" i="8"/>
  <c r="WVF1331" i="8"/>
  <c r="WUQ1331" i="8"/>
  <c r="WUR1331" i="8"/>
  <c r="WTZ1331" i="8"/>
  <c r="WTK1331" i="8"/>
  <c r="WTL1331" i="8"/>
  <c r="WST1331" i="8"/>
  <c r="WSE1331" i="8"/>
  <c r="WSF1331" i="8"/>
  <c r="WRN1331" i="8"/>
  <c r="WQY1331" i="8"/>
  <c r="WQZ1331" i="8"/>
  <c r="WQH1331" i="8"/>
  <c r="WPS1331" i="8"/>
  <c r="WPT1331" i="8"/>
  <c r="WPB1331" i="8"/>
  <c r="WOM1331" i="8"/>
  <c r="WON1331" i="8"/>
  <c r="WNV1331" i="8"/>
  <c r="WNG1331" i="8"/>
  <c r="WNH1331" i="8"/>
  <c r="WMP1331" i="8"/>
  <c r="WMA1331" i="8"/>
  <c r="WMB1331" i="8"/>
  <c r="WLJ1331" i="8"/>
  <c r="WKU1331" i="8"/>
  <c r="WKV1331" i="8"/>
  <c r="WKD1331" i="8"/>
  <c r="WJO1331" i="8"/>
  <c r="WJP1331" i="8"/>
  <c r="WIX1331" i="8"/>
  <c r="WII1331" i="8"/>
  <c r="WIJ1331" i="8"/>
  <c r="WHR1331" i="8"/>
  <c r="WHC1331" i="8"/>
  <c r="WHD1331" i="8"/>
  <c r="WGL1331" i="8"/>
  <c r="WFW1331" i="8"/>
  <c r="WFX1331" i="8"/>
  <c r="WFF1331" i="8"/>
  <c r="WEQ1331" i="8"/>
  <c r="WER1331" i="8"/>
  <c r="WDZ1331" i="8"/>
  <c r="WDK1331" i="8"/>
  <c r="WDL1331" i="8"/>
  <c r="WCT1331" i="8"/>
  <c r="WCE1331" i="8"/>
  <c r="WCF1331" i="8"/>
  <c r="WBN1331" i="8"/>
  <c r="WAY1331" i="8"/>
  <c r="WAZ1331" i="8"/>
  <c r="WAH1331" i="8"/>
  <c r="VZS1331" i="8"/>
  <c r="VZT1331" i="8"/>
  <c r="VZB1331" i="8"/>
  <c r="VYM1331" i="8"/>
  <c r="VYN1331" i="8"/>
  <c r="VXV1331" i="8"/>
  <c r="VXG1331" i="8"/>
  <c r="VXH1331" i="8"/>
  <c r="VWP1331" i="8"/>
  <c r="VWA1331" i="8"/>
  <c r="VWB1331" i="8"/>
  <c r="VVJ1331" i="8"/>
  <c r="VUU1331" i="8"/>
  <c r="VUV1331" i="8"/>
  <c r="VUD1331" i="8"/>
  <c r="VTO1331" i="8"/>
  <c r="VTP1331" i="8"/>
  <c r="VSX1331" i="8"/>
  <c r="VSI1331" i="8"/>
  <c r="VSJ1331" i="8"/>
  <c r="VRR1331" i="8"/>
  <c r="VRC1331" i="8"/>
  <c r="VRD1331" i="8"/>
  <c r="VQL1331" i="8"/>
  <c r="VPW1331" i="8"/>
  <c r="VPX1331" i="8"/>
  <c r="VPF1331" i="8"/>
  <c r="VOQ1331" i="8"/>
  <c r="VOR1331" i="8"/>
  <c r="VNZ1331" i="8"/>
  <c r="VNK1331" i="8"/>
  <c r="VNL1331" i="8"/>
  <c r="VMT1331" i="8"/>
  <c r="VME1331" i="8"/>
  <c r="VMF1331" i="8"/>
  <c r="VLN1331" i="8"/>
  <c r="VKY1331" i="8"/>
  <c r="VKZ1331" i="8"/>
  <c r="VKH1331" i="8"/>
  <c r="VJS1331" i="8"/>
  <c r="VJT1331" i="8"/>
  <c r="VJB1331" i="8"/>
  <c r="VIM1331" i="8"/>
  <c r="VIN1331" i="8"/>
  <c r="VHV1331" i="8"/>
  <c r="VHG1331" i="8"/>
  <c r="VHH1331" i="8"/>
  <c r="VGP1331" i="8"/>
  <c r="VGA1331" i="8"/>
  <c r="VGB1331" i="8"/>
  <c r="VFJ1331" i="8"/>
  <c r="VEU1331" i="8"/>
  <c r="VEV1331" i="8"/>
  <c r="VED1331" i="8"/>
  <c r="VDO1331" i="8"/>
  <c r="VDP1331" i="8"/>
  <c r="VCX1331" i="8"/>
  <c r="VCI1331" i="8"/>
  <c r="VCJ1331" i="8"/>
  <c r="VBR1331" i="8"/>
  <c r="VBC1331" i="8"/>
  <c r="VBD1331" i="8"/>
  <c r="VAL1331" i="8"/>
  <c r="UZW1331" i="8"/>
  <c r="UZX1331" i="8"/>
  <c r="UZF1331" i="8"/>
  <c r="UYQ1331" i="8"/>
  <c r="UYR1331" i="8"/>
  <c r="UXZ1331" i="8"/>
  <c r="UXK1331" i="8"/>
  <c r="UXL1331" i="8"/>
  <c r="UWT1331" i="8"/>
  <c r="UWE1331" i="8"/>
  <c r="UWF1331" i="8"/>
  <c r="UVN1331" i="8"/>
  <c r="UUY1331" i="8"/>
  <c r="UUZ1331" i="8"/>
  <c r="UUH1331" i="8"/>
  <c r="UTS1331" i="8"/>
  <c r="UTT1331" i="8"/>
  <c r="UTB1331" i="8"/>
  <c r="USM1331" i="8"/>
  <c r="USN1331" i="8"/>
  <c r="URV1331" i="8"/>
  <c r="URG1331" i="8"/>
  <c r="URH1331" i="8"/>
  <c r="UQP1331" i="8"/>
  <c r="UQA1331" i="8"/>
  <c r="UQB1331" i="8"/>
  <c r="UPJ1331" i="8"/>
  <c r="UOU1331" i="8"/>
  <c r="UOV1331" i="8"/>
  <c r="UOD1331" i="8"/>
  <c r="UNO1331" i="8"/>
  <c r="UNP1331" i="8"/>
  <c r="UMX1331" i="8"/>
  <c r="UMI1331" i="8"/>
  <c r="UMJ1331" i="8"/>
  <c r="ULR1331" i="8"/>
  <c r="ULC1331" i="8"/>
  <c r="ULD1331" i="8"/>
  <c r="UKL1331" i="8"/>
  <c r="UJW1331" i="8"/>
  <c r="UJX1331" i="8"/>
  <c r="UJF1331" i="8"/>
  <c r="UIQ1331" i="8"/>
  <c r="UIR1331" i="8"/>
  <c r="UHZ1331" i="8"/>
  <c r="UHK1331" i="8"/>
  <c r="UHL1331" i="8"/>
  <c r="UGT1331" i="8"/>
  <c r="UGE1331" i="8"/>
  <c r="UGF1331" i="8"/>
  <c r="UFN1331" i="8"/>
  <c r="UEY1331" i="8"/>
  <c r="UEZ1331" i="8"/>
  <c r="UEH1331" i="8"/>
  <c r="UDS1331" i="8"/>
  <c r="UDT1331" i="8"/>
  <c r="UDB1331" i="8"/>
  <c r="UCM1331" i="8"/>
  <c r="UCN1331" i="8"/>
  <c r="UBV1331" i="8"/>
  <c r="UBG1331" i="8"/>
  <c r="UBH1331" i="8"/>
  <c r="UAP1331" i="8"/>
  <c r="UAA1331" i="8"/>
  <c r="UAB1331" i="8"/>
  <c r="TZJ1331" i="8"/>
  <c r="TYU1331" i="8"/>
  <c r="TYV1331" i="8"/>
  <c r="TYD1331" i="8"/>
  <c r="TXO1331" i="8"/>
  <c r="TXP1331" i="8"/>
  <c r="TWX1331" i="8"/>
  <c r="TWI1331" i="8"/>
  <c r="TWJ1331" i="8"/>
  <c r="TVR1331" i="8"/>
  <c r="TVC1331" i="8"/>
  <c r="TVD1331" i="8"/>
  <c r="TUL1331" i="8"/>
  <c r="TTW1331" i="8"/>
  <c r="TTX1331" i="8"/>
  <c r="TTF1331" i="8"/>
  <c r="TSQ1331" i="8"/>
  <c r="TSR1331" i="8"/>
  <c r="TRZ1331" i="8"/>
  <c r="TRK1331" i="8"/>
  <c r="TRL1331" i="8"/>
  <c r="TQT1331" i="8"/>
  <c r="TQE1331" i="8"/>
  <c r="TQF1331" i="8"/>
  <c r="TPN1331" i="8"/>
  <c r="TOY1331" i="8"/>
  <c r="TOZ1331" i="8"/>
  <c r="TOH1331" i="8"/>
  <c r="TNS1331" i="8"/>
  <c r="TNT1331" i="8"/>
  <c r="TNB1331" i="8"/>
  <c r="TMM1331" i="8"/>
  <c r="TMN1331" i="8"/>
  <c r="TLV1331" i="8"/>
  <c r="TLG1331" i="8"/>
  <c r="TLH1331" i="8"/>
  <c r="TKP1331" i="8"/>
  <c r="TKA1331" i="8"/>
  <c r="TKB1331" i="8"/>
  <c r="TJJ1331" i="8"/>
  <c r="TIU1331" i="8"/>
  <c r="TIV1331" i="8"/>
  <c r="TID1331" i="8"/>
  <c r="THO1331" i="8"/>
  <c r="THP1331" i="8"/>
  <c r="TGX1331" i="8"/>
  <c r="TGI1331" i="8"/>
  <c r="TGJ1331" i="8"/>
  <c r="TFR1331" i="8"/>
  <c r="TFC1331" i="8"/>
  <c r="TFD1331" i="8"/>
  <c r="TEL1331" i="8"/>
  <c r="TDW1331" i="8"/>
  <c r="TDX1331" i="8"/>
  <c r="TDF1331" i="8"/>
  <c r="TCQ1331" i="8"/>
  <c r="TCR1331" i="8"/>
  <c r="TBZ1331" i="8"/>
  <c r="TBK1331" i="8"/>
  <c r="TBL1331" i="8"/>
  <c r="TAT1331" i="8"/>
  <c r="TAE1331" i="8"/>
  <c r="TAF1331" i="8"/>
  <c r="SZN1331" i="8"/>
  <c r="SYY1331" i="8"/>
  <c r="SYZ1331" i="8"/>
  <c r="SYH1331" i="8"/>
  <c r="SXS1331" i="8"/>
  <c r="SXT1331" i="8"/>
  <c r="SXB1331" i="8"/>
  <c r="SWM1331" i="8"/>
  <c r="SWN1331" i="8"/>
  <c r="SVV1331" i="8"/>
  <c r="SVG1331" i="8"/>
  <c r="SVH1331" i="8"/>
  <c r="SUP1331" i="8"/>
  <c r="SUA1331" i="8"/>
  <c r="SUB1331" i="8"/>
  <c r="STJ1331" i="8"/>
  <c r="SSU1331" i="8"/>
  <c r="SSV1331" i="8"/>
  <c r="SSD1331" i="8"/>
  <c r="SRO1331" i="8"/>
  <c r="SRP1331" i="8"/>
  <c r="SQX1331" i="8"/>
  <c r="SQI1331" i="8"/>
  <c r="SQJ1331" i="8"/>
  <c r="SPR1331" i="8"/>
  <c r="SPC1331" i="8"/>
  <c r="SPD1331" i="8"/>
  <c r="SOL1331" i="8"/>
  <c r="SNW1331" i="8"/>
  <c r="SNX1331" i="8"/>
  <c r="SNF1331" i="8"/>
  <c r="SMQ1331" i="8"/>
  <c r="SMR1331" i="8"/>
  <c r="SLZ1331" i="8"/>
  <c r="SLK1331" i="8"/>
  <c r="SLL1331" i="8"/>
  <c r="SKT1331" i="8"/>
  <c r="SKE1331" i="8"/>
  <c r="SKF1331" i="8"/>
  <c r="SJN1331" i="8"/>
  <c r="SIY1331" i="8"/>
  <c r="SIZ1331" i="8"/>
  <c r="SIH1331" i="8"/>
  <c r="SHS1331" i="8"/>
  <c r="SHT1331" i="8"/>
  <c r="SHB1331" i="8"/>
  <c r="SGM1331" i="8"/>
  <c r="SGN1331" i="8"/>
  <c r="SFV1331" i="8"/>
  <c r="SFG1331" i="8"/>
  <c r="SFH1331" i="8"/>
  <c r="SEP1331" i="8"/>
  <c r="SEA1331" i="8"/>
  <c r="SEB1331" i="8"/>
  <c r="SDJ1331" i="8"/>
  <c r="SCU1331" i="8"/>
  <c r="SCV1331" i="8"/>
  <c r="SCD1331" i="8"/>
  <c r="SBO1331" i="8"/>
  <c r="SBP1331" i="8"/>
  <c r="SAX1331" i="8"/>
  <c r="SAI1331" i="8"/>
  <c r="SAJ1331" i="8"/>
  <c r="RZR1331" i="8"/>
  <c r="RZC1331" i="8"/>
  <c r="RZD1331" i="8"/>
  <c r="RYL1331" i="8"/>
  <c r="RXW1331" i="8"/>
  <c r="RXX1331" i="8"/>
  <c r="RXF1331" i="8"/>
  <c r="RWQ1331" i="8"/>
  <c r="RWR1331" i="8"/>
  <c r="RVZ1331" i="8"/>
  <c r="RVK1331" i="8"/>
  <c r="RVL1331" i="8"/>
  <c r="RUT1331" i="8"/>
  <c r="RUE1331" i="8"/>
  <c r="RUF1331" i="8"/>
  <c r="RTN1331" i="8"/>
  <c r="RSY1331" i="8"/>
  <c r="RSZ1331" i="8"/>
  <c r="RSH1331" i="8"/>
  <c r="RRS1331" i="8"/>
  <c r="RRT1331" i="8"/>
  <c r="RRB1331" i="8"/>
  <c r="RQM1331" i="8"/>
  <c r="RQN1331" i="8"/>
  <c r="RPV1331" i="8"/>
  <c r="RPG1331" i="8"/>
  <c r="RPH1331" i="8"/>
  <c r="ROP1331" i="8"/>
  <c r="ROA1331" i="8"/>
  <c r="ROB1331" i="8"/>
  <c r="RNJ1331" i="8"/>
  <c r="RMU1331" i="8"/>
  <c r="RMV1331" i="8"/>
  <c r="RMD1331" i="8"/>
  <c r="RLO1331" i="8"/>
  <c r="RLP1331" i="8"/>
  <c r="RKX1331" i="8"/>
  <c r="RKI1331" i="8"/>
  <c r="RKJ1331" i="8"/>
  <c r="RJR1331" i="8"/>
  <c r="RJC1331" i="8"/>
  <c r="RJD1331" i="8"/>
  <c r="RIL1331" i="8"/>
  <c r="RHW1331" i="8"/>
  <c r="RHX1331" i="8"/>
  <c r="RHF1331" i="8"/>
  <c r="RGQ1331" i="8"/>
  <c r="RGR1331" i="8"/>
  <c r="RFZ1331" i="8"/>
  <c r="RFK1331" i="8"/>
  <c r="RFL1331" i="8"/>
  <c r="RET1331" i="8"/>
  <c r="REE1331" i="8"/>
  <c r="REF1331" i="8"/>
  <c r="RDN1331" i="8"/>
  <c r="RCY1331" i="8"/>
  <c r="RCZ1331" i="8"/>
  <c r="RCH1331" i="8"/>
  <c r="RBS1331" i="8"/>
  <c r="RBT1331" i="8"/>
  <c r="RBB1331" i="8"/>
  <c r="RAM1331" i="8"/>
  <c r="RAN1331" i="8"/>
  <c r="QZV1331" i="8"/>
  <c r="QZG1331" i="8"/>
  <c r="QZH1331" i="8"/>
  <c r="QYP1331" i="8"/>
  <c r="QYA1331" i="8"/>
  <c r="QYB1331" i="8"/>
  <c r="QXJ1331" i="8"/>
  <c r="QWU1331" i="8"/>
  <c r="QWV1331" i="8"/>
  <c r="QWD1331" i="8"/>
  <c r="QVO1331" i="8"/>
  <c r="QVP1331" i="8"/>
  <c r="QUX1331" i="8"/>
  <c r="QUI1331" i="8"/>
  <c r="QUJ1331" i="8"/>
  <c r="QTR1331" i="8"/>
  <c r="QTC1331" i="8"/>
  <c r="QTD1331" i="8"/>
  <c r="QSL1331" i="8"/>
  <c r="QRW1331" i="8"/>
  <c r="QRX1331" i="8"/>
  <c r="QRF1331" i="8"/>
  <c r="QQQ1331" i="8"/>
  <c r="QQR1331" i="8"/>
  <c r="QPZ1331" i="8"/>
  <c r="QPK1331" i="8"/>
  <c r="QPL1331" i="8"/>
  <c r="QOT1331" i="8"/>
  <c r="QOE1331" i="8"/>
  <c r="QOF1331" i="8"/>
  <c r="QNN1331" i="8"/>
  <c r="QMY1331" i="8"/>
  <c r="QMZ1331" i="8"/>
  <c r="QMH1331" i="8"/>
  <c r="QLS1331" i="8"/>
  <c r="QLT1331" i="8"/>
  <c r="QLB1331" i="8"/>
  <c r="QKM1331" i="8"/>
  <c r="QKN1331" i="8"/>
  <c r="QJV1331" i="8"/>
  <c r="QJG1331" i="8"/>
  <c r="QJH1331" i="8"/>
  <c r="QIP1331" i="8"/>
  <c r="QIA1331" i="8"/>
  <c r="QIB1331" i="8"/>
  <c r="QHJ1331" i="8"/>
  <c r="QGU1331" i="8"/>
  <c r="QGV1331" i="8"/>
  <c r="QGD1331" i="8"/>
  <c r="QFO1331" i="8"/>
  <c r="QFP1331" i="8"/>
  <c r="QEX1331" i="8"/>
  <c r="QEI1331" i="8"/>
  <c r="QEJ1331" i="8"/>
  <c r="QDR1331" i="8"/>
  <c r="QDC1331" i="8"/>
  <c r="QDD1331" i="8"/>
  <c r="QCL1331" i="8"/>
  <c r="QBW1331" i="8"/>
  <c r="QBX1331" i="8"/>
  <c r="QBF1331" i="8"/>
  <c r="QAQ1331" i="8"/>
  <c r="QAR1331" i="8"/>
  <c r="PZZ1331" i="8"/>
  <c r="PZK1331" i="8"/>
  <c r="PZL1331" i="8"/>
  <c r="PYT1331" i="8"/>
  <c r="PYE1331" i="8"/>
  <c r="PYF1331" i="8"/>
  <c r="PXN1331" i="8"/>
  <c r="PWY1331" i="8"/>
  <c r="PWZ1331" i="8"/>
  <c r="PWH1331" i="8"/>
  <c r="PVS1331" i="8"/>
  <c r="PVT1331" i="8"/>
  <c r="PVB1331" i="8"/>
  <c r="PUM1331" i="8"/>
  <c r="PUN1331" i="8"/>
  <c r="PTV1331" i="8"/>
  <c r="PTG1331" i="8"/>
  <c r="PTH1331" i="8"/>
  <c r="PSP1331" i="8"/>
  <c r="PSA1331" i="8"/>
  <c r="PSB1331" i="8"/>
  <c r="PRJ1331" i="8"/>
  <c r="PQU1331" i="8"/>
  <c r="PQV1331" i="8"/>
  <c r="PQD1331" i="8"/>
  <c r="PPO1331" i="8"/>
  <c r="PPP1331" i="8"/>
  <c r="POX1331" i="8"/>
  <c r="POI1331" i="8"/>
  <c r="POJ1331" i="8"/>
  <c r="PNR1331" i="8"/>
  <c r="PNC1331" i="8"/>
  <c r="PND1331" i="8"/>
  <c r="PML1331" i="8"/>
  <c r="PLW1331" i="8"/>
  <c r="PLX1331" i="8"/>
  <c r="PLF1331" i="8"/>
  <c r="PKQ1331" i="8"/>
  <c r="PKR1331" i="8"/>
  <c r="PJZ1331" i="8"/>
  <c r="PJK1331" i="8"/>
  <c r="PJL1331" i="8"/>
  <c r="PIT1331" i="8"/>
  <c r="PIE1331" i="8"/>
  <c r="PIF1331" i="8"/>
  <c r="PHN1331" i="8"/>
  <c r="PGY1331" i="8"/>
  <c r="PGZ1331" i="8"/>
  <c r="PGH1331" i="8"/>
  <c r="PFS1331" i="8"/>
  <c r="PFT1331" i="8"/>
  <c r="PFB1331" i="8"/>
  <c r="PEM1331" i="8"/>
  <c r="PEN1331" i="8"/>
  <c r="PDV1331" i="8"/>
  <c r="PDG1331" i="8"/>
  <c r="PDH1331" i="8"/>
  <c r="PCP1331" i="8"/>
  <c r="PCA1331" i="8"/>
  <c r="PCB1331" i="8"/>
  <c r="PBJ1331" i="8"/>
  <c r="PAU1331" i="8"/>
  <c r="PAV1331" i="8"/>
  <c r="PAD1331" i="8"/>
  <c r="OZO1331" i="8"/>
  <c r="OZP1331" i="8"/>
  <c r="OYX1331" i="8"/>
  <c r="OYI1331" i="8"/>
  <c r="OYJ1331" i="8"/>
  <c r="OXR1331" i="8"/>
  <c r="OXC1331" i="8"/>
  <c r="OXD1331" i="8"/>
  <c r="OWL1331" i="8"/>
  <c r="OVW1331" i="8"/>
  <c r="OVX1331" i="8"/>
  <c r="OVF1331" i="8"/>
  <c r="OUQ1331" i="8"/>
  <c r="OUR1331" i="8"/>
  <c r="OTZ1331" i="8"/>
  <c r="OTK1331" i="8"/>
  <c r="OTL1331" i="8"/>
  <c r="OST1331" i="8"/>
  <c r="OSE1331" i="8"/>
  <c r="OSF1331" i="8"/>
  <c r="ORN1331" i="8"/>
  <c r="OQY1331" i="8"/>
  <c r="OQZ1331" i="8"/>
  <c r="OQH1331" i="8"/>
  <c r="OPS1331" i="8"/>
  <c r="OPT1331" i="8"/>
  <c r="OPB1331" i="8"/>
  <c r="OOM1331" i="8"/>
  <c r="OON1331" i="8"/>
  <c r="ONV1331" i="8"/>
  <c r="ONG1331" i="8"/>
  <c r="ONH1331" i="8"/>
  <c r="OMP1331" i="8"/>
  <c r="OMA1331" i="8"/>
  <c r="OMB1331" i="8"/>
  <c r="OLJ1331" i="8"/>
  <c r="OKU1331" i="8"/>
  <c r="OKV1331" i="8"/>
  <c r="OKD1331" i="8"/>
  <c r="OJO1331" i="8"/>
  <c r="OJP1331" i="8"/>
  <c r="OIX1331" i="8"/>
  <c r="OII1331" i="8"/>
  <c r="OIJ1331" i="8"/>
  <c r="OHR1331" i="8"/>
  <c r="OHC1331" i="8"/>
  <c r="OHD1331" i="8"/>
  <c r="OGL1331" i="8"/>
  <c r="OFW1331" i="8"/>
  <c r="OFX1331" i="8"/>
  <c r="OFF1331" i="8"/>
  <c r="OEQ1331" i="8"/>
  <c r="OER1331" i="8"/>
  <c r="ODZ1331" i="8"/>
  <c r="ODK1331" i="8"/>
  <c r="ODL1331" i="8"/>
  <c r="OCT1331" i="8"/>
  <c r="OCE1331" i="8"/>
  <c r="OCF1331" i="8"/>
  <c r="OBN1331" i="8"/>
  <c r="OAY1331" i="8"/>
  <c r="OAZ1331" i="8"/>
  <c r="OAH1331" i="8"/>
  <c r="NZS1331" i="8"/>
  <c r="NZT1331" i="8"/>
  <c r="NZB1331" i="8"/>
  <c r="NYM1331" i="8"/>
  <c r="NYN1331" i="8"/>
  <c r="NXV1331" i="8"/>
  <c r="NXG1331" i="8"/>
  <c r="NXH1331" i="8"/>
  <c r="NWP1331" i="8"/>
  <c r="NWA1331" i="8"/>
  <c r="NWB1331" i="8"/>
  <c r="NVJ1331" i="8"/>
  <c r="NUU1331" i="8"/>
  <c r="NUV1331" i="8"/>
  <c r="NUD1331" i="8"/>
  <c r="NTO1331" i="8"/>
  <c r="NTP1331" i="8"/>
  <c r="NSX1331" i="8"/>
  <c r="NSI1331" i="8"/>
  <c r="NSJ1331" i="8"/>
  <c r="NRR1331" i="8"/>
  <c r="NRC1331" i="8"/>
  <c r="NRD1331" i="8"/>
  <c r="NQL1331" i="8"/>
  <c r="NPW1331" i="8"/>
  <c r="NPX1331" i="8"/>
  <c r="NPF1331" i="8"/>
  <c r="NOQ1331" i="8"/>
  <c r="NOR1331" i="8"/>
  <c r="NNZ1331" i="8"/>
  <c r="NNK1331" i="8"/>
  <c r="NNL1331" i="8"/>
  <c r="NMT1331" i="8"/>
  <c r="NME1331" i="8"/>
  <c r="NMF1331" i="8"/>
  <c r="NLN1331" i="8"/>
  <c r="NKY1331" i="8"/>
  <c r="NKZ1331" i="8"/>
  <c r="NKH1331" i="8"/>
  <c r="NJS1331" i="8"/>
  <c r="NJT1331" i="8"/>
  <c r="NJB1331" i="8"/>
  <c r="NIM1331" i="8"/>
  <c r="NIN1331" i="8"/>
  <c r="NHV1331" i="8"/>
  <c r="NHG1331" i="8"/>
  <c r="NHH1331" i="8"/>
  <c r="NGP1331" i="8"/>
  <c r="NGA1331" i="8"/>
  <c r="NGB1331" i="8"/>
  <c r="NFJ1331" i="8"/>
  <c r="NEU1331" i="8"/>
  <c r="NEV1331" i="8"/>
  <c r="NED1331" i="8"/>
  <c r="NDO1331" i="8"/>
  <c r="NDP1331" i="8"/>
  <c r="NCX1331" i="8"/>
  <c r="NCI1331" i="8"/>
  <c r="NCJ1331" i="8"/>
  <c r="NBR1331" i="8"/>
  <c r="NBC1331" i="8"/>
  <c r="NBD1331" i="8"/>
  <c r="NAL1331" i="8"/>
  <c r="MZW1331" i="8"/>
  <c r="MZX1331" i="8"/>
  <c r="MZF1331" i="8"/>
  <c r="MYQ1331" i="8"/>
  <c r="MYR1331" i="8"/>
  <c r="MXZ1331" i="8"/>
  <c r="MXK1331" i="8"/>
  <c r="MXL1331" i="8"/>
  <c r="MWT1331" i="8"/>
  <c r="MWE1331" i="8"/>
  <c r="MWF1331" i="8"/>
  <c r="MVN1331" i="8"/>
  <c r="MUY1331" i="8"/>
  <c r="MUZ1331" i="8"/>
  <c r="MUH1331" i="8"/>
  <c r="MTS1331" i="8"/>
  <c r="MTT1331" i="8"/>
  <c r="MTB1331" i="8"/>
  <c r="MSM1331" i="8"/>
  <c r="MSN1331" i="8"/>
  <c r="MRV1331" i="8"/>
  <c r="MRG1331" i="8"/>
  <c r="MRH1331" i="8"/>
  <c r="MQP1331" i="8"/>
  <c r="MQA1331" i="8"/>
  <c r="MQB1331" i="8"/>
  <c r="MPJ1331" i="8"/>
  <c r="MOU1331" i="8"/>
  <c r="MOV1331" i="8"/>
  <c r="MOD1331" i="8"/>
  <c r="MNO1331" i="8"/>
  <c r="MNP1331" i="8"/>
  <c r="MMX1331" i="8"/>
  <c r="MMI1331" i="8"/>
  <c r="MMJ1331" i="8"/>
  <c r="MLR1331" i="8"/>
  <c r="MLC1331" i="8"/>
  <c r="MLD1331" i="8"/>
  <c r="MKL1331" i="8"/>
  <c r="MJW1331" i="8"/>
  <c r="MJX1331" i="8"/>
  <c r="MJF1331" i="8"/>
  <c r="MIQ1331" i="8"/>
  <c r="MIR1331" i="8"/>
  <c r="MHZ1331" i="8"/>
  <c r="MHK1331" i="8"/>
  <c r="MHL1331" i="8"/>
  <c r="MGT1331" i="8"/>
  <c r="MGE1331" i="8"/>
  <c r="MGF1331" i="8"/>
  <c r="MFN1331" i="8"/>
  <c r="MEY1331" i="8"/>
  <c r="MEZ1331" i="8"/>
  <c r="MEH1331" i="8"/>
  <c r="MDS1331" i="8"/>
  <c r="MDT1331" i="8"/>
  <c r="MDB1331" i="8"/>
  <c r="MCM1331" i="8"/>
  <c r="MCN1331" i="8"/>
  <c r="MBV1331" i="8"/>
  <c r="MBG1331" i="8"/>
  <c r="MBH1331" i="8"/>
  <c r="MAP1331" i="8"/>
  <c r="MAA1331" i="8"/>
  <c r="MAB1331" i="8"/>
  <c r="LZJ1331" i="8"/>
  <c r="LYU1331" i="8"/>
  <c r="LYV1331" i="8"/>
  <c r="LYD1331" i="8"/>
  <c r="LXO1331" i="8"/>
  <c r="LXP1331" i="8"/>
  <c r="LWX1331" i="8"/>
  <c r="LWI1331" i="8"/>
  <c r="LWJ1331" i="8"/>
  <c r="LVR1331" i="8"/>
  <c r="LVC1331" i="8"/>
  <c r="LVD1331" i="8"/>
  <c r="LUL1331" i="8"/>
  <c r="LTW1331" i="8"/>
  <c r="LTX1331" i="8"/>
  <c r="LTF1331" i="8"/>
  <c r="LSQ1331" i="8"/>
  <c r="LSR1331" i="8"/>
  <c r="LRZ1331" i="8"/>
  <c r="LRK1331" i="8"/>
  <c r="LRL1331" i="8"/>
  <c r="LQT1331" i="8"/>
  <c r="LQE1331" i="8"/>
  <c r="LQF1331" i="8"/>
  <c r="LPN1331" i="8"/>
  <c r="LOY1331" i="8"/>
  <c r="LOZ1331" i="8"/>
  <c r="LOH1331" i="8"/>
  <c r="LNS1331" i="8"/>
  <c r="LNT1331" i="8"/>
  <c r="LNB1331" i="8"/>
  <c r="LMM1331" i="8"/>
  <c r="LMN1331" i="8"/>
  <c r="LLV1331" i="8"/>
  <c r="LLG1331" i="8"/>
  <c r="LLH1331" i="8"/>
  <c r="LKP1331" i="8"/>
  <c r="LKA1331" i="8"/>
  <c r="LKB1331" i="8"/>
  <c r="LJJ1331" i="8"/>
  <c r="LIU1331" i="8"/>
  <c r="LIV1331" i="8"/>
  <c r="LID1331" i="8"/>
  <c r="LHO1331" i="8"/>
  <c r="LHP1331" i="8"/>
  <c r="LGX1331" i="8"/>
  <c r="LGI1331" i="8"/>
  <c r="LGJ1331" i="8"/>
  <c r="LFR1331" i="8"/>
  <c r="LFC1331" i="8"/>
  <c r="LFD1331" i="8"/>
  <c r="LEL1331" i="8"/>
  <c r="LDW1331" i="8"/>
  <c r="LDX1331" i="8"/>
  <c r="LDF1331" i="8"/>
  <c r="LCQ1331" i="8"/>
  <c r="LCR1331" i="8"/>
  <c r="LBZ1331" i="8"/>
  <c r="LBK1331" i="8"/>
  <c r="LBL1331" i="8"/>
  <c r="LAT1331" i="8"/>
  <c r="LAE1331" i="8"/>
  <c r="LAF1331" i="8"/>
  <c r="KZN1331" i="8"/>
  <c r="KYY1331" i="8"/>
  <c r="KYZ1331" i="8"/>
  <c r="KYH1331" i="8"/>
  <c r="KXS1331" i="8"/>
  <c r="KXT1331" i="8"/>
  <c r="KXB1331" i="8"/>
  <c r="KWM1331" i="8"/>
  <c r="KWN1331" i="8"/>
  <c r="KVV1331" i="8"/>
  <c r="KVG1331" i="8"/>
  <c r="KVH1331" i="8"/>
  <c r="KUP1331" i="8"/>
  <c r="KUA1331" i="8"/>
  <c r="KUB1331" i="8"/>
  <c r="KTJ1331" i="8"/>
  <c r="KSU1331" i="8"/>
  <c r="KSV1331" i="8"/>
  <c r="KSD1331" i="8"/>
  <c r="KRO1331" i="8"/>
  <c r="KRP1331" i="8"/>
  <c r="KQX1331" i="8"/>
  <c r="KQI1331" i="8"/>
  <c r="KQJ1331" i="8"/>
  <c r="KPR1331" i="8"/>
  <c r="KPC1331" i="8"/>
  <c r="KPD1331" i="8"/>
  <c r="KOL1331" i="8"/>
  <c r="KNW1331" i="8"/>
  <c r="KNX1331" i="8"/>
  <c r="KNF1331" i="8"/>
  <c r="KMQ1331" i="8"/>
  <c r="KMR1331" i="8"/>
  <c r="KLZ1331" i="8"/>
  <c r="KLK1331" i="8"/>
  <c r="KLL1331" i="8"/>
  <c r="KKT1331" i="8"/>
  <c r="KKE1331" i="8"/>
  <c r="KKF1331" i="8"/>
  <c r="KJN1331" i="8"/>
  <c r="KIY1331" i="8"/>
  <c r="KIZ1331" i="8"/>
  <c r="KIH1331" i="8"/>
  <c r="KHS1331" i="8"/>
  <c r="KHT1331" i="8"/>
  <c r="KHB1331" i="8"/>
  <c r="KGM1331" i="8"/>
  <c r="KGN1331" i="8"/>
  <c r="KFV1331" i="8"/>
  <c r="KFG1331" i="8"/>
  <c r="KFH1331" i="8"/>
  <c r="KEP1331" i="8"/>
  <c r="KEA1331" i="8"/>
  <c r="KEB1331" i="8"/>
  <c r="KDJ1331" i="8"/>
  <c r="KCU1331" i="8"/>
  <c r="KCV1331" i="8"/>
  <c r="KCD1331" i="8"/>
  <c r="KBO1331" i="8"/>
  <c r="KBP1331" i="8"/>
  <c r="KAX1331" i="8"/>
  <c r="KAI1331" i="8"/>
  <c r="KAJ1331" i="8"/>
  <c r="JZR1331" i="8"/>
  <c r="JZC1331" i="8"/>
  <c r="JZD1331" i="8"/>
  <c r="JYL1331" i="8"/>
  <c r="JXW1331" i="8"/>
  <c r="JXX1331" i="8"/>
  <c r="JXF1331" i="8"/>
  <c r="JWQ1331" i="8"/>
  <c r="JWR1331" i="8"/>
  <c r="JVZ1331" i="8"/>
  <c r="JVK1331" i="8"/>
  <c r="JVL1331" i="8"/>
  <c r="JUT1331" i="8"/>
  <c r="JUE1331" i="8"/>
  <c r="JUF1331" i="8"/>
  <c r="JTN1331" i="8"/>
  <c r="JSY1331" i="8"/>
  <c r="JSZ1331" i="8"/>
  <c r="JSH1331" i="8"/>
  <c r="JRS1331" i="8"/>
  <c r="JRT1331" i="8"/>
  <c r="JRB1331" i="8"/>
  <c r="JQM1331" i="8"/>
  <c r="JQN1331" i="8"/>
  <c r="JPV1331" i="8"/>
  <c r="JPG1331" i="8"/>
  <c r="JPH1331" i="8"/>
  <c r="JOP1331" i="8"/>
  <c r="JOA1331" i="8"/>
  <c r="JOB1331" i="8"/>
  <c r="JNJ1331" i="8"/>
  <c r="JMU1331" i="8"/>
  <c r="JMV1331" i="8"/>
  <c r="JMD1331" i="8"/>
  <c r="JLO1331" i="8"/>
  <c r="JLP1331" i="8"/>
  <c r="JKX1331" i="8"/>
  <c r="JKI1331" i="8"/>
  <c r="JKJ1331" i="8"/>
  <c r="JJR1331" i="8"/>
  <c r="JJC1331" i="8"/>
  <c r="JJD1331" i="8"/>
  <c r="JIL1331" i="8"/>
  <c r="JHW1331" i="8"/>
  <c r="JHX1331" i="8"/>
  <c r="JHF1331" i="8"/>
  <c r="JGQ1331" i="8"/>
  <c r="JGR1331" i="8"/>
  <c r="JFZ1331" i="8"/>
  <c r="JFK1331" i="8"/>
  <c r="JFL1331" i="8"/>
  <c r="JET1331" i="8"/>
  <c r="JEE1331" i="8"/>
  <c r="JEF1331" i="8"/>
  <c r="JDN1331" i="8"/>
  <c r="JCY1331" i="8"/>
  <c r="JCZ1331" i="8"/>
  <c r="JCH1331" i="8"/>
  <c r="JBS1331" i="8"/>
  <c r="JBT1331" i="8"/>
  <c r="JBB1331" i="8"/>
  <c r="JAM1331" i="8"/>
  <c r="JAN1331" i="8"/>
  <c r="IZV1331" i="8"/>
  <c r="IZG1331" i="8"/>
  <c r="IZH1331" i="8"/>
  <c r="IYP1331" i="8"/>
  <c r="IYA1331" i="8"/>
  <c r="IYB1331" i="8"/>
  <c r="IXJ1331" i="8"/>
  <c r="IWU1331" i="8"/>
  <c r="IWV1331" i="8"/>
  <c r="IWD1331" i="8"/>
  <c r="IVO1331" i="8"/>
  <c r="IVP1331" i="8"/>
  <c r="IUX1331" i="8"/>
  <c r="IUI1331" i="8"/>
  <c r="IUJ1331" i="8"/>
  <c r="ITR1331" i="8"/>
  <c r="ITC1331" i="8"/>
  <c r="ITD1331" i="8"/>
  <c r="ISL1331" i="8"/>
  <c r="IRW1331" i="8"/>
  <c r="IRX1331" i="8"/>
  <c r="IRF1331" i="8"/>
  <c r="IQQ1331" i="8"/>
  <c r="IQR1331" i="8"/>
  <c r="IPZ1331" i="8"/>
  <c r="IPK1331" i="8"/>
  <c r="IPL1331" i="8"/>
  <c r="IOT1331" i="8"/>
  <c r="IOE1331" i="8"/>
  <c r="IOF1331" i="8"/>
  <c r="INN1331" i="8"/>
  <c r="IMY1331" i="8"/>
  <c r="IMZ1331" i="8"/>
  <c r="IMH1331" i="8"/>
  <c r="ILS1331" i="8"/>
  <c r="ILT1331" i="8"/>
  <c r="ILB1331" i="8"/>
  <c r="IKM1331" i="8"/>
  <c r="IKN1331" i="8"/>
  <c r="IJV1331" i="8"/>
  <c r="IJG1331" i="8"/>
  <c r="IJH1331" i="8"/>
  <c r="IIP1331" i="8"/>
  <c r="IIA1331" i="8"/>
  <c r="IIB1331" i="8"/>
  <c r="IHJ1331" i="8"/>
  <c r="IGU1331" i="8"/>
  <c r="IGV1331" i="8"/>
  <c r="IGD1331" i="8"/>
  <c r="IFO1331" i="8"/>
  <c r="IFP1331" i="8"/>
  <c r="IEX1331" i="8"/>
  <c r="IEI1331" i="8"/>
  <c r="IEJ1331" i="8"/>
  <c r="IDR1331" i="8"/>
  <c r="IDC1331" i="8"/>
  <c r="IDD1331" i="8"/>
  <c r="ICL1331" i="8"/>
  <c r="IBW1331" i="8"/>
  <c r="IBX1331" i="8"/>
  <c r="IBF1331" i="8"/>
  <c r="IAQ1331" i="8"/>
  <c r="IAR1331" i="8"/>
  <c r="HZZ1331" i="8"/>
  <c r="HZK1331" i="8"/>
  <c r="HZL1331" i="8"/>
  <c r="HYT1331" i="8"/>
  <c r="HYE1331" i="8"/>
  <c r="HYF1331" i="8"/>
  <c r="HXN1331" i="8"/>
  <c r="HWY1331" i="8"/>
  <c r="HWZ1331" i="8"/>
  <c r="HWH1331" i="8"/>
  <c r="HVS1331" i="8"/>
  <c r="HVT1331" i="8"/>
  <c r="HVB1331" i="8"/>
  <c r="HUM1331" i="8"/>
  <c r="HUN1331" i="8"/>
  <c r="HTV1331" i="8"/>
  <c r="HTG1331" i="8"/>
  <c r="HTH1331" i="8"/>
  <c r="HSP1331" i="8"/>
  <c r="HSA1331" i="8"/>
  <c r="HSB1331" i="8"/>
  <c r="HRJ1331" i="8"/>
  <c r="HQU1331" i="8"/>
  <c r="HQV1331" i="8"/>
  <c r="HQD1331" i="8"/>
  <c r="HPO1331" i="8"/>
  <c r="HPP1331" i="8"/>
  <c r="HOX1331" i="8"/>
  <c r="HOI1331" i="8"/>
  <c r="HOJ1331" i="8"/>
  <c r="HNR1331" i="8"/>
  <c r="HNC1331" i="8"/>
  <c r="HND1331" i="8"/>
  <c r="HML1331" i="8"/>
  <c r="HLW1331" i="8"/>
  <c r="HLX1331" i="8"/>
  <c r="HLF1331" i="8"/>
  <c r="HKQ1331" i="8"/>
  <c r="HKR1331" i="8"/>
  <c r="HJZ1331" i="8"/>
  <c r="HJK1331" i="8"/>
  <c r="HJL1331" i="8"/>
  <c r="HIT1331" i="8"/>
  <c r="HIE1331" i="8"/>
  <c r="HIF1331" i="8"/>
  <c r="HHN1331" i="8"/>
  <c r="HGY1331" i="8"/>
  <c r="HGZ1331" i="8"/>
  <c r="HGH1331" i="8"/>
  <c r="HFS1331" i="8"/>
  <c r="HFT1331" i="8"/>
  <c r="HFB1331" i="8"/>
  <c r="HEM1331" i="8"/>
  <c r="HEN1331" i="8"/>
  <c r="HDV1331" i="8"/>
  <c r="HDG1331" i="8"/>
  <c r="HDH1331" i="8"/>
  <c r="HCP1331" i="8"/>
  <c r="HCA1331" i="8"/>
  <c r="HCB1331" i="8"/>
  <c r="HBJ1331" i="8"/>
  <c r="HAU1331" i="8"/>
  <c r="HAV1331" i="8"/>
  <c r="HAD1331" i="8"/>
  <c r="GZO1331" i="8"/>
  <c r="GZP1331" i="8"/>
  <c r="GYX1331" i="8"/>
  <c r="GYI1331" i="8"/>
  <c r="GYJ1331" i="8"/>
  <c r="GXR1331" i="8"/>
  <c r="GXC1331" i="8"/>
  <c r="GXD1331" i="8"/>
  <c r="GWL1331" i="8"/>
  <c r="GVW1331" i="8"/>
  <c r="GVX1331" i="8"/>
  <c r="GVF1331" i="8"/>
  <c r="GUQ1331" i="8"/>
  <c r="GUR1331" i="8"/>
  <c r="GTZ1331" i="8"/>
  <c r="GTK1331" i="8"/>
  <c r="GTL1331" i="8"/>
  <c r="GST1331" i="8"/>
  <c r="GSE1331" i="8"/>
  <c r="GSF1331" i="8"/>
  <c r="GRN1331" i="8"/>
  <c r="GQY1331" i="8"/>
  <c r="GQZ1331" i="8"/>
  <c r="GQH1331" i="8"/>
  <c r="GPS1331" i="8"/>
  <c r="GPT1331" i="8"/>
  <c r="GPB1331" i="8"/>
  <c r="GOM1331" i="8"/>
  <c r="GON1331" i="8"/>
  <c r="GNV1331" i="8"/>
  <c r="GNG1331" i="8"/>
  <c r="GNH1331" i="8"/>
  <c r="GMP1331" i="8"/>
  <c r="GMA1331" i="8"/>
  <c r="GMB1331" i="8"/>
  <c r="GLJ1331" i="8"/>
  <c r="GKU1331" i="8"/>
  <c r="GKV1331" i="8"/>
  <c r="GKD1331" i="8"/>
  <c r="GJO1331" i="8"/>
  <c r="GJP1331" i="8"/>
  <c r="GIX1331" i="8"/>
  <c r="GII1331" i="8"/>
  <c r="GIJ1331" i="8"/>
  <c r="GHR1331" i="8"/>
  <c r="GHC1331" i="8"/>
  <c r="GHD1331" i="8"/>
  <c r="GGL1331" i="8"/>
  <c r="GFW1331" i="8"/>
  <c r="GFX1331" i="8"/>
  <c r="GFF1331" i="8"/>
  <c r="GEQ1331" i="8"/>
  <c r="GER1331" i="8"/>
  <c r="GDZ1331" i="8"/>
  <c r="GDK1331" i="8"/>
  <c r="GDL1331" i="8"/>
  <c r="GCT1331" i="8"/>
  <c r="GCE1331" i="8"/>
  <c r="GCF1331" i="8"/>
  <c r="GBN1331" i="8"/>
  <c r="GAY1331" i="8"/>
  <c r="GAZ1331" i="8"/>
  <c r="GAH1331" i="8"/>
  <c r="FZS1331" i="8"/>
  <c r="FZT1331" i="8"/>
  <c r="FZB1331" i="8"/>
  <c r="FYM1331" i="8"/>
  <c r="FYN1331" i="8"/>
  <c r="FXV1331" i="8"/>
  <c r="FXG1331" i="8"/>
  <c r="FXH1331" i="8"/>
  <c r="FWP1331" i="8"/>
  <c r="FWA1331" i="8"/>
  <c r="FWB1331" i="8"/>
  <c r="FVJ1331" i="8"/>
  <c r="FUU1331" i="8"/>
  <c r="FUV1331" i="8"/>
  <c r="FUD1331" i="8"/>
  <c r="FTO1331" i="8"/>
  <c r="FTP1331" i="8"/>
  <c r="FSX1331" i="8"/>
  <c r="FSI1331" i="8"/>
  <c r="FSJ1331" i="8"/>
  <c r="FRR1331" i="8"/>
  <c r="FRC1331" i="8"/>
  <c r="FRD1331" i="8"/>
  <c r="FQL1331" i="8"/>
  <c r="FPW1331" i="8"/>
  <c r="FPX1331" i="8"/>
  <c r="FPF1331" i="8"/>
  <c r="FOQ1331" i="8"/>
  <c r="FOR1331" i="8"/>
  <c r="FNZ1331" i="8"/>
  <c r="FNK1331" i="8"/>
  <c r="FNL1331" i="8"/>
  <c r="FMT1331" i="8"/>
  <c r="FME1331" i="8"/>
  <c r="FMF1331" i="8"/>
  <c r="FLN1331" i="8"/>
  <c r="FKY1331" i="8"/>
  <c r="FKZ1331" i="8"/>
  <c r="FKH1331" i="8"/>
  <c r="FIM1331" i="8"/>
  <c r="FIN1331" i="8"/>
  <c r="FHV1331" i="8"/>
  <c r="FGA1331" i="8"/>
  <c r="FGB1331" i="8"/>
  <c r="FFJ1331" i="8"/>
  <c r="FDO1331" i="8"/>
  <c r="FDP1331" i="8"/>
  <c r="FCX1331" i="8"/>
  <c r="FBC1331" i="8"/>
  <c r="FBD1331" i="8"/>
  <c r="FAL1331" i="8"/>
  <c r="EYQ1331" i="8"/>
  <c r="EYR1331" i="8"/>
  <c r="EXZ1331" i="8"/>
  <c r="EWE1331" i="8"/>
  <c r="EWF1331" i="8"/>
  <c r="EVN1331" i="8"/>
  <c r="ETS1331" i="8"/>
  <c r="ETT1331" i="8"/>
  <c r="ETB1331" i="8"/>
  <c r="ERG1331" i="8"/>
  <c r="ERH1331" i="8"/>
  <c r="EQP1331" i="8"/>
  <c r="EOU1331" i="8"/>
  <c r="EOV1331" i="8"/>
  <c r="EOD1331" i="8"/>
  <c r="EMI1331" i="8"/>
  <c r="EMJ1331" i="8"/>
  <c r="ELR1331" i="8"/>
  <c r="EJW1331" i="8"/>
  <c r="EJX1331" i="8"/>
  <c r="EJF1331" i="8"/>
  <c r="EHK1331" i="8"/>
  <c r="EHL1331" i="8"/>
  <c r="EGT1331" i="8"/>
  <c r="EEY1331" i="8"/>
  <c r="EEZ1331" i="8"/>
  <c r="EEH1331" i="8"/>
  <c r="ECM1331" i="8"/>
  <c r="ECN1331" i="8"/>
  <c r="EBV1331" i="8"/>
  <c r="EAA1331" i="8"/>
  <c r="EAB1331" i="8"/>
  <c r="DZJ1331" i="8"/>
  <c r="DXO1331" i="8"/>
  <c r="DXP1331" i="8"/>
  <c r="DWX1331" i="8"/>
  <c r="DVC1331" i="8"/>
  <c r="DVD1331" i="8"/>
  <c r="DUL1331" i="8"/>
  <c r="DSQ1331" i="8"/>
  <c r="DSR1331" i="8"/>
  <c r="DRZ1331" i="8"/>
  <c r="DQE1331" i="8"/>
  <c r="DQF1331" i="8"/>
  <c r="DPN1331" i="8"/>
  <c r="DNS1331" i="8"/>
  <c r="DNT1331" i="8"/>
  <c r="DNB1331" i="8"/>
  <c r="DLG1331" i="8"/>
  <c r="DLH1331" i="8"/>
  <c r="DKP1331" i="8"/>
  <c r="DIU1331" i="8"/>
  <c r="DIV1331" i="8"/>
  <c r="DID1331" i="8"/>
  <c r="DGI1331" i="8"/>
  <c r="DGJ1331" i="8"/>
  <c r="DFR1331" i="8"/>
  <c r="DDW1331" i="8"/>
  <c r="DDX1331" i="8"/>
  <c r="DDF1331" i="8"/>
  <c r="DBK1331" i="8"/>
  <c r="DBL1331" i="8"/>
  <c r="DAT1331" i="8"/>
  <c r="CYY1331" i="8"/>
  <c r="CYZ1331" i="8"/>
  <c r="CYH1331" i="8"/>
  <c r="CXB1331" i="8"/>
  <c r="CVV1331" i="8"/>
  <c r="CUP1331" i="8"/>
  <c r="CTJ1331" i="8"/>
  <c r="CSD1331" i="8"/>
  <c r="CQX1331" i="8"/>
  <c r="CPR1331" i="8"/>
  <c r="COL1331" i="8"/>
  <c r="CNF1331" i="8"/>
  <c r="CLZ1331" i="8"/>
  <c r="CKT1331" i="8"/>
  <c r="CJN1331" i="8"/>
  <c r="CIH1331" i="8"/>
  <c r="CHB1331" i="8"/>
  <c r="CFV1331" i="8"/>
  <c r="CEP1331" i="8"/>
  <c r="CDJ1331" i="8"/>
  <c r="CCD1331" i="8"/>
  <c r="CAX1331" i="8"/>
  <c r="BZR1331" i="8"/>
  <c r="BYL1331" i="8"/>
  <c r="BXF1331" i="8"/>
  <c r="BVZ1331" i="8"/>
  <c r="BUT1331" i="8"/>
  <c r="BTN1331" i="8"/>
  <c r="BSH1331" i="8"/>
  <c r="BRB1331" i="8"/>
  <c r="BPV1331" i="8"/>
  <c r="BOP1331" i="8"/>
  <c r="BNJ1331" i="8"/>
  <c r="BMD1331" i="8"/>
  <c r="BKX1331" i="8"/>
  <c r="BJR1331" i="8"/>
  <c r="BIL1331" i="8"/>
  <c r="BHF1331" i="8"/>
  <c r="BFZ1331" i="8"/>
  <c r="BET1331" i="8"/>
  <c r="BDN1331" i="8"/>
  <c r="BCH1331" i="8"/>
  <c r="BBB1331" i="8"/>
  <c r="AZV1331" i="8"/>
  <c r="AYP1331" i="8"/>
  <c r="AXJ1331" i="8"/>
  <c r="AWD1331" i="8"/>
  <c r="AUX1331" i="8"/>
  <c r="ATR1331" i="8"/>
  <c r="ASL1331" i="8"/>
  <c r="ARF1331" i="8"/>
  <c r="APZ1331" i="8"/>
  <c r="AOT1331" i="8"/>
  <c r="ANN1331" i="8"/>
  <c r="AMH1331" i="8"/>
  <c r="ALB1331" i="8"/>
  <c r="AJV1331" i="8"/>
  <c r="AIP1331" i="8"/>
  <c r="AHJ1331" i="8"/>
  <c r="AGD1331" i="8"/>
  <c r="AEX1331" i="8"/>
  <c r="ADR1331" i="8"/>
  <c r="ACL1331" i="8"/>
  <c r="ABF1331" i="8"/>
  <c r="ZZ1331" i="8"/>
  <c r="YT1331" i="8"/>
  <c r="XN1331" i="8"/>
  <c r="WH1331" i="8"/>
  <c r="VB1331" i="8"/>
  <c r="TV1331" i="8"/>
  <c r="SP1331" i="8"/>
  <c r="RJ1331" i="8"/>
  <c r="QD1331" i="8"/>
  <c r="OX1331" i="8"/>
  <c r="NR1331" i="8"/>
  <c r="ML1331" i="8"/>
  <c r="LF1331" i="8"/>
  <c r="JZ1331" i="8"/>
  <c r="IT1331" i="8"/>
  <c r="HN1331" i="8"/>
  <c r="GH1331" i="8"/>
  <c r="FB1331" i="8"/>
  <c r="DV1331" i="8"/>
  <c r="CP1331" i="8"/>
  <c r="BJ1331" i="8"/>
  <c r="AD1331" i="8"/>
  <c r="FKD1331" i="8"/>
  <c r="FJL1342" i="8"/>
  <c r="FIW1339" i="8"/>
  <c r="FIW1336" i="8"/>
  <c r="FIY1336" i="8" s="1"/>
  <c r="FIY1342" i="8" s="1"/>
  <c r="FHR1331" i="8"/>
  <c r="FGZ1342" i="8"/>
  <c r="FGK1339" i="8"/>
  <c r="FGK1336" i="8"/>
  <c r="FGM1336" i="8" s="1"/>
  <c r="FGM1342" i="8" s="1"/>
  <c r="FFF1331" i="8"/>
  <c r="FEN1342" i="8"/>
  <c r="FDY1339" i="8"/>
  <c r="FDY1336" i="8"/>
  <c r="FEA1336" i="8" s="1"/>
  <c r="FEA1342" i="8" s="1"/>
  <c r="FCT1331" i="8"/>
  <c r="FCB1342" i="8"/>
  <c r="FBM1339" i="8"/>
  <c r="FBM1336" i="8"/>
  <c r="FBO1336" i="8" s="1"/>
  <c r="FBO1342" i="8" s="1"/>
  <c r="FAH1331" i="8"/>
  <c r="EZP1342" i="8"/>
  <c r="EZA1339" i="8"/>
  <c r="EZA1336" i="8"/>
  <c r="EZC1336" i="8" s="1"/>
  <c r="EZC1342" i="8" s="1"/>
  <c r="EXV1331" i="8"/>
  <c r="EXD1342" i="8"/>
  <c r="EWO1339" i="8"/>
  <c r="EWO1336" i="8"/>
  <c r="EWQ1336" i="8" s="1"/>
  <c r="EWQ1342" i="8" s="1"/>
  <c r="EVJ1331" i="8"/>
  <c r="EUR1342" i="8"/>
  <c r="EUC1339" i="8"/>
  <c r="EUC1336" i="8"/>
  <c r="EUE1336" i="8" s="1"/>
  <c r="EUE1342" i="8" s="1"/>
  <c r="ESX1331" i="8"/>
  <c r="ESF1342" i="8"/>
  <c r="ERQ1339" i="8"/>
  <c r="ERQ1336" i="8"/>
  <c r="ERS1336" i="8" s="1"/>
  <c r="ERS1342" i="8" s="1"/>
  <c r="EQL1331" i="8"/>
  <c r="EPT1342" i="8"/>
  <c r="EPE1339" i="8"/>
  <c r="EPE1336" i="8"/>
  <c r="EPG1336" i="8" s="1"/>
  <c r="EPG1342" i="8" s="1"/>
  <c r="ENZ1331" i="8"/>
  <c r="ENH1342" i="8"/>
  <c r="EMS1339" i="8"/>
  <c r="EMS1336" i="8"/>
  <c r="EMU1336" i="8" s="1"/>
  <c r="EMU1342" i="8" s="1"/>
  <c r="ELN1331" i="8"/>
  <c r="EKV1342" i="8"/>
  <c r="EKG1339" i="8"/>
  <c r="EKG1336" i="8"/>
  <c r="EKI1336" i="8" s="1"/>
  <c r="EKI1342" i="8" s="1"/>
  <c r="EJB1331" i="8"/>
  <c r="EIJ1342" i="8"/>
  <c r="EHU1339" i="8"/>
  <c r="EHU1336" i="8"/>
  <c r="EHW1336" i="8" s="1"/>
  <c r="EHW1342" i="8" s="1"/>
  <c r="EGP1331" i="8"/>
  <c r="EFX1342" i="8"/>
  <c r="EFI1339" i="8"/>
  <c r="EFI1336" i="8"/>
  <c r="EFK1336" i="8" s="1"/>
  <c r="EFK1342" i="8" s="1"/>
  <c r="EED1331" i="8"/>
  <c r="EDL1342" i="8"/>
  <c r="ECW1339" i="8"/>
  <c r="ECW1336" i="8"/>
  <c r="ECY1336" i="8" s="1"/>
  <c r="ECY1342" i="8" s="1"/>
  <c r="EBR1331" i="8"/>
  <c r="EAZ1342" i="8"/>
  <c r="EAK1339" i="8"/>
  <c r="EAK1336" i="8"/>
  <c r="EAM1336" i="8" s="1"/>
  <c r="EAM1342" i="8" s="1"/>
  <c r="DZF1331" i="8"/>
  <c r="DYN1342" i="8"/>
  <c r="DXY1339" i="8"/>
  <c r="DXY1336" i="8"/>
  <c r="DYA1336" i="8" s="1"/>
  <c r="DYA1342" i="8" s="1"/>
  <c r="DWT1331" i="8"/>
  <c r="DWB1342" i="8"/>
  <c r="DVM1339" i="8"/>
  <c r="DVM1336" i="8"/>
  <c r="DVO1336" i="8" s="1"/>
  <c r="DVO1342" i="8" s="1"/>
  <c r="DUH1331" i="8"/>
  <c r="DTP1342" i="8"/>
  <c r="DTS1336" i="8"/>
  <c r="DTS1342" i="8" s="1"/>
  <c r="DTA1339" i="8"/>
  <c r="DTA1336" i="8"/>
  <c r="DTC1336" i="8" s="1"/>
  <c r="DTC1342" i="8" s="1"/>
  <c r="DRV1331" i="8"/>
  <c r="DRD1342" i="8"/>
  <c r="DQO1339" i="8"/>
  <c r="DQO1336" i="8"/>
  <c r="DQQ1336" i="8" s="1"/>
  <c r="DQQ1342" i="8" s="1"/>
  <c r="DPJ1331" i="8"/>
  <c r="DOR1342" i="8"/>
  <c r="DOC1339" i="8"/>
  <c r="DOC1336" i="8"/>
  <c r="DOE1336" i="8" s="1"/>
  <c r="DOE1342" i="8" s="1"/>
  <c r="DMX1331" i="8"/>
  <c r="DMF1342" i="8"/>
  <c r="DLQ1339" i="8"/>
  <c r="DLQ1336" i="8"/>
  <c r="DLS1336" i="8" s="1"/>
  <c r="DLS1342" i="8" s="1"/>
  <c r="DKL1331" i="8"/>
  <c r="DJT1342" i="8"/>
  <c r="DJW1336" i="8"/>
  <c r="DJW1342" i="8" s="1"/>
  <c r="DJE1339" i="8"/>
  <c r="DJE1336" i="8"/>
  <c r="DJG1336" i="8" s="1"/>
  <c r="DJG1342" i="8" s="1"/>
  <c r="DHZ1331" i="8"/>
  <c r="DHH1342" i="8"/>
  <c r="DGS1339" i="8"/>
  <c r="DGS1336" i="8"/>
  <c r="DGU1336" i="8" s="1"/>
  <c r="DGU1342" i="8" s="1"/>
  <c r="DFN1331" i="8"/>
  <c r="DEV1342" i="8"/>
  <c r="DEG1339" i="8"/>
  <c r="DEG1336" i="8"/>
  <c r="DEI1336" i="8" s="1"/>
  <c r="DEI1342" i="8" s="1"/>
  <c r="DDB1331" i="8"/>
  <c r="DCJ1342" i="8"/>
  <c r="DBU1339" i="8"/>
  <c r="DBU1336" i="8"/>
  <c r="DBW1336" i="8" s="1"/>
  <c r="DBW1342" i="8" s="1"/>
  <c r="DAP1331" i="8"/>
  <c r="CZX1342" i="8"/>
  <c r="DAA1336" i="8"/>
  <c r="DAA1342" i="8" s="1"/>
  <c r="CZI1339" i="8"/>
  <c r="CZI1336" i="8"/>
  <c r="CZK1336" i="8" s="1"/>
  <c r="CZK1342" i="8" s="1"/>
  <c r="CXM1339" i="8"/>
  <c r="CXM1336" i="8"/>
  <c r="CWG1339" i="8"/>
  <c r="CWG1336" i="8"/>
  <c r="CVA1339" i="8"/>
  <c r="CVA1336" i="8"/>
  <c r="CTU1339" i="8"/>
  <c r="CTU1336" i="8"/>
  <c r="CSO1339" i="8"/>
  <c r="CSO1336" i="8"/>
  <c r="CRI1339" i="8"/>
  <c r="CRI1336" i="8"/>
  <c r="CQC1339" i="8"/>
  <c r="CQC1336" i="8"/>
  <c r="COW1339" i="8"/>
  <c r="COW1336" i="8"/>
  <c r="CNQ1339" i="8"/>
  <c r="CNQ1336" i="8"/>
  <c r="CMK1339" i="8"/>
  <c r="CMK1336" i="8"/>
  <c r="CLE1339" i="8"/>
  <c r="CLE1336" i="8"/>
  <c r="CJY1339" i="8"/>
  <c r="CJY1336" i="8"/>
  <c r="CIS1339" i="8"/>
  <c r="CIS1336" i="8"/>
  <c r="CHM1339" i="8"/>
  <c r="CHM1336" i="8"/>
  <c r="CGG1339" i="8"/>
  <c r="CGG1336" i="8"/>
  <c r="CFA1339" i="8"/>
  <c r="CFA1336" i="8"/>
  <c r="CDU1339" i="8"/>
  <c r="CDU1336" i="8"/>
  <c r="CCO1339" i="8"/>
  <c r="CCO1336" i="8"/>
  <c r="CBI1339" i="8"/>
  <c r="CBI1336" i="8"/>
  <c r="CAC1339" i="8"/>
  <c r="CAC1336" i="8"/>
  <c r="BYW1339" i="8"/>
  <c r="BYW1336" i="8"/>
  <c r="BXQ1339" i="8"/>
  <c r="BXQ1336" i="8"/>
  <c r="BWK1339" i="8"/>
  <c r="BWK1336" i="8"/>
  <c r="BVE1339" i="8"/>
  <c r="BVE1336" i="8"/>
  <c r="BTY1339" i="8"/>
  <c r="BTY1336" i="8"/>
  <c r="BSS1339" i="8"/>
  <c r="BSS1336" i="8"/>
  <c r="BRM1339" i="8"/>
  <c r="BRM1336" i="8"/>
  <c r="BQG1339" i="8"/>
  <c r="BQG1336" i="8"/>
  <c r="BPA1339" i="8"/>
  <c r="BPA1336" i="8"/>
  <c r="BNU1339" i="8"/>
  <c r="BNU1336" i="8"/>
  <c r="BMO1339" i="8"/>
  <c r="BMO1336" i="8"/>
  <c r="BLI1339" i="8"/>
  <c r="BLI1336" i="8"/>
  <c r="BKC1339" i="8"/>
  <c r="BKC1336" i="8"/>
  <c r="BIW1339" i="8"/>
  <c r="BIW1336" i="8"/>
  <c r="BHQ1339" i="8"/>
  <c r="BHQ1336" i="8"/>
  <c r="BGK1339" i="8"/>
  <c r="BGK1336" i="8"/>
  <c r="BFE1339" i="8"/>
  <c r="BFE1336" i="8"/>
  <c r="BDY1339" i="8"/>
  <c r="BDY1336" i="8"/>
  <c r="BCS1339" i="8"/>
  <c r="BCS1336" i="8"/>
  <c r="BBM1339" i="8"/>
  <c r="BBM1336" i="8"/>
  <c r="BAG1339" i="8"/>
  <c r="BAG1336" i="8"/>
  <c r="AZA1339" i="8"/>
  <c r="AZA1336" i="8"/>
  <c r="AXU1339" i="8"/>
  <c r="AXU1336" i="8"/>
  <c r="AWO1339" i="8"/>
  <c r="AWO1336" i="8"/>
  <c r="AVI1339" i="8"/>
  <c r="AVI1336" i="8"/>
  <c r="AUC1339" i="8"/>
  <c r="AUC1336" i="8"/>
  <c r="ASW1339" i="8"/>
  <c r="ASW1336" i="8"/>
  <c r="ARQ1339" i="8"/>
  <c r="ARQ1336" i="8"/>
  <c r="AQK1339" i="8"/>
  <c r="AQK1336" i="8"/>
  <c r="APE1339" i="8"/>
  <c r="APE1336" i="8"/>
  <c r="ANY1339" i="8"/>
  <c r="ANY1336" i="8"/>
  <c r="AMS1339" i="8"/>
  <c r="AMS1336" i="8"/>
  <c r="ALM1339" i="8"/>
  <c r="ALM1336" i="8"/>
  <c r="AKG1339" i="8"/>
  <c r="AKG1336" i="8"/>
  <c r="AJA1339" i="8"/>
  <c r="AJA1336" i="8"/>
  <c r="AHU1339" i="8"/>
  <c r="AHU1336" i="8"/>
  <c r="AGO1339" i="8"/>
  <c r="AGO1336" i="8"/>
  <c r="AFI1339" i="8"/>
  <c r="AFI1336" i="8"/>
  <c r="AEC1339" i="8"/>
  <c r="AEC1336" i="8"/>
  <c r="ACW1339" i="8"/>
  <c r="ACW1336" i="8"/>
  <c r="ABQ1339" i="8"/>
  <c r="ABQ1336" i="8"/>
  <c r="AAK1339" i="8"/>
  <c r="AAK1336" i="8"/>
  <c r="ZE1339" i="8"/>
  <c r="ZE1336" i="8"/>
  <c r="XY1339" i="8"/>
  <c r="XY1336" i="8"/>
  <c r="WS1339" i="8"/>
  <c r="WS1336" i="8"/>
  <c r="VM1339" i="8"/>
  <c r="VM1336" i="8"/>
  <c r="UG1339" i="8"/>
  <c r="UG1336" i="8"/>
  <c r="TA1339" i="8"/>
  <c r="TA1336" i="8"/>
  <c r="RU1339" i="8"/>
  <c r="RU1336" i="8"/>
  <c r="QO1339" i="8"/>
  <c r="QO1336" i="8"/>
  <c r="PI1339" i="8"/>
  <c r="PI1336" i="8"/>
  <c r="OC1339" i="8"/>
  <c r="OC1336" i="8"/>
  <c r="MW1339" i="8"/>
  <c r="MW1336" i="8"/>
  <c r="LQ1339" i="8"/>
  <c r="LQ1336" i="8"/>
  <c r="KK1339" i="8"/>
  <c r="KK1336" i="8"/>
  <c r="JE1339" i="8"/>
  <c r="JE1336" i="8"/>
  <c r="HY1339" i="8"/>
  <c r="HY1336" i="8"/>
  <c r="GS1339" i="8"/>
  <c r="GS1336" i="8"/>
  <c r="FM1339" i="8"/>
  <c r="FM1336" i="8"/>
  <c r="EG1339" i="8"/>
  <c r="EG1336" i="8"/>
  <c r="DA1339" i="8"/>
  <c r="DA1336" i="8"/>
  <c r="BU1339" i="8"/>
  <c r="BU1336" i="8"/>
  <c r="AO1339" i="8"/>
  <c r="AO1336" i="8"/>
  <c r="I1339" i="8"/>
  <c r="I1336" i="8"/>
  <c r="AON1339" i="8"/>
  <c r="AON1336" i="8"/>
  <c r="ANH1339" i="8"/>
  <c r="ANH1336" i="8"/>
  <c r="AMB1339" i="8"/>
  <c r="AMB1336" i="8"/>
  <c r="AKV1339" i="8"/>
  <c r="AKV1336" i="8"/>
  <c r="AJP1339" i="8"/>
  <c r="AJP1336" i="8"/>
  <c r="AIJ1339" i="8"/>
  <c r="AIJ1336" i="8"/>
  <c r="AHD1339" i="8"/>
  <c r="AHD1336" i="8"/>
  <c r="AFX1339" i="8"/>
  <c r="AFX1336" i="8"/>
  <c r="AER1339" i="8"/>
  <c r="AER1336" i="8"/>
  <c r="ADL1339" i="8"/>
  <c r="ADL1336" i="8"/>
  <c r="ACF1339" i="8"/>
  <c r="ACF1336" i="8"/>
  <c r="AAZ1339" i="8"/>
  <c r="AAZ1336" i="8"/>
  <c r="ZT1339" i="8"/>
  <c r="ZT1336" i="8"/>
  <c r="YN1339" i="8"/>
  <c r="YN1336" i="8"/>
  <c r="XH1339" i="8"/>
  <c r="XH1336" i="8"/>
  <c r="WB1339" i="8"/>
  <c r="WB1336" i="8"/>
  <c r="UV1339" i="8"/>
  <c r="UV1336" i="8"/>
  <c r="TP1339" i="8"/>
  <c r="TP1336" i="8"/>
  <c r="SJ1339" i="8"/>
  <c r="SJ1336" i="8"/>
  <c r="RD1339" i="8"/>
  <c r="RD1336" i="8"/>
  <c r="PX1339" i="8"/>
  <c r="PX1336" i="8"/>
  <c r="OR1339" i="8"/>
  <c r="OR1336" i="8"/>
  <c r="NL1339" i="8"/>
  <c r="NL1336" i="8"/>
  <c r="MF1339" i="8"/>
  <c r="MF1336" i="8"/>
  <c r="KZ1339" i="8"/>
  <c r="KZ1336" i="8"/>
  <c r="JT1339" i="8"/>
  <c r="JT1336" i="8"/>
  <c r="IN1339" i="8"/>
  <c r="IN1336" i="8"/>
  <c r="HH1339" i="8"/>
  <c r="HH1336" i="8"/>
  <c r="GB1339" i="8"/>
  <c r="GB1336" i="8"/>
  <c r="EV1339" i="8"/>
  <c r="EV1336" i="8"/>
  <c r="DP1339" i="8"/>
  <c r="DP1336" i="8"/>
  <c r="CJ1339" i="8"/>
  <c r="CJ1336" i="8"/>
  <c r="BD1339" i="8"/>
  <c r="BD1336" i="8"/>
  <c r="X1339" i="8"/>
  <c r="X1336" i="8"/>
  <c r="XEV1342" i="8"/>
  <c r="XEY1336" i="8"/>
  <c r="XEY1342" i="8" s="1"/>
  <c r="XEF1342" i="8"/>
  <c r="XEI1336" i="8"/>
  <c r="XEI1342" i="8" s="1"/>
  <c r="XDP1342" i="8"/>
  <c r="XDS1336" i="8"/>
  <c r="XDS1342" i="8" s="1"/>
  <c r="XCZ1342" i="8"/>
  <c r="XDC1336" i="8"/>
  <c r="XDC1342" i="8" s="1"/>
  <c r="XCJ1342" i="8"/>
  <c r="XCM1336" i="8"/>
  <c r="XCM1342" i="8" s="1"/>
  <c r="XBT1342" i="8"/>
  <c r="XBW1336" i="8"/>
  <c r="XBW1342" i="8" s="1"/>
  <c r="XBD1342" i="8"/>
  <c r="XBG1336" i="8"/>
  <c r="XBG1342" i="8" s="1"/>
  <c r="XAN1342" i="8"/>
  <c r="XAQ1336" i="8"/>
  <c r="XAQ1342" i="8" s="1"/>
  <c r="WZX1342" i="8"/>
  <c r="XAA1336" i="8"/>
  <c r="XAA1342" i="8" s="1"/>
  <c r="WZH1342" i="8"/>
  <c r="WZK1336" i="8"/>
  <c r="WZK1342" i="8" s="1"/>
  <c r="WYR1342" i="8"/>
  <c r="WYU1336" i="8"/>
  <c r="WYU1342" i="8" s="1"/>
  <c r="WYB1342" i="8"/>
  <c r="WYE1336" i="8"/>
  <c r="WYE1342" i="8" s="1"/>
  <c r="WXL1342" i="8"/>
  <c r="WXO1336" i="8"/>
  <c r="WXO1342" i="8" s="1"/>
  <c r="WWV1342" i="8"/>
  <c r="WWY1336" i="8"/>
  <c r="WWY1342" i="8" s="1"/>
  <c r="WWF1342" i="8"/>
  <c r="WWI1336" i="8"/>
  <c r="WWI1342" i="8" s="1"/>
  <c r="WVP1342" i="8"/>
  <c r="WVS1336" i="8"/>
  <c r="WVS1342" i="8" s="1"/>
  <c r="WUZ1342" i="8"/>
  <c r="WVC1336" i="8"/>
  <c r="WVC1342" i="8" s="1"/>
  <c r="WUJ1342" i="8"/>
  <c r="WUM1336" i="8"/>
  <c r="WUM1342" i="8" s="1"/>
  <c r="WTT1342" i="8"/>
  <c r="WTW1336" i="8"/>
  <c r="WTW1342" i="8" s="1"/>
  <c r="WTD1342" i="8"/>
  <c r="WTG1336" i="8"/>
  <c r="WTG1342" i="8" s="1"/>
  <c r="WSN1342" i="8"/>
  <c r="WSQ1336" i="8"/>
  <c r="WSQ1342" i="8" s="1"/>
  <c r="WRX1342" i="8"/>
  <c r="WSA1336" i="8"/>
  <c r="WSA1342" i="8" s="1"/>
  <c r="WRH1342" i="8"/>
  <c r="WRK1336" i="8"/>
  <c r="WRK1342" i="8" s="1"/>
  <c r="WQR1342" i="8"/>
  <c r="WQU1336" i="8"/>
  <c r="WQU1342" i="8" s="1"/>
  <c r="WQB1342" i="8"/>
  <c r="WQE1336" i="8"/>
  <c r="WQE1342" i="8" s="1"/>
  <c r="WPL1342" i="8"/>
  <c r="WPO1336" i="8"/>
  <c r="WPO1342" i="8" s="1"/>
  <c r="WOV1342" i="8"/>
  <c r="WOY1336" i="8"/>
  <c r="WOY1342" i="8" s="1"/>
  <c r="WOF1342" i="8"/>
  <c r="WOI1336" i="8"/>
  <c r="WOI1342" i="8" s="1"/>
  <c r="WNP1342" i="8"/>
  <c r="WNS1336" i="8"/>
  <c r="WNS1342" i="8" s="1"/>
  <c r="WMZ1342" i="8"/>
  <c r="WNC1336" i="8"/>
  <c r="WNC1342" i="8" s="1"/>
  <c r="WMJ1342" i="8"/>
  <c r="WMM1336" i="8"/>
  <c r="WMM1342" i="8" s="1"/>
  <c r="WLT1342" i="8"/>
  <c r="WLW1336" i="8"/>
  <c r="WLW1342" i="8" s="1"/>
  <c r="WLD1342" i="8"/>
  <c r="WLG1336" i="8"/>
  <c r="WLG1342" i="8" s="1"/>
  <c r="WKN1342" i="8"/>
  <c r="WKQ1336" i="8"/>
  <c r="WKQ1342" i="8" s="1"/>
  <c r="WJX1342" i="8"/>
  <c r="WKA1336" i="8"/>
  <c r="WKA1342" i="8" s="1"/>
  <c r="WJH1342" i="8"/>
  <c r="WJK1336" i="8"/>
  <c r="WJK1342" i="8" s="1"/>
  <c r="WIR1342" i="8"/>
  <c r="WIU1336" i="8"/>
  <c r="WIU1342" i="8" s="1"/>
  <c r="WIB1342" i="8"/>
  <c r="WIE1336" i="8"/>
  <c r="WIE1342" i="8" s="1"/>
  <c r="WHL1342" i="8"/>
  <c r="WHO1336" i="8"/>
  <c r="WHO1342" i="8" s="1"/>
  <c r="WGV1342" i="8"/>
  <c r="WGY1336" i="8"/>
  <c r="WGY1342" i="8" s="1"/>
  <c r="WGF1342" i="8"/>
  <c r="WGI1336" i="8"/>
  <c r="WGI1342" i="8" s="1"/>
  <c r="WFP1342" i="8"/>
  <c r="WFS1336" i="8"/>
  <c r="WFS1342" i="8" s="1"/>
  <c r="WEZ1342" i="8"/>
  <c r="WFC1336" i="8"/>
  <c r="WFC1342" i="8" s="1"/>
  <c r="WEJ1342" i="8"/>
  <c r="WEM1336" i="8"/>
  <c r="WEM1342" i="8" s="1"/>
  <c r="WDT1342" i="8"/>
  <c r="WDW1336" i="8"/>
  <c r="WDW1342" i="8" s="1"/>
  <c r="WDD1342" i="8"/>
  <c r="WDG1336" i="8"/>
  <c r="WDG1342" i="8" s="1"/>
  <c r="WCN1342" i="8"/>
  <c r="WCQ1336" i="8"/>
  <c r="WCQ1342" i="8" s="1"/>
  <c r="WBX1342" i="8"/>
  <c r="WCA1336" i="8"/>
  <c r="WCA1342" i="8" s="1"/>
  <c r="WBH1342" i="8"/>
  <c r="WBK1336" i="8"/>
  <c r="WBK1342" i="8" s="1"/>
  <c r="WAR1342" i="8"/>
  <c r="WAU1336" i="8"/>
  <c r="WAU1342" i="8" s="1"/>
  <c r="WAB1342" i="8"/>
  <c r="WAE1336" i="8"/>
  <c r="WAE1342" i="8" s="1"/>
  <c r="VZL1342" i="8"/>
  <c r="VZO1336" i="8"/>
  <c r="VZO1342" i="8" s="1"/>
  <c r="VYV1342" i="8"/>
  <c r="VYY1336" i="8"/>
  <c r="VYY1342" i="8" s="1"/>
  <c r="VYF1342" i="8"/>
  <c r="VYI1336" i="8"/>
  <c r="VYI1342" i="8" s="1"/>
  <c r="VXP1342" i="8"/>
  <c r="VXS1336" i="8"/>
  <c r="VXS1342" i="8" s="1"/>
  <c r="VWZ1342" i="8"/>
  <c r="VXC1336" i="8"/>
  <c r="VXC1342" i="8" s="1"/>
  <c r="VWJ1342" i="8"/>
  <c r="VWM1336" i="8"/>
  <c r="VWM1342" i="8" s="1"/>
  <c r="VVT1342" i="8"/>
  <c r="VVW1336" i="8"/>
  <c r="VVW1342" i="8" s="1"/>
  <c r="VVD1342" i="8"/>
  <c r="VVG1336" i="8"/>
  <c r="VVG1342" i="8" s="1"/>
  <c r="VUN1342" i="8"/>
  <c r="VUQ1336" i="8"/>
  <c r="VUQ1342" i="8" s="1"/>
  <c r="VTX1342" i="8"/>
  <c r="VUA1336" i="8"/>
  <c r="VUA1342" i="8" s="1"/>
  <c r="VTH1342" i="8"/>
  <c r="VTK1336" i="8"/>
  <c r="VTK1342" i="8" s="1"/>
  <c r="VSR1342" i="8"/>
  <c r="VSU1336" i="8"/>
  <c r="VSU1342" i="8" s="1"/>
  <c r="VSB1342" i="8"/>
  <c r="VSE1336" i="8"/>
  <c r="VSE1342" i="8" s="1"/>
  <c r="VRL1342" i="8"/>
  <c r="VRO1336" i="8"/>
  <c r="VRO1342" i="8" s="1"/>
  <c r="VQV1342" i="8"/>
  <c r="VQY1336" i="8"/>
  <c r="VQY1342" i="8" s="1"/>
  <c r="VQF1342" i="8"/>
  <c r="VQI1336" i="8"/>
  <c r="VQI1342" i="8" s="1"/>
  <c r="VPP1342" i="8"/>
  <c r="VPS1336" i="8"/>
  <c r="VPS1342" i="8" s="1"/>
  <c r="VOZ1342" i="8"/>
  <c r="VPC1336" i="8"/>
  <c r="VPC1342" i="8" s="1"/>
  <c r="VOJ1342" i="8"/>
  <c r="VOM1336" i="8"/>
  <c r="VOM1342" i="8" s="1"/>
  <c r="VNT1342" i="8"/>
  <c r="VNW1336" i="8"/>
  <c r="VNW1342" i="8" s="1"/>
  <c r="VND1342" i="8"/>
  <c r="VNG1336" i="8"/>
  <c r="VNG1342" i="8" s="1"/>
  <c r="VMN1342" i="8"/>
  <c r="VMQ1336" i="8"/>
  <c r="VMQ1342" i="8" s="1"/>
  <c r="VLX1342" i="8"/>
  <c r="VMA1336" i="8"/>
  <c r="VMA1342" i="8" s="1"/>
  <c r="VLH1342" i="8"/>
  <c r="VLK1336" i="8"/>
  <c r="VLK1342" i="8" s="1"/>
  <c r="VKR1342" i="8"/>
  <c r="VKU1336" i="8"/>
  <c r="VKU1342" i="8" s="1"/>
  <c r="VKB1342" i="8"/>
  <c r="VKE1336" i="8"/>
  <c r="VKE1342" i="8" s="1"/>
  <c r="VJL1342" i="8"/>
  <c r="VJO1336" i="8"/>
  <c r="VJO1342" i="8" s="1"/>
  <c r="VIV1342" i="8"/>
  <c r="VIY1336" i="8"/>
  <c r="VIY1342" i="8" s="1"/>
  <c r="VIF1342" i="8"/>
  <c r="VII1336" i="8"/>
  <c r="VII1342" i="8" s="1"/>
  <c r="VHP1342" i="8"/>
  <c r="VHS1336" i="8"/>
  <c r="VHS1342" i="8" s="1"/>
  <c r="VGZ1342" i="8"/>
  <c r="VHC1336" i="8"/>
  <c r="VHC1342" i="8" s="1"/>
  <c r="VGJ1342" i="8"/>
  <c r="VGM1336" i="8"/>
  <c r="VGM1342" i="8" s="1"/>
  <c r="VFT1342" i="8"/>
  <c r="VFW1336" i="8"/>
  <c r="VFW1342" i="8" s="1"/>
  <c r="VFD1342" i="8"/>
  <c r="VFG1336" i="8"/>
  <c r="VFG1342" i="8" s="1"/>
  <c r="VEN1342" i="8"/>
  <c r="VEQ1336" i="8"/>
  <c r="VEQ1342" i="8" s="1"/>
  <c r="VDX1342" i="8"/>
  <c r="VEA1336" i="8"/>
  <c r="VEA1342" i="8" s="1"/>
  <c r="VDH1342" i="8"/>
  <c r="VDK1336" i="8"/>
  <c r="VDK1342" i="8" s="1"/>
  <c r="VCR1342" i="8"/>
  <c r="VCU1336" i="8"/>
  <c r="VCU1342" i="8" s="1"/>
  <c r="VCB1342" i="8"/>
  <c r="VCE1336" i="8"/>
  <c r="VCE1342" i="8" s="1"/>
  <c r="VBL1342" i="8"/>
  <c r="VBO1336" i="8"/>
  <c r="VBO1342" i="8" s="1"/>
  <c r="VAV1342" i="8"/>
  <c r="VAY1336" i="8"/>
  <c r="VAY1342" i="8" s="1"/>
  <c r="VAF1342" i="8"/>
  <c r="VAI1336" i="8"/>
  <c r="VAI1342" i="8" s="1"/>
  <c r="UZP1342" i="8"/>
  <c r="UZS1336" i="8"/>
  <c r="UZS1342" i="8" s="1"/>
  <c r="UYZ1342" i="8"/>
  <c r="UZC1336" i="8"/>
  <c r="UZC1342" i="8" s="1"/>
  <c r="UYJ1342" i="8"/>
  <c r="UYM1336" i="8"/>
  <c r="UYM1342" i="8" s="1"/>
  <c r="UXT1342" i="8"/>
  <c r="UXW1336" i="8"/>
  <c r="UXW1342" i="8" s="1"/>
  <c r="UXD1342" i="8"/>
  <c r="UXG1336" i="8"/>
  <c r="UXG1342" i="8" s="1"/>
  <c r="UWN1342" i="8"/>
  <c r="UWQ1336" i="8"/>
  <c r="UWQ1342" i="8" s="1"/>
  <c r="UVX1342" i="8"/>
  <c r="UWA1336" i="8"/>
  <c r="UWA1342" i="8" s="1"/>
  <c r="UVH1342" i="8"/>
  <c r="UVK1336" i="8"/>
  <c r="UVK1342" i="8" s="1"/>
  <c r="UUR1342" i="8"/>
  <c r="UUU1336" i="8"/>
  <c r="UUU1342" i="8" s="1"/>
  <c r="UUB1342" i="8"/>
  <c r="UUE1336" i="8"/>
  <c r="UUE1342" i="8" s="1"/>
  <c r="UTL1342" i="8"/>
  <c r="UTO1336" i="8"/>
  <c r="UTO1342" i="8" s="1"/>
  <c r="USV1342" i="8"/>
  <c r="USY1336" i="8"/>
  <c r="USY1342" i="8" s="1"/>
  <c r="USF1342" i="8"/>
  <c r="USI1336" i="8"/>
  <c r="USI1342" i="8" s="1"/>
  <c r="URP1342" i="8"/>
  <c r="URS1336" i="8"/>
  <c r="URS1342" i="8" s="1"/>
  <c r="UQZ1342" i="8"/>
  <c r="URC1336" i="8"/>
  <c r="URC1342" i="8" s="1"/>
  <c r="UQJ1342" i="8"/>
  <c r="UQM1336" i="8"/>
  <c r="UQM1342" i="8" s="1"/>
  <c r="UPT1342" i="8"/>
  <c r="UPW1336" i="8"/>
  <c r="UPW1342" i="8" s="1"/>
  <c r="UPD1342" i="8"/>
  <c r="UPG1336" i="8"/>
  <c r="UPG1342" i="8" s="1"/>
  <c r="UON1342" i="8"/>
  <c r="UOQ1336" i="8"/>
  <c r="UOQ1342" i="8" s="1"/>
  <c r="UNX1342" i="8"/>
  <c r="UOA1336" i="8"/>
  <c r="UOA1342" i="8" s="1"/>
  <c r="UNH1342" i="8"/>
  <c r="UNK1336" i="8"/>
  <c r="UNK1342" i="8" s="1"/>
  <c r="UMR1342" i="8"/>
  <c r="UMU1336" i="8"/>
  <c r="UMU1342" i="8" s="1"/>
  <c r="UMB1342" i="8"/>
  <c r="UME1336" i="8"/>
  <c r="UME1342" i="8" s="1"/>
  <c r="ULL1342" i="8"/>
  <c r="ULO1336" i="8"/>
  <c r="ULO1342" i="8" s="1"/>
  <c r="UKV1342" i="8"/>
  <c r="UKY1336" i="8"/>
  <c r="UKY1342" i="8" s="1"/>
  <c r="UKF1342" i="8"/>
  <c r="UKI1336" i="8"/>
  <c r="UKI1342" i="8" s="1"/>
  <c r="UJP1342" i="8"/>
  <c r="UJS1336" i="8"/>
  <c r="UJS1342" i="8" s="1"/>
  <c r="UIZ1342" i="8"/>
  <c r="UJC1336" i="8"/>
  <c r="UJC1342" i="8" s="1"/>
  <c r="UIJ1342" i="8"/>
  <c r="UIM1336" i="8"/>
  <c r="UIM1342" i="8" s="1"/>
  <c r="UHT1342" i="8"/>
  <c r="UHW1336" i="8"/>
  <c r="UHW1342" i="8" s="1"/>
  <c r="UHD1342" i="8"/>
  <c r="UHG1336" i="8"/>
  <c r="UHG1342" i="8" s="1"/>
  <c r="UGN1342" i="8"/>
  <c r="UGQ1336" i="8"/>
  <c r="UGQ1342" i="8" s="1"/>
  <c r="UFX1342" i="8"/>
  <c r="UGA1336" i="8"/>
  <c r="UGA1342" i="8" s="1"/>
  <c r="UFH1342" i="8"/>
  <c r="UFK1336" i="8"/>
  <c r="UFK1342" i="8" s="1"/>
  <c r="UER1342" i="8"/>
  <c r="UEU1336" i="8"/>
  <c r="UEU1342" i="8" s="1"/>
  <c r="UEB1342" i="8"/>
  <c r="UEE1336" i="8"/>
  <c r="UEE1342" i="8" s="1"/>
  <c r="UDL1342" i="8"/>
  <c r="UDO1336" i="8"/>
  <c r="UDO1342" i="8" s="1"/>
  <c r="UCV1342" i="8"/>
  <c r="UCY1336" i="8"/>
  <c r="UCY1342" i="8" s="1"/>
  <c r="UCF1342" i="8"/>
  <c r="UCI1336" i="8"/>
  <c r="UCI1342" i="8" s="1"/>
  <c r="UBP1342" i="8"/>
  <c r="UBS1336" i="8"/>
  <c r="UBS1342" i="8" s="1"/>
  <c r="UAZ1342" i="8"/>
  <c r="UBC1336" i="8"/>
  <c r="UBC1342" i="8" s="1"/>
  <c r="UAJ1342" i="8"/>
  <c r="UAM1336" i="8"/>
  <c r="UAM1342" i="8" s="1"/>
  <c r="TZT1342" i="8"/>
  <c r="TZW1336" i="8"/>
  <c r="TZW1342" i="8" s="1"/>
  <c r="TZD1342" i="8"/>
  <c r="TZG1336" i="8"/>
  <c r="TZG1342" i="8" s="1"/>
  <c r="TYN1342" i="8"/>
  <c r="TYQ1336" i="8"/>
  <c r="TYQ1342" i="8" s="1"/>
  <c r="TXX1342" i="8"/>
  <c r="TYA1336" i="8"/>
  <c r="TYA1342" i="8" s="1"/>
  <c r="TXH1342" i="8"/>
  <c r="TXK1336" i="8"/>
  <c r="TXK1342" i="8" s="1"/>
  <c r="TWR1342" i="8"/>
  <c r="TWU1336" i="8"/>
  <c r="TWU1342" i="8" s="1"/>
  <c r="TWB1342" i="8"/>
  <c r="TWE1336" i="8"/>
  <c r="TWE1342" i="8" s="1"/>
  <c r="TVL1342" i="8"/>
  <c r="TVO1336" i="8"/>
  <c r="TVO1342" i="8" s="1"/>
  <c r="TUV1342" i="8"/>
  <c r="TUY1336" i="8"/>
  <c r="TUY1342" i="8" s="1"/>
  <c r="TUF1342" i="8"/>
  <c r="TUI1336" i="8"/>
  <c r="TUI1342" i="8" s="1"/>
  <c r="TTP1342" i="8"/>
  <c r="TTS1336" i="8"/>
  <c r="TTS1342" i="8" s="1"/>
  <c r="TSZ1342" i="8"/>
  <c r="TTC1336" i="8"/>
  <c r="TTC1342" i="8" s="1"/>
  <c r="TSJ1342" i="8"/>
  <c r="TSM1336" i="8"/>
  <c r="TSM1342" i="8" s="1"/>
  <c r="TRT1342" i="8"/>
  <c r="TRW1336" i="8"/>
  <c r="TRW1342" i="8" s="1"/>
  <c r="TRD1342" i="8"/>
  <c r="TRG1336" i="8"/>
  <c r="TRG1342" i="8" s="1"/>
  <c r="TQN1342" i="8"/>
  <c r="TQQ1336" i="8"/>
  <c r="TQQ1342" i="8" s="1"/>
  <c r="TPX1342" i="8"/>
  <c r="TQA1336" i="8"/>
  <c r="TQA1342" i="8" s="1"/>
  <c r="TPH1342" i="8"/>
  <c r="TPK1336" i="8"/>
  <c r="TPK1342" i="8" s="1"/>
  <c r="TOR1342" i="8"/>
  <c r="TOU1336" i="8"/>
  <c r="TOU1342" i="8" s="1"/>
  <c r="TOB1342" i="8"/>
  <c r="TOE1336" i="8"/>
  <c r="TOE1342" i="8" s="1"/>
  <c r="TNL1342" i="8"/>
  <c r="TNO1336" i="8"/>
  <c r="TNO1342" i="8" s="1"/>
  <c r="TMV1342" i="8"/>
  <c r="TMY1336" i="8"/>
  <c r="TMY1342" i="8" s="1"/>
  <c r="TMF1342" i="8"/>
  <c r="TMI1336" i="8"/>
  <c r="TMI1342" i="8" s="1"/>
  <c r="TLP1342" i="8"/>
  <c r="TLS1336" i="8"/>
  <c r="TLS1342" i="8" s="1"/>
  <c r="TKZ1342" i="8"/>
  <c r="TLC1336" i="8"/>
  <c r="TLC1342" i="8" s="1"/>
  <c r="TKJ1342" i="8"/>
  <c r="TKM1336" i="8"/>
  <c r="TKM1342" i="8" s="1"/>
  <c r="TJT1342" i="8"/>
  <c r="TJW1336" i="8"/>
  <c r="TJW1342" i="8" s="1"/>
  <c r="TJD1342" i="8"/>
  <c r="TJG1336" i="8"/>
  <c r="TJG1342" i="8" s="1"/>
  <c r="TIN1342" i="8"/>
  <c r="TIQ1336" i="8"/>
  <c r="TIQ1342" i="8" s="1"/>
  <c r="THX1342" i="8"/>
  <c r="TIA1336" i="8"/>
  <c r="TIA1342" i="8" s="1"/>
  <c r="THH1342" i="8"/>
  <c r="THK1336" i="8"/>
  <c r="THK1342" i="8" s="1"/>
  <c r="TGR1342" i="8"/>
  <c r="TGU1336" i="8"/>
  <c r="TGU1342" i="8" s="1"/>
  <c r="TGB1342" i="8"/>
  <c r="TGE1336" i="8"/>
  <c r="TGE1342" i="8" s="1"/>
  <c r="TFL1342" i="8"/>
  <c r="TFO1336" i="8"/>
  <c r="TFO1342" i="8" s="1"/>
  <c r="TEV1342" i="8"/>
  <c r="TEY1336" i="8"/>
  <c r="TEY1342" i="8" s="1"/>
  <c r="TEF1342" i="8"/>
  <c r="TEI1336" i="8"/>
  <c r="TEI1342" i="8" s="1"/>
  <c r="TDP1342" i="8"/>
  <c r="TDS1336" i="8"/>
  <c r="TDS1342" i="8" s="1"/>
  <c r="TCZ1342" i="8"/>
  <c r="TDC1336" i="8"/>
  <c r="TDC1342" i="8" s="1"/>
  <c r="TCJ1342" i="8"/>
  <c r="TCM1336" i="8"/>
  <c r="TCM1342" i="8" s="1"/>
  <c r="TBT1342" i="8"/>
  <c r="TBW1336" i="8"/>
  <c r="TBW1342" i="8" s="1"/>
  <c r="TBD1342" i="8"/>
  <c r="TBG1336" i="8"/>
  <c r="TBG1342" i="8" s="1"/>
  <c r="TAN1342" i="8"/>
  <c r="TAQ1336" i="8"/>
  <c r="TAQ1342" i="8" s="1"/>
  <c r="SZX1342" i="8"/>
  <c r="TAA1336" i="8"/>
  <c r="TAA1342" i="8" s="1"/>
  <c r="SZH1342" i="8"/>
  <c r="SZK1336" i="8"/>
  <c r="SZK1342" i="8" s="1"/>
  <c r="SYR1342" i="8"/>
  <c r="SYU1336" i="8"/>
  <c r="SYU1342" i="8" s="1"/>
  <c r="SYB1342" i="8"/>
  <c r="SYE1336" i="8"/>
  <c r="SYE1342" i="8" s="1"/>
  <c r="SXL1342" i="8"/>
  <c r="SXO1336" i="8"/>
  <c r="SXO1342" i="8" s="1"/>
  <c r="SWV1342" i="8"/>
  <c r="SWY1336" i="8"/>
  <c r="SWY1342" i="8" s="1"/>
  <c r="SWF1342" i="8"/>
  <c r="SWI1336" i="8"/>
  <c r="SWI1342" i="8" s="1"/>
  <c r="SVP1342" i="8"/>
  <c r="SVS1336" i="8"/>
  <c r="SVS1342" i="8" s="1"/>
  <c r="SUZ1342" i="8"/>
  <c r="SVC1336" i="8"/>
  <c r="SVC1342" i="8" s="1"/>
  <c r="SUJ1342" i="8"/>
  <c r="SUM1336" i="8"/>
  <c r="SUM1342" i="8" s="1"/>
  <c r="STT1342" i="8"/>
  <c r="STW1336" i="8"/>
  <c r="STW1342" i="8" s="1"/>
  <c r="STD1342" i="8"/>
  <c r="STG1336" i="8"/>
  <c r="STG1342" i="8" s="1"/>
  <c r="SSN1342" i="8"/>
  <c r="SSQ1336" i="8"/>
  <c r="SSQ1342" i="8" s="1"/>
  <c r="SRX1342" i="8"/>
  <c r="SSA1336" i="8"/>
  <c r="SSA1342" i="8" s="1"/>
  <c r="SRH1342" i="8"/>
  <c r="SRK1336" i="8"/>
  <c r="SRK1342" i="8" s="1"/>
  <c r="SQR1342" i="8"/>
  <c r="SQU1336" i="8"/>
  <c r="SQU1342" i="8" s="1"/>
  <c r="SQB1342" i="8"/>
  <c r="SQE1336" i="8"/>
  <c r="SQE1342" i="8" s="1"/>
  <c r="SPL1342" i="8"/>
  <c r="SPO1336" i="8"/>
  <c r="SPO1342" i="8" s="1"/>
  <c r="SOV1342" i="8"/>
  <c r="SOY1336" i="8"/>
  <c r="SOY1342" i="8" s="1"/>
  <c r="SOF1342" i="8"/>
  <c r="SOI1336" i="8"/>
  <c r="SOI1342" i="8" s="1"/>
  <c r="SNP1342" i="8"/>
  <c r="SNS1336" i="8"/>
  <c r="SNS1342" i="8" s="1"/>
  <c r="SMZ1342" i="8"/>
  <c r="SNC1336" i="8"/>
  <c r="SNC1342" i="8" s="1"/>
  <c r="SMJ1342" i="8"/>
  <c r="SMM1336" i="8"/>
  <c r="SMM1342" i="8" s="1"/>
  <c r="SLT1342" i="8"/>
  <c r="SLW1336" i="8"/>
  <c r="SLW1342" i="8" s="1"/>
  <c r="SLD1342" i="8"/>
  <c r="SLG1336" i="8"/>
  <c r="SLG1342" i="8" s="1"/>
  <c r="SKN1342" i="8"/>
  <c r="SKQ1336" i="8"/>
  <c r="SKQ1342" i="8" s="1"/>
  <c r="SJX1342" i="8"/>
  <c r="SKA1336" i="8"/>
  <c r="SKA1342" i="8" s="1"/>
  <c r="SJH1342" i="8"/>
  <c r="SJK1336" i="8"/>
  <c r="SJK1342" i="8" s="1"/>
  <c r="SIR1342" i="8"/>
  <c r="SIU1336" i="8"/>
  <c r="SIU1342" i="8" s="1"/>
  <c r="SIB1342" i="8"/>
  <c r="SIE1336" i="8"/>
  <c r="SIE1342" i="8" s="1"/>
  <c r="SHL1342" i="8"/>
  <c r="SHO1336" i="8"/>
  <c r="SHO1342" i="8" s="1"/>
  <c r="SGV1342" i="8"/>
  <c r="SGY1336" i="8"/>
  <c r="SGY1342" i="8" s="1"/>
  <c r="SGF1342" i="8"/>
  <c r="SGI1336" i="8"/>
  <c r="SGI1342" i="8" s="1"/>
  <c r="SFP1342" i="8"/>
  <c r="SFS1336" i="8"/>
  <c r="SFS1342" i="8" s="1"/>
  <c r="SEZ1342" i="8"/>
  <c r="SFC1336" i="8"/>
  <c r="SFC1342" i="8" s="1"/>
  <c r="SEJ1342" i="8"/>
  <c r="SEM1336" i="8"/>
  <c r="SEM1342" i="8" s="1"/>
  <c r="SDT1342" i="8"/>
  <c r="SDW1336" i="8"/>
  <c r="SDW1342" i="8" s="1"/>
  <c r="SDD1342" i="8"/>
  <c r="SDG1336" i="8"/>
  <c r="SDG1342" i="8" s="1"/>
  <c r="SCN1342" i="8"/>
  <c r="SCQ1336" i="8"/>
  <c r="SCQ1342" i="8" s="1"/>
  <c r="SBX1342" i="8"/>
  <c r="SCA1336" i="8"/>
  <c r="SCA1342" i="8" s="1"/>
  <c r="SBH1342" i="8"/>
  <c r="SBK1336" i="8"/>
  <c r="SBK1342" i="8" s="1"/>
  <c r="SAR1342" i="8"/>
  <c r="SAU1336" i="8"/>
  <c r="SAU1342" i="8" s="1"/>
  <c r="SAB1342" i="8"/>
  <c r="SAE1336" i="8"/>
  <c r="SAE1342" i="8" s="1"/>
  <c r="RZL1342" i="8"/>
  <c r="RZO1336" i="8"/>
  <c r="RZO1342" i="8" s="1"/>
  <c r="RYV1342" i="8"/>
  <c r="RYY1336" i="8"/>
  <c r="RYY1342" i="8" s="1"/>
  <c r="RYF1342" i="8"/>
  <c r="RYI1336" i="8"/>
  <c r="RYI1342" i="8" s="1"/>
  <c r="RXP1342" i="8"/>
  <c r="RXS1336" i="8"/>
  <c r="RXS1342" i="8" s="1"/>
  <c r="RWZ1342" i="8"/>
  <c r="RXC1336" i="8"/>
  <c r="RXC1342" i="8" s="1"/>
  <c r="RWJ1342" i="8"/>
  <c r="RWM1336" i="8"/>
  <c r="RWM1342" i="8" s="1"/>
  <c r="RVT1342" i="8"/>
  <c r="RVW1336" i="8"/>
  <c r="RVW1342" i="8" s="1"/>
  <c r="RVD1342" i="8"/>
  <c r="RVG1336" i="8"/>
  <c r="RVG1342" i="8" s="1"/>
  <c r="RUN1342" i="8"/>
  <c r="RUQ1336" i="8"/>
  <c r="RUQ1342" i="8" s="1"/>
  <c r="RTX1342" i="8"/>
  <c r="RUA1336" i="8"/>
  <c r="RUA1342" i="8" s="1"/>
  <c r="RTH1342" i="8"/>
  <c r="RTK1336" i="8"/>
  <c r="RTK1342" i="8" s="1"/>
  <c r="RSR1342" i="8"/>
  <c r="RSU1336" i="8"/>
  <c r="RSU1342" i="8" s="1"/>
  <c r="RSB1342" i="8"/>
  <c r="RSE1336" i="8"/>
  <c r="RSE1342" i="8" s="1"/>
  <c r="RRL1342" i="8"/>
  <c r="RRO1336" i="8"/>
  <c r="RRO1342" i="8" s="1"/>
  <c r="RQV1342" i="8"/>
  <c r="RQY1336" i="8"/>
  <c r="RQY1342" i="8" s="1"/>
  <c r="RQF1342" i="8"/>
  <c r="RQI1336" i="8"/>
  <c r="RQI1342" i="8" s="1"/>
  <c r="RPP1342" i="8"/>
  <c r="RPS1336" i="8"/>
  <c r="RPS1342" i="8" s="1"/>
  <c r="ROZ1342" i="8"/>
  <c r="RPC1336" i="8"/>
  <c r="RPC1342" i="8" s="1"/>
  <c r="ROJ1342" i="8"/>
  <c r="ROM1336" i="8"/>
  <c r="ROM1342" i="8" s="1"/>
  <c r="RNT1342" i="8"/>
  <c r="RNW1336" i="8"/>
  <c r="RNW1342" i="8" s="1"/>
  <c r="RND1342" i="8"/>
  <c r="RNG1336" i="8"/>
  <c r="RNG1342" i="8" s="1"/>
  <c r="RMN1342" i="8"/>
  <c r="RMQ1336" i="8"/>
  <c r="RMQ1342" i="8" s="1"/>
  <c r="RLX1342" i="8"/>
  <c r="RMA1336" i="8"/>
  <c r="RMA1342" i="8" s="1"/>
  <c r="RLH1342" i="8"/>
  <c r="RLK1336" i="8"/>
  <c r="RLK1342" i="8" s="1"/>
  <c r="RKR1342" i="8"/>
  <c r="RKU1336" i="8"/>
  <c r="RKU1342" i="8" s="1"/>
  <c r="RKB1342" i="8"/>
  <c r="RKE1336" i="8"/>
  <c r="RKE1342" i="8" s="1"/>
  <c r="RJL1342" i="8"/>
  <c r="RJO1336" i="8"/>
  <c r="RJO1342" i="8" s="1"/>
  <c r="RIV1342" i="8"/>
  <c r="RIY1336" i="8"/>
  <c r="RIY1342" i="8" s="1"/>
  <c r="RIF1342" i="8"/>
  <c r="RII1336" i="8"/>
  <c r="RII1342" i="8" s="1"/>
  <c r="RHP1342" i="8"/>
  <c r="RHS1336" i="8"/>
  <c r="RHS1342" i="8" s="1"/>
  <c r="RGZ1342" i="8"/>
  <c r="RHC1336" i="8"/>
  <c r="RHC1342" i="8" s="1"/>
  <c r="RGJ1342" i="8"/>
  <c r="RGM1336" i="8"/>
  <c r="RGM1342" i="8" s="1"/>
  <c r="RFT1342" i="8"/>
  <c r="RFW1336" i="8"/>
  <c r="RFW1342" i="8" s="1"/>
  <c r="RFD1342" i="8"/>
  <c r="RFG1336" i="8"/>
  <c r="RFG1342" i="8" s="1"/>
  <c r="REN1342" i="8"/>
  <c r="REQ1336" i="8"/>
  <c r="REQ1342" i="8" s="1"/>
  <c r="RDX1342" i="8"/>
  <c r="REA1336" i="8"/>
  <c r="REA1342" i="8" s="1"/>
  <c r="RDH1342" i="8"/>
  <c r="RDK1336" i="8"/>
  <c r="RDK1342" i="8" s="1"/>
  <c r="RCR1342" i="8"/>
  <c r="RCU1336" i="8"/>
  <c r="RCU1342" i="8" s="1"/>
  <c r="RCB1342" i="8"/>
  <c r="RCE1336" i="8"/>
  <c r="RCE1342" i="8" s="1"/>
  <c r="RBL1342" i="8"/>
  <c r="RBO1336" i="8"/>
  <c r="RBO1342" i="8" s="1"/>
  <c r="RAV1342" i="8"/>
  <c r="RAY1336" i="8"/>
  <c r="RAY1342" i="8" s="1"/>
  <c r="RAF1342" i="8"/>
  <c r="RAI1336" i="8"/>
  <c r="RAI1342" i="8" s="1"/>
  <c r="QZP1342" i="8"/>
  <c r="QZS1336" i="8"/>
  <c r="QZS1342" i="8" s="1"/>
  <c r="QYZ1342" i="8"/>
  <c r="QZC1336" i="8"/>
  <c r="QZC1342" i="8" s="1"/>
  <c r="QYJ1342" i="8"/>
  <c r="QYM1336" i="8"/>
  <c r="QYM1342" i="8" s="1"/>
  <c r="QXT1342" i="8"/>
  <c r="QXW1336" i="8"/>
  <c r="QXW1342" i="8" s="1"/>
  <c r="QXD1342" i="8"/>
  <c r="QXG1336" i="8"/>
  <c r="QXG1342" i="8" s="1"/>
  <c r="QWN1342" i="8"/>
  <c r="QWQ1336" i="8"/>
  <c r="QWQ1342" i="8" s="1"/>
  <c r="QVX1342" i="8"/>
  <c r="QWA1336" i="8"/>
  <c r="QWA1342" i="8" s="1"/>
  <c r="QVH1342" i="8"/>
  <c r="QVK1336" i="8"/>
  <c r="QVK1342" i="8" s="1"/>
  <c r="QUR1342" i="8"/>
  <c r="QUU1336" i="8"/>
  <c r="QUU1342" i="8" s="1"/>
  <c r="QUB1342" i="8"/>
  <c r="QUE1336" i="8"/>
  <c r="QUE1342" i="8" s="1"/>
  <c r="QTL1342" i="8"/>
  <c r="QTO1336" i="8"/>
  <c r="QTO1342" i="8" s="1"/>
  <c r="QSV1342" i="8"/>
  <c r="QSY1336" i="8"/>
  <c r="QSY1342" i="8" s="1"/>
  <c r="QSF1342" i="8"/>
  <c r="QSI1336" i="8"/>
  <c r="QSI1342" i="8" s="1"/>
  <c r="QRP1342" i="8"/>
  <c r="QRS1336" i="8"/>
  <c r="QRS1342" i="8" s="1"/>
  <c r="QQZ1342" i="8"/>
  <c r="QRC1336" i="8"/>
  <c r="QRC1342" i="8" s="1"/>
  <c r="QQJ1342" i="8"/>
  <c r="QQM1336" i="8"/>
  <c r="QQM1342" i="8" s="1"/>
  <c r="QPT1342" i="8"/>
  <c r="QPW1336" i="8"/>
  <c r="QPW1342" i="8" s="1"/>
  <c r="QPD1342" i="8"/>
  <c r="QPG1336" i="8"/>
  <c r="QPG1342" i="8" s="1"/>
  <c r="QON1342" i="8"/>
  <c r="QOQ1336" i="8"/>
  <c r="QOQ1342" i="8" s="1"/>
  <c r="QNX1342" i="8"/>
  <c r="QOA1336" i="8"/>
  <c r="QOA1342" i="8" s="1"/>
  <c r="QNH1342" i="8"/>
  <c r="QNK1336" i="8"/>
  <c r="QNK1342" i="8" s="1"/>
  <c r="QMR1342" i="8"/>
  <c r="QMU1336" i="8"/>
  <c r="QMU1342" i="8" s="1"/>
  <c r="QMB1342" i="8"/>
  <c r="QME1336" i="8"/>
  <c r="QME1342" i="8" s="1"/>
  <c r="QLL1342" i="8"/>
  <c r="QLO1336" i="8"/>
  <c r="QLO1342" i="8" s="1"/>
  <c r="QKV1342" i="8"/>
  <c r="QKY1336" i="8"/>
  <c r="QKY1342" i="8" s="1"/>
  <c r="QKF1342" i="8"/>
  <c r="QKI1336" i="8"/>
  <c r="QKI1342" i="8" s="1"/>
  <c r="QJP1342" i="8"/>
  <c r="QJS1336" i="8"/>
  <c r="QJS1342" i="8" s="1"/>
  <c r="QIZ1342" i="8"/>
  <c r="QJC1336" i="8"/>
  <c r="QJC1342" i="8" s="1"/>
  <c r="QIJ1342" i="8"/>
  <c r="QIM1336" i="8"/>
  <c r="QIM1342" i="8" s="1"/>
  <c r="QHT1342" i="8"/>
  <c r="QHW1336" i="8"/>
  <c r="QHW1342" i="8" s="1"/>
  <c r="QHD1342" i="8"/>
  <c r="QHG1336" i="8"/>
  <c r="QHG1342" i="8" s="1"/>
  <c r="QGN1342" i="8"/>
  <c r="QGQ1336" i="8"/>
  <c r="QGQ1342" i="8" s="1"/>
  <c r="QFX1342" i="8"/>
  <c r="QGA1336" i="8"/>
  <c r="QGA1342" i="8" s="1"/>
  <c r="QFH1342" i="8"/>
  <c r="QFK1336" i="8"/>
  <c r="QFK1342" i="8" s="1"/>
  <c r="QER1342" i="8"/>
  <c r="QEU1336" i="8"/>
  <c r="QEU1342" i="8" s="1"/>
  <c r="QEB1342" i="8"/>
  <c r="QEE1336" i="8"/>
  <c r="QEE1342" i="8" s="1"/>
  <c r="QDL1342" i="8"/>
  <c r="QDO1336" i="8"/>
  <c r="QDO1342" i="8" s="1"/>
  <c r="QCV1342" i="8"/>
  <c r="QCY1336" i="8"/>
  <c r="QCY1342" i="8" s="1"/>
  <c r="QCF1342" i="8"/>
  <c r="QCI1336" i="8"/>
  <c r="QCI1342" i="8" s="1"/>
  <c r="QBP1342" i="8"/>
  <c r="QBS1336" i="8"/>
  <c r="QBS1342" i="8" s="1"/>
  <c r="QAZ1342" i="8"/>
  <c r="QBC1336" i="8"/>
  <c r="QBC1342" i="8" s="1"/>
  <c r="QAJ1342" i="8"/>
  <c r="QAM1336" i="8"/>
  <c r="QAM1342" i="8" s="1"/>
  <c r="PZT1342" i="8"/>
  <c r="PZW1336" i="8"/>
  <c r="PZW1342" i="8" s="1"/>
  <c r="PZD1342" i="8"/>
  <c r="PZG1336" i="8"/>
  <c r="PZG1342" i="8" s="1"/>
  <c r="PYN1342" i="8"/>
  <c r="PYQ1336" i="8"/>
  <c r="PYQ1342" i="8" s="1"/>
  <c r="PXX1342" i="8"/>
  <c r="PYA1336" i="8"/>
  <c r="PYA1342" i="8" s="1"/>
  <c r="PXH1342" i="8"/>
  <c r="PXK1336" i="8"/>
  <c r="PXK1342" i="8" s="1"/>
  <c r="PWR1342" i="8"/>
  <c r="PWU1336" i="8"/>
  <c r="PWU1342" i="8" s="1"/>
  <c r="PWB1342" i="8"/>
  <c r="PWE1336" i="8"/>
  <c r="PWE1342" i="8" s="1"/>
  <c r="PVL1342" i="8"/>
  <c r="PVO1336" i="8"/>
  <c r="PVO1342" i="8" s="1"/>
  <c r="PUV1342" i="8"/>
  <c r="PUY1336" i="8"/>
  <c r="PUY1342" i="8" s="1"/>
  <c r="PUF1342" i="8"/>
  <c r="PUI1336" i="8"/>
  <c r="PUI1342" i="8" s="1"/>
  <c r="PTP1342" i="8"/>
  <c r="PTS1336" i="8"/>
  <c r="PTS1342" i="8" s="1"/>
  <c r="PSZ1342" i="8"/>
  <c r="PTC1336" i="8"/>
  <c r="PTC1342" i="8" s="1"/>
  <c r="PSJ1342" i="8"/>
  <c r="PSM1336" i="8"/>
  <c r="PSM1342" i="8" s="1"/>
  <c r="PRT1342" i="8"/>
  <c r="PRW1336" i="8"/>
  <c r="PRW1342" i="8" s="1"/>
  <c r="PRD1342" i="8"/>
  <c r="PRG1336" i="8"/>
  <c r="PRG1342" i="8" s="1"/>
  <c r="PQN1342" i="8"/>
  <c r="PQQ1336" i="8"/>
  <c r="PQQ1342" i="8" s="1"/>
  <c r="PPX1342" i="8"/>
  <c r="PQA1336" i="8"/>
  <c r="PQA1342" i="8" s="1"/>
  <c r="PPH1342" i="8"/>
  <c r="PPK1336" i="8"/>
  <c r="PPK1342" i="8" s="1"/>
  <c r="POR1342" i="8"/>
  <c r="POU1336" i="8"/>
  <c r="POU1342" i="8" s="1"/>
  <c r="POB1342" i="8"/>
  <c r="POE1336" i="8"/>
  <c r="POE1342" i="8" s="1"/>
  <c r="PNL1342" i="8"/>
  <c r="PNO1336" i="8"/>
  <c r="PNO1342" i="8" s="1"/>
  <c r="PMV1342" i="8"/>
  <c r="PMY1336" i="8"/>
  <c r="PMY1342" i="8" s="1"/>
  <c r="PMF1342" i="8"/>
  <c r="PMI1336" i="8"/>
  <c r="PMI1342" i="8" s="1"/>
  <c r="PLP1342" i="8"/>
  <c r="PLS1336" i="8"/>
  <c r="PLS1342" i="8" s="1"/>
  <c r="PKZ1342" i="8"/>
  <c r="PLC1336" i="8"/>
  <c r="PLC1342" i="8" s="1"/>
  <c r="PKJ1342" i="8"/>
  <c r="PKM1336" i="8"/>
  <c r="PKM1342" i="8" s="1"/>
  <c r="PJT1342" i="8"/>
  <c r="PJW1336" i="8"/>
  <c r="PJW1342" i="8" s="1"/>
  <c r="PJD1342" i="8"/>
  <c r="PJG1336" i="8"/>
  <c r="PJG1342" i="8" s="1"/>
  <c r="PIN1342" i="8"/>
  <c r="PIQ1336" i="8"/>
  <c r="PIQ1342" i="8" s="1"/>
  <c r="PHX1342" i="8"/>
  <c r="PIA1336" i="8"/>
  <c r="PIA1342" i="8" s="1"/>
  <c r="PHH1342" i="8"/>
  <c r="PHK1336" i="8"/>
  <c r="PHK1342" i="8" s="1"/>
  <c r="PGR1342" i="8"/>
  <c r="PGU1336" i="8"/>
  <c r="PGU1342" i="8" s="1"/>
  <c r="PGB1342" i="8"/>
  <c r="PGE1336" i="8"/>
  <c r="PGE1342" i="8" s="1"/>
  <c r="PFL1342" i="8"/>
  <c r="PFO1336" i="8"/>
  <c r="PFO1342" i="8" s="1"/>
  <c r="PEV1342" i="8"/>
  <c r="PEY1336" i="8"/>
  <c r="PEY1342" i="8" s="1"/>
  <c r="PEF1342" i="8"/>
  <c r="PEI1336" i="8"/>
  <c r="PEI1342" i="8" s="1"/>
  <c r="PDP1342" i="8"/>
  <c r="PDS1336" i="8"/>
  <c r="PDS1342" i="8" s="1"/>
  <c r="PCZ1342" i="8"/>
  <c r="PDC1336" i="8"/>
  <c r="PDC1342" i="8" s="1"/>
  <c r="PCJ1342" i="8"/>
  <c r="PCM1336" i="8"/>
  <c r="PCM1342" i="8" s="1"/>
  <c r="PBT1342" i="8"/>
  <c r="PBW1336" i="8"/>
  <c r="PBW1342" i="8" s="1"/>
  <c r="PBD1342" i="8"/>
  <c r="PBG1336" i="8"/>
  <c r="PBG1342" i="8" s="1"/>
  <c r="PAN1342" i="8"/>
  <c r="PAQ1336" i="8"/>
  <c r="PAQ1342" i="8" s="1"/>
  <c r="OZX1342" i="8"/>
  <c r="PAA1336" i="8"/>
  <c r="PAA1342" i="8" s="1"/>
  <c r="OZH1342" i="8"/>
  <c r="OZK1336" i="8"/>
  <c r="OZK1342" i="8" s="1"/>
  <c r="OYR1342" i="8"/>
  <c r="OYU1336" i="8"/>
  <c r="OYU1342" i="8" s="1"/>
  <c r="OYB1342" i="8"/>
  <c r="OYE1336" i="8"/>
  <c r="OYE1342" i="8" s="1"/>
  <c r="OXL1342" i="8"/>
  <c r="OXO1336" i="8"/>
  <c r="OXO1342" i="8" s="1"/>
  <c r="OWV1342" i="8"/>
  <c r="OWY1336" i="8"/>
  <c r="OWY1342" i="8" s="1"/>
  <c r="OWF1342" i="8"/>
  <c r="OWI1336" i="8"/>
  <c r="OWI1342" i="8" s="1"/>
  <c r="OVP1342" i="8"/>
  <c r="OVS1336" i="8"/>
  <c r="OVS1342" i="8" s="1"/>
  <c r="OUZ1342" i="8"/>
  <c r="OVC1336" i="8"/>
  <c r="OVC1342" i="8" s="1"/>
  <c r="OUJ1342" i="8"/>
  <c r="OUM1336" i="8"/>
  <c r="OUM1342" i="8" s="1"/>
  <c r="OTT1342" i="8"/>
  <c r="OTW1336" i="8"/>
  <c r="OTW1342" i="8" s="1"/>
  <c r="OTD1342" i="8"/>
  <c r="OTG1336" i="8"/>
  <c r="OTG1342" i="8" s="1"/>
  <c r="OSN1342" i="8"/>
  <c r="OSQ1336" i="8"/>
  <c r="OSQ1342" i="8" s="1"/>
  <c r="ORX1342" i="8"/>
  <c r="OSA1336" i="8"/>
  <c r="OSA1342" i="8" s="1"/>
  <c r="ORH1342" i="8"/>
  <c r="ORK1336" i="8"/>
  <c r="ORK1342" i="8" s="1"/>
  <c r="OQR1342" i="8"/>
  <c r="OQU1336" i="8"/>
  <c r="OQU1342" i="8" s="1"/>
  <c r="OQB1342" i="8"/>
  <c r="OQE1336" i="8"/>
  <c r="OQE1342" i="8" s="1"/>
  <c r="OPL1342" i="8"/>
  <c r="OPO1336" i="8"/>
  <c r="OPO1342" i="8" s="1"/>
  <c r="OOV1342" i="8"/>
  <c r="OOY1336" i="8"/>
  <c r="OOY1342" i="8" s="1"/>
  <c r="OOF1342" i="8"/>
  <c r="OOI1336" i="8"/>
  <c r="OOI1342" i="8" s="1"/>
  <c r="ONP1342" i="8"/>
  <c r="ONS1336" i="8"/>
  <c r="ONS1342" i="8" s="1"/>
  <c r="OMZ1342" i="8"/>
  <c r="ONC1336" i="8"/>
  <c r="ONC1342" i="8" s="1"/>
  <c r="OMJ1342" i="8"/>
  <c r="OMM1336" i="8"/>
  <c r="OMM1342" i="8" s="1"/>
  <c r="OLT1342" i="8"/>
  <c r="OLW1336" i="8"/>
  <c r="OLW1342" i="8" s="1"/>
  <c r="OLD1342" i="8"/>
  <c r="OLG1336" i="8"/>
  <c r="OLG1342" i="8" s="1"/>
  <c r="OKN1342" i="8"/>
  <c r="OKQ1336" i="8"/>
  <c r="OKQ1342" i="8" s="1"/>
  <c r="OJX1342" i="8"/>
  <c r="OKA1336" i="8"/>
  <c r="OKA1342" i="8" s="1"/>
  <c r="OJH1342" i="8"/>
  <c r="OJK1336" i="8"/>
  <c r="OJK1342" i="8" s="1"/>
  <c r="OIR1342" i="8"/>
  <c r="OIU1336" i="8"/>
  <c r="OIU1342" i="8" s="1"/>
  <c r="OIB1342" i="8"/>
  <c r="OIE1336" i="8"/>
  <c r="OIE1342" i="8" s="1"/>
  <c r="OHL1342" i="8"/>
  <c r="OHO1336" i="8"/>
  <c r="OHO1342" i="8" s="1"/>
  <c r="OGV1342" i="8"/>
  <c r="OGY1336" i="8"/>
  <c r="OGY1342" i="8" s="1"/>
  <c r="OGF1342" i="8"/>
  <c r="OGI1336" i="8"/>
  <c r="OGI1342" i="8" s="1"/>
  <c r="OFP1342" i="8"/>
  <c r="OFS1336" i="8"/>
  <c r="OFS1342" i="8" s="1"/>
  <c r="OEZ1342" i="8"/>
  <c r="OFC1336" i="8"/>
  <c r="OFC1342" i="8" s="1"/>
  <c r="OEJ1342" i="8"/>
  <c r="OEM1336" i="8"/>
  <c r="OEM1342" i="8" s="1"/>
  <c r="ODT1342" i="8"/>
  <c r="ODW1336" i="8"/>
  <c r="ODW1342" i="8" s="1"/>
  <c r="ODD1342" i="8"/>
  <c r="ODG1336" i="8"/>
  <c r="ODG1342" i="8" s="1"/>
  <c r="OCN1342" i="8"/>
  <c r="OCQ1336" i="8"/>
  <c r="OCQ1342" i="8" s="1"/>
  <c r="OBX1342" i="8"/>
  <c r="OCA1336" i="8"/>
  <c r="OCA1342" i="8" s="1"/>
  <c r="OBH1342" i="8"/>
  <c r="OBK1336" i="8"/>
  <c r="OBK1342" i="8" s="1"/>
  <c r="OAR1342" i="8"/>
  <c r="OAU1336" i="8"/>
  <c r="OAU1342" i="8" s="1"/>
  <c r="OAB1342" i="8"/>
  <c r="OAE1336" i="8"/>
  <c r="OAE1342" i="8" s="1"/>
  <c r="NZL1342" i="8"/>
  <c r="NZO1336" i="8"/>
  <c r="NZO1342" i="8" s="1"/>
  <c r="NYV1342" i="8"/>
  <c r="NYY1336" i="8"/>
  <c r="NYY1342" i="8" s="1"/>
  <c r="NYF1342" i="8"/>
  <c r="NYI1336" i="8"/>
  <c r="NYI1342" i="8" s="1"/>
  <c r="NXP1342" i="8"/>
  <c r="NXS1336" i="8"/>
  <c r="NXS1342" i="8" s="1"/>
  <c r="NWZ1342" i="8"/>
  <c r="NXC1336" i="8"/>
  <c r="NXC1342" i="8" s="1"/>
  <c r="NWJ1342" i="8"/>
  <c r="NWM1336" i="8"/>
  <c r="NWM1342" i="8" s="1"/>
  <c r="NVT1342" i="8"/>
  <c r="NVW1336" i="8"/>
  <c r="NVW1342" i="8" s="1"/>
  <c r="NVD1342" i="8"/>
  <c r="NVG1336" i="8"/>
  <c r="NVG1342" i="8" s="1"/>
  <c r="NUN1342" i="8"/>
  <c r="NUQ1336" i="8"/>
  <c r="NUQ1342" i="8" s="1"/>
  <c r="NTX1342" i="8"/>
  <c r="NUA1336" i="8"/>
  <c r="NUA1342" i="8" s="1"/>
  <c r="NTH1342" i="8"/>
  <c r="NTK1336" i="8"/>
  <c r="NTK1342" i="8" s="1"/>
  <c r="NSR1342" i="8"/>
  <c r="NSU1336" i="8"/>
  <c r="NSU1342" i="8" s="1"/>
  <c r="NSB1342" i="8"/>
  <c r="NSE1336" i="8"/>
  <c r="NSE1342" i="8" s="1"/>
  <c r="NRL1342" i="8"/>
  <c r="NRO1336" i="8"/>
  <c r="NRO1342" i="8" s="1"/>
  <c r="NQV1342" i="8"/>
  <c r="NQY1336" i="8"/>
  <c r="NQY1342" i="8" s="1"/>
  <c r="NQF1342" i="8"/>
  <c r="NQI1336" i="8"/>
  <c r="NQI1342" i="8" s="1"/>
  <c r="NPP1342" i="8"/>
  <c r="NPS1336" i="8"/>
  <c r="NPS1342" i="8" s="1"/>
  <c r="NOZ1342" i="8"/>
  <c r="NPC1336" i="8"/>
  <c r="NPC1342" i="8" s="1"/>
  <c r="NOJ1342" i="8"/>
  <c r="NOM1336" i="8"/>
  <c r="NOM1342" i="8" s="1"/>
  <c r="NNT1342" i="8"/>
  <c r="NNW1336" i="8"/>
  <c r="NNW1342" i="8" s="1"/>
  <c r="NND1342" i="8"/>
  <c r="NNG1336" i="8"/>
  <c r="NNG1342" i="8" s="1"/>
  <c r="NMN1342" i="8"/>
  <c r="NMQ1336" i="8"/>
  <c r="NMQ1342" i="8" s="1"/>
  <c r="NLX1342" i="8"/>
  <c r="NMA1336" i="8"/>
  <c r="NMA1342" i="8" s="1"/>
  <c r="NLH1342" i="8"/>
  <c r="NLK1336" i="8"/>
  <c r="NLK1342" i="8" s="1"/>
  <c r="NKR1342" i="8"/>
  <c r="NKU1336" i="8"/>
  <c r="NKU1342" i="8" s="1"/>
  <c r="NKB1342" i="8"/>
  <c r="NKE1336" i="8"/>
  <c r="NKE1342" i="8" s="1"/>
  <c r="NJL1342" i="8"/>
  <c r="NJO1336" i="8"/>
  <c r="NJO1342" i="8" s="1"/>
  <c r="NIV1342" i="8"/>
  <c r="NIY1336" i="8"/>
  <c r="NIY1342" i="8" s="1"/>
  <c r="NIF1342" i="8"/>
  <c r="NII1336" i="8"/>
  <c r="NII1342" i="8" s="1"/>
  <c r="NHP1342" i="8"/>
  <c r="NHS1336" i="8"/>
  <c r="NHS1342" i="8" s="1"/>
  <c r="NGZ1342" i="8"/>
  <c r="NHC1336" i="8"/>
  <c r="NHC1342" i="8" s="1"/>
  <c r="NGJ1342" i="8"/>
  <c r="NGM1336" i="8"/>
  <c r="NGM1342" i="8" s="1"/>
  <c r="NFT1342" i="8"/>
  <c r="NFW1336" i="8"/>
  <c r="NFW1342" i="8" s="1"/>
  <c r="NFD1342" i="8"/>
  <c r="NFG1336" i="8"/>
  <c r="NFG1342" i="8" s="1"/>
  <c r="NEN1342" i="8"/>
  <c r="NEQ1336" i="8"/>
  <c r="NEQ1342" i="8" s="1"/>
  <c r="NDX1342" i="8"/>
  <c r="NEA1336" i="8"/>
  <c r="NEA1342" i="8" s="1"/>
  <c r="NDH1342" i="8"/>
  <c r="NDK1336" i="8"/>
  <c r="NDK1342" i="8" s="1"/>
  <c r="NCR1342" i="8"/>
  <c r="NCU1336" i="8"/>
  <c r="NCU1342" i="8" s="1"/>
  <c r="NCB1342" i="8"/>
  <c r="NCE1336" i="8"/>
  <c r="NCE1342" i="8" s="1"/>
  <c r="NBL1342" i="8"/>
  <c r="NBO1336" i="8"/>
  <c r="NBO1342" i="8" s="1"/>
  <c r="NAV1342" i="8"/>
  <c r="NAY1336" i="8"/>
  <c r="NAY1342" i="8" s="1"/>
  <c r="NAF1342" i="8"/>
  <c r="NAI1336" i="8"/>
  <c r="NAI1342" i="8" s="1"/>
  <c r="MZP1342" i="8"/>
  <c r="MZS1336" i="8"/>
  <c r="MZS1342" i="8" s="1"/>
  <c r="MYZ1342" i="8"/>
  <c r="MZC1336" i="8"/>
  <c r="MZC1342" i="8" s="1"/>
  <c r="MYJ1342" i="8"/>
  <c r="MYM1336" i="8"/>
  <c r="MYM1342" i="8" s="1"/>
  <c r="MXT1342" i="8"/>
  <c r="MXW1336" i="8"/>
  <c r="MXW1342" i="8" s="1"/>
  <c r="MXD1342" i="8"/>
  <c r="MXG1336" i="8"/>
  <c r="MXG1342" i="8" s="1"/>
  <c r="MWN1342" i="8"/>
  <c r="MWQ1336" i="8"/>
  <c r="MWQ1342" i="8" s="1"/>
  <c r="MVX1342" i="8"/>
  <c r="MWA1336" i="8"/>
  <c r="MWA1342" i="8" s="1"/>
  <c r="MVH1342" i="8"/>
  <c r="MVK1336" i="8"/>
  <c r="MVK1342" i="8" s="1"/>
  <c r="MUR1342" i="8"/>
  <c r="MUU1336" i="8"/>
  <c r="MUU1342" i="8" s="1"/>
  <c r="MUB1342" i="8"/>
  <c r="MUE1336" i="8"/>
  <c r="MUE1342" i="8" s="1"/>
  <c r="MTL1342" i="8"/>
  <c r="MTO1336" i="8"/>
  <c r="MTO1342" i="8" s="1"/>
  <c r="MSV1342" i="8"/>
  <c r="MSY1336" i="8"/>
  <c r="MSY1342" i="8" s="1"/>
  <c r="MSF1342" i="8"/>
  <c r="MSI1336" i="8"/>
  <c r="MSI1342" i="8" s="1"/>
  <c r="MRP1342" i="8"/>
  <c r="MRS1336" i="8"/>
  <c r="MRS1342" i="8" s="1"/>
  <c r="MQZ1342" i="8"/>
  <c r="MRC1336" i="8"/>
  <c r="MRC1342" i="8" s="1"/>
  <c r="MQJ1342" i="8"/>
  <c r="MQM1336" i="8"/>
  <c r="MQM1342" i="8" s="1"/>
  <c r="MPT1342" i="8"/>
  <c r="MPW1336" i="8"/>
  <c r="MPW1342" i="8" s="1"/>
  <c r="MPD1342" i="8"/>
  <c r="MPG1336" i="8"/>
  <c r="MPG1342" i="8" s="1"/>
  <c r="MON1342" i="8"/>
  <c r="MOQ1336" i="8"/>
  <c r="MOQ1342" i="8" s="1"/>
  <c r="MNX1342" i="8"/>
  <c r="MOA1336" i="8"/>
  <c r="MOA1342" i="8" s="1"/>
  <c r="MNH1342" i="8"/>
  <c r="MNK1336" i="8"/>
  <c r="MNK1342" i="8" s="1"/>
  <c r="MMR1342" i="8"/>
  <c r="MMU1336" i="8"/>
  <c r="MMU1342" i="8" s="1"/>
  <c r="MMB1342" i="8"/>
  <c r="MME1336" i="8"/>
  <c r="MME1342" i="8" s="1"/>
  <c r="MLL1342" i="8"/>
  <c r="MLO1336" i="8"/>
  <c r="MLO1342" i="8" s="1"/>
  <c r="MKV1342" i="8"/>
  <c r="MKY1336" i="8"/>
  <c r="MKY1342" i="8" s="1"/>
  <c r="MKF1342" i="8"/>
  <c r="MKI1336" i="8"/>
  <c r="MKI1342" i="8" s="1"/>
  <c r="MJP1342" i="8"/>
  <c r="MJS1336" i="8"/>
  <c r="MJS1342" i="8" s="1"/>
  <c r="MIZ1342" i="8"/>
  <c r="MJC1336" i="8"/>
  <c r="MJC1342" i="8" s="1"/>
  <c r="MIJ1342" i="8"/>
  <c r="MIM1336" i="8"/>
  <c r="MIM1342" i="8" s="1"/>
  <c r="MHT1342" i="8"/>
  <c r="MHW1336" i="8"/>
  <c r="MHW1342" i="8" s="1"/>
  <c r="MHD1342" i="8"/>
  <c r="MHG1336" i="8"/>
  <c r="MHG1342" i="8" s="1"/>
  <c r="MGN1342" i="8"/>
  <c r="MGQ1336" i="8"/>
  <c r="MGQ1342" i="8" s="1"/>
  <c r="MFX1342" i="8"/>
  <c r="MGA1336" i="8"/>
  <c r="MGA1342" i="8" s="1"/>
  <c r="MFH1342" i="8"/>
  <c r="MFK1336" i="8"/>
  <c r="MFK1342" i="8" s="1"/>
  <c r="MER1342" i="8"/>
  <c r="MEU1336" i="8"/>
  <c r="MEU1342" i="8" s="1"/>
  <c r="MEB1342" i="8"/>
  <c r="MEE1336" i="8"/>
  <c r="MEE1342" i="8" s="1"/>
  <c r="MDL1342" i="8"/>
  <c r="MDO1336" i="8"/>
  <c r="MDO1342" i="8" s="1"/>
  <c r="MCV1342" i="8"/>
  <c r="MCY1336" i="8"/>
  <c r="MCY1342" i="8" s="1"/>
  <c r="MCF1342" i="8"/>
  <c r="MCI1336" i="8"/>
  <c r="MCI1342" i="8" s="1"/>
  <c r="MBP1342" i="8"/>
  <c r="MBS1336" i="8"/>
  <c r="MBS1342" i="8" s="1"/>
  <c r="MAZ1342" i="8"/>
  <c r="MBC1336" i="8"/>
  <c r="MBC1342" i="8" s="1"/>
  <c r="MAJ1342" i="8"/>
  <c r="MAM1336" i="8"/>
  <c r="MAM1342" i="8" s="1"/>
  <c r="LZT1342" i="8"/>
  <c r="LZW1336" i="8"/>
  <c r="LZW1342" i="8" s="1"/>
  <c r="LZD1342" i="8"/>
  <c r="LZG1336" i="8"/>
  <c r="LZG1342" i="8" s="1"/>
  <c r="LYN1342" i="8"/>
  <c r="LYQ1336" i="8"/>
  <c r="LYQ1342" i="8" s="1"/>
  <c r="LXX1342" i="8"/>
  <c r="LYA1336" i="8"/>
  <c r="LYA1342" i="8" s="1"/>
  <c r="LXH1342" i="8"/>
  <c r="LXK1336" i="8"/>
  <c r="LXK1342" i="8" s="1"/>
  <c r="LWR1342" i="8"/>
  <c r="LWU1336" i="8"/>
  <c r="LWU1342" i="8" s="1"/>
  <c r="LWB1342" i="8"/>
  <c r="LWE1336" i="8"/>
  <c r="LWE1342" i="8" s="1"/>
  <c r="LVL1342" i="8"/>
  <c r="LVO1336" i="8"/>
  <c r="LVO1342" i="8" s="1"/>
  <c r="LUV1342" i="8"/>
  <c r="LUY1336" i="8"/>
  <c r="LUY1342" i="8" s="1"/>
  <c r="LUF1342" i="8"/>
  <c r="LUI1336" i="8"/>
  <c r="LUI1342" i="8" s="1"/>
  <c r="LTP1342" i="8"/>
  <c r="LTS1336" i="8"/>
  <c r="LTS1342" i="8" s="1"/>
  <c r="LSZ1342" i="8"/>
  <c r="LTC1336" i="8"/>
  <c r="LTC1342" i="8" s="1"/>
  <c r="LSJ1342" i="8"/>
  <c r="LSM1336" i="8"/>
  <c r="LSM1342" i="8" s="1"/>
  <c r="LRT1342" i="8"/>
  <c r="LRW1336" i="8"/>
  <c r="LRW1342" i="8" s="1"/>
  <c r="LRD1342" i="8"/>
  <c r="LRG1336" i="8"/>
  <c r="LRG1342" i="8" s="1"/>
  <c r="LQN1342" i="8"/>
  <c r="LQQ1336" i="8"/>
  <c r="LQQ1342" i="8" s="1"/>
  <c r="LPX1342" i="8"/>
  <c r="LQA1336" i="8"/>
  <c r="LQA1342" i="8" s="1"/>
  <c r="LPH1342" i="8"/>
  <c r="LPK1336" i="8"/>
  <c r="LPK1342" i="8" s="1"/>
  <c r="LOR1342" i="8"/>
  <c r="LOU1336" i="8"/>
  <c r="LOU1342" i="8" s="1"/>
  <c r="LOB1342" i="8"/>
  <c r="LOE1336" i="8"/>
  <c r="LOE1342" i="8" s="1"/>
  <c r="LNL1342" i="8"/>
  <c r="LNO1336" i="8"/>
  <c r="LNO1342" i="8" s="1"/>
  <c r="LMV1342" i="8"/>
  <c r="LMY1336" i="8"/>
  <c r="LMY1342" i="8" s="1"/>
  <c r="LMF1342" i="8"/>
  <c r="LMI1336" i="8"/>
  <c r="LMI1342" i="8" s="1"/>
  <c r="LLP1342" i="8"/>
  <c r="LLS1336" i="8"/>
  <c r="LLS1342" i="8" s="1"/>
  <c r="LKZ1342" i="8"/>
  <c r="LLC1336" i="8"/>
  <c r="LLC1342" i="8" s="1"/>
  <c r="LKJ1342" i="8"/>
  <c r="LKM1336" i="8"/>
  <c r="LKM1342" i="8" s="1"/>
  <c r="LJT1342" i="8"/>
  <c r="LJW1336" i="8"/>
  <c r="LJW1342" i="8" s="1"/>
  <c r="LJD1342" i="8"/>
  <c r="LJG1336" i="8"/>
  <c r="LJG1342" i="8" s="1"/>
  <c r="LIN1342" i="8"/>
  <c r="LIQ1336" i="8"/>
  <c r="LIQ1342" i="8" s="1"/>
  <c r="LHX1342" i="8"/>
  <c r="LIA1336" i="8"/>
  <c r="LIA1342" i="8" s="1"/>
  <c r="LHH1342" i="8"/>
  <c r="LHK1336" i="8"/>
  <c r="LHK1342" i="8" s="1"/>
  <c r="LGR1342" i="8"/>
  <c r="LGU1336" i="8"/>
  <c r="LGU1342" i="8" s="1"/>
  <c r="LGB1342" i="8"/>
  <c r="LGE1336" i="8"/>
  <c r="LGE1342" i="8" s="1"/>
  <c r="LFL1342" i="8"/>
  <c r="LFO1336" i="8"/>
  <c r="LFO1342" i="8" s="1"/>
  <c r="LEV1342" i="8"/>
  <c r="LEY1336" i="8"/>
  <c r="LEY1342" i="8" s="1"/>
  <c r="LEF1342" i="8"/>
  <c r="LEI1336" i="8"/>
  <c r="LEI1342" i="8" s="1"/>
  <c r="LDP1342" i="8"/>
  <c r="LDS1336" i="8"/>
  <c r="LDS1342" i="8" s="1"/>
  <c r="LCZ1342" i="8"/>
  <c r="LDC1336" i="8"/>
  <c r="LDC1342" i="8" s="1"/>
  <c r="LCJ1342" i="8"/>
  <c r="LCM1336" i="8"/>
  <c r="LCM1342" i="8" s="1"/>
  <c r="LBT1342" i="8"/>
  <c r="LBW1336" i="8"/>
  <c r="LBW1342" i="8" s="1"/>
  <c r="LBD1342" i="8"/>
  <c r="LBG1336" i="8"/>
  <c r="LBG1342" i="8" s="1"/>
  <c r="LAN1342" i="8"/>
  <c r="LAQ1336" i="8"/>
  <c r="LAQ1342" i="8" s="1"/>
  <c r="KZX1342" i="8"/>
  <c r="LAA1336" i="8"/>
  <c r="LAA1342" i="8" s="1"/>
  <c r="KZH1342" i="8"/>
  <c r="KZK1336" i="8"/>
  <c r="KZK1342" i="8" s="1"/>
  <c r="KYR1342" i="8"/>
  <c r="KYU1336" i="8"/>
  <c r="KYU1342" i="8" s="1"/>
  <c r="KYB1342" i="8"/>
  <c r="KYE1336" i="8"/>
  <c r="KYE1342" i="8" s="1"/>
  <c r="KXL1342" i="8"/>
  <c r="KXO1336" i="8"/>
  <c r="KXO1342" i="8" s="1"/>
  <c r="KWV1342" i="8"/>
  <c r="KWY1336" i="8"/>
  <c r="KWY1342" i="8" s="1"/>
  <c r="KWF1342" i="8"/>
  <c r="KWI1336" i="8"/>
  <c r="KWI1342" i="8" s="1"/>
  <c r="KVP1342" i="8"/>
  <c r="KVS1336" i="8"/>
  <c r="KVS1342" i="8" s="1"/>
  <c r="KUZ1342" i="8"/>
  <c r="KVC1336" i="8"/>
  <c r="KVC1342" i="8" s="1"/>
  <c r="KUJ1342" i="8"/>
  <c r="KUM1336" i="8"/>
  <c r="KUM1342" i="8" s="1"/>
  <c r="KTT1342" i="8"/>
  <c r="KTW1336" i="8"/>
  <c r="KTW1342" i="8" s="1"/>
  <c r="KTD1342" i="8"/>
  <c r="KTG1336" i="8"/>
  <c r="KTG1342" i="8" s="1"/>
  <c r="KSN1342" i="8"/>
  <c r="KSQ1336" i="8"/>
  <c r="KSQ1342" i="8" s="1"/>
  <c r="KRX1342" i="8"/>
  <c r="KSA1336" i="8"/>
  <c r="KSA1342" i="8" s="1"/>
  <c r="KRH1342" i="8"/>
  <c r="KRK1336" i="8"/>
  <c r="KRK1342" i="8" s="1"/>
  <c r="KQR1342" i="8"/>
  <c r="KQU1336" i="8"/>
  <c r="KQU1342" i="8" s="1"/>
  <c r="KQB1342" i="8"/>
  <c r="KQE1336" i="8"/>
  <c r="KQE1342" i="8" s="1"/>
  <c r="KPL1342" i="8"/>
  <c r="KPO1336" i="8"/>
  <c r="KPO1342" i="8" s="1"/>
  <c r="KOV1342" i="8"/>
  <c r="KOY1336" i="8"/>
  <c r="KOY1342" i="8" s="1"/>
  <c r="KOF1342" i="8"/>
  <c r="KOI1336" i="8"/>
  <c r="KOI1342" i="8" s="1"/>
  <c r="KNP1342" i="8"/>
  <c r="KNS1336" i="8"/>
  <c r="KNS1342" i="8" s="1"/>
  <c r="KMZ1342" i="8"/>
  <c r="KNC1336" i="8"/>
  <c r="KNC1342" i="8" s="1"/>
  <c r="KMJ1342" i="8"/>
  <c r="KMM1336" i="8"/>
  <c r="KMM1342" i="8" s="1"/>
  <c r="KLT1342" i="8"/>
  <c r="KLW1336" i="8"/>
  <c r="KLW1342" i="8" s="1"/>
  <c r="KLD1342" i="8"/>
  <c r="KLG1336" i="8"/>
  <c r="KLG1342" i="8" s="1"/>
  <c r="KKN1342" i="8"/>
  <c r="KKQ1336" i="8"/>
  <c r="KKQ1342" i="8" s="1"/>
  <c r="KJX1342" i="8"/>
  <c r="KKA1336" i="8"/>
  <c r="KKA1342" i="8" s="1"/>
  <c r="KJH1342" i="8"/>
  <c r="KJK1336" i="8"/>
  <c r="KJK1342" i="8" s="1"/>
  <c r="KIR1342" i="8"/>
  <c r="KIU1336" i="8"/>
  <c r="KIU1342" i="8" s="1"/>
  <c r="KIB1342" i="8"/>
  <c r="KIE1336" i="8"/>
  <c r="KIE1342" i="8" s="1"/>
  <c r="KHL1342" i="8"/>
  <c r="KHO1336" i="8"/>
  <c r="KHO1342" i="8" s="1"/>
  <c r="KGV1342" i="8"/>
  <c r="KGY1336" i="8"/>
  <c r="KGY1342" i="8" s="1"/>
  <c r="KGF1342" i="8"/>
  <c r="KGI1336" i="8"/>
  <c r="KGI1342" i="8" s="1"/>
  <c r="KFP1342" i="8"/>
  <c r="KFS1336" i="8"/>
  <c r="KFS1342" i="8" s="1"/>
  <c r="KEZ1342" i="8"/>
  <c r="KFC1336" i="8"/>
  <c r="KFC1342" i="8" s="1"/>
  <c r="KEJ1342" i="8"/>
  <c r="KEM1336" i="8"/>
  <c r="KEM1342" i="8" s="1"/>
  <c r="KDT1342" i="8"/>
  <c r="KDW1336" i="8"/>
  <c r="KDW1342" i="8" s="1"/>
  <c r="KDD1342" i="8"/>
  <c r="KDG1336" i="8"/>
  <c r="KDG1342" i="8" s="1"/>
  <c r="KCN1342" i="8"/>
  <c r="KCQ1336" i="8"/>
  <c r="KCQ1342" i="8" s="1"/>
  <c r="KBX1342" i="8"/>
  <c r="KCA1336" i="8"/>
  <c r="KCA1342" i="8" s="1"/>
  <c r="KBH1342" i="8"/>
  <c r="KBK1336" i="8"/>
  <c r="KBK1342" i="8" s="1"/>
  <c r="KAR1342" i="8"/>
  <c r="KAU1336" i="8"/>
  <c r="KAU1342" i="8" s="1"/>
  <c r="KAB1342" i="8"/>
  <c r="KAE1336" i="8"/>
  <c r="KAE1342" i="8" s="1"/>
  <c r="JZL1342" i="8"/>
  <c r="JZO1336" i="8"/>
  <c r="JZO1342" i="8" s="1"/>
  <c r="JYV1342" i="8"/>
  <c r="JYY1336" i="8"/>
  <c r="JYY1342" i="8" s="1"/>
  <c r="JYF1342" i="8"/>
  <c r="JYI1336" i="8"/>
  <c r="JYI1342" i="8" s="1"/>
  <c r="JXP1342" i="8"/>
  <c r="JXS1336" i="8"/>
  <c r="JXS1342" i="8" s="1"/>
  <c r="JWZ1342" i="8"/>
  <c r="JXC1336" i="8"/>
  <c r="JXC1342" i="8" s="1"/>
  <c r="JWJ1342" i="8"/>
  <c r="JWM1336" i="8"/>
  <c r="JWM1342" i="8" s="1"/>
  <c r="JVT1342" i="8"/>
  <c r="JVW1336" i="8"/>
  <c r="JVW1342" i="8" s="1"/>
  <c r="JVD1342" i="8"/>
  <c r="JVG1336" i="8"/>
  <c r="JVG1342" i="8" s="1"/>
  <c r="JUN1342" i="8"/>
  <c r="JUQ1336" i="8"/>
  <c r="JUQ1342" i="8" s="1"/>
  <c r="JTX1342" i="8"/>
  <c r="JUA1336" i="8"/>
  <c r="JUA1342" i="8" s="1"/>
  <c r="JTH1342" i="8"/>
  <c r="JTK1336" i="8"/>
  <c r="JTK1342" i="8" s="1"/>
  <c r="JSR1342" i="8"/>
  <c r="JSU1336" i="8"/>
  <c r="JSU1342" i="8" s="1"/>
  <c r="JSB1342" i="8"/>
  <c r="JSE1336" i="8"/>
  <c r="JSE1342" i="8" s="1"/>
  <c r="JRL1342" i="8"/>
  <c r="JRO1336" i="8"/>
  <c r="JRO1342" i="8" s="1"/>
  <c r="JQV1342" i="8"/>
  <c r="JQY1336" i="8"/>
  <c r="JQY1342" i="8" s="1"/>
  <c r="JQF1342" i="8"/>
  <c r="JQI1336" i="8"/>
  <c r="JQI1342" i="8" s="1"/>
  <c r="JPP1342" i="8"/>
  <c r="JPS1336" i="8"/>
  <c r="JPS1342" i="8" s="1"/>
  <c r="JOZ1342" i="8"/>
  <c r="JPC1336" i="8"/>
  <c r="JPC1342" i="8" s="1"/>
  <c r="JOJ1342" i="8"/>
  <c r="JOM1336" i="8"/>
  <c r="JOM1342" i="8" s="1"/>
  <c r="JNT1342" i="8"/>
  <c r="JNW1336" i="8"/>
  <c r="JNW1342" i="8" s="1"/>
  <c r="JND1342" i="8"/>
  <c r="JNG1336" i="8"/>
  <c r="JNG1342" i="8" s="1"/>
  <c r="JMN1342" i="8"/>
  <c r="JMQ1336" i="8"/>
  <c r="JMQ1342" i="8" s="1"/>
  <c r="JLX1342" i="8"/>
  <c r="JMA1336" i="8"/>
  <c r="JMA1342" i="8" s="1"/>
  <c r="JLH1342" i="8"/>
  <c r="JLK1336" i="8"/>
  <c r="JLK1342" i="8" s="1"/>
  <c r="JKR1342" i="8"/>
  <c r="JKU1336" i="8"/>
  <c r="JKU1342" i="8" s="1"/>
  <c r="JKB1342" i="8"/>
  <c r="JKE1336" i="8"/>
  <c r="JKE1342" i="8" s="1"/>
  <c r="JJL1342" i="8"/>
  <c r="JJO1336" i="8"/>
  <c r="JJO1342" i="8" s="1"/>
  <c r="JIV1342" i="8"/>
  <c r="JIY1336" i="8"/>
  <c r="JIY1342" i="8" s="1"/>
  <c r="JIF1342" i="8"/>
  <c r="JII1336" i="8"/>
  <c r="JII1342" i="8" s="1"/>
  <c r="JHP1342" i="8"/>
  <c r="JHS1336" i="8"/>
  <c r="JHS1342" i="8" s="1"/>
  <c r="JGZ1342" i="8"/>
  <c r="JHC1336" i="8"/>
  <c r="JHC1342" i="8" s="1"/>
  <c r="JGJ1342" i="8"/>
  <c r="JGM1336" i="8"/>
  <c r="JGM1342" i="8" s="1"/>
  <c r="JFT1342" i="8"/>
  <c r="JFW1336" i="8"/>
  <c r="JFW1342" i="8" s="1"/>
  <c r="JFD1342" i="8"/>
  <c r="JFG1336" i="8"/>
  <c r="JFG1342" i="8" s="1"/>
  <c r="JEN1342" i="8"/>
  <c r="JEQ1336" i="8"/>
  <c r="JEQ1342" i="8" s="1"/>
  <c r="JDX1342" i="8"/>
  <c r="JEA1336" i="8"/>
  <c r="JEA1342" i="8" s="1"/>
  <c r="JDH1342" i="8"/>
  <c r="JDK1336" i="8"/>
  <c r="JDK1342" i="8" s="1"/>
  <c r="JCR1342" i="8"/>
  <c r="JCU1336" i="8"/>
  <c r="JCU1342" i="8" s="1"/>
  <c r="JCB1342" i="8"/>
  <c r="JCE1336" i="8"/>
  <c r="JCE1342" i="8" s="1"/>
  <c r="JBL1342" i="8"/>
  <c r="JBO1336" i="8"/>
  <c r="JBO1342" i="8" s="1"/>
  <c r="JAV1342" i="8"/>
  <c r="JAY1336" i="8"/>
  <c r="JAY1342" i="8" s="1"/>
  <c r="JAF1342" i="8"/>
  <c r="JAI1336" i="8"/>
  <c r="JAI1342" i="8" s="1"/>
  <c r="IZP1342" i="8"/>
  <c r="IZS1336" i="8"/>
  <c r="IZS1342" i="8" s="1"/>
  <c r="IYZ1342" i="8"/>
  <c r="IZC1336" i="8"/>
  <c r="IZC1342" i="8" s="1"/>
  <c r="IYJ1342" i="8"/>
  <c r="IYM1336" i="8"/>
  <c r="IYM1342" i="8" s="1"/>
  <c r="IXT1342" i="8"/>
  <c r="IXW1336" i="8"/>
  <c r="IXW1342" i="8" s="1"/>
  <c r="IXD1342" i="8"/>
  <c r="IXG1336" i="8"/>
  <c r="IXG1342" i="8" s="1"/>
  <c r="IWN1342" i="8"/>
  <c r="IWQ1336" i="8"/>
  <c r="IWQ1342" i="8" s="1"/>
  <c r="IVX1342" i="8"/>
  <c r="IWA1336" i="8"/>
  <c r="IWA1342" i="8" s="1"/>
  <c r="IVH1342" i="8"/>
  <c r="IVK1336" i="8"/>
  <c r="IVK1342" i="8" s="1"/>
  <c r="IUR1342" i="8"/>
  <c r="IUU1336" i="8"/>
  <c r="IUU1342" i="8" s="1"/>
  <c r="IUB1342" i="8"/>
  <c r="IUE1336" i="8"/>
  <c r="IUE1342" i="8" s="1"/>
  <c r="ITL1342" i="8"/>
  <c r="ITO1336" i="8"/>
  <c r="ITO1342" i="8" s="1"/>
  <c r="ISV1342" i="8"/>
  <c r="ISY1336" i="8"/>
  <c r="ISY1342" i="8" s="1"/>
  <c r="ISF1342" i="8"/>
  <c r="ISI1336" i="8"/>
  <c r="ISI1342" i="8" s="1"/>
  <c r="IRP1342" i="8"/>
  <c r="IRS1336" i="8"/>
  <c r="IRS1342" i="8" s="1"/>
  <c r="IQZ1342" i="8"/>
  <c r="IRC1336" i="8"/>
  <c r="IRC1342" i="8" s="1"/>
  <c r="IQJ1342" i="8"/>
  <c r="IQM1336" i="8"/>
  <c r="IQM1342" i="8" s="1"/>
  <c r="IPT1342" i="8"/>
  <c r="IPW1336" i="8"/>
  <c r="IPW1342" i="8" s="1"/>
  <c r="IPD1342" i="8"/>
  <c r="IPG1336" i="8"/>
  <c r="IPG1342" i="8" s="1"/>
  <c r="ION1342" i="8"/>
  <c r="IOQ1336" i="8"/>
  <c r="IOQ1342" i="8" s="1"/>
  <c r="INX1342" i="8"/>
  <c r="IOA1336" i="8"/>
  <c r="IOA1342" i="8" s="1"/>
  <c r="INH1342" i="8"/>
  <c r="INK1336" i="8"/>
  <c r="INK1342" i="8" s="1"/>
  <c r="IMR1342" i="8"/>
  <c r="IMU1336" i="8"/>
  <c r="IMU1342" i="8" s="1"/>
  <c r="IMB1342" i="8"/>
  <c r="IME1336" i="8"/>
  <c r="IME1342" i="8" s="1"/>
  <c r="ILL1342" i="8"/>
  <c r="ILO1336" i="8"/>
  <c r="ILO1342" i="8" s="1"/>
  <c r="IKV1342" i="8"/>
  <c r="IKY1336" i="8"/>
  <c r="IKY1342" i="8" s="1"/>
  <c r="IKF1342" i="8"/>
  <c r="IKI1336" i="8"/>
  <c r="IKI1342" i="8" s="1"/>
  <c r="IJP1342" i="8"/>
  <c r="IJS1336" i="8"/>
  <c r="IJS1342" i="8" s="1"/>
  <c r="IIZ1342" i="8"/>
  <c r="IJC1336" i="8"/>
  <c r="IJC1342" i="8" s="1"/>
  <c r="IIJ1342" i="8"/>
  <c r="IIM1336" i="8"/>
  <c r="IIM1342" i="8" s="1"/>
  <c r="IHT1342" i="8"/>
  <c r="IHW1336" i="8"/>
  <c r="IHW1342" i="8" s="1"/>
  <c r="IHD1342" i="8"/>
  <c r="IHG1336" i="8"/>
  <c r="IHG1342" i="8" s="1"/>
  <c r="IGN1342" i="8"/>
  <c r="IGQ1336" i="8"/>
  <c r="IGQ1342" i="8" s="1"/>
  <c r="IFX1342" i="8"/>
  <c r="IGA1336" i="8"/>
  <c r="IGA1342" i="8" s="1"/>
  <c r="IFH1342" i="8"/>
  <c r="IFK1336" i="8"/>
  <c r="IFK1342" i="8" s="1"/>
  <c r="IER1342" i="8"/>
  <c r="IEU1336" i="8"/>
  <c r="IEU1342" i="8" s="1"/>
  <c r="IEB1342" i="8"/>
  <c r="IEE1336" i="8"/>
  <c r="IEE1342" i="8" s="1"/>
  <c r="IDL1342" i="8"/>
  <c r="IDO1336" i="8"/>
  <c r="IDO1342" i="8" s="1"/>
  <c r="ICV1342" i="8"/>
  <c r="ICY1336" i="8"/>
  <c r="ICY1342" i="8" s="1"/>
  <c r="ICF1342" i="8"/>
  <c r="ICI1336" i="8"/>
  <c r="ICI1342" i="8" s="1"/>
  <c r="IBP1342" i="8"/>
  <c r="IBS1336" i="8"/>
  <c r="IBS1342" i="8" s="1"/>
  <c r="IAZ1342" i="8"/>
  <c r="IBC1336" i="8"/>
  <c r="IBC1342" i="8" s="1"/>
  <c r="IAJ1342" i="8"/>
  <c r="IAM1336" i="8"/>
  <c r="IAM1342" i="8" s="1"/>
  <c r="HZT1342" i="8"/>
  <c r="HZW1336" i="8"/>
  <c r="HZW1342" i="8" s="1"/>
  <c r="HZD1342" i="8"/>
  <c r="HZG1336" i="8"/>
  <c r="HZG1342" i="8" s="1"/>
  <c r="HYN1342" i="8"/>
  <c r="HYQ1336" i="8"/>
  <c r="HYQ1342" i="8" s="1"/>
  <c r="HXX1342" i="8"/>
  <c r="HYA1336" i="8"/>
  <c r="HYA1342" i="8" s="1"/>
  <c r="HXH1342" i="8"/>
  <c r="HXK1336" i="8"/>
  <c r="HXK1342" i="8" s="1"/>
  <c r="HWR1342" i="8"/>
  <c r="HWU1336" i="8"/>
  <c r="HWU1342" i="8" s="1"/>
  <c r="HWB1342" i="8"/>
  <c r="HWE1336" i="8"/>
  <c r="HWE1342" i="8" s="1"/>
  <c r="HVL1342" i="8"/>
  <c r="HVO1336" i="8"/>
  <c r="HVO1342" i="8" s="1"/>
  <c r="HUV1342" i="8"/>
  <c r="HUY1336" i="8"/>
  <c r="HUY1342" i="8" s="1"/>
  <c r="HUF1342" i="8"/>
  <c r="HUI1336" i="8"/>
  <c r="HUI1342" i="8" s="1"/>
  <c r="HTP1342" i="8"/>
  <c r="HTS1336" i="8"/>
  <c r="HTS1342" i="8" s="1"/>
  <c r="HSZ1342" i="8"/>
  <c r="HTC1336" i="8"/>
  <c r="HTC1342" i="8" s="1"/>
  <c r="HSJ1342" i="8"/>
  <c r="HSM1336" i="8"/>
  <c r="HSM1342" i="8" s="1"/>
  <c r="HRT1342" i="8"/>
  <c r="HRW1336" i="8"/>
  <c r="HRW1342" i="8" s="1"/>
  <c r="HRD1342" i="8"/>
  <c r="HRG1336" i="8"/>
  <c r="HRG1342" i="8" s="1"/>
  <c r="HQN1342" i="8"/>
  <c r="HQQ1336" i="8"/>
  <c r="HQQ1342" i="8" s="1"/>
  <c r="HPX1342" i="8"/>
  <c r="HQA1336" i="8"/>
  <c r="HQA1342" i="8" s="1"/>
  <c r="HPH1342" i="8"/>
  <c r="HPK1336" i="8"/>
  <c r="HPK1342" i="8" s="1"/>
  <c r="HOR1342" i="8"/>
  <c r="HOU1336" i="8"/>
  <c r="HOU1342" i="8" s="1"/>
  <c r="HOB1342" i="8"/>
  <c r="HOE1336" i="8"/>
  <c r="HOE1342" i="8" s="1"/>
  <c r="HNL1342" i="8"/>
  <c r="HNO1336" i="8"/>
  <c r="HNO1342" i="8" s="1"/>
  <c r="HMV1342" i="8"/>
  <c r="HMY1336" i="8"/>
  <c r="HMY1342" i="8" s="1"/>
  <c r="HMF1342" i="8"/>
  <c r="HMI1336" i="8"/>
  <c r="HMI1342" i="8" s="1"/>
  <c r="HLP1342" i="8"/>
  <c r="HLS1336" i="8"/>
  <c r="HLS1342" i="8" s="1"/>
  <c r="HKZ1342" i="8"/>
  <c r="HLC1336" i="8"/>
  <c r="HLC1342" i="8" s="1"/>
  <c r="HKJ1342" i="8"/>
  <c r="HKM1336" i="8"/>
  <c r="HKM1342" i="8" s="1"/>
  <c r="HJT1342" i="8"/>
  <c r="HJW1336" i="8"/>
  <c r="HJW1342" i="8" s="1"/>
  <c r="HJD1342" i="8"/>
  <c r="HJG1336" i="8"/>
  <c r="HJG1342" i="8" s="1"/>
  <c r="HIN1342" i="8"/>
  <c r="HIQ1336" i="8"/>
  <c r="HIQ1342" i="8" s="1"/>
  <c r="HHX1342" i="8"/>
  <c r="HIA1336" i="8"/>
  <c r="HIA1342" i="8" s="1"/>
  <c r="HHH1342" i="8"/>
  <c r="HHK1336" i="8"/>
  <c r="HHK1342" i="8" s="1"/>
  <c r="HGR1342" i="8"/>
  <c r="HGU1336" i="8"/>
  <c r="HGU1342" i="8" s="1"/>
  <c r="HGB1342" i="8"/>
  <c r="HGE1336" i="8"/>
  <c r="HGE1342" i="8" s="1"/>
  <c r="HFL1342" i="8"/>
  <c r="HFO1336" i="8"/>
  <c r="HFO1342" i="8" s="1"/>
  <c r="HEV1342" i="8"/>
  <c r="HEY1336" i="8"/>
  <c r="HEY1342" i="8" s="1"/>
  <c r="HEF1342" i="8"/>
  <c r="HEI1336" i="8"/>
  <c r="HEI1342" i="8" s="1"/>
  <c r="HDP1342" i="8"/>
  <c r="HDS1336" i="8"/>
  <c r="HDS1342" i="8" s="1"/>
  <c r="HCZ1342" i="8"/>
  <c r="HDC1336" i="8"/>
  <c r="HDC1342" i="8" s="1"/>
  <c r="HCJ1342" i="8"/>
  <c r="HCM1336" i="8"/>
  <c r="HCM1342" i="8" s="1"/>
  <c r="HBT1342" i="8"/>
  <c r="HBW1336" i="8"/>
  <c r="HBW1342" i="8" s="1"/>
  <c r="HBD1342" i="8"/>
  <c r="HBG1336" i="8"/>
  <c r="HBG1342" i="8" s="1"/>
  <c r="HAN1342" i="8"/>
  <c r="HAQ1336" i="8"/>
  <c r="HAQ1342" i="8" s="1"/>
  <c r="GZX1342" i="8"/>
  <c r="HAA1336" i="8"/>
  <c r="HAA1342" i="8" s="1"/>
  <c r="GZH1342" i="8"/>
  <c r="GZK1336" i="8"/>
  <c r="GZK1342" i="8" s="1"/>
  <c r="GYR1342" i="8"/>
  <c r="GYU1336" i="8"/>
  <c r="GYU1342" i="8" s="1"/>
  <c r="GYB1342" i="8"/>
  <c r="GYE1336" i="8"/>
  <c r="GYE1342" i="8" s="1"/>
  <c r="GXL1342" i="8"/>
  <c r="GXO1336" i="8"/>
  <c r="GXO1342" i="8" s="1"/>
  <c r="GWV1342" i="8"/>
  <c r="GWY1336" i="8"/>
  <c r="GWY1342" i="8" s="1"/>
  <c r="GWF1342" i="8"/>
  <c r="GWI1336" i="8"/>
  <c r="GWI1342" i="8" s="1"/>
  <c r="GVP1342" i="8"/>
  <c r="GVS1336" i="8"/>
  <c r="GVS1342" i="8" s="1"/>
  <c r="GUZ1342" i="8"/>
  <c r="GVC1336" i="8"/>
  <c r="GVC1342" i="8" s="1"/>
  <c r="GUJ1342" i="8"/>
  <c r="GUM1336" i="8"/>
  <c r="GUM1342" i="8" s="1"/>
  <c r="GTT1342" i="8"/>
  <c r="GTW1336" i="8"/>
  <c r="GTW1342" i="8" s="1"/>
  <c r="GTD1342" i="8"/>
  <c r="GTG1336" i="8"/>
  <c r="GTG1342" i="8" s="1"/>
  <c r="GSN1342" i="8"/>
  <c r="GSQ1336" i="8"/>
  <c r="GSQ1342" i="8" s="1"/>
  <c r="GRX1342" i="8"/>
  <c r="GSA1336" i="8"/>
  <c r="GSA1342" i="8" s="1"/>
  <c r="GRH1342" i="8"/>
  <c r="GRK1336" i="8"/>
  <c r="GRK1342" i="8" s="1"/>
  <c r="GQR1342" i="8"/>
  <c r="GQU1336" i="8"/>
  <c r="GQU1342" i="8" s="1"/>
  <c r="GQB1342" i="8"/>
  <c r="GQE1336" i="8"/>
  <c r="GQE1342" i="8" s="1"/>
  <c r="GPL1342" i="8"/>
  <c r="GPO1336" i="8"/>
  <c r="GPO1342" i="8" s="1"/>
  <c r="GOV1342" i="8"/>
  <c r="GOY1336" i="8"/>
  <c r="GOY1342" i="8" s="1"/>
  <c r="GOF1342" i="8"/>
  <c r="GOI1336" i="8"/>
  <c r="GOI1342" i="8" s="1"/>
  <c r="GNP1342" i="8"/>
  <c r="GNS1336" i="8"/>
  <c r="GNS1342" i="8" s="1"/>
  <c r="GMZ1342" i="8"/>
  <c r="GNC1336" i="8"/>
  <c r="GNC1342" i="8" s="1"/>
  <c r="GMJ1342" i="8"/>
  <c r="GMM1336" i="8"/>
  <c r="GMM1342" i="8" s="1"/>
  <c r="GLT1342" i="8"/>
  <c r="GLW1336" i="8"/>
  <c r="GLW1342" i="8" s="1"/>
  <c r="GLD1342" i="8"/>
  <c r="GLG1336" i="8"/>
  <c r="GLG1342" i="8" s="1"/>
  <c r="GKN1342" i="8"/>
  <c r="GKQ1336" i="8"/>
  <c r="GKQ1342" i="8" s="1"/>
  <c r="GJX1342" i="8"/>
  <c r="GKA1336" i="8"/>
  <c r="GKA1342" i="8" s="1"/>
  <c r="GJH1342" i="8"/>
  <c r="GJK1336" i="8"/>
  <c r="GJK1342" i="8" s="1"/>
  <c r="GIR1342" i="8"/>
  <c r="GIU1336" i="8"/>
  <c r="GIU1342" i="8" s="1"/>
  <c r="GIB1342" i="8"/>
  <c r="GIE1336" i="8"/>
  <c r="GIE1342" i="8" s="1"/>
  <c r="GHL1342" i="8"/>
  <c r="GHO1336" i="8"/>
  <c r="GHO1342" i="8" s="1"/>
  <c r="GGV1342" i="8"/>
  <c r="GGY1336" i="8"/>
  <c r="GGY1342" i="8" s="1"/>
  <c r="GGF1342" i="8"/>
  <c r="GGI1336" i="8"/>
  <c r="GGI1342" i="8" s="1"/>
  <c r="GFP1342" i="8"/>
  <c r="GFS1336" i="8"/>
  <c r="GFS1342" i="8" s="1"/>
  <c r="GEZ1342" i="8"/>
  <c r="GFC1336" i="8"/>
  <c r="GFC1342" i="8" s="1"/>
  <c r="GEJ1342" i="8"/>
  <c r="GEM1336" i="8"/>
  <c r="GEM1342" i="8" s="1"/>
  <c r="GDT1342" i="8"/>
  <c r="GDW1336" i="8"/>
  <c r="GDW1342" i="8" s="1"/>
  <c r="GDD1342" i="8"/>
  <c r="GDG1336" i="8"/>
  <c r="GDG1342" i="8" s="1"/>
  <c r="GCN1342" i="8"/>
  <c r="GCQ1336" i="8"/>
  <c r="GCQ1342" i="8" s="1"/>
  <c r="GBX1342" i="8"/>
  <c r="GCA1336" i="8"/>
  <c r="GCA1342" i="8" s="1"/>
  <c r="GBH1342" i="8"/>
  <c r="GBK1336" i="8"/>
  <c r="GBK1342" i="8" s="1"/>
  <c r="GAR1342" i="8"/>
  <c r="GAU1336" i="8"/>
  <c r="GAU1342" i="8" s="1"/>
  <c r="GAB1342" i="8"/>
  <c r="GAE1336" i="8"/>
  <c r="GAE1342" i="8" s="1"/>
  <c r="FZL1342" i="8"/>
  <c r="FZO1336" i="8"/>
  <c r="FZO1342" i="8" s="1"/>
  <c r="FYV1342" i="8"/>
  <c r="FYY1336" i="8"/>
  <c r="FYY1342" i="8" s="1"/>
  <c r="FYF1342" i="8"/>
  <c r="FYI1336" i="8"/>
  <c r="FYI1342" i="8" s="1"/>
  <c r="FXP1342" i="8"/>
  <c r="FXS1336" i="8"/>
  <c r="FXS1342" i="8" s="1"/>
  <c r="FWZ1342" i="8"/>
  <c r="FXC1336" i="8"/>
  <c r="FXC1342" i="8" s="1"/>
  <c r="FWJ1342" i="8"/>
  <c r="FWM1336" i="8"/>
  <c r="FWM1342" i="8" s="1"/>
  <c r="FVT1342" i="8"/>
  <c r="FVW1336" i="8"/>
  <c r="FVW1342" i="8" s="1"/>
  <c r="FVD1342" i="8"/>
  <c r="FVG1336" i="8"/>
  <c r="FVG1342" i="8" s="1"/>
  <c r="FUN1342" i="8"/>
  <c r="FUQ1336" i="8"/>
  <c r="FUQ1342" i="8" s="1"/>
  <c r="FTX1342" i="8"/>
  <c r="FUA1336" i="8"/>
  <c r="FUA1342" i="8" s="1"/>
  <c r="FTH1342" i="8"/>
  <c r="FTK1336" i="8"/>
  <c r="FTK1342" i="8" s="1"/>
  <c r="FSR1342" i="8"/>
  <c r="FSU1336" i="8"/>
  <c r="FSU1342" i="8" s="1"/>
  <c r="FSB1342" i="8"/>
  <c r="FSE1336" i="8"/>
  <c r="FSE1342" i="8" s="1"/>
  <c r="FRL1342" i="8"/>
  <c r="FRO1336" i="8"/>
  <c r="FRO1342" i="8" s="1"/>
  <c r="FQV1342" i="8"/>
  <c r="FQY1336" i="8"/>
  <c r="FQY1342" i="8" s="1"/>
  <c r="FQF1342" i="8"/>
  <c r="FQI1336" i="8"/>
  <c r="FQI1342" i="8" s="1"/>
  <c r="FPP1342" i="8"/>
  <c r="FPS1336" i="8"/>
  <c r="FPS1342" i="8" s="1"/>
  <c r="FOZ1342" i="8"/>
  <c r="FPC1336" i="8"/>
  <c r="FPC1342" i="8" s="1"/>
  <c r="FOJ1342" i="8"/>
  <c r="FOM1336" i="8"/>
  <c r="FOM1342" i="8" s="1"/>
  <c r="FNT1342" i="8"/>
  <c r="FNW1336" i="8"/>
  <c r="FNW1342" i="8" s="1"/>
  <c r="FND1342" i="8"/>
  <c r="FNG1336" i="8"/>
  <c r="FNG1342" i="8" s="1"/>
  <c r="FMN1342" i="8"/>
  <c r="FMQ1336" i="8"/>
  <c r="FMQ1342" i="8" s="1"/>
  <c r="FLX1342" i="8"/>
  <c r="FMA1336" i="8"/>
  <c r="FMA1342" i="8" s="1"/>
  <c r="FLH1342" i="8"/>
  <c r="FLK1336" i="8"/>
  <c r="FLK1342" i="8" s="1"/>
  <c r="FKS1339" i="8"/>
  <c r="FKS1336" i="8"/>
  <c r="FJN1331" i="8"/>
  <c r="FIV1342" i="8"/>
  <c r="FIG1339" i="8"/>
  <c r="FIG1336" i="8"/>
  <c r="FHB1331" i="8"/>
  <c r="FGJ1342" i="8"/>
  <c r="FFU1339" i="8"/>
  <c r="FFU1336" i="8"/>
  <c r="FEP1331" i="8"/>
  <c r="FDX1342" i="8"/>
  <c r="FDI1339" i="8"/>
  <c r="FDI1336" i="8"/>
  <c r="FCD1331" i="8"/>
  <c r="FBL1342" i="8"/>
  <c r="FAW1339" i="8"/>
  <c r="FAW1336" i="8"/>
  <c r="EZR1331" i="8"/>
  <c r="EYZ1342" i="8"/>
  <c r="EYK1339" i="8"/>
  <c r="EYK1336" i="8"/>
  <c r="EXF1331" i="8"/>
  <c r="EWN1342" i="8"/>
  <c r="EVY1339" i="8"/>
  <c r="EVY1336" i="8"/>
  <c r="EUT1331" i="8"/>
  <c r="EUB1342" i="8"/>
  <c r="ETM1339" i="8"/>
  <c r="ETM1336" i="8"/>
  <c r="ESH1331" i="8"/>
  <c r="ERP1342" i="8"/>
  <c r="ERA1339" i="8"/>
  <c r="ERA1336" i="8"/>
  <c r="EPV1331" i="8"/>
  <c r="EPD1342" i="8"/>
  <c r="EOO1339" i="8"/>
  <c r="EOO1336" i="8"/>
  <c r="ENJ1331" i="8"/>
  <c r="EMR1342" i="8"/>
  <c r="EMC1339" i="8"/>
  <c r="EMC1336" i="8"/>
  <c r="EKX1331" i="8"/>
  <c r="EKF1342" i="8"/>
  <c r="EJQ1339" i="8"/>
  <c r="EJQ1336" i="8"/>
  <c r="EIL1331" i="8"/>
  <c r="EHT1342" i="8"/>
  <c r="EHE1339" i="8"/>
  <c r="EHE1336" i="8"/>
  <c r="EFZ1331" i="8"/>
  <c r="EFH1342" i="8"/>
  <c r="EES1339" i="8"/>
  <c r="EES1336" i="8"/>
  <c r="EDN1331" i="8"/>
  <c r="ECV1342" i="8"/>
  <c r="ECG1339" i="8"/>
  <c r="ECG1336" i="8"/>
  <c r="EBB1331" i="8"/>
  <c r="EAJ1342" i="8"/>
  <c r="DZU1339" i="8"/>
  <c r="DZU1336" i="8"/>
  <c r="DYP1331" i="8"/>
  <c r="DXX1342" i="8"/>
  <c r="DXI1339" i="8"/>
  <c r="DXI1336" i="8"/>
  <c r="DWD1331" i="8"/>
  <c r="DVL1342" i="8"/>
  <c r="DUW1339" i="8"/>
  <c r="DUW1336" i="8"/>
  <c r="DTR1331" i="8"/>
  <c r="DSZ1342" i="8"/>
  <c r="DSK1339" i="8"/>
  <c r="DSK1336" i="8"/>
  <c r="DRF1331" i="8"/>
  <c r="DQN1342" i="8"/>
  <c r="DPY1339" i="8"/>
  <c r="DPY1336" i="8"/>
  <c r="DOT1331" i="8"/>
  <c r="DOB1342" i="8"/>
  <c r="DNM1339" i="8"/>
  <c r="DNM1336" i="8"/>
  <c r="DMH1331" i="8"/>
  <c r="DLP1342" i="8"/>
  <c r="DLA1339" i="8"/>
  <c r="DLA1336" i="8"/>
  <c r="DJV1331" i="8"/>
  <c r="DJD1342" i="8"/>
  <c r="DIO1339" i="8"/>
  <c r="DIO1336" i="8"/>
  <c r="DHJ1331" i="8"/>
  <c r="DGR1342" i="8"/>
  <c r="DGC1339" i="8"/>
  <c r="DGC1336" i="8"/>
  <c r="DEX1331" i="8"/>
  <c r="DEF1342" i="8"/>
  <c r="DDQ1339" i="8"/>
  <c r="DDQ1336" i="8"/>
  <c r="DCL1331" i="8"/>
  <c r="DBT1342" i="8"/>
  <c r="DBE1339" i="8"/>
  <c r="DBE1336" i="8"/>
  <c r="CZZ1331" i="8"/>
  <c r="CZH1342" i="8"/>
  <c r="CYS1339" i="8"/>
  <c r="CYS1336" i="8"/>
  <c r="CXL1339" i="8"/>
  <c r="CXL1336" i="8"/>
  <c r="CWF1339" i="8"/>
  <c r="CWF1336" i="8"/>
  <c r="CUZ1339" i="8"/>
  <c r="CUZ1336" i="8"/>
  <c r="CTT1339" i="8"/>
  <c r="CTT1336" i="8"/>
  <c r="CSN1339" i="8"/>
  <c r="CSN1336" i="8"/>
  <c r="CRH1339" i="8"/>
  <c r="CRH1336" i="8"/>
  <c r="CQB1339" i="8"/>
  <c r="CQB1336" i="8"/>
  <c r="COV1339" i="8"/>
  <c r="COV1336" i="8"/>
  <c r="CNP1339" i="8"/>
  <c r="CNP1336" i="8"/>
  <c r="CMJ1339" i="8"/>
  <c r="CMJ1336" i="8"/>
  <c r="CLD1339" i="8"/>
  <c r="CLD1336" i="8"/>
  <c r="CJX1339" i="8"/>
  <c r="CJX1336" i="8"/>
  <c r="CIR1339" i="8"/>
  <c r="CIR1336" i="8"/>
  <c r="CHL1339" i="8"/>
  <c r="CHL1336" i="8"/>
  <c r="CGF1339" i="8"/>
  <c r="CGF1336" i="8"/>
  <c r="CEZ1339" i="8"/>
  <c r="CEZ1336" i="8"/>
  <c r="CDT1339" i="8"/>
  <c r="CDT1336" i="8"/>
  <c r="CCN1339" i="8"/>
  <c r="CCN1336" i="8"/>
  <c r="CBH1339" i="8"/>
  <c r="CBH1336" i="8"/>
  <c r="CAB1339" i="8"/>
  <c r="CAB1336" i="8"/>
  <c r="BYV1339" i="8"/>
  <c r="BYV1336" i="8"/>
  <c r="BXP1339" i="8"/>
  <c r="BXP1336" i="8"/>
  <c r="BWJ1339" i="8"/>
  <c r="BWJ1336" i="8"/>
  <c r="BVD1339" i="8"/>
  <c r="BVD1336" i="8"/>
  <c r="BTX1339" i="8"/>
  <c r="BTX1336" i="8"/>
  <c r="BSR1339" i="8"/>
  <c r="BSR1336" i="8"/>
  <c r="BRL1339" i="8"/>
  <c r="BRL1336" i="8"/>
  <c r="BQF1339" i="8"/>
  <c r="BQF1336" i="8"/>
  <c r="BOZ1339" i="8"/>
  <c r="BOZ1336" i="8"/>
  <c r="BNT1339" i="8"/>
  <c r="BNT1336" i="8"/>
  <c r="BMN1339" i="8"/>
  <c r="BMN1336" i="8"/>
  <c r="BLH1339" i="8"/>
  <c r="BLH1336" i="8"/>
  <c r="BKB1339" i="8"/>
  <c r="BKB1336" i="8"/>
  <c r="BIV1339" i="8"/>
  <c r="BIV1336" i="8"/>
  <c r="BHP1339" i="8"/>
  <c r="BHP1336" i="8"/>
  <c r="BGJ1339" i="8"/>
  <c r="BGJ1336" i="8"/>
  <c r="BFD1339" i="8"/>
  <c r="BFD1336" i="8"/>
  <c r="BDX1339" i="8"/>
  <c r="BDX1336" i="8"/>
  <c r="BCR1339" i="8"/>
  <c r="BCR1336" i="8"/>
  <c r="BBL1339" i="8"/>
  <c r="BBL1336" i="8"/>
  <c r="BAF1339" i="8"/>
  <c r="BAF1336" i="8"/>
  <c r="AYZ1339" i="8"/>
  <c r="AYZ1336" i="8"/>
  <c r="AXT1339" i="8"/>
  <c r="AXT1336" i="8"/>
  <c r="AWN1339" i="8"/>
  <c r="AWN1336" i="8"/>
  <c r="AVH1339" i="8"/>
  <c r="AVH1336" i="8"/>
  <c r="AUB1339" i="8"/>
  <c r="AUB1336" i="8"/>
  <c r="ASV1339" i="8"/>
  <c r="ASV1336" i="8"/>
  <c r="ARP1339" i="8"/>
  <c r="ARP1336" i="8"/>
  <c r="AQJ1339" i="8"/>
  <c r="AQJ1336" i="8"/>
  <c r="APD1339" i="8"/>
  <c r="APD1336" i="8"/>
  <c r="DLA1342" i="8" l="1"/>
  <c r="DLB1336" i="8"/>
  <c r="DLB1342" i="8" s="1"/>
  <c r="DPY1342" i="8"/>
  <c r="DPZ1336" i="8"/>
  <c r="DPZ1342" i="8" s="1"/>
  <c r="DZU1342" i="8"/>
  <c r="DZV1336" i="8"/>
  <c r="DZV1342" i="8" s="1"/>
  <c r="EES1342" i="8"/>
  <c r="EET1336" i="8"/>
  <c r="EET1342" i="8" s="1"/>
  <c r="EJQ1342" i="8"/>
  <c r="EJR1336" i="8"/>
  <c r="EJR1342" i="8" s="1"/>
  <c r="ETM1342" i="8"/>
  <c r="ETN1336" i="8"/>
  <c r="ETN1342" i="8" s="1"/>
  <c r="EYK1342" i="8"/>
  <c r="EYL1336" i="8"/>
  <c r="EYL1342" i="8" s="1"/>
  <c r="FIG1342" i="8"/>
  <c r="FIH1336" i="8"/>
  <c r="FIH1342" i="8" s="1"/>
  <c r="APD1342" i="8"/>
  <c r="APG1336" i="8"/>
  <c r="APG1342" i="8" s="1"/>
  <c r="AQJ1342" i="8"/>
  <c r="AQM1336" i="8"/>
  <c r="AQM1342" i="8" s="1"/>
  <c r="ARP1342" i="8"/>
  <c r="ARS1336" i="8"/>
  <c r="ARS1342" i="8" s="1"/>
  <c r="ASV1342" i="8"/>
  <c r="ASY1336" i="8"/>
  <c r="ASY1342" i="8" s="1"/>
  <c r="AUB1342" i="8"/>
  <c r="AUE1336" i="8"/>
  <c r="AUE1342" i="8" s="1"/>
  <c r="AVH1342" i="8"/>
  <c r="AVK1336" i="8"/>
  <c r="AVK1342" i="8" s="1"/>
  <c r="AWN1342" i="8"/>
  <c r="AWQ1336" i="8"/>
  <c r="AWQ1342" i="8" s="1"/>
  <c r="AXT1342" i="8"/>
  <c r="AXW1336" i="8"/>
  <c r="AXW1342" i="8" s="1"/>
  <c r="AYZ1342" i="8"/>
  <c r="AZC1336" i="8"/>
  <c r="AZC1342" i="8" s="1"/>
  <c r="BAF1342" i="8"/>
  <c r="BAI1336" i="8"/>
  <c r="BAI1342" i="8" s="1"/>
  <c r="BBL1342" i="8"/>
  <c r="BBO1336" i="8"/>
  <c r="BBO1342" i="8" s="1"/>
  <c r="BCR1342" i="8"/>
  <c r="BCU1336" i="8"/>
  <c r="BCU1342" i="8" s="1"/>
  <c r="BDX1342" i="8"/>
  <c r="BEA1336" i="8"/>
  <c r="BEA1342" i="8" s="1"/>
  <c r="BFD1342" i="8"/>
  <c r="BFG1336" i="8"/>
  <c r="BFG1342" i="8" s="1"/>
  <c r="BGJ1342" i="8"/>
  <c r="BGM1336" i="8"/>
  <c r="BGM1342" i="8" s="1"/>
  <c r="BHP1342" i="8"/>
  <c r="BHS1336" i="8"/>
  <c r="BHS1342" i="8" s="1"/>
  <c r="BIV1342" i="8"/>
  <c r="BIY1336" i="8"/>
  <c r="BIY1342" i="8" s="1"/>
  <c r="BKB1342" i="8"/>
  <c r="BKE1336" i="8"/>
  <c r="BKE1342" i="8" s="1"/>
  <c r="BLH1342" i="8"/>
  <c r="BLK1336" i="8"/>
  <c r="BLK1342" i="8" s="1"/>
  <c r="BMN1342" i="8"/>
  <c r="BMQ1336" i="8"/>
  <c r="BMQ1342" i="8" s="1"/>
  <c r="BNT1342" i="8"/>
  <c r="BNW1336" i="8"/>
  <c r="BNW1342" i="8" s="1"/>
  <c r="BOZ1342" i="8"/>
  <c r="BPC1336" i="8"/>
  <c r="BPC1342" i="8" s="1"/>
  <c r="BQF1342" i="8"/>
  <c r="BQI1336" i="8"/>
  <c r="BQI1342" i="8" s="1"/>
  <c r="BRL1342" i="8"/>
  <c r="BRO1336" i="8"/>
  <c r="BRO1342" i="8" s="1"/>
  <c r="BSR1342" i="8"/>
  <c r="BSU1336" i="8"/>
  <c r="BSU1342" i="8" s="1"/>
  <c r="BTX1342" i="8"/>
  <c r="BUA1336" i="8"/>
  <c r="BUA1342" i="8" s="1"/>
  <c r="BVD1342" i="8"/>
  <c r="BVG1336" i="8"/>
  <c r="BVG1342" i="8" s="1"/>
  <c r="BWJ1342" i="8"/>
  <c r="BWM1336" i="8"/>
  <c r="BWM1342" i="8" s="1"/>
  <c r="BXP1342" i="8"/>
  <c r="BXS1336" i="8"/>
  <c r="BXS1342" i="8" s="1"/>
  <c r="BYV1342" i="8"/>
  <c r="BYY1336" i="8"/>
  <c r="BYY1342" i="8" s="1"/>
  <c r="CAB1342" i="8"/>
  <c r="CAE1336" i="8"/>
  <c r="CAE1342" i="8" s="1"/>
  <c r="CBH1342" i="8"/>
  <c r="CBK1336" i="8"/>
  <c r="CBK1342" i="8" s="1"/>
  <c r="CCN1342" i="8"/>
  <c r="CCQ1336" i="8"/>
  <c r="CCQ1342" i="8" s="1"/>
  <c r="CDT1342" i="8"/>
  <c r="CDW1336" i="8"/>
  <c r="CDW1342" i="8" s="1"/>
  <c r="CEZ1342" i="8"/>
  <c r="CFC1336" i="8"/>
  <c r="CFC1342" i="8" s="1"/>
  <c r="CGF1342" i="8"/>
  <c r="CGI1336" i="8"/>
  <c r="CGI1342" i="8" s="1"/>
  <c r="CHL1342" i="8"/>
  <c r="CHO1336" i="8"/>
  <c r="CHO1342" i="8" s="1"/>
  <c r="CIR1342" i="8"/>
  <c r="CIU1336" i="8"/>
  <c r="CIU1342" i="8" s="1"/>
  <c r="CJX1342" i="8"/>
  <c r="CKA1336" i="8"/>
  <c r="CKA1342" i="8" s="1"/>
  <c r="CLD1342" i="8"/>
  <c r="CLG1336" i="8"/>
  <c r="CLG1342" i="8" s="1"/>
  <c r="CMJ1342" i="8"/>
  <c r="CMM1336" i="8"/>
  <c r="CMM1342" i="8" s="1"/>
  <c r="CNP1342" i="8"/>
  <c r="CNS1336" i="8"/>
  <c r="CNS1342" i="8" s="1"/>
  <c r="COV1342" i="8"/>
  <c r="COY1336" i="8"/>
  <c r="COY1342" i="8" s="1"/>
  <c r="CQB1342" i="8"/>
  <c r="CQE1336" i="8"/>
  <c r="CQE1342" i="8" s="1"/>
  <c r="CRH1342" i="8"/>
  <c r="CRK1336" i="8"/>
  <c r="CRK1342" i="8" s="1"/>
  <c r="CSN1342" i="8"/>
  <c r="CSQ1336" i="8"/>
  <c r="CSQ1342" i="8" s="1"/>
  <c r="CTT1342" i="8"/>
  <c r="CTW1336" i="8"/>
  <c r="CTW1342" i="8" s="1"/>
  <c r="CUZ1342" i="8"/>
  <c r="CVC1336" i="8"/>
  <c r="CVC1342" i="8" s="1"/>
  <c r="CWF1342" i="8"/>
  <c r="CWI1336" i="8"/>
  <c r="CWI1342" i="8" s="1"/>
  <c r="CXL1342" i="8"/>
  <c r="CXO1336" i="8"/>
  <c r="CXO1342" i="8" s="1"/>
  <c r="CYS1342" i="8"/>
  <c r="CYT1336" i="8"/>
  <c r="CYT1342" i="8" s="1"/>
  <c r="DDQ1342" i="8"/>
  <c r="DDR1336" i="8"/>
  <c r="DDR1342" i="8" s="1"/>
  <c r="DIO1342" i="8"/>
  <c r="DIP1336" i="8"/>
  <c r="DIP1342" i="8" s="1"/>
  <c r="DNM1342" i="8"/>
  <c r="DNN1336" i="8"/>
  <c r="DNN1342" i="8" s="1"/>
  <c r="DSK1342" i="8"/>
  <c r="DSL1336" i="8"/>
  <c r="DSL1342" i="8" s="1"/>
  <c r="DXI1342" i="8"/>
  <c r="DXJ1336" i="8"/>
  <c r="DXJ1342" i="8" s="1"/>
  <c r="ECG1342" i="8"/>
  <c r="ECH1336" i="8"/>
  <c r="ECH1342" i="8" s="1"/>
  <c r="EHE1342" i="8"/>
  <c r="EHF1336" i="8"/>
  <c r="EHF1342" i="8" s="1"/>
  <c r="EMC1342" i="8"/>
  <c r="EMD1336" i="8"/>
  <c r="EMD1342" i="8" s="1"/>
  <c r="ERA1342" i="8"/>
  <c r="ERB1336" i="8"/>
  <c r="ERB1342" i="8" s="1"/>
  <c r="EVY1342" i="8"/>
  <c r="EVZ1336" i="8"/>
  <c r="EVZ1342" i="8" s="1"/>
  <c r="FAW1342" i="8"/>
  <c r="FAX1336" i="8"/>
  <c r="FAX1342" i="8" s="1"/>
  <c r="FFU1342" i="8"/>
  <c r="FFV1336" i="8"/>
  <c r="FFV1342" i="8" s="1"/>
  <c r="FKS1342" i="8"/>
  <c r="FKT1336" i="8"/>
  <c r="FKT1342" i="8" s="1"/>
  <c r="X1342" i="8"/>
  <c r="AA1336" i="8"/>
  <c r="AA1342" i="8" s="1"/>
  <c r="BD1342" i="8"/>
  <c r="BG1336" i="8"/>
  <c r="BG1342" i="8" s="1"/>
  <c r="CJ1342" i="8"/>
  <c r="CM1336" i="8"/>
  <c r="CM1342" i="8" s="1"/>
  <c r="DP1342" i="8"/>
  <c r="DS1336" i="8"/>
  <c r="DS1342" i="8" s="1"/>
  <c r="EV1342" i="8"/>
  <c r="EY1336" i="8"/>
  <c r="EY1342" i="8" s="1"/>
  <c r="GB1342" i="8"/>
  <c r="GE1336" i="8"/>
  <c r="GE1342" i="8" s="1"/>
  <c r="HH1342" i="8"/>
  <c r="HK1336" i="8"/>
  <c r="HK1342" i="8" s="1"/>
  <c r="IN1342" i="8"/>
  <c r="IQ1336" i="8"/>
  <c r="IQ1342" i="8" s="1"/>
  <c r="JT1342" i="8"/>
  <c r="JW1336" i="8"/>
  <c r="JW1342" i="8" s="1"/>
  <c r="KZ1342" i="8"/>
  <c r="LC1336" i="8"/>
  <c r="LC1342" i="8" s="1"/>
  <c r="MF1342" i="8"/>
  <c r="MI1336" i="8"/>
  <c r="MI1342" i="8" s="1"/>
  <c r="NL1342" i="8"/>
  <c r="NO1336" i="8"/>
  <c r="NO1342" i="8" s="1"/>
  <c r="OR1342" i="8"/>
  <c r="OU1336" i="8"/>
  <c r="OU1342" i="8" s="1"/>
  <c r="PX1342" i="8"/>
  <c r="QA1336" i="8"/>
  <c r="QA1342" i="8" s="1"/>
  <c r="RD1342" i="8"/>
  <c r="RG1336" i="8"/>
  <c r="RG1342" i="8" s="1"/>
  <c r="SJ1342" i="8"/>
  <c r="SM1336" i="8"/>
  <c r="SM1342" i="8" s="1"/>
  <c r="TP1342" i="8"/>
  <c r="TS1336" i="8"/>
  <c r="TS1342" i="8" s="1"/>
  <c r="UV1342" i="8"/>
  <c r="UY1336" i="8"/>
  <c r="UY1342" i="8" s="1"/>
  <c r="WB1342" i="8"/>
  <c r="WE1336" i="8"/>
  <c r="WE1342" i="8" s="1"/>
  <c r="XH1342" i="8"/>
  <c r="XK1336" i="8"/>
  <c r="XK1342" i="8" s="1"/>
  <c r="YN1342" i="8"/>
  <c r="YQ1336" i="8"/>
  <c r="YQ1342" i="8" s="1"/>
  <c r="ZT1342" i="8"/>
  <c r="ZW1336" i="8"/>
  <c r="ZW1342" i="8" s="1"/>
  <c r="AAZ1342" i="8"/>
  <c r="ABC1336" i="8"/>
  <c r="ABC1342" i="8" s="1"/>
  <c r="ACF1342" i="8"/>
  <c r="ACI1336" i="8"/>
  <c r="ACI1342" i="8" s="1"/>
  <c r="ADL1342" i="8"/>
  <c r="ADO1336" i="8"/>
  <c r="ADO1342" i="8" s="1"/>
  <c r="AER1342" i="8"/>
  <c r="AEU1336" i="8"/>
  <c r="AEU1342" i="8" s="1"/>
  <c r="AFX1342" i="8"/>
  <c r="AGA1336" i="8"/>
  <c r="AGA1342" i="8" s="1"/>
  <c r="AHD1342" i="8"/>
  <c r="AHG1336" i="8"/>
  <c r="AHG1342" i="8" s="1"/>
  <c r="AIJ1342" i="8"/>
  <c r="AIM1336" i="8"/>
  <c r="AIM1342" i="8" s="1"/>
  <c r="AJP1342" i="8"/>
  <c r="AJS1336" i="8"/>
  <c r="AJS1342" i="8" s="1"/>
  <c r="AKV1342" i="8"/>
  <c r="AKY1336" i="8"/>
  <c r="AKY1342" i="8" s="1"/>
  <c r="AMB1342" i="8"/>
  <c r="AME1336" i="8"/>
  <c r="AME1342" i="8" s="1"/>
  <c r="ANH1342" i="8"/>
  <c r="ANK1336" i="8"/>
  <c r="ANK1342" i="8" s="1"/>
  <c r="AON1342" i="8"/>
  <c r="AOQ1336" i="8"/>
  <c r="AOQ1342" i="8" s="1"/>
  <c r="I1342" i="8"/>
  <c r="J1336" i="8"/>
  <c r="J1342" i="8" s="1"/>
  <c r="AO1342" i="8"/>
  <c r="AP1336" i="8"/>
  <c r="AP1342" i="8" s="1"/>
  <c r="BU1342" i="8"/>
  <c r="BV1336" i="8"/>
  <c r="BV1342" i="8" s="1"/>
  <c r="DA1342" i="8"/>
  <c r="DB1336" i="8"/>
  <c r="DB1342" i="8" s="1"/>
  <c r="EG1342" i="8"/>
  <c r="EH1336" i="8"/>
  <c r="EH1342" i="8" s="1"/>
  <c r="FM1342" i="8"/>
  <c r="FN1336" i="8"/>
  <c r="FN1342" i="8" s="1"/>
  <c r="GS1342" i="8"/>
  <c r="GT1336" i="8"/>
  <c r="GT1342" i="8" s="1"/>
  <c r="HY1342" i="8"/>
  <c r="HZ1336" i="8"/>
  <c r="HZ1342" i="8" s="1"/>
  <c r="JE1342" i="8"/>
  <c r="JF1336" i="8"/>
  <c r="JF1342" i="8" s="1"/>
  <c r="KK1342" i="8"/>
  <c r="KL1336" i="8"/>
  <c r="KL1342" i="8" s="1"/>
  <c r="LQ1342" i="8"/>
  <c r="LR1336" i="8"/>
  <c r="LR1342" i="8" s="1"/>
  <c r="MW1342" i="8"/>
  <c r="MX1336" i="8"/>
  <c r="MX1342" i="8" s="1"/>
  <c r="OC1342" i="8"/>
  <c r="OD1336" i="8"/>
  <c r="OD1342" i="8" s="1"/>
  <c r="PI1342" i="8"/>
  <c r="PJ1336" i="8"/>
  <c r="PJ1342" i="8" s="1"/>
  <c r="QO1342" i="8"/>
  <c r="QP1336" i="8"/>
  <c r="QP1342" i="8" s="1"/>
  <c r="RU1342" i="8"/>
  <c r="RV1336" i="8"/>
  <c r="RV1342" i="8" s="1"/>
  <c r="TA1342" i="8"/>
  <c r="TB1336" i="8"/>
  <c r="TB1342" i="8" s="1"/>
  <c r="UG1342" i="8"/>
  <c r="UH1336" i="8"/>
  <c r="UH1342" i="8" s="1"/>
  <c r="VM1342" i="8"/>
  <c r="VN1336" i="8"/>
  <c r="VN1342" i="8" s="1"/>
  <c r="WS1342" i="8"/>
  <c r="WT1336" i="8"/>
  <c r="WT1342" i="8" s="1"/>
  <c r="XY1342" i="8"/>
  <c r="XZ1336" i="8"/>
  <c r="XZ1342" i="8" s="1"/>
  <c r="ZE1342" i="8"/>
  <c r="ZF1336" i="8"/>
  <c r="ZF1342" i="8" s="1"/>
  <c r="AAK1342" i="8"/>
  <c r="AAL1336" i="8"/>
  <c r="AAL1342" i="8" s="1"/>
  <c r="ABQ1342" i="8"/>
  <c r="ABR1336" i="8"/>
  <c r="ABR1342" i="8" s="1"/>
  <c r="ACW1342" i="8"/>
  <c r="ACX1336" i="8"/>
  <c r="ACX1342" i="8" s="1"/>
  <c r="AEC1342" i="8"/>
  <c r="AED1336" i="8"/>
  <c r="AED1342" i="8" s="1"/>
  <c r="AFI1342" i="8"/>
  <c r="AFJ1336" i="8"/>
  <c r="AFJ1342" i="8" s="1"/>
  <c r="AGO1342" i="8"/>
  <c r="AGP1336" i="8"/>
  <c r="AGP1342" i="8" s="1"/>
  <c r="AHU1342" i="8"/>
  <c r="AHV1336" i="8"/>
  <c r="AHV1342" i="8" s="1"/>
  <c r="AJA1342" i="8"/>
  <c r="AJB1336" i="8"/>
  <c r="AJB1342" i="8" s="1"/>
  <c r="AKG1342" i="8"/>
  <c r="AKH1336" i="8"/>
  <c r="AKH1342" i="8" s="1"/>
  <c r="ALM1342" i="8"/>
  <c r="ALN1336" i="8"/>
  <c r="ALN1342" i="8" s="1"/>
  <c r="AMS1342" i="8"/>
  <c r="AMT1336" i="8"/>
  <c r="AMT1342" i="8" s="1"/>
  <c r="ANY1342" i="8"/>
  <c r="ANZ1336" i="8"/>
  <c r="ANZ1342" i="8" s="1"/>
  <c r="APE1342" i="8"/>
  <c r="APF1336" i="8"/>
  <c r="APF1342" i="8" s="1"/>
  <c r="AQK1342" i="8"/>
  <c r="AQL1336" i="8"/>
  <c r="AQL1342" i="8" s="1"/>
  <c r="ARQ1342" i="8"/>
  <c r="ARR1336" i="8"/>
  <c r="ARR1342" i="8" s="1"/>
  <c r="ASW1342" i="8"/>
  <c r="ASX1336" i="8"/>
  <c r="ASX1342" i="8" s="1"/>
  <c r="AUC1342" i="8"/>
  <c r="AUD1336" i="8"/>
  <c r="AUD1342" i="8" s="1"/>
  <c r="AVI1342" i="8"/>
  <c r="AVJ1336" i="8"/>
  <c r="AVJ1342" i="8" s="1"/>
  <c r="AWO1342" i="8"/>
  <c r="AWP1336" i="8"/>
  <c r="AWP1342" i="8" s="1"/>
  <c r="AXU1342" i="8"/>
  <c r="AXV1336" i="8"/>
  <c r="AXV1342" i="8" s="1"/>
  <c r="AZA1342" i="8"/>
  <c r="AZB1336" i="8"/>
  <c r="AZB1342" i="8" s="1"/>
  <c r="BAG1342" i="8"/>
  <c r="BAH1336" i="8"/>
  <c r="BAH1342" i="8" s="1"/>
  <c r="BBM1342" i="8"/>
  <c r="BBN1336" i="8"/>
  <c r="BBN1342" i="8" s="1"/>
  <c r="BCS1342" i="8"/>
  <c r="BCT1336" i="8"/>
  <c r="BCT1342" i="8" s="1"/>
  <c r="BDY1342" i="8"/>
  <c r="BDZ1336" i="8"/>
  <c r="BDZ1342" i="8" s="1"/>
  <c r="BFE1342" i="8"/>
  <c r="BFF1336" i="8"/>
  <c r="BFF1342" i="8" s="1"/>
  <c r="BGK1342" i="8"/>
  <c r="BGL1336" i="8"/>
  <c r="BGL1342" i="8" s="1"/>
  <c r="BHQ1342" i="8"/>
  <c r="BHR1336" i="8"/>
  <c r="BHR1342" i="8" s="1"/>
  <c r="BIW1342" i="8"/>
  <c r="BIX1336" i="8"/>
  <c r="BIX1342" i="8" s="1"/>
  <c r="BKC1342" i="8"/>
  <c r="BKD1336" i="8"/>
  <c r="BKD1342" i="8" s="1"/>
  <c r="BLI1342" i="8"/>
  <c r="BLJ1336" i="8"/>
  <c r="BLJ1342" i="8" s="1"/>
  <c r="BMO1342" i="8"/>
  <c r="BMP1336" i="8"/>
  <c r="BMP1342" i="8" s="1"/>
  <c r="BNU1342" i="8"/>
  <c r="BNV1336" i="8"/>
  <c r="BNV1342" i="8" s="1"/>
  <c r="BPA1342" i="8"/>
  <c r="BPB1336" i="8"/>
  <c r="BPB1342" i="8" s="1"/>
  <c r="BQG1342" i="8"/>
  <c r="BQH1336" i="8"/>
  <c r="BQH1342" i="8" s="1"/>
  <c r="BRM1342" i="8"/>
  <c r="BRN1336" i="8"/>
  <c r="BRN1342" i="8" s="1"/>
  <c r="BSS1342" i="8"/>
  <c r="BST1336" i="8"/>
  <c r="BST1342" i="8" s="1"/>
  <c r="BTY1342" i="8"/>
  <c r="BTZ1336" i="8"/>
  <c r="BTZ1342" i="8" s="1"/>
  <c r="BVE1342" i="8"/>
  <c r="BVF1336" i="8"/>
  <c r="BVF1342" i="8" s="1"/>
  <c r="BWK1342" i="8"/>
  <c r="BWL1336" i="8"/>
  <c r="BWL1342" i="8" s="1"/>
  <c r="BXQ1342" i="8"/>
  <c r="BXR1336" i="8"/>
  <c r="BXR1342" i="8" s="1"/>
  <c r="BYW1342" i="8"/>
  <c r="BYX1336" i="8"/>
  <c r="BYX1342" i="8" s="1"/>
  <c r="CAC1342" i="8"/>
  <c r="CAD1336" i="8"/>
  <c r="CAD1342" i="8" s="1"/>
  <c r="CBI1342" i="8"/>
  <c r="CBJ1336" i="8"/>
  <c r="CBJ1342" i="8" s="1"/>
  <c r="CCO1342" i="8"/>
  <c r="CCP1336" i="8"/>
  <c r="CCP1342" i="8" s="1"/>
  <c r="CDU1342" i="8"/>
  <c r="CDV1336" i="8"/>
  <c r="CDV1342" i="8" s="1"/>
  <c r="CFA1342" i="8"/>
  <c r="CFB1336" i="8"/>
  <c r="CFB1342" i="8" s="1"/>
  <c r="CGG1342" i="8"/>
  <c r="CGH1336" i="8"/>
  <c r="CGH1342" i="8" s="1"/>
  <c r="CHM1342" i="8"/>
  <c r="CHN1336" i="8"/>
  <c r="CHN1342" i="8" s="1"/>
  <c r="CIS1342" i="8"/>
  <c r="CIT1336" i="8"/>
  <c r="CIT1342" i="8" s="1"/>
  <c r="CJY1342" i="8"/>
  <c r="CJZ1336" i="8"/>
  <c r="CJZ1342" i="8" s="1"/>
  <c r="CLE1342" i="8"/>
  <c r="CLF1336" i="8"/>
  <c r="CLF1342" i="8" s="1"/>
  <c r="CMK1342" i="8"/>
  <c r="CML1336" i="8"/>
  <c r="CML1342" i="8" s="1"/>
  <c r="CNQ1342" i="8"/>
  <c r="CNR1336" i="8"/>
  <c r="CNR1342" i="8" s="1"/>
  <c r="COW1342" i="8"/>
  <c r="COX1336" i="8"/>
  <c r="COX1342" i="8" s="1"/>
  <c r="CQC1342" i="8"/>
  <c r="CQD1336" i="8"/>
  <c r="CQD1342" i="8" s="1"/>
  <c r="CRI1342" i="8"/>
  <c r="CRJ1336" i="8"/>
  <c r="CRJ1342" i="8" s="1"/>
  <c r="CSO1342" i="8"/>
  <c r="CSP1336" i="8"/>
  <c r="CSP1342" i="8" s="1"/>
  <c r="CTU1342" i="8"/>
  <c r="CTV1336" i="8"/>
  <c r="CTV1342" i="8" s="1"/>
  <c r="CVA1342" i="8"/>
  <c r="CVB1336" i="8"/>
  <c r="CVB1342" i="8" s="1"/>
  <c r="CWG1342" i="8"/>
  <c r="CWH1336" i="8"/>
  <c r="CWH1342" i="8" s="1"/>
  <c r="CXM1342" i="8"/>
  <c r="CXN1336" i="8"/>
  <c r="CXN1342" i="8" s="1"/>
  <c r="CZI1342" i="8"/>
  <c r="CZJ1336" i="8"/>
  <c r="CZJ1342" i="8" s="1"/>
  <c r="DEG1342" i="8"/>
  <c r="DEH1336" i="8"/>
  <c r="DEH1342" i="8" s="1"/>
  <c r="DJE1342" i="8"/>
  <c r="DJF1336" i="8"/>
  <c r="DJF1342" i="8" s="1"/>
  <c r="DOC1342" i="8"/>
  <c r="DOD1336" i="8"/>
  <c r="DOD1342" i="8" s="1"/>
  <c r="DTA1342" i="8"/>
  <c r="DTB1336" i="8"/>
  <c r="DTB1342" i="8" s="1"/>
  <c r="DXY1342" i="8"/>
  <c r="DXZ1336" i="8"/>
  <c r="DXZ1342" i="8" s="1"/>
  <c r="ECW1342" i="8"/>
  <c r="ECX1336" i="8"/>
  <c r="ECX1342" i="8" s="1"/>
  <c r="EHU1342" i="8"/>
  <c r="EHV1336" i="8"/>
  <c r="EHV1342" i="8" s="1"/>
  <c r="EMS1342" i="8"/>
  <c r="EMT1336" i="8"/>
  <c r="EMT1342" i="8" s="1"/>
  <c r="ERQ1342" i="8"/>
  <c r="ERR1336" i="8"/>
  <c r="ERR1342" i="8" s="1"/>
  <c r="EWO1342" i="8"/>
  <c r="EWP1336" i="8"/>
  <c r="EWP1342" i="8" s="1"/>
  <c r="FBM1342" i="8"/>
  <c r="FBN1336" i="8"/>
  <c r="FBN1342" i="8" s="1"/>
  <c r="FGK1342" i="8"/>
  <c r="FGL1336" i="8"/>
  <c r="FGL1342" i="8" s="1"/>
  <c r="AQR1336" i="8"/>
  <c r="AQR1342" i="8" s="1"/>
  <c r="ATD1336" i="8"/>
  <c r="ATD1342" i="8" s="1"/>
  <c r="AVP1336" i="8"/>
  <c r="AVP1342" i="8" s="1"/>
  <c r="AYB1336" i="8"/>
  <c r="AYB1342" i="8" s="1"/>
  <c r="BAN1336" i="8"/>
  <c r="BAN1342" i="8" s="1"/>
  <c r="BCZ1336" i="8"/>
  <c r="BCZ1342" i="8" s="1"/>
  <c r="BFL1336" i="8"/>
  <c r="BFL1342" i="8" s="1"/>
  <c r="BHX1336" i="8"/>
  <c r="BHX1342" i="8" s="1"/>
  <c r="BKJ1336" i="8"/>
  <c r="BKJ1342" i="8" s="1"/>
  <c r="BMV1336" i="8"/>
  <c r="BMV1342" i="8" s="1"/>
  <c r="BPH1336" i="8"/>
  <c r="BPH1342" i="8" s="1"/>
  <c r="BRT1336" i="8"/>
  <c r="BRT1342" i="8" s="1"/>
  <c r="BUF1336" i="8"/>
  <c r="BUF1342" i="8" s="1"/>
  <c r="BWR1336" i="8"/>
  <c r="BWR1342" i="8" s="1"/>
  <c r="BZD1336" i="8"/>
  <c r="BZD1342" i="8" s="1"/>
  <c r="CBP1336" i="8"/>
  <c r="CBP1342" i="8" s="1"/>
  <c r="CEB1336" i="8"/>
  <c r="CEB1342" i="8" s="1"/>
  <c r="CGN1336" i="8"/>
  <c r="CGN1342" i="8" s="1"/>
  <c r="CIZ1336" i="8"/>
  <c r="CIZ1342" i="8" s="1"/>
  <c r="CLL1336" i="8"/>
  <c r="CLL1342" i="8" s="1"/>
  <c r="CNX1336" i="8"/>
  <c r="CNX1342" i="8" s="1"/>
  <c r="CQJ1336" i="8"/>
  <c r="CQJ1342" i="8" s="1"/>
  <c r="CSV1336" i="8"/>
  <c r="CSV1342" i="8" s="1"/>
  <c r="CVH1336" i="8"/>
  <c r="CVH1342" i="8" s="1"/>
  <c r="CXT1336" i="8"/>
  <c r="CXT1342" i="8" s="1"/>
  <c r="HHM1342" i="8"/>
  <c r="HHN1336" i="8"/>
  <c r="HHN1342" i="8" s="1"/>
  <c r="CZY1342" i="8"/>
  <c r="CZZ1336" i="8"/>
  <c r="CZZ1342" i="8" s="1"/>
  <c r="DEW1342" i="8"/>
  <c r="DEX1336" i="8"/>
  <c r="DEX1342" i="8" s="1"/>
  <c r="DJU1342" i="8"/>
  <c r="DJV1336" i="8"/>
  <c r="DJV1342" i="8" s="1"/>
  <c r="DOS1342" i="8"/>
  <c r="DOT1336" i="8"/>
  <c r="DOT1342" i="8" s="1"/>
  <c r="DTQ1342" i="8"/>
  <c r="DTR1336" i="8"/>
  <c r="DTR1342" i="8" s="1"/>
  <c r="DYO1342" i="8"/>
  <c r="DYP1336" i="8"/>
  <c r="DYP1342" i="8" s="1"/>
  <c r="EDM1342" i="8"/>
  <c r="EDN1336" i="8"/>
  <c r="EDN1342" i="8" s="1"/>
  <c r="EIK1342" i="8"/>
  <c r="EIL1336" i="8"/>
  <c r="EIL1342" i="8" s="1"/>
  <c r="ENI1342" i="8"/>
  <c r="ENJ1336" i="8"/>
  <c r="ENJ1342" i="8" s="1"/>
  <c r="ESG1342" i="8"/>
  <c r="ESH1336" i="8"/>
  <c r="ESH1342" i="8" s="1"/>
  <c r="EXE1342" i="8"/>
  <c r="EXF1336" i="8"/>
  <c r="EXF1342" i="8" s="1"/>
  <c r="FCC1342" i="8"/>
  <c r="FCD1336" i="8"/>
  <c r="FCD1342" i="8" s="1"/>
  <c r="FHA1342" i="8"/>
  <c r="FHB1336" i="8"/>
  <c r="FHB1342" i="8" s="1"/>
  <c r="H1342" i="8"/>
  <c r="K1336" i="8"/>
  <c r="K1342" i="8" s="1"/>
  <c r="AN1342" i="8"/>
  <c r="AQ1336" i="8"/>
  <c r="AQ1342" i="8" s="1"/>
  <c r="BT1342" i="8"/>
  <c r="BW1336" i="8"/>
  <c r="BW1342" i="8" s="1"/>
  <c r="CZ1342" i="8"/>
  <c r="DC1336" i="8"/>
  <c r="DC1342" i="8" s="1"/>
  <c r="EF1342" i="8"/>
  <c r="EI1336" i="8"/>
  <c r="EI1342" i="8" s="1"/>
  <c r="FL1342" i="8"/>
  <c r="FO1336" i="8"/>
  <c r="FO1342" i="8" s="1"/>
  <c r="GR1342" i="8"/>
  <c r="GU1336" i="8"/>
  <c r="GU1342" i="8" s="1"/>
  <c r="HX1342" i="8"/>
  <c r="IA1336" i="8"/>
  <c r="IA1342" i="8" s="1"/>
  <c r="JD1342" i="8"/>
  <c r="JG1336" i="8"/>
  <c r="JG1342" i="8" s="1"/>
  <c r="KJ1342" i="8"/>
  <c r="KM1336" i="8"/>
  <c r="KM1342" i="8" s="1"/>
  <c r="LP1342" i="8"/>
  <c r="LS1336" i="8"/>
  <c r="LS1342" i="8" s="1"/>
  <c r="MV1342" i="8"/>
  <c r="MY1336" i="8"/>
  <c r="MY1342" i="8" s="1"/>
  <c r="OB1342" i="8"/>
  <c r="OE1336" i="8"/>
  <c r="OE1342" i="8" s="1"/>
  <c r="PH1342" i="8"/>
  <c r="PK1336" i="8"/>
  <c r="PK1342" i="8" s="1"/>
  <c r="QN1342" i="8"/>
  <c r="QQ1336" i="8"/>
  <c r="QQ1342" i="8" s="1"/>
  <c r="RT1342" i="8"/>
  <c r="RW1336" i="8"/>
  <c r="RW1342" i="8" s="1"/>
  <c r="SZ1342" i="8"/>
  <c r="TC1336" i="8"/>
  <c r="TC1342" i="8" s="1"/>
  <c r="UF1342" i="8"/>
  <c r="UI1336" i="8"/>
  <c r="UI1342" i="8" s="1"/>
  <c r="VL1342" i="8"/>
  <c r="VO1336" i="8"/>
  <c r="VO1342" i="8" s="1"/>
  <c r="WR1342" i="8"/>
  <c r="WU1336" i="8"/>
  <c r="WU1342" i="8" s="1"/>
  <c r="XX1342" i="8"/>
  <c r="YA1336" i="8"/>
  <c r="YA1342" i="8" s="1"/>
  <c r="ZD1342" i="8"/>
  <c r="ZG1336" i="8"/>
  <c r="ZG1342" i="8" s="1"/>
  <c r="AAJ1342" i="8"/>
  <c r="AAM1336" i="8"/>
  <c r="AAM1342" i="8" s="1"/>
  <c r="ABP1342" i="8"/>
  <c r="ABS1336" i="8"/>
  <c r="ABS1342" i="8" s="1"/>
  <c r="ACV1342" i="8"/>
  <c r="ACY1336" i="8"/>
  <c r="ACY1342" i="8" s="1"/>
  <c r="AEB1342" i="8"/>
  <c r="AEE1336" i="8"/>
  <c r="AEE1342" i="8" s="1"/>
  <c r="AFH1342" i="8"/>
  <c r="AFK1336" i="8"/>
  <c r="AFK1342" i="8" s="1"/>
  <c r="AGN1342" i="8"/>
  <c r="AGQ1336" i="8"/>
  <c r="AGQ1342" i="8" s="1"/>
  <c r="AHT1342" i="8"/>
  <c r="AHW1336" i="8"/>
  <c r="AHW1342" i="8" s="1"/>
  <c r="AIZ1342" i="8"/>
  <c r="AJC1336" i="8"/>
  <c r="AJC1342" i="8" s="1"/>
  <c r="AKF1342" i="8"/>
  <c r="AKI1336" i="8"/>
  <c r="AKI1342" i="8" s="1"/>
  <c r="ALL1342" i="8"/>
  <c r="ALO1336" i="8"/>
  <c r="ALO1342" i="8" s="1"/>
  <c r="AMR1342" i="8"/>
  <c r="AMU1336" i="8"/>
  <c r="AMU1342" i="8" s="1"/>
  <c r="ANX1342" i="8"/>
  <c r="AOA1336" i="8"/>
  <c r="AOA1342" i="8" s="1"/>
  <c r="Y1342" i="8"/>
  <c r="Z1336" i="8"/>
  <c r="Z1342" i="8" s="1"/>
  <c r="BE1342" i="8"/>
  <c r="BF1336" i="8"/>
  <c r="BF1342" i="8" s="1"/>
  <c r="CK1342" i="8"/>
  <c r="CL1336" i="8"/>
  <c r="CL1342" i="8" s="1"/>
  <c r="DQ1342" i="8"/>
  <c r="DR1336" i="8"/>
  <c r="DR1342" i="8" s="1"/>
  <c r="EW1342" i="8"/>
  <c r="EX1336" i="8"/>
  <c r="EX1342" i="8" s="1"/>
  <c r="GC1342" i="8"/>
  <c r="GD1336" i="8"/>
  <c r="GD1342" i="8" s="1"/>
  <c r="HI1342" i="8"/>
  <c r="HJ1336" i="8"/>
  <c r="HJ1342" i="8" s="1"/>
  <c r="IO1342" i="8"/>
  <c r="IP1336" i="8"/>
  <c r="IP1342" i="8" s="1"/>
  <c r="JU1342" i="8"/>
  <c r="JV1336" i="8"/>
  <c r="JV1342" i="8" s="1"/>
  <c r="LA1342" i="8"/>
  <c r="LB1336" i="8"/>
  <c r="LB1342" i="8" s="1"/>
  <c r="MG1342" i="8"/>
  <c r="MH1336" i="8"/>
  <c r="MH1342" i="8" s="1"/>
  <c r="NM1342" i="8"/>
  <c r="NN1336" i="8"/>
  <c r="NN1342" i="8" s="1"/>
  <c r="OS1342" i="8"/>
  <c r="OT1336" i="8"/>
  <c r="OT1342" i="8" s="1"/>
  <c r="PY1342" i="8"/>
  <c r="PZ1336" i="8"/>
  <c r="PZ1342" i="8" s="1"/>
  <c r="RE1342" i="8"/>
  <c r="RF1336" i="8"/>
  <c r="RF1342" i="8" s="1"/>
  <c r="SK1342" i="8"/>
  <c r="SL1336" i="8"/>
  <c r="SL1342" i="8" s="1"/>
  <c r="TQ1342" i="8"/>
  <c r="TR1336" i="8"/>
  <c r="TR1342" i="8" s="1"/>
  <c r="UW1342" i="8"/>
  <c r="UX1336" i="8"/>
  <c r="UX1342" i="8" s="1"/>
  <c r="WC1342" i="8"/>
  <c r="WD1336" i="8"/>
  <c r="WD1342" i="8" s="1"/>
  <c r="XI1342" i="8"/>
  <c r="XJ1336" i="8"/>
  <c r="XJ1342" i="8" s="1"/>
  <c r="YO1342" i="8"/>
  <c r="YP1336" i="8"/>
  <c r="YP1342" i="8" s="1"/>
  <c r="ZU1342" i="8"/>
  <c r="ZV1336" i="8"/>
  <c r="ZV1342" i="8" s="1"/>
  <c r="ABA1342" i="8"/>
  <c r="ABB1336" i="8"/>
  <c r="ABB1342" i="8" s="1"/>
  <c r="ACG1342" i="8"/>
  <c r="ACH1336" i="8"/>
  <c r="ACH1342" i="8" s="1"/>
  <c r="ADM1342" i="8"/>
  <c r="ADN1336" i="8"/>
  <c r="ADN1342" i="8" s="1"/>
  <c r="AES1342" i="8"/>
  <c r="AET1336" i="8"/>
  <c r="AET1342" i="8" s="1"/>
  <c r="AFY1342" i="8"/>
  <c r="AFZ1336" i="8"/>
  <c r="AFZ1342" i="8" s="1"/>
  <c r="AHE1342" i="8"/>
  <c r="AHF1336" i="8"/>
  <c r="AHF1342" i="8" s="1"/>
  <c r="AIK1342" i="8"/>
  <c r="AIL1336" i="8"/>
  <c r="AIL1342" i="8" s="1"/>
  <c r="AJQ1342" i="8"/>
  <c r="AJR1336" i="8"/>
  <c r="AJR1342" i="8" s="1"/>
  <c r="AKW1342" i="8"/>
  <c r="AKX1336" i="8"/>
  <c r="AKX1342" i="8" s="1"/>
  <c r="AMC1342" i="8"/>
  <c r="AMD1336" i="8"/>
  <c r="AMD1342" i="8" s="1"/>
  <c r="ANI1342" i="8"/>
  <c r="ANJ1336" i="8"/>
  <c r="ANJ1342" i="8" s="1"/>
  <c r="AOO1342" i="8"/>
  <c r="AOP1336" i="8"/>
  <c r="AOP1342" i="8" s="1"/>
  <c r="APU1342" i="8"/>
  <c r="APV1336" i="8"/>
  <c r="APV1342" i="8" s="1"/>
  <c r="ARA1342" i="8"/>
  <c r="ARB1336" i="8"/>
  <c r="ARB1342" i="8" s="1"/>
  <c r="ASG1342" i="8"/>
  <c r="ASH1336" i="8"/>
  <c r="ASH1342" i="8" s="1"/>
  <c r="ATM1342" i="8"/>
  <c r="ATN1336" i="8"/>
  <c r="ATN1342" i="8" s="1"/>
  <c r="AUS1342" i="8"/>
  <c r="AUT1336" i="8"/>
  <c r="AUT1342" i="8" s="1"/>
  <c r="AVY1342" i="8"/>
  <c r="AVZ1336" i="8"/>
  <c r="AVZ1342" i="8" s="1"/>
  <c r="AXE1342" i="8"/>
  <c r="AXF1336" i="8"/>
  <c r="AXF1342" i="8" s="1"/>
  <c r="AYK1342" i="8"/>
  <c r="AYL1336" i="8"/>
  <c r="AYL1342" i="8" s="1"/>
  <c r="AZQ1342" i="8"/>
  <c r="AZR1336" i="8"/>
  <c r="AZR1342" i="8" s="1"/>
  <c r="BAW1342" i="8"/>
  <c r="BAX1336" i="8"/>
  <c r="BAX1342" i="8" s="1"/>
  <c r="BCC1342" i="8"/>
  <c r="BCD1336" i="8"/>
  <c r="BCD1342" i="8" s="1"/>
  <c r="BDI1342" i="8"/>
  <c r="BDJ1336" i="8"/>
  <c r="BDJ1342" i="8" s="1"/>
  <c r="BEO1342" i="8"/>
  <c r="BEP1336" i="8"/>
  <c r="BEP1342" i="8" s="1"/>
  <c r="BFU1342" i="8"/>
  <c r="BFV1336" i="8"/>
  <c r="BFV1342" i="8" s="1"/>
  <c r="BHA1342" i="8"/>
  <c r="BHB1336" i="8"/>
  <c r="BHB1342" i="8" s="1"/>
  <c r="BIG1342" i="8"/>
  <c r="BIH1336" i="8"/>
  <c r="BIH1342" i="8" s="1"/>
  <c r="BJM1342" i="8"/>
  <c r="BJN1336" i="8"/>
  <c r="BJN1342" i="8" s="1"/>
  <c r="BKS1342" i="8"/>
  <c r="BKT1336" i="8"/>
  <c r="BKT1342" i="8" s="1"/>
  <c r="BLY1342" i="8"/>
  <c r="BLZ1336" i="8"/>
  <c r="BLZ1342" i="8" s="1"/>
  <c r="BNE1342" i="8"/>
  <c r="BNF1336" i="8"/>
  <c r="BNF1342" i="8" s="1"/>
  <c r="BOK1342" i="8"/>
  <c r="BOL1336" i="8"/>
  <c r="BOL1342" i="8" s="1"/>
  <c r="BPQ1342" i="8"/>
  <c r="BPR1336" i="8"/>
  <c r="BPR1342" i="8" s="1"/>
  <c r="BQW1342" i="8"/>
  <c r="BQX1336" i="8"/>
  <c r="BQX1342" i="8" s="1"/>
  <c r="BSC1342" i="8"/>
  <c r="BSD1336" i="8"/>
  <c r="BSD1342" i="8" s="1"/>
  <c r="BTI1342" i="8"/>
  <c r="BTJ1336" i="8"/>
  <c r="BTJ1342" i="8" s="1"/>
  <c r="BUO1342" i="8"/>
  <c r="BUP1336" i="8"/>
  <c r="BUP1342" i="8" s="1"/>
  <c r="BVU1342" i="8"/>
  <c r="BVV1336" i="8"/>
  <c r="BVV1342" i="8" s="1"/>
  <c r="BXA1342" i="8"/>
  <c r="BXB1336" i="8"/>
  <c r="BXB1342" i="8" s="1"/>
  <c r="BYG1342" i="8"/>
  <c r="BYH1336" i="8"/>
  <c r="BYH1342" i="8" s="1"/>
  <c r="BZM1342" i="8"/>
  <c r="BZN1336" i="8"/>
  <c r="BZN1342" i="8" s="1"/>
  <c r="CAS1342" i="8"/>
  <c r="CAT1336" i="8"/>
  <c r="CAT1342" i="8" s="1"/>
  <c r="CBY1342" i="8"/>
  <c r="CBZ1336" i="8"/>
  <c r="CBZ1342" i="8" s="1"/>
  <c r="CDE1342" i="8"/>
  <c r="CDF1336" i="8"/>
  <c r="CDF1342" i="8" s="1"/>
  <c r="CEK1342" i="8"/>
  <c r="CEL1336" i="8"/>
  <c r="CEL1342" i="8" s="1"/>
  <c r="CFQ1342" i="8"/>
  <c r="CFR1336" i="8"/>
  <c r="CFR1342" i="8" s="1"/>
  <c r="CGW1342" i="8"/>
  <c r="CGX1336" i="8"/>
  <c r="CGX1342" i="8" s="1"/>
  <c r="CIC1342" i="8"/>
  <c r="CID1336" i="8"/>
  <c r="CID1342" i="8" s="1"/>
  <c r="CJI1342" i="8"/>
  <c r="CJJ1336" i="8"/>
  <c r="CJJ1342" i="8" s="1"/>
  <c r="CKO1342" i="8"/>
  <c r="CKP1336" i="8"/>
  <c r="CKP1342" i="8" s="1"/>
  <c r="CLU1342" i="8"/>
  <c r="CLV1336" i="8"/>
  <c r="CLV1342" i="8" s="1"/>
  <c r="CNA1342" i="8"/>
  <c r="CNB1336" i="8"/>
  <c r="CNB1342" i="8" s="1"/>
  <c r="COG1342" i="8"/>
  <c r="COH1336" i="8"/>
  <c r="COH1342" i="8" s="1"/>
  <c r="CPM1342" i="8"/>
  <c r="CPN1336" i="8"/>
  <c r="CPN1342" i="8" s="1"/>
  <c r="CQS1342" i="8"/>
  <c r="CQT1336" i="8"/>
  <c r="CQT1342" i="8" s="1"/>
  <c r="CRY1342" i="8"/>
  <c r="CRZ1336" i="8"/>
  <c r="CRZ1342" i="8" s="1"/>
  <c r="CTE1342" i="8"/>
  <c r="CTF1336" i="8"/>
  <c r="CTF1342" i="8" s="1"/>
  <c r="CUK1342" i="8"/>
  <c r="CUL1336" i="8"/>
  <c r="CUL1342" i="8" s="1"/>
  <c r="CVQ1342" i="8"/>
  <c r="CVR1336" i="8"/>
  <c r="CVR1342" i="8" s="1"/>
  <c r="CWW1342" i="8"/>
  <c r="CWX1336" i="8"/>
  <c r="CWX1342" i="8" s="1"/>
  <c r="CYC1342" i="8"/>
  <c r="CYD1336" i="8"/>
  <c r="CYD1342" i="8" s="1"/>
  <c r="CYU1336" i="8"/>
  <c r="CYU1342" i="8" s="1"/>
  <c r="DDA1342" i="8"/>
  <c r="DDB1336" i="8"/>
  <c r="DDB1342" i="8" s="1"/>
  <c r="DDS1336" i="8"/>
  <c r="DDS1342" i="8" s="1"/>
  <c r="DHY1342" i="8"/>
  <c r="DHZ1336" i="8"/>
  <c r="DHZ1342" i="8" s="1"/>
  <c r="DIQ1336" i="8"/>
  <c r="DIQ1342" i="8" s="1"/>
  <c r="DMW1342" i="8"/>
  <c r="DMX1336" i="8"/>
  <c r="DMX1342" i="8" s="1"/>
  <c r="DNO1336" i="8"/>
  <c r="DNO1342" i="8" s="1"/>
  <c r="DRU1342" i="8"/>
  <c r="DRV1336" i="8"/>
  <c r="DRV1342" i="8" s="1"/>
  <c r="DSM1336" i="8"/>
  <c r="DSM1342" i="8" s="1"/>
  <c r="DWS1342" i="8"/>
  <c r="DWT1336" i="8"/>
  <c r="DWT1342" i="8" s="1"/>
  <c r="DXK1336" i="8"/>
  <c r="DXK1342" i="8" s="1"/>
  <c r="EBQ1342" i="8"/>
  <c r="EBR1336" i="8"/>
  <c r="EBR1342" i="8" s="1"/>
  <c r="ECI1336" i="8"/>
  <c r="ECI1342" i="8" s="1"/>
  <c r="EGO1342" i="8"/>
  <c r="EGP1336" i="8"/>
  <c r="EGP1342" i="8" s="1"/>
  <c r="EHG1336" i="8"/>
  <c r="EHG1342" i="8" s="1"/>
  <c r="ELM1342" i="8"/>
  <c r="ELN1336" i="8"/>
  <c r="ELN1342" i="8" s="1"/>
  <c r="EME1336" i="8"/>
  <c r="EME1342" i="8" s="1"/>
  <c r="EQK1342" i="8"/>
  <c r="EQL1336" i="8"/>
  <c r="EQL1342" i="8" s="1"/>
  <c r="ERC1336" i="8"/>
  <c r="ERC1342" i="8" s="1"/>
  <c r="EVI1342" i="8"/>
  <c r="EVJ1336" i="8"/>
  <c r="EVJ1342" i="8" s="1"/>
  <c r="EWA1336" i="8"/>
  <c r="EWA1342" i="8" s="1"/>
  <c r="FAG1342" i="8"/>
  <c r="FAH1336" i="8"/>
  <c r="FAH1342" i="8" s="1"/>
  <c r="FAY1336" i="8"/>
  <c r="FAY1342" i="8" s="1"/>
  <c r="FFE1342" i="8"/>
  <c r="FFF1336" i="8"/>
  <c r="FFF1342" i="8" s="1"/>
  <c r="FFW1336" i="8"/>
  <c r="FFW1342" i="8" s="1"/>
  <c r="FKC1342" i="8"/>
  <c r="FKD1336" i="8"/>
  <c r="FKD1342" i="8" s="1"/>
  <c r="FKU1336" i="8"/>
  <c r="FKU1342" i="8" s="1"/>
  <c r="AF1336" i="8"/>
  <c r="AF1342" i="8" s="1"/>
  <c r="CR1336" i="8"/>
  <c r="CR1342" i="8" s="1"/>
  <c r="FD1336" i="8"/>
  <c r="FD1342" i="8" s="1"/>
  <c r="HP1336" i="8"/>
  <c r="HP1342" i="8" s="1"/>
  <c r="KB1336" i="8"/>
  <c r="KB1342" i="8" s="1"/>
  <c r="MN1336" i="8"/>
  <c r="MN1342" i="8" s="1"/>
  <c r="OZ1336" i="8"/>
  <c r="OZ1342" i="8" s="1"/>
  <c r="RL1336" i="8"/>
  <c r="RL1342" i="8" s="1"/>
  <c r="TX1336" i="8"/>
  <c r="TX1342" i="8" s="1"/>
  <c r="WJ1336" i="8"/>
  <c r="WJ1342" i="8" s="1"/>
  <c r="YV1336" i="8"/>
  <c r="YV1342" i="8" s="1"/>
  <c r="ABH1336" i="8"/>
  <c r="ABH1342" i="8" s="1"/>
  <c r="ADT1336" i="8"/>
  <c r="ADT1342" i="8" s="1"/>
  <c r="AGF1336" i="8"/>
  <c r="AGF1342" i="8" s="1"/>
  <c r="AIR1336" i="8"/>
  <c r="AIR1342" i="8" s="1"/>
  <c r="ALD1336" i="8"/>
  <c r="ALD1342" i="8" s="1"/>
  <c r="ANP1336" i="8"/>
  <c r="ANP1342" i="8" s="1"/>
  <c r="HHO1336" i="8"/>
  <c r="HHO1342" i="8" s="1"/>
  <c r="DBE1342" i="8"/>
  <c r="DBF1336" i="8"/>
  <c r="DBF1342" i="8" s="1"/>
  <c r="DGC1342" i="8"/>
  <c r="DGD1336" i="8"/>
  <c r="DGD1342" i="8" s="1"/>
  <c r="DUW1342" i="8"/>
  <c r="DUX1336" i="8"/>
  <c r="DUX1342" i="8" s="1"/>
  <c r="EOO1342" i="8"/>
  <c r="EOP1336" i="8"/>
  <c r="EOP1342" i="8" s="1"/>
  <c r="FDI1342" i="8"/>
  <c r="FDJ1336" i="8"/>
  <c r="FDJ1342" i="8" s="1"/>
  <c r="DBU1342" i="8"/>
  <c r="DBV1336" i="8"/>
  <c r="DBV1342" i="8" s="1"/>
  <c r="DGS1342" i="8"/>
  <c r="DGT1336" i="8"/>
  <c r="DGT1342" i="8" s="1"/>
  <c r="DLQ1342" i="8"/>
  <c r="DLR1336" i="8"/>
  <c r="DLR1342" i="8" s="1"/>
  <c r="DQO1342" i="8"/>
  <c r="DQP1336" i="8"/>
  <c r="DQP1342" i="8" s="1"/>
  <c r="DVM1342" i="8"/>
  <c r="DVN1336" i="8"/>
  <c r="DVN1342" i="8" s="1"/>
  <c r="EAK1342" i="8"/>
  <c r="EAL1336" i="8"/>
  <c r="EAL1342" i="8" s="1"/>
  <c r="EFI1342" i="8"/>
  <c r="EFJ1336" i="8"/>
  <c r="EFJ1342" i="8" s="1"/>
  <c r="EKG1342" i="8"/>
  <c r="EKH1336" i="8"/>
  <c r="EKH1342" i="8" s="1"/>
  <c r="EPE1342" i="8"/>
  <c r="EPF1336" i="8"/>
  <c r="EPF1342" i="8" s="1"/>
  <c r="EUC1342" i="8"/>
  <c r="EUD1336" i="8"/>
  <c r="EUD1342" i="8" s="1"/>
  <c r="EZA1342" i="8"/>
  <c r="EZB1336" i="8"/>
  <c r="EZB1342" i="8" s="1"/>
  <c r="FDY1342" i="8"/>
  <c r="FDZ1336" i="8"/>
  <c r="FDZ1342" i="8" s="1"/>
  <c r="FIW1342" i="8"/>
  <c r="FIX1336" i="8"/>
  <c r="FIX1342" i="8" s="1"/>
  <c r="APL1336" i="8"/>
  <c r="APL1342" i="8" s="1"/>
  <c r="ARX1336" i="8"/>
  <c r="ARX1342" i="8" s="1"/>
  <c r="AUJ1336" i="8"/>
  <c r="AUJ1342" i="8" s="1"/>
  <c r="AWV1336" i="8"/>
  <c r="AWV1342" i="8" s="1"/>
  <c r="AZH1336" i="8"/>
  <c r="AZH1342" i="8" s="1"/>
  <c r="BBT1336" i="8"/>
  <c r="BBT1342" i="8" s="1"/>
  <c r="BEF1336" i="8"/>
  <c r="BEF1342" i="8" s="1"/>
  <c r="BGR1336" i="8"/>
  <c r="BGR1342" i="8" s="1"/>
  <c r="BJD1336" i="8"/>
  <c r="BJD1342" i="8" s="1"/>
  <c r="BLP1336" i="8"/>
  <c r="BLP1342" i="8" s="1"/>
  <c r="BOB1336" i="8"/>
  <c r="BOB1342" i="8" s="1"/>
  <c r="BQN1336" i="8"/>
  <c r="BQN1342" i="8" s="1"/>
  <c r="BSZ1336" i="8"/>
  <c r="BSZ1342" i="8" s="1"/>
  <c r="BVL1336" i="8"/>
  <c r="BVL1342" i="8" s="1"/>
  <c r="BXX1336" i="8"/>
  <c r="BXX1342" i="8" s="1"/>
  <c r="CAJ1336" i="8"/>
  <c r="CAJ1342" i="8" s="1"/>
  <c r="CCV1336" i="8"/>
  <c r="CCV1342" i="8" s="1"/>
  <c r="CFH1336" i="8"/>
  <c r="CFH1342" i="8" s="1"/>
  <c r="CHT1336" i="8"/>
  <c r="CHT1342" i="8" s="1"/>
  <c r="CKF1336" i="8"/>
  <c r="CKF1342" i="8" s="1"/>
  <c r="CMR1336" i="8"/>
  <c r="CMR1342" i="8" s="1"/>
  <c r="CPD1336" i="8"/>
  <c r="CPD1342" i="8" s="1"/>
  <c r="CRP1336" i="8"/>
  <c r="CRP1342" i="8" s="1"/>
  <c r="CUB1336" i="8"/>
  <c r="CUB1342" i="8" s="1"/>
  <c r="CWN1336" i="8"/>
  <c r="CWN1342" i="8" s="1"/>
  <c r="APT1342" i="8"/>
  <c r="APW1336" i="8"/>
  <c r="APW1342" i="8" s="1"/>
  <c r="AQZ1342" i="8"/>
  <c r="ARC1336" i="8"/>
  <c r="ARC1342" i="8" s="1"/>
  <c r="ASF1342" i="8"/>
  <c r="ASI1336" i="8"/>
  <c r="ASI1342" i="8" s="1"/>
  <c r="ATL1342" i="8"/>
  <c r="ATO1336" i="8"/>
  <c r="ATO1342" i="8" s="1"/>
  <c r="AUR1342" i="8"/>
  <c r="AUU1336" i="8"/>
  <c r="AUU1342" i="8" s="1"/>
  <c r="AVX1342" i="8"/>
  <c r="AWA1336" i="8"/>
  <c r="AWA1342" i="8" s="1"/>
  <c r="AXD1342" i="8"/>
  <c r="AXG1336" i="8"/>
  <c r="AXG1342" i="8" s="1"/>
  <c r="AYJ1342" i="8"/>
  <c r="AYM1336" i="8"/>
  <c r="AYM1342" i="8" s="1"/>
  <c r="AZP1342" i="8"/>
  <c r="AZS1336" i="8"/>
  <c r="AZS1342" i="8" s="1"/>
  <c r="BAV1342" i="8"/>
  <c r="BAY1336" i="8"/>
  <c r="BAY1342" i="8" s="1"/>
  <c r="BCB1342" i="8"/>
  <c r="BCE1336" i="8"/>
  <c r="BCE1342" i="8" s="1"/>
  <c r="BDH1342" i="8"/>
  <c r="BDK1336" i="8"/>
  <c r="BDK1342" i="8" s="1"/>
  <c r="BEN1342" i="8"/>
  <c r="BEQ1336" i="8"/>
  <c r="BEQ1342" i="8" s="1"/>
  <c r="BFT1342" i="8"/>
  <c r="BFW1336" i="8"/>
  <c r="BFW1342" i="8" s="1"/>
  <c r="BGZ1342" i="8"/>
  <c r="BHC1336" i="8"/>
  <c r="BHC1342" i="8" s="1"/>
  <c r="BIF1342" i="8"/>
  <c r="BII1336" i="8"/>
  <c r="BII1342" i="8" s="1"/>
  <c r="BJL1342" i="8"/>
  <c r="BJO1336" i="8"/>
  <c r="BJO1342" i="8" s="1"/>
  <c r="BKR1342" i="8"/>
  <c r="BKU1336" i="8"/>
  <c r="BKU1342" i="8" s="1"/>
  <c r="BLX1342" i="8"/>
  <c r="BMA1336" i="8"/>
  <c r="BMA1342" i="8" s="1"/>
  <c r="BND1342" i="8"/>
  <c r="BNG1336" i="8"/>
  <c r="BNG1342" i="8" s="1"/>
  <c r="BOJ1342" i="8"/>
  <c r="BOM1336" i="8"/>
  <c r="BOM1342" i="8" s="1"/>
  <c r="BPP1342" i="8"/>
  <c r="BPS1336" i="8"/>
  <c r="BPS1342" i="8" s="1"/>
  <c r="BQV1342" i="8"/>
  <c r="BQY1336" i="8"/>
  <c r="BQY1342" i="8" s="1"/>
  <c r="BSB1342" i="8"/>
  <c r="BSE1336" i="8"/>
  <c r="BSE1342" i="8" s="1"/>
  <c r="BTH1342" i="8"/>
  <c r="BTK1336" i="8"/>
  <c r="BTK1342" i="8" s="1"/>
  <c r="BUN1342" i="8"/>
  <c r="BUQ1336" i="8"/>
  <c r="BUQ1342" i="8" s="1"/>
  <c r="BVT1342" i="8"/>
  <c r="BVW1336" i="8"/>
  <c r="BVW1342" i="8" s="1"/>
  <c r="BWZ1342" i="8"/>
  <c r="BXC1336" i="8"/>
  <c r="BXC1342" i="8" s="1"/>
  <c r="BYF1342" i="8"/>
  <c r="BYI1336" i="8"/>
  <c r="BYI1342" i="8" s="1"/>
  <c r="BZL1342" i="8"/>
  <c r="BZO1336" i="8"/>
  <c r="BZO1342" i="8" s="1"/>
  <c r="CAR1342" i="8"/>
  <c r="CAU1336" i="8"/>
  <c r="CAU1342" i="8" s="1"/>
  <c r="CBX1342" i="8"/>
  <c r="CCA1336" i="8"/>
  <c r="CCA1342" i="8" s="1"/>
  <c r="CDD1342" i="8"/>
  <c r="CDG1336" i="8"/>
  <c r="CDG1342" i="8" s="1"/>
  <c r="CEJ1342" i="8"/>
  <c r="CEM1336" i="8"/>
  <c r="CEM1342" i="8" s="1"/>
  <c r="CFP1342" i="8"/>
  <c r="CFS1336" i="8"/>
  <c r="CFS1342" i="8" s="1"/>
  <c r="CGV1342" i="8"/>
  <c r="CGY1336" i="8"/>
  <c r="CGY1342" i="8" s="1"/>
  <c r="CIB1342" i="8"/>
  <c r="CIE1336" i="8"/>
  <c r="CIE1342" i="8" s="1"/>
  <c r="CJH1342" i="8"/>
  <c r="CJK1336" i="8"/>
  <c r="CJK1342" i="8" s="1"/>
  <c r="CKN1342" i="8"/>
  <c r="CKQ1336" i="8"/>
  <c r="CKQ1342" i="8" s="1"/>
  <c r="CLT1342" i="8"/>
  <c r="CLW1336" i="8"/>
  <c r="CLW1342" i="8" s="1"/>
  <c r="CMZ1342" i="8"/>
  <c r="CNC1336" i="8"/>
  <c r="CNC1342" i="8" s="1"/>
  <c r="COF1342" i="8"/>
  <c r="COI1336" i="8"/>
  <c r="COI1342" i="8" s="1"/>
  <c r="CPL1342" i="8"/>
  <c r="CPO1336" i="8"/>
  <c r="CPO1342" i="8" s="1"/>
  <c r="CQR1342" i="8"/>
  <c r="CQU1336" i="8"/>
  <c r="CQU1342" i="8" s="1"/>
  <c r="CRX1342" i="8"/>
  <c r="CSA1336" i="8"/>
  <c r="CSA1342" i="8" s="1"/>
  <c r="CTD1342" i="8"/>
  <c r="CTG1336" i="8"/>
  <c r="CTG1342" i="8" s="1"/>
  <c r="CUJ1342" i="8"/>
  <c r="CUM1336" i="8"/>
  <c r="CUM1342" i="8" s="1"/>
  <c r="CVP1342" i="8"/>
  <c r="CVS1336" i="8"/>
  <c r="CVS1342" i="8" s="1"/>
  <c r="CWV1342" i="8"/>
  <c r="CWY1336" i="8"/>
  <c r="CWY1342" i="8" s="1"/>
  <c r="CYB1342" i="8"/>
  <c r="CYE1336" i="8"/>
  <c r="CYE1342" i="8" s="1"/>
  <c r="DCK1342" i="8"/>
  <c r="DCL1336" i="8"/>
  <c r="DCL1342" i="8" s="1"/>
  <c r="DHI1342" i="8"/>
  <c r="DHJ1336" i="8"/>
  <c r="DHJ1342" i="8" s="1"/>
  <c r="DMG1342" i="8"/>
  <c r="DMH1336" i="8"/>
  <c r="DMH1342" i="8" s="1"/>
  <c r="DRE1342" i="8"/>
  <c r="DRF1336" i="8"/>
  <c r="DRF1342" i="8" s="1"/>
  <c r="DWC1342" i="8"/>
  <c r="DWD1336" i="8"/>
  <c r="DWD1342" i="8" s="1"/>
  <c r="EBA1342" i="8"/>
  <c r="EBB1336" i="8"/>
  <c r="EBB1342" i="8" s="1"/>
  <c r="EFY1342" i="8"/>
  <c r="EFZ1336" i="8"/>
  <c r="EFZ1342" i="8" s="1"/>
  <c r="EKW1342" i="8"/>
  <c r="EKX1336" i="8"/>
  <c r="EKX1342" i="8" s="1"/>
  <c r="EPU1342" i="8"/>
  <c r="EPV1336" i="8"/>
  <c r="EPV1342" i="8" s="1"/>
  <c r="EUS1342" i="8"/>
  <c r="EUT1336" i="8"/>
  <c r="EUT1342" i="8" s="1"/>
  <c r="EZQ1342" i="8"/>
  <c r="EZR1336" i="8"/>
  <c r="EZR1342" i="8" s="1"/>
  <c r="FEO1342" i="8"/>
  <c r="FEP1336" i="8"/>
  <c r="FEP1342" i="8" s="1"/>
  <c r="FJM1342" i="8"/>
  <c r="FJN1336" i="8"/>
  <c r="FJN1342" i="8" s="1"/>
  <c r="DAO1342" i="8"/>
  <c r="DAP1336" i="8"/>
  <c r="DAP1342" i="8" s="1"/>
  <c r="DBG1336" i="8"/>
  <c r="DBG1342" i="8" s="1"/>
  <c r="DFM1342" i="8"/>
  <c r="DFN1336" i="8"/>
  <c r="DFN1342" i="8" s="1"/>
  <c r="DGE1336" i="8"/>
  <c r="DGE1342" i="8" s="1"/>
  <c r="DKK1342" i="8"/>
  <c r="DKL1336" i="8"/>
  <c r="DKL1342" i="8" s="1"/>
  <c r="DLC1336" i="8"/>
  <c r="DLC1342" i="8" s="1"/>
  <c r="DPI1342" i="8"/>
  <c r="DPJ1336" i="8"/>
  <c r="DPJ1342" i="8" s="1"/>
  <c r="DQA1336" i="8"/>
  <c r="DQA1342" i="8" s="1"/>
  <c r="DUG1342" i="8"/>
  <c r="DUH1336" i="8"/>
  <c r="DUH1342" i="8" s="1"/>
  <c r="DUY1336" i="8"/>
  <c r="DUY1342" i="8" s="1"/>
  <c r="DZE1342" i="8"/>
  <c r="DZF1336" i="8"/>
  <c r="DZF1342" i="8" s="1"/>
  <c r="DZW1336" i="8"/>
  <c r="DZW1342" i="8" s="1"/>
  <c r="EEC1342" i="8"/>
  <c r="EED1336" i="8"/>
  <c r="EED1342" i="8" s="1"/>
  <c r="EEU1336" i="8"/>
  <c r="EEU1342" i="8" s="1"/>
  <c r="EJA1342" i="8"/>
  <c r="EJB1336" i="8"/>
  <c r="EJB1342" i="8" s="1"/>
  <c r="EJS1336" i="8"/>
  <c r="EJS1342" i="8" s="1"/>
  <c r="ENY1342" i="8"/>
  <c r="ENZ1336" i="8"/>
  <c r="ENZ1342" i="8" s="1"/>
  <c r="EOQ1336" i="8"/>
  <c r="EOQ1342" i="8" s="1"/>
  <c r="ESW1342" i="8"/>
  <c r="ESX1336" i="8"/>
  <c r="ESX1342" i="8" s="1"/>
  <c r="ETO1336" i="8"/>
  <c r="ETO1342" i="8" s="1"/>
  <c r="EXU1342" i="8"/>
  <c r="EXV1336" i="8"/>
  <c r="EXV1342" i="8" s="1"/>
  <c r="EYM1336" i="8"/>
  <c r="EYM1342" i="8" s="1"/>
  <c r="FCS1342" i="8"/>
  <c r="FCT1336" i="8"/>
  <c r="FCT1342" i="8" s="1"/>
  <c r="FDK1336" i="8"/>
  <c r="FDK1342" i="8" s="1"/>
  <c r="FHQ1342" i="8"/>
  <c r="FHR1336" i="8"/>
  <c r="FHR1342" i="8" s="1"/>
  <c r="FII1336" i="8"/>
  <c r="FII1342" i="8" s="1"/>
  <c r="BL1336" i="8"/>
  <c r="BL1342" i="8" s="1"/>
  <c r="DX1336" i="8"/>
  <c r="DX1342" i="8" s="1"/>
  <c r="GJ1336" i="8"/>
  <c r="GJ1342" i="8" s="1"/>
  <c r="IV1336" i="8"/>
  <c r="IV1342" i="8" s="1"/>
  <c r="LH1336" i="8"/>
  <c r="LH1342" i="8" s="1"/>
  <c r="NT1336" i="8"/>
  <c r="NT1342" i="8" s="1"/>
  <c r="QF1336" i="8"/>
  <c r="QF1342" i="8" s="1"/>
  <c r="SR1336" i="8"/>
  <c r="SR1342" i="8" s="1"/>
  <c r="VD1336" i="8"/>
  <c r="VD1342" i="8" s="1"/>
  <c r="XP1336" i="8"/>
  <c r="XP1342" i="8" s="1"/>
  <c r="AAB1336" i="8"/>
  <c r="AAB1342" i="8" s="1"/>
  <c r="ACN1336" i="8"/>
  <c r="ACN1342" i="8" s="1"/>
  <c r="AEZ1336" i="8"/>
  <c r="AEZ1342" i="8" s="1"/>
  <c r="AHL1336" i="8"/>
  <c r="AHL1342" i="8" s="1"/>
  <c r="AJX1336" i="8"/>
  <c r="AJX1342" i="8" s="1"/>
  <c r="AMJ1336" i="8"/>
  <c r="AMJ1342" i="8" s="1"/>
  <c r="AOV1336" i="8"/>
  <c r="AOV1342" i="8" s="1"/>
  <c r="ARH1336" i="8"/>
  <c r="ARH1342" i="8" s="1"/>
  <c r="ATT1336" i="8"/>
  <c r="ATT1342" i="8" s="1"/>
  <c r="AWF1336" i="8"/>
  <c r="AWF1342" i="8" s="1"/>
  <c r="AYR1336" i="8"/>
  <c r="AYR1342" i="8" s="1"/>
  <c r="BBD1336" i="8"/>
  <c r="BBD1342" i="8" s="1"/>
  <c r="BDP1336" i="8"/>
  <c r="BDP1342" i="8" s="1"/>
  <c r="BGB1336" i="8"/>
  <c r="BGB1342" i="8" s="1"/>
  <c r="BIN1336" i="8"/>
  <c r="BIN1342" i="8" s="1"/>
  <c r="BKZ1336" i="8"/>
  <c r="BKZ1342" i="8" s="1"/>
  <c r="BNL1336" i="8"/>
  <c r="BNL1342" i="8" s="1"/>
  <c r="BPX1336" i="8"/>
  <c r="BPX1342" i="8" s="1"/>
  <c r="BSJ1336" i="8"/>
  <c r="BSJ1342" i="8" s="1"/>
  <c r="BUV1336" i="8"/>
  <c r="BUV1342" i="8" s="1"/>
  <c r="BXH1336" i="8"/>
  <c r="BXH1342" i="8" s="1"/>
  <c r="BZT1336" i="8"/>
  <c r="BZT1342" i="8" s="1"/>
  <c r="CCF1336" i="8"/>
  <c r="CCF1342" i="8" s="1"/>
  <c r="CER1336" i="8"/>
  <c r="CER1342" i="8" s="1"/>
  <c r="CHD1336" i="8"/>
  <c r="CHD1342" i="8" s="1"/>
  <c r="CJP1336" i="8"/>
  <c r="CJP1342" i="8" s="1"/>
  <c r="CMB1336" i="8"/>
  <c r="CMB1342" i="8" s="1"/>
  <c r="CON1336" i="8"/>
  <c r="CON1342" i="8" s="1"/>
  <c r="CQZ1336" i="8"/>
  <c r="CQZ1342" i="8" s="1"/>
  <c r="CTL1336" i="8"/>
  <c r="CTL1342" i="8" s="1"/>
  <c r="CVX1336" i="8"/>
  <c r="CVX1342" i="8" s="1"/>
  <c r="CYJ1336" i="8"/>
  <c r="CYJ1342" i="8" s="1"/>
  <c r="H58" i="18" l="1"/>
  <c r="G54" i="18"/>
  <c r="G55" i="18"/>
  <c r="G51" i="18"/>
  <c r="G58" i="18" l="1"/>
  <c r="K8" i="8" l="1"/>
  <c r="P1713" i="8" l="1"/>
  <c r="H1247" i="8" l="1"/>
  <c r="H1281" i="8" s="1"/>
  <c r="H1284" i="8" l="1"/>
  <c r="K1281" i="8"/>
  <c r="K1284" i="8" s="1"/>
  <c r="P1281" i="8"/>
  <c r="P1284" i="8" s="1"/>
  <c r="C87" i="5"/>
  <c r="I87" i="5" s="1"/>
  <c r="C86" i="5"/>
  <c r="P614" i="8"/>
  <c r="H617" i="8"/>
  <c r="L1134" i="8" l="1"/>
  <c r="L1133" i="8"/>
  <c r="P1133" i="8" s="1"/>
  <c r="AB1134" i="8"/>
  <c r="P1129" i="8"/>
  <c r="P1128" i="8"/>
  <c r="L1130" i="8"/>
  <c r="L1135" i="8" s="1"/>
  <c r="AB1129" i="8"/>
  <c r="M1129" i="8"/>
  <c r="O1129" i="8" s="1"/>
  <c r="P849" i="8"/>
  <c r="P1134" i="8" l="1"/>
  <c r="F117" i="3"/>
  <c r="E64" i="3"/>
  <c r="AG98" i="3"/>
  <c r="AM98" i="3"/>
  <c r="AF86" i="3"/>
  <c r="AF70" i="3" s="1"/>
  <c r="AF14" i="3" s="1"/>
  <c r="AF136" i="3" s="1"/>
  <c r="AF137" i="3" s="1"/>
  <c r="I97" i="3"/>
  <c r="AM12" i="3"/>
  <c r="AC137" i="3"/>
  <c r="AD12" i="3"/>
  <c r="AD137" i="3" s="1"/>
  <c r="AC11" i="3"/>
  <c r="AA12" i="3"/>
  <c r="AA13" i="3"/>
  <c r="AM125" i="3"/>
  <c r="U135" i="3"/>
  <c r="U134" i="3"/>
  <c r="U133" i="3"/>
  <c r="U132" i="3"/>
  <c r="U131" i="3"/>
  <c r="U130" i="3"/>
  <c r="U129" i="3"/>
  <c r="U128" i="3"/>
  <c r="U127" i="3"/>
  <c r="U126" i="3"/>
  <c r="U125" i="3"/>
  <c r="U124" i="3"/>
  <c r="T123" i="3"/>
  <c r="AM123" i="3" s="1"/>
  <c r="L67" i="3"/>
  <c r="AM108" i="3"/>
  <c r="AM107" i="3" s="1"/>
  <c r="R108" i="3"/>
  <c r="Q107" i="3"/>
  <c r="Q70" i="3" s="1"/>
  <c r="Q14" i="3" s="1"/>
  <c r="AM61" i="3"/>
  <c r="AM60" i="3"/>
  <c r="AJ61" i="3"/>
  <c r="AI59" i="3"/>
  <c r="AI58" i="3" s="1"/>
  <c r="F101" i="3"/>
  <c r="E86" i="3"/>
  <c r="F91" i="3"/>
  <c r="E71" i="3"/>
  <c r="D34" i="3"/>
  <c r="E34" i="3"/>
  <c r="E16" i="3"/>
  <c r="M1690" i="8"/>
  <c r="M1624" i="8"/>
  <c r="M1623" i="8"/>
  <c r="M1622" i="8"/>
  <c r="M1615" i="8"/>
  <c r="M1614" i="8"/>
  <c r="I1618" i="8"/>
  <c r="I1622" i="8"/>
  <c r="I1659" i="8"/>
  <c r="I1649" i="8"/>
  <c r="I1627" i="8"/>
  <c r="I1626" i="8"/>
  <c r="I1625" i="8"/>
  <c r="I1624" i="8"/>
  <c r="I1623" i="8"/>
  <c r="I1619" i="8"/>
  <c r="I1615" i="8"/>
  <c r="I1614" i="8"/>
  <c r="I1778" i="8"/>
  <c r="AM59" i="3" l="1"/>
  <c r="AI136" i="3"/>
  <c r="AI137" i="3" s="1"/>
  <c r="AI14" i="3"/>
  <c r="Q136" i="3"/>
  <c r="Q137" i="3" s="1"/>
  <c r="T122" i="3"/>
  <c r="I1674" i="8"/>
  <c r="M1378" i="8"/>
  <c r="AM83" i="3"/>
  <c r="I1373" i="8"/>
  <c r="I1809" i="8"/>
  <c r="N1159" i="8"/>
  <c r="G49" i="5"/>
  <c r="Q1186" i="8"/>
  <c r="M1189" i="8"/>
  <c r="M631" i="8"/>
  <c r="I602" i="8"/>
  <c r="T121" i="3" l="1"/>
  <c r="AM122" i="3"/>
  <c r="Q1926" i="8"/>
  <c r="R1926" i="8" s="1"/>
  <c r="Q1924" i="8"/>
  <c r="R1924" i="8" s="1"/>
  <c r="Q1923" i="8"/>
  <c r="R1923" i="8" s="1"/>
  <c r="Q1917" i="8"/>
  <c r="R1917" i="8" s="1"/>
  <c r="Q1875" i="8"/>
  <c r="Q1873" i="8"/>
  <c r="Q1872" i="8"/>
  <c r="Q1866" i="8"/>
  <c r="N1875" i="8"/>
  <c r="N1873" i="8"/>
  <c r="N1872" i="8"/>
  <c r="M1871" i="8"/>
  <c r="M1922" i="8" s="1"/>
  <c r="Q1922" i="8" s="1"/>
  <c r="N1617" i="8"/>
  <c r="Q1364" i="8"/>
  <c r="Q1350" i="8"/>
  <c r="Q1200" i="8"/>
  <c r="P1186" i="8"/>
  <c r="R1186" i="8" s="1"/>
  <c r="Q1160" i="8"/>
  <c r="M1147" i="8"/>
  <c r="Q1147" i="8" s="1"/>
  <c r="Q1144" i="8"/>
  <c r="Q1143" i="8"/>
  <c r="Q1142" i="8"/>
  <c r="Q1141" i="8"/>
  <c r="Q1140" i="8"/>
  <c r="Q1139" i="8"/>
  <c r="N1144" i="8"/>
  <c r="N1141" i="8"/>
  <c r="N1142" i="8"/>
  <c r="N1140" i="8"/>
  <c r="N1139" i="8"/>
  <c r="N1125" i="8"/>
  <c r="N1129" i="8" s="1"/>
  <c r="Q1125" i="8"/>
  <c r="Q1129" i="8" s="1"/>
  <c r="M1128" i="8"/>
  <c r="Q1128" i="8" s="1"/>
  <c r="I1127" i="8"/>
  <c r="Q1127" i="8" s="1"/>
  <c r="M1119" i="8"/>
  <c r="Q1119" i="8" s="1"/>
  <c r="M1118" i="8"/>
  <c r="N1111" i="8"/>
  <c r="N1115" i="8" s="1"/>
  <c r="M1116" i="8"/>
  <c r="M1120" i="8" s="1"/>
  <c r="O1120" i="8" s="1"/>
  <c r="Q1114" i="8"/>
  <c r="Q829" i="8"/>
  <c r="Q827" i="8"/>
  <c r="Q826" i="8"/>
  <c r="Q825" i="8"/>
  <c r="Q823" i="8"/>
  <c r="N829" i="8"/>
  <c r="N827" i="8"/>
  <c r="N826" i="8"/>
  <c r="N825" i="8"/>
  <c r="N823" i="8"/>
  <c r="M821" i="8"/>
  <c r="Q790" i="8"/>
  <c r="Q713" i="8"/>
  <c r="Q712" i="8"/>
  <c r="Q711" i="8"/>
  <c r="Q710" i="8"/>
  <c r="Q709" i="8"/>
  <c r="Q708" i="8"/>
  <c r="Q707" i="8"/>
  <c r="Q706" i="8"/>
  <c r="Q705" i="8"/>
  <c r="Q704" i="8"/>
  <c r="Q703" i="8"/>
  <c r="Q702" i="8"/>
  <c r="Q701" i="8"/>
  <c r="Q700" i="8"/>
  <c r="Q699" i="8"/>
  <c r="Q698" i="8"/>
  <c r="Q697" i="8"/>
  <c r="Q696" i="8"/>
  <c r="Q695" i="8"/>
  <c r="Q694" i="8"/>
  <c r="Q693" i="8"/>
  <c r="Q692" i="8"/>
  <c r="Q691" i="8"/>
  <c r="Q690" i="8"/>
  <c r="Q689" i="8"/>
  <c r="Q688" i="8"/>
  <c r="Q687" i="8"/>
  <c r="Q686" i="8"/>
  <c r="Q685" i="8"/>
  <c r="Q684" i="8"/>
  <c r="Q683" i="8"/>
  <c r="Q682" i="8"/>
  <c r="Q681" i="8"/>
  <c r="Q680" i="8"/>
  <c r="Q679" i="8"/>
  <c r="Q678" i="8"/>
  <c r="Q677" i="8"/>
  <c r="Q674" i="8"/>
  <c r="N648" i="8"/>
  <c r="N646" i="8"/>
  <c r="N645" i="8"/>
  <c r="N644" i="8"/>
  <c r="N642" i="8"/>
  <c r="M649" i="8"/>
  <c r="M830" i="8" s="1"/>
  <c r="M643" i="8"/>
  <c r="M824" i="8" s="1"/>
  <c r="M1349" i="8" s="1"/>
  <c r="M641" i="8"/>
  <c r="M822" i="8" s="1"/>
  <c r="M640" i="8"/>
  <c r="L649" i="8"/>
  <c r="Q631" i="8"/>
  <c r="Q649" i="8" s="1"/>
  <c r="Q630" i="8"/>
  <c r="Q648" i="8" s="1"/>
  <c r="Q628" i="8"/>
  <c r="Q646" i="8" s="1"/>
  <c r="Q627" i="8"/>
  <c r="Q645" i="8" s="1"/>
  <c r="Q626" i="8"/>
  <c r="Q644" i="8" s="1"/>
  <c r="Q625" i="8"/>
  <c r="Q643" i="8" s="1"/>
  <c r="Q624" i="8"/>
  <c r="Q642" i="8" s="1"/>
  <c r="Q623" i="8"/>
  <c r="Q641" i="8" s="1"/>
  <c r="Q622" i="8"/>
  <c r="Q640" i="8" s="1"/>
  <c r="N605" i="8"/>
  <c r="N604" i="8"/>
  <c r="N603" i="8"/>
  <c r="N602" i="8"/>
  <c r="N566" i="8"/>
  <c r="Q380" i="8"/>
  <c r="M1130" i="8" l="1"/>
  <c r="M1134" i="8" s="1"/>
  <c r="O1134" i="8" s="1"/>
  <c r="S1129" i="8"/>
  <c r="R1129" i="8"/>
  <c r="AM121" i="3"/>
  <c r="T136" i="3"/>
  <c r="T137" i="3" s="1"/>
  <c r="M1121" i="8"/>
  <c r="M1151" i="8"/>
  <c r="M1148" i="8"/>
  <c r="Q1871" i="8"/>
  <c r="M1870" i="8"/>
  <c r="Q1349" i="8"/>
  <c r="Q824" i="8"/>
  <c r="Q830" i="8"/>
  <c r="M1352" i="8"/>
  <c r="N649" i="8"/>
  <c r="Q822" i="8"/>
  <c r="M1921" i="8" l="1"/>
  <c r="Q1921" i="8" s="1"/>
  <c r="Q1870" i="8"/>
  <c r="Q1352" i="8"/>
  <c r="M1876" i="8"/>
  <c r="M1927" i="8" l="1"/>
  <c r="Q1927" i="8" s="1"/>
  <c r="Q1876" i="8"/>
  <c r="H1971" i="8" l="1"/>
  <c r="L641" i="8" l="1"/>
  <c r="N641" i="8" l="1"/>
  <c r="H1942" i="8" l="1"/>
  <c r="H1941" i="8" s="1"/>
  <c r="L1165" i="8" l="1"/>
  <c r="AB11" i="3"/>
  <c r="AD11" i="3" s="1"/>
  <c r="P829" i="8"/>
  <c r="R829" i="8" s="1"/>
  <c r="P827" i="8"/>
  <c r="R827" i="8" s="1"/>
  <c r="P826" i="8"/>
  <c r="R826" i="8" s="1"/>
  <c r="P825" i="8"/>
  <c r="R825" i="8" s="1"/>
  <c r="L821" i="8"/>
  <c r="N821" i="8" s="1"/>
  <c r="P648" i="8"/>
  <c r="R648" i="8" s="1"/>
  <c r="P646" i="8"/>
  <c r="R646" i="8" s="1"/>
  <c r="P645" i="8"/>
  <c r="R645" i="8" s="1"/>
  <c r="P644" i="8"/>
  <c r="R644" i="8" s="1"/>
  <c r="P642" i="8"/>
  <c r="R642" i="8" s="1"/>
  <c r="P641" i="8"/>
  <c r="R641" i="8" s="1"/>
  <c r="P639" i="8"/>
  <c r="P638" i="8"/>
  <c r="P637" i="8"/>
  <c r="P636" i="8"/>
  <c r="P631" i="8"/>
  <c r="P630" i="8"/>
  <c r="P629" i="8"/>
  <c r="P628" i="8"/>
  <c r="P627" i="8"/>
  <c r="P626" i="8"/>
  <c r="P625" i="8"/>
  <c r="P624" i="8"/>
  <c r="P623" i="8"/>
  <c r="P622" i="8"/>
  <c r="L830" i="8"/>
  <c r="L640" i="8"/>
  <c r="N830" i="8" l="1"/>
  <c r="P640" i="8"/>
  <c r="R640" i="8" s="1"/>
  <c r="N640" i="8"/>
  <c r="L1352" i="8"/>
  <c r="P830" i="8"/>
  <c r="R830" i="8" s="1"/>
  <c r="P649" i="8"/>
  <c r="R649" i="8" s="1"/>
  <c r="P1352" i="8" l="1"/>
  <c r="R1352" i="8" s="1"/>
  <c r="N1876" i="8"/>
  <c r="P1876" i="8" l="1"/>
  <c r="P1927" i="8" s="1"/>
  <c r="R1927" i="8" s="1"/>
  <c r="H1030" i="8" l="1"/>
  <c r="AN108" i="3" l="1"/>
  <c r="P107" i="3"/>
  <c r="R107" i="3" s="1"/>
  <c r="H1869" i="8"/>
  <c r="AB1194" i="8"/>
  <c r="AB1193" i="8"/>
  <c r="M1193" i="8"/>
  <c r="M1201" i="8" s="1"/>
  <c r="K1193" i="8"/>
  <c r="J1193" i="8"/>
  <c r="I1193" i="8"/>
  <c r="AB1192" i="8"/>
  <c r="M1192" i="8"/>
  <c r="L1192" i="8"/>
  <c r="AB1191" i="8"/>
  <c r="AB1190" i="8"/>
  <c r="M1190" i="8"/>
  <c r="AB1189" i="8"/>
  <c r="Q1189" i="8"/>
  <c r="Q1193" i="8" s="1"/>
  <c r="L1189" i="8"/>
  <c r="L1190" i="8" s="1"/>
  <c r="AB1188" i="8"/>
  <c r="O1188" i="8"/>
  <c r="O1192" i="8" s="1"/>
  <c r="I1188" i="8"/>
  <c r="Q1188" i="8" s="1"/>
  <c r="Q1192" i="8" s="1"/>
  <c r="H1190" i="8"/>
  <c r="AB1187" i="8"/>
  <c r="O1186" i="8"/>
  <c r="N1186" i="8"/>
  <c r="K1186" i="8"/>
  <c r="J1186" i="8"/>
  <c r="AL107" i="3" l="1"/>
  <c r="AN107" i="3" s="1"/>
  <c r="P136" i="3"/>
  <c r="P70" i="3"/>
  <c r="Q1201" i="8"/>
  <c r="M1348" i="8"/>
  <c r="P1188" i="8"/>
  <c r="R1188" i="8" s="1"/>
  <c r="R1192" i="8" s="1"/>
  <c r="L1193" i="8"/>
  <c r="P1193" i="8" s="1"/>
  <c r="L1201" i="8"/>
  <c r="N1201" i="8" s="1"/>
  <c r="P1189" i="8"/>
  <c r="S1189" i="8" s="1"/>
  <c r="S1193" i="8" s="1"/>
  <c r="N1189" i="8"/>
  <c r="N1193" i="8" s="1"/>
  <c r="N1190" i="8"/>
  <c r="I1192" i="8"/>
  <c r="I1194" i="8" s="1"/>
  <c r="E334" i="7" s="1"/>
  <c r="M1194" i="8"/>
  <c r="H334" i="7" s="1"/>
  <c r="P1192" i="8"/>
  <c r="Q1190" i="8"/>
  <c r="K1188" i="8"/>
  <c r="I1190" i="8"/>
  <c r="J1190" i="8" s="1"/>
  <c r="J1188" i="8"/>
  <c r="J1192" i="8" s="1"/>
  <c r="O1189" i="8"/>
  <c r="S1188" i="8" l="1"/>
  <c r="S1192" i="8" s="1"/>
  <c r="R136" i="3"/>
  <c r="P137" i="3"/>
  <c r="R137" i="3" s="1"/>
  <c r="R70" i="3"/>
  <c r="P14" i="3"/>
  <c r="R14" i="3" s="1"/>
  <c r="Q1348" i="8"/>
  <c r="M1869" i="8"/>
  <c r="R1189" i="8"/>
  <c r="R1193" i="8" s="1"/>
  <c r="Q1194" i="8"/>
  <c r="K334" i="7"/>
  <c r="H1194" i="8"/>
  <c r="L1194" i="8"/>
  <c r="O1194" i="8" s="1"/>
  <c r="P1201" i="8"/>
  <c r="R1201" i="8" s="1"/>
  <c r="L1348" i="8"/>
  <c r="K1190" i="8"/>
  <c r="K1192" i="8"/>
  <c r="K1194" i="8" s="1"/>
  <c r="O1190" i="8"/>
  <c r="O1193" i="8"/>
  <c r="P1190" i="8"/>
  <c r="S1190" i="8" s="1"/>
  <c r="M1920" i="8" l="1"/>
  <c r="Q1920" i="8" s="1"/>
  <c r="Q1869" i="8"/>
  <c r="N1194" i="8"/>
  <c r="P1194" i="8"/>
  <c r="J1194" i="8"/>
  <c r="L1869" i="8"/>
  <c r="L1920" i="8" s="1"/>
  <c r="P1348" i="8"/>
  <c r="P1869" i="8" s="1"/>
  <c r="R1190" i="8"/>
  <c r="R1348" i="8" l="1"/>
  <c r="N1869" i="8"/>
  <c r="R1194" i="8"/>
  <c r="S1194" i="8"/>
  <c r="K1216" i="8"/>
  <c r="J1216" i="8"/>
  <c r="I1216" i="8"/>
  <c r="H1216" i="8"/>
  <c r="L1212" i="8"/>
  <c r="P1212" i="8" s="1"/>
  <c r="L1215" i="8"/>
  <c r="L1119" i="8" l="1"/>
  <c r="N1114" i="8"/>
  <c r="L1213" i="8"/>
  <c r="F116" i="6" s="1"/>
  <c r="F99" i="6" s="1"/>
  <c r="L1216" i="8"/>
  <c r="L1217" i="8" s="1"/>
  <c r="L1241" i="8" s="1"/>
  <c r="P1114" i="8"/>
  <c r="N1116" i="8"/>
  <c r="N1120" i="8" s="1"/>
  <c r="O1216" i="8" l="1"/>
  <c r="N1119" i="8"/>
  <c r="L1121" i="8"/>
  <c r="N1121" i="8" s="1"/>
  <c r="P1119" i="8"/>
  <c r="R1119" i="8" s="1"/>
  <c r="P1216" i="8"/>
  <c r="P1241" i="8"/>
  <c r="L1242" i="8"/>
  <c r="L1728" i="8"/>
  <c r="L1724" i="8"/>
  <c r="K1728" i="8"/>
  <c r="J1728" i="8"/>
  <c r="I1728" i="8"/>
  <c r="H1728" i="8"/>
  <c r="N1726" i="8"/>
  <c r="M1726" i="8"/>
  <c r="L1726" i="8"/>
  <c r="L1729" i="8" s="1"/>
  <c r="O1728" i="8"/>
  <c r="I1721" i="8"/>
  <c r="I1724" i="8" s="1"/>
  <c r="H1726" i="8"/>
  <c r="AB1729" i="8"/>
  <c r="J1729" i="8"/>
  <c r="AB1728" i="8"/>
  <c r="AB1726" i="8"/>
  <c r="AB1725" i="8"/>
  <c r="AB1724" i="8"/>
  <c r="Q1728" i="8"/>
  <c r="P1728" i="8"/>
  <c r="N1728" i="8"/>
  <c r="AB1721" i="8"/>
  <c r="P1721" i="8"/>
  <c r="O1721" i="8"/>
  <c r="AB1720" i="8"/>
  <c r="Q1718" i="8"/>
  <c r="P1718" i="8"/>
  <c r="O1718" i="8"/>
  <c r="N1718" i="8"/>
  <c r="K1718" i="8"/>
  <c r="N1717" i="8"/>
  <c r="Q1717" i="8"/>
  <c r="P1717" i="8"/>
  <c r="O1717" i="8"/>
  <c r="K1717" i="8"/>
  <c r="J1717" i="8"/>
  <c r="Q1716" i="8"/>
  <c r="P1716" i="8"/>
  <c r="O1716" i="8"/>
  <c r="K1716" i="8"/>
  <c r="J1716" i="8"/>
  <c r="Q1715" i="8"/>
  <c r="P1715" i="8"/>
  <c r="O1715" i="8"/>
  <c r="N1715" i="8"/>
  <c r="K1715" i="8"/>
  <c r="Q1714" i="8"/>
  <c r="P1714" i="8"/>
  <c r="O1714" i="8"/>
  <c r="N1714" i="8"/>
  <c r="K1714" i="8"/>
  <c r="J1714" i="8"/>
  <c r="Q1712" i="8"/>
  <c r="P1712" i="8"/>
  <c r="O1712" i="8"/>
  <c r="N1712" i="8"/>
  <c r="K1712" i="8"/>
  <c r="J1712" i="8"/>
  <c r="I852" i="8"/>
  <c r="H852" i="8"/>
  <c r="Q850" i="8"/>
  <c r="P850" i="8"/>
  <c r="O850" i="8"/>
  <c r="K850" i="8"/>
  <c r="J850" i="8"/>
  <c r="H1729" i="8" l="1"/>
  <c r="S1714" i="8"/>
  <c r="K1721" i="8"/>
  <c r="K1726" i="8" s="1"/>
  <c r="S1716" i="8"/>
  <c r="R1718" i="8"/>
  <c r="Q1721" i="8"/>
  <c r="R1721" i="8" s="1"/>
  <c r="R1726" i="8" s="1"/>
  <c r="P1724" i="8"/>
  <c r="I1726" i="8"/>
  <c r="O1724" i="8"/>
  <c r="P1726" i="8"/>
  <c r="P1729" i="8" s="1"/>
  <c r="M1728" i="8"/>
  <c r="M1729" i="8" s="1"/>
  <c r="H1724" i="8"/>
  <c r="J1724" i="8" s="1"/>
  <c r="M1724" i="8"/>
  <c r="N1724" i="8" s="1"/>
  <c r="S850" i="8"/>
  <c r="S1715" i="8"/>
  <c r="S1717" i="8"/>
  <c r="S1728" i="8"/>
  <c r="O1726" i="8"/>
  <c r="R1728" i="8"/>
  <c r="J1721" i="8"/>
  <c r="J1726" i="8" s="1"/>
  <c r="S1718" i="8"/>
  <c r="R1717" i="8"/>
  <c r="R1716" i="8"/>
  <c r="R1715" i="8"/>
  <c r="R1714" i="8"/>
  <c r="R1712" i="8"/>
  <c r="S1712" i="8"/>
  <c r="R850" i="8"/>
  <c r="S1721" i="8" l="1"/>
  <c r="S1726" i="8" s="1"/>
  <c r="Q1724" i="8"/>
  <c r="Q1726" i="8"/>
  <c r="L1147" i="8"/>
  <c r="N1147" i="8" s="1"/>
  <c r="P1144" i="8"/>
  <c r="O1144" i="8"/>
  <c r="K1144" i="8"/>
  <c r="J1144" i="8"/>
  <c r="P1142" i="8"/>
  <c r="O1142" i="8"/>
  <c r="K1142" i="8"/>
  <c r="P1140" i="8"/>
  <c r="P1141" i="8"/>
  <c r="O1141" i="8"/>
  <c r="K1141" i="8"/>
  <c r="J1141" i="8"/>
  <c r="O1140" i="8"/>
  <c r="J1140" i="8"/>
  <c r="P1139" i="8"/>
  <c r="O1139" i="8"/>
  <c r="K1139" i="8"/>
  <c r="J1139" i="8"/>
  <c r="R1144" i="8" l="1"/>
  <c r="H1146" i="8"/>
  <c r="H1150" i="8" s="1"/>
  <c r="H1152" i="8" s="1"/>
  <c r="K1140" i="8"/>
  <c r="S1142" i="8"/>
  <c r="S1144" i="8"/>
  <c r="R1142" i="8"/>
  <c r="S1139" i="8"/>
  <c r="S1141" i="8"/>
  <c r="R1140" i="8"/>
  <c r="R1139" i="8"/>
  <c r="S1140" i="8"/>
  <c r="R1141" i="8"/>
  <c r="H1937" i="8" l="1"/>
  <c r="M1165" i="8" l="1"/>
  <c r="M1198" i="8" s="1"/>
  <c r="L1198" i="8"/>
  <c r="L1346" i="8" s="1"/>
  <c r="L1867" i="8" s="1"/>
  <c r="J1165" i="8"/>
  <c r="I1165" i="8"/>
  <c r="H1165" i="8"/>
  <c r="Q1159" i="8"/>
  <c r="P1159" i="8"/>
  <c r="O1159" i="8"/>
  <c r="O1165" i="8" s="1"/>
  <c r="O1198" i="8" s="1"/>
  <c r="N1165" i="8"/>
  <c r="N1198" i="8" s="1"/>
  <c r="K1159" i="8"/>
  <c r="K1165" i="8" s="1"/>
  <c r="N1367" i="8"/>
  <c r="I80" i="8"/>
  <c r="I617" i="8"/>
  <c r="Q617" i="8" s="1"/>
  <c r="Q635" i="8" s="1"/>
  <c r="I385" i="8"/>
  <c r="J1817" i="8"/>
  <c r="J1812" i="8"/>
  <c r="J1808" i="8"/>
  <c r="J1060" i="8"/>
  <c r="Q793" i="8"/>
  <c r="M794" i="8"/>
  <c r="J879" i="8"/>
  <c r="J534" i="8"/>
  <c r="J523" i="8"/>
  <c r="J522" i="8"/>
  <c r="J519" i="8"/>
  <c r="R1876" i="8"/>
  <c r="R1875" i="8"/>
  <c r="R1873" i="8"/>
  <c r="R1872" i="8"/>
  <c r="R1869" i="8"/>
  <c r="K1929" i="8"/>
  <c r="O1345" i="8"/>
  <c r="J1779" i="8"/>
  <c r="J1660" i="8"/>
  <c r="R1321" i="8"/>
  <c r="I1146" i="8"/>
  <c r="Q1146" i="8" s="1"/>
  <c r="J1035" i="8"/>
  <c r="Q949" i="8"/>
  <c r="Q948" i="8"/>
  <c r="P617" i="8"/>
  <c r="P633" i="8" s="1"/>
  <c r="Q543" i="8"/>
  <c r="Q538" i="8"/>
  <c r="M550" i="8"/>
  <c r="Q550" i="8" s="1"/>
  <c r="I511" i="8"/>
  <c r="I512" i="8" s="1"/>
  <c r="I447" i="8"/>
  <c r="J400" i="8"/>
  <c r="J399" i="8"/>
  <c r="J398" i="8"/>
  <c r="J396" i="8"/>
  <c r="J395" i="8"/>
  <c r="J394" i="8"/>
  <c r="J393" i="8"/>
  <c r="J392" i="8"/>
  <c r="J391" i="8"/>
  <c r="J390" i="8"/>
  <c r="J389" i="8"/>
  <c r="J388" i="8"/>
  <c r="J387" i="8"/>
  <c r="J386" i="8"/>
  <c r="J383" i="8"/>
  <c r="J381" i="8"/>
  <c r="J380" i="8"/>
  <c r="K380" i="8"/>
  <c r="Q362" i="8"/>
  <c r="P362" i="8"/>
  <c r="I364" i="8"/>
  <c r="I367" i="8" s="1"/>
  <c r="I371" i="8" s="1"/>
  <c r="I372" i="8" s="1"/>
  <c r="I270" i="8"/>
  <c r="S203" i="8"/>
  <c r="S202" i="8"/>
  <c r="S201" i="8"/>
  <c r="S199" i="8"/>
  <c r="S198" i="8"/>
  <c r="S197" i="8"/>
  <c r="S196" i="8"/>
  <c r="S195" i="8"/>
  <c r="S194" i="8"/>
  <c r="S193" i="8"/>
  <c r="S192" i="8"/>
  <c r="S191" i="8"/>
  <c r="S190" i="8"/>
  <c r="R203" i="8"/>
  <c r="R202" i="8"/>
  <c r="R201" i="8"/>
  <c r="Q200" i="8"/>
  <c r="Q199" i="8"/>
  <c r="Q198" i="8"/>
  <c r="Q197" i="8"/>
  <c r="Q196" i="8"/>
  <c r="Q195" i="8"/>
  <c r="Q194" i="8"/>
  <c r="Q193" i="8"/>
  <c r="Q192" i="8"/>
  <c r="Q191" i="8"/>
  <c r="Q190" i="8"/>
  <c r="Q189" i="8"/>
  <c r="S129" i="8"/>
  <c r="I121" i="8"/>
  <c r="I122" i="8" s="1"/>
  <c r="I124" i="8"/>
  <c r="I125" i="8" s="1"/>
  <c r="Q1198" i="8" l="1"/>
  <c r="M1346" i="8"/>
  <c r="L1918" i="8"/>
  <c r="S362" i="8"/>
  <c r="S1159" i="8"/>
  <c r="S1165" i="8" s="1"/>
  <c r="S1198" i="8" s="1"/>
  <c r="R1159" i="8"/>
  <c r="R1165" i="8" s="1"/>
  <c r="R1198" i="8" s="1"/>
  <c r="P1165" i="8"/>
  <c r="P1198" i="8" s="1"/>
  <c r="Q1165" i="8"/>
  <c r="I365" i="8"/>
  <c r="H951" i="8"/>
  <c r="S949" i="8"/>
  <c r="M1867" i="8" l="1"/>
  <c r="I368" i="8"/>
  <c r="AL98" i="3"/>
  <c r="AN98" i="3" s="1"/>
  <c r="AE86" i="3"/>
  <c r="L1443" i="8"/>
  <c r="AE70" i="3" l="1"/>
  <c r="AG86" i="3"/>
  <c r="AG70" i="3" s="1"/>
  <c r="M1918" i="8"/>
  <c r="N1867" i="8"/>
  <c r="AB1316" i="8"/>
  <c r="AB1315" i="8"/>
  <c r="AB1314" i="8"/>
  <c r="AB1313" i="8"/>
  <c r="AB1312" i="8"/>
  <c r="M1312" i="8"/>
  <c r="M1313" i="8" s="1"/>
  <c r="L1312" i="8"/>
  <c r="L1315" i="8" s="1"/>
  <c r="L1316" i="8" s="1"/>
  <c r="I1312" i="8"/>
  <c r="I1313" i="8" s="1"/>
  <c r="H1312" i="8"/>
  <c r="H1315" i="8" s="1"/>
  <c r="H1316" i="8" s="1"/>
  <c r="AB1311" i="8"/>
  <c r="AE1310" i="8"/>
  <c r="Z1310" i="8"/>
  <c r="AB1310" i="8" s="1"/>
  <c r="V1310" i="8"/>
  <c r="W1310" i="8" s="1"/>
  <c r="Q1310" i="8"/>
  <c r="Q1312" i="8" s="1"/>
  <c r="Q1315" i="8" s="1"/>
  <c r="Q1316" i="8" s="1"/>
  <c r="P1310" i="8"/>
  <c r="P1312" i="8" s="1"/>
  <c r="O1310" i="8"/>
  <c r="O1312" i="8" s="1"/>
  <c r="O1315" i="8" s="1"/>
  <c r="O1316" i="8" s="1"/>
  <c r="K1310" i="8"/>
  <c r="K1312" i="8" s="1"/>
  <c r="AB1309" i="8"/>
  <c r="AB1308" i="8"/>
  <c r="M1315" i="8" l="1"/>
  <c r="M1316" i="8" s="1"/>
  <c r="I1315" i="8"/>
  <c r="I1316" i="8" s="1"/>
  <c r="K1313" i="8"/>
  <c r="K1315" i="8"/>
  <c r="K1316" i="8" s="1"/>
  <c r="P1313" i="8"/>
  <c r="P1315" i="8"/>
  <c r="P1316" i="8" s="1"/>
  <c r="H1313" i="8"/>
  <c r="L1313" i="8"/>
  <c r="O1313" i="8"/>
  <c r="Q1313" i="8"/>
  <c r="S1310" i="8"/>
  <c r="S1312" i="8" s="1"/>
  <c r="P1172" i="8"/>
  <c r="H1174" i="8"/>
  <c r="H1177" i="8" s="1"/>
  <c r="P1175" i="8"/>
  <c r="AB1182" i="8"/>
  <c r="AB1180" i="8"/>
  <c r="M1180" i="8"/>
  <c r="AB1179" i="8"/>
  <c r="S1179" i="8"/>
  <c r="Q1179" i="8"/>
  <c r="O1179" i="8"/>
  <c r="M1179" i="8"/>
  <c r="L1179" i="8"/>
  <c r="K1179" i="8"/>
  <c r="I1179" i="8"/>
  <c r="AB1178" i="8"/>
  <c r="AB1177" i="8"/>
  <c r="M1177" i="8"/>
  <c r="M1181" i="8" s="1"/>
  <c r="O1181" i="8" s="1"/>
  <c r="AB1175" i="8"/>
  <c r="Q1175" i="8"/>
  <c r="AB1174" i="8"/>
  <c r="O1174" i="8"/>
  <c r="O1180" i="8" s="1"/>
  <c r="I1174" i="8"/>
  <c r="Q1174" i="8" s="1"/>
  <c r="AB1173" i="8"/>
  <c r="AE1172" i="8"/>
  <c r="Z1172" i="8"/>
  <c r="AB1172" i="8" s="1"/>
  <c r="Q1172" i="8"/>
  <c r="Q1176" i="8" s="1"/>
  <c r="O1172" i="8"/>
  <c r="K1172" i="8"/>
  <c r="AB1171" i="8"/>
  <c r="AB1170" i="8"/>
  <c r="M1182" i="8" l="1"/>
  <c r="R1176" i="8"/>
  <c r="S1176" i="8"/>
  <c r="O1175" i="8"/>
  <c r="O1177" i="8" s="1"/>
  <c r="L1180" i="8"/>
  <c r="P1180" i="8" s="1"/>
  <c r="S1315" i="8"/>
  <c r="S1316" i="8" s="1"/>
  <c r="S1313" i="8"/>
  <c r="P1174" i="8"/>
  <c r="P1177" i="8" s="1"/>
  <c r="H1179" i="8"/>
  <c r="S1175" i="8"/>
  <c r="I1177" i="8"/>
  <c r="Q1177" i="8"/>
  <c r="Q1181" i="8" s="1"/>
  <c r="I1180" i="8"/>
  <c r="I1182" i="8" s="1"/>
  <c r="Q1182" i="8" s="1"/>
  <c r="Q1180" i="8"/>
  <c r="S1172" i="8"/>
  <c r="K1174" i="8"/>
  <c r="R1181" i="8" l="1"/>
  <c r="S1181" i="8"/>
  <c r="L1182" i="8"/>
  <c r="S1174" i="8"/>
  <c r="S1180" i="8" s="1"/>
  <c r="H1182" i="8"/>
  <c r="P1179" i="8"/>
  <c r="S1177" i="8"/>
  <c r="K1177" i="8"/>
  <c r="K1180" i="8"/>
  <c r="K1182" i="8" s="1"/>
  <c r="P538" i="8"/>
  <c r="L543" i="8"/>
  <c r="L550" i="8" s="1"/>
  <c r="O550" i="8" l="1"/>
  <c r="P1182" i="8"/>
  <c r="P543" i="8"/>
  <c r="P550" i="8" s="1"/>
  <c r="S550" i="8" s="1"/>
  <c r="S538" i="8"/>
  <c r="S543" i="8" s="1"/>
  <c r="O1182" i="8"/>
  <c r="H121" i="8"/>
  <c r="H122" i="8" s="1"/>
  <c r="AB125" i="8"/>
  <c r="AB124" i="8"/>
  <c r="AB123" i="8"/>
  <c r="AB122" i="8"/>
  <c r="AB121" i="8"/>
  <c r="O121" i="8"/>
  <c r="AB120" i="8"/>
  <c r="AE119" i="8"/>
  <c r="Z119" i="8"/>
  <c r="AB119" i="8" s="1"/>
  <c r="Q119" i="8"/>
  <c r="P119" i="8"/>
  <c r="O119" i="8"/>
  <c r="K119" i="8"/>
  <c r="J119" i="8"/>
  <c r="AE118" i="8"/>
  <c r="Z118" i="8"/>
  <c r="AB118" i="8" s="1"/>
  <c r="P118" i="8"/>
  <c r="O118" i="8"/>
  <c r="K118" i="8"/>
  <c r="AB372" i="8"/>
  <c r="AB371" i="8"/>
  <c r="O371" i="8"/>
  <c r="M371" i="8"/>
  <c r="Q371" i="8" s="1"/>
  <c r="L371" i="8"/>
  <c r="AB370" i="8"/>
  <c r="AB368" i="8"/>
  <c r="AB367" i="8"/>
  <c r="AB366" i="8"/>
  <c r="AB365" i="8"/>
  <c r="AB364" i="8"/>
  <c r="AB363" i="8"/>
  <c r="AE362" i="8"/>
  <c r="Z362" i="8"/>
  <c r="AB362" i="8" s="1"/>
  <c r="O362" i="8"/>
  <c r="K362" i="8"/>
  <c r="AB361" i="8"/>
  <c r="AB360" i="8"/>
  <c r="AB359" i="8"/>
  <c r="AB358" i="8"/>
  <c r="S1182" i="8" l="1"/>
  <c r="H367" i="8"/>
  <c r="H368" i="8" s="1"/>
  <c r="K364" i="8"/>
  <c r="J364" i="8"/>
  <c r="J362" i="8"/>
  <c r="H124" i="8"/>
  <c r="H125" i="8" s="1"/>
  <c r="R362" i="8"/>
  <c r="J118" i="8"/>
  <c r="H365" i="8"/>
  <c r="Q118" i="8"/>
  <c r="P121" i="8"/>
  <c r="P124" i="8" s="1"/>
  <c r="R119" i="8"/>
  <c r="S119" i="8"/>
  <c r="H371" i="8" l="1"/>
  <c r="K371" i="8" s="1"/>
  <c r="S118" i="8"/>
  <c r="Q121" i="8"/>
  <c r="K368" i="8"/>
  <c r="J368" i="8"/>
  <c r="J365" i="8"/>
  <c r="K365" i="8"/>
  <c r="K367" i="8"/>
  <c r="J367" i="8"/>
  <c r="R118" i="8"/>
  <c r="P122" i="8"/>
  <c r="P125" i="8"/>
  <c r="P380" i="8"/>
  <c r="R380" i="8" s="1"/>
  <c r="H385" i="8"/>
  <c r="H521" i="8"/>
  <c r="J371" i="8" l="1"/>
  <c r="H372" i="8"/>
  <c r="J372" i="8" s="1"/>
  <c r="P371" i="8"/>
  <c r="R371" i="8" s="1"/>
  <c r="Q124" i="8"/>
  <c r="Q122" i="8"/>
  <c r="Q125" i="8" s="1"/>
  <c r="L853" i="8"/>
  <c r="K372" i="8" l="1"/>
  <c r="S371" i="8"/>
  <c r="S122" i="8"/>
  <c r="L855" i="8"/>
  <c r="D99" i="3"/>
  <c r="G71" i="3"/>
  <c r="D71" i="3"/>
  <c r="F48" i="3"/>
  <c r="S123" i="3"/>
  <c r="U123" i="3" s="1"/>
  <c r="L519" i="8" l="1"/>
  <c r="AL13" i="3" l="1"/>
  <c r="AL11" i="3" s="1"/>
  <c r="I27" i="16" l="1"/>
  <c r="K1878" i="8" l="1"/>
  <c r="I1878" i="8"/>
  <c r="H1878" i="8"/>
  <c r="H1992" i="8" l="1"/>
  <c r="AH59" i="3" l="1"/>
  <c r="AN61" i="3"/>
  <c r="P823" i="8"/>
  <c r="R823" i="8" s="1"/>
  <c r="O798" i="8"/>
  <c r="H798" i="8"/>
  <c r="H793" i="8"/>
  <c r="H795" i="8" s="1"/>
  <c r="C84" i="6" s="1"/>
  <c r="L795" i="8" l="1"/>
  <c r="F84" i="6" s="1"/>
  <c r="L798" i="8"/>
  <c r="L831" i="8" s="1"/>
  <c r="AH58" i="3"/>
  <c r="AJ59" i="3"/>
  <c r="P821" i="8"/>
  <c r="P793" i="8"/>
  <c r="P831" i="8" l="1"/>
  <c r="L799" i="8"/>
  <c r="AH136" i="3"/>
  <c r="AH14" i="3"/>
  <c r="AJ14" i="3" s="1"/>
  <c r="AJ58" i="3"/>
  <c r="P1346" i="8"/>
  <c r="H1983" i="8"/>
  <c r="H1935" i="8" s="1"/>
  <c r="AH137" i="3" l="1"/>
  <c r="AJ137" i="3" s="1"/>
  <c r="AJ136" i="3"/>
  <c r="P1867" i="8"/>
  <c r="P1918" i="8" s="1"/>
  <c r="H524" i="8"/>
  <c r="P852" i="8" l="1"/>
  <c r="H459" i="8" l="1"/>
  <c r="P456" i="8"/>
  <c r="O456" i="8"/>
  <c r="K456" i="8"/>
  <c r="J456" i="8"/>
  <c r="AL125" i="3" l="1"/>
  <c r="AN125" i="3" s="1"/>
  <c r="AL124" i="3"/>
  <c r="AL123" i="3"/>
  <c r="AN123" i="3" s="1"/>
  <c r="O643" i="8"/>
  <c r="L643" i="8"/>
  <c r="H643" i="8"/>
  <c r="L651" i="8"/>
  <c r="L824" i="8" l="1"/>
  <c r="N643" i="8"/>
  <c r="P643" i="8"/>
  <c r="R643" i="8" s="1"/>
  <c r="S122" i="3"/>
  <c r="U122" i="3" l="1"/>
  <c r="AL122" i="3"/>
  <c r="N824" i="8"/>
  <c r="L1349" i="8"/>
  <c r="N1349" i="8" s="1"/>
  <c r="P824" i="8"/>
  <c r="R824" i="8" s="1"/>
  <c r="AN122" i="3"/>
  <c r="S121" i="3"/>
  <c r="U121" i="3" s="1"/>
  <c r="O1349" i="8" l="1"/>
  <c r="L1870" i="8"/>
  <c r="N1870" i="8" s="1"/>
  <c r="L1921" i="8" l="1"/>
  <c r="O1870" i="8"/>
  <c r="S137" i="3"/>
  <c r="U137" i="3" s="1"/>
  <c r="U136" i="3"/>
  <c r="AB1133" i="8"/>
  <c r="M1133" i="8"/>
  <c r="Q1133" i="8" s="1"/>
  <c r="AB1128" i="8"/>
  <c r="N1128" i="8"/>
  <c r="O1128" i="8" l="1"/>
  <c r="S1128" i="8"/>
  <c r="N1133" i="8"/>
  <c r="N1135" i="8" l="1"/>
  <c r="N1130" i="8"/>
  <c r="N1134" i="8" s="1"/>
  <c r="R1128" i="8"/>
  <c r="O1133" i="8"/>
  <c r="P790" i="8"/>
  <c r="O790" i="8"/>
  <c r="N790" i="8"/>
  <c r="K790" i="8"/>
  <c r="R790" i="8" l="1"/>
  <c r="S790" i="8"/>
  <c r="S1133" i="8"/>
  <c r="R1133" i="8"/>
  <c r="AL120" i="3"/>
  <c r="AL117" i="3"/>
  <c r="AL116" i="3" s="1"/>
  <c r="AL115" i="3" s="1"/>
  <c r="AL114" i="3"/>
  <c r="AL113" i="3"/>
  <c r="AL112" i="3"/>
  <c r="AL111" i="3"/>
  <c r="AL106" i="3"/>
  <c r="AL105" i="3"/>
  <c r="AL104" i="3"/>
  <c r="AL102" i="3"/>
  <c r="AL101" i="3"/>
  <c r="AL97" i="3"/>
  <c r="AL95" i="3"/>
  <c r="AL93" i="3"/>
  <c r="AL92" i="3"/>
  <c r="AL91" i="3"/>
  <c r="AL88" i="3"/>
  <c r="AL87" i="3"/>
  <c r="AL82" i="3"/>
  <c r="AL81" i="3"/>
  <c r="AL80" i="3"/>
  <c r="AL79" i="3"/>
  <c r="AL78" i="3"/>
  <c r="AL76" i="3"/>
  <c r="AL74" i="3"/>
  <c r="AL73" i="3"/>
  <c r="AL67" i="3"/>
  <c r="AL65" i="3"/>
  <c r="AL64" i="3"/>
  <c r="AL60" i="3"/>
  <c r="AL59" i="3" s="1"/>
  <c r="AL57" i="3"/>
  <c r="AL52" i="3"/>
  <c r="AL51" i="3"/>
  <c r="AL50" i="3"/>
  <c r="AL49" i="3"/>
  <c r="AL48" i="3"/>
  <c r="AL46" i="3"/>
  <c r="AL43" i="3"/>
  <c r="AL42" i="3"/>
  <c r="AL40" i="3"/>
  <c r="AL38" i="3"/>
  <c r="AL37" i="3"/>
  <c r="AL33" i="3"/>
  <c r="AL31" i="3"/>
  <c r="AL29" i="3"/>
  <c r="AL28" i="3"/>
  <c r="AL27" i="3"/>
  <c r="AL26" i="3"/>
  <c r="AL25" i="3"/>
  <c r="AL24" i="3"/>
  <c r="AL23" i="3"/>
  <c r="AL22" i="3"/>
  <c r="AL21" i="3"/>
  <c r="AL18" i="3"/>
  <c r="N780" i="8"/>
  <c r="N785" i="8" s="1"/>
  <c r="N786" i="8" s="1"/>
  <c r="M780" i="8"/>
  <c r="M785" i="8" s="1"/>
  <c r="M786" i="8" s="1"/>
  <c r="M828" i="8" s="1"/>
  <c r="L785" i="8"/>
  <c r="H780" i="8"/>
  <c r="H785" i="8" s="1"/>
  <c r="H786" i="8" s="1"/>
  <c r="L524" i="8"/>
  <c r="L529" i="8" s="1"/>
  <c r="H529" i="8"/>
  <c r="N544" i="8"/>
  <c r="N542" i="8"/>
  <c r="M542" i="8"/>
  <c r="Q542" i="8" s="1"/>
  <c r="I537" i="8"/>
  <c r="Q537" i="8" s="1"/>
  <c r="H537" i="8"/>
  <c r="P523" i="8"/>
  <c r="P528" i="8" s="1"/>
  <c r="M523" i="8"/>
  <c r="O523" i="8" s="1"/>
  <c r="O528" i="8" s="1"/>
  <c r="L528" i="8"/>
  <c r="L549" i="8" s="1"/>
  <c r="K528" i="8"/>
  <c r="I528" i="8"/>
  <c r="H528" i="8"/>
  <c r="AL17" i="3"/>
  <c r="AL56" i="3"/>
  <c r="AL41" i="3"/>
  <c r="AL20" i="3"/>
  <c r="AL53" i="3"/>
  <c r="AL36" i="3"/>
  <c r="AL35" i="3"/>
  <c r="AL89" i="3"/>
  <c r="AL77" i="3"/>
  <c r="AL96" i="3"/>
  <c r="AL100" i="3"/>
  <c r="AL75" i="3"/>
  <c r="AL94" i="3"/>
  <c r="AL90" i="3"/>
  <c r="AL19" i="3"/>
  <c r="AL30" i="3"/>
  <c r="AL47" i="3"/>
  <c r="AL39" i="3"/>
  <c r="Q828" i="8" l="1"/>
  <c r="N828" i="8"/>
  <c r="P828" i="8"/>
  <c r="J528" i="8"/>
  <c r="AL86" i="3"/>
  <c r="L542" i="8"/>
  <c r="L1922" i="8" s="1"/>
  <c r="P537" i="8"/>
  <c r="L539" i="8"/>
  <c r="P549" i="8"/>
  <c r="K537" i="8"/>
  <c r="M528" i="8"/>
  <c r="M549" i="8" s="1"/>
  <c r="H542" i="8"/>
  <c r="O537" i="8"/>
  <c r="O542" i="8" s="1"/>
  <c r="R828" i="8" l="1"/>
  <c r="O549" i="8"/>
  <c r="Q549" i="8"/>
  <c r="P542" i="8"/>
  <c r="S537" i="8"/>
  <c r="S542" i="8" s="1"/>
  <c r="H1044" i="8" l="1"/>
  <c r="AB1041" i="8"/>
  <c r="AB1040" i="8"/>
  <c r="M1040" i="8"/>
  <c r="L1040" i="8"/>
  <c r="L1041" i="8" s="1"/>
  <c r="I1040" i="8"/>
  <c r="H1040" i="8"/>
  <c r="H1041" i="8" s="1"/>
  <c r="AB1039" i="8"/>
  <c r="AB1038" i="8"/>
  <c r="AB1037" i="8"/>
  <c r="M1037" i="8"/>
  <c r="M1038" i="8" s="1"/>
  <c r="L1037" i="8"/>
  <c r="L1038" i="8" s="1"/>
  <c r="I1037" i="8"/>
  <c r="H1037" i="8"/>
  <c r="AB1036" i="8"/>
  <c r="AE1035" i="8"/>
  <c r="Z1035" i="8"/>
  <c r="AB1035" i="8" s="1"/>
  <c r="Q1035" i="8"/>
  <c r="P1035" i="8"/>
  <c r="O1035" i="8"/>
  <c r="O1037" i="8" s="1"/>
  <c r="O1038" i="8" s="1"/>
  <c r="K1035" i="8"/>
  <c r="AB1034" i="8"/>
  <c r="AB1033" i="8"/>
  <c r="J1040" i="8" l="1"/>
  <c r="I1038" i="8"/>
  <c r="J1037" i="8"/>
  <c r="R1035" i="8"/>
  <c r="O1040" i="8"/>
  <c r="Q1040" i="8"/>
  <c r="K1037" i="8"/>
  <c r="P1041" i="8"/>
  <c r="P1037" i="8"/>
  <c r="S1035" i="8"/>
  <c r="Q1037" i="8"/>
  <c r="H1038" i="8"/>
  <c r="I1041" i="8"/>
  <c r="E261" i="7" s="1"/>
  <c r="K261" i="7" s="1"/>
  <c r="K1040" i="8"/>
  <c r="P1040" i="8"/>
  <c r="H904" i="8"/>
  <c r="M951" i="8"/>
  <c r="L951" i="8"/>
  <c r="H952" i="8"/>
  <c r="AE947" i="8"/>
  <c r="Z947" i="8"/>
  <c r="AB947" i="8" s="1"/>
  <c r="Q947" i="8"/>
  <c r="P1614" i="8"/>
  <c r="L484" i="8"/>
  <c r="P483" i="8"/>
  <c r="J1038" i="8" l="1"/>
  <c r="Q1041" i="8"/>
  <c r="S1041" i="8" s="1"/>
  <c r="J1041" i="8"/>
  <c r="K1038" i="8"/>
  <c r="Q1038" i="8"/>
  <c r="S1037" i="8"/>
  <c r="S1040" i="8"/>
  <c r="K1041" i="8"/>
  <c r="R1037" i="8"/>
  <c r="R1040" i="8"/>
  <c r="P1038" i="8"/>
  <c r="H954" i="8"/>
  <c r="S947" i="8"/>
  <c r="R1041" i="8" l="1"/>
  <c r="S1038" i="8"/>
  <c r="R1038" i="8"/>
  <c r="K58" i="18"/>
  <c r="J58" i="18"/>
  <c r="I58" i="18"/>
  <c r="Z1818" i="8" l="1"/>
  <c r="Z1817" i="8"/>
  <c r="J1816" i="8"/>
  <c r="AE20" i="8"/>
  <c r="Z1820" i="8"/>
  <c r="Z1819" i="8"/>
  <c r="Z1816" i="8"/>
  <c r="Z1815" i="8"/>
  <c r="Z1813" i="8"/>
  <c r="Z1811" i="8"/>
  <c r="Z1809" i="8"/>
  <c r="Z1806" i="8"/>
  <c r="Z1805" i="8"/>
  <c r="Z1779" i="8"/>
  <c r="Z1778" i="8"/>
  <c r="Z1777" i="8"/>
  <c r="Z1776" i="8"/>
  <c r="Z1775" i="8"/>
  <c r="H1674" i="8"/>
  <c r="Z1660" i="8"/>
  <c r="Z1659" i="8"/>
  <c r="Z1658" i="8"/>
  <c r="Z1657" i="8"/>
  <c r="Z1656" i="8"/>
  <c r="Z1655" i="8"/>
  <c r="Z1654" i="8"/>
  <c r="Z1653" i="8"/>
  <c r="Z1652" i="8"/>
  <c r="Z1651" i="8"/>
  <c r="Z1650" i="8"/>
  <c r="Z1649" i="8"/>
  <c r="Z1646" i="8"/>
  <c r="Z1627" i="8"/>
  <c r="Z1626" i="8"/>
  <c r="Z1625" i="8"/>
  <c r="Z1624" i="8"/>
  <c r="Z1623" i="8"/>
  <c r="Z1622" i="8"/>
  <c r="Z1619" i="8"/>
  <c r="Z1618" i="8"/>
  <c r="Z1617" i="8"/>
  <c r="Z1615" i="8"/>
  <c r="Z1614" i="8"/>
  <c r="Z1564" i="8"/>
  <c r="Z1511" i="8"/>
  <c r="Z1510" i="8"/>
  <c r="Z1509" i="8"/>
  <c r="Z1508" i="8"/>
  <c r="Z1507" i="8"/>
  <c r="Z1506" i="8"/>
  <c r="Z1505" i="8"/>
  <c r="Z1504" i="8"/>
  <c r="Z1503" i="8"/>
  <c r="Z1502" i="8"/>
  <c r="Z1501" i="8"/>
  <c r="Z1500" i="8"/>
  <c r="Z1499" i="8"/>
  <c r="Z1498" i="8"/>
  <c r="Z1497" i="8"/>
  <c r="Z1496" i="8"/>
  <c r="Z1495" i="8"/>
  <c r="Z1494" i="8"/>
  <c r="Z1493" i="8"/>
  <c r="Z1492" i="8"/>
  <c r="Z1491" i="8"/>
  <c r="Z1490" i="8"/>
  <c r="Z1489" i="8"/>
  <c r="Z1488" i="8"/>
  <c r="Z1487" i="8"/>
  <c r="Z1486" i="8"/>
  <c r="Z1485" i="8"/>
  <c r="Z1484" i="8"/>
  <c r="Z1483" i="8"/>
  <c r="Z1482" i="8"/>
  <c r="Z1481" i="8"/>
  <c r="Z1480" i="8"/>
  <c r="Z1479" i="8"/>
  <c r="Z1478" i="8"/>
  <c r="Z1477" i="8"/>
  <c r="Z1476" i="8"/>
  <c r="Z1475" i="8"/>
  <c r="Z1474" i="8"/>
  <c r="Z1413" i="8"/>
  <c r="Z1412" i="8"/>
  <c r="Z1411" i="8"/>
  <c r="Z1410" i="8"/>
  <c r="Z1409" i="8"/>
  <c r="Z1408" i="8"/>
  <c r="Z1407" i="8"/>
  <c r="Z1406" i="8"/>
  <c r="Z1405" i="8"/>
  <c r="Z1404" i="8"/>
  <c r="Z1403" i="8"/>
  <c r="Z1402" i="8"/>
  <c r="Z1401" i="8"/>
  <c r="Z1400" i="8"/>
  <c r="Z1399" i="8"/>
  <c r="Z1398" i="8"/>
  <c r="Z1397" i="8"/>
  <c r="Z1396" i="8"/>
  <c r="Z1395" i="8"/>
  <c r="Z1394" i="8"/>
  <c r="Z1393" i="8"/>
  <c r="Z1392" i="8"/>
  <c r="Z1391" i="8"/>
  <c r="Z1390" i="8"/>
  <c r="Z1389" i="8"/>
  <c r="Z1388" i="8"/>
  <c r="Z1387" i="8"/>
  <c r="Z1386" i="8"/>
  <c r="Z1385" i="8"/>
  <c r="Z1384" i="8"/>
  <c r="Z1383" i="8"/>
  <c r="Z1382" i="8"/>
  <c r="Z1381" i="8"/>
  <c r="Z1380" i="8"/>
  <c r="Z1379" i="8"/>
  <c r="Z1378" i="8"/>
  <c r="Z1377" i="8"/>
  <c r="Z1376" i="8"/>
  <c r="Z1375" i="8"/>
  <c r="Z1374" i="8"/>
  <c r="Z1373" i="8"/>
  <c r="Z1371" i="8"/>
  <c r="Z1370" i="8"/>
  <c r="Z1369" i="8"/>
  <c r="Z1368" i="8"/>
  <c r="Z1367" i="8"/>
  <c r="Z1366" i="8"/>
  <c r="Z1365" i="8"/>
  <c r="Z1364" i="8"/>
  <c r="Z1300" i="8"/>
  <c r="Z1290" i="8"/>
  <c r="Z1257" i="8"/>
  <c r="Z1247" i="8"/>
  <c r="Z1231" i="8"/>
  <c r="Z1221" i="8"/>
  <c r="Z1209" i="8"/>
  <c r="Z1156" i="8"/>
  <c r="Z1143" i="8"/>
  <c r="Z1125" i="8"/>
  <c r="Z1111" i="8"/>
  <c r="Z1097" i="8"/>
  <c r="Z1085" i="8"/>
  <c r="Z1075" i="8"/>
  <c r="Z1060" i="8"/>
  <c r="Z1050" i="8"/>
  <c r="Z1025" i="8"/>
  <c r="Z1009" i="8"/>
  <c r="Z1008" i="8"/>
  <c r="Z1007" i="8"/>
  <c r="Z982" i="8"/>
  <c r="Z981" i="8"/>
  <c r="Z980" i="8"/>
  <c r="Z959" i="8"/>
  <c r="Z948" i="8"/>
  <c r="Z902" i="8"/>
  <c r="Z901" i="8"/>
  <c r="Z899" i="8"/>
  <c r="Z879" i="8"/>
  <c r="Z878" i="8"/>
  <c r="Z861" i="8"/>
  <c r="Z860" i="8"/>
  <c r="Z839" i="8"/>
  <c r="Z791" i="8"/>
  <c r="Z775" i="8"/>
  <c r="Z764" i="8"/>
  <c r="Z754" i="8"/>
  <c r="Z713" i="8"/>
  <c r="Z712" i="8"/>
  <c r="Z711" i="8"/>
  <c r="Z710" i="8"/>
  <c r="Z709" i="8"/>
  <c r="Z708" i="8"/>
  <c r="Z707" i="8"/>
  <c r="Z706" i="8"/>
  <c r="Z705" i="8"/>
  <c r="Z704" i="8"/>
  <c r="Z703" i="8"/>
  <c r="Z702" i="8"/>
  <c r="Z701" i="8"/>
  <c r="Z700" i="8"/>
  <c r="Z699" i="8"/>
  <c r="Z698" i="8"/>
  <c r="Z697" i="8"/>
  <c r="Z696" i="8"/>
  <c r="Z695" i="8"/>
  <c r="Z694" i="8"/>
  <c r="Z693" i="8"/>
  <c r="Z692" i="8"/>
  <c r="Z691" i="8"/>
  <c r="Z690" i="8"/>
  <c r="Z689" i="8"/>
  <c r="Z688" i="8"/>
  <c r="Z687" i="8"/>
  <c r="Z686" i="8"/>
  <c r="Z685" i="8"/>
  <c r="Z684" i="8"/>
  <c r="Z683" i="8"/>
  <c r="Z682" i="8"/>
  <c r="Z681" i="8"/>
  <c r="Z680" i="8"/>
  <c r="Z679" i="8"/>
  <c r="Z678" i="8"/>
  <c r="Z677" i="8"/>
  <c r="Z676" i="8"/>
  <c r="Z675" i="8"/>
  <c r="Z674" i="8"/>
  <c r="Z610" i="8"/>
  <c r="Z609" i="8"/>
  <c r="Z608" i="8"/>
  <c r="Z607" i="8"/>
  <c r="Z606" i="8"/>
  <c r="Z605" i="8"/>
  <c r="Z604" i="8"/>
  <c r="Z603" i="8"/>
  <c r="Z602" i="8"/>
  <c r="Z601" i="8"/>
  <c r="Z600" i="8"/>
  <c r="Z599" i="8"/>
  <c r="Z598" i="8"/>
  <c r="Z597" i="8"/>
  <c r="Z596" i="8"/>
  <c r="Z595" i="8"/>
  <c r="Z594" i="8"/>
  <c r="Z593" i="8"/>
  <c r="Z592" i="8"/>
  <c r="Z591" i="8"/>
  <c r="Z590" i="8"/>
  <c r="Z589" i="8"/>
  <c r="Z588" i="8"/>
  <c r="Z587" i="8"/>
  <c r="Z586" i="8"/>
  <c r="Z585" i="8"/>
  <c r="Z584" i="8"/>
  <c r="Z583" i="8"/>
  <c r="Z582" i="8"/>
  <c r="Z581" i="8"/>
  <c r="Z580" i="8"/>
  <c r="Z579" i="8"/>
  <c r="Z578" i="8"/>
  <c r="Z577" i="8"/>
  <c r="Z576" i="8"/>
  <c r="Z575" i="8"/>
  <c r="Z574" i="8"/>
  <c r="Z573" i="8"/>
  <c r="Z572" i="8"/>
  <c r="Z571" i="8"/>
  <c r="Z570" i="8"/>
  <c r="Z569" i="8"/>
  <c r="Z567" i="8"/>
  <c r="Z566" i="8"/>
  <c r="Z565" i="8"/>
  <c r="Z564" i="8"/>
  <c r="Z563" i="8"/>
  <c r="Z562" i="8"/>
  <c r="Z561" i="8"/>
  <c r="Z560" i="8"/>
  <c r="Z559" i="8"/>
  <c r="Z558" i="8"/>
  <c r="Z557" i="8"/>
  <c r="Z556" i="8"/>
  <c r="Z534" i="8"/>
  <c r="Z519" i="8"/>
  <c r="Z509" i="8"/>
  <c r="Z508" i="8"/>
  <c r="Z479" i="8"/>
  <c r="Z467" i="8"/>
  <c r="Z455" i="8"/>
  <c r="Z445" i="8"/>
  <c r="Z444" i="8"/>
  <c r="Z434" i="8"/>
  <c r="Z424" i="8"/>
  <c r="Z423" i="8"/>
  <c r="Z383" i="8"/>
  <c r="Z381" i="8"/>
  <c r="Z379" i="8"/>
  <c r="Z244" i="8"/>
  <c r="Z243" i="8"/>
  <c r="Z242" i="8"/>
  <c r="Z241" i="8"/>
  <c r="Z240" i="8"/>
  <c r="Z239" i="8"/>
  <c r="Z238" i="8"/>
  <c r="Z237" i="8"/>
  <c r="Z236" i="8"/>
  <c r="Z235" i="8"/>
  <c r="Z234" i="8"/>
  <c r="Z233" i="8"/>
  <c r="Z232" i="8"/>
  <c r="Z231" i="8"/>
  <c r="Z230" i="8"/>
  <c r="Z229" i="8"/>
  <c r="Z228" i="8"/>
  <c r="Z227" i="8"/>
  <c r="Z226" i="8"/>
  <c r="Z225" i="8"/>
  <c r="Z224" i="8"/>
  <c r="Z223" i="8"/>
  <c r="Z222" i="8"/>
  <c r="Z221" i="8"/>
  <c r="Z220" i="8"/>
  <c r="Z219" i="8"/>
  <c r="Z218" i="8"/>
  <c r="Z217" i="8"/>
  <c r="Z216" i="8"/>
  <c r="Z215" i="8"/>
  <c r="Z214" i="8"/>
  <c r="Z213" i="8"/>
  <c r="Z212" i="8"/>
  <c r="Z211" i="8"/>
  <c r="Z54" i="8"/>
  <c r="Z53" i="8"/>
  <c r="Z52" i="8"/>
  <c r="Z51" i="8"/>
  <c r="Z50" i="8"/>
  <c r="Z49" i="8"/>
  <c r="Z48" i="8"/>
  <c r="Z47" i="8"/>
  <c r="Z46" i="8"/>
  <c r="Z45" i="8"/>
  <c r="Z44" i="8"/>
  <c r="Z43" i="8"/>
  <c r="Z42" i="8"/>
  <c r="Z41" i="8"/>
  <c r="Z40" i="8"/>
  <c r="Z39" i="8"/>
  <c r="Z38" i="8"/>
  <c r="Z37" i="8"/>
  <c r="Z36" i="8"/>
  <c r="Z35" i="8"/>
  <c r="Z34" i="8"/>
  <c r="Z33" i="8"/>
  <c r="Z32" i="8"/>
  <c r="Z31" i="8"/>
  <c r="AB31" i="8" s="1"/>
  <c r="Z30" i="8"/>
  <c r="Z29" i="8"/>
  <c r="Z28" i="8"/>
  <c r="Z27" i="8"/>
  <c r="Z26" i="8"/>
  <c r="Z25" i="8"/>
  <c r="Z24" i="8"/>
  <c r="Z23" i="8"/>
  <c r="Z22" i="8"/>
  <c r="Z21" i="8"/>
  <c r="Z20" i="8"/>
  <c r="AE1820" i="8"/>
  <c r="AE1819" i="8"/>
  <c r="AE1818" i="8"/>
  <c r="AE1817" i="8"/>
  <c r="AE1816" i="8"/>
  <c r="AE1815" i="8"/>
  <c r="AE1813" i="8"/>
  <c r="AE1812" i="8"/>
  <c r="AE1811" i="8"/>
  <c r="AE1810" i="8"/>
  <c r="AE1809" i="8"/>
  <c r="AE1808" i="8"/>
  <c r="AE1806" i="8"/>
  <c r="AE1805" i="8"/>
  <c r="AE1779" i="8"/>
  <c r="AE1775" i="8"/>
  <c r="AE1660" i="8"/>
  <c r="AE1659" i="8"/>
  <c r="AE1658" i="8"/>
  <c r="AE1657" i="8"/>
  <c r="AE1656" i="8"/>
  <c r="AE1655" i="8"/>
  <c r="AE1654" i="8"/>
  <c r="AE1653" i="8"/>
  <c r="AE1652" i="8"/>
  <c r="AE1651" i="8"/>
  <c r="AE1650" i="8"/>
  <c r="AE1649" i="8"/>
  <c r="AE1648" i="8"/>
  <c r="AE1647" i="8"/>
  <c r="AE1646" i="8"/>
  <c r="AE1645" i="8"/>
  <c r="AE1644" i="8"/>
  <c r="AE1643" i="8"/>
  <c r="AE1642" i="8"/>
  <c r="AE1641" i="8"/>
  <c r="AE1640" i="8"/>
  <c r="AE1639" i="8"/>
  <c r="AE1638" i="8"/>
  <c r="AE1637" i="8"/>
  <c r="AE1636" i="8"/>
  <c r="AE1635" i="8"/>
  <c r="AE1634" i="8"/>
  <c r="AE1633" i="8"/>
  <c r="AE1632" i="8"/>
  <c r="AE1631" i="8"/>
  <c r="AE1630" i="8"/>
  <c r="AE1629" i="8"/>
  <c r="AE1628" i="8"/>
  <c r="AE1627" i="8"/>
  <c r="AE1626" i="8"/>
  <c r="AE1625" i="8"/>
  <c r="AE1624" i="8"/>
  <c r="AE1623" i="8"/>
  <c r="AE1622" i="8"/>
  <c r="AE1621" i="8"/>
  <c r="AE1620" i="8"/>
  <c r="AE1619" i="8"/>
  <c r="AE1618" i="8"/>
  <c r="AE1617" i="8"/>
  <c r="AE1616" i="8"/>
  <c r="AE1615" i="8"/>
  <c r="AE1614" i="8"/>
  <c r="AE1564" i="8"/>
  <c r="AE1511" i="8"/>
  <c r="AE1510" i="8"/>
  <c r="AE1509" i="8"/>
  <c r="AE1508" i="8"/>
  <c r="AE1507" i="8"/>
  <c r="AE1506" i="8"/>
  <c r="AE1505" i="8"/>
  <c r="AE1504" i="8"/>
  <c r="AE1503" i="8"/>
  <c r="AE1502" i="8"/>
  <c r="AE1501" i="8"/>
  <c r="AE1500" i="8"/>
  <c r="AE1499" i="8"/>
  <c r="AE1498" i="8"/>
  <c r="AE1497" i="8"/>
  <c r="AE1496" i="8"/>
  <c r="AE1495" i="8"/>
  <c r="AE1494" i="8"/>
  <c r="AE1493" i="8"/>
  <c r="AE1492" i="8"/>
  <c r="AE1491" i="8"/>
  <c r="AE1490" i="8"/>
  <c r="AE1489" i="8"/>
  <c r="AE1488" i="8"/>
  <c r="AE1487" i="8"/>
  <c r="AE1486" i="8"/>
  <c r="AE1485" i="8"/>
  <c r="AE1484" i="8"/>
  <c r="AE1483" i="8"/>
  <c r="AE1482" i="8"/>
  <c r="AE1481" i="8"/>
  <c r="AE1480" i="8"/>
  <c r="AE1479" i="8"/>
  <c r="AE1478" i="8"/>
  <c r="AE1477" i="8"/>
  <c r="AE1476" i="8"/>
  <c r="AE1475" i="8"/>
  <c r="AE1474" i="8"/>
  <c r="AE1413" i="8"/>
  <c r="AE1412" i="8"/>
  <c r="AE1411" i="8"/>
  <c r="AE1410" i="8"/>
  <c r="AE1409" i="8"/>
  <c r="AE1408" i="8"/>
  <c r="AE1407" i="8"/>
  <c r="AE1406" i="8"/>
  <c r="AE1405" i="8"/>
  <c r="AE1404" i="8"/>
  <c r="AE1403" i="8"/>
  <c r="AE1402" i="8"/>
  <c r="AE1401" i="8"/>
  <c r="AE1400" i="8"/>
  <c r="AE1399" i="8"/>
  <c r="AE1398" i="8"/>
  <c r="AE1397" i="8"/>
  <c r="AE1396" i="8"/>
  <c r="AE1395" i="8"/>
  <c r="AE1394" i="8"/>
  <c r="AE1393" i="8"/>
  <c r="AE1392" i="8"/>
  <c r="AE1391" i="8"/>
  <c r="AE1390" i="8"/>
  <c r="AE1389" i="8"/>
  <c r="AE1388" i="8"/>
  <c r="AE1387" i="8"/>
  <c r="AE1386" i="8"/>
  <c r="AE1385" i="8"/>
  <c r="AE1384" i="8"/>
  <c r="AE1383" i="8"/>
  <c r="AE1382" i="8"/>
  <c r="AE1381" i="8"/>
  <c r="AE1380" i="8"/>
  <c r="AE1379" i="8"/>
  <c r="AE1378" i="8"/>
  <c r="AE1377" i="8"/>
  <c r="AE1376" i="8"/>
  <c r="AE1375" i="8"/>
  <c r="AE1374" i="8"/>
  <c r="AE1373" i="8"/>
  <c r="AE1371" i="8"/>
  <c r="AE1370" i="8"/>
  <c r="AE1369" i="8"/>
  <c r="AE1368" i="8"/>
  <c r="AE1367" i="8"/>
  <c r="AE1366" i="8"/>
  <c r="AE1365" i="8"/>
  <c r="AE1364" i="8"/>
  <c r="AE1300" i="8"/>
  <c r="AE1290" i="8"/>
  <c r="AE1257" i="8"/>
  <c r="AE1247" i="8"/>
  <c r="AE1231" i="8"/>
  <c r="AE1221" i="8"/>
  <c r="AE1209" i="8"/>
  <c r="AE1156" i="8"/>
  <c r="AE1143" i="8"/>
  <c r="AE1125" i="8"/>
  <c r="AE1111" i="8"/>
  <c r="AE1097" i="8"/>
  <c r="AE1085" i="8"/>
  <c r="AE1075" i="8"/>
  <c r="AE1060" i="8"/>
  <c r="AE1050" i="8"/>
  <c r="AE1025" i="8"/>
  <c r="AE1009" i="8"/>
  <c r="AE1008" i="8"/>
  <c r="AE1007" i="8"/>
  <c r="AE982" i="8"/>
  <c r="AE981" i="8"/>
  <c r="AE980" i="8"/>
  <c r="AE959" i="8"/>
  <c r="AE948" i="8"/>
  <c r="AE902" i="8"/>
  <c r="AE901" i="8"/>
  <c r="AE899" i="8"/>
  <c r="AE879" i="8"/>
  <c r="AE878" i="8"/>
  <c r="AE861" i="8"/>
  <c r="AE860" i="8"/>
  <c r="AE839" i="8"/>
  <c r="AE791" i="8"/>
  <c r="AE775" i="8"/>
  <c r="AE764" i="8"/>
  <c r="AE754" i="8"/>
  <c r="AE713" i="8"/>
  <c r="AE712" i="8"/>
  <c r="AE711" i="8"/>
  <c r="AE710" i="8"/>
  <c r="AE709" i="8"/>
  <c r="AE708" i="8"/>
  <c r="AE707" i="8"/>
  <c r="AE706" i="8"/>
  <c r="AE705" i="8"/>
  <c r="AE704" i="8"/>
  <c r="AE703" i="8"/>
  <c r="AE702" i="8"/>
  <c r="AE701" i="8"/>
  <c r="AE700" i="8"/>
  <c r="AE699" i="8"/>
  <c r="AE698" i="8"/>
  <c r="AE697" i="8"/>
  <c r="AE696" i="8"/>
  <c r="AE695" i="8"/>
  <c r="AE694" i="8"/>
  <c r="AE693" i="8"/>
  <c r="AE692" i="8"/>
  <c r="AE691" i="8"/>
  <c r="AE690" i="8"/>
  <c r="AE689" i="8"/>
  <c r="AE688" i="8"/>
  <c r="AE687" i="8"/>
  <c r="AE686" i="8"/>
  <c r="AE685" i="8"/>
  <c r="AE684" i="8"/>
  <c r="AE683" i="8"/>
  <c r="AE682" i="8"/>
  <c r="AE681" i="8"/>
  <c r="AE680" i="8"/>
  <c r="AE679" i="8"/>
  <c r="AE678" i="8"/>
  <c r="AE677" i="8"/>
  <c r="AE676" i="8"/>
  <c r="AE675" i="8"/>
  <c r="AE674" i="8"/>
  <c r="AE610" i="8"/>
  <c r="AE609" i="8"/>
  <c r="AE608" i="8"/>
  <c r="AE607" i="8"/>
  <c r="AE606" i="8"/>
  <c r="AE605" i="8"/>
  <c r="AE604" i="8"/>
  <c r="AE603" i="8"/>
  <c r="AE602" i="8"/>
  <c r="AE601" i="8"/>
  <c r="AE600" i="8"/>
  <c r="AE599" i="8"/>
  <c r="AE598" i="8"/>
  <c r="AE597" i="8"/>
  <c r="AE596" i="8"/>
  <c r="AE595" i="8"/>
  <c r="AE594" i="8"/>
  <c r="AE593" i="8"/>
  <c r="AE592" i="8"/>
  <c r="AE591" i="8"/>
  <c r="AE590" i="8"/>
  <c r="AE589" i="8"/>
  <c r="AE588" i="8"/>
  <c r="AE587" i="8"/>
  <c r="AE586" i="8"/>
  <c r="AE585" i="8"/>
  <c r="AE584" i="8"/>
  <c r="AE583" i="8"/>
  <c r="AE582" i="8"/>
  <c r="AE581" i="8"/>
  <c r="AE580" i="8"/>
  <c r="AE579" i="8"/>
  <c r="AE578" i="8"/>
  <c r="AE577" i="8"/>
  <c r="AE576" i="8"/>
  <c r="AE575" i="8"/>
  <c r="AE574" i="8"/>
  <c r="AE573" i="8"/>
  <c r="AE572" i="8"/>
  <c r="AE571" i="8"/>
  <c r="AE570" i="8"/>
  <c r="AE569" i="8"/>
  <c r="AE568" i="8"/>
  <c r="AE567" i="8"/>
  <c r="AE566" i="8"/>
  <c r="AE565" i="8"/>
  <c r="AE564" i="8"/>
  <c r="AE563" i="8"/>
  <c r="AE562" i="8"/>
  <c r="AE561" i="8"/>
  <c r="AE560" i="8"/>
  <c r="AE559" i="8"/>
  <c r="AE558" i="8"/>
  <c r="AE557" i="8"/>
  <c r="AE556" i="8"/>
  <c r="AE534" i="8"/>
  <c r="AE519" i="8"/>
  <c r="AE509" i="8"/>
  <c r="AE508" i="8"/>
  <c r="AE479" i="8"/>
  <c r="AE467" i="8"/>
  <c r="AE455" i="8"/>
  <c r="AE445" i="8"/>
  <c r="AE444" i="8"/>
  <c r="AE434" i="8"/>
  <c r="AE424" i="8"/>
  <c r="AE423" i="8"/>
  <c r="AE383" i="8"/>
  <c r="AE381" i="8"/>
  <c r="AE379" i="8"/>
  <c r="AE244" i="8"/>
  <c r="AE243" i="8"/>
  <c r="AE242" i="8"/>
  <c r="AE241" i="8"/>
  <c r="AE240" i="8"/>
  <c r="AE239" i="8"/>
  <c r="AE238" i="8"/>
  <c r="AE237" i="8"/>
  <c r="AE236" i="8"/>
  <c r="AE235" i="8"/>
  <c r="AE234" i="8"/>
  <c r="AE233" i="8"/>
  <c r="AE232" i="8"/>
  <c r="AE231" i="8"/>
  <c r="AE230" i="8"/>
  <c r="AE229" i="8"/>
  <c r="AE228" i="8"/>
  <c r="AE227" i="8"/>
  <c r="AE226" i="8"/>
  <c r="AE225" i="8"/>
  <c r="AE224" i="8"/>
  <c r="AE223" i="8"/>
  <c r="AE222" i="8"/>
  <c r="AE221" i="8"/>
  <c r="AE220" i="8"/>
  <c r="AE219" i="8"/>
  <c r="AE218" i="8"/>
  <c r="AE217" i="8"/>
  <c r="AE216" i="8"/>
  <c r="AE215" i="8"/>
  <c r="AE214" i="8"/>
  <c r="AE213" i="8"/>
  <c r="AE212" i="8"/>
  <c r="AE211" i="8"/>
  <c r="AE54" i="8"/>
  <c r="AE53" i="8"/>
  <c r="AE52" i="8"/>
  <c r="AE51" i="8"/>
  <c r="AE50" i="8"/>
  <c r="AE49" i="8"/>
  <c r="AE48" i="8"/>
  <c r="AE47" i="8"/>
  <c r="AE46" i="8"/>
  <c r="AE45" i="8"/>
  <c r="AE44" i="8"/>
  <c r="AE43" i="8"/>
  <c r="AE42" i="8"/>
  <c r="AE41" i="8"/>
  <c r="AE40" i="8"/>
  <c r="AE39" i="8"/>
  <c r="AE38" i="8"/>
  <c r="AE37" i="8"/>
  <c r="AE36" i="8"/>
  <c r="AE35" i="8"/>
  <c r="AE34" i="8"/>
  <c r="AE33" i="8"/>
  <c r="AE32" i="8"/>
  <c r="AE31" i="8"/>
  <c r="AE30" i="8"/>
  <c r="AE29" i="8"/>
  <c r="AE28" i="8"/>
  <c r="AE27" i="8"/>
  <c r="AE26" i="8"/>
  <c r="AE25" i="8"/>
  <c r="AE24" i="8"/>
  <c r="AE23" i="8"/>
  <c r="AE22" i="8"/>
  <c r="AE21" i="8"/>
  <c r="Y568" i="8"/>
  <c r="Z568" i="8" s="1"/>
  <c r="V568" i="8"/>
  <c r="F9" i="5" l="1"/>
  <c r="N1686" i="8" l="1"/>
  <c r="L1704" i="8"/>
  <c r="O1686" i="8"/>
  <c r="O1704" i="8" s="1"/>
  <c r="V878" i="8" l="1"/>
  <c r="V1778" i="8"/>
  <c r="V1007" i="8"/>
  <c r="V1300" i="8"/>
  <c r="W1300" i="8" s="1"/>
  <c r="W602" i="8"/>
  <c r="V601" i="8"/>
  <c r="W610" i="8"/>
  <c r="V561" i="8"/>
  <c r="W561" i="8" s="1"/>
  <c r="V589" i="8"/>
  <c r="V674" i="8" l="1"/>
  <c r="W674" i="8" s="1"/>
  <c r="V713" i="8"/>
  <c r="W713" i="8" s="1"/>
  <c r="W589" i="8"/>
  <c r="V560" i="8"/>
  <c r="W560" i="8" s="1"/>
  <c r="V558" i="8"/>
  <c r="W558" i="8" s="1"/>
  <c r="V444" i="8"/>
  <c r="V467" i="8"/>
  <c r="AB25" i="8"/>
  <c r="M1698" i="8"/>
  <c r="M1739" i="8" s="1"/>
  <c r="Q1777" i="8"/>
  <c r="V445" i="8"/>
  <c r="W445" i="8" s="1"/>
  <c r="I951" i="8"/>
  <c r="J951" i="8" s="1"/>
  <c r="V567" i="8"/>
  <c r="J28" i="8"/>
  <c r="J27" i="8"/>
  <c r="J26" i="8"/>
  <c r="AM114" i="3"/>
  <c r="AM113" i="3"/>
  <c r="AM112" i="3"/>
  <c r="AM132" i="3"/>
  <c r="AM120" i="3"/>
  <c r="AN120" i="3" s="1"/>
  <c r="AM117" i="3"/>
  <c r="AN117" i="3" s="1"/>
  <c r="AM106" i="3"/>
  <c r="AN106" i="3" s="1"/>
  <c r="AM105" i="3"/>
  <c r="AN105" i="3" s="1"/>
  <c r="AM104" i="3"/>
  <c r="AN104" i="3" s="1"/>
  <c r="AM103" i="3"/>
  <c r="AM102" i="3"/>
  <c r="AN102" i="3" s="1"/>
  <c r="AM101" i="3"/>
  <c r="AN101" i="3" s="1"/>
  <c r="AM100" i="3"/>
  <c r="AM97" i="3"/>
  <c r="AN97" i="3" s="1"/>
  <c r="AM96" i="3"/>
  <c r="AM95" i="3"/>
  <c r="AM94" i="3"/>
  <c r="AM93" i="3"/>
  <c r="AM92" i="3"/>
  <c r="AM91" i="3"/>
  <c r="AM90" i="3"/>
  <c r="AM89" i="3"/>
  <c r="AM88" i="3"/>
  <c r="AM87" i="3"/>
  <c r="AM82" i="3"/>
  <c r="AM81" i="3"/>
  <c r="AM80" i="3"/>
  <c r="AM79" i="3"/>
  <c r="AM78" i="3"/>
  <c r="AM77" i="3"/>
  <c r="AM76" i="3"/>
  <c r="AM75" i="3"/>
  <c r="AN75" i="3" s="1"/>
  <c r="AM74" i="3"/>
  <c r="AM73" i="3"/>
  <c r="AM67" i="3"/>
  <c r="AN67" i="3" s="1"/>
  <c r="AM66" i="3"/>
  <c r="AM65" i="3"/>
  <c r="AM57" i="3"/>
  <c r="AM56" i="3"/>
  <c r="AM53" i="3"/>
  <c r="AM52" i="3"/>
  <c r="AM51" i="3"/>
  <c r="AM50" i="3"/>
  <c r="AM49" i="3"/>
  <c r="AM48" i="3"/>
  <c r="AM47" i="3"/>
  <c r="AM46" i="3"/>
  <c r="AM43" i="3"/>
  <c r="AM42" i="3"/>
  <c r="AM41" i="3"/>
  <c r="AM40" i="3"/>
  <c r="AM39" i="3"/>
  <c r="AM38" i="3"/>
  <c r="AM37" i="3"/>
  <c r="AM36" i="3"/>
  <c r="AM35" i="3"/>
  <c r="AM33" i="3"/>
  <c r="AM31" i="3"/>
  <c r="AM30" i="3"/>
  <c r="AM29" i="3"/>
  <c r="AM28" i="3"/>
  <c r="AM27" i="3"/>
  <c r="AM26" i="3"/>
  <c r="AM25" i="3"/>
  <c r="AM24" i="3"/>
  <c r="AM23" i="3"/>
  <c r="AM22" i="3"/>
  <c r="AM21" i="3"/>
  <c r="AM20" i="3"/>
  <c r="AM19" i="3"/>
  <c r="AM18" i="3"/>
  <c r="AM17" i="3"/>
  <c r="Z137" i="3"/>
  <c r="AM145" i="3" s="1"/>
  <c r="H115" i="3"/>
  <c r="E124" i="3"/>
  <c r="AM64" i="3"/>
  <c r="H82" i="5"/>
  <c r="P1747" i="8"/>
  <c r="P1746" i="8"/>
  <c r="P1744" i="8"/>
  <c r="P1743" i="8"/>
  <c r="P1742" i="8"/>
  <c r="P1741" i="8"/>
  <c r="P1740" i="8"/>
  <c r="P1738" i="8"/>
  <c r="P1737" i="8"/>
  <c r="P1736" i="8"/>
  <c r="Q1689" i="8"/>
  <c r="Q1688" i="8"/>
  <c r="Q1687" i="8"/>
  <c r="Q1686" i="8"/>
  <c r="Q1685" i="8"/>
  <c r="Q1684" i="8"/>
  <c r="Q1683" i="8"/>
  <c r="Q1682" i="8"/>
  <c r="Q1681" i="8"/>
  <c r="Q1679" i="8"/>
  <c r="Q1678" i="8"/>
  <c r="Q1677" i="8"/>
  <c r="S1677" i="8" s="1"/>
  <c r="O1677" i="8"/>
  <c r="M1707" i="8"/>
  <c r="M1748" i="8" s="1"/>
  <c r="M1704" i="8"/>
  <c r="M1695" i="8"/>
  <c r="M1736" i="8" s="1"/>
  <c r="AM86" i="3" l="1"/>
  <c r="E123" i="3"/>
  <c r="E122" i="3" s="1"/>
  <c r="E121" i="3" s="1"/>
  <c r="I1781" i="8"/>
  <c r="Q1781" i="8" s="1"/>
  <c r="AN12" i="3"/>
  <c r="Q1680" i="8"/>
  <c r="AM16" i="3"/>
  <c r="AM99" i="3"/>
  <c r="K1777" i="8"/>
  <c r="AE1777" i="8"/>
  <c r="P1777" i="8"/>
  <c r="S1777" i="8" s="1"/>
  <c r="M1745" i="8"/>
  <c r="N1704" i="8"/>
  <c r="Q1736" i="8"/>
  <c r="S1736" i="8" s="1"/>
  <c r="M1755" i="8"/>
  <c r="AM13" i="3"/>
  <c r="AN13" i="3" s="1"/>
  <c r="AM124" i="3"/>
  <c r="AN124" i="3" s="1"/>
  <c r="J1777" i="8"/>
  <c r="I1526" i="8"/>
  <c r="O1101" i="8"/>
  <c r="N1097" i="8"/>
  <c r="N856" i="8"/>
  <c r="N791" i="8"/>
  <c r="J508" i="8"/>
  <c r="G34" i="5"/>
  <c r="M496" i="8"/>
  <c r="R1777" i="8" l="1"/>
  <c r="AM11" i="3"/>
  <c r="AB1777" i="8"/>
  <c r="AB799" i="8"/>
  <c r="AB798" i="8"/>
  <c r="O799" i="8"/>
  <c r="O821" i="8" s="1"/>
  <c r="K798" i="8"/>
  <c r="K799" i="8" s="1"/>
  <c r="K821" i="8" s="1"/>
  <c r="I798" i="8"/>
  <c r="I799" i="8" s="1"/>
  <c r="I821" i="8" s="1"/>
  <c r="Q821" i="8" s="1"/>
  <c r="R821" i="8" s="1"/>
  <c r="H799" i="8"/>
  <c r="AB796" i="8"/>
  <c r="AB795" i="8"/>
  <c r="O795" i="8"/>
  <c r="AB794" i="8"/>
  <c r="M798" i="8"/>
  <c r="K794" i="8"/>
  <c r="K795" i="8" s="1"/>
  <c r="I794" i="8"/>
  <c r="AB792" i="8"/>
  <c r="AB791" i="8"/>
  <c r="Q791" i="8"/>
  <c r="P791" i="8"/>
  <c r="O791" i="8"/>
  <c r="K791" i="8"/>
  <c r="AB789" i="8"/>
  <c r="AB788" i="8"/>
  <c r="Q798" i="8" l="1"/>
  <c r="M831" i="8"/>
  <c r="M799" i="8"/>
  <c r="I795" i="8"/>
  <c r="P794" i="8"/>
  <c r="N794" i="8"/>
  <c r="N798" i="8" s="1"/>
  <c r="R791" i="8"/>
  <c r="Q794" i="8"/>
  <c r="M795" i="8"/>
  <c r="S791" i="8"/>
  <c r="W568" i="8"/>
  <c r="AE1778" i="8"/>
  <c r="AA1931" i="8"/>
  <c r="W601" i="8"/>
  <c r="W567" i="8"/>
  <c r="P798" i="8" l="1"/>
  <c r="P799" i="8" s="1"/>
  <c r="P795" i="8"/>
  <c r="Q831" i="8"/>
  <c r="R831" i="8" s="1"/>
  <c r="M1353" i="8"/>
  <c r="N831" i="8"/>
  <c r="M833" i="8"/>
  <c r="N799" i="8"/>
  <c r="Q799" i="8"/>
  <c r="Q795" i="8"/>
  <c r="R794" i="8"/>
  <c r="S794" i="8"/>
  <c r="N795" i="8"/>
  <c r="AE1776" i="8"/>
  <c r="H1781" i="8"/>
  <c r="R798" i="8" l="1"/>
  <c r="M1878" i="8"/>
  <c r="Q1353" i="8"/>
  <c r="S795" i="8"/>
  <c r="R795" i="8"/>
  <c r="S799" i="8"/>
  <c r="S798" i="8"/>
  <c r="J685" i="7"/>
  <c r="J691" i="7" s="1"/>
  <c r="J674" i="7"/>
  <c r="J656" i="7"/>
  <c r="J632" i="7"/>
  <c r="J630" i="7"/>
  <c r="J628" i="7"/>
  <c r="R799" i="8" l="1"/>
  <c r="M1929" i="8"/>
  <c r="Q1878" i="8"/>
  <c r="J640" i="7"/>
  <c r="J613" i="7"/>
  <c r="J614" i="7"/>
  <c r="J612" i="7"/>
  <c r="Q1929" i="8" l="1"/>
  <c r="J620" i="7"/>
  <c r="N1564" i="8" l="1"/>
  <c r="M1566" i="8"/>
  <c r="M1567" i="8" s="1"/>
  <c r="L1566" i="8"/>
  <c r="L1569" i="8" s="1"/>
  <c r="L1570" i="8" s="1"/>
  <c r="J1566" i="8"/>
  <c r="J1567" i="8" s="1"/>
  <c r="I1566" i="8"/>
  <c r="I1569" i="8" s="1"/>
  <c r="I1570" i="8" s="1"/>
  <c r="H1566" i="8"/>
  <c r="H1567" i="8" s="1"/>
  <c r="AB1570" i="8"/>
  <c r="AB1569" i="8"/>
  <c r="AB1568" i="8"/>
  <c r="AB1567" i="8"/>
  <c r="AB1566" i="8"/>
  <c r="AB1565" i="8"/>
  <c r="AB1564" i="8"/>
  <c r="Q1564" i="8"/>
  <c r="Q1566" i="8" s="1"/>
  <c r="P1564" i="8"/>
  <c r="O1564" i="8"/>
  <c r="N1566" i="8"/>
  <c r="N1569" i="8" s="1"/>
  <c r="N1570" i="8" s="1"/>
  <c r="K1564" i="8"/>
  <c r="K1566" i="8" s="1"/>
  <c r="K1569" i="8" s="1"/>
  <c r="K1570" i="8" s="1"/>
  <c r="AB1563" i="8"/>
  <c r="AB1562" i="8"/>
  <c r="AB1835" i="8"/>
  <c r="AB1834" i="8"/>
  <c r="AB1833" i="8"/>
  <c r="I1823" i="8"/>
  <c r="I1824" i="8" s="1"/>
  <c r="N1827" i="8"/>
  <c r="N1831" i="8" s="1"/>
  <c r="N1835" i="8" s="1"/>
  <c r="N1826" i="8"/>
  <c r="N1830" i="8" s="1"/>
  <c r="N1834" i="8" s="1"/>
  <c r="M1823" i="8"/>
  <c r="M1826" i="8" s="1"/>
  <c r="M1830" i="8" s="1"/>
  <c r="M1834" i="8" s="1"/>
  <c r="L1826" i="8"/>
  <c r="L1830" i="8" s="1"/>
  <c r="L1834" i="8" s="1"/>
  <c r="Q1820" i="8"/>
  <c r="P1820" i="8"/>
  <c r="O1820" i="8"/>
  <c r="K1820" i="8"/>
  <c r="J1820" i="8"/>
  <c r="Q1819" i="8"/>
  <c r="P1819" i="8"/>
  <c r="O1819" i="8"/>
  <c r="K1819" i="8"/>
  <c r="J1819" i="8"/>
  <c r="Q1818" i="8"/>
  <c r="P1818" i="8"/>
  <c r="O1818" i="8"/>
  <c r="K1818" i="8"/>
  <c r="Q1817" i="8"/>
  <c r="P1817" i="8"/>
  <c r="O1817" i="8"/>
  <c r="K1817" i="8"/>
  <c r="Q1816" i="8"/>
  <c r="P1816" i="8"/>
  <c r="O1816" i="8"/>
  <c r="K1816" i="8"/>
  <c r="Q1815" i="8"/>
  <c r="P1815" i="8"/>
  <c r="O1815" i="8"/>
  <c r="K1815" i="8"/>
  <c r="J1815" i="8"/>
  <c r="Q1813" i="8"/>
  <c r="P1813" i="8"/>
  <c r="O1813" i="8"/>
  <c r="K1813" i="8"/>
  <c r="J1813" i="8"/>
  <c r="Q1812" i="8"/>
  <c r="P1812" i="8"/>
  <c r="O1812" i="8"/>
  <c r="K1812" i="8"/>
  <c r="Q1811" i="8"/>
  <c r="P1811" i="8"/>
  <c r="O1811" i="8"/>
  <c r="K1811" i="8"/>
  <c r="J1811" i="8"/>
  <c r="Q1810" i="8"/>
  <c r="P1810" i="8"/>
  <c r="O1810" i="8"/>
  <c r="K1810" i="8"/>
  <c r="Q1809" i="8"/>
  <c r="P1809" i="8"/>
  <c r="O1809" i="8"/>
  <c r="K1809" i="8"/>
  <c r="J1809" i="8"/>
  <c r="Q1808" i="8"/>
  <c r="P1808" i="8"/>
  <c r="O1808" i="8"/>
  <c r="K1808" i="8"/>
  <c r="Q1806" i="8"/>
  <c r="P1806" i="8"/>
  <c r="O1806" i="8"/>
  <c r="K1806" i="8"/>
  <c r="J1806" i="8"/>
  <c r="AB1831" i="8"/>
  <c r="AB1830" i="8"/>
  <c r="AB1829" i="8"/>
  <c r="AB1828" i="8"/>
  <c r="AB1827" i="8"/>
  <c r="AB1826" i="8"/>
  <c r="AB1825" i="8"/>
  <c r="AB1824" i="8"/>
  <c r="AB1823" i="8"/>
  <c r="AB1822" i="8"/>
  <c r="AB1809" i="8"/>
  <c r="AB1808" i="8"/>
  <c r="AB1806" i="8"/>
  <c r="AB1805" i="8"/>
  <c r="Q1805" i="8"/>
  <c r="P1805" i="8"/>
  <c r="O1805" i="8"/>
  <c r="K1805" i="8"/>
  <c r="J1805" i="8"/>
  <c r="AB1804" i="8"/>
  <c r="AB1803" i="8"/>
  <c r="AB1802" i="8"/>
  <c r="AB1801" i="8"/>
  <c r="S1564" i="8" l="1"/>
  <c r="S1566" i="8" s="1"/>
  <c r="S1569" i="8" s="1"/>
  <c r="S1570" i="8" s="1"/>
  <c r="S1805" i="8"/>
  <c r="H1569" i="8"/>
  <c r="H1570" i="8" s="1"/>
  <c r="J1569" i="8"/>
  <c r="J1570" i="8" s="1"/>
  <c r="I1827" i="8"/>
  <c r="D74" i="6"/>
  <c r="Q1569" i="8"/>
  <c r="Q1570" i="8" s="1"/>
  <c r="Q1567" i="8"/>
  <c r="K1567" i="8"/>
  <c r="M1569" i="8"/>
  <c r="M1570" i="8" s="1"/>
  <c r="K1823" i="8"/>
  <c r="K1826" i="8" s="1"/>
  <c r="K1830" i="8" s="1"/>
  <c r="K1834" i="8" s="1"/>
  <c r="I1567" i="8"/>
  <c r="N1567" i="8"/>
  <c r="L1567" i="8"/>
  <c r="O1566" i="8"/>
  <c r="P1566" i="8"/>
  <c r="R1566" i="8"/>
  <c r="I1826" i="8"/>
  <c r="I1830" i="8" s="1"/>
  <c r="I1834" i="8" s="1"/>
  <c r="Q1823" i="8"/>
  <c r="Q1826" i="8" s="1"/>
  <c r="Q1830" i="8" s="1"/>
  <c r="Q1834" i="8" s="1"/>
  <c r="P1823" i="8"/>
  <c r="P1826" i="8" s="1"/>
  <c r="P1830" i="8" s="1"/>
  <c r="P1834" i="8" s="1"/>
  <c r="O1823" i="8"/>
  <c r="O1826" i="8" s="1"/>
  <c r="O1830" i="8" s="1"/>
  <c r="O1834" i="8" s="1"/>
  <c r="H1826" i="8"/>
  <c r="H1830" i="8" s="1"/>
  <c r="H1834" i="8" s="1"/>
  <c r="H1824" i="8"/>
  <c r="H1827" i="8" s="1"/>
  <c r="H1831" i="8" s="1"/>
  <c r="H1835" i="8" s="1"/>
  <c r="R1816" i="8"/>
  <c r="S1820" i="8"/>
  <c r="R1819" i="8"/>
  <c r="R1818" i="8"/>
  <c r="R1817" i="8"/>
  <c r="R1815" i="8"/>
  <c r="R1813" i="8"/>
  <c r="R1812" i="8"/>
  <c r="R1811" i="8"/>
  <c r="R1810" i="8"/>
  <c r="R1809" i="8"/>
  <c r="R1808" i="8"/>
  <c r="R1806" i="8"/>
  <c r="R1820" i="8"/>
  <c r="S1806" i="8"/>
  <c r="S1808" i="8"/>
  <c r="S1809" i="8"/>
  <c r="S1810" i="8"/>
  <c r="S1811" i="8"/>
  <c r="S1812" i="8"/>
  <c r="S1813" i="8"/>
  <c r="S1815" i="8"/>
  <c r="S1816" i="8"/>
  <c r="S1817" i="8"/>
  <c r="S1818" i="8"/>
  <c r="S1819" i="8"/>
  <c r="R1805" i="8"/>
  <c r="L1824" i="8"/>
  <c r="J1823" i="8"/>
  <c r="M1824" i="8"/>
  <c r="M1827" i="8" s="1"/>
  <c r="M1831" i="8" s="1"/>
  <c r="M1835" i="8" s="1"/>
  <c r="S1567" i="8" l="1"/>
  <c r="I1831" i="8"/>
  <c r="I1835" i="8" s="1"/>
  <c r="E130" i="7"/>
  <c r="R1567" i="8"/>
  <c r="R1569" i="8"/>
  <c r="R1570" i="8" s="1"/>
  <c r="O1569" i="8"/>
  <c r="O1570" i="8" s="1"/>
  <c r="O1567" i="8"/>
  <c r="P1569" i="8"/>
  <c r="P1570" i="8" s="1"/>
  <c r="P1567" i="8"/>
  <c r="L1827" i="8"/>
  <c r="L1831" i="8" s="1"/>
  <c r="L1835" i="8" s="1"/>
  <c r="P1824" i="8"/>
  <c r="P1827" i="8" s="1"/>
  <c r="P1831" i="8" s="1"/>
  <c r="P1835" i="8" s="1"/>
  <c r="J1826" i="8"/>
  <c r="J1830" i="8" s="1"/>
  <c r="J1834" i="8" s="1"/>
  <c r="S1823" i="8"/>
  <c r="C74" i="6"/>
  <c r="Q1824" i="8"/>
  <c r="Q1827" i="8" s="1"/>
  <c r="Q1831" i="8" s="1"/>
  <c r="Q1835" i="8" s="1"/>
  <c r="R1823" i="8"/>
  <c r="O1824" i="8"/>
  <c r="K1824" i="8"/>
  <c r="J1824" i="8"/>
  <c r="E129" i="7" l="1"/>
  <c r="K130" i="7"/>
  <c r="O1827" i="8"/>
  <c r="O1831" i="8" s="1"/>
  <c r="O1835" i="8" s="1"/>
  <c r="R1826" i="8"/>
  <c r="R1830" i="8" s="1"/>
  <c r="R1834" i="8" s="1"/>
  <c r="S1826" i="8"/>
  <c r="S1830" i="8" s="1"/>
  <c r="S1834" i="8" s="1"/>
  <c r="K1827" i="8"/>
  <c r="K1831" i="8" s="1"/>
  <c r="K1835" i="8" s="1"/>
  <c r="J1827" i="8"/>
  <c r="J1831" i="8" s="1"/>
  <c r="J1835" i="8" s="1"/>
  <c r="S1824" i="8"/>
  <c r="R1824" i="8"/>
  <c r="O1092" i="8"/>
  <c r="M1092" i="8"/>
  <c r="H1092" i="8"/>
  <c r="L1091" i="8"/>
  <c r="L1088" i="8"/>
  <c r="L1089" i="8" s="1"/>
  <c r="AD1918" i="8"/>
  <c r="AB616" i="8"/>
  <c r="AB1928" i="8"/>
  <c r="AB1927" i="8"/>
  <c r="AB1926" i="8"/>
  <c r="AB1925" i="8"/>
  <c r="AB1924" i="8"/>
  <c r="AB1923" i="8"/>
  <c r="AB1922" i="8"/>
  <c r="AB1921" i="8"/>
  <c r="AB1920" i="8"/>
  <c r="AB1919" i="8"/>
  <c r="AB1918" i="8"/>
  <c r="AB1917" i="8"/>
  <c r="AB1916" i="8"/>
  <c r="AB1915" i="8"/>
  <c r="AB1914" i="8"/>
  <c r="AB1913" i="8"/>
  <c r="AB1912" i="8"/>
  <c r="AB1911" i="8"/>
  <c r="AB1910" i="8"/>
  <c r="AB1879" i="8"/>
  <c r="AB1877" i="8"/>
  <c r="AB1876" i="8"/>
  <c r="AB1875" i="8"/>
  <c r="AB1874" i="8"/>
  <c r="AB1873" i="8"/>
  <c r="AB1872" i="8"/>
  <c r="AB1871" i="8"/>
  <c r="AB1870" i="8"/>
  <c r="AB1869" i="8"/>
  <c r="AB1868" i="8"/>
  <c r="AB1867" i="8"/>
  <c r="AB1866" i="8"/>
  <c r="AB1865" i="8"/>
  <c r="AB1864" i="8"/>
  <c r="AB1863" i="8"/>
  <c r="AB1862" i="8"/>
  <c r="AB1861" i="8"/>
  <c r="AB1832" i="8"/>
  <c r="AB1797" i="8"/>
  <c r="AB1796" i="8"/>
  <c r="AB1795" i="8"/>
  <c r="AB1794" i="8"/>
  <c r="AB1793" i="8"/>
  <c r="AB1792" i="8"/>
  <c r="AB1791" i="8"/>
  <c r="AB1790" i="8"/>
  <c r="AB1789" i="8"/>
  <c r="AB1788" i="8"/>
  <c r="AB1787" i="8"/>
  <c r="AB1786" i="8"/>
  <c r="AB1785" i="8"/>
  <c r="AB1784" i="8"/>
  <c r="AB1783" i="8"/>
  <c r="AB1782" i="8"/>
  <c r="AB1781" i="8"/>
  <c r="AB1780" i="8"/>
  <c r="AB1774" i="8"/>
  <c r="AB1773" i="8"/>
  <c r="AB1772" i="8"/>
  <c r="AB1771" i="8"/>
  <c r="AB1770" i="8"/>
  <c r="AB1769" i="8"/>
  <c r="AB1768" i="8"/>
  <c r="AB1767" i="8"/>
  <c r="AB1766" i="8"/>
  <c r="AB1765" i="8"/>
  <c r="AB1764" i="8"/>
  <c r="AB1763" i="8"/>
  <c r="AB1762" i="8"/>
  <c r="AB1761" i="8"/>
  <c r="AB1760" i="8"/>
  <c r="AB1759" i="8"/>
  <c r="AB1758" i="8"/>
  <c r="AB1757" i="8"/>
  <c r="AB1756" i="8"/>
  <c r="AB1755" i="8"/>
  <c r="AB1754" i="8"/>
  <c r="AB1753" i="8"/>
  <c r="AB1752" i="8"/>
  <c r="AB1751" i="8"/>
  <c r="AB1750" i="8"/>
  <c r="AB1749" i="8"/>
  <c r="AB1748" i="8"/>
  <c r="AB1747" i="8"/>
  <c r="AB1746" i="8"/>
  <c r="AB1745" i="8"/>
  <c r="AB1744" i="8"/>
  <c r="AB1743" i="8"/>
  <c r="AB1742" i="8"/>
  <c r="AB1741" i="8"/>
  <c r="AB1740" i="8"/>
  <c r="AB1739" i="8"/>
  <c r="AB1738" i="8"/>
  <c r="AB1737" i="8"/>
  <c r="AB1736" i="8"/>
  <c r="AB1735" i="8"/>
  <c r="AB1734" i="8"/>
  <c r="AB1733" i="8"/>
  <c r="AB1732" i="8"/>
  <c r="AB1731" i="8"/>
  <c r="AB1730" i="8"/>
  <c r="AB1708" i="8"/>
  <c r="AB1707" i="8"/>
  <c r="AB1706" i="8"/>
  <c r="AB1705" i="8"/>
  <c r="AB1704" i="8"/>
  <c r="AB1703" i="8"/>
  <c r="AB1702" i="8"/>
  <c r="AB1701" i="8"/>
  <c r="AB1700" i="8"/>
  <c r="AB1699" i="8"/>
  <c r="AB1698" i="8"/>
  <c r="AB1697" i="8"/>
  <c r="AB1696" i="8"/>
  <c r="AB1695" i="8"/>
  <c r="AB1694" i="8"/>
  <c r="AB1693" i="8"/>
  <c r="AB1692" i="8"/>
  <c r="AB1691" i="8"/>
  <c r="AB1690" i="8"/>
  <c r="AB1689" i="8"/>
  <c r="AB1688" i="8"/>
  <c r="AB1687" i="8"/>
  <c r="AB1686" i="8"/>
  <c r="AB1685" i="8"/>
  <c r="AB1684" i="8"/>
  <c r="AB1683" i="8"/>
  <c r="AB1682" i="8"/>
  <c r="AB1681" i="8"/>
  <c r="AB1680" i="8"/>
  <c r="AB1679" i="8"/>
  <c r="AB1678" i="8"/>
  <c r="AB1677" i="8"/>
  <c r="AB1676" i="8"/>
  <c r="AB1675" i="8"/>
  <c r="AB1674" i="8"/>
  <c r="AB1673" i="8"/>
  <c r="AB1672" i="8"/>
  <c r="AB1671" i="8"/>
  <c r="AB1670" i="8"/>
  <c r="AB1669" i="8"/>
  <c r="AB1668" i="8"/>
  <c r="AB1667" i="8"/>
  <c r="AB1666" i="8"/>
  <c r="AB1665" i="8"/>
  <c r="AB1664" i="8"/>
  <c r="AB1663" i="8"/>
  <c r="AB1662" i="8"/>
  <c r="AB1661" i="8"/>
  <c r="AB1658" i="8"/>
  <c r="AB1657" i="8"/>
  <c r="AB1656" i="8"/>
  <c r="AB1655" i="8"/>
  <c r="AB1654" i="8"/>
  <c r="AB1653" i="8"/>
  <c r="AB1652" i="8"/>
  <c r="AB1651" i="8"/>
  <c r="AB1613" i="8"/>
  <c r="AB1612" i="8"/>
  <c r="AB1611" i="8"/>
  <c r="AB1610" i="8"/>
  <c r="AB1609" i="8"/>
  <c r="AB1608" i="8"/>
  <c r="AB1607" i="8"/>
  <c r="AB1606" i="8"/>
  <c r="AB1605" i="8"/>
  <c r="AB1604" i="8"/>
  <c r="AB1603" i="8"/>
  <c r="AB1602" i="8"/>
  <c r="AB1601" i="8"/>
  <c r="AB1600" i="8"/>
  <c r="AB1599" i="8"/>
  <c r="AB1598" i="8"/>
  <c r="AB1597" i="8"/>
  <c r="AB1596" i="8"/>
  <c r="AB1595" i="8"/>
  <c r="AB1594" i="8"/>
  <c r="AB1593" i="8"/>
  <c r="AB1592" i="8"/>
  <c r="AB1591" i="8"/>
  <c r="AB1590" i="8"/>
  <c r="AB1589" i="8"/>
  <c r="AB1588" i="8"/>
  <c r="AB1587" i="8"/>
  <c r="AB1586" i="8"/>
  <c r="AB1585" i="8"/>
  <c r="AB1584" i="8"/>
  <c r="AB1583" i="8"/>
  <c r="AB1582" i="8"/>
  <c r="AB1581" i="8"/>
  <c r="AB1580" i="8"/>
  <c r="AB1579" i="8"/>
  <c r="AB1578" i="8"/>
  <c r="AB1577" i="8"/>
  <c r="AB1576" i="8"/>
  <c r="AB1575" i="8"/>
  <c r="AB1574" i="8"/>
  <c r="AB1573" i="8"/>
  <c r="AB1572" i="8"/>
  <c r="AB1561" i="8"/>
  <c r="AB1560" i="8"/>
  <c r="AB1559" i="8"/>
  <c r="AB1558" i="8"/>
  <c r="AB1557" i="8"/>
  <c r="AB1556" i="8"/>
  <c r="AB1555" i="8"/>
  <c r="AB1554" i="8"/>
  <c r="AB1553" i="8"/>
  <c r="AB1552" i="8"/>
  <c r="AB1551" i="8"/>
  <c r="AB1550" i="8"/>
  <c r="AB1549" i="8"/>
  <c r="AB1548" i="8"/>
  <c r="AB1547" i="8"/>
  <c r="AB1546" i="8"/>
  <c r="AB1545" i="8"/>
  <c r="AB1544" i="8"/>
  <c r="AB1543" i="8"/>
  <c r="AB1542" i="8"/>
  <c r="AB1541" i="8"/>
  <c r="AB1540" i="8"/>
  <c r="AB1539" i="8"/>
  <c r="AB1538" i="8"/>
  <c r="AB1537" i="8"/>
  <c r="AB1536" i="8"/>
  <c r="AB1535" i="8"/>
  <c r="AB1534" i="8"/>
  <c r="AB1533" i="8"/>
  <c r="AB1532" i="8"/>
  <c r="AB1531" i="8"/>
  <c r="AB1530" i="8"/>
  <c r="AB1529" i="8"/>
  <c r="AB1528" i="8"/>
  <c r="AB1527" i="8"/>
  <c r="AB1526" i="8"/>
  <c r="AB1525" i="8"/>
  <c r="AB1524" i="8"/>
  <c r="AB1523" i="8"/>
  <c r="AB1522" i="8"/>
  <c r="AB1521" i="8"/>
  <c r="AB1520" i="8"/>
  <c r="AB1519" i="8"/>
  <c r="AB1518" i="8"/>
  <c r="AB1517" i="8"/>
  <c r="AB1516" i="8"/>
  <c r="AB1515" i="8"/>
  <c r="AB1514" i="8"/>
  <c r="AB1513" i="8"/>
  <c r="AB1512" i="8"/>
  <c r="AB1510" i="8"/>
  <c r="AB1509" i="8"/>
  <c r="AB1508" i="8"/>
  <c r="AB1507" i="8"/>
  <c r="AB1506" i="8"/>
  <c r="AB1505" i="8"/>
  <c r="AB1504" i="8"/>
  <c r="AB1503" i="8"/>
  <c r="AB1502" i="8"/>
  <c r="AB1501" i="8"/>
  <c r="AB1500" i="8"/>
  <c r="AB1499" i="8"/>
  <c r="AB1498" i="8"/>
  <c r="AB1497" i="8"/>
  <c r="AB1496" i="8"/>
  <c r="AB1495" i="8"/>
  <c r="AB1494" i="8"/>
  <c r="AB1493" i="8"/>
  <c r="AB1492" i="8"/>
  <c r="AB1491" i="8"/>
  <c r="AB1490" i="8"/>
  <c r="AB1489" i="8"/>
  <c r="AB1488" i="8"/>
  <c r="AB1487" i="8"/>
  <c r="AB1486" i="8"/>
  <c r="AB1485" i="8"/>
  <c r="AB1484" i="8"/>
  <c r="AB1483" i="8"/>
  <c r="AB1482" i="8"/>
  <c r="AB1481" i="8"/>
  <c r="AB1480" i="8"/>
  <c r="AB1479" i="8"/>
  <c r="AB1473" i="8"/>
  <c r="AB1472" i="8"/>
  <c r="AB1471" i="8"/>
  <c r="AB1470" i="8"/>
  <c r="AB1469" i="8"/>
  <c r="AB1468" i="8"/>
  <c r="AB1467" i="8"/>
  <c r="AB1466" i="8"/>
  <c r="AB1465" i="8"/>
  <c r="AB1464" i="8"/>
  <c r="AB1463" i="8"/>
  <c r="AB1462" i="8"/>
  <c r="AB1461" i="8"/>
  <c r="AB1460" i="8"/>
  <c r="AB1459" i="8"/>
  <c r="AB1458" i="8"/>
  <c r="AB1457" i="8"/>
  <c r="AB1456" i="8"/>
  <c r="AB1455" i="8"/>
  <c r="AB1454" i="8"/>
  <c r="AB1453" i="8"/>
  <c r="AB1452" i="8"/>
  <c r="AB1451" i="8"/>
  <c r="AB1450" i="8"/>
  <c r="AB1449" i="8"/>
  <c r="AB1448" i="8"/>
  <c r="AB1447" i="8"/>
  <c r="AB1446" i="8"/>
  <c r="AB1445" i="8"/>
  <c r="AB1444" i="8"/>
  <c r="AB1443" i="8"/>
  <c r="AB1442" i="8"/>
  <c r="AB1441" i="8"/>
  <c r="AB1440" i="8"/>
  <c r="AB1439" i="8"/>
  <c r="AB1438" i="8"/>
  <c r="AB1437" i="8"/>
  <c r="AB1436" i="8"/>
  <c r="AB1435" i="8"/>
  <c r="AB1434" i="8"/>
  <c r="AB1433" i="8"/>
  <c r="AB1432" i="8"/>
  <c r="AB1431" i="8"/>
  <c r="AB1430" i="8"/>
  <c r="AB1429" i="8"/>
  <c r="AB1428" i="8"/>
  <c r="AB1427" i="8"/>
  <c r="AB1426" i="8"/>
  <c r="AB1425" i="8"/>
  <c r="AB1424" i="8"/>
  <c r="AB1423" i="8"/>
  <c r="AB1422" i="8"/>
  <c r="AB1421" i="8"/>
  <c r="AB1420" i="8"/>
  <c r="AB1419" i="8"/>
  <c r="AB1418" i="8"/>
  <c r="AB1417" i="8"/>
  <c r="AB1416" i="8"/>
  <c r="AB1363" i="8"/>
  <c r="AB1362" i="8"/>
  <c r="AB1361" i="8"/>
  <c r="AB1360" i="8"/>
  <c r="AB1355" i="8"/>
  <c r="AB1354" i="8"/>
  <c r="AB1351" i="8"/>
  <c r="AB1350" i="8"/>
  <c r="AB1347" i="8"/>
  <c r="AB1346" i="8"/>
  <c r="AB1345" i="8"/>
  <c r="AB1344" i="8"/>
  <c r="AB1343" i="8"/>
  <c r="AB1322" i="8"/>
  <c r="AB1321" i="8"/>
  <c r="AB1320" i="8"/>
  <c r="AB1319" i="8"/>
  <c r="AB1318" i="8"/>
  <c r="AB1307" i="8"/>
  <c r="AB1306" i="8"/>
  <c r="AB1305" i="8"/>
  <c r="AB1304" i="8"/>
  <c r="AB1303" i="8"/>
  <c r="AB1302" i="8"/>
  <c r="AB1301" i="8"/>
  <c r="AB1299" i="8"/>
  <c r="AB1298" i="8"/>
  <c r="AB1297" i="8"/>
  <c r="AB1296" i="8"/>
  <c r="AB1295" i="8"/>
  <c r="AB1294" i="8"/>
  <c r="AB1293" i="8"/>
  <c r="AB1292" i="8"/>
  <c r="AB1291" i="8"/>
  <c r="AB1289" i="8"/>
  <c r="AB1288" i="8"/>
  <c r="AB1287" i="8"/>
  <c r="AB1286" i="8"/>
  <c r="AB1264" i="8"/>
  <c r="AB1263" i="8"/>
  <c r="AB1262" i="8"/>
  <c r="AB1261" i="8"/>
  <c r="AB1260" i="8"/>
  <c r="AB1259" i="8"/>
  <c r="AB1258" i="8"/>
  <c r="AB1256" i="8"/>
  <c r="AB1255" i="8"/>
  <c r="AB1254" i="8"/>
  <c r="AB1253" i="8"/>
  <c r="AB1252" i="8"/>
  <c r="AB1251" i="8"/>
  <c r="AB1250" i="8"/>
  <c r="AB1249" i="8"/>
  <c r="AB1248" i="8"/>
  <c r="AB1246" i="8"/>
  <c r="AB1245" i="8"/>
  <c r="AB1244" i="8"/>
  <c r="AB1243" i="8"/>
  <c r="AB1242" i="8"/>
  <c r="AB1240" i="8"/>
  <c r="AB1239" i="8"/>
  <c r="AB1238" i="8"/>
  <c r="AB1237" i="8"/>
  <c r="AB1236" i="8"/>
  <c r="AB1235" i="8"/>
  <c r="AB1234" i="8"/>
  <c r="AB1233" i="8"/>
  <c r="AB1232" i="8"/>
  <c r="AB1230" i="8"/>
  <c r="AB1229" i="8"/>
  <c r="AB1228" i="8"/>
  <c r="AB1227" i="8"/>
  <c r="AB1226" i="8"/>
  <c r="AB1225" i="8"/>
  <c r="AB1224" i="8"/>
  <c r="AB1223" i="8"/>
  <c r="AB1222" i="8"/>
  <c r="AB1220" i="8"/>
  <c r="AB1219" i="8"/>
  <c r="AB1218" i="8"/>
  <c r="AB1217" i="8"/>
  <c r="AB1215" i="8"/>
  <c r="AB1214" i="8"/>
  <c r="AB1213" i="8"/>
  <c r="AB1211" i="8"/>
  <c r="AB1210" i="8"/>
  <c r="AB1208" i="8"/>
  <c r="AB1207" i="8"/>
  <c r="AB1206" i="8"/>
  <c r="AB1205" i="8"/>
  <c r="AB1204" i="8"/>
  <c r="AB1202" i="8"/>
  <c r="AB1200" i="8"/>
  <c r="AB1199" i="8"/>
  <c r="AB1197" i="8"/>
  <c r="AB1196" i="8"/>
  <c r="AB1169" i="8"/>
  <c r="AB1168" i="8"/>
  <c r="AB1167" i="8"/>
  <c r="AB1166" i="8"/>
  <c r="AB1164" i="8"/>
  <c r="AB1163" i="8"/>
  <c r="AB1162" i="8"/>
  <c r="AB1161" i="8"/>
  <c r="AB1160" i="8"/>
  <c r="AB1158" i="8"/>
  <c r="AB1157" i="8"/>
  <c r="AB1155" i="8"/>
  <c r="AB1154" i="8"/>
  <c r="AB1153" i="8"/>
  <c r="AB1152" i="8"/>
  <c r="AB1151" i="8"/>
  <c r="AB1150" i="8"/>
  <c r="AB1149" i="8"/>
  <c r="AB1148" i="8"/>
  <c r="AB1147" i="8"/>
  <c r="AB1146" i="8"/>
  <c r="AB1145" i="8"/>
  <c r="AB1138" i="8"/>
  <c r="AB1137" i="8"/>
  <c r="AB1136" i="8"/>
  <c r="AB1135" i="8"/>
  <c r="AB1132" i="8"/>
  <c r="AB1131" i="8"/>
  <c r="AB1130" i="8"/>
  <c r="AB1127" i="8"/>
  <c r="AB1126" i="8"/>
  <c r="AB1124" i="8"/>
  <c r="AB1123" i="8"/>
  <c r="AB1122" i="8"/>
  <c r="AB1121" i="8"/>
  <c r="AB1118" i="8"/>
  <c r="AB1117" i="8"/>
  <c r="AB1116" i="8"/>
  <c r="AB1113" i="8"/>
  <c r="AB1112" i="8"/>
  <c r="AB1110" i="8"/>
  <c r="AB1109" i="8"/>
  <c r="AB1108" i="8"/>
  <c r="AB1107" i="8"/>
  <c r="AB1106" i="8"/>
  <c r="AB1105" i="8"/>
  <c r="AB1103" i="8"/>
  <c r="AB1102" i="8"/>
  <c r="AB1101" i="8"/>
  <c r="AB1100" i="8"/>
  <c r="AB1098" i="8"/>
  <c r="AB1096" i="8"/>
  <c r="AB1095" i="8"/>
  <c r="AB1094" i="8"/>
  <c r="AB1093" i="8"/>
  <c r="AB1091" i="8"/>
  <c r="AB1090" i="8"/>
  <c r="AB1089" i="8"/>
  <c r="AB1087" i="8"/>
  <c r="AB1086" i="8"/>
  <c r="AB1084" i="8"/>
  <c r="AB1083" i="8"/>
  <c r="AB1082" i="8"/>
  <c r="AB1081" i="8"/>
  <c r="AB1080" i="8"/>
  <c r="AB1079" i="8"/>
  <c r="AB1078" i="8"/>
  <c r="AB1077" i="8"/>
  <c r="AB1076" i="8"/>
  <c r="AB1074" i="8"/>
  <c r="AB1073" i="8"/>
  <c r="AB1072" i="8"/>
  <c r="AB1071" i="8"/>
  <c r="AB1070" i="8"/>
  <c r="AB1069" i="8"/>
  <c r="AB1068" i="8"/>
  <c r="AB1067" i="8"/>
  <c r="AB1066" i="8"/>
  <c r="AB1065" i="8"/>
  <c r="AB1064" i="8"/>
  <c r="AB1063" i="8"/>
  <c r="AB1062" i="8"/>
  <c r="AB1061" i="8"/>
  <c r="AB1059" i="8"/>
  <c r="AB1058" i="8"/>
  <c r="AB1057" i="8"/>
  <c r="AB1056" i="8"/>
  <c r="AB1055" i="8"/>
  <c r="AB1054" i="8"/>
  <c r="AB1053" i="8"/>
  <c r="AB1052" i="8"/>
  <c r="AB1051" i="8"/>
  <c r="AB1049" i="8"/>
  <c r="AB1048" i="8"/>
  <c r="AB1047" i="8"/>
  <c r="AB1046" i="8"/>
  <c r="AB1045" i="8"/>
  <c r="AB1044" i="8"/>
  <c r="AB1043" i="8"/>
  <c r="AB1032" i="8"/>
  <c r="AB1031" i="8"/>
  <c r="AB1030" i="8"/>
  <c r="AB1029" i="8"/>
  <c r="AB1028" i="8"/>
  <c r="AB1027" i="8"/>
  <c r="AB1026" i="8"/>
  <c r="AB1024" i="8"/>
  <c r="AB1023" i="8"/>
  <c r="AB1022" i="8"/>
  <c r="AB1021" i="8"/>
  <c r="AB1020" i="8"/>
  <c r="AB1018" i="8"/>
  <c r="AB1017" i="8"/>
  <c r="AB1016" i="8"/>
  <c r="AB1015" i="8"/>
  <c r="AB1014" i="8"/>
  <c r="AB1013" i="8"/>
  <c r="AB1012" i="8"/>
  <c r="AB1011" i="8"/>
  <c r="AB1010" i="8"/>
  <c r="AB990" i="8"/>
  <c r="AB989" i="8"/>
  <c r="AB988" i="8"/>
  <c r="AB987" i="8"/>
  <c r="AB986" i="8"/>
  <c r="AB985" i="8"/>
  <c r="AB979" i="8"/>
  <c r="AB978" i="8"/>
  <c r="AB977" i="8"/>
  <c r="AB976" i="8"/>
  <c r="AB975" i="8"/>
  <c r="AB972" i="8"/>
  <c r="AB971" i="8"/>
  <c r="AB970" i="8"/>
  <c r="AB969" i="8"/>
  <c r="AB966" i="8"/>
  <c r="AB965" i="8"/>
  <c r="AB961" i="8"/>
  <c r="AB960" i="8"/>
  <c r="AB958" i="8"/>
  <c r="AB957" i="8"/>
  <c r="AB956" i="8"/>
  <c r="AB955" i="8"/>
  <c r="AB954" i="8"/>
  <c r="AB953" i="8"/>
  <c r="AB952" i="8"/>
  <c r="AB951" i="8"/>
  <c r="AB950" i="8"/>
  <c r="AB946" i="8"/>
  <c r="AB945" i="8"/>
  <c r="AB944" i="8"/>
  <c r="AB943" i="8"/>
  <c r="AB941" i="8"/>
  <c r="AB939" i="8"/>
  <c r="AB938" i="8"/>
  <c r="AB937" i="8"/>
  <c r="AB936" i="8"/>
  <c r="AB926" i="8"/>
  <c r="AB925" i="8"/>
  <c r="AB923" i="8"/>
  <c r="AB922" i="8"/>
  <c r="AB921" i="8"/>
  <c r="AB920" i="8"/>
  <c r="AB919" i="8"/>
  <c r="AB918" i="8"/>
  <c r="AB917" i="8"/>
  <c r="AB916" i="8"/>
  <c r="AB915" i="8"/>
  <c r="AB914" i="8"/>
  <c r="AB913" i="8"/>
  <c r="AB912" i="8"/>
  <c r="AB911" i="8"/>
  <c r="AB910" i="8"/>
  <c r="AB909" i="8"/>
  <c r="AB908" i="8"/>
  <c r="AB907" i="8"/>
  <c r="AB906" i="8"/>
  <c r="AB904" i="8"/>
  <c r="AB903" i="8"/>
  <c r="AB898" i="8"/>
  <c r="AB897" i="8"/>
  <c r="AB896" i="8"/>
  <c r="AB895" i="8"/>
  <c r="AB894" i="8"/>
  <c r="AB893" i="8"/>
  <c r="AB892" i="8"/>
  <c r="AB891" i="8"/>
  <c r="AB890" i="8"/>
  <c r="AB889" i="8"/>
  <c r="AB888" i="8"/>
  <c r="AB887" i="8"/>
  <c r="AB886" i="8"/>
  <c r="AB885" i="8"/>
  <c r="AB884" i="8"/>
  <c r="AB883" i="8"/>
  <c r="AB882" i="8"/>
  <c r="AB881" i="8"/>
  <c r="AB880" i="8"/>
  <c r="AB877" i="8"/>
  <c r="AB876" i="8"/>
  <c r="AB875" i="8"/>
  <c r="AB874" i="8"/>
  <c r="AB873" i="8"/>
  <c r="AB872" i="8"/>
  <c r="AB871" i="8"/>
  <c r="AB870" i="8"/>
  <c r="AB869" i="8"/>
  <c r="AB868" i="8"/>
  <c r="AB867" i="8"/>
  <c r="AB866" i="8"/>
  <c r="AB865" i="8"/>
  <c r="AB864" i="8"/>
  <c r="AB863" i="8"/>
  <c r="AB862" i="8"/>
  <c r="AB859" i="8"/>
  <c r="AB858" i="8"/>
  <c r="AB857" i="8"/>
  <c r="AB856" i="8"/>
  <c r="AB855" i="8"/>
  <c r="AB854" i="8"/>
  <c r="AB853" i="8"/>
  <c r="AB852" i="8"/>
  <c r="AB851" i="8"/>
  <c r="AB848" i="8"/>
  <c r="AB847" i="8"/>
  <c r="AB846" i="8"/>
  <c r="AB845" i="8"/>
  <c r="AB844" i="8"/>
  <c r="AB843" i="8"/>
  <c r="AB842" i="8"/>
  <c r="AB841" i="8"/>
  <c r="AB840" i="8"/>
  <c r="AB838" i="8"/>
  <c r="AB837" i="8"/>
  <c r="AB836" i="8"/>
  <c r="AB835" i="8"/>
  <c r="AB834" i="8"/>
  <c r="AB833" i="8"/>
  <c r="AB831" i="8"/>
  <c r="AB830" i="8"/>
  <c r="AB829" i="8"/>
  <c r="AB828" i="8"/>
  <c r="AB827" i="8"/>
  <c r="AB826" i="8"/>
  <c r="AB825" i="8"/>
  <c r="AB824" i="8"/>
  <c r="AB823" i="8"/>
  <c r="AB822" i="8"/>
  <c r="AB821" i="8"/>
  <c r="AB820" i="8"/>
  <c r="AB819" i="8"/>
  <c r="AB818" i="8"/>
  <c r="AB817" i="8"/>
  <c r="AB816" i="8"/>
  <c r="AB815" i="8"/>
  <c r="AB814" i="8"/>
  <c r="AB787" i="8"/>
  <c r="AB786" i="8"/>
  <c r="AB784" i="8"/>
  <c r="AB783" i="8"/>
  <c r="AB782" i="8"/>
  <c r="AB781" i="8"/>
  <c r="AB779" i="8"/>
  <c r="AB778" i="8"/>
  <c r="AB777" i="8"/>
  <c r="AB773" i="8"/>
  <c r="AB772" i="8"/>
  <c r="AB771" i="8"/>
  <c r="AB770" i="8"/>
  <c r="AB769" i="8"/>
  <c r="AB768" i="8"/>
  <c r="AB767" i="8"/>
  <c r="AB766" i="8"/>
  <c r="AB765" i="8"/>
  <c r="AB763" i="8"/>
  <c r="AB762" i="8"/>
  <c r="AB761" i="8"/>
  <c r="AB760" i="8"/>
  <c r="AB759" i="8"/>
  <c r="AB758" i="8"/>
  <c r="AB757" i="8"/>
  <c r="AB756" i="8"/>
  <c r="AB755" i="8"/>
  <c r="AB753" i="8"/>
  <c r="AB752" i="8"/>
  <c r="AB751" i="8"/>
  <c r="AB750" i="8"/>
  <c r="AB749" i="8"/>
  <c r="AB748" i="8"/>
  <c r="AB747" i="8"/>
  <c r="AB746" i="8"/>
  <c r="AB745" i="8"/>
  <c r="AB744" i="8"/>
  <c r="AB743" i="8"/>
  <c r="AB742" i="8"/>
  <c r="AB741" i="8"/>
  <c r="AB740" i="8"/>
  <c r="AB739" i="8"/>
  <c r="AB738" i="8"/>
  <c r="AB737" i="8"/>
  <c r="AB736" i="8"/>
  <c r="AB735" i="8"/>
  <c r="AB734" i="8"/>
  <c r="AB733" i="8"/>
  <c r="AB732" i="8"/>
  <c r="AB731" i="8"/>
  <c r="AB730" i="8"/>
  <c r="AB729" i="8"/>
  <c r="AB728" i="8"/>
  <c r="AB727" i="8"/>
  <c r="AB726" i="8"/>
  <c r="AB725" i="8"/>
  <c r="AB724" i="8"/>
  <c r="AB723" i="8"/>
  <c r="AB722" i="8"/>
  <c r="AB721" i="8"/>
  <c r="AB720" i="8"/>
  <c r="AB719" i="8"/>
  <c r="AB718" i="8"/>
  <c r="AB717" i="8"/>
  <c r="AB716" i="8"/>
  <c r="AB715" i="8"/>
  <c r="AB714" i="8"/>
  <c r="AB673" i="8"/>
  <c r="AB672" i="8"/>
  <c r="AB671" i="8"/>
  <c r="AB670" i="8"/>
  <c r="AB669" i="8"/>
  <c r="AB668" i="8"/>
  <c r="AB667" i="8"/>
  <c r="AB666" i="8"/>
  <c r="AB665" i="8"/>
  <c r="AB664" i="8"/>
  <c r="AB663" i="8"/>
  <c r="AB662" i="8"/>
  <c r="AB661" i="8"/>
  <c r="AB660" i="8"/>
  <c r="AB659" i="8"/>
  <c r="AB658" i="8"/>
  <c r="AB657" i="8"/>
  <c r="AB656" i="8"/>
  <c r="AB655" i="8"/>
  <c r="AB654" i="8"/>
  <c r="AB653" i="8"/>
  <c r="AB652" i="8"/>
  <c r="AB651" i="8"/>
  <c r="AB650" i="8"/>
  <c r="AB649" i="8"/>
  <c r="AB648" i="8"/>
  <c r="AB647" i="8"/>
  <c r="AB646" i="8"/>
  <c r="AB645" i="8"/>
  <c r="AB644" i="8"/>
  <c r="AB643" i="8"/>
  <c r="AB642" i="8"/>
  <c r="AB641" i="8"/>
  <c r="AB640" i="8"/>
  <c r="AB639" i="8"/>
  <c r="AB638" i="8"/>
  <c r="AB637" i="8"/>
  <c r="AB636" i="8"/>
  <c r="AB635" i="8"/>
  <c r="AB634" i="8"/>
  <c r="AB633" i="8"/>
  <c r="AB632" i="8"/>
  <c r="AB631" i="8"/>
  <c r="AB630" i="8"/>
  <c r="AB629" i="8"/>
  <c r="AB628" i="8"/>
  <c r="AB627" i="8"/>
  <c r="AB626" i="8"/>
  <c r="AB625" i="8"/>
  <c r="AB624" i="8"/>
  <c r="AB623" i="8"/>
  <c r="AB622" i="8"/>
  <c r="AB621" i="8"/>
  <c r="AB620" i="8"/>
  <c r="AB619" i="8"/>
  <c r="AB618" i="8"/>
  <c r="AB617" i="8"/>
  <c r="AB615" i="8"/>
  <c r="AB614" i="8"/>
  <c r="AB613" i="8"/>
  <c r="AB612" i="8"/>
  <c r="AB611" i="8"/>
  <c r="AB555" i="8"/>
  <c r="AB554" i="8"/>
  <c r="AB553" i="8"/>
  <c r="AB552" i="8"/>
  <c r="AB551" i="8"/>
  <c r="AB548" i="8"/>
  <c r="AB547" i="8"/>
  <c r="AB546" i="8"/>
  <c r="AB545" i="8"/>
  <c r="AB544" i="8"/>
  <c r="AB541" i="8"/>
  <c r="AB540" i="8"/>
  <c r="AB539" i="8"/>
  <c r="AB536" i="8"/>
  <c r="AB535" i="8"/>
  <c r="AB533" i="8"/>
  <c r="AB532" i="8"/>
  <c r="AB530" i="8"/>
  <c r="AB529" i="8"/>
  <c r="AB527" i="8"/>
  <c r="AB526" i="8"/>
  <c r="AB525" i="8"/>
  <c r="AB524" i="8"/>
  <c r="AB522" i="8"/>
  <c r="AB521" i="8"/>
  <c r="AB520" i="8"/>
  <c r="AB518" i="8"/>
  <c r="AB517" i="8"/>
  <c r="AB516" i="8"/>
  <c r="AB515" i="8"/>
  <c r="AB514" i="8"/>
  <c r="AB513" i="8"/>
  <c r="AB512" i="8"/>
  <c r="AB511" i="8"/>
  <c r="AB510" i="8"/>
  <c r="AB507" i="8"/>
  <c r="AB506" i="8"/>
  <c r="AB505" i="8"/>
  <c r="AB504" i="8"/>
  <c r="AB503" i="8"/>
  <c r="AB502" i="8"/>
  <c r="AB501" i="8"/>
  <c r="AB500" i="8"/>
  <c r="AB499" i="8"/>
  <c r="AB498" i="8"/>
  <c r="AB497" i="8"/>
  <c r="AB496" i="8"/>
  <c r="AB495" i="8"/>
  <c r="AB494" i="8"/>
  <c r="AB493" i="8"/>
  <c r="AB492" i="8"/>
  <c r="AB491" i="8"/>
  <c r="AB490" i="8"/>
  <c r="AB489" i="8"/>
  <c r="AB488" i="8"/>
  <c r="AB487" i="8"/>
  <c r="AB486" i="8"/>
  <c r="AB485" i="8"/>
  <c r="AB484" i="8"/>
  <c r="AB483" i="8"/>
  <c r="AB482" i="8"/>
  <c r="AB481" i="8"/>
  <c r="AB480" i="8"/>
  <c r="AB478" i="8"/>
  <c r="AB477" i="8"/>
  <c r="AB476" i="8"/>
  <c r="AB475" i="8"/>
  <c r="AB474" i="8"/>
  <c r="AB473" i="8"/>
  <c r="AB472" i="8"/>
  <c r="AB471" i="8"/>
  <c r="AB470" i="8"/>
  <c r="AB469" i="8"/>
  <c r="AB468" i="8"/>
  <c r="AB466" i="8"/>
  <c r="AB465" i="8"/>
  <c r="AB464" i="8"/>
  <c r="AB463" i="8"/>
  <c r="AB462" i="8"/>
  <c r="AB461" i="8"/>
  <c r="AB460" i="8"/>
  <c r="AB459" i="8"/>
  <c r="AB458" i="8"/>
  <c r="AB454" i="8"/>
  <c r="AB453" i="8"/>
  <c r="AB452" i="8"/>
  <c r="AB451" i="8"/>
  <c r="AB450" i="8"/>
  <c r="AB449" i="8"/>
  <c r="AB448" i="8"/>
  <c r="AB447" i="8"/>
  <c r="AB446" i="8"/>
  <c r="AB443" i="8"/>
  <c r="AB442" i="8"/>
  <c r="AB441" i="8"/>
  <c r="AB440" i="8"/>
  <c r="AB439" i="8"/>
  <c r="AB438" i="8"/>
  <c r="AB437" i="8"/>
  <c r="AB436" i="8"/>
  <c r="AB435" i="8"/>
  <c r="AB433" i="8"/>
  <c r="AB432" i="8"/>
  <c r="AB431" i="8"/>
  <c r="AB430" i="8"/>
  <c r="AB429" i="8"/>
  <c r="AB428" i="8"/>
  <c r="AB427" i="8"/>
  <c r="AB426" i="8"/>
  <c r="AB425" i="8"/>
  <c r="AB422" i="8"/>
  <c r="AB421" i="8"/>
  <c r="AB420" i="8"/>
  <c r="AB419" i="8"/>
  <c r="AB418" i="8"/>
  <c r="AB417" i="8"/>
  <c r="AB416" i="8"/>
  <c r="AB415" i="8"/>
  <c r="AB414" i="8"/>
  <c r="AB413" i="8"/>
  <c r="AB412" i="8"/>
  <c r="AB411" i="8"/>
  <c r="AB410" i="8"/>
  <c r="AB409" i="8"/>
  <c r="AB408" i="8"/>
  <c r="AB407" i="8"/>
  <c r="AB406" i="8"/>
  <c r="AB405" i="8"/>
  <c r="AB404" i="8"/>
  <c r="AB403" i="8"/>
  <c r="AB402" i="8"/>
  <c r="AB401" i="8"/>
  <c r="AB400" i="8"/>
  <c r="AB399" i="8"/>
  <c r="AB398" i="8"/>
  <c r="AB397" i="8"/>
  <c r="AB396" i="8"/>
  <c r="AB395" i="8"/>
  <c r="AB394" i="8"/>
  <c r="AB393" i="8"/>
  <c r="AB392" i="8"/>
  <c r="AB391" i="8"/>
  <c r="AB390" i="8"/>
  <c r="AB389" i="8"/>
  <c r="AB388" i="8"/>
  <c r="AB387" i="8"/>
  <c r="AB386" i="8"/>
  <c r="AB385" i="8"/>
  <c r="AB384" i="8"/>
  <c r="AB378" i="8"/>
  <c r="AB377" i="8"/>
  <c r="AB376" i="8"/>
  <c r="AB375" i="8"/>
  <c r="AB374" i="8"/>
  <c r="AB373" i="8"/>
  <c r="AB356" i="8"/>
  <c r="AB355" i="8"/>
  <c r="AB354" i="8"/>
  <c r="AB353" i="8"/>
  <c r="AB352" i="8"/>
  <c r="AB351" i="8"/>
  <c r="AB350" i="8"/>
  <c r="AB349" i="8"/>
  <c r="AB348" i="8"/>
  <c r="AB347" i="8"/>
  <c r="AB346" i="8"/>
  <c r="AB345" i="8"/>
  <c r="AB344" i="8"/>
  <c r="AB343" i="8"/>
  <c r="AB342" i="8"/>
  <c r="AB341" i="8"/>
  <c r="AB340" i="8"/>
  <c r="AB339" i="8"/>
  <c r="AB338" i="8"/>
  <c r="AB337" i="8"/>
  <c r="AB336" i="8"/>
  <c r="AB335" i="8"/>
  <c r="AB334" i="8"/>
  <c r="AB333" i="8"/>
  <c r="AB332" i="8"/>
  <c r="AB331" i="8"/>
  <c r="AB330" i="8"/>
  <c r="AB329" i="8"/>
  <c r="AB328" i="8"/>
  <c r="AB327" i="8"/>
  <c r="AB326" i="8"/>
  <c r="AB325" i="8"/>
  <c r="AB324" i="8"/>
  <c r="AB323" i="8"/>
  <c r="AB322" i="8"/>
  <c r="AB321" i="8"/>
  <c r="AB320" i="8"/>
  <c r="AB319" i="8"/>
  <c r="AB318" i="8"/>
  <c r="AB317" i="8"/>
  <c r="AB316" i="8"/>
  <c r="AB315" i="8"/>
  <c r="AB314" i="8"/>
  <c r="AB313" i="8"/>
  <c r="AB312" i="8"/>
  <c r="AB311" i="8"/>
  <c r="AB310" i="8"/>
  <c r="AB309" i="8"/>
  <c r="AB307" i="8"/>
  <c r="AB306" i="8"/>
  <c r="AB305" i="8"/>
  <c r="AB304" i="8"/>
  <c r="AB303" i="8"/>
  <c r="AB302" i="8"/>
  <c r="AB301" i="8"/>
  <c r="AB300" i="8"/>
  <c r="AB299" i="8"/>
  <c r="AB298" i="8"/>
  <c r="AB297" i="8"/>
  <c r="AB296" i="8"/>
  <c r="AB295" i="8"/>
  <c r="AB294" i="8"/>
  <c r="AB293" i="8"/>
  <c r="AB292" i="8"/>
  <c r="AB291" i="8"/>
  <c r="AB290" i="8"/>
  <c r="AB289" i="8"/>
  <c r="AB288" i="8"/>
  <c r="AB287" i="8"/>
  <c r="AB286" i="8"/>
  <c r="AB285" i="8"/>
  <c r="AB284" i="8"/>
  <c r="AB283" i="8"/>
  <c r="AB282" i="8"/>
  <c r="AB281" i="8"/>
  <c r="AB280" i="8"/>
  <c r="AB279" i="8"/>
  <c r="AB278" i="8"/>
  <c r="AB277" i="8"/>
  <c r="AB276" i="8"/>
  <c r="AB275" i="8"/>
  <c r="AB274" i="8"/>
  <c r="AB273" i="8"/>
  <c r="AB272" i="8"/>
  <c r="AB271" i="8"/>
  <c r="AB270" i="8"/>
  <c r="AB269" i="8"/>
  <c r="AB268" i="8"/>
  <c r="AB267" i="8"/>
  <c r="AB266" i="8"/>
  <c r="AB265" i="8"/>
  <c r="AB264" i="8"/>
  <c r="AB263" i="8"/>
  <c r="AB262" i="8"/>
  <c r="AB261" i="8"/>
  <c r="AB260" i="8"/>
  <c r="AB259" i="8"/>
  <c r="AB258" i="8"/>
  <c r="AB257" i="8"/>
  <c r="AB256" i="8"/>
  <c r="AB255" i="8"/>
  <c r="AB254" i="8"/>
  <c r="AB253" i="8"/>
  <c r="AB252" i="8"/>
  <c r="AB251" i="8"/>
  <c r="AB250" i="8"/>
  <c r="AB249" i="8"/>
  <c r="AB248" i="8"/>
  <c r="AB247" i="8"/>
  <c r="AB210" i="8"/>
  <c r="AB209" i="8"/>
  <c r="AB208" i="8"/>
  <c r="AB207" i="8"/>
  <c r="AB206" i="8"/>
  <c r="AB205" i="8"/>
  <c r="AB204" i="8"/>
  <c r="AB203" i="8"/>
  <c r="AB202" i="8"/>
  <c r="AB201" i="8"/>
  <c r="AB200" i="8"/>
  <c r="AB199" i="8"/>
  <c r="AB198" i="8"/>
  <c r="AB197" i="8"/>
  <c r="AB196" i="8"/>
  <c r="AB195" i="8"/>
  <c r="AB194" i="8"/>
  <c r="AB193" i="8"/>
  <c r="AB192" i="8"/>
  <c r="AB191" i="8"/>
  <c r="AB190" i="8"/>
  <c r="AB189" i="8"/>
  <c r="AB188" i="8"/>
  <c r="AB187" i="8"/>
  <c r="AB186" i="8"/>
  <c r="AB185" i="8"/>
  <c r="AB184" i="8"/>
  <c r="AB183" i="8"/>
  <c r="AB182" i="8"/>
  <c r="AB181" i="8"/>
  <c r="AB180" i="8"/>
  <c r="AB179" i="8"/>
  <c r="AB178" i="8"/>
  <c r="AB177" i="8"/>
  <c r="AB176" i="8"/>
  <c r="AB175" i="8"/>
  <c r="AB174" i="8"/>
  <c r="AB173" i="8"/>
  <c r="AB172" i="8"/>
  <c r="AB171" i="8"/>
  <c r="AB170" i="8"/>
  <c r="AB169" i="8"/>
  <c r="AB168" i="8"/>
  <c r="AB167" i="8"/>
  <c r="AB166" i="8"/>
  <c r="AB165" i="8"/>
  <c r="AB164" i="8"/>
  <c r="AB163" i="8"/>
  <c r="AB162" i="8"/>
  <c r="AB161" i="8"/>
  <c r="AB160" i="8"/>
  <c r="AB159" i="8"/>
  <c r="AB158" i="8"/>
  <c r="AB157" i="8"/>
  <c r="AB156" i="8"/>
  <c r="AB155" i="8"/>
  <c r="AB154" i="8"/>
  <c r="AB153" i="8"/>
  <c r="AB152" i="8"/>
  <c r="AB151" i="8"/>
  <c r="AB150" i="8"/>
  <c r="AB149" i="8"/>
  <c r="AB148" i="8"/>
  <c r="AB147" i="8"/>
  <c r="AB146" i="8"/>
  <c r="AB145" i="8"/>
  <c r="AB144" i="8"/>
  <c r="AB143" i="8"/>
  <c r="AB142" i="8"/>
  <c r="AB141" i="8"/>
  <c r="AB140" i="8"/>
  <c r="AB139" i="8"/>
  <c r="AB138" i="8"/>
  <c r="AB137" i="8"/>
  <c r="AB136" i="8"/>
  <c r="AB135" i="8"/>
  <c r="AB134" i="8"/>
  <c r="AB133" i="8"/>
  <c r="AB132" i="8"/>
  <c r="AB131" i="8"/>
  <c r="AB130" i="8"/>
  <c r="AB129" i="8"/>
  <c r="AB128" i="8"/>
  <c r="AB127" i="8"/>
  <c r="AB115" i="8"/>
  <c r="AB114" i="8"/>
  <c r="AB113" i="8"/>
  <c r="AB112" i="8"/>
  <c r="AB111" i="8"/>
  <c r="AB110" i="8"/>
  <c r="AB109" i="8"/>
  <c r="AB108" i="8"/>
  <c r="AB107" i="8"/>
  <c r="AB106" i="8"/>
  <c r="AB105" i="8"/>
  <c r="AB104" i="8"/>
  <c r="AB103" i="8"/>
  <c r="AB102" i="8"/>
  <c r="AB101" i="8"/>
  <c r="AB100" i="8"/>
  <c r="AB99" i="8"/>
  <c r="AB98" i="8"/>
  <c r="AB97" i="8"/>
  <c r="AB96" i="8"/>
  <c r="AB95" i="8"/>
  <c r="AB94" i="8"/>
  <c r="AB93" i="8"/>
  <c r="AB92" i="8"/>
  <c r="AB91" i="8"/>
  <c r="AB90" i="8"/>
  <c r="AB89" i="8"/>
  <c r="AB88" i="8"/>
  <c r="AB87" i="8"/>
  <c r="AB86" i="8"/>
  <c r="AB85" i="8"/>
  <c r="AB84" i="8"/>
  <c r="AB83" i="8"/>
  <c r="AB82" i="8"/>
  <c r="AB81" i="8"/>
  <c r="AB80" i="8"/>
  <c r="AB79" i="8"/>
  <c r="AB78" i="8"/>
  <c r="AB77" i="8"/>
  <c r="AB76" i="8"/>
  <c r="AB75" i="8"/>
  <c r="AB74" i="8"/>
  <c r="AB73" i="8"/>
  <c r="AB72" i="8"/>
  <c r="AB71" i="8"/>
  <c r="AB70" i="8"/>
  <c r="AB69" i="8"/>
  <c r="AB68" i="8"/>
  <c r="AB67" i="8"/>
  <c r="AB66" i="8"/>
  <c r="AB65" i="8"/>
  <c r="AB64" i="8"/>
  <c r="AB63" i="8"/>
  <c r="AB62" i="8"/>
  <c r="AB61" i="8"/>
  <c r="AB60" i="8"/>
  <c r="AB59" i="8"/>
  <c r="AB58" i="8"/>
  <c r="AB57" i="8"/>
  <c r="AB56" i="8"/>
  <c r="AB55" i="8"/>
  <c r="K129" i="7" l="1"/>
  <c r="R1827" i="8"/>
  <c r="R1831" i="8" s="1"/>
  <c r="R1835" i="8" s="1"/>
  <c r="S1827" i="8"/>
  <c r="S1831" i="8" s="1"/>
  <c r="S1835" i="8" s="1"/>
  <c r="P1088" i="8"/>
  <c r="P1092" i="8" s="1"/>
  <c r="L1092" i="8"/>
  <c r="AB1660" i="8"/>
  <c r="AB1659" i="8"/>
  <c r="AB1511" i="8"/>
  <c r="AB902" i="8"/>
  <c r="AB901" i="8"/>
  <c r="AB899" i="8"/>
  <c r="AB879" i="8"/>
  <c r="AB424" i="8"/>
  <c r="L1093" i="8" l="1"/>
  <c r="H200" i="7"/>
  <c r="AB861" i="8"/>
  <c r="AB1009" i="8"/>
  <c r="AB445" i="8"/>
  <c r="AB509" i="8"/>
  <c r="AB508" i="8"/>
  <c r="AB53" i="8"/>
  <c r="AB32" i="8"/>
  <c r="AB21" i="8"/>
  <c r="AB20" i="8"/>
  <c r="E200" i="7" l="1"/>
  <c r="M1011" i="8" l="1"/>
  <c r="L1011" i="8"/>
  <c r="I1011" i="8"/>
  <c r="Q1009" i="8"/>
  <c r="P1009" i="8"/>
  <c r="O1009" i="8"/>
  <c r="K1009" i="8"/>
  <c r="J1009" i="8"/>
  <c r="I514" i="8"/>
  <c r="J219" i="8"/>
  <c r="J1367" i="8"/>
  <c r="N514" i="8"/>
  <c r="Q508" i="8"/>
  <c r="P508" i="8"/>
  <c r="O508" i="8"/>
  <c r="K508" i="8"/>
  <c r="M511" i="8"/>
  <c r="M514" i="8" s="1"/>
  <c r="L511" i="8"/>
  <c r="L514" i="8" s="1"/>
  <c r="H511" i="8"/>
  <c r="H512" i="8" s="1"/>
  <c r="J385" i="8"/>
  <c r="I1427" i="8"/>
  <c r="Q1427" i="8" s="1"/>
  <c r="P512" i="8" l="1"/>
  <c r="J512" i="8"/>
  <c r="Q1011" i="8"/>
  <c r="R1009" i="8"/>
  <c r="O1011" i="8"/>
  <c r="H514" i="8"/>
  <c r="J514" i="8" s="1"/>
  <c r="S1009" i="8"/>
  <c r="S508" i="8"/>
  <c r="M890" i="8" l="1"/>
  <c r="M897" i="8" s="1"/>
  <c r="L890" i="8"/>
  <c r="L917" i="8" s="1"/>
  <c r="H881" i="8"/>
  <c r="H908" i="8" s="1"/>
  <c r="H937" i="8" s="1"/>
  <c r="N866" i="8"/>
  <c r="N867" i="8" s="1"/>
  <c r="I863" i="8"/>
  <c r="I866" i="8" s="1"/>
  <c r="I867" i="8" s="1"/>
  <c r="H863" i="8"/>
  <c r="H866" i="8" s="1"/>
  <c r="H867" i="8" s="1"/>
  <c r="Q861" i="8"/>
  <c r="P861" i="8"/>
  <c r="O861" i="8"/>
  <c r="K861" i="8"/>
  <c r="M541" i="8"/>
  <c r="L541" i="8"/>
  <c r="L544" i="8" s="1"/>
  <c r="O536" i="8"/>
  <c r="O541" i="8" s="1"/>
  <c r="I536" i="8"/>
  <c r="AB534" i="8"/>
  <c r="Q534" i="8"/>
  <c r="P534" i="8"/>
  <c r="O534" i="8"/>
  <c r="K534" i="8"/>
  <c r="I855" i="8"/>
  <c r="I856" i="8" s="1"/>
  <c r="E15" i="7" s="1"/>
  <c r="K15" i="7" s="1"/>
  <c r="M852" i="8"/>
  <c r="I853" i="8"/>
  <c r="J852" i="8"/>
  <c r="J853" i="8" s="1"/>
  <c r="H941" i="8" l="1"/>
  <c r="P937" i="8"/>
  <c r="P941" i="8" s="1"/>
  <c r="Q855" i="8"/>
  <c r="Q852" i="8"/>
  <c r="K855" i="8"/>
  <c r="K856" i="8" s="1"/>
  <c r="K852" i="8"/>
  <c r="K853" i="8" s="1"/>
  <c r="I541" i="8"/>
  <c r="J536" i="8"/>
  <c r="Q536" i="8"/>
  <c r="H541" i="8"/>
  <c r="H539" i="8"/>
  <c r="H897" i="8"/>
  <c r="H855" i="8"/>
  <c r="H856" i="8" s="1"/>
  <c r="D15" i="7" s="1"/>
  <c r="F15" i="7" s="1"/>
  <c r="H853" i="8"/>
  <c r="M853" i="8"/>
  <c r="M855" i="8"/>
  <c r="M856" i="8" s="1"/>
  <c r="P853" i="8"/>
  <c r="L897" i="8"/>
  <c r="S861" i="8"/>
  <c r="J863" i="8"/>
  <c r="J866" i="8" s="1"/>
  <c r="J867" i="8" s="1"/>
  <c r="M917" i="8"/>
  <c r="N917" i="8" s="1"/>
  <c r="N890" i="8"/>
  <c r="S852" i="8"/>
  <c r="S534" i="8"/>
  <c r="I539" i="8"/>
  <c r="M539" i="8"/>
  <c r="M544" i="8" s="1"/>
  <c r="H106" i="7" s="1"/>
  <c r="K536" i="8"/>
  <c r="K541" i="8" s="1"/>
  <c r="K544" i="8" s="1"/>
  <c r="P536" i="8"/>
  <c r="Q856" i="8"/>
  <c r="R852" i="8"/>
  <c r="R853" i="8" s="1"/>
  <c r="O852" i="8"/>
  <c r="J539" i="8" l="1"/>
  <c r="H544" i="8"/>
  <c r="K539" i="8"/>
  <c r="I544" i="8"/>
  <c r="Q544" i="8" s="1"/>
  <c r="J541" i="8"/>
  <c r="L856" i="8"/>
  <c r="G15" i="7" s="1"/>
  <c r="J15" i="7" s="1"/>
  <c r="L15" i="7" s="1"/>
  <c r="P897" i="8"/>
  <c r="Q853" i="8"/>
  <c r="J855" i="8"/>
  <c r="J856" i="8" s="1"/>
  <c r="O853" i="8"/>
  <c r="O855" i="8"/>
  <c r="O856" i="8" s="1"/>
  <c r="P855" i="8"/>
  <c r="P856" i="8" s="1"/>
  <c r="G106" i="7"/>
  <c r="P539" i="8"/>
  <c r="P544" i="8" s="1"/>
  <c r="O539" i="8"/>
  <c r="O544" i="8" s="1"/>
  <c r="Q539" i="8"/>
  <c r="Q541" i="8"/>
  <c r="P541" i="8"/>
  <c r="S536" i="8"/>
  <c r="S541" i="8" s="1"/>
  <c r="E106" i="7" l="1"/>
  <c r="K106" i="7" s="1"/>
  <c r="J544" i="8"/>
  <c r="S855" i="8"/>
  <c r="S856" i="8" s="1"/>
  <c r="S853" i="8"/>
  <c r="R855" i="8"/>
  <c r="R856" i="8" s="1"/>
  <c r="S544" i="8"/>
  <c r="S539" i="8"/>
  <c r="M1302" i="8" l="1"/>
  <c r="M1303" i="8" s="1"/>
  <c r="L1302" i="8"/>
  <c r="L1305" i="8" s="1"/>
  <c r="L1306" i="8" s="1"/>
  <c r="I1302" i="8"/>
  <c r="I1303" i="8" s="1"/>
  <c r="H1302" i="8"/>
  <c r="H1305" i="8" s="1"/>
  <c r="H1306" i="8" s="1"/>
  <c r="AB1300" i="8"/>
  <c r="Q1300" i="8"/>
  <c r="Q1302" i="8" s="1"/>
  <c r="P1300" i="8"/>
  <c r="O1300" i="8"/>
  <c r="O1302" i="8" s="1"/>
  <c r="K1300" i="8"/>
  <c r="K1302" i="8" s="1"/>
  <c r="J1300" i="8"/>
  <c r="J1302" i="8" s="1"/>
  <c r="Q1007" i="8"/>
  <c r="P1007" i="8"/>
  <c r="N1787" i="8"/>
  <c r="N1792" i="8" s="1"/>
  <c r="N1797" i="8" s="1"/>
  <c r="K1786" i="8"/>
  <c r="K1791" i="8" s="1"/>
  <c r="K1796" i="8" s="1"/>
  <c r="I1786" i="8"/>
  <c r="I1791" i="8" s="1"/>
  <c r="I1796" i="8" s="1"/>
  <c r="H1786" i="8"/>
  <c r="H1791" i="8" s="1"/>
  <c r="H1796" i="8" s="1"/>
  <c r="N1785" i="8"/>
  <c r="N1790" i="8" s="1"/>
  <c r="N1795" i="8" s="1"/>
  <c r="M1785" i="8"/>
  <c r="M1790" i="8" s="1"/>
  <c r="M1795" i="8" s="1"/>
  <c r="L1785" i="8"/>
  <c r="L1790" i="8" s="1"/>
  <c r="L1795" i="8" s="1"/>
  <c r="O1775" i="8"/>
  <c r="L1782" i="8"/>
  <c r="L1786" i="8" s="1"/>
  <c r="L1791" i="8" s="1"/>
  <c r="L1796" i="8" s="1"/>
  <c r="I1785" i="8"/>
  <c r="I1790" i="8" s="1"/>
  <c r="I1795" i="8" s="1"/>
  <c r="H1783" i="8"/>
  <c r="H1787" i="8" s="1"/>
  <c r="H1792" i="8" s="1"/>
  <c r="H1797" i="8" s="1"/>
  <c r="M1752" i="8"/>
  <c r="L1752" i="8"/>
  <c r="K1707" i="8"/>
  <c r="I1707" i="8"/>
  <c r="H1707" i="8"/>
  <c r="H1748" i="8" s="1"/>
  <c r="K1698" i="8"/>
  <c r="I1698" i="8"/>
  <c r="H1698" i="8"/>
  <c r="N1692" i="8"/>
  <c r="M1692" i="8"/>
  <c r="L1692" i="8"/>
  <c r="N1627" i="8"/>
  <c r="N1624" i="8"/>
  <c r="N1623" i="8"/>
  <c r="N1622" i="8"/>
  <c r="N1615" i="8"/>
  <c r="N1614" i="8"/>
  <c r="M1758" i="8"/>
  <c r="L1707" i="8"/>
  <c r="L1748" i="8" s="1"/>
  <c r="L1767" i="8" s="1"/>
  <c r="J1659" i="8"/>
  <c r="J1658" i="8"/>
  <c r="J1657" i="8"/>
  <c r="J1656" i="8"/>
  <c r="J1655" i="8"/>
  <c r="J1654" i="8"/>
  <c r="J1653" i="8"/>
  <c r="J1652" i="8"/>
  <c r="J1651" i="8"/>
  <c r="J1650" i="8"/>
  <c r="I1692" i="8"/>
  <c r="I1733" i="8" s="1"/>
  <c r="H1692" i="8"/>
  <c r="H1733" i="8" s="1"/>
  <c r="Q1660" i="8"/>
  <c r="P1660" i="8"/>
  <c r="O1660" i="8"/>
  <c r="K1660" i="8"/>
  <c r="Q1659" i="8"/>
  <c r="P1659" i="8"/>
  <c r="O1659" i="8"/>
  <c r="K1659" i="8"/>
  <c r="I1748" i="8" l="1"/>
  <c r="I1767" i="8" s="1"/>
  <c r="I1729" i="8"/>
  <c r="K1748" i="8"/>
  <c r="K1767" i="8" s="1"/>
  <c r="K1729" i="8"/>
  <c r="P1733" i="8"/>
  <c r="K1007" i="8"/>
  <c r="W1007" i="8"/>
  <c r="L1698" i="8"/>
  <c r="L1739" i="8" s="1"/>
  <c r="L1690" i="8"/>
  <c r="H1767" i="8"/>
  <c r="P1748" i="8"/>
  <c r="J1007" i="8"/>
  <c r="AB1007" i="8"/>
  <c r="H1011" i="8"/>
  <c r="S1300" i="8"/>
  <c r="S1302" i="8" s="1"/>
  <c r="S1303" i="8" s="1"/>
  <c r="R1659" i="8"/>
  <c r="R1660" i="8"/>
  <c r="M1708" i="8"/>
  <c r="N1689" i="8"/>
  <c r="N1707" i="8" s="1"/>
  <c r="H1785" i="8"/>
  <c r="H1790" i="8" s="1"/>
  <c r="H1795" i="8" s="1"/>
  <c r="M1767" i="8"/>
  <c r="M1877" i="8" s="1"/>
  <c r="K1781" i="8"/>
  <c r="J1781" i="8"/>
  <c r="J1785" i="8" s="1"/>
  <c r="J1790" i="8" s="1"/>
  <c r="J1795" i="8" s="1"/>
  <c r="I1783" i="8"/>
  <c r="R1007" i="8"/>
  <c r="K1303" i="8"/>
  <c r="K1305" i="8"/>
  <c r="K1306" i="8" s="1"/>
  <c r="J1305" i="8"/>
  <c r="J1306" i="8" s="1"/>
  <c r="J1303" i="8"/>
  <c r="O1305" i="8"/>
  <c r="O1306" i="8" s="1"/>
  <c r="O1303" i="8"/>
  <c r="Q1305" i="8"/>
  <c r="Q1306" i="8" s="1"/>
  <c r="Q1303" i="8"/>
  <c r="R1300" i="8"/>
  <c r="R1302" i="8" s="1"/>
  <c r="P1302" i="8"/>
  <c r="H1303" i="8"/>
  <c r="L1303" i="8"/>
  <c r="I1305" i="8"/>
  <c r="I1306" i="8" s="1"/>
  <c r="M1305" i="8"/>
  <c r="M1306" i="8" s="1"/>
  <c r="S1007" i="8"/>
  <c r="L1783" i="8"/>
  <c r="L1787" i="8" s="1"/>
  <c r="L1792" i="8" s="1"/>
  <c r="L1797" i="8" s="1"/>
  <c r="J1674" i="8"/>
  <c r="J1692" i="8" s="1"/>
  <c r="H1690" i="8"/>
  <c r="H1708" i="8" s="1"/>
  <c r="S1659" i="8"/>
  <c r="S1660" i="8"/>
  <c r="L1708" i="8" l="1"/>
  <c r="F126" i="6"/>
  <c r="M1928" i="8"/>
  <c r="N1739" i="8"/>
  <c r="N1758" i="8" s="1"/>
  <c r="N1748" i="8"/>
  <c r="N1767" i="8" s="1"/>
  <c r="N1729" i="8"/>
  <c r="S1305" i="8"/>
  <c r="S1306" i="8" s="1"/>
  <c r="H1752" i="8"/>
  <c r="P1011" i="8"/>
  <c r="S1011" i="8" s="1"/>
  <c r="K1011" i="8"/>
  <c r="J1011" i="8"/>
  <c r="Q1733" i="8"/>
  <c r="J1733" i="8"/>
  <c r="J1752" i="8" s="1"/>
  <c r="K1733" i="8"/>
  <c r="K1752" i="8" s="1"/>
  <c r="I1752" i="8"/>
  <c r="I1787" i="8"/>
  <c r="I1792" i="8" s="1"/>
  <c r="I1797" i="8" s="1"/>
  <c r="J1783" i="8"/>
  <c r="J1787" i="8" s="1"/>
  <c r="J1792" i="8" s="1"/>
  <c r="J1797" i="8" s="1"/>
  <c r="P1752" i="8"/>
  <c r="K1785" i="8"/>
  <c r="K1790" i="8" s="1"/>
  <c r="K1795" i="8" s="1"/>
  <c r="K1783" i="8"/>
  <c r="K1787" i="8" s="1"/>
  <c r="K1792" i="8" s="1"/>
  <c r="K1797" i="8" s="1"/>
  <c r="R1303" i="8"/>
  <c r="R1305" i="8"/>
  <c r="R1306" i="8" s="1"/>
  <c r="P1303" i="8"/>
  <c r="P1305" i="8"/>
  <c r="P1306" i="8" s="1"/>
  <c r="P1783" i="8"/>
  <c r="P1787" i="8" s="1"/>
  <c r="P1792" i="8" s="1"/>
  <c r="P1797" i="8" s="1"/>
  <c r="L1758" i="8" l="1"/>
  <c r="Q1752" i="8"/>
  <c r="S1733" i="8"/>
  <c r="S1752" i="8" s="1"/>
  <c r="M1448" i="8" l="1"/>
  <c r="L1448" i="8"/>
  <c r="L1457" i="8"/>
  <c r="L1585" i="8" s="1"/>
  <c r="L1604" i="8" s="1"/>
  <c r="K1550" i="8"/>
  <c r="J1550" i="8"/>
  <c r="I1550" i="8"/>
  <c r="H1550" i="8"/>
  <c r="O1544" i="8"/>
  <c r="N1544" i="8"/>
  <c r="M1544" i="8"/>
  <c r="L1544" i="8"/>
  <c r="I1544" i="8"/>
  <c r="M1532" i="8"/>
  <c r="L1532" i="8"/>
  <c r="H1526" i="8"/>
  <c r="H1544" i="8" s="1"/>
  <c r="Q1511" i="8"/>
  <c r="P1511" i="8"/>
  <c r="O1511" i="8"/>
  <c r="K1511" i="8"/>
  <c r="L1576" i="8" l="1"/>
  <c r="M1550" i="8"/>
  <c r="M1579" i="8" s="1"/>
  <c r="L1550" i="8"/>
  <c r="L1579" i="8" s="1"/>
  <c r="L1598" i="8" s="1"/>
  <c r="P1526" i="8"/>
  <c r="P1544" i="8" s="1"/>
  <c r="R1511" i="8"/>
  <c r="S1511" i="8"/>
  <c r="N1262" i="8"/>
  <c r="N1263" i="8" s="1"/>
  <c r="C458" i="7"/>
  <c r="M1249" i="8"/>
  <c r="M1250" i="8" s="1"/>
  <c r="G123" i="6" s="1"/>
  <c r="L1249" i="8"/>
  <c r="L1252" i="8" s="1"/>
  <c r="L1253" i="8" s="1"/>
  <c r="G396" i="7" s="1"/>
  <c r="I1249" i="8"/>
  <c r="I1250" i="8" s="1"/>
  <c r="D123" i="6" s="1"/>
  <c r="H1249" i="8"/>
  <c r="H1252" i="8" s="1"/>
  <c r="H1253" i="8" s="1"/>
  <c r="D396" i="7" s="1"/>
  <c r="AB1247" i="8"/>
  <c r="Q1247" i="8"/>
  <c r="Q1249" i="8" s="1"/>
  <c r="P1247" i="8"/>
  <c r="O1247" i="8"/>
  <c r="O1249" i="8" s="1"/>
  <c r="K1247" i="8"/>
  <c r="K1249" i="8" s="1"/>
  <c r="J1247" i="8"/>
  <c r="J1249" i="8" s="1"/>
  <c r="M908" i="8"/>
  <c r="M925" i="8" s="1"/>
  <c r="L908" i="8"/>
  <c r="M906" i="8"/>
  <c r="O904" i="8"/>
  <c r="O906" i="8" s="1"/>
  <c r="I904" i="8"/>
  <c r="Q904" i="8" s="1"/>
  <c r="P904" i="8"/>
  <c r="Q902" i="8"/>
  <c r="P902" i="8"/>
  <c r="O902" i="8"/>
  <c r="K902" i="8"/>
  <c r="Q901" i="8"/>
  <c r="P901" i="8"/>
  <c r="O901" i="8"/>
  <c r="K901" i="8"/>
  <c r="J901" i="8"/>
  <c r="Q899" i="8"/>
  <c r="P899" i="8"/>
  <c r="O899" i="8"/>
  <c r="K899" i="8"/>
  <c r="J899" i="8"/>
  <c r="M459" i="8"/>
  <c r="M460" i="8" s="1"/>
  <c r="L459" i="8"/>
  <c r="I459" i="8"/>
  <c r="I460" i="8" s="1"/>
  <c r="H460" i="8"/>
  <c r="H462" i="8" s="1"/>
  <c r="H463" i="8" s="1"/>
  <c r="AB455" i="8"/>
  <c r="Q455" i="8"/>
  <c r="P455" i="8"/>
  <c r="O455" i="8"/>
  <c r="K455" i="8"/>
  <c r="K459" i="8" s="1"/>
  <c r="K460" i="8" s="1"/>
  <c r="K462" i="8" s="1"/>
  <c r="K463" i="8" s="1"/>
  <c r="J455" i="8"/>
  <c r="E104" i="7"/>
  <c r="E103" i="7"/>
  <c r="K103" i="7" s="1"/>
  <c r="E102" i="7"/>
  <c r="K102" i="7" s="1"/>
  <c r="M526" i="8"/>
  <c r="L526" i="8"/>
  <c r="K527" i="8"/>
  <c r="I527" i="8"/>
  <c r="H527" i="8"/>
  <c r="M522" i="8"/>
  <c r="M527" i="8" s="1"/>
  <c r="M548" i="8" s="1"/>
  <c r="P522" i="8"/>
  <c r="O521" i="8"/>
  <c r="O526" i="8" s="1"/>
  <c r="I521" i="8"/>
  <c r="H526" i="8"/>
  <c r="H547" i="8" s="1"/>
  <c r="P547" i="8" s="1"/>
  <c r="AB519" i="8"/>
  <c r="Q519" i="8"/>
  <c r="P519" i="8"/>
  <c r="O519" i="8"/>
  <c r="K519" i="8"/>
  <c r="O547" i="8"/>
  <c r="O515" i="8"/>
  <c r="I515" i="8"/>
  <c r="O512" i="8"/>
  <c r="D48" i="6"/>
  <c r="Q509" i="8"/>
  <c r="Q511" i="8" s="1"/>
  <c r="Q514" i="8" s="1"/>
  <c r="P509" i="8"/>
  <c r="P511" i="8" s="1"/>
  <c r="P514" i="8" s="1"/>
  <c r="O509" i="8"/>
  <c r="O511" i="8" s="1"/>
  <c r="O514" i="8" s="1"/>
  <c r="K509" i="8"/>
  <c r="K511" i="8" s="1"/>
  <c r="K514" i="8" s="1"/>
  <c r="J509" i="8"/>
  <c r="O1237" i="8"/>
  <c r="O1236" i="8"/>
  <c r="I1236" i="8"/>
  <c r="I1237" i="8" s="1"/>
  <c r="E364" i="7" s="1"/>
  <c r="H1236" i="8"/>
  <c r="H1237" i="8" s="1"/>
  <c r="O1234" i="8"/>
  <c r="O1233" i="8"/>
  <c r="I1233" i="8"/>
  <c r="I1234" i="8" s="1"/>
  <c r="H1233" i="8"/>
  <c r="H1234" i="8" s="1"/>
  <c r="P1234" i="8" s="1"/>
  <c r="AB1231" i="8"/>
  <c r="Q1231" i="8"/>
  <c r="P1231" i="8"/>
  <c r="O1231" i="8"/>
  <c r="K1231" i="8"/>
  <c r="K1236" i="8" s="1"/>
  <c r="K1237" i="8" s="1"/>
  <c r="H363" i="7"/>
  <c r="G363" i="7"/>
  <c r="O897" i="8"/>
  <c r="O881" i="8"/>
  <c r="I881" i="8"/>
  <c r="Q881" i="8" s="1"/>
  <c r="Q877" i="8"/>
  <c r="P877" i="8"/>
  <c r="O877" i="8"/>
  <c r="K877" i="8"/>
  <c r="J877" i="8"/>
  <c r="Q879" i="8"/>
  <c r="Q890" i="8" s="1"/>
  <c r="Q917" i="8" s="1"/>
  <c r="P879" i="8"/>
  <c r="P890" i="8" s="1"/>
  <c r="P917" i="8" s="1"/>
  <c r="O879" i="8"/>
  <c r="O890" i="8" s="1"/>
  <c r="O917" i="8" s="1"/>
  <c r="K879" i="8"/>
  <c r="D452" i="7"/>
  <c r="N1069" i="8"/>
  <c r="M1065" i="8"/>
  <c r="L1065" i="8"/>
  <c r="L1066" i="8" s="1"/>
  <c r="I1065" i="8"/>
  <c r="H1065" i="8"/>
  <c r="H1066" i="8" s="1"/>
  <c r="M1062" i="8"/>
  <c r="M1063" i="8" s="1"/>
  <c r="L1062" i="8"/>
  <c r="L1063" i="8" s="1"/>
  <c r="I1062" i="8"/>
  <c r="H1062" i="8"/>
  <c r="H1063" i="8" s="1"/>
  <c r="AB1060" i="8"/>
  <c r="Q1060" i="8"/>
  <c r="P1060" i="8"/>
  <c r="O1060" i="8"/>
  <c r="O1065" i="8" s="1"/>
  <c r="K1060" i="8"/>
  <c r="H331" i="7"/>
  <c r="E331" i="7"/>
  <c r="E327" i="7"/>
  <c r="I1152" i="8"/>
  <c r="E330" i="7" s="1"/>
  <c r="L1151" i="8"/>
  <c r="M1150" i="8"/>
  <c r="M1152" i="8" s="1"/>
  <c r="L1150" i="8"/>
  <c r="I1150" i="8"/>
  <c r="Q1150" i="8" s="1"/>
  <c r="O1146" i="8"/>
  <c r="P1146" i="8"/>
  <c r="AB1143" i="8"/>
  <c r="P1143" i="8"/>
  <c r="O1143" i="8"/>
  <c r="K1143" i="8"/>
  <c r="J1143" i="8"/>
  <c r="I1091" i="8"/>
  <c r="I1093" i="8" s="1"/>
  <c r="E325" i="7" s="1"/>
  <c r="M1087" i="8"/>
  <c r="I1087" i="8"/>
  <c r="I1089" i="8" s="1"/>
  <c r="H1087" i="8"/>
  <c r="AB1085" i="8"/>
  <c r="Q1085" i="8"/>
  <c r="Q1091" i="8" s="1"/>
  <c r="Q1093" i="8" s="1"/>
  <c r="P1085" i="8"/>
  <c r="O1085" i="8"/>
  <c r="K1085" i="8"/>
  <c r="K1091" i="8" s="1"/>
  <c r="K1093" i="8" s="1"/>
  <c r="I1107" i="8"/>
  <c r="H1107" i="8"/>
  <c r="M1106" i="8"/>
  <c r="M1105" i="8"/>
  <c r="L1105" i="8"/>
  <c r="I1105" i="8"/>
  <c r="M1102" i="8"/>
  <c r="L1102" i="8"/>
  <c r="Q1101" i="8"/>
  <c r="Q1106" i="8" s="1"/>
  <c r="P1101" i="8"/>
  <c r="N1101" i="8"/>
  <c r="N1106" i="8" s="1"/>
  <c r="O1100" i="8"/>
  <c r="N1100" i="8"/>
  <c r="I1100" i="8"/>
  <c r="I1102" i="8" s="1"/>
  <c r="P1100" i="8"/>
  <c r="AB1097" i="8"/>
  <c r="Q1097" i="8"/>
  <c r="P1097" i="8"/>
  <c r="O1097" i="8"/>
  <c r="K1097" i="8"/>
  <c r="M1167" i="8"/>
  <c r="M1202" i="8" s="1"/>
  <c r="L1167" i="8"/>
  <c r="K1167" i="8"/>
  <c r="I1167" i="8"/>
  <c r="H1167" i="8"/>
  <c r="M1166" i="8"/>
  <c r="K1166" i="8"/>
  <c r="J1166" i="8"/>
  <c r="I1166" i="8"/>
  <c r="H1166" i="8"/>
  <c r="M1164" i="8"/>
  <c r="L1164" i="8"/>
  <c r="M1162" i="8"/>
  <c r="Q1161" i="8"/>
  <c r="P1161" i="8"/>
  <c r="P1167" i="8" s="1"/>
  <c r="O1161" i="8"/>
  <c r="O1167" i="8" s="1"/>
  <c r="N1161" i="8"/>
  <c r="Q1166" i="8"/>
  <c r="O1158" i="8"/>
  <c r="O1164" i="8" s="1"/>
  <c r="I1158" i="8"/>
  <c r="Q1158" i="8" s="1"/>
  <c r="H1158" i="8"/>
  <c r="H1164" i="8" s="1"/>
  <c r="AB1156" i="8"/>
  <c r="Q1156" i="8"/>
  <c r="P1156" i="8"/>
  <c r="O1156" i="8"/>
  <c r="N1156" i="8"/>
  <c r="K1156" i="8"/>
  <c r="J1156" i="8"/>
  <c r="J527" i="8" l="1"/>
  <c r="M1199" i="8"/>
  <c r="Q1202" i="8"/>
  <c r="I1063" i="8"/>
  <c r="J1063" i="8" s="1"/>
  <c r="J1062" i="8"/>
  <c r="I1066" i="8"/>
  <c r="J1065" i="8"/>
  <c r="I526" i="8"/>
  <c r="J526" i="8" s="1"/>
  <c r="J521" i="8"/>
  <c r="E101" i="7"/>
  <c r="K101" i="7" s="1"/>
  <c r="M551" i="8"/>
  <c r="Q548" i="8"/>
  <c r="Q906" i="8"/>
  <c r="S904" i="8"/>
  <c r="S906" i="8" s="1"/>
  <c r="L1595" i="8"/>
  <c r="L1865" i="8" s="1"/>
  <c r="L1152" i="8"/>
  <c r="G330" i="7" s="1"/>
  <c r="P1106" i="8"/>
  <c r="S1106" i="8" s="1"/>
  <c r="S1101" i="8"/>
  <c r="I1148" i="8"/>
  <c r="Q1148" i="8" s="1"/>
  <c r="J1146" i="8"/>
  <c r="N1105" i="8"/>
  <c r="P1147" i="8"/>
  <c r="P1151" i="8" s="1"/>
  <c r="O1147" i="8"/>
  <c r="L1107" i="8"/>
  <c r="H1089" i="8"/>
  <c r="P1089" i="8" s="1"/>
  <c r="H1091" i="8"/>
  <c r="H1093" i="8" s="1"/>
  <c r="P1093" i="8" s="1"/>
  <c r="P1087" i="8"/>
  <c r="P1091" i="8" s="1"/>
  <c r="M1089" i="8"/>
  <c r="M1091" i="8"/>
  <c r="M1093" i="8" s="1"/>
  <c r="M1107" i="8"/>
  <c r="Q1107" i="8" s="1"/>
  <c r="Q908" i="8"/>
  <c r="Q1234" i="8"/>
  <c r="S1234" i="8" s="1"/>
  <c r="D100" i="6"/>
  <c r="J100" i="6" s="1"/>
  <c r="H551" i="8"/>
  <c r="M1320" i="8"/>
  <c r="R1231" i="8"/>
  <c r="J123" i="6"/>
  <c r="S509" i="8"/>
  <c r="S511" i="8" s="1"/>
  <c r="S514" i="8" s="1"/>
  <c r="O459" i="8"/>
  <c r="S901" i="8"/>
  <c r="S1247" i="8"/>
  <c r="S1249" i="8" s="1"/>
  <c r="S1252" i="8" s="1"/>
  <c r="S1253" i="8" s="1"/>
  <c r="K1250" i="8"/>
  <c r="K1252" i="8"/>
  <c r="K1253" i="8" s="1"/>
  <c r="J1252" i="8"/>
  <c r="J1253" i="8" s="1"/>
  <c r="J1250" i="8"/>
  <c r="O1252" i="8"/>
  <c r="O1253" i="8" s="1"/>
  <c r="O1250" i="8"/>
  <c r="Q1252" i="8"/>
  <c r="Q1253" i="8" s="1"/>
  <c r="Q1250" i="8"/>
  <c r="R1247" i="8"/>
  <c r="R1249" i="8" s="1"/>
  <c r="P1249" i="8"/>
  <c r="H1250" i="8"/>
  <c r="L1250" i="8"/>
  <c r="I1252" i="8"/>
  <c r="M1252" i="8"/>
  <c r="M1253" i="8" s="1"/>
  <c r="H396" i="7" s="1"/>
  <c r="S899" i="8"/>
  <c r="S902" i="8"/>
  <c r="I906" i="8"/>
  <c r="H906" i="8"/>
  <c r="P906" i="8" s="1"/>
  <c r="O908" i="8"/>
  <c r="O925" i="8" s="1"/>
  <c r="I908" i="8"/>
  <c r="I937" i="8" s="1"/>
  <c r="K904" i="8"/>
  <c r="K906" i="8" s="1"/>
  <c r="R899" i="8"/>
  <c r="R904" i="8"/>
  <c r="R906" i="8" s="1"/>
  <c r="J904" i="8"/>
  <c r="J906" i="8" s="1"/>
  <c r="R901" i="8"/>
  <c r="S455" i="8"/>
  <c r="I462" i="8"/>
  <c r="I463" i="8" s="1"/>
  <c r="J463" i="8" s="1"/>
  <c r="J460" i="8"/>
  <c r="J462" i="8" s="1"/>
  <c r="M462" i="8"/>
  <c r="M463" i="8" s="1"/>
  <c r="Q460" i="8"/>
  <c r="R455" i="8"/>
  <c r="P459" i="8"/>
  <c r="L460" i="8"/>
  <c r="J459" i="8"/>
  <c r="Q459" i="8"/>
  <c r="P527" i="8"/>
  <c r="I529" i="8"/>
  <c r="M529" i="8"/>
  <c r="H105" i="7" s="1"/>
  <c r="O522" i="8"/>
  <c r="O527" i="8" s="1"/>
  <c r="O529" i="8" s="1"/>
  <c r="Q522" i="8"/>
  <c r="I524" i="8"/>
  <c r="L527" i="8"/>
  <c r="L548" i="8" s="1"/>
  <c r="M524" i="8"/>
  <c r="G47" i="6" s="1"/>
  <c r="S519" i="8"/>
  <c r="K521" i="8"/>
  <c r="K526" i="8" s="1"/>
  <c r="K529" i="8" s="1"/>
  <c r="P521" i="8"/>
  <c r="P526" i="8" s="1"/>
  <c r="Q521" i="8"/>
  <c r="R877" i="8"/>
  <c r="S1231" i="8"/>
  <c r="Q512" i="8"/>
  <c r="Q515" i="8"/>
  <c r="K512" i="8"/>
  <c r="R509" i="8"/>
  <c r="XFD509" i="8" s="1"/>
  <c r="H515" i="8"/>
  <c r="J515" i="8" s="1"/>
  <c r="J511" i="8"/>
  <c r="Q1237" i="8"/>
  <c r="P1237" i="8"/>
  <c r="K1233" i="8"/>
  <c r="K1234" i="8" s="1"/>
  <c r="P1233" i="8"/>
  <c r="P1236" i="8"/>
  <c r="Q1233" i="8"/>
  <c r="Q1236" i="8"/>
  <c r="R1143" i="8"/>
  <c r="P881" i="8"/>
  <c r="P908" i="8" s="1"/>
  <c r="R879" i="8"/>
  <c r="R890" i="8" s="1"/>
  <c r="R917" i="8" s="1"/>
  <c r="S877" i="8"/>
  <c r="S879" i="8"/>
  <c r="S890" i="8" s="1"/>
  <c r="S917" i="8" s="1"/>
  <c r="M1168" i="8"/>
  <c r="H333" i="7" s="1"/>
  <c r="N1167" i="8"/>
  <c r="S1097" i="8"/>
  <c r="O1102" i="8"/>
  <c r="K1105" i="8"/>
  <c r="K1107" i="8"/>
  <c r="K1150" i="8"/>
  <c r="K1152" i="8"/>
  <c r="S1060" i="8"/>
  <c r="H199" i="7"/>
  <c r="L1148" i="8"/>
  <c r="O1106" i="8"/>
  <c r="S1085" i="8"/>
  <c r="S1091" i="8" s="1"/>
  <c r="S1093" i="8" s="1"/>
  <c r="E326" i="7"/>
  <c r="R1060" i="8"/>
  <c r="Q1065" i="8"/>
  <c r="K1063" i="8"/>
  <c r="K1066" i="8"/>
  <c r="Q1066" i="8"/>
  <c r="Q1063" i="8"/>
  <c r="P1063" i="8"/>
  <c r="P1066" i="8"/>
  <c r="K1062" i="8"/>
  <c r="P1062" i="8"/>
  <c r="K1065" i="8"/>
  <c r="P1065" i="8"/>
  <c r="O1062" i="8"/>
  <c r="O1063" i="8" s="1"/>
  <c r="Q1062" i="8"/>
  <c r="J1150" i="8"/>
  <c r="J1152" i="8"/>
  <c r="S1143" i="8"/>
  <c r="K1146" i="8"/>
  <c r="R1146" i="8"/>
  <c r="H1148" i="8"/>
  <c r="K1148" i="8" s="1"/>
  <c r="O1150" i="8"/>
  <c r="P1150" i="8"/>
  <c r="R1106" i="8"/>
  <c r="K1087" i="8"/>
  <c r="K1089" i="8" s="1"/>
  <c r="O1087" i="8"/>
  <c r="Q1087" i="8"/>
  <c r="Q1089" i="8" s="1"/>
  <c r="R1097" i="8"/>
  <c r="Q1102" i="8"/>
  <c r="K1100" i="8"/>
  <c r="Q1100" i="8"/>
  <c r="R1100" i="8" s="1"/>
  <c r="R1101" i="8"/>
  <c r="K1102" i="8"/>
  <c r="N1102" i="8"/>
  <c r="O1105" i="8"/>
  <c r="Q1105" i="8"/>
  <c r="P1105" i="8"/>
  <c r="P1107" i="8" s="1"/>
  <c r="R1156" i="8"/>
  <c r="H1168" i="8"/>
  <c r="R1161" i="8"/>
  <c r="R1167" i="8" s="1"/>
  <c r="S1156" i="8"/>
  <c r="Q1164" i="8"/>
  <c r="Q1162" i="8"/>
  <c r="N1162" i="8"/>
  <c r="K1158" i="8"/>
  <c r="P1158" i="8"/>
  <c r="O1160" i="8"/>
  <c r="O1166" i="8" s="1"/>
  <c r="S1161" i="8"/>
  <c r="S1167" i="8" s="1"/>
  <c r="I1162" i="8"/>
  <c r="I1164" i="8"/>
  <c r="I1168" i="8" s="1"/>
  <c r="Q1167" i="8"/>
  <c r="J1158" i="8"/>
  <c r="J1164" i="8" s="1"/>
  <c r="N1160" i="8"/>
  <c r="N1166" i="8" s="1"/>
  <c r="P1160" i="8"/>
  <c r="H1162" i="8"/>
  <c r="E16" i="7"/>
  <c r="M863" i="8"/>
  <c r="L863" i="8"/>
  <c r="I864" i="8"/>
  <c r="D32" i="6" s="1"/>
  <c r="H864" i="8"/>
  <c r="AB860" i="8"/>
  <c r="Q860" i="8"/>
  <c r="Q863" i="8" s="1"/>
  <c r="P860" i="8"/>
  <c r="P863" i="8" s="1"/>
  <c r="P866" i="8" s="1"/>
  <c r="P867" i="8" s="1"/>
  <c r="O860" i="8"/>
  <c r="K860" i="8"/>
  <c r="K863" i="8" s="1"/>
  <c r="K866" i="8" s="1"/>
  <c r="K867" i="8" s="1"/>
  <c r="J860" i="8"/>
  <c r="J864" i="8" s="1"/>
  <c r="L479" i="8"/>
  <c r="F66" i="5" s="1"/>
  <c r="M490" i="8"/>
  <c r="L490" i="8"/>
  <c r="K490" i="8"/>
  <c r="I490" i="8"/>
  <c r="H490" i="8"/>
  <c r="Q484" i="8"/>
  <c r="P484" i="8"/>
  <c r="O484" i="8"/>
  <c r="O490" i="8" s="1"/>
  <c r="N484" i="8"/>
  <c r="N490" i="8" s="1"/>
  <c r="L485" i="8"/>
  <c r="Q445" i="8"/>
  <c r="P445" i="8"/>
  <c r="O445" i="8"/>
  <c r="K445" i="8"/>
  <c r="J445" i="8"/>
  <c r="H447" i="8"/>
  <c r="K447" i="8" s="1"/>
  <c r="I426" i="8"/>
  <c r="H426" i="8"/>
  <c r="Q424" i="8"/>
  <c r="P424" i="8"/>
  <c r="O424" i="8"/>
  <c r="K424" i="8"/>
  <c r="K308" i="8"/>
  <c r="Q1168" i="8" l="1"/>
  <c r="P1202" i="8"/>
  <c r="S1202" i="8" s="1"/>
  <c r="L1204" i="8"/>
  <c r="R1234" i="8"/>
  <c r="J937" i="8"/>
  <c r="I941" i="8"/>
  <c r="K937" i="8"/>
  <c r="H330" i="7"/>
  <c r="I330" i="7" s="1"/>
  <c r="Q1152" i="8"/>
  <c r="N1152" i="8"/>
  <c r="Q1151" i="8"/>
  <c r="R1151" i="8" s="1"/>
  <c r="N1151" i="8"/>
  <c r="N1148" i="8"/>
  <c r="I547" i="8"/>
  <c r="I551" i="8" s="1"/>
  <c r="J551" i="8" s="1"/>
  <c r="E293" i="7"/>
  <c r="K293" i="7" s="1"/>
  <c r="J1066" i="8"/>
  <c r="D47" i="6"/>
  <c r="J47" i="6" s="1"/>
  <c r="J524" i="8"/>
  <c r="E105" i="7"/>
  <c r="K105" i="7" s="1"/>
  <c r="J529" i="8"/>
  <c r="Q937" i="8"/>
  <c r="Q925" i="8"/>
  <c r="S908" i="8"/>
  <c r="P548" i="8"/>
  <c r="P551" i="8" s="1"/>
  <c r="L551" i="8"/>
  <c r="S1147" i="8"/>
  <c r="R1147" i="8"/>
  <c r="O1107" i="8"/>
  <c r="O1151" i="8"/>
  <c r="P1102" i="8"/>
  <c r="R1102" i="8" s="1"/>
  <c r="O1152" i="8"/>
  <c r="P1320" i="8"/>
  <c r="S1065" i="8"/>
  <c r="S881" i="8"/>
  <c r="N1107" i="8"/>
  <c r="O1148" i="8"/>
  <c r="J330" i="7"/>
  <c r="K524" i="8"/>
  <c r="O1089" i="8"/>
  <c r="O1091" i="8"/>
  <c r="O1093" i="8" s="1"/>
  <c r="I925" i="8"/>
  <c r="H925" i="8"/>
  <c r="P925" i="8" s="1"/>
  <c r="R863" i="8"/>
  <c r="R866" i="8" s="1"/>
  <c r="R867" i="8" s="1"/>
  <c r="Q866" i="8"/>
  <c r="Q867" i="8" s="1"/>
  <c r="L864" i="8"/>
  <c r="L866" i="8"/>
  <c r="L867" i="8" s="1"/>
  <c r="M864" i="8"/>
  <c r="M866" i="8"/>
  <c r="M867" i="8" s="1"/>
  <c r="I1253" i="8"/>
  <c r="E396" i="7" s="1"/>
  <c r="S1250" i="8"/>
  <c r="R1250" i="8"/>
  <c r="R1252" i="8"/>
  <c r="R1253" i="8" s="1"/>
  <c r="P1250" i="8"/>
  <c r="P1252" i="8"/>
  <c r="P1253" i="8" s="1"/>
  <c r="R459" i="8"/>
  <c r="L462" i="8"/>
  <c r="L463" i="8" s="1"/>
  <c r="O460" i="8"/>
  <c r="O462" i="8" s="1"/>
  <c r="O463" i="8" s="1"/>
  <c r="P460" i="8"/>
  <c r="S459" i="8"/>
  <c r="Q462" i="8"/>
  <c r="Q463" i="8" s="1"/>
  <c r="R1236" i="8"/>
  <c r="S1237" i="8"/>
  <c r="R511" i="8"/>
  <c r="R514" i="8" s="1"/>
  <c r="Q524" i="8"/>
  <c r="O524" i="8"/>
  <c r="P524" i="8"/>
  <c r="Q527" i="8"/>
  <c r="Q529" i="8"/>
  <c r="S522" i="8"/>
  <c r="S527" i="8" s="1"/>
  <c r="Q526" i="8"/>
  <c r="O548" i="8"/>
  <c r="O551" i="8" s="1"/>
  <c r="P529" i="8"/>
  <c r="S521" i="8"/>
  <c r="S526" i="8" s="1"/>
  <c r="R512" i="8"/>
  <c r="S1233" i="8"/>
  <c r="P1148" i="8"/>
  <c r="S512" i="8"/>
  <c r="P515" i="8"/>
  <c r="S515" i="8" s="1"/>
  <c r="K515" i="8"/>
  <c r="R1233" i="8"/>
  <c r="S1236" i="8"/>
  <c r="R1237" i="8"/>
  <c r="R881" i="8"/>
  <c r="R908" i="8" s="1"/>
  <c r="S1087" i="8"/>
  <c r="S1089" i="8" s="1"/>
  <c r="R1202" i="8"/>
  <c r="S1066" i="8"/>
  <c r="O1320" i="8"/>
  <c r="Q1320" i="8"/>
  <c r="N1320" i="8"/>
  <c r="F330" i="7"/>
  <c r="S1062" i="8"/>
  <c r="J1168" i="8"/>
  <c r="E333" i="7"/>
  <c r="S1063" i="8"/>
  <c r="R1065" i="8"/>
  <c r="R1066" i="8"/>
  <c r="R1062" i="8"/>
  <c r="R1063" i="8"/>
  <c r="J1148" i="8"/>
  <c r="S1146" i="8"/>
  <c r="P1152" i="8"/>
  <c r="S1152" i="8" s="1"/>
  <c r="S1150" i="8"/>
  <c r="R1150" i="8"/>
  <c r="L1168" i="8"/>
  <c r="O1162" i="8"/>
  <c r="S1100" i="8"/>
  <c r="O1202" i="8"/>
  <c r="S1105" i="8"/>
  <c r="R1105" i="8"/>
  <c r="S860" i="8"/>
  <c r="P1166" i="8"/>
  <c r="S1160" i="8"/>
  <c r="S1166" i="8" s="1"/>
  <c r="P1162" i="8"/>
  <c r="S1162" i="8" s="1"/>
  <c r="S1158" i="8"/>
  <c r="S1164" i="8" s="1"/>
  <c r="P1164" i="8"/>
  <c r="R1158" i="8"/>
  <c r="R1164" i="8" s="1"/>
  <c r="K1164" i="8"/>
  <c r="K1168" i="8" s="1"/>
  <c r="K1162" i="8"/>
  <c r="R1160" i="8"/>
  <c r="R1166" i="8" s="1"/>
  <c r="J1162" i="8"/>
  <c r="R860" i="8"/>
  <c r="K864" i="8"/>
  <c r="P864" i="8"/>
  <c r="O863" i="8"/>
  <c r="Q864" i="8"/>
  <c r="R424" i="8"/>
  <c r="J426" i="8"/>
  <c r="R445" i="8"/>
  <c r="R484" i="8"/>
  <c r="R490" i="8" s="1"/>
  <c r="S445" i="8"/>
  <c r="S484" i="8"/>
  <c r="S490" i="8" s="1"/>
  <c r="Q490" i="8"/>
  <c r="P490" i="8"/>
  <c r="S424" i="8"/>
  <c r="J547" i="8" l="1"/>
  <c r="S1151" i="8"/>
  <c r="J941" i="8"/>
  <c r="K941" i="8"/>
  <c r="R925" i="8"/>
  <c r="S925" i="8"/>
  <c r="M1204" i="8"/>
  <c r="Q1199" i="8"/>
  <c r="Q547" i="8"/>
  <c r="Q551" i="8" s="1"/>
  <c r="R551" i="8" s="1"/>
  <c r="K547" i="8"/>
  <c r="K551" i="8" s="1"/>
  <c r="S1102" i="8"/>
  <c r="Q941" i="8"/>
  <c r="S1148" i="8"/>
  <c r="S548" i="8"/>
  <c r="P1199" i="8"/>
  <c r="R864" i="8"/>
  <c r="S529" i="8"/>
  <c r="S863" i="8"/>
  <c r="S866" i="8" s="1"/>
  <c r="S867" i="8" s="1"/>
  <c r="O864" i="8"/>
  <c r="O866" i="8"/>
  <c r="O867" i="8" s="1"/>
  <c r="O1168" i="8"/>
  <c r="N1168" i="8"/>
  <c r="P1168" i="8"/>
  <c r="R1168" i="8" s="1"/>
  <c r="R1152" i="8"/>
  <c r="R1148" i="8"/>
  <c r="P462" i="8"/>
  <c r="P463" i="8" s="1"/>
  <c r="R463" i="8" s="1"/>
  <c r="S460" i="8"/>
  <c r="S462" i="8" s="1"/>
  <c r="S463" i="8" s="1"/>
  <c r="R460" i="8"/>
  <c r="R462" i="8" s="1"/>
  <c r="R515" i="8"/>
  <c r="S524" i="8"/>
  <c r="R1320" i="8"/>
  <c r="S1320" i="8"/>
  <c r="R1162" i="8"/>
  <c r="I778" i="8"/>
  <c r="H778" i="8"/>
  <c r="P778" i="8" s="1"/>
  <c r="J444" i="8"/>
  <c r="H80" i="8"/>
  <c r="S1199" i="8" l="1"/>
  <c r="S547" i="8"/>
  <c r="S551" i="8" s="1"/>
  <c r="R547" i="8"/>
  <c r="R1199" i="8"/>
  <c r="S864" i="8"/>
  <c r="S1168" i="8"/>
  <c r="AE14" i="3" l="1"/>
  <c r="AG111" i="3"/>
  <c r="AE109" i="3"/>
  <c r="S1876" i="8"/>
  <c r="S1875" i="8"/>
  <c r="S1873" i="8"/>
  <c r="S1872" i="8"/>
  <c r="S1869" i="8"/>
  <c r="S1866" i="8"/>
  <c r="S1927" i="8"/>
  <c r="S1926" i="8"/>
  <c r="S1924" i="8"/>
  <c r="S1923" i="8"/>
  <c r="S1917" i="8"/>
  <c r="S489" i="8"/>
  <c r="P489" i="8"/>
  <c r="O489" i="8"/>
  <c r="L489" i="8"/>
  <c r="K489" i="8"/>
  <c r="I489" i="8"/>
  <c r="H489" i="8"/>
  <c r="M488" i="8"/>
  <c r="M495" i="8" s="1"/>
  <c r="M1347" i="8" s="1"/>
  <c r="L488" i="8"/>
  <c r="K488" i="8"/>
  <c r="K495" i="8" s="1"/>
  <c r="I488" i="8"/>
  <c r="I495" i="8" s="1"/>
  <c r="H488" i="8"/>
  <c r="H495" i="8" s="1"/>
  <c r="Q482" i="8"/>
  <c r="Q488" i="8" s="1"/>
  <c r="Q495" i="8" s="1"/>
  <c r="P482" i="8"/>
  <c r="O482" i="8"/>
  <c r="O485" i="8" s="1"/>
  <c r="N482" i="8"/>
  <c r="N488" i="8" s="1"/>
  <c r="N495" i="8" s="1"/>
  <c r="M1457" i="8"/>
  <c r="K1457" i="8"/>
  <c r="J1457" i="8"/>
  <c r="I1457" i="8"/>
  <c r="H1457" i="8"/>
  <c r="N1439" i="8"/>
  <c r="N1457" i="8" s="1"/>
  <c r="P1376" i="8"/>
  <c r="AE136" i="3" l="1"/>
  <c r="AE137" i="3" s="1"/>
  <c r="AG14" i="3"/>
  <c r="AN11" i="3"/>
  <c r="AN111" i="3"/>
  <c r="L495" i="8"/>
  <c r="S482" i="8"/>
  <c r="S488" i="8" s="1"/>
  <c r="S495" i="8" s="1"/>
  <c r="O488" i="8"/>
  <c r="O495" i="8" s="1"/>
  <c r="P488" i="8"/>
  <c r="P495" i="8" s="1"/>
  <c r="R482" i="8"/>
  <c r="R488" i="8" s="1"/>
  <c r="R495" i="8" s="1"/>
  <c r="M1764" i="8"/>
  <c r="K1704" i="8"/>
  <c r="K1745" i="8" s="1"/>
  <c r="K1764" i="8" s="1"/>
  <c r="I1704" i="8"/>
  <c r="I1745" i="8" s="1"/>
  <c r="I1764" i="8" s="1"/>
  <c r="H1704" i="8"/>
  <c r="H1745" i="8" s="1"/>
  <c r="P1686" i="8"/>
  <c r="O1745" i="8"/>
  <c r="O1764" i="8" s="1"/>
  <c r="N59" i="3"/>
  <c r="M59" i="3"/>
  <c r="M58" i="3" s="1"/>
  <c r="O60" i="3"/>
  <c r="S1686" i="8" l="1"/>
  <c r="S1704" i="8" s="1"/>
  <c r="S1745" i="8" s="1"/>
  <c r="S1764" i="8" s="1"/>
  <c r="R1686" i="8"/>
  <c r="L1749" i="8"/>
  <c r="L1768" i="8" s="1"/>
  <c r="N1745" i="8"/>
  <c r="N1764" i="8" s="1"/>
  <c r="H1764" i="8"/>
  <c r="P1745" i="8"/>
  <c r="L1764" i="8"/>
  <c r="M1749" i="8"/>
  <c r="P1704" i="8"/>
  <c r="R1764" i="8"/>
  <c r="O59" i="3"/>
  <c r="M14" i="3"/>
  <c r="M136" i="3"/>
  <c r="M137" i="3" s="1"/>
  <c r="N58" i="3"/>
  <c r="Q1704" i="8"/>
  <c r="AB1779" i="8"/>
  <c r="AB1776" i="8"/>
  <c r="AB1775" i="8"/>
  <c r="AB1650" i="8"/>
  <c r="AB1649" i="8"/>
  <c r="AB1648" i="8"/>
  <c r="AB1647" i="8"/>
  <c r="AB1646" i="8"/>
  <c r="AB1645" i="8"/>
  <c r="AB1644" i="8"/>
  <c r="AB1643" i="8"/>
  <c r="AB1642" i="8"/>
  <c r="AB1641" i="8"/>
  <c r="AB1640" i="8"/>
  <c r="AB1639" i="8"/>
  <c r="AB1638" i="8"/>
  <c r="AB1637" i="8"/>
  <c r="AB1636" i="8"/>
  <c r="AB1635" i="8"/>
  <c r="AB1634" i="8"/>
  <c r="AB1633" i="8"/>
  <c r="AB1632" i="8"/>
  <c r="AB1631" i="8"/>
  <c r="AB1630" i="8"/>
  <c r="AB1629" i="8"/>
  <c r="AB1628" i="8"/>
  <c r="AB1626" i="8"/>
  <c r="AB1625" i="8"/>
  <c r="AB1624" i="8"/>
  <c r="AB1623" i="8"/>
  <c r="AB1622" i="8"/>
  <c r="AB1621" i="8"/>
  <c r="AB1620" i="8"/>
  <c r="AB1619" i="8"/>
  <c r="AB1618" i="8"/>
  <c r="AB1617" i="8"/>
  <c r="AB1616" i="8"/>
  <c r="AB1615" i="8"/>
  <c r="AB1614" i="8"/>
  <c r="AB1478" i="8"/>
  <c r="AB1477" i="8"/>
  <c r="AB1476" i="8"/>
  <c r="AB1475" i="8"/>
  <c r="AB1474" i="8"/>
  <c r="AB1413" i="8"/>
  <c r="AB1412" i="8"/>
  <c r="AB1411" i="8"/>
  <c r="AB1410" i="8"/>
  <c r="AB1409" i="8"/>
  <c r="AB1408" i="8"/>
  <c r="AB1407" i="8"/>
  <c r="AB1406" i="8"/>
  <c r="AB1405" i="8"/>
  <c r="AB1404" i="8"/>
  <c r="AB1403" i="8"/>
  <c r="AB1402" i="8"/>
  <c r="AB1401" i="8"/>
  <c r="AB1400" i="8"/>
  <c r="AB1399" i="8"/>
  <c r="AB1398" i="8"/>
  <c r="AB1397" i="8"/>
  <c r="AB1396" i="8"/>
  <c r="AB1395" i="8"/>
  <c r="AB1394" i="8"/>
  <c r="AB1393" i="8"/>
  <c r="AB1392" i="8"/>
  <c r="AB1391" i="8"/>
  <c r="AB1390" i="8"/>
  <c r="AB1389" i="8"/>
  <c r="AB1388" i="8"/>
  <c r="AB1387" i="8"/>
  <c r="AB1386" i="8"/>
  <c r="AB1385" i="8"/>
  <c r="AB1384" i="8"/>
  <c r="AB1383" i="8"/>
  <c r="AB1382" i="8"/>
  <c r="AB1381" i="8"/>
  <c r="AB1380" i="8"/>
  <c r="AB1379" i="8"/>
  <c r="AB1378" i="8"/>
  <c r="AB1377" i="8"/>
  <c r="AB1376" i="8"/>
  <c r="AB1374" i="8"/>
  <c r="AB1373" i="8"/>
  <c r="AB1371" i="8"/>
  <c r="AB1370" i="8"/>
  <c r="AB1369" i="8"/>
  <c r="AB1368" i="8"/>
  <c r="AB1367" i="8"/>
  <c r="AB1366" i="8"/>
  <c r="AB1365" i="8"/>
  <c r="AB1364" i="8"/>
  <c r="AB1290" i="8"/>
  <c r="AB1221" i="8"/>
  <c r="AB1209" i="8"/>
  <c r="AB1111" i="8"/>
  <c r="AB1075" i="8"/>
  <c r="AB1050" i="8"/>
  <c r="AB1025" i="8"/>
  <c r="AB959" i="8"/>
  <c r="Z984" i="8"/>
  <c r="AB984" i="8" s="1"/>
  <c r="Z983" i="8"/>
  <c r="AB983" i="8" s="1"/>
  <c r="AB982" i="8"/>
  <c r="AB981" i="8"/>
  <c r="AB980" i="8"/>
  <c r="AB948" i="8"/>
  <c r="AB839" i="8"/>
  <c r="Z776" i="8"/>
  <c r="AB776" i="8" s="1"/>
  <c r="AB775" i="8"/>
  <c r="AB764" i="8"/>
  <c r="AB713" i="8"/>
  <c r="AB712" i="8"/>
  <c r="AB711" i="8"/>
  <c r="AB710" i="8"/>
  <c r="AB709" i="8"/>
  <c r="AB708" i="8"/>
  <c r="AB707" i="8"/>
  <c r="AB706" i="8"/>
  <c r="AB705" i="8"/>
  <c r="AB704" i="8"/>
  <c r="AB703" i="8"/>
  <c r="AB702" i="8"/>
  <c r="AB701" i="8"/>
  <c r="AB700" i="8"/>
  <c r="AB699" i="8"/>
  <c r="AB698" i="8"/>
  <c r="AB697" i="8"/>
  <c r="AB696" i="8"/>
  <c r="AB695" i="8"/>
  <c r="AB694" i="8"/>
  <c r="AB693" i="8"/>
  <c r="AB692" i="8"/>
  <c r="AB691" i="8"/>
  <c r="AB690" i="8"/>
  <c r="AB689" i="8"/>
  <c r="AB688" i="8"/>
  <c r="AB687" i="8"/>
  <c r="AB686" i="8"/>
  <c r="AB685" i="8"/>
  <c r="AB684" i="8"/>
  <c r="AB683" i="8"/>
  <c r="AB682" i="8"/>
  <c r="AB681" i="8"/>
  <c r="AB680" i="8"/>
  <c r="AB679" i="8"/>
  <c r="AB678" i="8"/>
  <c r="AB677" i="8"/>
  <c r="AB676" i="8"/>
  <c r="AB675" i="8"/>
  <c r="AB674" i="8"/>
  <c r="AB610" i="8"/>
  <c r="AB609" i="8"/>
  <c r="AB608" i="8"/>
  <c r="AB607" i="8"/>
  <c r="AB606" i="8"/>
  <c r="AB605" i="8"/>
  <c r="AB604" i="8"/>
  <c r="AB603" i="8"/>
  <c r="AB602" i="8"/>
  <c r="AB601" i="8"/>
  <c r="AB600" i="8"/>
  <c r="AB599" i="8"/>
  <c r="AB598" i="8"/>
  <c r="AB597" i="8"/>
  <c r="AB596" i="8"/>
  <c r="AB595" i="8"/>
  <c r="AB594" i="8"/>
  <c r="AB593" i="8"/>
  <c r="AB592" i="8"/>
  <c r="AB591" i="8"/>
  <c r="AB590" i="8"/>
  <c r="AB587" i="8"/>
  <c r="AB586" i="8"/>
  <c r="AB585" i="8"/>
  <c r="AB584" i="8"/>
  <c r="AB583" i="8"/>
  <c r="AB582" i="8"/>
  <c r="AB581" i="8"/>
  <c r="AB580" i="8"/>
  <c r="AB579" i="8"/>
  <c r="AB578" i="8"/>
  <c r="AB577" i="8"/>
  <c r="AB576" i="8"/>
  <c r="AB575" i="8"/>
  <c r="AB574" i="8"/>
  <c r="AB573" i="8"/>
  <c r="AB572" i="8"/>
  <c r="AB571" i="8"/>
  <c r="AB570" i="8"/>
  <c r="AB565" i="8"/>
  <c r="AB563" i="8"/>
  <c r="AB562" i="8"/>
  <c r="AB561" i="8"/>
  <c r="AB560" i="8"/>
  <c r="AB559" i="8"/>
  <c r="AB558" i="8"/>
  <c r="AB557" i="8"/>
  <c r="AB556" i="8"/>
  <c r="AB479" i="8"/>
  <c r="AB467" i="8"/>
  <c r="AB444" i="8"/>
  <c r="AB383" i="8"/>
  <c r="AB381" i="8"/>
  <c r="AB379" i="8"/>
  <c r="Z308" i="8"/>
  <c r="AB308" i="8" s="1"/>
  <c r="Z246" i="8"/>
  <c r="AB246" i="8" s="1"/>
  <c r="Z245" i="8"/>
  <c r="AB244" i="8"/>
  <c r="AB243" i="8"/>
  <c r="AB242" i="8"/>
  <c r="AB241" i="8"/>
  <c r="AB240" i="8"/>
  <c r="AB239" i="8"/>
  <c r="AB238" i="8"/>
  <c r="AB237" i="8"/>
  <c r="AB236" i="8"/>
  <c r="AB235" i="8"/>
  <c r="AB234" i="8"/>
  <c r="AB233" i="8"/>
  <c r="AB232" i="8"/>
  <c r="AB231" i="8"/>
  <c r="AB230" i="8"/>
  <c r="AB229" i="8"/>
  <c r="AB228" i="8"/>
  <c r="AB227" i="8"/>
  <c r="AB226" i="8"/>
  <c r="AB225" i="8"/>
  <c r="AB224" i="8"/>
  <c r="AB223" i="8"/>
  <c r="AB222" i="8"/>
  <c r="AB221" i="8"/>
  <c r="AB220" i="8"/>
  <c r="AB219" i="8"/>
  <c r="AB218" i="8"/>
  <c r="AB217" i="8"/>
  <c r="AB216" i="8"/>
  <c r="AB215" i="8"/>
  <c r="AB214" i="8"/>
  <c r="AB213" i="8"/>
  <c r="AB212" i="8"/>
  <c r="AB211" i="8"/>
  <c r="AB54" i="8"/>
  <c r="AB52" i="8"/>
  <c r="AB51" i="8"/>
  <c r="AB50" i="8"/>
  <c r="AB49" i="8"/>
  <c r="AB48" i="8"/>
  <c r="AB47" i="8"/>
  <c r="AB46" i="8"/>
  <c r="AB45" i="8"/>
  <c r="AB44" i="8"/>
  <c r="AB43" i="8"/>
  <c r="AB42" i="8"/>
  <c r="AB41" i="8"/>
  <c r="AB40" i="8"/>
  <c r="AB39" i="8"/>
  <c r="AB38" i="8"/>
  <c r="AB37" i="8"/>
  <c r="AB36" i="8"/>
  <c r="AB35" i="8"/>
  <c r="AB34" i="8"/>
  <c r="AB33" i="8"/>
  <c r="AB30" i="8"/>
  <c r="AB29" i="8"/>
  <c r="AB28" i="8"/>
  <c r="AB27" i="8"/>
  <c r="AB26" i="8"/>
  <c r="AB24" i="8"/>
  <c r="AB23" i="8"/>
  <c r="AB22" i="8"/>
  <c r="AB1778" i="8"/>
  <c r="AB245" i="8" l="1"/>
  <c r="P1764" i="8"/>
  <c r="Q1745" i="8"/>
  <c r="Q1764" i="8" s="1"/>
  <c r="N1749" i="8"/>
  <c r="N1768" i="8" s="1"/>
  <c r="M1768" i="8"/>
  <c r="O58" i="3"/>
  <c r="N14" i="3"/>
  <c r="O14" i="3" s="1"/>
  <c r="N136" i="3"/>
  <c r="AB1375" i="8"/>
  <c r="Q776" i="8"/>
  <c r="P776" i="8"/>
  <c r="O776" i="8"/>
  <c r="K776" i="8"/>
  <c r="J776" i="8"/>
  <c r="K775" i="8"/>
  <c r="O775" i="8"/>
  <c r="P775" i="8"/>
  <c r="Q775" i="8"/>
  <c r="Z774" i="8" l="1"/>
  <c r="X1931" i="8"/>
  <c r="N137" i="3"/>
  <c r="O137" i="3" s="1"/>
  <c r="O136" i="3"/>
  <c r="S776" i="8"/>
  <c r="E199" i="7"/>
  <c r="K199" i="7" s="1"/>
  <c r="S775" i="8"/>
  <c r="R776" i="8"/>
  <c r="AB774" i="8" l="1"/>
  <c r="Z1932" i="8"/>
  <c r="V246" i="8"/>
  <c r="W246" i="8" s="1"/>
  <c r="V245" i="8"/>
  <c r="W245" i="8" s="1"/>
  <c r="V24" i="8"/>
  <c r="W24" i="8" s="1"/>
  <c r="V23" i="8"/>
  <c r="W23" i="8" s="1"/>
  <c r="V22" i="8"/>
  <c r="W22" i="8" s="1"/>
  <c r="K1346" i="8" l="1"/>
  <c r="K1867" i="8" s="1"/>
  <c r="K1918" i="8" s="1"/>
  <c r="I1346" i="8"/>
  <c r="H1346" i="8"/>
  <c r="H1867" i="8" s="1"/>
  <c r="H1918" i="8" s="1"/>
  <c r="E332" i="7"/>
  <c r="I1867" i="8" l="1"/>
  <c r="Q1346" i="8"/>
  <c r="R1346" i="8" s="1"/>
  <c r="D10" i="5"/>
  <c r="Z11" i="3"/>
  <c r="Y11" i="3"/>
  <c r="AA11" i="3" l="1"/>
  <c r="I1918" i="8"/>
  <c r="Q1918" i="8" s="1"/>
  <c r="R1918" i="8" s="1"/>
  <c r="Q1867" i="8"/>
  <c r="J332" i="7"/>
  <c r="F332" i="7"/>
  <c r="P1782" i="8"/>
  <c r="P1786" i="8" s="1"/>
  <c r="P1791" i="8" s="1"/>
  <c r="P1796" i="8" s="1"/>
  <c r="M1782" i="8"/>
  <c r="Q1775" i="8"/>
  <c r="Q1782" i="8" l="1"/>
  <c r="Q1786" i="8" s="1"/>
  <c r="Q1791" i="8" s="1"/>
  <c r="Q1796" i="8" s="1"/>
  <c r="M1786" i="8"/>
  <c r="M1791" i="8" s="1"/>
  <c r="M1796" i="8" s="1"/>
  <c r="M1783" i="8"/>
  <c r="O1783" i="8" s="1"/>
  <c r="O1787" i="8" s="1"/>
  <c r="O1792" i="8" s="1"/>
  <c r="O1797" i="8" s="1"/>
  <c r="H332" i="7"/>
  <c r="N1782" i="8"/>
  <c r="N1786" i="8" s="1"/>
  <c r="N1791" i="8" s="1"/>
  <c r="N1796" i="8" s="1"/>
  <c r="P1200" i="8"/>
  <c r="O1782" i="8"/>
  <c r="O1786" i="8" s="1"/>
  <c r="O1791" i="8" s="1"/>
  <c r="O1796" i="8" s="1"/>
  <c r="R1782" i="8" l="1"/>
  <c r="R1786" i="8" s="1"/>
  <c r="R1791" i="8" s="1"/>
  <c r="R1796" i="8" s="1"/>
  <c r="Q1783" i="8"/>
  <c r="M1787" i="8"/>
  <c r="M1792" i="8" s="1"/>
  <c r="M1797" i="8" s="1"/>
  <c r="N1200" i="8"/>
  <c r="S1200" i="8"/>
  <c r="R1200" i="8"/>
  <c r="O1200" i="8"/>
  <c r="I332" i="7"/>
  <c r="K332" i="7"/>
  <c r="L332" i="7" s="1"/>
  <c r="N1346" i="8"/>
  <c r="S1782" i="8"/>
  <c r="S1786" i="8" s="1"/>
  <c r="S1791" i="8" s="1"/>
  <c r="S1796" i="8" s="1"/>
  <c r="O1439" i="8"/>
  <c r="M1443" i="8"/>
  <c r="Q1373" i="8"/>
  <c r="M1585" i="8"/>
  <c r="M1604" i="8" s="1"/>
  <c r="N1585" i="8"/>
  <c r="N1604" i="8" s="1"/>
  <c r="P1439" i="8"/>
  <c r="P1457" i="8" s="1"/>
  <c r="P1585" i="8" s="1"/>
  <c r="P1604" i="8" s="1"/>
  <c r="O1346" i="8" l="1"/>
  <c r="O1867" i="8" s="1"/>
  <c r="O1918" i="8" s="1"/>
  <c r="Q1787" i="8"/>
  <c r="Q1792" i="8" s="1"/>
  <c r="Q1797" i="8" s="1"/>
  <c r="S1783" i="8"/>
  <c r="S1787" i="8" s="1"/>
  <c r="S1792" i="8" s="1"/>
  <c r="S1797" i="8" s="1"/>
  <c r="M1461" i="8"/>
  <c r="M1576" i="8"/>
  <c r="M1595" i="8" s="1"/>
  <c r="M1865" i="8" s="1"/>
  <c r="O1448" i="8"/>
  <c r="O1576" i="8" s="1"/>
  <c r="O1457" i="8"/>
  <c r="O1585" i="8" s="1"/>
  <c r="O1604" i="8" s="1"/>
  <c r="Q1865" i="8" l="1"/>
  <c r="M1916" i="8"/>
  <c r="Q1916" i="8" s="1"/>
  <c r="S1346" i="8"/>
  <c r="O1865" i="8"/>
  <c r="S1867" i="8"/>
  <c r="S1918" i="8"/>
  <c r="Q1457" i="8"/>
  <c r="Q1585" i="8" s="1"/>
  <c r="Q1604" i="8" s="1"/>
  <c r="R1439" i="8"/>
  <c r="R1457" i="8" s="1"/>
  <c r="R1585" i="8" s="1"/>
  <c r="R1604" i="8" s="1"/>
  <c r="S1439" i="8"/>
  <c r="S1457" i="8" s="1"/>
  <c r="Q379" i="8" l="1"/>
  <c r="D331" i="7"/>
  <c r="F331" i="7" l="1"/>
  <c r="H1347" i="8"/>
  <c r="I1347" i="8"/>
  <c r="Q1347" i="8" s="1"/>
  <c r="I986" i="8"/>
  <c r="Q982" i="8"/>
  <c r="P982" i="8"/>
  <c r="K982" i="8"/>
  <c r="P1349" i="8" l="1"/>
  <c r="G331" i="7"/>
  <c r="J331" i="7" s="1"/>
  <c r="K331" i="7"/>
  <c r="K1347" i="8"/>
  <c r="S982" i="8"/>
  <c r="R1349" i="8" l="1"/>
  <c r="P1870" i="8"/>
  <c r="S1349" i="8"/>
  <c r="I331" i="7"/>
  <c r="L331" i="7"/>
  <c r="O1199" i="8"/>
  <c r="O1204" i="8" s="1"/>
  <c r="N1199" i="8"/>
  <c r="N1347" i="8" s="1"/>
  <c r="AB754" i="8"/>
  <c r="P1921" i="8" l="1"/>
  <c r="R1921" i="8" s="1"/>
  <c r="R1870" i="8"/>
  <c r="S1870" i="8"/>
  <c r="R1867" i="8"/>
  <c r="AF109" i="3"/>
  <c r="AM109" i="3" l="1"/>
  <c r="AA119" i="3"/>
  <c r="AA118" i="3" s="1"/>
  <c r="Z119" i="3"/>
  <c r="Z118" i="3" s="1"/>
  <c r="X119" i="3"/>
  <c r="W119" i="3"/>
  <c r="W118" i="3" s="1"/>
  <c r="V119" i="3"/>
  <c r="V118" i="3" s="1"/>
  <c r="K119" i="3"/>
  <c r="K118" i="3" s="1"/>
  <c r="J119" i="3"/>
  <c r="J118" i="3" s="1"/>
  <c r="H119" i="3"/>
  <c r="H118" i="3" s="1"/>
  <c r="G119" i="3"/>
  <c r="G118" i="3" s="1"/>
  <c r="E119" i="3"/>
  <c r="E118" i="3" s="1"/>
  <c r="X118" i="3"/>
  <c r="D119" i="3"/>
  <c r="D118" i="3" s="1"/>
  <c r="AM119" i="3" l="1"/>
  <c r="AG137" i="3"/>
  <c r="AG136" i="3"/>
  <c r="AB878" i="8"/>
  <c r="AB1257" i="8"/>
  <c r="AB589" i="8"/>
  <c r="AM118" i="3" l="1"/>
  <c r="L1877" i="8"/>
  <c r="K1877" i="8"/>
  <c r="K1928" i="8" s="1"/>
  <c r="I1877" i="8"/>
  <c r="H1877" i="8"/>
  <c r="H1928" i="8" s="1"/>
  <c r="P1689" i="8"/>
  <c r="Q1615" i="8"/>
  <c r="Q1614" i="8"/>
  <c r="O1615" i="8"/>
  <c r="I1928" i="8" l="1"/>
  <c r="Q1928" i="8" s="1"/>
  <c r="Q1877" i="8"/>
  <c r="L1928" i="8"/>
  <c r="N1877" i="8"/>
  <c r="P1707" i="8"/>
  <c r="P1767" i="8" s="1"/>
  <c r="P1877" i="8" s="1"/>
  <c r="S1689" i="8"/>
  <c r="R1689" i="8"/>
  <c r="R1707" i="8" s="1"/>
  <c r="H228" i="7"/>
  <c r="O1689" i="8"/>
  <c r="H86" i="3"/>
  <c r="G86" i="3"/>
  <c r="I86" i="3" l="1"/>
  <c r="R1748" i="8"/>
  <c r="R1767" i="8" s="1"/>
  <c r="R1729" i="8"/>
  <c r="R1877" i="8"/>
  <c r="Q1707" i="8"/>
  <c r="Q1729" i="8" s="1"/>
  <c r="O1707" i="8"/>
  <c r="O1729" i="8" s="1"/>
  <c r="P1928" i="8"/>
  <c r="R1928" i="8" s="1"/>
  <c r="S1707" i="8"/>
  <c r="S1748" i="8" s="1"/>
  <c r="S1767" i="8" s="1"/>
  <c r="J36" i="16"/>
  <c r="J27" i="16"/>
  <c r="J29" i="16" s="1"/>
  <c r="Q1748" i="8" l="1"/>
  <c r="Q1767" i="8" s="1"/>
  <c r="S1928" i="8"/>
  <c r="S1877" i="8"/>
  <c r="O1748" i="8"/>
  <c r="O1767" i="8" s="1"/>
  <c r="O1877" i="8" s="1"/>
  <c r="O1928" i="8" s="1"/>
  <c r="J38" i="16"/>
  <c r="AM116" i="3" l="1"/>
  <c r="Q1785" i="8"/>
  <c r="Q1790" i="8" s="1"/>
  <c r="Q1795" i="8" s="1"/>
  <c r="E116" i="3"/>
  <c r="E115" i="3" s="1"/>
  <c r="D116" i="3"/>
  <c r="F96" i="3"/>
  <c r="F95" i="3"/>
  <c r="F94" i="3"/>
  <c r="F93" i="3"/>
  <c r="F92" i="3"/>
  <c r="F90" i="3"/>
  <c r="F82" i="3"/>
  <c r="F81" i="3"/>
  <c r="F80" i="3"/>
  <c r="F78" i="3"/>
  <c r="F77" i="3"/>
  <c r="F75" i="3"/>
  <c r="F53" i="3"/>
  <c r="F52" i="3"/>
  <c r="F51" i="3"/>
  <c r="F50" i="3"/>
  <c r="F49" i="3"/>
  <c r="F46" i="3"/>
  <c r="D115" i="3" l="1"/>
  <c r="F115" i="3" s="1"/>
  <c r="F116" i="3"/>
  <c r="AM115" i="3"/>
  <c r="AN115" i="3" s="1"/>
  <c r="AN116" i="3"/>
  <c r="N1202" i="8"/>
  <c r="F29" i="3"/>
  <c r="F106" i="3" l="1"/>
  <c r="F105" i="3"/>
  <c r="F104" i="3"/>
  <c r="F103" i="3"/>
  <c r="F102" i="3"/>
  <c r="E32" i="3"/>
  <c r="Q1779" i="8"/>
  <c r="P1779" i="8"/>
  <c r="K1779" i="8"/>
  <c r="O1614" i="8"/>
  <c r="J1649" i="8"/>
  <c r="J1648" i="8"/>
  <c r="J1646" i="8"/>
  <c r="J1645" i="8"/>
  <c r="J1644" i="8"/>
  <c r="J1643" i="8"/>
  <c r="J1642" i="8"/>
  <c r="J1641" i="8"/>
  <c r="J1640" i="8"/>
  <c r="J1639" i="8"/>
  <c r="J1638" i="8"/>
  <c r="J1637" i="8"/>
  <c r="J1636" i="8"/>
  <c r="J1635" i="8"/>
  <c r="J1634" i="8"/>
  <c r="J1633" i="8"/>
  <c r="J1632" i="8"/>
  <c r="J1631" i="8"/>
  <c r="J1630" i="8"/>
  <c r="J1629" i="8"/>
  <c r="J1628" i="8"/>
  <c r="J1626" i="8"/>
  <c r="J1625" i="8"/>
  <c r="J1624" i="8"/>
  <c r="J1623" i="8"/>
  <c r="J1622" i="8"/>
  <c r="J1621" i="8"/>
  <c r="J1620" i="8"/>
  <c r="J1619" i="8"/>
  <c r="J1618" i="8"/>
  <c r="J1617" i="8"/>
  <c r="R1779" i="8" l="1"/>
  <c r="P1781" i="8"/>
  <c r="S1781" i="8" s="1"/>
  <c r="S1779" i="8"/>
  <c r="Q984" i="8"/>
  <c r="P984" i="8"/>
  <c r="M986" i="8"/>
  <c r="L986" i="8"/>
  <c r="K984" i="8"/>
  <c r="H986" i="8"/>
  <c r="J556" i="8"/>
  <c r="K556" i="8"/>
  <c r="O617" i="8"/>
  <c r="I635" i="8"/>
  <c r="O498" i="8"/>
  <c r="O497" i="8"/>
  <c r="M647" i="8" l="1"/>
  <c r="Q629" i="8"/>
  <c r="Q647" i="8" s="1"/>
  <c r="S1785" i="8"/>
  <c r="S1790" i="8" s="1"/>
  <c r="S1795" i="8" s="1"/>
  <c r="P1785" i="8"/>
  <c r="P1790" i="8" s="1"/>
  <c r="P1795" i="8" s="1"/>
  <c r="S984" i="8"/>
  <c r="H415" i="8"/>
  <c r="M397" i="8"/>
  <c r="I403" i="8"/>
  <c r="I419" i="8" s="1"/>
  <c r="H401" i="8"/>
  <c r="Q383" i="8"/>
  <c r="Q381" i="8"/>
  <c r="P383" i="8"/>
  <c r="P381" i="8"/>
  <c r="P379" i="8"/>
  <c r="J379" i="8"/>
  <c r="K379" i="8"/>
  <c r="M385" i="8"/>
  <c r="O379" i="8"/>
  <c r="L397" i="8"/>
  <c r="K383" i="8"/>
  <c r="I313" i="8"/>
  <c r="I314" i="8" s="1"/>
  <c r="E589" i="7" s="1"/>
  <c r="I310" i="8"/>
  <c r="I311" i="8" s="1"/>
  <c r="K26" i="8"/>
  <c r="K29" i="8"/>
  <c r="O677" i="8"/>
  <c r="K677" i="8"/>
  <c r="J677" i="8"/>
  <c r="J31" i="8"/>
  <c r="Q651" i="8" l="1"/>
  <c r="L415" i="8"/>
  <c r="M415" i="8"/>
  <c r="Q397" i="8"/>
  <c r="M401" i="8"/>
  <c r="Q385" i="8"/>
  <c r="I401" i="8"/>
  <c r="J401" i="8" s="1"/>
  <c r="N397" i="8"/>
  <c r="N415" i="8" s="1"/>
  <c r="R379" i="8"/>
  <c r="R383" i="8"/>
  <c r="S383" i="8"/>
  <c r="S379" i="8"/>
  <c r="J403" i="8"/>
  <c r="H403" i="8"/>
  <c r="H419" i="8" s="1"/>
  <c r="O397" i="8"/>
  <c r="O415" i="8" s="1"/>
  <c r="P397" i="8"/>
  <c r="J121" i="8" l="1"/>
  <c r="K121" i="8"/>
  <c r="Q401" i="8"/>
  <c r="L499" i="8"/>
  <c r="M419" i="8"/>
  <c r="Q419" i="8" s="1"/>
  <c r="M499" i="8"/>
  <c r="M1351" i="8" s="1"/>
  <c r="J419" i="8"/>
  <c r="Q415" i="8"/>
  <c r="P415" i="8"/>
  <c r="R397" i="8"/>
  <c r="S397" i="8"/>
  <c r="AB564" i="8"/>
  <c r="L1351" i="8" l="1"/>
  <c r="Q1351" i="8"/>
  <c r="M1874" i="8"/>
  <c r="K122" i="8"/>
  <c r="K124" i="8"/>
  <c r="N499" i="8"/>
  <c r="S415" i="8"/>
  <c r="P199" i="8"/>
  <c r="R199" i="8" s="1"/>
  <c r="P198" i="8"/>
  <c r="R198" i="8" s="1"/>
  <c r="P197" i="8"/>
  <c r="R197" i="8" s="1"/>
  <c r="P196" i="8"/>
  <c r="R196" i="8" s="1"/>
  <c r="P195" i="8"/>
  <c r="R195" i="8" s="1"/>
  <c r="P194" i="8"/>
  <c r="R194" i="8" s="1"/>
  <c r="P193" i="8"/>
  <c r="R193" i="8" s="1"/>
  <c r="P192" i="8"/>
  <c r="R192" i="8" s="1"/>
  <c r="P191" i="8"/>
  <c r="R191" i="8" s="1"/>
  <c r="P190" i="8"/>
  <c r="R190" i="8" s="1"/>
  <c r="P189" i="8"/>
  <c r="L200" i="8"/>
  <c r="S200" i="8" s="1"/>
  <c r="P184" i="8"/>
  <c r="L158" i="8"/>
  <c r="M159" i="8"/>
  <c r="I159" i="8"/>
  <c r="O158" i="8"/>
  <c r="N158" i="8"/>
  <c r="M158" i="8"/>
  <c r="M162" i="8" s="1"/>
  <c r="H158" i="8"/>
  <c r="O157" i="8"/>
  <c r="N157" i="8"/>
  <c r="M157" i="8"/>
  <c r="L157" i="8"/>
  <c r="K157" i="8"/>
  <c r="I157" i="8"/>
  <c r="M155" i="8"/>
  <c r="G96" i="6" s="1"/>
  <c r="K155" i="8"/>
  <c r="I155" i="8"/>
  <c r="D96" i="6" s="1"/>
  <c r="M153" i="8"/>
  <c r="L153" i="8"/>
  <c r="I153" i="8"/>
  <c r="H153" i="8"/>
  <c r="H157" i="8" s="1"/>
  <c r="P151" i="8"/>
  <c r="Q150" i="8"/>
  <c r="P150" i="8"/>
  <c r="O150" i="8"/>
  <c r="N150" i="8"/>
  <c r="K150" i="8"/>
  <c r="P149" i="8"/>
  <c r="O149" i="8"/>
  <c r="N149" i="8"/>
  <c r="K149" i="8"/>
  <c r="K153" i="8" s="1"/>
  <c r="S169" i="8"/>
  <c r="S170" i="8"/>
  <c r="S171" i="8"/>
  <c r="S172" i="8"/>
  <c r="S173" i="8"/>
  <c r="S174" i="8"/>
  <c r="S175" i="8"/>
  <c r="P1351" i="8" l="1"/>
  <c r="P1874" i="8" s="1"/>
  <c r="M1925" i="8"/>
  <c r="Q1925" i="8" s="1"/>
  <c r="Q1874" i="8"/>
  <c r="N1874" i="8"/>
  <c r="R189" i="8"/>
  <c r="S189" i="8"/>
  <c r="K125" i="8"/>
  <c r="P200" i="8"/>
  <c r="R200" i="8" s="1"/>
  <c r="Q159" i="8"/>
  <c r="L159" i="8"/>
  <c r="I164" i="8"/>
  <c r="M164" i="8"/>
  <c r="P158" i="8"/>
  <c r="H159" i="8"/>
  <c r="H162" i="8"/>
  <c r="J162" i="8" s="1"/>
  <c r="J164" i="8" s="1"/>
  <c r="P157" i="8"/>
  <c r="H155" i="8"/>
  <c r="O153" i="8"/>
  <c r="Q157" i="8"/>
  <c r="S158" i="8"/>
  <c r="S150" i="8"/>
  <c r="Q153" i="8"/>
  <c r="Q155" i="8"/>
  <c r="S149" i="8"/>
  <c r="R150" i="8"/>
  <c r="R164" i="8" s="1"/>
  <c r="N153" i="8"/>
  <c r="P153" i="8"/>
  <c r="AB566" i="8"/>
  <c r="R1351" i="8" l="1"/>
  <c r="P159" i="8"/>
  <c r="R157" i="8"/>
  <c r="P163" i="8"/>
  <c r="L164" i="8"/>
  <c r="H164" i="8"/>
  <c r="P162" i="8"/>
  <c r="S153" i="8"/>
  <c r="S157" i="8"/>
  <c r="R153" i="8"/>
  <c r="P164" i="8" l="1"/>
  <c r="AB1125" i="8"/>
  <c r="J1627" i="8" l="1"/>
  <c r="AB1627" i="8"/>
  <c r="AB434" i="8"/>
  <c r="AB423" i="8"/>
  <c r="H310" i="8" l="1"/>
  <c r="Q308" i="8"/>
  <c r="Q313" i="8" s="1"/>
  <c r="P308" i="8"/>
  <c r="K313" i="8"/>
  <c r="K314" i="8" s="1"/>
  <c r="J308" i="8"/>
  <c r="F89" i="3" l="1"/>
  <c r="D86" i="3"/>
  <c r="R308" i="8"/>
  <c r="J310" i="8"/>
  <c r="J311" i="8" s="1"/>
  <c r="Q314" i="8"/>
  <c r="S308" i="8"/>
  <c r="K310" i="8"/>
  <c r="K311" i="8" s="1"/>
  <c r="P310" i="8"/>
  <c r="P311" i="8" s="1"/>
  <c r="H311" i="8"/>
  <c r="H313" i="8" s="1"/>
  <c r="P313" i="8"/>
  <c r="P314" i="8" s="1"/>
  <c r="Q310" i="8"/>
  <c r="AB568" i="8"/>
  <c r="AB567" i="8"/>
  <c r="AB588" i="8"/>
  <c r="AB569" i="8"/>
  <c r="S313" i="8" l="1"/>
  <c r="S314" i="8" s="1"/>
  <c r="S310" i="8"/>
  <c r="S311" i="8" s="1"/>
  <c r="Q311" i="8"/>
  <c r="R310" i="8"/>
  <c r="R311" i="8" s="1"/>
  <c r="J313" i="8"/>
  <c r="J314" i="8" s="1"/>
  <c r="H314" i="8"/>
  <c r="D589" i="7" s="1"/>
  <c r="R313" i="8"/>
  <c r="R314" i="8" s="1"/>
  <c r="Y137" i="3" l="1"/>
  <c r="P1478" i="8"/>
  <c r="P1477" i="8"/>
  <c r="P1476" i="8"/>
  <c r="P1475" i="8"/>
  <c r="P1474" i="8"/>
  <c r="L1542" i="8"/>
  <c r="P1413" i="8"/>
  <c r="P1412" i="8"/>
  <c r="P1411" i="8"/>
  <c r="P1410" i="8"/>
  <c r="P1409" i="8"/>
  <c r="P1408" i="8"/>
  <c r="P1407" i="8"/>
  <c r="P1406" i="8"/>
  <c r="P1405" i="8"/>
  <c r="P1404" i="8"/>
  <c r="P1403" i="8"/>
  <c r="P1402" i="8"/>
  <c r="P1401" i="8"/>
  <c r="P1400" i="8"/>
  <c r="P1399" i="8"/>
  <c r="P1398" i="8"/>
  <c r="P1397" i="8"/>
  <c r="P1396" i="8"/>
  <c r="P1395" i="8"/>
  <c r="P1394" i="8"/>
  <c r="P1393" i="8"/>
  <c r="P1392" i="8"/>
  <c r="P1391" i="8"/>
  <c r="P1390" i="8"/>
  <c r="P1389" i="8"/>
  <c r="P1388" i="8"/>
  <c r="P1387" i="8"/>
  <c r="P1386" i="8"/>
  <c r="P1385" i="8"/>
  <c r="P1384" i="8"/>
  <c r="P1383" i="8"/>
  <c r="P1382" i="8"/>
  <c r="P1381" i="8"/>
  <c r="P1380" i="8"/>
  <c r="P1379" i="8"/>
  <c r="P1378" i="8"/>
  <c r="P1377" i="8"/>
  <c r="P1375" i="8"/>
  <c r="P1374" i="8"/>
  <c r="P1373" i="8"/>
  <c r="P1371" i="8"/>
  <c r="P1370" i="8"/>
  <c r="P1369" i="8"/>
  <c r="P1368" i="8"/>
  <c r="P1367" i="8"/>
  <c r="P1366" i="8"/>
  <c r="P1365" i="8"/>
  <c r="P1364" i="8"/>
  <c r="H1427" i="8"/>
  <c r="P498" i="8"/>
  <c r="P497" i="8"/>
  <c r="P677" i="8"/>
  <c r="R677" i="8" s="1"/>
  <c r="H647" i="8"/>
  <c r="L635" i="8"/>
  <c r="M1354" i="8" l="1"/>
  <c r="O1351" i="8"/>
  <c r="S1351" i="8"/>
  <c r="L1560" i="8"/>
  <c r="AA137" i="3"/>
  <c r="P1430" i="8"/>
  <c r="S1430" i="8" s="1"/>
  <c r="O1430" i="8"/>
  <c r="L647" i="8"/>
  <c r="O629" i="8"/>
  <c r="N629" i="8"/>
  <c r="F79" i="3"/>
  <c r="O828" i="8" l="1"/>
  <c r="P647" i="8"/>
  <c r="R1874" i="8"/>
  <c r="S629" i="8"/>
  <c r="O633" i="8"/>
  <c r="O647" i="8"/>
  <c r="R415" i="8"/>
  <c r="P591" i="7"/>
  <c r="S828" i="8" l="1"/>
  <c r="P651" i="8"/>
  <c r="P499" i="8" l="1"/>
  <c r="R499" i="8" s="1"/>
  <c r="O499" i="8"/>
  <c r="S617" i="8"/>
  <c r="S633" i="8" s="1"/>
  <c r="R617" i="8"/>
  <c r="H633" i="8"/>
  <c r="H635" i="8"/>
  <c r="J1753" i="8"/>
  <c r="S1753" i="8" s="1"/>
  <c r="N1753" i="8"/>
  <c r="R1753" i="8"/>
  <c r="J1754" i="8"/>
  <c r="S1754" i="8" s="1"/>
  <c r="N1754" i="8"/>
  <c r="R1754" i="8"/>
  <c r="H1755" i="8"/>
  <c r="L1755" i="8"/>
  <c r="P1755" i="8"/>
  <c r="N1756" i="8"/>
  <c r="R1756" i="8"/>
  <c r="S1756" i="8"/>
  <c r="N1757" i="8"/>
  <c r="R1757" i="8"/>
  <c r="S1759" i="8"/>
  <c r="S1761" i="8"/>
  <c r="S1762" i="8"/>
  <c r="S1763" i="8"/>
  <c r="S1765" i="8"/>
  <c r="S1766" i="8"/>
  <c r="H651" i="8" l="1"/>
  <c r="P635" i="8"/>
  <c r="R635" i="8" s="1"/>
  <c r="N1351" i="8"/>
  <c r="N1354" i="8"/>
  <c r="AB1008" i="8" l="1"/>
  <c r="O1874" i="8"/>
  <c r="S1874" i="8"/>
  <c r="AN90" i="3"/>
  <c r="J575" i="8"/>
  <c r="K575" i="8"/>
  <c r="O575" i="8"/>
  <c r="P575" i="8"/>
  <c r="Q575" i="8"/>
  <c r="J576" i="8"/>
  <c r="K576" i="8"/>
  <c r="O576" i="8"/>
  <c r="P576" i="8"/>
  <c r="Q576" i="8"/>
  <c r="J577" i="8"/>
  <c r="K577" i="8"/>
  <c r="O577" i="8"/>
  <c r="P577" i="8"/>
  <c r="Q577" i="8"/>
  <c r="P1925" i="8" l="1"/>
  <c r="R1925" i="8" s="1"/>
  <c r="O1925" i="8"/>
  <c r="S575" i="8"/>
  <c r="S576" i="8"/>
  <c r="R576" i="8"/>
  <c r="S577" i="8"/>
  <c r="R575" i="8"/>
  <c r="R577" i="8"/>
  <c r="S1925" i="8" l="1"/>
  <c r="H270" i="8" l="1"/>
  <c r="K784" i="8" l="1"/>
  <c r="I784" i="8"/>
  <c r="H784" i="8"/>
  <c r="S783" i="8"/>
  <c r="O783" i="8"/>
  <c r="L783" i="8"/>
  <c r="M779" i="8"/>
  <c r="M784" i="8" s="1"/>
  <c r="K774" i="8"/>
  <c r="M778" i="8"/>
  <c r="I781" i="8"/>
  <c r="H781" i="8"/>
  <c r="Q774" i="8"/>
  <c r="Q778" i="8" s="1"/>
  <c r="P774" i="8"/>
  <c r="O774" i="8"/>
  <c r="O780" i="8" s="1"/>
  <c r="O785" i="8" s="1"/>
  <c r="O786" i="8" s="1"/>
  <c r="J774" i="8"/>
  <c r="M766" i="8"/>
  <c r="M767" i="8" s="1"/>
  <c r="L766" i="8"/>
  <c r="L769" i="8" s="1"/>
  <c r="L770" i="8" s="1"/>
  <c r="I766" i="8"/>
  <c r="I767" i="8" s="1"/>
  <c r="H766" i="8"/>
  <c r="H769" i="8" s="1"/>
  <c r="Q764" i="8"/>
  <c r="P764" i="8"/>
  <c r="P766" i="8" s="1"/>
  <c r="O764" i="8"/>
  <c r="O766" i="8" s="1"/>
  <c r="K764" i="8"/>
  <c r="K766" i="8" s="1"/>
  <c r="M756" i="8"/>
  <c r="M757" i="8" s="1"/>
  <c r="L756" i="8"/>
  <c r="L759" i="8" s="1"/>
  <c r="L760" i="8" s="1"/>
  <c r="I756" i="8"/>
  <c r="I757" i="8" s="1"/>
  <c r="H756" i="8"/>
  <c r="H759" i="8" s="1"/>
  <c r="Q754" i="8"/>
  <c r="Q756" i="8" s="1"/>
  <c r="P754" i="8"/>
  <c r="P756" i="8" s="1"/>
  <c r="O754" i="8"/>
  <c r="O756" i="8" s="1"/>
  <c r="K754" i="8"/>
  <c r="K756" i="8" s="1"/>
  <c r="J754" i="8"/>
  <c r="J756" i="8" s="1"/>
  <c r="D506" i="7"/>
  <c r="E506" i="7"/>
  <c r="G506" i="7"/>
  <c r="H506" i="7"/>
  <c r="D507" i="7"/>
  <c r="E507" i="7"/>
  <c r="G507" i="7"/>
  <c r="H507" i="7"/>
  <c r="D508" i="7"/>
  <c r="E508" i="7"/>
  <c r="G508" i="7"/>
  <c r="H508" i="7"/>
  <c r="D509" i="7"/>
  <c r="E509" i="7"/>
  <c r="G509" i="7"/>
  <c r="H509" i="7"/>
  <c r="D510" i="7"/>
  <c r="E510" i="7"/>
  <c r="G510" i="7"/>
  <c r="H510" i="7"/>
  <c r="P832" i="8" l="1"/>
  <c r="L833" i="8"/>
  <c r="L784" i="8"/>
  <c r="P779" i="8"/>
  <c r="P784" i="8" s="1"/>
  <c r="F506" i="7"/>
  <c r="F507" i="7"/>
  <c r="F510" i="7"/>
  <c r="F509" i="7"/>
  <c r="F508" i="7"/>
  <c r="Q766" i="8"/>
  <c r="Q769" i="8" s="1"/>
  <c r="Q770" i="8" s="1"/>
  <c r="H770" i="8"/>
  <c r="H760" i="8"/>
  <c r="P783" i="8"/>
  <c r="P780" i="8"/>
  <c r="P785" i="8" s="1"/>
  <c r="P786" i="8" s="1"/>
  <c r="G590" i="7"/>
  <c r="M781" i="8"/>
  <c r="K507" i="7"/>
  <c r="L781" i="8"/>
  <c r="I783" i="8"/>
  <c r="M783" i="8"/>
  <c r="H783" i="8"/>
  <c r="K508" i="7"/>
  <c r="K506" i="7"/>
  <c r="O779" i="8"/>
  <c r="Q784" i="8"/>
  <c r="S774" i="8"/>
  <c r="S779" i="8" s="1"/>
  <c r="K778" i="8"/>
  <c r="R774" i="8"/>
  <c r="Q783" i="8"/>
  <c r="O769" i="8"/>
  <c r="O770" i="8" s="1"/>
  <c r="O767" i="8"/>
  <c r="K767" i="8"/>
  <c r="K769" i="8"/>
  <c r="K770" i="8" s="1"/>
  <c r="P767" i="8"/>
  <c r="P769" i="8"/>
  <c r="P770" i="8" s="1"/>
  <c r="S764" i="8"/>
  <c r="S766" i="8" s="1"/>
  <c r="H767" i="8"/>
  <c r="L767" i="8"/>
  <c r="I769" i="8"/>
  <c r="I770" i="8" s="1"/>
  <c r="M769" i="8"/>
  <c r="M770" i="8" s="1"/>
  <c r="J507" i="7"/>
  <c r="J508" i="7"/>
  <c r="J506" i="7"/>
  <c r="J509" i="7"/>
  <c r="J759" i="8"/>
  <c r="J760" i="8" s="1"/>
  <c r="J757" i="8"/>
  <c r="O759" i="8"/>
  <c r="O760" i="8" s="1"/>
  <c r="O757" i="8"/>
  <c r="Q759" i="8"/>
  <c r="Q760" i="8" s="1"/>
  <c r="Q757" i="8"/>
  <c r="K757" i="8"/>
  <c r="K759" i="8"/>
  <c r="K760" i="8" s="1"/>
  <c r="P757" i="8"/>
  <c r="P759" i="8"/>
  <c r="P760" i="8" s="1"/>
  <c r="S754" i="8"/>
  <c r="S756" i="8" s="1"/>
  <c r="H757" i="8"/>
  <c r="L757" i="8"/>
  <c r="I759" i="8"/>
  <c r="I760" i="8" s="1"/>
  <c r="M759" i="8"/>
  <c r="M760" i="8" s="1"/>
  <c r="R754" i="8"/>
  <c r="R756" i="8" s="1"/>
  <c r="J510" i="7"/>
  <c r="K510" i="7"/>
  <c r="K509" i="7"/>
  <c r="M1292" i="8"/>
  <c r="M1293" i="8" s="1"/>
  <c r="L1292" i="8"/>
  <c r="L1295" i="8" s="1"/>
  <c r="I1292" i="8"/>
  <c r="I1293" i="8" s="1"/>
  <c r="H1292" i="8"/>
  <c r="H1295" i="8" s="1"/>
  <c r="H1319" i="8" s="1"/>
  <c r="Q1290" i="8"/>
  <c r="Q1292" i="8" s="1"/>
  <c r="P1290" i="8"/>
  <c r="P1292" i="8" s="1"/>
  <c r="O1290" i="8"/>
  <c r="O1292" i="8" s="1"/>
  <c r="K1290" i="8"/>
  <c r="K1292" i="8" s="1"/>
  <c r="J1290" i="8"/>
  <c r="J1292" i="8" s="1"/>
  <c r="M1259" i="8"/>
  <c r="L1259" i="8"/>
  <c r="L1262" i="8" s="1"/>
  <c r="L1263" i="8" s="1"/>
  <c r="I1259" i="8"/>
  <c r="H1259" i="8"/>
  <c r="H1262" i="8" s="1"/>
  <c r="Q1257" i="8"/>
  <c r="Q1259" i="8" s="1"/>
  <c r="Q1262" i="8" s="1"/>
  <c r="Q1263" i="8" s="1"/>
  <c r="P1257" i="8"/>
  <c r="P1259" i="8" s="1"/>
  <c r="O1257" i="8"/>
  <c r="O1259" i="8" s="1"/>
  <c r="O1262" i="8" s="1"/>
  <c r="K1257" i="8"/>
  <c r="K1259" i="8" s="1"/>
  <c r="J1257" i="8"/>
  <c r="J1259" i="8" s="1"/>
  <c r="J1262" i="8" s="1"/>
  <c r="G99" i="6"/>
  <c r="O1227" i="8"/>
  <c r="O1226" i="8"/>
  <c r="I1226" i="8"/>
  <c r="H1226" i="8"/>
  <c r="O1224" i="8"/>
  <c r="O1223" i="8"/>
  <c r="I1223" i="8"/>
  <c r="I1224" i="8" s="1"/>
  <c r="H1223" i="8"/>
  <c r="H1224" i="8" s="1"/>
  <c r="P1224" i="8" s="1"/>
  <c r="Q1221" i="8"/>
  <c r="P1221" i="8"/>
  <c r="O1221" i="8"/>
  <c r="K1221" i="8"/>
  <c r="K1226" i="8" s="1"/>
  <c r="K1227" i="8" s="1"/>
  <c r="J1221" i="8"/>
  <c r="J1226" i="8" s="1"/>
  <c r="J1227" i="8" s="1"/>
  <c r="O1242" i="8"/>
  <c r="O1240" i="8"/>
  <c r="O1217" i="8"/>
  <c r="O1215" i="8"/>
  <c r="I1215" i="8"/>
  <c r="I1217" i="8" s="1"/>
  <c r="Q1217" i="8" s="1"/>
  <c r="H1215" i="8"/>
  <c r="H1217" i="8" s="1"/>
  <c r="P1217" i="8" s="1"/>
  <c r="O1213" i="8"/>
  <c r="O1211" i="8"/>
  <c r="I1211" i="8"/>
  <c r="I1213" i="8" s="1"/>
  <c r="Q1213" i="8" s="1"/>
  <c r="H1211" i="8"/>
  <c r="H1213" i="8" s="1"/>
  <c r="P1213" i="8" s="1"/>
  <c r="Q1209" i="8"/>
  <c r="P1209" i="8"/>
  <c r="O1209" i="8"/>
  <c r="K1209" i="8"/>
  <c r="J1209" i="8"/>
  <c r="K1125" i="8"/>
  <c r="O1135" i="8"/>
  <c r="I1135" i="8"/>
  <c r="H1135" i="8"/>
  <c r="P1135" i="8" s="1"/>
  <c r="O1132" i="8"/>
  <c r="I1132" i="8"/>
  <c r="H1132" i="8"/>
  <c r="O1130" i="8"/>
  <c r="O1127" i="8"/>
  <c r="I1130" i="8"/>
  <c r="Q1130" i="8" s="1"/>
  <c r="Q1134" i="8" s="1"/>
  <c r="H1127" i="8"/>
  <c r="H1130" i="8" s="1"/>
  <c r="P1125" i="8"/>
  <c r="O1125" i="8"/>
  <c r="J1125" i="8"/>
  <c r="O1121" i="8"/>
  <c r="H1121" i="8"/>
  <c r="P1121" i="8" s="1"/>
  <c r="O1118" i="8"/>
  <c r="I1118" i="8"/>
  <c r="H1118" i="8"/>
  <c r="O1116" i="8"/>
  <c r="O1113" i="8"/>
  <c r="I1113" i="8"/>
  <c r="H1113" i="8"/>
  <c r="H1116" i="8" s="1"/>
  <c r="P1116" i="8" s="1"/>
  <c r="P1120" i="8" s="1"/>
  <c r="Q1111" i="8"/>
  <c r="Q1115" i="8" s="1"/>
  <c r="P1111" i="8"/>
  <c r="O1111" i="8"/>
  <c r="K1111" i="8"/>
  <c r="J1111" i="8"/>
  <c r="H329" i="7"/>
  <c r="H328" i="7"/>
  <c r="M1080" i="8"/>
  <c r="M1081" i="8" s="1"/>
  <c r="L1080" i="8"/>
  <c r="L1081" i="8" s="1"/>
  <c r="I1080" i="8"/>
  <c r="I1081" i="8" s="1"/>
  <c r="E324" i="7" s="1"/>
  <c r="H1080" i="8"/>
  <c r="H1081" i="8" s="1"/>
  <c r="M1077" i="8"/>
  <c r="M1078" i="8" s="1"/>
  <c r="L1077" i="8"/>
  <c r="L1078" i="8" s="1"/>
  <c r="I1077" i="8"/>
  <c r="I1078" i="8" s="1"/>
  <c r="H1077" i="8"/>
  <c r="H1078" i="8" s="1"/>
  <c r="Q1075" i="8"/>
  <c r="P1075" i="8"/>
  <c r="O1075" i="8"/>
  <c r="K1075" i="8"/>
  <c r="J1075" i="8"/>
  <c r="J1364" i="8"/>
  <c r="O1364" i="8"/>
  <c r="J1365" i="8"/>
  <c r="O1365" i="8"/>
  <c r="Q1365" i="8"/>
  <c r="J1366" i="8"/>
  <c r="K1366" i="8"/>
  <c r="O1366" i="8"/>
  <c r="Q1366" i="8"/>
  <c r="K1367" i="8"/>
  <c r="O1367" i="8"/>
  <c r="Q1367" i="8"/>
  <c r="J1368" i="8"/>
  <c r="K1368" i="8"/>
  <c r="O1368" i="8"/>
  <c r="Q1368" i="8"/>
  <c r="J1369" i="8"/>
  <c r="K1369" i="8"/>
  <c r="O1369" i="8"/>
  <c r="Q1369" i="8"/>
  <c r="J1370" i="8"/>
  <c r="K1370" i="8"/>
  <c r="O1370" i="8"/>
  <c r="Q1370" i="8"/>
  <c r="J1371" i="8"/>
  <c r="K1371" i="8"/>
  <c r="O1371" i="8"/>
  <c r="Q1371" i="8"/>
  <c r="J1373" i="8"/>
  <c r="K1373" i="8"/>
  <c r="N1373" i="8"/>
  <c r="O1373" i="8"/>
  <c r="J1374" i="8"/>
  <c r="K1374" i="8"/>
  <c r="N1374" i="8"/>
  <c r="O1374" i="8"/>
  <c r="Q1374" i="8"/>
  <c r="J1375" i="8"/>
  <c r="K1375" i="8"/>
  <c r="N1375" i="8"/>
  <c r="O1375" i="8"/>
  <c r="Q1375" i="8"/>
  <c r="J1376" i="8"/>
  <c r="K1376" i="8"/>
  <c r="O1376" i="8"/>
  <c r="Q1376" i="8"/>
  <c r="J1377" i="8"/>
  <c r="K1377" i="8"/>
  <c r="O1377" i="8"/>
  <c r="Q1377" i="8"/>
  <c r="J1378" i="8"/>
  <c r="K1378" i="8"/>
  <c r="N1378" i="8"/>
  <c r="O1378" i="8"/>
  <c r="Q1378" i="8"/>
  <c r="J1379" i="8"/>
  <c r="K1379" i="8"/>
  <c r="O1379" i="8"/>
  <c r="Q1379" i="8"/>
  <c r="J1380" i="8"/>
  <c r="K1380" i="8"/>
  <c r="O1380" i="8"/>
  <c r="Q1380" i="8"/>
  <c r="J1381" i="8"/>
  <c r="K1381" i="8"/>
  <c r="O1381" i="8"/>
  <c r="Q1381" i="8"/>
  <c r="J1382" i="8"/>
  <c r="K1382" i="8"/>
  <c r="O1382" i="8"/>
  <c r="Q1382" i="8"/>
  <c r="J1383" i="8"/>
  <c r="K1383" i="8"/>
  <c r="O1383" i="8"/>
  <c r="Q1383" i="8"/>
  <c r="O1070" i="8"/>
  <c r="M1055" i="8"/>
  <c r="M1069" i="8" s="1"/>
  <c r="L1055" i="8"/>
  <c r="I1055" i="8"/>
  <c r="I1069" i="8" s="1"/>
  <c r="H1055" i="8"/>
  <c r="M1052" i="8"/>
  <c r="M1053" i="8" s="1"/>
  <c r="L1052" i="8"/>
  <c r="L1053" i="8" s="1"/>
  <c r="I1052" i="8"/>
  <c r="H1052" i="8"/>
  <c r="H1053" i="8" s="1"/>
  <c r="Q1050" i="8"/>
  <c r="P1050" i="8"/>
  <c r="O1050" i="8"/>
  <c r="O1055" i="8" s="1"/>
  <c r="O1069" i="8" s="1"/>
  <c r="K1050" i="8"/>
  <c r="J1050" i="8"/>
  <c r="P1030" i="8"/>
  <c r="O1045" i="8"/>
  <c r="O1044" i="8"/>
  <c r="O1031" i="8"/>
  <c r="O1030" i="8"/>
  <c r="I1030" i="8"/>
  <c r="I1044" i="8" s="1"/>
  <c r="I1045" i="8" s="1"/>
  <c r="O1028" i="8"/>
  <c r="O1027" i="8"/>
  <c r="I1027" i="8"/>
  <c r="I1028" i="8" s="1"/>
  <c r="H1027" i="8"/>
  <c r="H1028" i="8" s="1"/>
  <c r="P1028" i="8" s="1"/>
  <c r="Q1025" i="8"/>
  <c r="P1025" i="8"/>
  <c r="O1025" i="8"/>
  <c r="K1025" i="8"/>
  <c r="J1025" i="8"/>
  <c r="H179" i="7"/>
  <c r="G179" i="7"/>
  <c r="P1353" i="8" l="1"/>
  <c r="N1353" i="8"/>
  <c r="O1353" i="8"/>
  <c r="O1878" i="8" s="1"/>
  <c r="O1929" i="8" s="1"/>
  <c r="H1197" i="8"/>
  <c r="R1115" i="8"/>
  <c r="S1115" i="8"/>
  <c r="L786" i="8"/>
  <c r="Q767" i="8"/>
  <c r="S1134" i="8"/>
  <c r="R1134" i="8"/>
  <c r="I1197" i="8"/>
  <c r="Q1197" i="8" s="1"/>
  <c r="Q1113" i="8"/>
  <c r="I1116" i="8"/>
  <c r="Q1116" i="8" s="1"/>
  <c r="Q1120" i="8" s="1"/>
  <c r="R1120" i="8" s="1"/>
  <c r="I1121" i="8"/>
  <c r="Q1121" i="8" s="1"/>
  <c r="R1121" i="8" s="1"/>
  <c r="Q1118" i="8"/>
  <c r="I1031" i="8"/>
  <c r="J1030" i="8"/>
  <c r="P781" i="8"/>
  <c r="I1070" i="8"/>
  <c r="Q1224" i="8"/>
  <c r="D106" i="6"/>
  <c r="J106" i="6" s="1"/>
  <c r="P1319" i="8"/>
  <c r="H1045" i="8"/>
  <c r="P1045" i="8" s="1"/>
  <c r="K1260" i="8"/>
  <c r="K1262" i="8"/>
  <c r="K1263" i="8" s="1"/>
  <c r="P1260" i="8"/>
  <c r="P1262" i="8"/>
  <c r="P1263" i="8" s="1"/>
  <c r="H1263" i="8"/>
  <c r="D397" i="7" s="1"/>
  <c r="J1263" i="8"/>
  <c r="O1263" i="8"/>
  <c r="I1260" i="8"/>
  <c r="D120" i="6" s="1"/>
  <c r="I1262" i="8"/>
  <c r="M1260" i="8"/>
  <c r="G120" i="6" s="1"/>
  <c r="M1262" i="8"/>
  <c r="M1263" i="8" s="1"/>
  <c r="P1226" i="8"/>
  <c r="H1240" i="8"/>
  <c r="I1227" i="8"/>
  <c r="I1240" i="8"/>
  <c r="H1056" i="8"/>
  <c r="H1069" i="8"/>
  <c r="H1070" i="8" s="1"/>
  <c r="P1070" i="8" s="1"/>
  <c r="L1056" i="8"/>
  <c r="P1056" i="8" s="1"/>
  <c r="L1069" i="8"/>
  <c r="E328" i="7"/>
  <c r="K328" i="7" s="1"/>
  <c r="Q1135" i="8"/>
  <c r="R1135" i="8" s="1"/>
  <c r="E329" i="7"/>
  <c r="K329" i="7" s="1"/>
  <c r="I786" i="8"/>
  <c r="Q1132" i="8"/>
  <c r="N1204" i="8"/>
  <c r="I328" i="7"/>
  <c r="I329" i="7"/>
  <c r="P1132" i="8"/>
  <c r="P1118" i="8"/>
  <c r="S1118" i="8" s="1"/>
  <c r="J329" i="7"/>
  <c r="L508" i="7"/>
  <c r="H1031" i="8"/>
  <c r="P1031" i="8" s="1"/>
  <c r="S1369" i="8"/>
  <c r="S1367" i="8"/>
  <c r="Q786" i="8"/>
  <c r="K781" i="8"/>
  <c r="K783" i="8"/>
  <c r="S781" i="8"/>
  <c r="S784" i="8"/>
  <c r="S786" i="8" s="1"/>
  <c r="O781" i="8"/>
  <c r="O784" i="8"/>
  <c r="Q781" i="8"/>
  <c r="S769" i="8"/>
  <c r="S770" i="8" s="1"/>
  <c r="S767" i="8"/>
  <c r="S759" i="8"/>
  <c r="S760" i="8" s="1"/>
  <c r="S757" i="8"/>
  <c r="R757" i="8"/>
  <c r="R759" i="8"/>
  <c r="R760" i="8" s="1"/>
  <c r="H1296" i="8"/>
  <c r="H1321" i="8"/>
  <c r="L1296" i="8"/>
  <c r="L1319" i="8"/>
  <c r="L1321" i="8" s="1"/>
  <c r="D59" i="6"/>
  <c r="K1293" i="8"/>
  <c r="K1295" i="8"/>
  <c r="P1293" i="8"/>
  <c r="P1295" i="8"/>
  <c r="J1295" i="8"/>
  <c r="J1293" i="8"/>
  <c r="O1295" i="8"/>
  <c r="O1293" i="8"/>
  <c r="Q1295" i="8"/>
  <c r="Q1293" i="8"/>
  <c r="G397" i="7"/>
  <c r="S1290" i="8"/>
  <c r="S1292" i="8" s="1"/>
  <c r="H1293" i="8"/>
  <c r="L1293" i="8"/>
  <c r="I1295" i="8"/>
  <c r="M1295" i="8"/>
  <c r="R1290" i="8"/>
  <c r="R1292" i="8" s="1"/>
  <c r="R1221" i="8"/>
  <c r="L1260" i="8"/>
  <c r="F120" i="6" s="1"/>
  <c r="H1260" i="8"/>
  <c r="C120" i="6" s="1"/>
  <c r="J1260" i="8"/>
  <c r="O1260" i="8"/>
  <c r="Q1260" i="8"/>
  <c r="S1257" i="8"/>
  <c r="S1259" i="8" s="1"/>
  <c r="S1262" i="8" s="1"/>
  <c r="R1257" i="8"/>
  <c r="R1259" i="8" s="1"/>
  <c r="R1262" i="8" s="1"/>
  <c r="K1223" i="8"/>
  <c r="K1224" i="8" s="1"/>
  <c r="P1223" i="8"/>
  <c r="H1227" i="8"/>
  <c r="C116" i="6"/>
  <c r="I116" i="6" s="1"/>
  <c r="R1224" i="8"/>
  <c r="D116" i="6"/>
  <c r="S1224" i="8"/>
  <c r="S1221" i="8"/>
  <c r="J1223" i="8"/>
  <c r="J1224" i="8" s="1"/>
  <c r="Q1223" i="8"/>
  <c r="Q1226" i="8"/>
  <c r="S1209" i="8"/>
  <c r="S1213" i="8"/>
  <c r="S1217" i="8"/>
  <c r="R1209" i="8"/>
  <c r="R1213" i="8"/>
  <c r="R1217" i="8"/>
  <c r="S1377" i="8"/>
  <c r="S1368" i="8"/>
  <c r="K1211" i="8"/>
  <c r="K1213" i="8" s="1"/>
  <c r="P1211" i="8"/>
  <c r="K1215" i="8"/>
  <c r="K1217" i="8" s="1"/>
  <c r="P1215" i="8"/>
  <c r="J1211" i="8"/>
  <c r="J1213" i="8" s="1"/>
  <c r="Q1211" i="8"/>
  <c r="J1215" i="8"/>
  <c r="J1217" i="8" s="1"/>
  <c r="Q1215" i="8"/>
  <c r="R1380" i="8"/>
  <c r="R1378" i="8"/>
  <c r="R1374" i="8"/>
  <c r="R1373" i="8"/>
  <c r="S1371" i="8"/>
  <c r="R1366" i="8"/>
  <c r="S1365" i="8"/>
  <c r="K1365" i="8"/>
  <c r="S1364" i="8"/>
  <c r="K1364" i="8"/>
  <c r="K1127" i="8"/>
  <c r="R1125" i="8"/>
  <c r="P1127" i="8"/>
  <c r="P1130" i="8" s="1"/>
  <c r="R1130" i="8" s="1"/>
  <c r="J1130" i="8"/>
  <c r="S1125" i="8"/>
  <c r="K1132" i="8"/>
  <c r="J1135" i="8"/>
  <c r="J328" i="7"/>
  <c r="J1127" i="8"/>
  <c r="K1130" i="8"/>
  <c r="J1132" i="8"/>
  <c r="K1135" i="8"/>
  <c r="R1365" i="8"/>
  <c r="S1121" i="8"/>
  <c r="R1111" i="8"/>
  <c r="P1113" i="8"/>
  <c r="R1116" i="8"/>
  <c r="J1116" i="8"/>
  <c r="S1111" i="8"/>
  <c r="K1113" i="8"/>
  <c r="K1118" i="8"/>
  <c r="J1121" i="8"/>
  <c r="J1113" i="8"/>
  <c r="J1118" i="8"/>
  <c r="K1121" i="8"/>
  <c r="S1370" i="8"/>
  <c r="R1375" i="8"/>
  <c r="R1383" i="8"/>
  <c r="R1381" i="8"/>
  <c r="S1379" i="8"/>
  <c r="S1374" i="8"/>
  <c r="R1369" i="8"/>
  <c r="R1368" i="8"/>
  <c r="R1367" i="8"/>
  <c r="R1382" i="8"/>
  <c r="S1380" i="8"/>
  <c r="S1378" i="8"/>
  <c r="R1376" i="8"/>
  <c r="S1075" i="8"/>
  <c r="K1077" i="8"/>
  <c r="K1078" i="8" s="1"/>
  <c r="P1077" i="8"/>
  <c r="P1078" i="8" s="1"/>
  <c r="K1080" i="8"/>
  <c r="K1081" i="8" s="1"/>
  <c r="P1080" i="8"/>
  <c r="P1081" i="8" s="1"/>
  <c r="R1075" i="8"/>
  <c r="J1077" i="8"/>
  <c r="J1078" i="8" s="1"/>
  <c r="O1077" i="8"/>
  <c r="O1078" i="8" s="1"/>
  <c r="Q1077" i="8"/>
  <c r="Q1078" i="8" s="1"/>
  <c r="J1080" i="8"/>
  <c r="J1081" i="8" s="1"/>
  <c r="O1080" i="8"/>
  <c r="O1081" i="8" s="1"/>
  <c r="Q1080" i="8"/>
  <c r="Q1081" i="8" s="1"/>
  <c r="S1383" i="8"/>
  <c r="S1382" i="8"/>
  <c r="S1381" i="8"/>
  <c r="R1379" i="8"/>
  <c r="R1377" i="8"/>
  <c r="S1376" i="8"/>
  <c r="S1375" i="8"/>
  <c r="S1373" i="8"/>
  <c r="R1371" i="8"/>
  <c r="R1370" i="8"/>
  <c r="S1366" i="8"/>
  <c r="P1055" i="8"/>
  <c r="P1069" i="8" s="1"/>
  <c r="S1050" i="8"/>
  <c r="K1052" i="8"/>
  <c r="R1025" i="8"/>
  <c r="P1052" i="8"/>
  <c r="K1055" i="8"/>
  <c r="K1069" i="8" s="1"/>
  <c r="Q1055" i="8"/>
  <c r="Q1069" i="8" s="1"/>
  <c r="Q1070" i="8"/>
  <c r="P1053" i="8"/>
  <c r="R1050" i="8"/>
  <c r="J1052" i="8"/>
  <c r="O1052" i="8"/>
  <c r="O1053" i="8" s="1"/>
  <c r="Q1052" i="8"/>
  <c r="I1053" i="8"/>
  <c r="J1053" i="8" s="1"/>
  <c r="J1055" i="8"/>
  <c r="I1056" i="8"/>
  <c r="P1027" i="8"/>
  <c r="P1044" i="8"/>
  <c r="Q1031" i="8"/>
  <c r="Q1045" i="8"/>
  <c r="J1045" i="8"/>
  <c r="Q1028" i="8"/>
  <c r="R1028" i="8" s="1"/>
  <c r="J1028" i="8"/>
  <c r="S1025" i="8"/>
  <c r="K1027" i="8"/>
  <c r="K1030" i="8"/>
  <c r="K1044" i="8"/>
  <c r="J1027" i="8"/>
  <c r="Q1027" i="8"/>
  <c r="K1028" i="8"/>
  <c r="Q1030" i="8"/>
  <c r="R1030" i="8" s="1"/>
  <c r="J1044" i="8"/>
  <c r="Q1044" i="8"/>
  <c r="K1045" i="8"/>
  <c r="O1015" i="8"/>
  <c r="M1012" i="8"/>
  <c r="I1012" i="8"/>
  <c r="D86" i="6" s="1"/>
  <c r="Q1008" i="8"/>
  <c r="P1008" i="8"/>
  <c r="O1008" i="8"/>
  <c r="K1008" i="8"/>
  <c r="J1008" i="8"/>
  <c r="O990" i="8"/>
  <c r="L989" i="8"/>
  <c r="M987" i="8"/>
  <c r="I987" i="8"/>
  <c r="H987" i="8"/>
  <c r="Q980" i="8"/>
  <c r="P980" i="8"/>
  <c r="O980" i="8"/>
  <c r="K980" i="8"/>
  <c r="J980" i="8"/>
  <c r="O1020" i="8"/>
  <c r="O1018" i="8"/>
  <c r="Q983" i="8"/>
  <c r="P983" i="8"/>
  <c r="O983" i="8"/>
  <c r="K983" i="8"/>
  <c r="J983" i="8"/>
  <c r="Q981" i="8"/>
  <c r="P981" i="8"/>
  <c r="O981" i="8"/>
  <c r="K981" i="8"/>
  <c r="J981" i="8"/>
  <c r="O487" i="8"/>
  <c r="L487" i="8"/>
  <c r="L491" i="8" s="1"/>
  <c r="M485" i="8"/>
  <c r="M487" i="8"/>
  <c r="I481" i="8"/>
  <c r="H481" i="8"/>
  <c r="H485" i="8" s="1"/>
  <c r="Q479" i="8"/>
  <c r="P479" i="8"/>
  <c r="O479" i="8"/>
  <c r="N479" i="8"/>
  <c r="K479" i="8"/>
  <c r="N972" i="8"/>
  <c r="C158" i="7"/>
  <c r="M966" i="8"/>
  <c r="M969" i="8" s="1"/>
  <c r="H157" i="7" s="1"/>
  <c r="I966" i="8"/>
  <c r="I969" i="8" s="1"/>
  <c r="H966" i="8"/>
  <c r="M961" i="8"/>
  <c r="I961" i="8"/>
  <c r="H961" i="8"/>
  <c r="P961" i="8" s="1"/>
  <c r="Q959" i="8"/>
  <c r="K959" i="8"/>
  <c r="K964" i="8" s="1"/>
  <c r="J959" i="8"/>
  <c r="O473" i="8"/>
  <c r="L473" i="8"/>
  <c r="M470" i="8"/>
  <c r="Q470" i="8" s="1"/>
  <c r="L470" i="8"/>
  <c r="G49" i="7"/>
  <c r="E49" i="7"/>
  <c r="D49" i="7"/>
  <c r="M447" i="8"/>
  <c r="L447" i="8"/>
  <c r="L448" i="8" s="1"/>
  <c r="H448" i="8"/>
  <c r="Q444" i="8"/>
  <c r="P444" i="8"/>
  <c r="O444" i="8"/>
  <c r="K444" i="8"/>
  <c r="H436" i="8"/>
  <c r="H437" i="8" s="1"/>
  <c r="H439" i="8" s="1"/>
  <c r="H440" i="8" s="1"/>
  <c r="M436" i="8"/>
  <c r="L436" i="8"/>
  <c r="L437" i="8" s="1"/>
  <c r="I436" i="8"/>
  <c r="Q434" i="8"/>
  <c r="P434" i="8"/>
  <c r="O434" i="8"/>
  <c r="K434" i="8"/>
  <c r="K436" i="8" s="1"/>
  <c r="K437" i="8" s="1"/>
  <c r="K439" i="8" s="1"/>
  <c r="K440" i="8" s="1"/>
  <c r="O423" i="8"/>
  <c r="J423" i="8"/>
  <c r="K1116" i="8" l="1"/>
  <c r="C94" i="6"/>
  <c r="L1929" i="8"/>
  <c r="P1929" i="8" s="1"/>
  <c r="N1878" i="8"/>
  <c r="P1878" i="8"/>
  <c r="S1353" i="8"/>
  <c r="R1353" i="8"/>
  <c r="P1240" i="8"/>
  <c r="P1242" i="8" s="1"/>
  <c r="H969" i="8"/>
  <c r="P966" i="8"/>
  <c r="Q966" i="8"/>
  <c r="Q969" i="8" s="1"/>
  <c r="Q964" i="8"/>
  <c r="S1120" i="8"/>
  <c r="N822" i="8"/>
  <c r="P822" i="8"/>
  <c r="E323" i="7"/>
  <c r="P1321" i="8"/>
  <c r="I1319" i="8"/>
  <c r="I1321" i="8" s="1"/>
  <c r="H450" i="8"/>
  <c r="H451" i="8" s="1"/>
  <c r="D44" i="7" s="1"/>
  <c r="R1045" i="8"/>
  <c r="H1204" i="8"/>
  <c r="L474" i="8"/>
  <c r="L475" i="8" s="1"/>
  <c r="J1069" i="8"/>
  <c r="Q1240" i="8"/>
  <c r="R1240" i="8" s="1"/>
  <c r="J1240" i="8"/>
  <c r="J1242" i="8" s="1"/>
  <c r="D99" i="6"/>
  <c r="J116" i="6"/>
  <c r="H591" i="7"/>
  <c r="L1014" i="8"/>
  <c r="K1319" i="8"/>
  <c r="S1263" i="8"/>
  <c r="R1263" i="8"/>
  <c r="I1263" i="8"/>
  <c r="E397" i="7" s="1"/>
  <c r="F397" i="7" s="1"/>
  <c r="J1070" i="8"/>
  <c r="R1118" i="8"/>
  <c r="S1135" i="8"/>
  <c r="R1226" i="8"/>
  <c r="P1197" i="8"/>
  <c r="P1204" i="8" s="1"/>
  <c r="K1070" i="8"/>
  <c r="P1227" i="8"/>
  <c r="D363" i="7"/>
  <c r="J363" i="7" s="1"/>
  <c r="Q1227" i="8"/>
  <c r="E363" i="7"/>
  <c r="K1197" i="8"/>
  <c r="I487" i="8"/>
  <c r="I491" i="8" s="1"/>
  <c r="I485" i="8"/>
  <c r="K786" i="8"/>
  <c r="J447" i="8"/>
  <c r="Q483" i="8"/>
  <c r="Q489" i="8" s="1"/>
  <c r="M489" i="8"/>
  <c r="M491" i="8" s="1"/>
  <c r="N491" i="8" s="1"/>
  <c r="O491" i="8" s="1"/>
  <c r="H487" i="8"/>
  <c r="R1132" i="8"/>
  <c r="S1132" i="8"/>
  <c r="D118" i="6"/>
  <c r="J86" i="6"/>
  <c r="S1070" i="8"/>
  <c r="S1028" i="8"/>
  <c r="F329" i="7"/>
  <c r="K1031" i="8"/>
  <c r="R1031" i="8"/>
  <c r="J1031" i="8"/>
  <c r="H397" i="7"/>
  <c r="M1296" i="8"/>
  <c r="M1319" i="8"/>
  <c r="M1321" i="8" s="1"/>
  <c r="Q1296" i="8"/>
  <c r="O1296" i="8"/>
  <c r="O1319" i="8"/>
  <c r="J1296" i="8"/>
  <c r="J1319" i="8"/>
  <c r="J1321" i="8" s="1"/>
  <c r="I1296" i="8"/>
  <c r="P1296" i="8"/>
  <c r="K1296" i="8"/>
  <c r="H120" i="6"/>
  <c r="J397" i="7"/>
  <c r="S1295" i="8"/>
  <c r="S1293" i="8"/>
  <c r="R1293" i="8"/>
  <c r="R1295" i="8"/>
  <c r="I120" i="6"/>
  <c r="E120" i="6"/>
  <c r="R1223" i="8"/>
  <c r="S1260" i="8"/>
  <c r="R1260" i="8"/>
  <c r="I1242" i="8"/>
  <c r="Q1242" i="8" s="1"/>
  <c r="H1242" i="8"/>
  <c r="K1240" i="8"/>
  <c r="K1242" i="8" s="1"/>
  <c r="R1127" i="8"/>
  <c r="E116" i="6"/>
  <c r="S1223" i="8"/>
  <c r="S1226" i="8"/>
  <c r="R1215" i="8"/>
  <c r="R1211" i="8"/>
  <c r="R1364" i="8"/>
  <c r="S1215" i="8"/>
  <c r="S1211" i="8"/>
  <c r="S983" i="8"/>
  <c r="R1027" i="8"/>
  <c r="S1045" i="8"/>
  <c r="R1113" i="8"/>
  <c r="F328" i="7"/>
  <c r="S1127" i="8"/>
  <c r="S1130" i="8"/>
  <c r="S1113" i="8"/>
  <c r="S1116" i="8"/>
  <c r="L329" i="7"/>
  <c r="L328" i="7"/>
  <c r="S1080" i="8"/>
  <c r="S1081" i="8" s="1"/>
  <c r="S1077" i="8"/>
  <c r="S1078" i="8" s="1"/>
  <c r="R1080" i="8"/>
  <c r="R1081" i="8" s="1"/>
  <c r="R1077" i="8"/>
  <c r="R1078" i="8" s="1"/>
  <c r="S1031" i="8"/>
  <c r="R1055" i="8"/>
  <c r="R1069" i="8" s="1"/>
  <c r="R1044" i="8"/>
  <c r="R1052" i="8"/>
  <c r="S1055" i="8"/>
  <c r="S1069" i="8" s="1"/>
  <c r="Q1056" i="8"/>
  <c r="J1056" i="8"/>
  <c r="S1052" i="8"/>
  <c r="K1053" i="8"/>
  <c r="Q1053" i="8"/>
  <c r="R1053" i="8" s="1"/>
  <c r="R1070" i="8"/>
  <c r="K1056" i="8"/>
  <c r="S1044" i="8"/>
  <c r="S1027" i="8"/>
  <c r="S1030" i="8"/>
  <c r="S1008" i="8"/>
  <c r="R1008" i="8"/>
  <c r="R983" i="8"/>
  <c r="Q1012" i="8"/>
  <c r="L1012" i="8"/>
  <c r="F86" i="6" s="1"/>
  <c r="I1014" i="8"/>
  <c r="M1014" i="8"/>
  <c r="H989" i="8"/>
  <c r="P989" i="8" s="1"/>
  <c r="M989" i="8"/>
  <c r="L987" i="8"/>
  <c r="P987" i="8" s="1"/>
  <c r="O986" i="8"/>
  <c r="I989" i="8"/>
  <c r="S981" i="8"/>
  <c r="Q986" i="8"/>
  <c r="S980" i="8"/>
  <c r="J986" i="8"/>
  <c r="K986" i="8"/>
  <c r="P986" i="8"/>
  <c r="R980" i="8"/>
  <c r="Q987" i="8"/>
  <c r="J987" i="8"/>
  <c r="K987" i="8"/>
  <c r="R981" i="8"/>
  <c r="P481" i="8"/>
  <c r="P485" i="8" s="1"/>
  <c r="R479" i="8"/>
  <c r="G51" i="7"/>
  <c r="S479" i="8"/>
  <c r="K481" i="8"/>
  <c r="N483" i="8"/>
  <c r="N489" i="8" s="1"/>
  <c r="J481" i="8"/>
  <c r="Q481" i="8"/>
  <c r="G65" i="6"/>
  <c r="J961" i="8"/>
  <c r="J969" i="8"/>
  <c r="J966" i="8"/>
  <c r="K961" i="8"/>
  <c r="K966" i="8"/>
  <c r="K969" i="8" s="1"/>
  <c r="Q961" i="8"/>
  <c r="P470" i="8"/>
  <c r="M474" i="8"/>
  <c r="L471" i="8"/>
  <c r="Q474" i="8"/>
  <c r="S444" i="8"/>
  <c r="R444" i="8"/>
  <c r="D43" i="7"/>
  <c r="L450" i="8"/>
  <c r="L451" i="8" s="1"/>
  <c r="O447" i="8"/>
  <c r="Q447" i="8"/>
  <c r="I448" i="8"/>
  <c r="I450" i="8" s="1"/>
  <c r="M448" i="8"/>
  <c r="P447" i="8"/>
  <c r="S434" i="8"/>
  <c r="R434" i="8"/>
  <c r="L439" i="8"/>
  <c r="L440" i="8" s="1"/>
  <c r="O436" i="8"/>
  <c r="Q436" i="8"/>
  <c r="I437" i="8"/>
  <c r="M437" i="8"/>
  <c r="P436" i="8"/>
  <c r="S1929" i="8" l="1"/>
  <c r="R1929" i="8"/>
  <c r="R1878" i="8"/>
  <c r="S1878" i="8"/>
  <c r="R966" i="8"/>
  <c r="R822" i="8"/>
  <c r="O1014" i="8"/>
  <c r="Q1319" i="8"/>
  <c r="S1319" i="8" s="1"/>
  <c r="Q1321" i="8"/>
  <c r="K448" i="8"/>
  <c r="K450" i="8" s="1"/>
  <c r="K451" i="8" s="1"/>
  <c r="S1240" i="8"/>
  <c r="S1197" i="8"/>
  <c r="S1204" i="8" s="1"/>
  <c r="G50" i="7"/>
  <c r="L496" i="8"/>
  <c r="E198" i="7"/>
  <c r="H198" i="7"/>
  <c r="E591" i="7"/>
  <c r="E590" i="7" s="1"/>
  <c r="Q485" i="8"/>
  <c r="R485" i="8" s="1"/>
  <c r="J487" i="8"/>
  <c r="S1227" i="8"/>
  <c r="F363" i="7"/>
  <c r="R1227" i="8"/>
  <c r="O1321" i="8"/>
  <c r="R1197" i="8"/>
  <c r="H491" i="8"/>
  <c r="D51" i="7" s="1"/>
  <c r="J51" i="7" s="1"/>
  <c r="P487" i="8"/>
  <c r="P491" i="8" s="1"/>
  <c r="I1018" i="8"/>
  <c r="I1204" i="8"/>
  <c r="K1204" i="8"/>
  <c r="P496" i="8"/>
  <c r="S1056" i="8"/>
  <c r="R1056" i="8"/>
  <c r="K1321" i="8"/>
  <c r="S481" i="8"/>
  <c r="H590" i="7"/>
  <c r="S1296" i="8"/>
  <c r="R1296" i="8"/>
  <c r="R1319" i="8"/>
  <c r="K397" i="7"/>
  <c r="L397" i="7" s="1"/>
  <c r="S1242" i="8"/>
  <c r="R1242" i="8"/>
  <c r="R986" i="8"/>
  <c r="S987" i="8"/>
  <c r="S1053" i="8"/>
  <c r="Q989" i="8"/>
  <c r="R989" i="8" s="1"/>
  <c r="I1015" i="8"/>
  <c r="E179" i="7" s="1"/>
  <c r="O1012" i="8"/>
  <c r="Q1014" i="8"/>
  <c r="O987" i="8"/>
  <c r="I990" i="8"/>
  <c r="J989" i="8"/>
  <c r="K989" i="8"/>
  <c r="H990" i="8"/>
  <c r="S986" i="8"/>
  <c r="O989" i="8"/>
  <c r="R987" i="8"/>
  <c r="N485" i="8"/>
  <c r="E51" i="7"/>
  <c r="Q487" i="8"/>
  <c r="Q491" i="8" s="1"/>
  <c r="R481" i="8"/>
  <c r="K487" i="8"/>
  <c r="K491" i="8" s="1"/>
  <c r="K485" i="8"/>
  <c r="R483" i="8"/>
  <c r="R489" i="8" s="1"/>
  <c r="R961" i="8"/>
  <c r="Q496" i="8"/>
  <c r="S470" i="8"/>
  <c r="S474" i="8" s="1"/>
  <c r="S496" i="8" s="1"/>
  <c r="P474" i="8"/>
  <c r="R470" i="8"/>
  <c r="G43" i="7"/>
  <c r="G44" i="7"/>
  <c r="P448" i="8"/>
  <c r="S447" i="8"/>
  <c r="J448" i="8"/>
  <c r="J450" i="8" s="1"/>
  <c r="I451" i="8"/>
  <c r="J451" i="8" s="1"/>
  <c r="M450" i="8"/>
  <c r="M451" i="8" s="1"/>
  <c r="Q448" i="8"/>
  <c r="R447" i="8"/>
  <c r="O448" i="8"/>
  <c r="O450" i="8" s="1"/>
  <c r="O451" i="8" s="1"/>
  <c r="P437" i="8"/>
  <c r="S436" i="8"/>
  <c r="I439" i="8"/>
  <c r="I440" i="8" s="1"/>
  <c r="M439" i="8"/>
  <c r="M440" i="8" s="1"/>
  <c r="Q437" i="8"/>
  <c r="R436" i="8"/>
  <c r="O437" i="8"/>
  <c r="O439" i="8" s="1"/>
  <c r="O440" i="8" s="1"/>
  <c r="J1204" i="8" l="1"/>
  <c r="Q1204" i="8"/>
  <c r="R1204" i="8" s="1"/>
  <c r="S941" i="8"/>
  <c r="S937" i="8"/>
  <c r="L1350" i="8"/>
  <c r="K198" i="7"/>
  <c r="S1321" i="8"/>
  <c r="R491" i="8"/>
  <c r="N496" i="8"/>
  <c r="S938" i="8"/>
  <c r="S487" i="8"/>
  <c r="S491" i="8" s="1"/>
  <c r="S485" i="8"/>
  <c r="O496" i="8"/>
  <c r="E43" i="7"/>
  <c r="K591" i="7"/>
  <c r="J591" i="7"/>
  <c r="J590" i="7" s="1"/>
  <c r="D590" i="7"/>
  <c r="F590" i="7" s="1"/>
  <c r="F591" i="7"/>
  <c r="S989" i="8"/>
  <c r="I1020" i="8"/>
  <c r="Q1020" i="8" s="1"/>
  <c r="Q1018" i="8"/>
  <c r="K179" i="7"/>
  <c r="Q1015" i="8"/>
  <c r="Q990" i="8"/>
  <c r="J990" i="8"/>
  <c r="P990" i="8"/>
  <c r="K990" i="8"/>
  <c r="H51" i="7"/>
  <c r="I51" i="7" s="1"/>
  <c r="F51" i="7"/>
  <c r="R487" i="8"/>
  <c r="R474" i="8"/>
  <c r="R496" i="8"/>
  <c r="E44" i="7"/>
  <c r="H44" i="7"/>
  <c r="R448" i="8"/>
  <c r="R450" i="8" s="1"/>
  <c r="Q450" i="8"/>
  <c r="Q451" i="8" s="1"/>
  <c r="P450" i="8"/>
  <c r="P451" i="8" s="1"/>
  <c r="S448" i="8"/>
  <c r="S450" i="8" s="1"/>
  <c r="S451" i="8" s="1"/>
  <c r="H43" i="7"/>
  <c r="R437" i="8"/>
  <c r="R439" i="8" s="1"/>
  <c r="Q439" i="8"/>
  <c r="Q440" i="8" s="1"/>
  <c r="P439" i="8"/>
  <c r="P440" i="8" s="1"/>
  <c r="S437" i="8"/>
  <c r="S439" i="8" s="1"/>
  <c r="S440" i="8" s="1"/>
  <c r="O1350" i="8" l="1"/>
  <c r="P1350" i="8"/>
  <c r="L1871" i="8"/>
  <c r="S990" i="8"/>
  <c r="L591" i="7"/>
  <c r="R990" i="8"/>
  <c r="K51" i="7"/>
  <c r="L51" i="7" s="1"/>
  <c r="R451" i="8"/>
  <c r="R440" i="8"/>
  <c r="M426" i="8"/>
  <c r="Q426" i="8" s="1"/>
  <c r="L426" i="8"/>
  <c r="H427" i="8"/>
  <c r="Q423" i="8"/>
  <c r="P423" i="8"/>
  <c r="K423" i="8"/>
  <c r="K426" i="8" s="1"/>
  <c r="K427" i="8" s="1"/>
  <c r="K429" i="8" s="1"/>
  <c r="K430" i="8" s="1"/>
  <c r="N379" i="8"/>
  <c r="H429" i="8" l="1"/>
  <c r="H430" i="8" s="1"/>
  <c r="D42" i="7" s="1"/>
  <c r="C89" i="6"/>
  <c r="N1871" i="8"/>
  <c r="P1871" i="8"/>
  <c r="R1871" i="8" s="1"/>
  <c r="S1350" i="8"/>
  <c r="O426" i="8"/>
  <c r="L427" i="8"/>
  <c r="I427" i="8"/>
  <c r="M427" i="8"/>
  <c r="S423" i="8"/>
  <c r="P426" i="8"/>
  <c r="P427" i="8" s="1"/>
  <c r="P429" i="8" s="1"/>
  <c r="P430" i="8" s="1"/>
  <c r="R423" i="8"/>
  <c r="J427" i="8" l="1"/>
  <c r="J429" i="8" s="1"/>
  <c r="D89" i="6"/>
  <c r="I429" i="8"/>
  <c r="I430" i="8" s="1"/>
  <c r="J430" i="8" s="1"/>
  <c r="Q427" i="8"/>
  <c r="Q429" i="8" s="1"/>
  <c r="Q430" i="8" s="1"/>
  <c r="R430" i="8" s="1"/>
  <c r="R426" i="8"/>
  <c r="M429" i="8"/>
  <c r="M430" i="8" s="1"/>
  <c r="O427" i="8"/>
  <c r="O429" i="8" s="1"/>
  <c r="O430" i="8" s="1"/>
  <c r="L429" i="8"/>
  <c r="L430" i="8" s="1"/>
  <c r="G42" i="7" s="1"/>
  <c r="S426" i="8"/>
  <c r="H52" i="7"/>
  <c r="G52" i="7"/>
  <c r="D52" i="7"/>
  <c r="E42" i="7" l="1"/>
  <c r="S427" i="8"/>
  <c r="S429" i="8" s="1"/>
  <c r="S430" i="8" s="1"/>
  <c r="R427" i="8"/>
  <c r="R429" i="8" s="1"/>
  <c r="H42" i="7"/>
  <c r="J52" i="7"/>
  <c r="E52" i="7" l="1"/>
  <c r="F52" i="7" s="1"/>
  <c r="D55" i="3" l="1"/>
  <c r="D44" i="3"/>
  <c r="D32" i="3"/>
  <c r="D16" i="3"/>
  <c r="D15" i="3" l="1"/>
  <c r="L66" i="3" l="1"/>
  <c r="I113" i="3" l="1"/>
  <c r="I112" i="3"/>
  <c r="I110" i="3"/>
  <c r="AN113" i="3"/>
  <c r="AN60" i="3"/>
  <c r="AN95" i="3"/>
  <c r="G34" i="3"/>
  <c r="G32" i="3"/>
  <c r="X132" i="3"/>
  <c r="X130" i="3" s="1"/>
  <c r="X129" i="3" s="1"/>
  <c r="X128" i="3" s="1"/>
  <c r="E99" i="3"/>
  <c r="E44" i="3"/>
  <c r="F44" i="3" s="1"/>
  <c r="F34" i="3"/>
  <c r="AN29" i="3" l="1"/>
  <c r="F71" i="3"/>
  <c r="AN17" i="3"/>
  <c r="AM34" i="3"/>
  <c r="F135" i="3"/>
  <c r="F133" i="3"/>
  <c r="F131" i="3"/>
  <c r="F127" i="3"/>
  <c r="F114" i="3"/>
  <c r="F113" i="3"/>
  <c r="F112" i="3"/>
  <c r="F110" i="3"/>
  <c r="F100" i="3"/>
  <c r="F88" i="3"/>
  <c r="F87" i="3"/>
  <c r="F85" i="3"/>
  <c r="F84" i="3"/>
  <c r="F83" i="3"/>
  <c r="F73" i="3"/>
  <c r="F72" i="3"/>
  <c r="F69" i="3"/>
  <c r="F68" i="3"/>
  <c r="F64" i="3"/>
  <c r="F63" i="3"/>
  <c r="F57" i="3"/>
  <c r="F56" i="3"/>
  <c r="F54" i="3"/>
  <c r="F47" i="3"/>
  <c r="F45" i="3"/>
  <c r="F41" i="3"/>
  <c r="F40" i="3"/>
  <c r="F39" i="3"/>
  <c r="F38" i="3"/>
  <c r="F37" i="3"/>
  <c r="F36" i="3"/>
  <c r="F35" i="3"/>
  <c r="F33" i="3"/>
  <c r="F31" i="3"/>
  <c r="F30" i="3"/>
  <c r="F28" i="3"/>
  <c r="F24" i="3"/>
  <c r="F22" i="3"/>
  <c r="F20" i="3"/>
  <c r="F19" i="3"/>
  <c r="F18" i="3"/>
  <c r="F17" i="3"/>
  <c r="AL132" i="3"/>
  <c r="AN132" i="3" s="1"/>
  <c r="AN114" i="3"/>
  <c r="G130" i="3"/>
  <c r="AM130" i="3"/>
  <c r="W130" i="3"/>
  <c r="W129" i="3" s="1"/>
  <c r="W128" i="3" s="1"/>
  <c r="V130" i="3"/>
  <c r="V129" i="3" s="1"/>
  <c r="V128" i="3" s="1"/>
  <c r="K130" i="3"/>
  <c r="K129" i="3" s="1"/>
  <c r="K128" i="3" s="1"/>
  <c r="J130" i="3"/>
  <c r="J129" i="3" s="1"/>
  <c r="J128" i="3" s="1"/>
  <c r="H130" i="3"/>
  <c r="H129" i="3" s="1"/>
  <c r="H128" i="3" s="1"/>
  <c r="E130" i="3"/>
  <c r="E129" i="3" s="1"/>
  <c r="E128" i="3" s="1"/>
  <c r="D130" i="3"/>
  <c r="AM129" i="3"/>
  <c r="W109" i="3"/>
  <c r="V109" i="3"/>
  <c r="K109" i="3"/>
  <c r="J109" i="3"/>
  <c r="H109" i="3"/>
  <c r="G109" i="3"/>
  <c r="E109" i="3"/>
  <c r="E70" i="3" s="1"/>
  <c r="D109" i="3"/>
  <c r="V99" i="3"/>
  <c r="W99" i="3"/>
  <c r="K99" i="3"/>
  <c r="J99" i="3"/>
  <c r="H99" i="3"/>
  <c r="W86" i="3"/>
  <c r="V86" i="3"/>
  <c r="K86" i="3"/>
  <c r="J86" i="3"/>
  <c r="AL135" i="3"/>
  <c r="AN135" i="3" s="1"/>
  <c r="AL133" i="3"/>
  <c r="AN133" i="3" s="1"/>
  <c r="AL131" i="3"/>
  <c r="AN127" i="3"/>
  <c r="AL119" i="3"/>
  <c r="AN112" i="3"/>
  <c r="AL110" i="3"/>
  <c r="AN110" i="3" s="1"/>
  <c r="AN96" i="3"/>
  <c r="AN94" i="3"/>
  <c r="AN93" i="3"/>
  <c r="AN89" i="3"/>
  <c r="AN82" i="3"/>
  <c r="AN81" i="3"/>
  <c r="AN80" i="3"/>
  <c r="AN79" i="3"/>
  <c r="AN78" i="3"/>
  <c r="AN77" i="3"/>
  <c r="AN73" i="3"/>
  <c r="AN64" i="3"/>
  <c r="AM71" i="3"/>
  <c r="AM70" i="3" s="1"/>
  <c r="W71" i="3"/>
  <c r="V71" i="3"/>
  <c r="K71" i="3"/>
  <c r="J71" i="3"/>
  <c r="H71" i="3"/>
  <c r="W62" i="3"/>
  <c r="AM62" i="3"/>
  <c r="V62" i="3"/>
  <c r="W59" i="3"/>
  <c r="V59" i="3"/>
  <c r="K62" i="3"/>
  <c r="J62" i="3"/>
  <c r="K59" i="3"/>
  <c r="J59" i="3"/>
  <c r="H62" i="3"/>
  <c r="H59" i="3"/>
  <c r="E62" i="3"/>
  <c r="E59" i="3"/>
  <c r="AM55" i="3"/>
  <c r="W55" i="3"/>
  <c r="V55" i="3"/>
  <c r="K55" i="3"/>
  <c r="J55" i="3"/>
  <c r="H55" i="3"/>
  <c r="G55" i="3"/>
  <c r="E55" i="3"/>
  <c r="F55" i="3" s="1"/>
  <c r="AM44" i="3"/>
  <c r="W44" i="3"/>
  <c r="V44" i="3"/>
  <c r="K44" i="3"/>
  <c r="J44" i="3"/>
  <c r="H44" i="3"/>
  <c r="G44" i="3"/>
  <c r="W34" i="3"/>
  <c r="V34" i="3"/>
  <c r="K34" i="3"/>
  <c r="J34" i="3"/>
  <c r="H34" i="3"/>
  <c r="AM32" i="3"/>
  <c r="W32" i="3"/>
  <c r="V32" i="3"/>
  <c r="K32" i="3"/>
  <c r="J32" i="3"/>
  <c r="H32" i="3"/>
  <c r="W16" i="3"/>
  <c r="V16" i="3"/>
  <c r="J16" i="3"/>
  <c r="K16" i="3"/>
  <c r="H16" i="3"/>
  <c r="F16" i="3"/>
  <c r="H70" i="3" l="1"/>
  <c r="AN66" i="3"/>
  <c r="D70" i="3"/>
  <c r="AL118" i="3"/>
  <c r="AN118" i="3" s="1"/>
  <c r="AN119" i="3"/>
  <c r="V70" i="3"/>
  <c r="D62" i="3"/>
  <c r="K58" i="3"/>
  <c r="V58" i="3"/>
  <c r="AM58" i="3"/>
  <c r="H58" i="3"/>
  <c r="W58" i="3"/>
  <c r="J70" i="3"/>
  <c r="L59" i="3"/>
  <c r="L62" i="3"/>
  <c r="AN59" i="3"/>
  <c r="W70" i="3"/>
  <c r="AN100" i="3"/>
  <c r="D129" i="3"/>
  <c r="F32" i="3"/>
  <c r="J15" i="3"/>
  <c r="V15" i="3"/>
  <c r="J58" i="3"/>
  <c r="H15" i="3"/>
  <c r="K15" i="3"/>
  <c r="W15" i="3"/>
  <c r="AL109" i="3"/>
  <c r="AN109" i="3" s="1"/>
  <c r="AL130" i="3"/>
  <c r="AN130" i="3" s="1"/>
  <c r="AN131" i="3"/>
  <c r="F109" i="3"/>
  <c r="AM128" i="3"/>
  <c r="F86" i="3"/>
  <c r="K70" i="3"/>
  <c r="E58" i="3"/>
  <c r="E15" i="3"/>
  <c r="AM15" i="3"/>
  <c r="O1921" i="8"/>
  <c r="P1920" i="8"/>
  <c r="R1920" i="8" s="1"/>
  <c r="O1920" i="8"/>
  <c r="S1914" i="8"/>
  <c r="O1913" i="8"/>
  <c r="S1863" i="8"/>
  <c r="O1781" i="8"/>
  <c r="O1785" i="8" s="1"/>
  <c r="O1790" i="8" s="1"/>
  <c r="O1795" i="8" s="1"/>
  <c r="C35" i="6"/>
  <c r="Q1778" i="8"/>
  <c r="P1778" i="8"/>
  <c r="O1778" i="8"/>
  <c r="K1778" i="8"/>
  <c r="J1778" i="8"/>
  <c r="Q1776" i="8"/>
  <c r="P1776" i="8"/>
  <c r="O1776" i="8"/>
  <c r="K1776" i="8"/>
  <c r="J1776" i="8"/>
  <c r="P1775" i="8"/>
  <c r="K1775" i="8"/>
  <c r="J1775" i="8"/>
  <c r="C18" i="6"/>
  <c r="F132" i="6"/>
  <c r="C132" i="6"/>
  <c r="S1747" i="8"/>
  <c r="S1746" i="8"/>
  <c r="S1744" i="8"/>
  <c r="S1743" i="8"/>
  <c r="S1742" i="8"/>
  <c r="S1740" i="8"/>
  <c r="K1739" i="8"/>
  <c r="K1758" i="8" s="1"/>
  <c r="I1739" i="8"/>
  <c r="H1739" i="8"/>
  <c r="P1739" i="8" s="1"/>
  <c r="P1749" i="8" s="1"/>
  <c r="S1738" i="8"/>
  <c r="S1737" i="8"/>
  <c r="S1735" i="8"/>
  <c r="S1734" i="8"/>
  <c r="H229" i="7"/>
  <c r="H227" i="7" s="1"/>
  <c r="S1706" i="8"/>
  <c r="R1706" i="8"/>
  <c r="S1705" i="8"/>
  <c r="R1705" i="8"/>
  <c r="S1703" i="8"/>
  <c r="R1703" i="8"/>
  <c r="S1702" i="8"/>
  <c r="R1702" i="8"/>
  <c r="S1701" i="8"/>
  <c r="R1701" i="8"/>
  <c r="S1700" i="8"/>
  <c r="R1700" i="8"/>
  <c r="S1699" i="8"/>
  <c r="R1699" i="8"/>
  <c r="S1697" i="8"/>
  <c r="R1697" i="8"/>
  <c r="S1696" i="8"/>
  <c r="R1696" i="8"/>
  <c r="S1694" i="8"/>
  <c r="S1693" i="8"/>
  <c r="S1688" i="8"/>
  <c r="S1687" i="8"/>
  <c r="S1685" i="8"/>
  <c r="S1684" i="8"/>
  <c r="S1683" i="8"/>
  <c r="S1682" i="8"/>
  <c r="S1681" i="8"/>
  <c r="P1680" i="8"/>
  <c r="S1679" i="8"/>
  <c r="S1678" i="8"/>
  <c r="S1676" i="8"/>
  <c r="S1675" i="8"/>
  <c r="S1672" i="8"/>
  <c r="S1671" i="8"/>
  <c r="S1670" i="8"/>
  <c r="S1669" i="8"/>
  <c r="S1668" i="8"/>
  <c r="S1667" i="8"/>
  <c r="S1666" i="8"/>
  <c r="S1665" i="8"/>
  <c r="S1664" i="8"/>
  <c r="S1663" i="8"/>
  <c r="S1662" i="8"/>
  <c r="S1661" i="8"/>
  <c r="S1658" i="8"/>
  <c r="S1657" i="8"/>
  <c r="S1656" i="8"/>
  <c r="S1655" i="8"/>
  <c r="S1654" i="8"/>
  <c r="S1653" i="8"/>
  <c r="S1652" i="8"/>
  <c r="S1651" i="8"/>
  <c r="Q1650" i="8"/>
  <c r="P1650" i="8"/>
  <c r="O1650" i="8"/>
  <c r="K1650" i="8"/>
  <c r="Q1649" i="8"/>
  <c r="P1649" i="8"/>
  <c r="O1649" i="8"/>
  <c r="K1649" i="8"/>
  <c r="Q1648" i="8"/>
  <c r="P1648" i="8"/>
  <c r="O1648" i="8"/>
  <c r="N1648" i="8"/>
  <c r="K1648" i="8"/>
  <c r="Q1647" i="8"/>
  <c r="P1647" i="8"/>
  <c r="O1647" i="8"/>
  <c r="K1647" i="8"/>
  <c r="Q1646" i="8"/>
  <c r="P1646" i="8"/>
  <c r="O1646" i="8"/>
  <c r="K1646" i="8"/>
  <c r="Q1645" i="8"/>
  <c r="P1645" i="8"/>
  <c r="O1645" i="8"/>
  <c r="N1645" i="8"/>
  <c r="K1645" i="8"/>
  <c r="Q1644" i="8"/>
  <c r="P1644" i="8"/>
  <c r="O1644" i="8"/>
  <c r="N1644" i="8"/>
  <c r="K1644" i="8"/>
  <c r="Q1643" i="8"/>
  <c r="P1643" i="8"/>
  <c r="O1643" i="8"/>
  <c r="N1643" i="8"/>
  <c r="K1643" i="8"/>
  <c r="Q1642" i="8"/>
  <c r="P1642" i="8"/>
  <c r="O1642" i="8"/>
  <c r="N1642" i="8"/>
  <c r="K1642" i="8"/>
  <c r="Q1641" i="8"/>
  <c r="P1641" i="8"/>
  <c r="O1641" i="8"/>
  <c r="N1641" i="8"/>
  <c r="K1641" i="8"/>
  <c r="Q1640" i="8"/>
  <c r="P1640" i="8"/>
  <c r="O1640" i="8"/>
  <c r="N1640" i="8"/>
  <c r="K1640" i="8"/>
  <c r="Q1639" i="8"/>
  <c r="P1639" i="8"/>
  <c r="O1639" i="8"/>
  <c r="N1639" i="8"/>
  <c r="K1639" i="8"/>
  <c r="Q1638" i="8"/>
  <c r="P1638" i="8"/>
  <c r="O1638" i="8"/>
  <c r="N1638" i="8"/>
  <c r="K1638" i="8"/>
  <c r="Q1637" i="8"/>
  <c r="P1637" i="8"/>
  <c r="O1637" i="8"/>
  <c r="N1637" i="8"/>
  <c r="K1637" i="8"/>
  <c r="Q1636" i="8"/>
  <c r="P1636" i="8"/>
  <c r="O1636" i="8"/>
  <c r="N1636" i="8"/>
  <c r="K1636" i="8"/>
  <c r="Q1635" i="8"/>
  <c r="P1635" i="8"/>
  <c r="O1635" i="8"/>
  <c r="N1635" i="8"/>
  <c r="K1635" i="8"/>
  <c r="Q1634" i="8"/>
  <c r="P1634" i="8"/>
  <c r="O1634" i="8"/>
  <c r="N1634" i="8"/>
  <c r="K1634" i="8"/>
  <c r="Q1633" i="8"/>
  <c r="P1633" i="8"/>
  <c r="O1633" i="8"/>
  <c r="N1633" i="8"/>
  <c r="K1633" i="8"/>
  <c r="Q1632" i="8"/>
  <c r="P1632" i="8"/>
  <c r="O1632" i="8"/>
  <c r="N1632" i="8"/>
  <c r="K1632" i="8"/>
  <c r="Q1631" i="8"/>
  <c r="P1631" i="8"/>
  <c r="O1631" i="8"/>
  <c r="N1631" i="8"/>
  <c r="K1631" i="8"/>
  <c r="Q1630" i="8"/>
  <c r="P1630" i="8"/>
  <c r="O1630" i="8"/>
  <c r="N1630" i="8"/>
  <c r="K1630" i="8"/>
  <c r="Q1629" i="8"/>
  <c r="P1629" i="8"/>
  <c r="O1629" i="8"/>
  <c r="N1629" i="8"/>
  <c r="K1629" i="8"/>
  <c r="Q1628" i="8"/>
  <c r="P1628" i="8"/>
  <c r="O1628" i="8"/>
  <c r="N1628" i="8"/>
  <c r="K1628" i="8"/>
  <c r="Q1627" i="8"/>
  <c r="P1627" i="8"/>
  <c r="O1627" i="8"/>
  <c r="K1627" i="8"/>
  <c r="Q1626" i="8"/>
  <c r="P1626" i="8"/>
  <c r="O1626" i="8"/>
  <c r="K1626" i="8"/>
  <c r="Q1625" i="8"/>
  <c r="P1625" i="8"/>
  <c r="O1625" i="8"/>
  <c r="K1625" i="8"/>
  <c r="Q1624" i="8"/>
  <c r="P1624" i="8"/>
  <c r="O1624" i="8"/>
  <c r="K1624" i="8"/>
  <c r="Q1623" i="8"/>
  <c r="P1623" i="8"/>
  <c r="O1623" i="8"/>
  <c r="K1623" i="8"/>
  <c r="Q1622" i="8"/>
  <c r="P1622" i="8"/>
  <c r="O1622" i="8"/>
  <c r="K1622" i="8"/>
  <c r="Q1621" i="8"/>
  <c r="P1621" i="8"/>
  <c r="O1621" i="8"/>
  <c r="N1621" i="8"/>
  <c r="K1621" i="8"/>
  <c r="Q1620" i="8"/>
  <c r="P1620" i="8"/>
  <c r="O1620" i="8"/>
  <c r="N1620" i="8"/>
  <c r="K1620" i="8"/>
  <c r="Q1619" i="8"/>
  <c r="P1619" i="8"/>
  <c r="O1619" i="8"/>
  <c r="K1619" i="8"/>
  <c r="Q1618" i="8"/>
  <c r="P1618" i="8"/>
  <c r="O1618" i="8"/>
  <c r="K1618" i="8"/>
  <c r="Q1617" i="8"/>
  <c r="P1617" i="8"/>
  <c r="O1617" i="8"/>
  <c r="K1617" i="8"/>
  <c r="Q1616" i="8"/>
  <c r="P1616" i="8"/>
  <c r="O1616" i="8"/>
  <c r="N1616" i="8"/>
  <c r="K1616" i="8"/>
  <c r="J1616" i="8"/>
  <c r="P1615" i="8"/>
  <c r="K1615" i="8"/>
  <c r="J1615" i="8"/>
  <c r="K1614" i="8"/>
  <c r="J1614" i="8"/>
  <c r="S1607" i="8"/>
  <c r="S1606" i="8"/>
  <c r="S1605" i="8"/>
  <c r="S1603" i="8"/>
  <c r="S1602" i="8"/>
  <c r="S1601" i="8"/>
  <c r="S1599" i="8"/>
  <c r="S1596" i="8"/>
  <c r="S1593" i="8"/>
  <c r="S1588" i="8"/>
  <c r="S1587" i="8"/>
  <c r="S1586" i="8"/>
  <c r="S1584" i="8"/>
  <c r="S1583" i="8"/>
  <c r="S1582" i="8"/>
  <c r="S1580" i="8"/>
  <c r="K1579" i="8"/>
  <c r="K1598" i="8" s="1"/>
  <c r="I1579" i="8"/>
  <c r="I1598" i="8" s="1"/>
  <c r="H1579" i="8"/>
  <c r="H1598" i="8" s="1"/>
  <c r="S1600" i="8" s="1"/>
  <c r="S1577" i="8"/>
  <c r="K1576" i="8"/>
  <c r="K1595" i="8" s="1"/>
  <c r="I1576" i="8"/>
  <c r="I1595" i="8" s="1"/>
  <c r="H1576" i="8"/>
  <c r="H1595" i="8" s="1"/>
  <c r="S1597" i="8" s="1"/>
  <c r="S1574" i="8"/>
  <c r="O1573" i="8"/>
  <c r="M1573" i="8"/>
  <c r="L1573" i="8"/>
  <c r="S1559" i="8"/>
  <c r="S1558" i="8"/>
  <c r="S1557" i="8"/>
  <c r="S1556" i="8"/>
  <c r="S1555" i="8"/>
  <c r="S1554" i="8"/>
  <c r="S1553" i="8"/>
  <c r="S1552" i="8"/>
  <c r="S1551" i="8"/>
  <c r="S1549" i="8"/>
  <c r="S1548" i="8"/>
  <c r="S1547" i="8"/>
  <c r="S1545" i="8"/>
  <c r="S1541" i="8"/>
  <c r="S1540" i="8"/>
  <c r="S1539" i="8"/>
  <c r="S1538" i="8"/>
  <c r="S1537" i="8"/>
  <c r="S1536" i="8"/>
  <c r="S1535" i="8"/>
  <c r="S1534" i="8"/>
  <c r="S1533" i="8"/>
  <c r="Q1532" i="8"/>
  <c r="Q1550" i="8" s="1"/>
  <c r="P1532" i="8"/>
  <c r="P1550" i="8" s="1"/>
  <c r="P1579" i="8" s="1"/>
  <c r="S1531" i="8"/>
  <c r="S1530" i="8"/>
  <c r="S1529" i="8"/>
  <c r="S1527" i="8"/>
  <c r="I1542" i="8"/>
  <c r="I1560" i="8" s="1"/>
  <c r="H1542" i="8"/>
  <c r="H1560" i="8" s="1"/>
  <c r="S1524" i="8"/>
  <c r="S1523" i="8"/>
  <c r="S1522" i="8"/>
  <c r="S1521" i="8"/>
  <c r="S1520" i="8"/>
  <c r="S1519" i="8"/>
  <c r="S1518" i="8"/>
  <c r="S1517" i="8"/>
  <c r="S1516" i="8"/>
  <c r="S1515" i="8"/>
  <c r="S1514" i="8"/>
  <c r="S1513" i="8"/>
  <c r="S1512" i="8"/>
  <c r="S1510" i="8"/>
  <c r="S1509" i="8"/>
  <c r="S1508" i="8"/>
  <c r="S1507" i="8"/>
  <c r="S1506" i="8"/>
  <c r="S1505" i="8"/>
  <c r="S1504" i="8"/>
  <c r="S1503" i="8"/>
  <c r="S1502" i="8"/>
  <c r="S1501" i="8"/>
  <c r="S1500" i="8"/>
  <c r="S1499" i="8"/>
  <c r="S1498" i="8"/>
  <c r="S1497" i="8"/>
  <c r="S1496" i="8"/>
  <c r="S1495" i="8"/>
  <c r="S1494" i="8"/>
  <c r="S1493" i="8"/>
  <c r="S1492" i="8"/>
  <c r="S1491" i="8"/>
  <c r="S1490" i="8"/>
  <c r="S1489" i="8"/>
  <c r="S1488" i="8"/>
  <c r="S1487" i="8"/>
  <c r="S1486" i="8"/>
  <c r="S1485" i="8"/>
  <c r="S1484" i="8"/>
  <c r="S1483" i="8"/>
  <c r="S1482" i="8"/>
  <c r="S1481" i="8"/>
  <c r="Q1478" i="8"/>
  <c r="O1478" i="8"/>
  <c r="N1478" i="8"/>
  <c r="K1478" i="8"/>
  <c r="J1478" i="8"/>
  <c r="S1480" i="8" s="1"/>
  <c r="Q1477" i="8"/>
  <c r="O1477" i="8"/>
  <c r="K1477" i="8"/>
  <c r="J1477" i="8"/>
  <c r="S1479" i="8" s="1"/>
  <c r="Q1476" i="8"/>
  <c r="O1476" i="8"/>
  <c r="K1476" i="8"/>
  <c r="J1476" i="8"/>
  <c r="Q1475" i="8"/>
  <c r="O1475" i="8"/>
  <c r="N1475" i="8"/>
  <c r="K1475" i="8"/>
  <c r="J1475" i="8"/>
  <c r="Q1474" i="8"/>
  <c r="O1474" i="8"/>
  <c r="N1474" i="8"/>
  <c r="K1474" i="8"/>
  <c r="S1473" i="8"/>
  <c r="S1472" i="8"/>
  <c r="S1471" i="8"/>
  <c r="S1470" i="8"/>
  <c r="S1469" i="8"/>
  <c r="S1468" i="8"/>
  <c r="S1467" i="8"/>
  <c r="S1466" i="8"/>
  <c r="S1465" i="8"/>
  <c r="S1460" i="8"/>
  <c r="S1459" i="8"/>
  <c r="S1458" i="8"/>
  <c r="S1585" i="8"/>
  <c r="S1604" i="8" s="1"/>
  <c r="S1456" i="8"/>
  <c r="S1455" i="8"/>
  <c r="S1454" i="8"/>
  <c r="S1453" i="8"/>
  <c r="S1452" i="8"/>
  <c r="S1451" i="8"/>
  <c r="S1450" i="8"/>
  <c r="S1449" i="8"/>
  <c r="S1446" i="8"/>
  <c r="I1445" i="8"/>
  <c r="H1445" i="8"/>
  <c r="H1573" i="8" s="1"/>
  <c r="S1442" i="8"/>
  <c r="S1441" i="8"/>
  <c r="S1440" i="8"/>
  <c r="S1438" i="8"/>
  <c r="S1437" i="8"/>
  <c r="S1436" i="8"/>
  <c r="S1435" i="8"/>
  <c r="S1434" i="8"/>
  <c r="S1433" i="8"/>
  <c r="S1432" i="8"/>
  <c r="S1431" i="8"/>
  <c r="S1428" i="8"/>
  <c r="Q1443" i="8"/>
  <c r="S1425" i="8"/>
  <c r="S1424" i="8"/>
  <c r="S1423" i="8"/>
  <c r="S1422" i="8"/>
  <c r="S1421" i="8"/>
  <c r="S1420" i="8"/>
  <c r="S1419" i="8"/>
  <c r="S1418" i="8"/>
  <c r="S1417" i="8"/>
  <c r="Q1413" i="8"/>
  <c r="O1413" i="8"/>
  <c r="N1413" i="8"/>
  <c r="K1413" i="8"/>
  <c r="J1413" i="8"/>
  <c r="S1416" i="8" s="1"/>
  <c r="Q1412" i="8"/>
  <c r="O1412" i="8"/>
  <c r="N1412" i="8"/>
  <c r="K1412" i="8"/>
  <c r="J1412" i="8"/>
  <c r="Q1411" i="8"/>
  <c r="O1411" i="8"/>
  <c r="N1411" i="8"/>
  <c r="K1411" i="8"/>
  <c r="Q1410" i="8"/>
  <c r="O1410" i="8"/>
  <c r="N1410" i="8"/>
  <c r="K1410" i="8"/>
  <c r="J1410" i="8"/>
  <c r="Q1409" i="8"/>
  <c r="O1409" i="8"/>
  <c r="N1409" i="8"/>
  <c r="K1409" i="8"/>
  <c r="J1409" i="8"/>
  <c r="Q1408" i="8"/>
  <c r="O1408" i="8"/>
  <c r="N1408" i="8"/>
  <c r="K1408" i="8"/>
  <c r="J1408" i="8"/>
  <c r="Q1407" i="8"/>
  <c r="O1407" i="8"/>
  <c r="N1407" i="8"/>
  <c r="K1407" i="8"/>
  <c r="J1407" i="8"/>
  <c r="Q1406" i="8"/>
  <c r="O1406" i="8"/>
  <c r="N1406" i="8"/>
  <c r="K1406" i="8"/>
  <c r="J1406" i="8"/>
  <c r="Q1405" i="8"/>
  <c r="O1405" i="8"/>
  <c r="N1405" i="8"/>
  <c r="K1405" i="8"/>
  <c r="J1405" i="8"/>
  <c r="Q1404" i="8"/>
  <c r="O1404" i="8"/>
  <c r="N1404" i="8"/>
  <c r="K1404" i="8"/>
  <c r="J1404" i="8"/>
  <c r="Q1403" i="8"/>
  <c r="O1403" i="8"/>
  <c r="N1403" i="8"/>
  <c r="K1403" i="8"/>
  <c r="J1403" i="8"/>
  <c r="Q1402" i="8"/>
  <c r="O1402" i="8"/>
  <c r="N1402" i="8"/>
  <c r="K1402" i="8"/>
  <c r="J1402" i="8"/>
  <c r="Q1401" i="8"/>
  <c r="O1401" i="8"/>
  <c r="N1401" i="8"/>
  <c r="K1401" i="8"/>
  <c r="Q1400" i="8"/>
  <c r="O1400" i="8"/>
  <c r="K1400" i="8"/>
  <c r="J1400" i="8"/>
  <c r="Q1399" i="8"/>
  <c r="O1399" i="8"/>
  <c r="K1399" i="8"/>
  <c r="J1399" i="8"/>
  <c r="Q1398" i="8"/>
  <c r="O1398" i="8"/>
  <c r="K1398" i="8"/>
  <c r="J1398" i="8"/>
  <c r="Q1397" i="8"/>
  <c r="O1397" i="8"/>
  <c r="K1397" i="8"/>
  <c r="J1397" i="8"/>
  <c r="Q1396" i="8"/>
  <c r="O1396" i="8"/>
  <c r="K1396" i="8"/>
  <c r="J1396" i="8"/>
  <c r="Q1395" i="8"/>
  <c r="O1395" i="8"/>
  <c r="K1395" i="8"/>
  <c r="J1395" i="8"/>
  <c r="Q1394" i="8"/>
  <c r="O1394" i="8"/>
  <c r="K1394" i="8"/>
  <c r="J1394" i="8"/>
  <c r="Q1393" i="8"/>
  <c r="O1393" i="8"/>
  <c r="K1393" i="8"/>
  <c r="J1393" i="8"/>
  <c r="Q1392" i="8"/>
  <c r="O1392" i="8"/>
  <c r="K1392" i="8"/>
  <c r="J1392" i="8"/>
  <c r="Q1391" i="8"/>
  <c r="O1391" i="8"/>
  <c r="K1391" i="8"/>
  <c r="J1391" i="8"/>
  <c r="Q1390" i="8"/>
  <c r="O1390" i="8"/>
  <c r="K1390" i="8"/>
  <c r="J1390" i="8"/>
  <c r="Q1389" i="8"/>
  <c r="O1389" i="8"/>
  <c r="K1389" i="8"/>
  <c r="J1389" i="8"/>
  <c r="Q1388" i="8"/>
  <c r="O1388" i="8"/>
  <c r="K1388" i="8"/>
  <c r="J1388" i="8"/>
  <c r="Q1387" i="8"/>
  <c r="O1387" i="8"/>
  <c r="K1387" i="8"/>
  <c r="Q1386" i="8"/>
  <c r="O1386" i="8"/>
  <c r="K1386" i="8"/>
  <c r="J1386" i="8"/>
  <c r="Q1385" i="8"/>
  <c r="O1385" i="8"/>
  <c r="K1385" i="8"/>
  <c r="J1385" i="8"/>
  <c r="Q1384" i="8"/>
  <c r="O1384" i="8"/>
  <c r="K1384" i="8"/>
  <c r="J1384" i="8"/>
  <c r="M954" i="8"/>
  <c r="M972" i="8" s="1"/>
  <c r="L954" i="8"/>
  <c r="I954" i="8"/>
  <c r="I972" i="8" s="1"/>
  <c r="H972" i="8"/>
  <c r="M952" i="8"/>
  <c r="L952" i="8"/>
  <c r="I952" i="8"/>
  <c r="C49" i="6"/>
  <c r="P951" i="8"/>
  <c r="K951" i="8"/>
  <c r="J952" i="8"/>
  <c r="Q939" i="8"/>
  <c r="R923" i="8"/>
  <c r="J923" i="8"/>
  <c r="S923" i="8" s="1"/>
  <c r="R922" i="8"/>
  <c r="J922" i="8"/>
  <c r="S922" i="8" s="1"/>
  <c r="R921" i="8"/>
  <c r="J921" i="8"/>
  <c r="S921" i="8" s="1"/>
  <c r="R920" i="8"/>
  <c r="J920" i="8"/>
  <c r="S920" i="8" s="1"/>
  <c r="R919" i="8"/>
  <c r="J919" i="8"/>
  <c r="S919" i="8" s="1"/>
  <c r="R918" i="8"/>
  <c r="J918" i="8"/>
  <c r="S918" i="8" s="1"/>
  <c r="R916" i="8"/>
  <c r="J916" i="8"/>
  <c r="S916" i="8" s="1"/>
  <c r="R915" i="8"/>
  <c r="J915" i="8"/>
  <c r="S915" i="8" s="1"/>
  <c r="R914" i="8"/>
  <c r="J914" i="8"/>
  <c r="S914" i="8" s="1"/>
  <c r="R913" i="8"/>
  <c r="J913" i="8"/>
  <c r="S913" i="8" s="1"/>
  <c r="R912" i="8"/>
  <c r="J912" i="8"/>
  <c r="S912" i="8" s="1"/>
  <c r="R911" i="8"/>
  <c r="J911" i="8"/>
  <c r="S911" i="8" s="1"/>
  <c r="R910" i="8"/>
  <c r="J910" i="8"/>
  <c r="S910" i="8" s="1"/>
  <c r="R909" i="8"/>
  <c r="J909" i="8"/>
  <c r="S909" i="8" s="1"/>
  <c r="R896" i="8"/>
  <c r="J896" i="8"/>
  <c r="S896" i="8" s="1"/>
  <c r="R895" i="8"/>
  <c r="J895" i="8"/>
  <c r="S895" i="8" s="1"/>
  <c r="R894" i="8"/>
  <c r="J894" i="8"/>
  <c r="S894" i="8" s="1"/>
  <c r="R893" i="8"/>
  <c r="J893" i="8"/>
  <c r="S893" i="8" s="1"/>
  <c r="R892" i="8"/>
  <c r="J892" i="8"/>
  <c r="S892" i="8" s="1"/>
  <c r="R891" i="8"/>
  <c r="J891" i="8"/>
  <c r="S891" i="8" s="1"/>
  <c r="R889" i="8"/>
  <c r="J889" i="8"/>
  <c r="S889" i="8" s="1"/>
  <c r="R888" i="8"/>
  <c r="J888" i="8"/>
  <c r="S888" i="8" s="1"/>
  <c r="R887" i="8"/>
  <c r="J887" i="8"/>
  <c r="S887" i="8" s="1"/>
  <c r="R886" i="8"/>
  <c r="J886" i="8"/>
  <c r="S886" i="8" s="1"/>
  <c r="R885" i="8"/>
  <c r="J885" i="8"/>
  <c r="S885" i="8" s="1"/>
  <c r="R884" i="8"/>
  <c r="J884" i="8"/>
  <c r="S884" i="8" s="1"/>
  <c r="R883" i="8"/>
  <c r="J883" i="8"/>
  <c r="S883" i="8" s="1"/>
  <c r="R882" i="8"/>
  <c r="J882" i="8"/>
  <c r="S882" i="8" s="1"/>
  <c r="I897" i="8"/>
  <c r="Q878" i="8"/>
  <c r="P878" i="8"/>
  <c r="O878" i="8"/>
  <c r="K878" i="8"/>
  <c r="K881" i="8" s="1"/>
  <c r="K908" i="8" s="1"/>
  <c r="K925" i="8" s="1"/>
  <c r="J878" i="8"/>
  <c r="H196" i="7"/>
  <c r="E196" i="7"/>
  <c r="M844" i="8"/>
  <c r="M870" i="8" s="1"/>
  <c r="L844" i="8"/>
  <c r="L870" i="8" s="1"/>
  <c r="L871" i="8" s="1"/>
  <c r="I844" i="8"/>
  <c r="I870" i="8" s="1"/>
  <c r="H844" i="8"/>
  <c r="H870" i="8" s="1"/>
  <c r="H871" i="8" s="1"/>
  <c r="M841" i="8"/>
  <c r="M842" i="8" s="1"/>
  <c r="L841" i="8"/>
  <c r="L842" i="8" s="1"/>
  <c r="I841" i="8"/>
  <c r="I842" i="8" s="1"/>
  <c r="H841" i="8"/>
  <c r="H842" i="8" s="1"/>
  <c r="C29" i="6" s="1"/>
  <c r="Q839" i="8"/>
  <c r="P839" i="8"/>
  <c r="P844" i="8" s="1"/>
  <c r="P870" i="8" s="1"/>
  <c r="P871" i="8" s="1"/>
  <c r="O839" i="8"/>
  <c r="O844" i="8" s="1"/>
  <c r="O870" i="8" s="1"/>
  <c r="K839" i="8"/>
  <c r="K844" i="8" s="1"/>
  <c r="K870" i="8" s="1"/>
  <c r="J839" i="8"/>
  <c r="J841" i="8" s="1"/>
  <c r="J842" i="8" s="1"/>
  <c r="S831" i="8"/>
  <c r="S830" i="8"/>
  <c r="S829" i="8"/>
  <c r="S827" i="8"/>
  <c r="S826" i="8"/>
  <c r="S824" i="8"/>
  <c r="S823" i="8"/>
  <c r="S822" i="8"/>
  <c r="S821" i="8"/>
  <c r="S820" i="8"/>
  <c r="S819" i="8"/>
  <c r="S818" i="8"/>
  <c r="S817" i="8"/>
  <c r="E517" i="7"/>
  <c r="D517" i="7"/>
  <c r="H516" i="7"/>
  <c r="S749" i="8"/>
  <c r="S748" i="8"/>
  <c r="S747" i="8"/>
  <c r="S746" i="8"/>
  <c r="S745" i="8"/>
  <c r="S744" i="8"/>
  <c r="S743" i="8"/>
  <c r="S742" i="8"/>
  <c r="S741" i="8"/>
  <c r="S740" i="8"/>
  <c r="S739" i="8"/>
  <c r="S738" i="8"/>
  <c r="S737" i="8"/>
  <c r="S736" i="8"/>
  <c r="S735" i="8"/>
  <c r="M734" i="8"/>
  <c r="L734" i="8"/>
  <c r="I734" i="8"/>
  <c r="I816" i="8" s="1"/>
  <c r="Q816" i="8" s="1"/>
  <c r="H734" i="8"/>
  <c r="S731" i="8"/>
  <c r="S730" i="8"/>
  <c r="S729" i="8"/>
  <c r="S728" i="8"/>
  <c r="S727" i="8"/>
  <c r="S726" i="8"/>
  <c r="S725" i="8"/>
  <c r="S724" i="8"/>
  <c r="S723" i="8"/>
  <c r="S722" i="8"/>
  <c r="S721" i="8"/>
  <c r="S720" i="8"/>
  <c r="S719" i="8"/>
  <c r="S718" i="8"/>
  <c r="S717" i="8"/>
  <c r="M716" i="8"/>
  <c r="M732" i="8" s="1"/>
  <c r="G36" i="6" s="1"/>
  <c r="L716" i="8"/>
  <c r="L732" i="8" s="1"/>
  <c r="F36" i="6" s="1"/>
  <c r="I716" i="8"/>
  <c r="I732" i="8" s="1"/>
  <c r="D36" i="6" s="1"/>
  <c r="H716" i="8"/>
  <c r="S714" i="8"/>
  <c r="P713" i="8"/>
  <c r="O713" i="8"/>
  <c r="K713" i="8"/>
  <c r="J713" i="8"/>
  <c r="S712" i="8"/>
  <c r="S711" i="8"/>
  <c r="S710" i="8"/>
  <c r="S709" i="8"/>
  <c r="S708" i="8"/>
  <c r="S707" i="8"/>
  <c r="S706" i="8"/>
  <c r="S705" i="8"/>
  <c r="S704" i="8"/>
  <c r="S703" i="8"/>
  <c r="S702" i="8"/>
  <c r="S701" i="8"/>
  <c r="S700" i="8"/>
  <c r="S699" i="8"/>
  <c r="S698" i="8"/>
  <c r="S697" i="8"/>
  <c r="S696" i="8"/>
  <c r="S695" i="8"/>
  <c r="S694" i="8"/>
  <c r="S693" i="8"/>
  <c r="S692" i="8"/>
  <c r="S691" i="8"/>
  <c r="S690" i="8"/>
  <c r="S689" i="8"/>
  <c r="S688" i="8"/>
  <c r="S687" i="8"/>
  <c r="S686" i="8"/>
  <c r="S685" i="8"/>
  <c r="S684" i="8"/>
  <c r="S683" i="8"/>
  <c r="S682" i="8"/>
  <c r="S681" i="8"/>
  <c r="S680" i="8"/>
  <c r="S679" i="8"/>
  <c r="S678" i="8"/>
  <c r="S677" i="8"/>
  <c r="S676" i="8"/>
  <c r="S675" i="8"/>
  <c r="P674" i="8"/>
  <c r="R674" i="8" s="1"/>
  <c r="O674" i="8"/>
  <c r="K674" i="8"/>
  <c r="J674" i="8"/>
  <c r="S673" i="8"/>
  <c r="S672" i="8"/>
  <c r="S671" i="8"/>
  <c r="S670" i="8"/>
  <c r="S669" i="8"/>
  <c r="S668" i="8"/>
  <c r="S667" i="8"/>
  <c r="S666" i="8"/>
  <c r="S665" i="8"/>
  <c r="S664" i="8"/>
  <c r="S663" i="8"/>
  <c r="S662" i="8"/>
  <c r="S661" i="8"/>
  <c r="S660" i="8"/>
  <c r="S659" i="8"/>
  <c r="S658" i="8"/>
  <c r="S657" i="8"/>
  <c r="S656" i="8"/>
  <c r="S655" i="8"/>
  <c r="S650" i="8"/>
  <c r="S649" i="8"/>
  <c r="S648" i="8"/>
  <c r="S647" i="8"/>
  <c r="S646" i="8"/>
  <c r="S645" i="8"/>
  <c r="S644" i="8"/>
  <c r="S643" i="8"/>
  <c r="S642" i="8"/>
  <c r="S641" i="8"/>
  <c r="S640" i="8"/>
  <c r="S639" i="8"/>
  <c r="S638" i="8"/>
  <c r="S637" i="8"/>
  <c r="S636" i="8"/>
  <c r="R632" i="8"/>
  <c r="J632" i="8"/>
  <c r="S632" i="8" s="1"/>
  <c r="R631" i="8"/>
  <c r="S631" i="8"/>
  <c r="R630" i="8"/>
  <c r="J630" i="8"/>
  <c r="S630" i="8" s="1"/>
  <c r="R629" i="8"/>
  <c r="R628" i="8"/>
  <c r="J628" i="8"/>
  <c r="S628" i="8" s="1"/>
  <c r="R627" i="8"/>
  <c r="J627" i="8"/>
  <c r="S627" i="8" s="1"/>
  <c r="R626" i="8"/>
  <c r="J626" i="8"/>
  <c r="S626" i="8" s="1"/>
  <c r="R625" i="8"/>
  <c r="S625" i="8"/>
  <c r="R624" i="8"/>
  <c r="J624" i="8"/>
  <c r="S624" i="8" s="1"/>
  <c r="R623" i="8"/>
  <c r="S623" i="8"/>
  <c r="R622" i="8"/>
  <c r="S622" i="8"/>
  <c r="R621" i="8"/>
  <c r="J621" i="8"/>
  <c r="S621" i="8" s="1"/>
  <c r="R620" i="8"/>
  <c r="J620" i="8"/>
  <c r="S620" i="8" s="1"/>
  <c r="R619" i="8"/>
  <c r="J619" i="8"/>
  <c r="S619" i="8" s="1"/>
  <c r="R618" i="8"/>
  <c r="J618" i="8"/>
  <c r="S618" i="8" s="1"/>
  <c r="I633" i="8"/>
  <c r="S615" i="8"/>
  <c r="S614" i="8"/>
  <c r="S613" i="8"/>
  <c r="S612" i="8"/>
  <c r="S611" i="8"/>
  <c r="Q610" i="8"/>
  <c r="P610" i="8"/>
  <c r="O610" i="8"/>
  <c r="K610" i="8"/>
  <c r="J610" i="8"/>
  <c r="Q609" i="8"/>
  <c r="P609" i="8"/>
  <c r="O609" i="8"/>
  <c r="K609" i="8"/>
  <c r="J609" i="8"/>
  <c r="Q608" i="8"/>
  <c r="P608" i="8"/>
  <c r="O608" i="8"/>
  <c r="K608" i="8"/>
  <c r="J608" i="8"/>
  <c r="Q607" i="8"/>
  <c r="P607" i="8"/>
  <c r="O607" i="8"/>
  <c r="K607" i="8"/>
  <c r="J607" i="8"/>
  <c r="Q606" i="8"/>
  <c r="P606" i="8"/>
  <c r="O606" i="8"/>
  <c r="K606" i="8"/>
  <c r="J606" i="8"/>
  <c r="Q605" i="8"/>
  <c r="P605" i="8"/>
  <c r="O605" i="8"/>
  <c r="K605" i="8"/>
  <c r="Q604" i="8"/>
  <c r="P604" i="8"/>
  <c r="O604" i="8"/>
  <c r="K604" i="8"/>
  <c r="J604" i="8"/>
  <c r="Q603" i="8"/>
  <c r="P603" i="8"/>
  <c r="O603" i="8"/>
  <c r="K603" i="8"/>
  <c r="J603" i="8"/>
  <c r="Q602" i="8"/>
  <c r="P602" i="8"/>
  <c r="O602" i="8"/>
  <c r="K602" i="8"/>
  <c r="J602" i="8"/>
  <c r="Q601" i="8"/>
  <c r="P601" i="8"/>
  <c r="O601" i="8"/>
  <c r="K601" i="8"/>
  <c r="J601" i="8"/>
  <c r="Q600" i="8"/>
  <c r="P600" i="8"/>
  <c r="O600" i="8"/>
  <c r="K600" i="8"/>
  <c r="J600" i="8"/>
  <c r="Q599" i="8"/>
  <c r="P599" i="8"/>
  <c r="O599" i="8"/>
  <c r="K599" i="8"/>
  <c r="J599" i="8"/>
  <c r="Q598" i="8"/>
  <c r="P598" i="8"/>
  <c r="O598" i="8"/>
  <c r="K598" i="8"/>
  <c r="J598" i="8"/>
  <c r="Q597" i="8"/>
  <c r="P597" i="8"/>
  <c r="O597" i="8"/>
  <c r="K597" i="8"/>
  <c r="J597" i="8"/>
  <c r="Q596" i="8"/>
  <c r="P596" i="8"/>
  <c r="O596" i="8"/>
  <c r="K596" i="8"/>
  <c r="J596" i="8"/>
  <c r="Q595" i="8"/>
  <c r="P595" i="8"/>
  <c r="O595" i="8"/>
  <c r="K595" i="8"/>
  <c r="J595" i="8"/>
  <c r="Q594" i="8"/>
  <c r="P594" i="8"/>
  <c r="O594" i="8"/>
  <c r="K594" i="8"/>
  <c r="J594" i="8"/>
  <c r="Q593" i="8"/>
  <c r="P593" i="8"/>
  <c r="O593" i="8"/>
  <c r="K593" i="8"/>
  <c r="J593" i="8"/>
  <c r="Q592" i="8"/>
  <c r="P592" i="8"/>
  <c r="O592" i="8"/>
  <c r="K592" i="8"/>
  <c r="J592" i="8"/>
  <c r="Q591" i="8"/>
  <c r="P591" i="8"/>
  <c r="O591" i="8"/>
  <c r="K591" i="8"/>
  <c r="J591" i="8"/>
  <c r="Q590" i="8"/>
  <c r="P590" i="8"/>
  <c r="O590" i="8"/>
  <c r="K590" i="8"/>
  <c r="J590" i="8"/>
  <c r="Q589" i="8"/>
  <c r="P589" i="8"/>
  <c r="O589" i="8"/>
  <c r="K589" i="8"/>
  <c r="J589" i="8"/>
  <c r="Q588" i="8"/>
  <c r="P588" i="8"/>
  <c r="O588" i="8"/>
  <c r="K588" i="8"/>
  <c r="J588" i="8"/>
  <c r="Q587" i="8"/>
  <c r="P587" i="8"/>
  <c r="O587" i="8"/>
  <c r="K587" i="8"/>
  <c r="J587" i="8"/>
  <c r="Q586" i="8"/>
  <c r="P586" i="8"/>
  <c r="O586" i="8"/>
  <c r="K586" i="8"/>
  <c r="J586" i="8"/>
  <c r="Q585" i="8"/>
  <c r="P585" i="8"/>
  <c r="O585" i="8"/>
  <c r="K585" i="8"/>
  <c r="J585" i="8"/>
  <c r="Q584" i="8"/>
  <c r="P584" i="8"/>
  <c r="O584" i="8"/>
  <c r="K584" i="8"/>
  <c r="J584" i="8"/>
  <c r="Q583" i="8"/>
  <c r="P583" i="8"/>
  <c r="O583" i="8"/>
  <c r="K583" i="8"/>
  <c r="J583" i="8"/>
  <c r="Q582" i="8"/>
  <c r="P582" i="8"/>
  <c r="O582" i="8"/>
  <c r="K582" i="8"/>
  <c r="J582" i="8"/>
  <c r="Q581" i="8"/>
  <c r="P581" i="8"/>
  <c r="O581" i="8"/>
  <c r="K581" i="8"/>
  <c r="J581" i="8"/>
  <c r="Q580" i="8"/>
  <c r="P580" i="8"/>
  <c r="O580" i="8"/>
  <c r="K580" i="8"/>
  <c r="J580" i="8"/>
  <c r="Q579" i="8"/>
  <c r="P579" i="8"/>
  <c r="O579" i="8"/>
  <c r="K579" i="8"/>
  <c r="J579" i="8"/>
  <c r="Q578" i="8"/>
  <c r="P578" i="8"/>
  <c r="O578" i="8"/>
  <c r="K578" i="8"/>
  <c r="J578" i="8"/>
  <c r="Q574" i="8"/>
  <c r="P574" i="8"/>
  <c r="O574" i="8"/>
  <c r="K574" i="8"/>
  <c r="J574" i="8"/>
  <c r="Q573" i="8"/>
  <c r="P573" i="8"/>
  <c r="O573" i="8"/>
  <c r="K573" i="8"/>
  <c r="J573" i="8"/>
  <c r="Q572" i="8"/>
  <c r="P572" i="8"/>
  <c r="O572" i="8"/>
  <c r="K572" i="8"/>
  <c r="J572" i="8"/>
  <c r="Q571" i="8"/>
  <c r="P571" i="8"/>
  <c r="O571" i="8"/>
  <c r="K571" i="8"/>
  <c r="J571" i="8"/>
  <c r="Q570" i="8"/>
  <c r="P570" i="8"/>
  <c r="O570" i="8"/>
  <c r="K570" i="8"/>
  <c r="J570" i="8"/>
  <c r="Q569" i="8"/>
  <c r="P569" i="8"/>
  <c r="O569" i="8"/>
  <c r="K569" i="8"/>
  <c r="W569" i="8" s="1"/>
  <c r="J569" i="8"/>
  <c r="Q568" i="8"/>
  <c r="P568" i="8"/>
  <c r="O568" i="8"/>
  <c r="K568" i="8"/>
  <c r="J568" i="8"/>
  <c r="Q567" i="8"/>
  <c r="P567" i="8"/>
  <c r="O567" i="8"/>
  <c r="K567" i="8"/>
  <c r="J567" i="8"/>
  <c r="Q566" i="8"/>
  <c r="P566" i="8"/>
  <c r="O566" i="8"/>
  <c r="K566" i="8"/>
  <c r="W566" i="8" s="1"/>
  <c r="J566" i="8"/>
  <c r="Q565" i="8"/>
  <c r="P565" i="8"/>
  <c r="O565" i="8"/>
  <c r="K565" i="8"/>
  <c r="Q564" i="8"/>
  <c r="P564" i="8"/>
  <c r="O564" i="8"/>
  <c r="K564" i="8"/>
  <c r="W564" i="8" s="1"/>
  <c r="J564" i="8"/>
  <c r="Q563" i="8"/>
  <c r="P563" i="8"/>
  <c r="O563" i="8"/>
  <c r="K563" i="8"/>
  <c r="J563" i="8"/>
  <c r="Q562" i="8"/>
  <c r="P562" i="8"/>
  <c r="O562" i="8"/>
  <c r="K562" i="8"/>
  <c r="J562" i="8"/>
  <c r="Q561" i="8"/>
  <c r="P561" i="8"/>
  <c r="O561" i="8"/>
  <c r="K561" i="8"/>
  <c r="J561" i="8"/>
  <c r="Q560" i="8"/>
  <c r="P560" i="8"/>
  <c r="O560" i="8"/>
  <c r="K560" i="8"/>
  <c r="J560" i="8"/>
  <c r="Q559" i="8"/>
  <c r="P559" i="8"/>
  <c r="O559" i="8"/>
  <c r="K559" i="8"/>
  <c r="W559" i="8" s="1"/>
  <c r="J559" i="8"/>
  <c r="Q558" i="8"/>
  <c r="P558" i="8"/>
  <c r="O558" i="8"/>
  <c r="K558" i="8"/>
  <c r="J558" i="8"/>
  <c r="Q557" i="8"/>
  <c r="P557" i="8"/>
  <c r="O557" i="8"/>
  <c r="K557" i="8"/>
  <c r="J557" i="8"/>
  <c r="Q556" i="8"/>
  <c r="P556" i="8"/>
  <c r="O556" i="8"/>
  <c r="S502" i="8"/>
  <c r="S501" i="8"/>
  <c r="S500" i="8"/>
  <c r="S499" i="8"/>
  <c r="S498" i="8"/>
  <c r="S497" i="8"/>
  <c r="M469" i="8"/>
  <c r="I469" i="8"/>
  <c r="H469" i="8"/>
  <c r="Q467" i="8"/>
  <c r="P467" i="8"/>
  <c r="O467" i="8"/>
  <c r="O470" i="8" s="1"/>
  <c r="K467" i="8"/>
  <c r="J467" i="8"/>
  <c r="H48" i="7"/>
  <c r="D48" i="7"/>
  <c r="S418" i="8"/>
  <c r="N418" i="8"/>
  <c r="S417" i="8"/>
  <c r="N417" i="8"/>
  <c r="S416" i="8"/>
  <c r="N416" i="8"/>
  <c r="S414" i="8"/>
  <c r="N414" i="8"/>
  <c r="S413" i="8"/>
  <c r="N413" i="8"/>
  <c r="S412" i="8"/>
  <c r="N412" i="8"/>
  <c r="S411" i="8"/>
  <c r="N411" i="8"/>
  <c r="S410" i="8"/>
  <c r="N410" i="8"/>
  <c r="S409" i="8"/>
  <c r="N409" i="8"/>
  <c r="S408" i="8"/>
  <c r="N408" i="8"/>
  <c r="S407" i="8"/>
  <c r="N407" i="8"/>
  <c r="S406" i="8"/>
  <c r="N406" i="8"/>
  <c r="S405" i="8"/>
  <c r="N405" i="8"/>
  <c r="S404" i="8"/>
  <c r="N404" i="8"/>
  <c r="S400" i="8"/>
  <c r="N400" i="8"/>
  <c r="S399" i="8"/>
  <c r="N399" i="8"/>
  <c r="S398" i="8"/>
  <c r="N398" i="8"/>
  <c r="S396" i="8"/>
  <c r="N396" i="8"/>
  <c r="S395" i="8"/>
  <c r="N395" i="8"/>
  <c r="S394" i="8"/>
  <c r="N394" i="8"/>
  <c r="S393" i="8"/>
  <c r="N393" i="8"/>
  <c r="S392" i="8"/>
  <c r="N392" i="8"/>
  <c r="S391" i="8"/>
  <c r="N391" i="8"/>
  <c r="S390" i="8"/>
  <c r="N390" i="8"/>
  <c r="S389" i="8"/>
  <c r="N389" i="8"/>
  <c r="S388" i="8"/>
  <c r="N388" i="8"/>
  <c r="S387" i="8"/>
  <c r="N387" i="8"/>
  <c r="S386" i="8"/>
  <c r="N386" i="8"/>
  <c r="L385" i="8"/>
  <c r="O381" i="8"/>
  <c r="K381" i="8"/>
  <c r="K385" i="8" s="1"/>
  <c r="K403" i="8" s="1"/>
  <c r="S355" i="8"/>
  <c r="S354" i="8"/>
  <c r="S353" i="8"/>
  <c r="S352" i="8"/>
  <c r="S351" i="8"/>
  <c r="S350" i="8"/>
  <c r="S349" i="8"/>
  <c r="S348" i="8"/>
  <c r="S347" i="8"/>
  <c r="S346" i="8"/>
  <c r="S345" i="8"/>
  <c r="S344" i="8"/>
  <c r="S343" i="8"/>
  <c r="S342" i="8"/>
  <c r="S341" i="8"/>
  <c r="S336" i="8"/>
  <c r="S335" i="8"/>
  <c r="S334" i="8"/>
  <c r="S333" i="8"/>
  <c r="S332" i="8"/>
  <c r="S331" i="8"/>
  <c r="S330" i="8"/>
  <c r="S329" i="8"/>
  <c r="S328" i="8"/>
  <c r="S327" i="8"/>
  <c r="S326" i="8"/>
  <c r="S325" i="8"/>
  <c r="S324" i="8"/>
  <c r="S323" i="8"/>
  <c r="S322" i="8"/>
  <c r="H512" i="7"/>
  <c r="S303" i="8"/>
  <c r="S302" i="8"/>
  <c r="S301" i="8"/>
  <c r="S300" i="8"/>
  <c r="S299" i="8"/>
  <c r="S298" i="8"/>
  <c r="S297" i="8"/>
  <c r="S296" i="8"/>
  <c r="S295" i="8"/>
  <c r="S294" i="8"/>
  <c r="S293" i="8"/>
  <c r="S292" i="8"/>
  <c r="S291" i="8"/>
  <c r="S290" i="8"/>
  <c r="S289" i="8"/>
  <c r="M288" i="8"/>
  <c r="L288" i="8"/>
  <c r="L317" i="8" s="1"/>
  <c r="I288" i="8"/>
  <c r="H288" i="8"/>
  <c r="S285" i="8"/>
  <c r="S284" i="8"/>
  <c r="S283" i="8"/>
  <c r="S282" i="8"/>
  <c r="S281" i="8"/>
  <c r="S280" i="8"/>
  <c r="S279" i="8"/>
  <c r="S278" i="8"/>
  <c r="S277" i="8"/>
  <c r="S276" i="8"/>
  <c r="S275" i="8"/>
  <c r="S274" i="8"/>
  <c r="S273" i="8"/>
  <c r="S272" i="8"/>
  <c r="S271" i="8"/>
  <c r="M270" i="8"/>
  <c r="L270" i="8"/>
  <c r="I286" i="8"/>
  <c r="H286" i="8"/>
  <c r="S268" i="8"/>
  <c r="S267" i="8"/>
  <c r="S266" i="8"/>
  <c r="S265" i="8"/>
  <c r="S264" i="8"/>
  <c r="S263" i="8"/>
  <c r="S262" i="8"/>
  <c r="S261" i="8"/>
  <c r="S260" i="8"/>
  <c r="S259" i="8"/>
  <c r="S258" i="8"/>
  <c r="S257" i="8"/>
  <c r="S256" i="8"/>
  <c r="S255" i="8"/>
  <c r="S254" i="8"/>
  <c r="S253" i="8"/>
  <c r="S252" i="8"/>
  <c r="S251" i="8"/>
  <c r="S250" i="8"/>
  <c r="S249" i="8"/>
  <c r="S248" i="8"/>
  <c r="S247" i="8"/>
  <c r="Q246" i="8"/>
  <c r="P246" i="8"/>
  <c r="O246" i="8"/>
  <c r="K246" i="8"/>
  <c r="Q245" i="8"/>
  <c r="P245" i="8"/>
  <c r="O245" i="8"/>
  <c r="K245" i="8"/>
  <c r="Q244" i="8"/>
  <c r="P244" i="8"/>
  <c r="O244" i="8"/>
  <c r="K244" i="8"/>
  <c r="J244" i="8"/>
  <c r="Q243" i="8"/>
  <c r="P243" i="8"/>
  <c r="O243" i="8"/>
  <c r="K243" i="8"/>
  <c r="J243" i="8"/>
  <c r="Q242" i="8"/>
  <c r="P242" i="8"/>
  <c r="O242" i="8"/>
  <c r="K242" i="8"/>
  <c r="J242" i="8"/>
  <c r="Q241" i="8"/>
  <c r="P241" i="8"/>
  <c r="O241" i="8"/>
  <c r="K241" i="8"/>
  <c r="J241" i="8"/>
  <c r="Q240" i="8"/>
  <c r="P240" i="8"/>
  <c r="O240" i="8"/>
  <c r="K240" i="8"/>
  <c r="J240" i="8"/>
  <c r="Q239" i="8"/>
  <c r="P239" i="8"/>
  <c r="O239" i="8"/>
  <c r="K239" i="8"/>
  <c r="J239" i="8"/>
  <c r="Q238" i="8"/>
  <c r="P238" i="8"/>
  <c r="O238" i="8"/>
  <c r="K238" i="8"/>
  <c r="J238" i="8"/>
  <c r="Q237" i="8"/>
  <c r="P237" i="8"/>
  <c r="O237" i="8"/>
  <c r="K237" i="8"/>
  <c r="J237" i="8"/>
  <c r="Q236" i="8"/>
  <c r="P236" i="8"/>
  <c r="O236" i="8"/>
  <c r="K236" i="8"/>
  <c r="J236" i="8"/>
  <c r="Q235" i="8"/>
  <c r="P235" i="8"/>
  <c r="O235" i="8"/>
  <c r="K235" i="8"/>
  <c r="J235" i="8"/>
  <c r="Q234" i="8"/>
  <c r="P234" i="8"/>
  <c r="O234" i="8"/>
  <c r="K234" i="8"/>
  <c r="J234" i="8"/>
  <c r="Q233" i="8"/>
  <c r="P233" i="8"/>
  <c r="O233" i="8"/>
  <c r="K233" i="8"/>
  <c r="J233" i="8"/>
  <c r="Q232" i="8"/>
  <c r="P232" i="8"/>
  <c r="O232" i="8"/>
  <c r="K232" i="8"/>
  <c r="J232" i="8"/>
  <c r="Q231" i="8"/>
  <c r="P231" i="8"/>
  <c r="O231" i="8"/>
  <c r="K231" i="8"/>
  <c r="J231" i="8"/>
  <c r="Q230" i="8"/>
  <c r="P230" i="8"/>
  <c r="O230" i="8"/>
  <c r="K230" i="8"/>
  <c r="J230" i="8"/>
  <c r="Q229" i="8"/>
  <c r="P229" i="8"/>
  <c r="O229" i="8"/>
  <c r="K229" i="8"/>
  <c r="J229" i="8"/>
  <c r="Q228" i="8"/>
  <c r="P228" i="8"/>
  <c r="O228" i="8"/>
  <c r="K228" i="8"/>
  <c r="J228" i="8"/>
  <c r="Q227" i="8"/>
  <c r="P227" i="8"/>
  <c r="O227" i="8"/>
  <c r="K227" i="8"/>
  <c r="J227" i="8"/>
  <c r="Q226" i="8"/>
  <c r="P226" i="8"/>
  <c r="O226" i="8"/>
  <c r="K226" i="8"/>
  <c r="J226" i="8"/>
  <c r="Q225" i="8"/>
  <c r="P225" i="8"/>
  <c r="O225" i="8"/>
  <c r="K225" i="8"/>
  <c r="J225" i="8"/>
  <c r="Q224" i="8"/>
  <c r="P224" i="8"/>
  <c r="O224" i="8"/>
  <c r="K224" i="8"/>
  <c r="J224" i="8"/>
  <c r="Q223" i="8"/>
  <c r="P223" i="8"/>
  <c r="O223" i="8"/>
  <c r="K223" i="8"/>
  <c r="J223" i="8"/>
  <c r="Q222" i="8"/>
  <c r="P222" i="8"/>
  <c r="O222" i="8"/>
  <c r="K222" i="8"/>
  <c r="J222" i="8"/>
  <c r="Q221" i="8"/>
  <c r="P221" i="8"/>
  <c r="O221" i="8"/>
  <c r="K221" i="8"/>
  <c r="J221" i="8"/>
  <c r="Q220" i="8"/>
  <c r="P220" i="8"/>
  <c r="O220" i="8"/>
  <c r="K220" i="8"/>
  <c r="Q219" i="8"/>
  <c r="P219" i="8"/>
  <c r="O219" i="8"/>
  <c r="K219" i="8"/>
  <c r="Q218" i="8"/>
  <c r="P218" i="8"/>
  <c r="O218" i="8"/>
  <c r="K218" i="8"/>
  <c r="J218" i="8"/>
  <c r="Q217" i="8"/>
  <c r="P217" i="8"/>
  <c r="O217" i="8"/>
  <c r="K217" i="8"/>
  <c r="J217" i="8"/>
  <c r="Q216" i="8"/>
  <c r="P216" i="8"/>
  <c r="O216" i="8"/>
  <c r="K216" i="8"/>
  <c r="J216" i="8"/>
  <c r="Q215" i="8"/>
  <c r="P215" i="8"/>
  <c r="O215" i="8"/>
  <c r="K215" i="8"/>
  <c r="J215" i="8"/>
  <c r="Q214" i="8"/>
  <c r="P214" i="8"/>
  <c r="O214" i="8"/>
  <c r="K214" i="8"/>
  <c r="S213" i="8"/>
  <c r="Q212" i="8"/>
  <c r="P212" i="8"/>
  <c r="O212" i="8"/>
  <c r="K212" i="8"/>
  <c r="J212" i="8"/>
  <c r="Q211" i="8"/>
  <c r="P211" i="8"/>
  <c r="O211" i="8"/>
  <c r="K211" i="8"/>
  <c r="J211" i="8"/>
  <c r="S183" i="8"/>
  <c r="S182" i="8"/>
  <c r="S181" i="8"/>
  <c r="S180" i="8"/>
  <c r="S179" i="8"/>
  <c r="S178" i="8"/>
  <c r="S177" i="8"/>
  <c r="S176" i="8"/>
  <c r="S143" i="8"/>
  <c r="S142" i="8"/>
  <c r="S141" i="8"/>
  <c r="S140" i="8"/>
  <c r="S139" i="8"/>
  <c r="S138" i="8"/>
  <c r="S137" i="8"/>
  <c r="S136" i="8"/>
  <c r="S135" i="8"/>
  <c r="S134" i="8"/>
  <c r="S133" i="8"/>
  <c r="S132" i="8"/>
  <c r="L131" i="8"/>
  <c r="S131" i="8" s="1"/>
  <c r="S130" i="8"/>
  <c r="Q164" i="8"/>
  <c r="M114" i="8"/>
  <c r="L114" i="8"/>
  <c r="R113" i="8"/>
  <c r="J113" i="8"/>
  <c r="S113" i="8" s="1"/>
  <c r="R112" i="8"/>
  <c r="J112" i="8"/>
  <c r="S112" i="8" s="1"/>
  <c r="R111" i="8"/>
  <c r="J111" i="8"/>
  <c r="S111" i="8" s="1"/>
  <c r="R110" i="8"/>
  <c r="J110" i="8"/>
  <c r="S110" i="8" s="1"/>
  <c r="R109" i="8"/>
  <c r="J109" i="8"/>
  <c r="S109" i="8" s="1"/>
  <c r="R108" i="8"/>
  <c r="J108" i="8"/>
  <c r="S108" i="8" s="1"/>
  <c r="R107" i="8"/>
  <c r="J107" i="8"/>
  <c r="S107" i="8" s="1"/>
  <c r="R106" i="8"/>
  <c r="J106" i="8"/>
  <c r="S106" i="8" s="1"/>
  <c r="R105" i="8"/>
  <c r="J105" i="8"/>
  <c r="S105" i="8" s="1"/>
  <c r="R104" i="8"/>
  <c r="J104" i="8"/>
  <c r="S104" i="8" s="1"/>
  <c r="R103" i="8"/>
  <c r="J103" i="8"/>
  <c r="S103" i="8" s="1"/>
  <c r="R102" i="8"/>
  <c r="J102" i="8"/>
  <c r="S102" i="8" s="1"/>
  <c r="R101" i="8"/>
  <c r="J101" i="8"/>
  <c r="S101" i="8" s="1"/>
  <c r="R100" i="8"/>
  <c r="J100" i="8"/>
  <c r="S100" i="8" s="1"/>
  <c r="R99" i="8"/>
  <c r="J99" i="8"/>
  <c r="S99" i="8" s="1"/>
  <c r="M98" i="8"/>
  <c r="L98" i="8"/>
  <c r="L128" i="8" s="1"/>
  <c r="L188" i="8" s="1"/>
  <c r="I98" i="8"/>
  <c r="I128" i="8" s="1"/>
  <c r="H98" i="8"/>
  <c r="M96" i="8"/>
  <c r="M124" i="8" s="1"/>
  <c r="L96" i="8"/>
  <c r="L124" i="8" s="1"/>
  <c r="S95" i="8"/>
  <c r="S94" i="8"/>
  <c r="S93" i="8"/>
  <c r="S92" i="8"/>
  <c r="S91" i="8"/>
  <c r="S90" i="8"/>
  <c r="S89" i="8"/>
  <c r="S88" i="8"/>
  <c r="S87" i="8"/>
  <c r="S86" i="8"/>
  <c r="S85" i="8"/>
  <c r="S84" i="8"/>
  <c r="S83" i="8"/>
  <c r="S82" i="8"/>
  <c r="S81" i="8"/>
  <c r="O80" i="8"/>
  <c r="O96" i="8" s="1"/>
  <c r="I96" i="8"/>
  <c r="J124" i="8" s="1"/>
  <c r="H96" i="8"/>
  <c r="C22" i="6" s="1"/>
  <c r="S78" i="8"/>
  <c r="S77" i="8"/>
  <c r="S76" i="8"/>
  <c r="S75" i="8"/>
  <c r="S74" i="8"/>
  <c r="S73" i="8"/>
  <c r="S72" i="8"/>
  <c r="S71" i="8"/>
  <c r="S70" i="8"/>
  <c r="S69" i="8"/>
  <c r="S68" i="8"/>
  <c r="S67" i="8"/>
  <c r="S66" i="8"/>
  <c r="S65" i="8"/>
  <c r="S64" i="8"/>
  <c r="S63" i="8"/>
  <c r="S62" i="8"/>
  <c r="S61" i="8"/>
  <c r="S60" i="8"/>
  <c r="S59" i="8"/>
  <c r="S58" i="8"/>
  <c r="S57" i="8"/>
  <c r="S56" i="8"/>
  <c r="S55" i="8"/>
  <c r="Q54" i="8"/>
  <c r="P54" i="8"/>
  <c r="O54" i="8"/>
  <c r="K54" i="8"/>
  <c r="Q53" i="8"/>
  <c r="P53" i="8"/>
  <c r="O53" i="8"/>
  <c r="K53" i="8"/>
  <c r="J53" i="8"/>
  <c r="Q52" i="8"/>
  <c r="P52" i="8"/>
  <c r="O52" i="8"/>
  <c r="K52" i="8"/>
  <c r="J52" i="8"/>
  <c r="Q51" i="8"/>
  <c r="P51" i="8"/>
  <c r="O51" i="8"/>
  <c r="K51" i="8"/>
  <c r="J51" i="8"/>
  <c r="Q50" i="8"/>
  <c r="P50" i="8"/>
  <c r="O50" i="8"/>
  <c r="K50" i="8"/>
  <c r="J50" i="8"/>
  <c r="Q49" i="8"/>
  <c r="P49" i="8"/>
  <c r="O49" i="8"/>
  <c r="K49" i="8"/>
  <c r="J49" i="8"/>
  <c r="Q48" i="8"/>
  <c r="P48" i="8"/>
  <c r="O48" i="8"/>
  <c r="K48" i="8"/>
  <c r="J48" i="8"/>
  <c r="Q47" i="8"/>
  <c r="P47" i="8"/>
  <c r="O47" i="8"/>
  <c r="K47" i="8"/>
  <c r="J47" i="8"/>
  <c r="Q46" i="8"/>
  <c r="P46" i="8"/>
  <c r="O46" i="8"/>
  <c r="K46" i="8"/>
  <c r="J46" i="8"/>
  <c r="Q45" i="8"/>
  <c r="P45" i="8"/>
  <c r="O45" i="8"/>
  <c r="K45" i="8"/>
  <c r="J45" i="8"/>
  <c r="Q44" i="8"/>
  <c r="P44" i="8"/>
  <c r="O44" i="8"/>
  <c r="K44" i="8"/>
  <c r="J44" i="8"/>
  <c r="Q43" i="8"/>
  <c r="P43" i="8"/>
  <c r="O43" i="8"/>
  <c r="K43" i="8"/>
  <c r="J43" i="8"/>
  <c r="Q42" i="8"/>
  <c r="P42" i="8"/>
  <c r="O42" i="8"/>
  <c r="K42" i="8"/>
  <c r="J42" i="8"/>
  <c r="Q41" i="8"/>
  <c r="P41" i="8"/>
  <c r="O41" i="8"/>
  <c r="K41" i="8"/>
  <c r="J41" i="8"/>
  <c r="Q40" i="8"/>
  <c r="P40" i="8"/>
  <c r="O40" i="8"/>
  <c r="K40" i="8"/>
  <c r="J40" i="8"/>
  <c r="Q39" i="8"/>
  <c r="P39" i="8"/>
  <c r="O39" i="8"/>
  <c r="K39" i="8"/>
  <c r="J39" i="8"/>
  <c r="Q38" i="8"/>
  <c r="P38" i="8"/>
  <c r="O38" i="8"/>
  <c r="K38" i="8"/>
  <c r="J38" i="8"/>
  <c r="Q37" i="8"/>
  <c r="P37" i="8"/>
  <c r="O37" i="8"/>
  <c r="K37" i="8"/>
  <c r="J37" i="8"/>
  <c r="Q36" i="8"/>
  <c r="P36" i="8"/>
  <c r="O36" i="8"/>
  <c r="K36" i="8"/>
  <c r="J36" i="8"/>
  <c r="Q35" i="8"/>
  <c r="P35" i="8"/>
  <c r="O35" i="8"/>
  <c r="K35" i="8"/>
  <c r="J35" i="8"/>
  <c r="Q34" i="8"/>
  <c r="P34" i="8"/>
  <c r="O34" i="8"/>
  <c r="K34" i="8"/>
  <c r="J34" i="8"/>
  <c r="Q33" i="8"/>
  <c r="P33" i="8"/>
  <c r="O33" i="8"/>
  <c r="K33" i="8"/>
  <c r="J33" i="8"/>
  <c r="Q32" i="8"/>
  <c r="P32" i="8"/>
  <c r="O32" i="8"/>
  <c r="K32" i="8"/>
  <c r="J32" i="8"/>
  <c r="Q31" i="8"/>
  <c r="P31" i="8"/>
  <c r="O31" i="8"/>
  <c r="K31" i="8"/>
  <c r="Q30" i="8"/>
  <c r="P30" i="8"/>
  <c r="O30" i="8"/>
  <c r="K30" i="8"/>
  <c r="J30" i="8"/>
  <c r="Q29" i="8"/>
  <c r="P29" i="8"/>
  <c r="O29" i="8"/>
  <c r="Q28" i="8"/>
  <c r="P28" i="8"/>
  <c r="O28" i="8"/>
  <c r="K28" i="8"/>
  <c r="Q27" i="8"/>
  <c r="P27" i="8"/>
  <c r="O27" i="8"/>
  <c r="K27" i="8"/>
  <c r="Q26" i="8"/>
  <c r="P26" i="8"/>
  <c r="O26" i="8"/>
  <c r="Q25" i="8"/>
  <c r="P25" i="8"/>
  <c r="O25" i="8"/>
  <c r="K25" i="8"/>
  <c r="J25" i="8"/>
  <c r="Q24" i="8"/>
  <c r="P24" i="8"/>
  <c r="O24" i="8"/>
  <c r="K24" i="8"/>
  <c r="J24" i="8"/>
  <c r="Q23" i="8"/>
  <c r="P23" i="8"/>
  <c r="O23" i="8"/>
  <c r="K23" i="8"/>
  <c r="J23" i="8"/>
  <c r="Q22" i="8"/>
  <c r="P22" i="8"/>
  <c r="O22" i="8"/>
  <c r="K22" i="8"/>
  <c r="J22" i="8"/>
  <c r="Q21" i="8"/>
  <c r="P21" i="8"/>
  <c r="O21" i="8"/>
  <c r="K21" i="8"/>
  <c r="J21" i="8"/>
  <c r="Q20" i="8"/>
  <c r="P20" i="8"/>
  <c r="O20" i="8"/>
  <c r="K20" i="8"/>
  <c r="J20" i="8"/>
  <c r="F145" i="6"/>
  <c r="D145" i="6"/>
  <c r="J145" i="6" s="1"/>
  <c r="C145" i="6"/>
  <c r="F144" i="6"/>
  <c r="D144" i="6"/>
  <c r="J144" i="6" s="1"/>
  <c r="C144" i="6"/>
  <c r="F143" i="6"/>
  <c r="D143" i="6"/>
  <c r="J143" i="6" s="1"/>
  <c r="C143" i="6"/>
  <c r="F142" i="6"/>
  <c r="D142" i="6"/>
  <c r="J142" i="6" s="1"/>
  <c r="C142" i="6"/>
  <c r="F141" i="6"/>
  <c r="D141" i="6"/>
  <c r="J141" i="6" s="1"/>
  <c r="C141" i="6"/>
  <c r="F140" i="6"/>
  <c r="D140" i="6"/>
  <c r="J140" i="6" s="1"/>
  <c r="C140" i="6"/>
  <c r="F139" i="6"/>
  <c r="D139" i="6"/>
  <c r="J139" i="6" s="1"/>
  <c r="C139" i="6"/>
  <c r="F138" i="6"/>
  <c r="D138" i="6"/>
  <c r="J138" i="6" s="1"/>
  <c r="C138" i="6"/>
  <c r="F137" i="6"/>
  <c r="D137" i="6"/>
  <c r="J137" i="6" s="1"/>
  <c r="C137" i="6"/>
  <c r="F136" i="6"/>
  <c r="D136" i="6"/>
  <c r="J136" i="6" s="1"/>
  <c r="C136" i="6"/>
  <c r="F135" i="6"/>
  <c r="D135" i="6"/>
  <c r="J135" i="6" s="1"/>
  <c r="C135" i="6"/>
  <c r="F134" i="6"/>
  <c r="D134" i="6"/>
  <c r="J134" i="6" s="1"/>
  <c r="C134" i="6"/>
  <c r="F133" i="6"/>
  <c r="D133" i="6"/>
  <c r="J133" i="6" s="1"/>
  <c r="C133" i="6"/>
  <c r="F131" i="6"/>
  <c r="D131" i="6"/>
  <c r="J131" i="6" s="1"/>
  <c r="C131" i="6"/>
  <c r="F130" i="6"/>
  <c r="D130" i="6"/>
  <c r="J130" i="6" s="1"/>
  <c r="C130" i="6"/>
  <c r="F129" i="6"/>
  <c r="D129" i="6"/>
  <c r="J129" i="6" s="1"/>
  <c r="C129" i="6"/>
  <c r="F128" i="6"/>
  <c r="D128" i="6"/>
  <c r="J128" i="6" s="1"/>
  <c r="C128" i="6"/>
  <c r="F127" i="6"/>
  <c r="D127" i="6"/>
  <c r="D125" i="6"/>
  <c r="C125" i="6"/>
  <c r="F123" i="6"/>
  <c r="C123" i="6"/>
  <c r="F122" i="6"/>
  <c r="C122" i="6"/>
  <c r="F121" i="6"/>
  <c r="C121" i="6"/>
  <c r="F118" i="6"/>
  <c r="C118" i="6"/>
  <c r="C115" i="6"/>
  <c r="C114" i="6"/>
  <c r="C113" i="6"/>
  <c r="C112" i="6"/>
  <c r="C111" i="6"/>
  <c r="C110" i="6"/>
  <c r="C109" i="6"/>
  <c r="C108" i="6"/>
  <c r="C107" i="6"/>
  <c r="C106" i="6"/>
  <c r="C105" i="6"/>
  <c r="C104" i="6"/>
  <c r="C103" i="6"/>
  <c r="C102" i="6"/>
  <c r="C101" i="6"/>
  <c r="C100" i="6"/>
  <c r="J97" i="6"/>
  <c r="F97" i="6"/>
  <c r="C97" i="6"/>
  <c r="J96" i="6"/>
  <c r="F95" i="6"/>
  <c r="J93" i="6"/>
  <c r="F93" i="6"/>
  <c r="C93" i="6"/>
  <c r="F91" i="6"/>
  <c r="C91" i="6"/>
  <c r="J90" i="6"/>
  <c r="F90" i="6"/>
  <c r="C90" i="6"/>
  <c r="J89" i="6"/>
  <c r="F89" i="6"/>
  <c r="J88" i="6"/>
  <c r="F88" i="6"/>
  <c r="C88" i="6"/>
  <c r="J87" i="6"/>
  <c r="F87" i="6"/>
  <c r="C87" i="6"/>
  <c r="J84" i="6"/>
  <c r="J83" i="6"/>
  <c r="F83" i="6"/>
  <c r="C83" i="6"/>
  <c r="J82" i="6"/>
  <c r="F82" i="6"/>
  <c r="C82" i="6"/>
  <c r="J81" i="6"/>
  <c r="F81" i="6"/>
  <c r="C81" i="6"/>
  <c r="J80" i="6"/>
  <c r="F80" i="6"/>
  <c r="C80" i="6"/>
  <c r="J79" i="6"/>
  <c r="F79" i="6"/>
  <c r="C79" i="6"/>
  <c r="J78" i="6"/>
  <c r="F78" i="6"/>
  <c r="C78" i="6"/>
  <c r="J77" i="6"/>
  <c r="F77" i="6"/>
  <c r="C77" i="6"/>
  <c r="J76" i="6"/>
  <c r="F76" i="6"/>
  <c r="C76" i="6"/>
  <c r="J75" i="6"/>
  <c r="F75" i="6"/>
  <c r="C75" i="6"/>
  <c r="J74" i="6"/>
  <c r="F74" i="6"/>
  <c r="J73" i="6"/>
  <c r="F73" i="6"/>
  <c r="C73" i="6"/>
  <c r="J72" i="6"/>
  <c r="F72" i="6"/>
  <c r="C72" i="6"/>
  <c r="J71" i="6"/>
  <c r="F71" i="6"/>
  <c r="C71" i="6"/>
  <c r="J70" i="6"/>
  <c r="F70" i="6"/>
  <c r="C70" i="6"/>
  <c r="J69" i="6"/>
  <c r="F69" i="6"/>
  <c r="C69" i="6"/>
  <c r="J68" i="6"/>
  <c r="F68" i="6"/>
  <c r="C68" i="6"/>
  <c r="J67" i="6"/>
  <c r="F67" i="6"/>
  <c r="C67" i="6"/>
  <c r="J66" i="6"/>
  <c r="F66" i="6"/>
  <c r="C66" i="6"/>
  <c r="F65" i="6"/>
  <c r="J64" i="6"/>
  <c r="C64" i="6"/>
  <c r="J63" i="6"/>
  <c r="F63" i="6"/>
  <c r="C63" i="6"/>
  <c r="J62" i="6"/>
  <c r="F62" i="6"/>
  <c r="C62" i="6"/>
  <c r="J61" i="6"/>
  <c r="F61" i="6"/>
  <c r="C61" i="6"/>
  <c r="J60" i="6"/>
  <c r="F60" i="6"/>
  <c r="C60" i="6"/>
  <c r="J59" i="6"/>
  <c r="F59" i="6"/>
  <c r="C59" i="6"/>
  <c r="J58" i="6"/>
  <c r="F58" i="6"/>
  <c r="C58" i="6"/>
  <c r="J57" i="6"/>
  <c r="F57" i="6"/>
  <c r="C57" i="6"/>
  <c r="J56" i="6"/>
  <c r="F56" i="6"/>
  <c r="C56" i="6"/>
  <c r="J55" i="6"/>
  <c r="F55" i="6"/>
  <c r="C55" i="6"/>
  <c r="J54" i="6"/>
  <c r="F54" i="6"/>
  <c r="C54" i="6"/>
  <c r="J53" i="6"/>
  <c r="F53" i="6"/>
  <c r="C53" i="6"/>
  <c r="J52" i="6"/>
  <c r="F52" i="6"/>
  <c r="C52" i="6"/>
  <c r="J51" i="6"/>
  <c r="F51" i="6"/>
  <c r="C51" i="6"/>
  <c r="J50" i="6"/>
  <c r="F50" i="6"/>
  <c r="C50" i="6"/>
  <c r="D49" i="6"/>
  <c r="J49" i="6" s="1"/>
  <c r="K48" i="6"/>
  <c r="J48" i="6"/>
  <c r="F48" i="6"/>
  <c r="C48" i="6"/>
  <c r="K47" i="6"/>
  <c r="F47" i="6"/>
  <c r="C47" i="6"/>
  <c r="K46" i="6"/>
  <c r="J46" i="6"/>
  <c r="F46" i="6"/>
  <c r="C46" i="6"/>
  <c r="G45" i="6"/>
  <c r="F44" i="6"/>
  <c r="F43" i="6"/>
  <c r="C43" i="6"/>
  <c r="F42" i="6"/>
  <c r="C42" i="6"/>
  <c r="F41" i="6"/>
  <c r="C41" i="6"/>
  <c r="F40" i="6"/>
  <c r="C40" i="6"/>
  <c r="F39" i="6"/>
  <c r="C39" i="6"/>
  <c r="K37" i="6"/>
  <c r="G37" i="6"/>
  <c r="F37" i="6"/>
  <c r="D37" i="6"/>
  <c r="C37" i="6"/>
  <c r="K36" i="6"/>
  <c r="G35" i="6"/>
  <c r="F35" i="6"/>
  <c r="K34" i="6"/>
  <c r="G34" i="6"/>
  <c r="F34" i="6"/>
  <c r="D34" i="6"/>
  <c r="C34" i="6"/>
  <c r="K33" i="6"/>
  <c r="G33" i="6"/>
  <c r="F33" i="6"/>
  <c r="D33" i="6"/>
  <c r="C33" i="6"/>
  <c r="K32" i="6"/>
  <c r="G32" i="6"/>
  <c r="F32" i="6"/>
  <c r="C32" i="6"/>
  <c r="K31" i="6"/>
  <c r="G31" i="6"/>
  <c r="F31" i="6"/>
  <c r="D31" i="6"/>
  <c r="C31" i="6"/>
  <c r="K30" i="6"/>
  <c r="G30" i="6"/>
  <c r="F30" i="6"/>
  <c r="D30" i="6"/>
  <c r="C30" i="6"/>
  <c r="G28" i="6"/>
  <c r="F28" i="6"/>
  <c r="D28" i="6"/>
  <c r="C28" i="6"/>
  <c r="G27" i="6"/>
  <c r="F27" i="6"/>
  <c r="D27" i="6"/>
  <c r="C27" i="6"/>
  <c r="G26" i="6"/>
  <c r="F26" i="6"/>
  <c r="D26" i="6"/>
  <c r="C26" i="6"/>
  <c r="G25" i="6"/>
  <c r="F25" i="6"/>
  <c r="D25" i="6"/>
  <c r="C25" i="6"/>
  <c r="G24" i="6"/>
  <c r="F24" i="6"/>
  <c r="D24" i="6"/>
  <c r="C24" i="6"/>
  <c r="G23" i="6"/>
  <c r="F23" i="6"/>
  <c r="D23" i="6"/>
  <c r="C23" i="6"/>
  <c r="G20" i="6"/>
  <c r="F20" i="6"/>
  <c r="D20" i="6"/>
  <c r="C20" i="6"/>
  <c r="G19" i="6"/>
  <c r="F19" i="6"/>
  <c r="D19" i="6"/>
  <c r="C19" i="6"/>
  <c r="G18" i="6"/>
  <c r="F18" i="6"/>
  <c r="D18" i="6"/>
  <c r="G17" i="6"/>
  <c r="F17" i="6"/>
  <c r="D17" i="6"/>
  <c r="C17" i="6"/>
  <c r="G16" i="6"/>
  <c r="F16" i="6"/>
  <c r="D16" i="6"/>
  <c r="C16" i="6"/>
  <c r="G15" i="6"/>
  <c r="F15" i="6"/>
  <c r="D15" i="6"/>
  <c r="C15" i="6"/>
  <c r="G14" i="6"/>
  <c r="F14" i="6"/>
  <c r="D14" i="6"/>
  <c r="C14" i="6"/>
  <c r="G13" i="6"/>
  <c r="F13" i="6"/>
  <c r="D13" i="6"/>
  <c r="C13" i="6"/>
  <c r="G12" i="6"/>
  <c r="F12" i="6"/>
  <c r="D12" i="6"/>
  <c r="C12" i="6"/>
  <c r="G582" i="7"/>
  <c r="D582" i="7"/>
  <c r="C582" i="7"/>
  <c r="G581" i="7"/>
  <c r="D581" i="7"/>
  <c r="C581" i="7"/>
  <c r="G580" i="7"/>
  <c r="D580" i="7"/>
  <c r="C580" i="7"/>
  <c r="G579" i="7"/>
  <c r="D579" i="7"/>
  <c r="C579" i="7"/>
  <c r="G578" i="7"/>
  <c r="D578" i="7"/>
  <c r="C578" i="7"/>
  <c r="G577" i="7"/>
  <c r="D577" i="7"/>
  <c r="C577" i="7"/>
  <c r="G576" i="7"/>
  <c r="D576" i="7"/>
  <c r="C576" i="7"/>
  <c r="G575" i="7"/>
  <c r="D575" i="7"/>
  <c r="C575" i="7"/>
  <c r="G574" i="7"/>
  <c r="D574" i="7"/>
  <c r="C574" i="7"/>
  <c r="G573" i="7"/>
  <c r="D573" i="7"/>
  <c r="C573" i="7"/>
  <c r="G572" i="7"/>
  <c r="D572" i="7"/>
  <c r="C572" i="7"/>
  <c r="G571" i="7"/>
  <c r="D571" i="7"/>
  <c r="C571" i="7"/>
  <c r="G570" i="7"/>
  <c r="D570" i="7"/>
  <c r="C570" i="7"/>
  <c r="G569" i="7"/>
  <c r="D569" i="7"/>
  <c r="C569" i="7"/>
  <c r="G568" i="7"/>
  <c r="D568" i="7"/>
  <c r="C568" i="7"/>
  <c r="G567" i="7"/>
  <c r="D567" i="7"/>
  <c r="C567" i="7"/>
  <c r="G566" i="7"/>
  <c r="D566" i="7"/>
  <c r="C566" i="7"/>
  <c r="G565" i="7"/>
  <c r="D565" i="7"/>
  <c r="C565" i="7"/>
  <c r="G564" i="7"/>
  <c r="D564" i="7"/>
  <c r="C564" i="7"/>
  <c r="G563" i="7"/>
  <c r="D563" i="7"/>
  <c r="C563" i="7"/>
  <c r="G562" i="7"/>
  <c r="D562" i="7"/>
  <c r="C562" i="7"/>
  <c r="G561" i="7"/>
  <c r="D561" i="7"/>
  <c r="C561" i="7"/>
  <c r="G560" i="7"/>
  <c r="D560" i="7"/>
  <c r="C560" i="7"/>
  <c r="G559" i="7"/>
  <c r="D559" i="7"/>
  <c r="C559" i="7"/>
  <c r="G558" i="7"/>
  <c r="D558" i="7"/>
  <c r="C558" i="7"/>
  <c r="G557" i="7"/>
  <c r="D557" i="7"/>
  <c r="C557" i="7"/>
  <c r="G556" i="7"/>
  <c r="D556" i="7"/>
  <c r="C556" i="7"/>
  <c r="G555" i="7"/>
  <c r="D555" i="7"/>
  <c r="C555" i="7"/>
  <c r="G554" i="7"/>
  <c r="D554" i="7"/>
  <c r="C554" i="7"/>
  <c r="G553" i="7"/>
  <c r="D553" i="7"/>
  <c r="C553" i="7"/>
  <c r="G552" i="7"/>
  <c r="D552" i="7"/>
  <c r="C552" i="7"/>
  <c r="G551" i="7"/>
  <c r="D551" i="7"/>
  <c r="C551" i="7"/>
  <c r="G550" i="7"/>
  <c r="D550" i="7"/>
  <c r="C550" i="7"/>
  <c r="G549" i="7"/>
  <c r="D549" i="7"/>
  <c r="C549" i="7"/>
  <c r="G548" i="7"/>
  <c r="D548" i="7"/>
  <c r="C548" i="7"/>
  <c r="G547" i="7"/>
  <c r="D547" i="7"/>
  <c r="C547" i="7"/>
  <c r="G546" i="7"/>
  <c r="D546" i="7"/>
  <c r="C546" i="7"/>
  <c r="G545" i="7"/>
  <c r="D545" i="7"/>
  <c r="C545" i="7"/>
  <c r="G544" i="7"/>
  <c r="D544" i="7"/>
  <c r="C544" i="7"/>
  <c r="G543" i="7"/>
  <c r="D543" i="7"/>
  <c r="C543" i="7"/>
  <c r="G542" i="7"/>
  <c r="D542" i="7"/>
  <c r="C542" i="7"/>
  <c r="G541" i="7"/>
  <c r="D541" i="7"/>
  <c r="C541" i="7"/>
  <c r="G540" i="7"/>
  <c r="D540" i="7"/>
  <c r="C540" i="7"/>
  <c r="G539" i="7"/>
  <c r="D539" i="7"/>
  <c r="C539" i="7"/>
  <c r="G538" i="7"/>
  <c r="D538" i="7"/>
  <c r="C538" i="7"/>
  <c r="G537" i="7"/>
  <c r="D537" i="7"/>
  <c r="C537" i="7"/>
  <c r="G536" i="7"/>
  <c r="D536" i="7"/>
  <c r="C536" i="7"/>
  <c r="G535" i="7"/>
  <c r="D535" i="7"/>
  <c r="C535" i="7"/>
  <c r="G534" i="7"/>
  <c r="D534" i="7"/>
  <c r="C534" i="7"/>
  <c r="G533" i="7"/>
  <c r="D533" i="7"/>
  <c r="C533" i="7"/>
  <c r="G532" i="7"/>
  <c r="D532" i="7"/>
  <c r="C532" i="7"/>
  <c r="G531" i="7"/>
  <c r="D531" i="7"/>
  <c r="C531" i="7"/>
  <c r="G530" i="7"/>
  <c r="D530" i="7"/>
  <c r="C530" i="7"/>
  <c r="G529" i="7"/>
  <c r="D529" i="7"/>
  <c r="C529" i="7"/>
  <c r="G528" i="7"/>
  <c r="D528" i="7"/>
  <c r="C528" i="7"/>
  <c r="G527" i="7"/>
  <c r="D527" i="7"/>
  <c r="C527" i="7"/>
  <c r="G526" i="7"/>
  <c r="D526" i="7"/>
  <c r="C526" i="7"/>
  <c r="G525" i="7"/>
  <c r="D525" i="7"/>
  <c r="C525" i="7"/>
  <c r="G524" i="7"/>
  <c r="D524" i="7"/>
  <c r="C524" i="7"/>
  <c r="G523" i="7"/>
  <c r="D523" i="7"/>
  <c r="C523" i="7"/>
  <c r="G522" i="7"/>
  <c r="D522" i="7"/>
  <c r="C522" i="7"/>
  <c r="G521" i="7"/>
  <c r="D521" i="7"/>
  <c r="C521" i="7"/>
  <c r="G520" i="7"/>
  <c r="D520" i="7"/>
  <c r="C520" i="7"/>
  <c r="G519" i="7"/>
  <c r="D519" i="7"/>
  <c r="C519" i="7"/>
  <c r="G518" i="7"/>
  <c r="D518" i="7"/>
  <c r="C518" i="7"/>
  <c r="C517" i="7"/>
  <c r="C516" i="7"/>
  <c r="E515" i="7"/>
  <c r="H513" i="7"/>
  <c r="G513" i="7"/>
  <c r="E513" i="7"/>
  <c r="H511" i="7"/>
  <c r="G511" i="7"/>
  <c r="E511" i="7"/>
  <c r="D511" i="7"/>
  <c r="H504" i="7"/>
  <c r="G504" i="7"/>
  <c r="G501" i="7"/>
  <c r="D501" i="7"/>
  <c r="C501" i="7"/>
  <c r="G500" i="7"/>
  <c r="D500" i="7"/>
  <c r="C500" i="7"/>
  <c r="G499" i="7"/>
  <c r="D499" i="7"/>
  <c r="C499" i="7"/>
  <c r="G498" i="7"/>
  <c r="D498" i="7"/>
  <c r="C498" i="7"/>
  <c r="G497" i="7"/>
  <c r="D497" i="7"/>
  <c r="C497" i="7"/>
  <c r="G496" i="7"/>
  <c r="D496" i="7"/>
  <c r="C496" i="7"/>
  <c r="G495" i="7"/>
  <c r="D495" i="7"/>
  <c r="C495" i="7"/>
  <c r="G494" i="7"/>
  <c r="D494" i="7"/>
  <c r="C494" i="7"/>
  <c r="G493" i="7"/>
  <c r="D493" i="7"/>
  <c r="C493" i="7"/>
  <c r="G492" i="7"/>
  <c r="D492" i="7"/>
  <c r="C492" i="7"/>
  <c r="G491" i="7"/>
  <c r="D491" i="7"/>
  <c r="C491" i="7"/>
  <c r="G490" i="7"/>
  <c r="D490" i="7"/>
  <c r="C490" i="7"/>
  <c r="G489" i="7"/>
  <c r="D489" i="7"/>
  <c r="C489" i="7"/>
  <c r="G488" i="7"/>
  <c r="D488" i="7"/>
  <c r="C488" i="7"/>
  <c r="G487" i="7"/>
  <c r="D487" i="7"/>
  <c r="C487" i="7"/>
  <c r="G486" i="7"/>
  <c r="D486" i="7"/>
  <c r="C486" i="7"/>
  <c r="G485" i="7"/>
  <c r="D485" i="7"/>
  <c r="C485" i="7"/>
  <c r="G484" i="7"/>
  <c r="D484" i="7"/>
  <c r="C484" i="7"/>
  <c r="G483" i="7"/>
  <c r="D483" i="7"/>
  <c r="C483" i="7"/>
  <c r="G482" i="7"/>
  <c r="D482" i="7"/>
  <c r="C482" i="7"/>
  <c r="G481" i="7"/>
  <c r="D481" i="7"/>
  <c r="C481" i="7"/>
  <c r="G480" i="7"/>
  <c r="D480" i="7"/>
  <c r="C480" i="7"/>
  <c r="G479" i="7"/>
  <c r="D479" i="7"/>
  <c r="C479" i="7"/>
  <c r="G478" i="7"/>
  <c r="D478" i="7"/>
  <c r="C478" i="7"/>
  <c r="G477" i="7"/>
  <c r="D477" i="7"/>
  <c r="C477" i="7"/>
  <c r="G476" i="7"/>
  <c r="D476" i="7"/>
  <c r="C476" i="7"/>
  <c r="G475" i="7"/>
  <c r="D475" i="7"/>
  <c r="C475" i="7"/>
  <c r="G474" i="7"/>
  <c r="D474" i="7"/>
  <c r="C474" i="7"/>
  <c r="G473" i="7"/>
  <c r="D473" i="7"/>
  <c r="C473" i="7"/>
  <c r="G472" i="7"/>
  <c r="D472" i="7"/>
  <c r="C472" i="7"/>
  <c r="G471" i="7"/>
  <c r="D471" i="7"/>
  <c r="C471" i="7"/>
  <c r="G470" i="7"/>
  <c r="D470" i="7"/>
  <c r="C470" i="7"/>
  <c r="G469" i="7"/>
  <c r="D469" i="7"/>
  <c r="C469" i="7"/>
  <c r="G468" i="7"/>
  <c r="D468" i="7"/>
  <c r="C468" i="7"/>
  <c r="G467" i="7"/>
  <c r="D467" i="7"/>
  <c r="C467" i="7"/>
  <c r="G466" i="7"/>
  <c r="D466" i="7"/>
  <c r="C466" i="7"/>
  <c r="G465" i="7"/>
  <c r="D465" i="7"/>
  <c r="C465" i="7"/>
  <c r="G464" i="7"/>
  <c r="D464" i="7"/>
  <c r="C464" i="7"/>
  <c r="G463" i="7"/>
  <c r="D463" i="7"/>
  <c r="C463" i="7"/>
  <c r="G462" i="7"/>
  <c r="D462" i="7"/>
  <c r="C462" i="7"/>
  <c r="G461" i="7"/>
  <c r="D461" i="7"/>
  <c r="C461" i="7"/>
  <c r="G460" i="7"/>
  <c r="D460" i="7"/>
  <c r="C460" i="7"/>
  <c r="G459" i="7"/>
  <c r="D459" i="7"/>
  <c r="C459" i="7"/>
  <c r="G458" i="7"/>
  <c r="D458" i="7"/>
  <c r="G457" i="7"/>
  <c r="D457" i="7"/>
  <c r="C457" i="7"/>
  <c r="G456" i="7"/>
  <c r="D456" i="7"/>
  <c r="C456" i="7"/>
  <c r="G455" i="7"/>
  <c r="D455" i="7"/>
  <c r="C455" i="7"/>
  <c r="G454" i="7"/>
  <c r="D454" i="7"/>
  <c r="C454" i="7"/>
  <c r="G453" i="7"/>
  <c r="D453" i="7"/>
  <c r="C453" i="7"/>
  <c r="G452" i="7"/>
  <c r="C452" i="7"/>
  <c r="H451" i="7"/>
  <c r="G451" i="7"/>
  <c r="E451" i="7"/>
  <c r="D451" i="7"/>
  <c r="H450" i="7"/>
  <c r="G450" i="7"/>
  <c r="E450" i="7"/>
  <c r="D450" i="7"/>
  <c r="H449" i="7"/>
  <c r="H448" i="7" s="1"/>
  <c r="G449" i="7"/>
  <c r="E449" i="7"/>
  <c r="D449" i="7"/>
  <c r="G447" i="7"/>
  <c r="D447" i="7"/>
  <c r="C447" i="7"/>
  <c r="G446" i="7"/>
  <c r="D446" i="7"/>
  <c r="C446" i="7"/>
  <c r="G445" i="7"/>
  <c r="D445" i="7"/>
  <c r="C445" i="7"/>
  <c r="G444" i="7"/>
  <c r="D444" i="7"/>
  <c r="C444" i="7"/>
  <c r="G443" i="7"/>
  <c r="D443" i="7"/>
  <c r="C443" i="7"/>
  <c r="G442" i="7"/>
  <c r="D442" i="7"/>
  <c r="C442" i="7"/>
  <c r="G441" i="7"/>
  <c r="D441" i="7"/>
  <c r="C441" i="7"/>
  <c r="G440" i="7"/>
  <c r="D440" i="7"/>
  <c r="C440" i="7"/>
  <c r="G439" i="7"/>
  <c r="D439" i="7"/>
  <c r="C439" i="7"/>
  <c r="G438" i="7"/>
  <c r="D438" i="7"/>
  <c r="C438" i="7"/>
  <c r="G437" i="7"/>
  <c r="D437" i="7"/>
  <c r="C437" i="7"/>
  <c r="G436" i="7"/>
  <c r="D436" i="7"/>
  <c r="C436" i="7"/>
  <c r="G435" i="7"/>
  <c r="D435" i="7"/>
  <c r="C435" i="7"/>
  <c r="G434" i="7"/>
  <c r="D434" i="7"/>
  <c r="C434" i="7"/>
  <c r="G433" i="7"/>
  <c r="D433" i="7"/>
  <c r="C433" i="7"/>
  <c r="G432" i="7"/>
  <c r="D432" i="7"/>
  <c r="C432" i="7"/>
  <c r="G431" i="7"/>
  <c r="D431" i="7"/>
  <c r="C431" i="7"/>
  <c r="G430" i="7"/>
  <c r="D430" i="7"/>
  <c r="C430" i="7"/>
  <c r="G429" i="7"/>
  <c r="D429" i="7"/>
  <c r="C429" i="7"/>
  <c r="G428" i="7"/>
  <c r="D428" i="7"/>
  <c r="C428" i="7"/>
  <c r="G427" i="7"/>
  <c r="D427" i="7"/>
  <c r="C427" i="7"/>
  <c r="G426" i="7"/>
  <c r="D426" i="7"/>
  <c r="C426" i="7"/>
  <c r="G425" i="7"/>
  <c r="D425" i="7"/>
  <c r="C425" i="7"/>
  <c r="G424" i="7"/>
  <c r="D424" i="7"/>
  <c r="C424" i="7"/>
  <c r="G423" i="7"/>
  <c r="D423" i="7"/>
  <c r="C423" i="7"/>
  <c r="G422" i="7"/>
  <c r="D422" i="7"/>
  <c r="C422" i="7"/>
  <c r="G421" i="7"/>
  <c r="D421" i="7"/>
  <c r="C421" i="7"/>
  <c r="G420" i="7"/>
  <c r="D420" i="7"/>
  <c r="C420" i="7"/>
  <c r="G419" i="7"/>
  <c r="D419" i="7"/>
  <c r="C419" i="7"/>
  <c r="G418" i="7"/>
  <c r="D418" i="7"/>
  <c r="C418" i="7"/>
  <c r="G417" i="7"/>
  <c r="D417" i="7"/>
  <c r="C417" i="7"/>
  <c r="G416" i="7"/>
  <c r="D416" i="7"/>
  <c r="C416" i="7"/>
  <c r="G415" i="7"/>
  <c r="D415" i="7"/>
  <c r="C415" i="7"/>
  <c r="G414" i="7"/>
  <c r="D414" i="7"/>
  <c r="C414" i="7"/>
  <c r="G413" i="7"/>
  <c r="D413" i="7"/>
  <c r="C413" i="7"/>
  <c r="G412" i="7"/>
  <c r="D412" i="7"/>
  <c r="C412" i="7"/>
  <c r="G411" i="7"/>
  <c r="D411" i="7"/>
  <c r="C411" i="7"/>
  <c r="G410" i="7"/>
  <c r="D410" i="7"/>
  <c r="C410" i="7"/>
  <c r="G409" i="7"/>
  <c r="D409" i="7"/>
  <c r="C409" i="7"/>
  <c r="G408" i="7"/>
  <c r="D408" i="7"/>
  <c r="C408" i="7"/>
  <c r="G407" i="7"/>
  <c r="D407" i="7"/>
  <c r="C407" i="7"/>
  <c r="G406" i="7"/>
  <c r="D406" i="7"/>
  <c r="C406" i="7"/>
  <c r="G405" i="7"/>
  <c r="D405" i="7"/>
  <c r="C405" i="7"/>
  <c r="G404" i="7"/>
  <c r="D404" i="7"/>
  <c r="C404" i="7"/>
  <c r="G403" i="7"/>
  <c r="D403" i="7"/>
  <c r="C403" i="7"/>
  <c r="G402" i="7"/>
  <c r="D402" i="7"/>
  <c r="C402" i="7"/>
  <c r="G401" i="7"/>
  <c r="D401" i="7"/>
  <c r="C401" i="7"/>
  <c r="G400" i="7"/>
  <c r="D400" i="7"/>
  <c r="C400" i="7"/>
  <c r="C399" i="7"/>
  <c r="E398" i="7"/>
  <c r="C398" i="7"/>
  <c r="G393" i="7"/>
  <c r="D393" i="7"/>
  <c r="C393" i="7"/>
  <c r="G392" i="7"/>
  <c r="D392" i="7"/>
  <c r="C392" i="7"/>
  <c r="G391" i="7"/>
  <c r="D391" i="7"/>
  <c r="C391" i="7"/>
  <c r="G390" i="7"/>
  <c r="D390" i="7"/>
  <c r="C390" i="7"/>
  <c r="G389" i="7"/>
  <c r="D389" i="7"/>
  <c r="C389" i="7"/>
  <c r="G388" i="7"/>
  <c r="D388" i="7"/>
  <c r="C388" i="7"/>
  <c r="G387" i="7"/>
  <c r="D387" i="7"/>
  <c r="C387" i="7"/>
  <c r="G386" i="7"/>
  <c r="D386" i="7"/>
  <c r="C386" i="7"/>
  <c r="G385" i="7"/>
  <c r="D385" i="7"/>
  <c r="C385" i="7"/>
  <c r="G384" i="7"/>
  <c r="D384" i="7"/>
  <c r="C384" i="7"/>
  <c r="G383" i="7"/>
  <c r="D383" i="7"/>
  <c r="C383" i="7"/>
  <c r="G382" i="7"/>
  <c r="D382" i="7"/>
  <c r="C382" i="7"/>
  <c r="G381" i="7"/>
  <c r="D381" i="7"/>
  <c r="C381" i="7"/>
  <c r="G380" i="7"/>
  <c r="D380" i="7"/>
  <c r="C380" i="7"/>
  <c r="G379" i="7"/>
  <c r="D379" i="7"/>
  <c r="C379" i="7"/>
  <c r="G378" i="7"/>
  <c r="D378" i="7"/>
  <c r="C378" i="7"/>
  <c r="G377" i="7"/>
  <c r="D377" i="7"/>
  <c r="C377" i="7"/>
  <c r="G376" i="7"/>
  <c r="D376" i="7"/>
  <c r="C376" i="7"/>
  <c r="G375" i="7"/>
  <c r="D375" i="7"/>
  <c r="C375" i="7"/>
  <c r="G374" i="7"/>
  <c r="D374" i="7"/>
  <c r="C374" i="7"/>
  <c r="G373" i="7"/>
  <c r="D373" i="7"/>
  <c r="C373" i="7"/>
  <c r="G372" i="7"/>
  <c r="D372" i="7"/>
  <c r="C372" i="7"/>
  <c r="G371" i="7"/>
  <c r="D371" i="7"/>
  <c r="C371" i="7"/>
  <c r="G370" i="7"/>
  <c r="D370" i="7"/>
  <c r="C370" i="7"/>
  <c r="G369" i="7"/>
  <c r="D369" i="7"/>
  <c r="C369" i="7"/>
  <c r="G368" i="7"/>
  <c r="D368" i="7"/>
  <c r="C368" i="7"/>
  <c r="G367" i="7"/>
  <c r="D367" i="7"/>
  <c r="C367" i="7"/>
  <c r="G366" i="7"/>
  <c r="D366" i="7"/>
  <c r="C366" i="7"/>
  <c r="G365" i="7"/>
  <c r="D365" i="7"/>
  <c r="C365" i="7"/>
  <c r="G364" i="7"/>
  <c r="D364" i="7"/>
  <c r="C364" i="7"/>
  <c r="H362" i="7"/>
  <c r="H361" i="7" s="1"/>
  <c r="G362" i="7"/>
  <c r="E362" i="7"/>
  <c r="E361" i="7" s="1"/>
  <c r="G360" i="7"/>
  <c r="D360" i="7"/>
  <c r="C360" i="7"/>
  <c r="G359" i="7"/>
  <c r="D359" i="7"/>
  <c r="C359" i="7"/>
  <c r="G358" i="7"/>
  <c r="D358" i="7"/>
  <c r="C358" i="7"/>
  <c r="G357" i="7"/>
  <c r="D357" i="7"/>
  <c r="C357" i="7"/>
  <c r="G356" i="7"/>
  <c r="D356" i="7"/>
  <c r="C356" i="7"/>
  <c r="G355" i="7"/>
  <c r="D355" i="7"/>
  <c r="C355" i="7"/>
  <c r="G354" i="7"/>
  <c r="D354" i="7"/>
  <c r="C354" i="7"/>
  <c r="G353" i="7"/>
  <c r="D353" i="7"/>
  <c r="C353" i="7"/>
  <c r="G352" i="7"/>
  <c r="D352" i="7"/>
  <c r="C352" i="7"/>
  <c r="G351" i="7"/>
  <c r="D351" i="7"/>
  <c r="C351" i="7"/>
  <c r="G350" i="7"/>
  <c r="D350" i="7"/>
  <c r="C350" i="7"/>
  <c r="G349" i="7"/>
  <c r="D349" i="7"/>
  <c r="C349" i="7"/>
  <c r="G348" i="7"/>
  <c r="D348" i="7"/>
  <c r="C348" i="7"/>
  <c r="G347" i="7"/>
  <c r="D347" i="7"/>
  <c r="C347" i="7"/>
  <c r="G346" i="7"/>
  <c r="D346" i="7"/>
  <c r="C346" i="7"/>
  <c r="G345" i="7"/>
  <c r="D345" i="7"/>
  <c r="C345" i="7"/>
  <c r="G344" i="7"/>
  <c r="D344" i="7"/>
  <c r="C344" i="7"/>
  <c r="G343" i="7"/>
  <c r="D343" i="7"/>
  <c r="C343" i="7"/>
  <c r="G342" i="7"/>
  <c r="D342" i="7"/>
  <c r="C342" i="7"/>
  <c r="G341" i="7"/>
  <c r="D341" i="7"/>
  <c r="C341" i="7"/>
  <c r="G340" i="7"/>
  <c r="D340" i="7"/>
  <c r="C340" i="7"/>
  <c r="G339" i="7"/>
  <c r="D339" i="7"/>
  <c r="C339" i="7"/>
  <c r="G338" i="7"/>
  <c r="D338" i="7"/>
  <c r="C338" i="7"/>
  <c r="G337" i="7"/>
  <c r="D337" i="7"/>
  <c r="C337" i="7"/>
  <c r="G336" i="7"/>
  <c r="D336" i="7"/>
  <c r="C336" i="7"/>
  <c r="G335" i="7"/>
  <c r="D335" i="7"/>
  <c r="C335" i="7"/>
  <c r="C334" i="7"/>
  <c r="C333" i="7"/>
  <c r="C332" i="7"/>
  <c r="H327" i="7"/>
  <c r="G327" i="7"/>
  <c r="D327" i="7"/>
  <c r="H326" i="7"/>
  <c r="H325" i="7"/>
  <c r="G325" i="7"/>
  <c r="D325" i="7"/>
  <c r="H324" i="7"/>
  <c r="G324" i="7"/>
  <c r="G322" i="7"/>
  <c r="D322" i="7"/>
  <c r="C322" i="7"/>
  <c r="G321" i="7"/>
  <c r="D321" i="7"/>
  <c r="C321" i="7"/>
  <c r="G320" i="7"/>
  <c r="D320" i="7"/>
  <c r="C320" i="7"/>
  <c r="G319" i="7"/>
  <c r="D319" i="7"/>
  <c r="C319" i="7"/>
  <c r="G318" i="7"/>
  <c r="D318" i="7"/>
  <c r="C318" i="7"/>
  <c r="G317" i="7"/>
  <c r="D317" i="7"/>
  <c r="C317" i="7"/>
  <c r="G316" i="7"/>
  <c r="D316" i="7"/>
  <c r="C316" i="7"/>
  <c r="G315" i="7"/>
  <c r="D315" i="7"/>
  <c r="C315" i="7"/>
  <c r="G314" i="7"/>
  <c r="D314" i="7"/>
  <c r="C314" i="7"/>
  <c r="G313" i="7"/>
  <c r="D313" i="7"/>
  <c r="C313" i="7"/>
  <c r="G312" i="7"/>
  <c r="D312" i="7"/>
  <c r="C312" i="7"/>
  <c r="G311" i="7"/>
  <c r="D311" i="7"/>
  <c r="C311" i="7"/>
  <c r="G310" i="7"/>
  <c r="D310" i="7"/>
  <c r="C310" i="7"/>
  <c r="G309" i="7"/>
  <c r="D309" i="7"/>
  <c r="C309" i="7"/>
  <c r="G308" i="7"/>
  <c r="D308" i="7"/>
  <c r="C308" i="7"/>
  <c r="G307" i="7"/>
  <c r="D307" i="7"/>
  <c r="C307" i="7"/>
  <c r="G306" i="7"/>
  <c r="D306" i="7"/>
  <c r="C306" i="7"/>
  <c r="G305" i="7"/>
  <c r="D305" i="7"/>
  <c r="C305" i="7"/>
  <c r="G304" i="7"/>
  <c r="D304" i="7"/>
  <c r="C304" i="7"/>
  <c r="G303" i="7"/>
  <c r="D303" i="7"/>
  <c r="C303" i="7"/>
  <c r="G302" i="7"/>
  <c r="D302" i="7"/>
  <c r="C302" i="7"/>
  <c r="G301" i="7"/>
  <c r="D301" i="7"/>
  <c r="C301" i="7"/>
  <c r="G300" i="7"/>
  <c r="D300" i="7"/>
  <c r="C300" i="7"/>
  <c r="G299" i="7"/>
  <c r="D299" i="7"/>
  <c r="C299" i="7"/>
  <c r="G298" i="7"/>
  <c r="D298" i="7"/>
  <c r="C298" i="7"/>
  <c r="G297" i="7"/>
  <c r="D297" i="7"/>
  <c r="C297" i="7"/>
  <c r="G296" i="7"/>
  <c r="D296" i="7"/>
  <c r="C296" i="7"/>
  <c r="G295" i="7"/>
  <c r="D295" i="7"/>
  <c r="C295" i="7"/>
  <c r="G294" i="7"/>
  <c r="D294" i="7"/>
  <c r="C294" i="7"/>
  <c r="F293" i="7"/>
  <c r="H292" i="7"/>
  <c r="H291" i="7" s="1"/>
  <c r="G292" i="7"/>
  <c r="G290" i="7"/>
  <c r="D290" i="7"/>
  <c r="C290" i="7"/>
  <c r="G289" i="7"/>
  <c r="D289" i="7"/>
  <c r="C289" i="7"/>
  <c r="G288" i="7"/>
  <c r="D288" i="7"/>
  <c r="C288" i="7"/>
  <c r="G287" i="7"/>
  <c r="D287" i="7"/>
  <c r="C287" i="7"/>
  <c r="G286" i="7"/>
  <c r="D286" i="7"/>
  <c r="C286" i="7"/>
  <c r="G285" i="7"/>
  <c r="D285" i="7"/>
  <c r="C285" i="7"/>
  <c r="G284" i="7"/>
  <c r="D284" i="7"/>
  <c r="C284" i="7"/>
  <c r="G283" i="7"/>
  <c r="D283" i="7"/>
  <c r="C283" i="7"/>
  <c r="G282" i="7"/>
  <c r="D282" i="7"/>
  <c r="C282" i="7"/>
  <c r="G281" i="7"/>
  <c r="D281" i="7"/>
  <c r="C281" i="7"/>
  <c r="G280" i="7"/>
  <c r="D280" i="7"/>
  <c r="C280" i="7"/>
  <c r="G279" i="7"/>
  <c r="D279" i="7"/>
  <c r="C279" i="7"/>
  <c r="G278" i="7"/>
  <c r="D278" i="7"/>
  <c r="C278" i="7"/>
  <c r="G277" i="7"/>
  <c r="D277" i="7"/>
  <c r="C277" i="7"/>
  <c r="G276" i="7"/>
  <c r="D276" i="7"/>
  <c r="C276" i="7"/>
  <c r="G275" i="7"/>
  <c r="D275" i="7"/>
  <c r="C275" i="7"/>
  <c r="G274" i="7"/>
  <c r="D274" i="7"/>
  <c r="C274" i="7"/>
  <c r="G273" i="7"/>
  <c r="D273" i="7"/>
  <c r="C273" i="7"/>
  <c r="G272" i="7"/>
  <c r="D272" i="7"/>
  <c r="C272" i="7"/>
  <c r="G271" i="7"/>
  <c r="D271" i="7"/>
  <c r="C271" i="7"/>
  <c r="G270" i="7"/>
  <c r="D270" i="7"/>
  <c r="C270" i="7"/>
  <c r="G269" i="7"/>
  <c r="D269" i="7"/>
  <c r="C269" i="7"/>
  <c r="G268" i="7"/>
  <c r="D268" i="7"/>
  <c r="C268" i="7"/>
  <c r="G267" i="7"/>
  <c r="D267" i="7"/>
  <c r="C267" i="7"/>
  <c r="G266" i="7"/>
  <c r="D266" i="7"/>
  <c r="C266" i="7"/>
  <c r="G265" i="7"/>
  <c r="D265" i="7"/>
  <c r="C265" i="7"/>
  <c r="G264" i="7"/>
  <c r="D264" i="7"/>
  <c r="C264" i="7"/>
  <c r="G263" i="7"/>
  <c r="D263" i="7"/>
  <c r="C263" i="7"/>
  <c r="G262" i="7"/>
  <c r="D262" i="7"/>
  <c r="C262" i="7"/>
  <c r="G261" i="7"/>
  <c r="H260" i="7"/>
  <c r="H259" i="7" s="1"/>
  <c r="G260" i="7"/>
  <c r="E260" i="7"/>
  <c r="E259" i="7" s="1"/>
  <c r="G258" i="7"/>
  <c r="D258" i="7"/>
  <c r="C258" i="7"/>
  <c r="G257" i="7"/>
  <c r="D257" i="7"/>
  <c r="C257" i="7"/>
  <c r="G256" i="7"/>
  <c r="D256" i="7"/>
  <c r="C256" i="7"/>
  <c r="G255" i="7"/>
  <c r="D255" i="7"/>
  <c r="C255" i="7"/>
  <c r="G254" i="7"/>
  <c r="D254" i="7"/>
  <c r="C254" i="7"/>
  <c r="G253" i="7"/>
  <c r="D253" i="7"/>
  <c r="C253" i="7"/>
  <c r="G252" i="7"/>
  <c r="D252" i="7"/>
  <c r="C252" i="7"/>
  <c r="G251" i="7"/>
  <c r="D251" i="7"/>
  <c r="C251" i="7"/>
  <c r="G250" i="7"/>
  <c r="D250" i="7"/>
  <c r="C250" i="7"/>
  <c r="G249" i="7"/>
  <c r="D249" i="7"/>
  <c r="C249" i="7"/>
  <c r="G248" i="7"/>
  <c r="D248" i="7"/>
  <c r="C248" i="7"/>
  <c r="G247" i="7"/>
  <c r="D247" i="7"/>
  <c r="C247" i="7"/>
  <c r="G246" i="7"/>
  <c r="D246" i="7"/>
  <c r="C246" i="7"/>
  <c r="G245" i="7"/>
  <c r="D245" i="7"/>
  <c r="C245" i="7"/>
  <c r="G244" i="7"/>
  <c r="D244" i="7"/>
  <c r="C244" i="7"/>
  <c r="G243" i="7"/>
  <c r="D243" i="7"/>
  <c r="C243" i="7"/>
  <c r="G242" i="7"/>
  <c r="D242" i="7"/>
  <c r="C242" i="7"/>
  <c r="G241" i="7"/>
  <c r="D241" i="7"/>
  <c r="C241" i="7"/>
  <c r="G240" i="7"/>
  <c r="D240" i="7"/>
  <c r="C240" i="7"/>
  <c r="G239" i="7"/>
  <c r="D239" i="7"/>
  <c r="C239" i="7"/>
  <c r="G238" i="7"/>
  <c r="D238" i="7"/>
  <c r="C238" i="7"/>
  <c r="G237" i="7"/>
  <c r="D237" i="7"/>
  <c r="C237" i="7"/>
  <c r="G236" i="7"/>
  <c r="D236" i="7"/>
  <c r="C236" i="7"/>
  <c r="G235" i="7"/>
  <c r="D235" i="7"/>
  <c r="C235" i="7"/>
  <c r="G234" i="7"/>
  <c r="D234" i="7"/>
  <c r="C234" i="7"/>
  <c r="G233" i="7"/>
  <c r="D233" i="7"/>
  <c r="C233" i="7"/>
  <c r="G232" i="7"/>
  <c r="D232" i="7"/>
  <c r="C232" i="7"/>
  <c r="G231" i="7"/>
  <c r="D231" i="7"/>
  <c r="C231" i="7"/>
  <c r="G230" i="7"/>
  <c r="D230" i="7"/>
  <c r="C230" i="7"/>
  <c r="E229" i="7"/>
  <c r="C229" i="7"/>
  <c r="G226" i="7"/>
  <c r="D226" i="7"/>
  <c r="C226" i="7"/>
  <c r="G225" i="7"/>
  <c r="D225" i="7"/>
  <c r="C225" i="7"/>
  <c r="G224" i="7"/>
  <c r="D224" i="7"/>
  <c r="C224" i="7"/>
  <c r="G223" i="7"/>
  <c r="D223" i="7"/>
  <c r="C223" i="7"/>
  <c r="G222" i="7"/>
  <c r="D222" i="7"/>
  <c r="C222" i="7"/>
  <c r="G221" i="7"/>
  <c r="D221" i="7"/>
  <c r="C221" i="7"/>
  <c r="G220" i="7"/>
  <c r="D220" i="7"/>
  <c r="C220" i="7"/>
  <c r="G219" i="7"/>
  <c r="D219" i="7"/>
  <c r="C219" i="7"/>
  <c r="G218" i="7"/>
  <c r="D218" i="7"/>
  <c r="C218" i="7"/>
  <c r="G217" i="7"/>
  <c r="D217" i="7"/>
  <c r="C217" i="7"/>
  <c r="G216" i="7"/>
  <c r="D216" i="7"/>
  <c r="C216" i="7"/>
  <c r="G215" i="7"/>
  <c r="D215" i="7"/>
  <c r="C215" i="7"/>
  <c r="G214" i="7"/>
  <c r="D214" i="7"/>
  <c r="C214" i="7"/>
  <c r="G213" i="7"/>
  <c r="D213" i="7"/>
  <c r="C213" i="7"/>
  <c r="G212" i="7"/>
  <c r="D212" i="7"/>
  <c r="C212" i="7"/>
  <c r="G211" i="7"/>
  <c r="D211" i="7"/>
  <c r="C211" i="7"/>
  <c r="G210" i="7"/>
  <c r="D210" i="7"/>
  <c r="C210" i="7"/>
  <c r="G209" i="7"/>
  <c r="D209" i="7"/>
  <c r="C209" i="7"/>
  <c r="G208" i="7"/>
  <c r="D208" i="7"/>
  <c r="C208" i="7"/>
  <c r="G207" i="7"/>
  <c r="D207" i="7"/>
  <c r="C207" i="7"/>
  <c r="G206" i="7"/>
  <c r="D206" i="7"/>
  <c r="C206" i="7"/>
  <c r="G205" i="7"/>
  <c r="D205" i="7"/>
  <c r="C205" i="7"/>
  <c r="G204" i="7"/>
  <c r="D204" i="7"/>
  <c r="C204" i="7"/>
  <c r="G203" i="7"/>
  <c r="D203" i="7"/>
  <c r="C203" i="7"/>
  <c r="G202" i="7"/>
  <c r="D202" i="7"/>
  <c r="C202" i="7"/>
  <c r="G201" i="7"/>
  <c r="D201" i="7"/>
  <c r="C201" i="7"/>
  <c r="G200" i="7"/>
  <c r="D200" i="7"/>
  <c r="C200" i="7"/>
  <c r="G199" i="7"/>
  <c r="D199" i="7"/>
  <c r="F199" i="7" s="1"/>
  <c r="C199" i="7"/>
  <c r="I198" i="7"/>
  <c r="C198" i="7"/>
  <c r="G196" i="7"/>
  <c r="G194" i="7"/>
  <c r="D194" i="7"/>
  <c r="C194" i="7"/>
  <c r="G193" i="7"/>
  <c r="D193" i="7"/>
  <c r="C193" i="7"/>
  <c r="G192" i="7"/>
  <c r="D192" i="7"/>
  <c r="C192" i="7"/>
  <c r="G191" i="7"/>
  <c r="D191" i="7"/>
  <c r="C191" i="7"/>
  <c r="G190" i="7"/>
  <c r="D190" i="7"/>
  <c r="C190" i="7"/>
  <c r="G189" i="7"/>
  <c r="D189" i="7"/>
  <c r="C189" i="7"/>
  <c r="G188" i="7"/>
  <c r="D188" i="7"/>
  <c r="C188" i="7"/>
  <c r="G187" i="7"/>
  <c r="D187" i="7"/>
  <c r="C187" i="7"/>
  <c r="G186" i="7"/>
  <c r="D186" i="7"/>
  <c r="C186" i="7"/>
  <c r="G185" i="7"/>
  <c r="D185" i="7"/>
  <c r="C185" i="7"/>
  <c r="G184" i="7"/>
  <c r="D184" i="7"/>
  <c r="C184" i="7"/>
  <c r="G183" i="7"/>
  <c r="D183" i="7"/>
  <c r="C183" i="7"/>
  <c r="G182" i="7"/>
  <c r="D182" i="7"/>
  <c r="C182" i="7"/>
  <c r="G181" i="7"/>
  <c r="D181" i="7"/>
  <c r="C181" i="7"/>
  <c r="G180" i="7"/>
  <c r="D180" i="7"/>
  <c r="C180" i="7"/>
  <c r="H178" i="7"/>
  <c r="G178" i="7"/>
  <c r="E178" i="7"/>
  <c r="D178" i="7"/>
  <c r="H177" i="7"/>
  <c r="G177" i="7"/>
  <c r="E177" i="7"/>
  <c r="D177" i="7"/>
  <c r="H176" i="7"/>
  <c r="E176" i="7"/>
  <c r="H175" i="7"/>
  <c r="G173" i="7"/>
  <c r="D173" i="7"/>
  <c r="C173" i="7"/>
  <c r="G172" i="7"/>
  <c r="D172" i="7"/>
  <c r="C172" i="7"/>
  <c r="G171" i="7"/>
  <c r="D171" i="7"/>
  <c r="C171" i="7"/>
  <c r="G170" i="7"/>
  <c r="D170" i="7"/>
  <c r="C170" i="7"/>
  <c r="G169" i="7"/>
  <c r="D169" i="7"/>
  <c r="C169" i="7"/>
  <c r="G168" i="7"/>
  <c r="D168" i="7"/>
  <c r="C168" i="7"/>
  <c r="G167" i="7"/>
  <c r="D167" i="7"/>
  <c r="C167" i="7"/>
  <c r="G166" i="7"/>
  <c r="D166" i="7"/>
  <c r="C166" i="7"/>
  <c r="G165" i="7"/>
  <c r="D165" i="7"/>
  <c r="C165" i="7"/>
  <c r="G164" i="7"/>
  <c r="D164" i="7"/>
  <c r="C164" i="7"/>
  <c r="G163" i="7"/>
  <c r="D163" i="7"/>
  <c r="C163" i="7"/>
  <c r="G162" i="7"/>
  <c r="D162" i="7"/>
  <c r="C162" i="7"/>
  <c r="G161" i="7"/>
  <c r="D161" i="7"/>
  <c r="C161" i="7"/>
  <c r="G160" i="7"/>
  <c r="D160" i="7"/>
  <c r="C160" i="7"/>
  <c r="G159" i="7"/>
  <c r="D159" i="7"/>
  <c r="C159" i="7"/>
  <c r="G155" i="7"/>
  <c r="D155" i="7"/>
  <c r="C155" i="7"/>
  <c r="G154" i="7"/>
  <c r="D154" i="7"/>
  <c r="C154" i="7"/>
  <c r="G153" i="7"/>
  <c r="D153" i="7"/>
  <c r="C153" i="7"/>
  <c r="G152" i="7"/>
  <c r="D152" i="7"/>
  <c r="C152" i="7"/>
  <c r="G151" i="7"/>
  <c r="D151" i="7"/>
  <c r="C151" i="7"/>
  <c r="G150" i="7"/>
  <c r="D150" i="7"/>
  <c r="C150" i="7"/>
  <c r="G149" i="7"/>
  <c r="D149" i="7"/>
  <c r="C149" i="7"/>
  <c r="G148" i="7"/>
  <c r="D148" i="7"/>
  <c r="C148" i="7"/>
  <c r="G147" i="7"/>
  <c r="D147" i="7"/>
  <c r="C147" i="7"/>
  <c r="G146" i="7"/>
  <c r="D146" i="7"/>
  <c r="C146" i="7"/>
  <c r="G145" i="7"/>
  <c r="D145" i="7"/>
  <c r="C145" i="7"/>
  <c r="G144" i="7"/>
  <c r="D144" i="7"/>
  <c r="C144" i="7"/>
  <c r="G143" i="7"/>
  <c r="D143" i="7"/>
  <c r="C143" i="7"/>
  <c r="G142" i="7"/>
  <c r="D142" i="7"/>
  <c r="C142" i="7"/>
  <c r="G141" i="7"/>
  <c r="D141" i="7"/>
  <c r="C141" i="7"/>
  <c r="G140" i="7"/>
  <c r="D140" i="7"/>
  <c r="C140" i="7"/>
  <c r="G139" i="7"/>
  <c r="D139" i="7"/>
  <c r="C139" i="7"/>
  <c r="G138" i="7"/>
  <c r="D138" i="7"/>
  <c r="C138" i="7"/>
  <c r="G137" i="7"/>
  <c r="D137" i="7"/>
  <c r="C137" i="7"/>
  <c r="G136" i="7"/>
  <c r="D136" i="7"/>
  <c r="C136" i="7"/>
  <c r="G135" i="7"/>
  <c r="D135" i="7"/>
  <c r="C135" i="7"/>
  <c r="G134" i="7"/>
  <c r="D134" i="7"/>
  <c r="C134" i="7"/>
  <c r="G133" i="7"/>
  <c r="D133" i="7"/>
  <c r="C133" i="7"/>
  <c r="G132" i="7"/>
  <c r="D132" i="7"/>
  <c r="C132" i="7"/>
  <c r="D131" i="7"/>
  <c r="G130" i="7"/>
  <c r="D130" i="7"/>
  <c r="G128" i="7"/>
  <c r="D128" i="7"/>
  <c r="G127" i="7"/>
  <c r="D127" i="7"/>
  <c r="G126" i="7"/>
  <c r="D126" i="7"/>
  <c r="G125" i="7"/>
  <c r="D125" i="7"/>
  <c r="G124" i="7"/>
  <c r="D124" i="7"/>
  <c r="G123" i="7"/>
  <c r="D123" i="7"/>
  <c r="G122" i="7"/>
  <c r="D122" i="7"/>
  <c r="G121" i="7"/>
  <c r="D121" i="7"/>
  <c r="G120" i="7"/>
  <c r="D120" i="7"/>
  <c r="G119" i="7"/>
  <c r="D119" i="7"/>
  <c r="G118" i="7"/>
  <c r="D118" i="7"/>
  <c r="G117" i="7"/>
  <c r="D117" i="7"/>
  <c r="G116" i="7"/>
  <c r="D116" i="7"/>
  <c r="G115" i="7"/>
  <c r="D115" i="7"/>
  <c r="G114" i="7"/>
  <c r="D114" i="7"/>
  <c r="G113" i="7"/>
  <c r="D113" i="7"/>
  <c r="G112" i="7"/>
  <c r="D112" i="7"/>
  <c r="G111" i="7"/>
  <c r="D111" i="7"/>
  <c r="G110" i="7"/>
  <c r="D110" i="7"/>
  <c r="G109" i="7"/>
  <c r="D109" i="7"/>
  <c r="G108" i="7"/>
  <c r="D108" i="7"/>
  <c r="G107" i="7"/>
  <c r="D107" i="7"/>
  <c r="C107" i="7"/>
  <c r="D106" i="7"/>
  <c r="C106" i="7"/>
  <c r="G105" i="7"/>
  <c r="I105" i="7" s="1"/>
  <c r="D105" i="7"/>
  <c r="F105" i="7" s="1"/>
  <c r="C105" i="7"/>
  <c r="H104" i="7"/>
  <c r="G104" i="7"/>
  <c r="G103" i="7"/>
  <c r="D103" i="7"/>
  <c r="G102" i="7"/>
  <c r="D102" i="7"/>
  <c r="G101" i="7"/>
  <c r="G98" i="7"/>
  <c r="D98" i="7"/>
  <c r="C98" i="7"/>
  <c r="G97" i="7"/>
  <c r="D97" i="7"/>
  <c r="C97" i="7"/>
  <c r="G96" i="7"/>
  <c r="D96" i="7"/>
  <c r="C96" i="7"/>
  <c r="G95" i="7"/>
  <c r="D95" i="7"/>
  <c r="C95" i="7"/>
  <c r="G94" i="7"/>
  <c r="D94" i="7"/>
  <c r="C94" i="7"/>
  <c r="G93" i="7"/>
  <c r="D93" i="7"/>
  <c r="C93" i="7"/>
  <c r="G92" i="7"/>
  <c r="D92" i="7"/>
  <c r="C92" i="7"/>
  <c r="G91" i="7"/>
  <c r="D91" i="7"/>
  <c r="C91" i="7"/>
  <c r="G90" i="7"/>
  <c r="D90" i="7"/>
  <c r="C90" i="7"/>
  <c r="G89" i="7"/>
  <c r="D89" i="7"/>
  <c r="C89" i="7"/>
  <c r="G88" i="7"/>
  <c r="D88" i="7"/>
  <c r="C88" i="7"/>
  <c r="G87" i="7"/>
  <c r="D87" i="7"/>
  <c r="C87" i="7"/>
  <c r="G86" i="7"/>
  <c r="D86" i="7"/>
  <c r="C86" i="7"/>
  <c r="G85" i="7"/>
  <c r="D85" i="7"/>
  <c r="C85" i="7"/>
  <c r="G84" i="7"/>
  <c r="D84" i="7"/>
  <c r="C84" i="7"/>
  <c r="G83" i="7"/>
  <c r="D83" i="7"/>
  <c r="C83" i="7"/>
  <c r="G82" i="7"/>
  <c r="D82" i="7"/>
  <c r="C82" i="7"/>
  <c r="G81" i="7"/>
  <c r="D81" i="7"/>
  <c r="C81" i="7"/>
  <c r="G80" i="7"/>
  <c r="D80" i="7"/>
  <c r="C80" i="7"/>
  <c r="G79" i="7"/>
  <c r="D79" i="7"/>
  <c r="C79" i="7"/>
  <c r="G78" i="7"/>
  <c r="D78" i="7"/>
  <c r="C78" i="7"/>
  <c r="G77" i="7"/>
  <c r="D77" i="7"/>
  <c r="C77" i="7"/>
  <c r="G76" i="7"/>
  <c r="D76" i="7"/>
  <c r="C76" i="7"/>
  <c r="G75" i="7"/>
  <c r="D75" i="7"/>
  <c r="C75" i="7"/>
  <c r="G74" i="7"/>
  <c r="D74" i="7"/>
  <c r="C74" i="7"/>
  <c r="G73" i="7"/>
  <c r="D73" i="7"/>
  <c r="C73" i="7"/>
  <c r="G72" i="7"/>
  <c r="D72" i="7"/>
  <c r="C72" i="7"/>
  <c r="G71" i="7"/>
  <c r="D71" i="7"/>
  <c r="C71" i="7"/>
  <c r="G70" i="7"/>
  <c r="D70" i="7"/>
  <c r="C70" i="7"/>
  <c r="G69" i="7"/>
  <c r="D69" i="7"/>
  <c r="C69" i="7"/>
  <c r="G68" i="7"/>
  <c r="D68" i="7"/>
  <c r="C68" i="7"/>
  <c r="G67" i="7"/>
  <c r="D67" i="7"/>
  <c r="C67" i="7"/>
  <c r="G66" i="7"/>
  <c r="D66" i="7"/>
  <c r="C66" i="7"/>
  <c r="G65" i="7"/>
  <c r="D65" i="7"/>
  <c r="C65" i="7"/>
  <c r="G64" i="7"/>
  <c r="D64" i="7"/>
  <c r="C64" i="7"/>
  <c r="G63" i="7"/>
  <c r="D63" i="7"/>
  <c r="C63" i="7"/>
  <c r="G62" i="7"/>
  <c r="D62" i="7"/>
  <c r="C62" i="7"/>
  <c r="G61" i="7"/>
  <c r="D61" i="7"/>
  <c r="C61" i="7"/>
  <c r="G60" i="7"/>
  <c r="D60" i="7"/>
  <c r="C60" i="7"/>
  <c r="C59" i="7"/>
  <c r="C58" i="7"/>
  <c r="C57" i="7"/>
  <c r="C56" i="7"/>
  <c r="C55" i="7"/>
  <c r="C54" i="7"/>
  <c r="C53" i="7"/>
  <c r="C52" i="7"/>
  <c r="K49" i="7"/>
  <c r="G47" i="7"/>
  <c r="E47" i="7"/>
  <c r="K47" i="7" s="1"/>
  <c r="D47" i="7"/>
  <c r="G46" i="7"/>
  <c r="E46" i="7"/>
  <c r="K46" i="7" s="1"/>
  <c r="D46" i="7"/>
  <c r="G45" i="7"/>
  <c r="E45" i="7"/>
  <c r="K45" i="7" s="1"/>
  <c r="D45" i="7"/>
  <c r="K44" i="7"/>
  <c r="K43" i="7"/>
  <c r="K42" i="7"/>
  <c r="G39" i="7"/>
  <c r="D39" i="7"/>
  <c r="C39" i="7"/>
  <c r="G38" i="7"/>
  <c r="D38" i="7"/>
  <c r="C38" i="7"/>
  <c r="G37" i="7"/>
  <c r="D37" i="7"/>
  <c r="C37" i="7"/>
  <c r="G36" i="7"/>
  <c r="D36" i="7"/>
  <c r="C36" i="7"/>
  <c r="G35" i="7"/>
  <c r="D35" i="7"/>
  <c r="C35" i="7"/>
  <c r="G34" i="7"/>
  <c r="D34" i="7"/>
  <c r="C34" i="7"/>
  <c r="G33" i="7"/>
  <c r="D33" i="7"/>
  <c r="C33" i="7"/>
  <c r="G32" i="7"/>
  <c r="D32" i="7"/>
  <c r="C32" i="7"/>
  <c r="G31" i="7"/>
  <c r="D31" i="7"/>
  <c r="C31" i="7"/>
  <c r="G30" i="7"/>
  <c r="D30" i="7"/>
  <c r="C30" i="7"/>
  <c r="G29" i="7"/>
  <c r="D29" i="7"/>
  <c r="C29" i="7"/>
  <c r="G28" i="7"/>
  <c r="D28" i="7"/>
  <c r="C28" i="7"/>
  <c r="G27" i="7"/>
  <c r="D27" i="7"/>
  <c r="C27" i="7"/>
  <c r="G26" i="7"/>
  <c r="D26" i="7"/>
  <c r="C26" i="7"/>
  <c r="G25" i="7"/>
  <c r="D25" i="7"/>
  <c r="C25" i="7"/>
  <c r="G24" i="7"/>
  <c r="D24" i="7"/>
  <c r="C24" i="7"/>
  <c r="G23" i="7"/>
  <c r="D23" i="7"/>
  <c r="C23" i="7"/>
  <c r="G22" i="7"/>
  <c r="D22" i="7"/>
  <c r="C22" i="7"/>
  <c r="G21" i="7"/>
  <c r="D21" i="7"/>
  <c r="C21" i="7"/>
  <c r="G20" i="7"/>
  <c r="D20" i="7"/>
  <c r="C20" i="7"/>
  <c r="G19" i="7"/>
  <c r="D19" i="7"/>
  <c r="C19" i="7"/>
  <c r="G18" i="7"/>
  <c r="D18" i="7"/>
  <c r="C18" i="7"/>
  <c r="G17" i="7"/>
  <c r="D17" i="7"/>
  <c r="C17" i="7"/>
  <c r="G16" i="7"/>
  <c r="D16" i="7"/>
  <c r="C16" i="7"/>
  <c r="G14" i="7"/>
  <c r="D14" i="7"/>
  <c r="H12" i="7"/>
  <c r="G89" i="5"/>
  <c r="F89" i="5"/>
  <c r="F88" i="5" s="1"/>
  <c r="D89" i="5"/>
  <c r="D88" i="5" s="1"/>
  <c r="C89" i="5"/>
  <c r="C88" i="5"/>
  <c r="G86" i="5"/>
  <c r="F86" i="5"/>
  <c r="D86" i="5"/>
  <c r="G85" i="5"/>
  <c r="F85" i="5"/>
  <c r="D85" i="5"/>
  <c r="C85" i="5"/>
  <c r="G84" i="5"/>
  <c r="F84" i="5"/>
  <c r="D84" i="5"/>
  <c r="C84" i="5"/>
  <c r="G81" i="5"/>
  <c r="F81" i="5"/>
  <c r="F80" i="5" s="1"/>
  <c r="D81" i="5"/>
  <c r="D80" i="5" s="1"/>
  <c r="C81" i="5"/>
  <c r="G79" i="5"/>
  <c r="F79" i="5"/>
  <c r="D79" i="5"/>
  <c r="C79" i="5"/>
  <c r="G78" i="5"/>
  <c r="F78" i="5"/>
  <c r="D78" i="5"/>
  <c r="C78" i="5"/>
  <c r="G77" i="5"/>
  <c r="F77" i="5"/>
  <c r="D77" i="5"/>
  <c r="C77" i="5"/>
  <c r="G75" i="5"/>
  <c r="D75" i="5"/>
  <c r="C75" i="5"/>
  <c r="G74" i="5"/>
  <c r="F74" i="5"/>
  <c r="D74" i="5"/>
  <c r="C74" i="5"/>
  <c r="G73" i="5"/>
  <c r="F73" i="5"/>
  <c r="D73" i="5"/>
  <c r="C73" i="5"/>
  <c r="G72" i="5"/>
  <c r="F72" i="5"/>
  <c r="D72" i="5"/>
  <c r="C72" i="5"/>
  <c r="G70" i="5"/>
  <c r="F70" i="5"/>
  <c r="D70" i="5"/>
  <c r="C70" i="5"/>
  <c r="G69" i="5"/>
  <c r="F69" i="5"/>
  <c r="D69" i="5"/>
  <c r="C69" i="5"/>
  <c r="G68" i="5"/>
  <c r="F68" i="5"/>
  <c r="D68" i="5"/>
  <c r="C68" i="5"/>
  <c r="G67" i="5"/>
  <c r="F67" i="5"/>
  <c r="D67" i="5"/>
  <c r="C67" i="5"/>
  <c r="G66" i="5"/>
  <c r="D66" i="5"/>
  <c r="C66" i="5"/>
  <c r="G63" i="5"/>
  <c r="F63" i="5"/>
  <c r="D63" i="5"/>
  <c r="G62" i="5"/>
  <c r="F62" i="5"/>
  <c r="D62" i="5"/>
  <c r="G61" i="5"/>
  <c r="F61" i="5"/>
  <c r="D61" i="5"/>
  <c r="C61" i="5"/>
  <c r="C63" i="5" s="1"/>
  <c r="G60" i="5"/>
  <c r="F60" i="5"/>
  <c r="D60" i="5"/>
  <c r="C60" i="5"/>
  <c r="G59" i="5"/>
  <c r="F59" i="5"/>
  <c r="D59" i="5"/>
  <c r="C59" i="5"/>
  <c r="G58" i="5"/>
  <c r="F58" i="5"/>
  <c r="D58" i="5"/>
  <c r="C58" i="5"/>
  <c r="G56" i="5"/>
  <c r="F56" i="5"/>
  <c r="D56" i="5"/>
  <c r="C56" i="5"/>
  <c r="G55" i="5"/>
  <c r="F55" i="5"/>
  <c r="D55" i="5"/>
  <c r="C55" i="5"/>
  <c r="G54" i="5"/>
  <c r="F54" i="5"/>
  <c r="D54" i="5"/>
  <c r="C54" i="5"/>
  <c r="G53" i="5"/>
  <c r="F53" i="5"/>
  <c r="D53" i="5"/>
  <c r="C53" i="5"/>
  <c r="G52" i="5"/>
  <c r="F52" i="5"/>
  <c r="D52" i="5"/>
  <c r="C52" i="5"/>
  <c r="G51" i="5"/>
  <c r="F51" i="5"/>
  <c r="D51" i="5"/>
  <c r="C51" i="5"/>
  <c r="F49" i="5"/>
  <c r="F48" i="5" s="1"/>
  <c r="D49" i="5"/>
  <c r="C49" i="5"/>
  <c r="G47" i="5"/>
  <c r="F47" i="5"/>
  <c r="D47" i="5"/>
  <c r="C47" i="5"/>
  <c r="G46" i="5"/>
  <c r="F46" i="5"/>
  <c r="D46" i="5"/>
  <c r="C46" i="5"/>
  <c r="G45" i="5"/>
  <c r="F45" i="5"/>
  <c r="D45" i="5"/>
  <c r="C45" i="5"/>
  <c r="G44" i="5"/>
  <c r="F44" i="5"/>
  <c r="D44" i="5"/>
  <c r="C44" i="5"/>
  <c r="G43" i="5"/>
  <c r="F43" i="5"/>
  <c r="D43" i="5"/>
  <c r="C43" i="5"/>
  <c r="G42" i="5"/>
  <c r="F42" i="5"/>
  <c r="D42" i="5"/>
  <c r="C42" i="5"/>
  <c r="G40" i="5"/>
  <c r="D40" i="5"/>
  <c r="C40" i="5"/>
  <c r="G39" i="5"/>
  <c r="F39" i="5"/>
  <c r="D39" i="5"/>
  <c r="C39" i="5"/>
  <c r="G38" i="5"/>
  <c r="F38" i="5"/>
  <c r="D38" i="5"/>
  <c r="C38" i="5"/>
  <c r="G37" i="5"/>
  <c r="F37" i="5"/>
  <c r="D37" i="5"/>
  <c r="C37" i="5"/>
  <c r="G36" i="5"/>
  <c r="F36" i="5"/>
  <c r="D36" i="5"/>
  <c r="C36" i="5"/>
  <c r="F34" i="5"/>
  <c r="D34" i="5"/>
  <c r="C34" i="5"/>
  <c r="G33" i="5"/>
  <c r="F33" i="5"/>
  <c r="D33" i="5"/>
  <c r="C33" i="5"/>
  <c r="G32" i="5"/>
  <c r="F32" i="5"/>
  <c r="D32" i="5"/>
  <c r="C32" i="5"/>
  <c r="G31" i="5"/>
  <c r="F31" i="5"/>
  <c r="D31" i="5"/>
  <c r="C31" i="5"/>
  <c r="G29" i="5"/>
  <c r="F29" i="5"/>
  <c r="D29" i="5"/>
  <c r="C29" i="5"/>
  <c r="G28" i="5"/>
  <c r="F28" i="5"/>
  <c r="D28" i="5"/>
  <c r="C28" i="5"/>
  <c r="G27" i="5"/>
  <c r="F27" i="5"/>
  <c r="D27" i="5"/>
  <c r="C27" i="5"/>
  <c r="G26" i="5"/>
  <c r="F26" i="5"/>
  <c r="D26" i="5"/>
  <c r="C26" i="5"/>
  <c r="G25" i="5"/>
  <c r="F25" i="5"/>
  <c r="D25" i="5"/>
  <c r="C25" i="5"/>
  <c r="G23" i="5"/>
  <c r="D23" i="5"/>
  <c r="C23" i="5"/>
  <c r="G22" i="5"/>
  <c r="D22" i="5"/>
  <c r="C22" i="5"/>
  <c r="G21" i="5"/>
  <c r="F21" i="5"/>
  <c r="D21" i="5"/>
  <c r="C21" i="5"/>
  <c r="G20" i="5"/>
  <c r="D20" i="5"/>
  <c r="C20" i="5"/>
  <c r="G19" i="5"/>
  <c r="F19" i="5"/>
  <c r="D19" i="5"/>
  <c r="C19" i="5"/>
  <c r="G18" i="5"/>
  <c r="D18" i="5"/>
  <c r="C18" i="5"/>
  <c r="G16" i="5"/>
  <c r="F16" i="5"/>
  <c r="D16" i="5"/>
  <c r="C16" i="5"/>
  <c r="G15" i="5"/>
  <c r="F15" i="5"/>
  <c r="D15" i="5"/>
  <c r="C15" i="5"/>
  <c r="G14" i="5"/>
  <c r="F14" i="5"/>
  <c r="D14" i="5"/>
  <c r="C14" i="5"/>
  <c r="G13" i="5"/>
  <c r="F13" i="5"/>
  <c r="D13" i="5"/>
  <c r="C13" i="5"/>
  <c r="G12" i="5"/>
  <c r="F12" i="5"/>
  <c r="D12" i="5"/>
  <c r="C12" i="5"/>
  <c r="G11" i="5"/>
  <c r="F11" i="5"/>
  <c r="D11" i="5"/>
  <c r="C11" i="5"/>
  <c r="G10" i="5"/>
  <c r="F10" i="5"/>
  <c r="C10" i="5"/>
  <c r="G9" i="5"/>
  <c r="D9" i="5"/>
  <c r="C9" i="5"/>
  <c r="AL134" i="3"/>
  <c r="G134" i="3"/>
  <c r="G129" i="3" s="1"/>
  <c r="G128" i="3" s="1"/>
  <c r="AS18" i="3" s="1"/>
  <c r="D134" i="3"/>
  <c r="AL126" i="3"/>
  <c r="G126" i="3"/>
  <c r="D126" i="3"/>
  <c r="F126" i="3" s="1"/>
  <c r="G122" i="3"/>
  <c r="G115" i="3"/>
  <c r="G103" i="3"/>
  <c r="AL103" i="3" s="1"/>
  <c r="AN103" i="3" s="1"/>
  <c r="G99" i="3"/>
  <c r="AN92" i="3"/>
  <c r="AN88" i="3"/>
  <c r="AL85" i="3"/>
  <c r="AN85" i="3" s="1"/>
  <c r="AL84" i="3"/>
  <c r="AN84" i="3" s="1"/>
  <c r="AL83" i="3"/>
  <c r="AN83" i="3" s="1"/>
  <c r="AL72" i="3"/>
  <c r="AN72" i="3" s="1"/>
  <c r="AL69" i="3"/>
  <c r="AN69" i="3" s="1"/>
  <c r="AL68" i="3"/>
  <c r="AN68" i="3" s="1"/>
  <c r="AL63" i="3"/>
  <c r="G62" i="3"/>
  <c r="G59" i="3"/>
  <c r="D59" i="3"/>
  <c r="AL54" i="3"/>
  <c r="AN54" i="3" s="1"/>
  <c r="AN53" i="3"/>
  <c r="AN52" i="3"/>
  <c r="AN51" i="3"/>
  <c r="AN50" i="3"/>
  <c r="AN49" i="3"/>
  <c r="AN47" i="3"/>
  <c r="AN46" i="3"/>
  <c r="AL45" i="3"/>
  <c r="AN45" i="3" s="1"/>
  <c r="AN42" i="3"/>
  <c r="AN41" i="3"/>
  <c r="AN40" i="3"/>
  <c r="AN39" i="3"/>
  <c r="AN38" i="3"/>
  <c r="AN37" i="3"/>
  <c r="AN36" i="3"/>
  <c r="AN31" i="3"/>
  <c r="AN30" i="3"/>
  <c r="AN28" i="3"/>
  <c r="AN24" i="3"/>
  <c r="AN22" i="3"/>
  <c r="AN20" i="3"/>
  <c r="AN19" i="3"/>
  <c r="AN18" i="3"/>
  <c r="AS16" i="3"/>
  <c r="AR16" i="3"/>
  <c r="G16" i="3"/>
  <c r="G15" i="3" s="1"/>
  <c r="AS15" i="3"/>
  <c r="AR15" i="3"/>
  <c r="AS14" i="3"/>
  <c r="AR14" i="3"/>
  <c r="AS11" i="3"/>
  <c r="AR11" i="3"/>
  <c r="AN126" i="3" l="1"/>
  <c r="AL121" i="3"/>
  <c r="AN121" i="3" s="1"/>
  <c r="H732" i="8"/>
  <c r="H816" i="8"/>
  <c r="P816" i="8" s="1"/>
  <c r="P833" i="8" s="1"/>
  <c r="S1578" i="8"/>
  <c r="S1581" i="8"/>
  <c r="S1741" i="8"/>
  <c r="AM14" i="3"/>
  <c r="AM136" i="3" s="1"/>
  <c r="C83" i="5"/>
  <c r="C82" i="5" s="1"/>
  <c r="R605" i="8"/>
  <c r="F511" i="7"/>
  <c r="H323" i="7"/>
  <c r="D48" i="5"/>
  <c r="J49" i="5"/>
  <c r="Q833" i="8"/>
  <c r="G323" i="7"/>
  <c r="D323" i="7"/>
  <c r="E14" i="3"/>
  <c r="H14" i="3"/>
  <c r="H136" i="3" s="1"/>
  <c r="Q80" i="8"/>
  <c r="I144" i="8"/>
  <c r="I204" i="8" s="1"/>
  <c r="I188" i="8"/>
  <c r="Q188" i="8" s="1"/>
  <c r="H128" i="8"/>
  <c r="H188" i="8" s="1"/>
  <c r="K952" i="8"/>
  <c r="K954" i="8"/>
  <c r="K972" i="8" s="1"/>
  <c r="I1573" i="8"/>
  <c r="I1592" i="8" s="1"/>
  <c r="Q1445" i="8"/>
  <c r="M9" i="5"/>
  <c r="G227" i="7"/>
  <c r="D448" i="7"/>
  <c r="V14" i="3"/>
  <c r="V136" i="3" s="1"/>
  <c r="L122" i="8"/>
  <c r="L125" i="8" s="1"/>
  <c r="G586" i="7" s="1"/>
  <c r="M122" i="8"/>
  <c r="M125" i="8" s="1"/>
  <c r="H586" i="7" s="1"/>
  <c r="L58" i="3"/>
  <c r="AL99" i="3"/>
  <c r="AN99" i="3" s="1"/>
  <c r="F62" i="3"/>
  <c r="O952" i="8"/>
  <c r="O951" i="8"/>
  <c r="Q952" i="8"/>
  <c r="Q951" i="8"/>
  <c r="K14" i="3"/>
  <c r="K136" i="3" s="1"/>
  <c r="P1698" i="8"/>
  <c r="S1680" i="8"/>
  <c r="Q897" i="8"/>
  <c r="S897" i="8" s="1"/>
  <c r="D65" i="6"/>
  <c r="J65" i="6" s="1"/>
  <c r="D129" i="7"/>
  <c r="F130" i="7"/>
  <c r="O1532" i="8"/>
  <c r="C45" i="6"/>
  <c r="J870" i="8"/>
  <c r="F200" i="7"/>
  <c r="J200" i="7"/>
  <c r="P1758" i="8"/>
  <c r="P1768" i="8"/>
  <c r="H317" i="8"/>
  <c r="J106" i="7"/>
  <c r="L106" i="7" s="1"/>
  <c r="F106" i="7"/>
  <c r="M1598" i="8"/>
  <c r="M1868" i="8" s="1"/>
  <c r="I1758" i="8"/>
  <c r="I1749" i="8"/>
  <c r="H1758" i="8"/>
  <c r="S1760" i="8" s="1"/>
  <c r="H1749" i="8"/>
  <c r="I123" i="6"/>
  <c r="K123" i="6" s="1"/>
  <c r="J105" i="7"/>
  <c r="L105" i="7" s="1"/>
  <c r="H99" i="7"/>
  <c r="K104" i="7"/>
  <c r="G99" i="7"/>
  <c r="S939" i="8"/>
  <c r="L1592" i="8"/>
  <c r="L1608" i="8" s="1"/>
  <c r="O1592" i="8"/>
  <c r="H1589" i="8"/>
  <c r="M1592" i="8"/>
  <c r="M1589" i="8"/>
  <c r="S1920" i="8"/>
  <c r="S1921" i="8"/>
  <c r="I118" i="6"/>
  <c r="I325" i="7"/>
  <c r="I326" i="7"/>
  <c r="I327" i="7"/>
  <c r="I1461" i="8"/>
  <c r="I324" i="7"/>
  <c r="J9" i="5"/>
  <c r="C57" i="5"/>
  <c r="I63" i="5"/>
  <c r="I1690" i="8"/>
  <c r="I1708" i="8" s="1"/>
  <c r="AN87" i="3"/>
  <c r="AN86" i="3"/>
  <c r="F11" i="6"/>
  <c r="G11" i="6"/>
  <c r="F15" i="3"/>
  <c r="I91" i="6"/>
  <c r="K419" i="8"/>
  <c r="K401" i="8"/>
  <c r="O385" i="8"/>
  <c r="O403" i="8" s="1"/>
  <c r="L401" i="8"/>
  <c r="P385" i="8"/>
  <c r="I750" i="8"/>
  <c r="E505" i="7" s="1"/>
  <c r="I833" i="8"/>
  <c r="M750" i="8"/>
  <c r="H505" i="7" s="1"/>
  <c r="G121" i="3"/>
  <c r="AS17" i="3" s="1"/>
  <c r="AS19" i="3" s="1"/>
  <c r="I317" i="8"/>
  <c r="L750" i="8"/>
  <c r="G505" i="7" s="1"/>
  <c r="I651" i="8"/>
  <c r="H584" i="7"/>
  <c r="G584" i="7"/>
  <c r="R162" i="8"/>
  <c r="M286" i="8"/>
  <c r="M313" i="8" s="1"/>
  <c r="M403" i="8"/>
  <c r="Q403" i="8" s="1"/>
  <c r="C44" i="6"/>
  <c r="E588" i="7"/>
  <c r="F589" i="7"/>
  <c r="L286" i="8"/>
  <c r="L403" i="8"/>
  <c r="P716" i="8"/>
  <c r="P732" i="8" s="1"/>
  <c r="H1461" i="8"/>
  <c r="D395" i="7" s="1"/>
  <c r="M633" i="8"/>
  <c r="M635" i="8"/>
  <c r="M651" i="8" s="1"/>
  <c r="N651" i="8" s="1"/>
  <c r="C36" i="6"/>
  <c r="I36" i="6" s="1"/>
  <c r="H750" i="8"/>
  <c r="D505" i="7" s="1"/>
  <c r="H304" i="8"/>
  <c r="I144" i="6"/>
  <c r="K449" i="7"/>
  <c r="K450" i="7"/>
  <c r="K451" i="7"/>
  <c r="K511" i="7"/>
  <c r="J449" i="7"/>
  <c r="J450" i="7"/>
  <c r="J451" i="7"/>
  <c r="J511" i="7"/>
  <c r="K396" i="7"/>
  <c r="J14" i="3"/>
  <c r="J396" i="7"/>
  <c r="I130" i="6"/>
  <c r="H114" i="8"/>
  <c r="D584" i="7" s="1"/>
  <c r="J325" i="7"/>
  <c r="J327" i="7"/>
  <c r="C99" i="6"/>
  <c r="E99" i="6" s="1"/>
  <c r="I142" i="6"/>
  <c r="J972" i="8"/>
  <c r="J198" i="7"/>
  <c r="L198" i="7" s="1"/>
  <c r="G94" i="6"/>
  <c r="D83" i="5"/>
  <c r="D82" i="5" s="1"/>
  <c r="G48" i="7"/>
  <c r="O474" i="8"/>
  <c r="O471" i="8"/>
  <c r="I471" i="8"/>
  <c r="D95" i="6" s="1"/>
  <c r="I473" i="8"/>
  <c r="K469" i="8"/>
  <c r="H473" i="8"/>
  <c r="H494" i="8" s="1"/>
  <c r="H471" i="8"/>
  <c r="C95" i="6" s="1"/>
  <c r="I95" i="6" s="1"/>
  <c r="P469" i="8"/>
  <c r="Q469" i="8"/>
  <c r="M473" i="8"/>
  <c r="M471" i="8"/>
  <c r="K325" i="7"/>
  <c r="K327" i="7"/>
  <c r="K326" i="7"/>
  <c r="D35" i="5"/>
  <c r="G512" i="7"/>
  <c r="S1775" i="8"/>
  <c r="S1778" i="8"/>
  <c r="D76" i="5"/>
  <c r="S22" i="8"/>
  <c r="S24" i="8"/>
  <c r="S26" i="8"/>
  <c r="S28" i="8"/>
  <c r="S30" i="8"/>
  <c r="S33" i="8"/>
  <c r="S35" i="8"/>
  <c r="S37" i="8"/>
  <c r="S39" i="8"/>
  <c r="S41" i="8"/>
  <c r="S43" i="8"/>
  <c r="S45" i="8"/>
  <c r="S47" i="8"/>
  <c r="S49" i="8"/>
  <c r="S51" i="8"/>
  <c r="S53" i="8"/>
  <c r="L144" i="8"/>
  <c r="L321" i="8"/>
  <c r="D514" i="7"/>
  <c r="D587" i="7"/>
  <c r="M975" i="8"/>
  <c r="S1384" i="8"/>
  <c r="S1386" i="8"/>
  <c r="S1388" i="8"/>
  <c r="S1390" i="8"/>
  <c r="S1392" i="8"/>
  <c r="S1394" i="8"/>
  <c r="S1396" i="8"/>
  <c r="S1398" i="8"/>
  <c r="S1400" i="8"/>
  <c r="S1401" i="8"/>
  <c r="S1402" i="8"/>
  <c r="S1403" i="8"/>
  <c r="S1404" i="8"/>
  <c r="S1405" i="8"/>
  <c r="S1406" i="8"/>
  <c r="S1407" i="8"/>
  <c r="R1408" i="8"/>
  <c r="R1409" i="8"/>
  <c r="R1410" i="8"/>
  <c r="R1412" i="8"/>
  <c r="R1413" i="8"/>
  <c r="J1427" i="8"/>
  <c r="S1429" i="8" s="1"/>
  <c r="I1443" i="8"/>
  <c r="D119" i="6" s="1"/>
  <c r="D117" i="6" s="1"/>
  <c r="R1532" i="8"/>
  <c r="R1550" i="8" s="1"/>
  <c r="J176" i="7"/>
  <c r="K324" i="7"/>
  <c r="C127" i="6"/>
  <c r="I127" i="6" s="1"/>
  <c r="O734" i="8"/>
  <c r="O750" i="8" s="1"/>
  <c r="Q734" i="8"/>
  <c r="Q750" i="8" s="1"/>
  <c r="S1646" i="8"/>
  <c r="S1648" i="8"/>
  <c r="R1650" i="8"/>
  <c r="C126" i="6"/>
  <c r="W14" i="3"/>
  <c r="D58" i="3"/>
  <c r="D14" i="3" s="1"/>
  <c r="D98" i="6"/>
  <c r="J98" i="6" s="1"/>
  <c r="E175" i="7"/>
  <c r="E174" i="7" s="1"/>
  <c r="O288" i="8"/>
  <c r="Q288" i="8"/>
  <c r="Q304" i="8" s="1"/>
  <c r="S212" i="8"/>
  <c r="S214" i="8"/>
  <c r="S216" i="8"/>
  <c r="S218" i="8"/>
  <c r="S220" i="8"/>
  <c r="S222" i="8"/>
  <c r="S224" i="8"/>
  <c r="S226" i="8"/>
  <c r="S228" i="8"/>
  <c r="S230" i="8"/>
  <c r="S232" i="8"/>
  <c r="S234" i="8"/>
  <c r="S236" i="8"/>
  <c r="S238" i="8"/>
  <c r="S240" i="8"/>
  <c r="S242" i="8"/>
  <c r="S244" i="8"/>
  <c r="S246" i="8"/>
  <c r="C96" i="6"/>
  <c r="R467" i="8"/>
  <c r="J469" i="8"/>
  <c r="R556" i="8"/>
  <c r="R558" i="8"/>
  <c r="R560" i="8"/>
  <c r="R562" i="8"/>
  <c r="R564" i="8"/>
  <c r="R566" i="8"/>
  <c r="R568" i="8"/>
  <c r="R570" i="8"/>
  <c r="R572" i="8"/>
  <c r="R574" i="8"/>
  <c r="R579" i="8"/>
  <c r="R581" i="8"/>
  <c r="R583" i="8"/>
  <c r="R585" i="8"/>
  <c r="R587" i="8"/>
  <c r="R589" i="8"/>
  <c r="R591" i="8"/>
  <c r="R593" i="8"/>
  <c r="R595" i="8"/>
  <c r="R597" i="8"/>
  <c r="R599" i="8"/>
  <c r="R601" i="8"/>
  <c r="R603" i="8"/>
  <c r="R607" i="8"/>
  <c r="R609" i="8"/>
  <c r="O716" i="8"/>
  <c r="O732" i="8" s="1"/>
  <c r="Q716" i="8"/>
  <c r="Q732" i="8" s="1"/>
  <c r="L845" i="8"/>
  <c r="G13" i="7" s="1"/>
  <c r="G12" i="7" s="1"/>
  <c r="I975" i="8"/>
  <c r="O954" i="8"/>
  <c r="I955" i="8"/>
  <c r="S1385" i="8"/>
  <c r="S1387" i="8"/>
  <c r="S1389" i="8"/>
  <c r="S1391" i="8"/>
  <c r="S1393" i="8"/>
  <c r="S1395" i="8"/>
  <c r="S1397" i="8"/>
  <c r="S1399" i="8"/>
  <c r="R1474" i="8"/>
  <c r="R1475" i="8"/>
  <c r="R1476" i="8"/>
  <c r="S1477" i="8"/>
  <c r="S1615" i="8"/>
  <c r="S1619" i="8"/>
  <c r="S1621" i="8"/>
  <c r="S1629" i="8"/>
  <c r="S1631" i="8"/>
  <c r="S1633" i="8"/>
  <c r="S1635" i="8"/>
  <c r="S1637" i="8"/>
  <c r="S1639" i="8"/>
  <c r="S1641" i="8"/>
  <c r="S1643" i="8"/>
  <c r="S1645" i="8"/>
  <c r="J229" i="7"/>
  <c r="S1776" i="8"/>
  <c r="J954" i="8"/>
  <c r="J955" i="8" s="1"/>
  <c r="Q954" i="8"/>
  <c r="M955" i="8"/>
  <c r="H158" i="7" s="1"/>
  <c r="H156" i="7" s="1"/>
  <c r="M1542" i="8"/>
  <c r="E99" i="7"/>
  <c r="I89" i="5"/>
  <c r="I72" i="5"/>
  <c r="F83" i="5"/>
  <c r="F82" i="5" s="1"/>
  <c r="O833" i="8"/>
  <c r="G517" i="7"/>
  <c r="J517" i="7" s="1"/>
  <c r="I74" i="5"/>
  <c r="D71" i="5"/>
  <c r="F65" i="5"/>
  <c r="J44" i="7"/>
  <c r="L44" i="7" s="1"/>
  <c r="F41" i="5"/>
  <c r="J42" i="7"/>
  <c r="L42" i="7" s="1"/>
  <c r="J46" i="7"/>
  <c r="L46" i="7" s="1"/>
  <c r="D57" i="5"/>
  <c r="J177" i="7"/>
  <c r="D8" i="5"/>
  <c r="F76" i="5"/>
  <c r="G291" i="7"/>
  <c r="J178" i="7"/>
  <c r="J159" i="7"/>
  <c r="J161" i="7"/>
  <c r="J163" i="7"/>
  <c r="J165" i="7"/>
  <c r="J167" i="7"/>
  <c r="J169" i="7"/>
  <c r="J171" i="7"/>
  <c r="J173" i="7"/>
  <c r="G448" i="7"/>
  <c r="S381" i="8"/>
  <c r="G17" i="5"/>
  <c r="J75" i="5"/>
  <c r="O98" i="8"/>
  <c r="O114" i="8" s="1"/>
  <c r="G70" i="3"/>
  <c r="I70" i="3" s="1"/>
  <c r="K270" i="8"/>
  <c r="K286" i="8" s="1"/>
  <c r="P270" i="8"/>
  <c r="P286" i="8" s="1"/>
  <c r="R1775" i="8"/>
  <c r="R1615" i="8"/>
  <c r="R1620" i="8"/>
  <c r="R1621" i="8"/>
  <c r="R1630" i="8"/>
  <c r="R1631" i="8"/>
  <c r="R1634" i="8"/>
  <c r="R1635" i="8"/>
  <c r="R1638" i="8"/>
  <c r="R1639" i="8"/>
  <c r="R1642" i="8"/>
  <c r="R1643" i="8"/>
  <c r="S1649" i="8"/>
  <c r="R1391" i="8"/>
  <c r="R1395" i="8"/>
  <c r="R1399" i="8"/>
  <c r="H975" i="8"/>
  <c r="C17" i="5"/>
  <c r="J45" i="7"/>
  <c r="L45" i="7" s="1"/>
  <c r="J49" i="7"/>
  <c r="J43" i="7"/>
  <c r="L43" i="7" s="1"/>
  <c r="J47" i="7"/>
  <c r="L47" i="7" s="1"/>
  <c r="J518" i="7"/>
  <c r="J520" i="7"/>
  <c r="J522" i="7"/>
  <c r="J524" i="7"/>
  <c r="J534" i="7"/>
  <c r="J536" i="7"/>
  <c r="J538" i="7"/>
  <c r="J540" i="7"/>
  <c r="J542" i="7"/>
  <c r="J544" i="7"/>
  <c r="J546" i="7"/>
  <c r="J548" i="7"/>
  <c r="J550" i="7"/>
  <c r="J558" i="7"/>
  <c r="J560" i="7"/>
  <c r="J562" i="7"/>
  <c r="J564" i="7"/>
  <c r="J566" i="7"/>
  <c r="J568" i="7"/>
  <c r="J570" i="7"/>
  <c r="J572" i="7"/>
  <c r="J574" i="7"/>
  <c r="J576" i="7"/>
  <c r="J578" i="7"/>
  <c r="J580" i="7"/>
  <c r="J582" i="7"/>
  <c r="C41" i="5"/>
  <c r="C65" i="5"/>
  <c r="C50" i="5"/>
  <c r="C11" i="6"/>
  <c r="J897" i="8"/>
  <c r="E448" i="7"/>
  <c r="K448" i="7" s="1"/>
  <c r="D11" i="6"/>
  <c r="R1778" i="8"/>
  <c r="R1616" i="8"/>
  <c r="R1618" i="8"/>
  <c r="R1619" i="8"/>
  <c r="R1622" i="8"/>
  <c r="R1628" i="8"/>
  <c r="R1629" i="8"/>
  <c r="R1632" i="8"/>
  <c r="R1633" i="8"/>
  <c r="R1636" i="8"/>
  <c r="R1637" i="8"/>
  <c r="R1640" i="8"/>
  <c r="R1641" i="8"/>
  <c r="R1644" i="8"/>
  <c r="R1645" i="8"/>
  <c r="P1674" i="8"/>
  <c r="S1478" i="8"/>
  <c r="R1385" i="8"/>
  <c r="R1389" i="8"/>
  <c r="R1393" i="8"/>
  <c r="R1397" i="8"/>
  <c r="I56" i="5"/>
  <c r="I28" i="5"/>
  <c r="I33" i="5"/>
  <c r="I40" i="5"/>
  <c r="I43" i="5"/>
  <c r="I45" i="5"/>
  <c r="I55" i="5"/>
  <c r="I60" i="5"/>
  <c r="I62" i="5"/>
  <c r="I68" i="5"/>
  <c r="I78" i="5"/>
  <c r="I81" i="5"/>
  <c r="I25" i="5"/>
  <c r="I27" i="5"/>
  <c r="I29" i="5"/>
  <c r="I32" i="5"/>
  <c r="I37" i="5"/>
  <c r="I39" i="5"/>
  <c r="I44" i="5"/>
  <c r="F57" i="5"/>
  <c r="I59" i="5"/>
  <c r="I69" i="5"/>
  <c r="I77" i="5"/>
  <c r="I79" i="5"/>
  <c r="J365" i="7"/>
  <c r="J367" i="7"/>
  <c r="J369" i="7"/>
  <c r="J371" i="7"/>
  <c r="J373" i="7"/>
  <c r="J375" i="7"/>
  <c r="J377" i="7"/>
  <c r="J379" i="7"/>
  <c r="J381" i="7"/>
  <c r="J383" i="7"/>
  <c r="J385" i="7"/>
  <c r="J387" i="7"/>
  <c r="J389" i="7"/>
  <c r="J391" i="7"/>
  <c r="J393" i="7"/>
  <c r="J431" i="7"/>
  <c r="J433" i="7"/>
  <c r="J435" i="7"/>
  <c r="J437" i="7"/>
  <c r="J439" i="7"/>
  <c r="J441" i="7"/>
  <c r="J443" i="7"/>
  <c r="J445" i="7"/>
  <c r="J447" i="7"/>
  <c r="I10" i="5"/>
  <c r="I12" i="5"/>
  <c r="I14" i="5"/>
  <c r="I16" i="5"/>
  <c r="J14" i="7"/>
  <c r="J17" i="7"/>
  <c r="J19" i="7"/>
  <c r="J21" i="7"/>
  <c r="J23" i="7"/>
  <c r="J25" i="7"/>
  <c r="J27" i="7"/>
  <c r="J29" i="7"/>
  <c r="J31" i="7"/>
  <c r="J33" i="7"/>
  <c r="J35" i="7"/>
  <c r="J37" i="7"/>
  <c r="J39" i="7"/>
  <c r="J61" i="7"/>
  <c r="J63" i="7"/>
  <c r="J65" i="7"/>
  <c r="J67" i="7"/>
  <c r="J69" i="7"/>
  <c r="J71" i="7"/>
  <c r="J73" i="7"/>
  <c r="J75" i="7"/>
  <c r="J77" i="7"/>
  <c r="J79" i="7"/>
  <c r="J81" i="7"/>
  <c r="J83" i="7"/>
  <c r="J85" i="7"/>
  <c r="J87" i="7"/>
  <c r="J89" i="7"/>
  <c r="J91" i="7"/>
  <c r="J93" i="7"/>
  <c r="J95" i="7"/>
  <c r="J97" i="7"/>
  <c r="J100" i="7"/>
  <c r="L100" i="7" s="1"/>
  <c r="J102" i="7"/>
  <c r="L102" i="7" s="1"/>
  <c r="J103" i="7"/>
  <c r="L103" i="7" s="1"/>
  <c r="I11" i="5"/>
  <c r="I13" i="5"/>
  <c r="I15" i="5"/>
  <c r="G129" i="7"/>
  <c r="J132" i="7"/>
  <c r="J134" i="7"/>
  <c r="J136" i="7"/>
  <c r="J138" i="7"/>
  <c r="J140" i="7"/>
  <c r="J142" i="7"/>
  <c r="J144" i="7"/>
  <c r="J146" i="7"/>
  <c r="J148" i="7"/>
  <c r="J150" i="7"/>
  <c r="J152" i="7"/>
  <c r="J154" i="7"/>
  <c r="J181" i="7"/>
  <c r="J183" i="7"/>
  <c r="J185" i="7"/>
  <c r="J187" i="7"/>
  <c r="J189" i="7"/>
  <c r="J191" i="7"/>
  <c r="J193" i="7"/>
  <c r="J202" i="7"/>
  <c r="J204" i="7"/>
  <c r="J206" i="7"/>
  <c r="J208" i="7"/>
  <c r="J210" i="7"/>
  <c r="J212" i="7"/>
  <c r="J214" i="7"/>
  <c r="J216" i="7"/>
  <c r="J218" i="7"/>
  <c r="J220" i="7"/>
  <c r="J222" i="7"/>
  <c r="J224" i="7"/>
  <c r="J226" i="7"/>
  <c r="G259" i="7"/>
  <c r="J263" i="7"/>
  <c r="J265" i="7"/>
  <c r="J267" i="7"/>
  <c r="J269" i="7"/>
  <c r="J271" i="7"/>
  <c r="J273" i="7"/>
  <c r="J275" i="7"/>
  <c r="J277" i="7"/>
  <c r="J279" i="7"/>
  <c r="J281" i="7"/>
  <c r="J283" i="7"/>
  <c r="J285" i="7"/>
  <c r="J287" i="7"/>
  <c r="J289" i="7"/>
  <c r="J294" i="7"/>
  <c r="J296" i="7"/>
  <c r="J298" i="7"/>
  <c r="J300" i="7"/>
  <c r="J302" i="7"/>
  <c r="J304" i="7"/>
  <c r="J306" i="7"/>
  <c r="J308" i="7"/>
  <c r="J310" i="7"/>
  <c r="J312" i="7"/>
  <c r="J314" i="7"/>
  <c r="J316" i="7"/>
  <c r="J318" i="7"/>
  <c r="J320" i="7"/>
  <c r="J322" i="7"/>
  <c r="J333" i="7"/>
  <c r="J335" i="7"/>
  <c r="J337" i="7"/>
  <c r="J339" i="7"/>
  <c r="J341" i="7"/>
  <c r="J343" i="7"/>
  <c r="J345" i="7"/>
  <c r="J347" i="7"/>
  <c r="J349" i="7"/>
  <c r="J351" i="7"/>
  <c r="J353" i="7"/>
  <c r="J355" i="7"/>
  <c r="J357" i="7"/>
  <c r="J359" i="7"/>
  <c r="K841" i="8"/>
  <c r="K842" i="8" s="1"/>
  <c r="H845" i="8"/>
  <c r="D13" i="7" s="1"/>
  <c r="D12" i="7" s="1"/>
  <c r="S839" i="8"/>
  <c r="S844" i="8" s="1"/>
  <c r="P841" i="8"/>
  <c r="P842" i="8" s="1"/>
  <c r="K734" i="8"/>
  <c r="P734" i="8"/>
  <c r="P750" i="8" s="1"/>
  <c r="C80" i="5"/>
  <c r="I80" i="5" s="1"/>
  <c r="S557" i="8"/>
  <c r="S559" i="8"/>
  <c r="S561" i="8"/>
  <c r="S563" i="8"/>
  <c r="S565" i="8"/>
  <c r="S567" i="8"/>
  <c r="S569" i="8"/>
  <c r="S571" i="8"/>
  <c r="S573" i="8"/>
  <c r="S578" i="8"/>
  <c r="S580" i="8"/>
  <c r="S582" i="8"/>
  <c r="S584" i="8"/>
  <c r="S586" i="8"/>
  <c r="S588" i="8"/>
  <c r="S590" i="8"/>
  <c r="S592" i="8"/>
  <c r="S594" i="8"/>
  <c r="S596" i="8"/>
  <c r="S598" i="8"/>
  <c r="S600" i="8"/>
  <c r="S604" i="8"/>
  <c r="S606" i="8"/>
  <c r="S608" i="8"/>
  <c r="S610" i="8"/>
  <c r="K288" i="8"/>
  <c r="R215" i="8"/>
  <c r="R217" i="8"/>
  <c r="R219" i="8"/>
  <c r="R221" i="8"/>
  <c r="R223" i="8"/>
  <c r="R225" i="8"/>
  <c r="R227" i="8"/>
  <c r="R229" i="8"/>
  <c r="R231" i="8"/>
  <c r="R233" i="8"/>
  <c r="R235" i="8"/>
  <c r="R237" i="8"/>
  <c r="R239" i="8"/>
  <c r="R241" i="8"/>
  <c r="R243" i="8"/>
  <c r="R245" i="8"/>
  <c r="J288" i="8"/>
  <c r="J304" i="8" s="1"/>
  <c r="K98" i="8"/>
  <c r="P98" i="8"/>
  <c r="P128" i="8" s="1"/>
  <c r="R21" i="8"/>
  <c r="R23" i="8"/>
  <c r="R25" i="8"/>
  <c r="R27" i="8"/>
  <c r="R31" i="8"/>
  <c r="R32" i="8"/>
  <c r="R34" i="8"/>
  <c r="R36" i="8"/>
  <c r="R38" i="8"/>
  <c r="R40" i="8"/>
  <c r="R42" i="8"/>
  <c r="R44" i="8"/>
  <c r="R46" i="8"/>
  <c r="R48" i="8"/>
  <c r="R50" i="8"/>
  <c r="R52" i="8"/>
  <c r="AL32" i="3"/>
  <c r="AN33" i="3"/>
  <c r="AN63" i="3"/>
  <c r="AL62" i="3"/>
  <c r="AL58" i="3" s="1"/>
  <c r="F8" i="5"/>
  <c r="F24" i="5"/>
  <c r="F35" i="5"/>
  <c r="I88" i="5"/>
  <c r="J16" i="7"/>
  <c r="J18" i="7"/>
  <c r="J20" i="7"/>
  <c r="J22" i="7"/>
  <c r="J24" i="7"/>
  <c r="J26" i="7"/>
  <c r="J28" i="7"/>
  <c r="J30" i="7"/>
  <c r="J32" i="7"/>
  <c r="J34" i="7"/>
  <c r="J36" i="7"/>
  <c r="J38" i="7"/>
  <c r="E48" i="7"/>
  <c r="K48" i="7" s="1"/>
  <c r="M871" i="8"/>
  <c r="AT11" i="3"/>
  <c r="AL34" i="3"/>
  <c r="AN35" i="3"/>
  <c r="AL55" i="3"/>
  <c r="AN55" i="3" s="1"/>
  <c r="AN56" i="3"/>
  <c r="D128" i="3"/>
  <c r="AR18" i="3" s="1"/>
  <c r="F134" i="3"/>
  <c r="I32" i="16"/>
  <c r="AN134" i="3"/>
  <c r="F71" i="5"/>
  <c r="G589" i="7"/>
  <c r="J589" i="7" s="1"/>
  <c r="O845" i="8"/>
  <c r="I871" i="8"/>
  <c r="J871" i="8"/>
  <c r="J60" i="7"/>
  <c r="J62" i="7"/>
  <c r="J64" i="7"/>
  <c r="J66" i="7"/>
  <c r="J68" i="7"/>
  <c r="J70" i="7"/>
  <c r="J72" i="7"/>
  <c r="J74" i="7"/>
  <c r="J76" i="7"/>
  <c r="J78" i="7"/>
  <c r="J80" i="7"/>
  <c r="J82" i="7"/>
  <c r="J84" i="7"/>
  <c r="J86" i="7"/>
  <c r="J88" i="7"/>
  <c r="J90" i="7"/>
  <c r="J92" i="7"/>
  <c r="J94" i="7"/>
  <c r="J96" i="7"/>
  <c r="J98" i="7"/>
  <c r="F100" i="7"/>
  <c r="F102" i="7"/>
  <c r="J107" i="7"/>
  <c r="J108" i="7"/>
  <c r="J109" i="7"/>
  <c r="J110" i="7"/>
  <c r="J111" i="7"/>
  <c r="J112" i="7"/>
  <c r="J113" i="7"/>
  <c r="J114" i="7"/>
  <c r="J115" i="7"/>
  <c r="J116" i="7"/>
  <c r="J117" i="7"/>
  <c r="J118" i="7"/>
  <c r="J119" i="7"/>
  <c r="J120" i="7"/>
  <c r="J121" i="7"/>
  <c r="J122" i="7"/>
  <c r="J123" i="7"/>
  <c r="J124" i="7"/>
  <c r="J125" i="7"/>
  <c r="J126" i="7"/>
  <c r="J127" i="7"/>
  <c r="J128" i="7"/>
  <c r="J130" i="7"/>
  <c r="L130" i="7" s="1"/>
  <c r="J133" i="7"/>
  <c r="J135" i="7"/>
  <c r="J137" i="7"/>
  <c r="J139" i="7"/>
  <c r="J141" i="7"/>
  <c r="J143" i="7"/>
  <c r="J145" i="7"/>
  <c r="J147" i="7"/>
  <c r="J149" i="7"/>
  <c r="J151" i="7"/>
  <c r="J153" i="7"/>
  <c r="J155" i="7"/>
  <c r="J160" i="7"/>
  <c r="J162" i="7"/>
  <c r="J164" i="7"/>
  <c r="J166" i="7"/>
  <c r="J168" i="7"/>
  <c r="J170" i="7"/>
  <c r="J172" i="7"/>
  <c r="J230" i="7"/>
  <c r="J232" i="7"/>
  <c r="J234" i="7"/>
  <c r="J236" i="7"/>
  <c r="J238" i="7"/>
  <c r="J240" i="7"/>
  <c r="J242" i="7"/>
  <c r="J244" i="7"/>
  <c r="J246" i="7"/>
  <c r="J248" i="7"/>
  <c r="J250" i="7"/>
  <c r="J252" i="7"/>
  <c r="J254" i="7"/>
  <c r="J256" i="7"/>
  <c r="J258" i="7"/>
  <c r="J399" i="7"/>
  <c r="J401" i="7"/>
  <c r="J403" i="7"/>
  <c r="J405" i="7"/>
  <c r="J407" i="7"/>
  <c r="J409" i="7"/>
  <c r="J411" i="7"/>
  <c r="J413" i="7"/>
  <c r="J415" i="7"/>
  <c r="J417" i="7"/>
  <c r="J419" i="7"/>
  <c r="J421" i="7"/>
  <c r="J423" i="7"/>
  <c r="J425" i="7"/>
  <c r="J427" i="7"/>
  <c r="J429" i="7"/>
  <c r="J526" i="7"/>
  <c r="J528" i="7"/>
  <c r="J530" i="7"/>
  <c r="J532" i="7"/>
  <c r="J552" i="7"/>
  <c r="J554" i="7"/>
  <c r="J556" i="7"/>
  <c r="S21" i="8"/>
  <c r="R22" i="8"/>
  <c r="S23" i="8"/>
  <c r="R24" i="8"/>
  <c r="S25" i="8"/>
  <c r="R26" i="8"/>
  <c r="S27" i="8"/>
  <c r="R28" i="8"/>
  <c r="S29" i="8"/>
  <c r="R30" i="8"/>
  <c r="S31" i="8"/>
  <c r="S32" i="8"/>
  <c r="R33" i="8"/>
  <c r="S34" i="8"/>
  <c r="R35" i="8"/>
  <c r="S36" i="8"/>
  <c r="R37" i="8"/>
  <c r="S38" i="8"/>
  <c r="R39" i="8"/>
  <c r="S40" i="8"/>
  <c r="R41" i="8"/>
  <c r="S42" i="8"/>
  <c r="R43" i="8"/>
  <c r="S44" i="8"/>
  <c r="R45" i="8"/>
  <c r="S46" i="8"/>
  <c r="R47" i="8"/>
  <c r="S48" i="8"/>
  <c r="R49" i="8"/>
  <c r="S50" i="8"/>
  <c r="R51" i="8"/>
  <c r="S52" i="8"/>
  <c r="R53" i="8"/>
  <c r="S54" i="8"/>
  <c r="S211" i="8"/>
  <c r="R212" i="8"/>
  <c r="R214" i="8"/>
  <c r="S215" i="8"/>
  <c r="R216" i="8"/>
  <c r="S217" i="8"/>
  <c r="R218" i="8"/>
  <c r="S219" i="8"/>
  <c r="S221" i="8"/>
  <c r="R222" i="8"/>
  <c r="S223" i="8"/>
  <c r="R224" i="8"/>
  <c r="S225" i="8"/>
  <c r="R226" i="8"/>
  <c r="S227" i="8"/>
  <c r="R228" i="8"/>
  <c r="S229" i="8"/>
  <c r="R230" i="8"/>
  <c r="S231" i="8"/>
  <c r="R232" i="8"/>
  <c r="S233" i="8"/>
  <c r="R234" i="8"/>
  <c r="S235" i="8"/>
  <c r="R236" i="8"/>
  <c r="S237" i="8"/>
  <c r="R238" i="8"/>
  <c r="S239" i="8"/>
  <c r="R240" i="8"/>
  <c r="S241" i="8"/>
  <c r="R242" i="8"/>
  <c r="S243" i="8"/>
  <c r="R244" i="8"/>
  <c r="S245" i="8"/>
  <c r="R246" i="8"/>
  <c r="J270" i="8"/>
  <c r="J286" i="8" s="1"/>
  <c r="O270" i="8"/>
  <c r="O286" i="8" s="1"/>
  <c r="Q270" i="8"/>
  <c r="P288" i="8"/>
  <c r="P304" i="8" s="1"/>
  <c r="I304" i="8"/>
  <c r="M304" i="8"/>
  <c r="E512" i="7"/>
  <c r="K512" i="7" s="1"/>
  <c r="R381" i="8"/>
  <c r="C98" i="6"/>
  <c r="S467" i="8"/>
  <c r="S556" i="8"/>
  <c r="R557" i="8"/>
  <c r="S558" i="8"/>
  <c r="R559" i="8"/>
  <c r="S560" i="8"/>
  <c r="R561" i="8"/>
  <c r="S562" i="8"/>
  <c r="R563" i="8"/>
  <c r="S564" i="8"/>
  <c r="S566" i="8"/>
  <c r="R567" i="8"/>
  <c r="S568" i="8"/>
  <c r="R569" i="8"/>
  <c r="S570" i="8"/>
  <c r="R571" i="8"/>
  <c r="S572" i="8"/>
  <c r="R573" i="8"/>
  <c r="S574" i="8"/>
  <c r="R578" i="8"/>
  <c r="S579" i="8"/>
  <c r="R580" i="8"/>
  <c r="S581" i="8"/>
  <c r="R582" i="8"/>
  <c r="S583" i="8"/>
  <c r="R584" i="8"/>
  <c r="S585" i="8"/>
  <c r="R586" i="8"/>
  <c r="S587" i="8"/>
  <c r="R588" i="8"/>
  <c r="S589" i="8"/>
  <c r="R590" i="8"/>
  <c r="S591" i="8"/>
  <c r="R592" i="8"/>
  <c r="S593" i="8"/>
  <c r="R594" i="8"/>
  <c r="S595" i="8"/>
  <c r="R596" i="8"/>
  <c r="S597" i="8"/>
  <c r="R598" i="8"/>
  <c r="S599" i="8"/>
  <c r="R600" i="8"/>
  <c r="S601" i="8"/>
  <c r="K635" i="8"/>
  <c r="S603" i="8"/>
  <c r="R604" i="8"/>
  <c r="S605" i="8"/>
  <c r="R606" i="8"/>
  <c r="S607" i="8"/>
  <c r="R608" i="8"/>
  <c r="S609" i="8"/>
  <c r="R610" i="8"/>
  <c r="Q633" i="8"/>
  <c r="S674" i="8"/>
  <c r="R713" i="8"/>
  <c r="K716" i="8"/>
  <c r="K732" i="8" s="1"/>
  <c r="J734" i="8"/>
  <c r="J750" i="8" s="1"/>
  <c r="E516" i="7"/>
  <c r="K516" i="7" s="1"/>
  <c r="R839" i="8"/>
  <c r="R841" i="8" s="1"/>
  <c r="R842" i="8" s="1"/>
  <c r="O841" i="8"/>
  <c r="O842" i="8" s="1"/>
  <c r="Q841" i="8"/>
  <c r="Q842" i="8" s="1"/>
  <c r="J844" i="8"/>
  <c r="J845" i="8" s="1"/>
  <c r="Q844" i="8"/>
  <c r="Q870" i="8" s="1"/>
  <c r="S870" i="8" s="1"/>
  <c r="I845" i="8"/>
  <c r="E13" i="7" s="1"/>
  <c r="K13" i="7" s="1"/>
  <c r="K12" i="7" s="1"/>
  <c r="K845" i="8"/>
  <c r="M845" i="8"/>
  <c r="P845" i="8"/>
  <c r="J453" i="7"/>
  <c r="J455" i="7"/>
  <c r="J457" i="7"/>
  <c r="J465" i="7"/>
  <c r="J467" i="7"/>
  <c r="J469" i="7"/>
  <c r="J471" i="7"/>
  <c r="J473" i="7"/>
  <c r="J475" i="7"/>
  <c r="J477" i="7"/>
  <c r="J479" i="7"/>
  <c r="J481" i="7"/>
  <c r="J483" i="7"/>
  <c r="J485" i="7"/>
  <c r="J487" i="7"/>
  <c r="J489" i="7"/>
  <c r="J491" i="7"/>
  <c r="J493" i="7"/>
  <c r="J495" i="7"/>
  <c r="J497" i="7"/>
  <c r="J499" i="7"/>
  <c r="J501" i="7"/>
  <c r="I46" i="6"/>
  <c r="I47" i="6"/>
  <c r="I48" i="6"/>
  <c r="I51" i="6"/>
  <c r="I53" i="6"/>
  <c r="I55" i="6"/>
  <c r="I57" i="6"/>
  <c r="I59" i="6"/>
  <c r="I61" i="6"/>
  <c r="I63" i="6"/>
  <c r="I65" i="6"/>
  <c r="I67" i="6"/>
  <c r="I69" i="6"/>
  <c r="I71" i="6"/>
  <c r="I73" i="6"/>
  <c r="I75" i="6"/>
  <c r="I77" i="6"/>
  <c r="I79" i="6"/>
  <c r="I81" i="6"/>
  <c r="I83" i="6"/>
  <c r="I87" i="6"/>
  <c r="I89" i="6"/>
  <c r="K89" i="6" s="1"/>
  <c r="Q98" i="8"/>
  <c r="J80" i="8"/>
  <c r="P80" i="8"/>
  <c r="R211" i="8"/>
  <c r="L304" i="8"/>
  <c r="N403" i="8"/>
  <c r="S713" i="8"/>
  <c r="J716" i="8"/>
  <c r="J732" i="8" s="1"/>
  <c r="R878" i="8"/>
  <c r="K897" i="8"/>
  <c r="S948" i="8"/>
  <c r="S951" i="8" s="1"/>
  <c r="H955" i="8"/>
  <c r="L955" i="8"/>
  <c r="K1427" i="8"/>
  <c r="K1443" i="8" s="1"/>
  <c r="R1401" i="8"/>
  <c r="R1403" i="8"/>
  <c r="R1405" i="8"/>
  <c r="R1407" i="8"/>
  <c r="J1542" i="8"/>
  <c r="J1560" i="8" s="1"/>
  <c r="S1532" i="8"/>
  <c r="S1550" i="8" s="1"/>
  <c r="S1579" i="8" s="1"/>
  <c r="S878" i="8"/>
  <c r="J881" i="8"/>
  <c r="J908" i="8" s="1"/>
  <c r="J925" i="8" s="1"/>
  <c r="R948" i="8"/>
  <c r="O1443" i="8"/>
  <c r="R1384" i="8"/>
  <c r="R1386" i="8"/>
  <c r="R1388" i="8"/>
  <c r="R1390" i="8"/>
  <c r="R1392" i="8"/>
  <c r="R1394" i="8"/>
  <c r="R1396" i="8"/>
  <c r="R1398" i="8"/>
  <c r="R1400" i="8"/>
  <c r="R1402" i="8"/>
  <c r="R1404" i="8"/>
  <c r="R1406" i="8"/>
  <c r="S1408" i="8"/>
  <c r="S1409" i="8"/>
  <c r="S1410" i="8"/>
  <c r="S1411" i="8"/>
  <c r="S1412" i="8"/>
  <c r="S1413" i="8"/>
  <c r="P1427" i="8"/>
  <c r="P1443" i="8" s="1"/>
  <c r="H1443" i="8"/>
  <c r="C117" i="6" s="1"/>
  <c r="N1443" i="8"/>
  <c r="P1445" i="8"/>
  <c r="P1573" i="8" s="1"/>
  <c r="S1474" i="8"/>
  <c r="S1475" i="8"/>
  <c r="S1476" i="8"/>
  <c r="R1477" i="8"/>
  <c r="R1478" i="8"/>
  <c r="J1526" i="8"/>
  <c r="F398" i="7"/>
  <c r="S1616" i="8"/>
  <c r="S1620" i="8"/>
  <c r="S1628" i="8"/>
  <c r="S1630" i="8"/>
  <c r="S1632" i="8"/>
  <c r="S1634" i="8"/>
  <c r="S1636" i="8"/>
  <c r="S1638" i="8"/>
  <c r="S1640" i="8"/>
  <c r="S1642" i="8"/>
  <c r="S1644" i="8"/>
  <c r="R1648" i="8"/>
  <c r="F124" i="6"/>
  <c r="P1695" i="8"/>
  <c r="I1755" i="8"/>
  <c r="S1757" i="8" s="1"/>
  <c r="P1448" i="8"/>
  <c r="L1461" i="8"/>
  <c r="G395" i="7" s="1"/>
  <c r="K1526" i="8"/>
  <c r="Q1526" i="8"/>
  <c r="Q1544" i="8" s="1"/>
  <c r="N1532" i="8"/>
  <c r="R1646" i="8"/>
  <c r="D228" i="7"/>
  <c r="J228" i="7" s="1"/>
  <c r="D101" i="7"/>
  <c r="J101" i="7" s="1"/>
  <c r="L101" i="7" s="1"/>
  <c r="S1614" i="8"/>
  <c r="R1617" i="8"/>
  <c r="S1623" i="8"/>
  <c r="S1624" i="8"/>
  <c r="S1625" i="8"/>
  <c r="S1626" i="8"/>
  <c r="S1627" i="8"/>
  <c r="S1647" i="8"/>
  <c r="S1650" i="8"/>
  <c r="N1680" i="8"/>
  <c r="N1698" i="8" s="1"/>
  <c r="D196" i="7"/>
  <c r="R1776" i="8"/>
  <c r="G126" i="6"/>
  <c r="R1649" i="8"/>
  <c r="R1647" i="8"/>
  <c r="R1627" i="8"/>
  <c r="R1625" i="8"/>
  <c r="R1624" i="8"/>
  <c r="R1614" i="8"/>
  <c r="C30" i="5"/>
  <c r="E19" i="5"/>
  <c r="E20" i="5"/>
  <c r="E21" i="5"/>
  <c r="E22" i="5"/>
  <c r="E23" i="5"/>
  <c r="E61" i="5"/>
  <c r="J633" i="8"/>
  <c r="I19" i="5"/>
  <c r="I20" i="5"/>
  <c r="I21" i="5"/>
  <c r="I23" i="5"/>
  <c r="C24" i="5"/>
  <c r="E34" i="5"/>
  <c r="E46" i="5"/>
  <c r="E47" i="5"/>
  <c r="E52" i="5"/>
  <c r="E53" i="5"/>
  <c r="E54" i="5"/>
  <c r="I61" i="5"/>
  <c r="E66" i="5"/>
  <c r="E67" i="5"/>
  <c r="E70" i="5"/>
  <c r="C71" i="5"/>
  <c r="R602" i="8"/>
  <c r="K617" i="8"/>
  <c r="K633" i="8" s="1"/>
  <c r="J635" i="8"/>
  <c r="J651" i="8" s="1"/>
  <c r="I34" i="5"/>
  <c r="I46" i="5"/>
  <c r="I47" i="5"/>
  <c r="I52" i="5"/>
  <c r="I53" i="5"/>
  <c r="I54" i="5"/>
  <c r="I67" i="5"/>
  <c r="I70" i="5"/>
  <c r="I39" i="6"/>
  <c r="I40" i="6"/>
  <c r="I41" i="6"/>
  <c r="I42" i="6"/>
  <c r="I43" i="6"/>
  <c r="I93" i="6"/>
  <c r="I128" i="6"/>
  <c r="S602" i="8"/>
  <c r="J617" i="8"/>
  <c r="J96" i="8"/>
  <c r="D41" i="5"/>
  <c r="S20" i="8"/>
  <c r="S121" i="8"/>
  <c r="I114" i="8"/>
  <c r="R20" i="8"/>
  <c r="K80" i="8"/>
  <c r="K96" i="8" s="1"/>
  <c r="J98" i="8"/>
  <c r="D24" i="5"/>
  <c r="E84" i="5"/>
  <c r="K1674" i="8"/>
  <c r="E395" i="7"/>
  <c r="J10" i="5"/>
  <c r="J11" i="5"/>
  <c r="J12" i="5"/>
  <c r="J13" i="5"/>
  <c r="J14" i="5"/>
  <c r="J36" i="5"/>
  <c r="J84" i="5"/>
  <c r="K1445" i="8"/>
  <c r="J44" i="5"/>
  <c r="J77" i="5"/>
  <c r="J1445" i="8"/>
  <c r="S1447" i="8" s="1"/>
  <c r="R1411" i="8"/>
  <c r="H395" i="7"/>
  <c r="K229" i="7"/>
  <c r="K260" i="7"/>
  <c r="N1430" i="8"/>
  <c r="N1448" i="8"/>
  <c r="N1576" i="8" s="1"/>
  <c r="K176" i="7"/>
  <c r="K178" i="7"/>
  <c r="Q1448" i="8"/>
  <c r="I9" i="5"/>
  <c r="C8" i="5"/>
  <c r="E31" i="5"/>
  <c r="D30" i="5"/>
  <c r="I36" i="5"/>
  <c r="C35" i="5"/>
  <c r="I49" i="5"/>
  <c r="C48" i="5"/>
  <c r="I48" i="5" s="1"/>
  <c r="F50" i="5"/>
  <c r="I51" i="5"/>
  <c r="E9" i="5"/>
  <c r="E11" i="5"/>
  <c r="E13" i="5"/>
  <c r="I18" i="5"/>
  <c r="I26" i="5"/>
  <c r="J27" i="5"/>
  <c r="E36" i="5"/>
  <c r="E44" i="5"/>
  <c r="E49" i="5"/>
  <c r="E18" i="5"/>
  <c r="D17" i="5"/>
  <c r="E51" i="5"/>
  <c r="D50" i="5"/>
  <c r="J16" i="5"/>
  <c r="E10" i="5"/>
  <c r="E12" i="5"/>
  <c r="E14" i="5"/>
  <c r="J25" i="5"/>
  <c r="J29" i="5"/>
  <c r="F30" i="5"/>
  <c r="I31" i="5"/>
  <c r="J32" i="5"/>
  <c r="J38" i="5"/>
  <c r="J39" i="5"/>
  <c r="I42" i="5"/>
  <c r="J43" i="5"/>
  <c r="J55" i="5"/>
  <c r="I58" i="5"/>
  <c r="J59" i="5"/>
  <c r="J62" i="5"/>
  <c r="I66" i="5"/>
  <c r="J68" i="5"/>
  <c r="J72" i="5"/>
  <c r="I73" i="5"/>
  <c r="J74" i="5"/>
  <c r="E77" i="5"/>
  <c r="J15" i="5"/>
  <c r="J19" i="5"/>
  <c r="J20" i="5"/>
  <c r="J21" i="5"/>
  <c r="J22" i="5"/>
  <c r="J23" i="5"/>
  <c r="J26" i="5"/>
  <c r="J28" i="5"/>
  <c r="J31" i="5"/>
  <c r="J33" i="5"/>
  <c r="J34" i="5"/>
  <c r="J37" i="5"/>
  <c r="J40" i="5"/>
  <c r="J45" i="5"/>
  <c r="J46" i="5"/>
  <c r="J47" i="5"/>
  <c r="J52" i="5"/>
  <c r="J53" i="5"/>
  <c r="J54" i="5"/>
  <c r="J56" i="5"/>
  <c r="J58" i="5"/>
  <c r="J60" i="5"/>
  <c r="J61" i="5"/>
  <c r="J63" i="5"/>
  <c r="D65" i="5"/>
  <c r="J66" i="5"/>
  <c r="J67" i="5"/>
  <c r="J69" i="5"/>
  <c r="J70" i="5"/>
  <c r="J73" i="5"/>
  <c r="C76" i="5"/>
  <c r="J78" i="5"/>
  <c r="J81" i="5"/>
  <c r="I84" i="5"/>
  <c r="I83" i="5" s="1"/>
  <c r="J85" i="5"/>
  <c r="J86" i="5"/>
  <c r="J89" i="5"/>
  <c r="F103" i="7"/>
  <c r="G174" i="7"/>
  <c r="J180" i="7"/>
  <c r="J182" i="7"/>
  <c r="J184" i="7"/>
  <c r="J186" i="7"/>
  <c r="J188" i="7"/>
  <c r="J190" i="7"/>
  <c r="J192" i="7"/>
  <c r="J194" i="7"/>
  <c r="J199" i="7"/>
  <c r="L199" i="7" s="1"/>
  <c r="J201" i="7"/>
  <c r="J203" i="7"/>
  <c r="J205" i="7"/>
  <c r="J207" i="7"/>
  <c r="J209" i="7"/>
  <c r="J211" i="7"/>
  <c r="J213" i="7"/>
  <c r="J215" i="7"/>
  <c r="J217" i="7"/>
  <c r="J219" i="7"/>
  <c r="J221" i="7"/>
  <c r="J223" i="7"/>
  <c r="J225" i="7"/>
  <c r="K259" i="7"/>
  <c r="J79" i="5"/>
  <c r="F42" i="7"/>
  <c r="F43" i="7"/>
  <c r="F44" i="7"/>
  <c r="F45" i="7"/>
  <c r="F46" i="7"/>
  <c r="F47" i="7"/>
  <c r="J292" i="7"/>
  <c r="G361" i="7"/>
  <c r="K513" i="7"/>
  <c r="J516" i="7"/>
  <c r="I12" i="6"/>
  <c r="I13" i="6"/>
  <c r="I14" i="6"/>
  <c r="I15" i="6"/>
  <c r="I16" i="6"/>
  <c r="I17" i="6"/>
  <c r="I18" i="6"/>
  <c r="I19" i="6"/>
  <c r="I20" i="6"/>
  <c r="J23" i="6"/>
  <c r="J24" i="6"/>
  <c r="J25" i="6"/>
  <c r="J26" i="6"/>
  <c r="J27" i="6"/>
  <c r="J28" i="6"/>
  <c r="J30" i="6"/>
  <c r="I31" i="6"/>
  <c r="J32" i="6"/>
  <c r="I33" i="6"/>
  <c r="J34" i="6"/>
  <c r="I35" i="6"/>
  <c r="J37" i="6"/>
  <c r="I100" i="6"/>
  <c r="I101" i="6"/>
  <c r="I102" i="6"/>
  <c r="I103" i="6"/>
  <c r="I104" i="6"/>
  <c r="I105" i="6"/>
  <c r="I106" i="6"/>
  <c r="I107" i="6"/>
  <c r="I108" i="6"/>
  <c r="I109" i="6"/>
  <c r="I110" i="6"/>
  <c r="I111" i="6"/>
  <c r="I112" i="6"/>
  <c r="I113" i="6"/>
  <c r="I114" i="6"/>
  <c r="I115" i="6"/>
  <c r="I133" i="6"/>
  <c r="I135" i="6"/>
  <c r="I137" i="6"/>
  <c r="I139" i="6"/>
  <c r="I141" i="6"/>
  <c r="I143" i="6"/>
  <c r="I145" i="6"/>
  <c r="J231" i="7"/>
  <c r="J233" i="7"/>
  <c r="J235" i="7"/>
  <c r="J237" i="7"/>
  <c r="J239" i="7"/>
  <c r="J241" i="7"/>
  <c r="J243" i="7"/>
  <c r="J245" i="7"/>
  <c r="J247" i="7"/>
  <c r="J249" i="7"/>
  <c r="J251" i="7"/>
  <c r="J253" i="7"/>
  <c r="J255" i="7"/>
  <c r="J257" i="7"/>
  <c r="J262" i="7"/>
  <c r="J264" i="7"/>
  <c r="J266" i="7"/>
  <c r="J268" i="7"/>
  <c r="J270" i="7"/>
  <c r="J272" i="7"/>
  <c r="J274" i="7"/>
  <c r="J276" i="7"/>
  <c r="J278" i="7"/>
  <c r="J280" i="7"/>
  <c r="J282" i="7"/>
  <c r="J284" i="7"/>
  <c r="J286" i="7"/>
  <c r="J288" i="7"/>
  <c r="J290" i="7"/>
  <c r="D291" i="7"/>
  <c r="J295" i="7"/>
  <c r="J297" i="7"/>
  <c r="J299" i="7"/>
  <c r="J301" i="7"/>
  <c r="J303" i="7"/>
  <c r="J305" i="7"/>
  <c r="J307" i="7"/>
  <c r="J309" i="7"/>
  <c r="J311" i="7"/>
  <c r="J313" i="7"/>
  <c r="J315" i="7"/>
  <c r="J317" i="7"/>
  <c r="J319" i="7"/>
  <c r="J321" i="7"/>
  <c r="J324" i="7"/>
  <c r="J326" i="7"/>
  <c r="J334" i="7"/>
  <c r="L334" i="7" s="1"/>
  <c r="J336" i="7"/>
  <c r="J338" i="7"/>
  <c r="J340" i="7"/>
  <c r="J342" i="7"/>
  <c r="J344" i="7"/>
  <c r="J346" i="7"/>
  <c r="J348" i="7"/>
  <c r="J350" i="7"/>
  <c r="J352" i="7"/>
  <c r="J354" i="7"/>
  <c r="J356" i="7"/>
  <c r="J358" i="7"/>
  <c r="J360" i="7"/>
  <c r="K361" i="7"/>
  <c r="K362" i="7"/>
  <c r="J364" i="7"/>
  <c r="J366" i="7"/>
  <c r="J368" i="7"/>
  <c r="J370" i="7"/>
  <c r="J372" i="7"/>
  <c r="J374" i="7"/>
  <c r="J376" i="7"/>
  <c r="J378" i="7"/>
  <c r="J380" i="7"/>
  <c r="J382" i="7"/>
  <c r="J384" i="7"/>
  <c r="J386" i="7"/>
  <c r="J388" i="7"/>
  <c r="J390" i="7"/>
  <c r="J392" i="7"/>
  <c r="J400" i="7"/>
  <c r="J402" i="7"/>
  <c r="J404" i="7"/>
  <c r="J406" i="7"/>
  <c r="J408" i="7"/>
  <c r="J410" i="7"/>
  <c r="J412" i="7"/>
  <c r="J414" i="7"/>
  <c r="J416" i="7"/>
  <c r="J418" i="7"/>
  <c r="J420" i="7"/>
  <c r="J422" i="7"/>
  <c r="J424" i="7"/>
  <c r="J426" i="7"/>
  <c r="J428" i="7"/>
  <c r="J430" i="7"/>
  <c r="J432" i="7"/>
  <c r="J434" i="7"/>
  <c r="J436" i="7"/>
  <c r="J438" i="7"/>
  <c r="J440" i="7"/>
  <c r="J442" i="7"/>
  <c r="J444" i="7"/>
  <c r="J446" i="7"/>
  <c r="J452" i="7"/>
  <c r="J454" i="7"/>
  <c r="J456" i="7"/>
  <c r="J458" i="7"/>
  <c r="J460" i="7"/>
  <c r="J462" i="7"/>
  <c r="J464" i="7"/>
  <c r="J466" i="7"/>
  <c r="J468" i="7"/>
  <c r="J470" i="7"/>
  <c r="J472" i="7"/>
  <c r="J474" i="7"/>
  <c r="J476" i="7"/>
  <c r="J478" i="7"/>
  <c r="J480" i="7"/>
  <c r="J482" i="7"/>
  <c r="J484" i="7"/>
  <c r="J486" i="7"/>
  <c r="J488" i="7"/>
  <c r="J490" i="7"/>
  <c r="J492" i="7"/>
  <c r="J494" i="7"/>
  <c r="J496" i="7"/>
  <c r="J498" i="7"/>
  <c r="J500" i="7"/>
  <c r="J519" i="7"/>
  <c r="J521" i="7"/>
  <c r="J523" i="7"/>
  <c r="J525" i="7"/>
  <c r="J527" i="7"/>
  <c r="J529" i="7"/>
  <c r="J531" i="7"/>
  <c r="J533" i="7"/>
  <c r="J535" i="7"/>
  <c r="J537" i="7"/>
  <c r="J539" i="7"/>
  <c r="J541" i="7"/>
  <c r="J543" i="7"/>
  <c r="J545" i="7"/>
  <c r="J547" i="7"/>
  <c r="J549" i="7"/>
  <c r="J551" i="7"/>
  <c r="J553" i="7"/>
  <c r="J555" i="7"/>
  <c r="J557" i="7"/>
  <c r="J559" i="7"/>
  <c r="J561" i="7"/>
  <c r="J563" i="7"/>
  <c r="J565" i="7"/>
  <c r="J567" i="7"/>
  <c r="J569" i="7"/>
  <c r="J571" i="7"/>
  <c r="J573" i="7"/>
  <c r="J575" i="7"/>
  <c r="J577" i="7"/>
  <c r="J579" i="7"/>
  <c r="J581" i="7"/>
  <c r="J12" i="6"/>
  <c r="J13" i="6"/>
  <c r="J14" i="6"/>
  <c r="J15" i="6"/>
  <c r="J16" i="6"/>
  <c r="J17" i="6"/>
  <c r="E18" i="6"/>
  <c r="J18" i="6"/>
  <c r="J19" i="6"/>
  <c r="J20" i="6"/>
  <c r="I23" i="6"/>
  <c r="I24" i="6"/>
  <c r="I25" i="6"/>
  <c r="I26" i="6"/>
  <c r="I27" i="6"/>
  <c r="I28" i="6"/>
  <c r="I30" i="6"/>
  <c r="J31" i="6"/>
  <c r="I32" i="6"/>
  <c r="J33" i="6"/>
  <c r="I34" i="6"/>
  <c r="J36" i="6"/>
  <c r="I37" i="6"/>
  <c r="I50" i="6"/>
  <c r="I52" i="6"/>
  <c r="I54" i="6"/>
  <c r="I56" i="6"/>
  <c r="I58" i="6"/>
  <c r="I60" i="6"/>
  <c r="I62" i="6"/>
  <c r="I64" i="6"/>
  <c r="I66" i="6"/>
  <c r="I68" i="6"/>
  <c r="I70" i="6"/>
  <c r="I72" i="6"/>
  <c r="I74" i="6"/>
  <c r="I76" i="6"/>
  <c r="I78" i="6"/>
  <c r="I80" i="6"/>
  <c r="I82" i="6"/>
  <c r="I84" i="6"/>
  <c r="I88" i="6"/>
  <c r="I90" i="6"/>
  <c r="I97" i="6"/>
  <c r="I129" i="6"/>
  <c r="I131" i="6"/>
  <c r="I132" i="6"/>
  <c r="I134" i="6"/>
  <c r="I136" i="6"/>
  <c r="I138" i="6"/>
  <c r="I140" i="6"/>
  <c r="O1680" i="8"/>
  <c r="O1698" i="8" s="1"/>
  <c r="O1739" i="8" s="1"/>
  <c r="O1758" i="8" s="1"/>
  <c r="Q1698" i="8"/>
  <c r="Q1739" i="8" s="1"/>
  <c r="Q1749" i="8" s="1"/>
  <c r="R1626" i="8"/>
  <c r="O1674" i="8"/>
  <c r="Q1674" i="8"/>
  <c r="K177" i="7"/>
  <c r="R1623" i="8"/>
  <c r="H18" i="5"/>
  <c r="J18" i="5"/>
  <c r="H20" i="5"/>
  <c r="H23" i="5"/>
  <c r="S1622" i="8"/>
  <c r="H25" i="5"/>
  <c r="H53" i="5"/>
  <c r="S1618" i="8"/>
  <c r="G24" i="5"/>
  <c r="S1617" i="8"/>
  <c r="O1695" i="8"/>
  <c r="O1736" i="8" s="1"/>
  <c r="Q1695" i="8"/>
  <c r="G8" i="5"/>
  <c r="G80" i="5"/>
  <c r="J80" i="5" s="1"/>
  <c r="G88" i="5"/>
  <c r="J88" i="5" s="1"/>
  <c r="G30" i="5"/>
  <c r="G35" i="5"/>
  <c r="G41" i="5"/>
  <c r="G50" i="5"/>
  <c r="G57" i="5"/>
  <c r="H67" i="5"/>
  <c r="G71" i="5"/>
  <c r="H174" i="7"/>
  <c r="J42" i="5"/>
  <c r="J51" i="5"/>
  <c r="H12" i="5"/>
  <c r="H19" i="5"/>
  <c r="G48" i="5"/>
  <c r="H49" i="5"/>
  <c r="H52" i="5"/>
  <c r="G65" i="5"/>
  <c r="H66" i="5"/>
  <c r="H70" i="5"/>
  <c r="G76" i="5"/>
  <c r="G83" i="5"/>
  <c r="G82" i="5" s="1"/>
  <c r="AL129" i="3"/>
  <c r="D121" i="3"/>
  <c r="G58" i="3"/>
  <c r="AL71" i="3"/>
  <c r="AT15" i="3"/>
  <c r="AL16" i="3"/>
  <c r="AT16" i="3"/>
  <c r="AT14" i="3"/>
  <c r="AL44" i="3"/>
  <c r="AN44" i="3" s="1"/>
  <c r="I196" i="7"/>
  <c r="K196" i="7"/>
  <c r="J261" i="7"/>
  <c r="L261" i="7" s="1"/>
  <c r="J293" i="7"/>
  <c r="L293" i="7" s="1"/>
  <c r="F324" i="7"/>
  <c r="F326" i="7"/>
  <c r="J459" i="7"/>
  <c r="J461" i="7"/>
  <c r="J463" i="7"/>
  <c r="E49" i="6"/>
  <c r="J127" i="6"/>
  <c r="F38" i="6"/>
  <c r="F85" i="6"/>
  <c r="H833" i="8" l="1"/>
  <c r="H137" i="3"/>
  <c r="J1544" i="8"/>
  <c r="S1546" i="8" s="1"/>
  <c r="S1528" i="8"/>
  <c r="AM137" i="3"/>
  <c r="AN71" i="3"/>
  <c r="AL70" i="3"/>
  <c r="Q1868" i="8"/>
  <c r="M1919" i="8"/>
  <c r="M1879" i="8"/>
  <c r="R816" i="8"/>
  <c r="F505" i="7"/>
  <c r="K323" i="7"/>
  <c r="J323" i="7"/>
  <c r="H144" i="8"/>
  <c r="V137" i="3"/>
  <c r="K114" i="8"/>
  <c r="K128" i="8"/>
  <c r="Q204" i="8"/>
  <c r="S952" i="8"/>
  <c r="S954" i="8"/>
  <c r="S955" i="8" s="1"/>
  <c r="G394" i="7"/>
  <c r="I494" i="8"/>
  <c r="I1345" i="8" s="1"/>
  <c r="I36" i="16"/>
  <c r="R897" i="8"/>
  <c r="J122" i="8"/>
  <c r="O122" i="8"/>
  <c r="O124" i="8"/>
  <c r="M310" i="8"/>
  <c r="P317" i="8"/>
  <c r="P96" i="8"/>
  <c r="D136" i="3"/>
  <c r="C64" i="5"/>
  <c r="P114" i="8"/>
  <c r="J137" i="3"/>
  <c r="AN16" i="3"/>
  <c r="AL15" i="3"/>
  <c r="D45" i="6"/>
  <c r="J45" i="6" s="1"/>
  <c r="K494" i="8"/>
  <c r="S1674" i="8"/>
  <c r="S1692" i="8" s="1"/>
  <c r="D64" i="5"/>
  <c r="R951" i="8"/>
  <c r="P954" i="8"/>
  <c r="P972" i="8" s="1"/>
  <c r="P952" i="8"/>
  <c r="C90" i="5"/>
  <c r="S825" i="8"/>
  <c r="G95" i="6"/>
  <c r="J95" i="6" s="1"/>
  <c r="F64" i="5"/>
  <c r="G64" i="5"/>
  <c r="Q114" i="8"/>
  <c r="D90" i="5"/>
  <c r="J129" i="7"/>
  <c r="L129" i="7" s="1"/>
  <c r="F129" i="7"/>
  <c r="M1608" i="8"/>
  <c r="N1608" i="8" s="1"/>
  <c r="H1768" i="8"/>
  <c r="K1749" i="8"/>
  <c r="K1768" i="8" s="1"/>
  <c r="Q1690" i="8"/>
  <c r="Q1692" i="8"/>
  <c r="N1542" i="8"/>
  <c r="N1560" i="8" s="1"/>
  <c r="N1550" i="8"/>
  <c r="N1579" i="8" s="1"/>
  <c r="N1598" i="8" s="1"/>
  <c r="K1542" i="8"/>
  <c r="K1560" i="8" s="1"/>
  <c r="K1544" i="8"/>
  <c r="K1573" i="8" s="1"/>
  <c r="O1690" i="8"/>
  <c r="O1692" i="8"/>
  <c r="O1733" i="8" s="1"/>
  <c r="O1752" i="8" s="1"/>
  <c r="R1739" i="8"/>
  <c r="R1758" i="8" s="1"/>
  <c r="Q1758" i="8"/>
  <c r="O1542" i="8"/>
  <c r="O1560" i="8" s="1"/>
  <c r="O1550" i="8"/>
  <c r="O1579" i="8" s="1"/>
  <c r="O1589" i="8" s="1"/>
  <c r="R870" i="8"/>
  <c r="G119" i="6"/>
  <c r="G117" i="6" s="1"/>
  <c r="J117" i="6" s="1"/>
  <c r="M1560" i="8"/>
  <c r="H398" i="7" s="1"/>
  <c r="I398" i="7" s="1"/>
  <c r="J1749" i="8"/>
  <c r="J1768" i="8" s="1"/>
  <c r="I1768" i="8"/>
  <c r="K871" i="8"/>
  <c r="K1690" i="8"/>
  <c r="K1692" i="8"/>
  <c r="P1692" i="8"/>
  <c r="P1690" i="8"/>
  <c r="P1708" i="8" s="1"/>
  <c r="D394" i="7"/>
  <c r="C38" i="6"/>
  <c r="I38" i="6" s="1"/>
  <c r="I44" i="6"/>
  <c r="R937" i="8"/>
  <c r="I323" i="7"/>
  <c r="F101" i="7"/>
  <c r="K816" i="8"/>
  <c r="L1589" i="8"/>
  <c r="L419" i="8"/>
  <c r="G41" i="7" s="1"/>
  <c r="G40" i="7" s="1"/>
  <c r="P1576" i="8"/>
  <c r="P1589" i="8" s="1"/>
  <c r="S1448" i="8"/>
  <c r="J196" i="7"/>
  <c r="L196" i="7" s="1"/>
  <c r="J471" i="8"/>
  <c r="D504" i="7"/>
  <c r="J504" i="7" s="1"/>
  <c r="K137" i="3"/>
  <c r="F58" i="3"/>
  <c r="F14" i="3"/>
  <c r="H503" i="8"/>
  <c r="D44" i="6"/>
  <c r="E158" i="7"/>
  <c r="E157" i="7"/>
  <c r="K164" i="8"/>
  <c r="K505" i="7"/>
  <c r="J505" i="7"/>
  <c r="M314" i="8"/>
  <c r="M317" i="8"/>
  <c r="Q317" i="8" s="1"/>
  <c r="K750" i="8"/>
  <c r="D586" i="7"/>
  <c r="K168" i="8"/>
  <c r="K185" i="8" s="1"/>
  <c r="O304" i="8"/>
  <c r="L310" i="8"/>
  <c r="O401" i="8"/>
  <c r="P401" i="8"/>
  <c r="P403" i="8"/>
  <c r="S385" i="8"/>
  <c r="E41" i="7"/>
  <c r="K304" i="8"/>
  <c r="K317" i="8"/>
  <c r="J1461" i="8"/>
  <c r="E584" i="7"/>
  <c r="D158" i="7"/>
  <c r="D157" i="7"/>
  <c r="L155" i="8"/>
  <c r="F96" i="6" s="1"/>
  <c r="L185" i="8"/>
  <c r="G157" i="7"/>
  <c r="G29" i="6"/>
  <c r="L313" i="8"/>
  <c r="L314" i="8" s="1"/>
  <c r="O308" i="8"/>
  <c r="O313" i="8"/>
  <c r="O314" i="8" s="1"/>
  <c r="F395" i="7"/>
  <c r="AN129" i="3"/>
  <c r="AL128" i="3"/>
  <c r="O635" i="8"/>
  <c r="O651" i="8" s="1"/>
  <c r="F196" i="7"/>
  <c r="J136" i="3"/>
  <c r="L14" i="3"/>
  <c r="G14" i="3"/>
  <c r="G137" i="3" s="1"/>
  <c r="E11" i="6"/>
  <c r="I99" i="6"/>
  <c r="J83" i="5"/>
  <c r="J82" i="5" s="1"/>
  <c r="J35" i="5"/>
  <c r="R1781" i="8"/>
  <c r="R1785" i="8" s="1"/>
  <c r="R1790" i="8" s="1"/>
  <c r="R1795" i="8" s="1"/>
  <c r="L318" i="8"/>
  <c r="L326" i="7"/>
  <c r="C92" i="6"/>
  <c r="H197" i="7"/>
  <c r="H195" i="7" s="1"/>
  <c r="F94" i="6"/>
  <c r="J473" i="8"/>
  <c r="O955" i="8"/>
  <c r="J975" i="8"/>
  <c r="Q955" i="8"/>
  <c r="Q972" i="8"/>
  <c r="R972" i="8" s="1"/>
  <c r="J816" i="8"/>
  <c r="J833" i="8" s="1"/>
  <c r="S841" i="8"/>
  <c r="S842" i="8" s="1"/>
  <c r="J48" i="7"/>
  <c r="L48" i="7" s="1"/>
  <c r="R469" i="8"/>
  <c r="Q473" i="8"/>
  <c r="Q471" i="8"/>
  <c r="K473" i="8"/>
  <c r="K471" i="8"/>
  <c r="O475" i="8"/>
  <c r="M475" i="8"/>
  <c r="M503" i="8"/>
  <c r="P473" i="8"/>
  <c r="P471" i="8"/>
  <c r="S469" i="8"/>
  <c r="H475" i="8"/>
  <c r="D50" i="7" s="1"/>
  <c r="J50" i="7" s="1"/>
  <c r="I475" i="8"/>
  <c r="F48" i="7"/>
  <c r="I98" i="6"/>
  <c r="R385" i="8"/>
  <c r="S1427" i="8"/>
  <c r="S1443" i="8" s="1"/>
  <c r="L324" i="7"/>
  <c r="J76" i="5"/>
  <c r="K175" i="7"/>
  <c r="N1690" i="8"/>
  <c r="N1708" i="8" s="1"/>
  <c r="E50" i="5"/>
  <c r="I50" i="5"/>
  <c r="N401" i="8"/>
  <c r="I76" i="5"/>
  <c r="E17" i="5"/>
  <c r="I28" i="16"/>
  <c r="H503" i="7"/>
  <c r="J514" i="7"/>
  <c r="G587" i="7"/>
  <c r="J587" i="7" s="1"/>
  <c r="P1461" i="8"/>
  <c r="D515" i="7"/>
  <c r="F515" i="7" s="1"/>
  <c r="D588" i="7"/>
  <c r="G588" i="7"/>
  <c r="D513" i="7"/>
  <c r="F513" i="7" s="1"/>
  <c r="E514" i="7"/>
  <c r="E587" i="7"/>
  <c r="R1427" i="8"/>
  <c r="K99" i="7"/>
  <c r="K127" i="6"/>
  <c r="E127" i="6"/>
  <c r="C124" i="6"/>
  <c r="I124" i="6" s="1"/>
  <c r="J13" i="7"/>
  <c r="J12" i="7" s="1"/>
  <c r="J71" i="5"/>
  <c r="J57" i="5"/>
  <c r="I35" i="5"/>
  <c r="E8" i="5"/>
  <c r="R1674" i="8"/>
  <c r="R1692" i="8" s="1"/>
  <c r="J291" i="7"/>
  <c r="N1461" i="8"/>
  <c r="R98" i="8"/>
  <c r="I65" i="5"/>
  <c r="I41" i="5"/>
  <c r="I24" i="5"/>
  <c r="R651" i="8"/>
  <c r="E57" i="5"/>
  <c r="J8" i="5"/>
  <c r="J24" i="5"/>
  <c r="K49" i="5"/>
  <c r="K13" i="5"/>
  <c r="F516" i="7"/>
  <c r="L516" i="7"/>
  <c r="I71" i="5"/>
  <c r="S98" i="8"/>
  <c r="E41" i="5"/>
  <c r="K25" i="5"/>
  <c r="E12" i="7"/>
  <c r="P144" i="8"/>
  <c r="I57" i="5"/>
  <c r="K44" i="5"/>
  <c r="K14" i="5"/>
  <c r="K10" i="5"/>
  <c r="K651" i="8"/>
  <c r="K174" i="7"/>
  <c r="H126" i="6"/>
  <c r="I126" i="6"/>
  <c r="K31" i="5"/>
  <c r="K77" i="5"/>
  <c r="K12" i="5"/>
  <c r="J1443" i="8"/>
  <c r="D503" i="7"/>
  <c r="F13" i="7"/>
  <c r="F12" i="7" s="1"/>
  <c r="K11" i="5"/>
  <c r="S716" i="8"/>
  <c r="S732" i="8" s="1"/>
  <c r="R734" i="8"/>
  <c r="R750" i="8" s="1"/>
  <c r="F323" i="7"/>
  <c r="E119" i="6"/>
  <c r="J448" i="7"/>
  <c r="K84" i="5"/>
  <c r="E117" i="6"/>
  <c r="Q1542" i="8"/>
  <c r="Q1560" i="8" s="1"/>
  <c r="R1526" i="8"/>
  <c r="R1544" i="8" s="1"/>
  <c r="AR17" i="3"/>
  <c r="AR19" i="3" s="1"/>
  <c r="K9" i="5"/>
  <c r="J41" i="5"/>
  <c r="K70" i="5"/>
  <c r="K61" i="5"/>
  <c r="K34" i="5"/>
  <c r="D227" i="7"/>
  <c r="E30" i="5"/>
  <c r="I395" i="7"/>
  <c r="D35" i="6"/>
  <c r="D104" i="7"/>
  <c r="D99" i="7" s="1"/>
  <c r="E292" i="7"/>
  <c r="E291" i="7" s="1"/>
  <c r="J1690" i="8"/>
  <c r="D126" i="6"/>
  <c r="J126" i="6" s="1"/>
  <c r="D362" i="7"/>
  <c r="S1598" i="8"/>
  <c r="P1598" i="8"/>
  <c r="H1592" i="8"/>
  <c r="F119" i="6"/>
  <c r="R952" i="8"/>
  <c r="R954" i="8"/>
  <c r="R955" i="8" s="1"/>
  <c r="K955" i="8"/>
  <c r="K975" i="8"/>
  <c r="H517" i="7"/>
  <c r="S734" i="8"/>
  <c r="S750" i="8" s="1"/>
  <c r="H41" i="7"/>
  <c r="F29" i="6"/>
  <c r="R270" i="8"/>
  <c r="R286" i="8" s="1"/>
  <c r="Q286" i="8"/>
  <c r="Q168" i="8"/>
  <c r="J395" i="7"/>
  <c r="S845" i="8"/>
  <c r="S871" i="8"/>
  <c r="R716" i="8"/>
  <c r="R732" i="8" s="1"/>
  <c r="R288" i="8"/>
  <c r="R304" i="8" s="1"/>
  <c r="L340" i="8"/>
  <c r="L356" i="8" s="1"/>
  <c r="L337" i="8"/>
  <c r="AN62" i="3"/>
  <c r="AT17" i="3"/>
  <c r="D175" i="7"/>
  <c r="Q1579" i="8"/>
  <c r="D91" i="6"/>
  <c r="D260" i="7"/>
  <c r="D132" i="6"/>
  <c r="K1755" i="8"/>
  <c r="J398" i="7"/>
  <c r="S1526" i="8"/>
  <c r="P1542" i="8"/>
  <c r="P1560" i="8" s="1"/>
  <c r="P955" i="8"/>
  <c r="G503" i="7"/>
  <c r="Q845" i="8"/>
  <c r="R844" i="8"/>
  <c r="R845" i="8" s="1"/>
  <c r="D29" i="6"/>
  <c r="S288" i="8"/>
  <c r="S304" i="8" s="1"/>
  <c r="S270" i="8"/>
  <c r="S286" i="8" s="1"/>
  <c r="O871" i="8"/>
  <c r="F99" i="3"/>
  <c r="D512" i="7"/>
  <c r="K51" i="5"/>
  <c r="K18" i="5"/>
  <c r="K66" i="5"/>
  <c r="K53" i="5"/>
  <c r="K47" i="5"/>
  <c r="K23" i="5"/>
  <c r="K21" i="5"/>
  <c r="K19" i="5"/>
  <c r="E48" i="5"/>
  <c r="R633" i="8"/>
  <c r="K18" i="6"/>
  <c r="K67" i="5"/>
  <c r="K54" i="5"/>
  <c r="K52" i="5"/>
  <c r="K46" i="5"/>
  <c r="K20" i="5"/>
  <c r="E35" i="5"/>
  <c r="K36" i="5"/>
  <c r="S635" i="8"/>
  <c r="S651" i="8" s="1"/>
  <c r="R80" i="8"/>
  <c r="Q96" i="8"/>
  <c r="S80" i="8"/>
  <c r="S96" i="8" s="1"/>
  <c r="J114" i="8"/>
  <c r="E503" i="7"/>
  <c r="S114" i="8"/>
  <c r="R114" i="8"/>
  <c r="J50" i="5"/>
  <c r="E228" i="7"/>
  <c r="J17" i="5"/>
  <c r="Q1573" i="8"/>
  <c r="Q1592" i="8" s="1"/>
  <c r="R1445" i="8"/>
  <c r="S1445" i="8"/>
  <c r="J1573" i="8"/>
  <c r="J1592" i="8" s="1"/>
  <c r="I1589" i="8"/>
  <c r="K1461" i="8"/>
  <c r="E394" i="7"/>
  <c r="K395" i="7"/>
  <c r="J30" i="5"/>
  <c r="O1461" i="8"/>
  <c r="Q1461" i="8"/>
  <c r="Q1576" i="8"/>
  <c r="R1448" i="8"/>
  <c r="R1443" i="8"/>
  <c r="R1430" i="8"/>
  <c r="N1595" i="8"/>
  <c r="N1589" i="8"/>
  <c r="H24" i="5"/>
  <c r="I11" i="6"/>
  <c r="E76" i="5"/>
  <c r="I30" i="5"/>
  <c r="E65" i="5"/>
  <c r="I8" i="5"/>
  <c r="C7" i="5"/>
  <c r="J11" i="6"/>
  <c r="D7" i="5"/>
  <c r="E83" i="5"/>
  <c r="E82" i="5" s="1"/>
  <c r="R1680" i="8"/>
  <c r="R1698" i="8" s="1"/>
  <c r="S1698" i="8"/>
  <c r="S1739" i="8" s="1"/>
  <c r="S1758" i="8" s="1"/>
  <c r="H8" i="5"/>
  <c r="H50" i="5"/>
  <c r="Q1755" i="8"/>
  <c r="R1755" i="8" s="1"/>
  <c r="S1695" i="8"/>
  <c r="O1755" i="8"/>
  <c r="G124" i="6"/>
  <c r="J48" i="5"/>
  <c r="K48" i="5" s="1"/>
  <c r="H48" i="5"/>
  <c r="J65" i="5"/>
  <c r="H65" i="5"/>
  <c r="H64" i="5" s="1"/>
  <c r="G7" i="5"/>
  <c r="G90" i="5"/>
  <c r="E136" i="3"/>
  <c r="E137" i="3"/>
  <c r="S1594" i="8" l="1"/>
  <c r="S1575" i="8"/>
  <c r="AL14" i="3"/>
  <c r="AL136" i="3" s="1"/>
  <c r="AL146" i="3"/>
  <c r="M1931" i="8"/>
  <c r="Q1919" i="8"/>
  <c r="H204" i="8"/>
  <c r="H168" i="8"/>
  <c r="H185" i="8" s="1"/>
  <c r="K144" i="8"/>
  <c r="K204" i="8" s="1"/>
  <c r="K188" i="8"/>
  <c r="R96" i="8"/>
  <c r="Q128" i="8"/>
  <c r="R128" i="8" s="1"/>
  <c r="R144" i="8" s="1"/>
  <c r="I137" i="3"/>
  <c r="J125" i="8"/>
  <c r="O125" i="8"/>
  <c r="L311" i="8"/>
  <c r="L364" i="8" s="1"/>
  <c r="P364" i="8" s="1"/>
  <c r="M311" i="8"/>
  <c r="R121" i="8"/>
  <c r="E45" i="6"/>
  <c r="L137" i="3"/>
  <c r="I64" i="5"/>
  <c r="G502" i="7"/>
  <c r="H394" i="7"/>
  <c r="I394" i="7" s="1"/>
  <c r="E64" i="5"/>
  <c r="G92" i="6"/>
  <c r="J64" i="5"/>
  <c r="I82" i="5"/>
  <c r="H119" i="6"/>
  <c r="R1690" i="8"/>
  <c r="R1708" i="8" s="1"/>
  <c r="R1749" i="8" s="1"/>
  <c r="R1768" i="8" s="1"/>
  <c r="K398" i="7"/>
  <c r="J119" i="6"/>
  <c r="S1542" i="8"/>
  <c r="S1560" i="8" s="1"/>
  <c r="S1544" i="8"/>
  <c r="S1573" i="8" s="1"/>
  <c r="S1592" i="8" s="1"/>
  <c r="O1708" i="8"/>
  <c r="O1749" i="8" s="1"/>
  <c r="O1768" i="8" s="1"/>
  <c r="Q1708" i="8"/>
  <c r="S1708" i="8"/>
  <c r="K833" i="8"/>
  <c r="J1708" i="8"/>
  <c r="K1708" i="8"/>
  <c r="K1724" i="8" s="1"/>
  <c r="D38" i="6"/>
  <c r="J44" i="6"/>
  <c r="E504" i="7"/>
  <c r="F504" i="7" s="1"/>
  <c r="S1690" i="8"/>
  <c r="Q1589" i="8"/>
  <c r="O1598" i="8"/>
  <c r="O419" i="8"/>
  <c r="L136" i="3"/>
  <c r="P1595" i="8"/>
  <c r="P1865" i="8" s="1"/>
  <c r="S1461" i="8"/>
  <c r="AN58" i="3"/>
  <c r="N833" i="8"/>
  <c r="J128" i="8"/>
  <c r="J144" i="8" s="1"/>
  <c r="R1783" i="8"/>
  <c r="R1787" i="8" s="1"/>
  <c r="R1792" i="8" s="1"/>
  <c r="R1797" i="8" s="1"/>
  <c r="I168" i="8"/>
  <c r="H94" i="6"/>
  <c r="F92" i="6"/>
  <c r="O310" i="8"/>
  <c r="O311" i="8" s="1"/>
  <c r="L503" i="8"/>
  <c r="O494" i="8"/>
  <c r="O503" i="8" s="1"/>
  <c r="I503" i="8"/>
  <c r="J503" i="8" s="1"/>
  <c r="F158" i="7"/>
  <c r="E156" i="7"/>
  <c r="K156" i="7" s="1"/>
  <c r="K158" i="7"/>
  <c r="R833" i="8"/>
  <c r="S816" i="8"/>
  <c r="S833" i="8" s="1"/>
  <c r="J91" i="6"/>
  <c r="K91" i="6" s="1"/>
  <c r="D85" i="6"/>
  <c r="D156" i="7"/>
  <c r="L505" i="7"/>
  <c r="P419" i="8"/>
  <c r="S403" i="8"/>
  <c r="R403" i="8"/>
  <c r="O317" i="8"/>
  <c r="O318" i="8" s="1"/>
  <c r="Q321" i="8"/>
  <c r="Q337" i="8" s="1"/>
  <c r="Q318" i="8"/>
  <c r="S317" i="8"/>
  <c r="S168" i="8"/>
  <c r="S401" i="8"/>
  <c r="R401" i="8"/>
  <c r="K584" i="7"/>
  <c r="J29" i="6"/>
  <c r="H1608" i="8"/>
  <c r="F41" i="7"/>
  <c r="O159" i="8"/>
  <c r="N159" i="8"/>
  <c r="J157" i="7"/>
  <c r="F157" i="7"/>
  <c r="H587" i="7"/>
  <c r="H29" i="6"/>
  <c r="P155" i="8"/>
  <c r="N155" i="8"/>
  <c r="O155" i="8"/>
  <c r="R159" i="8"/>
  <c r="P494" i="8"/>
  <c r="L1916" i="8"/>
  <c r="J584" i="7"/>
  <c r="AN70" i="3"/>
  <c r="G136" i="3"/>
  <c r="F584" i="7"/>
  <c r="I14" i="3"/>
  <c r="D502" i="7"/>
  <c r="K35" i="5"/>
  <c r="R1461" i="8"/>
  <c r="I94" i="6"/>
  <c r="Q975" i="8"/>
  <c r="Q494" i="8"/>
  <c r="Q503" i="8" s="1"/>
  <c r="D94" i="6"/>
  <c r="D92" i="6" s="1"/>
  <c r="E197" i="7"/>
  <c r="E195" i="7" s="1"/>
  <c r="D197" i="7"/>
  <c r="D195" i="7" s="1"/>
  <c r="O162" i="8"/>
  <c r="K50" i="5"/>
  <c r="K24" i="5"/>
  <c r="R471" i="8"/>
  <c r="E50" i="7"/>
  <c r="J475" i="8"/>
  <c r="S473" i="8"/>
  <c r="S471" i="8"/>
  <c r="P475" i="8"/>
  <c r="H50" i="7"/>
  <c r="I50" i="7" s="1"/>
  <c r="K475" i="8"/>
  <c r="R473" i="8"/>
  <c r="Q475" i="8"/>
  <c r="J494" i="8"/>
  <c r="S1755" i="8"/>
  <c r="K76" i="5"/>
  <c r="L13" i="7"/>
  <c r="L12" i="7" s="1"/>
  <c r="J515" i="7"/>
  <c r="J513" i="7"/>
  <c r="L513" i="7" s="1"/>
  <c r="K65" i="5"/>
  <c r="K83" i="5"/>
  <c r="K82" i="5" s="1"/>
  <c r="I96" i="6"/>
  <c r="J586" i="7"/>
  <c r="J588" i="7"/>
  <c r="F588" i="7"/>
  <c r="F587" i="7"/>
  <c r="K57" i="5"/>
  <c r="K41" i="5"/>
  <c r="I29" i="6"/>
  <c r="L323" i="7"/>
  <c r="K8" i="5"/>
  <c r="K126" i="6"/>
  <c r="J227" i="7"/>
  <c r="K30" i="5"/>
  <c r="J1589" i="8"/>
  <c r="J503" i="7"/>
  <c r="L395" i="7"/>
  <c r="F394" i="7"/>
  <c r="AN15" i="3"/>
  <c r="J132" i="6"/>
  <c r="K132" i="6" s="1"/>
  <c r="E132" i="6"/>
  <c r="J175" i="7"/>
  <c r="L175" i="7" s="1"/>
  <c r="F175" i="7"/>
  <c r="E7" i="5"/>
  <c r="M168" i="8"/>
  <c r="H514" i="7"/>
  <c r="R941" i="8"/>
  <c r="J394" i="7"/>
  <c r="E91" i="6"/>
  <c r="L204" i="8"/>
  <c r="F117" i="6"/>
  <c r="I119" i="6"/>
  <c r="J99" i="6"/>
  <c r="K99" i="6" s="1"/>
  <c r="AT18" i="3"/>
  <c r="AT19" i="3" s="1"/>
  <c r="AN128" i="3"/>
  <c r="F70" i="3"/>
  <c r="M321" i="8"/>
  <c r="M318" i="8"/>
  <c r="Q871" i="8"/>
  <c r="R871" i="8"/>
  <c r="D259" i="7"/>
  <c r="J260" i="7"/>
  <c r="L260" i="7" s="1"/>
  <c r="F260" i="7"/>
  <c r="Q1598" i="8"/>
  <c r="R1579" i="8"/>
  <c r="R1598" i="8" s="1"/>
  <c r="I321" i="8"/>
  <c r="I318" i="8"/>
  <c r="K517" i="7"/>
  <c r="L517" i="7" s="1"/>
  <c r="I517" i="7"/>
  <c r="P1592" i="8"/>
  <c r="J362" i="7"/>
  <c r="L362" i="7" s="1"/>
  <c r="D361" i="7"/>
  <c r="F362" i="7"/>
  <c r="D124" i="6"/>
  <c r="E126" i="6"/>
  <c r="K292" i="7"/>
  <c r="L292" i="7" s="1"/>
  <c r="F292" i="7"/>
  <c r="F104" i="7"/>
  <c r="J104" i="7"/>
  <c r="L104" i="7" s="1"/>
  <c r="E35" i="6"/>
  <c r="J35" i="6"/>
  <c r="K35" i="6" s="1"/>
  <c r="R1542" i="8"/>
  <c r="R1560" i="8" s="1"/>
  <c r="E29" i="6"/>
  <c r="K318" i="8"/>
  <c r="K321" i="8"/>
  <c r="P318" i="8"/>
  <c r="R317" i="8"/>
  <c r="P321" i="8"/>
  <c r="J512" i="7"/>
  <c r="L512" i="7" s="1"/>
  <c r="H321" i="8"/>
  <c r="H318" i="8"/>
  <c r="J317" i="8"/>
  <c r="E90" i="5"/>
  <c r="K11" i="6"/>
  <c r="Q185" i="8"/>
  <c r="K503" i="7"/>
  <c r="F503" i="7"/>
  <c r="F228" i="7"/>
  <c r="E227" i="7"/>
  <c r="I1608" i="8"/>
  <c r="R1573" i="8"/>
  <c r="R1592" i="8" s="1"/>
  <c r="K1592" i="8"/>
  <c r="K1608" i="8" s="1"/>
  <c r="K1589" i="8"/>
  <c r="R1576" i="8"/>
  <c r="R1595" i="8" s="1"/>
  <c r="Q1595" i="8"/>
  <c r="S1576" i="8"/>
  <c r="O1595" i="8"/>
  <c r="AS20" i="3"/>
  <c r="K228" i="7"/>
  <c r="L228" i="7" s="1"/>
  <c r="I228" i="7"/>
  <c r="R1733" i="8"/>
  <c r="R1752" i="8" s="1"/>
  <c r="H124" i="6"/>
  <c r="J7" i="5"/>
  <c r="J90" i="5"/>
  <c r="P168" i="8" l="1"/>
  <c r="P185" i="8" s="1"/>
  <c r="AL137" i="3"/>
  <c r="F227" i="7"/>
  <c r="K227" i="7"/>
  <c r="L227" i="7" s="1"/>
  <c r="I1862" i="8"/>
  <c r="Q1345" i="8"/>
  <c r="S1749" i="8"/>
  <c r="S1768" i="8" s="1"/>
  <c r="S1724" i="8"/>
  <c r="S1729" i="8" s="1"/>
  <c r="Q1768" i="8"/>
  <c r="R1724" i="8"/>
  <c r="Q144" i="8"/>
  <c r="S128" i="8"/>
  <c r="S144" i="8" s="1"/>
  <c r="L367" i="8"/>
  <c r="P367" i="8" s="1"/>
  <c r="E586" i="7"/>
  <c r="S124" i="8"/>
  <c r="R124" i="8"/>
  <c r="L365" i="8"/>
  <c r="P365" i="8" s="1"/>
  <c r="R122" i="8"/>
  <c r="K394" i="7"/>
  <c r="L394" i="7" s="1"/>
  <c r="Q1608" i="8"/>
  <c r="K64" i="5"/>
  <c r="P1608" i="8"/>
  <c r="P503" i="8"/>
  <c r="S494" i="8"/>
  <c r="S503" i="8" s="1"/>
  <c r="I1354" i="8"/>
  <c r="Q1354" i="8" s="1"/>
  <c r="P1916" i="8"/>
  <c r="R1916" i="8" s="1"/>
  <c r="J168" i="8"/>
  <c r="J185" i="8" s="1"/>
  <c r="O321" i="8"/>
  <c r="O337" i="8" s="1"/>
  <c r="E502" i="7"/>
  <c r="F502" i="7" s="1"/>
  <c r="S1589" i="8"/>
  <c r="O1608" i="8"/>
  <c r="J1608" i="8"/>
  <c r="K504" i="7"/>
  <c r="L504" i="7" s="1"/>
  <c r="R1589" i="8"/>
  <c r="I136" i="3"/>
  <c r="K119" i="6"/>
  <c r="I117" i="6"/>
  <c r="K117" i="6" s="1"/>
  <c r="G195" i="7"/>
  <c r="I185" i="8"/>
  <c r="R168" i="8"/>
  <c r="F156" i="7"/>
  <c r="J85" i="6"/>
  <c r="S419" i="8"/>
  <c r="R419" i="8"/>
  <c r="L584" i="7"/>
  <c r="K29" i="6"/>
  <c r="P188" i="8"/>
  <c r="O164" i="8"/>
  <c r="K587" i="7"/>
  <c r="L587" i="7" s="1"/>
  <c r="D40" i="7"/>
  <c r="S159" i="8"/>
  <c r="S155" i="8"/>
  <c r="R155" i="8"/>
  <c r="H589" i="7"/>
  <c r="I29" i="16"/>
  <c r="R494" i="8"/>
  <c r="S185" i="8"/>
  <c r="J197" i="7"/>
  <c r="J94" i="6"/>
  <c r="K94" i="6" s="1"/>
  <c r="E94" i="6"/>
  <c r="K197" i="7"/>
  <c r="F197" i="7"/>
  <c r="N1865" i="8"/>
  <c r="S475" i="8"/>
  <c r="F50" i="7"/>
  <c r="K50" i="7"/>
  <c r="L50" i="7" s="1"/>
  <c r="E40" i="7"/>
  <c r="K503" i="8"/>
  <c r="R1865" i="8"/>
  <c r="R475" i="8"/>
  <c r="H92" i="6"/>
  <c r="I92" i="6"/>
  <c r="H515" i="7"/>
  <c r="K515" i="7" s="1"/>
  <c r="L515" i="7" s="1"/>
  <c r="H588" i="7"/>
  <c r="AN14" i="3"/>
  <c r="J502" i="7"/>
  <c r="L503" i="7"/>
  <c r="E124" i="6"/>
  <c r="J361" i="7"/>
  <c r="L361" i="7" s="1"/>
  <c r="F361" i="7"/>
  <c r="I41" i="7"/>
  <c r="I337" i="8"/>
  <c r="I340" i="8"/>
  <c r="I356" i="8" s="1"/>
  <c r="J259" i="7"/>
  <c r="L259" i="7" s="1"/>
  <c r="F259" i="7"/>
  <c r="M337" i="8"/>
  <c r="M340" i="8"/>
  <c r="M356" i="8" s="1"/>
  <c r="F136" i="3"/>
  <c r="D137" i="3"/>
  <c r="AL144" i="3" s="1"/>
  <c r="N419" i="8"/>
  <c r="J124" i="6"/>
  <c r="K124" i="6" s="1"/>
  <c r="F99" i="7"/>
  <c r="J99" i="7"/>
  <c r="L99" i="7" s="1"/>
  <c r="K291" i="7"/>
  <c r="L291" i="7" s="1"/>
  <c r="F291" i="7"/>
  <c r="N503" i="8"/>
  <c r="H117" i="6"/>
  <c r="K41" i="7"/>
  <c r="H40" i="7"/>
  <c r="M185" i="8"/>
  <c r="Q340" i="8"/>
  <c r="Q356" i="8" s="1"/>
  <c r="K514" i="7"/>
  <c r="L514" i="7" s="1"/>
  <c r="S321" i="8"/>
  <c r="S318" i="8"/>
  <c r="P340" i="8"/>
  <c r="P356" i="8" s="1"/>
  <c r="P337" i="8"/>
  <c r="J321" i="8"/>
  <c r="J318" i="8"/>
  <c r="H337" i="8"/>
  <c r="H340" i="8"/>
  <c r="R318" i="8"/>
  <c r="R321" i="8"/>
  <c r="K340" i="8"/>
  <c r="K356" i="8" s="1"/>
  <c r="K337" i="8"/>
  <c r="S1595" i="8"/>
  <c r="S1608" i="8" s="1"/>
  <c r="I227" i="7"/>
  <c r="F22" i="6" l="1"/>
  <c r="F21" i="6" s="1"/>
  <c r="I1913" i="8"/>
  <c r="I1931" i="8" s="1"/>
  <c r="I1879" i="8"/>
  <c r="Q1879" i="8" s="1"/>
  <c r="Q1862" i="8"/>
  <c r="P204" i="8"/>
  <c r="R204" i="8" s="1"/>
  <c r="S188" i="8"/>
  <c r="S204" i="8" s="1"/>
  <c r="R188" i="8"/>
  <c r="R1608" i="8"/>
  <c r="M364" i="8"/>
  <c r="Q364" i="8" s="1"/>
  <c r="K586" i="7"/>
  <c r="L586" i="7" s="1"/>
  <c r="F586" i="7"/>
  <c r="D22" i="6"/>
  <c r="D21" i="6" s="1"/>
  <c r="D146" i="6" s="1"/>
  <c r="L368" i="8"/>
  <c r="M367" i="8"/>
  <c r="S125" i="8"/>
  <c r="R125" i="8"/>
  <c r="D142" i="3"/>
  <c r="AN136" i="3"/>
  <c r="O340" i="8"/>
  <c r="O356" i="8" s="1"/>
  <c r="O1916" i="8"/>
  <c r="J188" i="8"/>
  <c r="J204" i="8" s="1"/>
  <c r="AT20" i="3"/>
  <c r="AN137" i="3"/>
  <c r="S1865" i="8"/>
  <c r="I195" i="7"/>
  <c r="S164" i="8"/>
  <c r="F40" i="7"/>
  <c r="R185" i="8"/>
  <c r="J92" i="6"/>
  <c r="K92" i="6" s="1"/>
  <c r="E92" i="6"/>
  <c r="J195" i="7"/>
  <c r="F195" i="7"/>
  <c r="K195" i="7"/>
  <c r="L197" i="7"/>
  <c r="H502" i="7"/>
  <c r="I502" i="7" s="1"/>
  <c r="K588" i="7"/>
  <c r="K40" i="7"/>
  <c r="R503" i="8"/>
  <c r="AR20" i="3"/>
  <c r="F137" i="3"/>
  <c r="J41" i="7"/>
  <c r="L41" i="7" s="1"/>
  <c r="J337" i="8"/>
  <c r="J340" i="8"/>
  <c r="J356" i="8" s="1"/>
  <c r="S337" i="8"/>
  <c r="S340" i="8"/>
  <c r="S356" i="8" s="1"/>
  <c r="R340" i="8"/>
  <c r="R356" i="8" s="1"/>
  <c r="R337" i="8"/>
  <c r="H356" i="8"/>
  <c r="Q1931" i="8" l="1"/>
  <c r="Q1913" i="8"/>
  <c r="R364" i="8"/>
  <c r="S364" i="8"/>
  <c r="M365" i="8"/>
  <c r="M368" i="8" s="1"/>
  <c r="M372" i="8" s="1"/>
  <c r="Q372" i="8" s="1"/>
  <c r="Q367" i="8"/>
  <c r="G585" i="7"/>
  <c r="G583" i="7" s="1"/>
  <c r="P368" i="8"/>
  <c r="G22" i="6"/>
  <c r="G21" i="6" s="1"/>
  <c r="E585" i="7"/>
  <c r="D174" i="6"/>
  <c r="L372" i="8"/>
  <c r="P372" i="8" s="1"/>
  <c r="O367" i="8"/>
  <c r="O364" i="8"/>
  <c r="O365" i="8" s="1"/>
  <c r="S1916" i="8"/>
  <c r="S1871" i="8"/>
  <c r="I40" i="7"/>
  <c r="L195" i="7"/>
  <c r="L588" i="7"/>
  <c r="O168" i="8"/>
  <c r="K502" i="7"/>
  <c r="L502" i="7" s="1"/>
  <c r="O1871" i="8"/>
  <c r="J40" i="7"/>
  <c r="L40" i="7" s="1"/>
  <c r="Q365" i="8" l="1"/>
  <c r="S365" i="8" s="1"/>
  <c r="J22" i="6"/>
  <c r="R372" i="8"/>
  <c r="S372" i="8"/>
  <c r="R365" i="8"/>
  <c r="R367" i="8"/>
  <c r="S367" i="8"/>
  <c r="H585" i="7"/>
  <c r="H583" i="7" s="1"/>
  <c r="H592" i="7" s="1"/>
  <c r="H593" i="7" s="1"/>
  <c r="Q368" i="8"/>
  <c r="R368" i="8" s="1"/>
  <c r="E583" i="7"/>
  <c r="E592" i="7" s="1"/>
  <c r="G146" i="6"/>
  <c r="J21" i="6"/>
  <c r="H21" i="6"/>
  <c r="O368" i="8"/>
  <c r="O372" i="8" s="1"/>
  <c r="P1922" i="8"/>
  <c r="R1922" i="8" s="1"/>
  <c r="O1922" i="8"/>
  <c r="O185" i="8"/>
  <c r="E593" i="7" l="1"/>
  <c r="K585" i="7"/>
  <c r="K583" i="7" s="1"/>
  <c r="S368" i="8"/>
  <c r="K592" i="7"/>
  <c r="J146" i="6"/>
  <c r="C21" i="6"/>
  <c r="E22" i="6"/>
  <c r="I22" i="6"/>
  <c r="K22" i="6" s="1"/>
  <c r="S1922" i="8"/>
  <c r="K593" i="7" l="1"/>
  <c r="K695" i="7"/>
  <c r="E21" i="6"/>
  <c r="I21" i="6"/>
  <c r="K21" i="6" s="1"/>
  <c r="F585" i="7" l="1"/>
  <c r="J585" i="7"/>
  <c r="D583" i="7"/>
  <c r="F583" i="7" s="1"/>
  <c r="H1012" i="8"/>
  <c r="J1012" i="8" s="1"/>
  <c r="H1014" i="8"/>
  <c r="K1014" i="8" l="1"/>
  <c r="H1018" i="8"/>
  <c r="C86" i="6"/>
  <c r="E86" i="6" s="1"/>
  <c r="L585" i="7"/>
  <c r="J583" i="7"/>
  <c r="L583" i="7" s="1"/>
  <c r="R1011" i="8"/>
  <c r="P1014" i="8"/>
  <c r="K1012" i="8"/>
  <c r="J1014" i="8"/>
  <c r="H1345" i="8"/>
  <c r="H1862" i="8" s="1"/>
  <c r="H1913" i="8" s="1"/>
  <c r="H1015" i="8"/>
  <c r="P1012" i="8"/>
  <c r="S1864" i="8" l="1"/>
  <c r="I86" i="6"/>
  <c r="K86" i="6" s="1"/>
  <c r="C85" i="6"/>
  <c r="I85" i="6" s="1"/>
  <c r="K85" i="6" s="1"/>
  <c r="H1354" i="8"/>
  <c r="R1012" i="8"/>
  <c r="S1012" i="8"/>
  <c r="P1018" i="8"/>
  <c r="H1020" i="8"/>
  <c r="P1020" i="8" s="1"/>
  <c r="K1018" i="8"/>
  <c r="J1018" i="8"/>
  <c r="J1020" i="8" s="1"/>
  <c r="J1015" i="8"/>
  <c r="P1015" i="8"/>
  <c r="D179" i="7"/>
  <c r="K1015" i="8"/>
  <c r="R1014" i="8"/>
  <c r="S1014" i="8"/>
  <c r="H1931" i="8" l="1"/>
  <c r="S1915" i="8"/>
  <c r="E85" i="6"/>
  <c r="C146" i="6"/>
  <c r="C173" i="6" s="1"/>
  <c r="C177" i="6" s="1"/>
  <c r="F179" i="7"/>
  <c r="D174" i="7"/>
  <c r="J179" i="7"/>
  <c r="L179" i="7" s="1"/>
  <c r="S1015" i="8"/>
  <c r="R1015" i="8"/>
  <c r="K1345" i="8"/>
  <c r="K1354" i="8" s="1"/>
  <c r="K1020" i="8"/>
  <c r="R1018" i="8"/>
  <c r="S1018" i="8"/>
  <c r="P1345" i="8"/>
  <c r="J1354" i="8"/>
  <c r="J1345" i="8"/>
  <c r="R1020" i="8"/>
  <c r="S1020" i="8"/>
  <c r="P1913" i="8" l="1"/>
  <c r="E146" i="6"/>
  <c r="P1944" i="8"/>
  <c r="C147" i="6"/>
  <c r="S1345" i="8"/>
  <c r="S1354" i="8" s="1"/>
  <c r="K1862" i="8"/>
  <c r="H1879" i="8"/>
  <c r="J1862" i="8"/>
  <c r="P1862" i="8"/>
  <c r="R1345" i="8"/>
  <c r="F174" i="7"/>
  <c r="D592" i="7"/>
  <c r="J174" i="7"/>
  <c r="L174" i="7" s="1"/>
  <c r="D593" i="7" l="1"/>
  <c r="F592" i="7"/>
  <c r="F593" i="7" s="1"/>
  <c r="C97" i="5"/>
  <c r="K1879" i="8"/>
  <c r="J1879" i="8"/>
  <c r="S1862" i="8"/>
  <c r="S1879" i="8" s="1"/>
  <c r="R1862" i="8"/>
  <c r="K1913" i="8"/>
  <c r="J1913" i="8"/>
  <c r="C91" i="5" l="1"/>
  <c r="J1931" i="8"/>
  <c r="K1931" i="8"/>
  <c r="S1913" i="8"/>
  <c r="S1931" i="8" s="1"/>
  <c r="R1913" i="8"/>
  <c r="Y1931" i="8" l="1"/>
  <c r="Z1931" i="8" s="1"/>
  <c r="AB1931" i="8" l="1"/>
  <c r="AB1932" i="8" s="1"/>
  <c r="S1107" i="8" l="1"/>
  <c r="R1107" i="8"/>
  <c r="O959" i="8"/>
  <c r="O961" i="8" s="1"/>
  <c r="F22" i="5"/>
  <c r="I22" i="5" s="1"/>
  <c r="K22" i="5" s="1"/>
  <c r="P959" i="8"/>
  <c r="P964" i="8" s="1"/>
  <c r="R964" i="8" s="1"/>
  <c r="P962" i="8"/>
  <c r="L964" i="8"/>
  <c r="F49" i="6"/>
  <c r="I49" i="6" s="1"/>
  <c r="K49" i="6" s="1"/>
  <c r="O966" i="8" l="1"/>
  <c r="O969" i="8" s="1"/>
  <c r="H22" i="5"/>
  <c r="R959" i="8"/>
  <c r="O964" i="8"/>
  <c r="L967" i="8"/>
  <c r="L969" i="8" s="1"/>
  <c r="F45" i="6"/>
  <c r="S959" i="8"/>
  <c r="F17" i="5"/>
  <c r="O972" i="8" l="1"/>
  <c r="O975" i="8" s="1"/>
  <c r="F146" i="6"/>
  <c r="I45" i="6"/>
  <c r="K45" i="6" s="1"/>
  <c r="F90" i="5"/>
  <c r="I17" i="5"/>
  <c r="K17" i="5" s="1"/>
  <c r="H17" i="5"/>
  <c r="F7" i="5"/>
  <c r="S964" i="8"/>
  <c r="S966" i="8"/>
  <c r="S961" i="8"/>
  <c r="L973" i="8"/>
  <c r="G158" i="7"/>
  <c r="P967" i="8"/>
  <c r="P969" i="8" l="1"/>
  <c r="R969" i="8" s="1"/>
  <c r="L975" i="8"/>
  <c r="L1347" i="8"/>
  <c r="L1868" i="8" s="1"/>
  <c r="P973" i="8"/>
  <c r="S972" i="8"/>
  <c r="S975" i="8" s="1"/>
  <c r="S969" i="8"/>
  <c r="H7" i="5"/>
  <c r="I7" i="5"/>
  <c r="J158" i="7"/>
  <c r="L158" i="7" s="1"/>
  <c r="G156" i="7"/>
  <c r="H90" i="5"/>
  <c r="I90" i="5"/>
  <c r="F178" i="6"/>
  <c r="F147" i="6"/>
  <c r="I146" i="6"/>
  <c r="H146" i="6"/>
  <c r="P975" i="8" l="1"/>
  <c r="R975" i="8" s="1"/>
  <c r="L1879" i="8"/>
  <c r="N1879" i="8" s="1"/>
  <c r="N1868" i="8"/>
  <c r="O1868" i="8"/>
  <c r="O1879" i="8" s="1"/>
  <c r="K146" i="6"/>
  <c r="I174" i="6"/>
  <c r="K90" i="5"/>
  <c r="I91" i="5"/>
  <c r="J156" i="7"/>
  <c r="L156" i="7" s="1"/>
  <c r="G592" i="7"/>
  <c r="K7" i="5"/>
  <c r="P15" i="5"/>
  <c r="P5" i="5"/>
  <c r="M70" i="5"/>
  <c r="O1347" i="8"/>
  <c r="O1354" i="8" s="1"/>
  <c r="P1347" i="8"/>
  <c r="L1919" i="8"/>
  <c r="L1931" i="8" s="1"/>
  <c r="L1354" i="8"/>
  <c r="S1347" i="8" l="1"/>
  <c r="P1868" i="8"/>
  <c r="R1347" i="8"/>
  <c r="P1354" i="8"/>
  <c r="R1354" i="8" s="1"/>
  <c r="I592" i="7"/>
  <c r="I593" i="7" s="1"/>
  <c r="G593" i="7"/>
  <c r="J592" i="7"/>
  <c r="P1919" i="8"/>
  <c r="P1931" i="8" s="1"/>
  <c r="L1944" i="8"/>
  <c r="O1919" i="8"/>
  <c r="O1931" i="8" s="1"/>
  <c r="N1931" i="8" l="1"/>
  <c r="F91" i="5"/>
  <c r="R1868" i="8"/>
  <c r="P1879" i="8"/>
  <c r="R1879" i="8" s="1"/>
  <c r="S1868" i="8"/>
  <c r="R1919" i="8"/>
  <c r="R1931" i="8"/>
  <c r="S1919" i="8"/>
  <c r="J593" i="7"/>
  <c r="L592" i="7"/>
  <c r="L593" i="7" s="1"/>
</calcChain>
</file>

<file path=xl/sharedStrings.xml><?xml version="1.0" encoding="utf-8"?>
<sst xmlns="http://schemas.openxmlformats.org/spreadsheetml/2006/main" count="30043" uniqueCount="2083">
  <si>
    <t>А.</t>
  </si>
  <si>
    <t>РАЧУН ПРИХОДА И ПРИМАЊА</t>
  </si>
  <si>
    <t>Економска класификација</t>
  </si>
  <si>
    <t>у динарима</t>
  </si>
  <si>
    <t>Укупни приходи и примања остварени по основу продаје нефинансијске имовине</t>
  </si>
  <si>
    <t>7 + 8</t>
  </si>
  <si>
    <t>Укупни расходи и издаци за набавку нефинансијске имовине</t>
  </si>
  <si>
    <t>4 + 5</t>
  </si>
  <si>
    <t>Буџетски суфицит/дефицит</t>
  </si>
  <si>
    <t>(7+8) - (4+5)</t>
  </si>
  <si>
    <t xml:space="preserve">Укупан фискални суфицит/дефицит </t>
  </si>
  <si>
    <t>Б.</t>
  </si>
  <si>
    <t xml:space="preserve"> РАЧУН ФИНАНСИРАЊА</t>
  </si>
  <si>
    <t>Примања од задуживања</t>
  </si>
  <si>
    <t>Издаци за отплату главнице дуга</t>
  </si>
  <si>
    <t>Нето финансирање</t>
  </si>
  <si>
    <t>1.</t>
  </si>
  <si>
    <t>2.</t>
  </si>
  <si>
    <t>3.</t>
  </si>
  <si>
    <t>4.</t>
  </si>
  <si>
    <t>5.</t>
  </si>
  <si>
    <t>6.</t>
  </si>
  <si>
    <t>Р.бр.</t>
  </si>
  <si>
    <t>ОПИС</t>
  </si>
  <si>
    <t>Шифра економске класификације</t>
  </si>
  <si>
    <t>Средства из буџета</t>
  </si>
  <si>
    <t>I</t>
  </si>
  <si>
    <t>УКУПНИ ПРИХОДИ И ПРИМАЊА ОД ПРОДАЈЕ НЕФИНАНСИЈСКЕ ИМОВИНЕ</t>
  </si>
  <si>
    <t>7+8</t>
  </si>
  <si>
    <t>Порески приходи</t>
  </si>
  <si>
    <t>1.1.</t>
  </si>
  <si>
    <t>Порез на доходак, добит и капиталне добитке (осим самодоприноса)</t>
  </si>
  <si>
    <t>1.2.</t>
  </si>
  <si>
    <t>Самодопринос</t>
  </si>
  <si>
    <t>1.3.</t>
  </si>
  <si>
    <t>Порез на имовину</t>
  </si>
  <si>
    <t>1.6.</t>
  </si>
  <si>
    <t>Остали порески приходи</t>
  </si>
  <si>
    <t xml:space="preserve">Непорески приходи </t>
  </si>
  <si>
    <t>2.1</t>
  </si>
  <si>
    <t>Накнада за коришћење природних добара</t>
  </si>
  <si>
    <t>2.2</t>
  </si>
  <si>
    <t>Накнада за коришћење шумског и пољопривредног земљишта</t>
  </si>
  <si>
    <t>Накнада за коришћење грађевинског земљишта</t>
  </si>
  <si>
    <t>Накнада за коришћење природног лековитог фактора</t>
  </si>
  <si>
    <t>2.3</t>
  </si>
  <si>
    <t>Приход од имовине који припада имаоцима полисе осигурања</t>
  </si>
  <si>
    <t>2.4</t>
  </si>
  <si>
    <t>Накнада за обавезни здравствени преглед биља</t>
  </si>
  <si>
    <t>2.5</t>
  </si>
  <si>
    <t>Накнада за уређивање грађевинског земљишта</t>
  </si>
  <si>
    <t>2.6</t>
  </si>
  <si>
    <t>Приходи настали продајом услуга корисника средстава буџета јединице локлане самоуправе чије је пружање уговорено са физичким и правним лицима</t>
  </si>
  <si>
    <t>Остали непорески приходи</t>
  </si>
  <si>
    <t>Донације</t>
  </si>
  <si>
    <t>731+732</t>
  </si>
  <si>
    <t>Трансфери</t>
  </si>
  <si>
    <t>Меморандумске ставке за рефундацију расхода</t>
  </si>
  <si>
    <t>Примања од продаје нефинансијске имовине</t>
  </si>
  <si>
    <t>II</t>
  </si>
  <si>
    <t>УКУПНИ РАСХОДИ И ИЗДАЦИ ЗА НАБАВКУ НЕФИНАНСИЈСКЕ ИМОВИНЕ</t>
  </si>
  <si>
    <t>4+5</t>
  </si>
  <si>
    <t>Текући расходи</t>
  </si>
  <si>
    <t>4 - 463</t>
  </si>
  <si>
    <t>Расходи за запослене</t>
  </si>
  <si>
    <t>Коришћење роба и услуга</t>
  </si>
  <si>
    <t>Употреба основних средстава</t>
  </si>
  <si>
    <t>1.4.</t>
  </si>
  <si>
    <t>Отплата камата</t>
  </si>
  <si>
    <t>1.5.</t>
  </si>
  <si>
    <t>Субвенције</t>
  </si>
  <si>
    <t>Социјална заштита из буџета</t>
  </si>
  <si>
    <t>1.7.</t>
  </si>
  <si>
    <t>Остали расходи</t>
  </si>
  <si>
    <t>48+49</t>
  </si>
  <si>
    <t>Издаци за набавку нефинансијске имовине</t>
  </si>
  <si>
    <t>Издаци за набавку финансијске имовине (осим 6211)</t>
  </si>
  <si>
    <t>III</t>
  </si>
  <si>
    <t>ПРИМАЊА ОД ПРОДАЈЕ ФИНАНСИЈСКЕ ИМОВИНЕ И ЗАДУЖИВАЊА</t>
  </si>
  <si>
    <t>Задуживање</t>
  </si>
  <si>
    <t>Задуживање код домаћих кредитора</t>
  </si>
  <si>
    <t>Задуживање код страних кредитора</t>
  </si>
  <si>
    <t>Примања по основу отплате кредита и продаје финансијске имовине</t>
  </si>
  <si>
    <t>IV</t>
  </si>
  <si>
    <t>ОТПЛАТА ДУГА И НАБАВКА ФИНАНСИЈСКЕ ИМОВИНЕ</t>
  </si>
  <si>
    <t>Отплата дуга</t>
  </si>
  <si>
    <t>Отплата дуга домаћим кредиторима</t>
  </si>
  <si>
    <t>Отплата дуга страним кредиторима</t>
  </si>
  <si>
    <t>Отплата дуга по гаранцијама</t>
  </si>
  <si>
    <t>Набавка финансијске имовине</t>
  </si>
  <si>
    <t>V</t>
  </si>
  <si>
    <t>НЕРАСПОРЕЂЕНИ ВИШАК ПРИХОДА ИЗ РАНИЈИХ ГОДИНА</t>
  </si>
  <si>
    <t>2.7</t>
  </si>
  <si>
    <t>2.8</t>
  </si>
  <si>
    <t>СОЦИЈАЛНА ЗАШТИТА</t>
  </si>
  <si>
    <t>Старост</t>
  </si>
  <si>
    <t>Породица и деца</t>
  </si>
  <si>
    <t>Становање</t>
  </si>
  <si>
    <t>Социјална заштита некласификована на другом месту</t>
  </si>
  <si>
    <t>ОПШТЕ ЈАВНЕ УСЛУГЕ</t>
  </si>
  <si>
    <t>Извршни и законодавни органи, финансијски и фискални послови и спољни послови</t>
  </si>
  <si>
    <t>Извршни и законодавни органи</t>
  </si>
  <si>
    <t>Финансијски и фискални послови</t>
  </si>
  <si>
    <t>Спољни послови</t>
  </si>
  <si>
    <t>Економска помоћ земљама у развоју и земљама у транзицији</t>
  </si>
  <si>
    <t>Економска помоћ преко међународних организација</t>
  </si>
  <si>
    <t>Опште услуге</t>
  </si>
  <si>
    <t>Опште кадровске услуге</t>
  </si>
  <si>
    <t>Опште услуге планирања и статистике</t>
  </si>
  <si>
    <t>Остале опште услуге</t>
  </si>
  <si>
    <t>Опште јавне услуге некласификоване на другом месту</t>
  </si>
  <si>
    <t>Трансфери општег карактера између различитих нивоа власти</t>
  </si>
  <si>
    <t>ЈАВНИ РЕД И БЕЗБЕДНОСТ</t>
  </si>
  <si>
    <t>Судови</t>
  </si>
  <si>
    <t>ЕКОНОМСКИ ПОСЛОВИ</t>
  </si>
  <si>
    <t>Општи економски и комерцијални послови</t>
  </si>
  <si>
    <t>Општи послови по питању рада</t>
  </si>
  <si>
    <t>Пољопривреда, шумарство, лов и риболов</t>
  </si>
  <si>
    <t>Пољопривреда</t>
  </si>
  <si>
    <t>Шумарство</t>
  </si>
  <si>
    <t>Лов и риболов</t>
  </si>
  <si>
    <t>Угаљ и остала чврста минерална горива</t>
  </si>
  <si>
    <t>Нафта и природни гас</t>
  </si>
  <si>
    <t>Нуклеарно гориво</t>
  </si>
  <si>
    <t>Остала горива</t>
  </si>
  <si>
    <t>Електрична енергија</t>
  </si>
  <si>
    <t>Остала енергија</t>
  </si>
  <si>
    <t>Ископавање минералних ресурса, изузев минералних горива</t>
  </si>
  <si>
    <t>Производња</t>
  </si>
  <si>
    <t>Изградња</t>
  </si>
  <si>
    <t>Друмски саобраћај</t>
  </si>
  <si>
    <t>Водени саобраћај</t>
  </si>
  <si>
    <t>Железнички саобраћај</t>
  </si>
  <si>
    <t>Ваздушни саобраћај</t>
  </si>
  <si>
    <t>Цевоводи и други облици саобраћаја</t>
  </si>
  <si>
    <t>Трговина, смештај и складиштење</t>
  </si>
  <si>
    <t>Хотели и ресторани</t>
  </si>
  <si>
    <t>Туризам</t>
  </si>
  <si>
    <t>Вишенаменски развојни пројекти</t>
  </si>
  <si>
    <t>Истраживање и развој - Општи економски и комерцијални послови и послови по питању рада</t>
  </si>
  <si>
    <t>Истраживање и развој - Пољопривреда, шумарство, лов и риболов</t>
  </si>
  <si>
    <t>Истраживање и развој - Гориво и енергија</t>
  </si>
  <si>
    <t>Истраживање и развој - Рударство, производња и изградња</t>
  </si>
  <si>
    <t>Истраживање и развој - Саобраћај</t>
  </si>
  <si>
    <t>Истраживање и развој - Комуникације</t>
  </si>
  <si>
    <t>Истраживање и развој - Остале делатности</t>
  </si>
  <si>
    <t>Економски послови некласификовани на другом месту</t>
  </si>
  <si>
    <t>ЗАШТИТА ЖИВОТНЕ СРЕДИНЕ</t>
  </si>
  <si>
    <t>Управљање отпадом</t>
  </si>
  <si>
    <t>Заштита животне средине некласификована на другом месту</t>
  </si>
  <si>
    <t>Водоснабдевање</t>
  </si>
  <si>
    <t>Улична расвета</t>
  </si>
  <si>
    <t>Послови становања и заједнице некласификовани на другом месту</t>
  </si>
  <si>
    <t>ЗДРАВСТВО</t>
  </si>
  <si>
    <t>Фармацеутски производи</t>
  </si>
  <si>
    <t>Остали медицински производи</t>
  </si>
  <si>
    <t>Терапеутска помагала и опрема</t>
  </si>
  <si>
    <t>Опште медицинске услуге</t>
  </si>
  <si>
    <t>Специјализоване медицинске услуге</t>
  </si>
  <si>
    <t>Стоматолошке услуге</t>
  </si>
  <si>
    <t>Парамедицинске услуге</t>
  </si>
  <si>
    <t>Опште болничке услуге</t>
  </si>
  <si>
    <t>Специјализоване болничке услуге</t>
  </si>
  <si>
    <t>Услуге медицинских центара и породилишта</t>
  </si>
  <si>
    <t>Здравство некласификовано на другом месту</t>
  </si>
  <si>
    <t>РЕКРЕАЦИЈА, СПОРТ, КУЛТУРА И ВЕРЕ</t>
  </si>
  <si>
    <t>Услуге рекреације и спорта</t>
  </si>
  <si>
    <t>Услуге културе</t>
  </si>
  <si>
    <t>Услуге емитовања и штампања</t>
  </si>
  <si>
    <t>Рекреација, спорт, култура и вере, некласификовано на другом месту</t>
  </si>
  <si>
    <t>ОБРАЗОВАЊЕ</t>
  </si>
  <si>
    <t>Предшколско образовање</t>
  </si>
  <si>
    <t>Основно образовање</t>
  </si>
  <si>
    <t>Основно образовање са домом ученика</t>
  </si>
  <si>
    <t>Основно образовање са средњом школом</t>
  </si>
  <si>
    <t>Специјално основно образовање</t>
  </si>
  <si>
    <t>Основно образовање са средњом школом и домом ученика</t>
  </si>
  <si>
    <t>Средње образовање</t>
  </si>
  <si>
    <t>Ниже средње образовање</t>
  </si>
  <si>
    <t>Више средње образовање</t>
  </si>
  <si>
    <t>Средње образовање са домом ученика</t>
  </si>
  <si>
    <t>Више образовање</t>
  </si>
  <si>
    <t>Више образовање са студентским домом</t>
  </si>
  <si>
    <t>Високо образовање - први степен</t>
  </si>
  <si>
    <t>Образовање некласификовано на другом месту</t>
  </si>
  <si>
    <t>01</t>
  </si>
  <si>
    <t>Приходи из буџета</t>
  </si>
  <si>
    <t>02</t>
  </si>
  <si>
    <t>Трансфери између корисника на истом нивоу</t>
  </si>
  <si>
    <t>03</t>
  </si>
  <si>
    <t>Социјални доприноси</t>
  </si>
  <si>
    <t>04</t>
  </si>
  <si>
    <t>Сопствени приходи буџетских корисника</t>
  </si>
  <si>
    <t>05</t>
  </si>
  <si>
    <t>Донације од иностраних земаља</t>
  </si>
  <si>
    <t>06</t>
  </si>
  <si>
    <t>Донације од међународних организација</t>
  </si>
  <si>
    <t>07</t>
  </si>
  <si>
    <t>08</t>
  </si>
  <si>
    <t>09</t>
  </si>
  <si>
    <t>10</t>
  </si>
  <si>
    <t>Примања од домаћих задуживања</t>
  </si>
  <si>
    <t>11</t>
  </si>
  <si>
    <t>Примања од иностраних задуживања</t>
  </si>
  <si>
    <t>12</t>
  </si>
  <si>
    <t>Примања од отплате датих кредита и продаје финансијске имовине</t>
  </si>
  <si>
    <t>13</t>
  </si>
  <si>
    <t>Нераспоређени вишак прихода из ранијих година</t>
  </si>
  <si>
    <t>14</t>
  </si>
  <si>
    <t>Неутрошена средства од приватизације из претходних година</t>
  </si>
  <si>
    <t>15</t>
  </si>
  <si>
    <t>Неутрошена средства донација из претходних година</t>
  </si>
  <si>
    <t>16</t>
  </si>
  <si>
    <t>Родитељски динар за ваннаставне активности</t>
  </si>
  <si>
    <t>Опис</t>
  </si>
  <si>
    <t xml:space="preserve">Текуће субвенције јавним нефинансијским предузећима и организацијама                                                                </t>
  </si>
  <si>
    <t xml:space="preserve">Капиталне субвенције јавним нефинансијским предузећима и организацијама                                                                </t>
  </si>
  <si>
    <t xml:space="preserve">Набавка домаћих хартија од вредности, изузев акција                                                                </t>
  </si>
  <si>
    <t>700000</t>
  </si>
  <si>
    <t>716000</t>
  </si>
  <si>
    <t>716111</t>
  </si>
  <si>
    <t>730000</t>
  </si>
  <si>
    <t>732000</t>
  </si>
  <si>
    <t>733000</t>
  </si>
  <si>
    <t>733144</t>
  </si>
  <si>
    <t>733243</t>
  </si>
  <si>
    <t>740000</t>
  </si>
  <si>
    <t>741000</t>
  </si>
  <si>
    <t>741141</t>
  </si>
  <si>
    <t>741411</t>
  </si>
  <si>
    <t>741520</t>
  </si>
  <si>
    <t>741531</t>
  </si>
  <si>
    <t>741532</t>
  </si>
  <si>
    <t>741533</t>
  </si>
  <si>
    <t>741534</t>
  </si>
  <si>
    <t>741542</t>
  </si>
  <si>
    <t>741560</t>
  </si>
  <si>
    <t>742000</t>
  </si>
  <si>
    <t>742143</t>
  </si>
  <si>
    <t>743000</t>
  </si>
  <si>
    <t>743324</t>
  </si>
  <si>
    <t>743340</t>
  </si>
  <si>
    <t>744000</t>
  </si>
  <si>
    <t>744141</t>
  </si>
  <si>
    <t>744241</t>
  </si>
  <si>
    <t>745000</t>
  </si>
  <si>
    <t>745141</t>
  </si>
  <si>
    <t>745142</t>
  </si>
  <si>
    <t>745143</t>
  </si>
  <si>
    <t>770000</t>
  </si>
  <si>
    <t>800000</t>
  </si>
  <si>
    <t>900000</t>
  </si>
  <si>
    <t>910000</t>
  </si>
  <si>
    <t>911441</t>
  </si>
  <si>
    <t>920000</t>
  </si>
  <si>
    <t>921941</t>
  </si>
  <si>
    <t>1101</t>
  </si>
  <si>
    <t>1501</t>
  </si>
  <si>
    <t>1502</t>
  </si>
  <si>
    <t>0101</t>
  </si>
  <si>
    <t>0401</t>
  </si>
  <si>
    <t>0701</t>
  </si>
  <si>
    <t>2002</t>
  </si>
  <si>
    <t>2003</t>
  </si>
  <si>
    <t>0901</t>
  </si>
  <si>
    <t>1801</t>
  </si>
  <si>
    <t>1201</t>
  </si>
  <si>
    <t>1301</t>
  </si>
  <si>
    <t>0602</t>
  </si>
  <si>
    <t>Шифра</t>
  </si>
  <si>
    <t>Месне заједнице</t>
  </si>
  <si>
    <t>Канцеларија за младе</t>
  </si>
  <si>
    <t>Заштитник грађана</t>
  </si>
  <si>
    <t>Програм 2.  Комунална делатност</t>
  </si>
  <si>
    <t>Програм 3.  Локални економски развој</t>
  </si>
  <si>
    <t>Програм 4.  Развој туризма</t>
  </si>
  <si>
    <t>Програм 5.  Развој пољопривреде</t>
  </si>
  <si>
    <t>Програм 6.  Заштита животне средине</t>
  </si>
  <si>
    <t>Програм 11.  Социјална  и дечја заштита</t>
  </si>
  <si>
    <t>Програм 12.  Примарна здравствена заштита</t>
  </si>
  <si>
    <t>Програм 14.  Развој спорта и омладине</t>
  </si>
  <si>
    <t>Програм 15.  Локална самоуправа</t>
  </si>
  <si>
    <t>Класа/Категорија/Група</t>
  </si>
  <si>
    <t>Конто</t>
  </si>
  <si>
    <t>ВРСТЕ ПРИХОДА И ПРИМАЊА</t>
  </si>
  <si>
    <t>Пренета средства из претходне године</t>
  </si>
  <si>
    <t xml:space="preserve">ТЕКУЋИ ПРИХОДИ </t>
  </si>
  <si>
    <t>ПОРЕЗИ</t>
  </si>
  <si>
    <t>ПОРЕЗ НА ДОХОДАК, ДОБИТ И КАПИТАЛНЕ ДОБИТКЕ</t>
  </si>
  <si>
    <t>Порез на зараде</t>
  </si>
  <si>
    <t>Порез на приходе од самосталних делатности који се плаћа према стварно оствареном приходу, по решењу Пореске управе</t>
  </si>
  <si>
    <t>Порез на приходе од самосталних делатности који се плаћа према паушално утврђеном приходу, по решењу Пореске управе</t>
  </si>
  <si>
    <t>Порез на приходе од непокретности</t>
  </si>
  <si>
    <t>Порез на приход од пољопривреде и шумарства, по решењу Пореске управе</t>
  </si>
  <si>
    <t>Порез на земљиште</t>
  </si>
  <si>
    <t>Порез на приходе од непокретности, по решењу Пореске управе</t>
  </si>
  <si>
    <t>Порез на приходе од осигурања лица</t>
  </si>
  <si>
    <t>ПОРЕЗ НА ИМОВИНУ</t>
  </si>
  <si>
    <t>Порез на наслеђе и поклон по решењу Пореске управе</t>
  </si>
  <si>
    <t>Порез на пренос апсолутних права на непокретности, по решењу Пореске управе</t>
  </si>
  <si>
    <t>Порез на пренос апсолутних права на акцијама и другим хартијама од вредности, по решењу Пореске
управе</t>
  </si>
  <si>
    <t>Порез на акције на име и уделе</t>
  </si>
  <si>
    <t>ПОРЕЗ НА ДОБРА И УСЛУГЕ</t>
  </si>
  <si>
    <t>Средства за противпожарну заштиту</t>
  </si>
  <si>
    <t>Комунална такса за држање моторних друмских и прикључних возила, осим пољопривредних возила и машина</t>
  </si>
  <si>
    <t>Накнада за промену намене обрадивог пољопривредног земљишта</t>
  </si>
  <si>
    <t>Накнада од емисије SO2, NO2, прашкастих материја и одложеног отпада</t>
  </si>
  <si>
    <t>Боравишна такса</t>
  </si>
  <si>
    <t>Посебна накнада за заштиту и унапређење животне средине</t>
  </si>
  <si>
    <t>ДРУГИ ПОРЕЗИ</t>
  </si>
  <si>
    <t>Комунална такса за истицање фирме на пословном простору</t>
  </si>
  <si>
    <t>ДОНАЦИЈЕ И ТРАНСФЕРИ</t>
  </si>
  <si>
    <t>ДОНАЦИЈЕ ОД МЕЂ. ОРГАНИЗАЦИЈА</t>
  </si>
  <si>
    <t>ТРАНСФЕРИ ОД ДРУГИХ НИВОА ВЛАСТИ</t>
  </si>
  <si>
    <t>Ненаменски трансфери од Републике у корист нивоа градова</t>
  </si>
  <si>
    <t>Текући наменски трансфери, у ужем смислу, од Републике у корист нивоа градова</t>
  </si>
  <si>
    <t>Капитални трансфери од других нивоа власти у корист нивоа градова</t>
  </si>
  <si>
    <t>ДРУГИ ПРИХОДИ</t>
  </si>
  <si>
    <t>ПРИХОДИ ОД ИМОВИНЕ</t>
  </si>
  <si>
    <t>Приходи буџета града од камата на средства консолидованог рачуна трезора укључена у депозит банака</t>
  </si>
  <si>
    <t>Комунална такса за коришћење простора на јавним површинама или испред пословног простора у пословне сврхе, осим ради продаје штампе, књига и других публикација, производа старих и уметничких заната и домаће радиности</t>
  </si>
  <si>
    <t>Комунална такса за коришћење простора за паркирање друмских моторних и прикључних возила на
уређеним и обележеним местима</t>
  </si>
  <si>
    <t>Комунална такса за коришћење слободних површина за кампове, постављање шатора или друге облике привременог коришћења</t>
  </si>
  <si>
    <t>Накнада за воде</t>
  </si>
  <si>
    <t>ПРИХОДИ ОД ПРОДАЈЕ ДОБАРА И УСЛУГА</t>
  </si>
  <si>
    <t>Приходи од закупнине за грађевинско земљиште у корист нивоа градова</t>
  </si>
  <si>
    <t>НОВЧАНЕ КАЗНЕ И ОДУЗЕТА ИМОВИНСКА КОРИСТ</t>
  </si>
  <si>
    <t>Приходи од новчаних казни за прекршаје, предвиђене прописима о безбедности саобраћаја на путевима</t>
  </si>
  <si>
    <t>Приходи од новчаних казни за прекршаје у корист нивоа градова</t>
  </si>
  <si>
    <t>ДОБРОВОЉНИ ТРАНСФЕРИ ОД ФИЗИЧКИХ И ПРАВНИХ ЛИЦА</t>
  </si>
  <si>
    <t>Текући добровољни трансфери од физичких и правних лица у корист нивоа градова</t>
  </si>
  <si>
    <t>Капитални добровољни трансфери од физичких и правних лица у корист нивоа градова</t>
  </si>
  <si>
    <t>МЕШОВИТИ И НЕОДРЕЂЕНИ ПРИХОДИ</t>
  </si>
  <si>
    <t>МЕМОРАНДУМСКЕ СТАВКЕ ЗА РЕФУНДАЦИЈУ РАСХОДА</t>
  </si>
  <si>
    <t>ПРИМАЊА ОД ПРОДАЈЕ НЕФИНАНСИЈСКЕ ИМОВИНЕ</t>
  </si>
  <si>
    <t>ПРИМАЊА ОД ПРОДАЈЕ ОСНОВНИХ СРЕДСТАВА</t>
  </si>
  <si>
    <t>Примања од продаје непокретности</t>
  </si>
  <si>
    <t>ПРИМАЊА ОД ПРОДАЈЕ ПРИРОДНЕ ИМОВИНЕ</t>
  </si>
  <si>
    <t>Примања од продаје земљишта</t>
  </si>
  <si>
    <t>ПРИМАЊА ОД ЗАДУЖИВАЊА И ПРОДАЈЕ ФИНАНСИЈСКЕ ИМОВИНЕ</t>
  </si>
  <si>
    <t xml:space="preserve">ПРИМАЊА ОД ЗАДУЖИВАЊА </t>
  </si>
  <si>
    <t>Примања од задуживања од пословних банака у земљи у корист нивоа градова</t>
  </si>
  <si>
    <t>912</t>
  </si>
  <si>
    <t>Примања од иностраног задуживања</t>
  </si>
  <si>
    <t>ПРИМАЊА ОД ПРОДАЈЕ ФИН. ИМОВИНЕ</t>
  </si>
  <si>
    <t xml:space="preserve">Примања од продаје домаћих акција и осталог капитала у корист нивоа градова </t>
  </si>
  <si>
    <t>7+8+9</t>
  </si>
  <si>
    <t>ТЕКУЋИ ПРИХОДИ И ПРИМАЊА ОД ЗАДУЖИВАЊА И ПРОДАЈЕ ФИН. ИМОВИНЕ</t>
  </si>
  <si>
    <t>3+7+8+9</t>
  </si>
  <si>
    <t>Порез на приходе од самосталних делатности који се плаћа према стварно оствареном приходу самоопорезивањем</t>
  </si>
  <si>
    <t xml:space="preserve">Порез на приходе од давања у закуп покретних ствари - по основу самоопорезивања и по решењу Пореске управе </t>
  </si>
  <si>
    <t xml:space="preserve">Порез на имовину (осим на неизграђено земљиште), обвезника који воде пословне књиге                                  </t>
  </si>
  <si>
    <t xml:space="preserve">Порез на пренос апсолутних права на моторним возилима, пловилима и ваздухопловима, по решењу Пореске управе        </t>
  </si>
  <si>
    <t>Остали приходи у корист нивоа градова</t>
  </si>
  <si>
    <t>Закупнина за стан у државној својини у корист нивоа града</t>
  </si>
  <si>
    <t>Део добити јавног предузећа према одлуци управног одбора јавног предузећа у корист нивоа градова</t>
  </si>
  <si>
    <t>Средства из осталих извора</t>
  </si>
  <si>
    <t>Екон. клас.</t>
  </si>
  <si>
    <t>ВРСТЕ РАСХОДА И ИЗДАТАКА</t>
  </si>
  <si>
    <t>Сопствени и други приходи</t>
  </si>
  <si>
    <t>Укупна средства</t>
  </si>
  <si>
    <t>1</t>
  </si>
  <si>
    <t>410</t>
  </si>
  <si>
    <t>РАСХОДИ ЗА ЗАПОСЛЕНЕ</t>
  </si>
  <si>
    <t>Плате и додаци запослених</t>
  </si>
  <si>
    <t>Социјални доприноси на терет послодавца</t>
  </si>
  <si>
    <t>Накнаде у натури (превоз)</t>
  </si>
  <si>
    <t>414</t>
  </si>
  <si>
    <t>Социјална давања запосленима</t>
  </si>
  <si>
    <t>415</t>
  </si>
  <si>
    <t>Накнаде за запослене</t>
  </si>
  <si>
    <t>416</t>
  </si>
  <si>
    <t>Награде,бонуси и остали посебни расходи</t>
  </si>
  <si>
    <t>Посланички додатак;</t>
  </si>
  <si>
    <t>Судијски додатак.</t>
  </si>
  <si>
    <t>420</t>
  </si>
  <si>
    <t>КОРИШЋЕЊЕ УСЛУГА И РОБА</t>
  </si>
  <si>
    <t>421</t>
  </si>
  <si>
    <t>Стални трошкови</t>
  </si>
  <si>
    <t>Трошкови путовања</t>
  </si>
  <si>
    <t>Услуге по уговору</t>
  </si>
  <si>
    <t>424</t>
  </si>
  <si>
    <t>Специјализоване услуге</t>
  </si>
  <si>
    <t>425</t>
  </si>
  <si>
    <t>Текуће поправке и одржавање (услуге и мат)</t>
  </si>
  <si>
    <t>426</t>
  </si>
  <si>
    <t>Материјал</t>
  </si>
  <si>
    <t>430</t>
  </si>
  <si>
    <t>УПОТРЕБА ОСНОВНИХ СРЕДСТАВА</t>
  </si>
  <si>
    <t>Амортизација некретнина и опреме;</t>
  </si>
  <si>
    <t>Амортизација култивисане имовине;</t>
  </si>
  <si>
    <t>Употреба драгоцености;</t>
  </si>
  <si>
    <t>Употреба природне имовине;</t>
  </si>
  <si>
    <t>Амортизација нематеријалне имовине</t>
  </si>
  <si>
    <t>440</t>
  </si>
  <si>
    <t>ОТПЛАТА КАМАТА</t>
  </si>
  <si>
    <t>Отплата домаћих камата;</t>
  </si>
  <si>
    <t>Отплата страних камата;</t>
  </si>
  <si>
    <t>Отплата камата по гаранцијама</t>
  </si>
  <si>
    <t>Пратећи трошкови задуживања</t>
  </si>
  <si>
    <t>450</t>
  </si>
  <si>
    <t>СУБВЕНЦИЈЕ</t>
  </si>
  <si>
    <t>Субвенције приватним финансијским институцијама;</t>
  </si>
  <si>
    <t>Субвенције јавним финансијским институцијама;</t>
  </si>
  <si>
    <t>Субвенције приватним предузећима</t>
  </si>
  <si>
    <t>460</t>
  </si>
  <si>
    <t xml:space="preserve">Донације страним владама </t>
  </si>
  <si>
    <t>Донације и дотације међународним организацијама</t>
  </si>
  <si>
    <t>Текући трансфери осталим нивоима власти</t>
  </si>
  <si>
    <t>Капитални трансфери осталим нивоима власти</t>
  </si>
  <si>
    <t>Дотације организацијама обавезног социјалног осигурања</t>
  </si>
  <si>
    <t xml:space="preserve">Остале донације, дотације и трансфери </t>
  </si>
  <si>
    <t>470</t>
  </si>
  <si>
    <t>СОЦИЈАЛНА ПОМОЋ</t>
  </si>
  <si>
    <t>Накнаде за социјалну заштиту из буџета</t>
  </si>
  <si>
    <t>480</t>
  </si>
  <si>
    <t>ОСТАЛИ РАСХОДИ</t>
  </si>
  <si>
    <t>Дотације невладиним организацијама;</t>
  </si>
  <si>
    <t>Порези, обавезне таксе, казне и пенали;</t>
  </si>
  <si>
    <t>Новчане казне и пенали по решењу судова;</t>
  </si>
  <si>
    <t>Накнада штете за повреде или штету насталу услед елементарних непогода или других природних узрока;</t>
  </si>
  <si>
    <t>Накнада штете за повреде или штету нанету од стране државних органа;</t>
  </si>
  <si>
    <t>Расходи који се финансирају из средстава за реализацију националног инвестиционог плана</t>
  </si>
  <si>
    <t>АДМИНИСТРАТИВНИ ТРАНСФЕРИ БУЏЕТА</t>
  </si>
  <si>
    <t>Стална резерва</t>
  </si>
  <si>
    <t>49912</t>
  </si>
  <si>
    <t>Текућа резерва</t>
  </si>
  <si>
    <t>510</t>
  </si>
  <si>
    <t>ОСНОВНА СРЕДСТВА</t>
  </si>
  <si>
    <t>Зграде и грађевински објекти;</t>
  </si>
  <si>
    <t>Машине и опрема;</t>
  </si>
  <si>
    <t xml:space="preserve"> Остале некретнине и опрема;</t>
  </si>
  <si>
    <t>Култивисана имовина;</t>
  </si>
  <si>
    <t>Нематеријална имовина</t>
  </si>
  <si>
    <t>520</t>
  </si>
  <si>
    <t>ЗАЛИХЕ</t>
  </si>
  <si>
    <t>Робне резерве;</t>
  </si>
  <si>
    <t>Залихе производње;</t>
  </si>
  <si>
    <t>Залихе робе за даљу продају</t>
  </si>
  <si>
    <t>540</t>
  </si>
  <si>
    <t>ПРИРОДНА ИМОВИНА</t>
  </si>
  <si>
    <t>Земљиште;</t>
  </si>
  <si>
    <t>Рудна богатства;</t>
  </si>
  <si>
    <t>Шуме и воде</t>
  </si>
  <si>
    <t>Неф. Имов. која се фин. из сред. за реализ. нип-а</t>
  </si>
  <si>
    <t>Неф. имовина која се фин. из сред. за реализ. нип-а</t>
  </si>
  <si>
    <t>610</t>
  </si>
  <si>
    <t xml:space="preserve">ОТПЛАТА ГЛАВНИЦЕ </t>
  </si>
  <si>
    <t>611</t>
  </si>
  <si>
    <t>Отплата главнице домаћим кредиторима</t>
  </si>
  <si>
    <t>612</t>
  </si>
  <si>
    <t>Отплата главнице страним банкама</t>
  </si>
  <si>
    <t>613</t>
  </si>
  <si>
    <t>620</t>
  </si>
  <si>
    <t xml:space="preserve">УКУПНИ ЈАВНИ РАСХОДИ </t>
  </si>
  <si>
    <t>4512</t>
  </si>
  <si>
    <t>452</t>
  </si>
  <si>
    <t>Редни број</t>
  </si>
  <si>
    <t>Функциje</t>
  </si>
  <si>
    <t xml:space="preserve">Функционална класификација </t>
  </si>
  <si>
    <t>000</t>
  </si>
  <si>
    <t>010</t>
  </si>
  <si>
    <t>Болест и инвалидност;</t>
  </si>
  <si>
    <t>020</t>
  </si>
  <si>
    <t>Старост;</t>
  </si>
  <si>
    <t>030</t>
  </si>
  <si>
    <t>Корисници породичне пензије;</t>
  </si>
  <si>
    <t>040</t>
  </si>
  <si>
    <t>Породица и деца;</t>
  </si>
  <si>
    <t>050</t>
  </si>
  <si>
    <t>Незапосленост;</t>
  </si>
  <si>
    <t>060</t>
  </si>
  <si>
    <t>Становање;</t>
  </si>
  <si>
    <t>070</t>
  </si>
  <si>
    <t>Социјална помоћ угроженом становништву некласификована на другом месту;</t>
  </si>
  <si>
    <t>080</t>
  </si>
  <si>
    <t>Социјална заштита - истраживање и развој;</t>
  </si>
  <si>
    <t>090</t>
  </si>
  <si>
    <t>100</t>
  </si>
  <si>
    <t>110</t>
  </si>
  <si>
    <t>Извршни и законодавни органи, финансијски и фискални послови и спољни послови;</t>
  </si>
  <si>
    <t>111</t>
  </si>
  <si>
    <t>112</t>
  </si>
  <si>
    <t>113</t>
  </si>
  <si>
    <t>120</t>
  </si>
  <si>
    <t>Економска помоћ иностранству;</t>
  </si>
  <si>
    <t>121</t>
  </si>
  <si>
    <t>122</t>
  </si>
  <si>
    <t>130</t>
  </si>
  <si>
    <t>Опште услуге;</t>
  </si>
  <si>
    <t>131</t>
  </si>
  <si>
    <t>132</t>
  </si>
  <si>
    <t>133</t>
  </si>
  <si>
    <t>140</t>
  </si>
  <si>
    <t>Основно истраживање;</t>
  </si>
  <si>
    <t>150</t>
  </si>
  <si>
    <t>Опште јавне услуге - истраживање и развој;</t>
  </si>
  <si>
    <t>160</t>
  </si>
  <si>
    <t>Опште јавне услуге некласификоване на другом месту;</t>
  </si>
  <si>
    <t>170</t>
  </si>
  <si>
    <t>Трансакције јавног дуга;</t>
  </si>
  <si>
    <t>180</t>
  </si>
  <si>
    <t>300</t>
  </si>
  <si>
    <t>310</t>
  </si>
  <si>
    <t>Услуге полиције;</t>
  </si>
  <si>
    <t>320</t>
  </si>
  <si>
    <t>Услуге противпожарне заштите;</t>
  </si>
  <si>
    <t>330</t>
  </si>
  <si>
    <t>Судови;</t>
  </si>
  <si>
    <t>340</t>
  </si>
  <si>
    <t>Затвори;</t>
  </si>
  <si>
    <t>350</t>
  </si>
  <si>
    <t>Јавни ред и безбедност - истраживање и развој;</t>
  </si>
  <si>
    <t>360</t>
  </si>
  <si>
    <t>Јавни ред и безбедност некласификован на другом месту</t>
  </si>
  <si>
    <t>400</t>
  </si>
  <si>
    <t>Општи економски и комерцијални послови и послови по питању рада;</t>
  </si>
  <si>
    <t>411</t>
  </si>
  <si>
    <t>412</t>
  </si>
  <si>
    <t>Пољопривреда, шумарство, лов и риболов;</t>
  </si>
  <si>
    <t>422</t>
  </si>
  <si>
    <t>423</t>
  </si>
  <si>
    <t>Гориво и енергија;</t>
  </si>
  <si>
    <t>431</t>
  </si>
  <si>
    <t>432</t>
  </si>
  <si>
    <t>433</t>
  </si>
  <si>
    <t>434</t>
  </si>
  <si>
    <t>435</t>
  </si>
  <si>
    <t>436</t>
  </si>
  <si>
    <t>Рударство, производња и изградња;</t>
  </si>
  <si>
    <t>441</t>
  </si>
  <si>
    <t>442</t>
  </si>
  <si>
    <t>443</t>
  </si>
  <si>
    <t>Саобраћај;</t>
  </si>
  <si>
    <t>451</t>
  </si>
  <si>
    <t>453</t>
  </si>
  <si>
    <t>454</t>
  </si>
  <si>
    <t>455</t>
  </si>
  <si>
    <t>Комуникације;</t>
  </si>
  <si>
    <t>Остале делатности;</t>
  </si>
  <si>
    <t>471</t>
  </si>
  <si>
    <t>472</t>
  </si>
  <si>
    <t>473</t>
  </si>
  <si>
    <t>474</t>
  </si>
  <si>
    <t>Економски послови - истраживање и развој;</t>
  </si>
  <si>
    <t>481</t>
  </si>
  <si>
    <t>482</t>
  </si>
  <si>
    <t>483</t>
  </si>
  <si>
    <t>484</t>
  </si>
  <si>
    <t>485</t>
  </si>
  <si>
    <t>486</t>
  </si>
  <si>
    <t>487</t>
  </si>
  <si>
    <t>490</t>
  </si>
  <si>
    <t>500</t>
  </si>
  <si>
    <t>Управљање отпадом;</t>
  </si>
  <si>
    <t>Управљање отпадним водама;</t>
  </si>
  <si>
    <t>530</t>
  </si>
  <si>
    <t>Смањење загађености;</t>
  </si>
  <si>
    <t>Заштита биљног и животињског света и крајолика;</t>
  </si>
  <si>
    <t>550</t>
  </si>
  <si>
    <t>Заштита животне средине - истраживање и развој;</t>
  </si>
  <si>
    <t>560</t>
  </si>
  <si>
    <t>600</t>
  </si>
  <si>
    <t>ПОСЛОВИ СТАНОВАЊА И ЗАЈЕДНИЦЕ</t>
  </si>
  <si>
    <t>Стамбени развој;</t>
  </si>
  <si>
    <t>Развој заједнице;</t>
  </si>
  <si>
    <t>630</t>
  </si>
  <si>
    <t>Водоснабдевање;</t>
  </si>
  <si>
    <t>640</t>
  </si>
  <si>
    <t>Улична расвета;</t>
  </si>
  <si>
    <t>650</t>
  </si>
  <si>
    <t>Послови становања и заједнице - истраживање и развој;</t>
  </si>
  <si>
    <t>660</t>
  </si>
  <si>
    <t>710</t>
  </si>
  <si>
    <t>Медицински производи, помагала и опрема;</t>
  </si>
  <si>
    <t>711</t>
  </si>
  <si>
    <t>712</t>
  </si>
  <si>
    <t>713</t>
  </si>
  <si>
    <t>720</t>
  </si>
  <si>
    <t>Ванболничке услуге;</t>
  </si>
  <si>
    <t>721</t>
  </si>
  <si>
    <t>722</t>
  </si>
  <si>
    <t>723</t>
  </si>
  <si>
    <t>724</t>
  </si>
  <si>
    <t>730</t>
  </si>
  <si>
    <t>Болничке услуге;</t>
  </si>
  <si>
    <t>731</t>
  </si>
  <si>
    <t>732</t>
  </si>
  <si>
    <t>733</t>
  </si>
  <si>
    <t>734</t>
  </si>
  <si>
    <t>Услуге домова за негу и опоравак</t>
  </si>
  <si>
    <t>740</t>
  </si>
  <si>
    <t>Услуге јавног здравства;</t>
  </si>
  <si>
    <t>750</t>
  </si>
  <si>
    <t>Здравство - истраживање и развој;</t>
  </si>
  <si>
    <t>760</t>
  </si>
  <si>
    <t>Здравство некласификовано на другом месту.</t>
  </si>
  <si>
    <t>800</t>
  </si>
  <si>
    <t>810</t>
  </si>
  <si>
    <t>Услуге рекреације и спорта;</t>
  </si>
  <si>
    <t>820</t>
  </si>
  <si>
    <t>Услуге културе;</t>
  </si>
  <si>
    <t>830</t>
  </si>
  <si>
    <t>Услуге емитовања и штампања;</t>
  </si>
  <si>
    <t>840</t>
  </si>
  <si>
    <t>Верске и остале услуге заједнице;</t>
  </si>
  <si>
    <t>850</t>
  </si>
  <si>
    <t>Рекреација, спорт, култура и вере - истраживање и развој;</t>
  </si>
  <si>
    <t>860</t>
  </si>
  <si>
    <t>900</t>
  </si>
  <si>
    <t>910</t>
  </si>
  <si>
    <t>Предшколско и основно образовање;</t>
  </si>
  <si>
    <t>911</t>
  </si>
  <si>
    <t>913</t>
  </si>
  <si>
    <t>914</t>
  </si>
  <si>
    <t>915</t>
  </si>
  <si>
    <t>916</t>
  </si>
  <si>
    <t>920</t>
  </si>
  <si>
    <t>Средње образовање;</t>
  </si>
  <si>
    <t>921</t>
  </si>
  <si>
    <t>922</t>
  </si>
  <si>
    <t>923</t>
  </si>
  <si>
    <t>930</t>
  </si>
  <si>
    <t>Више образовање;</t>
  </si>
  <si>
    <t>931</t>
  </si>
  <si>
    <t>932</t>
  </si>
  <si>
    <t>940</t>
  </si>
  <si>
    <t>Високо образовање;</t>
  </si>
  <si>
    <t>941</t>
  </si>
  <si>
    <t>942</t>
  </si>
  <si>
    <t>Високо образовање - други степен</t>
  </si>
  <si>
    <t>950</t>
  </si>
  <si>
    <t>Образовање које није дефинисано нивоом;</t>
  </si>
  <si>
    <t>960</t>
  </si>
  <si>
    <t>Помоћне услуге образовању;</t>
  </si>
  <si>
    <t>970</t>
  </si>
  <si>
    <t>Образовање - истраживање и развој;</t>
  </si>
  <si>
    <t>980</t>
  </si>
  <si>
    <t>УКУПНО</t>
  </si>
  <si>
    <t>Програм</t>
  </si>
  <si>
    <t>2</t>
  </si>
  <si>
    <t>Уређивање грађевинског земљишта</t>
  </si>
  <si>
    <t>Уређење и одржавање зеленила</t>
  </si>
  <si>
    <t>Одржавање гробаља и погребне услуге</t>
  </si>
  <si>
    <t>1501-0002</t>
  </si>
  <si>
    <t>1501-0003</t>
  </si>
  <si>
    <t>Подстицаји за развој предузетништва</t>
  </si>
  <si>
    <t>Управљање развојем туризма</t>
  </si>
  <si>
    <t>0401-0001</t>
  </si>
  <si>
    <t>Управљање заштитом животне средине и природних вредности</t>
  </si>
  <si>
    <t>Управљање комуналним отпадом</t>
  </si>
  <si>
    <t>0401-0003</t>
  </si>
  <si>
    <t>Праћење квалитета елемената животне средине</t>
  </si>
  <si>
    <t>0401-0004</t>
  </si>
  <si>
    <t>Заштита природних вредности и унапређење подручја са природним својствима</t>
  </si>
  <si>
    <t xml:space="preserve">Функционисање предшколских установа </t>
  </si>
  <si>
    <t>Функционисање основних школа</t>
  </si>
  <si>
    <t>Функционисање средњих школа</t>
  </si>
  <si>
    <t>0101-0002</t>
  </si>
  <si>
    <t>1502-0001</t>
  </si>
  <si>
    <t>2002-0001</t>
  </si>
  <si>
    <t>0901-0002</t>
  </si>
  <si>
    <t>Прихватилишта, прихватне станице и друге врсте смештаја</t>
  </si>
  <si>
    <t>0901-0004</t>
  </si>
  <si>
    <t>Саветодавно-терапијске и социјално-едукативне услуге</t>
  </si>
  <si>
    <t>Функционисање установа примарне здравствене заштите</t>
  </si>
  <si>
    <t xml:space="preserve">Функционисање локалних установа културе </t>
  </si>
  <si>
    <t>1201-0001</t>
  </si>
  <si>
    <t>1801-0001</t>
  </si>
  <si>
    <t>1301-0001</t>
  </si>
  <si>
    <t>Подршка локалним спортским организацијама, удружењима и савезима</t>
  </si>
  <si>
    <t>1301-0002</t>
  </si>
  <si>
    <t>1301-0003</t>
  </si>
  <si>
    <t>Одржавање спортске инфраструктуре</t>
  </si>
  <si>
    <t>0602-0001</t>
  </si>
  <si>
    <t>Функционисање локалне самоуправе и градских општина</t>
  </si>
  <si>
    <t>0602-0002</t>
  </si>
  <si>
    <t>0602-0003</t>
  </si>
  <si>
    <t>0602-0004</t>
  </si>
  <si>
    <t>Општинско јавно правобранилаштво</t>
  </si>
  <si>
    <t>0602-0005</t>
  </si>
  <si>
    <t>0602-0006</t>
  </si>
  <si>
    <t>Информисање</t>
  </si>
  <si>
    <t>0602-0007</t>
  </si>
  <si>
    <t>0602-0008</t>
  </si>
  <si>
    <t>Програми националних мањина</t>
  </si>
  <si>
    <t>0602-0009</t>
  </si>
  <si>
    <t>0602-0010</t>
  </si>
  <si>
    <t>Резерве</t>
  </si>
  <si>
    <t>0701-0001</t>
  </si>
  <si>
    <t xml:space="preserve"> Програмска активност/  Пројекат</t>
  </si>
  <si>
    <t>Назив</t>
  </si>
  <si>
    <t xml:space="preserve">УКУПНИ ПРОГРАМСКИ ЈАВНИ РАСХОДИ </t>
  </si>
  <si>
    <t>Раздео</t>
  </si>
  <si>
    <t>Глава</t>
  </si>
  <si>
    <t>Функција</t>
  </si>
  <si>
    <t>Позиција</t>
  </si>
  <si>
    <t>Укупна јавна средства</t>
  </si>
  <si>
    <t>Програм-ска Класиф.</t>
  </si>
  <si>
    <t>Економ. Класиф.</t>
  </si>
  <si>
    <t>Укупно</t>
  </si>
  <si>
    <t>УКУПНО ПРЕНЕТА СРЕДСТВА, ТЕКУЋИ ПРИХОДИ И ПРИМАЊА</t>
  </si>
  <si>
    <t>УКУПНА ЈАВНА СРЕДСТВА</t>
  </si>
  <si>
    <t>3</t>
  </si>
  <si>
    <t>Плате, додаци и накнаде запослених (зараде)</t>
  </si>
  <si>
    <t>Накнаде у натури</t>
  </si>
  <si>
    <t>Донације страним владама</t>
  </si>
  <si>
    <t>Остале донације, дотације и трансфери</t>
  </si>
  <si>
    <t>Административни трансфери из буџета - Текући расходи</t>
  </si>
  <si>
    <t>Административни трансфери из буџета - Издаци за нефинансијску имовину</t>
  </si>
  <si>
    <t>Административни трансфери из буџета - Издаци за отплату главнице и набавку финансијске имовине</t>
  </si>
  <si>
    <t>Административни трансфери из буџета - Средства резерве</t>
  </si>
  <si>
    <t>Драгоцености</t>
  </si>
  <si>
    <t>Нефинансијска имовина која се финансира из средстава за реализацију националног инвестиционог плана</t>
  </si>
  <si>
    <t>Накнаде трошкова за запослене</t>
  </si>
  <si>
    <t>Награде запосленима и остали посебни расходи</t>
  </si>
  <si>
    <t>Посланички додатак</t>
  </si>
  <si>
    <t>Текуће поправке и одржавање</t>
  </si>
  <si>
    <t>Амортизација некретнина и опреме</t>
  </si>
  <si>
    <t>Амортизација култивисане имовине</t>
  </si>
  <si>
    <t>Употреба драгоцености</t>
  </si>
  <si>
    <t>Употреба природне имовине</t>
  </si>
  <si>
    <t>Отплата домаћих камата</t>
  </si>
  <si>
    <t>Отплата страних камата</t>
  </si>
  <si>
    <t>Субвенције приватним финансијским институцијама</t>
  </si>
  <si>
    <t>Субвенције јавним финансијским институцијама</t>
  </si>
  <si>
    <t>Дотације невладиним организацијама</t>
  </si>
  <si>
    <t>Порези, обавезне таксе, казне и пенали</t>
  </si>
  <si>
    <t>Новчане казне и пенали по решењу судова</t>
  </si>
  <si>
    <t>Накнада штете за повреде или штету насталу услед елементарних непогода или других природних узрока</t>
  </si>
  <si>
    <t>Накнада штете за повреде или штету нанету од стране државних органа</t>
  </si>
  <si>
    <t>Зграде и грађевински објекти</t>
  </si>
  <si>
    <t>Машине и опрема</t>
  </si>
  <si>
    <t>Остале некретнине и опрема</t>
  </si>
  <si>
    <t>Култивисана имовина</t>
  </si>
  <si>
    <t>Робне резерве</t>
  </si>
  <si>
    <t>Залихе производње</t>
  </si>
  <si>
    <t>Земљиште</t>
  </si>
  <si>
    <t>Рудна богатства</t>
  </si>
  <si>
    <t>ПРОГРАМ 15: ЛОКАЛНА САМОУПРАВА</t>
  </si>
  <si>
    <t>Извори финансирања за Програм 15:</t>
  </si>
  <si>
    <t>Свега за Програм 15:</t>
  </si>
  <si>
    <t>Извори финансирања за Раздео 1:</t>
  </si>
  <si>
    <t>Свега за Главу 1:</t>
  </si>
  <si>
    <t>Свега за Програмску активност 0602-0001:</t>
  </si>
  <si>
    <t>Извори финансирања за Програмску активност 0602-0001:</t>
  </si>
  <si>
    <t>Свега за Раздео 1:</t>
  </si>
  <si>
    <t>Извори финансирања за Раздео 2:</t>
  </si>
  <si>
    <t>Свега за Раздео 2:</t>
  </si>
  <si>
    <t>Уређивање, одржавање и коришћење пијацa</t>
  </si>
  <si>
    <t>Свега за Програмску активност 0602-0003:</t>
  </si>
  <si>
    <t>Извори финансирања за Програм 1:</t>
  </si>
  <si>
    <t>Свега за Програм 1:</t>
  </si>
  <si>
    <t>Извори финансирања за Програм 7:</t>
  </si>
  <si>
    <t>Свега за Програм 7:</t>
  </si>
  <si>
    <t>Извори финансирања за Програм 11:</t>
  </si>
  <si>
    <t>Свега за Програм 11:</t>
  </si>
  <si>
    <t>Функција 110:</t>
  </si>
  <si>
    <t>Социјална помоћ некласификована на другом месту</t>
  </si>
  <si>
    <t>Функција 130:</t>
  </si>
  <si>
    <t>1502-0002</t>
  </si>
  <si>
    <t>Извори финансирања за Програм 2:</t>
  </si>
  <si>
    <t>Свега за Програм 2:</t>
  </si>
  <si>
    <t>УСТАНОВЕ У КУЛТУРИ</t>
  </si>
  <si>
    <t>ПРОГРАМ 13 - РАЗВОЈ КУЛТУРЕ</t>
  </si>
  <si>
    <t>Функционисање локалних установа културе</t>
  </si>
  <si>
    <t>Извори финансирања за Програм 13:</t>
  </si>
  <si>
    <t>Свега за Програм 13:</t>
  </si>
  <si>
    <t>ПРОГРАМ 8 - ПРЕДШКОЛСКО ОБРАЗОВАЊЕ</t>
  </si>
  <si>
    <t>2003-0001</t>
  </si>
  <si>
    <t>Извори финансирања за функцију 110:</t>
  </si>
  <si>
    <t>Извори финансирања за функцију 620:</t>
  </si>
  <si>
    <t>Функција 620:</t>
  </si>
  <si>
    <t>Извори финансирања за функцију 090:</t>
  </si>
  <si>
    <t>Функција 090:</t>
  </si>
  <si>
    <t>Извори финансирања за функцију 130:</t>
  </si>
  <si>
    <t>Извори финансирања за Програмску активност 0602-0003:</t>
  </si>
  <si>
    <t>Извори финансирања за функцију 820:</t>
  </si>
  <si>
    <t>Функција 820:</t>
  </si>
  <si>
    <t>Извори финансирања за програмску активност 1201-0001:</t>
  </si>
  <si>
    <t>Свега за програмску активност 1201-0001:</t>
  </si>
  <si>
    <t>Извори финансирања за функцију 911:</t>
  </si>
  <si>
    <t>Функција 911:</t>
  </si>
  <si>
    <t>Извори финансирања за функцију 912:</t>
  </si>
  <si>
    <t>Функција 912:</t>
  </si>
  <si>
    <t>Извори финансирања за Програм 9:</t>
  </si>
  <si>
    <t>Свега за Програм 9:</t>
  </si>
  <si>
    <t>Извори финансирања за функцију 920:</t>
  </si>
  <si>
    <t>Функција 920:</t>
  </si>
  <si>
    <t>Извори финансирања за програмску активност 2003-0001:</t>
  </si>
  <si>
    <t>Свега за програмску активност 2002-0001:</t>
  </si>
  <si>
    <t>Извори финансирања за програмску активност 2001-0001:</t>
  </si>
  <si>
    <t>Свега за програмску активност 2001-0001:</t>
  </si>
  <si>
    <t>Извори финансирања за Програм 10:</t>
  </si>
  <si>
    <t>Свега за Програм 10:</t>
  </si>
  <si>
    <t>ТЕКУЋИ РАСХОДИ</t>
  </si>
  <si>
    <t>КАПИТАЛНИ ИЗДАЦИ</t>
  </si>
  <si>
    <t>Изворни приходи</t>
  </si>
  <si>
    <t>Уступљени приходи</t>
  </si>
  <si>
    <t>Легенда</t>
  </si>
  <si>
    <t>0701-0002</t>
  </si>
  <si>
    <t>1101-0001</t>
  </si>
  <si>
    <t>1101-0002</t>
  </si>
  <si>
    <t>1101-П1</t>
  </si>
  <si>
    <t>1101-П2</t>
  </si>
  <si>
    <t>1101-П3</t>
  </si>
  <si>
    <t>1101-П4</t>
  </si>
  <si>
    <t>1101-П5</t>
  </si>
  <si>
    <t>1101-П6</t>
  </si>
  <si>
    <t>1101-П7</t>
  </si>
  <si>
    <t>1101-П8</t>
  </si>
  <si>
    <t>1101-П9</t>
  </si>
  <si>
    <t>1101-П10</t>
  </si>
  <si>
    <t>1101-П11</t>
  </si>
  <si>
    <t>1101-П12</t>
  </si>
  <si>
    <t>1101-П13</t>
  </si>
  <si>
    <t>1101-П14</t>
  </si>
  <si>
    <t>1101-П15</t>
  </si>
  <si>
    <t>1101-П16</t>
  </si>
  <si>
    <t>1101-П17</t>
  </si>
  <si>
    <t>1101-П18</t>
  </si>
  <si>
    <t>1101-П19</t>
  </si>
  <si>
    <t>1101-П20</t>
  </si>
  <si>
    <t>1101-П21</t>
  </si>
  <si>
    <t>1101-П22</t>
  </si>
  <si>
    <t>1101-П23</t>
  </si>
  <si>
    <t>1101-П24</t>
  </si>
  <si>
    <t>0601-П4</t>
  </si>
  <si>
    <t>0601-П5</t>
  </si>
  <si>
    <t>0601-П6</t>
  </si>
  <si>
    <t>0601-П7</t>
  </si>
  <si>
    <t>0601-П8</t>
  </si>
  <si>
    <t>0601-П9</t>
  </si>
  <si>
    <t>0601-П10</t>
  </si>
  <si>
    <t>0601-П11</t>
  </si>
  <si>
    <t>0601-П12</t>
  </si>
  <si>
    <t>0601-П13</t>
  </si>
  <si>
    <t>0601-П14</t>
  </si>
  <si>
    <t>0601-П15</t>
  </si>
  <si>
    <t>0601-П16</t>
  </si>
  <si>
    <t>0601-П17</t>
  </si>
  <si>
    <t>0601-П18</t>
  </si>
  <si>
    <t>0601-П19</t>
  </si>
  <si>
    <t>0601-П20</t>
  </si>
  <si>
    <t>0601-П21</t>
  </si>
  <si>
    <t>0601-П22</t>
  </si>
  <si>
    <t>0601-П23</t>
  </si>
  <si>
    <t>0601-П24</t>
  </si>
  <si>
    <t>0601-П25</t>
  </si>
  <si>
    <t>0601-П26</t>
  </si>
  <si>
    <t>0601-П27</t>
  </si>
  <si>
    <t>0601-П28</t>
  </si>
  <si>
    <t>0601-П29</t>
  </si>
  <si>
    <t>0601-П30</t>
  </si>
  <si>
    <t>0601-П31</t>
  </si>
  <si>
    <t>0601-П32</t>
  </si>
  <si>
    <t>0601-П33</t>
  </si>
  <si>
    <t>0601-П34</t>
  </si>
  <si>
    <t>0601-П35</t>
  </si>
  <si>
    <t>0601-П36</t>
  </si>
  <si>
    <t>0601-П37</t>
  </si>
  <si>
    <t>0601-П38</t>
  </si>
  <si>
    <t>0601-П39</t>
  </si>
  <si>
    <t>0601-П40</t>
  </si>
  <si>
    <t>0601-П41</t>
  </si>
  <si>
    <t>0601-П42</t>
  </si>
  <si>
    <t>0601-П43</t>
  </si>
  <si>
    <t>0601-П44</t>
  </si>
  <si>
    <t>0601-П45</t>
  </si>
  <si>
    <t>0601-П46</t>
  </si>
  <si>
    <t>0601-П47</t>
  </si>
  <si>
    <t>0601-П48</t>
  </si>
  <si>
    <t>0601-П49</t>
  </si>
  <si>
    <t>0601-П50</t>
  </si>
  <si>
    <t>1501-П1</t>
  </si>
  <si>
    <t>1501-П2</t>
  </si>
  <si>
    <t>1501-П3</t>
  </si>
  <si>
    <t>1501-П4</t>
  </si>
  <si>
    <t>1501-П5</t>
  </si>
  <si>
    <t>1501-П6</t>
  </si>
  <si>
    <t>1501-П7</t>
  </si>
  <si>
    <t>1501-П8</t>
  </si>
  <si>
    <t>1501-П9</t>
  </si>
  <si>
    <t>1501-П10</t>
  </si>
  <si>
    <t>1501-П11</t>
  </si>
  <si>
    <t>1501-П12</t>
  </si>
  <si>
    <t>1501-П13</t>
  </si>
  <si>
    <t>1501-П14</t>
  </si>
  <si>
    <t>1501-П15</t>
  </si>
  <si>
    <t>1501-П16</t>
  </si>
  <si>
    <t>1501-П17</t>
  </si>
  <si>
    <t>1501-П18</t>
  </si>
  <si>
    <t>1501-П19</t>
  </si>
  <si>
    <t>1501-П20</t>
  </si>
  <si>
    <t>1501-П21</t>
  </si>
  <si>
    <t>1501-П22</t>
  </si>
  <si>
    <t>1501-П23</t>
  </si>
  <si>
    <t>1501-П24</t>
  </si>
  <si>
    <t>1502-П1</t>
  </si>
  <si>
    <t>1502-П2</t>
  </si>
  <si>
    <t>1502-П3</t>
  </si>
  <si>
    <t>1502-П4</t>
  </si>
  <si>
    <t>1502-П5</t>
  </si>
  <si>
    <t>1502-П6</t>
  </si>
  <si>
    <t>1502-П7</t>
  </si>
  <si>
    <t>1502-П8</t>
  </si>
  <si>
    <t>1502-П9</t>
  </si>
  <si>
    <t>1502-П10</t>
  </si>
  <si>
    <t>1502-П11</t>
  </si>
  <si>
    <t>1502-П12</t>
  </si>
  <si>
    <t>1502-П13</t>
  </si>
  <si>
    <t>1502-П14</t>
  </si>
  <si>
    <t>1502-П15</t>
  </si>
  <si>
    <t>1502-П16</t>
  </si>
  <si>
    <t>1502-П17</t>
  </si>
  <si>
    <t>1502-П18</t>
  </si>
  <si>
    <t>1502-П19</t>
  </si>
  <si>
    <t>1502-П20</t>
  </si>
  <si>
    <t>1502-П21</t>
  </si>
  <si>
    <t>1502-П22</t>
  </si>
  <si>
    <t>1502-П23</t>
  </si>
  <si>
    <t>1502-П24</t>
  </si>
  <si>
    <t>0101-П2</t>
  </si>
  <si>
    <t>0101-П3</t>
  </si>
  <si>
    <t>0101-П4</t>
  </si>
  <si>
    <t>0101-П5</t>
  </si>
  <si>
    <t>0101-П6</t>
  </si>
  <si>
    <t>0101-П7</t>
  </si>
  <si>
    <t>0101-П8</t>
  </si>
  <si>
    <t>0101-П9</t>
  </si>
  <si>
    <t>0101-П10</t>
  </si>
  <si>
    <t>0101-П11</t>
  </si>
  <si>
    <t>0101-П12</t>
  </si>
  <si>
    <t>0101-П13</t>
  </si>
  <si>
    <t>0101-П14</t>
  </si>
  <si>
    <t>0101-П15</t>
  </si>
  <si>
    <t>0101-П16</t>
  </si>
  <si>
    <t>0401-П1</t>
  </si>
  <si>
    <t>0401-П2</t>
  </si>
  <si>
    <t>0401-П3</t>
  </si>
  <si>
    <t>0401-П4</t>
  </si>
  <si>
    <t>0401-П5</t>
  </si>
  <si>
    <t>0401-П6</t>
  </si>
  <si>
    <t>0401-П7</t>
  </si>
  <si>
    <t>0401-П8</t>
  </si>
  <si>
    <t>0401-П9</t>
  </si>
  <si>
    <t>0401-П10</t>
  </si>
  <si>
    <t>0401-П11</t>
  </si>
  <si>
    <t>0401-П12</t>
  </si>
  <si>
    <t>0401-П13</t>
  </si>
  <si>
    <t>0401-П14</t>
  </si>
  <si>
    <t>0401-П15</t>
  </si>
  <si>
    <t>0701-П2</t>
  </si>
  <si>
    <t>0701-П3</t>
  </si>
  <si>
    <t>0701-П4</t>
  </si>
  <si>
    <t>0701-П5</t>
  </si>
  <si>
    <t>0701-П6</t>
  </si>
  <si>
    <t>0701-П7</t>
  </si>
  <si>
    <t>0701-П8</t>
  </si>
  <si>
    <t>0701-П9</t>
  </si>
  <si>
    <t>0701-П10</t>
  </si>
  <si>
    <t>0701-П11</t>
  </si>
  <si>
    <t>0701-П12</t>
  </si>
  <si>
    <t>0701-П13</t>
  </si>
  <si>
    <t>0701-П14</t>
  </si>
  <si>
    <t>0701-П15</t>
  </si>
  <si>
    <t>0701-П16</t>
  </si>
  <si>
    <t>0701-П17</t>
  </si>
  <si>
    <t>0701-П18</t>
  </si>
  <si>
    <t>0701-П19</t>
  </si>
  <si>
    <t>0701-П20</t>
  </si>
  <si>
    <t>0701-П21</t>
  </si>
  <si>
    <t>0701-П22</t>
  </si>
  <si>
    <t>0701-П23</t>
  </si>
  <si>
    <t>0701-П24</t>
  </si>
  <si>
    <t>0701-П25</t>
  </si>
  <si>
    <t>0701-П26</t>
  </si>
  <si>
    <t>0701-П27</t>
  </si>
  <si>
    <t>0701-П28</t>
  </si>
  <si>
    <t>0701-П29</t>
  </si>
  <si>
    <t>2001-П2</t>
  </si>
  <si>
    <t>2001-П3</t>
  </si>
  <si>
    <t>2001-П4</t>
  </si>
  <si>
    <t>2001-П5</t>
  </si>
  <si>
    <t>2001-П6</t>
  </si>
  <si>
    <t>2001-П7</t>
  </si>
  <si>
    <t>2001-П8</t>
  </si>
  <si>
    <t>2001-П9</t>
  </si>
  <si>
    <t>2001-П10</t>
  </si>
  <si>
    <t>2001-П11</t>
  </si>
  <si>
    <t>2001-П12</t>
  </si>
  <si>
    <t>2001-П13</t>
  </si>
  <si>
    <t>2001-П14</t>
  </si>
  <si>
    <t>2001-П15</t>
  </si>
  <si>
    <t>2001-П16</t>
  </si>
  <si>
    <t>2001-П17</t>
  </si>
  <si>
    <t>2001-П18</t>
  </si>
  <si>
    <t>2001-П19</t>
  </si>
  <si>
    <t>2001-П20</t>
  </si>
  <si>
    <t>2001-П21</t>
  </si>
  <si>
    <t>2001-П22</t>
  </si>
  <si>
    <t>2001-П23</t>
  </si>
  <si>
    <t>2001-П24</t>
  </si>
  <si>
    <t>2001-П25</t>
  </si>
  <si>
    <t>2001-П26</t>
  </si>
  <si>
    <t>2001-П27</t>
  </si>
  <si>
    <t>2001-П28</t>
  </si>
  <si>
    <t>2001-П29</t>
  </si>
  <si>
    <t>2002-П2</t>
  </si>
  <si>
    <t>2002-П3</t>
  </si>
  <si>
    <t>2002-П4</t>
  </si>
  <si>
    <t>2002-П5</t>
  </si>
  <si>
    <t>2002-П6</t>
  </si>
  <si>
    <t>2002-П7</t>
  </si>
  <si>
    <t>2002-П8</t>
  </si>
  <si>
    <t>2002-П9</t>
  </si>
  <si>
    <t>2002-П10</t>
  </si>
  <si>
    <t>2002-П11</t>
  </si>
  <si>
    <t>2002-П12</t>
  </si>
  <si>
    <t>2002-П13</t>
  </si>
  <si>
    <t>2002-П14</t>
  </si>
  <si>
    <t>2002-П15</t>
  </si>
  <si>
    <t>2002-П16</t>
  </si>
  <si>
    <t>2002-П17</t>
  </si>
  <si>
    <t>2002-П18</t>
  </si>
  <si>
    <t>2002-П19</t>
  </si>
  <si>
    <t>2002-П20</t>
  </si>
  <si>
    <t>2002-П21</t>
  </si>
  <si>
    <t>2002-П22</t>
  </si>
  <si>
    <t>2002-П23</t>
  </si>
  <si>
    <t>2002-П24</t>
  </si>
  <si>
    <t>2002-П25</t>
  </si>
  <si>
    <t>2002-П26</t>
  </si>
  <si>
    <t>2002-П27</t>
  </si>
  <si>
    <t>2002-П28</t>
  </si>
  <si>
    <t>2002-П29</t>
  </si>
  <si>
    <t>2002-П30</t>
  </si>
  <si>
    <t>2003-П2</t>
  </si>
  <si>
    <t>2003-П3</t>
  </si>
  <si>
    <t>2003-П4</t>
  </si>
  <si>
    <t>2003-П5</t>
  </si>
  <si>
    <t>2003-П6</t>
  </si>
  <si>
    <t>2003-П7</t>
  </si>
  <si>
    <t>2003-П8</t>
  </si>
  <si>
    <t>2003-П9</t>
  </si>
  <si>
    <t>2003-П10</t>
  </si>
  <si>
    <t>2003-П11</t>
  </si>
  <si>
    <t>2003-П12</t>
  </si>
  <si>
    <t>2003-П13</t>
  </si>
  <si>
    <t>2003-П14</t>
  </si>
  <si>
    <t>2003-П15</t>
  </si>
  <si>
    <t>2003-П16</t>
  </si>
  <si>
    <t>2003-П17</t>
  </si>
  <si>
    <t>2003-П18</t>
  </si>
  <si>
    <t>2003-П19</t>
  </si>
  <si>
    <t>2003-П20</t>
  </si>
  <si>
    <t>2003-П21</t>
  </si>
  <si>
    <t>2003-П22</t>
  </si>
  <si>
    <t>2003-П23</t>
  </si>
  <si>
    <t>2003-П24</t>
  </si>
  <si>
    <t>2003-П25</t>
  </si>
  <si>
    <t>2003-П26</t>
  </si>
  <si>
    <t>2003-П27</t>
  </si>
  <si>
    <t>2003-П28</t>
  </si>
  <si>
    <t>2003-П29</t>
  </si>
  <si>
    <t>2003-П30</t>
  </si>
  <si>
    <t>2001-П30</t>
  </si>
  <si>
    <t>0901-П5</t>
  </si>
  <si>
    <t>0901-П6</t>
  </si>
  <si>
    <t>0901-П7</t>
  </si>
  <si>
    <t>0901-П8</t>
  </si>
  <si>
    <t>0901-П9</t>
  </si>
  <si>
    <t>0901-П10</t>
  </si>
  <si>
    <t>0901-П11</t>
  </si>
  <si>
    <t>0901-П12</t>
  </si>
  <si>
    <t>0901-П13</t>
  </si>
  <si>
    <t>0901-П14</t>
  </si>
  <si>
    <t>0901-П15</t>
  </si>
  <si>
    <t>0901-П16</t>
  </si>
  <si>
    <t>0901-П17</t>
  </si>
  <si>
    <t>0901-П18</t>
  </si>
  <si>
    <t>0901-П19</t>
  </si>
  <si>
    <t>0901-П20</t>
  </si>
  <si>
    <t>0901-П21</t>
  </si>
  <si>
    <t>0901-П22</t>
  </si>
  <si>
    <t>0901-П23</t>
  </si>
  <si>
    <t>0901-П24</t>
  </si>
  <si>
    <t>0901-П25</t>
  </si>
  <si>
    <t>0901-П26</t>
  </si>
  <si>
    <t>0901-П27</t>
  </si>
  <si>
    <t>0901-П28</t>
  </si>
  <si>
    <t>0901-П29</t>
  </si>
  <si>
    <t>0901-П30</t>
  </si>
  <si>
    <t>1801-П1</t>
  </si>
  <si>
    <t>1801-П2</t>
  </si>
  <si>
    <t>1801-П3</t>
  </si>
  <si>
    <t>1801-П4</t>
  </si>
  <si>
    <t>1801-П5</t>
  </si>
  <si>
    <t>1801-П6</t>
  </si>
  <si>
    <t>1801-П7</t>
  </si>
  <si>
    <t>1801-П8</t>
  </si>
  <si>
    <t>1801-П9</t>
  </si>
  <si>
    <t>1801-П10</t>
  </si>
  <si>
    <t>1801-П11</t>
  </si>
  <si>
    <t>1801-П12</t>
  </si>
  <si>
    <t>1801-П13</t>
  </si>
  <si>
    <t>1801-П14</t>
  </si>
  <si>
    <t>1801-П15</t>
  </si>
  <si>
    <t>1801-П16</t>
  </si>
  <si>
    <t>1801-П17</t>
  </si>
  <si>
    <t>1801-П18</t>
  </si>
  <si>
    <t>1801-П19</t>
  </si>
  <si>
    <t>1801-П20</t>
  </si>
  <si>
    <t>1801-П21</t>
  </si>
  <si>
    <t>1801-П22</t>
  </si>
  <si>
    <t>1801-П23</t>
  </si>
  <si>
    <t>1801-П24</t>
  </si>
  <si>
    <t>1801-П25</t>
  </si>
  <si>
    <t>1801-П26</t>
  </si>
  <si>
    <t>1801-П27</t>
  </si>
  <si>
    <t>1801-П28</t>
  </si>
  <si>
    <t>1801-П29</t>
  </si>
  <si>
    <t>1801-П30</t>
  </si>
  <si>
    <t>1201-П2</t>
  </si>
  <si>
    <t>1201-П3</t>
  </si>
  <si>
    <t>1201-П4</t>
  </si>
  <si>
    <t>1201-П5</t>
  </si>
  <si>
    <t>1201-П6</t>
  </si>
  <si>
    <t>1201-П7</t>
  </si>
  <si>
    <t>1201-П8</t>
  </si>
  <si>
    <t>1201-П9</t>
  </si>
  <si>
    <t>1201-П10</t>
  </si>
  <si>
    <t>1201-П11</t>
  </si>
  <si>
    <t>1201-П12</t>
  </si>
  <si>
    <t>1201-П13</t>
  </si>
  <si>
    <t>1201-П14</t>
  </si>
  <si>
    <t>1201-П15</t>
  </si>
  <si>
    <t>1201-П16</t>
  </si>
  <si>
    <t>1201-П17</t>
  </si>
  <si>
    <t>1201-П18</t>
  </si>
  <si>
    <t>1201-П19</t>
  </si>
  <si>
    <t>1201-П20</t>
  </si>
  <si>
    <t>1201-П21</t>
  </si>
  <si>
    <t>1201-П22</t>
  </si>
  <si>
    <t>1201-П23</t>
  </si>
  <si>
    <t>1201-П24</t>
  </si>
  <si>
    <t>1201-П25</t>
  </si>
  <si>
    <t>1201-П26</t>
  </si>
  <si>
    <t>1201-П27</t>
  </si>
  <si>
    <t>1201-П28</t>
  </si>
  <si>
    <t>1201-П29</t>
  </si>
  <si>
    <t>1201-П30</t>
  </si>
  <si>
    <t>1201-П31</t>
  </si>
  <si>
    <t>1201-П32</t>
  </si>
  <si>
    <t>1201-П33</t>
  </si>
  <si>
    <t>1201-П34</t>
  </si>
  <si>
    <t>1201-П35</t>
  </si>
  <si>
    <t>1201-П36</t>
  </si>
  <si>
    <t>1201-П37</t>
  </si>
  <si>
    <t>1201-П38</t>
  </si>
  <si>
    <t>1201-П39</t>
  </si>
  <si>
    <t>1201-П40</t>
  </si>
  <si>
    <t>1201-П41</t>
  </si>
  <si>
    <t>1201-П42</t>
  </si>
  <si>
    <t>1201-П43</t>
  </si>
  <si>
    <t>1201-П44</t>
  </si>
  <si>
    <t>1201-П45</t>
  </si>
  <si>
    <t>1201-П46</t>
  </si>
  <si>
    <t>1201-П47</t>
  </si>
  <si>
    <t>1201-П48</t>
  </si>
  <si>
    <t>1201-П49</t>
  </si>
  <si>
    <t>1201-П50</t>
  </si>
  <si>
    <t>1301-П1</t>
  </si>
  <si>
    <t>1301-П2</t>
  </si>
  <si>
    <t>1301-П3</t>
  </si>
  <si>
    <t>1301-П4</t>
  </si>
  <si>
    <t>1301-П5</t>
  </si>
  <si>
    <t>1301-П6</t>
  </si>
  <si>
    <t>1301-П7</t>
  </si>
  <si>
    <t>1301-П8</t>
  </si>
  <si>
    <t>1301-П9</t>
  </si>
  <si>
    <t>1301-П10</t>
  </si>
  <si>
    <t>1301-П11</t>
  </si>
  <si>
    <t>1301-П12</t>
  </si>
  <si>
    <t>1301-П13</t>
  </si>
  <si>
    <t>1301-П14</t>
  </si>
  <si>
    <t>1301-П15</t>
  </si>
  <si>
    <t>1301-П16</t>
  </si>
  <si>
    <t>1301-П17</t>
  </si>
  <si>
    <t>1301-П18</t>
  </si>
  <si>
    <t>1301-П19</t>
  </si>
  <si>
    <t>1301-П20</t>
  </si>
  <si>
    <t>1301-П21</t>
  </si>
  <si>
    <t>1301-П22</t>
  </si>
  <si>
    <t>1301-П23</t>
  </si>
  <si>
    <t>1301-П24</t>
  </si>
  <si>
    <t>1301-П25</t>
  </si>
  <si>
    <t>1301-П26</t>
  </si>
  <si>
    <t>1301-П27</t>
  </si>
  <si>
    <t>1301-П28</t>
  </si>
  <si>
    <t>1301-П29</t>
  </si>
  <si>
    <t>1301-П30</t>
  </si>
  <si>
    <t>1301-П31</t>
  </si>
  <si>
    <t>1301-П32</t>
  </si>
  <si>
    <t>1301-П33</t>
  </si>
  <si>
    <t>1301-П34</t>
  </si>
  <si>
    <t>1301-П35</t>
  </si>
  <si>
    <t>1301-П36</t>
  </si>
  <si>
    <t>1301-П37</t>
  </si>
  <si>
    <t>1301-П38</t>
  </si>
  <si>
    <t>1301-П39</t>
  </si>
  <si>
    <t>1301-П40</t>
  </si>
  <si>
    <t>1301-П41</t>
  </si>
  <si>
    <t>1301-П42</t>
  </si>
  <si>
    <t>1301-П43</t>
  </si>
  <si>
    <t>1301-П44</t>
  </si>
  <si>
    <t>1301-П45</t>
  </si>
  <si>
    <t>1301-П46</t>
  </si>
  <si>
    <t>1301-П47</t>
  </si>
  <si>
    <t>1301-П48</t>
  </si>
  <si>
    <t>1301-П49</t>
  </si>
  <si>
    <t>1301-П50</t>
  </si>
  <si>
    <t>0602-П5</t>
  </si>
  <si>
    <t>0602-П6</t>
  </si>
  <si>
    <t>0602-П7</t>
  </si>
  <si>
    <t>0602-П8</t>
  </si>
  <si>
    <t>0602-П9</t>
  </si>
  <si>
    <t>0602-П10</t>
  </si>
  <si>
    <t>0602-П11</t>
  </si>
  <si>
    <t>0602-П12</t>
  </si>
  <si>
    <t>0602-П13</t>
  </si>
  <si>
    <t>0602-П14</t>
  </si>
  <si>
    <t>0602-П15</t>
  </si>
  <si>
    <t>0602-П16</t>
  </si>
  <si>
    <t>0602-П17</t>
  </si>
  <si>
    <t>0602-П18</t>
  </si>
  <si>
    <t>0602-П19</t>
  </si>
  <si>
    <t>0602-П20</t>
  </si>
  <si>
    <t>0602-П21</t>
  </si>
  <si>
    <t>0602-П22</t>
  </si>
  <si>
    <t>0602-П23</t>
  </si>
  <si>
    <t>0602-П24</t>
  </si>
  <si>
    <t>0602-П25</t>
  </si>
  <si>
    <t>0602-П26</t>
  </si>
  <si>
    <t>0602-П27</t>
  </si>
  <si>
    <t>0602-П28</t>
  </si>
  <si>
    <t>0602-П29</t>
  </si>
  <si>
    <t>0602-П30</t>
  </si>
  <si>
    <t>0602-П31</t>
  </si>
  <si>
    <t>0602-П32</t>
  </si>
  <si>
    <t>0602-П33</t>
  </si>
  <si>
    <t>0602-П34</t>
  </si>
  <si>
    <t>0602-П35</t>
  </si>
  <si>
    <t>0602-П36</t>
  </si>
  <si>
    <t>0602-П37</t>
  </si>
  <si>
    <t>0602-П38</t>
  </si>
  <si>
    <t>0602-П39</t>
  </si>
  <si>
    <t>0602-П40</t>
  </si>
  <si>
    <t>0602-П41</t>
  </si>
  <si>
    <t>0602-П42</t>
  </si>
  <si>
    <t>0602-П43</t>
  </si>
  <si>
    <t>0602-П44</t>
  </si>
  <si>
    <t>0602-П45</t>
  </si>
  <si>
    <t>0602-П46</t>
  </si>
  <si>
    <t>0602-П47</t>
  </si>
  <si>
    <t>0602-П48</t>
  </si>
  <si>
    <t>0602-П49</t>
  </si>
  <si>
    <t>0602-П50</t>
  </si>
  <si>
    <t>0602-П51</t>
  </si>
  <si>
    <t>0602-П52</t>
  </si>
  <si>
    <t>0602-П53</t>
  </si>
  <si>
    <t>0602-П54</t>
  </si>
  <si>
    <t>0602-П55</t>
  </si>
  <si>
    <t>0602-П56</t>
  </si>
  <si>
    <t>0602-П57</t>
  </si>
  <si>
    <t>0602-П58</t>
  </si>
  <si>
    <t>0602-П59</t>
  </si>
  <si>
    <t>0602-П60</t>
  </si>
  <si>
    <t>0602-П61</t>
  </si>
  <si>
    <t>0602-П62</t>
  </si>
  <si>
    <t>0602-П63</t>
  </si>
  <si>
    <t>0602-П64</t>
  </si>
  <si>
    <t>0602-П65</t>
  </si>
  <si>
    <t>0602-П66</t>
  </si>
  <si>
    <t>0602-П67</t>
  </si>
  <si>
    <t>0602-П68</t>
  </si>
  <si>
    <t>0602-П69</t>
  </si>
  <si>
    <t>0602-П70</t>
  </si>
  <si>
    <t>Извори финансирања за програмску активност 0701-0002:</t>
  </si>
  <si>
    <t>Свега за програмску активност 0701-0002:</t>
  </si>
  <si>
    <t>Неутрошена средства из претходних година</t>
  </si>
  <si>
    <t>(91+92+3) - (61+6211)</t>
  </si>
  <si>
    <t>B.</t>
  </si>
  <si>
    <t>Добровољни трансфери од физичких и правних лица</t>
  </si>
  <si>
    <t>Трансфери од других нивоа власти</t>
  </si>
  <si>
    <t>Разлика у односу на расходе и издатке</t>
  </si>
  <si>
    <t>Издаци за набавку финансијске имовине (осим за набавку домаћих хартија од вредности 6211)</t>
  </si>
  <si>
    <t>(7+8) - (4+5) - 62</t>
  </si>
  <si>
    <t>6211</t>
  </si>
  <si>
    <r>
      <t>Примања од продаје финансијске имовине (конта 92</t>
    </r>
    <r>
      <rPr>
        <sz val="12"/>
        <rFont val="Times New Roman"/>
        <family val="1"/>
      </rPr>
      <t>11</t>
    </r>
    <r>
      <rPr>
        <sz val="12"/>
        <rFont val="Times New Roman"/>
        <family val="1"/>
        <charset val="238"/>
      </rPr>
      <t>, 9221, 9219, 9227, 9228)</t>
    </r>
  </si>
  <si>
    <t>Издаци за набавку финансијске имовине (за набавку домаћих хартија од вредности 6211)</t>
  </si>
  <si>
    <t>Извршено Средстава из буџета</t>
  </si>
  <si>
    <t>Проценат извршења</t>
  </si>
  <si>
    <t>Извршено из осталих извора</t>
  </si>
  <si>
    <t>Извршено укупних јавних средстава</t>
  </si>
  <si>
    <t>Преостало за извршење</t>
  </si>
  <si>
    <t>Преостало укупних јавних средстава</t>
  </si>
  <si>
    <t>Остале дотације и трансфери</t>
  </si>
  <si>
    <t>Прослава општинске славе Петровдан</t>
  </si>
  <si>
    <t>Општинска изборна комисија</t>
  </si>
  <si>
    <t>Извори финансирања за Главу 2.01:</t>
  </si>
  <si>
    <t>Извори финансирања за Главу 1.01:</t>
  </si>
  <si>
    <t>Свега за програмску активност 0602-0010:</t>
  </si>
  <si>
    <t>Извори финансирања за програмску активност 0602-0010:</t>
  </si>
  <si>
    <t>Свега за Главу 1.01:</t>
  </si>
  <si>
    <t>ОПШТИНСКА УПРАВА</t>
  </si>
  <si>
    <t>3.01.</t>
  </si>
  <si>
    <t>ПРОГРАМ 2: КОМУНАЛНА ДЕЛАТНОСТ</t>
  </si>
  <si>
    <t>Свега за Програмску активност 1101-0001:</t>
  </si>
  <si>
    <t>Извори финансирања за Програмску активност 1101-0001:</t>
  </si>
  <si>
    <t>Извори финансирања за функцију 420:</t>
  </si>
  <si>
    <t>Функција 420:</t>
  </si>
  <si>
    <t>Субвенције јавним нефинансијским предузећима и организацијама</t>
  </si>
  <si>
    <t>Извори финансирања за програмску активност 0101-0002:</t>
  </si>
  <si>
    <t>Свега за програмску активност 0101-0002:</t>
  </si>
  <si>
    <t>Извори финансирања за Програм 5:</t>
  </si>
  <si>
    <t>Свега за Програм 5:</t>
  </si>
  <si>
    <t>ПРЕДШКОЛСКА УСТАНОВА  "СУНЦОКРЕТИ" ВЛАДИМИРЦИ</t>
  </si>
  <si>
    <t>Извори финансирања за Програм 8:</t>
  </si>
  <si>
    <t>Свега за Програм 8:</t>
  </si>
  <si>
    <t>Трансфери осталим нивоима власти</t>
  </si>
  <si>
    <t>Извори финансирања за Програмску активност 1801-0001:</t>
  </si>
  <si>
    <t>Свега за Програмску активност 1801-0001:</t>
  </si>
  <si>
    <t>Извори финансирања за Програм 12:</t>
  </si>
  <si>
    <t>Свега за Програм 12:</t>
  </si>
  <si>
    <t>Извори финансирања за функцију 560:</t>
  </si>
  <si>
    <t>Функција 560:</t>
  </si>
  <si>
    <t>Извори финансирања за Програмску активност 0401-0001:</t>
  </si>
  <si>
    <t>Свега за Програмску активност 0401-0001:</t>
  </si>
  <si>
    <t>ПРОГРАМ 6: ЗАШТИТА ЖИВОТНЕ СРЕДИНЕ</t>
  </si>
  <si>
    <t>Извори финансирања за Програм 6:</t>
  </si>
  <si>
    <t>Свега за Програм 6:</t>
  </si>
  <si>
    <t>МЕСНЕ ЗАЈЕДНИЦЕ ОПШТИНЕ ВЛАДИМИРЦИ</t>
  </si>
  <si>
    <t>Извори финансирања за функцију 160:</t>
  </si>
  <si>
    <t>Функција 160:</t>
  </si>
  <si>
    <t>Извори финансирања за Програмску активност 0602-0002:</t>
  </si>
  <si>
    <t>Свега за Програмску активност 0602-0002:</t>
  </si>
  <si>
    <t>ПРОГРАМ 3: ЛОКАЛНИ ЕКОНОМСКИ РАЗВОЈ</t>
  </si>
  <si>
    <t>Извори финансирања за Програм 3:</t>
  </si>
  <si>
    <t>Свега за Програм 3:</t>
  </si>
  <si>
    <t>Извршено средстава из буџета</t>
  </si>
  <si>
    <t>Извршено средстава из осталих извора</t>
  </si>
  <si>
    <t>Извршено средстава из сопствених и других прихода</t>
  </si>
  <si>
    <t>Извршено укупних средстава</t>
  </si>
  <si>
    <t>Проценат изврења</t>
  </si>
  <si>
    <t>ПОРЕЗ НА ФОНД ЗАРАДА</t>
  </si>
  <si>
    <t>Порез на фонд зарада осталих запослених</t>
  </si>
  <si>
    <t>Самодоприноси према зарадама запослених</t>
  </si>
  <si>
    <t>Самодоприноси из прихода пољопривреде и шумарства</t>
  </si>
  <si>
    <t>Порез на остале приходе</t>
  </si>
  <si>
    <t>Порез на приходе спортиста и спортских стручњака</t>
  </si>
  <si>
    <t>Порез на имовину обвезника који не воде пословне књиге</t>
  </si>
  <si>
    <t>Порез на имовину обвезника који воде пословне књиге</t>
  </si>
  <si>
    <t>Накнада за загађивање животне средине</t>
  </si>
  <si>
    <t>716112</t>
  </si>
  <si>
    <t>Средства из буџета                    (Извор 01)</t>
  </si>
  <si>
    <t>Средства из сопствених извора                    (Извор 04)</t>
  </si>
  <si>
    <t>Проценат остварења средстава из буџета (Извор 01)</t>
  </si>
  <si>
    <t>Остварено средстава из сопствених извора                   (Извор 04)</t>
  </si>
  <si>
    <t>Проценат остварења средстава из сопствених извора (Извор 04)</t>
  </si>
  <si>
    <t>Трансфери од других нивоа власти                (Извор 07)</t>
  </si>
  <si>
    <t>Остварено средстава трансфера од других нивоа власти          (Извор 07)</t>
  </si>
  <si>
    <t>ОСТВАРЕНО УКУПНИХ ЈАВНИХ СРЕДСТАВА</t>
  </si>
  <si>
    <t>ПРОЦЕНАТ ОСТВАРЕЊА</t>
  </si>
  <si>
    <t>Примања од домаћих задуживања   (Извор 10)</t>
  </si>
  <si>
    <t>Остварено примања од домаћих задуживања (Извор 10)</t>
  </si>
  <si>
    <t>Проценат остварења примања од домаћих задуживања (Извор 10)</t>
  </si>
  <si>
    <t>Комунална такса за истицање и исписивање фирме ван пословног простора на објектима и просторијама који припадају јединици локалне самоуправе</t>
  </si>
  <si>
    <t>Ненаменски трансфери од Републике у корист нивоа општина</t>
  </si>
  <si>
    <t>Други текући трансфери  од Републике у корист нивоа општина</t>
  </si>
  <si>
    <t>Текући наменски трансфери, у ужем смислу, од Републике у корист нивоа општина</t>
  </si>
  <si>
    <t>741526</t>
  </si>
  <si>
    <t>741522</t>
  </si>
  <si>
    <t>741151</t>
  </si>
  <si>
    <t>Средства остварена од давања у закуп пољопривредног земљишта, односно пољопривредног објекта у државној својини</t>
  </si>
  <si>
    <t>Накнада за коришћење шума и шумског земљишта</t>
  </si>
  <si>
    <t>742155</t>
  </si>
  <si>
    <t>Приходи од давања у закуп, односно на коришћење непокретности у општинској својини које користе општине и индиректни корисници њиховог буџета</t>
  </si>
  <si>
    <t>Приходи које својом делатношћу остваре органи и организације општине</t>
  </si>
  <si>
    <t>743353</t>
  </si>
  <si>
    <t>Приходи од новчаних казни за прекршаје по прекршајном налогу и казни изречених у управном поступку у корист нивоа општина</t>
  </si>
  <si>
    <t>745151</t>
  </si>
  <si>
    <t>Остали приходи у корист нивоа општина</t>
  </si>
  <si>
    <t>911000</t>
  </si>
  <si>
    <t>911451</t>
  </si>
  <si>
    <t>Примања од задуживања од пословних банака у земљи у корист нивоа општина</t>
  </si>
  <si>
    <t>Самодопринос из прихода лица која се баве самосталном делатношћу</t>
  </si>
  <si>
    <t>Проценат остварења средстава из Трансфера од других нивоа власти          (Извор 07)</t>
  </si>
  <si>
    <t>Годишња накнада за моторна возила</t>
  </si>
  <si>
    <t>741511</t>
  </si>
  <si>
    <t>Накнада за коришћење минералних сировина и геотермалних извора</t>
  </si>
  <si>
    <t>Општинске административне таксе</t>
  </si>
  <si>
    <t>Такса за озакоњење објеката у корист нивоа општина</t>
  </si>
  <si>
    <t>743924</t>
  </si>
  <si>
    <t>Приходи од увећања целокупног пореског дуга који настаје као последица принудне наплате</t>
  </si>
  <si>
    <t>Остварено средстава из буџета           (Извор 01)</t>
  </si>
  <si>
    <t>742126</t>
  </si>
  <si>
    <t>Накнада по основу конверзије права коришћења у право својине</t>
  </si>
  <si>
    <t>О Д Л У К У</t>
  </si>
  <si>
    <t>Члан 1.</t>
  </si>
  <si>
    <t>I OПШТИ ДЕО</t>
  </si>
  <si>
    <t>Члан 2.</t>
  </si>
  <si>
    <t xml:space="preserve">     </t>
  </si>
  <si>
    <t>Члан 3.</t>
  </si>
  <si>
    <t>Назив капиталног пројекта</t>
  </si>
  <si>
    <t>Година почетка финансирања пројекта</t>
  </si>
  <si>
    <t>Година завршетка финансирања пројекта</t>
  </si>
  <si>
    <t>Укупна вредност пројекта</t>
  </si>
  <si>
    <t>Члан 4.</t>
  </si>
  <si>
    <t>Члан 5.</t>
  </si>
  <si>
    <t>ПЛАН РАСХОДА ПОСЕБАН ДЕО</t>
  </si>
  <si>
    <t>Члан 6.</t>
  </si>
  <si>
    <t xml:space="preserve">       ОПШТИ ДЕО  -   ФУНКЦИОНАЛНА КЛАСИФИКАЦИЈА РАСХОДА</t>
  </si>
  <si>
    <t>Члан 7.</t>
  </si>
  <si>
    <t>Члан 8.</t>
  </si>
  <si>
    <t>Ова одлука ступа на снагу осмог дана од дана објављивања у ,,Службеном листу града Шапца</t>
  </si>
  <si>
    <t>СКУПШТИНА ОПШТИНЕ ВЛАДИМИРЦИ</t>
  </si>
  <si>
    <t>Број _________ од _____________</t>
  </si>
  <si>
    <t>ПРЕДСЕДНИК СКУПШТИНЕ</t>
  </si>
  <si>
    <t xml:space="preserve">Драган Симеуновић </t>
  </si>
  <si>
    <t xml:space="preserve">и општина Богатић, Владимирци и Коцељева" </t>
  </si>
  <si>
    <t>Члан 9.</t>
  </si>
  <si>
    <t>Остале одредбе Одлуке о буџету општине Владимирцибр. 400-66/15-I од 21.12.2015. године</t>
  </si>
  <si>
    <t>остају непромењене</t>
  </si>
  <si>
    <t>2101</t>
  </si>
  <si>
    <t>Програм 16.  Политички систем локалне самоуправе</t>
  </si>
  <si>
    <t>2101-0001</t>
  </si>
  <si>
    <t>Функционисање скупштине</t>
  </si>
  <si>
    <t>2101-0002</t>
  </si>
  <si>
    <t>Функционисање извршних органа</t>
  </si>
  <si>
    <t>Извори финансирања за програмску активност 2101-0001:</t>
  </si>
  <si>
    <t>Свега за програмску активност 2101-0001:</t>
  </si>
  <si>
    <t>2101-П2</t>
  </si>
  <si>
    <t>2101-П3</t>
  </si>
  <si>
    <t>Извори финансирања за Програм 16:</t>
  </si>
  <si>
    <t>Свега за Програм 16:</t>
  </si>
  <si>
    <t>Извори финансирања за програмску активност 2101-0002:</t>
  </si>
  <si>
    <t>Свега за програмску активност 2101-0002:</t>
  </si>
  <si>
    <t>1102</t>
  </si>
  <si>
    <t>1102-0001</t>
  </si>
  <si>
    <t>Управљање/одржавање јавним осветљењем</t>
  </si>
  <si>
    <t>1102-0002</t>
  </si>
  <si>
    <t>Одржавање јавних зелених површина</t>
  </si>
  <si>
    <t>1102-0003</t>
  </si>
  <si>
    <t>Одржавање чистоће на површинама јавне намене</t>
  </si>
  <si>
    <t>1102-0004</t>
  </si>
  <si>
    <t>Зоохигијена</t>
  </si>
  <si>
    <t>1102-0005</t>
  </si>
  <si>
    <t>1102-0006</t>
  </si>
  <si>
    <t>1102-0007</t>
  </si>
  <si>
    <t>Производња и дистрибуција топлотне енергије</t>
  </si>
  <si>
    <t>1102-0008</t>
  </si>
  <si>
    <t>1102-0009</t>
  </si>
  <si>
    <t xml:space="preserve">1102-0001  </t>
  </si>
  <si>
    <t>Извори финансирања за функцију 640:</t>
  </si>
  <si>
    <t>Функција 640:</t>
  </si>
  <si>
    <t>Извори финансирања за програмску активност 1102-0001:</t>
  </si>
  <si>
    <t>Свега за програмску активност 1102-0001:</t>
  </si>
  <si>
    <t xml:space="preserve">1102-0002  </t>
  </si>
  <si>
    <t>Кошење Зарић</t>
  </si>
  <si>
    <t>Јавна расвета тек поправке и струја</t>
  </si>
  <si>
    <t>Извори финансирања за програмску активност 1102-0002:</t>
  </si>
  <si>
    <t>Свега за програмску активност 1102-0002:</t>
  </si>
  <si>
    <t xml:space="preserve">1102-0003  </t>
  </si>
  <si>
    <t>Oдржавање чистоће на површинама јавне намене</t>
  </si>
  <si>
    <t>Извори финансирања за програмску активност 1102-0003:</t>
  </si>
  <si>
    <t>Свега за програмску активност 1102-0003:</t>
  </si>
  <si>
    <t xml:space="preserve">1102-0004 </t>
  </si>
  <si>
    <t>Извори финансирања за програмску активност 1102-0004:</t>
  </si>
  <si>
    <t>Свега за програмску активност 1102-0004:</t>
  </si>
  <si>
    <t>Извори финансирања за програмску активност 1102-0008:</t>
  </si>
  <si>
    <t>Свега за програмску активност 1102-0008:</t>
  </si>
  <si>
    <t>Приход од задуживања</t>
  </si>
  <si>
    <t>1102-П1</t>
  </si>
  <si>
    <t>Извори финансирања за функцију 630:</t>
  </si>
  <si>
    <t>Извори финансирања за пројекат 1102-П1:</t>
  </si>
  <si>
    <t>Свега за пројекат 1102-П1:</t>
  </si>
  <si>
    <t>Функција 630:</t>
  </si>
  <si>
    <t>Мере подршке руралном развоју</t>
  </si>
  <si>
    <t>ПРОГРАМ 16: ПОЛИТИЧКИ СИСТЕМ ЛОКАЛНЕ САМОУПРАВЕ</t>
  </si>
  <si>
    <t>Функционисање Скупштине</t>
  </si>
  <si>
    <t>ПРОГРАМ 16 - ПОЛИТИЧКИ СИСТЕМ ЛОКАЛНЕ САМОУПРАВЕ</t>
  </si>
  <si>
    <t>Aзил за керове</t>
  </si>
  <si>
    <t>1102-П2</t>
  </si>
  <si>
    <t>Изградња бунара ,,Суво Село"</t>
  </si>
  <si>
    <t>Извори финансирања за пројекат 1102-П2:</t>
  </si>
  <si>
    <t>Свега за пројекат 1102-П2:</t>
  </si>
  <si>
    <t>Стални тошкови</t>
  </si>
  <si>
    <t>0401-0005</t>
  </si>
  <si>
    <t>Управљање заштитом животне средине</t>
  </si>
  <si>
    <t>Извори финансирања за функцију 510:</t>
  </si>
  <si>
    <t>Функција 510:</t>
  </si>
  <si>
    <t>Извори финансирања за Програмску активност 0401-0005:</t>
  </si>
  <si>
    <t>Свега за Програмску активност 0401-0005:</t>
  </si>
  <si>
    <t>Подршка деци и породицама са децом</t>
  </si>
  <si>
    <t>Функција 040:</t>
  </si>
  <si>
    <t>1801-0002</t>
  </si>
  <si>
    <t>Мртвозорство</t>
  </si>
  <si>
    <t>Функција 760:</t>
  </si>
  <si>
    <t>Извори финансирања за функцију 760:</t>
  </si>
  <si>
    <t>1201-0004</t>
  </si>
  <si>
    <t>Остваривање и унапређивање јавног интереса у области јавног инфоримисања</t>
  </si>
  <si>
    <t>Извори финансирања за функцију 830:</t>
  </si>
  <si>
    <t>Извори финансирања за програмску активност 1201-0004:</t>
  </si>
  <si>
    <t>Свега за програмску активност 1201-0004:</t>
  </si>
  <si>
    <t>Функција 830:</t>
  </si>
  <si>
    <t>ПРОГРАМ 14 - РАЗВОЈ СПОРТА И ОМЛАДИНЕ</t>
  </si>
  <si>
    <t>Извори финансирања за функцију 810:</t>
  </si>
  <si>
    <t>Функција 810:</t>
  </si>
  <si>
    <t>Свега за програмску активност 1301-0001:</t>
  </si>
  <si>
    <t>0501</t>
  </si>
  <si>
    <t>Програм 17.  Енергетска ефикасност</t>
  </si>
  <si>
    <t>Унапређење и побољшање енергетске ефикасности и употреба обновљивих извора енергије</t>
  </si>
  <si>
    <t>Извори финансирања за Програм 14:</t>
  </si>
  <si>
    <t>Свега за Програм 14:</t>
  </si>
  <si>
    <t>Извори финансирања за функцију 170:</t>
  </si>
  <si>
    <t>Функција 170:</t>
  </si>
  <si>
    <t>Текућа буџетска резерва</t>
  </si>
  <si>
    <t>Стална буџетска резерва</t>
  </si>
  <si>
    <t>Свега за програмску активност 0602-0009:</t>
  </si>
  <si>
    <t>Извори финансирања за програмску активност 0602-0009:</t>
  </si>
  <si>
    <t>Свега за пројекат 0602-П1:</t>
  </si>
  <si>
    <t>Прилив од задуживања</t>
  </si>
  <si>
    <t>Пратећи тошкови задуживања</t>
  </si>
  <si>
    <t>Прање улица Зарић</t>
  </si>
  <si>
    <t>742156</t>
  </si>
  <si>
    <t>Приходи остварени по основу пружања услуга боравка деце у предшколским установама у корист нивоа општина</t>
  </si>
  <si>
    <t>ПРОГРАМ 7: ОРГАНИЗАЦИЈА САОБРАЋАЈА И САОБРАЋАЈНА ИНФРАСТРУКТУРА</t>
  </si>
  <si>
    <t>Програм 7: Организација саобраћаја и саобраћајна инфраструктура</t>
  </si>
  <si>
    <t>Трансакције јавног дуга</t>
  </si>
  <si>
    <t>Нераспоређени вишак из ранијих године</t>
  </si>
  <si>
    <t>Нераспоређени вишак прихода из претходних година           (Извор 13)</t>
  </si>
  <si>
    <t>2101-П4</t>
  </si>
  <si>
    <t>Oбележавање значајних датума</t>
  </si>
  <si>
    <t>Извори финансирања за пројекат 2101-П4:</t>
  </si>
  <si>
    <t>Свега за пројекат 2101-П4:</t>
  </si>
  <si>
    <t>Извори финансирања за програмску активност 0101-0001:</t>
  </si>
  <si>
    <t>Свега за програмску активност 0101-0001:</t>
  </si>
  <si>
    <t>0101-0001</t>
  </si>
  <si>
    <t>Подршка за спровођење пољопривредне политике у локалној заједници</t>
  </si>
  <si>
    <t>буџет), њено извршење, обим задуживања за потребе финансирања дефицита и програма, управљања јавним дугом, коришћење</t>
  </si>
  <si>
    <t>донација, коришћење прихода од продаје добара и услуга буџетских корисника, права и обавезе корисника буџетских средстава.</t>
  </si>
  <si>
    <t xml:space="preserve">     Приходи и примања који представљају буџетска средства утврђени су у следећим износима у рачуну прихода и примања:</t>
  </si>
  <si>
    <t>у току године покаже да апропријације нису биле довољне.</t>
  </si>
  <si>
    <t xml:space="preserve">     Средства из става 1. овог члана користе се у складу са чланом 70. Закона о буџетском систему.</t>
  </si>
  <si>
    <t>II ПОСЕБАН ДЕО</t>
  </si>
  <si>
    <t>311712</t>
  </si>
  <si>
    <t>772000</t>
  </si>
  <si>
    <t>772114</t>
  </si>
  <si>
    <t>Меморандумске ставке за рефундацију расхода буџета општине из претходне године</t>
  </si>
  <si>
    <t>МЕМОРАНДУМСКЕ СТАВКЕ ЗА РЕФУНДАЦИЈУ РАСХОДА ИЗ ПРЕТХОДНЕ ГОДИНЕ</t>
  </si>
  <si>
    <t>Утрошен нераспоређени вишак прихода из пртходних година               (Извор 13)</t>
  </si>
  <si>
    <t>Проценат утрошеног нераспоређеног вишка прихода из пртходних година               (Извор 13)</t>
  </si>
  <si>
    <t>Нераспоређени вишак из ранијих година</t>
  </si>
  <si>
    <t>Извршење</t>
  </si>
  <si>
    <t>Приходи индирекних корисника буџета локалне самоуправе који се остварују додатним активностима</t>
  </si>
  <si>
    <t>780000</t>
  </si>
  <si>
    <t>781112</t>
  </si>
  <si>
    <t>781000</t>
  </si>
  <si>
    <t>TРАНСФЕРИ ИЗМЕЂУ БУЏЕТСКИХ КОРИСНИКА НА ИСТОМ НИВОУ</t>
  </si>
  <si>
    <t>Трансфери од директним ка индиректним корисницима на истом нивоу</t>
  </si>
  <si>
    <t>Родитељски динар за ваннаставне активности           (Извор 16)</t>
  </si>
  <si>
    <t>Родитељски динар за ваннаставне активности               (Извор 16)</t>
  </si>
  <si>
    <t>745111</t>
  </si>
  <si>
    <t>Средства по основу разлике за уплату нето прихода запосленог код исплатиоца у јавном сектору</t>
  </si>
  <si>
    <t>Примања - Родитељски динар за ваннаставне активности               (Извор 16)</t>
  </si>
  <si>
    <t>НАРЕДБОДАВАЦ</t>
  </si>
  <si>
    <t>ОБРАЗАЦ ПОПУНИО</t>
  </si>
  <si>
    <t>0901-0009</t>
  </si>
  <si>
    <t>Подршка старијим лицима и/или особама са инвалидитетом</t>
  </si>
  <si>
    <t>Извори финансирања за функцију 020:</t>
  </si>
  <si>
    <t>Функција 020:</t>
  </si>
  <si>
    <t>321311</t>
  </si>
  <si>
    <t>300000</t>
  </si>
  <si>
    <t>ПРЕНЕТА НЕУТРОШЕНА СРЕДСТВА - ОСТВАРЕЊЕ У ПЕРИОДУ 01.01.-30.09.2017. ГОДИНЕ ИЗВОР 13</t>
  </si>
  <si>
    <t>ИЗВРШЕЊЕ У ПЕРИОДУ 01.01-30.09.2017. ГОДИНЕ</t>
  </si>
  <si>
    <t>ИЗВРШЕЊЕ У ПЕРИОДУ 01.01.-30.09.2017. ГОДИНЕ</t>
  </si>
  <si>
    <t>ОСТВАРЕЊЕ ПРИХОДА У ПЕРИОДУ 01.01.-30.09.2017. ГОДИНЕ ИЗВОР 01</t>
  </si>
  <si>
    <t>ОСТВАРЕЊЕ ПРИХОДА У ПЕРИОДУ 01.01.-30.09.2017. ГОДИНЕ ИЗВОР 04</t>
  </si>
  <si>
    <t>ОСТВАРЕЊЕ ПРИХОДА У ПЕРИОДУ 01.01.-30.09.2017. ГОДИНЕ ИЗВОР 07</t>
  </si>
  <si>
    <t>ОСТВАРЕЊЕ ПРИХОДА У ПЕРИОДУ 01.01.-30.09.2017. ГОДИНЕ ИЗВОР 10</t>
  </si>
  <si>
    <t>ОСТВАРЕЊЕ ПРИХОДА У ПЕРИОДУ 01.01.-30.09.2017. ГОДИНЕ ИЗВОР 16</t>
  </si>
  <si>
    <t>OСТВАРЕЊЕ ПРИХОДА И ПРЕНЕТИХ НЕУТРОШЕНИХ СРЕДСТАВА У ПЕРИОДУ  01.01.-30.09.2017. ГОДИНЕ</t>
  </si>
  <si>
    <t>ОПШТИ ДЕО  -    ИЗДАЦИ ПО ОСНОВНИМ НАМЕНАМА</t>
  </si>
  <si>
    <t>ОПШТИ ДЕО - ПРОГРАМСКА КЛАСИФИКАЦИЈА РАСХОДА</t>
  </si>
  <si>
    <t>OРГАНИЗАЦИОНА КЛАСИФИКАЦИЈА - ИЗВРШЕЊЕ У ПЕРИОДУ 01.01.-30.09.2017. ГОДИНЕ</t>
  </si>
  <si>
    <t>Функција 070:</t>
  </si>
  <si>
    <t>Извори финансирања за функцију 070:</t>
  </si>
  <si>
    <t>РЕБАЛАНС</t>
  </si>
  <si>
    <t>Донације од међународних организација (Извор 06)</t>
  </si>
  <si>
    <t>Остварено донације од међународних организација (Извор 06)</t>
  </si>
  <si>
    <t>Проценат извршења донација од међународних организација (Извор 06)</t>
  </si>
  <si>
    <t>732151</t>
  </si>
  <si>
    <t>Текуће донације од међународних организација у корист нивоа општина</t>
  </si>
  <si>
    <t>и гласи:</t>
  </si>
  <si>
    <t>по програмима и корисницима на следећи начин:</t>
  </si>
  <si>
    <t>остају на снази</t>
  </si>
  <si>
    <t xml:space="preserve">     Ова Одлука ступа на снагу 8 дана од дана објављивања у Службеном листу града Шапца и општина Богатић</t>
  </si>
  <si>
    <t>Владимирци и Коцељева</t>
  </si>
  <si>
    <t>ПРЕДСЕДНИК</t>
  </si>
  <si>
    <t>СКУПШТИНЕ ОПШТИНЕ</t>
  </si>
  <si>
    <t>_________________________</t>
  </si>
  <si>
    <t>Капитални наменски трансфери, у ужем смислу, од Републике у корист нивоа општина</t>
  </si>
  <si>
    <t>Извори финансирања за функцију 540:</t>
  </si>
  <si>
    <t>Функција 540:</t>
  </si>
  <si>
    <t>Сервисирање јавног дуга</t>
  </si>
  <si>
    <t>Мере активне политике запошљавања</t>
  </si>
  <si>
    <t>Извори финансирања за Програмску активност 1501-0002:</t>
  </si>
  <si>
    <t>Свега за Програмску активност 1501-0002:</t>
  </si>
  <si>
    <t>Просторно и урбанистичко планирање</t>
  </si>
  <si>
    <t>Уређење трга у Владимирцима</t>
  </si>
  <si>
    <t>Извори финансирања за Пројекат 1101-П1:</t>
  </si>
  <si>
    <t>Свега за Пројекат 1101-П1:</t>
  </si>
  <si>
    <t>Извори финансирања за функцију 133:</t>
  </si>
  <si>
    <t>Функција 133:</t>
  </si>
  <si>
    <t>Управљање и одржавање саобраћајне инфраструктуре</t>
  </si>
  <si>
    <t>Извори финансирања за функцију 451:</t>
  </si>
  <si>
    <t>Функција 451:</t>
  </si>
  <si>
    <t>Једнократне помоћи и други облици помоћи</t>
  </si>
  <si>
    <t>Подршка реализацији програма Црвеног крста</t>
  </si>
  <si>
    <t>Дневне услуге у заједници</t>
  </si>
  <si>
    <t>Извори финансирања за функцију 060:</t>
  </si>
  <si>
    <t>Функција 060:</t>
  </si>
  <si>
    <t>Извори финансирања за Програмску активност 0901-0002:</t>
  </si>
  <si>
    <t>Свега за Програмску активност 0901-0002:</t>
  </si>
  <si>
    <t>Породични и домски смештај, прихватилишта и друге врсте смештаја</t>
  </si>
  <si>
    <t>Подршка рађању и родитељству</t>
  </si>
  <si>
    <t>Извори финансирања за функцију 040:</t>
  </si>
  <si>
    <t>Извори финансирања за Програмску активност 1801-0002:</t>
  </si>
  <si>
    <t>Свега за Програмску активност 1801-0002:</t>
  </si>
  <si>
    <t>Набавка санитетског возила за потребе Дома Здравља Владимирци</t>
  </si>
  <si>
    <t>Опрема</t>
  </si>
  <si>
    <t>Извори финансирања за функцију 710:</t>
  </si>
  <si>
    <t>Функција 710:</t>
  </si>
  <si>
    <t>Извори финансирања за Пројекат 1801-П1:</t>
  </si>
  <si>
    <t>Свега за Пројекат 1801-П1:</t>
  </si>
  <si>
    <t>Изградња индустријске зоне</t>
  </si>
  <si>
    <t>Свега за Пројекат 1501-П1:</t>
  </si>
  <si>
    <t>Извори финансирања за Пројекат 1501-П1:</t>
  </si>
  <si>
    <t xml:space="preserve">1102-0008  </t>
  </si>
  <si>
    <t>Управљање и снабдевање водом за пиће</t>
  </si>
  <si>
    <t>Извори финансирања за функцију 412:</t>
  </si>
  <si>
    <t>Функција 412:</t>
  </si>
  <si>
    <t>Извори финансирања за функцију 411:</t>
  </si>
  <si>
    <t>Функција 411:</t>
  </si>
  <si>
    <t>Субвенције Извор</t>
  </si>
  <si>
    <t>Извори финансирања за функцију 360:</t>
  </si>
  <si>
    <t>Функција 360:</t>
  </si>
  <si>
    <t>ПРОГРАМ 13 - РАЗВОЈ КУЛТУРЕ И ИНФОРМИСАЊА</t>
  </si>
  <si>
    <t>Програм 13.  Развој културе и информисања</t>
  </si>
  <si>
    <t>Унапређење система очувања и представљања културно-историјског наслеђа</t>
  </si>
  <si>
    <t>1201-0003</t>
  </si>
  <si>
    <t>Извори финансирања за функцију 860:</t>
  </si>
  <si>
    <t>Функција 860:</t>
  </si>
  <si>
    <t>Извори финансирања за програмску активност 1201-0003:</t>
  </si>
  <si>
    <t>Свега за програмску активност 1201-0003:</t>
  </si>
  <si>
    <t>125</t>
  </si>
  <si>
    <t>Извори финансирања за програмску активност 1301-0002:</t>
  </si>
  <si>
    <t>Свега за програмску активност 1301-0002:</t>
  </si>
  <si>
    <t>Подршка предшколском и школском спорту</t>
  </si>
  <si>
    <t>ПРОГРАМ 1: СТАНОВАЊЕ УРБАНИЗАМ И ПРОСТОРНО ПЛАНИРАЊЕ</t>
  </si>
  <si>
    <t>1101-0005</t>
  </si>
  <si>
    <t>Oстваривање јавног интереса у одржавању зграда</t>
  </si>
  <si>
    <t>Извори финансирања за Програмску активност 1101-0005:</t>
  </si>
  <si>
    <t>Свега за Програмску активност 1101-0005:</t>
  </si>
  <si>
    <t>Геотермална бушотина</t>
  </si>
  <si>
    <t>30</t>
  </si>
  <si>
    <t>31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</si>
  <si>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</si>
  <si>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</si>
  <si>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</si>
  <si>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</si>
  <si>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</si>
  <si>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</si>
  <si>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</si>
  <si>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</si>
  <si>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</si>
  <si>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</si>
  <si>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</si>
  <si>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</si>
  <si>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</si>
  <si>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</si>
  <si>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</si>
  <si>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</si>
  <si>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</si>
  <si>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</si>
  <si>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53</t>
  </si>
  <si>
    <t>54</t>
  </si>
  <si>
    <t>55</t>
  </si>
  <si>
    <t>56</t>
  </si>
  <si>
    <t>57</t>
  </si>
  <si>
    <t>58</t>
  </si>
  <si>
    <t>59</t>
  </si>
  <si>
    <t>60</t>
  </si>
  <si>
    <t>Програм 1.  Становање, урбанизам и просторно планирање</t>
  </si>
  <si>
    <t>67</t>
  </si>
  <si>
    <t>72</t>
  </si>
  <si>
    <t>ПРОГРАМ 5 - ПОЉОПРИВРЕДА И РУРАЛНИ РАЗВОЈ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</si>
  <si>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</si>
  <si>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</si>
  <si>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</si>
  <si>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</si>
  <si>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</si>
  <si>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</si>
  <si>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</si>
  <si>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</si>
  <si>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</si>
  <si>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Извори финансирања за функцију 722:</t>
  </si>
  <si>
    <t>Функција 722:</t>
  </si>
  <si>
    <t>93</t>
  </si>
  <si>
    <t>94</t>
  </si>
  <si>
    <t>95</t>
  </si>
  <si>
    <t>96</t>
  </si>
  <si>
    <t>97</t>
  </si>
  <si>
    <t>98</t>
  </si>
  <si>
    <t>99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</si>
  <si>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</si>
  <si>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</si>
  <si>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</si>
  <si>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</si>
  <si>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</si>
  <si>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</si>
  <si>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</si>
  <si>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</si>
  <si>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</si>
  <si>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114</t>
  </si>
  <si>
    <t>115</t>
  </si>
  <si>
    <t>116</t>
  </si>
  <si>
    <t>117</t>
  </si>
  <si>
    <t>118</t>
  </si>
  <si>
    <t>119</t>
  </si>
  <si>
    <t>123</t>
  </si>
  <si>
    <t>124</t>
  </si>
  <si>
    <t>Програм 8.  Предшколско oбразовање и васпитање</t>
  </si>
  <si>
    <t>Програм 9.  Основно образовање и васпитање</t>
  </si>
  <si>
    <t>Програм 10. Средње образовање и васпитање</t>
  </si>
  <si>
    <t>ОПШТИ ДЕО - ПЛАН ПРИХОДА И ПРИМАЊА</t>
  </si>
  <si>
    <t>Просторно и урбанист. план.</t>
  </si>
  <si>
    <t>Куповина књига за потребе Библиотеке Диша Атић</t>
  </si>
  <si>
    <t>Опрема за опремање вртића</t>
  </si>
  <si>
    <t>од капиталних трансфера од нивоа републике (Извор 07).</t>
  </si>
  <si>
    <t>Изградња бунара ,,Суво Село" и ,,Риђаке"</t>
  </si>
  <si>
    <t>UMANJENJE</t>
  </si>
  <si>
    <t>POVECANJE</t>
  </si>
  <si>
    <t>511</t>
  </si>
  <si>
    <t>ПРОГРАМ 4: РАЗВОЈ ТУРИЗМА</t>
  </si>
  <si>
    <t>Извори финансирања за функцију 473:</t>
  </si>
  <si>
    <t>Извори финансирања за Програмску активност 1502-0001:</t>
  </si>
  <si>
    <t>Свега за Програмску активност 1502-0001:</t>
  </si>
  <si>
    <t>Функција 473:</t>
  </si>
  <si>
    <t>Извори финансирања за Програм 4:</t>
  </si>
  <si>
    <t>Унапређење информационо техничких капацитета Библиотеке ,,Диша Атић" Владимирци</t>
  </si>
  <si>
    <t>Извори финансирања за пројекат 1201-П2:</t>
  </si>
  <si>
    <t>Свега за пројекат 1201-П2:</t>
  </si>
  <si>
    <t>77</t>
  </si>
  <si>
    <t>Члан 8</t>
  </si>
  <si>
    <t>После члана 36. Одлуке о буџету општине Владимирци за 2018. годину бр. 400-38/17-I oд 21.12.2017. године</t>
  </si>
  <si>
    <t>додаје се члан 36а. и гласи:</t>
  </si>
  <si>
    <t>За функционисање основних школа на територији Општине Владимирци су опредељена средства у износу од</t>
  </si>
  <si>
    <t>економским класификацијама:</t>
  </si>
  <si>
    <t>Редни Број</t>
  </si>
  <si>
    <t>Износ</t>
  </si>
  <si>
    <t>Економска Класиф.</t>
  </si>
  <si>
    <t xml:space="preserve">    Од наведеног износа за основну школу ,,Јован Цвијић" Дебрц је опредељено у апсолутном износу и по </t>
  </si>
  <si>
    <t>Укупно Основна Школа ,,Јован Цвијић" Дебрц:</t>
  </si>
  <si>
    <t xml:space="preserve">    Од наведеног износа за основну школу ,,Жика Поповић" Владимирци је опредељено у апсолутном износу и по </t>
  </si>
  <si>
    <t>економским класификацијама</t>
  </si>
  <si>
    <t>Накнаде штете за повреде или штету нанету од државних органа</t>
  </si>
  <si>
    <t>Укупно Основна Школа ,,Жика Поповић" Владимирци:</t>
  </si>
  <si>
    <t>18.798.150,00 динара на Програмској активности 2002-0001 Функционисање основних школа, Програм 2002: Програм 9 - Основно образовање и васпитање, функција 912, економска класификација 463, позиција 80</t>
  </si>
  <si>
    <t>по економским класификацијама по намени</t>
  </si>
  <si>
    <t>Укупно Дом Здравља Владимирци:</t>
  </si>
  <si>
    <t>Програм 12 - Примарна здравствена заштита, функција 760, економска класификација 464, Позиција 91 и то</t>
  </si>
  <si>
    <t>Програмској  активности 1801-0001 Функционисање установа примарне здравствене заштите, Програм 1801:</t>
  </si>
  <si>
    <t xml:space="preserve">   За функционисање Центра за социјални рад  Владимирци су опредељена средства у износу од 10.000.000,00 динара</t>
  </si>
  <si>
    <t>на програмској активности 0901-0001 Једнократне помоћи и други облици помоћи,Програм 0901 - Програм 11 Социјална</t>
  </si>
  <si>
    <t xml:space="preserve">и дечја заштита, функција 090, економска класификација 463, Позиција 83 и то по економским класификацијама и </t>
  </si>
  <si>
    <t>намени:</t>
  </si>
  <si>
    <t>Укупно Центар за социјални рад:</t>
  </si>
  <si>
    <t xml:space="preserve">   За функционисање Посавотамнавске средње школе  су опредељена средства у износу од 5.500.000,00 динара на</t>
  </si>
  <si>
    <t xml:space="preserve">Програмској активности 2002-0001 Функционисање основних школа, Програм 2003: Програм 10   Средње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</si>
  <si>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образовање и васпитање, функција 920, економска класификација 463, Позиција 81 и то по економским</t>
  </si>
  <si>
    <t>класификацијама и намени:</t>
  </si>
  <si>
    <t>Укупно Посавотамнавска средња школа:</t>
  </si>
  <si>
    <t xml:space="preserve">     За функционисање Дома Здравља  Владимирци су опредељена средства у износу од 14.000.000,00 динара на</t>
  </si>
  <si>
    <t>Изградња нове управне зграде</t>
  </si>
  <si>
    <t>67/1</t>
  </si>
  <si>
    <t>ИЗДАЦИ ЗА ОТПЛАТУ ГЛАВНИЦЕ И НАБАВКУ ФИНАНСИЈСКЕ ИМОВИНЕ</t>
  </si>
  <si>
    <t>Примања од oтплате станова у корист нивоа општина</t>
  </si>
  <si>
    <t>2. РЕБАЛАНС</t>
  </si>
  <si>
    <t>3. РЕБАЛАНС</t>
  </si>
  <si>
    <t xml:space="preserve">     Расходи и издаци буџета утврђују су у следећим износима у рачуну расхода и издатака:</t>
  </si>
  <si>
    <t>ПРОГРАМ 12: ЗДРАВСТВЕНА ЗАШТИТА</t>
  </si>
  <si>
    <t>Функционисање и остваривање предшколскиог васпитања и образовања</t>
  </si>
  <si>
    <t>Превоз ученика средње школе</t>
  </si>
  <si>
    <t>Превоз ученика основних школа</t>
  </si>
  <si>
    <t>42. Сазив Јаловичке ликовне колоније</t>
  </si>
  <si>
    <t>Опрема за културу за потребе Библиотеке Диша Атић</t>
  </si>
  <si>
    <t xml:space="preserve">      Средства из става 1. овог члана користе се за непланиране сврхе за које нису утврђене апропријације или за сврхе за које се у току године</t>
  </si>
  <si>
    <t>24</t>
  </si>
  <si>
    <t>25</t>
  </si>
  <si>
    <t>32</t>
  </si>
  <si>
    <t>51</t>
  </si>
  <si>
    <t>52</t>
  </si>
  <si>
    <t>Примања од продаје нефинансијске имовине (Извор 09)</t>
  </si>
  <si>
    <t>Изградња цевовода Риђаке - Лојанице и реконструкција водоводне мреже у Варошици Владимирци - Пројектна документација</t>
  </si>
  <si>
    <t>Текуће помоћи од ЕУ</t>
  </si>
  <si>
    <t>732341</t>
  </si>
  <si>
    <t>Текуће помоћи од ЕУ у корист нивоа општина</t>
  </si>
  <si>
    <t>1100</t>
  </si>
  <si>
    <t>sistem rebalansa finansijskih planova</t>
  </si>
  <si>
    <t>Текуће                   помоћи од ЕУ                  (Извор 56)</t>
  </si>
  <si>
    <t>Члан 10.</t>
  </si>
  <si>
    <t>Члан 11.</t>
  </si>
  <si>
    <t>Комунална такса за коришћење рекламних паноа, укључујући и истицање и исписивање фирме ван пословног простора на објектима и просторима који припадају јединици локалне самоуправе.</t>
  </si>
  <si>
    <t>741596</t>
  </si>
  <si>
    <t>Накнада за коришћење дрвета</t>
  </si>
  <si>
    <t>Извори финансирања за Раздео 3:</t>
  </si>
  <si>
    <t>Свега за Раздео 3:</t>
  </si>
  <si>
    <t>Извори финансирања за Главу 4.00:</t>
  </si>
  <si>
    <t>Свега за Главу 4.00:</t>
  </si>
  <si>
    <t>4.01</t>
  </si>
  <si>
    <t>Свега за Главу 4.01:</t>
  </si>
  <si>
    <t>4.02</t>
  </si>
  <si>
    <t>Свега за Главу 4.02:</t>
  </si>
  <si>
    <t>4.03</t>
  </si>
  <si>
    <t>Свега за Главу 4.03:</t>
  </si>
  <si>
    <t>4.04</t>
  </si>
  <si>
    <t>Извори финансирања за Главу 4.04:</t>
  </si>
  <si>
    <t>Свега за Главу 4.04:</t>
  </si>
  <si>
    <t>Извори финансирања за раздео 4:</t>
  </si>
  <si>
    <t>Свега за раздео 4:</t>
  </si>
  <si>
    <t>Извори финансирања за Главу 4.03:</t>
  </si>
  <si>
    <t>Извори финансирања за Главу 4.02:</t>
  </si>
  <si>
    <t>Извори финансирања за Главу 4.01:</t>
  </si>
  <si>
    <t>ПРЕДСЕДНИК ОПШТИНЕ ВЛАДИМИРЦИ</t>
  </si>
  <si>
    <t>OПШТИНСКО ВЕЋЕ ВЛАДИМИРЦИ</t>
  </si>
  <si>
    <t>ОПШТИНСКА УПРАВА ВЛАДИМИРЦИ</t>
  </si>
  <si>
    <t>Извори финансирања за пројекат 2101-П1:</t>
  </si>
  <si>
    <t>Свега за пројекат 2101-П1:</t>
  </si>
  <si>
    <t>23</t>
  </si>
  <si>
    <t>65</t>
  </si>
  <si>
    <t>66</t>
  </si>
  <si>
    <t>68</t>
  </si>
  <si>
    <t>69</t>
  </si>
  <si>
    <t>70</t>
  </si>
  <si>
    <t>71</t>
  </si>
  <si>
    <t>Куповина кућа, грађевинског материјала и доходовне активности за породице избеглих и интерно расељених лица</t>
  </si>
  <si>
    <t>Изградња зграде за социјално становање у насељу Варошица Владимирци</t>
  </si>
  <si>
    <t>73</t>
  </si>
  <si>
    <t>74</t>
  </si>
  <si>
    <t>75</t>
  </si>
  <si>
    <t>76</t>
  </si>
  <si>
    <t>78</t>
  </si>
  <si>
    <t>80</t>
  </si>
  <si>
    <t>81</t>
  </si>
  <si>
    <t>82</t>
  </si>
  <si>
    <t>Извори финансирања за пројекат 1301-П1:</t>
  </si>
  <si>
    <t>Извори финансирања за Програмску активност 1301-0001:</t>
  </si>
  <si>
    <t>Свега за пројекат 1301-П1:</t>
  </si>
  <si>
    <t>ТУРИСТИЧКА ОРГАНИЗАЦИЈА ОПШТИНЕ ВЛАДИМИРЦИ</t>
  </si>
  <si>
    <t xml:space="preserve">     Председник општине/општинско веће, на предлог локалног органа управе надлежног за финансије, доноси решење о употреби средстава</t>
  </si>
  <si>
    <t>текуће буџетске резерве.</t>
  </si>
  <si>
    <t>сталне буџетске резерве.</t>
  </si>
  <si>
    <t>Пројектно планирање</t>
  </si>
  <si>
    <t>Набавка опреме за потребе Општинске управе</t>
  </si>
  <si>
    <t>Набавка земљишта и накнада за одузето земљиште</t>
  </si>
  <si>
    <t>Набавка контејнера у Месним Заједницама</t>
  </si>
  <si>
    <t>Зграда за социјално становање у Варошици Владимирци</t>
  </si>
  <si>
    <t>126</t>
  </si>
  <si>
    <t>127</t>
  </si>
  <si>
    <t>128</t>
  </si>
  <si>
    <t>77/1</t>
  </si>
  <si>
    <t>77/2</t>
  </si>
  <si>
    <t>77/3</t>
  </si>
  <si>
    <t>77/4</t>
  </si>
  <si>
    <t>78/1</t>
  </si>
  <si>
    <t>56/1</t>
  </si>
  <si>
    <t>Пројекат ,, Мој вртић - вртић за сву децу"</t>
  </si>
  <si>
    <t>Помоћ угроженим лицима у току епидемије Ковид 19 вируса</t>
  </si>
  <si>
    <t>Добровољни трансфери од физичких и правних лица (Извор 08)</t>
  </si>
  <si>
    <t>744151</t>
  </si>
  <si>
    <t>Добровољни трансфери од физичких и правних лица у корист нивоа општина</t>
  </si>
  <si>
    <t>Неутрошена средства донација из претходних година             (Извор 15)</t>
  </si>
  <si>
    <t xml:space="preserve">     Meња се члан 2. Одлуке о буџету општине Владимирци број 400-96/19-I од дана 20.12.2019. године и гласи:</t>
  </si>
  <si>
    <t xml:space="preserve">     Мења се члан 3. Одлуке о буџету општине Владимирци за 2020. годину бр. 400-96/19-I од 20.12.2019. године и гласи:</t>
  </si>
  <si>
    <t xml:space="preserve">     Мења се члан 6. Одлуке о буџету општине Владимирци за 2020. годину бр. 400-96/19-I од 20.12.2019. године и гласи:</t>
  </si>
  <si>
    <t xml:space="preserve">     Мења се члан 4. Одлуке о буџету општине Владимирци за 2020. годину бр. 400-96/19-I од 20.12.2019. године и гласи:</t>
  </si>
  <si>
    <t xml:space="preserve">     Мења се члан 5. Одлуке о буџету општине Владимирци за 2020. годину бр. 400-96/19-I од 20.12.2019. године и гласи:</t>
  </si>
  <si>
    <t xml:space="preserve">     Мења се члан 7. Одлуке о буџету општине Владимирци за 2018. годину бр. 400-96/19-I од 20.12.2019. године и гласи:</t>
  </si>
  <si>
    <t>3. Из донација од међународних организација (Извор 06) у износу од 97.200,00 динара</t>
  </si>
  <si>
    <t xml:space="preserve">      Мења се члан 8. Одлуке о буџету општине Владимирци за 2020. годину бр. 400-96/19-I од 20.12.2019. године</t>
  </si>
  <si>
    <t xml:space="preserve">     Мења се члан 9.  Одлуке о буџету општине Владимирци за 2019. годину бр. 400-96/19-I од 20.12.2019. године и гласи:</t>
  </si>
  <si>
    <t xml:space="preserve">     Мења се члан 10. Одлуке о буџету општине Владимирци за 2020. годину бр. 400-96/19-I од 20.12.2019. године</t>
  </si>
  <si>
    <t xml:space="preserve">     Остале одредбе Одлуке о буџету општине Владимирци за 2020. годину бр. 400-96/19-I од 20.12.2019. године</t>
  </si>
  <si>
    <t>Број : _______ од _______ 2020. године</t>
  </si>
  <si>
    <t>Набавка софтвера</t>
  </si>
  <si>
    <t>Раде Ковачевић</t>
  </si>
  <si>
    <t>Остварено Текуће                   помоћи од ЕУ                  (Извор 56)</t>
  </si>
  <si>
    <t>Проценат остварења Текуће                   помоћи од ЕУ                  (Извор 56)</t>
  </si>
  <si>
    <t>Остварено Добровољни трансфери од физичких и правних лица (Извор 08)</t>
  </si>
  <si>
    <t>Проценат остварења Добровољни трансфери од физичких и правних лица (Извор 08)</t>
  </si>
  <si>
    <t>Остварење Примања од продаје нефинансијске имовине (Извор 09)</t>
  </si>
  <si>
    <t>Проценат остварења Примања од продаје нефинансијске имовине (Извор 09)</t>
  </si>
  <si>
    <t>Остварено Неутрошена средства донација из претходних година             (Извор 15)</t>
  </si>
  <si>
    <t>Проценат остварења Неутрошена средства донација из претходних година             (Извор 15)</t>
  </si>
  <si>
    <t xml:space="preserve">Субвенције јавним нефинансијским предузећима и организацијама                                                                </t>
  </si>
  <si>
    <t>9</t>
  </si>
  <si>
    <t>22</t>
  </si>
  <si>
    <t>26</t>
  </si>
  <si>
    <t>Изградња ,, Балон сале" у Варошици Владимирци</t>
  </si>
  <si>
    <t>Отплата главнице за финансијски лизинг</t>
  </si>
  <si>
    <t>614</t>
  </si>
  <si>
    <t>27</t>
  </si>
  <si>
    <t>28</t>
  </si>
  <si>
    <t>29</t>
  </si>
  <si>
    <t>61</t>
  </si>
  <si>
    <t>92</t>
  </si>
  <si>
    <t>129</t>
  </si>
  <si>
    <t>Асфалтирање локалних путева, ћуприја и тротоара</t>
  </si>
  <si>
    <t>3. Из примања од продаје нефинансијске имовине (Извор 09) у износу од 30.000,00 динара</t>
  </si>
  <si>
    <t>ПРОГРАМ 17.  ЕНЕРГЕТСКА ЕФИКАСНОСТ</t>
  </si>
  <si>
    <t>0501-4001</t>
  </si>
  <si>
    <t>Унапређење и побољшање енергетске ефикасности и употреба обновљивих извора енергије-замена столарије</t>
  </si>
  <si>
    <t>84/1</t>
  </si>
  <si>
    <t>Извори финансирања за функцију 660:</t>
  </si>
  <si>
    <t>Функција 660:</t>
  </si>
  <si>
    <t>Извори финансирања за пројекат 0501-4001:</t>
  </si>
  <si>
    <t>Свега за пројекат 0501-4001:</t>
  </si>
  <si>
    <t>Извори финансирања за Програм 17:</t>
  </si>
  <si>
    <t>Свега за Програм 17:</t>
  </si>
  <si>
    <t>ПРОГРАМ 10 - СРЕДЊЕ ОБРАЗОВАЊЕ</t>
  </si>
  <si>
    <t xml:space="preserve">ПРОГРАМ 9 - ОСНОВНО ОБРАЗОВАЊЕ </t>
  </si>
  <si>
    <t>ПРОГРАМ 11: СОЦИЈАЛНА И ДЕЧИЈА ЗАШТИТА</t>
  </si>
  <si>
    <t>0901-4002</t>
  </si>
  <si>
    <t>Машине и опреме</t>
  </si>
  <si>
    <t>0602-5001</t>
  </si>
  <si>
    <t>Извори финансирања за Пројекат 1501-5001:</t>
  </si>
  <si>
    <t>Свега за пројекат 2002-4001:</t>
  </si>
  <si>
    <t>4. Из  нераспоређених вишкова прихода из претходних година (Извор 13) у износу од 5.000.000,00 динара</t>
  </si>
  <si>
    <t>2003-4001</t>
  </si>
  <si>
    <t>1201-4001</t>
  </si>
  <si>
    <t>Извори финансирања за пројекат 2001-4001:</t>
  </si>
  <si>
    <t>Извори финансирања за пројекат 1201-4001:</t>
  </si>
  <si>
    <t>Извори финансирања за пројекат 0602-5001:</t>
  </si>
  <si>
    <t>Извори финансирања за пројекат 2003-4001:</t>
  </si>
  <si>
    <t>Извори финансирања за Пројекат 0901-4002:</t>
  </si>
  <si>
    <t>Свега за Пројекат 0901-4002:</t>
  </si>
  <si>
    <t>Свега за пројекат 2001-4001:</t>
  </si>
  <si>
    <t>Свега за пројекат 1201-4001:</t>
  </si>
  <si>
    <t>0602-4001</t>
  </si>
  <si>
    <t>Пројекат доделе неповратних средстава за куповину сеоских кућа</t>
  </si>
  <si>
    <t>Функција 490:</t>
  </si>
  <si>
    <t>Извори финансирања за пројекат 0602-4001:</t>
  </si>
  <si>
    <t>Свега за пројекат 0602-4001:</t>
  </si>
  <si>
    <t>Пројекат доделе бесповратних средстава за куповину сеоских кућа</t>
  </si>
  <si>
    <t>Извори финансирања за функцију 490:</t>
  </si>
  <si>
    <t>Порез на пренос апсолутних права код продаје стечајног дужника као правног лица</t>
  </si>
  <si>
    <t>Накнада за коришћење простора ма јавној површини у пословне и друге сврхе осим ради продаје штампе, књига,и других публикација</t>
  </si>
  <si>
    <t>Трошкови поступка санитарних и здравствених инспектора по захтеву странке</t>
  </si>
  <si>
    <t>0901-0018</t>
  </si>
  <si>
    <t>2002-0002</t>
  </si>
  <si>
    <t>2001-4002</t>
  </si>
  <si>
    <t>од примања из задуживања (Извор 10).</t>
  </si>
  <si>
    <t xml:space="preserve">     За капиталне пројекте планирано је да се у 2024. години обезбеде средства у износу од 12,000,000,00 динара и то у укупном износу</t>
  </si>
  <si>
    <t xml:space="preserve">  </t>
  </si>
  <si>
    <t xml:space="preserve">Материјал </t>
  </si>
  <si>
    <t>Реализација делатности основног образовања</t>
  </si>
  <si>
    <t>2004</t>
  </si>
  <si>
    <t>2004-0001</t>
  </si>
  <si>
    <t>Реализација делатности средњег образовања</t>
  </si>
  <si>
    <t>2004-4001</t>
  </si>
  <si>
    <t>0902</t>
  </si>
  <si>
    <t>0902-0001</t>
  </si>
  <si>
    <t>0902-0016</t>
  </si>
  <si>
    <t>0902-0018</t>
  </si>
  <si>
    <t>Свега за Програмску активност 0902-0016:</t>
  </si>
  <si>
    <t>Извори финансирања за Програмску активност 0902-0018:</t>
  </si>
  <si>
    <t>Свега за Програмску активност 0902-0018:</t>
  </si>
  <si>
    <t>Свега за Програмску активност 0902-0019:</t>
  </si>
  <si>
    <t>Свега за Програмску активност 0902-0020:</t>
  </si>
  <si>
    <t>0902-0019</t>
  </si>
  <si>
    <t>0902-0020</t>
  </si>
  <si>
    <t>0902-4001</t>
  </si>
  <si>
    <t>0902-5001</t>
  </si>
  <si>
    <t>Извори финансирања за Пројекат 0902-4001:</t>
  </si>
  <si>
    <t>Свега за Пројекат 0902-4001:</t>
  </si>
  <si>
    <t>Извори финансирања за Пројекат 0902-5001:</t>
  </si>
  <si>
    <t>Свега за Пројекат 0902-5001:</t>
  </si>
  <si>
    <t>Свега за програмску активност 2004-0001:</t>
  </si>
  <si>
    <t>Извори финансирања за пројекат 2004-4001:</t>
  </si>
  <si>
    <t>Свега за пројекат 2004-4001:</t>
  </si>
  <si>
    <t>Свега за Програмску активност 0902-0001:</t>
  </si>
  <si>
    <t>Извори финансирања за Програмску активност 0902-0001:</t>
  </si>
  <si>
    <t>Извори финансирања за Програмску активност 0902-0016:</t>
  </si>
  <si>
    <t>Извори финансирања за Програмску активност 0901-0019:</t>
  </si>
  <si>
    <t>Извори финансирања за Програмску активност 0901-0020:</t>
  </si>
  <si>
    <t>Локални избори 2023. године</t>
  </si>
  <si>
    <t>7070</t>
  </si>
  <si>
    <t>8/1</t>
  </si>
  <si>
    <t>8/2</t>
  </si>
  <si>
    <t>Улица Новопројектована 7 и Новопројектована 4</t>
  </si>
  <si>
    <t>1501-5002</t>
  </si>
  <si>
    <t>Изградња зграда и објеката</t>
  </si>
  <si>
    <t>Свега за Пројекат 1501-5002:</t>
  </si>
  <si>
    <t>17</t>
  </si>
  <si>
    <t>Неутрошена средства трансфера од других нивоа власти</t>
  </si>
  <si>
    <t>0701-5001</t>
  </si>
  <si>
    <t>Набавка минибуса</t>
  </si>
  <si>
    <t>Извори финансирања за пројекат 0701-5001:</t>
  </si>
  <si>
    <t>Свега за пројекат 0701-5001:</t>
  </si>
  <si>
    <t>1201-4007</t>
  </si>
  <si>
    <t>Санација и конзерваторски радови зграде бившег среског начелства</t>
  </si>
  <si>
    <t>Извори финансирања за пројекат 1201-4007:</t>
  </si>
  <si>
    <t>Свега за пројекат 1201-4007:</t>
  </si>
  <si>
    <t>0602-4002</t>
  </si>
  <si>
    <t>Пројекат реконструкције котларница у Општини и Дому здравља</t>
  </si>
  <si>
    <t>Пренета неутрошена средства од других нивоа власти(Извор 17)</t>
  </si>
  <si>
    <t>Пренета неутрошена средства од других нивоа власти</t>
  </si>
  <si>
    <t>2101-7070</t>
  </si>
  <si>
    <t>Улица новопројектована 7 и 4</t>
  </si>
  <si>
    <t>54/1</t>
  </si>
  <si>
    <t>61/1</t>
  </si>
  <si>
    <t>83/1</t>
  </si>
  <si>
    <t xml:space="preserve">     На основу члана 43. Закона о буџетском систему (,,Сл.гласник РС",бр. 54/09, 73/10,..., 31/19 и 72/19 ,149/20, 118/21, 138/22 и 92/23), члана 32. Закона о локалној</t>
  </si>
  <si>
    <t>самоуправи (,,Сл.гласник РС", бр. 129/07, 83/14, 101/16 ,47/18 ,118/21,138/22 и  92/23) и чл. 40. Статута општине Владимирци (,,Сл. Лист града Шапца и</t>
  </si>
  <si>
    <t>О БУЏЕТУ ОПШТИНЕ ВЛАДИМИРЦИ ЗА 2025. ГОДИНУ</t>
  </si>
  <si>
    <t xml:space="preserve">     Овом одлуком уређују се приходи и примања, расходи и издаци буџета општине Владимирци за 2025. годину (у даљем тексту: </t>
  </si>
  <si>
    <t xml:space="preserve">     Буџет општине Владимирци за 2025. годину састоји се од:</t>
  </si>
  <si>
    <t>Пренета неутрошена средства за посебне намене</t>
  </si>
  <si>
    <t>Нераспоређени вишак прихода и примања из претходне године</t>
  </si>
  <si>
    <t>0401-4002</t>
  </si>
  <si>
    <t>Пројекат унапређења енергетске ефикасности зграде Посавотамнавска средња школа са домом ученика Владимирци</t>
  </si>
  <si>
    <t>Извори финансирања за Пројекат  4001-4002:</t>
  </si>
  <si>
    <t>Свега за Пројекат 0401-4002</t>
  </si>
  <si>
    <t>Реконструкција котларнице ПСШ</t>
  </si>
  <si>
    <t xml:space="preserve">     Приходи и примања и расходи и издаци за 2025. годину утврђени су у следећим износима:</t>
  </si>
  <si>
    <t xml:space="preserve">     Средства сталне буџетске резерве планирају се у буџету општине Владимирци у износу од 1.000.000,00 динара.</t>
  </si>
  <si>
    <t xml:space="preserve">     Издаци за капиталне пројекте, планирани за буџетску 2025. и наредне две године , исказани су у табели капиталних пројеката:</t>
  </si>
  <si>
    <t>КАПИТАЛНИ ПРОЈЕКТИ У ПЕРИОДУ 2025-2027. ГОДИНЕ у хиљадама динара</t>
  </si>
  <si>
    <t xml:space="preserve">     Овом одлуком о буџету општине Владимирци за 2025. годину обезбеђена су средства за наведене пројекте у укупном износу</t>
  </si>
  <si>
    <t>5</t>
  </si>
  <si>
    <t>ПРОГРАМ 15: ОПШТЕ УСЛУГЕ ЛОКАЛНЕ САМОУПРАВЕ</t>
  </si>
  <si>
    <t>Општинско/градско првобранилаштво</t>
  </si>
  <si>
    <t>Извори финансирања за Разделе 1,2, 3 ,4 и 5:</t>
  </si>
  <si>
    <t>Извори финансирања за функцију 330:</t>
  </si>
  <si>
    <t>Функција 330:</t>
  </si>
  <si>
    <t>Извори финансирања за Програмску активност 0602-0004:</t>
  </si>
  <si>
    <t>Свега за Програмску активност 0602-0004:</t>
  </si>
  <si>
    <t>Извори финансирања за раздео 5:</t>
  </si>
  <si>
    <t xml:space="preserve">Свега за раздео 5 </t>
  </si>
  <si>
    <t xml:space="preserve">      Средства текуће буџетске резерве планирају се у буџету општине Владимирци у износу од 5.000.000,00 динара.</t>
  </si>
  <si>
    <t>62</t>
  </si>
  <si>
    <t>63</t>
  </si>
  <si>
    <t>64</t>
  </si>
  <si>
    <t>79</t>
  </si>
  <si>
    <t>.</t>
  </si>
  <si>
    <t>Свега за Разделе 1,2,3, 4 и 5:</t>
  </si>
  <si>
    <t>ОПШТИНСКО ПРАВОБРАНИЛАШТВО</t>
  </si>
  <si>
    <t>100.285.900,00  утврђени су и распоређени по програмској класификацији и то:</t>
  </si>
  <si>
    <t>110.285.900,00  утврђени су и распоређени по функционалној класификацији и то:</t>
  </si>
  <si>
    <t xml:space="preserve">    Средства укупног фискалног дефицита  у износу од 77.390.900,00 динара, биће покривена из  пренетих неутрошених средстава из претходне године.</t>
  </si>
  <si>
    <t>од 100.390.900,00 динара. По изворима финансирања средства се обезбеђују на следећи начин:</t>
  </si>
  <si>
    <t>1. Из текућих прихода буџета (Извор 01) у износу од 45.000.000,00 динара</t>
  </si>
  <si>
    <t>2. Из пренетих неутрошених средстава за посебне намене (Извор 17) у износу од 55.390.900,00 динара</t>
  </si>
  <si>
    <t xml:space="preserve">     У плану буџета за 2025. годину утврђен је укупан фискални дефицит у износу од 77.390.900,00 динара.</t>
  </si>
  <si>
    <t xml:space="preserve">     Средства из буџета у износу од 640.431.712,00 динара, и средства  из осталих извора у износу од</t>
  </si>
  <si>
    <t xml:space="preserve">     Средства из буџета у износу од  640.431.712,00 динара, и средства  из осталих извора у износу од</t>
  </si>
  <si>
    <t xml:space="preserve">     Средства из буџета у износу од 640.431.712,00 динара, и средства  из осталих извора у износу од 110.285.900,00 динара утврђени су и распоређени</t>
  </si>
  <si>
    <t>Текући приходи и примања од продаје нефинансијске имовине у укупном износу од 673.326.712,00 динара</t>
  </si>
  <si>
    <t>Текући расходи, издаци за нефинансијску имовину и издаци за отплату главнице по кредитима у износу од 750.717.612,00 динара</t>
  </si>
  <si>
    <t>неутрошена средства за посебне намене</t>
  </si>
  <si>
    <t xml:space="preserve"> и општина Богатић, Владимирци и Коцељева", бр. 6/19 и 12/21)  Скупштина општине Владимирци на седници одржаној дана 18.12.2024. године донела је: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</si>
</sst>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* #,##0.00\ _D_i_n_._-;\-* #,##0.00\ _D_i_n_._-;_-* &quot;-&quot;??\ _D_i_n_._-;_-@_-"/>
    <numFmt numFmtId="165" formatCode="_-* #,##0\ _d_i_n_._-;\-* #,##0\ _d_i_n_._-;_-* &quot;-&quot;\ _d_i_n_._-;_-@_-"/>
    <numFmt numFmtId="166" formatCode="_-* #,##0.00\ _d_i_n_._-;\-* #,##0.00\ _d_i_n_._-;_-* &quot;-&quot;??\ _d_i_n_._-;_-@_-"/>
    <numFmt numFmtId="167" formatCode="_(* #,##0.00_);_(* \(#,##0.00\);_(* \-??_);_(@_)"/>
    <numFmt numFmtId="168" formatCode="_(* #,##0_);_(* \(#,##0\);_(* \-_);_(@_)"/>
    <numFmt numFmtId="169" formatCode="_-* #,##0.00\ _D_i_n_._-;\-* #,##0.00\ _D_i_n_._-;_-* \-??\ _D_i_n_._-;_-@_-"/>
    <numFmt numFmtId="170" formatCode="#,##0_ ;\-#,##0\ "/>
    <numFmt numFmtId="171" formatCode="#,##0.00_ ;\-#,##0.00\ "/>
    <numFmt numFmtId="172" formatCode="#,##0.00\ _R_S_D"/>
  </numFmts>
  <fonts count="78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b/>
      <sz val="11"/>
      <name val="Times New Roman"/>
      <family val="1"/>
    </font>
    <font>
      <b/>
      <sz val="9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Times New Roman"/>
      <family val="1"/>
    </font>
    <font>
      <b/>
      <sz val="8"/>
      <color indexed="8"/>
      <name val="Times New Roman"/>
      <family val="1"/>
    </font>
    <font>
      <sz val="8"/>
      <color indexed="8"/>
      <name val="Times New Roman"/>
      <family val="1"/>
    </font>
    <font>
      <sz val="8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8"/>
      <name val="Times New Roman"/>
      <family val="1"/>
      <charset val="238"/>
    </font>
    <font>
      <sz val="9"/>
      <color theme="1"/>
      <name val="Times New Roman"/>
      <family val="1"/>
    </font>
    <font>
      <sz val="8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rgb="FFFF0000"/>
      <name val="Times New Roman"/>
      <family val="1"/>
    </font>
    <font>
      <b/>
      <sz val="8"/>
      <color theme="1"/>
      <name val="Times New Roman"/>
      <family val="1"/>
      <charset val="238"/>
    </font>
    <font>
      <sz val="12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i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</font>
    <font>
      <sz val="9"/>
      <name val="Times New Roman"/>
      <family val="1"/>
      <charset val="238"/>
    </font>
    <font>
      <b/>
      <sz val="9"/>
      <color theme="1"/>
      <name val="Times New Roman"/>
      <family val="1"/>
    </font>
    <font>
      <b/>
      <i/>
      <sz val="11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i/>
      <sz val="11"/>
      <color theme="1"/>
      <name val="Times New Roman"/>
      <family val="1"/>
    </font>
    <font>
      <b/>
      <sz val="12"/>
      <color theme="1"/>
      <name val="Times New Roman"/>
      <family val="1"/>
      <charset val="238"/>
    </font>
    <font>
      <i/>
      <sz val="10"/>
      <color theme="1"/>
      <name val="Times New Roman"/>
      <family val="1"/>
    </font>
    <font>
      <b/>
      <i/>
      <u/>
      <sz val="11"/>
      <color theme="1"/>
      <name val="Times New Roman"/>
      <family val="1"/>
    </font>
    <font>
      <b/>
      <i/>
      <u/>
      <sz val="11"/>
      <color theme="1"/>
      <name val="Times New Roman"/>
      <family val="1"/>
      <charset val="238"/>
    </font>
    <font>
      <sz val="11"/>
      <color rgb="FFFF0000"/>
      <name val="Times New Roman"/>
      <family val="1"/>
    </font>
    <font>
      <b/>
      <sz val="11"/>
      <color rgb="FF00B050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1"/>
      <color rgb="FF006600"/>
      <name val="Times New Roman"/>
      <family val="1"/>
    </font>
    <font>
      <sz val="11"/>
      <color rgb="FFFF0000"/>
      <name val="Times New Roman"/>
      <family val="1"/>
      <charset val="238"/>
    </font>
    <font>
      <b/>
      <sz val="9"/>
      <name val="Times New Roman"/>
      <family val="1"/>
      <charset val="238"/>
    </font>
    <font>
      <sz val="11"/>
      <color rgb="FF006600"/>
      <name val="Times New Roman"/>
      <family val="1"/>
      <charset val="238"/>
    </font>
  </fonts>
  <fills count="42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41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</fills>
  <borders count="6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64"/>
      </right>
      <top style="hair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hair">
        <color indexed="64"/>
      </top>
      <bottom/>
      <diagonal/>
    </border>
  </borders>
  <cellStyleXfs count="62">
    <xf numFmtId="0" fontId="0" fillId="0" borderId="0"/>
    <xf numFmtId="0" fontId="3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167" fontId="3" fillId="0" borderId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23" borderId="7" applyNumberFormat="0" applyAlignment="0" applyProtection="0"/>
    <xf numFmtId="0" fontId="17" fillId="20" borderId="8" applyNumberFormat="0" applyAlignment="0" applyProtection="0"/>
    <xf numFmtId="9" fontId="3" fillId="0" borderId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9" fontId="24" fillId="0" borderId="0" applyFont="0" applyFill="0" applyBorder="0" applyAlignment="0" applyProtection="0"/>
    <xf numFmtId="0" fontId="24" fillId="0" borderId="0"/>
    <xf numFmtId="166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0" borderId="0"/>
    <xf numFmtId="164" fontId="25" fillId="0" borderId="0" applyFont="0" applyFill="0" applyBorder="0" applyAlignment="0" applyProtection="0"/>
    <xf numFmtId="0" fontId="25" fillId="0" borderId="0"/>
    <xf numFmtId="0" fontId="7" fillId="20" borderId="25" applyNumberFormat="0" applyAlignment="0" applyProtection="0"/>
    <xf numFmtId="0" fontId="14" fillId="7" borderId="25" applyNumberFormat="0" applyAlignment="0" applyProtection="0"/>
    <xf numFmtId="0" fontId="3" fillId="23" borderId="26" applyNumberFormat="0" applyAlignment="0" applyProtection="0"/>
    <xf numFmtId="0" fontId="17" fillId="20" borderId="27" applyNumberFormat="0" applyAlignment="0" applyProtection="0"/>
    <xf numFmtId="0" fontId="19" fillId="0" borderId="28" applyNumberFormat="0" applyFill="0" applyAlignment="0" applyProtection="0"/>
    <xf numFmtId="0" fontId="7" fillId="20" borderId="37" applyNumberFormat="0" applyAlignment="0" applyProtection="0"/>
    <xf numFmtId="0" fontId="14" fillId="7" borderId="37" applyNumberFormat="0" applyAlignment="0" applyProtection="0"/>
    <xf numFmtId="0" fontId="3" fillId="23" borderId="38" applyNumberFormat="0" applyAlignment="0" applyProtection="0"/>
    <xf numFmtId="0" fontId="17" fillId="20" borderId="39" applyNumberFormat="0" applyAlignment="0" applyProtection="0"/>
    <xf numFmtId="0" fontId="19" fillId="0" borderId="40" applyNumberFormat="0" applyFill="0" applyAlignment="0" applyProtection="0"/>
  </cellStyleXfs>
  <cellXfs count="1190">
    <xf numFmtId="0" fontId="0" fillId="0" borderId="0" xfId="0"/>
    <xf numFmtId="49" fontId="1" fillId="0" borderId="10" xfId="1" applyNumberFormat="1" applyFont="1" applyFill="1" applyBorder="1" applyAlignment="1">
      <alignment horizontal="center" vertical="center"/>
    </xf>
    <xf numFmtId="49" fontId="2" fillId="0" borderId="10" xfId="1" applyNumberFormat="1" applyFont="1" applyFill="1" applyBorder="1" applyAlignment="1">
      <alignment horizontal="center" vertical="center"/>
    </xf>
    <xf numFmtId="0" fontId="2" fillId="0" borderId="10" xfId="1" applyNumberFormat="1" applyFont="1" applyFill="1" applyBorder="1" applyAlignment="1">
      <alignment horizontal="center" vertical="center"/>
    </xf>
    <xf numFmtId="0" fontId="1" fillId="0" borderId="10" xfId="1" applyNumberFormat="1" applyFont="1" applyFill="1" applyBorder="1" applyAlignment="1">
      <alignment horizontal="center" vertical="center"/>
    </xf>
    <xf numFmtId="0" fontId="2" fillId="0" borderId="10" xfId="1" applyNumberFormat="1" applyFont="1" applyFill="1" applyBorder="1" applyAlignment="1">
      <alignment horizontal="center" vertical="center" wrapText="1"/>
    </xf>
    <xf numFmtId="0" fontId="23" fillId="0" borderId="10" xfId="1" applyFont="1" applyFill="1" applyBorder="1" applyAlignment="1">
      <alignment horizontal="center" vertical="center" wrapText="1"/>
    </xf>
    <xf numFmtId="0" fontId="23" fillId="0" borderId="10" xfId="1" applyFont="1" applyBorder="1" applyAlignment="1">
      <alignment horizontal="center"/>
    </xf>
    <xf numFmtId="49" fontId="21" fillId="0" borderId="11" xfId="1" applyNumberFormat="1" applyFont="1" applyBorder="1" applyAlignment="1">
      <alignment horizontal="center"/>
    </xf>
    <xf numFmtId="0" fontId="21" fillId="0" borderId="0" xfId="1" applyFont="1" applyFill="1"/>
    <xf numFmtId="49" fontId="21" fillId="0" borderId="0" xfId="1" applyNumberFormat="1" applyFont="1" applyAlignment="1">
      <alignment horizontal="center" vertical="center"/>
    </xf>
    <xf numFmtId="49" fontId="22" fillId="20" borderId="10" xfId="1" applyNumberFormat="1" applyFont="1" applyFill="1" applyBorder="1" applyAlignment="1">
      <alignment horizontal="center" vertical="center"/>
    </xf>
    <xf numFmtId="0" fontId="22" fillId="20" borderId="10" xfId="1" applyFont="1" applyFill="1" applyBorder="1" applyAlignment="1">
      <alignment horizontal="center" vertical="center" wrapText="1"/>
    </xf>
    <xf numFmtId="49" fontId="21" fillId="0" borderId="10" xfId="1" applyNumberFormat="1" applyFont="1" applyBorder="1" applyAlignment="1">
      <alignment horizontal="center" vertical="center"/>
    </xf>
    <xf numFmtId="0" fontId="22" fillId="6" borderId="10" xfId="1" applyFont="1" applyFill="1" applyBorder="1" applyAlignment="1">
      <alignment horizontal="center" vertical="center"/>
    </xf>
    <xf numFmtId="0" fontId="22" fillId="6" borderId="10" xfId="1" applyFont="1" applyFill="1" applyBorder="1" applyAlignment="1">
      <alignment horizontal="center" vertical="center" wrapText="1"/>
    </xf>
    <xf numFmtId="4" fontId="22" fillId="6" borderId="10" xfId="29" applyNumberFormat="1" applyFont="1" applyFill="1" applyBorder="1" applyAlignment="1" applyProtection="1">
      <alignment horizontal="center" vertical="center" wrapText="1"/>
    </xf>
    <xf numFmtId="0" fontId="21" fillId="0" borderId="10" xfId="1" applyFont="1" applyFill="1" applyBorder="1" applyAlignment="1">
      <alignment horizontal="center" vertical="center" wrapText="1"/>
    </xf>
    <xf numFmtId="0" fontId="22" fillId="20" borderId="10" xfId="1" applyFont="1" applyFill="1" applyBorder="1" applyAlignment="1">
      <alignment vertical="center" wrapText="1"/>
    </xf>
    <xf numFmtId="3" fontId="22" fillId="20" borderId="10" xfId="29" applyNumberFormat="1" applyFont="1" applyFill="1" applyBorder="1" applyAlignment="1" applyProtection="1">
      <alignment vertical="center" wrapText="1"/>
    </xf>
    <xf numFmtId="0" fontId="22" fillId="22" borderId="10" xfId="1" applyFont="1" applyFill="1" applyBorder="1" applyAlignment="1">
      <alignment vertical="center" wrapText="1"/>
    </xf>
    <xf numFmtId="0" fontId="22" fillId="22" borderId="10" xfId="1" applyFont="1" applyFill="1" applyBorder="1" applyAlignment="1">
      <alignment horizontal="center" vertical="center" wrapText="1"/>
    </xf>
    <xf numFmtId="3" fontId="22" fillId="22" borderId="10" xfId="29" applyNumberFormat="1" applyFont="1" applyFill="1" applyBorder="1" applyAlignment="1" applyProtection="1">
      <alignment vertical="center" wrapText="1"/>
    </xf>
    <xf numFmtId="0" fontId="21" fillId="0" borderId="10" xfId="1" applyFont="1" applyFill="1" applyBorder="1" applyAlignment="1">
      <alignment vertical="center" wrapText="1"/>
    </xf>
    <xf numFmtId="3" fontId="21" fillId="0" borderId="10" xfId="29" applyNumberFormat="1" applyFont="1" applyFill="1" applyBorder="1" applyAlignment="1" applyProtection="1">
      <alignment vertical="center" wrapText="1"/>
    </xf>
    <xf numFmtId="0" fontId="22" fillId="22" borderId="15" xfId="1" applyFont="1" applyFill="1" applyBorder="1" applyAlignment="1">
      <alignment vertical="center" wrapText="1"/>
    </xf>
    <xf numFmtId="0" fontId="22" fillId="22" borderId="15" xfId="1" applyFont="1" applyFill="1" applyBorder="1" applyAlignment="1">
      <alignment horizontal="center" vertical="center" wrapText="1"/>
    </xf>
    <xf numFmtId="3" fontId="22" fillId="22" borderId="15" xfId="29" applyNumberFormat="1" applyFont="1" applyFill="1" applyBorder="1" applyAlignment="1" applyProtection="1">
      <alignment vertical="center" wrapText="1"/>
    </xf>
    <xf numFmtId="49" fontId="21" fillId="0" borderId="14" xfId="1" applyNumberFormat="1" applyFont="1" applyFill="1" applyBorder="1" applyAlignment="1">
      <alignment vertical="center" wrapText="1"/>
    </xf>
    <xf numFmtId="0" fontId="21" fillId="0" borderId="13" xfId="1" applyNumberFormat="1" applyFont="1" applyFill="1" applyBorder="1" applyAlignment="1">
      <alignment horizontal="center" vertical="center" wrapText="1"/>
    </xf>
    <xf numFmtId="3" fontId="21" fillId="0" borderId="11" xfId="29" applyNumberFormat="1" applyFont="1" applyFill="1" applyBorder="1" applyAlignment="1" applyProtection="1">
      <alignment vertical="center" wrapText="1"/>
    </xf>
    <xf numFmtId="0" fontId="21" fillId="0" borderId="14" xfId="1" applyFont="1" applyBorder="1" applyAlignment="1">
      <alignment vertical="center" wrapText="1"/>
    </xf>
    <xf numFmtId="0" fontId="22" fillId="22" borderId="16" xfId="1" applyFont="1" applyFill="1" applyBorder="1" applyAlignment="1">
      <alignment vertical="center" wrapText="1"/>
    </xf>
    <xf numFmtId="0" fontId="22" fillId="22" borderId="16" xfId="1" applyFont="1" applyFill="1" applyBorder="1" applyAlignment="1">
      <alignment horizontal="center" vertical="center" wrapText="1"/>
    </xf>
    <xf numFmtId="3" fontId="22" fillId="22" borderId="16" xfId="29" applyNumberFormat="1" applyFont="1" applyFill="1" applyBorder="1" applyAlignment="1" applyProtection="1">
      <alignment vertical="center" wrapText="1"/>
    </xf>
    <xf numFmtId="0" fontId="21" fillId="0" borderId="10" xfId="1" applyFont="1" applyFill="1" applyBorder="1" applyAlignment="1">
      <alignment horizontal="center"/>
    </xf>
    <xf numFmtId="3" fontId="21" fillId="0" borderId="10" xfId="29" applyNumberFormat="1" applyFont="1" applyFill="1" applyBorder="1" applyAlignment="1" applyProtection="1"/>
    <xf numFmtId="0" fontId="22" fillId="22" borderId="10" xfId="1" applyFont="1" applyFill="1" applyBorder="1" applyAlignment="1">
      <alignment horizontal="center"/>
    </xf>
    <xf numFmtId="3" fontId="22" fillId="22" borderId="10" xfId="29" applyNumberFormat="1" applyFont="1" applyFill="1" applyBorder="1" applyAlignment="1" applyProtection="1"/>
    <xf numFmtId="0" fontId="21" fillId="0" borderId="0" xfId="1" applyFont="1" applyFill="1" applyAlignment="1">
      <alignment horizontal="center"/>
    </xf>
    <xf numFmtId="3" fontId="21" fillId="0" borderId="0" xfId="29" applyNumberFormat="1" applyFont="1" applyFill="1" applyBorder="1" applyAlignment="1" applyProtection="1"/>
    <xf numFmtId="0" fontId="22" fillId="20" borderId="10" xfId="1" applyFont="1" applyFill="1" applyBorder="1" applyAlignment="1">
      <alignment horizontal="center" vertical="center"/>
    </xf>
    <xf numFmtId="49" fontId="22" fillId="22" borderId="10" xfId="1" applyNumberFormat="1" applyFont="1" applyFill="1" applyBorder="1" applyAlignment="1">
      <alignment horizontal="center" vertical="center"/>
    </xf>
    <xf numFmtId="49" fontId="22" fillId="22" borderId="15" xfId="1" applyNumberFormat="1" applyFont="1" applyFill="1" applyBorder="1" applyAlignment="1">
      <alignment horizontal="center" vertical="center"/>
    </xf>
    <xf numFmtId="49" fontId="21" fillId="0" borderId="11" xfId="1" applyNumberFormat="1" applyFont="1" applyFill="1" applyBorder="1" applyAlignment="1">
      <alignment horizontal="center" vertical="center"/>
    </xf>
    <xf numFmtId="49" fontId="21" fillId="0" borderId="11" xfId="1" applyNumberFormat="1" applyFont="1" applyBorder="1" applyAlignment="1">
      <alignment horizontal="center" vertical="center"/>
    </xf>
    <xf numFmtId="49" fontId="22" fillId="22" borderId="16" xfId="1" applyNumberFormat="1" applyFont="1" applyFill="1" applyBorder="1" applyAlignment="1">
      <alignment horizontal="center" vertical="center"/>
    </xf>
    <xf numFmtId="0" fontId="21" fillId="0" borderId="11" xfId="1" applyFont="1" applyBorder="1" applyAlignment="1">
      <alignment vertical="center" wrapText="1"/>
    </xf>
    <xf numFmtId="0" fontId="21" fillId="0" borderId="11" xfId="1" applyNumberFormat="1" applyFont="1" applyFill="1" applyBorder="1" applyAlignment="1">
      <alignment horizontal="center" vertical="center" wrapText="1"/>
    </xf>
    <xf numFmtId="0" fontId="21" fillId="0" borderId="11" xfId="1" applyFont="1" applyBorder="1" applyAlignment="1">
      <alignment horizontal="center" vertical="center" wrapText="1"/>
    </xf>
    <xf numFmtId="0" fontId="21" fillId="0" borderId="11" xfId="1" applyFont="1" applyFill="1" applyBorder="1" applyAlignment="1">
      <alignment vertical="center" wrapText="1"/>
    </xf>
    <xf numFmtId="0" fontId="21" fillId="0" borderId="11" xfId="1" applyFont="1" applyFill="1" applyBorder="1" applyAlignment="1">
      <alignment horizontal="center" vertical="center" wrapText="1"/>
    </xf>
    <xf numFmtId="4" fontId="22" fillId="6" borderId="10" xfId="29" applyNumberFormat="1" applyFont="1" applyFill="1" applyBorder="1" applyAlignment="1" applyProtection="1">
      <alignment horizontal="center" vertical="center" wrapText="1"/>
    </xf>
    <xf numFmtId="3" fontId="22" fillId="20" borderId="10" xfId="29" applyNumberFormat="1" applyFont="1" applyFill="1" applyBorder="1" applyAlignment="1" applyProtection="1">
      <alignment vertical="center" wrapText="1"/>
    </xf>
    <xf numFmtId="3" fontId="22" fillId="22" borderId="10" xfId="29" applyNumberFormat="1" applyFont="1" applyFill="1" applyBorder="1" applyAlignment="1" applyProtection="1">
      <alignment vertical="center" wrapText="1"/>
    </xf>
    <xf numFmtId="3" fontId="21" fillId="0" borderId="10" xfId="29" applyNumberFormat="1" applyFont="1" applyFill="1" applyBorder="1" applyAlignment="1" applyProtection="1">
      <alignment vertical="center" wrapText="1"/>
    </xf>
    <xf numFmtId="3" fontId="22" fillId="22" borderId="15" xfId="29" applyNumberFormat="1" applyFont="1" applyFill="1" applyBorder="1" applyAlignment="1" applyProtection="1">
      <alignment vertical="center" wrapText="1"/>
    </xf>
    <xf numFmtId="3" fontId="21" fillId="0" borderId="11" xfId="29" applyNumberFormat="1" applyFont="1" applyFill="1" applyBorder="1" applyAlignment="1" applyProtection="1">
      <alignment vertical="center" wrapText="1"/>
    </xf>
    <xf numFmtId="3" fontId="22" fillId="22" borderId="16" xfId="29" applyNumberFormat="1" applyFont="1" applyFill="1" applyBorder="1" applyAlignment="1" applyProtection="1">
      <alignment vertical="center" wrapText="1"/>
    </xf>
    <xf numFmtId="3" fontId="21" fillId="0" borderId="10" xfId="29" applyNumberFormat="1" applyFont="1" applyFill="1" applyBorder="1" applyAlignment="1" applyProtection="1"/>
    <xf numFmtId="3" fontId="22" fillId="22" borderId="10" xfId="29" applyNumberFormat="1" applyFont="1" applyFill="1" applyBorder="1" applyAlignment="1" applyProtection="1"/>
    <xf numFmtId="3" fontId="21" fillId="0" borderId="0" xfId="29" applyNumberFormat="1" applyFont="1" applyFill="1" applyBorder="1" applyAlignment="1" applyProtection="1"/>
    <xf numFmtId="0" fontId="33" fillId="0" borderId="0" xfId="0" applyFont="1"/>
    <xf numFmtId="0" fontId="37" fillId="0" borderId="17" xfId="0" applyFont="1" applyFill="1" applyBorder="1" applyAlignment="1" applyProtection="1">
      <alignment horizontal="center" vertical="top"/>
    </xf>
    <xf numFmtId="0" fontId="38" fillId="0" borderId="17" xfId="0" applyFont="1" applyBorder="1" applyAlignment="1">
      <alignment horizontal="center" vertical="center"/>
    </xf>
    <xf numFmtId="49" fontId="30" fillId="0" borderId="22" xfId="0" applyNumberFormat="1" applyFont="1" applyFill="1" applyBorder="1" applyAlignment="1">
      <alignment horizontal="center" vertical="center"/>
    </xf>
    <xf numFmtId="49" fontId="32" fillId="20" borderId="22" xfId="0" applyNumberFormat="1" applyFont="1" applyFill="1" applyBorder="1" applyAlignment="1">
      <alignment horizontal="left" vertical="center"/>
    </xf>
    <xf numFmtId="0" fontId="30" fillId="0" borderId="22" xfId="0" applyFont="1" applyFill="1" applyBorder="1" applyAlignment="1">
      <alignment horizontal="left" vertical="center" wrapText="1"/>
    </xf>
    <xf numFmtId="49" fontId="32" fillId="20" borderId="22" xfId="0" applyNumberFormat="1" applyFont="1" applyFill="1" applyBorder="1" applyAlignment="1">
      <alignment horizontal="left"/>
    </xf>
    <xf numFmtId="0" fontId="32" fillId="20" borderId="22" xfId="0" applyFont="1" applyFill="1" applyBorder="1" applyAlignment="1">
      <alignment horizontal="left" wrapText="1"/>
    </xf>
    <xf numFmtId="49" fontId="30" fillId="0" borderId="22" xfId="0" applyNumberFormat="1" applyFont="1" applyFill="1" applyBorder="1" applyAlignment="1">
      <alignment horizontal="center"/>
    </xf>
    <xf numFmtId="0" fontId="30" fillId="0" borderId="22" xfId="0" applyFont="1" applyFill="1" applyBorder="1" applyAlignment="1">
      <alignment horizontal="left" wrapText="1"/>
    </xf>
    <xf numFmtId="49" fontId="30" fillId="0" borderId="22" xfId="0" applyNumberFormat="1" applyFont="1" applyFill="1" applyBorder="1" applyAlignment="1">
      <alignment horizontal="right"/>
    </xf>
    <xf numFmtId="0" fontId="39" fillId="20" borderId="22" xfId="0" applyFont="1" applyFill="1" applyBorder="1" applyAlignment="1">
      <alignment wrapText="1"/>
    </xf>
    <xf numFmtId="0" fontId="40" fillId="0" borderId="22" xfId="0" applyFont="1" applyFill="1" applyBorder="1" applyAlignment="1">
      <alignment wrapText="1"/>
    </xf>
    <xf numFmtId="49" fontId="30" fillId="0" borderId="22" xfId="0" applyNumberFormat="1" applyFont="1" applyFill="1" applyBorder="1" applyAlignment="1">
      <alignment horizontal="right" vertical="center"/>
    </xf>
    <xf numFmtId="49" fontId="32" fillId="26" borderId="22" xfId="0" applyNumberFormat="1" applyFont="1" applyFill="1" applyBorder="1" applyAlignment="1">
      <alignment horizontal="left"/>
    </xf>
    <xf numFmtId="0" fontId="39" fillId="26" borderId="22" xfId="0" applyFont="1" applyFill="1" applyBorder="1" applyAlignment="1">
      <alignment wrapText="1"/>
    </xf>
    <xf numFmtId="0" fontId="32" fillId="24" borderId="22" xfId="0" applyFont="1" applyFill="1" applyBorder="1" applyAlignment="1">
      <alignment horizontal="left"/>
    </xf>
    <xf numFmtId="0" fontId="39" fillId="24" borderId="22" xfId="0" applyFont="1" applyFill="1" applyBorder="1" applyAlignment="1">
      <alignment wrapText="1"/>
    </xf>
    <xf numFmtId="49" fontId="32" fillId="20" borderId="22" xfId="0" applyNumberFormat="1" applyFont="1" applyFill="1" applyBorder="1" applyAlignment="1">
      <alignment horizontal="left" vertical="center" wrapText="1"/>
    </xf>
    <xf numFmtId="49" fontId="30" fillId="0" borderId="22" xfId="0" applyNumberFormat="1" applyFont="1" applyFill="1" applyBorder="1" applyAlignment="1">
      <alignment horizontal="center" vertical="center" wrapText="1"/>
    </xf>
    <xf numFmtId="49" fontId="30" fillId="0" borderId="0" xfId="0" applyNumberFormat="1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169" fontId="30" fillId="0" borderId="0" xfId="29" applyNumberFormat="1" applyFont="1" applyFill="1" applyBorder="1" applyAlignment="1" applyProtection="1">
      <alignment horizontal="right" vertical="center" wrapText="1"/>
    </xf>
    <xf numFmtId="0" fontId="32" fillId="0" borderId="0" xfId="0" applyFont="1"/>
    <xf numFmtId="0" fontId="32" fillId="0" borderId="0" xfId="0" applyFont="1" applyAlignment="1">
      <alignment horizontal="left"/>
    </xf>
    <xf numFmtId="49" fontId="32" fillId="6" borderId="0" xfId="0" applyNumberFormat="1" applyFont="1" applyFill="1" applyBorder="1" applyAlignment="1">
      <alignment horizontal="center" vertical="center" wrapText="1"/>
    </xf>
    <xf numFmtId="49" fontId="32" fillId="20" borderId="0" xfId="0" applyNumberFormat="1" applyFont="1" applyFill="1" applyBorder="1" applyAlignment="1">
      <alignment horizontal="center"/>
    </xf>
    <xf numFmtId="0" fontId="32" fillId="20" borderId="0" xfId="0" applyFont="1" applyFill="1" applyBorder="1" applyAlignment="1">
      <alignment horizontal="left"/>
    </xf>
    <xf numFmtId="49" fontId="30" fillId="0" borderId="0" xfId="0" applyNumberFormat="1" applyFont="1" applyFill="1" applyBorder="1" applyAlignment="1">
      <alignment horizontal="center"/>
    </xf>
    <xf numFmtId="0" fontId="30" fillId="0" borderId="0" xfId="0" applyFont="1" applyFill="1" applyBorder="1" applyAlignment="1">
      <alignment horizontal="left"/>
    </xf>
    <xf numFmtId="0" fontId="30" fillId="0" borderId="0" xfId="0" applyNumberFormat="1" applyFont="1" applyFill="1" applyBorder="1" applyAlignment="1">
      <alignment horizontal="center"/>
    </xf>
    <xf numFmtId="0" fontId="30" fillId="0" borderId="0" xfId="0" applyFont="1" applyFill="1" applyAlignment="1">
      <alignment horizontal="center" vertical="center"/>
    </xf>
    <xf numFmtId="0" fontId="30" fillId="0" borderId="0" xfId="0" applyFont="1" applyFill="1"/>
    <xf numFmtId="0" fontId="41" fillId="0" borderId="0" xfId="0" applyFont="1"/>
    <xf numFmtId="1" fontId="30" fillId="0" borderId="0" xfId="0" applyNumberFormat="1" applyFont="1" applyFill="1" applyAlignment="1">
      <alignment horizontal="center" vertical="center" wrapText="1"/>
    </xf>
    <xf numFmtId="0" fontId="40" fillId="0" borderId="0" xfId="0" applyFont="1" applyFill="1" applyAlignment="1">
      <alignment horizontal="left" vertical="center" wrapText="1"/>
    </xf>
    <xf numFmtId="0" fontId="32" fillId="20" borderId="0" xfId="0" applyFont="1" applyFill="1" applyBorder="1" applyAlignment="1">
      <alignment horizontal="center"/>
    </xf>
    <xf numFmtId="0" fontId="32" fillId="20" borderId="0" xfId="0" applyFont="1" applyFill="1" applyBorder="1" applyAlignment="1">
      <alignment horizontal="justify"/>
    </xf>
    <xf numFmtId="0" fontId="30" fillId="0" borderId="0" xfId="0" applyFont="1" applyFill="1" applyBorder="1" applyAlignment="1">
      <alignment horizontal="center"/>
    </xf>
    <xf numFmtId="0" fontId="30" fillId="0" borderId="0" xfId="0" applyFont="1" applyFill="1" applyBorder="1" applyAlignment="1">
      <alignment horizontal="justify"/>
    </xf>
    <xf numFmtId="0" fontId="40" fillId="0" borderId="0" xfId="0" applyFont="1" applyFill="1" applyAlignment="1">
      <alignment horizontal="justify" vertical="center" wrapText="1"/>
    </xf>
    <xf numFmtId="0" fontId="40" fillId="0" borderId="0" xfId="0" applyFont="1" applyFill="1" applyAlignment="1">
      <alignment vertical="center" wrapText="1"/>
    </xf>
    <xf numFmtId="1" fontId="32" fillId="20" borderId="0" xfId="0" applyNumberFormat="1" applyFont="1" applyFill="1" applyAlignment="1">
      <alignment horizontal="center" vertical="center" wrapText="1"/>
    </xf>
    <xf numFmtId="0" fontId="32" fillId="20" borderId="0" xfId="0" applyFont="1" applyFill="1" applyAlignment="1">
      <alignment vertical="center" wrapText="1"/>
    </xf>
    <xf numFmtId="0" fontId="30" fillId="0" borderId="0" xfId="0" applyFont="1" applyFill="1" applyAlignment="1">
      <alignment wrapText="1"/>
    </xf>
    <xf numFmtId="49" fontId="30" fillId="0" borderId="0" xfId="0" applyNumberFormat="1" applyFont="1" applyBorder="1" applyAlignment="1">
      <alignment horizontal="center"/>
    </xf>
    <xf numFmtId="0" fontId="30" fillId="0" borderId="0" xfId="0" applyFont="1" applyBorder="1" applyAlignment="1">
      <alignment horizontal="left"/>
    </xf>
    <xf numFmtId="0" fontId="32" fillId="4" borderId="0" xfId="0" applyFont="1" applyFill="1"/>
    <xf numFmtId="49" fontId="32" fillId="4" borderId="0" xfId="0" applyNumberFormat="1" applyFont="1" applyFill="1" applyBorder="1" applyAlignment="1">
      <alignment vertical="center" wrapText="1"/>
    </xf>
    <xf numFmtId="0" fontId="30" fillId="0" borderId="0" xfId="0" applyFont="1"/>
    <xf numFmtId="0" fontId="44" fillId="0" borderId="17" xfId="0" applyFont="1" applyBorder="1" applyAlignment="1">
      <alignment vertical="center" wrapText="1"/>
    </xf>
    <xf numFmtId="0" fontId="44" fillId="0" borderId="17" xfId="0" applyFont="1" applyFill="1" applyBorder="1" applyAlignment="1">
      <alignment vertical="center" wrapText="1"/>
    </xf>
    <xf numFmtId="49" fontId="44" fillId="0" borderId="17" xfId="0" applyNumberFormat="1" applyFont="1" applyFill="1" applyBorder="1" applyAlignment="1">
      <alignment horizontal="center" vertical="center" wrapText="1"/>
    </xf>
    <xf numFmtId="49" fontId="44" fillId="0" borderId="17" xfId="0" applyNumberFormat="1" applyFont="1" applyFill="1" applyBorder="1" applyAlignment="1">
      <alignment vertical="center" wrapText="1"/>
    </xf>
    <xf numFmtId="49" fontId="29" fillId="0" borderId="17" xfId="0" applyNumberFormat="1" applyFont="1" applyFill="1" applyBorder="1" applyAlignment="1">
      <alignment horizontal="center" vertical="center" wrapText="1"/>
    </xf>
    <xf numFmtId="0" fontId="44" fillId="0" borderId="17" xfId="0" applyFont="1" applyBorder="1" applyAlignment="1">
      <alignment horizontal="center"/>
    </xf>
    <xf numFmtId="0" fontId="44" fillId="0" borderId="17" xfId="0" applyFont="1" applyBorder="1"/>
    <xf numFmtId="49" fontId="29" fillId="25" borderId="17" xfId="0" applyNumberFormat="1" applyFont="1" applyFill="1" applyBorder="1" applyAlignment="1">
      <alignment horizontal="center" vertical="center" wrapText="1"/>
    </xf>
    <xf numFmtId="49" fontId="44" fillId="25" borderId="17" xfId="0" applyNumberFormat="1" applyFont="1" applyFill="1" applyBorder="1" applyAlignment="1">
      <alignment horizontal="center" vertical="center" wrapText="1"/>
    </xf>
    <xf numFmtId="49" fontId="29" fillId="25" borderId="17" xfId="0" applyNumberFormat="1" applyFont="1" applyFill="1" applyBorder="1" applyAlignment="1">
      <alignment vertical="center" wrapText="1"/>
    </xf>
    <xf numFmtId="49" fontId="29" fillId="20" borderId="17" xfId="0" applyNumberFormat="1" applyFont="1" applyFill="1" applyBorder="1" applyAlignment="1">
      <alignment horizontal="left" vertical="center" wrapText="1"/>
    </xf>
    <xf numFmtId="0" fontId="29" fillId="25" borderId="17" xfId="0" applyFont="1" applyFill="1" applyBorder="1" applyAlignment="1">
      <alignment horizontal="center" vertical="center" wrapText="1"/>
    </xf>
    <xf numFmtId="0" fontId="29" fillId="25" borderId="17" xfId="0" applyFont="1" applyFill="1" applyBorder="1" applyAlignment="1">
      <alignment horizontal="center" vertical="top" wrapText="1"/>
    </xf>
    <xf numFmtId="0" fontId="29" fillId="25" borderId="17" xfId="0" applyFont="1" applyFill="1" applyBorder="1" applyAlignment="1">
      <alignment wrapText="1"/>
    </xf>
    <xf numFmtId="0" fontId="44" fillId="20" borderId="17" xfId="0" applyFont="1" applyFill="1" applyBorder="1"/>
    <xf numFmtId="0" fontId="31" fillId="0" borderId="0" xfId="0" applyFont="1" applyAlignment="1">
      <alignment horizontal="center"/>
    </xf>
    <xf numFmtId="0" fontId="31" fillId="0" borderId="0" xfId="0" applyFont="1" applyAlignment="1">
      <alignment vertical="center" wrapText="1"/>
    </xf>
    <xf numFmtId="165" fontId="31" fillId="27" borderId="0" xfId="0" applyNumberFormat="1" applyFont="1" applyFill="1" applyAlignment="1">
      <alignment horizontal="right"/>
    </xf>
    <xf numFmtId="0" fontId="23" fillId="0" borderId="23" xfId="1" applyFont="1" applyFill="1" applyBorder="1" applyAlignment="1">
      <alignment horizontal="center" vertical="center" wrapText="1"/>
    </xf>
    <xf numFmtId="0" fontId="30" fillId="0" borderId="24" xfId="0" applyFont="1" applyFill="1" applyBorder="1" applyAlignment="1">
      <alignment horizontal="center" vertical="center" wrapText="1"/>
    </xf>
    <xf numFmtId="0" fontId="37" fillId="0" borderId="19" xfId="0" applyFont="1" applyFill="1" applyBorder="1" applyAlignment="1" applyProtection="1">
      <alignment horizontal="center" vertical="top"/>
    </xf>
    <xf numFmtId="0" fontId="38" fillId="0" borderId="19" xfId="0" applyFont="1" applyBorder="1" applyAlignment="1">
      <alignment horizontal="center" vertical="center"/>
    </xf>
    <xf numFmtId="0" fontId="32" fillId="29" borderId="0" xfId="0" applyFont="1" applyFill="1" applyBorder="1" applyAlignment="1">
      <alignment horizontal="left" vertical="center"/>
    </xf>
    <xf numFmtId="49" fontId="32" fillId="29" borderId="0" xfId="0" applyNumberFormat="1" applyFont="1" applyFill="1" applyBorder="1" applyAlignment="1">
      <alignment horizontal="center" vertical="center"/>
    </xf>
    <xf numFmtId="49" fontId="32" fillId="29" borderId="0" xfId="0" applyNumberFormat="1" applyFont="1" applyFill="1" applyBorder="1" applyAlignment="1">
      <alignment horizontal="center"/>
    </xf>
    <xf numFmtId="0" fontId="32" fillId="29" borderId="0" xfId="0" applyFont="1" applyFill="1" applyBorder="1" applyAlignment="1">
      <alignment horizontal="left"/>
    </xf>
    <xf numFmtId="49" fontId="44" fillId="31" borderId="17" xfId="0" applyNumberFormat="1" applyFont="1" applyFill="1" applyBorder="1" applyAlignment="1">
      <alignment horizontal="center" vertical="center" wrapText="1"/>
    </xf>
    <xf numFmtId="49" fontId="44" fillId="32" borderId="17" xfId="0" applyNumberFormat="1" applyFont="1" applyFill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49" fontId="1" fillId="28" borderId="10" xfId="1" applyNumberFormat="1" applyFont="1" applyFill="1" applyBorder="1" applyAlignment="1">
      <alignment horizontal="center" vertical="center"/>
    </xf>
    <xf numFmtId="0" fontId="1" fillId="28" borderId="10" xfId="1" applyFont="1" applyFill="1" applyBorder="1" applyAlignment="1">
      <alignment horizontal="center" vertical="center" wrapText="1"/>
    </xf>
    <xf numFmtId="49" fontId="30" fillId="0" borderId="24" xfId="0" applyNumberFormat="1" applyFont="1" applyFill="1" applyBorder="1" applyAlignment="1">
      <alignment horizontal="center" vertical="center"/>
    </xf>
    <xf numFmtId="49" fontId="32" fillId="6" borderId="11" xfId="0" applyNumberFormat="1" applyFont="1" applyFill="1" applyBorder="1" applyAlignment="1">
      <alignment horizontal="center" vertical="center" wrapText="1"/>
    </xf>
    <xf numFmtId="0" fontId="32" fillId="6" borderId="11" xfId="0" applyFont="1" applyFill="1" applyBorder="1" applyAlignment="1">
      <alignment horizontal="center" vertical="center" wrapText="1" shrinkToFit="1"/>
    </xf>
    <xf numFmtId="0" fontId="38" fillId="0" borderId="0" xfId="0" applyFont="1"/>
    <xf numFmtId="0" fontId="31" fillId="6" borderId="11" xfId="1" applyFont="1" applyFill="1" applyBorder="1" applyAlignment="1">
      <alignment horizontal="center" vertical="center" wrapText="1"/>
    </xf>
    <xf numFmtId="49" fontId="45" fillId="28" borderId="11" xfId="0" applyNumberFormat="1" applyFont="1" applyFill="1" applyBorder="1" applyAlignment="1" applyProtection="1">
      <alignment horizontal="center" vertical="top"/>
    </xf>
    <xf numFmtId="49" fontId="45" fillId="28" borderId="11" xfId="0" applyNumberFormat="1" applyFont="1" applyFill="1" applyBorder="1" applyAlignment="1" applyProtection="1">
      <alignment horizontal="left" vertical="top"/>
    </xf>
    <xf numFmtId="0" fontId="38" fillId="0" borderId="19" xfId="0" applyFont="1" applyBorder="1" applyAlignment="1">
      <alignment horizontal="center"/>
    </xf>
    <xf numFmtId="0" fontId="38" fillId="0" borderId="19" xfId="0" applyFont="1" applyBorder="1"/>
    <xf numFmtId="0" fontId="38" fillId="0" borderId="17" xfId="0" applyFont="1" applyBorder="1" applyAlignment="1">
      <alignment horizontal="center"/>
    </xf>
    <xf numFmtId="0" fontId="38" fillId="0" borderId="17" xfId="0" applyFont="1" applyBorder="1"/>
    <xf numFmtId="0" fontId="38" fillId="0" borderId="36" xfId="0" applyFont="1" applyBorder="1" applyAlignment="1">
      <alignment horizontal="center"/>
    </xf>
    <xf numFmtId="0" fontId="45" fillId="0" borderId="0" xfId="0" applyFont="1"/>
    <xf numFmtId="49" fontId="38" fillId="0" borderId="19" xfId="0" applyNumberFormat="1" applyFont="1" applyBorder="1" applyAlignment="1" applyProtection="1">
      <alignment horizontal="center" vertical="center"/>
    </xf>
    <xf numFmtId="49" fontId="38" fillId="0" borderId="17" xfId="0" applyNumberFormat="1" applyFont="1" applyBorder="1" applyAlignment="1" applyProtection="1">
      <alignment horizontal="center" vertical="top"/>
    </xf>
    <xf numFmtId="49" fontId="38" fillId="0" borderId="36" xfId="0" applyNumberFormat="1" applyFont="1" applyBorder="1" applyAlignment="1" applyProtection="1">
      <alignment horizontal="center" vertical="top"/>
    </xf>
    <xf numFmtId="49" fontId="38" fillId="0" borderId="19" xfId="0" applyNumberFormat="1" applyFont="1" applyBorder="1" applyAlignment="1" applyProtection="1">
      <alignment horizontal="center" vertical="top"/>
    </xf>
    <xf numFmtId="49" fontId="38" fillId="0" borderId="17" xfId="0" applyNumberFormat="1" applyFont="1" applyBorder="1" applyAlignment="1" applyProtection="1">
      <alignment horizontal="center" vertical="center"/>
    </xf>
    <xf numFmtId="0" fontId="31" fillId="6" borderId="11" xfId="1" applyFont="1" applyFill="1" applyBorder="1" applyAlignment="1">
      <alignment horizontal="left" vertical="center" wrapText="1"/>
    </xf>
    <xf numFmtId="4" fontId="38" fillId="0" borderId="0" xfId="47" applyNumberFormat="1" applyFont="1"/>
    <xf numFmtId="0" fontId="38" fillId="0" borderId="18" xfId="0" applyFont="1" applyBorder="1" applyAlignment="1">
      <alignment horizontal="center"/>
    </xf>
    <xf numFmtId="49" fontId="2" fillId="0" borderId="41" xfId="1" applyNumberFormat="1" applyFont="1" applyFill="1" applyBorder="1" applyAlignment="1">
      <alignment horizontal="center" vertical="center"/>
    </xf>
    <xf numFmtId="0" fontId="2" fillId="0" borderId="41" xfId="1" applyNumberFormat="1" applyFont="1" applyFill="1" applyBorder="1" applyAlignment="1">
      <alignment horizontal="center" vertical="center"/>
    </xf>
    <xf numFmtId="0" fontId="1" fillId="28" borderId="10" xfId="1" applyNumberFormat="1" applyFont="1" applyFill="1" applyBorder="1" applyAlignment="1">
      <alignment horizontal="center" vertical="center"/>
    </xf>
    <xf numFmtId="4" fontId="38" fillId="0" borderId="17" xfId="47" applyNumberFormat="1" applyFont="1" applyFill="1" applyBorder="1" applyAlignment="1">
      <alignment vertical="center"/>
    </xf>
    <xf numFmtId="4" fontId="32" fillId="0" borderId="0" xfId="0" applyNumberFormat="1" applyFont="1" applyAlignment="1">
      <alignment horizontal="right" vertical="center" wrapText="1"/>
    </xf>
    <xf numFmtId="4" fontId="32" fillId="6" borderId="0" xfId="0" applyNumberFormat="1" applyFont="1" applyFill="1" applyBorder="1" applyAlignment="1">
      <alignment horizontal="center" vertical="center" wrapText="1" shrinkToFit="1"/>
    </xf>
    <xf numFmtId="4" fontId="32" fillId="20" borderId="0" xfId="48" applyNumberFormat="1" applyFont="1" applyFill="1" applyBorder="1" applyAlignment="1" applyProtection="1">
      <alignment horizontal="right" vertical="center" wrapText="1"/>
    </xf>
    <xf numFmtId="4" fontId="30" fillId="0" borderId="0" xfId="48" applyNumberFormat="1" applyFont="1" applyFill="1" applyBorder="1" applyAlignment="1" applyProtection="1">
      <alignment horizontal="right" vertical="center" wrapText="1"/>
    </xf>
    <xf numFmtId="4" fontId="30" fillId="0" borderId="0" xfId="48" applyNumberFormat="1" applyFont="1" applyFill="1" applyAlignment="1">
      <alignment horizontal="right" vertical="center" wrapText="1"/>
    </xf>
    <xf numFmtId="4" fontId="32" fillId="20" borderId="0" xfId="48" applyNumberFormat="1" applyFont="1" applyFill="1" applyAlignment="1">
      <alignment horizontal="right" vertical="center" wrapText="1"/>
    </xf>
    <xf numFmtId="4" fontId="30" fillId="20" borderId="0" xfId="48" applyNumberFormat="1" applyFont="1" applyFill="1" applyAlignment="1">
      <alignment horizontal="right" vertical="center" wrapText="1"/>
    </xf>
    <xf numFmtId="4" fontId="30" fillId="0" borderId="0" xfId="48" applyNumberFormat="1" applyFont="1" applyAlignment="1">
      <alignment horizontal="right" vertical="center" wrapText="1"/>
    </xf>
    <xf numFmtId="4" fontId="32" fillId="4" borderId="0" xfId="48" applyNumberFormat="1" applyFont="1" applyFill="1" applyBorder="1" applyAlignment="1" applyProtection="1">
      <alignment horizontal="right" vertical="center" wrapText="1"/>
    </xf>
    <xf numFmtId="4" fontId="30" fillId="0" borderId="0" xfId="0" applyNumberFormat="1" applyFont="1"/>
    <xf numFmtId="4" fontId="33" fillId="0" borderId="0" xfId="0" applyNumberFormat="1" applyFont="1"/>
    <xf numFmtId="0" fontId="33" fillId="27" borderId="0" xfId="0" applyFont="1" applyFill="1"/>
    <xf numFmtId="0" fontId="47" fillId="0" borderId="0" xfId="0" applyFont="1"/>
    <xf numFmtId="10" fontId="32" fillId="20" borderId="0" xfId="29" applyNumberFormat="1" applyFont="1" applyFill="1" applyBorder="1" applyAlignment="1" applyProtection="1">
      <alignment horizontal="right" vertical="center" wrapText="1"/>
    </xf>
    <xf numFmtId="10" fontId="30" fillId="0" borderId="0" xfId="29" applyNumberFormat="1" applyFont="1" applyFill="1" applyBorder="1" applyAlignment="1" applyProtection="1">
      <alignment horizontal="right" vertical="center" wrapText="1"/>
    </xf>
    <xf numFmtId="10" fontId="32" fillId="0" borderId="0" xfId="29" applyNumberFormat="1" applyFont="1" applyFill="1" applyBorder="1" applyAlignment="1" applyProtection="1">
      <alignment horizontal="right" vertical="center" wrapText="1"/>
    </xf>
    <xf numFmtId="10" fontId="32" fillId="29" borderId="0" xfId="29" applyNumberFormat="1" applyFont="1" applyFill="1" applyBorder="1" applyAlignment="1" applyProtection="1">
      <alignment horizontal="right" vertical="center" wrapText="1"/>
    </xf>
    <xf numFmtId="10" fontId="32" fillId="4" borderId="0" xfId="29" applyNumberFormat="1" applyFont="1" applyFill="1" applyBorder="1" applyAlignment="1" applyProtection="1">
      <alignment horizontal="right" vertical="center" wrapText="1"/>
    </xf>
    <xf numFmtId="10" fontId="32" fillId="20" borderId="0" xfId="48" applyNumberFormat="1" applyFont="1" applyFill="1" applyBorder="1" applyAlignment="1" applyProtection="1">
      <alignment horizontal="right" vertical="center" wrapText="1"/>
    </xf>
    <xf numFmtId="10" fontId="30" fillId="0" borderId="0" xfId="48" applyNumberFormat="1" applyFont="1" applyFill="1" applyBorder="1" applyAlignment="1" applyProtection="1">
      <alignment horizontal="right" vertical="center" wrapText="1"/>
    </xf>
    <xf numFmtId="10" fontId="30" fillId="29" borderId="0" xfId="48" applyNumberFormat="1" applyFont="1" applyFill="1" applyBorder="1" applyAlignment="1" applyProtection="1">
      <alignment horizontal="right" vertical="center" wrapText="1"/>
    </xf>
    <xf numFmtId="10" fontId="30" fillId="0" borderId="0" xfId="48" applyNumberFormat="1" applyFont="1" applyFill="1" applyAlignment="1">
      <alignment horizontal="right" vertical="center" wrapText="1"/>
    </xf>
    <xf numFmtId="10" fontId="32" fillId="20" borderId="0" xfId="48" applyNumberFormat="1" applyFont="1" applyFill="1" applyAlignment="1">
      <alignment horizontal="right" vertical="center" wrapText="1"/>
    </xf>
    <xf numFmtId="10" fontId="30" fillId="20" borderId="0" xfId="48" applyNumberFormat="1" applyFont="1" applyFill="1" applyAlignment="1">
      <alignment horizontal="right" vertical="center" wrapText="1"/>
    </xf>
    <xf numFmtId="10" fontId="30" fillId="0" borderId="0" xfId="48" applyNumberFormat="1" applyFont="1" applyAlignment="1">
      <alignment horizontal="right" vertical="center" wrapText="1"/>
    </xf>
    <xf numFmtId="10" fontId="32" fillId="4" borderId="0" xfId="48" applyNumberFormat="1" applyFont="1" applyFill="1" applyBorder="1" applyAlignment="1" applyProtection="1">
      <alignment horizontal="right" vertical="center" wrapText="1"/>
    </xf>
    <xf numFmtId="4" fontId="32" fillId="20" borderId="0" xfId="29" applyNumberFormat="1" applyFont="1" applyFill="1" applyBorder="1" applyAlignment="1" applyProtection="1">
      <alignment horizontal="right" vertical="center" wrapText="1"/>
    </xf>
    <xf numFmtId="4" fontId="30" fillId="0" borderId="0" xfId="29" applyNumberFormat="1" applyFont="1" applyFill="1" applyBorder="1" applyAlignment="1" applyProtection="1">
      <alignment horizontal="right" vertical="center" wrapText="1"/>
    </xf>
    <xf numFmtId="4" fontId="32" fillId="29" borderId="0" xfId="29" applyNumberFormat="1" applyFont="1" applyFill="1" applyBorder="1" applyAlignment="1" applyProtection="1">
      <alignment horizontal="right" vertical="center" wrapText="1"/>
    </xf>
    <xf numFmtId="4" fontId="32" fillId="20" borderId="0" xfId="47" applyNumberFormat="1" applyFont="1" applyFill="1" applyAlignment="1">
      <alignment horizontal="right" vertical="center" wrapText="1"/>
    </xf>
    <xf numFmtId="4" fontId="32" fillId="20" borderId="0" xfId="0" applyNumberFormat="1" applyFont="1" applyFill="1" applyAlignment="1">
      <alignment horizontal="right" vertical="center" wrapText="1"/>
    </xf>
    <xf numFmtId="4" fontId="32" fillId="4" borderId="0" xfId="0" applyNumberFormat="1" applyFont="1" applyFill="1" applyAlignment="1">
      <alignment horizontal="right" vertical="center" wrapText="1"/>
    </xf>
    <xf numFmtId="4" fontId="30" fillId="0" borderId="0" xfId="0" applyNumberFormat="1" applyFont="1" applyFill="1"/>
    <xf numFmtId="4" fontId="32" fillId="0" borderId="0" xfId="29" applyNumberFormat="1" applyFont="1" applyFill="1" applyBorder="1" applyAlignment="1" applyProtection="1">
      <alignment horizontal="right" vertical="center" wrapText="1"/>
    </xf>
    <xf numFmtId="4" fontId="32" fillId="4" borderId="0" xfId="29" applyNumberFormat="1" applyFont="1" applyFill="1" applyBorder="1" applyAlignment="1" applyProtection="1">
      <alignment horizontal="right" vertical="center" wrapText="1"/>
    </xf>
    <xf numFmtId="4" fontId="48" fillId="29" borderId="0" xfId="48" applyNumberFormat="1" applyFont="1" applyFill="1" applyBorder="1" applyAlignment="1" applyProtection="1">
      <alignment horizontal="right" vertical="center" wrapText="1"/>
    </xf>
    <xf numFmtId="4" fontId="48" fillId="29" borderId="0" xfId="0" applyNumberFormat="1" applyFont="1" applyFill="1" applyBorder="1" applyAlignment="1">
      <alignment horizontal="right" vertical="center" wrapText="1"/>
    </xf>
    <xf numFmtId="10" fontId="48" fillId="29" borderId="0" xfId="0" applyNumberFormat="1" applyFont="1" applyFill="1" applyBorder="1" applyAlignment="1">
      <alignment horizontal="right" vertical="center" wrapText="1"/>
    </xf>
    <xf numFmtId="10" fontId="32" fillId="0" borderId="0" xfId="0" applyNumberFormat="1" applyFont="1" applyAlignment="1">
      <alignment horizontal="right" vertical="center" wrapText="1"/>
    </xf>
    <xf numFmtId="10" fontId="32" fillId="6" borderId="0" xfId="0" applyNumberFormat="1" applyFont="1" applyFill="1" applyBorder="1" applyAlignment="1">
      <alignment horizontal="center" vertical="center" wrapText="1" shrinkToFit="1"/>
    </xf>
    <xf numFmtId="10" fontId="32" fillId="20" borderId="0" xfId="0" applyNumberFormat="1" applyFont="1" applyFill="1" applyAlignment="1">
      <alignment horizontal="right" vertical="center" wrapText="1"/>
    </xf>
    <xf numFmtId="10" fontId="32" fillId="4" borderId="0" xfId="0" applyNumberFormat="1" applyFont="1" applyFill="1" applyAlignment="1">
      <alignment horizontal="right" vertical="center" wrapText="1"/>
    </xf>
    <xf numFmtId="10" fontId="30" fillId="0" borderId="0" xfId="0" applyNumberFormat="1" applyFont="1" applyFill="1"/>
    <xf numFmtId="10" fontId="33" fillId="0" borderId="0" xfId="0" applyNumberFormat="1" applyFont="1"/>
    <xf numFmtId="1" fontId="30" fillId="0" borderId="0" xfId="0" applyNumberFormat="1" applyFont="1" applyBorder="1" applyAlignment="1">
      <alignment horizontal="center" vertical="center"/>
    </xf>
    <xf numFmtId="1" fontId="30" fillId="0" borderId="0" xfId="0" applyNumberFormat="1" applyFont="1" applyBorder="1" applyAlignment="1">
      <alignment horizontal="center" vertical="center" wrapText="1"/>
    </xf>
    <xf numFmtId="1" fontId="33" fillId="0" borderId="0" xfId="0" applyNumberFormat="1" applyFont="1"/>
    <xf numFmtId="1" fontId="49" fillId="0" borderId="0" xfId="0" applyNumberFormat="1" applyFont="1" applyAlignment="1">
      <alignment horizontal="center"/>
    </xf>
    <xf numFmtId="4" fontId="50" fillId="0" borderId="0" xfId="29" applyNumberFormat="1" applyFont="1" applyFill="1" applyBorder="1" applyAlignment="1" applyProtection="1">
      <alignment horizontal="right" vertical="center" wrapText="1"/>
    </xf>
    <xf numFmtId="4" fontId="45" fillId="28" borderId="11" xfId="47" applyNumberFormat="1" applyFont="1" applyFill="1" applyBorder="1" applyAlignment="1">
      <alignment vertical="center"/>
    </xf>
    <xf numFmtId="4" fontId="45" fillId="28" borderId="11" xfId="0" applyNumberFormat="1" applyFont="1" applyFill="1" applyBorder="1" applyAlignment="1">
      <alignment vertical="center"/>
    </xf>
    <xf numFmtId="4" fontId="38" fillId="0" borderId="19" xfId="47" applyNumberFormat="1" applyFont="1" applyBorder="1" applyAlignment="1">
      <alignment vertical="center"/>
    </xf>
    <xf numFmtId="4" fontId="38" fillId="0" borderId="19" xfId="0" applyNumberFormat="1" applyFont="1" applyBorder="1" applyAlignment="1">
      <alignment vertical="center"/>
    </xf>
    <xf numFmtId="4" fontId="38" fillId="0" borderId="17" xfId="47" applyNumberFormat="1" applyFont="1" applyBorder="1" applyAlignment="1">
      <alignment vertical="center"/>
    </xf>
    <xf numFmtId="4" fontId="38" fillId="0" borderId="17" xfId="0" applyNumberFormat="1" applyFont="1" applyBorder="1" applyAlignment="1">
      <alignment vertical="center"/>
    </xf>
    <xf numFmtId="4" fontId="37" fillId="0" borderId="17" xfId="47" applyNumberFormat="1" applyFont="1" applyFill="1" applyBorder="1" applyAlignment="1" applyProtection="1">
      <alignment vertical="center"/>
    </xf>
    <xf numFmtId="4" fontId="37" fillId="0" borderId="17" xfId="0" applyNumberFormat="1" applyFont="1" applyFill="1" applyBorder="1" applyAlignment="1" applyProtection="1">
      <alignment vertical="center"/>
    </xf>
    <xf numFmtId="4" fontId="37" fillId="0" borderId="18" xfId="47" applyNumberFormat="1" applyFont="1" applyFill="1" applyBorder="1" applyAlignment="1" applyProtection="1">
      <alignment vertical="center"/>
    </xf>
    <xf numFmtId="4" fontId="37" fillId="0" borderId="18" xfId="0" applyNumberFormat="1" applyFont="1" applyFill="1" applyBorder="1" applyAlignment="1" applyProtection="1">
      <alignment vertical="center"/>
    </xf>
    <xf numFmtId="4" fontId="38" fillId="0" borderId="18" xfId="47" applyNumberFormat="1" applyFont="1" applyBorder="1" applyAlignment="1">
      <alignment vertical="center"/>
    </xf>
    <xf numFmtId="4" fontId="36" fillId="28" borderId="11" xfId="47" applyNumberFormat="1" applyFont="1" applyFill="1" applyBorder="1" applyAlignment="1" applyProtection="1">
      <alignment vertical="center"/>
    </xf>
    <xf numFmtId="4" fontId="37" fillId="0" borderId="19" xfId="0" applyNumberFormat="1" applyFont="1" applyFill="1" applyBorder="1" applyAlignment="1" applyProtection="1">
      <alignment vertical="center"/>
    </xf>
    <xf numFmtId="4" fontId="38" fillId="0" borderId="19" xfId="47" applyNumberFormat="1" applyFont="1" applyFill="1" applyBorder="1" applyAlignment="1">
      <alignment vertical="center"/>
    </xf>
    <xf numFmtId="4" fontId="31" fillId="6" borderId="11" xfId="47" applyNumberFormat="1" applyFont="1" applyFill="1" applyBorder="1" applyAlignment="1">
      <alignment vertical="center" wrapText="1"/>
    </xf>
    <xf numFmtId="4" fontId="31" fillId="6" borderId="11" xfId="1" applyNumberFormat="1" applyFont="1" applyFill="1" applyBorder="1" applyAlignment="1">
      <alignment vertical="center" wrapText="1"/>
    </xf>
    <xf numFmtId="4" fontId="38" fillId="0" borderId="0" xfId="47" applyNumberFormat="1" applyFont="1" applyAlignment="1">
      <alignment horizontal="right"/>
    </xf>
    <xf numFmtId="4" fontId="38" fillId="0" borderId="0" xfId="0" applyNumberFormat="1" applyFont="1"/>
    <xf numFmtId="0" fontId="36" fillId="28" borderId="11" xfId="0" applyFont="1" applyFill="1" applyBorder="1" applyAlignment="1" applyProtection="1">
      <alignment horizontal="left" vertical="top" wrapText="1"/>
    </xf>
    <xf numFmtId="0" fontId="37" fillId="0" borderId="19" xfId="0" applyFont="1" applyFill="1" applyBorder="1" applyAlignment="1" applyProtection="1">
      <alignment horizontal="left" wrapText="1"/>
    </xf>
    <xf numFmtId="0" fontId="37" fillId="0" borderId="17" xfId="0" applyFont="1" applyFill="1" applyBorder="1" applyAlignment="1" applyProtection="1">
      <alignment horizontal="left" wrapText="1"/>
    </xf>
    <xf numFmtId="0" fontId="37" fillId="0" borderId="18" xfId="0" applyFont="1" applyFill="1" applyBorder="1" applyAlignment="1" applyProtection="1">
      <alignment horizontal="left" wrapText="1"/>
    </xf>
    <xf numFmtId="0" fontId="38" fillId="0" borderId="19" xfId="0" applyFont="1" applyBorder="1" applyAlignment="1">
      <alignment horizontal="left" wrapText="1"/>
    </xf>
    <xf numFmtId="0" fontId="38" fillId="0" borderId="17" xfId="0" applyFont="1" applyBorder="1" applyAlignment="1">
      <alignment horizontal="left" wrapText="1"/>
    </xf>
    <xf numFmtId="0" fontId="38" fillId="0" borderId="36" xfId="0" applyFont="1" applyBorder="1" applyAlignment="1">
      <alignment horizontal="left" wrapText="1"/>
    </xf>
    <xf numFmtId="0" fontId="37" fillId="0" borderId="19" xfId="0" applyFont="1" applyFill="1" applyBorder="1" applyAlignment="1" applyProtection="1">
      <alignment horizontal="left" vertical="top" wrapText="1"/>
    </xf>
    <xf numFmtId="0" fontId="37" fillId="0" borderId="17" xfId="0" applyFont="1" applyFill="1" applyBorder="1" applyAlignment="1" applyProtection="1">
      <alignment horizontal="left" vertical="top" wrapText="1"/>
    </xf>
    <xf numFmtId="0" fontId="37" fillId="0" borderId="19" xfId="0" applyFont="1" applyBorder="1" applyAlignment="1" applyProtection="1">
      <alignment horizontal="left" vertical="top" wrapText="1"/>
    </xf>
    <xf numFmtId="0" fontId="37" fillId="0" borderId="17" xfId="0" applyFont="1" applyBorder="1" applyAlignment="1" applyProtection="1">
      <alignment horizontal="left" vertical="top" wrapText="1"/>
    </xf>
    <xf numFmtId="0" fontId="38" fillId="0" borderId="0" xfId="0" applyFont="1" applyAlignment="1">
      <alignment horizontal="left" wrapText="1"/>
    </xf>
    <xf numFmtId="4" fontId="38" fillId="0" borderId="36" xfId="47" applyNumberFormat="1" applyFont="1" applyBorder="1" applyAlignment="1">
      <alignment vertical="center"/>
    </xf>
    <xf numFmtId="4" fontId="38" fillId="0" borderId="50" xfId="47" applyNumberFormat="1" applyFont="1" applyBorder="1" applyAlignment="1">
      <alignment vertical="center"/>
    </xf>
    <xf numFmtId="4" fontId="38" fillId="0" borderId="36" xfId="47" applyNumberFormat="1" applyFont="1" applyFill="1" applyBorder="1" applyAlignment="1">
      <alignment vertical="center"/>
    </xf>
    <xf numFmtId="4" fontId="51" fillId="28" borderId="11" xfId="47" applyNumberFormat="1" applyFont="1" applyFill="1" applyBorder="1" applyAlignment="1">
      <alignment vertical="center"/>
    </xf>
    <xf numFmtId="4" fontId="51" fillId="28" borderId="11" xfId="0" applyNumberFormat="1" applyFont="1" applyFill="1" applyBorder="1" applyAlignment="1">
      <alignment vertical="center"/>
    </xf>
    <xf numFmtId="10" fontId="51" fillId="28" borderId="11" xfId="47" applyNumberFormat="1" applyFont="1" applyFill="1" applyBorder="1" applyAlignment="1">
      <alignment vertical="center"/>
    </xf>
    <xf numFmtId="10" fontId="38" fillId="0" borderId="19" xfId="47" applyNumberFormat="1" applyFont="1" applyBorder="1" applyAlignment="1">
      <alignment vertical="center"/>
    </xf>
    <xf numFmtId="10" fontId="38" fillId="0" borderId="17" xfId="47" applyNumberFormat="1" applyFont="1" applyBorder="1" applyAlignment="1">
      <alignment vertical="center"/>
    </xf>
    <xf numFmtId="10" fontId="37" fillId="0" borderId="17" xfId="47" applyNumberFormat="1" applyFont="1" applyFill="1" applyBorder="1" applyAlignment="1" applyProtection="1">
      <alignment vertical="center"/>
    </xf>
    <xf numFmtId="10" fontId="37" fillId="0" borderId="18" xfId="47" applyNumberFormat="1" applyFont="1" applyFill="1" applyBorder="1" applyAlignment="1" applyProtection="1">
      <alignment vertical="center"/>
    </xf>
    <xf numFmtId="10" fontId="45" fillId="28" borderId="11" xfId="47" applyNumberFormat="1" applyFont="1" applyFill="1" applyBorder="1" applyAlignment="1">
      <alignment vertical="center"/>
    </xf>
    <xf numFmtId="10" fontId="31" fillId="6" borderId="11" xfId="47" applyNumberFormat="1" applyFont="1" applyFill="1" applyBorder="1" applyAlignment="1">
      <alignment vertical="center" wrapText="1"/>
    </xf>
    <xf numFmtId="10" fontId="51" fillId="28" borderId="11" xfId="0" applyNumberFormat="1" applyFont="1" applyFill="1" applyBorder="1" applyAlignment="1">
      <alignment vertical="center"/>
    </xf>
    <xf numFmtId="10" fontId="38" fillId="0" borderId="19" xfId="0" applyNumberFormat="1" applyFont="1" applyBorder="1" applyAlignment="1">
      <alignment vertical="center"/>
    </xf>
    <xf numFmtId="10" fontId="38" fillId="0" borderId="17" xfId="0" applyNumberFormat="1" applyFont="1" applyBorder="1" applyAlignment="1">
      <alignment vertical="center"/>
    </xf>
    <xf numFmtId="10" fontId="37" fillId="0" borderId="17" xfId="0" applyNumberFormat="1" applyFont="1" applyFill="1" applyBorder="1" applyAlignment="1" applyProtection="1">
      <alignment vertical="center"/>
    </xf>
    <xf numFmtId="10" fontId="37" fillId="0" borderId="18" xfId="0" applyNumberFormat="1" applyFont="1" applyFill="1" applyBorder="1" applyAlignment="1" applyProtection="1">
      <alignment vertical="center"/>
    </xf>
    <xf numFmtId="10" fontId="45" fillId="28" borderId="11" xfId="0" applyNumberFormat="1" applyFont="1" applyFill="1" applyBorder="1" applyAlignment="1">
      <alignment vertical="center"/>
    </xf>
    <xf numFmtId="10" fontId="37" fillId="0" borderId="19" xfId="0" applyNumberFormat="1" applyFont="1" applyFill="1" applyBorder="1" applyAlignment="1" applyProtection="1">
      <alignment vertical="center"/>
    </xf>
    <xf numFmtId="10" fontId="31" fillId="6" borderId="11" xfId="1" applyNumberFormat="1" applyFont="1" applyFill="1" applyBorder="1" applyAlignment="1">
      <alignment vertical="center" wrapText="1"/>
    </xf>
    <xf numFmtId="10" fontId="38" fillId="0" borderId="0" xfId="0" applyNumberFormat="1" applyFont="1"/>
    <xf numFmtId="10" fontId="38" fillId="0" borderId="18" xfId="47" applyNumberFormat="1" applyFont="1" applyBorder="1" applyAlignment="1">
      <alignment vertical="center"/>
    </xf>
    <xf numFmtId="10" fontId="38" fillId="0" borderId="36" xfId="47" applyNumberFormat="1" applyFont="1" applyBorder="1" applyAlignment="1">
      <alignment vertical="center"/>
    </xf>
    <xf numFmtId="10" fontId="36" fillId="28" borderId="11" xfId="47" applyNumberFormat="1" applyFont="1" applyFill="1" applyBorder="1" applyAlignment="1" applyProtection="1">
      <alignment vertical="center"/>
    </xf>
    <xf numFmtId="10" fontId="38" fillId="0" borderId="50" xfId="47" applyNumberFormat="1" applyFont="1" applyBorder="1" applyAlignment="1">
      <alignment vertical="center"/>
    </xf>
    <xf numFmtId="10" fontId="38" fillId="0" borderId="19" xfId="47" applyNumberFormat="1" applyFont="1" applyFill="1" applyBorder="1" applyAlignment="1">
      <alignment vertical="center"/>
    </xf>
    <xf numFmtId="10" fontId="38" fillId="0" borderId="17" xfId="47" applyNumberFormat="1" applyFont="1" applyFill="1" applyBorder="1" applyAlignment="1">
      <alignment vertical="center"/>
    </xf>
    <xf numFmtId="10" fontId="38" fillId="0" borderId="36" xfId="47" applyNumberFormat="1" applyFont="1" applyFill="1" applyBorder="1" applyAlignment="1">
      <alignment vertical="center"/>
    </xf>
    <xf numFmtId="10" fontId="38" fillId="0" borderId="0" xfId="47" applyNumberFormat="1" applyFont="1"/>
    <xf numFmtId="10" fontId="52" fillId="0" borderId="19" xfId="47" applyNumberFormat="1" applyFont="1" applyBorder="1" applyAlignment="1">
      <alignment vertical="center"/>
    </xf>
    <xf numFmtId="0" fontId="33" fillId="0" borderId="0" xfId="0" applyFont="1" applyAlignment="1">
      <alignment wrapText="1"/>
    </xf>
    <xf numFmtId="4" fontId="32" fillId="20" borderId="22" xfId="0" applyNumberFormat="1" applyFont="1" applyFill="1" applyBorder="1" applyAlignment="1">
      <alignment horizontal="right" vertical="center" wrapText="1"/>
    </xf>
    <xf numFmtId="4" fontId="30" fillId="0" borderId="22" xfId="0" applyNumberFormat="1" applyFont="1" applyFill="1" applyBorder="1" applyAlignment="1">
      <alignment horizontal="right" vertical="center" wrapText="1"/>
    </xf>
    <xf numFmtId="4" fontId="32" fillId="26" borderId="22" xfId="0" applyNumberFormat="1" applyFont="1" applyFill="1" applyBorder="1" applyAlignment="1">
      <alignment horizontal="right" vertical="center" wrapText="1"/>
    </xf>
    <xf numFmtId="4" fontId="32" fillId="24" borderId="22" xfId="0" applyNumberFormat="1" applyFont="1" applyFill="1" applyBorder="1" applyAlignment="1">
      <alignment horizontal="right" vertical="center" wrapText="1"/>
    </xf>
    <xf numFmtId="171" fontId="30" fillId="0" borderId="22" xfId="0" applyNumberFormat="1" applyFont="1" applyFill="1" applyBorder="1" applyAlignment="1">
      <alignment horizontal="right" vertical="center" wrapText="1"/>
    </xf>
    <xf numFmtId="165" fontId="30" fillId="0" borderId="22" xfId="0" applyNumberFormat="1" applyFont="1" applyFill="1" applyBorder="1" applyAlignment="1">
      <alignment horizontal="right" vertical="center" wrapText="1"/>
    </xf>
    <xf numFmtId="0" fontId="33" fillId="0" borderId="21" xfId="0" applyFont="1" applyBorder="1"/>
    <xf numFmtId="49" fontId="30" fillId="0" borderId="52" xfId="0" applyNumberFormat="1" applyFont="1" applyFill="1" applyBorder="1" applyAlignment="1">
      <alignment horizontal="center"/>
    </xf>
    <xf numFmtId="0" fontId="30" fillId="0" borderId="52" xfId="0" applyFont="1" applyFill="1" applyBorder="1" applyAlignment="1">
      <alignment horizontal="left" wrapText="1"/>
    </xf>
    <xf numFmtId="49" fontId="30" fillId="4" borderId="53" xfId="0" applyNumberFormat="1" applyFont="1" applyFill="1" applyBorder="1" applyAlignment="1">
      <alignment horizontal="center"/>
    </xf>
    <xf numFmtId="0" fontId="32" fillId="4" borderId="53" xfId="0" applyFont="1" applyFill="1" applyBorder="1" applyAlignment="1">
      <alignment horizontal="center" vertical="center" wrapText="1"/>
    </xf>
    <xf numFmtId="10" fontId="30" fillId="0" borderId="54" xfId="0" applyNumberFormat="1" applyFont="1" applyFill="1" applyBorder="1" applyAlignment="1">
      <alignment horizontal="right" vertical="center" wrapText="1"/>
    </xf>
    <xf numFmtId="10" fontId="32" fillId="20" borderId="22" xfId="0" applyNumberFormat="1" applyFont="1" applyFill="1" applyBorder="1" applyAlignment="1">
      <alignment horizontal="right" vertical="center" wrapText="1"/>
    </xf>
    <xf numFmtId="165" fontId="32" fillId="20" borderId="22" xfId="0" applyNumberFormat="1" applyFont="1" applyFill="1" applyBorder="1" applyAlignment="1">
      <alignment horizontal="right" vertical="center" wrapText="1"/>
    </xf>
    <xf numFmtId="10" fontId="53" fillId="26" borderId="50" xfId="0" applyNumberFormat="1" applyFont="1" applyFill="1" applyBorder="1" applyAlignment="1">
      <alignment horizontal="right" wrapText="1"/>
    </xf>
    <xf numFmtId="165" fontId="30" fillId="0" borderId="54" xfId="0" applyNumberFormat="1" applyFont="1" applyFill="1" applyBorder="1" applyAlignment="1">
      <alignment horizontal="right" vertical="center" wrapText="1"/>
    </xf>
    <xf numFmtId="10" fontId="30" fillId="0" borderId="22" xfId="0" applyNumberFormat="1" applyFont="1" applyFill="1" applyBorder="1" applyAlignment="1">
      <alignment horizontal="right" vertical="center" wrapText="1"/>
    </xf>
    <xf numFmtId="0" fontId="33" fillId="26" borderId="50" xfId="0" applyFont="1" applyFill="1" applyBorder="1" applyAlignment="1">
      <alignment horizontal="right" wrapText="1"/>
    </xf>
    <xf numFmtId="165" fontId="32" fillId="24" borderId="22" xfId="0" applyNumberFormat="1" applyFont="1" applyFill="1" applyBorder="1" applyAlignment="1">
      <alignment horizontal="right" vertical="center" wrapText="1"/>
    </xf>
    <xf numFmtId="165" fontId="30" fillId="0" borderId="52" xfId="0" applyNumberFormat="1" applyFont="1" applyFill="1" applyBorder="1" applyAlignment="1">
      <alignment horizontal="right" vertical="center" wrapText="1"/>
    </xf>
    <xf numFmtId="165" fontId="30" fillId="0" borderId="55" xfId="0" applyNumberFormat="1" applyFont="1" applyFill="1" applyBorder="1" applyAlignment="1">
      <alignment horizontal="right" vertical="center" wrapText="1"/>
    </xf>
    <xf numFmtId="171" fontId="32" fillId="20" borderId="22" xfId="0" applyNumberFormat="1" applyFont="1" applyFill="1" applyBorder="1" applyAlignment="1">
      <alignment horizontal="right" vertical="center" wrapText="1"/>
    </xf>
    <xf numFmtId="39" fontId="32" fillId="20" borderId="22" xfId="0" applyNumberFormat="1" applyFont="1" applyFill="1" applyBorder="1" applyAlignment="1">
      <alignment horizontal="right" vertical="center" wrapText="1"/>
    </xf>
    <xf numFmtId="10" fontId="32" fillId="24" borderId="22" xfId="0" applyNumberFormat="1" applyFont="1" applyFill="1" applyBorder="1" applyAlignment="1">
      <alignment horizontal="right" vertical="center" wrapText="1"/>
    </xf>
    <xf numFmtId="10" fontId="32" fillId="26" borderId="22" xfId="0" applyNumberFormat="1" applyFont="1" applyFill="1" applyBorder="1" applyAlignment="1">
      <alignment horizontal="right" vertical="center" wrapText="1"/>
    </xf>
    <xf numFmtId="4" fontId="48" fillId="20" borderId="22" xfId="0" applyNumberFormat="1" applyFont="1" applyFill="1" applyBorder="1" applyAlignment="1">
      <alignment horizontal="right" vertical="center" wrapText="1"/>
    </xf>
    <xf numFmtId="10" fontId="48" fillId="20" borderId="22" xfId="0" applyNumberFormat="1" applyFont="1" applyFill="1" applyBorder="1" applyAlignment="1">
      <alignment horizontal="right" vertical="center" wrapText="1"/>
    </xf>
    <xf numFmtId="171" fontId="32" fillId="4" borderId="53" xfId="29" applyNumberFormat="1" applyFont="1" applyFill="1" applyBorder="1" applyAlignment="1" applyProtection="1">
      <alignment horizontal="right" vertical="center" wrapText="1"/>
    </xf>
    <xf numFmtId="10" fontId="32" fillId="4" borderId="53" xfId="29" applyNumberFormat="1" applyFont="1" applyFill="1" applyBorder="1" applyAlignment="1" applyProtection="1">
      <alignment horizontal="right" vertical="center" wrapText="1"/>
    </xf>
    <xf numFmtId="10" fontId="32" fillId="4" borderId="51" xfId="29" applyNumberFormat="1" applyFont="1" applyFill="1" applyBorder="1" applyAlignment="1" applyProtection="1">
      <alignment horizontal="right" vertical="center" wrapText="1"/>
    </xf>
    <xf numFmtId="0" fontId="44" fillId="0" borderId="17" xfId="0" applyFont="1" applyBorder="1" applyAlignment="1">
      <alignment wrapText="1"/>
    </xf>
    <xf numFmtId="0" fontId="29" fillId="20" borderId="17" xfId="0" applyFont="1" applyFill="1" applyBorder="1" applyAlignment="1">
      <alignment wrapText="1"/>
    </xf>
    <xf numFmtId="4" fontId="44" fillId="0" borderId="17" xfId="29" applyNumberFormat="1" applyFont="1" applyFill="1" applyBorder="1" applyAlignment="1" applyProtection="1">
      <alignment horizontal="right" vertical="center" wrapText="1"/>
    </xf>
    <xf numFmtId="4" fontId="29" fillId="25" borderId="17" xfId="29" applyNumberFormat="1" applyFont="1" applyFill="1" applyBorder="1" applyAlignment="1" applyProtection="1">
      <alignment horizontal="right" vertical="center" wrapText="1"/>
    </xf>
    <xf numFmtId="4" fontId="29" fillId="20" borderId="17" xfId="29" applyNumberFormat="1" applyFont="1" applyFill="1" applyBorder="1" applyAlignment="1" applyProtection="1">
      <alignment horizontal="right" vertical="center" wrapText="1"/>
    </xf>
    <xf numFmtId="4" fontId="29" fillId="25" borderId="17" xfId="0" applyNumberFormat="1" applyFont="1" applyFill="1" applyBorder="1" applyAlignment="1">
      <alignment horizontal="right" vertical="top" wrapText="1"/>
    </xf>
    <xf numFmtId="4" fontId="31" fillId="27" borderId="0" xfId="0" applyNumberFormat="1" applyFont="1" applyFill="1" applyAlignment="1">
      <alignment horizontal="right"/>
    </xf>
    <xf numFmtId="10" fontId="29" fillId="30" borderId="17" xfId="48" applyNumberFormat="1" applyFont="1" applyFill="1" applyBorder="1" applyAlignment="1" applyProtection="1">
      <alignment horizontal="center" vertical="center" wrapText="1"/>
    </xf>
    <xf numFmtId="10" fontId="31" fillId="27" borderId="0" xfId="0" applyNumberFormat="1" applyFont="1" applyFill="1" applyBorder="1"/>
    <xf numFmtId="10" fontId="44" fillId="0" borderId="17" xfId="29" applyNumberFormat="1" applyFont="1" applyFill="1" applyBorder="1" applyAlignment="1" applyProtection="1">
      <alignment horizontal="right" vertical="center" wrapText="1"/>
    </xf>
    <xf numFmtId="10" fontId="29" fillId="25" borderId="17" xfId="29" applyNumberFormat="1" applyFont="1" applyFill="1" applyBorder="1" applyAlignment="1" applyProtection="1">
      <alignment horizontal="right" vertical="center" wrapText="1"/>
    </xf>
    <xf numFmtId="10" fontId="29" fillId="20" borderId="17" xfId="29" applyNumberFormat="1" applyFont="1" applyFill="1" applyBorder="1" applyAlignment="1" applyProtection="1">
      <alignment horizontal="right" vertical="center" wrapText="1"/>
    </xf>
    <xf numFmtId="10" fontId="29" fillId="25" borderId="17" xfId="0" applyNumberFormat="1" applyFont="1" applyFill="1" applyBorder="1" applyAlignment="1">
      <alignment horizontal="right" vertical="top" wrapText="1"/>
    </xf>
    <xf numFmtId="10" fontId="31" fillId="27" borderId="0" xfId="0" applyNumberFormat="1" applyFont="1" applyFill="1" applyAlignment="1">
      <alignment horizontal="right"/>
    </xf>
    <xf numFmtId="4" fontId="29" fillId="22" borderId="50" xfId="29" applyNumberFormat="1" applyFont="1" applyFill="1" applyBorder="1" applyAlignment="1" applyProtection="1">
      <alignment horizontal="right" vertical="center" wrapText="1"/>
    </xf>
    <xf numFmtId="4" fontId="44" fillId="0" borderId="50" xfId="29" applyNumberFormat="1" applyFont="1" applyFill="1" applyBorder="1" applyAlignment="1" applyProtection="1">
      <alignment horizontal="right" vertical="center" wrapText="1"/>
    </xf>
    <xf numFmtId="4" fontId="29" fillId="25" borderId="50" xfId="29" applyNumberFormat="1" applyFont="1" applyFill="1" applyBorder="1" applyAlignment="1" applyProtection="1">
      <alignment horizontal="right" vertical="center" wrapText="1"/>
    </xf>
    <xf numFmtId="4" fontId="29" fillId="20" borderId="50" xfId="29" applyNumberFormat="1" applyFont="1" applyFill="1" applyBorder="1" applyAlignment="1" applyProtection="1">
      <alignment horizontal="right" vertical="center" wrapText="1"/>
    </xf>
    <xf numFmtId="4" fontId="29" fillId="25" borderId="50" xfId="0" applyNumberFormat="1" applyFont="1" applyFill="1" applyBorder="1" applyAlignment="1">
      <alignment horizontal="right" vertical="top" wrapText="1"/>
    </xf>
    <xf numFmtId="0" fontId="44" fillId="0" borderId="17" xfId="0" applyFont="1" applyBorder="1" applyAlignment="1">
      <alignment horizontal="left" wrapText="1"/>
    </xf>
    <xf numFmtId="4" fontId="29" fillId="30" borderId="17" xfId="48" applyNumberFormat="1" applyFont="1" applyFill="1" applyBorder="1" applyAlignment="1" applyProtection="1">
      <alignment horizontal="right" vertical="center" wrapText="1"/>
    </xf>
    <xf numFmtId="0" fontId="31" fillId="27" borderId="0" xfId="0" applyFont="1" applyFill="1" applyBorder="1" applyAlignment="1">
      <alignment horizontal="right"/>
    </xf>
    <xf numFmtId="10" fontId="29" fillId="22" borderId="57" xfId="29" applyNumberFormat="1" applyFont="1" applyFill="1" applyBorder="1" applyAlignment="1" applyProtection="1">
      <alignment horizontal="right" vertical="center" wrapText="1"/>
    </xf>
    <xf numFmtId="10" fontId="44" fillId="0" borderId="57" xfId="29" applyNumberFormat="1" applyFont="1" applyFill="1" applyBorder="1" applyAlignment="1" applyProtection="1">
      <alignment horizontal="right" vertical="center" wrapText="1"/>
    </xf>
    <xf numFmtId="10" fontId="29" fillId="25" borderId="57" xfId="29" applyNumberFormat="1" applyFont="1" applyFill="1" applyBorder="1" applyAlignment="1" applyProtection="1">
      <alignment horizontal="right" vertical="center" wrapText="1"/>
    </xf>
    <xf numFmtId="10" fontId="29" fillId="20" borderId="57" xfId="29" applyNumberFormat="1" applyFont="1" applyFill="1" applyBorder="1" applyAlignment="1" applyProtection="1">
      <alignment horizontal="right" vertical="center" wrapText="1"/>
    </xf>
    <xf numFmtId="10" fontId="29" fillId="25" borderId="57" xfId="0" applyNumberFormat="1" applyFont="1" applyFill="1" applyBorder="1" applyAlignment="1">
      <alignment horizontal="right" vertical="top" wrapText="1"/>
    </xf>
    <xf numFmtId="0" fontId="33" fillId="0" borderId="0" xfId="0" applyFont="1" applyAlignment="1"/>
    <xf numFmtId="4" fontId="1" fillId="28" borderId="10" xfId="1" applyNumberFormat="1" applyFont="1" applyFill="1" applyBorder="1" applyAlignment="1">
      <alignment horizontal="center" vertical="center" wrapText="1"/>
    </xf>
    <xf numFmtId="4" fontId="2" fillId="0" borderId="10" xfId="29" applyNumberFormat="1" applyFont="1" applyFill="1" applyBorder="1" applyAlignment="1" applyProtection="1">
      <alignment horizontal="right" vertical="center"/>
    </xf>
    <xf numFmtId="4" fontId="1" fillId="0" borderId="10" xfId="29" applyNumberFormat="1" applyFont="1" applyFill="1" applyBorder="1" applyAlignment="1" applyProtection="1">
      <alignment horizontal="right" vertical="center"/>
    </xf>
    <xf numFmtId="4" fontId="2" fillId="0" borderId="10" xfId="29" applyNumberFormat="1" applyFont="1" applyFill="1" applyBorder="1" applyAlignment="1" applyProtection="1">
      <alignment horizontal="right" vertical="center" wrapText="1"/>
    </xf>
    <xf numFmtId="4" fontId="2" fillId="0" borderId="41" xfId="29" applyNumberFormat="1" applyFont="1" applyFill="1" applyBorder="1" applyAlignment="1" applyProtection="1">
      <alignment horizontal="right" vertical="center"/>
    </xf>
    <xf numFmtId="4" fontId="1" fillId="28" borderId="10" xfId="29" applyNumberFormat="1" applyFont="1" applyFill="1" applyBorder="1" applyAlignment="1" applyProtection="1">
      <alignment horizontal="right" vertical="center"/>
    </xf>
    <xf numFmtId="4" fontId="0" fillId="0" borderId="0" xfId="0" applyNumberFormat="1"/>
    <xf numFmtId="4" fontId="44" fillId="0" borderId="58" xfId="29" applyNumberFormat="1" applyFont="1" applyFill="1" applyBorder="1" applyAlignment="1" applyProtection="1">
      <alignment horizontal="right" vertical="center" wrapText="1"/>
    </xf>
    <xf numFmtId="4" fontId="29" fillId="25" borderId="58" xfId="29" applyNumberFormat="1" applyFont="1" applyFill="1" applyBorder="1" applyAlignment="1" applyProtection="1">
      <alignment horizontal="right" vertical="center" wrapText="1"/>
    </xf>
    <xf numFmtId="4" fontId="29" fillId="20" borderId="58" xfId="29" applyNumberFormat="1" applyFont="1" applyFill="1" applyBorder="1" applyAlignment="1" applyProtection="1">
      <alignment horizontal="right" vertical="center" wrapText="1"/>
    </xf>
    <xf numFmtId="4" fontId="29" fillId="25" borderId="58" xfId="0" applyNumberFormat="1" applyFont="1" applyFill="1" applyBorder="1" applyAlignment="1">
      <alignment horizontal="right" vertical="top" wrapText="1"/>
    </xf>
    <xf numFmtId="0" fontId="33" fillId="0" borderId="33" xfId="0" applyFont="1" applyBorder="1"/>
    <xf numFmtId="172" fontId="53" fillId="26" borderId="0" xfId="0" applyNumberFormat="1" applyFont="1" applyFill="1" applyBorder="1" applyAlignment="1">
      <alignment horizontal="right" vertical="center" wrapText="1"/>
    </xf>
    <xf numFmtId="165" fontId="30" fillId="0" borderId="59" xfId="0" applyNumberFormat="1" applyFont="1" applyFill="1" applyBorder="1" applyAlignment="1">
      <alignment horizontal="right" vertical="center" wrapText="1"/>
    </xf>
    <xf numFmtId="171" fontId="30" fillId="0" borderId="59" xfId="0" applyNumberFormat="1" applyFont="1" applyFill="1" applyBorder="1" applyAlignment="1">
      <alignment horizontal="right" vertical="center" wrapText="1"/>
    </xf>
    <xf numFmtId="4" fontId="53" fillId="26" borderId="0" xfId="0" applyNumberFormat="1" applyFont="1" applyFill="1" applyBorder="1" applyAlignment="1">
      <alignment horizontal="right" wrapText="1"/>
    </xf>
    <xf numFmtId="4" fontId="30" fillId="0" borderId="59" xfId="0" applyNumberFormat="1" applyFont="1" applyFill="1" applyBorder="1" applyAlignment="1">
      <alignment horizontal="right" vertical="center" wrapText="1"/>
    </xf>
    <xf numFmtId="0" fontId="33" fillId="26" borderId="0" xfId="0" applyFont="1" applyFill="1" applyBorder="1" applyAlignment="1">
      <alignment horizontal="right" wrapText="1"/>
    </xf>
    <xf numFmtId="171" fontId="32" fillId="4" borderId="60" xfId="29" applyNumberFormat="1" applyFont="1" applyFill="1" applyBorder="1" applyAlignment="1" applyProtection="1">
      <alignment horizontal="right" vertical="center" wrapText="1"/>
    </xf>
    <xf numFmtId="0" fontId="30" fillId="0" borderId="61" xfId="0" applyFont="1" applyFill="1" applyBorder="1" applyAlignment="1">
      <alignment horizontal="center" vertical="center" wrapText="1"/>
    </xf>
    <xf numFmtId="172" fontId="32" fillId="20" borderId="54" xfId="0" applyNumberFormat="1" applyFont="1" applyFill="1" applyBorder="1" applyAlignment="1">
      <alignment horizontal="right" vertical="center" wrapText="1"/>
    </xf>
    <xf numFmtId="171" fontId="30" fillId="0" borderId="54" xfId="0" applyNumberFormat="1" applyFont="1" applyFill="1" applyBorder="1" applyAlignment="1">
      <alignment horizontal="right" vertical="center" wrapText="1"/>
    </xf>
    <xf numFmtId="4" fontId="32" fillId="20" borderId="54" xfId="0" applyNumberFormat="1" applyFont="1" applyFill="1" applyBorder="1" applyAlignment="1">
      <alignment horizontal="right" vertical="center" wrapText="1"/>
    </xf>
    <xf numFmtId="4" fontId="30" fillId="0" borderId="54" xfId="0" applyNumberFormat="1" applyFont="1" applyFill="1" applyBorder="1" applyAlignment="1">
      <alignment horizontal="right" vertical="center" wrapText="1"/>
    </xf>
    <xf numFmtId="165" fontId="32" fillId="20" borderId="54" xfId="0" applyNumberFormat="1" applyFont="1" applyFill="1" applyBorder="1" applyAlignment="1">
      <alignment horizontal="right" vertical="center" wrapText="1"/>
    </xf>
    <xf numFmtId="4" fontId="32" fillId="26" borderId="54" xfId="0" applyNumberFormat="1" applyFont="1" applyFill="1" applyBorder="1" applyAlignment="1">
      <alignment horizontal="right" vertical="center" wrapText="1"/>
    </xf>
    <xf numFmtId="4" fontId="32" fillId="24" borderId="54" xfId="0" applyNumberFormat="1" applyFont="1" applyFill="1" applyBorder="1" applyAlignment="1">
      <alignment horizontal="right" vertical="center" wrapText="1"/>
    </xf>
    <xf numFmtId="4" fontId="48" fillId="20" borderId="54" xfId="0" applyNumberFormat="1" applyFont="1" applyFill="1" applyBorder="1" applyAlignment="1">
      <alignment horizontal="right" vertical="center" wrapText="1"/>
    </xf>
    <xf numFmtId="165" fontId="30" fillId="0" borderId="62" xfId="0" applyNumberFormat="1" applyFont="1" applyFill="1" applyBorder="1" applyAlignment="1">
      <alignment horizontal="right" vertical="center" wrapText="1"/>
    </xf>
    <xf numFmtId="171" fontId="32" fillId="4" borderId="51" xfId="29" applyNumberFormat="1" applyFont="1" applyFill="1" applyBorder="1" applyAlignment="1" applyProtection="1">
      <alignment horizontal="right" vertical="center" wrapText="1"/>
    </xf>
    <xf numFmtId="0" fontId="34" fillId="0" borderId="0" xfId="0" applyFont="1" applyAlignment="1">
      <alignment horizontal="center"/>
    </xf>
    <xf numFmtId="0" fontId="34" fillId="0" borderId="12" xfId="0" applyFont="1" applyBorder="1"/>
    <xf numFmtId="0" fontId="38" fillId="0" borderId="36" xfId="0" applyFont="1" applyBorder="1"/>
    <xf numFmtId="0" fontId="37" fillId="0" borderId="50" xfId="0" applyFont="1" applyFill="1" applyBorder="1" applyAlignment="1" applyProtection="1">
      <alignment horizontal="left" wrapText="1"/>
    </xf>
    <xf numFmtId="4" fontId="37" fillId="0" borderId="50" xfId="47" applyNumberFormat="1" applyFont="1" applyFill="1" applyBorder="1" applyAlignment="1" applyProtection="1">
      <alignment vertical="center"/>
    </xf>
    <xf numFmtId="10" fontId="37" fillId="0" borderId="50" xfId="47" applyNumberFormat="1" applyFont="1" applyFill="1" applyBorder="1" applyAlignment="1" applyProtection="1">
      <alignment vertical="center"/>
    </xf>
    <xf numFmtId="4" fontId="37" fillId="0" borderId="50" xfId="0" applyNumberFormat="1" applyFont="1" applyFill="1" applyBorder="1" applyAlignment="1" applyProtection="1">
      <alignment vertical="center"/>
    </xf>
    <xf numFmtId="10" fontId="37" fillId="0" borderId="50" xfId="0" applyNumberFormat="1" applyFont="1" applyFill="1" applyBorder="1" applyAlignment="1" applyProtection="1">
      <alignment vertical="center"/>
    </xf>
    <xf numFmtId="4" fontId="38" fillId="0" borderId="50" xfId="47" applyNumberFormat="1" applyFont="1" applyFill="1" applyBorder="1" applyAlignment="1">
      <alignment vertical="center"/>
    </xf>
    <xf numFmtId="10" fontId="38" fillId="0" borderId="50" xfId="47" applyNumberFormat="1" applyFont="1" applyFill="1" applyBorder="1" applyAlignment="1">
      <alignment vertical="center"/>
    </xf>
    <xf numFmtId="0" fontId="38" fillId="0" borderId="0" xfId="0" applyFont="1" applyBorder="1"/>
    <xf numFmtId="0" fontId="38" fillId="0" borderId="50" xfId="0" applyFont="1" applyBorder="1" applyAlignment="1">
      <alignment horizontal="center" vertical="center"/>
    </xf>
    <xf numFmtId="4" fontId="38" fillId="28" borderId="11" xfId="47" applyNumberFormat="1" applyFont="1" applyFill="1" applyBorder="1" applyAlignment="1">
      <alignment vertical="center"/>
    </xf>
    <xf numFmtId="10" fontId="38" fillId="28" borderId="11" xfId="47" applyNumberFormat="1" applyFont="1" applyFill="1" applyBorder="1" applyAlignment="1">
      <alignment vertical="center"/>
    </xf>
    <xf numFmtId="0" fontId="37" fillId="0" borderId="57" xfId="0" applyFont="1" applyFill="1" applyBorder="1" applyAlignment="1" applyProtection="1">
      <alignment horizontal="left" wrapText="1"/>
    </xf>
    <xf numFmtId="0" fontId="38" fillId="27" borderId="17" xfId="0" applyFont="1" applyFill="1" applyBorder="1" applyAlignment="1">
      <alignment horizontal="center"/>
    </xf>
    <xf numFmtId="3" fontId="27" fillId="27" borderId="0" xfId="49" applyNumberFormat="1" applyFont="1" applyFill="1" applyBorder="1" applyAlignment="1">
      <alignment horizontal="left" vertical="center" wrapText="1"/>
    </xf>
    <xf numFmtId="4" fontId="37" fillId="27" borderId="17" xfId="47" applyNumberFormat="1" applyFont="1" applyFill="1" applyBorder="1" applyAlignment="1" applyProtection="1">
      <alignment vertical="center"/>
    </xf>
    <xf numFmtId="10" fontId="37" fillId="27" borderId="17" xfId="47" applyNumberFormat="1" applyFont="1" applyFill="1" applyBorder="1" applyAlignment="1" applyProtection="1">
      <alignment vertical="center"/>
    </xf>
    <xf numFmtId="4" fontId="37" fillId="27" borderId="17" xfId="0" applyNumberFormat="1" applyFont="1" applyFill="1" applyBorder="1" applyAlignment="1" applyProtection="1">
      <alignment vertical="center"/>
    </xf>
    <xf numFmtId="10" fontId="37" fillId="27" borderId="17" xfId="0" applyNumberFormat="1" applyFont="1" applyFill="1" applyBorder="1" applyAlignment="1" applyProtection="1">
      <alignment vertical="center"/>
    </xf>
    <xf numFmtId="4" fontId="38" fillId="27" borderId="17" xfId="47" applyNumberFormat="1" applyFont="1" applyFill="1" applyBorder="1" applyAlignment="1">
      <alignment vertical="center"/>
    </xf>
    <xf numFmtId="10" fontId="38" fillId="27" borderId="17" xfId="47" applyNumberFormat="1" applyFont="1" applyFill="1" applyBorder="1" applyAlignment="1">
      <alignment vertical="center"/>
    </xf>
    <xf numFmtId="0" fontId="38" fillId="27" borderId="0" xfId="0" applyFont="1" applyFill="1"/>
    <xf numFmtId="0" fontId="37" fillId="27" borderId="17" xfId="0" applyFont="1" applyFill="1" applyBorder="1" applyAlignment="1" applyProtection="1">
      <alignment horizontal="left" wrapText="1"/>
    </xf>
    <xf numFmtId="0" fontId="38" fillId="0" borderId="58" xfId="0" applyFont="1" applyBorder="1" applyAlignment="1">
      <alignment horizontal="center"/>
    </xf>
    <xf numFmtId="0" fontId="37" fillId="0" borderId="58" xfId="0" applyFont="1" applyFill="1" applyBorder="1" applyAlignment="1" applyProtection="1">
      <alignment horizontal="center" vertical="top"/>
    </xf>
    <xf numFmtId="0" fontId="38" fillId="0" borderId="58" xfId="0" applyFont="1" applyBorder="1" applyAlignment="1">
      <alignment horizontal="left" wrapText="1"/>
    </xf>
    <xf numFmtId="4" fontId="38" fillId="0" borderId="58" xfId="47" applyNumberFormat="1" applyFont="1" applyBorder="1" applyAlignment="1">
      <alignment vertical="center"/>
    </xf>
    <xf numFmtId="10" fontId="38" fillId="0" borderId="58" xfId="47" applyNumberFormat="1" applyFont="1" applyBorder="1" applyAlignment="1">
      <alignment vertical="center"/>
    </xf>
    <xf numFmtId="4" fontId="38" fillId="0" borderId="58" xfId="0" applyNumberFormat="1" applyFont="1" applyBorder="1" applyAlignment="1">
      <alignment vertical="center"/>
    </xf>
    <xf numFmtId="10" fontId="38" fillId="0" borderId="58" xfId="0" applyNumberFormat="1" applyFont="1" applyBorder="1" applyAlignment="1">
      <alignment vertical="center"/>
    </xf>
    <xf numFmtId="10" fontId="32" fillId="6" borderId="11" xfId="0" applyNumberFormat="1" applyFont="1" applyFill="1" applyBorder="1" applyAlignment="1">
      <alignment horizontal="center" vertical="center" wrapText="1" shrinkToFit="1"/>
    </xf>
    <xf numFmtId="10" fontId="30" fillId="0" borderId="24" xfId="0" applyNumberFormat="1" applyFont="1" applyFill="1" applyBorder="1" applyAlignment="1">
      <alignment horizontal="center" vertical="center" wrapText="1"/>
    </xf>
    <xf numFmtId="10" fontId="30" fillId="0" borderId="52" xfId="0" applyNumberFormat="1" applyFont="1" applyFill="1" applyBorder="1" applyAlignment="1">
      <alignment horizontal="right" vertical="center" wrapText="1"/>
    </xf>
    <xf numFmtId="10" fontId="34" fillId="0" borderId="0" xfId="0" applyNumberFormat="1" applyFont="1" applyAlignment="1">
      <alignment horizontal="center"/>
    </xf>
    <xf numFmtId="10" fontId="34" fillId="0" borderId="12" xfId="0" applyNumberFormat="1" applyFont="1" applyBorder="1"/>
    <xf numFmtId="0" fontId="38" fillId="0" borderId="58" xfId="0" applyFont="1" applyBorder="1"/>
    <xf numFmtId="0" fontId="37" fillId="0" borderId="58" xfId="0" applyFont="1" applyBorder="1" applyAlignment="1" applyProtection="1">
      <alignment horizontal="left" vertical="top" wrapText="1"/>
    </xf>
    <xf numFmtId="0" fontId="37" fillId="0" borderId="58" xfId="0" applyFont="1" applyFill="1" applyBorder="1" applyAlignment="1" applyProtection="1">
      <alignment horizontal="center" vertical="center"/>
    </xf>
    <xf numFmtId="0" fontId="56" fillId="0" borderId="0" xfId="0" applyFont="1"/>
    <xf numFmtId="10" fontId="44" fillId="0" borderId="58" xfId="29" applyNumberFormat="1" applyFont="1" applyFill="1" applyBorder="1" applyAlignment="1" applyProtection="1">
      <alignment horizontal="right" vertical="center" wrapText="1"/>
    </xf>
    <xf numFmtId="4" fontId="44" fillId="27" borderId="17" xfId="29" applyNumberFormat="1" applyFont="1" applyFill="1" applyBorder="1" applyAlignment="1" applyProtection="1">
      <alignment horizontal="right" vertical="center" wrapText="1"/>
    </xf>
    <xf numFmtId="4" fontId="44" fillId="27" borderId="58" xfId="29" applyNumberFormat="1" applyFont="1" applyFill="1" applyBorder="1" applyAlignment="1" applyProtection="1">
      <alignment horizontal="right" vertical="center" wrapText="1"/>
    </xf>
    <xf numFmtId="10" fontId="29" fillId="20" borderId="58" xfId="29" applyNumberFormat="1" applyFont="1" applyFill="1" applyBorder="1" applyAlignment="1" applyProtection="1">
      <alignment horizontal="right" vertical="center" wrapText="1"/>
    </xf>
    <xf numFmtId="0" fontId="33" fillId="0" borderId="0" xfId="0" applyFont="1" applyAlignment="1">
      <alignment horizontal="center"/>
    </xf>
    <xf numFmtId="0" fontId="33" fillId="0" borderId="0" xfId="0" applyFont="1" applyAlignment="1">
      <alignment horizontal="left"/>
    </xf>
    <xf numFmtId="49" fontId="45" fillId="27" borderId="50" xfId="0" applyNumberFormat="1" applyFont="1" applyFill="1" applyBorder="1" applyAlignment="1" applyProtection="1">
      <alignment horizontal="center" vertical="top"/>
    </xf>
    <xf numFmtId="49" fontId="57" fillId="27" borderId="50" xfId="0" applyNumberFormat="1" applyFont="1" applyFill="1" applyBorder="1" applyAlignment="1" applyProtection="1">
      <alignment horizontal="center" vertical="center"/>
    </xf>
    <xf numFmtId="0" fontId="58" fillId="27" borderId="50" xfId="0" applyFont="1" applyFill="1" applyBorder="1" applyAlignment="1" applyProtection="1">
      <alignment horizontal="left" vertical="top" wrapText="1"/>
    </xf>
    <xf numFmtId="4" fontId="57" fillId="27" borderId="50" xfId="47" applyNumberFormat="1" applyFont="1" applyFill="1" applyBorder="1" applyAlignment="1">
      <alignment vertical="center"/>
    </xf>
    <xf numFmtId="10" fontId="57" fillId="27" borderId="50" xfId="47" applyNumberFormat="1" applyFont="1" applyFill="1" applyBorder="1" applyAlignment="1">
      <alignment vertical="center"/>
    </xf>
    <xf numFmtId="4" fontId="57" fillId="27" borderId="50" xfId="0" applyNumberFormat="1" applyFont="1" applyFill="1" applyBorder="1" applyAlignment="1">
      <alignment vertical="center"/>
    </xf>
    <xf numFmtId="10" fontId="57" fillId="27" borderId="50" xfId="0" applyNumberFormat="1" applyFont="1" applyFill="1" applyBorder="1" applyAlignment="1">
      <alignment vertical="center"/>
    </xf>
    <xf numFmtId="0" fontId="44" fillId="27" borderId="17" xfId="0" applyFont="1" applyFill="1" applyBorder="1" applyAlignment="1">
      <alignment horizontal="center" vertical="center" wrapText="1"/>
    </xf>
    <xf numFmtId="0" fontId="44" fillId="27" borderId="17" xfId="0" applyFont="1" applyFill="1" applyBorder="1" applyAlignment="1">
      <alignment vertical="center" wrapText="1"/>
    </xf>
    <xf numFmtId="10" fontId="44" fillId="27" borderId="17" xfId="29" applyNumberFormat="1" applyFont="1" applyFill="1" applyBorder="1" applyAlignment="1" applyProtection="1">
      <alignment horizontal="right" vertical="center" wrapText="1"/>
    </xf>
    <xf numFmtId="0" fontId="29" fillId="27" borderId="17" xfId="0" applyFont="1" applyFill="1" applyBorder="1" applyAlignment="1">
      <alignment horizontal="center" vertical="center" wrapText="1"/>
    </xf>
    <xf numFmtId="49" fontId="44" fillId="27" borderId="17" xfId="0" applyNumberFormat="1" applyFont="1" applyFill="1" applyBorder="1" applyAlignment="1">
      <alignment horizontal="center" vertical="center" wrapText="1"/>
    </xf>
    <xf numFmtId="49" fontId="29" fillId="27" borderId="17" xfId="0" applyNumberFormat="1" applyFont="1" applyFill="1" applyBorder="1" applyAlignment="1">
      <alignment horizontal="center" vertical="center" wrapText="1"/>
    </xf>
    <xf numFmtId="49" fontId="44" fillId="27" borderId="17" xfId="0" applyNumberFormat="1" applyFont="1" applyFill="1" applyBorder="1" applyAlignment="1">
      <alignment vertical="center" wrapText="1"/>
    </xf>
    <xf numFmtId="49" fontId="29" fillId="27" borderId="58" xfId="0" applyNumberFormat="1" applyFont="1" applyFill="1" applyBorder="1" applyAlignment="1">
      <alignment horizontal="center" vertical="center" wrapText="1"/>
    </xf>
    <xf numFmtId="49" fontId="44" fillId="27" borderId="58" xfId="0" applyNumberFormat="1" applyFont="1" applyFill="1" applyBorder="1" applyAlignment="1">
      <alignment horizontal="center" vertical="center" wrapText="1"/>
    </xf>
    <xf numFmtId="10" fontId="44" fillId="27" borderId="58" xfId="29" applyNumberFormat="1" applyFont="1" applyFill="1" applyBorder="1" applyAlignment="1" applyProtection="1">
      <alignment horizontal="right" vertical="center" wrapText="1"/>
    </xf>
    <xf numFmtId="49" fontId="29" fillId="35" borderId="17" xfId="0" applyNumberFormat="1" applyFont="1" applyFill="1" applyBorder="1" applyAlignment="1">
      <alignment horizontal="right" vertical="center" wrapText="1"/>
    </xf>
    <xf numFmtId="49" fontId="44" fillId="35" borderId="17" xfId="0" applyNumberFormat="1" applyFont="1" applyFill="1" applyBorder="1" applyAlignment="1">
      <alignment horizontal="center" vertical="center" wrapText="1"/>
    </xf>
    <xf numFmtId="49" fontId="29" fillId="35" borderId="17" xfId="0" applyNumberFormat="1" applyFont="1" applyFill="1" applyBorder="1" applyAlignment="1">
      <alignment vertical="center" wrapText="1"/>
    </xf>
    <xf numFmtId="4" fontId="29" fillId="35" borderId="17" xfId="29" applyNumberFormat="1" applyFont="1" applyFill="1" applyBorder="1" applyAlignment="1" applyProtection="1">
      <alignment horizontal="right" vertical="center" wrapText="1"/>
    </xf>
    <xf numFmtId="10" fontId="29" fillId="35" borderId="17" xfId="29" applyNumberFormat="1" applyFont="1" applyFill="1" applyBorder="1" applyAlignment="1" applyProtection="1">
      <alignment horizontal="right" vertical="center" wrapText="1"/>
    </xf>
    <xf numFmtId="4" fontId="29" fillId="35" borderId="58" xfId="29" applyNumberFormat="1" applyFont="1" applyFill="1" applyBorder="1" applyAlignment="1" applyProtection="1">
      <alignment horizontal="right" vertical="center" wrapText="1"/>
    </xf>
    <xf numFmtId="49" fontId="29" fillId="26" borderId="17" xfId="0" applyNumberFormat="1" applyFont="1" applyFill="1" applyBorder="1" applyAlignment="1">
      <alignment horizontal="center" vertical="center" wrapText="1"/>
    </xf>
    <xf numFmtId="49" fontId="29" fillId="26" borderId="17" xfId="0" applyNumberFormat="1" applyFont="1" applyFill="1" applyBorder="1" applyAlignment="1">
      <alignment vertical="center" wrapText="1"/>
    </xf>
    <xf numFmtId="4" fontId="29" fillId="26" borderId="17" xfId="29" applyNumberFormat="1" applyFont="1" applyFill="1" applyBorder="1" applyAlignment="1" applyProtection="1">
      <alignment horizontal="right" vertical="center" wrapText="1"/>
    </xf>
    <xf numFmtId="10" fontId="29" fillId="26" borderId="17" xfId="29" applyNumberFormat="1" applyFont="1" applyFill="1" applyBorder="1" applyAlignment="1" applyProtection="1">
      <alignment horizontal="right" vertical="center" wrapText="1"/>
    </xf>
    <xf numFmtId="10" fontId="29" fillId="26" borderId="58" xfId="29" applyNumberFormat="1" applyFont="1" applyFill="1" applyBorder="1" applyAlignment="1" applyProtection="1">
      <alignment horizontal="right" vertical="center" wrapText="1"/>
    </xf>
    <xf numFmtId="4" fontId="29" fillId="26" borderId="58" xfId="29" applyNumberFormat="1" applyFont="1" applyFill="1" applyBorder="1" applyAlignment="1" applyProtection="1">
      <alignment horizontal="right" vertical="center" wrapText="1"/>
    </xf>
    <xf numFmtId="0" fontId="44" fillId="26" borderId="17" xfId="0" applyFont="1" applyFill="1" applyBorder="1" applyAlignment="1">
      <alignment horizontal="center"/>
    </xf>
    <xf numFmtId="0" fontId="29" fillId="26" borderId="17" xfId="0" applyFont="1" applyFill="1" applyBorder="1" applyAlignment="1">
      <alignment horizontal="center" vertical="center" wrapText="1"/>
    </xf>
    <xf numFmtId="0" fontId="29" fillId="26" borderId="17" xfId="0" applyFont="1" applyFill="1" applyBorder="1" applyAlignment="1">
      <alignment vertical="center" wrapText="1"/>
    </xf>
    <xf numFmtId="4" fontId="29" fillId="26" borderId="17" xfId="0" applyNumberFormat="1" applyFont="1" applyFill="1" applyBorder="1" applyAlignment="1">
      <alignment horizontal="right" vertical="center" wrapText="1"/>
    </xf>
    <xf numFmtId="4" fontId="29" fillId="26" borderId="17" xfId="48" applyNumberFormat="1" applyFont="1" applyFill="1" applyBorder="1" applyAlignment="1">
      <alignment horizontal="right" vertical="center" wrapText="1"/>
    </xf>
    <xf numFmtId="10" fontId="29" fillId="26" borderId="17" xfId="48" applyNumberFormat="1" applyFont="1" applyFill="1" applyBorder="1" applyAlignment="1">
      <alignment horizontal="center" vertical="center" wrapText="1"/>
    </xf>
    <xf numFmtId="10" fontId="29" fillId="26" borderId="17" xfId="0" applyNumberFormat="1" applyFont="1" applyFill="1" applyBorder="1" applyAlignment="1">
      <alignment horizontal="right" vertical="center" wrapText="1"/>
    </xf>
    <xf numFmtId="4" fontId="29" fillId="26" borderId="58" xfId="0" applyNumberFormat="1" applyFont="1" applyFill="1" applyBorder="1" applyAlignment="1">
      <alignment horizontal="right" vertical="center" wrapText="1"/>
    </xf>
    <xf numFmtId="49" fontId="29" fillId="30" borderId="17" xfId="0" applyNumberFormat="1" applyFont="1" applyFill="1" applyBorder="1" applyAlignment="1">
      <alignment horizontal="center" vertical="center" wrapText="1"/>
    </xf>
    <xf numFmtId="49" fontId="44" fillId="30" borderId="17" xfId="0" applyNumberFormat="1" applyFont="1" applyFill="1" applyBorder="1" applyAlignment="1">
      <alignment horizontal="center" vertical="center" wrapText="1"/>
    </xf>
    <xf numFmtId="49" fontId="29" fillId="30" borderId="17" xfId="0" applyNumberFormat="1" applyFont="1" applyFill="1" applyBorder="1" applyAlignment="1">
      <alignment vertical="center" wrapText="1"/>
    </xf>
    <xf numFmtId="4" fontId="29" fillId="30" borderId="17" xfId="29" applyNumberFormat="1" applyFont="1" applyFill="1" applyBorder="1" applyAlignment="1" applyProtection="1">
      <alignment horizontal="right" vertical="center" wrapText="1"/>
    </xf>
    <xf numFmtId="10" fontId="29" fillId="30" borderId="17" xfId="29" applyNumberFormat="1" applyFont="1" applyFill="1" applyBorder="1" applyAlignment="1" applyProtection="1">
      <alignment horizontal="right" vertical="center" wrapText="1"/>
    </xf>
    <xf numFmtId="10" fontId="29" fillId="30" borderId="58" xfId="29" applyNumberFormat="1" applyFont="1" applyFill="1" applyBorder="1" applyAlignment="1" applyProtection="1">
      <alignment horizontal="right" vertical="center" wrapText="1"/>
    </xf>
    <xf numFmtId="4" fontId="29" fillId="30" borderId="58" xfId="29" applyNumberFormat="1" applyFont="1" applyFill="1" applyBorder="1" applyAlignment="1" applyProtection="1">
      <alignment horizontal="right" vertical="center" wrapText="1"/>
    </xf>
    <xf numFmtId="49" fontId="29" fillId="30" borderId="17" xfId="0" applyNumberFormat="1" applyFont="1" applyFill="1" applyBorder="1" applyAlignment="1">
      <alignment horizontal="right" vertical="center" wrapText="1"/>
    </xf>
    <xf numFmtId="49" fontId="29" fillId="36" borderId="17" xfId="0" applyNumberFormat="1" applyFont="1" applyFill="1" applyBorder="1" applyAlignment="1">
      <alignment horizontal="center" vertical="center" wrapText="1"/>
    </xf>
    <xf numFmtId="49" fontId="44" fillId="36" borderId="17" xfId="0" applyNumberFormat="1" applyFont="1" applyFill="1" applyBorder="1" applyAlignment="1">
      <alignment horizontal="center" vertical="center" wrapText="1"/>
    </xf>
    <xf numFmtId="49" fontId="29" fillId="36" borderId="17" xfId="0" applyNumberFormat="1" applyFont="1" applyFill="1" applyBorder="1" applyAlignment="1">
      <alignment vertical="center" wrapText="1"/>
    </xf>
    <xf numFmtId="4" fontId="29" fillId="36" borderId="17" xfId="29" applyNumberFormat="1" applyFont="1" applyFill="1" applyBorder="1" applyAlignment="1" applyProtection="1">
      <alignment horizontal="right" vertical="center" wrapText="1"/>
    </xf>
    <xf numFmtId="4" fontId="29" fillId="36" borderId="17" xfId="48" applyNumberFormat="1" applyFont="1" applyFill="1" applyBorder="1" applyAlignment="1" applyProtection="1">
      <alignment horizontal="right" vertical="center" wrapText="1"/>
    </xf>
    <xf numFmtId="10" fontId="29" fillId="36" borderId="17" xfId="48" applyNumberFormat="1" applyFont="1" applyFill="1" applyBorder="1" applyAlignment="1" applyProtection="1">
      <alignment horizontal="center" vertical="center" wrapText="1"/>
    </xf>
    <xf numFmtId="10" fontId="29" fillId="36" borderId="17" xfId="29" applyNumberFormat="1" applyFont="1" applyFill="1" applyBorder="1" applyAlignment="1" applyProtection="1">
      <alignment horizontal="right" vertical="center" wrapText="1"/>
    </xf>
    <xf numFmtId="4" fontId="29" fillId="36" borderId="58" xfId="29" applyNumberFormat="1" applyFont="1" applyFill="1" applyBorder="1" applyAlignment="1" applyProtection="1">
      <alignment horizontal="right" vertical="center" wrapText="1"/>
    </xf>
    <xf numFmtId="0" fontId="29" fillId="30" borderId="17" xfId="0" applyFont="1" applyFill="1" applyBorder="1" applyAlignment="1">
      <alignment horizontal="right" vertical="center" wrapText="1"/>
    </xf>
    <xf numFmtId="0" fontId="44" fillId="30" borderId="17" xfId="0" applyFont="1" applyFill="1" applyBorder="1" applyAlignment="1">
      <alignment horizontal="center" vertical="center" wrapText="1"/>
    </xf>
    <xf numFmtId="0" fontId="29" fillId="30" borderId="17" xfId="0" applyFont="1" applyFill="1" applyBorder="1" applyAlignment="1">
      <alignment vertical="center" wrapText="1"/>
    </xf>
    <xf numFmtId="0" fontId="29" fillId="30" borderId="17" xfId="0" applyFont="1" applyFill="1" applyBorder="1" applyAlignment="1">
      <alignment horizontal="center" vertical="center" wrapText="1"/>
    </xf>
    <xf numFmtId="49" fontId="29" fillId="26" borderId="19" xfId="0" applyNumberFormat="1" applyFont="1" applyFill="1" applyBorder="1" applyAlignment="1">
      <alignment horizontal="left" vertical="center" wrapText="1"/>
    </xf>
    <xf numFmtId="49" fontId="29" fillId="26" borderId="19" xfId="0" applyNumberFormat="1" applyFont="1" applyFill="1" applyBorder="1" applyAlignment="1">
      <alignment horizontal="center" wrapText="1"/>
    </xf>
    <xf numFmtId="4" fontId="29" fillId="26" borderId="19" xfId="29" applyNumberFormat="1" applyFont="1" applyFill="1" applyBorder="1" applyAlignment="1" applyProtection="1">
      <alignment horizontal="right" vertical="center" wrapText="1"/>
    </xf>
    <xf numFmtId="4" fontId="29" fillId="26" borderId="19" xfId="48" applyNumberFormat="1" applyFont="1" applyFill="1" applyBorder="1" applyAlignment="1" applyProtection="1">
      <alignment horizontal="right" vertical="center" wrapText="1"/>
    </xf>
    <xf numFmtId="10" fontId="29" fillId="26" borderId="19" xfId="48" applyNumberFormat="1" applyFont="1" applyFill="1" applyBorder="1" applyAlignment="1" applyProtection="1">
      <alignment horizontal="center" vertical="center" wrapText="1"/>
    </xf>
    <xf numFmtId="4" fontId="29" fillId="26" borderId="56" xfId="29" applyNumberFormat="1" applyFont="1" applyFill="1" applyBorder="1" applyAlignment="1" applyProtection="1">
      <alignment horizontal="right" vertical="center" wrapText="1"/>
    </xf>
    <xf numFmtId="49" fontId="29" fillId="26" borderId="17" xfId="0" applyNumberFormat="1" applyFont="1" applyFill="1" applyBorder="1" applyAlignment="1">
      <alignment horizontal="left" wrapText="1"/>
    </xf>
    <xf numFmtId="49" fontId="29" fillId="26" borderId="17" xfId="0" applyNumberFormat="1" applyFont="1" applyFill="1" applyBorder="1" applyAlignment="1">
      <alignment horizontal="center" wrapText="1"/>
    </xf>
    <xf numFmtId="49" fontId="29" fillId="26" borderId="17" xfId="0" applyNumberFormat="1" applyFont="1" applyFill="1" applyBorder="1" applyAlignment="1">
      <alignment horizontal="left" vertical="center" wrapText="1"/>
    </xf>
    <xf numFmtId="0" fontId="29" fillId="36" borderId="17" xfId="0" applyFont="1" applyFill="1" applyBorder="1" applyAlignment="1">
      <alignment horizontal="center" vertical="center" wrapText="1"/>
    </xf>
    <xf numFmtId="0" fontId="29" fillId="36" borderId="17" xfId="0" applyFont="1" applyFill="1" applyBorder="1" applyAlignment="1">
      <alignment horizontal="left" vertical="center" wrapText="1"/>
    </xf>
    <xf numFmtId="49" fontId="30" fillId="27" borderId="0" xfId="0" applyNumberFormat="1" applyFont="1" applyFill="1" applyBorder="1" applyAlignment="1">
      <alignment horizontal="center"/>
    </xf>
    <xf numFmtId="0" fontId="41" fillId="27" borderId="0" xfId="0" applyFont="1" applyFill="1"/>
    <xf numFmtId="4" fontId="30" fillId="27" borderId="0" xfId="29" applyNumberFormat="1" applyFont="1" applyFill="1" applyBorder="1" applyAlignment="1" applyProtection="1">
      <alignment horizontal="right" vertical="center" wrapText="1"/>
    </xf>
    <xf numFmtId="4" fontId="30" fillId="27" borderId="0" xfId="48" applyNumberFormat="1" applyFont="1" applyFill="1" applyBorder="1" applyAlignment="1" applyProtection="1">
      <alignment horizontal="right" vertical="center" wrapText="1"/>
    </xf>
    <xf numFmtId="10" fontId="30" fillId="27" borderId="0" xfId="48" applyNumberFormat="1" applyFont="1" applyFill="1" applyBorder="1" applyAlignment="1" applyProtection="1">
      <alignment horizontal="right" vertical="center" wrapText="1"/>
    </xf>
    <xf numFmtId="10" fontId="30" fillId="27" borderId="0" xfId="29" applyNumberFormat="1" applyFont="1" applyFill="1" applyBorder="1" applyAlignment="1" applyProtection="1">
      <alignment horizontal="right" vertical="center" wrapText="1"/>
    </xf>
    <xf numFmtId="4" fontId="50" fillId="27" borderId="0" xfId="29" applyNumberFormat="1" applyFont="1" applyFill="1" applyBorder="1" applyAlignment="1" applyProtection="1">
      <alignment horizontal="right" vertical="center" wrapText="1"/>
    </xf>
    <xf numFmtId="10" fontId="32" fillId="27" borderId="0" xfId="29" applyNumberFormat="1" applyFont="1" applyFill="1" applyBorder="1" applyAlignment="1" applyProtection="1">
      <alignment horizontal="right" vertical="center" wrapText="1"/>
    </xf>
    <xf numFmtId="4" fontId="45" fillId="27" borderId="50" xfId="47" applyNumberFormat="1" applyFont="1" applyFill="1" applyBorder="1" applyAlignment="1">
      <alignment vertical="center"/>
    </xf>
    <xf numFmtId="10" fontId="45" fillId="27" borderId="50" xfId="47" applyNumberFormat="1" applyFont="1" applyFill="1" applyBorder="1" applyAlignment="1">
      <alignment vertical="center"/>
    </xf>
    <xf numFmtId="10" fontId="50" fillId="0" borderId="0" xfId="29" applyNumberFormat="1" applyFont="1" applyFill="1" applyBorder="1" applyAlignment="1" applyProtection="1">
      <alignment horizontal="right" vertical="center" wrapText="1"/>
    </xf>
    <xf numFmtId="0" fontId="52" fillId="0" borderId="17" xfId="0" applyFont="1" applyBorder="1" applyAlignment="1">
      <alignment horizontal="center"/>
    </xf>
    <xf numFmtId="0" fontId="52" fillId="0" borderId="17" xfId="0" applyFont="1" applyBorder="1" applyAlignment="1">
      <alignment horizontal="left" wrapText="1"/>
    </xf>
    <xf numFmtId="4" fontId="52" fillId="0" borderId="17" xfId="47" applyNumberFormat="1" applyFont="1" applyBorder="1" applyAlignment="1">
      <alignment vertical="center"/>
    </xf>
    <xf numFmtId="10" fontId="52" fillId="0" borderId="17" xfId="47" applyNumberFormat="1" applyFont="1" applyBorder="1" applyAlignment="1">
      <alignment vertical="center"/>
    </xf>
    <xf numFmtId="4" fontId="52" fillId="0" borderId="17" xfId="0" applyNumberFormat="1" applyFont="1" applyBorder="1" applyAlignment="1">
      <alignment vertical="center"/>
    </xf>
    <xf numFmtId="10" fontId="52" fillId="0" borderId="17" xfId="0" applyNumberFormat="1" applyFont="1" applyBorder="1" applyAlignment="1">
      <alignment vertical="center"/>
    </xf>
    <xf numFmtId="4" fontId="29" fillId="36" borderId="50" xfId="29" applyNumberFormat="1" applyFont="1" applyFill="1" applyBorder="1" applyAlignment="1" applyProtection="1">
      <alignment horizontal="right" vertical="center" wrapText="1"/>
    </xf>
    <xf numFmtId="4" fontId="29" fillId="30" borderId="50" xfId="29" applyNumberFormat="1" applyFont="1" applyFill="1" applyBorder="1" applyAlignment="1" applyProtection="1">
      <alignment horizontal="right" vertical="center" wrapText="1"/>
    </xf>
    <xf numFmtId="10" fontId="29" fillId="30" borderId="57" xfId="29" applyNumberFormat="1" applyFont="1" applyFill="1" applyBorder="1" applyAlignment="1" applyProtection="1">
      <alignment horizontal="right" vertical="center" wrapText="1"/>
    </xf>
    <xf numFmtId="4" fontId="29" fillId="26" borderId="50" xfId="29" applyNumberFormat="1" applyFont="1" applyFill="1" applyBorder="1" applyAlignment="1" applyProtection="1">
      <alignment horizontal="right" vertical="center" wrapText="1"/>
    </xf>
    <xf numFmtId="10" fontId="29" fillId="26" borderId="57" xfId="29" applyNumberFormat="1" applyFont="1" applyFill="1" applyBorder="1" applyAlignment="1" applyProtection="1">
      <alignment horizontal="right" vertical="center" wrapText="1"/>
    </xf>
    <xf numFmtId="4" fontId="29" fillId="26" borderId="50" xfId="0" applyNumberFormat="1" applyFont="1" applyFill="1" applyBorder="1" applyAlignment="1">
      <alignment horizontal="right" vertical="center" wrapText="1"/>
    </xf>
    <xf numFmtId="10" fontId="29" fillId="26" borderId="57" xfId="0" applyNumberFormat="1" applyFont="1" applyFill="1" applyBorder="1" applyAlignment="1">
      <alignment horizontal="right" vertical="center" wrapText="1"/>
    </xf>
    <xf numFmtId="10" fontId="29" fillId="36" borderId="57" xfId="29" applyNumberFormat="1" applyFont="1" applyFill="1" applyBorder="1" applyAlignment="1" applyProtection="1">
      <alignment horizontal="right" vertical="center" wrapText="1"/>
    </xf>
    <xf numFmtId="49" fontId="44" fillId="30" borderId="58" xfId="0" applyNumberFormat="1" applyFont="1" applyFill="1" applyBorder="1" applyAlignment="1">
      <alignment horizontal="center" vertical="center" wrapText="1"/>
    </xf>
    <xf numFmtId="49" fontId="29" fillId="30" borderId="58" xfId="0" applyNumberFormat="1" applyFont="1" applyFill="1" applyBorder="1" applyAlignment="1">
      <alignment horizontal="right" vertical="center" wrapText="1"/>
    </xf>
    <xf numFmtId="49" fontId="29" fillId="27" borderId="19" xfId="0" applyNumberFormat="1" applyFont="1" applyFill="1" applyBorder="1" applyAlignment="1">
      <alignment horizontal="left" vertical="center" wrapText="1"/>
    </xf>
    <xf numFmtId="4" fontId="29" fillId="27" borderId="19" xfId="29" applyNumberFormat="1" applyFont="1" applyFill="1" applyBorder="1" applyAlignment="1" applyProtection="1">
      <alignment horizontal="right" vertical="center" wrapText="1"/>
    </xf>
    <xf numFmtId="4" fontId="29" fillId="27" borderId="19" xfId="48" applyNumberFormat="1" applyFont="1" applyFill="1" applyBorder="1" applyAlignment="1" applyProtection="1">
      <alignment horizontal="right" vertical="center" wrapText="1"/>
    </xf>
    <xf numFmtId="10" fontId="29" fillId="27" borderId="19" xfId="48" applyNumberFormat="1" applyFont="1" applyFill="1" applyBorder="1" applyAlignment="1" applyProtection="1">
      <alignment horizontal="center" vertical="center" wrapText="1"/>
    </xf>
    <xf numFmtId="4" fontId="29" fillId="27" borderId="58" xfId="29" applyNumberFormat="1" applyFont="1" applyFill="1" applyBorder="1" applyAlignment="1" applyProtection="1">
      <alignment horizontal="right" vertical="center" wrapText="1"/>
    </xf>
    <xf numFmtId="10" fontId="29" fillId="27" borderId="58" xfId="29" applyNumberFormat="1" applyFont="1" applyFill="1" applyBorder="1" applyAlignment="1" applyProtection="1">
      <alignment horizontal="right" vertical="center" wrapText="1"/>
    </xf>
    <xf numFmtId="10" fontId="29" fillId="26" borderId="19" xfId="29" applyNumberFormat="1" applyFont="1" applyFill="1" applyBorder="1" applyAlignment="1" applyProtection="1">
      <alignment horizontal="right" vertical="center" wrapText="1"/>
    </xf>
    <xf numFmtId="10" fontId="29" fillId="26" borderId="56" xfId="29" applyNumberFormat="1" applyFont="1" applyFill="1" applyBorder="1" applyAlignment="1" applyProtection="1">
      <alignment horizontal="right" vertical="center" wrapText="1"/>
    </xf>
    <xf numFmtId="10" fontId="29" fillId="36" borderId="58" xfId="29" applyNumberFormat="1" applyFont="1" applyFill="1" applyBorder="1" applyAlignment="1" applyProtection="1">
      <alignment horizontal="right" vertical="center" wrapText="1"/>
    </xf>
    <xf numFmtId="4" fontId="56" fillId="0" borderId="0" xfId="0" applyNumberFormat="1" applyFont="1"/>
    <xf numFmtId="0" fontId="44" fillId="27" borderId="58" xfId="0" applyFont="1" applyFill="1" applyBorder="1" applyAlignment="1">
      <alignment horizontal="center" vertical="center" wrapText="1"/>
    </xf>
    <xf numFmtId="49" fontId="44" fillId="27" borderId="58" xfId="0" applyNumberFormat="1" applyFont="1" applyFill="1" applyBorder="1" applyAlignment="1">
      <alignment vertical="center" wrapText="1"/>
    </xf>
    <xf numFmtId="0" fontId="33" fillId="0" borderId="0" xfId="0" applyFont="1" applyAlignment="1">
      <alignment horizontal="center"/>
    </xf>
    <xf numFmtId="49" fontId="29" fillId="0" borderId="58" xfId="0" applyNumberFormat="1" applyFont="1" applyFill="1" applyBorder="1" applyAlignment="1">
      <alignment horizontal="center" vertical="center" wrapText="1"/>
    </xf>
    <xf numFmtId="49" fontId="44" fillId="0" borderId="58" xfId="0" applyNumberFormat="1" applyFont="1" applyFill="1" applyBorder="1" applyAlignment="1">
      <alignment vertical="center" wrapText="1"/>
    </xf>
    <xf numFmtId="4" fontId="47" fillId="0" borderId="0" xfId="0" applyNumberFormat="1" applyFont="1"/>
    <xf numFmtId="0" fontId="0" fillId="28" borderId="64" xfId="0" applyFill="1" applyBorder="1"/>
    <xf numFmtId="0" fontId="33" fillId="0" borderId="12" xfId="0" applyFont="1" applyBorder="1"/>
    <xf numFmtId="10" fontId="33" fillId="0" borderId="12" xfId="0" applyNumberFormat="1" applyFont="1" applyBorder="1"/>
    <xf numFmtId="4" fontId="38" fillId="0" borderId="12" xfId="47" applyNumberFormat="1" applyFont="1" applyBorder="1"/>
    <xf numFmtId="4" fontId="38" fillId="0" borderId="12" xfId="0" applyNumberFormat="1" applyFont="1" applyBorder="1"/>
    <xf numFmtId="4" fontId="33" fillId="0" borderId="12" xfId="0" applyNumberFormat="1" applyFont="1" applyBorder="1"/>
    <xf numFmtId="165" fontId="31" fillId="27" borderId="12" xfId="0" applyNumberFormat="1" applyFont="1" applyFill="1" applyBorder="1" applyAlignment="1">
      <alignment horizontal="right"/>
    </xf>
    <xf numFmtId="0" fontId="31" fillId="0" borderId="12" xfId="0" applyFont="1" applyBorder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10" fontId="31" fillId="27" borderId="12" xfId="0" applyNumberFormat="1" applyFont="1" applyFill="1" applyBorder="1" applyAlignment="1">
      <alignment horizontal="right"/>
    </xf>
    <xf numFmtId="10" fontId="29" fillId="26" borderId="58" xfId="0" applyNumberFormat="1" applyFont="1" applyFill="1" applyBorder="1" applyAlignment="1">
      <alignment horizontal="right" vertical="center" wrapText="1"/>
    </xf>
    <xf numFmtId="49" fontId="38" fillId="0" borderId="58" xfId="0" applyNumberFormat="1" applyFont="1" applyBorder="1" applyAlignment="1" applyProtection="1">
      <alignment horizontal="center" vertical="center"/>
    </xf>
    <xf numFmtId="0" fontId="37" fillId="0" borderId="58" xfId="0" applyFont="1" applyFill="1" applyBorder="1" applyAlignment="1" applyProtection="1">
      <alignment horizontal="left" wrapText="1"/>
    </xf>
    <xf numFmtId="4" fontId="37" fillId="0" borderId="58" xfId="47" applyNumberFormat="1" applyFont="1" applyFill="1" applyBorder="1" applyAlignment="1" applyProtection="1">
      <alignment vertical="center"/>
    </xf>
    <xf numFmtId="10" fontId="37" fillId="0" borderId="58" xfId="47" applyNumberFormat="1" applyFont="1" applyFill="1" applyBorder="1" applyAlignment="1" applyProtection="1">
      <alignment vertical="center"/>
    </xf>
    <xf numFmtId="4" fontId="37" fillId="0" borderId="58" xfId="0" applyNumberFormat="1" applyFont="1" applyFill="1" applyBorder="1" applyAlignment="1" applyProtection="1">
      <alignment vertical="center"/>
    </xf>
    <xf numFmtId="4" fontId="61" fillId="27" borderId="19" xfId="29" applyNumberFormat="1" applyFont="1" applyFill="1" applyBorder="1" applyAlignment="1" applyProtection="1">
      <alignment horizontal="right" vertical="center" wrapText="1"/>
    </xf>
    <xf numFmtId="4" fontId="61" fillId="27" borderId="19" xfId="48" applyNumberFormat="1" applyFont="1" applyFill="1" applyBorder="1" applyAlignment="1" applyProtection="1">
      <alignment horizontal="right" vertical="center" wrapText="1"/>
    </xf>
    <xf numFmtId="10" fontId="61" fillId="27" borderId="19" xfId="48" applyNumberFormat="1" applyFont="1" applyFill="1" applyBorder="1" applyAlignment="1" applyProtection="1">
      <alignment horizontal="center" vertical="center" wrapText="1"/>
    </xf>
    <xf numFmtId="4" fontId="61" fillId="27" borderId="58" xfId="29" applyNumberFormat="1" applyFont="1" applyFill="1" applyBorder="1" applyAlignment="1" applyProtection="1">
      <alignment horizontal="right" vertical="center" wrapText="1"/>
    </xf>
    <xf numFmtId="10" fontId="61" fillId="27" borderId="58" xfId="29" applyNumberFormat="1" applyFont="1" applyFill="1" applyBorder="1" applyAlignment="1" applyProtection="1">
      <alignment horizontal="right" vertical="center" wrapText="1"/>
    </xf>
    <xf numFmtId="10" fontId="61" fillId="27" borderId="19" xfId="29" applyNumberFormat="1" applyFont="1" applyFill="1" applyBorder="1" applyAlignment="1" applyProtection="1">
      <alignment horizontal="right" vertical="center" wrapText="1"/>
    </xf>
    <xf numFmtId="49" fontId="61" fillId="27" borderId="19" xfId="0" applyNumberFormat="1" applyFont="1" applyFill="1" applyBorder="1" applyAlignment="1">
      <alignment horizontal="center" wrapText="1"/>
    </xf>
    <xf numFmtId="165" fontId="31" fillId="27" borderId="0" xfId="0" applyNumberFormat="1" applyFont="1" applyFill="1" applyBorder="1" applyAlignment="1">
      <alignment horizontal="right"/>
    </xf>
    <xf numFmtId="4" fontId="44" fillId="27" borderId="50" xfId="29" applyNumberFormat="1" applyFont="1" applyFill="1" applyBorder="1" applyAlignment="1" applyProtection="1">
      <alignment horizontal="right" vertical="center" wrapText="1"/>
    </xf>
    <xf numFmtId="10" fontId="44" fillId="27" borderId="57" xfId="29" applyNumberFormat="1" applyFont="1" applyFill="1" applyBorder="1" applyAlignment="1" applyProtection="1">
      <alignment horizontal="right" vertical="center" wrapText="1"/>
    </xf>
    <xf numFmtId="10" fontId="44" fillId="27" borderId="19" xfId="29" applyNumberFormat="1" applyFont="1" applyFill="1" applyBorder="1" applyAlignment="1" applyProtection="1">
      <alignment horizontal="right" vertical="center" wrapText="1"/>
    </xf>
    <xf numFmtId="0" fontId="33" fillId="0" borderId="0" xfId="0" applyFont="1" applyAlignment="1">
      <alignment horizontal="center"/>
    </xf>
    <xf numFmtId="1" fontId="35" fillId="0" borderId="11" xfId="47" applyNumberFormat="1" applyFont="1" applyFill="1" applyBorder="1" applyAlignment="1">
      <alignment horizontal="center" vertical="center" wrapText="1"/>
    </xf>
    <xf numFmtId="1" fontId="38" fillId="0" borderId="0" xfId="0" applyNumberFormat="1" applyFont="1"/>
    <xf numFmtId="1" fontId="58" fillId="0" borderId="11" xfId="1" applyNumberFormat="1" applyFont="1" applyFill="1" applyBorder="1" applyAlignment="1">
      <alignment horizontal="center" vertical="center" wrapText="1"/>
    </xf>
    <xf numFmtId="1" fontId="58" fillId="0" borderId="11" xfId="47" applyNumberFormat="1" applyFont="1" applyFill="1" applyBorder="1" applyAlignment="1">
      <alignment horizontal="center" vertical="center" wrapText="1"/>
    </xf>
    <xf numFmtId="4" fontId="1" fillId="0" borderId="10" xfId="29" applyNumberFormat="1" applyFont="1" applyFill="1" applyBorder="1" applyAlignment="1" applyProtection="1">
      <alignment horizontal="right" vertical="center" wrapText="1"/>
    </xf>
    <xf numFmtId="0" fontId="47" fillId="0" borderId="0" xfId="0" applyFont="1" applyAlignment="1">
      <alignment horizontal="left"/>
    </xf>
    <xf numFmtId="0" fontId="47" fillId="0" borderId="0" xfId="0" applyFont="1" applyAlignment="1">
      <alignment horizontal="center"/>
    </xf>
    <xf numFmtId="0" fontId="47" fillId="0" borderId="11" xfId="0" applyFont="1" applyBorder="1" applyAlignment="1">
      <alignment horizontal="center" vertical="center" textRotation="90" wrapText="1"/>
    </xf>
    <xf numFmtId="0" fontId="57" fillId="0" borderId="0" xfId="0" applyFont="1"/>
    <xf numFmtId="0" fontId="57" fillId="0" borderId="0" xfId="0" applyFont="1" applyAlignment="1">
      <alignment horizontal="center"/>
    </xf>
    <xf numFmtId="0" fontId="57" fillId="0" borderId="0" xfId="0" applyFont="1" applyAlignment="1">
      <alignment wrapText="1"/>
    </xf>
    <xf numFmtId="10" fontId="57" fillId="0" borderId="0" xfId="0" applyNumberFormat="1" applyFont="1"/>
    <xf numFmtId="4" fontId="38" fillId="0" borderId="0" xfId="0" applyNumberFormat="1" applyFont="1" applyAlignment="1">
      <alignment horizontal="center"/>
    </xf>
    <xf numFmtId="4" fontId="46" fillId="0" borderId="0" xfId="0" applyNumberFormat="1" applyFont="1" applyAlignment="1">
      <alignment horizontal="center" vertical="center"/>
    </xf>
    <xf numFmtId="4" fontId="63" fillId="0" borderId="0" xfId="0" applyNumberFormat="1" applyFont="1" applyAlignment="1">
      <alignment horizontal="center"/>
    </xf>
    <xf numFmtId="0" fontId="38" fillId="0" borderId="46" xfId="0" applyFont="1" applyBorder="1"/>
    <xf numFmtId="3" fontId="27" fillId="27" borderId="58" xfId="49" applyNumberFormat="1" applyFont="1" applyFill="1" applyBorder="1" applyAlignment="1">
      <alignment horizontal="left" vertical="center" wrapText="1"/>
    </xf>
    <xf numFmtId="1" fontId="38" fillId="0" borderId="65" xfId="0" applyNumberFormat="1" applyFont="1" applyBorder="1"/>
    <xf numFmtId="0" fontId="44" fillId="0" borderId="17" xfId="0" applyFont="1" applyBorder="1" applyAlignment="1">
      <alignment horizontal="center" vertical="center"/>
    </xf>
    <xf numFmtId="0" fontId="37" fillId="0" borderId="17" xfId="0" applyFont="1" applyFill="1" applyBorder="1" applyAlignment="1" applyProtection="1">
      <alignment horizontal="center" vertical="center"/>
    </xf>
    <xf numFmtId="0" fontId="37" fillId="0" borderId="19" xfId="0" applyFont="1" applyFill="1" applyBorder="1" applyAlignment="1" applyProtection="1">
      <alignment horizontal="center" vertical="center"/>
    </xf>
    <xf numFmtId="171" fontId="33" fillId="0" borderId="0" xfId="0" applyNumberFormat="1" applyFont="1"/>
    <xf numFmtId="4" fontId="45" fillId="0" borderId="0" xfId="0" applyNumberFormat="1" applyFont="1"/>
    <xf numFmtId="0" fontId="37" fillId="0" borderId="17" xfId="0" applyFont="1" applyFill="1" applyBorder="1" applyAlignment="1" applyProtection="1">
      <alignment horizontal="left" vertical="center" wrapText="1"/>
    </xf>
    <xf numFmtId="0" fontId="23" fillId="0" borderId="0" xfId="0" applyFont="1"/>
    <xf numFmtId="4" fontId="23" fillId="0" borderId="0" xfId="0" applyNumberFormat="1" applyFont="1"/>
    <xf numFmtId="0" fontId="23" fillId="0" borderId="0" xfId="0" applyFont="1" applyAlignment="1"/>
    <xf numFmtId="0" fontId="57" fillId="0" borderId="11" xfId="0" applyFont="1" applyBorder="1" applyAlignment="1">
      <alignment horizontal="center" vertical="center"/>
    </xf>
    <xf numFmtId="4" fontId="51" fillId="0" borderId="11" xfId="0" applyNumberFormat="1" applyFont="1" applyBorder="1"/>
    <xf numFmtId="4" fontId="57" fillId="0" borderId="11" xfId="0" applyNumberFormat="1" applyFont="1" applyBorder="1" applyAlignment="1">
      <alignment horizontal="right" vertical="center"/>
    </xf>
    <xf numFmtId="4" fontId="57" fillId="27" borderId="11" xfId="0" applyNumberFormat="1" applyFont="1" applyFill="1" applyBorder="1" applyAlignment="1">
      <alignment horizontal="right" vertical="center"/>
    </xf>
    <xf numFmtId="4" fontId="57" fillId="0" borderId="11" xfId="0" applyNumberFormat="1" applyFont="1" applyBorder="1" applyAlignment="1">
      <alignment horizontal="center" vertical="center"/>
    </xf>
    <xf numFmtId="4" fontId="51" fillId="0" borderId="11" xfId="0" applyNumberFormat="1" applyFont="1" applyBorder="1" applyAlignment="1">
      <alignment vertical="center"/>
    </xf>
    <xf numFmtId="0" fontId="33" fillId="0" borderId="0" xfId="0" applyFont="1" applyAlignment="1">
      <alignment horizontal="center"/>
    </xf>
    <xf numFmtId="0" fontId="33" fillId="0" borderId="0" xfId="0" applyFont="1" applyAlignment="1">
      <alignment horizontal="left" wrapText="1"/>
    </xf>
    <xf numFmtId="0" fontId="33" fillId="0" borderId="11" xfId="0" applyFont="1" applyBorder="1" applyAlignment="1">
      <alignment horizontal="center"/>
    </xf>
    <xf numFmtId="0" fontId="33" fillId="0" borderId="34" xfId="0" applyFont="1" applyBorder="1" applyAlignment="1">
      <alignment horizontal="left"/>
    </xf>
    <xf numFmtId="0" fontId="33" fillId="0" borderId="63" xfId="0" applyFont="1" applyBorder="1" applyAlignment="1">
      <alignment horizontal="left"/>
    </xf>
    <xf numFmtId="0" fontId="33" fillId="0" borderId="14" xfId="0" applyFont="1" applyBorder="1" applyAlignment="1">
      <alignment horizontal="left"/>
    </xf>
    <xf numFmtId="4" fontId="33" fillId="0" borderId="11" xfId="0" applyNumberFormat="1" applyFont="1" applyBorder="1" applyAlignment="1"/>
    <xf numFmtId="0" fontId="34" fillId="0" borderId="11" xfId="0" applyFont="1" applyBorder="1" applyAlignment="1">
      <alignment horizontal="center"/>
    </xf>
    <xf numFmtId="4" fontId="34" fillId="0" borderId="11" xfId="0" applyNumberFormat="1" applyFont="1" applyBorder="1" applyAlignment="1">
      <alignment horizontal="right"/>
    </xf>
    <xf numFmtId="0" fontId="34" fillId="0" borderId="11" xfId="0" applyFont="1" applyBorder="1" applyAlignment="1">
      <alignment horizontal="center" vertical="center"/>
    </xf>
    <xf numFmtId="0" fontId="34" fillId="0" borderId="11" xfId="0" applyFont="1" applyBorder="1" applyAlignment="1">
      <alignment horizontal="center" vertical="center" wrapText="1"/>
    </xf>
    <xf numFmtId="0" fontId="34" fillId="0" borderId="11" xfId="0" applyFont="1" applyBorder="1" applyAlignment="1">
      <alignment vertical="center"/>
    </xf>
    <xf numFmtId="4" fontId="34" fillId="0" borderId="11" xfId="0" applyNumberFormat="1" applyFont="1" applyBorder="1" applyAlignment="1"/>
    <xf numFmtId="4" fontId="33" fillId="0" borderId="0" xfId="47" applyNumberFormat="1" applyFont="1"/>
    <xf numFmtId="4" fontId="33" fillId="0" borderId="11" xfId="0" applyNumberFormat="1" applyFont="1" applyBorder="1" applyAlignment="1">
      <alignment horizontal="center"/>
    </xf>
    <xf numFmtId="10" fontId="33" fillId="0" borderId="11" xfId="0" applyNumberFormat="1" applyFont="1" applyBorder="1" applyAlignment="1">
      <alignment horizontal="center"/>
    </xf>
    <xf numFmtId="4" fontId="33" fillId="0" borderId="11" xfId="47" applyNumberFormat="1" applyFont="1" applyBorder="1" applyAlignment="1">
      <alignment horizontal="right"/>
    </xf>
    <xf numFmtId="4" fontId="33" fillId="0" borderId="11" xfId="0" applyNumberFormat="1" applyFont="1" applyBorder="1"/>
    <xf numFmtId="10" fontId="33" fillId="0" borderId="11" xfId="0" applyNumberFormat="1" applyFont="1" applyBorder="1"/>
    <xf numFmtId="4" fontId="33" fillId="0" borderId="11" xfId="47" applyNumberFormat="1" applyFont="1" applyBorder="1"/>
    <xf numFmtId="4" fontId="34" fillId="0" borderId="11" xfId="0" applyNumberFormat="1" applyFont="1" applyBorder="1"/>
    <xf numFmtId="10" fontId="34" fillId="0" borderId="11" xfId="0" applyNumberFormat="1" applyFont="1" applyBorder="1"/>
    <xf numFmtId="4" fontId="34" fillId="0" borderId="11" xfId="47" applyNumberFormat="1" applyFont="1" applyBorder="1"/>
    <xf numFmtId="0" fontId="38" fillId="0" borderId="0" xfId="0" applyFont="1" applyAlignment="1"/>
    <xf numFmtId="0" fontId="33" fillId="0" borderId="11" xfId="0" applyFont="1" applyBorder="1" applyAlignment="1">
      <alignment vertical="center"/>
    </xf>
    <xf numFmtId="4" fontId="33" fillId="0" borderId="11" xfId="0" applyNumberFormat="1" applyFont="1" applyBorder="1" applyAlignment="1">
      <alignment horizontal="right" vertical="center"/>
    </xf>
    <xf numFmtId="4" fontId="33" fillId="0" borderId="11" xfId="0" applyNumberFormat="1" applyFont="1" applyBorder="1" applyAlignment="1">
      <alignment horizontal="right"/>
    </xf>
    <xf numFmtId="0" fontId="32" fillId="29" borderId="0" xfId="0" applyFont="1" applyFill="1" applyBorder="1" applyAlignment="1">
      <alignment horizontal="left" wrapText="1"/>
    </xf>
    <xf numFmtId="4" fontId="51" fillId="0" borderId="11" xfId="0" applyNumberFormat="1" applyFont="1" applyBorder="1" applyAlignment="1">
      <alignment horizontal="center"/>
    </xf>
    <xf numFmtId="0" fontId="47" fillId="0" borderId="0" xfId="0" applyFont="1" applyAlignment="1">
      <alignment horizontal="center"/>
    </xf>
    <xf numFmtId="165" fontId="31" fillId="27" borderId="0" xfId="0" applyNumberFormat="1" applyFont="1" applyFill="1" applyAlignment="1">
      <alignment horizontal="center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0" fontId="28" fillId="0" borderId="0" xfId="0" applyFont="1"/>
    <xf numFmtId="0" fontId="28" fillId="0" borderId="0" xfId="0" applyFont="1" applyBorder="1"/>
    <xf numFmtId="0" fontId="23" fillId="0" borderId="11" xfId="0" applyFont="1" applyBorder="1" applyAlignment="1">
      <alignment horizontal="center" vertical="center"/>
    </xf>
    <xf numFmtId="0" fontId="23" fillId="0" borderId="11" xfId="0" applyFont="1" applyBorder="1"/>
    <xf numFmtId="0" fontId="23" fillId="0" borderId="11" xfId="0" applyFont="1" applyBorder="1" applyAlignment="1">
      <alignment horizontal="center" vertical="center" wrapText="1"/>
    </xf>
    <xf numFmtId="170" fontId="23" fillId="0" borderId="11" xfId="0" applyNumberFormat="1" applyFont="1" applyBorder="1"/>
    <xf numFmtId="0" fontId="23" fillId="31" borderId="11" xfId="0" applyFont="1" applyFill="1" applyBorder="1"/>
    <xf numFmtId="3" fontId="23" fillId="0" borderId="11" xfId="0" applyNumberFormat="1" applyFont="1" applyBorder="1" applyAlignment="1">
      <alignment horizontal="right"/>
    </xf>
    <xf numFmtId="0" fontId="23" fillId="32" borderId="11" xfId="0" applyFont="1" applyFill="1" applyBorder="1"/>
    <xf numFmtId="0" fontId="23" fillId="0" borderId="11" xfId="0" applyFont="1" applyFill="1" applyBorder="1"/>
    <xf numFmtId="4" fontId="44" fillId="27" borderId="17" xfId="48" applyNumberFormat="1" applyFont="1" applyFill="1" applyBorder="1" applyAlignment="1" applyProtection="1">
      <alignment horizontal="right" vertical="center" wrapText="1"/>
    </xf>
    <xf numFmtId="10" fontId="44" fillId="27" borderId="17" xfId="48" applyNumberFormat="1" applyFont="1" applyFill="1" applyBorder="1" applyAlignment="1" applyProtection="1">
      <alignment horizontal="center" vertical="center" wrapText="1"/>
    </xf>
    <xf numFmtId="3" fontId="23" fillId="0" borderId="11" xfId="0" applyNumberFormat="1" applyFont="1" applyBorder="1"/>
    <xf numFmtId="0" fontId="28" fillId="0" borderId="11" xfId="0" applyFont="1" applyBorder="1" applyAlignment="1">
      <alignment horizontal="left" vertical="center"/>
    </xf>
    <xf numFmtId="3" fontId="28" fillId="0" borderId="11" xfId="0" applyNumberFormat="1" applyFont="1" applyBorder="1" applyAlignment="1">
      <alignment vertical="center"/>
    </xf>
    <xf numFmtId="165" fontId="23" fillId="0" borderId="0" xfId="0" applyNumberFormat="1" applyFont="1"/>
    <xf numFmtId="0" fontId="44" fillId="32" borderId="17" xfId="0" applyFont="1" applyFill="1" applyBorder="1" applyAlignment="1">
      <alignment horizontal="center" vertical="center" wrapText="1"/>
    </xf>
    <xf numFmtId="4" fontId="44" fillId="0" borderId="17" xfId="48" applyNumberFormat="1" applyFont="1" applyFill="1" applyBorder="1" applyAlignment="1" applyProtection="1">
      <alignment horizontal="right" vertical="center" wrapText="1"/>
    </xf>
    <xf numFmtId="10" fontId="44" fillId="0" borderId="17" xfId="48" applyNumberFormat="1" applyFont="1" applyFill="1" applyBorder="1" applyAlignment="1" applyProtection="1">
      <alignment horizontal="center" vertical="center" wrapText="1"/>
    </xf>
    <xf numFmtId="0" fontId="44" fillId="27" borderId="11" xfId="0" applyFont="1" applyFill="1" applyBorder="1" applyAlignment="1">
      <alignment vertical="center" wrapText="1"/>
    </xf>
    <xf numFmtId="0" fontId="44" fillId="27" borderId="58" xfId="0" applyFont="1" applyFill="1" applyBorder="1" applyAlignment="1">
      <alignment vertical="center" wrapText="1"/>
    </xf>
    <xf numFmtId="4" fontId="44" fillId="27" borderId="58" xfId="48" applyNumberFormat="1" applyFont="1" applyFill="1" applyBorder="1" applyAlignment="1" applyProtection="1">
      <alignment horizontal="right" vertical="center" wrapText="1"/>
    </xf>
    <xf numFmtId="10" fontId="44" fillId="27" borderId="58" xfId="48" applyNumberFormat="1" applyFont="1" applyFill="1" applyBorder="1" applyAlignment="1" applyProtection="1">
      <alignment horizontal="center" vertical="center" wrapText="1"/>
    </xf>
    <xf numFmtId="4" fontId="29" fillId="35" borderId="17" xfId="48" applyNumberFormat="1" applyFont="1" applyFill="1" applyBorder="1" applyAlignment="1" applyProtection="1">
      <alignment horizontal="right" vertical="center" wrapText="1"/>
    </xf>
    <xf numFmtId="10" fontId="29" fillId="35" borderId="17" xfId="48" applyNumberFormat="1" applyFont="1" applyFill="1" applyBorder="1" applyAlignment="1" applyProtection="1">
      <alignment horizontal="center" vertical="center" wrapText="1"/>
    </xf>
    <xf numFmtId="4" fontId="44" fillId="0" borderId="58" xfId="48" applyNumberFormat="1" applyFont="1" applyFill="1" applyBorder="1" applyAlignment="1" applyProtection="1">
      <alignment horizontal="right" vertical="center" wrapText="1"/>
    </xf>
    <xf numFmtId="10" fontId="44" fillId="0" borderId="58" xfId="48" applyNumberFormat="1" applyFont="1" applyFill="1" applyBorder="1" applyAlignment="1" applyProtection="1">
      <alignment horizontal="center" vertical="center" wrapText="1"/>
    </xf>
    <xf numFmtId="4" fontId="61" fillId="0" borderId="0" xfId="0" applyNumberFormat="1" applyFont="1" applyAlignment="1">
      <alignment vertical="center"/>
    </xf>
    <xf numFmtId="49" fontId="29" fillId="30" borderId="58" xfId="0" applyNumberFormat="1" applyFont="1" applyFill="1" applyBorder="1" applyAlignment="1">
      <alignment vertical="center" wrapText="1"/>
    </xf>
    <xf numFmtId="4" fontId="29" fillId="30" borderId="58" xfId="48" applyNumberFormat="1" applyFont="1" applyFill="1" applyBorder="1" applyAlignment="1" applyProtection="1">
      <alignment horizontal="right" vertical="center" wrapText="1"/>
    </xf>
    <xf numFmtId="10" fontId="29" fillId="30" borderId="58" xfId="48" applyNumberFormat="1" applyFont="1" applyFill="1" applyBorder="1" applyAlignment="1" applyProtection="1">
      <alignment horizontal="center" vertical="center" wrapText="1"/>
    </xf>
    <xf numFmtId="49" fontId="44" fillId="20" borderId="17" xfId="0" applyNumberFormat="1" applyFont="1" applyFill="1" applyBorder="1" applyAlignment="1">
      <alignment horizontal="center" vertical="center" wrapText="1"/>
    </xf>
    <xf numFmtId="49" fontId="29" fillId="20" borderId="17" xfId="0" applyNumberFormat="1" applyFont="1" applyFill="1" applyBorder="1" applyAlignment="1">
      <alignment vertical="center" wrapText="1"/>
    </xf>
    <xf numFmtId="4" fontId="29" fillId="20" borderId="17" xfId="48" applyNumberFormat="1" applyFont="1" applyFill="1" applyBorder="1" applyAlignment="1" applyProtection="1">
      <alignment horizontal="right" vertical="center" wrapText="1"/>
    </xf>
    <xf numFmtId="10" fontId="29" fillId="20" borderId="17" xfId="48" applyNumberFormat="1" applyFont="1" applyFill="1" applyBorder="1" applyAlignment="1" applyProtection="1">
      <alignment horizontal="center" vertical="center" wrapText="1"/>
    </xf>
    <xf numFmtId="0" fontId="29" fillId="30" borderId="17" xfId="0" applyFont="1" applyFill="1" applyBorder="1" applyAlignment="1">
      <alignment wrapText="1"/>
    </xf>
    <xf numFmtId="0" fontId="44" fillId="0" borderId="58" xfId="0" applyFont="1" applyBorder="1"/>
    <xf numFmtId="0" fontId="44" fillId="0" borderId="58" xfId="0" applyFont="1" applyBorder="1" applyAlignment="1">
      <alignment wrapText="1"/>
    </xf>
    <xf numFmtId="4" fontId="29" fillId="25" borderId="17" xfId="48" applyNumberFormat="1" applyFont="1" applyFill="1" applyBorder="1" applyAlignment="1">
      <alignment horizontal="right" vertical="top" wrapText="1"/>
    </xf>
    <xf numFmtId="10" fontId="29" fillId="25" borderId="17" xfId="48" applyNumberFormat="1" applyFont="1" applyFill="1" applyBorder="1" applyAlignment="1">
      <alignment horizontal="center" vertical="top" wrapText="1"/>
    </xf>
    <xf numFmtId="4" fontId="29" fillId="25" borderId="17" xfId="48" applyNumberFormat="1" applyFont="1" applyFill="1" applyBorder="1" applyAlignment="1" applyProtection="1">
      <alignment horizontal="right" vertical="center" wrapText="1"/>
    </xf>
    <xf numFmtId="10" fontId="29" fillId="25" borderId="17" xfId="48" applyNumberFormat="1" applyFont="1" applyFill="1" applyBorder="1" applyAlignment="1" applyProtection="1">
      <alignment horizontal="center" vertical="center" wrapText="1"/>
    </xf>
    <xf numFmtId="4" fontId="29" fillId="26" borderId="17" xfId="48" applyNumberFormat="1" applyFont="1" applyFill="1" applyBorder="1" applyAlignment="1" applyProtection="1">
      <alignment horizontal="right" vertical="center" wrapText="1"/>
    </xf>
    <xf numFmtId="10" fontId="29" fillId="26" borderId="17" xfId="48" applyNumberFormat="1" applyFont="1" applyFill="1" applyBorder="1" applyAlignment="1" applyProtection="1">
      <alignment horizontal="center" vertical="center" wrapText="1"/>
    </xf>
    <xf numFmtId="4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4" fontId="23" fillId="0" borderId="0" xfId="0" applyNumberFormat="1" applyFont="1" applyAlignment="1">
      <alignment horizontal="right"/>
    </xf>
    <xf numFmtId="3" fontId="23" fillId="0" borderId="0" xfId="0" applyNumberFormat="1" applyFont="1" applyAlignment="1">
      <alignment horizontal="right"/>
    </xf>
    <xf numFmtId="10" fontId="23" fillId="0" borderId="0" xfId="0" applyNumberFormat="1" applyFont="1" applyAlignment="1">
      <alignment horizontal="right"/>
    </xf>
    <xf numFmtId="0" fontId="23" fillId="0" borderId="0" xfId="0" applyFont="1" applyAlignment="1">
      <alignment horizontal="right"/>
    </xf>
    <xf numFmtId="10" fontId="23" fillId="0" borderId="0" xfId="0" applyNumberFormat="1" applyFont="1"/>
    <xf numFmtId="4" fontId="64" fillId="0" borderId="0" xfId="0" applyNumberFormat="1" applyFont="1"/>
    <xf numFmtId="0" fontId="47" fillId="0" borderId="0" xfId="0" applyFont="1" applyAlignment="1"/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165" fontId="31" fillId="27" borderId="0" xfId="0" applyNumberFormat="1" applyFont="1" applyFill="1" applyAlignment="1">
      <alignment horizontal="center"/>
    </xf>
    <xf numFmtId="10" fontId="29" fillId="37" borderId="21" xfId="0" applyNumberFormat="1" applyFont="1" applyFill="1" applyBorder="1" applyAlignment="1">
      <alignment horizontal="center" vertical="center" wrapText="1"/>
    </xf>
    <xf numFmtId="165" fontId="31" fillId="27" borderId="0" xfId="0" applyNumberFormat="1" applyFont="1" applyFill="1" applyAlignment="1">
      <alignment horizontal="center"/>
    </xf>
    <xf numFmtId="0" fontId="51" fillId="26" borderId="0" xfId="0" applyFont="1" applyFill="1" applyAlignment="1">
      <alignment horizontal="right" vertical="center"/>
    </xf>
    <xf numFmtId="0" fontId="51" fillId="27" borderId="0" xfId="0" applyFont="1" applyFill="1" applyAlignment="1">
      <alignment horizontal="right" vertical="center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left"/>
    </xf>
    <xf numFmtId="10" fontId="29" fillId="37" borderId="49" xfId="0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33" fillId="0" borderId="0" xfId="0" applyFont="1" applyAlignment="1">
      <alignment horizontal="left" vertical="center"/>
    </xf>
    <xf numFmtId="0" fontId="33" fillId="0" borderId="0" xfId="0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4" fillId="0" borderId="0" xfId="0" applyNumberFormat="1" applyFont="1" applyAlignment="1">
      <alignment horizontal="left" vertical="center"/>
    </xf>
    <xf numFmtId="0" fontId="34" fillId="0" borderId="0" xfId="0" applyFont="1" applyFill="1" applyAlignment="1">
      <alignment vertical="center" wrapText="1"/>
    </xf>
    <xf numFmtId="4" fontId="33" fillId="0" borderId="0" xfId="47" applyNumberFormat="1" applyFont="1" applyAlignment="1">
      <alignment horizontal="right" vertical="center"/>
    </xf>
    <xf numFmtId="10" fontId="33" fillId="0" borderId="0" xfId="47" applyNumberFormat="1" applyFont="1" applyAlignment="1">
      <alignment horizontal="right" vertical="center"/>
    </xf>
    <xf numFmtId="4" fontId="33" fillId="0" borderId="0" xfId="47" applyNumberFormat="1" applyFont="1" applyAlignment="1">
      <alignment vertical="center"/>
    </xf>
    <xf numFmtId="10" fontId="33" fillId="0" borderId="0" xfId="47" applyNumberFormat="1" applyFont="1" applyAlignment="1">
      <alignment vertical="center"/>
    </xf>
    <xf numFmtId="3" fontId="34" fillId="0" borderId="0" xfId="49" applyNumberFormat="1" applyFont="1" applyFill="1" applyBorder="1" applyAlignment="1">
      <alignment horizontal="center" vertical="center"/>
    </xf>
    <xf numFmtId="49" fontId="34" fillId="0" borderId="0" xfId="49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/>
    </xf>
    <xf numFmtId="0" fontId="34" fillId="0" borderId="0" xfId="0" applyFont="1" applyAlignment="1">
      <alignment horizontal="center" vertical="center"/>
    </xf>
    <xf numFmtId="49" fontId="34" fillId="0" borderId="0" xfId="0" applyNumberFormat="1" applyFont="1" applyAlignment="1">
      <alignment horizontal="center" vertical="center"/>
    </xf>
    <xf numFmtId="0" fontId="34" fillId="0" borderId="0" xfId="0" applyFont="1" applyBorder="1" applyAlignment="1">
      <alignment horizontal="center"/>
    </xf>
    <xf numFmtId="0" fontId="34" fillId="0" borderId="0" xfId="0" applyFont="1" applyFill="1" applyBorder="1" applyAlignment="1" applyProtection="1">
      <alignment wrapText="1"/>
    </xf>
    <xf numFmtId="4" fontId="33" fillId="0" borderId="0" xfId="47" applyNumberFormat="1" applyFont="1" applyFill="1" applyBorder="1" applyAlignment="1">
      <alignment horizontal="right" vertical="center"/>
    </xf>
    <xf numFmtId="10" fontId="33" fillId="0" borderId="0" xfId="47" applyNumberFormat="1" applyFont="1" applyFill="1" applyBorder="1" applyAlignment="1">
      <alignment horizontal="right" vertical="center"/>
    </xf>
    <xf numFmtId="4" fontId="33" fillId="0" borderId="0" xfId="47" applyNumberFormat="1" applyFont="1" applyFill="1" applyAlignment="1">
      <alignment vertical="center"/>
    </xf>
    <xf numFmtId="10" fontId="33" fillId="0" borderId="0" xfId="47" applyNumberFormat="1" applyFont="1" applyFill="1" applyAlignment="1">
      <alignment vertical="center"/>
    </xf>
    <xf numFmtId="0" fontId="65" fillId="0" borderId="0" xfId="0" applyFont="1" applyAlignment="1">
      <alignment horizontal="center" vertical="center"/>
    </xf>
    <xf numFmtId="49" fontId="65" fillId="0" borderId="0" xfId="0" applyNumberFormat="1" applyFont="1" applyAlignment="1">
      <alignment horizontal="center" vertical="center"/>
    </xf>
    <xf numFmtId="0" fontId="65" fillId="0" borderId="0" xfId="0" applyFont="1" applyFill="1" applyBorder="1" applyAlignment="1">
      <alignment horizontal="left" vertical="center" wrapText="1"/>
    </xf>
    <xf numFmtId="0" fontId="33" fillId="0" borderId="0" xfId="0" applyFont="1" applyFill="1" applyBorder="1" applyAlignment="1">
      <alignment horizontal="left" vertical="center" wrapText="1"/>
    </xf>
    <xf numFmtId="0" fontId="33" fillId="0" borderId="0" xfId="0" applyFont="1" applyAlignment="1">
      <alignment horizontal="center" vertical="center" wrapText="1"/>
    </xf>
    <xf numFmtId="3" fontId="33" fillId="0" borderId="0" xfId="0" applyNumberFormat="1" applyFont="1" applyAlignment="1">
      <alignment horizontal="left" vertical="center" wrapText="1"/>
    </xf>
    <xf numFmtId="49" fontId="33" fillId="0" borderId="0" xfId="0" applyNumberFormat="1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3" fontId="34" fillId="0" borderId="32" xfId="1" applyNumberFormat="1" applyFont="1" applyFill="1" applyBorder="1" applyAlignment="1">
      <alignment horizontal="left" vertical="center" wrapText="1"/>
    </xf>
    <xf numFmtId="4" fontId="34" fillId="0" borderId="32" xfId="47" applyNumberFormat="1" applyFont="1" applyFill="1" applyBorder="1" applyAlignment="1">
      <alignment horizontal="right" vertical="center" wrapText="1"/>
    </xf>
    <xf numFmtId="10" fontId="34" fillId="0" borderId="32" xfId="47" applyNumberFormat="1" applyFont="1" applyFill="1" applyBorder="1" applyAlignment="1">
      <alignment horizontal="right" vertical="center" wrapText="1"/>
    </xf>
    <xf numFmtId="4" fontId="33" fillId="0" borderId="32" xfId="47" applyNumberFormat="1" applyFont="1" applyBorder="1" applyAlignment="1">
      <alignment horizontal="right" vertical="center" wrapText="1"/>
    </xf>
    <xf numFmtId="10" fontId="33" fillId="0" borderId="32" xfId="47" applyNumberFormat="1" applyFont="1" applyBorder="1" applyAlignment="1">
      <alignment horizontal="right" vertical="center" wrapText="1"/>
    </xf>
    <xf numFmtId="49" fontId="33" fillId="0" borderId="0" xfId="0" applyNumberFormat="1" applyFont="1" applyBorder="1" applyAlignment="1">
      <alignment horizontal="center" vertical="center"/>
    </xf>
    <xf numFmtId="0" fontId="33" fillId="0" borderId="0" xfId="1" applyNumberFormat="1" applyFont="1" applyBorder="1" applyAlignment="1">
      <alignment horizontal="center" vertical="center" wrapText="1"/>
    </xf>
    <xf numFmtId="3" fontId="33" fillId="0" borderId="0" xfId="1" applyNumberFormat="1" applyFont="1" applyFill="1" applyBorder="1" applyAlignment="1">
      <alignment horizontal="left" vertical="center" wrapText="1"/>
    </xf>
    <xf numFmtId="4" fontId="33" fillId="0" borderId="0" xfId="47" applyNumberFormat="1" applyFont="1" applyBorder="1" applyAlignment="1">
      <alignment horizontal="right" vertical="center"/>
    </xf>
    <xf numFmtId="10" fontId="33" fillId="0" borderId="0" xfId="47" applyNumberFormat="1" applyFont="1" applyBorder="1" applyAlignment="1">
      <alignment horizontal="right" vertical="center"/>
    </xf>
    <xf numFmtId="4" fontId="33" fillId="0" borderId="0" xfId="47" applyNumberFormat="1" applyFont="1" applyBorder="1" applyAlignment="1">
      <alignment vertical="center"/>
    </xf>
    <xf numFmtId="10" fontId="33" fillId="0" borderId="0" xfId="47" applyNumberFormat="1" applyFont="1" applyBorder="1" applyAlignment="1">
      <alignment vertical="center"/>
    </xf>
    <xf numFmtId="0" fontId="34" fillId="0" borderId="20" xfId="0" applyFont="1" applyBorder="1" applyAlignment="1">
      <alignment vertical="center" wrapText="1"/>
    </xf>
    <xf numFmtId="4" fontId="34" fillId="0" borderId="20" xfId="47" applyNumberFormat="1" applyFont="1" applyBorder="1" applyAlignment="1">
      <alignment horizontal="right" vertical="center"/>
    </xf>
    <xf numFmtId="10" fontId="34" fillId="0" borderId="20" xfId="47" applyNumberFormat="1" applyFont="1" applyBorder="1" applyAlignment="1">
      <alignment horizontal="right" vertical="center"/>
    </xf>
    <xf numFmtId="4" fontId="34" fillId="0" borderId="20" xfId="47" applyNumberFormat="1" applyFont="1" applyBorder="1" applyAlignment="1">
      <alignment vertical="center"/>
    </xf>
    <xf numFmtId="10" fontId="34" fillId="0" borderId="20" xfId="47" applyNumberFormat="1" applyFont="1" applyBorder="1" applyAlignment="1">
      <alignment vertical="center"/>
    </xf>
    <xf numFmtId="3" fontId="34" fillId="0" borderId="29" xfId="1" applyNumberFormat="1" applyFont="1" applyFill="1" applyBorder="1" applyAlignment="1">
      <alignment horizontal="left" vertical="center" wrapText="1"/>
    </xf>
    <xf numFmtId="4" fontId="34" fillId="0" borderId="29" xfId="47" applyNumberFormat="1" applyFont="1" applyFill="1" applyBorder="1" applyAlignment="1">
      <alignment horizontal="right" vertical="center" wrapText="1"/>
    </xf>
    <xf numFmtId="4" fontId="34" fillId="0" borderId="46" xfId="47" applyNumberFormat="1" applyFont="1" applyFill="1" applyBorder="1" applyAlignment="1">
      <alignment horizontal="right" vertical="center" wrapText="1"/>
    </xf>
    <xf numFmtId="10" fontId="34" fillId="0" borderId="46" xfId="47" applyNumberFormat="1" applyFont="1" applyFill="1" applyBorder="1" applyAlignment="1">
      <alignment horizontal="right" vertical="center" wrapText="1"/>
    </xf>
    <xf numFmtId="4" fontId="33" fillId="0" borderId="29" xfId="47" applyNumberFormat="1" applyFont="1" applyBorder="1" applyAlignment="1">
      <alignment horizontal="right" vertical="center" wrapText="1"/>
    </xf>
    <xf numFmtId="4" fontId="33" fillId="0" borderId="46" xfId="47" applyNumberFormat="1" applyFont="1" applyBorder="1" applyAlignment="1">
      <alignment horizontal="right" vertical="center" wrapText="1"/>
    </xf>
    <xf numFmtId="10" fontId="33" fillId="0" borderId="46" xfId="47" applyNumberFormat="1" applyFont="1" applyBorder="1" applyAlignment="1">
      <alignment horizontal="right" vertical="center" wrapText="1"/>
    </xf>
    <xf numFmtId="49" fontId="33" fillId="0" borderId="0" xfId="0" applyNumberFormat="1" applyFont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4" fontId="34" fillId="0" borderId="0" xfId="47" applyNumberFormat="1" applyFont="1" applyBorder="1" applyAlignment="1">
      <alignment horizontal="right" vertical="center"/>
    </xf>
    <xf numFmtId="10" fontId="34" fillId="0" borderId="0" xfId="47" applyNumberFormat="1" applyFont="1" applyBorder="1" applyAlignment="1">
      <alignment horizontal="right" vertical="center"/>
    </xf>
    <xf numFmtId="4" fontId="34" fillId="0" borderId="0" xfId="47" applyNumberFormat="1" applyFont="1" applyBorder="1" applyAlignment="1">
      <alignment vertical="center"/>
    </xf>
    <xf numFmtId="10" fontId="34" fillId="0" borderId="0" xfId="47" applyNumberFormat="1" applyFont="1" applyBorder="1" applyAlignment="1">
      <alignment vertical="center"/>
    </xf>
    <xf numFmtId="3" fontId="33" fillId="27" borderId="48" xfId="0" applyNumberFormat="1" applyFont="1" applyFill="1" applyBorder="1" applyAlignment="1">
      <alignment horizontal="left" vertical="center" wrapText="1"/>
    </xf>
    <xf numFmtId="49" fontId="33" fillId="0" borderId="0" xfId="1" applyNumberFormat="1" applyFont="1" applyBorder="1" applyAlignment="1">
      <alignment horizontal="center" vertical="center" wrapText="1"/>
    </xf>
    <xf numFmtId="3" fontId="34" fillId="0" borderId="0" xfId="1" applyNumberFormat="1" applyFont="1" applyFill="1" applyBorder="1" applyAlignment="1">
      <alignment horizontal="left" vertical="center" wrapText="1"/>
    </xf>
    <xf numFmtId="4" fontId="34" fillId="0" borderId="0" xfId="47" applyNumberFormat="1" applyFont="1" applyFill="1" applyBorder="1" applyAlignment="1">
      <alignment horizontal="right" vertical="center" wrapText="1"/>
    </xf>
    <xf numFmtId="10" fontId="34" fillId="0" borderId="0" xfId="47" applyNumberFormat="1" applyFont="1" applyFill="1" applyBorder="1" applyAlignment="1">
      <alignment horizontal="right" vertical="center" wrapText="1"/>
    </xf>
    <xf numFmtId="4" fontId="33" fillId="0" borderId="0" xfId="47" applyNumberFormat="1" applyFont="1" applyBorder="1" applyAlignment="1">
      <alignment horizontal="right" vertical="center" wrapText="1"/>
    </xf>
    <xf numFmtId="10" fontId="33" fillId="0" borderId="0" xfId="47" applyNumberFormat="1" applyFont="1" applyBorder="1" applyAlignment="1">
      <alignment horizontal="right" vertical="center" wrapText="1"/>
    </xf>
    <xf numFmtId="0" fontId="33" fillId="0" borderId="0" xfId="0" applyFont="1" applyBorder="1"/>
    <xf numFmtId="4" fontId="33" fillId="39" borderId="0" xfId="0" applyNumberFormat="1" applyFont="1" applyFill="1" applyAlignment="1">
      <alignment horizontal="center"/>
    </xf>
    <xf numFmtId="4" fontId="33" fillId="38" borderId="0" xfId="0" applyNumberFormat="1" applyFont="1" applyFill="1" applyAlignment="1">
      <alignment horizontal="center"/>
    </xf>
    <xf numFmtId="4" fontId="46" fillId="40" borderId="0" xfId="0" applyNumberFormat="1" applyFont="1" applyFill="1"/>
    <xf numFmtId="4" fontId="46" fillId="41" borderId="0" xfId="0" applyNumberFormat="1" applyFont="1" applyFill="1"/>
    <xf numFmtId="4" fontId="33" fillId="0" borderId="0" xfId="0" applyNumberFormat="1" applyFont="1" applyAlignment="1">
      <alignment horizontal="center" vertical="center"/>
    </xf>
    <xf numFmtId="4" fontId="33" fillId="39" borderId="0" xfId="0" applyNumberFormat="1" applyFont="1" applyFill="1" applyAlignment="1">
      <alignment horizontal="right"/>
    </xf>
    <xf numFmtId="4" fontId="33" fillId="38" borderId="0" xfId="0" applyNumberFormat="1" applyFont="1" applyFill="1"/>
    <xf numFmtId="0" fontId="54" fillId="0" borderId="0" xfId="0" applyFont="1" applyAlignment="1">
      <alignment horizontal="center" vertical="center"/>
    </xf>
    <xf numFmtId="4" fontId="33" fillId="0" borderId="0" xfId="0" applyNumberFormat="1" applyFont="1" applyAlignment="1">
      <alignment horizontal="left" vertical="center"/>
    </xf>
    <xf numFmtId="0" fontId="33" fillId="0" borderId="0" xfId="0" applyFont="1" applyAlignment="1">
      <alignment vertical="center"/>
    </xf>
    <xf numFmtId="4" fontId="46" fillId="39" borderId="0" xfId="0" applyNumberFormat="1" applyFont="1" applyFill="1" applyAlignment="1">
      <alignment horizontal="center" vertical="center"/>
    </xf>
    <xf numFmtId="4" fontId="46" fillId="38" borderId="0" xfId="0" applyNumberFormat="1" applyFont="1" applyFill="1" applyAlignment="1">
      <alignment horizontal="center" vertical="center"/>
    </xf>
    <xf numFmtId="4" fontId="46" fillId="40" borderId="0" xfId="0" applyNumberFormat="1" applyFont="1" applyFill="1" applyAlignment="1">
      <alignment horizontal="center" vertical="center"/>
    </xf>
    <xf numFmtId="4" fontId="46" fillId="41" borderId="0" xfId="0" applyNumberFormat="1" applyFont="1" applyFill="1" applyAlignment="1">
      <alignment horizontal="center" vertical="center"/>
    </xf>
    <xf numFmtId="3" fontId="34" fillId="0" borderId="11" xfId="49" applyNumberFormat="1" applyFont="1" applyBorder="1" applyAlignment="1">
      <alignment horizontal="center" vertical="center" textRotation="90" wrapText="1"/>
    </xf>
    <xf numFmtId="49" fontId="34" fillId="0" borderId="11" xfId="49" applyNumberFormat="1" applyFont="1" applyBorder="1" applyAlignment="1">
      <alignment horizontal="center" vertical="center" textRotation="90" wrapText="1"/>
    </xf>
    <xf numFmtId="49" fontId="34" fillId="0" borderId="13" xfId="49" applyNumberFormat="1" applyFont="1" applyBorder="1" applyAlignment="1">
      <alignment horizontal="center" vertical="center" textRotation="90" wrapText="1"/>
    </xf>
    <xf numFmtId="0" fontId="34" fillId="0" borderId="11" xfId="49" applyFont="1" applyBorder="1" applyAlignment="1">
      <alignment horizontal="center" vertical="center" textRotation="90" wrapText="1"/>
    </xf>
    <xf numFmtId="3" fontId="34" fillId="0" borderId="11" xfId="49" applyNumberFormat="1" applyFont="1" applyBorder="1" applyAlignment="1">
      <alignment horizontal="center" vertical="center" wrapText="1"/>
    </xf>
    <xf numFmtId="4" fontId="34" fillId="0" borderId="11" xfId="47" applyNumberFormat="1" applyFont="1" applyBorder="1" applyAlignment="1">
      <alignment horizontal="center" textRotation="90" wrapText="1"/>
    </xf>
    <xf numFmtId="10" fontId="34" fillId="0" borderId="11" xfId="47" applyNumberFormat="1" applyFont="1" applyBorder="1" applyAlignment="1">
      <alignment horizontal="center" textRotation="90" wrapText="1"/>
    </xf>
    <xf numFmtId="4" fontId="34" fillId="0" borderId="34" xfId="47" applyNumberFormat="1" applyFont="1" applyBorder="1" applyAlignment="1">
      <alignment horizontal="center" textRotation="90" wrapText="1"/>
    </xf>
    <xf numFmtId="4" fontId="34" fillId="0" borderId="11" xfId="47" applyNumberFormat="1" applyFont="1" applyFill="1" applyBorder="1" applyAlignment="1">
      <alignment horizontal="center" textRotation="90" wrapText="1"/>
    </xf>
    <xf numFmtId="3" fontId="34" fillId="0" borderId="30" xfId="49" applyNumberFormat="1" applyFont="1" applyBorder="1" applyAlignment="1">
      <alignment horizontal="center" vertical="center" wrapText="1"/>
    </xf>
    <xf numFmtId="49" fontId="34" fillId="0" borderId="30" xfId="49" applyNumberFormat="1" applyFont="1" applyBorder="1" applyAlignment="1">
      <alignment horizontal="center" vertical="center" wrapText="1"/>
    </xf>
    <xf numFmtId="49" fontId="34" fillId="0" borderId="31" xfId="49" applyNumberFormat="1" applyFont="1" applyBorder="1" applyAlignment="1">
      <alignment horizontal="center" vertical="center" wrapText="1"/>
    </xf>
    <xf numFmtId="0" fontId="34" fillId="0" borderId="30" xfId="49" applyFont="1" applyBorder="1" applyAlignment="1">
      <alignment horizontal="center" vertical="center" wrapText="1"/>
    </xf>
    <xf numFmtId="4" fontId="34" fillId="0" borderId="30" xfId="47" applyNumberFormat="1" applyFont="1" applyBorder="1" applyAlignment="1">
      <alignment horizontal="center" vertical="center" wrapText="1"/>
    </xf>
    <xf numFmtId="1" fontId="34" fillId="0" borderId="45" xfId="47" applyNumberFormat="1" applyFont="1" applyBorder="1" applyAlignment="1">
      <alignment horizontal="center" vertical="center" wrapText="1"/>
    </xf>
    <xf numFmtId="1" fontId="34" fillId="0" borderId="47" xfId="47" applyNumberFormat="1" applyFont="1" applyBorder="1" applyAlignment="1">
      <alignment horizontal="center" vertical="center" wrapText="1"/>
    </xf>
    <xf numFmtId="1" fontId="34" fillId="0" borderId="35" xfId="47" applyNumberFormat="1" applyFont="1" applyFill="1" applyBorder="1" applyAlignment="1">
      <alignment horizontal="center" vertical="center" wrapText="1"/>
    </xf>
    <xf numFmtId="0" fontId="34" fillId="26" borderId="0" xfId="0" applyFont="1" applyFill="1" applyAlignment="1">
      <alignment horizontal="center" vertical="center"/>
    </xf>
    <xf numFmtId="49" fontId="34" fillId="26" borderId="0" xfId="0" applyNumberFormat="1" applyFont="1" applyFill="1" applyAlignment="1">
      <alignment horizontal="center" vertical="center"/>
    </xf>
    <xf numFmtId="49" fontId="33" fillId="26" borderId="0" xfId="0" applyNumberFormat="1" applyFont="1" applyFill="1" applyAlignment="1">
      <alignment horizontal="left" vertical="center"/>
    </xf>
    <xf numFmtId="0" fontId="33" fillId="26" borderId="0" xfId="0" applyFont="1" applyFill="1" applyAlignment="1">
      <alignment horizontal="center" vertical="center"/>
    </xf>
    <xf numFmtId="49" fontId="33" fillId="26" borderId="0" xfId="0" applyNumberFormat="1" applyFont="1" applyFill="1" applyAlignment="1">
      <alignment horizontal="center" vertical="center"/>
    </xf>
    <xf numFmtId="0" fontId="34" fillId="26" borderId="0" xfId="0" applyFont="1" applyFill="1" applyAlignment="1">
      <alignment vertical="center" wrapText="1"/>
    </xf>
    <xf numFmtId="4" fontId="33" fillId="26" borderId="0" xfId="47" applyNumberFormat="1" applyFont="1" applyFill="1" applyAlignment="1">
      <alignment horizontal="right" vertical="center"/>
    </xf>
    <xf numFmtId="10" fontId="33" fillId="26" borderId="0" xfId="47" applyNumberFormat="1" applyFont="1" applyFill="1" applyAlignment="1">
      <alignment horizontal="right" vertical="center"/>
    </xf>
    <xf numFmtId="4" fontId="33" fillId="26" borderId="0" xfId="47" applyNumberFormat="1" applyFont="1" applyFill="1" applyAlignment="1">
      <alignment vertical="center"/>
    </xf>
    <xf numFmtId="10" fontId="33" fillId="26" borderId="0" xfId="47" applyNumberFormat="1" applyFont="1" applyFill="1" applyAlignment="1">
      <alignment vertical="center"/>
    </xf>
    <xf numFmtId="3" fontId="34" fillId="0" borderId="0" xfId="49" applyNumberFormat="1" applyFont="1" applyFill="1" applyBorder="1" applyAlignment="1">
      <alignment horizontal="left" vertical="center" wrapText="1"/>
    </xf>
    <xf numFmtId="4" fontId="33" fillId="0" borderId="0" xfId="0" applyNumberFormat="1" applyFont="1" applyBorder="1"/>
    <xf numFmtId="4" fontId="33" fillId="0" borderId="0" xfId="0" applyNumberFormat="1" applyFont="1" applyBorder="1" applyAlignment="1">
      <alignment vertical="center"/>
    </xf>
    <xf numFmtId="4" fontId="33" fillId="27" borderId="0" xfId="0" applyNumberFormat="1" applyFont="1" applyFill="1" applyBorder="1"/>
    <xf numFmtId="0" fontId="33" fillId="27" borderId="0" xfId="0" applyFont="1" applyFill="1" applyBorder="1"/>
    <xf numFmtId="0" fontId="33" fillId="0" borderId="0" xfId="0" applyFont="1" applyAlignment="1">
      <alignment horizontal="left" vertical="center" wrapText="1"/>
    </xf>
    <xf numFmtId="0" fontId="33" fillId="0" borderId="0" xfId="0" applyNumberFormat="1" applyFont="1" applyAlignment="1">
      <alignment horizontal="center" vertical="center"/>
    </xf>
    <xf numFmtId="3" fontId="33" fillId="0" borderId="0" xfId="0" applyNumberFormat="1" applyFont="1" applyBorder="1" applyAlignment="1">
      <alignment horizontal="left" vertical="center" wrapText="1"/>
    </xf>
    <xf numFmtId="4" fontId="34" fillId="0" borderId="32" xfId="47" applyNumberFormat="1" applyFont="1" applyBorder="1" applyAlignment="1">
      <alignment horizontal="right" vertical="center" wrapText="1"/>
    </xf>
    <xf numFmtId="4" fontId="34" fillId="0" borderId="33" xfId="47" applyNumberFormat="1" applyFont="1" applyBorder="1" applyAlignment="1">
      <alignment horizontal="right" vertical="center" wrapText="1"/>
    </xf>
    <xf numFmtId="0" fontId="33" fillId="0" borderId="0" xfId="0" applyFont="1" applyAlignment="1">
      <alignment vertical="center" wrapText="1"/>
    </xf>
    <xf numFmtId="4" fontId="34" fillId="0" borderId="0" xfId="47" applyNumberFormat="1" applyFont="1" applyBorder="1" applyAlignment="1">
      <alignment horizontal="right" vertical="center" wrapText="1"/>
    </xf>
    <xf numFmtId="3" fontId="34" fillId="27" borderId="0" xfId="49" applyNumberFormat="1" applyFont="1" applyFill="1" applyBorder="1" applyAlignment="1">
      <alignment horizontal="center" vertical="center"/>
    </xf>
    <xf numFmtId="49" fontId="34" fillId="27" borderId="0" xfId="49" applyNumberFormat="1" applyFont="1" applyFill="1" applyBorder="1" applyAlignment="1">
      <alignment horizontal="center" vertical="center"/>
    </xf>
    <xf numFmtId="49" fontId="34" fillId="27" borderId="0" xfId="0" applyNumberFormat="1" applyFont="1" applyFill="1" applyBorder="1" applyAlignment="1" applyProtection="1">
      <alignment horizontal="left" vertical="top"/>
    </xf>
    <xf numFmtId="0" fontId="33" fillId="27" borderId="0" xfId="0" applyFont="1" applyFill="1" applyAlignment="1">
      <alignment horizontal="center" vertical="center"/>
    </xf>
    <xf numFmtId="49" fontId="33" fillId="27" borderId="0" xfId="0" applyNumberFormat="1" applyFont="1" applyFill="1" applyAlignment="1">
      <alignment horizontal="center" vertical="center"/>
    </xf>
    <xf numFmtId="0" fontId="34" fillId="27" borderId="0" xfId="0" applyFont="1" applyFill="1" applyAlignment="1">
      <alignment vertical="center" wrapText="1"/>
    </xf>
    <xf numFmtId="4" fontId="33" fillId="27" borderId="0" xfId="47" applyNumberFormat="1" applyFont="1" applyFill="1" applyBorder="1" applyAlignment="1">
      <alignment horizontal="right" vertical="center"/>
    </xf>
    <xf numFmtId="10" fontId="33" fillId="27" borderId="0" xfId="47" applyNumberFormat="1" applyFont="1" applyFill="1" applyBorder="1" applyAlignment="1">
      <alignment horizontal="right" vertical="center"/>
    </xf>
    <xf numFmtId="4" fontId="33" fillId="27" borderId="0" xfId="47" applyNumberFormat="1" applyFont="1" applyFill="1" applyAlignment="1">
      <alignment vertical="center"/>
    </xf>
    <xf numFmtId="10" fontId="33" fillId="27" borderId="0" xfId="47" applyNumberFormat="1" applyFont="1" applyFill="1" applyAlignment="1">
      <alignment vertical="center"/>
    </xf>
    <xf numFmtId="4" fontId="33" fillId="27" borderId="0" xfId="47" applyNumberFormat="1" applyFont="1" applyFill="1" applyBorder="1" applyAlignment="1">
      <alignment horizontal="right" vertical="center" wrapText="1"/>
    </xf>
    <xf numFmtId="4" fontId="33" fillId="27" borderId="0" xfId="0" applyNumberFormat="1" applyFont="1" applyFill="1"/>
    <xf numFmtId="0" fontId="34" fillId="27" borderId="0" xfId="0" applyFont="1" applyFill="1" applyBorder="1" applyAlignment="1">
      <alignment horizontal="left"/>
    </xf>
    <xf numFmtId="0" fontId="34" fillId="27" borderId="0" xfId="0" applyFont="1" applyFill="1" applyAlignment="1">
      <alignment horizontal="center" vertical="center"/>
    </xf>
    <xf numFmtId="49" fontId="34" fillId="27" borderId="0" xfId="0" applyNumberFormat="1" applyFont="1" applyFill="1" applyAlignment="1">
      <alignment horizontal="center" vertical="center"/>
    </xf>
    <xf numFmtId="0" fontId="34" fillId="27" borderId="0" xfId="0" applyFont="1" applyFill="1" applyBorder="1" applyAlignment="1">
      <alignment horizontal="center"/>
    </xf>
    <xf numFmtId="0" fontId="34" fillId="27" borderId="0" xfId="0" applyFont="1" applyFill="1" applyBorder="1" applyAlignment="1" applyProtection="1">
      <alignment vertical="center" wrapText="1"/>
    </xf>
    <xf numFmtId="0" fontId="65" fillId="27" borderId="0" xfId="0" applyFont="1" applyFill="1" applyAlignment="1">
      <alignment horizontal="center" vertical="center"/>
    </xf>
    <xf numFmtId="49" fontId="65" fillId="27" borderId="0" xfId="0" applyNumberFormat="1" applyFont="1" applyFill="1" applyAlignment="1">
      <alignment horizontal="center" vertical="center"/>
    </xf>
    <xf numFmtId="0" fontId="65" fillId="27" borderId="0" xfId="0" applyFont="1" applyFill="1" applyAlignment="1">
      <alignment vertical="center" wrapText="1"/>
    </xf>
    <xf numFmtId="3" fontId="34" fillId="27" borderId="0" xfId="49" applyNumberFormat="1" applyFont="1" applyFill="1" applyBorder="1" applyAlignment="1">
      <alignment horizontal="left" vertical="center"/>
    </xf>
    <xf numFmtId="49" fontId="33" fillId="27" borderId="0" xfId="49" applyNumberFormat="1" applyFont="1" applyFill="1" applyBorder="1" applyAlignment="1">
      <alignment horizontal="center" vertical="center"/>
    </xf>
    <xf numFmtId="0" fontId="33" fillId="27" borderId="0" xfId="0" applyFont="1" applyFill="1" applyAlignment="1">
      <alignment horizontal="center" vertical="center" wrapText="1"/>
    </xf>
    <xf numFmtId="3" fontId="33" fillId="27" borderId="0" xfId="0" applyNumberFormat="1" applyFont="1" applyFill="1" applyAlignment="1">
      <alignment horizontal="left" vertical="center" wrapText="1"/>
    </xf>
    <xf numFmtId="0" fontId="33" fillId="34" borderId="0" xfId="0" applyFont="1" applyFill="1" applyBorder="1"/>
    <xf numFmtId="3" fontId="33" fillId="27" borderId="0" xfId="0" applyNumberFormat="1" applyFont="1" applyFill="1" applyBorder="1" applyAlignment="1">
      <alignment horizontal="left" vertical="center" wrapText="1"/>
    </xf>
    <xf numFmtId="49" fontId="33" fillId="27" borderId="0" xfId="0" applyNumberFormat="1" applyFont="1" applyFill="1" applyAlignment="1">
      <alignment horizontal="left" vertical="center"/>
    </xf>
    <xf numFmtId="49" fontId="33" fillId="27" borderId="0" xfId="0" applyNumberFormat="1" applyFont="1" applyFill="1" applyBorder="1" applyAlignment="1">
      <alignment horizontal="center" vertical="center" wrapText="1"/>
    </xf>
    <xf numFmtId="0" fontId="33" fillId="27" borderId="0" xfId="0" applyFont="1" applyFill="1" applyBorder="1" applyAlignment="1">
      <alignment horizontal="center" vertical="center" wrapText="1"/>
    </xf>
    <xf numFmtId="3" fontId="34" fillId="27" borderId="32" xfId="1" applyNumberFormat="1" applyFont="1" applyFill="1" applyBorder="1" applyAlignment="1">
      <alignment horizontal="left" vertical="center" wrapText="1"/>
    </xf>
    <xf numFmtId="4" fontId="34" fillId="27" borderId="32" xfId="47" applyNumberFormat="1" applyFont="1" applyFill="1" applyBorder="1" applyAlignment="1">
      <alignment horizontal="right" vertical="center" wrapText="1"/>
    </xf>
    <xf numFmtId="10" fontId="34" fillId="27" borderId="32" xfId="47" applyNumberFormat="1" applyFont="1" applyFill="1" applyBorder="1" applyAlignment="1">
      <alignment horizontal="right" vertical="center" wrapText="1"/>
    </xf>
    <xf numFmtId="4" fontId="33" fillId="27" borderId="32" xfId="47" applyNumberFormat="1" applyFont="1" applyFill="1" applyBorder="1" applyAlignment="1">
      <alignment horizontal="right" vertical="center" wrapText="1"/>
    </xf>
    <xf numFmtId="10" fontId="33" fillId="27" borderId="32" xfId="47" applyNumberFormat="1" applyFont="1" applyFill="1" applyBorder="1" applyAlignment="1">
      <alignment horizontal="right" vertical="center" wrapText="1"/>
    </xf>
    <xf numFmtId="49" fontId="33" fillId="27" borderId="0" xfId="0" applyNumberFormat="1" applyFont="1" applyFill="1" applyBorder="1" applyAlignment="1">
      <alignment horizontal="center" vertical="center"/>
    </xf>
    <xf numFmtId="49" fontId="33" fillId="27" borderId="0" xfId="1" applyNumberFormat="1" applyFont="1" applyFill="1" applyBorder="1" applyAlignment="1">
      <alignment horizontal="center" vertical="center" wrapText="1"/>
    </xf>
    <xf numFmtId="3" fontId="33" fillId="27" borderId="0" xfId="1" applyNumberFormat="1" applyFont="1" applyFill="1" applyBorder="1" applyAlignment="1">
      <alignment horizontal="left" vertical="center" wrapText="1"/>
    </xf>
    <xf numFmtId="4" fontId="33" fillId="27" borderId="0" xfId="47" applyNumberFormat="1" applyFont="1" applyFill="1" applyBorder="1" applyAlignment="1">
      <alignment vertical="center"/>
    </xf>
    <xf numFmtId="10" fontId="33" fillId="27" borderId="0" xfId="47" applyNumberFormat="1" applyFont="1" applyFill="1" applyBorder="1" applyAlignment="1">
      <alignment vertical="center"/>
    </xf>
    <xf numFmtId="0" fontId="34" fillId="27" borderId="20" xfId="0" applyFont="1" applyFill="1" applyBorder="1" applyAlignment="1">
      <alignment vertical="center" wrapText="1"/>
    </xf>
    <xf numFmtId="4" fontId="34" fillId="27" borderId="20" xfId="47" applyNumberFormat="1" applyFont="1" applyFill="1" applyBorder="1" applyAlignment="1">
      <alignment horizontal="right" vertical="center"/>
    </xf>
    <xf numFmtId="10" fontId="34" fillId="27" borderId="20" xfId="47" applyNumberFormat="1" applyFont="1" applyFill="1" applyBorder="1" applyAlignment="1">
      <alignment horizontal="right" vertical="center"/>
    </xf>
    <xf numFmtId="4" fontId="34" fillId="27" borderId="20" xfId="47" applyNumberFormat="1" applyFont="1" applyFill="1" applyBorder="1" applyAlignment="1">
      <alignment vertical="center"/>
    </xf>
    <xf numFmtId="10" fontId="34" fillId="27" borderId="20" xfId="47" applyNumberFormat="1" applyFont="1" applyFill="1" applyBorder="1" applyAlignment="1">
      <alignment vertical="center"/>
    </xf>
    <xf numFmtId="3" fontId="34" fillId="27" borderId="29" xfId="1" applyNumberFormat="1" applyFont="1" applyFill="1" applyBorder="1" applyAlignment="1">
      <alignment horizontal="left" vertical="center" wrapText="1"/>
    </xf>
    <xf numFmtId="4" fontId="34" fillId="27" borderId="29" xfId="47" applyNumberFormat="1" applyFont="1" applyFill="1" applyBorder="1" applyAlignment="1">
      <alignment horizontal="right" vertical="center" wrapText="1"/>
    </xf>
    <xf numFmtId="4" fontId="34" fillId="27" borderId="46" xfId="47" applyNumberFormat="1" applyFont="1" applyFill="1" applyBorder="1" applyAlignment="1">
      <alignment horizontal="right" vertical="center" wrapText="1"/>
    </xf>
    <xf numFmtId="10" fontId="34" fillId="27" borderId="46" xfId="47" applyNumberFormat="1" applyFont="1" applyFill="1" applyBorder="1" applyAlignment="1">
      <alignment horizontal="right" vertical="center" wrapText="1"/>
    </xf>
    <xf numFmtId="4" fontId="33" fillId="27" borderId="29" xfId="47" applyNumberFormat="1" applyFont="1" applyFill="1" applyBorder="1" applyAlignment="1">
      <alignment horizontal="right" vertical="center" wrapText="1"/>
    </xf>
    <xf numFmtId="4" fontId="33" fillId="27" borderId="46" xfId="47" applyNumberFormat="1" applyFont="1" applyFill="1" applyBorder="1" applyAlignment="1">
      <alignment horizontal="right" vertical="center" wrapText="1"/>
    </xf>
    <xf numFmtId="10" fontId="33" fillId="27" borderId="46" xfId="47" applyNumberFormat="1" applyFont="1" applyFill="1" applyBorder="1" applyAlignment="1">
      <alignment horizontal="right" vertical="center" wrapText="1"/>
    </xf>
    <xf numFmtId="4" fontId="34" fillId="27" borderId="33" xfId="47" applyNumberFormat="1" applyFont="1" applyFill="1" applyBorder="1" applyAlignment="1">
      <alignment horizontal="right" vertical="center" wrapText="1"/>
    </xf>
    <xf numFmtId="0" fontId="33" fillId="27" borderId="0" xfId="1" applyNumberFormat="1" applyFont="1" applyFill="1" applyBorder="1" applyAlignment="1">
      <alignment horizontal="center" vertical="center" wrapText="1"/>
    </xf>
    <xf numFmtId="4" fontId="33" fillId="27" borderId="0" xfId="47" applyNumberFormat="1" applyFont="1" applyFill="1" applyAlignment="1">
      <alignment horizontal="right" vertical="center"/>
    </xf>
    <xf numFmtId="10" fontId="33" fillId="27" borderId="0" xfId="47" applyNumberFormat="1" applyFont="1" applyFill="1" applyAlignment="1">
      <alignment horizontal="right" vertical="center"/>
    </xf>
    <xf numFmtId="3" fontId="34" fillId="26" borderId="0" xfId="49" applyNumberFormat="1" applyFont="1" applyFill="1" applyBorder="1" applyAlignment="1">
      <alignment horizontal="left" vertical="center" wrapText="1"/>
    </xf>
    <xf numFmtId="0" fontId="33" fillId="33" borderId="0" xfId="0" applyFont="1" applyFill="1" applyBorder="1"/>
    <xf numFmtId="3" fontId="34" fillId="0" borderId="0" xfId="0" applyNumberFormat="1" applyFont="1" applyBorder="1" applyAlignment="1">
      <alignment horizontal="left" vertical="center" wrapText="1"/>
    </xf>
    <xf numFmtId="49" fontId="34" fillId="26" borderId="0" xfId="0" applyNumberFormat="1" applyFont="1" applyFill="1" applyAlignment="1">
      <alignment horizontal="left" vertical="center"/>
    </xf>
    <xf numFmtId="3" fontId="34" fillId="24" borderId="0" xfId="49" applyNumberFormat="1" applyFont="1" applyFill="1" applyBorder="1" applyAlignment="1">
      <alignment horizontal="left" vertical="center" wrapText="1"/>
    </xf>
    <xf numFmtId="4" fontId="34" fillId="26" borderId="0" xfId="47" applyNumberFormat="1" applyFont="1" applyFill="1" applyAlignment="1">
      <alignment horizontal="right" vertical="center"/>
    </xf>
    <xf numFmtId="10" fontId="34" fillId="26" borderId="0" xfId="47" applyNumberFormat="1" applyFont="1" applyFill="1" applyAlignment="1">
      <alignment horizontal="right" vertical="center"/>
    </xf>
    <xf numFmtId="4" fontId="34" fillId="26" borderId="0" xfId="47" applyNumberFormat="1" applyFont="1" applyFill="1" applyAlignment="1">
      <alignment vertical="center"/>
    </xf>
    <xf numFmtId="10" fontId="34" fillId="26" borderId="0" xfId="47" applyNumberFormat="1" applyFont="1" applyFill="1" applyAlignment="1">
      <alignment vertical="center"/>
    </xf>
    <xf numFmtId="4" fontId="46" fillId="26" borderId="0" xfId="47" applyNumberFormat="1" applyFont="1" applyFill="1" applyAlignment="1">
      <alignment vertical="center"/>
    </xf>
    <xf numFmtId="10" fontId="46" fillId="26" borderId="0" xfId="47" applyNumberFormat="1" applyFont="1" applyFill="1" applyAlignment="1">
      <alignment vertical="center"/>
    </xf>
    <xf numFmtId="0" fontId="46" fillId="0" borderId="0" xfId="0" applyFont="1" applyBorder="1"/>
    <xf numFmtId="0" fontId="46" fillId="0" borderId="0" xfId="0" applyFont="1"/>
    <xf numFmtId="4" fontId="46" fillId="0" borderId="0" xfId="0" applyNumberFormat="1" applyFont="1"/>
    <xf numFmtId="4" fontId="46" fillId="39" borderId="0" xfId="0" applyNumberFormat="1" applyFont="1" applyFill="1" applyAlignment="1">
      <alignment horizontal="right"/>
    </xf>
    <xf numFmtId="4" fontId="46" fillId="38" borderId="0" xfId="0" applyNumberFormat="1" applyFont="1" applyFill="1"/>
    <xf numFmtId="0" fontId="34" fillId="0" borderId="0" xfId="0" applyFont="1"/>
    <xf numFmtId="3" fontId="34" fillId="24" borderId="0" xfId="49" applyNumberFormat="1" applyFont="1" applyFill="1" applyBorder="1" applyAlignment="1">
      <alignment horizontal="center" vertical="center"/>
    </xf>
    <xf numFmtId="49" fontId="34" fillId="24" borderId="0" xfId="49" applyNumberFormat="1" applyFont="1" applyFill="1" applyBorder="1" applyAlignment="1">
      <alignment horizontal="center" vertical="center"/>
    </xf>
    <xf numFmtId="3" fontId="34" fillId="24" borderId="0" xfId="49" applyNumberFormat="1" applyFont="1" applyFill="1" applyBorder="1" applyAlignment="1">
      <alignment horizontal="left" vertical="center"/>
    </xf>
    <xf numFmtId="3" fontId="38" fillId="24" borderId="0" xfId="49" applyNumberFormat="1" applyFont="1" applyFill="1" applyBorder="1" applyAlignment="1">
      <alignment horizontal="center" vertical="center"/>
    </xf>
    <xf numFmtId="4" fontId="33" fillId="24" borderId="0" xfId="47" applyNumberFormat="1" applyFont="1" applyFill="1" applyBorder="1" applyAlignment="1">
      <alignment horizontal="right" vertical="center"/>
    </xf>
    <xf numFmtId="10" fontId="33" fillId="24" borderId="0" xfId="47" applyNumberFormat="1" applyFont="1" applyFill="1" applyBorder="1" applyAlignment="1">
      <alignment horizontal="right" vertical="center"/>
    </xf>
    <xf numFmtId="4" fontId="33" fillId="24" borderId="0" xfId="47" applyNumberFormat="1" applyFont="1" applyFill="1" applyBorder="1" applyAlignment="1">
      <alignment horizontal="right" vertical="center" wrapText="1"/>
    </xf>
    <xf numFmtId="0" fontId="33" fillId="27" borderId="0" xfId="49" applyNumberFormat="1" applyFont="1" applyFill="1" applyBorder="1" applyAlignment="1">
      <alignment horizontal="center" vertical="center"/>
    </xf>
    <xf numFmtId="0" fontId="34" fillId="27" borderId="0" xfId="0" applyFont="1" applyFill="1" applyBorder="1" applyAlignment="1">
      <alignment horizontal="left" vertical="center"/>
    </xf>
    <xf numFmtId="0" fontId="34" fillId="27" borderId="0" xfId="0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left" wrapText="1"/>
    </xf>
    <xf numFmtId="4" fontId="34" fillId="27" borderId="0" xfId="47" applyNumberFormat="1" applyFont="1" applyFill="1" applyBorder="1" applyAlignment="1">
      <alignment horizontal="right" vertical="center"/>
    </xf>
    <xf numFmtId="10" fontId="34" fillId="27" borderId="0" xfId="47" applyNumberFormat="1" applyFont="1" applyFill="1" applyBorder="1" applyAlignment="1">
      <alignment horizontal="right" vertical="center"/>
    </xf>
    <xf numFmtId="4" fontId="34" fillId="27" borderId="0" xfId="47" applyNumberFormat="1" applyFont="1" applyFill="1" applyBorder="1" applyAlignment="1">
      <alignment vertical="center"/>
    </xf>
    <xf numFmtId="10" fontId="34" fillId="27" borderId="0" xfId="47" applyNumberFormat="1" applyFont="1" applyFill="1" applyBorder="1" applyAlignment="1">
      <alignment vertical="center"/>
    </xf>
    <xf numFmtId="3" fontId="34" fillId="0" borderId="0" xfId="49" applyNumberFormat="1" applyFont="1" applyFill="1" applyBorder="1" applyAlignment="1">
      <alignment horizontal="left" vertical="center"/>
    </xf>
    <xf numFmtId="3" fontId="38" fillId="0" borderId="0" xfId="49" applyNumberFormat="1" applyFont="1" applyFill="1" applyBorder="1" applyAlignment="1">
      <alignment horizontal="center" vertical="center"/>
    </xf>
    <xf numFmtId="4" fontId="33" fillId="0" borderId="0" xfId="47" applyNumberFormat="1" applyFont="1" applyFill="1" applyBorder="1" applyAlignment="1">
      <alignment horizontal="right" vertical="center" wrapText="1"/>
    </xf>
    <xf numFmtId="0" fontId="33" fillId="0" borderId="0" xfId="0" applyFont="1" applyFill="1" applyBorder="1"/>
    <xf numFmtId="0" fontId="33" fillId="0" borderId="0" xfId="0" applyFont="1" applyFill="1"/>
    <xf numFmtId="4" fontId="33" fillId="0" borderId="0" xfId="0" applyNumberFormat="1" applyFont="1" applyFill="1"/>
    <xf numFmtId="49" fontId="34" fillId="0" borderId="0" xfId="0" applyNumberFormat="1" applyFont="1" applyFill="1" applyBorder="1" applyAlignment="1" applyProtection="1">
      <alignment horizontal="left" vertical="top"/>
    </xf>
    <xf numFmtId="0" fontId="65" fillId="0" borderId="0" xfId="0" applyFont="1" applyFill="1" applyAlignment="1">
      <alignment vertical="center" wrapText="1"/>
    </xf>
    <xf numFmtId="49" fontId="33" fillId="0" borderId="0" xfId="49" applyNumberFormat="1" applyFont="1" applyFill="1" applyBorder="1" applyAlignment="1">
      <alignment horizontal="center" vertical="center"/>
    </xf>
    <xf numFmtId="3" fontId="34" fillId="27" borderId="0" xfId="1" applyNumberFormat="1" applyFont="1" applyFill="1" applyBorder="1" applyAlignment="1">
      <alignment horizontal="left" vertical="center" wrapText="1"/>
    </xf>
    <xf numFmtId="4" fontId="34" fillId="27" borderId="0" xfId="47" applyNumberFormat="1" applyFont="1" applyFill="1" applyBorder="1" applyAlignment="1">
      <alignment horizontal="right" vertical="center" wrapText="1"/>
    </xf>
    <xf numFmtId="10" fontId="34" fillId="27" borderId="0" xfId="47" applyNumberFormat="1" applyFont="1" applyFill="1" applyBorder="1" applyAlignment="1">
      <alignment horizontal="right" vertical="center" wrapText="1"/>
    </xf>
    <xf numFmtId="10" fontId="33" fillId="27" borderId="0" xfId="47" applyNumberFormat="1" applyFont="1" applyFill="1" applyBorder="1" applyAlignment="1">
      <alignment horizontal="right" vertical="center" wrapText="1"/>
    </xf>
    <xf numFmtId="3" fontId="46" fillId="0" borderId="0" xfId="49" applyNumberFormat="1" applyFont="1" applyFill="1" applyBorder="1" applyAlignment="1">
      <alignment horizontal="center" vertical="center"/>
    </xf>
    <xf numFmtId="49" fontId="46" fillId="0" borderId="0" xfId="49" applyNumberFormat="1" applyFont="1" applyFill="1" applyBorder="1" applyAlignment="1">
      <alignment horizontal="center" vertical="center"/>
    </xf>
    <xf numFmtId="3" fontId="57" fillId="0" borderId="0" xfId="49" applyNumberFormat="1" applyFont="1" applyFill="1" applyBorder="1" applyAlignment="1">
      <alignment horizontal="center" vertical="center"/>
    </xf>
    <xf numFmtId="3" fontId="46" fillId="0" borderId="0" xfId="49" applyNumberFormat="1" applyFont="1" applyFill="1" applyBorder="1" applyAlignment="1">
      <alignment horizontal="left" vertical="center" wrapText="1"/>
    </xf>
    <xf numFmtId="0" fontId="34" fillId="0" borderId="0" xfId="0" applyFont="1" applyAlignment="1">
      <alignment vertical="center" wrapText="1"/>
    </xf>
    <xf numFmtId="49" fontId="65" fillId="0" borderId="0" xfId="49" applyNumberFormat="1" applyFont="1" applyFill="1" applyBorder="1" applyAlignment="1">
      <alignment horizontal="center" vertical="center"/>
    </xf>
    <xf numFmtId="3" fontId="67" fillId="0" borderId="0" xfId="49" applyNumberFormat="1" applyFont="1" applyFill="1" applyBorder="1" applyAlignment="1">
      <alignment horizontal="center" vertical="center"/>
    </xf>
    <xf numFmtId="3" fontId="65" fillId="0" borderId="0" xfId="49" applyNumberFormat="1" applyFont="1" applyFill="1" applyBorder="1" applyAlignment="1">
      <alignment horizontal="left" vertical="center" wrapText="1"/>
    </xf>
    <xf numFmtId="3" fontId="33" fillId="0" borderId="0" xfId="49" applyNumberFormat="1" applyFont="1" applyFill="1" applyBorder="1" applyAlignment="1">
      <alignment horizontal="center" vertical="center"/>
    </xf>
    <xf numFmtId="3" fontId="33" fillId="0" borderId="0" xfId="49" applyNumberFormat="1" applyFont="1" applyFill="1" applyBorder="1" applyAlignment="1">
      <alignment horizontal="left" vertical="center"/>
    </xf>
    <xf numFmtId="3" fontId="33" fillId="0" borderId="0" xfId="49" applyNumberFormat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center" vertical="center"/>
    </xf>
    <xf numFmtId="49" fontId="33" fillId="0" borderId="0" xfId="0" applyNumberFormat="1" applyFont="1"/>
    <xf numFmtId="3" fontId="34" fillId="27" borderId="0" xfId="49" applyNumberFormat="1" applyFont="1" applyFill="1" applyBorder="1" applyAlignment="1">
      <alignment horizontal="left" vertical="center" wrapText="1"/>
    </xf>
    <xf numFmtId="0" fontId="33" fillId="0" borderId="0" xfId="0" applyFont="1" applyFill="1" applyAlignment="1">
      <alignment vertical="center" wrapText="1"/>
    </xf>
    <xf numFmtId="0" fontId="33" fillId="27" borderId="0" xfId="0" applyFont="1" applyFill="1" applyAlignment="1">
      <alignment vertical="center" wrapText="1"/>
    </xf>
    <xf numFmtId="49" fontId="34" fillId="27" borderId="0" xfId="0" applyNumberFormat="1" applyFont="1" applyFill="1" applyAlignment="1">
      <alignment horizontal="left" vertical="center"/>
    </xf>
    <xf numFmtId="4" fontId="33" fillId="27" borderId="48" xfId="47" applyNumberFormat="1" applyFont="1" applyFill="1" applyBorder="1" applyAlignment="1">
      <alignment horizontal="right" vertical="center"/>
    </xf>
    <xf numFmtId="10" fontId="33" fillId="27" borderId="48" xfId="47" applyNumberFormat="1" applyFont="1" applyFill="1" applyBorder="1" applyAlignment="1">
      <alignment horizontal="right" vertical="center"/>
    </xf>
    <xf numFmtId="4" fontId="33" fillId="27" borderId="48" xfId="47" applyNumberFormat="1" applyFont="1" applyFill="1" applyBorder="1" applyAlignment="1">
      <alignment vertical="center"/>
    </xf>
    <xf numFmtId="10" fontId="33" fillId="27" borderId="48" xfId="47" applyNumberFormat="1" applyFont="1" applyFill="1" applyBorder="1" applyAlignment="1">
      <alignment vertical="center"/>
    </xf>
    <xf numFmtId="3" fontId="46" fillId="27" borderId="0" xfId="49" applyNumberFormat="1" applyFont="1" applyFill="1" applyBorder="1" applyAlignment="1">
      <alignment horizontal="center" vertical="center"/>
    </xf>
    <xf numFmtId="49" fontId="46" fillId="27" borderId="0" xfId="49" applyNumberFormat="1" applyFont="1" applyFill="1" applyBorder="1" applyAlignment="1">
      <alignment horizontal="center" vertical="center"/>
    </xf>
    <xf numFmtId="4" fontId="33" fillId="33" borderId="0" xfId="47" applyNumberFormat="1" applyFont="1" applyFill="1" applyAlignment="1">
      <alignment horizontal="right" vertical="center"/>
    </xf>
    <xf numFmtId="49" fontId="33" fillId="0" borderId="0" xfId="0" applyNumberFormat="1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4" fontId="33" fillId="0" borderId="0" xfId="47" applyNumberFormat="1" applyFont="1" applyAlignment="1">
      <alignment horizontal="right"/>
    </xf>
    <xf numFmtId="10" fontId="33" fillId="0" borderId="0" xfId="47" applyNumberFormat="1" applyFont="1" applyAlignment="1">
      <alignment horizontal="right"/>
    </xf>
    <xf numFmtId="10" fontId="33" fillId="0" borderId="0" xfId="47" applyNumberFormat="1" applyFont="1"/>
    <xf numFmtId="49" fontId="65" fillId="0" borderId="0" xfId="0" applyNumberFormat="1" applyFont="1" applyFill="1" applyBorder="1" applyAlignment="1" applyProtection="1">
      <alignment horizontal="center" vertical="top"/>
    </xf>
    <xf numFmtId="49" fontId="65" fillId="0" borderId="0" xfId="0" applyNumberFormat="1" applyFont="1" applyFill="1" applyBorder="1" applyAlignment="1">
      <alignment horizontal="center" vertical="center"/>
    </xf>
    <xf numFmtId="0" fontId="65" fillId="0" borderId="0" xfId="0" applyFont="1" applyFill="1" applyBorder="1" applyAlignment="1">
      <alignment horizontal="center" vertical="center"/>
    </xf>
    <xf numFmtId="0" fontId="65" fillId="0" borderId="0" xfId="0" applyFont="1" applyFill="1" applyBorder="1" applyAlignment="1" applyProtection="1">
      <alignment vertical="center" wrapText="1"/>
    </xf>
    <xf numFmtId="49" fontId="33" fillId="0" borderId="0" xfId="0" applyNumberFormat="1" applyFont="1" applyFill="1"/>
    <xf numFmtId="0" fontId="47" fillId="27" borderId="0" xfId="0" applyFont="1" applyFill="1" applyBorder="1" applyAlignment="1">
      <alignment horizontal="center" vertical="center" wrapText="1"/>
    </xf>
    <xf numFmtId="3" fontId="46" fillId="27" borderId="0" xfId="1" applyNumberFormat="1" applyFont="1" applyFill="1" applyBorder="1" applyAlignment="1">
      <alignment horizontal="left" vertical="center" wrapText="1"/>
    </xf>
    <xf numFmtId="0" fontId="47" fillId="27" borderId="0" xfId="1" applyNumberFormat="1" applyFont="1" applyFill="1" applyBorder="1" applyAlignment="1">
      <alignment horizontal="center" vertical="center" wrapText="1"/>
    </xf>
    <xf numFmtId="3" fontId="47" fillId="27" borderId="0" xfId="1" applyNumberFormat="1" applyFont="1" applyFill="1" applyBorder="1" applyAlignment="1">
      <alignment horizontal="left" vertical="center" wrapText="1"/>
    </xf>
    <xf numFmtId="49" fontId="47" fillId="27" borderId="0" xfId="1" applyNumberFormat="1" applyFont="1" applyFill="1" applyBorder="1" applyAlignment="1">
      <alignment horizontal="center" vertical="center" wrapText="1"/>
    </xf>
    <xf numFmtId="49" fontId="47" fillId="0" borderId="0" xfId="1" applyNumberFormat="1" applyFont="1" applyBorder="1" applyAlignment="1">
      <alignment horizontal="center" vertical="center" wrapText="1"/>
    </xf>
    <xf numFmtId="3" fontId="47" fillId="0" borderId="0" xfId="1" applyNumberFormat="1" applyFont="1" applyFill="1" applyBorder="1" applyAlignment="1">
      <alignment horizontal="left" vertical="center" wrapText="1"/>
    </xf>
    <xf numFmtId="49" fontId="45" fillId="24" borderId="0" xfId="49" applyNumberFormat="1" applyFont="1" applyFill="1" applyBorder="1" applyAlignment="1">
      <alignment horizontal="center" vertical="center"/>
    </xf>
    <xf numFmtId="4" fontId="33" fillId="24" borderId="0" xfId="47" applyNumberFormat="1" applyFont="1" applyFill="1" applyBorder="1" applyAlignment="1">
      <alignment horizontal="center" vertical="center"/>
    </xf>
    <xf numFmtId="10" fontId="33" fillId="24" borderId="0" xfId="47" applyNumberFormat="1" applyFont="1" applyFill="1" applyBorder="1" applyAlignment="1">
      <alignment horizontal="center" vertical="center"/>
    </xf>
    <xf numFmtId="4" fontId="33" fillId="26" borderId="0" xfId="47" applyNumberFormat="1" applyFont="1" applyFill="1"/>
    <xf numFmtId="4" fontId="68" fillId="27" borderId="0" xfId="47" applyNumberFormat="1" applyFont="1" applyFill="1" applyAlignment="1">
      <alignment vertical="center"/>
    </xf>
    <xf numFmtId="10" fontId="68" fillId="27" borderId="0" xfId="47" applyNumberFormat="1" applyFont="1" applyFill="1" applyAlignment="1">
      <alignment vertical="center"/>
    </xf>
    <xf numFmtId="0" fontId="33" fillId="39" borderId="0" xfId="0" applyFont="1" applyFill="1"/>
    <xf numFmtId="0" fontId="33" fillId="38" borderId="0" xfId="0" applyFont="1" applyFill="1"/>
    <xf numFmtId="0" fontId="46" fillId="40" borderId="0" xfId="0" applyFont="1" applyFill="1"/>
    <xf numFmtId="0" fontId="46" fillId="41" borderId="0" xfId="0" applyFont="1" applyFill="1"/>
    <xf numFmtId="3" fontId="34" fillId="26" borderId="0" xfId="0" applyNumberFormat="1" applyFont="1" applyFill="1" applyAlignment="1">
      <alignment horizontal="left" vertical="center" wrapText="1"/>
    </xf>
    <xf numFmtId="0" fontId="47" fillId="0" borderId="0" xfId="0" applyFont="1" applyAlignment="1">
      <alignment horizontal="center" vertical="center" wrapText="1"/>
    </xf>
    <xf numFmtId="3" fontId="47" fillId="0" borderId="0" xfId="0" applyNumberFormat="1" applyFont="1" applyAlignment="1">
      <alignment horizontal="left" vertical="center" wrapText="1"/>
    </xf>
    <xf numFmtId="4" fontId="47" fillId="27" borderId="0" xfId="47" applyNumberFormat="1" applyFont="1" applyFill="1" applyAlignment="1">
      <alignment vertical="center"/>
    </xf>
    <xf numFmtId="10" fontId="47" fillId="27" borderId="0" xfId="47" applyNumberFormat="1" applyFont="1" applyFill="1" applyAlignment="1">
      <alignment vertical="center"/>
    </xf>
    <xf numFmtId="3" fontId="47" fillId="0" borderId="0" xfId="0" applyNumberFormat="1" applyFont="1" applyBorder="1" applyAlignment="1">
      <alignment horizontal="left" vertical="center" wrapText="1"/>
    </xf>
    <xf numFmtId="4" fontId="69" fillId="33" borderId="0" xfId="47" applyNumberFormat="1" applyFont="1" applyFill="1" applyAlignment="1">
      <alignment vertical="center"/>
    </xf>
    <xf numFmtId="10" fontId="69" fillId="33" borderId="0" xfId="47" applyNumberFormat="1" applyFont="1" applyFill="1" applyAlignment="1">
      <alignment vertical="center"/>
    </xf>
    <xf numFmtId="0" fontId="47" fillId="0" borderId="0" xfId="0" applyFont="1" applyBorder="1" applyAlignment="1">
      <alignment horizontal="center" vertical="center" wrapText="1"/>
    </xf>
    <xf numFmtId="49" fontId="47" fillId="0" borderId="0" xfId="0" applyNumberFormat="1" applyFont="1" applyBorder="1" applyAlignment="1">
      <alignment horizontal="center" vertical="center" wrapText="1"/>
    </xf>
    <xf numFmtId="4" fontId="69" fillId="27" borderId="32" xfId="47" applyNumberFormat="1" applyFont="1" applyFill="1" applyBorder="1" applyAlignment="1">
      <alignment horizontal="right" vertical="center" wrapText="1"/>
    </xf>
    <xf numFmtId="10" fontId="69" fillId="27" borderId="32" xfId="47" applyNumberFormat="1" applyFont="1" applyFill="1" applyBorder="1" applyAlignment="1">
      <alignment horizontal="right" vertical="center" wrapText="1"/>
    </xf>
    <xf numFmtId="0" fontId="47" fillId="0" borderId="0" xfId="1" applyNumberFormat="1" applyFont="1" applyBorder="1" applyAlignment="1">
      <alignment horizontal="center" vertical="center" wrapText="1"/>
    </xf>
    <xf numFmtId="4" fontId="47" fillId="27" borderId="0" xfId="47" applyNumberFormat="1" applyFont="1" applyFill="1" applyBorder="1" applyAlignment="1">
      <alignment vertical="center"/>
    </xf>
    <xf numFmtId="10" fontId="47" fillId="27" borderId="0" xfId="47" applyNumberFormat="1" applyFont="1" applyFill="1" applyBorder="1" applyAlignment="1">
      <alignment vertical="center"/>
    </xf>
    <xf numFmtId="4" fontId="69" fillId="27" borderId="0" xfId="47" applyNumberFormat="1" applyFont="1" applyFill="1" applyAlignment="1">
      <alignment vertical="center"/>
    </xf>
    <xf numFmtId="10" fontId="69" fillId="27" borderId="0" xfId="47" applyNumberFormat="1" applyFont="1" applyFill="1" applyAlignment="1">
      <alignment vertical="center"/>
    </xf>
    <xf numFmtId="4" fontId="69" fillId="27" borderId="0" xfId="47" applyNumberFormat="1" applyFont="1" applyFill="1" applyBorder="1" applyAlignment="1">
      <alignment vertical="center"/>
    </xf>
    <xf numFmtId="4" fontId="46" fillId="27" borderId="20" xfId="47" applyNumberFormat="1" applyFont="1" applyFill="1" applyBorder="1" applyAlignment="1">
      <alignment vertical="center"/>
    </xf>
    <xf numFmtId="10" fontId="46" fillId="27" borderId="20" xfId="47" applyNumberFormat="1" applyFont="1" applyFill="1" applyBorder="1" applyAlignment="1">
      <alignment vertical="center"/>
    </xf>
    <xf numFmtId="3" fontId="46" fillId="0" borderId="29" xfId="1" applyNumberFormat="1" applyFont="1" applyFill="1" applyBorder="1" applyAlignment="1">
      <alignment horizontal="left" vertical="center" wrapText="1"/>
    </xf>
    <xf numFmtId="4" fontId="69" fillId="27" borderId="29" xfId="47" applyNumberFormat="1" applyFont="1" applyFill="1" applyBorder="1" applyAlignment="1">
      <alignment horizontal="right" vertical="center" wrapText="1"/>
    </xf>
    <xf numFmtId="4" fontId="69" fillId="27" borderId="46" xfId="47" applyNumberFormat="1" applyFont="1" applyFill="1" applyBorder="1" applyAlignment="1">
      <alignment horizontal="right" vertical="center" wrapText="1"/>
    </xf>
    <xf numFmtId="10" fontId="69" fillId="27" borderId="46" xfId="47" applyNumberFormat="1" applyFont="1" applyFill="1" applyBorder="1" applyAlignment="1">
      <alignment horizontal="right" vertical="center" wrapText="1"/>
    </xf>
    <xf numFmtId="4" fontId="69" fillId="27" borderId="33" xfId="47" applyNumberFormat="1" applyFont="1" applyFill="1" applyBorder="1" applyAlignment="1">
      <alignment horizontal="right" vertical="center" wrapText="1"/>
    </xf>
    <xf numFmtId="0" fontId="33" fillId="0" borderId="0" xfId="0" applyFont="1" applyFill="1" applyAlignment="1">
      <alignment horizontal="center" vertical="center"/>
    </xf>
    <xf numFmtId="49" fontId="33" fillId="0" borderId="0" xfId="0" applyNumberFormat="1" applyFont="1" applyFill="1" applyAlignment="1">
      <alignment horizontal="center" vertical="center"/>
    </xf>
    <xf numFmtId="49" fontId="33" fillId="0" borderId="0" xfId="0" applyNumberFormat="1" applyFont="1" applyFill="1" applyAlignment="1">
      <alignment horizontal="left" vertical="center"/>
    </xf>
    <xf numFmtId="3" fontId="34" fillId="0" borderId="0" xfId="0" applyNumberFormat="1" applyFont="1" applyFill="1" applyAlignment="1">
      <alignment horizontal="left" vertical="center" wrapText="1"/>
    </xf>
    <xf numFmtId="4" fontId="33" fillId="0" borderId="0" xfId="47" applyNumberFormat="1" applyFont="1" applyFill="1" applyAlignment="1">
      <alignment horizontal="right" vertical="center"/>
    </xf>
    <xf numFmtId="10" fontId="33" fillId="0" borderId="0" xfId="47" applyNumberFormat="1" applyFont="1" applyFill="1" applyAlignment="1">
      <alignment horizontal="right" vertical="center"/>
    </xf>
    <xf numFmtId="3" fontId="46" fillId="0" borderId="0" xfId="1" applyNumberFormat="1" applyFont="1" applyFill="1" applyBorder="1" applyAlignment="1">
      <alignment horizontal="left" vertical="center" wrapText="1"/>
    </xf>
    <xf numFmtId="4" fontId="0" fillId="0" borderId="0" xfId="47" applyNumberFormat="1" applyFont="1" applyAlignment="1">
      <alignment horizontal="right" vertical="center"/>
    </xf>
    <xf numFmtId="0" fontId="34" fillId="26" borderId="0" xfId="0" applyFont="1" applyFill="1" applyBorder="1" applyAlignment="1">
      <alignment vertical="center" wrapText="1"/>
    </xf>
    <xf numFmtId="4" fontId="34" fillId="26" borderId="0" xfId="47" applyNumberFormat="1" applyFont="1" applyFill="1" applyBorder="1" applyAlignment="1">
      <alignment horizontal="right" vertical="center"/>
    </xf>
    <xf numFmtId="10" fontId="34" fillId="26" borderId="0" xfId="47" applyNumberFormat="1" applyFont="1" applyFill="1" applyBorder="1" applyAlignment="1">
      <alignment horizontal="right" vertical="center"/>
    </xf>
    <xf numFmtId="4" fontId="34" fillId="26" borderId="0" xfId="47" applyNumberFormat="1" applyFont="1" applyFill="1" applyBorder="1" applyAlignment="1">
      <alignment vertical="center"/>
    </xf>
    <xf numFmtId="10" fontId="34" fillId="26" borderId="0" xfId="47" applyNumberFormat="1" applyFont="1" applyFill="1" applyBorder="1" applyAlignment="1">
      <alignment vertical="center"/>
    </xf>
    <xf numFmtId="4" fontId="46" fillId="0" borderId="0" xfId="47" applyNumberFormat="1" applyFont="1" applyAlignment="1">
      <alignment horizontal="right" vertical="center"/>
    </xf>
    <xf numFmtId="4" fontId="33" fillId="0" borderId="12" xfId="47" applyNumberFormat="1" applyFont="1" applyBorder="1" applyAlignment="1">
      <alignment horizontal="right" vertical="center"/>
    </xf>
    <xf numFmtId="4" fontId="33" fillId="0" borderId="12" xfId="47" applyNumberFormat="1" applyFont="1" applyBorder="1" applyAlignment="1">
      <alignment vertical="center"/>
    </xf>
    <xf numFmtId="0" fontId="46" fillId="26" borderId="0" xfId="0" applyFont="1" applyFill="1" applyAlignment="1">
      <alignment vertical="center" wrapText="1"/>
    </xf>
    <xf numFmtId="4" fontId="46" fillId="26" borderId="0" xfId="47" applyNumberFormat="1" applyFont="1" applyFill="1" applyAlignment="1">
      <alignment horizontal="right" vertical="center"/>
    </xf>
    <xf numFmtId="4" fontId="47" fillId="0" borderId="0" xfId="47" applyNumberFormat="1" applyFont="1" applyBorder="1" applyAlignment="1">
      <alignment horizontal="right" vertical="center"/>
    </xf>
    <xf numFmtId="0" fontId="46" fillId="0" borderId="0" xfId="0" applyFont="1" applyAlignment="1">
      <alignment vertical="center" wrapText="1"/>
    </xf>
    <xf numFmtId="4" fontId="33" fillId="27" borderId="0" xfId="0" applyNumberFormat="1" applyFont="1" applyFill="1" applyAlignment="1">
      <alignment horizontal="right"/>
    </xf>
    <xf numFmtId="4" fontId="46" fillId="27" borderId="0" xfId="0" applyNumberFormat="1" applyFont="1" applyFill="1"/>
    <xf numFmtId="4" fontId="70" fillId="0" borderId="0" xfId="47" applyNumberFormat="1" applyFont="1" applyAlignment="1">
      <alignment vertical="center"/>
    </xf>
    <xf numFmtId="4" fontId="71" fillId="0" borderId="0" xfId="47" applyNumberFormat="1" applyFont="1" applyAlignment="1">
      <alignment horizontal="right" vertical="center"/>
    </xf>
    <xf numFmtId="4" fontId="72" fillId="0" borderId="0" xfId="47" applyNumberFormat="1" applyFont="1" applyAlignment="1">
      <alignment horizontal="right" vertical="center"/>
    </xf>
    <xf numFmtId="4" fontId="72" fillId="0" borderId="0" xfId="47" applyNumberFormat="1" applyFont="1" applyAlignment="1">
      <alignment vertical="center"/>
    </xf>
    <xf numFmtId="4" fontId="73" fillId="27" borderId="58" xfId="29" applyNumberFormat="1" applyFont="1" applyFill="1" applyBorder="1" applyAlignment="1" applyProtection="1">
      <alignment horizontal="right" vertical="center" wrapText="1"/>
    </xf>
    <xf numFmtId="0" fontId="47" fillId="0" borderId="0" xfId="0" applyFont="1" applyAlignment="1">
      <alignment horizontal="left"/>
    </xf>
    <xf numFmtId="165" fontId="31" fillId="27" borderId="0" xfId="0" applyNumberFormat="1" applyFont="1" applyFill="1" applyAlignment="1">
      <alignment horizontal="center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4" fontId="74" fillId="0" borderId="0" xfId="47" applyNumberFormat="1" applyFont="1" applyAlignment="1">
      <alignment horizontal="right" vertical="center"/>
    </xf>
    <xf numFmtId="3" fontId="46" fillId="0" borderId="0" xfId="49" applyNumberFormat="1" applyFont="1" applyFill="1" applyBorder="1" applyAlignment="1">
      <alignment horizontal="left" vertical="center"/>
    </xf>
    <xf numFmtId="49" fontId="47" fillId="0" borderId="0" xfId="49" applyNumberFormat="1" applyFont="1" applyFill="1" applyBorder="1" applyAlignment="1">
      <alignment horizontal="center" vertical="center"/>
    </xf>
    <xf numFmtId="3" fontId="47" fillId="0" borderId="0" xfId="49" applyNumberFormat="1" applyFont="1" applyFill="1" applyBorder="1" applyAlignment="1">
      <alignment horizontal="left" vertical="center" wrapText="1"/>
    </xf>
    <xf numFmtId="4" fontId="47" fillId="0" borderId="0" xfId="47" applyNumberFormat="1" applyFont="1" applyFill="1" applyBorder="1" applyAlignment="1">
      <alignment horizontal="right" vertical="center"/>
    </xf>
    <xf numFmtId="10" fontId="47" fillId="0" borderId="0" xfId="47" applyNumberFormat="1" applyFont="1" applyFill="1" applyBorder="1" applyAlignment="1">
      <alignment horizontal="right" vertical="center"/>
    </xf>
    <xf numFmtId="4" fontId="47" fillId="0" borderId="0" xfId="47" applyNumberFormat="1" applyFont="1" applyFill="1" applyAlignment="1">
      <alignment vertical="center"/>
    </xf>
    <xf numFmtId="10" fontId="47" fillId="0" borderId="0" xfId="47" applyNumberFormat="1" applyFont="1" applyFill="1" applyAlignment="1">
      <alignment vertical="center"/>
    </xf>
    <xf numFmtId="4" fontId="47" fillId="0" borderId="0" xfId="47" applyNumberFormat="1" applyFont="1" applyFill="1" applyBorder="1" applyAlignment="1">
      <alignment horizontal="right" vertical="center" wrapText="1"/>
    </xf>
    <xf numFmtId="0" fontId="47" fillId="0" borderId="0" xfId="0" applyFont="1" applyFill="1" applyBorder="1"/>
    <xf numFmtId="0" fontId="47" fillId="0" borderId="0" xfId="0" applyFont="1" applyFill="1"/>
    <xf numFmtId="4" fontId="47" fillId="0" borderId="0" xfId="0" applyNumberFormat="1" applyFont="1" applyFill="1"/>
    <xf numFmtId="4" fontId="47" fillId="39" borderId="0" xfId="0" applyNumberFormat="1" applyFont="1" applyFill="1" applyAlignment="1">
      <alignment horizontal="right"/>
    </xf>
    <xf numFmtId="4" fontId="47" fillId="38" borderId="0" xfId="0" applyNumberFormat="1" applyFont="1" applyFill="1"/>
    <xf numFmtId="3" fontId="47" fillId="0" borderId="0" xfId="49" applyNumberFormat="1" applyFont="1" applyFill="1" applyBorder="1" applyAlignment="1">
      <alignment horizontal="center" vertical="center"/>
    </xf>
    <xf numFmtId="4" fontId="70" fillId="0" borderId="0" xfId="47" applyNumberFormat="1" applyFont="1" applyAlignment="1">
      <alignment horizontal="right" vertical="center"/>
    </xf>
    <xf numFmtId="4" fontId="46" fillId="27" borderId="0" xfId="47" applyNumberFormat="1" applyFont="1" applyFill="1" applyBorder="1" applyAlignment="1">
      <alignment vertical="center"/>
    </xf>
    <xf numFmtId="10" fontId="46" fillId="27" borderId="0" xfId="47" applyNumberFormat="1" applyFont="1" applyFill="1" applyBorder="1" applyAlignment="1">
      <alignment vertical="center"/>
    </xf>
    <xf numFmtId="0" fontId="47" fillId="0" borderId="0" xfId="0" applyFont="1" applyBorder="1" applyAlignment="1">
      <alignment vertical="center" wrapText="1"/>
    </xf>
    <xf numFmtId="10" fontId="47" fillId="0" borderId="0" xfId="47" applyNumberFormat="1" applyFont="1" applyBorder="1" applyAlignment="1">
      <alignment horizontal="right" vertical="center"/>
    </xf>
    <xf numFmtId="4" fontId="70" fillId="0" borderId="0" xfId="47" applyNumberFormat="1" applyFont="1" applyBorder="1" applyAlignment="1">
      <alignment horizontal="right" vertical="center"/>
    </xf>
    <xf numFmtId="39" fontId="32" fillId="24" borderId="22" xfId="0" applyNumberFormat="1" applyFont="1" applyFill="1" applyBorder="1" applyAlignment="1">
      <alignment horizontal="right" vertical="center" wrapText="1"/>
    </xf>
    <xf numFmtId="39" fontId="30" fillId="0" borderId="22" xfId="0" applyNumberFormat="1" applyFont="1" applyFill="1" applyBorder="1" applyAlignment="1">
      <alignment horizontal="right" vertical="center" wrapText="1"/>
    </xf>
    <xf numFmtId="0" fontId="76" fillId="26" borderId="58" xfId="0" applyFont="1" applyFill="1" applyBorder="1" applyAlignment="1">
      <alignment vertical="center" wrapText="1"/>
    </xf>
    <xf numFmtId="4" fontId="76" fillId="26" borderId="58" xfId="29" applyNumberFormat="1" applyFont="1" applyFill="1" applyBorder="1" applyAlignment="1" applyProtection="1">
      <alignment horizontal="right" vertical="center" wrapText="1"/>
    </xf>
    <xf numFmtId="4" fontId="74" fillId="0" borderId="0" xfId="47" applyNumberFormat="1" applyFont="1" applyBorder="1" applyAlignment="1">
      <alignment horizontal="right" vertical="center"/>
    </xf>
    <xf numFmtId="4" fontId="75" fillId="0" borderId="0" xfId="47" applyNumberFormat="1" applyFont="1" applyAlignment="1">
      <alignment horizontal="right" vertical="center"/>
    </xf>
    <xf numFmtId="165" fontId="31" fillId="27" borderId="0" xfId="0" applyNumberFormat="1" applyFont="1" applyFill="1" applyAlignment="1">
      <alignment horizontal="center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4" fontId="44" fillId="0" borderId="0" xfId="29" applyNumberFormat="1" applyFont="1" applyFill="1" applyBorder="1" applyAlignment="1" applyProtection="1">
      <alignment horizontal="right" vertical="center" wrapText="1"/>
    </xf>
    <xf numFmtId="4" fontId="77" fillId="0" borderId="0" xfId="47" applyNumberFormat="1" applyFont="1" applyBorder="1" applyAlignment="1">
      <alignment horizontal="right" vertical="center"/>
    </xf>
    <xf numFmtId="4" fontId="77" fillId="0" borderId="0" xfId="47" applyNumberFormat="1" applyFont="1" applyAlignment="1">
      <alignment horizontal="right" vertical="center"/>
    </xf>
    <xf numFmtId="4" fontId="75" fillId="27" borderId="0" xfId="47" applyNumberFormat="1" applyFont="1" applyFill="1" applyAlignment="1">
      <alignment horizontal="right" vertical="center"/>
    </xf>
    <xf numFmtId="4" fontId="47" fillId="0" borderId="0" xfId="47" applyNumberFormat="1" applyFont="1" applyBorder="1" applyAlignment="1">
      <alignment vertical="center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165" fontId="31" fillId="27" borderId="0" xfId="0" applyNumberFormat="1" applyFont="1" applyFill="1" applyAlignment="1">
      <alignment horizontal="center"/>
    </xf>
    <xf numFmtId="165" fontId="31" fillId="27" borderId="0" xfId="0" applyNumberFormat="1" applyFont="1" applyFill="1" applyAlignment="1">
      <alignment horizontal="center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10" fontId="76" fillId="26" borderId="58" xfId="29" applyNumberFormat="1" applyFont="1" applyFill="1" applyBorder="1" applyAlignment="1" applyProtection="1">
      <alignment horizontal="right" vertical="center" wrapText="1"/>
    </xf>
    <xf numFmtId="49" fontId="76" fillId="26" borderId="58" xfId="0" applyNumberFormat="1" applyFont="1" applyFill="1" applyBorder="1" applyAlignment="1">
      <alignment horizontal="right" vertical="center" wrapText="1"/>
    </xf>
    <xf numFmtId="49" fontId="76" fillId="26" borderId="58" xfId="0" applyNumberFormat="1" applyFont="1" applyFill="1" applyBorder="1" applyAlignment="1">
      <alignment horizontal="center" vertical="center" wrapText="1"/>
    </xf>
    <xf numFmtId="4" fontId="76" fillId="26" borderId="58" xfId="48" applyNumberFormat="1" applyFont="1" applyFill="1" applyBorder="1" applyAlignment="1" applyProtection="1">
      <alignment horizontal="right" vertical="center" wrapText="1"/>
    </xf>
    <xf numFmtId="10" fontId="76" fillId="26" borderId="58" xfId="48" applyNumberFormat="1" applyFont="1" applyFill="1" applyBorder="1" applyAlignment="1" applyProtection="1">
      <alignment horizontal="center" vertical="center" wrapText="1"/>
    </xf>
    <xf numFmtId="4" fontId="76" fillId="26" borderId="50" xfId="29" applyNumberFormat="1" applyFont="1" applyFill="1" applyBorder="1" applyAlignment="1" applyProtection="1">
      <alignment horizontal="right" vertical="center" wrapText="1"/>
    </xf>
    <xf numFmtId="10" fontId="76" fillId="26" borderId="57" xfId="29" applyNumberFormat="1" applyFont="1" applyFill="1" applyBorder="1" applyAlignment="1" applyProtection="1">
      <alignment horizontal="right" vertical="center" wrapText="1"/>
    </xf>
    <xf numFmtId="0" fontId="22" fillId="0" borderId="0" xfId="0" applyFont="1"/>
    <xf numFmtId="10" fontId="29" fillId="25" borderId="58" xfId="0" applyNumberFormat="1" applyFont="1" applyFill="1" applyBorder="1" applyAlignment="1">
      <alignment horizontal="right" vertical="top" wrapText="1"/>
    </xf>
    <xf numFmtId="10" fontId="29" fillId="25" borderId="58" xfId="29" applyNumberFormat="1" applyFont="1" applyFill="1" applyBorder="1" applyAlignment="1" applyProtection="1">
      <alignment horizontal="right" vertical="center" wrapText="1"/>
    </xf>
    <xf numFmtId="49" fontId="70" fillId="0" borderId="0" xfId="0" applyNumberFormat="1" applyFont="1" applyAlignment="1">
      <alignment horizontal="center" vertical="center"/>
    </xf>
    <xf numFmtId="0" fontId="70" fillId="0" borderId="0" xfId="0" applyFont="1" applyAlignment="1">
      <alignment horizontal="center" vertical="center"/>
    </xf>
    <xf numFmtId="10" fontId="70" fillId="0" borderId="0" xfId="47" applyNumberFormat="1" applyFont="1" applyAlignment="1">
      <alignment horizontal="right" vertical="center"/>
    </xf>
    <xf numFmtId="10" fontId="70" fillId="0" borderId="0" xfId="47" applyNumberFormat="1" applyFont="1" applyAlignment="1">
      <alignment vertical="center"/>
    </xf>
    <xf numFmtId="49" fontId="70" fillId="0" borderId="0" xfId="0" applyNumberFormat="1" applyFont="1" applyAlignment="1">
      <alignment horizontal="left" vertical="center"/>
    </xf>
    <xf numFmtId="0" fontId="70" fillId="0" borderId="0" xfId="0" applyFont="1" applyAlignment="1">
      <alignment vertical="center" wrapText="1"/>
    </xf>
    <xf numFmtId="4" fontId="34" fillId="40" borderId="0" xfId="0" applyNumberFormat="1" applyFont="1" applyFill="1"/>
    <xf numFmtId="4" fontId="34" fillId="41" borderId="0" xfId="0" applyNumberFormat="1" applyFont="1" applyFill="1"/>
    <xf numFmtId="0" fontId="33" fillId="0" borderId="0" xfId="0" applyFont="1" applyBorder="1" applyAlignment="1">
      <alignment vertical="center" wrapText="1"/>
    </xf>
    <xf numFmtId="3" fontId="33" fillId="0" borderId="0" xfId="0" applyNumberFormat="1" applyFont="1" applyFill="1"/>
    <xf numFmtId="0" fontId="0" fillId="0" borderId="0" xfId="0" applyAlignment="1">
      <alignment wrapText="1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165" fontId="31" fillId="27" borderId="0" xfId="0" applyNumberFormat="1" applyFont="1" applyFill="1" applyAlignment="1">
      <alignment horizontal="center"/>
    </xf>
    <xf numFmtId="49" fontId="33" fillId="0" borderId="0" xfId="0" applyNumberFormat="1" applyFont="1" applyAlignment="1">
      <alignment horizontal="center" vertical="center"/>
    </xf>
    <xf numFmtId="0" fontId="65" fillId="0" borderId="0" xfId="0" applyFont="1" applyBorder="1" applyAlignment="1">
      <alignment vertical="center" wrapText="1"/>
    </xf>
    <xf numFmtId="4" fontId="33" fillId="0" borderId="32" xfId="47" applyNumberFormat="1" applyFont="1" applyFill="1" applyBorder="1" applyAlignment="1">
      <alignment horizontal="right" vertical="center" wrapText="1"/>
    </xf>
    <xf numFmtId="10" fontId="33" fillId="0" borderId="32" xfId="47" applyNumberFormat="1" applyFont="1" applyFill="1" applyBorder="1" applyAlignment="1">
      <alignment horizontal="right" vertical="center" wrapText="1"/>
    </xf>
    <xf numFmtId="3" fontId="34" fillId="0" borderId="46" xfId="1" applyNumberFormat="1" applyFont="1" applyFill="1" applyBorder="1" applyAlignment="1">
      <alignment horizontal="left" vertical="center" wrapText="1"/>
    </xf>
    <xf numFmtId="4" fontId="33" fillId="0" borderId="20" xfId="47" applyNumberFormat="1" applyFont="1" applyBorder="1" applyAlignment="1">
      <alignment horizontal="right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4" fillId="0" borderId="0" xfId="0" applyNumberFormat="1" applyFont="1"/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0" fontId="33" fillId="0" borderId="0" xfId="0" applyFont="1" applyAlignment="1">
      <alignment horizontal="left"/>
    </xf>
    <xf numFmtId="0" fontId="47" fillId="0" borderId="0" xfId="0" applyFont="1" applyAlignment="1">
      <alignment horizontal="left"/>
    </xf>
    <xf numFmtId="0" fontId="47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3" fontId="1" fillId="28" borderId="10" xfId="1" applyNumberFormat="1" applyFont="1" applyFill="1" applyBorder="1" applyAlignment="1">
      <alignment vertical="center" wrapText="1"/>
    </xf>
    <xf numFmtId="3" fontId="2" fillId="0" borderId="42" xfId="1" applyNumberFormat="1" applyFont="1" applyFill="1" applyBorder="1" applyAlignment="1">
      <alignment horizontal="left" vertical="center" wrapText="1"/>
    </xf>
    <xf numFmtId="3" fontId="2" fillId="0" borderId="43" xfId="1" applyNumberFormat="1" applyFont="1" applyFill="1" applyBorder="1" applyAlignment="1">
      <alignment horizontal="left" vertical="center" wrapText="1"/>
    </xf>
    <xf numFmtId="3" fontId="2" fillId="0" borderId="44" xfId="1" applyNumberFormat="1" applyFont="1" applyFill="1" applyBorder="1" applyAlignment="1">
      <alignment horizontal="left" vertical="center" wrapText="1"/>
    </xf>
    <xf numFmtId="3" fontId="2" fillId="0" borderId="42" xfId="1" applyNumberFormat="1" applyFont="1" applyFill="1" applyBorder="1" applyAlignment="1">
      <alignment vertical="center" wrapText="1"/>
    </xf>
    <xf numFmtId="3" fontId="2" fillId="0" borderId="43" xfId="1" applyNumberFormat="1" applyFont="1" applyFill="1" applyBorder="1" applyAlignment="1">
      <alignment vertical="center" wrapText="1"/>
    </xf>
    <xf numFmtId="3" fontId="2" fillId="0" borderId="44" xfId="1" applyNumberFormat="1" applyFont="1" applyFill="1" applyBorder="1" applyAlignment="1">
      <alignment vertical="center" wrapText="1"/>
    </xf>
    <xf numFmtId="3" fontId="1" fillId="0" borderId="10" xfId="1" applyNumberFormat="1" applyFont="1" applyFill="1" applyBorder="1" applyAlignment="1">
      <alignment vertical="center" wrapText="1"/>
    </xf>
    <xf numFmtId="0" fontId="1" fillId="28" borderId="10" xfId="1" applyFont="1" applyFill="1" applyBorder="1" applyAlignment="1">
      <alignment horizontal="left" vertical="center" wrapText="1"/>
    </xf>
    <xf numFmtId="3" fontId="2" fillId="0" borderId="10" xfId="1" applyNumberFormat="1" applyFont="1" applyFill="1" applyBorder="1" applyAlignment="1">
      <alignment vertical="center" wrapText="1"/>
    </xf>
    <xf numFmtId="3" fontId="1" fillId="28" borderId="10" xfId="1" applyNumberFormat="1" applyFont="1" applyFill="1" applyBorder="1" applyAlignment="1">
      <alignment horizontal="left" vertical="center" wrapText="1"/>
    </xf>
    <xf numFmtId="0" fontId="59" fillId="0" borderId="0" xfId="0" applyFont="1" applyAlignment="1">
      <alignment horizontal="right"/>
    </xf>
    <xf numFmtId="0" fontId="42" fillId="0" borderId="0" xfId="0" applyFont="1" applyBorder="1" applyAlignment="1">
      <alignment horizontal="center"/>
    </xf>
    <xf numFmtId="0" fontId="42" fillId="0" borderId="12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42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168" fontId="29" fillId="37" borderId="21" xfId="0" applyNumberFormat="1" applyFont="1" applyFill="1" applyBorder="1" applyAlignment="1">
      <alignment horizontal="center" vertical="center" wrapText="1" shrinkToFit="1"/>
    </xf>
    <xf numFmtId="168" fontId="29" fillId="37" borderId="49" xfId="0" applyNumberFormat="1" applyFont="1" applyFill="1" applyBorder="1" applyAlignment="1">
      <alignment horizontal="center" vertical="center" wrapText="1" shrinkToFit="1"/>
    </xf>
    <xf numFmtId="10" fontId="29" fillId="37" borderId="21" xfId="0" applyNumberFormat="1" applyFont="1" applyFill="1" applyBorder="1" applyAlignment="1">
      <alignment horizontal="center" vertical="center" wrapText="1"/>
    </xf>
    <xf numFmtId="10" fontId="29" fillId="37" borderId="49" xfId="0" applyNumberFormat="1" applyFont="1" applyFill="1" applyBorder="1" applyAlignment="1">
      <alignment horizontal="center" vertical="center" wrapText="1"/>
    </xf>
    <xf numFmtId="49" fontId="29" fillId="37" borderId="56" xfId="0" applyNumberFormat="1" applyFont="1" applyFill="1" applyBorder="1" applyAlignment="1">
      <alignment horizontal="center" vertical="center" wrapText="1"/>
    </xf>
    <xf numFmtId="49" fontId="29" fillId="37" borderId="18" xfId="0" applyNumberFormat="1" applyFont="1" applyFill="1" applyBorder="1" applyAlignment="1">
      <alignment horizontal="center" vertical="center" wrapText="1"/>
    </xf>
    <xf numFmtId="4" fontId="29" fillId="37" borderId="21" xfId="0" applyNumberFormat="1" applyFont="1" applyFill="1" applyBorder="1" applyAlignment="1">
      <alignment horizontal="center" vertical="center" wrapText="1" shrinkToFit="1"/>
    </xf>
    <xf numFmtId="0" fontId="64" fillId="26" borderId="49" xfId="0" applyFont="1" applyFill="1" applyBorder="1"/>
    <xf numFmtId="0" fontId="29" fillId="37" borderId="21" xfId="0" applyFont="1" applyFill="1" applyBorder="1" applyAlignment="1">
      <alignment horizontal="center" vertical="center" wrapText="1"/>
    </xf>
    <xf numFmtId="0" fontId="29" fillId="37" borderId="49" xfId="0" applyFont="1" applyFill="1" applyBorder="1" applyAlignment="1">
      <alignment horizontal="center" vertical="center" wrapText="1"/>
    </xf>
    <xf numFmtId="4" fontId="29" fillId="37" borderId="49" xfId="0" applyNumberFormat="1" applyFont="1" applyFill="1" applyBorder="1" applyAlignment="1">
      <alignment horizontal="center" vertical="center" wrapText="1" shrinkToFit="1"/>
    </xf>
    <xf numFmtId="165" fontId="31" fillId="27" borderId="0" xfId="0" applyNumberFormat="1" applyFont="1" applyFill="1" applyAlignment="1">
      <alignment horizontal="center"/>
    </xf>
    <xf numFmtId="10" fontId="31" fillId="27" borderId="0" xfId="0" applyNumberFormat="1" applyFont="1" applyFill="1" applyBorder="1" applyAlignment="1">
      <alignment horizontal="center"/>
    </xf>
    <xf numFmtId="0" fontId="31" fillId="27" borderId="12" xfId="0" applyFont="1" applyFill="1" applyBorder="1" applyAlignment="1">
      <alignment horizontal="center"/>
    </xf>
    <xf numFmtId="49" fontId="29" fillId="0" borderId="0" xfId="0" applyNumberFormat="1" applyFont="1" applyBorder="1" applyAlignment="1">
      <alignment horizontal="center" vertical="center" wrapText="1"/>
    </xf>
    <xf numFmtId="0" fontId="33" fillId="0" borderId="0" xfId="0" applyFont="1" applyAlignment="1">
      <alignment horizontal="left"/>
    </xf>
    <xf numFmtId="0" fontId="62" fillId="0" borderId="0" xfId="0" applyFont="1" applyAlignment="1">
      <alignment horizontal="center"/>
    </xf>
    <xf numFmtId="4" fontId="34" fillId="0" borderId="0" xfId="0" applyNumberFormat="1" applyFont="1" applyAlignment="1">
      <alignment horizontal="center"/>
    </xf>
    <xf numFmtId="0" fontId="33" fillId="0" borderId="11" xfId="0" applyFont="1" applyBorder="1" applyAlignment="1">
      <alignment horizontal="left"/>
    </xf>
    <xf numFmtId="0" fontId="34" fillId="0" borderId="34" xfId="0" applyFont="1" applyBorder="1" applyAlignment="1">
      <alignment horizontal="right"/>
    </xf>
    <xf numFmtId="0" fontId="34" fillId="0" borderId="63" xfId="0" applyFont="1" applyBorder="1" applyAlignment="1">
      <alignment horizontal="right"/>
    </xf>
    <xf numFmtId="0" fontId="34" fillId="0" borderId="14" xfId="0" applyFont="1" applyBorder="1" applyAlignment="1">
      <alignment horizontal="right"/>
    </xf>
    <xf numFmtId="0" fontId="33" fillId="0" borderId="34" xfId="0" applyFont="1" applyBorder="1" applyAlignment="1">
      <alignment horizontal="left"/>
    </xf>
    <xf numFmtId="0" fontId="33" fillId="0" borderId="63" xfId="0" applyFont="1" applyBorder="1" applyAlignment="1">
      <alignment horizontal="left"/>
    </xf>
    <xf numFmtId="0" fontId="33" fillId="0" borderId="14" xfId="0" applyFont="1" applyBorder="1" applyAlignment="1">
      <alignment horizontal="left"/>
    </xf>
    <xf numFmtId="0" fontId="34" fillId="0" borderId="34" xfId="0" applyFont="1" applyBorder="1" applyAlignment="1">
      <alignment horizontal="center" vertical="center"/>
    </xf>
    <xf numFmtId="0" fontId="34" fillId="0" borderId="63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3" fillId="0" borderId="0" xfId="0" applyFont="1" applyAlignment="1">
      <alignment horizontal="center"/>
    </xf>
    <xf numFmtId="0" fontId="33" fillId="0" borderId="0" xfId="0" applyFont="1" applyAlignment="1">
      <alignment horizontal="left" wrapText="1"/>
    </xf>
    <xf numFmtId="4" fontId="46" fillId="0" borderId="0" xfId="47" applyNumberFormat="1" applyFont="1" applyAlignment="1">
      <alignment horizontal="center"/>
    </xf>
    <xf numFmtId="4" fontId="31" fillId="6" borderId="11" xfId="1" applyNumberFormat="1" applyFont="1" applyFill="1" applyBorder="1" applyAlignment="1">
      <alignment horizontal="center" vertical="center" wrapText="1"/>
    </xf>
    <xf numFmtId="4" fontId="31" fillId="6" borderId="11" xfId="47" applyNumberFormat="1" applyFont="1" applyFill="1" applyBorder="1" applyAlignment="1">
      <alignment horizontal="center" vertical="center" wrapText="1"/>
    </xf>
    <xf numFmtId="49" fontId="42" fillId="0" borderId="12" xfId="1" applyNumberFormat="1" applyFont="1" applyBorder="1" applyAlignment="1">
      <alignment horizontal="center" vertical="center" wrapText="1"/>
    </xf>
    <xf numFmtId="4" fontId="31" fillId="6" borderId="21" xfId="1" applyNumberFormat="1" applyFont="1" applyFill="1" applyBorder="1" applyAlignment="1">
      <alignment horizontal="center" vertical="center" wrapText="1"/>
    </xf>
    <xf numFmtId="4" fontId="31" fillId="6" borderId="49" xfId="1" applyNumberFormat="1" applyFont="1" applyFill="1" applyBorder="1" applyAlignment="1">
      <alignment horizontal="center" vertical="center" wrapText="1"/>
    </xf>
    <xf numFmtId="4" fontId="31" fillId="6" borderId="21" xfId="47" applyNumberFormat="1" applyFont="1" applyFill="1" applyBorder="1" applyAlignment="1">
      <alignment horizontal="center" vertical="center" wrapText="1"/>
    </xf>
    <xf numFmtId="4" fontId="31" fillId="6" borderId="49" xfId="47" applyNumberFormat="1" applyFont="1" applyFill="1" applyBorder="1" applyAlignment="1">
      <alignment horizontal="center" vertical="center" wrapText="1"/>
    </xf>
    <xf numFmtId="10" fontId="31" fillId="6" borderId="21" xfId="47" applyNumberFormat="1" applyFont="1" applyFill="1" applyBorder="1" applyAlignment="1">
      <alignment horizontal="center" vertical="center" wrapText="1"/>
    </xf>
    <xf numFmtId="10" fontId="31" fillId="6" borderId="49" xfId="47" applyNumberFormat="1" applyFont="1" applyFill="1" applyBorder="1" applyAlignment="1">
      <alignment horizontal="center" vertical="center" wrapText="1"/>
    </xf>
    <xf numFmtId="10" fontId="31" fillId="6" borderId="21" xfId="1" applyNumberFormat="1" applyFont="1" applyFill="1" applyBorder="1" applyAlignment="1">
      <alignment horizontal="center" vertical="center" wrapText="1"/>
    </xf>
    <xf numFmtId="10" fontId="31" fillId="6" borderId="49" xfId="1" applyNumberFormat="1" applyFont="1" applyFill="1" applyBorder="1" applyAlignment="1">
      <alignment horizontal="center" vertical="center" wrapText="1"/>
    </xf>
    <xf numFmtId="0" fontId="60" fillId="0" borderId="0" xfId="0" applyFont="1" applyAlignment="1">
      <alignment horizontal="center"/>
    </xf>
    <xf numFmtId="0" fontId="33" fillId="0" borderId="0" xfId="0" applyFont="1" applyAlignment="1">
      <alignment horizontal="left" vertical="center"/>
    </xf>
    <xf numFmtId="4" fontId="33" fillId="0" borderId="0" xfId="47" applyNumberFormat="1" applyFont="1" applyAlignment="1">
      <alignment horizontal="center"/>
    </xf>
    <xf numFmtId="0" fontId="31" fillId="6" borderId="34" xfId="1" applyFont="1" applyFill="1" applyBorder="1" applyAlignment="1">
      <alignment horizontal="center" vertical="center" wrapText="1"/>
    </xf>
    <xf numFmtId="0" fontId="31" fillId="6" borderId="14" xfId="1" applyFont="1" applyFill="1" applyBorder="1" applyAlignment="1">
      <alignment horizontal="center" vertical="center" wrapText="1"/>
    </xf>
    <xf numFmtId="0" fontId="31" fillId="6" borderId="13" xfId="1" applyFont="1" applyFill="1" applyBorder="1" applyAlignment="1">
      <alignment horizontal="center" vertical="center" wrapText="1"/>
    </xf>
    <xf numFmtId="0" fontId="31" fillId="6" borderId="11" xfId="1" applyFont="1" applyFill="1" applyBorder="1" applyAlignment="1">
      <alignment horizontal="center" vertical="center" wrapText="1"/>
    </xf>
    <xf numFmtId="0" fontId="34" fillId="0" borderId="11" xfId="0" applyFont="1" applyBorder="1" applyAlignment="1">
      <alignment horizontal="right"/>
    </xf>
    <xf numFmtId="0" fontId="33" fillId="0" borderId="11" xfId="0" applyFont="1" applyBorder="1" applyAlignment="1">
      <alignment horizontal="left" wrapText="1"/>
    </xf>
    <xf numFmtId="0" fontId="33" fillId="0" borderId="34" xfId="0" applyFont="1" applyBorder="1" applyAlignment="1">
      <alignment horizontal="left" vertical="center"/>
    </xf>
    <xf numFmtId="0" fontId="33" fillId="0" borderId="63" xfId="0" applyFont="1" applyBorder="1" applyAlignment="1">
      <alignment horizontal="left" vertical="center"/>
    </xf>
    <xf numFmtId="0" fontId="33" fillId="0" borderId="14" xfId="0" applyFont="1" applyBorder="1" applyAlignment="1">
      <alignment horizontal="left" vertical="center"/>
    </xf>
    <xf numFmtId="0" fontId="34" fillId="0" borderId="0" xfId="0" applyFont="1" applyAlignment="1">
      <alignment horizontal="center"/>
    </xf>
    <xf numFmtId="0" fontId="55" fillId="0" borderId="33" xfId="0" applyFont="1" applyBorder="1" applyAlignment="1">
      <alignment horizontal="center"/>
    </xf>
    <xf numFmtId="49" fontId="43" fillId="0" borderId="0" xfId="0" applyNumberFormat="1" applyFont="1" applyBorder="1" applyAlignment="1">
      <alignment horizontal="center" vertical="center" wrapText="1"/>
    </xf>
    <xf numFmtId="0" fontId="57" fillId="0" borderId="0" xfId="0" applyFont="1" applyAlignment="1">
      <alignment horizontal="left"/>
    </xf>
    <xf numFmtId="0" fontId="54" fillId="0" borderId="0" xfId="0" applyFont="1" applyAlignment="1">
      <alignment horizontal="center"/>
    </xf>
    <xf numFmtId="49" fontId="42" fillId="0" borderId="12" xfId="0" applyNumberFormat="1" applyFont="1" applyBorder="1" applyAlignment="1">
      <alignment horizontal="center" vertical="center" wrapText="1"/>
    </xf>
    <xf numFmtId="4" fontId="34" fillId="0" borderId="0" xfId="47" applyNumberFormat="1" applyFont="1" applyAlignment="1">
      <alignment horizontal="center" vertical="center"/>
    </xf>
    <xf numFmtId="0" fontId="66" fillId="0" borderId="0" xfId="0" applyFont="1" applyAlignment="1">
      <alignment horizontal="center" vertical="center"/>
    </xf>
    <xf numFmtId="0" fontId="60" fillId="0" borderId="12" xfId="0" applyFont="1" applyBorder="1" applyAlignment="1">
      <alignment horizontal="center" vertical="center"/>
    </xf>
    <xf numFmtId="0" fontId="54" fillId="0" borderId="0" xfId="0" applyFont="1" applyAlignment="1">
      <alignment horizontal="center" vertical="center"/>
    </xf>
    <xf numFmtId="0" fontId="60" fillId="0" borderId="0" xfId="0" applyFont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49" fontId="34" fillId="0" borderId="0" xfId="0" applyNumberFormat="1" applyFont="1" applyAlignment="1">
      <alignment horizontal="left"/>
    </xf>
    <xf numFmtId="0" fontId="57" fillId="0" borderId="34" xfId="0" applyFont="1" applyBorder="1" applyAlignment="1">
      <alignment horizontal="left" wrapText="1"/>
    </xf>
    <xf numFmtId="0" fontId="57" fillId="0" borderId="63" xfId="0" applyFont="1" applyBorder="1" applyAlignment="1">
      <alignment horizontal="left" wrapText="1"/>
    </xf>
    <xf numFmtId="0" fontId="57" fillId="0" borderId="14" xfId="0" applyFont="1" applyBorder="1" applyAlignment="1">
      <alignment horizontal="left" wrapText="1"/>
    </xf>
    <xf numFmtId="0" fontId="57" fillId="0" borderId="34" xfId="0" applyFont="1" applyBorder="1" applyAlignment="1">
      <alignment horizontal="left"/>
    </xf>
    <xf numFmtId="0" fontId="57" fillId="0" borderId="63" xfId="0" applyFont="1" applyBorder="1" applyAlignment="1">
      <alignment horizontal="left"/>
    </xf>
    <xf numFmtId="0" fontId="57" fillId="0" borderId="14" xfId="0" applyFont="1" applyBorder="1" applyAlignment="1">
      <alignment horizontal="left"/>
    </xf>
    <xf numFmtId="0" fontId="47" fillId="0" borderId="11" xfId="0" applyFont="1" applyBorder="1" applyAlignment="1">
      <alignment horizontal="center" vertical="center" wrapText="1"/>
    </xf>
    <xf numFmtId="0" fontId="57" fillId="0" borderId="34" xfId="0" applyFont="1" applyBorder="1" applyAlignment="1">
      <alignment horizontal="center"/>
    </xf>
    <xf numFmtId="0" fontId="57" fillId="0" borderId="63" xfId="0" applyFont="1" applyBorder="1" applyAlignment="1">
      <alignment horizontal="center"/>
    </xf>
    <xf numFmtId="0" fontId="57" fillId="0" borderId="14" xfId="0" applyFont="1" applyBorder="1" applyAlignment="1">
      <alignment horizontal="center"/>
    </xf>
    <xf numFmtId="0" fontId="47" fillId="0" borderId="0" xfId="0" applyFont="1" applyAlignment="1"/>
    <xf numFmtId="0" fontId="51" fillId="0" borderId="11" xfId="0" applyFont="1" applyBorder="1" applyAlignment="1">
      <alignment horizontal="right"/>
    </xf>
  </cellXfs>
  <cellStyles count="62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alculation 3" xfId="52"/>
    <cellStyle name="Calculation 4" xfId="57"/>
    <cellStyle name="Check Cell 2" xfId="28"/>
    <cellStyle name="Comma" xfId="47" builtinId="3"/>
    <cellStyle name="Comma 2" xfId="29"/>
    <cellStyle name="Comma 3" xfId="50"/>
    <cellStyle name="Explanatory Text 2" xfId="30"/>
    <cellStyle name="Good 2" xfId="31"/>
    <cellStyle name="Heading 1 2" xfId="32"/>
    <cellStyle name="Heading 2 2" xfId="33"/>
    <cellStyle name="Heading 3 2" xfId="34"/>
    <cellStyle name="Heading 4 2" xfId="35"/>
    <cellStyle name="Input 2" xfId="36"/>
    <cellStyle name="Input 3" xfId="53"/>
    <cellStyle name="Input 4" xfId="58"/>
    <cellStyle name="Linked Cell 2" xfId="37"/>
    <cellStyle name="Neutral 2" xfId="38"/>
    <cellStyle name="Normal" xfId="0" builtinId="0"/>
    <cellStyle name="Normal 2" xfId="1"/>
    <cellStyle name="Normal 2 2" xfId="51"/>
    <cellStyle name="Normal 3" xfId="46"/>
    <cellStyle name="Normal_Расходи по корисницима" xfId="49"/>
    <cellStyle name="Note 2" xfId="39"/>
    <cellStyle name="Note 3" xfId="54"/>
    <cellStyle name="Note 4" xfId="59"/>
    <cellStyle name="Output 2" xfId="40"/>
    <cellStyle name="Output 3" xfId="55"/>
    <cellStyle name="Output 4" xfId="60"/>
    <cellStyle name="Percent" xfId="48" builtinId="5"/>
    <cellStyle name="Percent 2" xfId="41"/>
    <cellStyle name="Percent 3" xfId="45"/>
    <cellStyle name="Title 2" xfId="42"/>
    <cellStyle name="Total 2" xfId="43"/>
    <cellStyle name="Total 3" xfId="56"/>
    <cellStyle name="Total 4" xfId="61"/>
    <cellStyle name="Warning Text 2" xfId="44"/>
  </cellStyles>
  <dxfs count="10">
    <dxf>
      <fill>
        <patternFill patternType="solid">
          <fgColor indexed="60"/>
          <bgColor indexed="10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 patternType="solid">
          <fgColor indexed="60"/>
          <bgColor indexed="10"/>
        </patternFill>
      </fill>
    </dxf>
    <dxf>
      <font>
        <color rgb="FFFF0000"/>
      </font>
      <fill>
        <patternFill>
          <bgColor theme="5" tint="0.3999450666829432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theme="5" tint="0.39994506668294322"/>
        </patternFill>
      </fill>
    </dxf>
    <dxf>
      <font>
        <color auto="1"/>
      </font>
      <fill>
        <patternFill>
          <bgColor rgb="FFFF000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6600"/>
      <color rgb="FF1B1B1B"/>
      <color rgb="FF66FF99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sr-Latn-RS"/>
            </a:pPr>
            <a:r>
              <a:rPr lang="x-none"/>
              <a:t>Струтура</a:t>
            </a:r>
            <a:r>
              <a:rPr lang="x-none" baseline="0"/>
              <a:t> буџета по економској класификацији </a:t>
            </a:r>
            <a:endParaRPr lang="en-US"/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explosion val="25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sr-Latn-RS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multiLvlStrRef>
              <c:f>('По основ. нам.'!$A$8:$B$8,'По основ. нам.'!$A$17:$B$17,'По основ. нам.'!$A$24:$B$24,'По основ. нам.'!$A$30:$B$30,'По основ. нам.'!$A$35:$B$35,'По основ. нам.'!$A$41:$B$41,'По основ. нам.'!$A$48:$B$48,'По основ. нам.'!$A$50:$B$50,'По основ. нам.'!$A$57:$B$57,'По основ. нам.'!$A$65:$B$65,'По основ. нам.'!$A$71:$B$71,'По основ. нам.'!$A$76:$B$76,'По основ. нам.'!$A$83:$B$83,'По основ. нам.'!$A$88:$B$88)</c:f>
              <c:multiLvlStrCache>
                <c:ptCount val="14"/>
                <c:lvl>
                  <c:pt idx="0">
                    <c:v>РАСХОДИ ЗА ЗАПОСЛЕНЕ</c:v>
                  </c:pt>
                  <c:pt idx="1">
                    <c:v>КОРИШЋЕЊЕ УСЛУГА И РОБА</c:v>
                  </c:pt>
                  <c:pt idx="2">
                    <c:v>УПОТРЕБА ОСНОВНИХ СРЕДСТАВА</c:v>
                  </c:pt>
                  <c:pt idx="3">
                    <c:v>ОТПЛАТА КАМАТА</c:v>
                  </c:pt>
                  <c:pt idx="4">
                    <c:v>СУБВЕНЦИЈЕ</c:v>
                  </c:pt>
                  <c:pt idx="5">
                    <c:v>ДОНАЦИЈЕ И ТРАНСФЕРИ</c:v>
                  </c:pt>
                  <c:pt idx="6">
                    <c:v>СОЦИЈАЛНА ПОМОЋ</c:v>
                  </c:pt>
                  <c:pt idx="7">
                    <c:v>ОСТАЛИ РАСХОДИ</c:v>
                  </c:pt>
                  <c:pt idx="8">
                    <c:v>АДМИНИСТРАТИВНИ ТРАНСФЕРИ БУЏЕТА</c:v>
                  </c:pt>
                  <c:pt idx="9">
                    <c:v>ОСНОВНА СРЕДСТВА</c:v>
                  </c:pt>
                  <c:pt idx="10">
                    <c:v>ЗАЛИХЕ</c:v>
                  </c:pt>
                  <c:pt idx="11">
                    <c:v>ПРИРОДНА ИМОВИНА</c:v>
                  </c:pt>
                  <c:pt idx="12">
                    <c:v>ОТПЛАТА ГЛАВНИЦЕ </c:v>
                  </c:pt>
                  <c:pt idx="13">
                    <c:v>Набавка финансијске имовине</c:v>
                  </c:pt>
                </c:lvl>
                <c:lvl>
                  <c:pt idx="0">
                    <c:v>410</c:v>
                  </c:pt>
                  <c:pt idx="1">
                    <c:v>420</c:v>
                  </c:pt>
                  <c:pt idx="2">
                    <c:v>430</c:v>
                  </c:pt>
                  <c:pt idx="3">
                    <c:v>440</c:v>
                  </c:pt>
                  <c:pt idx="4">
                    <c:v>450</c:v>
                  </c:pt>
                  <c:pt idx="5">
                    <c:v>460</c:v>
                  </c:pt>
                  <c:pt idx="6">
                    <c:v>470</c:v>
                  </c:pt>
                  <c:pt idx="7">
                    <c:v>480</c:v>
                  </c:pt>
                  <c:pt idx="8">
                    <c:v>490</c:v>
                  </c:pt>
                  <c:pt idx="9">
                    <c:v>510</c:v>
                  </c:pt>
                  <c:pt idx="10">
                    <c:v>520</c:v>
                  </c:pt>
                  <c:pt idx="11">
                    <c:v>540</c:v>
                  </c:pt>
                  <c:pt idx="12">
                    <c:v>610</c:v>
                  </c:pt>
                  <c:pt idx="13">
                    <c:v>620</c:v>
                  </c:pt>
                </c:lvl>
              </c:multiLvlStrCache>
            </c:multiLvlStrRef>
          </c:cat>
          <c:val>
            <c:numRef>
              <c:f>('По основ. нам.'!$C$8,'По основ. нам.'!$C$17,'По основ. нам.'!$C$24,'По основ. нам.'!$C$30,'По основ. нам.'!$C$35,'По основ. нам.'!$C$41,'По основ. нам.'!$C$48,'По основ. нам.'!$C$50,'По основ. нам.'!$C$57,'По основ. нам.'!$C$65,'По основ. нам.'!$C$71,'По основ. нам.'!$C$76,'По основ. нам.'!$C$83,'По основ. нам.'!$C$88)</c:f>
              <c:numCache>
                <c:formatCode>#,##0.00</c:formatCode>
                <c:ptCount val="14"/>
                <c:pt idx="0">
                  <c:v>163560665</c:v>
                </c:pt>
                <c:pt idx="1">
                  <c:v>234642619</c:v>
                </c:pt>
                <c:pt idx="2">
                  <c:v>0</c:v>
                </c:pt>
                <c:pt idx="3">
                  <c:v>200000</c:v>
                </c:pt>
                <c:pt idx="4">
                  <c:v>31600000</c:v>
                </c:pt>
                <c:pt idx="5">
                  <c:v>55000000</c:v>
                </c:pt>
                <c:pt idx="6">
                  <c:v>43000000</c:v>
                </c:pt>
                <c:pt idx="7">
                  <c:v>26817000</c:v>
                </c:pt>
                <c:pt idx="8">
                  <c:v>6000000</c:v>
                </c:pt>
                <c:pt idx="9">
                  <c:v>74611428</c:v>
                </c:pt>
                <c:pt idx="10">
                  <c:v>0</c:v>
                </c:pt>
                <c:pt idx="11">
                  <c:v>5000000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A91-42C4-B3A9-20CE8FA1BCA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x-none"/>
              <a:t>Структура буџета по програмској класификацији</a:t>
            </a:r>
            <a:endParaRPr lang="en-US"/>
          </a:p>
        </c:rich>
      </c:tx>
      <c:layout>
        <c:manualLayout>
          <c:xMode val="edge"/>
          <c:yMode val="edge"/>
          <c:x val="8.8610279348884768E-2"/>
          <c:y val="1.630988525128962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2.8422402060853516E-2"/>
          <c:y val="0.30585418379212126"/>
          <c:w val="0.43132728200642945"/>
          <c:h val="0.66786147228832782"/>
        </c:manualLayout>
      </c:layout>
      <c:pieChart>
        <c:varyColors val="1"/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r"/>
      <c:layout>
        <c:manualLayout>
          <c:xMode val="edge"/>
          <c:yMode val="edge"/>
          <c:x val="0.66902766409031322"/>
          <c:y val="0.10139848890422508"/>
          <c:w val="0.32052916772502638"/>
          <c:h val="0.89786833331433724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sr-Latn-RS"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x-none"/>
              <a:t>Структура буџета по функционалној класификацији</a:t>
            </a:r>
            <a:endParaRPr lang="en-US"/>
          </a:p>
        </c:rich>
      </c:tx>
      <c:layout>
        <c:manualLayout>
          <c:xMode val="edge"/>
          <c:yMode val="edge"/>
          <c:x val="1.1286089238845829E-3"/>
          <c:y val="3.57037790042676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960982011394918"/>
          <c:y val="3.0615256984563646E-4"/>
          <c:w val="0.62744702643881212"/>
          <c:h val="0.623200101860107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22A-46BF-9C21-C845F17BB26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22A-46BF-9C21-C845F17BB26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22A-46BF-9C21-C845F17BB26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22A-46BF-9C21-C845F17BB262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422A-46BF-9C21-C845F17BB262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422A-46BF-9C21-C845F17BB262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422A-46BF-9C21-C845F17BB262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422A-46BF-9C21-C845F17BB262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422A-46BF-9C21-C845F17BB26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sr-Latn-RS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multiLvlStrRef>
              <c:f>('Расх по функц. '!$A$11:$B$11,'Расх по функц. '!$A$21:$B$21,'Расх по функц. '!$A$38:$B$38,'Расх по функц. '!$A$45:$B$45,'Расх по функц. '!$A$85:$B$85,'Расх по функц. '!$A$92:$B$92,'Расх по функц. '!$A$99:$B$99,'Расх по функц. '!$A$117:$B$117,'Расх по функц. '!$A$124:$B$124)</c:f>
              <c:multiLvlStrCache>
                <c:ptCount val="9"/>
                <c:lvl>
                  <c:pt idx="0">
                    <c:v>СОЦИЈАЛНА ЗАШТИТА</c:v>
                  </c:pt>
                  <c:pt idx="1">
                    <c:v>ОПШТЕ ЈАВНЕ УСЛУГЕ</c:v>
                  </c:pt>
                  <c:pt idx="2">
                    <c:v>ЈАВНИ РЕД И БЕЗБЕДНОСТ</c:v>
                  </c:pt>
                  <c:pt idx="3">
                    <c:v>ЕКОНОМСКИ ПОСЛОВИ</c:v>
                  </c:pt>
                  <c:pt idx="4">
                    <c:v>ЗАШТИТА ЖИВОТНЕ СРЕДИНЕ</c:v>
                  </c:pt>
                  <c:pt idx="5">
                    <c:v>ПОСЛОВИ СТАНОВАЊА И ЗАЈЕДНИЦЕ</c:v>
                  </c:pt>
                  <c:pt idx="6">
                    <c:v>ЗДРАВСТВО</c:v>
                  </c:pt>
                  <c:pt idx="7">
                    <c:v>РЕКРЕАЦИЈА, СПОРТ, КУЛТУРА И ВЕРЕ</c:v>
                  </c:pt>
                  <c:pt idx="8">
                    <c:v>ОБРАЗОВАЊЕ</c:v>
                  </c:pt>
                </c:lvl>
                <c:lvl>
                  <c:pt idx="0">
                    <c:v>000</c:v>
                  </c:pt>
                  <c:pt idx="1">
                    <c:v>100</c:v>
                  </c:pt>
                  <c:pt idx="2">
                    <c:v>300</c:v>
                  </c:pt>
                  <c:pt idx="3">
                    <c:v>400</c:v>
                  </c:pt>
                  <c:pt idx="4">
                    <c:v>500</c:v>
                  </c:pt>
                  <c:pt idx="5">
                    <c:v>600</c:v>
                  </c:pt>
                  <c:pt idx="6">
                    <c:v>700</c:v>
                  </c:pt>
                  <c:pt idx="7">
                    <c:v>800</c:v>
                  </c:pt>
                  <c:pt idx="8">
                    <c:v>900</c:v>
                  </c:pt>
                </c:lvl>
              </c:multiLvlStrCache>
            </c:multiLvlStrRef>
          </c:cat>
          <c:val>
            <c:numRef>
              <c:f>('Расх по функц. '!$C$11,'Расх по функц. '!$C$21,'Расх по функц. '!$C$38,'Расх по функц. '!$C$45,'Расх по функц. '!$C$85,'Расх по функц. '!$C$92,'Расх по функц. '!$C$99,'Расх по функц. '!$C$117,'Расх по функц. '!$C$124)</c:f>
              <c:numCache>
                <c:formatCode>#,##0.00_ ;\-#,##0.00\ </c:formatCode>
                <c:ptCount val="9"/>
                <c:pt idx="0" formatCode="#,##0.00">
                  <c:v>29950000</c:v>
                </c:pt>
                <c:pt idx="1">
                  <c:v>197911496</c:v>
                </c:pt>
                <c:pt idx="2">
                  <c:v>4112966</c:v>
                </c:pt>
                <c:pt idx="3">
                  <c:v>127035172</c:v>
                </c:pt>
                <c:pt idx="4">
                  <c:v>21671428</c:v>
                </c:pt>
                <c:pt idx="5" formatCode="#,##0.00">
                  <c:v>61140000</c:v>
                </c:pt>
                <c:pt idx="6" formatCode="#,##0.00">
                  <c:v>2000000</c:v>
                </c:pt>
                <c:pt idx="7" formatCode="#,##0.00">
                  <c:v>33903410</c:v>
                </c:pt>
                <c:pt idx="8" formatCode="#,##0.00">
                  <c:v>162707240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422A-46BF-9C21-C845F17BB262}"/>
            </c:ext>
          </c:extLst>
        </c:ser>
        <c:dLbls>
          <c:showLegendKey val="0"/>
          <c:showVal val="0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1906515468234956E-2"/>
          <c:y val="0.46994520997375488"/>
          <c:w val="0.77197531195974345"/>
          <c:h val="0.530054928258869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sr-Latn-R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80</xdr:row>
      <xdr:rowOff>123823</xdr:rowOff>
    </xdr:from>
    <xdr:to>
      <xdr:col>18</xdr:col>
      <xdr:colOff>377824</xdr:colOff>
      <xdr:row>123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257175</xdr:colOff>
      <xdr:row>707</xdr:row>
      <xdr:rowOff>66674</xdr:rowOff>
    </xdr:from>
    <xdr:to>
      <xdr:col>21</xdr:col>
      <xdr:colOff>152400</xdr:colOff>
      <xdr:row>776</xdr:row>
      <xdr:rowOff>57148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57150</xdr:colOff>
      <xdr:row>136</xdr:row>
      <xdr:rowOff>142875</xdr:rowOff>
    </xdr:from>
    <xdr:to>
      <xdr:col>30</xdr:col>
      <xdr:colOff>85725</xdr:colOff>
      <xdr:row>198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A1:M39"/>
  <sheetViews>
    <sheetView workbookViewId="0">
      <selection activeCell="N28" sqref="N28"/>
    </sheetView>
  </sheetViews>
  <sheetFormatPr defaultRowHeight="15" x14ac:dyDescent="0.25"/>
  <cols>
    <col min="7" max="7" width="13.5703125" customWidth="1"/>
    <col min="8" max="8" width="26.85546875" customWidth="1"/>
    <col min="9" max="9" width="27.85546875" style="342" customWidth="1"/>
    <col min="10" max="10" width="0.140625" customWidth="1"/>
  </cols>
  <sheetData>
    <row r="1" spans="1:9" x14ac:dyDescent="0.25">
      <c r="A1" s="1105"/>
      <c r="B1" s="1105"/>
      <c r="C1" s="1105"/>
      <c r="D1" s="1105"/>
      <c r="E1" s="1105"/>
      <c r="F1" s="1105"/>
      <c r="G1" s="1105"/>
      <c r="H1" s="1105"/>
      <c r="I1" s="1105"/>
    </row>
    <row r="3" spans="1:9" x14ac:dyDescent="0.25">
      <c r="A3" s="1091" t="s">
        <v>2034</v>
      </c>
      <c r="B3" s="1091"/>
      <c r="C3" s="1091"/>
      <c r="D3" s="1091"/>
      <c r="E3" s="1091"/>
      <c r="F3" s="1091"/>
      <c r="G3" s="1091"/>
      <c r="H3" s="1091"/>
      <c r="I3" s="1091"/>
    </row>
    <row r="4" spans="1:9" x14ac:dyDescent="0.25">
      <c r="A4" s="1091" t="s">
        <v>2035</v>
      </c>
      <c r="B4" s="1091"/>
      <c r="C4" s="1091"/>
      <c r="D4" s="1091"/>
      <c r="E4" s="1091"/>
      <c r="F4" s="1091"/>
      <c r="G4" s="1091"/>
      <c r="H4" s="1091"/>
      <c r="I4" s="1091"/>
    </row>
    <row r="5" spans="1:9" x14ac:dyDescent="0.25">
      <c r="A5" s="1091" t="s">
        <v>2082</v>
      </c>
      <c r="B5" s="1091"/>
      <c r="C5" s="1091"/>
      <c r="D5" s="1091"/>
      <c r="E5" s="1091"/>
      <c r="F5" s="1091"/>
      <c r="G5" s="1091"/>
      <c r="H5" s="1091"/>
      <c r="I5" s="1091"/>
    </row>
    <row r="6" spans="1:9" x14ac:dyDescent="0.25">
      <c r="A6" s="180"/>
      <c r="B6" s="180"/>
      <c r="C6" s="180"/>
      <c r="D6" s="180"/>
      <c r="E6" s="180"/>
      <c r="F6" s="180"/>
      <c r="G6" s="180"/>
      <c r="H6" s="180"/>
      <c r="I6" s="523"/>
    </row>
    <row r="7" spans="1:9" x14ac:dyDescent="0.25">
      <c r="A7" s="1093" t="s">
        <v>1408</v>
      </c>
      <c r="B7" s="1093"/>
      <c r="C7" s="1093"/>
      <c r="D7" s="1093"/>
      <c r="E7" s="1093"/>
      <c r="F7" s="1093"/>
      <c r="G7" s="1093"/>
      <c r="H7" s="1093"/>
      <c r="I7" s="1093"/>
    </row>
    <row r="8" spans="1:9" x14ac:dyDescent="0.25">
      <c r="A8" s="1093" t="s">
        <v>2036</v>
      </c>
      <c r="B8" s="1093"/>
      <c r="C8" s="1093"/>
      <c r="D8" s="1093"/>
      <c r="E8" s="1093"/>
      <c r="F8" s="1093"/>
      <c r="G8" s="1093"/>
      <c r="H8" s="1093"/>
      <c r="I8" s="1093"/>
    </row>
    <row r="9" spans="1:9" x14ac:dyDescent="0.25">
      <c r="A9" s="180"/>
      <c r="B9" s="180"/>
      <c r="C9" s="180"/>
      <c r="D9" s="180"/>
      <c r="E9" s="180"/>
      <c r="F9" s="180"/>
      <c r="G9" s="180"/>
      <c r="H9" s="180"/>
      <c r="I9" s="523"/>
    </row>
    <row r="10" spans="1:9" x14ac:dyDescent="0.25">
      <c r="A10" s="1092" t="s">
        <v>1409</v>
      </c>
      <c r="B10" s="1092"/>
      <c r="C10" s="1092"/>
      <c r="D10" s="1092"/>
      <c r="E10" s="1092"/>
      <c r="F10" s="1092"/>
      <c r="G10" s="1092"/>
      <c r="H10" s="1092"/>
      <c r="I10" s="1092"/>
    </row>
    <row r="11" spans="1:9" x14ac:dyDescent="0.25">
      <c r="A11" s="614"/>
      <c r="B11" s="614"/>
      <c r="C11" s="614"/>
      <c r="D11" s="614"/>
      <c r="E11" s="614"/>
      <c r="F11" s="614"/>
      <c r="G11" s="614"/>
      <c r="H11" s="614"/>
      <c r="I11" s="614"/>
    </row>
    <row r="12" spans="1:9" x14ac:dyDescent="0.25">
      <c r="A12" s="1091" t="s">
        <v>2037</v>
      </c>
      <c r="B12" s="1091"/>
      <c r="C12" s="1091"/>
      <c r="D12" s="1091"/>
      <c r="E12" s="1091"/>
      <c r="F12" s="1091"/>
      <c r="G12" s="1091"/>
      <c r="H12" s="1091"/>
      <c r="I12" s="1091"/>
    </row>
    <row r="13" spans="1:9" x14ac:dyDescent="0.25">
      <c r="A13" s="1091" t="s">
        <v>1550</v>
      </c>
      <c r="B13" s="1091"/>
      <c r="C13" s="1091"/>
      <c r="D13" s="1091"/>
      <c r="E13" s="1091"/>
      <c r="F13" s="1091"/>
      <c r="G13" s="1091"/>
      <c r="H13" s="1091"/>
      <c r="I13" s="1091"/>
    </row>
    <row r="14" spans="1:9" x14ac:dyDescent="0.25">
      <c r="A14" s="1091" t="s">
        <v>1551</v>
      </c>
      <c r="B14" s="1091"/>
      <c r="C14" s="1091"/>
      <c r="D14" s="1091"/>
      <c r="E14" s="1091"/>
      <c r="F14" s="1091"/>
      <c r="G14" s="1091"/>
      <c r="H14" s="1091"/>
      <c r="I14" s="1091"/>
    </row>
    <row r="15" spans="1:9" x14ac:dyDescent="0.25">
      <c r="A15" s="557"/>
      <c r="B15" s="557"/>
      <c r="C15" s="557"/>
      <c r="D15" s="557"/>
      <c r="E15" s="557"/>
      <c r="F15" s="557"/>
      <c r="G15" s="557"/>
      <c r="H15" s="557"/>
      <c r="I15" s="557"/>
    </row>
    <row r="16" spans="1:9" x14ac:dyDescent="0.25">
      <c r="A16" s="557"/>
      <c r="B16" s="557"/>
      <c r="C16" s="557"/>
      <c r="D16" s="557"/>
      <c r="E16" s="557"/>
      <c r="F16" s="557"/>
      <c r="G16" s="557"/>
      <c r="H16" s="557"/>
      <c r="I16" s="557"/>
    </row>
    <row r="17" spans="1:13" x14ac:dyDescent="0.25">
      <c r="A17" s="1092" t="s">
        <v>1410</v>
      </c>
      <c r="B17" s="1092"/>
      <c r="C17" s="1092"/>
      <c r="D17" s="1092"/>
      <c r="E17" s="1092"/>
      <c r="F17" s="1092"/>
      <c r="G17" s="1092"/>
      <c r="H17" s="1092"/>
      <c r="I17" s="1092"/>
      <c r="M17" s="1070"/>
    </row>
    <row r="18" spans="1:13" x14ac:dyDescent="0.25">
      <c r="A18" s="614"/>
      <c r="B18" s="614"/>
      <c r="C18" s="614"/>
      <c r="D18" s="614"/>
      <c r="E18" s="614"/>
      <c r="F18" s="614"/>
      <c r="G18" s="614"/>
      <c r="H18" s="614"/>
      <c r="I18" s="614"/>
      <c r="M18" s="1070"/>
    </row>
    <row r="19" spans="1:13" x14ac:dyDescent="0.25">
      <c r="A19" s="1092" t="s">
        <v>1411</v>
      </c>
      <c r="B19" s="1092"/>
      <c r="C19" s="1092"/>
      <c r="D19" s="1092"/>
      <c r="E19" s="1092"/>
      <c r="F19" s="1092"/>
      <c r="G19" s="1092"/>
      <c r="H19" s="1092"/>
      <c r="I19" s="1092"/>
    </row>
    <row r="20" spans="1:13" hidden="1" x14ac:dyDescent="0.25">
      <c r="A20" s="1091" t="s">
        <v>1894</v>
      </c>
      <c r="B20" s="1091"/>
      <c r="C20" s="1091"/>
      <c r="D20" s="1091"/>
      <c r="E20" s="1091"/>
      <c r="F20" s="1091"/>
      <c r="G20" s="1091"/>
      <c r="H20" s="1091"/>
      <c r="I20" s="1091"/>
    </row>
    <row r="21" spans="1:13" x14ac:dyDescent="0.25">
      <c r="A21" s="558"/>
      <c r="B21" s="558"/>
      <c r="C21" s="558"/>
      <c r="D21" s="558"/>
      <c r="E21" s="558"/>
      <c r="F21" s="558"/>
      <c r="G21" s="558"/>
      <c r="H21" s="558"/>
      <c r="I21" s="558"/>
    </row>
    <row r="22" spans="1:13" x14ac:dyDescent="0.25">
      <c r="A22" s="1091" t="s">
        <v>2038</v>
      </c>
      <c r="B22" s="1091"/>
      <c r="C22" s="1091"/>
      <c r="D22" s="1091"/>
      <c r="E22" s="1091"/>
      <c r="F22" s="1091"/>
      <c r="G22" s="1091"/>
      <c r="H22" s="1091"/>
      <c r="I22" s="1091"/>
    </row>
    <row r="24" spans="1:13" ht="126" x14ac:dyDescent="0.25">
      <c r="A24" s="141" t="s">
        <v>0</v>
      </c>
      <c r="B24" s="1102" t="s">
        <v>1</v>
      </c>
      <c r="C24" s="1102"/>
      <c r="D24" s="1102"/>
      <c r="E24" s="1102"/>
      <c r="F24" s="1102"/>
      <c r="G24" s="1102"/>
      <c r="H24" s="142" t="s">
        <v>2</v>
      </c>
      <c r="I24" s="336" t="s">
        <v>3</v>
      </c>
      <c r="J24" s="336" t="s">
        <v>1564</v>
      </c>
    </row>
    <row r="25" spans="1:13" ht="30" customHeight="1" x14ac:dyDescent="0.25">
      <c r="A25" s="2" t="s">
        <v>16</v>
      </c>
      <c r="B25" s="1103" t="s">
        <v>4</v>
      </c>
      <c r="C25" s="1103"/>
      <c r="D25" s="1103"/>
      <c r="E25" s="1103"/>
      <c r="F25" s="1103"/>
      <c r="G25" s="1103"/>
      <c r="H25" s="3" t="s">
        <v>5</v>
      </c>
      <c r="I25" s="337">
        <v>673326712</v>
      </c>
      <c r="J25" s="337">
        <v>188611924.21000001</v>
      </c>
    </row>
    <row r="26" spans="1:13" ht="30" customHeight="1" x14ac:dyDescent="0.25">
      <c r="A26" s="2" t="s">
        <v>17</v>
      </c>
      <c r="B26" s="1103" t="s">
        <v>6</v>
      </c>
      <c r="C26" s="1103"/>
      <c r="D26" s="1103"/>
      <c r="E26" s="1103"/>
      <c r="F26" s="1103"/>
      <c r="G26" s="1103"/>
      <c r="H26" s="3" t="s">
        <v>7</v>
      </c>
      <c r="I26" s="337">
        <v>750717612</v>
      </c>
      <c r="J26" s="337">
        <v>186943726.37999994</v>
      </c>
    </row>
    <row r="27" spans="1:13" ht="30" customHeight="1" x14ac:dyDescent="0.25">
      <c r="A27" s="1" t="s">
        <v>18</v>
      </c>
      <c r="B27" s="1101" t="s">
        <v>8</v>
      </c>
      <c r="C27" s="1101"/>
      <c r="D27" s="1101"/>
      <c r="E27" s="1101"/>
      <c r="F27" s="1101"/>
      <c r="G27" s="1101"/>
      <c r="H27" s="4" t="s">
        <v>9</v>
      </c>
      <c r="I27" s="338">
        <f>I25-I26</f>
        <v>-77390900</v>
      </c>
      <c r="J27" s="338">
        <f>J25-J26</f>
        <v>1668197.8300000727</v>
      </c>
    </row>
    <row r="28" spans="1:13" ht="30" customHeight="1" x14ac:dyDescent="0.25">
      <c r="A28" s="2" t="s">
        <v>19</v>
      </c>
      <c r="B28" s="1098" t="s">
        <v>1296</v>
      </c>
      <c r="C28" s="1099"/>
      <c r="D28" s="1099"/>
      <c r="E28" s="1099"/>
      <c r="F28" s="1099"/>
      <c r="G28" s="1100"/>
      <c r="H28" s="5">
        <v>62</v>
      </c>
      <c r="I28" s="339">
        <f>'По основ. нам.'!I88-'По основ. нам.'!I89</f>
        <v>0</v>
      </c>
      <c r="J28" s="339">
        <v>0</v>
      </c>
    </row>
    <row r="29" spans="1:13" ht="30" customHeight="1" x14ac:dyDescent="0.25">
      <c r="A29" s="1" t="s">
        <v>21</v>
      </c>
      <c r="B29" s="1101" t="s">
        <v>10</v>
      </c>
      <c r="C29" s="1101"/>
      <c r="D29" s="1101"/>
      <c r="E29" s="1101"/>
      <c r="F29" s="1101"/>
      <c r="G29" s="1101"/>
      <c r="H29" s="4" t="s">
        <v>1297</v>
      </c>
      <c r="I29" s="556">
        <f>I27+I28</f>
        <v>-77390900</v>
      </c>
      <c r="J29" s="338">
        <f>J27-J28</f>
        <v>1668197.8300000727</v>
      </c>
    </row>
    <row r="30" spans="1:13" ht="30" customHeight="1" x14ac:dyDescent="0.25">
      <c r="A30" s="141" t="s">
        <v>11</v>
      </c>
      <c r="B30" s="1104" t="s">
        <v>12</v>
      </c>
      <c r="C30" s="1104"/>
      <c r="D30" s="1104"/>
      <c r="E30" s="1104"/>
      <c r="F30" s="1104"/>
      <c r="G30" s="1104"/>
      <c r="H30" s="1104"/>
      <c r="I30" s="1104"/>
      <c r="J30" s="524"/>
    </row>
    <row r="31" spans="1:13" ht="30" customHeight="1" x14ac:dyDescent="0.25">
      <c r="A31" s="2" t="s">
        <v>16</v>
      </c>
      <c r="B31" s="1103" t="s">
        <v>13</v>
      </c>
      <c r="C31" s="1103"/>
      <c r="D31" s="1103"/>
      <c r="E31" s="1103"/>
      <c r="F31" s="1103"/>
      <c r="G31" s="1103"/>
      <c r="H31" s="3">
        <v>91</v>
      </c>
      <c r="I31" s="337">
        <v>0</v>
      </c>
      <c r="J31" s="337">
        <v>0</v>
      </c>
    </row>
    <row r="32" spans="1:13" ht="30" customHeight="1" x14ac:dyDescent="0.25">
      <c r="A32" s="2" t="s">
        <v>17</v>
      </c>
      <c r="B32" s="1103" t="s">
        <v>1299</v>
      </c>
      <c r="C32" s="1103"/>
      <c r="D32" s="1103"/>
      <c r="E32" s="1103"/>
      <c r="F32" s="1103"/>
      <c r="G32" s="1103"/>
      <c r="H32" s="3">
        <v>92</v>
      </c>
      <c r="I32" s="337">
        <f>'Општи део - (6)'!AL134</f>
        <v>0</v>
      </c>
      <c r="J32" s="337">
        <v>0</v>
      </c>
    </row>
    <row r="33" spans="1:10" ht="30" customHeight="1" x14ac:dyDescent="0.25">
      <c r="A33" s="164" t="s">
        <v>18</v>
      </c>
      <c r="B33" s="1095" t="s">
        <v>1290</v>
      </c>
      <c r="C33" s="1096"/>
      <c r="D33" s="1096"/>
      <c r="E33" s="1096"/>
      <c r="F33" s="1096"/>
      <c r="G33" s="1097"/>
      <c r="H33" s="165">
        <v>3</v>
      </c>
      <c r="I33" s="340">
        <v>77390900</v>
      </c>
      <c r="J33" s="340">
        <v>2228650</v>
      </c>
    </row>
    <row r="34" spans="1:10" ht="30" customHeight="1" x14ac:dyDescent="0.25">
      <c r="A34" s="2" t="s">
        <v>19</v>
      </c>
      <c r="B34" s="1103" t="s">
        <v>1300</v>
      </c>
      <c r="C34" s="1103"/>
      <c r="D34" s="1103"/>
      <c r="E34" s="1103"/>
      <c r="F34" s="1103"/>
      <c r="G34" s="1103"/>
      <c r="H34" s="3">
        <v>6211</v>
      </c>
      <c r="I34" s="337">
        <v>0</v>
      </c>
      <c r="J34" s="337">
        <v>0</v>
      </c>
    </row>
    <row r="35" spans="1:10" ht="30" customHeight="1" x14ac:dyDescent="0.25">
      <c r="A35" s="2" t="s">
        <v>20</v>
      </c>
      <c r="B35" s="1103" t="s">
        <v>14</v>
      </c>
      <c r="C35" s="1103"/>
      <c r="D35" s="1103"/>
      <c r="E35" s="1103"/>
      <c r="F35" s="1103"/>
      <c r="G35" s="1103"/>
      <c r="H35" s="3">
        <v>61</v>
      </c>
      <c r="I35" s="337">
        <v>0</v>
      </c>
      <c r="J35" s="337">
        <v>0</v>
      </c>
    </row>
    <row r="36" spans="1:10" ht="30" customHeight="1" x14ac:dyDescent="0.25">
      <c r="A36" s="141" t="s">
        <v>1292</v>
      </c>
      <c r="B36" s="1094" t="s">
        <v>15</v>
      </c>
      <c r="C36" s="1094"/>
      <c r="D36" s="1094"/>
      <c r="E36" s="1094"/>
      <c r="F36" s="1094"/>
      <c r="G36" s="1094"/>
      <c r="H36" s="166" t="s">
        <v>1291</v>
      </c>
      <c r="I36" s="341">
        <f>I31+I32+I33-I34-I35</f>
        <v>77390900</v>
      </c>
      <c r="J36" s="341">
        <f>J31+J32+J33-J34-J35</f>
        <v>2228650</v>
      </c>
    </row>
    <row r="38" spans="1:10" x14ac:dyDescent="0.25">
      <c r="I38" s="517"/>
      <c r="J38" s="406">
        <f>J29+J36</f>
        <v>3896847.8300000727</v>
      </c>
    </row>
    <row r="39" spans="1:10" x14ac:dyDescent="0.25">
      <c r="A39" s="1091" t="s">
        <v>1552</v>
      </c>
      <c r="B39" s="1091"/>
      <c r="C39" s="1091"/>
      <c r="D39" s="1091"/>
      <c r="E39" s="1091"/>
      <c r="F39" s="1091"/>
      <c r="G39" s="1091"/>
      <c r="H39" s="1091"/>
      <c r="I39" s="1091"/>
    </row>
  </sheetData>
  <mergeCells count="28">
    <mergeCell ref="B34:G34"/>
    <mergeCell ref="B35:G35"/>
    <mergeCell ref="A1:I1"/>
    <mergeCell ref="A10:I10"/>
    <mergeCell ref="A12:I12"/>
    <mergeCell ref="A17:I17"/>
    <mergeCell ref="A3:I3"/>
    <mergeCell ref="A4:I4"/>
    <mergeCell ref="A5:I5"/>
    <mergeCell ref="A7:I7"/>
    <mergeCell ref="A13:I13"/>
    <mergeCell ref="A14:I14"/>
    <mergeCell ref="A39:I39"/>
    <mergeCell ref="A19:I19"/>
    <mergeCell ref="A20:I20"/>
    <mergeCell ref="A22:I22"/>
    <mergeCell ref="A8:I8"/>
    <mergeCell ref="B36:G36"/>
    <mergeCell ref="B33:G33"/>
    <mergeCell ref="B28:G28"/>
    <mergeCell ref="B29:G29"/>
    <mergeCell ref="B24:G24"/>
    <mergeCell ref="B25:G25"/>
    <mergeCell ref="B26:G26"/>
    <mergeCell ref="B27:G27"/>
    <mergeCell ref="B30:I30"/>
    <mergeCell ref="B31:G31"/>
    <mergeCell ref="B32:G32"/>
  </mergeCells>
  <conditionalFormatting sqref="J29">
    <cfRule type="cellIs" dxfId="9" priority="2" operator="lessThan">
      <formula>0</formula>
    </cfRule>
  </conditionalFormatting>
  <conditionalFormatting sqref="J27">
    <cfRule type="cellIs" dxfId="8" priority="1" operator="lessThan">
      <formula>0</formula>
    </cfRule>
  </conditionalFormatting>
  <printOptions horizontalCentered="1"/>
  <pageMargins left="0.7" right="0.7" top="0.75" bottom="0.75" header="0.3" footer="0.3"/>
  <pageSetup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47"/>
  <sheetViews>
    <sheetView workbookViewId="0">
      <selection activeCell="D3" sqref="D3"/>
    </sheetView>
  </sheetViews>
  <sheetFormatPr defaultRowHeight="15" x14ac:dyDescent="0.25"/>
  <cols>
    <col min="2" max="2" width="58.85546875" customWidth="1"/>
    <col min="3" max="3" width="16.5703125" customWidth="1"/>
    <col min="4" max="4" width="13.28515625" customWidth="1"/>
    <col min="5" max="5" width="15.140625" customWidth="1"/>
    <col min="6" max="6" width="11.5703125" customWidth="1"/>
  </cols>
  <sheetData>
    <row r="1" spans="1:6" ht="42.75" x14ac:dyDescent="0.25">
      <c r="A1" s="14" t="s">
        <v>22</v>
      </c>
      <c r="B1" s="15" t="s">
        <v>23</v>
      </c>
      <c r="C1" s="15" t="s">
        <v>24</v>
      </c>
      <c r="D1" s="16" t="s">
        <v>25</v>
      </c>
      <c r="E1" s="52" t="s">
        <v>356</v>
      </c>
      <c r="F1" s="52" t="s">
        <v>700</v>
      </c>
    </row>
    <row r="2" spans="1:6" x14ac:dyDescent="0.25">
      <c r="A2" s="7">
        <v>1</v>
      </c>
      <c r="B2" s="6">
        <v>2</v>
      </c>
      <c r="C2" s="6">
        <v>3</v>
      </c>
      <c r="D2" s="6">
        <v>4</v>
      </c>
      <c r="E2" s="6">
        <v>5</v>
      </c>
      <c r="F2" s="130">
        <v>6</v>
      </c>
    </row>
    <row r="3" spans="1:6" ht="28.5" x14ac:dyDescent="0.25">
      <c r="A3" s="41" t="s">
        <v>26</v>
      </c>
      <c r="B3" s="18" t="s">
        <v>27</v>
      </c>
      <c r="C3" s="12" t="s">
        <v>28</v>
      </c>
      <c r="D3" s="19"/>
      <c r="E3" s="53"/>
      <c r="F3" s="53"/>
    </row>
    <row r="4" spans="1:6" x14ac:dyDescent="0.25">
      <c r="A4" s="42" t="s">
        <v>16</v>
      </c>
      <c r="B4" s="20" t="s">
        <v>29</v>
      </c>
      <c r="C4" s="21">
        <v>71</v>
      </c>
      <c r="D4" s="22"/>
      <c r="E4" s="54"/>
      <c r="F4" s="54"/>
    </row>
    <row r="5" spans="1:6" ht="30" x14ac:dyDescent="0.25">
      <c r="A5" s="13" t="s">
        <v>30</v>
      </c>
      <c r="B5" s="23" t="s">
        <v>31</v>
      </c>
      <c r="C5" s="17">
        <v>711</v>
      </c>
      <c r="D5" s="24"/>
      <c r="E5" s="55"/>
      <c r="F5" s="55"/>
    </row>
    <row r="6" spans="1:6" x14ac:dyDescent="0.25">
      <c r="A6" s="13" t="s">
        <v>32</v>
      </c>
      <c r="B6" s="23" t="s">
        <v>33</v>
      </c>
      <c r="C6" s="17">
        <v>711180</v>
      </c>
      <c r="D6" s="24"/>
      <c r="E6" s="55"/>
      <c r="F6" s="55"/>
    </row>
    <row r="7" spans="1:6" x14ac:dyDescent="0.25">
      <c r="A7" s="13" t="s">
        <v>34</v>
      </c>
      <c r="B7" s="23" t="s">
        <v>35</v>
      </c>
      <c r="C7" s="17">
        <v>713</v>
      </c>
      <c r="D7" s="24"/>
      <c r="E7" s="55"/>
      <c r="F7" s="55"/>
    </row>
    <row r="8" spans="1:6" x14ac:dyDescent="0.25">
      <c r="A8" s="13" t="s">
        <v>36</v>
      </c>
      <c r="B8" s="23" t="s">
        <v>37</v>
      </c>
      <c r="C8" s="17"/>
      <c r="D8" s="24"/>
      <c r="E8" s="55"/>
      <c r="F8" s="55"/>
    </row>
    <row r="9" spans="1:6" x14ac:dyDescent="0.25">
      <c r="A9" s="43" t="s">
        <v>17</v>
      </c>
      <c r="B9" s="25" t="s">
        <v>38</v>
      </c>
      <c r="C9" s="26">
        <v>74</v>
      </c>
      <c r="D9" s="27"/>
      <c r="E9" s="56"/>
      <c r="F9" s="56"/>
    </row>
    <row r="10" spans="1:6" x14ac:dyDescent="0.25">
      <c r="A10" s="44" t="s">
        <v>39</v>
      </c>
      <c r="B10" s="28" t="s">
        <v>40</v>
      </c>
      <c r="C10" s="29">
        <v>741510</v>
      </c>
      <c r="D10" s="30"/>
      <c r="E10" s="57"/>
      <c r="F10" s="57"/>
    </row>
    <row r="11" spans="1:6" x14ac:dyDescent="0.25">
      <c r="A11" s="45" t="s">
        <v>41</v>
      </c>
      <c r="B11" s="28" t="s">
        <v>42</v>
      </c>
      <c r="C11" s="29">
        <v>741520</v>
      </c>
      <c r="D11" s="30"/>
      <c r="E11" s="57"/>
      <c r="F11" s="57"/>
    </row>
    <row r="12" spans="1:6" x14ac:dyDescent="0.25">
      <c r="A12" s="45" t="s">
        <v>41</v>
      </c>
      <c r="B12" s="28" t="s">
        <v>43</v>
      </c>
      <c r="C12" s="29">
        <v>741534</v>
      </c>
      <c r="D12" s="30"/>
      <c r="E12" s="57"/>
      <c r="F12" s="57"/>
    </row>
    <row r="13" spans="1:6" x14ac:dyDescent="0.25">
      <c r="A13" s="45" t="s">
        <v>45</v>
      </c>
      <c r="B13" s="31" t="s">
        <v>44</v>
      </c>
      <c r="C13" s="29">
        <v>741542</v>
      </c>
      <c r="D13" s="30"/>
      <c r="E13" s="57"/>
      <c r="F13" s="57"/>
    </row>
    <row r="14" spans="1:6" x14ac:dyDescent="0.25">
      <c r="A14" s="45" t="s">
        <v>47</v>
      </c>
      <c r="B14" s="47" t="s">
        <v>46</v>
      </c>
      <c r="C14" s="48">
        <v>741411</v>
      </c>
      <c r="D14" s="30"/>
      <c r="E14" s="57"/>
      <c r="F14" s="57"/>
    </row>
    <row r="15" spans="1:6" x14ac:dyDescent="0.25">
      <c r="A15" s="45" t="s">
        <v>49</v>
      </c>
      <c r="B15" s="47" t="s">
        <v>48</v>
      </c>
      <c r="C15" s="49">
        <v>742252</v>
      </c>
      <c r="D15" s="30"/>
      <c r="E15" s="57"/>
      <c r="F15" s="57"/>
    </row>
    <row r="16" spans="1:6" x14ac:dyDescent="0.25">
      <c r="A16" s="45" t="s">
        <v>51</v>
      </c>
      <c r="B16" s="47" t="s">
        <v>50</v>
      </c>
      <c r="C16" s="49">
        <v>742253</v>
      </c>
      <c r="D16" s="30"/>
      <c r="E16" s="57"/>
      <c r="F16" s="57"/>
    </row>
    <row r="17" spans="1:6" ht="45" x14ac:dyDescent="0.25">
      <c r="A17" s="45" t="s">
        <v>92</v>
      </c>
      <c r="B17" s="50" t="s">
        <v>52</v>
      </c>
      <c r="C17" s="49">
        <v>742340</v>
      </c>
      <c r="D17" s="30"/>
      <c r="E17" s="57"/>
      <c r="F17" s="57"/>
    </row>
    <row r="18" spans="1:6" x14ac:dyDescent="0.25">
      <c r="A18" s="8" t="s">
        <v>93</v>
      </c>
      <c r="B18" s="50" t="s">
        <v>53</v>
      </c>
      <c r="C18" s="51"/>
      <c r="D18" s="30"/>
      <c r="E18" s="57"/>
      <c r="F18" s="57"/>
    </row>
    <row r="19" spans="1:6" x14ac:dyDescent="0.25">
      <c r="A19" s="46" t="s">
        <v>18</v>
      </c>
      <c r="B19" s="32" t="s">
        <v>54</v>
      </c>
      <c r="C19" s="33" t="s">
        <v>55</v>
      </c>
      <c r="D19" s="34"/>
      <c r="E19" s="58"/>
      <c r="F19" s="58"/>
    </row>
    <row r="20" spans="1:6" x14ac:dyDescent="0.25">
      <c r="A20" s="42" t="s">
        <v>19</v>
      </c>
      <c r="B20" s="20" t="s">
        <v>56</v>
      </c>
      <c r="C20" s="21">
        <v>733</v>
      </c>
      <c r="D20" s="22"/>
      <c r="E20" s="54"/>
      <c r="F20" s="54"/>
    </row>
    <row r="21" spans="1:6" x14ac:dyDescent="0.25">
      <c r="A21" s="42" t="s">
        <v>20</v>
      </c>
      <c r="B21" s="20" t="s">
        <v>57</v>
      </c>
      <c r="C21" s="21">
        <v>771</v>
      </c>
      <c r="D21" s="22"/>
      <c r="E21" s="54"/>
      <c r="F21" s="54"/>
    </row>
    <row r="22" spans="1:6" x14ac:dyDescent="0.25">
      <c r="A22" s="42" t="s">
        <v>21</v>
      </c>
      <c r="B22" s="20" t="s">
        <v>58</v>
      </c>
      <c r="C22" s="21">
        <v>8</v>
      </c>
      <c r="D22" s="22"/>
      <c r="E22" s="54"/>
      <c r="F22" s="54"/>
    </row>
    <row r="23" spans="1:6" ht="28.5" x14ac:dyDescent="0.25">
      <c r="A23" s="11" t="s">
        <v>59</v>
      </c>
      <c r="B23" s="18" t="s">
        <v>60</v>
      </c>
      <c r="C23" s="12" t="s">
        <v>61</v>
      </c>
      <c r="D23" s="19"/>
      <c r="E23" s="53"/>
      <c r="F23" s="53"/>
    </row>
    <row r="24" spans="1:6" x14ac:dyDescent="0.25">
      <c r="A24" s="42" t="s">
        <v>16</v>
      </c>
      <c r="B24" s="20" t="s">
        <v>62</v>
      </c>
      <c r="C24" s="21" t="s">
        <v>63</v>
      </c>
      <c r="D24" s="22"/>
      <c r="E24" s="54"/>
      <c r="F24" s="54"/>
    </row>
    <row r="25" spans="1:6" x14ac:dyDescent="0.25">
      <c r="A25" s="13" t="s">
        <v>30</v>
      </c>
      <c r="B25" s="23" t="s">
        <v>64</v>
      </c>
      <c r="C25" s="17">
        <v>41</v>
      </c>
      <c r="D25" s="24"/>
      <c r="E25" s="55"/>
      <c r="F25" s="55"/>
    </row>
    <row r="26" spans="1:6" x14ac:dyDescent="0.25">
      <c r="A26" s="13" t="s">
        <v>32</v>
      </c>
      <c r="B26" s="23" t="s">
        <v>65</v>
      </c>
      <c r="C26" s="17">
        <v>42</v>
      </c>
      <c r="D26" s="24"/>
      <c r="E26" s="55"/>
      <c r="F26" s="55"/>
    </row>
    <row r="27" spans="1:6" x14ac:dyDescent="0.25">
      <c r="A27" s="13" t="s">
        <v>34</v>
      </c>
      <c r="B27" s="23" t="s">
        <v>66</v>
      </c>
      <c r="C27" s="17">
        <v>43</v>
      </c>
      <c r="D27" s="24"/>
      <c r="E27" s="55"/>
      <c r="F27" s="55"/>
    </row>
    <row r="28" spans="1:6" x14ac:dyDescent="0.25">
      <c r="A28" s="13" t="s">
        <v>67</v>
      </c>
      <c r="B28" s="23" t="s">
        <v>68</v>
      </c>
      <c r="C28" s="17">
        <v>44</v>
      </c>
      <c r="D28" s="24"/>
      <c r="E28" s="55"/>
      <c r="F28" s="55"/>
    </row>
    <row r="29" spans="1:6" x14ac:dyDescent="0.25">
      <c r="A29" s="13" t="s">
        <v>69</v>
      </c>
      <c r="B29" s="23" t="s">
        <v>70</v>
      </c>
      <c r="C29" s="17">
        <v>45</v>
      </c>
      <c r="D29" s="24"/>
      <c r="E29" s="55"/>
      <c r="F29" s="55"/>
    </row>
    <row r="30" spans="1:6" x14ac:dyDescent="0.25">
      <c r="A30" s="13" t="s">
        <v>36</v>
      </c>
      <c r="B30" s="23" t="s">
        <v>71</v>
      </c>
      <c r="C30" s="17">
        <v>47</v>
      </c>
      <c r="D30" s="24"/>
      <c r="E30" s="55"/>
      <c r="F30" s="55"/>
    </row>
    <row r="31" spans="1:6" x14ac:dyDescent="0.25">
      <c r="A31" s="13" t="s">
        <v>72</v>
      </c>
      <c r="B31" s="23" t="s">
        <v>73</v>
      </c>
      <c r="C31" s="17" t="s">
        <v>74</v>
      </c>
      <c r="D31" s="24"/>
      <c r="E31" s="55"/>
      <c r="F31" s="55"/>
    </row>
    <row r="32" spans="1:6" x14ac:dyDescent="0.25">
      <c r="A32" s="42" t="s">
        <v>17</v>
      </c>
      <c r="B32" s="20" t="s">
        <v>56</v>
      </c>
      <c r="C32" s="21">
        <v>463</v>
      </c>
      <c r="D32" s="22"/>
      <c r="E32" s="54"/>
      <c r="F32" s="54"/>
    </row>
    <row r="33" spans="1:6" x14ac:dyDescent="0.25">
      <c r="A33" s="42" t="s">
        <v>18</v>
      </c>
      <c r="B33" s="20" t="s">
        <v>75</v>
      </c>
      <c r="C33" s="21">
        <v>5</v>
      </c>
      <c r="D33" s="22"/>
      <c r="E33" s="54"/>
      <c r="F33" s="54"/>
    </row>
    <row r="34" spans="1:6" x14ac:dyDescent="0.25">
      <c r="A34" s="42" t="s">
        <v>19</v>
      </c>
      <c r="B34" s="20" t="s">
        <v>76</v>
      </c>
      <c r="C34" s="21">
        <v>62</v>
      </c>
      <c r="D34" s="22"/>
      <c r="E34" s="54"/>
      <c r="F34" s="54"/>
    </row>
    <row r="35" spans="1:6" ht="28.5" x14ac:dyDescent="0.25">
      <c r="A35" s="11" t="s">
        <v>77</v>
      </c>
      <c r="B35" s="18" t="s">
        <v>78</v>
      </c>
      <c r="C35" s="12">
        <v>9</v>
      </c>
      <c r="D35" s="19"/>
      <c r="E35" s="53"/>
      <c r="F35" s="53"/>
    </row>
    <row r="36" spans="1:6" x14ac:dyDescent="0.25">
      <c r="A36" s="42" t="s">
        <v>16</v>
      </c>
      <c r="B36" s="20" t="s">
        <v>79</v>
      </c>
      <c r="C36" s="21">
        <v>91</v>
      </c>
      <c r="D36" s="22"/>
      <c r="E36" s="54"/>
      <c r="F36" s="54"/>
    </row>
    <row r="37" spans="1:6" x14ac:dyDescent="0.25">
      <c r="A37" s="13" t="s">
        <v>30</v>
      </c>
      <c r="B37" s="23" t="s">
        <v>80</v>
      </c>
      <c r="C37" s="17">
        <v>911</v>
      </c>
      <c r="D37" s="24"/>
      <c r="E37" s="55"/>
      <c r="F37" s="55"/>
    </row>
    <row r="38" spans="1:6" x14ac:dyDescent="0.25">
      <c r="A38" s="13" t="s">
        <v>32</v>
      </c>
      <c r="B38" s="23" t="s">
        <v>81</v>
      </c>
      <c r="C38" s="17">
        <v>912</v>
      </c>
      <c r="D38" s="24"/>
      <c r="E38" s="55"/>
      <c r="F38" s="55"/>
    </row>
    <row r="39" spans="1:6" ht="28.5" x14ac:dyDescent="0.25">
      <c r="A39" s="42" t="s">
        <v>17</v>
      </c>
      <c r="B39" s="20" t="s">
        <v>82</v>
      </c>
      <c r="C39" s="21">
        <v>92</v>
      </c>
      <c r="D39" s="22"/>
      <c r="E39" s="54"/>
      <c r="F39" s="54"/>
    </row>
    <row r="40" spans="1:6" ht="28.5" x14ac:dyDescent="0.25">
      <c r="A40" s="11" t="s">
        <v>83</v>
      </c>
      <c r="B40" s="18" t="s">
        <v>84</v>
      </c>
      <c r="C40" s="12">
        <v>6</v>
      </c>
      <c r="D40" s="19"/>
      <c r="E40" s="53"/>
      <c r="F40" s="53"/>
    </row>
    <row r="41" spans="1:6" x14ac:dyDescent="0.25">
      <c r="A41" s="42" t="s">
        <v>16</v>
      </c>
      <c r="B41" s="20" t="s">
        <v>85</v>
      </c>
      <c r="C41" s="21">
        <v>61</v>
      </c>
      <c r="D41" s="22"/>
      <c r="E41" s="54"/>
      <c r="F41" s="54"/>
    </row>
    <row r="42" spans="1:6" x14ac:dyDescent="0.25">
      <c r="A42" s="13" t="s">
        <v>30</v>
      </c>
      <c r="B42" s="23" t="s">
        <v>86</v>
      </c>
      <c r="C42" s="35">
        <v>611</v>
      </c>
      <c r="D42" s="36"/>
      <c r="E42" s="59"/>
      <c r="F42" s="59"/>
    </row>
    <row r="43" spans="1:6" x14ac:dyDescent="0.25">
      <c r="A43" s="13" t="s">
        <v>32</v>
      </c>
      <c r="B43" s="23" t="s">
        <v>87</v>
      </c>
      <c r="C43" s="35">
        <v>612</v>
      </c>
      <c r="D43" s="36"/>
      <c r="E43" s="59"/>
      <c r="F43" s="59"/>
    </row>
    <row r="44" spans="1:6" x14ac:dyDescent="0.25">
      <c r="A44" s="13" t="s">
        <v>34</v>
      </c>
      <c r="B44" s="23" t="s">
        <v>88</v>
      </c>
      <c r="C44" s="35">
        <v>613</v>
      </c>
      <c r="D44" s="36"/>
      <c r="E44" s="59"/>
      <c r="F44" s="59"/>
    </row>
    <row r="45" spans="1:6" x14ac:dyDescent="0.25">
      <c r="A45" s="42" t="s">
        <v>17</v>
      </c>
      <c r="B45" s="20" t="s">
        <v>89</v>
      </c>
      <c r="C45" s="37">
        <v>6211</v>
      </c>
      <c r="D45" s="38"/>
      <c r="E45" s="60"/>
      <c r="F45" s="60"/>
    </row>
    <row r="46" spans="1:6" x14ac:dyDescent="0.25">
      <c r="A46" s="10"/>
      <c r="B46" s="9"/>
      <c r="C46" s="39"/>
      <c r="D46" s="40"/>
      <c r="E46" s="61"/>
      <c r="F46" s="61"/>
    </row>
    <row r="47" spans="1:6" ht="28.5" x14ac:dyDescent="0.25">
      <c r="A47" s="11" t="s">
        <v>90</v>
      </c>
      <c r="B47" s="18" t="s">
        <v>91</v>
      </c>
      <c r="C47" s="12">
        <v>3</v>
      </c>
      <c r="D47" s="19"/>
      <c r="E47" s="53"/>
      <c r="F47" s="53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0"/>
  </sheetPr>
  <dimension ref="A1:AT147"/>
  <sheetViews>
    <sheetView view="pageBreakPreview" topLeftCell="A136" zoomScaleSheetLayoutView="100" workbookViewId="0">
      <selection activeCell="C174" sqref="C174"/>
    </sheetView>
  </sheetViews>
  <sheetFormatPr defaultRowHeight="15" x14ac:dyDescent="0.25"/>
  <cols>
    <col min="1" max="1" width="9.42578125" style="576" customWidth="1"/>
    <col min="2" max="2" width="7.85546875" style="576" customWidth="1"/>
    <col min="3" max="3" width="31.42578125" style="663" customWidth="1"/>
    <col min="4" max="4" width="13.85546875" style="577" customWidth="1"/>
    <col min="5" max="5" width="13.85546875" style="667" hidden="1" customWidth="1"/>
    <col min="6" max="6" width="13.85546875" style="668" hidden="1" customWidth="1"/>
    <col min="7" max="7" width="13.85546875" style="576" customWidth="1"/>
    <col min="8" max="8" width="13.85546875" style="576" hidden="1" customWidth="1"/>
    <col min="9" max="9" width="13.85546875" style="668" hidden="1" customWidth="1"/>
    <col min="10" max="10" width="13.85546875" style="576" customWidth="1"/>
    <col min="11" max="15" width="13.85546875" style="576" hidden="1" customWidth="1"/>
    <col min="16" max="16" width="13.85546875" style="576" customWidth="1"/>
    <col min="17" max="18" width="13.85546875" style="576" hidden="1" customWidth="1"/>
    <col min="19" max="19" width="13.85546875" style="576" customWidth="1"/>
    <col min="20" max="24" width="13.85546875" style="576" hidden="1" customWidth="1"/>
    <col min="25" max="25" width="13.85546875" style="576" customWidth="1"/>
    <col min="26" max="27" width="13.85546875" style="576" hidden="1" customWidth="1"/>
    <col min="28" max="28" width="13.85546875" style="576" customWidth="1"/>
    <col min="29" max="30" width="13.85546875" style="576" hidden="1" customWidth="1"/>
    <col min="31" max="31" width="13.85546875" style="576" customWidth="1"/>
    <col min="32" max="36" width="13.85546875" style="576" hidden="1" customWidth="1"/>
    <col min="37" max="38" width="13.85546875" style="576" customWidth="1"/>
    <col min="39" max="40" width="15.140625" style="576" hidden="1" customWidth="1"/>
    <col min="41" max="41" width="9.140625" style="576"/>
    <col min="42" max="42" width="8.140625" style="576" customWidth="1"/>
    <col min="43" max="43" width="36.7109375" style="576" customWidth="1"/>
    <col min="44" max="44" width="14.28515625" style="576" customWidth="1"/>
    <col min="45" max="45" width="14.42578125" style="576" customWidth="1"/>
    <col min="46" max="46" width="15.28515625" style="576" customWidth="1"/>
    <col min="47" max="83" width="9.140625" style="576" customWidth="1"/>
    <col min="84" max="16384" width="9.140625" style="576"/>
  </cols>
  <sheetData>
    <row r="1" spans="1:46" x14ac:dyDescent="0.25">
      <c r="A1" s="1110" t="s">
        <v>1746</v>
      </c>
      <c r="B1" s="1110"/>
      <c r="C1" s="1110"/>
      <c r="D1" s="1110"/>
      <c r="E1" s="1110"/>
      <c r="F1" s="1110"/>
      <c r="G1" s="1110"/>
      <c r="H1" s="1110"/>
      <c r="I1" s="1110"/>
      <c r="J1" s="1110"/>
      <c r="K1" s="1110"/>
      <c r="L1" s="1110"/>
      <c r="M1" s="1110"/>
      <c r="N1" s="1110"/>
      <c r="O1" s="1110"/>
      <c r="P1" s="1110"/>
      <c r="Q1" s="1110"/>
      <c r="R1" s="1110"/>
      <c r="S1" s="1110"/>
      <c r="T1" s="1110"/>
      <c r="U1" s="1110"/>
      <c r="V1" s="1110"/>
      <c r="W1" s="1110"/>
      <c r="X1" s="1110"/>
      <c r="Y1" s="1110"/>
      <c r="Z1" s="1110"/>
      <c r="AA1" s="1110"/>
      <c r="AB1" s="1110"/>
      <c r="AC1" s="1110"/>
      <c r="AD1" s="1110"/>
      <c r="AE1" s="1110"/>
      <c r="AF1" s="1110"/>
      <c r="AG1" s="1110"/>
      <c r="AH1" s="1110"/>
      <c r="AI1" s="1110"/>
      <c r="AJ1" s="1110"/>
      <c r="AK1" s="1110"/>
      <c r="AL1" s="1110"/>
      <c r="AM1" s="1110"/>
      <c r="AN1" s="1110"/>
    </row>
    <row r="2" spans="1:46" ht="31.5" hidden="1" customHeight="1" x14ac:dyDescent="0.25">
      <c r="A2" s="1108" t="s">
        <v>1592</v>
      </c>
      <c r="B2" s="1108"/>
      <c r="C2" s="1108"/>
      <c r="D2" s="1108"/>
      <c r="E2" s="1108"/>
      <c r="F2" s="1108"/>
      <c r="G2" s="1108"/>
      <c r="H2" s="1108"/>
      <c r="I2" s="1108"/>
      <c r="J2" s="1108"/>
      <c r="K2" s="1108"/>
      <c r="L2" s="1108"/>
      <c r="M2" s="1108"/>
      <c r="N2" s="1108"/>
      <c r="O2" s="1108"/>
      <c r="P2" s="1108"/>
      <c r="Q2" s="1108"/>
      <c r="R2" s="1108"/>
      <c r="S2" s="1108"/>
      <c r="T2" s="1108"/>
      <c r="U2" s="1108"/>
      <c r="V2" s="1108"/>
      <c r="W2" s="1108"/>
      <c r="X2" s="1108"/>
      <c r="Y2" s="1108"/>
      <c r="Z2" s="1108"/>
      <c r="AA2" s="1108"/>
      <c r="AB2" s="1108"/>
      <c r="AC2" s="1108"/>
      <c r="AD2" s="1108"/>
      <c r="AE2" s="1108"/>
      <c r="AF2" s="1108"/>
      <c r="AG2" s="1108"/>
      <c r="AH2" s="1108"/>
      <c r="AI2" s="1108"/>
      <c r="AJ2" s="1108"/>
      <c r="AK2" s="1108"/>
      <c r="AL2" s="1108"/>
      <c r="AM2" s="1108"/>
      <c r="AN2" s="1108"/>
    </row>
    <row r="3" spans="1:46" s="578" customFormat="1" ht="15.75" hidden="1" x14ac:dyDescent="0.25">
      <c r="A3" s="1109" t="s">
        <v>1587</v>
      </c>
      <c r="B3" s="1109"/>
      <c r="C3" s="1109"/>
      <c r="D3" s="1109"/>
      <c r="E3" s="1109"/>
      <c r="F3" s="1109"/>
      <c r="G3" s="1109"/>
      <c r="H3" s="1109"/>
      <c r="I3" s="1109"/>
      <c r="J3" s="1109"/>
      <c r="K3" s="1109"/>
      <c r="L3" s="1109"/>
      <c r="M3" s="1109"/>
      <c r="N3" s="1109"/>
      <c r="O3" s="1109"/>
      <c r="P3" s="1109"/>
      <c r="Q3" s="1109"/>
      <c r="R3" s="1109"/>
      <c r="S3" s="1109"/>
      <c r="T3" s="1109"/>
      <c r="U3" s="1109"/>
      <c r="V3" s="1109"/>
      <c r="W3" s="1109"/>
      <c r="X3" s="1109"/>
      <c r="Y3" s="1109"/>
      <c r="Z3" s="1109"/>
      <c r="AA3" s="1109"/>
      <c r="AB3" s="1109"/>
      <c r="AC3" s="1109"/>
      <c r="AD3" s="1109"/>
      <c r="AE3" s="1109"/>
      <c r="AF3" s="1109"/>
      <c r="AG3" s="1109"/>
      <c r="AH3" s="1109"/>
      <c r="AI3" s="1109"/>
      <c r="AJ3" s="1109"/>
      <c r="AK3" s="1109"/>
      <c r="AL3" s="1109"/>
      <c r="AM3" s="1109"/>
      <c r="AN3" s="1109"/>
    </row>
    <row r="4" spans="1:46" s="618" customFormat="1" ht="15.75" hidden="1" x14ac:dyDescent="0.25">
      <c r="A4" s="1109" t="s">
        <v>1588</v>
      </c>
      <c r="B4" s="1109"/>
      <c r="C4" s="1109"/>
      <c r="D4" s="1109"/>
      <c r="E4" s="1109"/>
      <c r="F4" s="1109"/>
      <c r="G4" s="1109"/>
      <c r="H4" s="1109"/>
      <c r="I4" s="1109"/>
      <c r="J4" s="1109"/>
      <c r="K4" s="1109"/>
      <c r="L4" s="1109"/>
      <c r="M4" s="1109"/>
      <c r="N4" s="1109"/>
      <c r="O4" s="1109"/>
      <c r="P4" s="1109"/>
      <c r="Q4" s="1109"/>
      <c r="R4" s="1109"/>
      <c r="S4" s="1109"/>
      <c r="T4" s="1109"/>
      <c r="U4" s="1109"/>
      <c r="V4" s="1109"/>
      <c r="W4" s="1109"/>
      <c r="X4" s="1109"/>
      <c r="Y4" s="1109"/>
      <c r="Z4" s="1109"/>
      <c r="AA4" s="1109"/>
      <c r="AB4" s="1109"/>
      <c r="AC4" s="1109"/>
      <c r="AD4" s="1109"/>
      <c r="AE4" s="1109"/>
      <c r="AF4" s="1109"/>
      <c r="AG4" s="1109"/>
      <c r="AH4" s="1109"/>
      <c r="AI4" s="1109"/>
      <c r="AJ4" s="1109"/>
      <c r="AK4" s="1109"/>
      <c r="AL4" s="1109"/>
      <c r="AM4" s="1109"/>
      <c r="AN4" s="1109"/>
    </row>
    <row r="5" spans="1:46" s="618" customFormat="1" ht="15.75" hidden="1" x14ac:dyDescent="0.25">
      <c r="A5" s="1109" t="s">
        <v>1589</v>
      </c>
      <c r="B5" s="1109"/>
      <c r="C5" s="1109"/>
      <c r="D5" s="1109"/>
      <c r="E5" s="1109"/>
      <c r="F5" s="1109"/>
      <c r="G5" s="1109"/>
      <c r="H5" s="1109"/>
      <c r="I5" s="1109"/>
      <c r="J5" s="1109"/>
      <c r="K5" s="1109"/>
      <c r="L5" s="1109"/>
      <c r="M5" s="1109"/>
      <c r="N5" s="1109"/>
      <c r="O5" s="1109"/>
      <c r="P5" s="1109"/>
      <c r="Q5" s="1109"/>
      <c r="R5" s="1109"/>
      <c r="S5" s="1109"/>
      <c r="T5" s="1109"/>
      <c r="U5" s="1109"/>
      <c r="V5" s="1109"/>
      <c r="W5" s="1109"/>
      <c r="X5" s="1109"/>
      <c r="Y5" s="1109"/>
      <c r="Z5" s="1109"/>
      <c r="AA5" s="1109"/>
      <c r="AB5" s="1109"/>
      <c r="AC5" s="1109"/>
      <c r="AD5" s="1109"/>
      <c r="AE5" s="1109"/>
      <c r="AF5" s="1109"/>
      <c r="AG5" s="1109"/>
      <c r="AH5" s="1109"/>
      <c r="AI5" s="1109"/>
      <c r="AJ5" s="1109"/>
      <c r="AK5" s="1109"/>
      <c r="AL5" s="1109"/>
      <c r="AM5" s="1109"/>
      <c r="AN5" s="1109"/>
    </row>
    <row r="6" spans="1:46" s="619" customFormat="1" ht="15.75" hidden="1" x14ac:dyDescent="0.25">
      <c r="A6" s="1106" t="s">
        <v>1590</v>
      </c>
      <c r="B6" s="1106"/>
      <c r="C6" s="1106"/>
      <c r="D6" s="1106"/>
      <c r="E6" s="1106"/>
      <c r="F6" s="1106"/>
      <c r="G6" s="1106"/>
      <c r="H6" s="1106"/>
      <c r="I6" s="1106"/>
      <c r="J6" s="1106"/>
      <c r="K6" s="1106"/>
      <c r="L6" s="1106"/>
      <c r="M6" s="1106"/>
      <c r="N6" s="1106"/>
      <c r="O6" s="1106"/>
      <c r="P6" s="1106"/>
      <c r="Q6" s="1106"/>
      <c r="R6" s="1106"/>
      <c r="S6" s="1106"/>
      <c r="T6" s="1106"/>
      <c r="U6" s="1106"/>
      <c r="V6" s="1106"/>
      <c r="W6" s="1106"/>
      <c r="X6" s="1106"/>
      <c r="Y6" s="1106"/>
      <c r="Z6" s="1106"/>
      <c r="AA6" s="1106"/>
      <c r="AB6" s="1106"/>
      <c r="AC6" s="1106"/>
      <c r="AD6" s="1106"/>
      <c r="AE6" s="1106"/>
      <c r="AF6" s="1106"/>
      <c r="AG6" s="1106"/>
      <c r="AH6" s="1106"/>
      <c r="AI6" s="1106"/>
      <c r="AJ6" s="1106"/>
      <c r="AK6" s="1106"/>
      <c r="AL6" s="1106"/>
      <c r="AM6" s="1106"/>
      <c r="AN6" s="1106"/>
    </row>
    <row r="7" spans="1:46" s="619" customFormat="1" ht="15.75" hidden="1" x14ac:dyDescent="0.25">
      <c r="A7" s="1106" t="s">
        <v>1591</v>
      </c>
      <c r="B7" s="1106"/>
      <c r="C7" s="1106"/>
      <c r="D7" s="1106"/>
      <c r="E7" s="1106"/>
      <c r="F7" s="1106"/>
      <c r="G7" s="1106"/>
      <c r="H7" s="1106"/>
      <c r="I7" s="1106"/>
      <c r="J7" s="1106"/>
      <c r="K7" s="1106"/>
      <c r="L7" s="1106"/>
      <c r="M7" s="1106"/>
      <c r="N7" s="1106"/>
      <c r="O7" s="1106"/>
      <c r="P7" s="1106"/>
      <c r="Q7" s="1106"/>
      <c r="R7" s="1106"/>
      <c r="S7" s="1106"/>
      <c r="T7" s="1106"/>
      <c r="U7" s="1106"/>
      <c r="V7" s="1106"/>
      <c r="W7" s="1106"/>
      <c r="X7" s="1106"/>
      <c r="Y7" s="1106"/>
      <c r="Z7" s="1106"/>
      <c r="AA7" s="1106"/>
      <c r="AB7" s="1106"/>
      <c r="AC7" s="1106"/>
      <c r="AD7" s="1106"/>
      <c r="AE7" s="1106"/>
      <c r="AF7" s="1106"/>
      <c r="AG7" s="1106"/>
      <c r="AH7" s="1106"/>
      <c r="AI7" s="1106"/>
      <c r="AJ7" s="1106"/>
      <c r="AK7" s="1106"/>
      <c r="AL7" s="1106"/>
      <c r="AM7" s="1106"/>
      <c r="AN7" s="1106"/>
    </row>
    <row r="8" spans="1:46" s="618" customFormat="1" ht="39" hidden="1" customHeight="1" x14ac:dyDescent="0.25">
      <c r="A8" s="1107" t="s">
        <v>1584</v>
      </c>
      <c r="B8" s="1107"/>
      <c r="C8" s="1107"/>
      <c r="D8" s="1107"/>
      <c r="E8" s="1107"/>
      <c r="F8" s="1107"/>
      <c r="G8" s="1107"/>
      <c r="H8" s="1107"/>
      <c r="I8" s="1107"/>
      <c r="J8" s="1107"/>
      <c r="K8" s="1107"/>
      <c r="L8" s="1107"/>
      <c r="M8" s="1107"/>
      <c r="N8" s="1107"/>
      <c r="O8" s="1107"/>
      <c r="P8" s="1107"/>
      <c r="Q8" s="1107"/>
      <c r="R8" s="1107"/>
      <c r="S8" s="1107"/>
      <c r="T8" s="1107"/>
      <c r="U8" s="1107"/>
      <c r="V8" s="1107"/>
      <c r="W8" s="1107"/>
      <c r="X8" s="1107"/>
      <c r="Y8" s="1107"/>
      <c r="Z8" s="1107"/>
      <c r="AA8" s="1107"/>
      <c r="AB8" s="1107"/>
      <c r="AC8" s="1107"/>
      <c r="AD8" s="1107"/>
      <c r="AE8" s="1107"/>
      <c r="AF8" s="1107"/>
      <c r="AG8" s="1107"/>
      <c r="AH8" s="1107"/>
      <c r="AI8" s="1107"/>
      <c r="AJ8" s="1107"/>
      <c r="AK8" s="1107"/>
      <c r="AL8" s="1107"/>
      <c r="AM8" s="1107"/>
      <c r="AN8" s="1107"/>
    </row>
    <row r="9" spans="1:46" ht="2.25" customHeight="1" x14ac:dyDescent="0.25">
      <c r="A9" s="1115" t="s">
        <v>282</v>
      </c>
      <c r="B9" s="1115" t="s">
        <v>283</v>
      </c>
      <c r="C9" s="1115" t="s">
        <v>284</v>
      </c>
      <c r="D9" s="1117" t="s">
        <v>1365</v>
      </c>
      <c r="E9" s="1119" t="s">
        <v>1405</v>
      </c>
      <c r="F9" s="1113" t="s">
        <v>1367</v>
      </c>
      <c r="G9" s="1117" t="s">
        <v>1366</v>
      </c>
      <c r="H9" s="1119" t="s">
        <v>1368</v>
      </c>
      <c r="I9" s="1113" t="s">
        <v>1369</v>
      </c>
      <c r="J9" s="1119" t="s">
        <v>1370</v>
      </c>
      <c r="K9" s="1119" t="s">
        <v>1371</v>
      </c>
      <c r="L9" s="1113" t="s">
        <v>1397</v>
      </c>
      <c r="M9" s="616"/>
      <c r="N9" s="616"/>
      <c r="O9" s="616"/>
      <c r="P9" s="1007"/>
      <c r="Q9" s="1044"/>
      <c r="R9" s="1044"/>
      <c r="S9" s="671"/>
      <c r="T9" s="1044"/>
      <c r="U9" s="1044"/>
      <c r="V9" s="1113" t="s">
        <v>1374</v>
      </c>
      <c r="W9" s="1113" t="s">
        <v>1375</v>
      </c>
      <c r="X9" s="1113" t="s">
        <v>1376</v>
      </c>
      <c r="Y9" s="1113" t="s">
        <v>1541</v>
      </c>
      <c r="Z9" s="1113" t="s">
        <v>1561</v>
      </c>
      <c r="AA9" s="1113" t="s">
        <v>1562</v>
      </c>
      <c r="AB9" s="1037"/>
      <c r="AC9" s="1048"/>
      <c r="AD9" s="1048"/>
      <c r="AE9" s="1113" t="s">
        <v>1571</v>
      </c>
      <c r="AF9" s="1113" t="s">
        <v>1575</v>
      </c>
      <c r="AG9" s="1113" t="s">
        <v>1572</v>
      </c>
      <c r="AH9" s="674"/>
      <c r="AI9" s="1044"/>
      <c r="AJ9" s="1044"/>
      <c r="AK9" s="1071"/>
      <c r="AL9" s="1111" t="s">
        <v>702</v>
      </c>
      <c r="AM9" s="1111" t="s">
        <v>1372</v>
      </c>
      <c r="AN9" s="1111" t="s">
        <v>1373</v>
      </c>
    </row>
    <row r="10" spans="1:46" ht="99.75" customHeight="1" x14ac:dyDescent="0.25">
      <c r="A10" s="1116"/>
      <c r="B10" s="1116"/>
      <c r="C10" s="1116"/>
      <c r="D10" s="1118"/>
      <c r="E10" s="1120"/>
      <c r="F10" s="1114"/>
      <c r="G10" s="1121"/>
      <c r="H10" s="1120"/>
      <c r="I10" s="1114"/>
      <c r="J10" s="1120"/>
      <c r="K10" s="1120"/>
      <c r="L10" s="1114"/>
      <c r="M10" s="617" t="s">
        <v>1599</v>
      </c>
      <c r="N10" s="617" t="s">
        <v>1600</v>
      </c>
      <c r="O10" s="617" t="s">
        <v>1601</v>
      </c>
      <c r="P10" s="1008" t="s">
        <v>1890</v>
      </c>
      <c r="Q10" s="1045" t="s">
        <v>1910</v>
      </c>
      <c r="R10" s="1045" t="s">
        <v>1911</v>
      </c>
      <c r="S10" s="672" t="s">
        <v>1814</v>
      </c>
      <c r="T10" s="1045" t="s">
        <v>1912</v>
      </c>
      <c r="U10" s="1045" t="s">
        <v>1913</v>
      </c>
      <c r="V10" s="1114"/>
      <c r="W10" s="1114"/>
      <c r="X10" s="1114"/>
      <c r="Y10" s="1114"/>
      <c r="Z10" s="1114"/>
      <c r="AA10" s="1114"/>
      <c r="AB10" s="1038" t="s">
        <v>1893</v>
      </c>
      <c r="AC10" s="1049" t="s">
        <v>1914</v>
      </c>
      <c r="AD10" s="1049" t="s">
        <v>1915</v>
      </c>
      <c r="AE10" s="1114"/>
      <c r="AF10" s="1114"/>
      <c r="AG10" s="1114"/>
      <c r="AH10" s="680" t="s">
        <v>1821</v>
      </c>
      <c r="AI10" s="1045" t="s">
        <v>1908</v>
      </c>
      <c r="AJ10" s="1045" t="s">
        <v>1909</v>
      </c>
      <c r="AK10" s="1072" t="s">
        <v>2027</v>
      </c>
      <c r="AL10" s="1112"/>
      <c r="AM10" s="1112"/>
      <c r="AN10" s="1112"/>
      <c r="AP10" s="620" t="s">
        <v>799</v>
      </c>
      <c r="AQ10" s="621"/>
      <c r="AR10" s="622" t="s">
        <v>25</v>
      </c>
      <c r="AS10" s="622" t="s">
        <v>356</v>
      </c>
      <c r="AT10" s="622" t="s">
        <v>360</v>
      </c>
    </row>
    <row r="11" spans="1:46" ht="24" x14ac:dyDescent="0.25">
      <c r="A11" s="470" t="s">
        <v>1583</v>
      </c>
      <c r="B11" s="471"/>
      <c r="C11" s="470" t="s">
        <v>285</v>
      </c>
      <c r="D11" s="472"/>
      <c r="E11" s="473"/>
      <c r="F11" s="474"/>
      <c r="G11" s="438"/>
      <c r="H11" s="438"/>
      <c r="I11" s="439"/>
      <c r="J11" s="472"/>
      <c r="K11" s="472"/>
      <c r="L11" s="438"/>
      <c r="M11" s="472"/>
      <c r="N11" s="472"/>
      <c r="O11" s="472"/>
      <c r="P11" s="472"/>
      <c r="Q11" s="472"/>
      <c r="R11" s="472"/>
      <c r="S11" s="472"/>
      <c r="T11" s="472"/>
      <c r="U11" s="472"/>
      <c r="V11" s="472"/>
      <c r="W11" s="472"/>
      <c r="X11" s="472"/>
      <c r="Y11" s="472">
        <f>SUM(Y12:Y13)</f>
        <v>0</v>
      </c>
      <c r="Z11" s="472">
        <f>SUM(Z12:Z13)</f>
        <v>1647483.34</v>
      </c>
      <c r="AA11" s="514" t="e">
        <f t="shared" ref="AA11:AA12" si="0">Z11/Y11</f>
        <v>#DIV/0!</v>
      </c>
      <c r="AB11" s="472">
        <f>SUM(AB12:AB13)</f>
        <v>0</v>
      </c>
      <c r="AC11" s="472">
        <f>SUM(AC12:AC13)</f>
        <v>720982</v>
      </c>
      <c r="AD11" s="514" t="e">
        <f>AC11/AB11</f>
        <v>#DIV/0!</v>
      </c>
      <c r="AE11" s="514"/>
      <c r="AF11" s="514"/>
      <c r="AG11" s="514"/>
      <c r="AH11" s="514"/>
      <c r="AI11" s="514"/>
      <c r="AJ11" s="514"/>
      <c r="AK11" s="472">
        <f>AK12</f>
        <v>77390900</v>
      </c>
      <c r="AL11" s="475">
        <f>SUM(AL12:AL13)</f>
        <v>77390900</v>
      </c>
      <c r="AM11" s="475">
        <f>SUM(AM12:AM13)</f>
        <v>2368465.34</v>
      </c>
      <c r="AN11" s="515" t="e">
        <f>SUM(AN13)</f>
        <v>#DIV/0!</v>
      </c>
      <c r="AP11" s="621"/>
      <c r="AQ11" s="621" t="s">
        <v>285</v>
      </c>
      <c r="AR11" s="623">
        <f>D11</f>
        <v>0</v>
      </c>
      <c r="AS11" s="623">
        <f>G11</f>
        <v>0</v>
      </c>
      <c r="AT11" s="623">
        <f>AL11</f>
        <v>77390900</v>
      </c>
    </row>
    <row r="12" spans="1:46" ht="24" x14ac:dyDescent="0.25">
      <c r="A12" s="508"/>
      <c r="B12" s="546" t="s">
        <v>1556</v>
      </c>
      <c r="C12" s="508" t="s">
        <v>2039</v>
      </c>
      <c r="D12" s="540"/>
      <c r="E12" s="541"/>
      <c r="F12" s="542"/>
      <c r="G12" s="543"/>
      <c r="H12" s="543"/>
      <c r="I12" s="544"/>
      <c r="J12" s="540"/>
      <c r="K12" s="540"/>
      <c r="L12" s="543"/>
      <c r="M12" s="540"/>
      <c r="N12" s="540"/>
      <c r="O12" s="540"/>
      <c r="P12" s="540"/>
      <c r="Q12" s="540"/>
      <c r="R12" s="540"/>
      <c r="S12" s="540"/>
      <c r="T12" s="540"/>
      <c r="U12" s="540"/>
      <c r="V12" s="540"/>
      <c r="W12" s="540"/>
      <c r="X12" s="540"/>
      <c r="Y12" s="540"/>
      <c r="Z12" s="540">
        <v>1499925</v>
      </c>
      <c r="AA12" s="545" t="e">
        <f t="shared" si="0"/>
        <v>#DIV/0!</v>
      </c>
      <c r="AB12" s="540"/>
      <c r="AC12" s="540">
        <v>720982</v>
      </c>
      <c r="AD12" s="545" t="e">
        <f>AC12/AB12</f>
        <v>#DIV/0!</v>
      </c>
      <c r="AE12" s="540"/>
      <c r="AF12" s="540"/>
      <c r="AG12" s="540"/>
      <c r="AH12" s="540"/>
      <c r="AI12" s="540"/>
      <c r="AJ12" s="540"/>
      <c r="AK12" s="540">
        <f>13000000+4000000+3000000+57390900</f>
        <v>77390900</v>
      </c>
      <c r="AL12" s="540">
        <f>AK12+AB12</f>
        <v>77390900</v>
      </c>
      <c r="AM12" s="540">
        <f>Z12+AC12</f>
        <v>2220907</v>
      </c>
      <c r="AN12" s="545">
        <f t="shared" ref="AN12:AN17" si="1">AM12/AL12</f>
        <v>2.869726285648571E-2</v>
      </c>
      <c r="AP12" s="621"/>
      <c r="AQ12" s="621"/>
      <c r="AR12" s="623"/>
      <c r="AS12" s="623"/>
      <c r="AT12" s="623"/>
    </row>
    <row r="13" spans="1:46" ht="24" x14ac:dyDescent="0.25">
      <c r="A13" s="508"/>
      <c r="B13" s="546" t="s">
        <v>1582</v>
      </c>
      <c r="C13" s="508" t="s">
        <v>2040</v>
      </c>
      <c r="D13" s="509"/>
      <c r="E13" s="510"/>
      <c r="F13" s="511"/>
      <c r="G13" s="512"/>
      <c r="H13" s="512"/>
      <c r="I13" s="513"/>
      <c r="J13" s="509"/>
      <c r="K13" s="509"/>
      <c r="L13" s="512"/>
      <c r="M13" s="509"/>
      <c r="N13" s="509"/>
      <c r="O13" s="509"/>
      <c r="P13" s="509"/>
      <c r="Q13" s="509"/>
      <c r="R13" s="509"/>
      <c r="S13" s="509"/>
      <c r="T13" s="509"/>
      <c r="U13" s="509"/>
      <c r="V13" s="509"/>
      <c r="W13" s="509"/>
      <c r="X13" s="509"/>
      <c r="Y13" s="540">
        <v>0</v>
      </c>
      <c r="Z13" s="540">
        <v>147558.34000000008</v>
      </c>
      <c r="AA13" s="550" t="e">
        <f>Z13/Y13</f>
        <v>#DIV/0!</v>
      </c>
      <c r="AB13" s="550"/>
      <c r="AC13" s="550"/>
      <c r="AD13" s="550"/>
      <c r="AE13" s="509"/>
      <c r="AF13" s="509"/>
      <c r="AG13" s="509"/>
      <c r="AH13" s="509"/>
      <c r="AI13" s="509"/>
      <c r="AJ13" s="509"/>
      <c r="AK13" s="509"/>
      <c r="AL13" s="540">
        <f>SUM(Y13)</f>
        <v>0</v>
      </c>
      <c r="AM13" s="540">
        <f>Z13</f>
        <v>147558.34000000008</v>
      </c>
      <c r="AN13" s="545" t="e">
        <f t="shared" si="1"/>
        <v>#DIV/0!</v>
      </c>
      <c r="AP13" s="621"/>
      <c r="AQ13" s="621"/>
      <c r="AR13" s="623"/>
      <c r="AS13" s="623"/>
      <c r="AT13" s="623"/>
    </row>
    <row r="14" spans="1:46" x14ac:dyDescent="0.25">
      <c r="A14" s="476" t="s">
        <v>218</v>
      </c>
      <c r="B14" s="477"/>
      <c r="C14" s="478" t="s">
        <v>286</v>
      </c>
      <c r="D14" s="438">
        <f>SUM(D15,D58,D70,D115,D118)</f>
        <v>640431712</v>
      </c>
      <c r="E14" s="446">
        <f>SUM(E15,E58,E70,E115,E118)</f>
        <v>293073345.09999996</v>
      </c>
      <c r="F14" s="447">
        <f>E14/D14</f>
        <v>0.4576184152167655</v>
      </c>
      <c r="G14" s="438">
        <f>SUM(G15,G58,G70,G115,G118)</f>
        <v>185000</v>
      </c>
      <c r="H14" s="438">
        <f>SUM(H15,H58,H70,H115)</f>
        <v>226275.81</v>
      </c>
      <c r="I14" s="439">
        <f>H14/G14</f>
        <v>1.2231124864864864</v>
      </c>
      <c r="J14" s="438">
        <f>SUM(J15,J58,J70,J115,J118)</f>
        <v>29560000</v>
      </c>
      <c r="K14" s="438">
        <f>SUM(K15,K58,K70,K115,K118)</f>
        <v>21088606.800000001</v>
      </c>
      <c r="L14" s="439">
        <f>K14/J14</f>
        <v>0.71341700947225983</v>
      </c>
      <c r="M14" s="441">
        <f>SUM(M58)</f>
        <v>0</v>
      </c>
      <c r="N14" s="441">
        <f>SUM(N58)</f>
        <v>0</v>
      </c>
      <c r="O14" s="440" t="e">
        <f>N14/M14</f>
        <v>#DIV/0!</v>
      </c>
      <c r="P14" s="441">
        <f>P70</f>
        <v>0</v>
      </c>
      <c r="Q14" s="441">
        <f>Q70</f>
        <v>1262510</v>
      </c>
      <c r="R14" s="440" t="e">
        <f>Q14/P14</f>
        <v>#DIV/0!</v>
      </c>
      <c r="S14" s="440"/>
      <c r="T14" s="440"/>
      <c r="U14" s="440"/>
      <c r="V14" s="438">
        <f>SUM(V15,V58,V70,V115,V118)</f>
        <v>0</v>
      </c>
      <c r="W14" s="438">
        <f>SUM(W15,W58,W70,W115,W118)</f>
        <v>0</v>
      </c>
      <c r="X14" s="438"/>
      <c r="Y14" s="441"/>
      <c r="Z14" s="441"/>
      <c r="AA14" s="441"/>
      <c r="AB14" s="441"/>
      <c r="AC14" s="441"/>
      <c r="AD14" s="441"/>
      <c r="AE14" s="441">
        <f>SUM(AE15,AE58,AE70,AE115,AE118,AE111)</f>
        <v>1120000</v>
      </c>
      <c r="AF14" s="441">
        <f t="shared" ref="AF14" si="2">SUM(AF15,AF58,AF70,AF115,AF118,AF111)</f>
        <v>626593.86</v>
      </c>
      <c r="AG14" s="440">
        <f>AF14/AE14</f>
        <v>0.55945880357142852</v>
      </c>
      <c r="AH14" s="441">
        <f>AH58</f>
        <v>0</v>
      </c>
      <c r="AI14" s="441">
        <f>AI58</f>
        <v>532589.81999999995</v>
      </c>
      <c r="AJ14" s="440" t="e">
        <f>AI14/AH14</f>
        <v>#DIV/0!</v>
      </c>
      <c r="AK14" s="440"/>
      <c r="AL14" s="441">
        <f>SUM(AL15,AL58,AL70,AL115,AL118)</f>
        <v>671296712</v>
      </c>
      <c r="AM14" s="441">
        <f>SUM(AM15,AM58,AM70,AM115,AM118)</f>
        <v>316809921.38999999</v>
      </c>
      <c r="AN14" s="440">
        <f t="shared" si="1"/>
        <v>0.47193724582104013</v>
      </c>
      <c r="AP14" s="624"/>
      <c r="AQ14" s="621" t="s">
        <v>797</v>
      </c>
      <c r="AR14" s="625">
        <f>D27+D35+D36+D37+D46+D47+D52+D53+D54+D56+D60+D72+D74+D79+D80+D81+D82+D83+D87+D88+D91+D93+D94+D96+D102+D104+D105+D110+D112+D114</f>
        <v>81537759</v>
      </c>
      <c r="AS14" s="625">
        <f>G27+G35+G36+G37+G46+G47+G52+G53+G54+G56+G60+G72+G74+G79+G80+G81+G82+G83+G87+G88+G91+G93+G94+G96+G102+G104+G105+G110+G112+G114</f>
        <v>0</v>
      </c>
      <c r="AT14" s="625">
        <f>AL27+AL35+AL36+AL37+AL46+AL47+AL52+AL53+AL54+AL56+AL60+AL72+AL74+AL79+AL80+AL81+AL82+AL83+AL87+AL88+AL91+AL93+AL94+AL96+AL102+AL104+AL105+AL110+AL112+AL114</f>
        <v>81537759</v>
      </c>
    </row>
    <row r="15" spans="1:46" x14ac:dyDescent="0.25">
      <c r="A15" s="479">
        <v>710000</v>
      </c>
      <c r="B15" s="479"/>
      <c r="C15" s="480" t="s">
        <v>287</v>
      </c>
      <c r="D15" s="461">
        <f>SUM(D16,D32,D34,D44,D55)</f>
        <v>402769378</v>
      </c>
      <c r="E15" s="462">
        <f>SUM(E16,E32,E34,E44,E55)</f>
        <v>131580703.83999999</v>
      </c>
      <c r="F15" s="463">
        <f>E15/D15</f>
        <v>0.32668993976994942</v>
      </c>
      <c r="G15" s="461">
        <f>SUM(G16,G32,G34,G44,G55)</f>
        <v>0</v>
      </c>
      <c r="H15" s="461">
        <f>SUM(H16,H32,H34,H44,H55)</f>
        <v>0</v>
      </c>
      <c r="I15" s="464"/>
      <c r="J15" s="461">
        <f>SUM(J16,J32,J34,J44,J55)</f>
        <v>0</v>
      </c>
      <c r="K15" s="461">
        <f>SUM(K16,K32,K34,K44,K55)</f>
        <v>0</v>
      </c>
      <c r="L15" s="461"/>
      <c r="M15" s="465"/>
      <c r="N15" s="465"/>
      <c r="O15" s="465"/>
      <c r="P15" s="465"/>
      <c r="Q15" s="465"/>
      <c r="R15" s="465"/>
      <c r="S15" s="465"/>
      <c r="T15" s="465"/>
      <c r="U15" s="465"/>
      <c r="V15" s="461">
        <f>SUM(V16,V32,V34,V44,V55)</f>
        <v>0</v>
      </c>
      <c r="W15" s="461">
        <f>SUM(W16,W32,W34,W44,W55)</f>
        <v>0</v>
      </c>
      <c r="X15" s="461"/>
      <c r="Y15" s="465"/>
      <c r="Z15" s="465"/>
      <c r="AA15" s="465"/>
      <c r="AB15" s="465"/>
      <c r="AC15" s="465"/>
      <c r="AD15" s="465"/>
      <c r="AE15" s="465"/>
      <c r="AF15" s="465"/>
      <c r="AG15" s="465"/>
      <c r="AH15" s="465"/>
      <c r="AI15" s="465"/>
      <c r="AJ15" s="465"/>
      <c r="AK15" s="465"/>
      <c r="AL15" s="465">
        <f>SUM(AL16,AL32,AL34,AL44,AL55)</f>
        <v>402769378</v>
      </c>
      <c r="AM15" s="465">
        <f>SUM(AM16,AM32,AM34,AM44,AM55)</f>
        <v>131580703.83999999</v>
      </c>
      <c r="AN15" s="516">
        <f t="shared" si="1"/>
        <v>0.32668993976994942</v>
      </c>
      <c r="AP15" s="626"/>
      <c r="AQ15" s="621" t="s">
        <v>798</v>
      </c>
      <c r="AR15" s="625">
        <f>D17+D18+D19+D20+D22+D21+D23+D24+D25+D26+D31+D38+D39+D41+D40+D42+D43+D45+D49+D51+D75+D76+D84+D85+D92+D100+D117</f>
        <v>315601117</v>
      </c>
      <c r="AS15" s="625">
        <f>G17+G18+G19+G20+G22+G21+G23+G24+G25+G26+G31+G38+G39+G41+G40+G42+G43+G45+G49+G51+G75+G76+G84+G85+G92+G100+G117</f>
        <v>0</v>
      </c>
      <c r="AT15" s="625">
        <f>AL17+AL18+AL19+AL20+AL22+AL21+AL23+AL24+AL25+AL26+AL31+AL38+AL39+AL41+AL40+AL42+AL43+AL45+AL49+AL51+AL75+AL76+AL84+AL85+AL92+AL100+AL117</f>
        <v>315601117</v>
      </c>
    </row>
    <row r="16" spans="1:46" ht="24" x14ac:dyDescent="0.25">
      <c r="A16" s="466">
        <v>711000</v>
      </c>
      <c r="B16" s="467"/>
      <c r="C16" s="468" t="s">
        <v>288</v>
      </c>
      <c r="D16" s="453">
        <f>SUM(D17:D31)</f>
        <v>316853578</v>
      </c>
      <c r="E16" s="328">
        <f>SUM(E17:E31)</f>
        <v>92689654.099999994</v>
      </c>
      <c r="F16" s="315">
        <f>E16/D16</f>
        <v>0.29253150519890925</v>
      </c>
      <c r="G16" s="453">
        <f>SUM(G17:G31)</f>
        <v>0</v>
      </c>
      <c r="H16" s="453">
        <f>SUM(H17:H31)</f>
        <v>0</v>
      </c>
      <c r="I16" s="454"/>
      <c r="J16" s="453">
        <f>SUM(J17:J31)</f>
        <v>0</v>
      </c>
      <c r="K16" s="453">
        <f>SUM(K17:K31)</f>
        <v>0</v>
      </c>
      <c r="L16" s="453"/>
      <c r="M16" s="456"/>
      <c r="N16" s="456"/>
      <c r="O16" s="456"/>
      <c r="P16" s="456"/>
      <c r="Q16" s="456"/>
      <c r="R16" s="456"/>
      <c r="S16" s="456"/>
      <c r="T16" s="456"/>
      <c r="U16" s="456"/>
      <c r="V16" s="453">
        <f>SUM(V17:V31)</f>
        <v>0</v>
      </c>
      <c r="W16" s="453">
        <f>SUM(W17:W31)</f>
        <v>0</v>
      </c>
      <c r="X16" s="453"/>
      <c r="Y16" s="456"/>
      <c r="Z16" s="456"/>
      <c r="AA16" s="456"/>
      <c r="AB16" s="456"/>
      <c r="AC16" s="456"/>
      <c r="AD16" s="456"/>
      <c r="AE16" s="456"/>
      <c r="AF16" s="456"/>
      <c r="AG16" s="456"/>
      <c r="AH16" s="456"/>
      <c r="AI16" s="456"/>
      <c r="AJ16" s="456"/>
      <c r="AK16" s="456"/>
      <c r="AL16" s="456">
        <f>SUM(AL17:AL31)</f>
        <v>316853578</v>
      </c>
      <c r="AM16" s="456">
        <f>SUM(AM17:AM31)</f>
        <v>92689654.099999994</v>
      </c>
      <c r="AN16" s="455">
        <f t="shared" si="1"/>
        <v>0.29253150519890925</v>
      </c>
      <c r="AP16" s="627"/>
      <c r="AQ16" s="627" t="s">
        <v>56</v>
      </c>
      <c r="AR16" s="625">
        <f>SUM(D63:D69)</f>
        <v>198117049</v>
      </c>
      <c r="AS16" s="625">
        <f>SUM(G63:G69)</f>
        <v>0</v>
      </c>
      <c r="AT16" s="625">
        <f>SUM(AL63:AL69)</f>
        <v>227677049</v>
      </c>
    </row>
    <row r="17" spans="1:46" x14ac:dyDescent="0.25">
      <c r="A17" s="420"/>
      <c r="B17" s="420">
        <v>711111</v>
      </c>
      <c r="C17" s="421" t="s">
        <v>289</v>
      </c>
      <c r="D17" s="408">
        <f>224000000-286048+290000+2446000-692395+4653592-68613+10545893+10000000+1500000+205000+435+3150000-3000000+2712966-220000-2252966+1629214</f>
        <v>254613078</v>
      </c>
      <c r="E17" s="628">
        <v>73355581.75</v>
      </c>
      <c r="F17" s="629">
        <f>E17/D17</f>
        <v>0.28810610329293457</v>
      </c>
      <c r="G17" s="408"/>
      <c r="H17" s="408"/>
      <c r="I17" s="422"/>
      <c r="J17" s="408"/>
      <c r="K17" s="408"/>
      <c r="L17" s="408"/>
      <c r="M17" s="409"/>
      <c r="N17" s="409"/>
      <c r="O17" s="409"/>
      <c r="P17" s="409"/>
      <c r="Q17" s="409"/>
      <c r="R17" s="409"/>
      <c r="S17" s="409"/>
      <c r="T17" s="409"/>
      <c r="U17" s="409"/>
      <c r="V17" s="408"/>
      <c r="W17" s="408"/>
      <c r="X17" s="408"/>
      <c r="Y17" s="409"/>
      <c r="Z17" s="409"/>
      <c r="AA17" s="409"/>
      <c r="AB17" s="409"/>
      <c r="AC17" s="409"/>
      <c r="AD17" s="409"/>
      <c r="AE17" s="409"/>
      <c r="AF17" s="409"/>
      <c r="AG17" s="409"/>
      <c r="AH17" s="409"/>
      <c r="AI17" s="409"/>
      <c r="AJ17" s="409"/>
      <c r="AK17" s="409"/>
      <c r="AL17" s="409">
        <f t="shared" ref="AL17:AL31" si="3">SUM(G17,D17,J17,M17,AE17)</f>
        <v>254613078</v>
      </c>
      <c r="AM17" s="323">
        <f>SUM(H17,E17,K17,W17)</f>
        <v>73355581.75</v>
      </c>
      <c r="AN17" s="331">
        <f t="shared" si="1"/>
        <v>0.28810610329293457</v>
      </c>
      <c r="AP17" s="621"/>
      <c r="AQ17" s="621" t="s">
        <v>58</v>
      </c>
      <c r="AR17" s="625">
        <f>SUM(D121)</f>
        <v>0</v>
      </c>
      <c r="AS17" s="625">
        <f>SUM(G121)</f>
        <v>0</v>
      </c>
      <c r="AT17" s="625">
        <f>SUM(AL121)</f>
        <v>2030000</v>
      </c>
    </row>
    <row r="18" spans="1:46" ht="48" x14ac:dyDescent="0.25">
      <c r="A18" s="420"/>
      <c r="B18" s="420">
        <v>711121</v>
      </c>
      <c r="C18" s="421" t="s">
        <v>290</v>
      </c>
      <c r="D18" s="408">
        <v>75000</v>
      </c>
      <c r="E18" s="628">
        <v>24813</v>
      </c>
      <c r="F18" s="629">
        <f t="shared" ref="F18:F84" si="4">E18/D18</f>
        <v>0.33084000000000002</v>
      </c>
      <c r="G18" s="408"/>
      <c r="H18" s="408"/>
      <c r="I18" s="422"/>
      <c r="J18" s="408"/>
      <c r="K18" s="408"/>
      <c r="L18" s="408"/>
      <c r="M18" s="409"/>
      <c r="N18" s="409"/>
      <c r="O18" s="409"/>
      <c r="P18" s="409"/>
      <c r="Q18" s="409"/>
      <c r="R18" s="409"/>
      <c r="S18" s="409"/>
      <c r="T18" s="409"/>
      <c r="U18" s="409"/>
      <c r="V18" s="408"/>
      <c r="W18" s="408"/>
      <c r="X18" s="408"/>
      <c r="Y18" s="409"/>
      <c r="Z18" s="409"/>
      <c r="AA18" s="409"/>
      <c r="AB18" s="409"/>
      <c r="AC18" s="409"/>
      <c r="AD18" s="409"/>
      <c r="AE18" s="409"/>
      <c r="AF18" s="409"/>
      <c r="AG18" s="409"/>
      <c r="AH18" s="409"/>
      <c r="AI18" s="409"/>
      <c r="AJ18" s="409"/>
      <c r="AK18" s="409"/>
      <c r="AL18" s="409">
        <f t="shared" si="3"/>
        <v>75000</v>
      </c>
      <c r="AM18" s="323">
        <f t="shared" ref="AM18:AM31" si="5">SUM(H18,E18,K18,W18)</f>
        <v>24813</v>
      </c>
      <c r="AN18" s="331">
        <f t="shared" ref="AN18:AN31" si="6">AM18/AL18</f>
        <v>0.33084000000000002</v>
      </c>
      <c r="AP18" s="621"/>
      <c r="AQ18" s="621" t="s">
        <v>13</v>
      </c>
      <c r="AR18" s="630">
        <f>SUM(D128)</f>
        <v>0</v>
      </c>
      <c r="AS18" s="630">
        <f>SUM(G128)</f>
        <v>0</v>
      </c>
      <c r="AT18" s="630">
        <f>SUM(AL128)</f>
        <v>0</v>
      </c>
    </row>
    <row r="19" spans="1:46" ht="48" x14ac:dyDescent="0.25">
      <c r="A19" s="420"/>
      <c r="B19" s="420">
        <v>711122</v>
      </c>
      <c r="C19" s="421" t="s">
        <v>291</v>
      </c>
      <c r="D19" s="408">
        <f>3500000+2000000</f>
        <v>5500000</v>
      </c>
      <c r="E19" s="628">
        <v>4382922.29</v>
      </c>
      <c r="F19" s="629">
        <f t="shared" si="4"/>
        <v>0.79689496181818187</v>
      </c>
      <c r="G19" s="408"/>
      <c r="H19" s="408"/>
      <c r="I19" s="422"/>
      <c r="J19" s="408"/>
      <c r="K19" s="408"/>
      <c r="L19" s="408"/>
      <c r="M19" s="409"/>
      <c r="N19" s="409"/>
      <c r="O19" s="409"/>
      <c r="P19" s="409"/>
      <c r="Q19" s="409"/>
      <c r="R19" s="409"/>
      <c r="S19" s="409"/>
      <c r="T19" s="409"/>
      <c r="U19" s="409"/>
      <c r="V19" s="408"/>
      <c r="W19" s="408"/>
      <c r="X19" s="408"/>
      <c r="Y19" s="409"/>
      <c r="Z19" s="409"/>
      <c r="AA19" s="409"/>
      <c r="AB19" s="409"/>
      <c r="AC19" s="409"/>
      <c r="AD19" s="409"/>
      <c r="AE19" s="409"/>
      <c r="AF19" s="409"/>
      <c r="AG19" s="409"/>
      <c r="AH19" s="409"/>
      <c r="AI19" s="409"/>
      <c r="AJ19" s="409"/>
      <c r="AK19" s="409"/>
      <c r="AL19" s="409">
        <f t="shared" si="3"/>
        <v>5500000</v>
      </c>
      <c r="AM19" s="323">
        <f t="shared" si="5"/>
        <v>4382922.29</v>
      </c>
      <c r="AN19" s="331">
        <f t="shared" si="6"/>
        <v>0.79689496181818187</v>
      </c>
      <c r="AP19" s="621"/>
      <c r="AQ19" s="631" t="s">
        <v>700</v>
      </c>
      <c r="AR19" s="632">
        <f>SUM(AR11:AR18)</f>
        <v>595255925</v>
      </c>
      <c r="AS19" s="632">
        <f>SUM(AS11:AS18)</f>
        <v>0</v>
      </c>
      <c r="AT19" s="632">
        <f>SUM(AT11:AT18)</f>
        <v>704236825</v>
      </c>
    </row>
    <row r="20" spans="1:46" ht="36" x14ac:dyDescent="0.25">
      <c r="A20" s="420"/>
      <c r="B20" s="420">
        <v>711123</v>
      </c>
      <c r="C20" s="421" t="s">
        <v>349</v>
      </c>
      <c r="D20" s="408">
        <f>23000000+10000000</f>
        <v>33000000</v>
      </c>
      <c r="E20" s="628">
        <v>7130237.1600000001</v>
      </c>
      <c r="F20" s="629">
        <f t="shared" si="4"/>
        <v>0.21606779272727272</v>
      </c>
      <c r="G20" s="408"/>
      <c r="H20" s="408"/>
      <c r="I20" s="422"/>
      <c r="J20" s="408"/>
      <c r="K20" s="408"/>
      <c r="L20" s="408"/>
      <c r="M20" s="409"/>
      <c r="N20" s="409"/>
      <c r="O20" s="409"/>
      <c r="P20" s="409"/>
      <c r="Q20" s="409"/>
      <c r="R20" s="409"/>
      <c r="S20" s="409"/>
      <c r="T20" s="409"/>
      <c r="U20" s="409"/>
      <c r="V20" s="408"/>
      <c r="W20" s="408"/>
      <c r="X20" s="408"/>
      <c r="Y20" s="409"/>
      <c r="Z20" s="409"/>
      <c r="AA20" s="409"/>
      <c r="AB20" s="409"/>
      <c r="AC20" s="409"/>
      <c r="AD20" s="409"/>
      <c r="AE20" s="409"/>
      <c r="AF20" s="409"/>
      <c r="AG20" s="409"/>
      <c r="AH20" s="409"/>
      <c r="AI20" s="409"/>
      <c r="AJ20" s="409"/>
      <c r="AK20" s="409"/>
      <c r="AL20" s="409">
        <f t="shared" si="3"/>
        <v>33000000</v>
      </c>
      <c r="AM20" s="323">
        <f t="shared" si="5"/>
        <v>7130237.1600000001</v>
      </c>
      <c r="AN20" s="331">
        <f t="shared" si="6"/>
        <v>0.21606779272727272</v>
      </c>
      <c r="AR20" s="633">
        <f>D137-AR19</f>
        <v>45175787</v>
      </c>
      <c r="AS20" s="633">
        <f>G137-AS19</f>
        <v>185000</v>
      </c>
      <c r="AT20" s="633">
        <f>AL137-AT19</f>
        <v>46480787</v>
      </c>
    </row>
    <row r="21" spans="1:46" hidden="1" x14ac:dyDescent="0.25">
      <c r="A21" s="420"/>
      <c r="B21" s="420">
        <v>711143</v>
      </c>
      <c r="C21" s="421" t="s">
        <v>292</v>
      </c>
      <c r="D21" s="408"/>
      <c r="E21" s="628">
        <v>0</v>
      </c>
      <c r="F21" s="629">
        <v>0</v>
      </c>
      <c r="G21" s="408"/>
      <c r="H21" s="408"/>
      <c r="I21" s="422"/>
      <c r="J21" s="408"/>
      <c r="K21" s="408"/>
      <c r="L21" s="408"/>
      <c r="M21" s="409"/>
      <c r="N21" s="409"/>
      <c r="O21" s="409"/>
      <c r="P21" s="409"/>
      <c r="Q21" s="409"/>
      <c r="R21" s="409"/>
      <c r="S21" s="409"/>
      <c r="T21" s="409"/>
      <c r="U21" s="409"/>
      <c r="V21" s="408"/>
      <c r="W21" s="408"/>
      <c r="X21" s="408"/>
      <c r="Y21" s="409"/>
      <c r="Z21" s="409"/>
      <c r="AA21" s="409"/>
      <c r="AB21" s="409"/>
      <c r="AC21" s="409"/>
      <c r="AD21" s="409"/>
      <c r="AE21" s="409"/>
      <c r="AF21" s="409"/>
      <c r="AG21" s="409"/>
      <c r="AH21" s="409"/>
      <c r="AI21" s="409"/>
      <c r="AJ21" s="409"/>
      <c r="AK21" s="409"/>
      <c r="AL21" s="409">
        <f t="shared" si="3"/>
        <v>0</v>
      </c>
      <c r="AM21" s="323">
        <f t="shared" si="5"/>
        <v>0</v>
      </c>
      <c r="AN21" s="331"/>
    </row>
    <row r="22" spans="1:46" ht="49.5" customHeight="1" x14ac:dyDescent="0.25">
      <c r="A22" s="420"/>
      <c r="B22" s="420">
        <v>711145</v>
      </c>
      <c r="C22" s="421" t="s">
        <v>350</v>
      </c>
      <c r="D22" s="408">
        <v>400000</v>
      </c>
      <c r="E22" s="628">
        <v>187560.37</v>
      </c>
      <c r="F22" s="629">
        <f t="shared" si="4"/>
        <v>0.46890092499999997</v>
      </c>
      <c r="G22" s="408"/>
      <c r="H22" s="408"/>
      <c r="I22" s="422"/>
      <c r="J22" s="408"/>
      <c r="K22" s="408"/>
      <c r="L22" s="408"/>
      <c r="M22" s="409"/>
      <c r="N22" s="409"/>
      <c r="O22" s="409"/>
      <c r="P22" s="409"/>
      <c r="Q22" s="409"/>
      <c r="R22" s="409"/>
      <c r="S22" s="409"/>
      <c r="T22" s="409"/>
      <c r="U22" s="409"/>
      <c r="V22" s="408"/>
      <c r="W22" s="408"/>
      <c r="X22" s="408"/>
      <c r="Y22" s="409"/>
      <c r="Z22" s="409"/>
      <c r="AA22" s="409"/>
      <c r="AB22" s="409"/>
      <c r="AC22" s="409"/>
      <c r="AD22" s="409"/>
      <c r="AE22" s="409"/>
      <c r="AF22" s="409"/>
      <c r="AG22" s="409"/>
      <c r="AH22" s="409"/>
      <c r="AI22" s="409"/>
      <c r="AJ22" s="409"/>
      <c r="AK22" s="409"/>
      <c r="AL22" s="409">
        <f t="shared" si="3"/>
        <v>400000</v>
      </c>
      <c r="AM22" s="323">
        <f t="shared" si="5"/>
        <v>187560.37</v>
      </c>
      <c r="AN22" s="331">
        <f t="shared" si="6"/>
        <v>0.46890092499999997</v>
      </c>
    </row>
    <row r="23" spans="1:46" ht="24" x14ac:dyDescent="0.25">
      <c r="A23" s="420"/>
      <c r="B23" s="420">
        <v>711146</v>
      </c>
      <c r="C23" s="421" t="s">
        <v>293</v>
      </c>
      <c r="D23" s="408">
        <v>500</v>
      </c>
      <c r="E23" s="628">
        <v>328.33</v>
      </c>
      <c r="F23" s="629"/>
      <c r="G23" s="408"/>
      <c r="H23" s="408"/>
      <c r="I23" s="422"/>
      <c r="J23" s="408"/>
      <c r="K23" s="408"/>
      <c r="L23" s="408"/>
      <c r="M23" s="409"/>
      <c r="N23" s="409"/>
      <c r="O23" s="409"/>
      <c r="P23" s="409"/>
      <c r="Q23" s="409"/>
      <c r="R23" s="409"/>
      <c r="S23" s="409"/>
      <c r="T23" s="409"/>
      <c r="U23" s="409"/>
      <c r="V23" s="408"/>
      <c r="W23" s="408"/>
      <c r="X23" s="408"/>
      <c r="Y23" s="409"/>
      <c r="Z23" s="409"/>
      <c r="AA23" s="409"/>
      <c r="AB23" s="409"/>
      <c r="AC23" s="409"/>
      <c r="AD23" s="409"/>
      <c r="AE23" s="409"/>
      <c r="AF23" s="409"/>
      <c r="AG23" s="409"/>
      <c r="AH23" s="409"/>
      <c r="AI23" s="409"/>
      <c r="AJ23" s="409"/>
      <c r="AK23" s="409"/>
      <c r="AL23" s="409">
        <f t="shared" si="3"/>
        <v>500</v>
      </c>
      <c r="AM23" s="323">
        <f t="shared" si="5"/>
        <v>328.33</v>
      </c>
      <c r="AN23" s="331"/>
    </row>
    <row r="24" spans="1:46" x14ac:dyDescent="0.25">
      <c r="A24" s="420"/>
      <c r="B24" s="420">
        <v>711147</v>
      </c>
      <c r="C24" s="421" t="s">
        <v>294</v>
      </c>
      <c r="D24" s="408">
        <v>15000</v>
      </c>
      <c r="E24" s="628">
        <v>27746</v>
      </c>
      <c r="F24" s="629">
        <f t="shared" si="4"/>
        <v>1.8497333333333332</v>
      </c>
      <c r="G24" s="408"/>
      <c r="H24" s="408"/>
      <c r="I24" s="422"/>
      <c r="J24" s="408"/>
      <c r="K24" s="408"/>
      <c r="L24" s="408"/>
      <c r="M24" s="409"/>
      <c r="N24" s="409"/>
      <c r="O24" s="409"/>
      <c r="P24" s="409"/>
      <c r="Q24" s="409"/>
      <c r="R24" s="409"/>
      <c r="S24" s="409"/>
      <c r="T24" s="409"/>
      <c r="U24" s="409"/>
      <c r="V24" s="408"/>
      <c r="W24" s="408"/>
      <c r="X24" s="408"/>
      <c r="Y24" s="409"/>
      <c r="Z24" s="409"/>
      <c r="AA24" s="409"/>
      <c r="AB24" s="409"/>
      <c r="AC24" s="409"/>
      <c r="AD24" s="409"/>
      <c r="AE24" s="409"/>
      <c r="AF24" s="409"/>
      <c r="AG24" s="409"/>
      <c r="AH24" s="409"/>
      <c r="AI24" s="409"/>
      <c r="AJ24" s="409"/>
      <c r="AK24" s="409"/>
      <c r="AL24" s="409">
        <f t="shared" si="3"/>
        <v>15000</v>
      </c>
      <c r="AM24" s="323">
        <f t="shared" si="5"/>
        <v>27746</v>
      </c>
      <c r="AN24" s="331">
        <f t="shared" si="6"/>
        <v>1.8497333333333332</v>
      </c>
    </row>
    <row r="25" spans="1:46" ht="24" hidden="1" x14ac:dyDescent="0.25">
      <c r="A25" s="420"/>
      <c r="B25" s="420">
        <v>711148</v>
      </c>
      <c r="C25" s="421" t="s">
        <v>295</v>
      </c>
      <c r="D25" s="408"/>
      <c r="E25" s="628">
        <v>0</v>
      </c>
      <c r="F25" s="629"/>
      <c r="G25" s="408"/>
      <c r="H25" s="408"/>
      <c r="I25" s="422"/>
      <c r="J25" s="408"/>
      <c r="K25" s="408"/>
      <c r="L25" s="408"/>
      <c r="M25" s="409"/>
      <c r="N25" s="409"/>
      <c r="O25" s="409"/>
      <c r="P25" s="409"/>
      <c r="Q25" s="409"/>
      <c r="R25" s="409"/>
      <c r="S25" s="409"/>
      <c r="T25" s="409"/>
      <c r="U25" s="409"/>
      <c r="V25" s="408"/>
      <c r="W25" s="408"/>
      <c r="X25" s="408"/>
      <c r="Y25" s="409"/>
      <c r="Z25" s="409"/>
      <c r="AA25" s="409"/>
      <c r="AB25" s="409"/>
      <c r="AC25" s="409"/>
      <c r="AD25" s="409"/>
      <c r="AE25" s="409"/>
      <c r="AF25" s="409"/>
      <c r="AG25" s="409"/>
      <c r="AH25" s="409"/>
      <c r="AI25" s="409"/>
      <c r="AJ25" s="409"/>
      <c r="AK25" s="409"/>
      <c r="AL25" s="409">
        <f t="shared" si="3"/>
        <v>0</v>
      </c>
      <c r="AM25" s="323">
        <f t="shared" si="5"/>
        <v>0</v>
      </c>
      <c r="AN25" s="331"/>
    </row>
    <row r="26" spans="1:46" hidden="1" x14ac:dyDescent="0.25">
      <c r="A26" s="420"/>
      <c r="B26" s="420">
        <v>711161</v>
      </c>
      <c r="C26" s="421" t="s">
        <v>296</v>
      </c>
      <c r="D26" s="408"/>
      <c r="E26" s="628">
        <v>0</v>
      </c>
      <c r="F26" s="629"/>
      <c r="G26" s="408"/>
      <c r="H26" s="408"/>
      <c r="I26" s="422"/>
      <c r="J26" s="408"/>
      <c r="K26" s="408"/>
      <c r="L26" s="408"/>
      <c r="M26" s="409"/>
      <c r="N26" s="409"/>
      <c r="O26" s="409"/>
      <c r="P26" s="409"/>
      <c r="Q26" s="409"/>
      <c r="R26" s="409"/>
      <c r="S26" s="409"/>
      <c r="T26" s="409"/>
      <c r="U26" s="409"/>
      <c r="V26" s="408"/>
      <c r="W26" s="408"/>
      <c r="X26" s="408"/>
      <c r="Y26" s="409"/>
      <c r="Z26" s="409"/>
      <c r="AA26" s="409"/>
      <c r="AB26" s="409"/>
      <c r="AC26" s="409"/>
      <c r="AD26" s="409"/>
      <c r="AE26" s="409"/>
      <c r="AF26" s="409"/>
      <c r="AG26" s="409"/>
      <c r="AH26" s="409"/>
      <c r="AI26" s="409"/>
      <c r="AJ26" s="409"/>
      <c r="AK26" s="409"/>
      <c r="AL26" s="409">
        <f t="shared" si="3"/>
        <v>0</v>
      </c>
      <c r="AM26" s="323">
        <f t="shared" si="5"/>
        <v>0</v>
      </c>
      <c r="AN26" s="331"/>
    </row>
    <row r="27" spans="1:46" ht="24" x14ac:dyDescent="0.25">
      <c r="A27" s="420"/>
      <c r="B27" s="420">
        <v>711181</v>
      </c>
      <c r="C27" s="421" t="s">
        <v>1357</v>
      </c>
      <c r="D27" s="408">
        <v>25000</v>
      </c>
      <c r="E27" s="628">
        <v>0</v>
      </c>
      <c r="F27" s="629"/>
      <c r="G27" s="408"/>
      <c r="H27" s="408"/>
      <c r="I27" s="422"/>
      <c r="J27" s="408"/>
      <c r="K27" s="408"/>
      <c r="L27" s="408"/>
      <c r="M27" s="409"/>
      <c r="N27" s="409"/>
      <c r="O27" s="409"/>
      <c r="P27" s="409"/>
      <c r="Q27" s="409"/>
      <c r="R27" s="409"/>
      <c r="S27" s="409"/>
      <c r="T27" s="409"/>
      <c r="U27" s="409"/>
      <c r="V27" s="408"/>
      <c r="W27" s="408"/>
      <c r="X27" s="408"/>
      <c r="Y27" s="409"/>
      <c r="Z27" s="409"/>
      <c r="AA27" s="409"/>
      <c r="AB27" s="409"/>
      <c r="AC27" s="409"/>
      <c r="AD27" s="409"/>
      <c r="AE27" s="409"/>
      <c r="AF27" s="409"/>
      <c r="AG27" s="409"/>
      <c r="AH27" s="409"/>
      <c r="AI27" s="409"/>
      <c r="AJ27" s="409"/>
      <c r="AK27" s="409"/>
      <c r="AL27" s="409">
        <f t="shared" si="3"/>
        <v>25000</v>
      </c>
      <c r="AM27" s="323">
        <f t="shared" si="5"/>
        <v>0</v>
      </c>
      <c r="AN27" s="331"/>
    </row>
    <row r="28" spans="1:46" ht="24" x14ac:dyDescent="0.25">
      <c r="A28" s="420"/>
      <c r="B28" s="420">
        <v>711183</v>
      </c>
      <c r="C28" s="421" t="s">
        <v>1358</v>
      </c>
      <c r="D28" s="408">
        <v>100000</v>
      </c>
      <c r="E28" s="628">
        <v>39461</v>
      </c>
      <c r="F28" s="629">
        <f t="shared" si="4"/>
        <v>0.39461000000000002</v>
      </c>
      <c r="G28" s="408"/>
      <c r="H28" s="408"/>
      <c r="I28" s="422"/>
      <c r="J28" s="408"/>
      <c r="K28" s="408"/>
      <c r="L28" s="408"/>
      <c r="M28" s="409"/>
      <c r="N28" s="409"/>
      <c r="O28" s="409"/>
      <c r="P28" s="409"/>
      <c r="Q28" s="409"/>
      <c r="R28" s="409"/>
      <c r="S28" s="409"/>
      <c r="T28" s="409"/>
      <c r="U28" s="409"/>
      <c r="V28" s="408"/>
      <c r="W28" s="408"/>
      <c r="X28" s="408"/>
      <c r="Y28" s="409"/>
      <c r="Z28" s="409"/>
      <c r="AA28" s="409"/>
      <c r="AB28" s="409"/>
      <c r="AC28" s="409"/>
      <c r="AD28" s="409"/>
      <c r="AE28" s="409"/>
      <c r="AF28" s="409"/>
      <c r="AG28" s="409"/>
      <c r="AH28" s="409"/>
      <c r="AI28" s="409"/>
      <c r="AJ28" s="409"/>
      <c r="AK28" s="409"/>
      <c r="AL28" s="409">
        <f t="shared" si="3"/>
        <v>100000</v>
      </c>
      <c r="AM28" s="323">
        <f t="shared" si="5"/>
        <v>39461</v>
      </c>
      <c r="AN28" s="331">
        <f t="shared" si="6"/>
        <v>0.39461000000000002</v>
      </c>
    </row>
    <row r="29" spans="1:46" ht="24" x14ac:dyDescent="0.25">
      <c r="A29" s="420"/>
      <c r="B29" s="420">
        <v>711184</v>
      </c>
      <c r="C29" s="421" t="s">
        <v>1396</v>
      </c>
      <c r="D29" s="408">
        <v>25000</v>
      </c>
      <c r="E29" s="628">
        <v>16280</v>
      </c>
      <c r="F29" s="629">
        <f t="shared" si="4"/>
        <v>0.6512</v>
      </c>
      <c r="G29" s="408"/>
      <c r="H29" s="408"/>
      <c r="I29" s="422"/>
      <c r="J29" s="408"/>
      <c r="K29" s="408"/>
      <c r="L29" s="408"/>
      <c r="M29" s="409"/>
      <c r="N29" s="409"/>
      <c r="O29" s="409"/>
      <c r="P29" s="409"/>
      <c r="Q29" s="409"/>
      <c r="R29" s="409"/>
      <c r="S29" s="409"/>
      <c r="T29" s="409"/>
      <c r="U29" s="409"/>
      <c r="V29" s="408"/>
      <c r="W29" s="408"/>
      <c r="X29" s="408"/>
      <c r="Y29" s="409"/>
      <c r="Z29" s="409"/>
      <c r="AA29" s="409"/>
      <c r="AB29" s="409"/>
      <c r="AC29" s="409"/>
      <c r="AD29" s="409"/>
      <c r="AE29" s="409"/>
      <c r="AF29" s="409"/>
      <c r="AG29" s="409"/>
      <c r="AH29" s="409"/>
      <c r="AI29" s="409"/>
      <c r="AJ29" s="409"/>
      <c r="AK29" s="409"/>
      <c r="AL29" s="409">
        <f t="shared" si="3"/>
        <v>25000</v>
      </c>
      <c r="AM29" s="323">
        <f t="shared" si="5"/>
        <v>16280</v>
      </c>
      <c r="AN29" s="331">
        <f t="shared" si="6"/>
        <v>0.6512</v>
      </c>
    </row>
    <row r="30" spans="1:46" x14ac:dyDescent="0.25">
      <c r="A30" s="420"/>
      <c r="B30" s="420">
        <v>711191</v>
      </c>
      <c r="C30" s="421" t="s">
        <v>1359</v>
      </c>
      <c r="D30" s="408">
        <f>26000000-3000000</f>
        <v>23000000</v>
      </c>
      <c r="E30" s="628">
        <v>7466726.7400000002</v>
      </c>
      <c r="F30" s="629">
        <f t="shared" si="4"/>
        <v>0.32464029304347825</v>
      </c>
      <c r="G30" s="408"/>
      <c r="H30" s="408"/>
      <c r="I30" s="422"/>
      <c r="J30" s="408"/>
      <c r="K30" s="408"/>
      <c r="L30" s="408"/>
      <c r="M30" s="409"/>
      <c r="N30" s="409"/>
      <c r="O30" s="409"/>
      <c r="P30" s="409"/>
      <c r="Q30" s="409"/>
      <c r="R30" s="409"/>
      <c r="S30" s="409"/>
      <c r="T30" s="409"/>
      <c r="U30" s="409"/>
      <c r="V30" s="408"/>
      <c r="W30" s="408"/>
      <c r="X30" s="408"/>
      <c r="Y30" s="409"/>
      <c r="Z30" s="409"/>
      <c r="AA30" s="409"/>
      <c r="AB30" s="409"/>
      <c r="AC30" s="409"/>
      <c r="AD30" s="409"/>
      <c r="AE30" s="409"/>
      <c r="AF30" s="409"/>
      <c r="AG30" s="409"/>
      <c r="AH30" s="409"/>
      <c r="AI30" s="409"/>
      <c r="AJ30" s="409"/>
      <c r="AK30" s="409"/>
      <c r="AL30" s="409">
        <f t="shared" si="3"/>
        <v>23000000</v>
      </c>
      <c r="AM30" s="323">
        <f t="shared" si="5"/>
        <v>7466726.7400000002</v>
      </c>
      <c r="AN30" s="331">
        <f t="shared" si="6"/>
        <v>0.32464029304347825</v>
      </c>
    </row>
    <row r="31" spans="1:46" ht="24" x14ac:dyDescent="0.25">
      <c r="A31" s="423"/>
      <c r="B31" s="420">
        <v>711193</v>
      </c>
      <c r="C31" s="421" t="s">
        <v>1360</v>
      </c>
      <c r="D31" s="408">
        <v>100000</v>
      </c>
      <c r="E31" s="628">
        <v>57997.46</v>
      </c>
      <c r="F31" s="629">
        <f t="shared" si="4"/>
        <v>0.57997460000000001</v>
      </c>
      <c r="G31" s="408"/>
      <c r="H31" s="408"/>
      <c r="I31" s="422"/>
      <c r="J31" s="408"/>
      <c r="K31" s="408"/>
      <c r="L31" s="408"/>
      <c r="M31" s="409"/>
      <c r="N31" s="409"/>
      <c r="O31" s="409"/>
      <c r="P31" s="409"/>
      <c r="Q31" s="409"/>
      <c r="R31" s="409"/>
      <c r="S31" s="409"/>
      <c r="T31" s="409"/>
      <c r="U31" s="409"/>
      <c r="V31" s="408"/>
      <c r="W31" s="408"/>
      <c r="X31" s="408"/>
      <c r="Y31" s="409"/>
      <c r="Z31" s="409"/>
      <c r="AA31" s="409"/>
      <c r="AB31" s="409"/>
      <c r="AC31" s="409"/>
      <c r="AD31" s="409"/>
      <c r="AE31" s="409"/>
      <c r="AF31" s="409"/>
      <c r="AG31" s="409"/>
      <c r="AH31" s="409"/>
      <c r="AI31" s="409"/>
      <c r="AJ31" s="409"/>
      <c r="AK31" s="409"/>
      <c r="AL31" s="409">
        <f t="shared" si="3"/>
        <v>100000</v>
      </c>
      <c r="AM31" s="323">
        <f t="shared" si="5"/>
        <v>57997.46</v>
      </c>
      <c r="AN31" s="331">
        <f t="shared" si="6"/>
        <v>0.57997460000000001</v>
      </c>
    </row>
    <row r="32" spans="1:46" x14ac:dyDescent="0.25">
      <c r="A32" s="466">
        <v>712000</v>
      </c>
      <c r="B32" s="469"/>
      <c r="C32" s="468" t="s">
        <v>1355</v>
      </c>
      <c r="D32" s="453">
        <f>SUM(D33)</f>
        <v>10</v>
      </c>
      <c r="E32" s="328">
        <f>SUM(E33)</f>
        <v>0</v>
      </c>
      <c r="F32" s="315">
        <f t="shared" si="4"/>
        <v>0</v>
      </c>
      <c r="G32" s="453">
        <f>SUM(G33)</f>
        <v>0</v>
      </c>
      <c r="H32" s="453">
        <f>SUM(H33)</f>
        <v>0</v>
      </c>
      <c r="I32" s="454"/>
      <c r="J32" s="453">
        <f>SUM(J33)</f>
        <v>0</v>
      </c>
      <c r="K32" s="453">
        <f>SUM(K33)</f>
        <v>0</v>
      </c>
      <c r="L32" s="453"/>
      <c r="M32" s="456"/>
      <c r="N32" s="456"/>
      <c r="O32" s="456"/>
      <c r="P32" s="456"/>
      <c r="Q32" s="456"/>
      <c r="R32" s="456"/>
      <c r="S32" s="456"/>
      <c r="T32" s="456"/>
      <c r="U32" s="456"/>
      <c r="V32" s="453">
        <f>SUM(V33)</f>
        <v>0</v>
      </c>
      <c r="W32" s="453">
        <f>SUM(W33)</f>
        <v>0</v>
      </c>
      <c r="X32" s="453"/>
      <c r="Y32" s="456"/>
      <c r="Z32" s="456"/>
      <c r="AA32" s="456"/>
      <c r="AB32" s="456"/>
      <c r="AC32" s="456"/>
      <c r="AD32" s="456"/>
      <c r="AE32" s="456"/>
      <c r="AF32" s="456"/>
      <c r="AG32" s="456"/>
      <c r="AH32" s="456"/>
      <c r="AI32" s="456"/>
      <c r="AJ32" s="456"/>
      <c r="AK32" s="456"/>
      <c r="AL32" s="456">
        <f>SUM(AL33)</f>
        <v>10</v>
      </c>
      <c r="AM32" s="499">
        <f>SUM(AM33)</f>
        <v>0</v>
      </c>
      <c r="AN32" s="500"/>
    </row>
    <row r="33" spans="1:40" ht="24" x14ac:dyDescent="0.25">
      <c r="A33" s="423"/>
      <c r="B33" s="420">
        <v>712112</v>
      </c>
      <c r="C33" s="421" t="s">
        <v>1356</v>
      </c>
      <c r="D33" s="408">
        <v>10</v>
      </c>
      <c r="E33" s="628"/>
      <c r="F33" s="629">
        <f t="shared" si="4"/>
        <v>0</v>
      </c>
      <c r="G33" s="408">
        <v>0</v>
      </c>
      <c r="H33" s="408"/>
      <c r="I33" s="422"/>
      <c r="J33" s="408"/>
      <c r="K33" s="408"/>
      <c r="L33" s="408"/>
      <c r="M33" s="409"/>
      <c r="N33" s="409"/>
      <c r="O33" s="409"/>
      <c r="P33" s="409"/>
      <c r="Q33" s="409"/>
      <c r="R33" s="409"/>
      <c r="S33" s="409"/>
      <c r="T33" s="409"/>
      <c r="U33" s="409"/>
      <c r="V33" s="408"/>
      <c r="W33" s="408"/>
      <c r="X33" s="408"/>
      <c r="Y33" s="409"/>
      <c r="Z33" s="409"/>
      <c r="AA33" s="409"/>
      <c r="AB33" s="409"/>
      <c r="AC33" s="409"/>
      <c r="AD33" s="409"/>
      <c r="AE33" s="409"/>
      <c r="AF33" s="409"/>
      <c r="AG33" s="409"/>
      <c r="AH33" s="409"/>
      <c r="AI33" s="409"/>
      <c r="AJ33" s="409"/>
      <c r="AK33" s="409"/>
      <c r="AL33" s="409">
        <f>SUM(G33,D33,J33,M33,AE33)</f>
        <v>10</v>
      </c>
      <c r="AM33" s="323">
        <f>SUM(H33,E33,K33,W33)</f>
        <v>0</v>
      </c>
      <c r="AN33" s="331">
        <f>AM33/AL33</f>
        <v>0</v>
      </c>
    </row>
    <row r="34" spans="1:40" x14ac:dyDescent="0.25">
      <c r="A34" s="466">
        <v>713000</v>
      </c>
      <c r="B34" s="469"/>
      <c r="C34" s="468" t="s">
        <v>297</v>
      </c>
      <c r="D34" s="453">
        <f>SUM(D35:D43)</f>
        <v>53595790</v>
      </c>
      <c r="E34" s="328">
        <f>SUM(E35:E43)</f>
        <v>27598811.849999998</v>
      </c>
      <c r="F34" s="315">
        <f>E34/D34</f>
        <v>0.51494365229059968</v>
      </c>
      <c r="G34" s="453">
        <f>SUM(G35:G43)</f>
        <v>0</v>
      </c>
      <c r="H34" s="453">
        <f>SUM(H35:H43)</f>
        <v>0</v>
      </c>
      <c r="I34" s="454"/>
      <c r="J34" s="453">
        <f>SUM(J35:J43)</f>
        <v>0</v>
      </c>
      <c r="K34" s="453">
        <f>SUM(K35:K43)</f>
        <v>0</v>
      </c>
      <c r="L34" s="453"/>
      <c r="M34" s="456"/>
      <c r="N34" s="456"/>
      <c r="O34" s="456"/>
      <c r="P34" s="456"/>
      <c r="Q34" s="456"/>
      <c r="R34" s="456"/>
      <c r="S34" s="456"/>
      <c r="T34" s="456"/>
      <c r="U34" s="456"/>
      <c r="V34" s="453">
        <f>SUM(V35:V43)</f>
        <v>0</v>
      </c>
      <c r="W34" s="453">
        <f>SUM(W35:W43)</f>
        <v>0</v>
      </c>
      <c r="X34" s="453"/>
      <c r="Y34" s="456"/>
      <c r="Z34" s="456"/>
      <c r="AA34" s="456"/>
      <c r="AB34" s="456"/>
      <c r="AC34" s="456"/>
      <c r="AD34" s="456"/>
      <c r="AE34" s="456"/>
      <c r="AF34" s="456"/>
      <c r="AG34" s="456"/>
      <c r="AH34" s="456"/>
      <c r="AI34" s="456"/>
      <c r="AJ34" s="456"/>
      <c r="AK34" s="456"/>
      <c r="AL34" s="456">
        <f>SUM(AL35:AL43)</f>
        <v>53595790</v>
      </c>
      <c r="AM34" s="499">
        <f>SUM(AM35:AM43)</f>
        <v>27598811.849999998</v>
      </c>
      <c r="AN34" s="500"/>
    </row>
    <row r="35" spans="1:40" ht="24" x14ac:dyDescent="0.25">
      <c r="A35" s="420"/>
      <c r="B35" s="420">
        <v>713121</v>
      </c>
      <c r="C35" s="421" t="s">
        <v>1361</v>
      </c>
      <c r="D35" s="408">
        <f>46862759-3000000</f>
        <v>43862759</v>
      </c>
      <c r="E35" s="628">
        <v>12561776.039999999</v>
      </c>
      <c r="F35" s="629">
        <f t="shared" si="4"/>
        <v>0.2863881873003018</v>
      </c>
      <c r="G35" s="408"/>
      <c r="H35" s="408"/>
      <c r="I35" s="422"/>
      <c r="J35" s="408"/>
      <c r="K35" s="408"/>
      <c r="L35" s="408"/>
      <c r="M35" s="409"/>
      <c r="N35" s="409"/>
      <c r="O35" s="409"/>
      <c r="P35" s="409"/>
      <c r="Q35" s="409"/>
      <c r="R35" s="409"/>
      <c r="S35" s="409"/>
      <c r="T35" s="409"/>
      <c r="U35" s="409"/>
      <c r="V35" s="408"/>
      <c r="W35" s="408"/>
      <c r="X35" s="408"/>
      <c r="Y35" s="409"/>
      <c r="Z35" s="409"/>
      <c r="AA35" s="409"/>
      <c r="AB35" s="409"/>
      <c r="AC35" s="409"/>
      <c r="AD35" s="409"/>
      <c r="AE35" s="409"/>
      <c r="AF35" s="409"/>
      <c r="AG35" s="409"/>
      <c r="AH35" s="409"/>
      <c r="AI35" s="409"/>
      <c r="AJ35" s="409"/>
      <c r="AK35" s="409"/>
      <c r="AL35" s="409">
        <f t="shared" ref="AL35:AL43" si="7">SUM(G35,D35,J35,M35,AE35)</f>
        <v>43862759</v>
      </c>
      <c r="AM35" s="323">
        <f t="shared" ref="AM35:AM43" si="8">SUM(H35,E35,K35,W35)</f>
        <v>12561776.039999999</v>
      </c>
      <c r="AN35" s="331">
        <f t="shared" ref="AN35:AN102" si="9">AM35/AL35</f>
        <v>0.2863881873003018</v>
      </c>
    </row>
    <row r="36" spans="1:40" ht="24" x14ac:dyDescent="0.25">
      <c r="A36" s="420"/>
      <c r="B36" s="420">
        <v>713122</v>
      </c>
      <c r="C36" s="421" t="s">
        <v>1362</v>
      </c>
      <c r="D36" s="408">
        <v>300000</v>
      </c>
      <c r="E36" s="628">
        <v>9118913.2100000009</v>
      </c>
      <c r="F36" s="629">
        <f t="shared" si="4"/>
        <v>30.39637736666667</v>
      </c>
      <c r="G36" s="408"/>
      <c r="H36" s="408"/>
      <c r="I36" s="422"/>
      <c r="J36" s="408"/>
      <c r="K36" s="408"/>
      <c r="L36" s="408"/>
      <c r="M36" s="409"/>
      <c r="N36" s="409"/>
      <c r="O36" s="409"/>
      <c r="P36" s="409"/>
      <c r="Q36" s="409"/>
      <c r="R36" s="409"/>
      <c r="S36" s="409"/>
      <c r="T36" s="409"/>
      <c r="U36" s="409"/>
      <c r="V36" s="408"/>
      <c r="W36" s="408"/>
      <c r="X36" s="408"/>
      <c r="Y36" s="409"/>
      <c r="Z36" s="409"/>
      <c r="AA36" s="409"/>
      <c r="AB36" s="409"/>
      <c r="AC36" s="409"/>
      <c r="AD36" s="409"/>
      <c r="AE36" s="409"/>
      <c r="AF36" s="409"/>
      <c r="AG36" s="409"/>
      <c r="AH36" s="409"/>
      <c r="AI36" s="409"/>
      <c r="AJ36" s="409"/>
      <c r="AK36" s="409"/>
      <c r="AL36" s="409">
        <f t="shared" si="7"/>
        <v>300000</v>
      </c>
      <c r="AM36" s="323">
        <f t="shared" si="8"/>
        <v>9118913.2100000009</v>
      </c>
      <c r="AN36" s="331">
        <f t="shared" si="9"/>
        <v>30.39637736666667</v>
      </c>
    </row>
    <row r="37" spans="1:40" ht="36" hidden="1" x14ac:dyDescent="0.25">
      <c r="A37" s="420"/>
      <c r="B37" s="420">
        <v>713126</v>
      </c>
      <c r="C37" s="421" t="s">
        <v>351</v>
      </c>
      <c r="D37" s="408">
        <v>0</v>
      </c>
      <c r="E37" s="628"/>
      <c r="F37" s="629" t="e">
        <f t="shared" si="4"/>
        <v>#DIV/0!</v>
      </c>
      <c r="G37" s="408"/>
      <c r="H37" s="408"/>
      <c r="I37" s="422"/>
      <c r="J37" s="408"/>
      <c r="K37" s="408"/>
      <c r="L37" s="408"/>
      <c r="M37" s="409"/>
      <c r="N37" s="409"/>
      <c r="O37" s="409"/>
      <c r="P37" s="409"/>
      <c r="Q37" s="409"/>
      <c r="R37" s="409"/>
      <c r="S37" s="409"/>
      <c r="T37" s="409"/>
      <c r="U37" s="409"/>
      <c r="V37" s="408"/>
      <c r="W37" s="408"/>
      <c r="X37" s="408"/>
      <c r="Y37" s="409"/>
      <c r="Z37" s="409"/>
      <c r="AA37" s="409"/>
      <c r="AB37" s="409"/>
      <c r="AC37" s="409"/>
      <c r="AD37" s="409"/>
      <c r="AE37" s="409"/>
      <c r="AF37" s="409"/>
      <c r="AG37" s="409"/>
      <c r="AH37" s="409"/>
      <c r="AI37" s="409"/>
      <c r="AJ37" s="409"/>
      <c r="AK37" s="409"/>
      <c r="AL37" s="409">
        <f t="shared" si="7"/>
        <v>0</v>
      </c>
      <c r="AM37" s="323">
        <f t="shared" si="8"/>
        <v>0</v>
      </c>
      <c r="AN37" s="331" t="e">
        <f t="shared" si="9"/>
        <v>#DIV/0!</v>
      </c>
    </row>
    <row r="38" spans="1:40" ht="24" x14ac:dyDescent="0.25">
      <c r="A38" s="420"/>
      <c r="B38" s="420">
        <v>713311</v>
      </c>
      <c r="C38" s="421" t="s">
        <v>298</v>
      </c>
      <c r="D38" s="408">
        <v>3455708</v>
      </c>
      <c r="E38" s="628">
        <v>1411039.13</v>
      </c>
      <c r="F38" s="629">
        <f t="shared" si="4"/>
        <v>0.40832128466872775</v>
      </c>
      <c r="G38" s="408"/>
      <c r="H38" s="408"/>
      <c r="I38" s="422"/>
      <c r="J38" s="408"/>
      <c r="K38" s="408"/>
      <c r="L38" s="408"/>
      <c r="M38" s="409"/>
      <c r="N38" s="409"/>
      <c r="O38" s="409"/>
      <c r="P38" s="409"/>
      <c r="Q38" s="409"/>
      <c r="R38" s="409"/>
      <c r="S38" s="409"/>
      <c r="T38" s="409"/>
      <c r="U38" s="409"/>
      <c r="V38" s="408"/>
      <c r="W38" s="408"/>
      <c r="X38" s="408"/>
      <c r="Y38" s="409"/>
      <c r="Z38" s="409"/>
      <c r="AA38" s="409"/>
      <c r="AB38" s="409"/>
      <c r="AC38" s="409"/>
      <c r="AD38" s="409"/>
      <c r="AE38" s="409"/>
      <c r="AF38" s="409"/>
      <c r="AG38" s="409"/>
      <c r="AH38" s="409"/>
      <c r="AI38" s="409"/>
      <c r="AJ38" s="409"/>
      <c r="AK38" s="409"/>
      <c r="AL38" s="409">
        <f t="shared" si="7"/>
        <v>3455708</v>
      </c>
      <c r="AM38" s="323">
        <f t="shared" si="8"/>
        <v>1411039.13</v>
      </c>
      <c r="AN38" s="331">
        <f t="shared" si="9"/>
        <v>0.40832128466872775</v>
      </c>
    </row>
    <row r="39" spans="1:40" ht="36" x14ac:dyDescent="0.25">
      <c r="A39" s="420"/>
      <c r="B39" s="420">
        <v>713421</v>
      </c>
      <c r="C39" s="421" t="s">
        <v>299</v>
      </c>
      <c r="D39" s="408">
        <v>2500000</v>
      </c>
      <c r="E39" s="628">
        <v>3299207.4</v>
      </c>
      <c r="F39" s="629">
        <f t="shared" si="4"/>
        <v>1.31968296</v>
      </c>
      <c r="G39" s="408"/>
      <c r="H39" s="408"/>
      <c r="I39" s="422"/>
      <c r="J39" s="408"/>
      <c r="K39" s="408"/>
      <c r="L39" s="408"/>
      <c r="M39" s="409"/>
      <c r="N39" s="409"/>
      <c r="O39" s="409"/>
      <c r="P39" s="409"/>
      <c r="Q39" s="409"/>
      <c r="R39" s="409"/>
      <c r="S39" s="409"/>
      <c r="T39" s="409"/>
      <c r="U39" s="409"/>
      <c r="V39" s="408"/>
      <c r="W39" s="408"/>
      <c r="X39" s="408"/>
      <c r="Y39" s="409"/>
      <c r="Z39" s="409"/>
      <c r="AA39" s="409"/>
      <c r="AB39" s="409"/>
      <c r="AC39" s="409"/>
      <c r="AD39" s="409"/>
      <c r="AE39" s="409"/>
      <c r="AF39" s="409"/>
      <c r="AG39" s="409"/>
      <c r="AH39" s="409"/>
      <c r="AI39" s="409"/>
      <c r="AJ39" s="409"/>
      <c r="AK39" s="409"/>
      <c r="AL39" s="409">
        <f t="shared" si="7"/>
        <v>2500000</v>
      </c>
      <c r="AM39" s="323">
        <f t="shared" si="8"/>
        <v>3299207.4</v>
      </c>
      <c r="AN39" s="331">
        <f t="shared" si="9"/>
        <v>1.31968296</v>
      </c>
    </row>
    <row r="40" spans="1:40" ht="48" hidden="1" x14ac:dyDescent="0.25">
      <c r="A40" s="420"/>
      <c r="B40" s="420">
        <v>713422</v>
      </c>
      <c r="C40" s="421" t="s">
        <v>300</v>
      </c>
      <c r="D40" s="408">
        <v>0</v>
      </c>
      <c r="E40" s="628"/>
      <c r="F40" s="629" t="e">
        <f t="shared" si="4"/>
        <v>#DIV/0!</v>
      </c>
      <c r="G40" s="408"/>
      <c r="H40" s="408"/>
      <c r="I40" s="422"/>
      <c r="J40" s="408"/>
      <c r="K40" s="408"/>
      <c r="L40" s="408"/>
      <c r="M40" s="409"/>
      <c r="N40" s="409"/>
      <c r="O40" s="409"/>
      <c r="P40" s="409"/>
      <c r="Q40" s="409"/>
      <c r="R40" s="409"/>
      <c r="S40" s="409"/>
      <c r="T40" s="409"/>
      <c r="U40" s="409"/>
      <c r="V40" s="408"/>
      <c r="W40" s="408"/>
      <c r="X40" s="408"/>
      <c r="Y40" s="409"/>
      <c r="Z40" s="409"/>
      <c r="AA40" s="409"/>
      <c r="AB40" s="409"/>
      <c r="AC40" s="409"/>
      <c r="AD40" s="409"/>
      <c r="AE40" s="409"/>
      <c r="AF40" s="409"/>
      <c r="AG40" s="409"/>
      <c r="AH40" s="409"/>
      <c r="AI40" s="409"/>
      <c r="AJ40" s="409"/>
      <c r="AK40" s="409"/>
      <c r="AL40" s="409">
        <f t="shared" si="7"/>
        <v>0</v>
      </c>
      <c r="AM40" s="323">
        <f t="shared" si="8"/>
        <v>0</v>
      </c>
      <c r="AN40" s="331" t="e">
        <f t="shared" si="9"/>
        <v>#DIV/0!</v>
      </c>
    </row>
    <row r="41" spans="1:40" ht="48" x14ac:dyDescent="0.25">
      <c r="A41" s="420"/>
      <c r="B41" s="420">
        <v>713423</v>
      </c>
      <c r="C41" s="421" t="s">
        <v>352</v>
      </c>
      <c r="D41" s="408">
        <v>2469864</v>
      </c>
      <c r="E41" s="628">
        <v>1203126.07</v>
      </c>
      <c r="F41" s="629">
        <f t="shared" si="4"/>
        <v>0.48712239621290893</v>
      </c>
      <c r="G41" s="408"/>
      <c r="H41" s="408"/>
      <c r="I41" s="422"/>
      <c r="J41" s="408"/>
      <c r="K41" s="408"/>
      <c r="L41" s="408"/>
      <c r="M41" s="409"/>
      <c r="N41" s="409"/>
      <c r="O41" s="409"/>
      <c r="P41" s="409"/>
      <c r="Q41" s="409"/>
      <c r="R41" s="409"/>
      <c r="S41" s="409"/>
      <c r="T41" s="409"/>
      <c r="U41" s="409"/>
      <c r="V41" s="408"/>
      <c r="W41" s="408"/>
      <c r="X41" s="408"/>
      <c r="Y41" s="409"/>
      <c r="Z41" s="409"/>
      <c r="AA41" s="409"/>
      <c r="AB41" s="409"/>
      <c r="AC41" s="409"/>
      <c r="AD41" s="409"/>
      <c r="AE41" s="409"/>
      <c r="AF41" s="409"/>
      <c r="AG41" s="409"/>
      <c r="AH41" s="409"/>
      <c r="AI41" s="409"/>
      <c r="AJ41" s="409"/>
      <c r="AK41" s="409"/>
      <c r="AL41" s="409">
        <f t="shared" si="7"/>
        <v>2469864</v>
      </c>
      <c r="AM41" s="323">
        <f t="shared" si="8"/>
        <v>1203126.07</v>
      </c>
      <c r="AN41" s="331">
        <f t="shared" si="9"/>
        <v>0.48712239621290893</v>
      </c>
    </row>
    <row r="42" spans="1:40" ht="36" x14ac:dyDescent="0.25">
      <c r="A42" s="420"/>
      <c r="B42" s="420">
        <v>713426</v>
      </c>
      <c r="C42" s="421" t="s">
        <v>1967</v>
      </c>
      <c r="D42" s="408">
        <v>1000000</v>
      </c>
      <c r="E42" s="628"/>
      <c r="F42" s="629"/>
      <c r="G42" s="408"/>
      <c r="H42" s="408"/>
      <c r="I42" s="422"/>
      <c r="J42" s="408"/>
      <c r="K42" s="408"/>
      <c r="L42" s="408"/>
      <c r="M42" s="409"/>
      <c r="N42" s="409"/>
      <c r="O42" s="409"/>
      <c r="P42" s="409"/>
      <c r="Q42" s="409"/>
      <c r="R42" s="409"/>
      <c r="S42" s="409"/>
      <c r="T42" s="409"/>
      <c r="U42" s="409"/>
      <c r="V42" s="408"/>
      <c r="W42" s="408"/>
      <c r="X42" s="408"/>
      <c r="Y42" s="409"/>
      <c r="Z42" s="409"/>
      <c r="AA42" s="409"/>
      <c r="AB42" s="409"/>
      <c r="AC42" s="409"/>
      <c r="AD42" s="409"/>
      <c r="AE42" s="409"/>
      <c r="AF42" s="409"/>
      <c r="AG42" s="409"/>
      <c r="AH42" s="409"/>
      <c r="AI42" s="409"/>
      <c r="AJ42" s="409"/>
      <c r="AK42" s="409"/>
      <c r="AL42" s="409">
        <f t="shared" si="7"/>
        <v>1000000</v>
      </c>
      <c r="AM42" s="323">
        <f t="shared" si="8"/>
        <v>0</v>
      </c>
      <c r="AN42" s="331">
        <f t="shared" si="9"/>
        <v>0</v>
      </c>
    </row>
    <row r="43" spans="1:40" x14ac:dyDescent="0.25">
      <c r="A43" s="420"/>
      <c r="B43" s="420">
        <v>713611</v>
      </c>
      <c r="C43" s="421" t="s">
        <v>301</v>
      </c>
      <c r="D43" s="408">
        <v>7459</v>
      </c>
      <c r="E43" s="628">
        <v>4750</v>
      </c>
      <c r="F43" s="629"/>
      <c r="G43" s="408"/>
      <c r="H43" s="408"/>
      <c r="I43" s="422"/>
      <c r="J43" s="408"/>
      <c r="K43" s="408"/>
      <c r="L43" s="408"/>
      <c r="M43" s="409"/>
      <c r="N43" s="409"/>
      <c r="O43" s="409"/>
      <c r="P43" s="409"/>
      <c r="Q43" s="409"/>
      <c r="R43" s="409"/>
      <c r="S43" s="409"/>
      <c r="T43" s="409"/>
      <c r="U43" s="409"/>
      <c r="V43" s="408"/>
      <c r="W43" s="408"/>
      <c r="X43" s="408"/>
      <c r="Y43" s="409"/>
      <c r="Z43" s="409"/>
      <c r="AA43" s="409"/>
      <c r="AB43" s="409"/>
      <c r="AC43" s="409"/>
      <c r="AD43" s="409"/>
      <c r="AE43" s="409"/>
      <c r="AF43" s="409"/>
      <c r="AG43" s="409"/>
      <c r="AH43" s="409"/>
      <c r="AI43" s="409"/>
      <c r="AJ43" s="409"/>
      <c r="AK43" s="409"/>
      <c r="AL43" s="409">
        <f t="shared" si="7"/>
        <v>7459</v>
      </c>
      <c r="AM43" s="323">
        <f t="shared" si="8"/>
        <v>4750</v>
      </c>
      <c r="AN43" s="331"/>
    </row>
    <row r="44" spans="1:40" x14ac:dyDescent="0.25">
      <c r="A44" s="466">
        <v>714000</v>
      </c>
      <c r="B44" s="467"/>
      <c r="C44" s="468" t="s">
        <v>302</v>
      </c>
      <c r="D44" s="453">
        <f>SUM(D45:D54)</f>
        <v>26820000</v>
      </c>
      <c r="E44" s="328">
        <f>SUM(E45:E54)</f>
        <v>6915220.7000000002</v>
      </c>
      <c r="F44" s="315">
        <f>E44/D44</f>
        <v>0.25783820656226697</v>
      </c>
      <c r="G44" s="453">
        <f>SUM(G45:G54)</f>
        <v>0</v>
      </c>
      <c r="H44" s="453">
        <f>SUM(H45:H54)</f>
        <v>0</v>
      </c>
      <c r="I44" s="454"/>
      <c r="J44" s="453">
        <f>SUM(J45:J54)</f>
        <v>0</v>
      </c>
      <c r="K44" s="453">
        <f>SUM(K45:K54)</f>
        <v>0</v>
      </c>
      <c r="L44" s="453"/>
      <c r="M44" s="456"/>
      <c r="N44" s="456"/>
      <c r="O44" s="456"/>
      <c r="P44" s="456"/>
      <c r="Q44" s="456"/>
      <c r="R44" s="456"/>
      <c r="S44" s="456"/>
      <c r="T44" s="456"/>
      <c r="U44" s="456"/>
      <c r="V44" s="453">
        <f>SUM(V45:V54)</f>
        <v>0</v>
      </c>
      <c r="W44" s="453">
        <f>SUM(W45:W54)</f>
        <v>0</v>
      </c>
      <c r="X44" s="453"/>
      <c r="Y44" s="456"/>
      <c r="Z44" s="456"/>
      <c r="AA44" s="456"/>
      <c r="AB44" s="456"/>
      <c r="AC44" s="456"/>
      <c r="AD44" s="456"/>
      <c r="AE44" s="456"/>
      <c r="AF44" s="456"/>
      <c r="AG44" s="456"/>
      <c r="AH44" s="456"/>
      <c r="AI44" s="456"/>
      <c r="AJ44" s="456"/>
      <c r="AK44" s="456"/>
      <c r="AL44" s="456">
        <f>SUM(AL45:AL54)</f>
        <v>26820000</v>
      </c>
      <c r="AM44" s="499">
        <f>SUM(AM45:AM54)</f>
        <v>6915220.7000000002</v>
      </c>
      <c r="AN44" s="500">
        <f t="shared" si="9"/>
        <v>0.25783820656226697</v>
      </c>
    </row>
    <row r="45" spans="1:40" hidden="1" x14ac:dyDescent="0.25">
      <c r="A45" s="114"/>
      <c r="B45" s="634">
        <v>714441</v>
      </c>
      <c r="C45" s="112" t="s">
        <v>303</v>
      </c>
      <c r="D45" s="310"/>
      <c r="E45" s="635"/>
      <c r="F45" s="636" t="e">
        <f t="shared" si="4"/>
        <v>#DIV/0!</v>
      </c>
      <c r="G45" s="310"/>
      <c r="H45" s="310"/>
      <c r="I45" s="317"/>
      <c r="J45" s="310"/>
      <c r="K45" s="310"/>
      <c r="L45" s="310"/>
      <c r="M45" s="343"/>
      <c r="N45" s="343"/>
      <c r="O45" s="343"/>
      <c r="P45" s="343"/>
      <c r="Q45" s="343"/>
      <c r="R45" s="343"/>
      <c r="S45" s="343"/>
      <c r="T45" s="343"/>
      <c r="U45" s="343"/>
      <c r="V45" s="310"/>
      <c r="W45" s="310"/>
      <c r="X45" s="310"/>
      <c r="Y45" s="343"/>
      <c r="Z45" s="343"/>
      <c r="AA45" s="343"/>
      <c r="AB45" s="343"/>
      <c r="AC45" s="343"/>
      <c r="AD45" s="343"/>
      <c r="AE45" s="343"/>
      <c r="AF45" s="343"/>
      <c r="AG45" s="343"/>
      <c r="AH45" s="343"/>
      <c r="AI45" s="343"/>
      <c r="AJ45" s="343"/>
      <c r="AK45" s="343"/>
      <c r="AL45" s="343">
        <f>SUM(G45,D45)</f>
        <v>0</v>
      </c>
      <c r="AM45" s="323"/>
      <c r="AN45" s="331" t="e">
        <f t="shared" si="9"/>
        <v>#DIV/0!</v>
      </c>
    </row>
    <row r="46" spans="1:40" ht="63.75" customHeight="1" x14ac:dyDescent="0.25">
      <c r="A46" s="424"/>
      <c r="B46" s="420">
        <v>714431</v>
      </c>
      <c r="C46" s="421" t="s">
        <v>1824</v>
      </c>
      <c r="D46" s="408">
        <v>0</v>
      </c>
      <c r="E46" s="628">
        <v>0</v>
      </c>
      <c r="F46" s="629" t="e">
        <f t="shared" si="4"/>
        <v>#DIV/0!</v>
      </c>
      <c r="G46" s="408"/>
      <c r="H46" s="408"/>
      <c r="I46" s="422"/>
      <c r="J46" s="408"/>
      <c r="K46" s="408"/>
      <c r="L46" s="408"/>
      <c r="M46" s="409"/>
      <c r="N46" s="409"/>
      <c r="O46" s="409"/>
      <c r="P46" s="409"/>
      <c r="Q46" s="409"/>
      <c r="R46" s="409"/>
      <c r="S46" s="409"/>
      <c r="T46" s="409"/>
      <c r="U46" s="409"/>
      <c r="V46" s="408"/>
      <c r="W46" s="408"/>
      <c r="X46" s="408"/>
      <c r="Y46" s="409"/>
      <c r="Z46" s="409"/>
      <c r="AA46" s="409"/>
      <c r="AB46" s="409"/>
      <c r="AC46" s="409"/>
      <c r="AD46" s="409"/>
      <c r="AE46" s="409"/>
      <c r="AF46" s="409"/>
      <c r="AG46" s="409"/>
      <c r="AH46" s="409"/>
      <c r="AI46" s="409"/>
      <c r="AJ46" s="409"/>
      <c r="AK46" s="409"/>
      <c r="AL46" s="409">
        <f t="shared" ref="AL46:AL53" si="10">SUM(G46,D46,J46,M46,AE46)</f>
        <v>0</v>
      </c>
      <c r="AM46" s="323">
        <f t="shared" ref="AM46:AM53" si="11">SUM(H46,E46,K46,W46)</f>
        <v>0</v>
      </c>
      <c r="AN46" s="331" t="e">
        <f t="shared" si="9"/>
        <v>#DIV/0!</v>
      </c>
    </row>
    <row r="47" spans="1:40" ht="36" x14ac:dyDescent="0.25">
      <c r="A47" s="424"/>
      <c r="B47" s="420">
        <v>714513</v>
      </c>
      <c r="C47" s="421" t="s">
        <v>304</v>
      </c>
      <c r="D47" s="408">
        <f>9525000+5000000-3000000</f>
        <v>11525000</v>
      </c>
      <c r="E47" s="628">
        <v>6502610</v>
      </c>
      <c r="F47" s="629">
        <f t="shared" si="4"/>
        <v>0.56421778741865514</v>
      </c>
      <c r="G47" s="408"/>
      <c r="H47" s="408"/>
      <c r="I47" s="422"/>
      <c r="J47" s="408"/>
      <c r="K47" s="408"/>
      <c r="L47" s="408"/>
      <c r="M47" s="409"/>
      <c r="N47" s="409"/>
      <c r="O47" s="409"/>
      <c r="P47" s="409"/>
      <c r="Q47" s="409"/>
      <c r="R47" s="409"/>
      <c r="S47" s="409"/>
      <c r="T47" s="409"/>
      <c r="U47" s="409"/>
      <c r="V47" s="408"/>
      <c r="W47" s="408"/>
      <c r="X47" s="408"/>
      <c r="Y47" s="409"/>
      <c r="Z47" s="409"/>
      <c r="AA47" s="409"/>
      <c r="AB47" s="409"/>
      <c r="AC47" s="409"/>
      <c r="AD47" s="409"/>
      <c r="AE47" s="409"/>
      <c r="AF47" s="409"/>
      <c r="AG47" s="409"/>
      <c r="AH47" s="409"/>
      <c r="AI47" s="409"/>
      <c r="AJ47" s="409"/>
      <c r="AK47" s="409"/>
      <c r="AL47" s="409">
        <f t="shared" si="10"/>
        <v>11525000</v>
      </c>
      <c r="AM47" s="323">
        <f t="shared" si="11"/>
        <v>6502610</v>
      </c>
      <c r="AN47" s="331">
        <f t="shared" si="9"/>
        <v>0.56421778741865514</v>
      </c>
    </row>
    <row r="48" spans="1:40" hidden="1" x14ac:dyDescent="0.25">
      <c r="A48" s="424"/>
      <c r="B48" s="420">
        <v>714514</v>
      </c>
      <c r="C48" s="421" t="s">
        <v>1398</v>
      </c>
      <c r="D48" s="408">
        <v>0</v>
      </c>
      <c r="E48" s="628">
        <v>0</v>
      </c>
      <c r="F48" s="629" t="e">
        <f t="shared" si="4"/>
        <v>#DIV/0!</v>
      </c>
      <c r="G48" s="408"/>
      <c r="H48" s="408"/>
      <c r="I48" s="422"/>
      <c r="J48" s="408"/>
      <c r="K48" s="408"/>
      <c r="L48" s="408"/>
      <c r="M48" s="409"/>
      <c r="N48" s="409"/>
      <c r="O48" s="409"/>
      <c r="P48" s="409"/>
      <c r="Q48" s="409"/>
      <c r="R48" s="409"/>
      <c r="S48" s="409"/>
      <c r="T48" s="409"/>
      <c r="U48" s="409"/>
      <c r="V48" s="408"/>
      <c r="W48" s="408"/>
      <c r="X48" s="408"/>
      <c r="Y48" s="409"/>
      <c r="Z48" s="409"/>
      <c r="AA48" s="409"/>
      <c r="AB48" s="409"/>
      <c r="AC48" s="409"/>
      <c r="AD48" s="409"/>
      <c r="AE48" s="409"/>
      <c r="AF48" s="409"/>
      <c r="AG48" s="409"/>
      <c r="AH48" s="409"/>
      <c r="AI48" s="409"/>
      <c r="AJ48" s="409"/>
      <c r="AK48" s="409"/>
      <c r="AL48" s="409">
        <f t="shared" si="10"/>
        <v>0</v>
      </c>
      <c r="AM48" s="323">
        <f t="shared" si="11"/>
        <v>0</v>
      </c>
      <c r="AN48" s="331"/>
    </row>
    <row r="49" spans="1:44" ht="24.75" customHeight="1" x14ac:dyDescent="0.25">
      <c r="A49" s="424"/>
      <c r="B49" s="420">
        <v>714543</v>
      </c>
      <c r="C49" s="421" t="s">
        <v>305</v>
      </c>
      <c r="D49" s="408">
        <v>70000</v>
      </c>
      <c r="E49" s="628">
        <v>49514.8</v>
      </c>
      <c r="F49" s="629">
        <f t="shared" si="4"/>
        <v>0.70735428571428571</v>
      </c>
      <c r="G49" s="408"/>
      <c r="H49" s="408"/>
      <c r="I49" s="422"/>
      <c r="J49" s="408"/>
      <c r="K49" s="408"/>
      <c r="L49" s="408"/>
      <c r="M49" s="409"/>
      <c r="N49" s="409"/>
      <c r="O49" s="409"/>
      <c r="P49" s="409"/>
      <c r="Q49" s="409"/>
      <c r="R49" s="409"/>
      <c r="S49" s="409"/>
      <c r="T49" s="409"/>
      <c r="U49" s="409"/>
      <c r="V49" s="408"/>
      <c r="W49" s="408"/>
      <c r="X49" s="408"/>
      <c r="Y49" s="409"/>
      <c r="Z49" s="409"/>
      <c r="AA49" s="409"/>
      <c r="AB49" s="409"/>
      <c r="AC49" s="409"/>
      <c r="AD49" s="409"/>
      <c r="AE49" s="409"/>
      <c r="AF49" s="409"/>
      <c r="AG49" s="409"/>
      <c r="AH49" s="409"/>
      <c r="AI49" s="409"/>
      <c r="AJ49" s="409"/>
      <c r="AK49" s="409"/>
      <c r="AL49" s="409">
        <f t="shared" si="10"/>
        <v>70000</v>
      </c>
      <c r="AM49" s="323">
        <f t="shared" si="11"/>
        <v>49514.8</v>
      </c>
      <c r="AN49" s="331">
        <f t="shared" si="9"/>
        <v>0.70735428571428571</v>
      </c>
    </row>
    <row r="50" spans="1:44" hidden="1" x14ac:dyDescent="0.25">
      <c r="A50" s="424"/>
      <c r="B50" s="420">
        <v>714547</v>
      </c>
      <c r="C50" s="421" t="s">
        <v>1363</v>
      </c>
      <c r="D50" s="408">
        <v>0</v>
      </c>
      <c r="E50" s="628"/>
      <c r="F50" s="629" t="e">
        <f t="shared" si="4"/>
        <v>#DIV/0!</v>
      </c>
      <c r="G50" s="408"/>
      <c r="H50" s="408"/>
      <c r="I50" s="422"/>
      <c r="J50" s="408"/>
      <c r="K50" s="408"/>
      <c r="L50" s="408"/>
      <c r="M50" s="409"/>
      <c r="N50" s="409"/>
      <c r="O50" s="409"/>
      <c r="P50" s="409"/>
      <c r="Q50" s="409"/>
      <c r="R50" s="409"/>
      <c r="S50" s="409"/>
      <c r="T50" s="409"/>
      <c r="U50" s="409"/>
      <c r="V50" s="408"/>
      <c r="W50" s="408"/>
      <c r="X50" s="408"/>
      <c r="Y50" s="409"/>
      <c r="Z50" s="409"/>
      <c r="AA50" s="409"/>
      <c r="AB50" s="409"/>
      <c r="AC50" s="409"/>
      <c r="AD50" s="409"/>
      <c r="AE50" s="409"/>
      <c r="AF50" s="409"/>
      <c r="AG50" s="409"/>
      <c r="AH50" s="409"/>
      <c r="AI50" s="409"/>
      <c r="AJ50" s="409"/>
      <c r="AK50" s="409"/>
      <c r="AL50" s="409">
        <f t="shared" si="10"/>
        <v>0</v>
      </c>
      <c r="AM50" s="323">
        <f t="shared" si="11"/>
        <v>0</v>
      </c>
      <c r="AN50" s="331" t="e">
        <f t="shared" si="9"/>
        <v>#DIV/0!</v>
      </c>
    </row>
    <row r="51" spans="1:44" ht="24" hidden="1" x14ac:dyDescent="0.25">
      <c r="A51" s="424"/>
      <c r="B51" s="420">
        <v>714549</v>
      </c>
      <c r="C51" s="421" t="s">
        <v>306</v>
      </c>
      <c r="D51" s="408">
        <v>0</v>
      </c>
      <c r="E51" s="628"/>
      <c r="F51" s="629" t="e">
        <f t="shared" si="4"/>
        <v>#DIV/0!</v>
      </c>
      <c r="G51" s="408"/>
      <c r="H51" s="408"/>
      <c r="I51" s="422"/>
      <c r="J51" s="408"/>
      <c r="K51" s="408"/>
      <c r="L51" s="408"/>
      <c r="M51" s="409"/>
      <c r="N51" s="409"/>
      <c r="O51" s="409"/>
      <c r="P51" s="409"/>
      <c r="Q51" s="409"/>
      <c r="R51" s="409"/>
      <c r="S51" s="409"/>
      <c r="T51" s="409"/>
      <c r="U51" s="409"/>
      <c r="V51" s="408"/>
      <c r="W51" s="408"/>
      <c r="X51" s="408"/>
      <c r="Y51" s="409"/>
      <c r="Z51" s="409"/>
      <c r="AA51" s="409"/>
      <c r="AB51" s="409"/>
      <c r="AC51" s="409"/>
      <c r="AD51" s="409"/>
      <c r="AE51" s="409"/>
      <c r="AF51" s="409"/>
      <c r="AG51" s="409"/>
      <c r="AH51" s="409"/>
      <c r="AI51" s="409"/>
      <c r="AJ51" s="409"/>
      <c r="AK51" s="409"/>
      <c r="AL51" s="409">
        <f t="shared" si="10"/>
        <v>0</v>
      </c>
      <c r="AM51" s="323">
        <f t="shared" si="11"/>
        <v>0</v>
      </c>
      <c r="AN51" s="331" t="e">
        <f t="shared" si="9"/>
        <v>#DIV/0!</v>
      </c>
    </row>
    <row r="52" spans="1:44" x14ac:dyDescent="0.25">
      <c r="A52" s="423"/>
      <c r="B52" s="420">
        <v>714552</v>
      </c>
      <c r="C52" s="421" t="s">
        <v>307</v>
      </c>
      <c r="D52" s="408">
        <v>25000</v>
      </c>
      <c r="E52" s="628"/>
      <c r="F52" s="629">
        <f t="shared" si="4"/>
        <v>0</v>
      </c>
      <c r="G52" s="408"/>
      <c r="H52" s="408"/>
      <c r="I52" s="422"/>
      <c r="J52" s="408"/>
      <c r="K52" s="408"/>
      <c r="L52" s="408"/>
      <c r="M52" s="409"/>
      <c r="N52" s="409"/>
      <c r="O52" s="409"/>
      <c r="P52" s="409"/>
      <c r="Q52" s="409"/>
      <c r="R52" s="409"/>
      <c r="S52" s="409"/>
      <c r="T52" s="409"/>
      <c r="U52" s="409"/>
      <c r="V52" s="408"/>
      <c r="W52" s="408"/>
      <c r="X52" s="408"/>
      <c r="Y52" s="409"/>
      <c r="Z52" s="409"/>
      <c r="AA52" s="409"/>
      <c r="AB52" s="409"/>
      <c r="AC52" s="409"/>
      <c r="AD52" s="409"/>
      <c r="AE52" s="409"/>
      <c r="AF52" s="409"/>
      <c r="AG52" s="409"/>
      <c r="AH52" s="409"/>
      <c r="AI52" s="409"/>
      <c r="AJ52" s="409"/>
      <c r="AK52" s="409"/>
      <c r="AL52" s="409">
        <f t="shared" si="10"/>
        <v>25000</v>
      </c>
      <c r="AM52" s="323">
        <f t="shared" si="11"/>
        <v>0</v>
      </c>
      <c r="AN52" s="331">
        <f t="shared" si="9"/>
        <v>0</v>
      </c>
    </row>
    <row r="53" spans="1:44" ht="24" x14ac:dyDescent="0.25">
      <c r="A53" s="424"/>
      <c r="B53" s="420">
        <v>714562</v>
      </c>
      <c r="C53" s="421" t="s">
        <v>308</v>
      </c>
      <c r="D53" s="408">
        <f>5700000+10000000-1000000</f>
        <v>14700000</v>
      </c>
      <c r="E53" s="628">
        <v>363095.9</v>
      </c>
      <c r="F53" s="629">
        <f t="shared" si="4"/>
        <v>2.470040136054422E-2</v>
      </c>
      <c r="G53" s="408"/>
      <c r="H53" s="408"/>
      <c r="I53" s="422"/>
      <c r="J53" s="408"/>
      <c r="K53" s="408"/>
      <c r="L53" s="408"/>
      <c r="M53" s="409"/>
      <c r="N53" s="409"/>
      <c r="O53" s="409"/>
      <c r="P53" s="409"/>
      <c r="Q53" s="409"/>
      <c r="R53" s="409"/>
      <c r="S53" s="409"/>
      <c r="T53" s="409"/>
      <c r="U53" s="409"/>
      <c r="V53" s="408"/>
      <c r="W53" s="408"/>
      <c r="X53" s="408"/>
      <c r="Y53" s="409"/>
      <c r="Z53" s="409"/>
      <c r="AA53" s="409"/>
      <c r="AB53" s="409"/>
      <c r="AC53" s="409"/>
      <c r="AD53" s="409"/>
      <c r="AE53" s="409"/>
      <c r="AF53" s="409"/>
      <c r="AG53" s="409"/>
      <c r="AH53" s="409"/>
      <c r="AI53" s="409"/>
      <c r="AJ53" s="409"/>
      <c r="AK53" s="409"/>
      <c r="AL53" s="409">
        <f t="shared" si="10"/>
        <v>14700000</v>
      </c>
      <c r="AM53" s="323">
        <f t="shared" si="11"/>
        <v>363095.9</v>
      </c>
      <c r="AN53" s="331">
        <f t="shared" si="9"/>
        <v>2.470040136054422E-2</v>
      </c>
    </row>
    <row r="54" spans="1:44" ht="48" x14ac:dyDescent="0.25">
      <c r="A54" s="114"/>
      <c r="B54" s="420">
        <v>714565</v>
      </c>
      <c r="C54" s="112" t="s">
        <v>1968</v>
      </c>
      <c r="D54" s="310">
        <v>500000</v>
      </c>
      <c r="E54" s="635"/>
      <c r="F54" s="636">
        <f t="shared" si="4"/>
        <v>0</v>
      </c>
      <c r="G54" s="310"/>
      <c r="H54" s="310"/>
      <c r="I54" s="317"/>
      <c r="J54" s="310"/>
      <c r="K54" s="310"/>
      <c r="L54" s="310"/>
      <c r="M54" s="343"/>
      <c r="N54" s="343"/>
      <c r="O54" s="343"/>
      <c r="P54" s="343"/>
      <c r="Q54" s="343"/>
      <c r="R54" s="343"/>
      <c r="S54" s="343"/>
      <c r="T54" s="343"/>
      <c r="U54" s="343"/>
      <c r="V54" s="310"/>
      <c r="W54" s="310"/>
      <c r="X54" s="310"/>
      <c r="Y54" s="343"/>
      <c r="Z54" s="343"/>
      <c r="AA54" s="343"/>
      <c r="AB54" s="343"/>
      <c r="AC54" s="343"/>
      <c r="AD54" s="343"/>
      <c r="AE54" s="343"/>
      <c r="AF54" s="343"/>
      <c r="AG54" s="343"/>
      <c r="AH54" s="343"/>
      <c r="AI54" s="343"/>
      <c r="AJ54" s="343"/>
      <c r="AK54" s="343"/>
      <c r="AL54" s="343">
        <f>SUM(G54,D54)</f>
        <v>500000</v>
      </c>
      <c r="AM54" s="323"/>
      <c r="AN54" s="331">
        <f t="shared" si="9"/>
        <v>0</v>
      </c>
    </row>
    <row r="55" spans="1:44" x14ac:dyDescent="0.25">
      <c r="A55" s="457" t="s">
        <v>219</v>
      </c>
      <c r="B55" s="451"/>
      <c r="C55" s="452" t="s">
        <v>309</v>
      </c>
      <c r="D55" s="453">
        <f>SUM(D56:D57)</f>
        <v>5500000</v>
      </c>
      <c r="E55" s="328">
        <f>SUM(E56:E57)</f>
        <v>4377017.1900000004</v>
      </c>
      <c r="F55" s="315">
        <f t="shared" si="4"/>
        <v>0.79582130727272737</v>
      </c>
      <c r="G55" s="453">
        <f>SUM(G56:G57)</f>
        <v>0</v>
      </c>
      <c r="H55" s="453">
        <f>SUM(H56:H57)</f>
        <v>0</v>
      </c>
      <c r="I55" s="454"/>
      <c r="J55" s="453">
        <f>SUM(J56:J57)</f>
        <v>0</v>
      </c>
      <c r="K55" s="453">
        <f>SUM(K56:K57)</f>
        <v>0</v>
      </c>
      <c r="L55" s="453"/>
      <c r="M55" s="456"/>
      <c r="N55" s="456"/>
      <c r="O55" s="456"/>
      <c r="P55" s="456"/>
      <c r="Q55" s="456"/>
      <c r="R55" s="456"/>
      <c r="S55" s="456"/>
      <c r="T55" s="456"/>
      <c r="U55" s="456"/>
      <c r="V55" s="453">
        <f>SUM(V56:V57)</f>
        <v>0</v>
      </c>
      <c r="W55" s="453">
        <f>SUM(W56:W57)</f>
        <v>0</v>
      </c>
      <c r="X55" s="453"/>
      <c r="Y55" s="456"/>
      <c r="Z55" s="456"/>
      <c r="AA55" s="456"/>
      <c r="AB55" s="456"/>
      <c r="AC55" s="456"/>
      <c r="AD55" s="456"/>
      <c r="AE55" s="456"/>
      <c r="AF55" s="456"/>
      <c r="AG55" s="456"/>
      <c r="AH55" s="456"/>
      <c r="AI55" s="456"/>
      <c r="AJ55" s="456"/>
      <c r="AK55" s="456"/>
      <c r="AL55" s="456">
        <f>SUM(AL56:AL57)</f>
        <v>5500000</v>
      </c>
      <c r="AM55" s="499">
        <f>SUM(AM56:AM57)</f>
        <v>4377017.1900000004</v>
      </c>
      <c r="AN55" s="500">
        <f t="shared" si="9"/>
        <v>0.79582130727272737</v>
      </c>
    </row>
    <row r="56" spans="1:44" ht="24" x14ac:dyDescent="0.25">
      <c r="A56" s="424"/>
      <c r="B56" s="424" t="s">
        <v>220</v>
      </c>
      <c r="C56" s="421" t="s">
        <v>310</v>
      </c>
      <c r="D56" s="408">
        <f>4100000+1000000</f>
        <v>5100000</v>
      </c>
      <c r="E56" s="628">
        <v>4377017.1900000004</v>
      </c>
      <c r="F56" s="629">
        <f t="shared" si="4"/>
        <v>0.85823866470588239</v>
      </c>
      <c r="G56" s="408"/>
      <c r="H56" s="408"/>
      <c r="I56" s="422"/>
      <c r="J56" s="408"/>
      <c r="K56" s="408"/>
      <c r="L56" s="408"/>
      <c r="M56" s="409"/>
      <c r="N56" s="409"/>
      <c r="O56" s="409"/>
      <c r="P56" s="409"/>
      <c r="Q56" s="409"/>
      <c r="R56" s="409"/>
      <c r="S56" s="409"/>
      <c r="T56" s="409"/>
      <c r="U56" s="409"/>
      <c r="V56" s="408"/>
      <c r="W56" s="408"/>
      <c r="X56" s="408"/>
      <c r="Y56" s="409"/>
      <c r="Z56" s="409"/>
      <c r="AA56" s="409"/>
      <c r="AB56" s="409"/>
      <c r="AC56" s="409"/>
      <c r="AD56" s="409"/>
      <c r="AE56" s="409"/>
      <c r="AF56" s="409"/>
      <c r="AG56" s="409"/>
      <c r="AH56" s="409"/>
      <c r="AI56" s="409"/>
      <c r="AJ56" s="409"/>
      <c r="AK56" s="409"/>
      <c r="AL56" s="409">
        <f>SUM(G56,D56,J56,M56,AE56)</f>
        <v>5100000</v>
      </c>
      <c r="AM56" s="323">
        <f>SUM(H56,E56,K56,W56)</f>
        <v>4377017.1900000004</v>
      </c>
      <c r="AN56" s="331">
        <f t="shared" si="9"/>
        <v>0.85823866470588239</v>
      </c>
    </row>
    <row r="57" spans="1:44" ht="60" x14ac:dyDescent="0.25">
      <c r="A57" s="424"/>
      <c r="B57" s="424" t="s">
        <v>1364</v>
      </c>
      <c r="C57" s="421" t="s">
        <v>1377</v>
      </c>
      <c r="D57" s="408">
        <v>400000</v>
      </c>
      <c r="E57" s="628">
        <v>0</v>
      </c>
      <c r="F57" s="629">
        <f t="shared" si="4"/>
        <v>0</v>
      </c>
      <c r="G57" s="408"/>
      <c r="H57" s="408"/>
      <c r="I57" s="422"/>
      <c r="J57" s="408"/>
      <c r="K57" s="408"/>
      <c r="L57" s="408"/>
      <c r="M57" s="409"/>
      <c r="N57" s="409"/>
      <c r="O57" s="409"/>
      <c r="P57" s="409"/>
      <c r="Q57" s="409"/>
      <c r="R57" s="409"/>
      <c r="S57" s="409"/>
      <c r="T57" s="409"/>
      <c r="U57" s="409"/>
      <c r="V57" s="408"/>
      <c r="W57" s="408"/>
      <c r="X57" s="408"/>
      <c r="Y57" s="409"/>
      <c r="Z57" s="409"/>
      <c r="AA57" s="409"/>
      <c r="AB57" s="409"/>
      <c r="AC57" s="409"/>
      <c r="AD57" s="409"/>
      <c r="AE57" s="409"/>
      <c r="AF57" s="409"/>
      <c r="AG57" s="409"/>
      <c r="AH57" s="409"/>
      <c r="AI57" s="409"/>
      <c r="AJ57" s="409"/>
      <c r="AK57" s="409"/>
      <c r="AL57" s="409">
        <f>SUM(G57,D57,J57,M57,AE57)</f>
        <v>400000</v>
      </c>
      <c r="AM57" s="323">
        <f>SUM(H57,E57,K57,W57)</f>
        <v>0</v>
      </c>
      <c r="AN57" s="331"/>
      <c r="AQ57" s="576">
        <v>211607513.31999999</v>
      </c>
      <c r="AR57" s="576">
        <v>104651054.94</v>
      </c>
    </row>
    <row r="58" spans="1:44" x14ac:dyDescent="0.25">
      <c r="A58" s="458" t="s">
        <v>221</v>
      </c>
      <c r="B58" s="459"/>
      <c r="C58" s="460" t="s">
        <v>311</v>
      </c>
      <c r="D58" s="461">
        <f>SUM(D59,D62)</f>
        <v>198117049</v>
      </c>
      <c r="E58" s="462">
        <f>SUM(E59,E62)</f>
        <v>148587786</v>
      </c>
      <c r="F58" s="463">
        <f t="shared" si="4"/>
        <v>0.74999999621435909</v>
      </c>
      <c r="G58" s="461">
        <f>SUM(G59,G62)</f>
        <v>0</v>
      </c>
      <c r="H58" s="461">
        <f>SUM(H59,H62)</f>
        <v>0</v>
      </c>
      <c r="I58" s="464"/>
      <c r="J58" s="461">
        <f>SUM(J59,J62)</f>
        <v>29560000</v>
      </c>
      <c r="K58" s="461">
        <f>SUM(K59,K62)</f>
        <v>21088606.800000001</v>
      </c>
      <c r="L58" s="464">
        <f>K58/J58</f>
        <v>0.71341700947225983</v>
      </c>
      <c r="M58" s="465">
        <f>SUM(M59)</f>
        <v>0</v>
      </c>
      <c r="N58" s="465">
        <f>SUM(N59)</f>
        <v>0</v>
      </c>
      <c r="O58" s="516" t="e">
        <f>N58/M58</f>
        <v>#DIV/0!</v>
      </c>
      <c r="P58" s="516"/>
      <c r="Q58" s="516"/>
      <c r="R58" s="516"/>
      <c r="S58" s="516"/>
      <c r="T58" s="516"/>
      <c r="U58" s="516"/>
      <c r="V58" s="461">
        <f>SUM(V59,V62)</f>
        <v>0</v>
      </c>
      <c r="W58" s="461">
        <f>SUM(W59,W62)</f>
        <v>0</v>
      </c>
      <c r="X58" s="461"/>
      <c r="Y58" s="465"/>
      <c r="Z58" s="465"/>
      <c r="AA58" s="465"/>
      <c r="AB58" s="465"/>
      <c r="AC58" s="465"/>
      <c r="AD58" s="465"/>
      <c r="AE58" s="465"/>
      <c r="AF58" s="465"/>
      <c r="AG58" s="465"/>
      <c r="AH58" s="465">
        <f>SUM(AH59)</f>
        <v>0</v>
      </c>
      <c r="AI58" s="465">
        <f>SUM(AI59)</f>
        <v>532589.81999999995</v>
      </c>
      <c r="AJ58" s="516" t="e">
        <f>AI58/AH58</f>
        <v>#DIV/0!</v>
      </c>
      <c r="AK58" s="516"/>
      <c r="AL58" s="465">
        <f>SUM(AL59,AL62)</f>
        <v>227677049</v>
      </c>
      <c r="AM58" s="498">
        <f>SUM(AM59,AM62)</f>
        <v>170208982.62</v>
      </c>
      <c r="AN58" s="505">
        <f t="shared" si="9"/>
        <v>0.74758955005605332</v>
      </c>
    </row>
    <row r="59" spans="1:44" ht="24" x14ac:dyDescent="0.25">
      <c r="A59" s="457" t="s">
        <v>222</v>
      </c>
      <c r="B59" s="451"/>
      <c r="C59" s="452" t="s">
        <v>312</v>
      </c>
      <c r="D59" s="453">
        <f>SUM(D60)</f>
        <v>0</v>
      </c>
      <c r="E59" s="328">
        <f>SUM(E60)</f>
        <v>0</v>
      </c>
      <c r="F59" s="315"/>
      <c r="G59" s="453">
        <f>SUM(G60)</f>
        <v>0</v>
      </c>
      <c r="H59" s="453">
        <f>SUM(H60)</f>
        <v>0</v>
      </c>
      <c r="I59" s="454"/>
      <c r="J59" s="453">
        <f>SUM(J60)</f>
        <v>0</v>
      </c>
      <c r="K59" s="453">
        <f>SUM(K60)</f>
        <v>0</v>
      </c>
      <c r="L59" s="454" t="e">
        <f>K59/J59</f>
        <v>#DIV/0!</v>
      </c>
      <c r="M59" s="456">
        <f>SUM(M60)</f>
        <v>0</v>
      </c>
      <c r="N59" s="456">
        <f>SUM(N60)</f>
        <v>0</v>
      </c>
      <c r="O59" s="455" t="e">
        <f>N59/M59</f>
        <v>#DIV/0!</v>
      </c>
      <c r="P59" s="455"/>
      <c r="Q59" s="455"/>
      <c r="R59" s="455"/>
      <c r="S59" s="455"/>
      <c r="T59" s="455"/>
      <c r="U59" s="455"/>
      <c r="V59" s="453">
        <f>SUM(V60)</f>
        <v>0</v>
      </c>
      <c r="W59" s="453">
        <f>SUM(W60)</f>
        <v>0</v>
      </c>
      <c r="X59" s="453"/>
      <c r="Y59" s="456"/>
      <c r="Z59" s="456"/>
      <c r="AA59" s="456"/>
      <c r="AB59" s="456"/>
      <c r="AC59" s="456"/>
      <c r="AD59" s="456"/>
      <c r="AE59" s="456"/>
      <c r="AF59" s="456"/>
      <c r="AG59" s="456"/>
      <c r="AH59" s="456">
        <f>SUM(AH61)</f>
        <v>0</v>
      </c>
      <c r="AI59" s="456">
        <f>SUM(AI61)</f>
        <v>532589.81999999995</v>
      </c>
      <c r="AJ59" s="455" t="e">
        <f>AI59/AH59</f>
        <v>#DIV/0!</v>
      </c>
      <c r="AK59" s="455"/>
      <c r="AL59" s="456">
        <f>SUM(AL60:AL61)</f>
        <v>0</v>
      </c>
      <c r="AM59" s="499">
        <f>SUM(AM60:AM61)</f>
        <v>532589.81999999995</v>
      </c>
      <c r="AN59" s="500" t="e">
        <f t="shared" si="9"/>
        <v>#DIV/0!</v>
      </c>
    </row>
    <row r="60" spans="1:44" ht="24" x14ac:dyDescent="0.25">
      <c r="A60" s="424"/>
      <c r="B60" s="424" t="s">
        <v>1602</v>
      </c>
      <c r="C60" s="426" t="s">
        <v>1603</v>
      </c>
      <c r="D60" s="408"/>
      <c r="E60" s="628"/>
      <c r="F60" s="629"/>
      <c r="G60" s="408"/>
      <c r="H60" s="408"/>
      <c r="I60" s="422"/>
      <c r="J60" s="408"/>
      <c r="K60" s="408"/>
      <c r="L60" s="422"/>
      <c r="M60" s="409">
        <v>0</v>
      </c>
      <c r="N60" s="409">
        <v>0</v>
      </c>
      <c r="O60" s="429" t="e">
        <f>N60/M60</f>
        <v>#DIV/0!</v>
      </c>
      <c r="P60" s="429"/>
      <c r="Q60" s="429"/>
      <c r="R60" s="429"/>
      <c r="S60" s="429"/>
      <c r="T60" s="429"/>
      <c r="U60" s="429"/>
      <c r="V60" s="408"/>
      <c r="W60" s="408"/>
      <c r="X60" s="408"/>
      <c r="Y60" s="409"/>
      <c r="Z60" s="409"/>
      <c r="AA60" s="409"/>
      <c r="AB60" s="409"/>
      <c r="AC60" s="409"/>
      <c r="AD60" s="409"/>
      <c r="AE60" s="409"/>
      <c r="AF60" s="409"/>
      <c r="AG60" s="409"/>
      <c r="AH60" s="409"/>
      <c r="AI60" s="409"/>
      <c r="AJ60" s="429"/>
      <c r="AK60" s="429"/>
      <c r="AL60" s="409">
        <f>SUM(G60,D60,J60,M60,AE60)</f>
        <v>0</v>
      </c>
      <c r="AM60" s="548">
        <f>SUM(H60,E60,K60,W60,N60)</f>
        <v>0</v>
      </c>
      <c r="AN60" s="549" t="e">
        <f t="shared" si="9"/>
        <v>#DIV/0!</v>
      </c>
    </row>
    <row r="61" spans="1:44" ht="24" x14ac:dyDescent="0.25">
      <c r="A61" s="428"/>
      <c r="B61" s="428" t="s">
        <v>1817</v>
      </c>
      <c r="C61" s="519" t="s">
        <v>1818</v>
      </c>
      <c r="D61" s="409"/>
      <c r="E61" s="639"/>
      <c r="F61" s="640"/>
      <c r="G61" s="409"/>
      <c r="H61" s="409"/>
      <c r="I61" s="429"/>
      <c r="J61" s="409"/>
      <c r="K61" s="409"/>
      <c r="L61" s="429"/>
      <c r="M61" s="409"/>
      <c r="N61" s="409"/>
      <c r="O61" s="429"/>
      <c r="P61" s="429"/>
      <c r="Q61" s="429"/>
      <c r="R61" s="429"/>
      <c r="S61" s="429"/>
      <c r="T61" s="429"/>
      <c r="U61" s="429"/>
      <c r="V61" s="409"/>
      <c r="W61" s="409"/>
      <c r="X61" s="409"/>
      <c r="Y61" s="409"/>
      <c r="Z61" s="409"/>
      <c r="AA61" s="409"/>
      <c r="AB61" s="409">
        <v>0</v>
      </c>
      <c r="AC61" s="409"/>
      <c r="AD61" s="409"/>
      <c r="AE61" s="409"/>
      <c r="AF61" s="409"/>
      <c r="AG61" s="409"/>
      <c r="AH61" s="409">
        <v>0</v>
      </c>
      <c r="AI61" s="409">
        <v>532589.81999999995</v>
      </c>
      <c r="AJ61" s="429" t="e">
        <f>AI61/AH61</f>
        <v>#DIV/0!</v>
      </c>
      <c r="AK61" s="429"/>
      <c r="AL61" s="409">
        <f>AB61</f>
        <v>0</v>
      </c>
      <c r="AM61" s="548">
        <f>AI61</f>
        <v>532589.81999999995</v>
      </c>
      <c r="AN61" s="549" t="e">
        <f t="shared" si="9"/>
        <v>#DIV/0!</v>
      </c>
    </row>
    <row r="62" spans="1:44" ht="24" x14ac:dyDescent="0.25">
      <c r="A62" s="457" t="s">
        <v>223</v>
      </c>
      <c r="B62" s="451"/>
      <c r="C62" s="452" t="s">
        <v>313</v>
      </c>
      <c r="D62" s="453">
        <f>SUM(D63:D69)</f>
        <v>198117049</v>
      </c>
      <c r="E62" s="328">
        <f>SUM(E63:E69)</f>
        <v>148587786</v>
      </c>
      <c r="F62" s="315">
        <f>E62/D62</f>
        <v>0.74999999621435909</v>
      </c>
      <c r="G62" s="453">
        <f>SUM(G63:G69)</f>
        <v>0</v>
      </c>
      <c r="H62" s="453">
        <f>SUM(H63:H69)</f>
        <v>0</v>
      </c>
      <c r="I62" s="454"/>
      <c r="J62" s="453">
        <f>SUM(J63:J69)</f>
        <v>29560000</v>
      </c>
      <c r="K62" s="453">
        <f>SUM(K63:K69)</f>
        <v>21088606.800000001</v>
      </c>
      <c r="L62" s="454">
        <f>K62/J62</f>
        <v>0.71341700947225983</v>
      </c>
      <c r="M62" s="455"/>
      <c r="N62" s="455"/>
      <c r="O62" s="455"/>
      <c r="P62" s="455"/>
      <c r="Q62" s="455"/>
      <c r="R62" s="455"/>
      <c r="S62" s="455"/>
      <c r="T62" s="455"/>
      <c r="U62" s="455"/>
      <c r="V62" s="453">
        <f>SUM(V63:V69)</f>
        <v>0</v>
      </c>
      <c r="W62" s="453">
        <f>SUM(W63:W69)</f>
        <v>0</v>
      </c>
      <c r="X62" s="453"/>
      <c r="Y62" s="456"/>
      <c r="Z62" s="456"/>
      <c r="AA62" s="456"/>
      <c r="AB62" s="456"/>
      <c r="AC62" s="456"/>
      <c r="AD62" s="456"/>
      <c r="AE62" s="456"/>
      <c r="AF62" s="456"/>
      <c r="AG62" s="456"/>
      <c r="AH62" s="456"/>
      <c r="AI62" s="456"/>
      <c r="AJ62" s="456"/>
      <c r="AK62" s="456"/>
      <c r="AL62" s="456">
        <f>SUM(AL63:AL69)</f>
        <v>227677049</v>
      </c>
      <c r="AM62" s="499">
        <f>SUM(AM63:AM69)</f>
        <v>169676392.80000001</v>
      </c>
      <c r="AN62" s="500">
        <f t="shared" si="9"/>
        <v>0.74525031638125283</v>
      </c>
    </row>
    <row r="63" spans="1:44" ht="24.75" hidden="1" x14ac:dyDescent="0.25">
      <c r="A63" s="116"/>
      <c r="B63" s="117">
        <v>733141</v>
      </c>
      <c r="C63" s="308" t="s">
        <v>314</v>
      </c>
      <c r="D63" s="310"/>
      <c r="E63" s="635"/>
      <c r="F63" s="636" t="e">
        <f t="shared" si="4"/>
        <v>#DIV/0!</v>
      </c>
      <c r="G63" s="310"/>
      <c r="H63" s="310"/>
      <c r="I63" s="317"/>
      <c r="J63" s="310"/>
      <c r="K63" s="310"/>
      <c r="L63" s="317">
        <v>0</v>
      </c>
      <c r="M63" s="407"/>
      <c r="N63" s="407"/>
      <c r="O63" s="407"/>
      <c r="P63" s="407"/>
      <c r="Q63" s="407"/>
      <c r="R63" s="407"/>
      <c r="S63" s="407"/>
      <c r="T63" s="407"/>
      <c r="U63" s="407"/>
      <c r="V63" s="310"/>
      <c r="W63" s="310"/>
      <c r="X63" s="310"/>
      <c r="Y63" s="343"/>
      <c r="Z63" s="343"/>
      <c r="AA63" s="343"/>
      <c r="AB63" s="343"/>
      <c r="AC63" s="343"/>
      <c r="AD63" s="343"/>
      <c r="AE63" s="343"/>
      <c r="AF63" s="343"/>
      <c r="AG63" s="343"/>
      <c r="AH63" s="343"/>
      <c r="AI63" s="343"/>
      <c r="AJ63" s="343"/>
      <c r="AK63" s="343"/>
      <c r="AL63" s="343">
        <f>SUM(G63,D63)</f>
        <v>0</v>
      </c>
      <c r="AM63" s="323"/>
      <c r="AN63" s="331" t="e">
        <f t="shared" si="9"/>
        <v>#DIV/0!</v>
      </c>
    </row>
    <row r="64" spans="1:44" ht="24.75" x14ac:dyDescent="0.25">
      <c r="A64" s="116"/>
      <c r="B64" s="117">
        <v>733151</v>
      </c>
      <c r="C64" s="308" t="s">
        <v>1378</v>
      </c>
      <c r="D64" s="310">
        <v>198117049</v>
      </c>
      <c r="E64" s="628">
        <f>137192949.84+11394836.16</f>
        <v>148587786</v>
      </c>
      <c r="F64" s="636">
        <f t="shared" si="4"/>
        <v>0.74999999621435909</v>
      </c>
      <c r="G64" s="310"/>
      <c r="H64" s="310"/>
      <c r="I64" s="317"/>
      <c r="J64" s="310"/>
      <c r="K64" s="408">
        <v>0</v>
      </c>
      <c r="L64" s="317">
        <v>0</v>
      </c>
      <c r="M64" s="407"/>
      <c r="N64" s="407"/>
      <c r="O64" s="407"/>
      <c r="P64" s="407"/>
      <c r="Q64" s="407"/>
      <c r="R64" s="407"/>
      <c r="S64" s="407"/>
      <c r="T64" s="407"/>
      <c r="U64" s="407"/>
      <c r="V64" s="310"/>
      <c r="W64" s="310"/>
      <c r="X64" s="310"/>
      <c r="Y64" s="343"/>
      <c r="Z64" s="343"/>
      <c r="AA64" s="343"/>
      <c r="AB64" s="343"/>
      <c r="AC64" s="343"/>
      <c r="AD64" s="343"/>
      <c r="AE64" s="343"/>
      <c r="AF64" s="343"/>
      <c r="AG64" s="343"/>
      <c r="AH64" s="343"/>
      <c r="AI64" s="343"/>
      <c r="AJ64" s="343"/>
      <c r="AK64" s="343"/>
      <c r="AL64" s="343">
        <f>SUM(G64,D64,J64,M64,AE64)</f>
        <v>198117049</v>
      </c>
      <c r="AM64" s="323">
        <f>SUM(H64,E64,K64,W64)</f>
        <v>148587786</v>
      </c>
      <c r="AN64" s="331">
        <f t="shared" si="9"/>
        <v>0.74999999621435909</v>
      </c>
    </row>
    <row r="65" spans="1:40" ht="24.75" hidden="1" x14ac:dyDescent="0.25">
      <c r="A65" s="116"/>
      <c r="B65" s="117">
        <v>733152</v>
      </c>
      <c r="C65" s="327" t="s">
        <v>1379</v>
      </c>
      <c r="D65" s="310"/>
      <c r="E65" s="628">
        <v>0</v>
      </c>
      <c r="F65" s="636"/>
      <c r="G65" s="310"/>
      <c r="H65" s="310"/>
      <c r="I65" s="317"/>
      <c r="J65" s="310"/>
      <c r="K65" s="408"/>
      <c r="L65" s="310"/>
      <c r="M65" s="343"/>
      <c r="N65" s="343"/>
      <c r="O65" s="343"/>
      <c r="P65" s="343"/>
      <c r="Q65" s="343"/>
      <c r="R65" s="343"/>
      <c r="S65" s="343"/>
      <c r="T65" s="343"/>
      <c r="U65" s="343"/>
      <c r="V65" s="310"/>
      <c r="W65" s="310"/>
      <c r="X65" s="310"/>
      <c r="Y65" s="343"/>
      <c r="Z65" s="343"/>
      <c r="AA65" s="343"/>
      <c r="AB65" s="343"/>
      <c r="AC65" s="343"/>
      <c r="AD65" s="343"/>
      <c r="AE65" s="343"/>
      <c r="AF65" s="343"/>
      <c r="AG65" s="343"/>
      <c r="AH65" s="343"/>
      <c r="AI65" s="343"/>
      <c r="AJ65" s="343"/>
      <c r="AK65" s="343"/>
      <c r="AL65" s="343">
        <f>SUM(G65,D65,J65,M65,AE65)</f>
        <v>0</v>
      </c>
      <c r="AM65" s="323">
        <f>SUM(H65,E65,K65,W65)</f>
        <v>0</v>
      </c>
      <c r="AN65" s="331"/>
    </row>
    <row r="66" spans="1:40" ht="36.75" x14ac:dyDescent="0.25">
      <c r="A66" s="116"/>
      <c r="B66" s="117">
        <v>733154</v>
      </c>
      <c r="C66" s="308" t="s">
        <v>1380</v>
      </c>
      <c r="D66" s="408"/>
      <c r="E66" s="628">
        <v>0</v>
      </c>
      <c r="F66" s="636"/>
      <c r="G66" s="310"/>
      <c r="H66" s="310"/>
      <c r="I66" s="317"/>
      <c r="J66" s="310">
        <f>13000000+10000000+6000000+560000</f>
        <v>29560000</v>
      </c>
      <c r="K66" s="408">
        <v>21088606.800000001</v>
      </c>
      <c r="L66" s="317">
        <f>K66/J66</f>
        <v>0.71341700947225983</v>
      </c>
      <c r="M66" s="407"/>
      <c r="N66" s="407"/>
      <c r="O66" s="407"/>
      <c r="P66" s="407"/>
      <c r="Q66" s="407"/>
      <c r="R66" s="407"/>
      <c r="S66" s="407"/>
      <c r="T66" s="407"/>
      <c r="U66" s="407"/>
      <c r="V66" s="310"/>
      <c r="W66" s="310"/>
      <c r="X66" s="310"/>
      <c r="Y66" s="343"/>
      <c r="Z66" s="343"/>
      <c r="AA66" s="343"/>
      <c r="AB66" s="343"/>
      <c r="AC66" s="343"/>
      <c r="AD66" s="343"/>
      <c r="AE66" s="343"/>
      <c r="AF66" s="343"/>
      <c r="AG66" s="343"/>
      <c r="AH66" s="343"/>
      <c r="AI66" s="343"/>
      <c r="AJ66" s="343"/>
      <c r="AK66" s="343"/>
      <c r="AL66" s="343">
        <f>SUM(G66,D66,J66,M66,AE66,AK66)</f>
        <v>29560000</v>
      </c>
      <c r="AM66" s="323">
        <f>SUM(H66,E66,K66,W66)</f>
        <v>21088606.800000001</v>
      </c>
      <c r="AN66" s="331">
        <f t="shared" si="9"/>
        <v>0.71341700947225983</v>
      </c>
    </row>
    <row r="67" spans="1:40" ht="36.75" hidden="1" x14ac:dyDescent="0.25">
      <c r="A67" s="116"/>
      <c r="B67" s="570">
        <v>733251</v>
      </c>
      <c r="C67" s="308" t="s">
        <v>1612</v>
      </c>
      <c r="D67" s="408"/>
      <c r="E67" s="635">
        <v>0</v>
      </c>
      <c r="F67" s="636"/>
      <c r="G67" s="310"/>
      <c r="H67" s="310"/>
      <c r="I67" s="317"/>
      <c r="J67" s="310">
        <v>0</v>
      </c>
      <c r="K67" s="310">
        <v>0</v>
      </c>
      <c r="L67" s="317" t="e">
        <f>K67/J67</f>
        <v>#DIV/0!</v>
      </c>
      <c r="M67" s="343"/>
      <c r="N67" s="343"/>
      <c r="O67" s="343"/>
      <c r="P67" s="343"/>
      <c r="Q67" s="343"/>
      <c r="R67" s="343"/>
      <c r="S67" s="343"/>
      <c r="T67" s="343"/>
      <c r="U67" s="343"/>
      <c r="V67" s="310"/>
      <c r="W67" s="310"/>
      <c r="X67" s="310"/>
      <c r="Y67" s="343"/>
      <c r="Z67" s="343"/>
      <c r="AA67" s="343"/>
      <c r="AB67" s="343"/>
      <c r="AC67" s="343"/>
      <c r="AD67" s="343"/>
      <c r="AE67" s="343"/>
      <c r="AF67" s="343"/>
      <c r="AG67" s="343"/>
      <c r="AH67" s="343"/>
      <c r="AI67" s="343"/>
      <c r="AJ67" s="343"/>
      <c r="AK67" s="343"/>
      <c r="AL67" s="343">
        <f>SUM(G67,D67,J67,M67,AE67)</f>
        <v>0</v>
      </c>
      <c r="AM67" s="323">
        <f>SUM(H67,E67,K67,W67)</f>
        <v>0</v>
      </c>
      <c r="AN67" s="331" t="e">
        <f t="shared" si="9"/>
        <v>#DIV/0!</v>
      </c>
    </row>
    <row r="68" spans="1:40" ht="36" hidden="1" x14ac:dyDescent="0.25">
      <c r="A68" s="116"/>
      <c r="B68" s="114" t="s">
        <v>224</v>
      </c>
      <c r="C68" s="115" t="s">
        <v>315</v>
      </c>
      <c r="D68" s="310"/>
      <c r="E68" s="635"/>
      <c r="F68" s="636" t="e">
        <f t="shared" si="4"/>
        <v>#DIV/0!</v>
      </c>
      <c r="G68" s="310"/>
      <c r="H68" s="310"/>
      <c r="I68" s="317"/>
      <c r="J68" s="310"/>
      <c r="K68" s="310"/>
      <c r="L68" s="310"/>
      <c r="M68" s="343"/>
      <c r="N68" s="343"/>
      <c r="O68" s="343"/>
      <c r="P68" s="343"/>
      <c r="Q68" s="343"/>
      <c r="R68" s="343"/>
      <c r="S68" s="343"/>
      <c r="T68" s="343"/>
      <c r="U68" s="343"/>
      <c r="V68" s="310"/>
      <c r="W68" s="310"/>
      <c r="X68" s="310"/>
      <c r="Y68" s="343"/>
      <c r="Z68" s="343"/>
      <c r="AA68" s="343"/>
      <c r="AB68" s="343"/>
      <c r="AC68" s="343"/>
      <c r="AD68" s="343"/>
      <c r="AE68" s="343"/>
      <c r="AF68" s="343"/>
      <c r="AG68" s="343"/>
      <c r="AH68" s="343"/>
      <c r="AI68" s="343"/>
      <c r="AJ68" s="343"/>
      <c r="AK68" s="343"/>
      <c r="AL68" s="343">
        <f>SUM(G68,D68)</f>
        <v>0</v>
      </c>
      <c r="AM68" s="323"/>
      <c r="AN68" s="331" t="e">
        <f t="shared" si="9"/>
        <v>#DIV/0!</v>
      </c>
    </row>
    <row r="69" spans="1:40" ht="24" hidden="1" x14ac:dyDescent="0.25">
      <c r="A69" s="116"/>
      <c r="B69" s="114" t="s">
        <v>225</v>
      </c>
      <c r="C69" s="115" t="s">
        <v>316</v>
      </c>
      <c r="D69" s="310"/>
      <c r="E69" s="635"/>
      <c r="F69" s="636" t="e">
        <f t="shared" si="4"/>
        <v>#DIV/0!</v>
      </c>
      <c r="G69" s="310"/>
      <c r="H69" s="310"/>
      <c r="I69" s="317"/>
      <c r="J69" s="310"/>
      <c r="K69" s="310"/>
      <c r="L69" s="310"/>
      <c r="M69" s="343"/>
      <c r="N69" s="343"/>
      <c r="O69" s="343"/>
      <c r="P69" s="343"/>
      <c r="Q69" s="343"/>
      <c r="R69" s="343"/>
      <c r="S69" s="343"/>
      <c r="T69" s="343"/>
      <c r="U69" s="343"/>
      <c r="V69" s="310"/>
      <c r="W69" s="310"/>
      <c r="X69" s="310"/>
      <c r="Y69" s="343"/>
      <c r="Z69" s="343"/>
      <c r="AA69" s="343"/>
      <c r="AB69" s="343"/>
      <c r="AC69" s="343"/>
      <c r="AD69" s="343"/>
      <c r="AE69" s="343"/>
      <c r="AF69" s="343"/>
      <c r="AG69" s="343"/>
      <c r="AH69" s="343"/>
      <c r="AI69" s="343"/>
      <c r="AJ69" s="343"/>
      <c r="AK69" s="343"/>
      <c r="AL69" s="343">
        <f>SUM(G69,D69)</f>
        <v>0</v>
      </c>
      <c r="AM69" s="323"/>
      <c r="AN69" s="331" t="e">
        <f t="shared" si="9"/>
        <v>#DIV/0!</v>
      </c>
    </row>
    <row r="70" spans="1:40" x14ac:dyDescent="0.25">
      <c r="A70" s="458" t="s">
        <v>226</v>
      </c>
      <c r="B70" s="459"/>
      <c r="C70" s="460" t="s">
        <v>317</v>
      </c>
      <c r="D70" s="461">
        <f>SUM(D71,D86,D99,D103,D109)+D107</f>
        <v>39150777</v>
      </c>
      <c r="E70" s="462">
        <f>SUM(E71,E86,E99,E103,E109)</f>
        <v>12768637.279999999</v>
      </c>
      <c r="F70" s="463">
        <f t="shared" si="4"/>
        <v>0.32614007328641265</v>
      </c>
      <c r="G70" s="461">
        <f>SUM(G71,G86,G99,G103,G109)</f>
        <v>185000</v>
      </c>
      <c r="H70" s="461">
        <f>SUM(H71,H86,H99,H103,H109)</f>
        <v>226275.81</v>
      </c>
      <c r="I70" s="464">
        <f>H70/G70</f>
        <v>1.2231124864864864</v>
      </c>
      <c r="J70" s="461">
        <f>SUM(J71,J86,J99,J103,J109)</f>
        <v>0</v>
      </c>
      <c r="K70" s="461">
        <f>SUM(K71,K86,K99,K103,K109)</f>
        <v>0</v>
      </c>
      <c r="L70" s="461"/>
      <c r="M70" s="465"/>
      <c r="N70" s="465"/>
      <c r="O70" s="465"/>
      <c r="P70" s="465">
        <f>P107</f>
        <v>0</v>
      </c>
      <c r="Q70" s="465">
        <f>Q107</f>
        <v>1262510</v>
      </c>
      <c r="R70" s="516" t="e">
        <f>Q70/P70</f>
        <v>#DIV/0!</v>
      </c>
      <c r="S70" s="465"/>
      <c r="T70" s="465"/>
      <c r="U70" s="465"/>
      <c r="V70" s="461">
        <f>SUM(V71,V86,V99,V103,V109)</f>
        <v>0</v>
      </c>
      <c r="W70" s="461">
        <f>SUM(W71,W86,W99,W103,W109)</f>
        <v>0</v>
      </c>
      <c r="X70" s="461"/>
      <c r="Y70" s="465"/>
      <c r="Z70" s="465"/>
      <c r="AA70" s="465"/>
      <c r="AB70" s="465"/>
      <c r="AC70" s="465"/>
      <c r="AD70" s="465"/>
      <c r="AE70" s="465">
        <f>AE86</f>
        <v>1120000</v>
      </c>
      <c r="AF70" s="465">
        <f t="shared" ref="AF70:AG70" si="12">AF86</f>
        <v>626593.86</v>
      </c>
      <c r="AG70" s="516">
        <f t="shared" si="12"/>
        <v>0.55945880357142852</v>
      </c>
      <c r="AH70" s="465"/>
      <c r="AI70" s="465"/>
      <c r="AJ70" s="465"/>
      <c r="AK70" s="465"/>
      <c r="AL70" s="465">
        <f>SUM(AL71,AL86,AL99,AL103,AL109,AL107)</f>
        <v>40455777</v>
      </c>
      <c r="AM70" s="498">
        <f>SUM(AM71,AM86,AM99,AM103,AM109,AM107)</f>
        <v>14884016.949999999</v>
      </c>
      <c r="AN70" s="505">
        <f t="shared" si="9"/>
        <v>0.36790831999098667</v>
      </c>
    </row>
    <row r="71" spans="1:40" x14ac:dyDescent="0.25">
      <c r="A71" s="457" t="s">
        <v>227</v>
      </c>
      <c r="B71" s="451"/>
      <c r="C71" s="452" t="s">
        <v>318</v>
      </c>
      <c r="D71" s="453">
        <f>SUM(D72:D85)</f>
        <v>22091277</v>
      </c>
      <c r="E71" s="328">
        <f>SUM(E72:E85)</f>
        <v>4926458.3499999996</v>
      </c>
      <c r="F71" s="315">
        <f>E71/D71</f>
        <v>0.22300468868323001</v>
      </c>
      <c r="G71" s="453">
        <f>SUM(G72:G85)</f>
        <v>0</v>
      </c>
      <c r="H71" s="453">
        <f>SUM(H72:H85)</f>
        <v>0</v>
      </c>
      <c r="I71" s="454"/>
      <c r="J71" s="453">
        <f>SUM(J72:J85)</f>
        <v>0</v>
      </c>
      <c r="K71" s="453">
        <f>SUM(K72:K85)</f>
        <v>0</v>
      </c>
      <c r="L71" s="453"/>
      <c r="M71" s="456"/>
      <c r="N71" s="456"/>
      <c r="O71" s="456"/>
      <c r="P71" s="456"/>
      <c r="Q71" s="456"/>
      <c r="R71" s="456"/>
      <c r="S71" s="456"/>
      <c r="T71" s="456"/>
      <c r="U71" s="456"/>
      <c r="V71" s="453">
        <f>SUM(V72:V85)</f>
        <v>0</v>
      </c>
      <c r="W71" s="453">
        <f>SUM(W72:W85)</f>
        <v>0</v>
      </c>
      <c r="X71" s="453"/>
      <c r="Y71" s="456"/>
      <c r="Z71" s="456"/>
      <c r="AA71" s="456"/>
      <c r="AB71" s="456"/>
      <c r="AC71" s="456"/>
      <c r="AD71" s="456"/>
      <c r="AE71" s="456"/>
      <c r="AF71" s="456"/>
      <c r="AG71" s="456"/>
      <c r="AH71" s="456"/>
      <c r="AI71" s="456"/>
      <c r="AJ71" s="456"/>
      <c r="AK71" s="456"/>
      <c r="AL71" s="456">
        <f>SUM(AL72:AL85)</f>
        <v>22091277</v>
      </c>
      <c r="AM71" s="499">
        <f>SUM(AM72:AM85)</f>
        <v>4926458.3499999996</v>
      </c>
      <c r="AN71" s="500">
        <f t="shared" si="9"/>
        <v>0.22300468868323001</v>
      </c>
    </row>
    <row r="72" spans="1:40" ht="36" hidden="1" x14ac:dyDescent="0.25">
      <c r="A72" s="116"/>
      <c r="B72" s="138" t="s">
        <v>228</v>
      </c>
      <c r="C72" s="112" t="s">
        <v>319</v>
      </c>
      <c r="D72" s="310"/>
      <c r="E72" s="635"/>
      <c r="F72" s="636" t="e">
        <f t="shared" si="4"/>
        <v>#DIV/0!</v>
      </c>
      <c r="G72" s="310"/>
      <c r="H72" s="310"/>
      <c r="I72" s="317"/>
      <c r="J72" s="310"/>
      <c r="K72" s="310"/>
      <c r="L72" s="310"/>
      <c r="M72" s="343"/>
      <c r="N72" s="343"/>
      <c r="O72" s="343"/>
      <c r="P72" s="343"/>
      <c r="Q72" s="343"/>
      <c r="R72" s="343"/>
      <c r="S72" s="343"/>
      <c r="T72" s="343"/>
      <c r="U72" s="343"/>
      <c r="V72" s="310"/>
      <c r="W72" s="310"/>
      <c r="X72" s="310"/>
      <c r="Y72" s="343"/>
      <c r="Z72" s="343"/>
      <c r="AA72" s="343"/>
      <c r="AB72" s="343"/>
      <c r="AC72" s="343"/>
      <c r="AD72" s="343"/>
      <c r="AE72" s="343"/>
      <c r="AF72" s="343"/>
      <c r="AG72" s="343"/>
      <c r="AH72" s="343"/>
      <c r="AI72" s="343"/>
      <c r="AJ72" s="343"/>
      <c r="AK72" s="343"/>
      <c r="AL72" s="343">
        <f>SUM(G72,D72)</f>
        <v>0</v>
      </c>
      <c r="AM72" s="323"/>
      <c r="AN72" s="331" t="e">
        <f t="shared" si="9"/>
        <v>#DIV/0!</v>
      </c>
    </row>
    <row r="73" spans="1:40" ht="36" x14ac:dyDescent="0.25">
      <c r="A73" s="425"/>
      <c r="B73" s="424" t="s">
        <v>1383</v>
      </c>
      <c r="C73" s="421" t="s">
        <v>319</v>
      </c>
      <c r="D73" s="408">
        <v>92012</v>
      </c>
      <c r="E73" s="628">
        <v>58595.81</v>
      </c>
      <c r="F73" s="629">
        <f t="shared" si="4"/>
        <v>0.63682791375038039</v>
      </c>
      <c r="G73" s="408"/>
      <c r="H73" s="408"/>
      <c r="I73" s="422"/>
      <c r="J73" s="408"/>
      <c r="K73" s="408"/>
      <c r="L73" s="408"/>
      <c r="M73" s="409"/>
      <c r="N73" s="409"/>
      <c r="O73" s="409"/>
      <c r="P73" s="409"/>
      <c r="Q73" s="409"/>
      <c r="R73" s="409"/>
      <c r="S73" s="409"/>
      <c r="T73" s="409"/>
      <c r="U73" s="409"/>
      <c r="V73" s="408"/>
      <c r="W73" s="408"/>
      <c r="X73" s="408"/>
      <c r="Y73" s="409"/>
      <c r="Z73" s="409"/>
      <c r="AA73" s="409"/>
      <c r="AB73" s="409"/>
      <c r="AC73" s="409"/>
      <c r="AD73" s="409"/>
      <c r="AE73" s="409"/>
      <c r="AF73" s="409"/>
      <c r="AG73" s="409"/>
      <c r="AH73" s="409"/>
      <c r="AI73" s="409"/>
      <c r="AJ73" s="409"/>
      <c r="AK73" s="409"/>
      <c r="AL73" s="409">
        <f t="shared" ref="AL73:AL82" si="13">SUM(G73,D73,J73,M73,AE73)</f>
        <v>92012</v>
      </c>
      <c r="AM73" s="323">
        <f t="shared" ref="AM73:AM83" si="14">SUM(H73,E73,K73,W73)</f>
        <v>58595.81</v>
      </c>
      <c r="AN73" s="331">
        <f t="shared" si="9"/>
        <v>0.63682791375038039</v>
      </c>
    </row>
    <row r="74" spans="1:40" ht="24" x14ac:dyDescent="0.25">
      <c r="A74" s="425"/>
      <c r="B74" s="424" t="s">
        <v>229</v>
      </c>
      <c r="C74" s="426" t="s">
        <v>46</v>
      </c>
      <c r="D74" s="408">
        <v>0</v>
      </c>
      <c r="E74" s="628"/>
      <c r="F74" s="629"/>
      <c r="G74" s="408"/>
      <c r="H74" s="408"/>
      <c r="I74" s="422"/>
      <c r="J74" s="408"/>
      <c r="K74" s="408"/>
      <c r="L74" s="408"/>
      <c r="M74" s="409"/>
      <c r="N74" s="409"/>
      <c r="O74" s="409"/>
      <c r="P74" s="409"/>
      <c r="Q74" s="409"/>
      <c r="R74" s="409"/>
      <c r="S74" s="409"/>
      <c r="T74" s="409"/>
      <c r="U74" s="409"/>
      <c r="V74" s="408"/>
      <c r="W74" s="408"/>
      <c r="X74" s="408"/>
      <c r="Y74" s="409"/>
      <c r="Z74" s="409"/>
      <c r="AA74" s="409"/>
      <c r="AB74" s="409"/>
      <c r="AC74" s="409"/>
      <c r="AD74" s="409"/>
      <c r="AE74" s="409"/>
      <c r="AF74" s="409"/>
      <c r="AG74" s="409"/>
      <c r="AH74" s="409"/>
      <c r="AI74" s="409"/>
      <c r="AJ74" s="409"/>
      <c r="AK74" s="409"/>
      <c r="AL74" s="409">
        <f t="shared" si="13"/>
        <v>0</v>
      </c>
      <c r="AM74" s="323">
        <f t="shared" si="14"/>
        <v>0</v>
      </c>
      <c r="AN74" s="331"/>
    </row>
    <row r="75" spans="1:40" ht="24" x14ac:dyDescent="0.25">
      <c r="A75" s="425"/>
      <c r="B75" s="424" t="s">
        <v>1399</v>
      </c>
      <c r="C75" s="426" t="s">
        <v>1400</v>
      </c>
      <c r="D75" s="408">
        <v>12000000</v>
      </c>
      <c r="E75" s="628">
        <v>1520000</v>
      </c>
      <c r="F75" s="629">
        <f t="shared" si="4"/>
        <v>0.12666666666666668</v>
      </c>
      <c r="G75" s="408"/>
      <c r="H75" s="408"/>
      <c r="I75" s="422"/>
      <c r="J75" s="408"/>
      <c r="K75" s="408"/>
      <c r="L75" s="408"/>
      <c r="M75" s="409"/>
      <c r="N75" s="409"/>
      <c r="O75" s="409"/>
      <c r="P75" s="409"/>
      <c r="Q75" s="409"/>
      <c r="R75" s="409"/>
      <c r="S75" s="409"/>
      <c r="T75" s="409"/>
      <c r="U75" s="409"/>
      <c r="V75" s="408"/>
      <c r="W75" s="408"/>
      <c r="X75" s="408"/>
      <c r="Y75" s="409"/>
      <c r="Z75" s="409"/>
      <c r="AA75" s="409"/>
      <c r="AB75" s="409"/>
      <c r="AC75" s="409"/>
      <c r="AD75" s="409"/>
      <c r="AE75" s="409"/>
      <c r="AF75" s="409"/>
      <c r="AG75" s="409"/>
      <c r="AH75" s="409"/>
      <c r="AI75" s="409"/>
      <c r="AJ75" s="409"/>
      <c r="AK75" s="409"/>
      <c r="AL75" s="409">
        <f t="shared" si="13"/>
        <v>12000000</v>
      </c>
      <c r="AM75" s="323">
        <f t="shared" si="14"/>
        <v>1520000</v>
      </c>
      <c r="AN75" s="331">
        <f t="shared" si="9"/>
        <v>0.12666666666666668</v>
      </c>
    </row>
    <row r="76" spans="1:40" ht="24" hidden="1" x14ac:dyDescent="0.25">
      <c r="A76" s="425"/>
      <c r="B76" s="424" t="s">
        <v>230</v>
      </c>
      <c r="C76" s="426" t="s">
        <v>42</v>
      </c>
      <c r="D76" s="408">
        <v>0</v>
      </c>
      <c r="E76" s="628"/>
      <c r="F76" s="629"/>
      <c r="G76" s="408"/>
      <c r="H76" s="408"/>
      <c r="I76" s="422"/>
      <c r="J76" s="408"/>
      <c r="K76" s="408"/>
      <c r="L76" s="408"/>
      <c r="M76" s="409"/>
      <c r="N76" s="409"/>
      <c r="O76" s="409"/>
      <c r="P76" s="409"/>
      <c r="Q76" s="409"/>
      <c r="R76" s="409"/>
      <c r="S76" s="409"/>
      <c r="T76" s="409"/>
      <c r="U76" s="409"/>
      <c r="V76" s="408"/>
      <c r="W76" s="408"/>
      <c r="X76" s="408"/>
      <c r="Y76" s="409"/>
      <c r="Z76" s="409"/>
      <c r="AA76" s="409"/>
      <c r="AB76" s="409"/>
      <c r="AC76" s="409"/>
      <c r="AD76" s="409"/>
      <c r="AE76" s="409"/>
      <c r="AF76" s="409"/>
      <c r="AG76" s="409"/>
      <c r="AH76" s="409"/>
      <c r="AI76" s="409"/>
      <c r="AJ76" s="409"/>
      <c r="AK76" s="409"/>
      <c r="AL76" s="409">
        <f t="shared" si="13"/>
        <v>0</v>
      </c>
      <c r="AM76" s="323">
        <f t="shared" si="14"/>
        <v>0</v>
      </c>
      <c r="AN76" s="331"/>
    </row>
    <row r="77" spans="1:40" ht="48" x14ac:dyDescent="0.25">
      <c r="A77" s="425"/>
      <c r="B77" s="424" t="s">
        <v>1382</v>
      </c>
      <c r="C77" s="426" t="s">
        <v>1384</v>
      </c>
      <c r="D77" s="408">
        <f>9000000+999265</f>
        <v>9999265</v>
      </c>
      <c r="E77" s="628">
        <v>3038049.07</v>
      </c>
      <c r="F77" s="629">
        <f t="shared" si="4"/>
        <v>0.30382723830201519</v>
      </c>
      <c r="G77" s="408"/>
      <c r="H77" s="408"/>
      <c r="I77" s="422"/>
      <c r="J77" s="408"/>
      <c r="K77" s="408"/>
      <c r="L77" s="408"/>
      <c r="M77" s="409"/>
      <c r="N77" s="409"/>
      <c r="O77" s="409"/>
      <c r="P77" s="409"/>
      <c r="Q77" s="409"/>
      <c r="R77" s="409"/>
      <c r="S77" s="409"/>
      <c r="T77" s="409"/>
      <c r="U77" s="409"/>
      <c r="V77" s="408"/>
      <c r="W77" s="408"/>
      <c r="X77" s="408"/>
      <c r="Y77" s="409"/>
      <c r="Z77" s="409"/>
      <c r="AA77" s="409"/>
      <c r="AB77" s="409"/>
      <c r="AC77" s="409"/>
      <c r="AD77" s="409"/>
      <c r="AE77" s="409"/>
      <c r="AF77" s="409"/>
      <c r="AG77" s="409"/>
      <c r="AH77" s="409"/>
      <c r="AI77" s="409"/>
      <c r="AJ77" s="409"/>
      <c r="AK77" s="409"/>
      <c r="AL77" s="409">
        <f t="shared" si="13"/>
        <v>9999265</v>
      </c>
      <c r="AM77" s="323">
        <f t="shared" si="14"/>
        <v>3038049.07</v>
      </c>
      <c r="AN77" s="331">
        <f t="shared" si="9"/>
        <v>0.30382723830201519</v>
      </c>
    </row>
    <row r="78" spans="1:40" ht="24" x14ac:dyDescent="0.25">
      <c r="A78" s="425"/>
      <c r="B78" s="424" t="s">
        <v>1381</v>
      </c>
      <c r="C78" s="426" t="s">
        <v>1385</v>
      </c>
      <c r="D78" s="408">
        <v>0</v>
      </c>
      <c r="E78" s="628">
        <v>0</v>
      </c>
      <c r="F78" s="629" t="e">
        <f t="shared" si="4"/>
        <v>#DIV/0!</v>
      </c>
      <c r="G78" s="408"/>
      <c r="H78" s="408"/>
      <c r="I78" s="422"/>
      <c r="J78" s="408"/>
      <c r="K78" s="408"/>
      <c r="L78" s="408"/>
      <c r="M78" s="409"/>
      <c r="N78" s="409"/>
      <c r="O78" s="409"/>
      <c r="P78" s="409"/>
      <c r="Q78" s="409"/>
      <c r="R78" s="409"/>
      <c r="S78" s="409"/>
      <c r="T78" s="409"/>
      <c r="U78" s="409"/>
      <c r="V78" s="408"/>
      <c r="W78" s="408"/>
      <c r="X78" s="408"/>
      <c r="Y78" s="409"/>
      <c r="Z78" s="409"/>
      <c r="AA78" s="409"/>
      <c r="AB78" s="409"/>
      <c r="AC78" s="409"/>
      <c r="AD78" s="409"/>
      <c r="AE78" s="409"/>
      <c r="AF78" s="409"/>
      <c r="AG78" s="409"/>
      <c r="AH78" s="409"/>
      <c r="AI78" s="409"/>
      <c r="AJ78" s="409"/>
      <c r="AK78" s="409"/>
      <c r="AL78" s="409">
        <f t="shared" si="13"/>
        <v>0</v>
      </c>
      <c r="AM78" s="323">
        <f t="shared" si="14"/>
        <v>0</v>
      </c>
      <c r="AN78" s="331" t="e">
        <f t="shared" si="9"/>
        <v>#DIV/0!</v>
      </c>
    </row>
    <row r="79" spans="1:40" ht="72" hidden="1" x14ac:dyDescent="0.25">
      <c r="A79" s="425"/>
      <c r="B79" s="424" t="s">
        <v>231</v>
      </c>
      <c r="C79" s="426" t="s">
        <v>320</v>
      </c>
      <c r="D79" s="408">
        <v>0</v>
      </c>
      <c r="E79" s="628"/>
      <c r="F79" s="629" t="e">
        <f t="shared" si="4"/>
        <v>#DIV/0!</v>
      </c>
      <c r="G79" s="408"/>
      <c r="H79" s="408"/>
      <c r="I79" s="422"/>
      <c r="J79" s="408"/>
      <c r="K79" s="408"/>
      <c r="L79" s="408"/>
      <c r="M79" s="409"/>
      <c r="N79" s="409"/>
      <c r="O79" s="409"/>
      <c r="P79" s="409"/>
      <c r="Q79" s="409"/>
      <c r="R79" s="409"/>
      <c r="S79" s="409"/>
      <c r="T79" s="409"/>
      <c r="U79" s="409"/>
      <c r="V79" s="408"/>
      <c r="W79" s="408"/>
      <c r="X79" s="408"/>
      <c r="Y79" s="409"/>
      <c r="Z79" s="409"/>
      <c r="AA79" s="409"/>
      <c r="AB79" s="409"/>
      <c r="AC79" s="409"/>
      <c r="AD79" s="409"/>
      <c r="AE79" s="409"/>
      <c r="AF79" s="409"/>
      <c r="AG79" s="409"/>
      <c r="AH79" s="409"/>
      <c r="AI79" s="409"/>
      <c r="AJ79" s="409"/>
      <c r="AK79" s="409"/>
      <c r="AL79" s="409">
        <f t="shared" si="13"/>
        <v>0</v>
      </c>
      <c r="AM79" s="323">
        <f t="shared" si="14"/>
        <v>0</v>
      </c>
      <c r="AN79" s="331" t="e">
        <f t="shared" si="9"/>
        <v>#DIV/0!</v>
      </c>
    </row>
    <row r="80" spans="1:40" ht="48" hidden="1" x14ac:dyDescent="0.25">
      <c r="A80" s="425"/>
      <c r="B80" s="424" t="s">
        <v>232</v>
      </c>
      <c r="C80" s="426" t="s">
        <v>321</v>
      </c>
      <c r="D80" s="408">
        <v>0</v>
      </c>
      <c r="E80" s="628"/>
      <c r="F80" s="629" t="e">
        <f t="shared" si="4"/>
        <v>#DIV/0!</v>
      </c>
      <c r="G80" s="408"/>
      <c r="H80" s="408"/>
      <c r="I80" s="422"/>
      <c r="J80" s="408"/>
      <c r="K80" s="408"/>
      <c r="L80" s="408"/>
      <c r="M80" s="409"/>
      <c r="N80" s="409"/>
      <c r="O80" s="409"/>
      <c r="P80" s="409"/>
      <c r="Q80" s="409"/>
      <c r="R80" s="409"/>
      <c r="S80" s="409"/>
      <c r="T80" s="409"/>
      <c r="U80" s="409"/>
      <c r="V80" s="408"/>
      <c r="W80" s="408"/>
      <c r="X80" s="408"/>
      <c r="Y80" s="409"/>
      <c r="Z80" s="409"/>
      <c r="AA80" s="409"/>
      <c r="AB80" s="409"/>
      <c r="AC80" s="409"/>
      <c r="AD80" s="409"/>
      <c r="AE80" s="409"/>
      <c r="AF80" s="409"/>
      <c r="AG80" s="409"/>
      <c r="AH80" s="409"/>
      <c r="AI80" s="409"/>
      <c r="AJ80" s="409"/>
      <c r="AK80" s="409"/>
      <c r="AL80" s="409">
        <f t="shared" si="13"/>
        <v>0</v>
      </c>
      <c r="AM80" s="323">
        <f t="shared" si="14"/>
        <v>0</v>
      </c>
      <c r="AN80" s="331" t="e">
        <f t="shared" si="9"/>
        <v>#DIV/0!</v>
      </c>
    </row>
    <row r="81" spans="1:40" ht="48" hidden="1" x14ac:dyDescent="0.25">
      <c r="A81" s="425"/>
      <c r="B81" s="424" t="s">
        <v>233</v>
      </c>
      <c r="C81" s="426" t="s">
        <v>322</v>
      </c>
      <c r="D81" s="408">
        <v>0</v>
      </c>
      <c r="E81" s="628"/>
      <c r="F81" s="629" t="e">
        <f t="shared" si="4"/>
        <v>#DIV/0!</v>
      </c>
      <c r="G81" s="408"/>
      <c r="H81" s="408"/>
      <c r="I81" s="422"/>
      <c r="J81" s="408"/>
      <c r="K81" s="408"/>
      <c r="L81" s="408"/>
      <c r="M81" s="409"/>
      <c r="N81" s="409"/>
      <c r="O81" s="409"/>
      <c r="P81" s="409"/>
      <c r="Q81" s="409"/>
      <c r="R81" s="409"/>
      <c r="S81" s="409"/>
      <c r="T81" s="409"/>
      <c r="U81" s="409"/>
      <c r="V81" s="408"/>
      <c r="W81" s="408"/>
      <c r="X81" s="408"/>
      <c r="Y81" s="409"/>
      <c r="Z81" s="409"/>
      <c r="AA81" s="409"/>
      <c r="AB81" s="409"/>
      <c r="AC81" s="409"/>
      <c r="AD81" s="409"/>
      <c r="AE81" s="409"/>
      <c r="AF81" s="409"/>
      <c r="AG81" s="409"/>
      <c r="AH81" s="409"/>
      <c r="AI81" s="409"/>
      <c r="AJ81" s="409"/>
      <c r="AK81" s="409"/>
      <c r="AL81" s="409">
        <f t="shared" si="13"/>
        <v>0</v>
      </c>
      <c r="AM81" s="323">
        <f t="shared" si="14"/>
        <v>0</v>
      </c>
      <c r="AN81" s="331" t="e">
        <f t="shared" si="9"/>
        <v>#DIV/0!</v>
      </c>
    </row>
    <row r="82" spans="1:40" ht="24" x14ac:dyDescent="0.25">
      <c r="A82" s="425"/>
      <c r="B82" s="424" t="s">
        <v>234</v>
      </c>
      <c r="C82" s="426" t="s">
        <v>43</v>
      </c>
      <c r="D82" s="408">
        <v>0</v>
      </c>
      <c r="E82" s="628">
        <v>36522</v>
      </c>
      <c r="F82" s="629" t="e">
        <f t="shared" si="4"/>
        <v>#DIV/0!</v>
      </c>
      <c r="G82" s="408"/>
      <c r="H82" s="408"/>
      <c r="I82" s="422"/>
      <c r="J82" s="408"/>
      <c r="K82" s="408"/>
      <c r="L82" s="408"/>
      <c r="M82" s="409"/>
      <c r="N82" s="409"/>
      <c r="O82" s="409"/>
      <c r="P82" s="409"/>
      <c r="Q82" s="409"/>
      <c r="R82" s="409"/>
      <c r="S82" s="409"/>
      <c r="T82" s="409"/>
      <c r="U82" s="409"/>
      <c r="V82" s="408"/>
      <c r="W82" s="408"/>
      <c r="X82" s="408"/>
      <c r="Y82" s="409"/>
      <c r="Z82" s="409"/>
      <c r="AA82" s="409"/>
      <c r="AB82" s="409"/>
      <c r="AC82" s="409"/>
      <c r="AD82" s="409"/>
      <c r="AE82" s="409"/>
      <c r="AF82" s="409"/>
      <c r="AG82" s="409"/>
      <c r="AH82" s="409"/>
      <c r="AI82" s="409"/>
      <c r="AJ82" s="409"/>
      <c r="AK82" s="409"/>
      <c r="AL82" s="409">
        <f t="shared" si="13"/>
        <v>0</v>
      </c>
      <c r="AM82" s="323">
        <f t="shared" si="14"/>
        <v>36522</v>
      </c>
      <c r="AN82" s="331" t="e">
        <f t="shared" si="9"/>
        <v>#DIV/0!</v>
      </c>
    </row>
    <row r="83" spans="1:40" x14ac:dyDescent="0.25">
      <c r="A83" s="116"/>
      <c r="B83" s="424" t="s">
        <v>1825</v>
      </c>
      <c r="C83" s="112" t="s">
        <v>1826</v>
      </c>
      <c r="D83" s="310">
        <v>0</v>
      </c>
      <c r="E83" s="635">
        <v>273291.46999999997</v>
      </c>
      <c r="F83" s="636" t="e">
        <f t="shared" si="4"/>
        <v>#DIV/0!</v>
      </c>
      <c r="G83" s="310"/>
      <c r="H83" s="310"/>
      <c r="I83" s="317"/>
      <c r="J83" s="310"/>
      <c r="K83" s="310"/>
      <c r="L83" s="310"/>
      <c r="M83" s="343"/>
      <c r="N83" s="343"/>
      <c r="O83" s="343"/>
      <c r="P83" s="343"/>
      <c r="Q83" s="343"/>
      <c r="R83" s="343"/>
      <c r="S83" s="343"/>
      <c r="T83" s="343"/>
      <c r="U83" s="343"/>
      <c r="V83" s="310"/>
      <c r="W83" s="310"/>
      <c r="X83" s="310"/>
      <c r="Y83" s="343"/>
      <c r="Z83" s="343"/>
      <c r="AA83" s="343"/>
      <c r="AB83" s="343"/>
      <c r="AC83" s="343"/>
      <c r="AD83" s="343"/>
      <c r="AE83" s="343"/>
      <c r="AF83" s="343"/>
      <c r="AG83" s="343"/>
      <c r="AH83" s="343"/>
      <c r="AI83" s="343"/>
      <c r="AJ83" s="343"/>
      <c r="AK83" s="343"/>
      <c r="AL83" s="343">
        <f>SUM(G83,D83)</f>
        <v>0</v>
      </c>
      <c r="AM83" s="323">
        <f t="shared" si="14"/>
        <v>273291.46999999997</v>
      </c>
      <c r="AN83" s="331" t="e">
        <f t="shared" si="9"/>
        <v>#DIV/0!</v>
      </c>
    </row>
    <row r="84" spans="1:40" ht="24" hidden="1" x14ac:dyDescent="0.25">
      <c r="A84" s="116"/>
      <c r="B84" s="139" t="s">
        <v>235</v>
      </c>
      <c r="C84" s="112" t="s">
        <v>44</v>
      </c>
      <c r="D84" s="310"/>
      <c r="E84" s="635"/>
      <c r="F84" s="636" t="e">
        <f t="shared" si="4"/>
        <v>#DIV/0!</v>
      </c>
      <c r="G84" s="310"/>
      <c r="H84" s="310"/>
      <c r="I84" s="317"/>
      <c r="J84" s="310"/>
      <c r="K84" s="310"/>
      <c r="L84" s="310"/>
      <c r="M84" s="343"/>
      <c r="N84" s="343"/>
      <c r="O84" s="343"/>
      <c r="P84" s="343"/>
      <c r="Q84" s="343"/>
      <c r="R84" s="343"/>
      <c r="S84" s="343"/>
      <c r="T84" s="343"/>
      <c r="U84" s="343"/>
      <c r="V84" s="310"/>
      <c r="W84" s="310"/>
      <c r="X84" s="310"/>
      <c r="Y84" s="343"/>
      <c r="Z84" s="343"/>
      <c r="AA84" s="343"/>
      <c r="AB84" s="343"/>
      <c r="AC84" s="343"/>
      <c r="AD84" s="343"/>
      <c r="AE84" s="343"/>
      <c r="AF84" s="343"/>
      <c r="AG84" s="343"/>
      <c r="AH84" s="343"/>
      <c r="AI84" s="343"/>
      <c r="AJ84" s="343"/>
      <c r="AK84" s="343"/>
      <c r="AL84" s="343">
        <f>SUM(G84,D84)</f>
        <v>0</v>
      </c>
      <c r="AM84" s="323"/>
      <c r="AN84" s="331" t="e">
        <f t="shared" si="9"/>
        <v>#DIV/0!</v>
      </c>
    </row>
    <row r="85" spans="1:40" hidden="1" x14ac:dyDescent="0.25">
      <c r="A85" s="116"/>
      <c r="B85" s="139" t="s">
        <v>236</v>
      </c>
      <c r="C85" s="112" t="s">
        <v>323</v>
      </c>
      <c r="D85" s="310"/>
      <c r="E85" s="635"/>
      <c r="F85" s="636" t="e">
        <f t="shared" ref="F85:F137" si="15">E85/D85</f>
        <v>#DIV/0!</v>
      </c>
      <c r="G85" s="310"/>
      <c r="H85" s="310"/>
      <c r="I85" s="317"/>
      <c r="J85" s="310"/>
      <c r="K85" s="310"/>
      <c r="L85" s="310"/>
      <c r="M85" s="343"/>
      <c r="N85" s="343"/>
      <c r="O85" s="343"/>
      <c r="P85" s="343"/>
      <c r="Q85" s="343"/>
      <c r="R85" s="343"/>
      <c r="S85" s="343"/>
      <c r="T85" s="343"/>
      <c r="U85" s="343"/>
      <c r="V85" s="310"/>
      <c r="W85" s="310"/>
      <c r="X85" s="310"/>
      <c r="Y85" s="343"/>
      <c r="Z85" s="343"/>
      <c r="AA85" s="343"/>
      <c r="AB85" s="343"/>
      <c r="AC85" s="343"/>
      <c r="AD85" s="343"/>
      <c r="AE85" s="343"/>
      <c r="AF85" s="343"/>
      <c r="AG85" s="343"/>
      <c r="AH85" s="343"/>
      <c r="AI85" s="343"/>
      <c r="AJ85" s="343"/>
      <c r="AK85" s="343"/>
      <c r="AL85" s="343">
        <f>SUM(G85,D85)</f>
        <v>0</v>
      </c>
      <c r="AM85" s="323"/>
      <c r="AN85" s="331" t="e">
        <f t="shared" si="9"/>
        <v>#DIV/0!</v>
      </c>
    </row>
    <row r="86" spans="1:40" ht="24" x14ac:dyDescent="0.25">
      <c r="A86" s="457" t="s">
        <v>237</v>
      </c>
      <c r="B86" s="451"/>
      <c r="C86" s="452" t="s">
        <v>324</v>
      </c>
      <c r="D86" s="453">
        <f>SUM(D87:D97)</f>
        <v>14620000</v>
      </c>
      <c r="E86" s="328">
        <f>SUM(E87:E97)</f>
        <v>4115086.09</v>
      </c>
      <c r="F86" s="315">
        <f>E86/D86</f>
        <v>0.28146963679890558</v>
      </c>
      <c r="G86" s="453">
        <f>SUM(G87:G97)</f>
        <v>185000</v>
      </c>
      <c r="H86" s="453">
        <f>SUM(H87:H97)</f>
        <v>226275.81</v>
      </c>
      <c r="I86" s="454">
        <f>H86/G86</f>
        <v>1.2231124864864864</v>
      </c>
      <c r="J86" s="453">
        <f>SUM(J87:J96)</f>
        <v>0</v>
      </c>
      <c r="K86" s="453">
        <f>SUM(K87:K96)</f>
        <v>0</v>
      </c>
      <c r="L86" s="453"/>
      <c r="M86" s="456"/>
      <c r="N86" s="456"/>
      <c r="O86" s="456"/>
      <c r="P86" s="456"/>
      <c r="Q86" s="456"/>
      <c r="R86" s="456"/>
      <c r="S86" s="456"/>
      <c r="T86" s="456"/>
      <c r="U86" s="456"/>
      <c r="V86" s="453">
        <f>SUM(V87:V96)</f>
        <v>0</v>
      </c>
      <c r="W86" s="453">
        <f>SUM(W87:W96)</f>
        <v>0</v>
      </c>
      <c r="X86" s="453"/>
      <c r="Y86" s="456"/>
      <c r="Z86" s="456"/>
      <c r="AA86" s="456"/>
      <c r="AB86" s="456"/>
      <c r="AC86" s="456"/>
      <c r="AD86" s="456"/>
      <c r="AE86" s="456">
        <f>AE98</f>
        <v>1120000</v>
      </c>
      <c r="AF86" s="456">
        <f>AF98</f>
        <v>626593.86</v>
      </c>
      <c r="AG86" s="455">
        <f>AF86/AE86</f>
        <v>0.55945880357142852</v>
      </c>
      <c r="AH86" s="456"/>
      <c r="AI86" s="456"/>
      <c r="AJ86" s="456"/>
      <c r="AK86" s="456"/>
      <c r="AL86" s="456">
        <f>SUM(AL87:AL98)</f>
        <v>15925000</v>
      </c>
      <c r="AM86" s="499">
        <f>SUM(AM87:AM98)</f>
        <v>4967955.76</v>
      </c>
      <c r="AN86" s="500">
        <f t="shared" si="9"/>
        <v>0.31195954536891679</v>
      </c>
    </row>
    <row r="87" spans="1:40" ht="24" x14ac:dyDescent="0.25">
      <c r="A87" s="425"/>
      <c r="B87" s="424" t="s">
        <v>1406</v>
      </c>
      <c r="C87" s="637" t="s">
        <v>1407</v>
      </c>
      <c r="D87" s="408">
        <v>0</v>
      </c>
      <c r="E87" s="628">
        <v>0</v>
      </c>
      <c r="F87" s="629" t="e">
        <f t="shared" si="15"/>
        <v>#DIV/0!</v>
      </c>
      <c r="G87" s="408"/>
      <c r="H87" s="408"/>
      <c r="I87" s="422"/>
      <c r="J87" s="408"/>
      <c r="K87" s="408"/>
      <c r="L87" s="408"/>
      <c r="M87" s="409"/>
      <c r="N87" s="409"/>
      <c r="O87" s="409"/>
      <c r="P87" s="409"/>
      <c r="Q87" s="409"/>
      <c r="R87" s="409"/>
      <c r="S87" s="409"/>
      <c r="T87" s="409"/>
      <c r="U87" s="409"/>
      <c r="V87" s="408"/>
      <c r="W87" s="408"/>
      <c r="X87" s="408"/>
      <c r="Y87" s="409"/>
      <c r="Z87" s="409"/>
      <c r="AA87" s="409"/>
      <c r="AB87" s="409"/>
      <c r="AC87" s="409"/>
      <c r="AD87" s="409"/>
      <c r="AE87" s="409"/>
      <c r="AF87" s="409"/>
      <c r="AG87" s="409"/>
      <c r="AH87" s="409"/>
      <c r="AI87" s="409"/>
      <c r="AJ87" s="409"/>
      <c r="AK87" s="409"/>
      <c r="AL87" s="409">
        <f t="shared" ref="AL87:AL97" si="16">SUM(G87,D87,J87,M87,AE87)</f>
        <v>0</v>
      </c>
      <c r="AM87" s="323">
        <f t="shared" ref="AM87:AM97" si="17">SUM(H87,E87,K87,W87)</f>
        <v>0</v>
      </c>
      <c r="AN87" s="331" t="e">
        <f t="shared" si="9"/>
        <v>#DIV/0!</v>
      </c>
    </row>
    <row r="88" spans="1:40" ht="24" hidden="1" x14ac:dyDescent="0.25">
      <c r="A88" s="425"/>
      <c r="B88" s="424" t="s">
        <v>238</v>
      </c>
      <c r="C88" s="421" t="s">
        <v>325</v>
      </c>
      <c r="D88" s="408">
        <v>0</v>
      </c>
      <c r="E88" s="628"/>
      <c r="F88" s="629" t="e">
        <f t="shared" si="15"/>
        <v>#DIV/0!</v>
      </c>
      <c r="G88" s="408"/>
      <c r="H88" s="408"/>
      <c r="I88" s="422"/>
      <c r="J88" s="408"/>
      <c r="K88" s="408"/>
      <c r="L88" s="408"/>
      <c r="M88" s="409"/>
      <c r="N88" s="409"/>
      <c r="O88" s="409"/>
      <c r="P88" s="409"/>
      <c r="Q88" s="409"/>
      <c r="R88" s="409"/>
      <c r="S88" s="409"/>
      <c r="T88" s="409"/>
      <c r="U88" s="409"/>
      <c r="V88" s="408"/>
      <c r="W88" s="408"/>
      <c r="X88" s="408"/>
      <c r="Y88" s="409"/>
      <c r="Z88" s="409"/>
      <c r="AA88" s="409"/>
      <c r="AB88" s="409"/>
      <c r="AC88" s="409"/>
      <c r="AD88" s="409"/>
      <c r="AE88" s="409"/>
      <c r="AF88" s="409"/>
      <c r="AG88" s="409"/>
      <c r="AH88" s="409"/>
      <c r="AI88" s="409"/>
      <c r="AJ88" s="409"/>
      <c r="AK88" s="409"/>
      <c r="AL88" s="409">
        <f t="shared" si="16"/>
        <v>0</v>
      </c>
      <c r="AM88" s="323">
        <f t="shared" si="17"/>
        <v>0</v>
      </c>
      <c r="AN88" s="331" t="e">
        <f t="shared" si="9"/>
        <v>#DIV/0!</v>
      </c>
    </row>
    <row r="89" spans="1:40" ht="48" x14ac:dyDescent="0.25">
      <c r="A89" s="425"/>
      <c r="B89" s="424" t="s">
        <v>1386</v>
      </c>
      <c r="C89" s="421" t="s">
        <v>1387</v>
      </c>
      <c r="D89" s="408">
        <v>1900000</v>
      </c>
      <c r="E89" s="628">
        <v>551412.26</v>
      </c>
      <c r="F89" s="629">
        <f t="shared" si="15"/>
        <v>0.29021697894736842</v>
      </c>
      <c r="G89" s="408"/>
      <c r="H89" s="408">
        <v>0</v>
      </c>
      <c r="I89" s="422"/>
      <c r="J89" s="408"/>
      <c r="K89" s="408"/>
      <c r="L89" s="408"/>
      <c r="M89" s="409"/>
      <c r="N89" s="409"/>
      <c r="O89" s="409"/>
      <c r="P89" s="409"/>
      <c r="Q89" s="409"/>
      <c r="R89" s="409"/>
      <c r="S89" s="409"/>
      <c r="T89" s="409"/>
      <c r="U89" s="409"/>
      <c r="V89" s="408"/>
      <c r="W89" s="408"/>
      <c r="X89" s="408"/>
      <c r="Y89" s="409"/>
      <c r="Z89" s="409"/>
      <c r="AA89" s="409"/>
      <c r="AB89" s="409"/>
      <c r="AC89" s="409"/>
      <c r="AD89" s="409"/>
      <c r="AE89" s="409"/>
      <c r="AF89" s="409"/>
      <c r="AG89" s="409"/>
      <c r="AH89" s="409"/>
      <c r="AI89" s="409"/>
      <c r="AJ89" s="409"/>
      <c r="AK89" s="409"/>
      <c r="AL89" s="409">
        <f t="shared" si="16"/>
        <v>1900000</v>
      </c>
      <c r="AM89" s="323">
        <f t="shared" si="17"/>
        <v>551412.26</v>
      </c>
      <c r="AN89" s="331">
        <f t="shared" si="9"/>
        <v>0.29021697894736842</v>
      </c>
    </row>
    <row r="90" spans="1:40" ht="36" x14ac:dyDescent="0.25">
      <c r="A90" s="427"/>
      <c r="B90" s="428" t="s">
        <v>1535</v>
      </c>
      <c r="C90" s="638" t="s">
        <v>1536</v>
      </c>
      <c r="D90" s="1004">
        <v>9000000</v>
      </c>
      <c r="E90" s="639">
        <v>1864549</v>
      </c>
      <c r="F90" s="640">
        <f t="shared" si="15"/>
        <v>0.20717211111111111</v>
      </c>
      <c r="G90" s="409"/>
      <c r="H90" s="409">
        <v>0</v>
      </c>
      <c r="I90" s="429"/>
      <c r="J90" s="409"/>
      <c r="K90" s="409"/>
      <c r="L90" s="409"/>
      <c r="M90" s="409"/>
      <c r="N90" s="409"/>
      <c r="O90" s="409"/>
      <c r="P90" s="409"/>
      <c r="Q90" s="409"/>
      <c r="R90" s="409"/>
      <c r="S90" s="409"/>
      <c r="T90" s="409"/>
      <c r="U90" s="409"/>
      <c r="V90" s="409"/>
      <c r="W90" s="409"/>
      <c r="X90" s="409"/>
      <c r="Y90" s="409"/>
      <c r="Z90" s="409"/>
      <c r="AA90" s="409"/>
      <c r="AB90" s="409"/>
      <c r="AC90" s="409"/>
      <c r="AD90" s="409"/>
      <c r="AE90" s="409"/>
      <c r="AF90" s="409"/>
      <c r="AG90" s="409"/>
      <c r="AH90" s="409"/>
      <c r="AI90" s="409"/>
      <c r="AJ90" s="409"/>
      <c r="AK90" s="409"/>
      <c r="AL90" s="409">
        <f t="shared" si="16"/>
        <v>9000000</v>
      </c>
      <c r="AM90" s="323">
        <f t="shared" si="17"/>
        <v>1864549</v>
      </c>
      <c r="AN90" s="331">
        <f>AM90/AL90</f>
        <v>0.20717211111111111</v>
      </c>
    </row>
    <row r="91" spans="1:40" x14ac:dyDescent="0.25">
      <c r="A91" s="425"/>
      <c r="B91" s="420">
        <v>742251</v>
      </c>
      <c r="C91" s="426" t="s">
        <v>1401</v>
      </c>
      <c r="D91" s="408">
        <v>300000</v>
      </c>
      <c r="E91" s="628">
        <v>135624.4</v>
      </c>
      <c r="F91" s="629">
        <f t="shared" si="15"/>
        <v>0.45208133333333334</v>
      </c>
      <c r="G91" s="408"/>
      <c r="H91" s="408"/>
      <c r="I91" s="422"/>
      <c r="J91" s="408"/>
      <c r="K91" s="408"/>
      <c r="L91" s="408"/>
      <c r="M91" s="409"/>
      <c r="N91" s="409"/>
      <c r="O91" s="409"/>
      <c r="P91" s="409"/>
      <c r="Q91" s="409"/>
      <c r="R91" s="409"/>
      <c r="S91" s="409"/>
      <c r="T91" s="409"/>
      <c r="U91" s="409"/>
      <c r="V91" s="408"/>
      <c r="W91" s="408"/>
      <c r="X91" s="408"/>
      <c r="Y91" s="409"/>
      <c r="Z91" s="409"/>
      <c r="AA91" s="409"/>
      <c r="AB91" s="409"/>
      <c r="AC91" s="409"/>
      <c r="AD91" s="409"/>
      <c r="AE91" s="409"/>
      <c r="AF91" s="409"/>
      <c r="AG91" s="409"/>
      <c r="AH91" s="409"/>
      <c r="AI91" s="409"/>
      <c r="AJ91" s="409"/>
      <c r="AK91" s="409"/>
      <c r="AL91" s="409">
        <f t="shared" si="16"/>
        <v>300000</v>
      </c>
      <c r="AM91" s="323">
        <f t="shared" si="17"/>
        <v>135624.4</v>
      </c>
      <c r="AN91" s="331"/>
    </row>
    <row r="92" spans="1:40" ht="24" hidden="1" x14ac:dyDescent="0.25">
      <c r="A92" s="425"/>
      <c r="B92" s="420">
        <v>742252</v>
      </c>
      <c r="C92" s="421" t="s">
        <v>48</v>
      </c>
      <c r="D92" s="408">
        <v>0</v>
      </c>
      <c r="E92" s="628"/>
      <c r="F92" s="629" t="e">
        <f t="shared" si="15"/>
        <v>#DIV/0!</v>
      </c>
      <c r="G92" s="408"/>
      <c r="H92" s="408"/>
      <c r="I92" s="422"/>
      <c r="J92" s="408"/>
      <c r="K92" s="408"/>
      <c r="L92" s="408"/>
      <c r="M92" s="409"/>
      <c r="N92" s="409"/>
      <c r="O92" s="409"/>
      <c r="P92" s="409"/>
      <c r="Q92" s="409"/>
      <c r="R92" s="409"/>
      <c r="S92" s="409"/>
      <c r="T92" s="409"/>
      <c r="U92" s="409"/>
      <c r="V92" s="408"/>
      <c r="W92" s="408"/>
      <c r="X92" s="408"/>
      <c r="Y92" s="409"/>
      <c r="Z92" s="409"/>
      <c r="AA92" s="409"/>
      <c r="AB92" s="409"/>
      <c r="AC92" s="409"/>
      <c r="AD92" s="409"/>
      <c r="AE92" s="409"/>
      <c r="AF92" s="409"/>
      <c r="AG92" s="409"/>
      <c r="AH92" s="409"/>
      <c r="AI92" s="409"/>
      <c r="AJ92" s="409"/>
      <c r="AK92" s="409"/>
      <c r="AL92" s="409">
        <f t="shared" si="16"/>
        <v>0</v>
      </c>
      <c r="AM92" s="323">
        <f t="shared" si="17"/>
        <v>0</v>
      </c>
      <c r="AN92" s="331" t="e">
        <f t="shared" si="9"/>
        <v>#DIV/0!</v>
      </c>
    </row>
    <row r="93" spans="1:40" ht="24" x14ac:dyDescent="0.25">
      <c r="A93" s="425"/>
      <c r="B93" s="420">
        <v>742253</v>
      </c>
      <c r="C93" s="426" t="s">
        <v>50</v>
      </c>
      <c r="D93" s="408">
        <v>300000</v>
      </c>
      <c r="E93" s="628">
        <v>92926.23</v>
      </c>
      <c r="F93" s="629">
        <f t="shared" si="15"/>
        <v>0.30975409999999998</v>
      </c>
      <c r="G93" s="408"/>
      <c r="H93" s="408"/>
      <c r="I93" s="422"/>
      <c r="J93" s="408"/>
      <c r="K93" s="408"/>
      <c r="L93" s="408"/>
      <c r="M93" s="409"/>
      <c r="N93" s="409"/>
      <c r="O93" s="409"/>
      <c r="P93" s="409"/>
      <c r="Q93" s="409"/>
      <c r="R93" s="409"/>
      <c r="S93" s="409"/>
      <c r="T93" s="409"/>
      <c r="U93" s="409"/>
      <c r="V93" s="408"/>
      <c r="W93" s="408"/>
      <c r="X93" s="408"/>
      <c r="Y93" s="409"/>
      <c r="Z93" s="409"/>
      <c r="AA93" s="409"/>
      <c r="AB93" s="409"/>
      <c r="AC93" s="409"/>
      <c r="AD93" s="409"/>
      <c r="AE93" s="409"/>
      <c r="AF93" s="409"/>
      <c r="AG93" s="409"/>
      <c r="AH93" s="409"/>
      <c r="AI93" s="409"/>
      <c r="AJ93" s="409"/>
      <c r="AK93" s="409"/>
      <c r="AL93" s="409">
        <f t="shared" si="16"/>
        <v>300000</v>
      </c>
      <c r="AM93" s="323">
        <f t="shared" si="17"/>
        <v>92926.23</v>
      </c>
      <c r="AN93" s="331">
        <f t="shared" si="9"/>
        <v>0.30975409999999998</v>
      </c>
    </row>
    <row r="94" spans="1:40" ht="24" x14ac:dyDescent="0.25">
      <c r="A94" s="425"/>
      <c r="B94" s="420">
        <v>742255</v>
      </c>
      <c r="C94" s="426" t="s">
        <v>1402</v>
      </c>
      <c r="D94" s="408">
        <v>1500000</v>
      </c>
      <c r="E94" s="628">
        <v>815500</v>
      </c>
      <c r="F94" s="629">
        <f t="shared" si="15"/>
        <v>0.54366666666666663</v>
      </c>
      <c r="G94" s="408"/>
      <c r="H94" s="408"/>
      <c r="I94" s="422"/>
      <c r="J94" s="408"/>
      <c r="K94" s="408"/>
      <c r="L94" s="408"/>
      <c r="M94" s="409"/>
      <c r="N94" s="409"/>
      <c r="O94" s="409"/>
      <c r="P94" s="409"/>
      <c r="Q94" s="409"/>
      <c r="R94" s="409"/>
      <c r="S94" s="409"/>
      <c r="T94" s="409"/>
      <c r="U94" s="409"/>
      <c r="V94" s="408"/>
      <c r="W94" s="408"/>
      <c r="X94" s="408"/>
      <c r="Y94" s="409"/>
      <c r="Z94" s="409"/>
      <c r="AA94" s="409"/>
      <c r="AB94" s="409"/>
      <c r="AC94" s="409"/>
      <c r="AD94" s="409"/>
      <c r="AE94" s="409"/>
      <c r="AF94" s="409"/>
      <c r="AG94" s="409"/>
      <c r="AH94" s="409"/>
      <c r="AI94" s="409"/>
      <c r="AJ94" s="409"/>
      <c r="AK94" s="409"/>
      <c r="AL94" s="409">
        <f t="shared" si="16"/>
        <v>1500000</v>
      </c>
      <c r="AM94" s="323">
        <f t="shared" si="17"/>
        <v>815500</v>
      </c>
      <c r="AN94" s="331">
        <f t="shared" si="9"/>
        <v>0.54366666666666663</v>
      </c>
    </row>
    <row r="95" spans="1:40" ht="36" x14ac:dyDescent="0.25">
      <c r="A95" s="425"/>
      <c r="B95" s="420">
        <v>742324</v>
      </c>
      <c r="C95" s="426" t="s">
        <v>1969</v>
      </c>
      <c r="D95" s="408">
        <v>20000</v>
      </c>
      <c r="E95" s="628"/>
      <c r="F95" s="629">
        <f t="shared" si="15"/>
        <v>0</v>
      </c>
      <c r="G95" s="408"/>
      <c r="H95" s="408"/>
      <c r="I95" s="422"/>
      <c r="J95" s="408"/>
      <c r="K95" s="408"/>
      <c r="L95" s="408"/>
      <c r="M95" s="409"/>
      <c r="N95" s="409"/>
      <c r="O95" s="409"/>
      <c r="P95" s="409"/>
      <c r="Q95" s="409"/>
      <c r="R95" s="409"/>
      <c r="S95" s="409"/>
      <c r="T95" s="409"/>
      <c r="U95" s="409"/>
      <c r="V95" s="408"/>
      <c r="W95" s="408"/>
      <c r="X95" s="408"/>
      <c r="Y95" s="409"/>
      <c r="Z95" s="409"/>
      <c r="AA95" s="409"/>
      <c r="AB95" s="409"/>
      <c r="AC95" s="409"/>
      <c r="AD95" s="409"/>
      <c r="AE95" s="409"/>
      <c r="AF95" s="409"/>
      <c r="AG95" s="409"/>
      <c r="AH95" s="409"/>
      <c r="AI95" s="409"/>
      <c r="AJ95" s="409"/>
      <c r="AK95" s="409"/>
      <c r="AL95" s="409">
        <f t="shared" si="16"/>
        <v>20000</v>
      </c>
      <c r="AM95" s="323">
        <f t="shared" si="17"/>
        <v>0</v>
      </c>
      <c r="AN95" s="331">
        <f t="shared" si="9"/>
        <v>0</v>
      </c>
    </row>
    <row r="96" spans="1:40" ht="24" x14ac:dyDescent="0.25">
      <c r="A96" s="425"/>
      <c r="B96" s="420">
        <v>742351</v>
      </c>
      <c r="C96" s="426" t="s">
        <v>1388</v>
      </c>
      <c r="D96" s="408">
        <v>1600000</v>
      </c>
      <c r="E96" s="628">
        <v>655074.19999999995</v>
      </c>
      <c r="F96" s="629">
        <f t="shared" si="15"/>
        <v>0.40942137499999998</v>
      </c>
      <c r="G96" s="408"/>
      <c r="H96" s="408"/>
      <c r="I96" s="422"/>
      <c r="J96" s="408"/>
      <c r="K96" s="408"/>
      <c r="L96" s="408"/>
      <c r="M96" s="409"/>
      <c r="N96" s="409"/>
      <c r="O96" s="409"/>
      <c r="P96" s="409"/>
      <c r="Q96" s="409"/>
      <c r="R96" s="409"/>
      <c r="S96" s="409"/>
      <c r="T96" s="409"/>
      <c r="U96" s="409"/>
      <c r="V96" s="408"/>
      <c r="W96" s="408"/>
      <c r="X96" s="408"/>
      <c r="Y96" s="409"/>
      <c r="Z96" s="409"/>
      <c r="AA96" s="409"/>
      <c r="AB96" s="409"/>
      <c r="AC96" s="409"/>
      <c r="AD96" s="409"/>
      <c r="AE96" s="409"/>
      <c r="AF96" s="409"/>
      <c r="AG96" s="409"/>
      <c r="AH96" s="409"/>
      <c r="AI96" s="409"/>
      <c r="AJ96" s="409"/>
      <c r="AK96" s="409"/>
      <c r="AL96" s="409">
        <f t="shared" si="16"/>
        <v>1600000</v>
      </c>
      <c r="AM96" s="323">
        <f t="shared" si="17"/>
        <v>655074.19999999995</v>
      </c>
      <c r="AN96" s="331">
        <f t="shared" si="9"/>
        <v>0.40942137499999998</v>
      </c>
    </row>
    <row r="97" spans="1:40" ht="36" x14ac:dyDescent="0.25">
      <c r="A97" s="427"/>
      <c r="B97" s="518">
        <v>742372</v>
      </c>
      <c r="C97" s="519" t="s">
        <v>1565</v>
      </c>
      <c r="D97" s="409"/>
      <c r="E97" s="639"/>
      <c r="F97" s="640"/>
      <c r="G97" s="409">
        <v>185000</v>
      </c>
      <c r="H97" s="409">
        <v>226275.81</v>
      </c>
      <c r="I97" s="429">
        <f>H97/G97</f>
        <v>1.2231124864864864</v>
      </c>
      <c r="J97" s="409"/>
      <c r="K97" s="409"/>
      <c r="L97" s="409"/>
      <c r="M97" s="409"/>
      <c r="N97" s="409"/>
      <c r="O97" s="409"/>
      <c r="P97" s="409"/>
      <c r="Q97" s="409"/>
      <c r="R97" s="409"/>
      <c r="S97" s="409"/>
      <c r="T97" s="409"/>
      <c r="U97" s="409"/>
      <c r="V97" s="409"/>
      <c r="W97" s="409"/>
      <c r="X97" s="409"/>
      <c r="Y97" s="409"/>
      <c r="Z97" s="409"/>
      <c r="AA97" s="409"/>
      <c r="AB97" s="409"/>
      <c r="AC97" s="409"/>
      <c r="AD97" s="409"/>
      <c r="AE97" s="409"/>
      <c r="AF97" s="409"/>
      <c r="AG97" s="409"/>
      <c r="AH97" s="409"/>
      <c r="AI97" s="409"/>
      <c r="AJ97" s="409"/>
      <c r="AK97" s="409"/>
      <c r="AL97" s="409">
        <f t="shared" si="16"/>
        <v>185000</v>
      </c>
      <c r="AM97" s="323">
        <f t="shared" si="17"/>
        <v>226275.81</v>
      </c>
      <c r="AN97" s="331">
        <f t="shared" si="9"/>
        <v>1.2231124864864864</v>
      </c>
    </row>
    <row r="98" spans="1:40" ht="24" x14ac:dyDescent="0.25">
      <c r="A98" s="427"/>
      <c r="B98" s="518">
        <v>742378</v>
      </c>
      <c r="C98" s="519" t="s">
        <v>213</v>
      </c>
      <c r="D98" s="409"/>
      <c r="E98" s="639"/>
      <c r="F98" s="640"/>
      <c r="G98" s="409"/>
      <c r="H98" s="409"/>
      <c r="I98" s="429"/>
      <c r="J98" s="409"/>
      <c r="K98" s="409"/>
      <c r="L98" s="409"/>
      <c r="M98" s="409"/>
      <c r="N98" s="409"/>
      <c r="O98" s="409"/>
      <c r="P98" s="409"/>
      <c r="Q98" s="409"/>
      <c r="R98" s="409"/>
      <c r="S98" s="409"/>
      <c r="T98" s="409"/>
      <c r="U98" s="409"/>
      <c r="V98" s="409"/>
      <c r="W98" s="409"/>
      <c r="X98" s="409"/>
      <c r="Y98" s="409"/>
      <c r="Z98" s="409"/>
      <c r="AA98" s="409"/>
      <c r="AB98" s="409"/>
      <c r="AC98" s="409"/>
      <c r="AD98" s="409"/>
      <c r="AE98" s="409">
        <v>1120000</v>
      </c>
      <c r="AF98" s="409">
        <v>626593.86</v>
      </c>
      <c r="AG98" s="429">
        <f>AF98/AE98</f>
        <v>0.55945880357142852</v>
      </c>
      <c r="AH98" s="409"/>
      <c r="AI98" s="409"/>
      <c r="AJ98" s="409"/>
      <c r="AK98" s="409"/>
      <c r="AL98" s="409">
        <f>AE98</f>
        <v>1120000</v>
      </c>
      <c r="AM98" s="323">
        <f>AF98</f>
        <v>626593.86</v>
      </c>
      <c r="AN98" s="331">
        <f t="shared" si="9"/>
        <v>0.55945880357142852</v>
      </c>
    </row>
    <row r="99" spans="1:40" ht="24" x14ac:dyDescent="0.25">
      <c r="A99" s="457" t="s">
        <v>239</v>
      </c>
      <c r="B99" s="451"/>
      <c r="C99" s="452" t="s">
        <v>326</v>
      </c>
      <c r="D99" s="453">
        <f>SUM(D100:D106)</f>
        <v>639500</v>
      </c>
      <c r="E99" s="328">
        <f>SUM(E100:E106)</f>
        <v>3307115.58</v>
      </c>
      <c r="F99" s="315">
        <f t="shared" si="15"/>
        <v>5.1714082564503521</v>
      </c>
      <c r="G99" s="453">
        <f>SUM(G100:G102)</f>
        <v>0</v>
      </c>
      <c r="H99" s="453">
        <f>SUM(H100:H102)</f>
        <v>0</v>
      </c>
      <c r="I99" s="454"/>
      <c r="J99" s="453">
        <f>SUM(J100:J102)</f>
        <v>0</v>
      </c>
      <c r="K99" s="453">
        <f>SUM(K100:K102)</f>
        <v>0</v>
      </c>
      <c r="L99" s="453"/>
      <c r="M99" s="456"/>
      <c r="N99" s="456"/>
      <c r="O99" s="456"/>
      <c r="P99" s="456"/>
      <c r="Q99" s="456"/>
      <c r="R99" s="456"/>
      <c r="S99" s="456"/>
      <c r="T99" s="456"/>
      <c r="U99" s="456"/>
      <c r="V99" s="453">
        <f>SUM(V100:V102)</f>
        <v>0</v>
      </c>
      <c r="W99" s="453">
        <f>SUM(W100:W102)</f>
        <v>0</v>
      </c>
      <c r="X99" s="453"/>
      <c r="Y99" s="456"/>
      <c r="Z99" s="456"/>
      <c r="AA99" s="456"/>
      <c r="AB99" s="456"/>
      <c r="AC99" s="456"/>
      <c r="AD99" s="456"/>
      <c r="AE99" s="456"/>
      <c r="AF99" s="456"/>
      <c r="AG99" s="456"/>
      <c r="AH99" s="456"/>
      <c r="AI99" s="456"/>
      <c r="AJ99" s="456"/>
      <c r="AK99" s="456"/>
      <c r="AL99" s="456">
        <f>SUM(AL100:AL106)</f>
        <v>639500</v>
      </c>
      <c r="AM99" s="499">
        <f>SUM(AM100:AM106)</f>
        <v>3307115.58</v>
      </c>
      <c r="AN99" s="500">
        <f t="shared" si="9"/>
        <v>5.1714082564503521</v>
      </c>
    </row>
    <row r="100" spans="1:40" ht="36" x14ac:dyDescent="0.25">
      <c r="A100" s="425"/>
      <c r="B100" s="424" t="s">
        <v>240</v>
      </c>
      <c r="C100" s="421" t="s">
        <v>327</v>
      </c>
      <c r="D100" s="408">
        <v>0</v>
      </c>
      <c r="E100" s="628">
        <v>3292484.58</v>
      </c>
      <c r="F100" s="629" t="e">
        <f t="shared" si="15"/>
        <v>#DIV/0!</v>
      </c>
      <c r="G100" s="408"/>
      <c r="H100" s="408"/>
      <c r="I100" s="422"/>
      <c r="J100" s="408"/>
      <c r="K100" s="408"/>
      <c r="L100" s="408"/>
      <c r="M100" s="409"/>
      <c r="N100" s="409"/>
      <c r="O100" s="409"/>
      <c r="P100" s="409"/>
      <c r="Q100" s="409"/>
      <c r="R100" s="409"/>
      <c r="S100" s="409"/>
      <c r="T100" s="409"/>
      <c r="U100" s="409"/>
      <c r="V100" s="408"/>
      <c r="W100" s="408"/>
      <c r="X100" s="408"/>
      <c r="Y100" s="409"/>
      <c r="Z100" s="409"/>
      <c r="AA100" s="409"/>
      <c r="AB100" s="409"/>
      <c r="AC100" s="409"/>
      <c r="AD100" s="409"/>
      <c r="AE100" s="409"/>
      <c r="AF100" s="409"/>
      <c r="AG100" s="409"/>
      <c r="AH100" s="409"/>
      <c r="AI100" s="409"/>
      <c r="AJ100" s="409"/>
      <c r="AK100" s="409"/>
      <c r="AL100" s="409">
        <f t="shared" ref="AL100:AL106" si="18">SUM(G100,D100,J100,M100,AE100)</f>
        <v>0</v>
      </c>
      <c r="AM100" s="323">
        <f t="shared" ref="AM100:AM106" si="19">SUM(H100,E100,K100,W100)</f>
        <v>3292484.58</v>
      </c>
      <c r="AN100" s="331" t="e">
        <f t="shared" si="9"/>
        <v>#DIV/0!</v>
      </c>
    </row>
    <row r="101" spans="1:40" ht="48" x14ac:dyDescent="0.25">
      <c r="A101" s="425"/>
      <c r="B101" s="424" t="s">
        <v>1389</v>
      </c>
      <c r="C101" s="421" t="s">
        <v>1390</v>
      </c>
      <c r="D101" s="408">
        <v>632228</v>
      </c>
      <c r="E101" s="628">
        <v>10000</v>
      </c>
      <c r="F101" s="629">
        <f t="shared" si="15"/>
        <v>1.5817078648841874E-2</v>
      </c>
      <c r="G101" s="408"/>
      <c r="H101" s="408"/>
      <c r="I101" s="422"/>
      <c r="J101" s="408"/>
      <c r="K101" s="408"/>
      <c r="L101" s="408"/>
      <c r="M101" s="409"/>
      <c r="N101" s="409"/>
      <c r="O101" s="409"/>
      <c r="P101" s="409"/>
      <c r="Q101" s="409"/>
      <c r="R101" s="409"/>
      <c r="S101" s="409"/>
      <c r="T101" s="409"/>
      <c r="U101" s="409"/>
      <c r="V101" s="408"/>
      <c r="W101" s="408"/>
      <c r="X101" s="408"/>
      <c r="Y101" s="409"/>
      <c r="Z101" s="409"/>
      <c r="AA101" s="409"/>
      <c r="AB101" s="409"/>
      <c r="AC101" s="409"/>
      <c r="AD101" s="409"/>
      <c r="AE101" s="409"/>
      <c r="AF101" s="409"/>
      <c r="AG101" s="409"/>
      <c r="AH101" s="409"/>
      <c r="AI101" s="409"/>
      <c r="AJ101" s="409"/>
      <c r="AK101" s="409"/>
      <c r="AL101" s="409">
        <f t="shared" si="18"/>
        <v>632228</v>
      </c>
      <c r="AM101" s="323">
        <f t="shared" si="19"/>
        <v>10000</v>
      </c>
      <c r="AN101" s="331">
        <f t="shared" si="9"/>
        <v>1.5817078648841874E-2</v>
      </c>
    </row>
    <row r="102" spans="1:40" ht="24" hidden="1" x14ac:dyDescent="0.25">
      <c r="A102" s="425"/>
      <c r="B102" s="424" t="s">
        <v>241</v>
      </c>
      <c r="C102" s="421" t="s">
        <v>328</v>
      </c>
      <c r="D102" s="408">
        <v>0</v>
      </c>
      <c r="E102" s="628"/>
      <c r="F102" s="629" t="e">
        <f t="shared" si="15"/>
        <v>#DIV/0!</v>
      </c>
      <c r="G102" s="408"/>
      <c r="H102" s="408"/>
      <c r="I102" s="422"/>
      <c r="J102" s="408"/>
      <c r="K102" s="408"/>
      <c r="L102" s="408"/>
      <c r="M102" s="409"/>
      <c r="N102" s="409"/>
      <c r="O102" s="409"/>
      <c r="P102" s="409"/>
      <c r="Q102" s="409"/>
      <c r="R102" s="409"/>
      <c r="S102" s="409"/>
      <c r="T102" s="409"/>
      <c r="U102" s="409"/>
      <c r="V102" s="408"/>
      <c r="W102" s="408"/>
      <c r="X102" s="408"/>
      <c r="Y102" s="409"/>
      <c r="Z102" s="409"/>
      <c r="AA102" s="409"/>
      <c r="AB102" s="409"/>
      <c r="AC102" s="409"/>
      <c r="AD102" s="409"/>
      <c r="AE102" s="409"/>
      <c r="AF102" s="409"/>
      <c r="AG102" s="409"/>
      <c r="AH102" s="409"/>
      <c r="AI102" s="409"/>
      <c r="AJ102" s="409"/>
      <c r="AK102" s="409"/>
      <c r="AL102" s="409">
        <f t="shared" si="18"/>
        <v>0</v>
      </c>
      <c r="AM102" s="323">
        <f t="shared" si="19"/>
        <v>0</v>
      </c>
      <c r="AN102" s="331" t="e">
        <f t="shared" si="9"/>
        <v>#DIV/0!</v>
      </c>
    </row>
    <row r="103" spans="1:40" ht="24" hidden="1" x14ac:dyDescent="0.25">
      <c r="A103" s="430" t="s">
        <v>242</v>
      </c>
      <c r="B103" s="431"/>
      <c r="C103" s="432" t="s">
        <v>329</v>
      </c>
      <c r="D103" s="433"/>
      <c r="E103" s="641"/>
      <c r="F103" s="642" t="e">
        <f t="shared" si="15"/>
        <v>#DIV/0!</v>
      </c>
      <c r="G103" s="433">
        <f>SUM(G104:G105)</f>
        <v>0</v>
      </c>
      <c r="H103" s="433"/>
      <c r="I103" s="434"/>
      <c r="J103" s="433"/>
      <c r="K103" s="433"/>
      <c r="L103" s="433"/>
      <c r="M103" s="435"/>
      <c r="N103" s="435"/>
      <c r="O103" s="435"/>
      <c r="P103" s="435"/>
      <c r="Q103" s="435"/>
      <c r="R103" s="435"/>
      <c r="S103" s="435"/>
      <c r="T103" s="435"/>
      <c r="U103" s="435"/>
      <c r="V103" s="433"/>
      <c r="W103" s="433"/>
      <c r="X103" s="433"/>
      <c r="Y103" s="435"/>
      <c r="Z103" s="435"/>
      <c r="AA103" s="435"/>
      <c r="AB103" s="435"/>
      <c r="AC103" s="435"/>
      <c r="AD103" s="435"/>
      <c r="AE103" s="435"/>
      <c r="AF103" s="435"/>
      <c r="AG103" s="435"/>
      <c r="AH103" s="435"/>
      <c r="AI103" s="435"/>
      <c r="AJ103" s="435"/>
      <c r="AK103" s="435"/>
      <c r="AL103" s="435">
        <f t="shared" si="18"/>
        <v>0</v>
      </c>
      <c r="AM103" s="322">
        <f t="shared" si="19"/>
        <v>0</v>
      </c>
      <c r="AN103" s="330" t="e">
        <f t="shared" ref="AN103:AN108" si="20">AM103/AL103</f>
        <v>#DIV/0!</v>
      </c>
    </row>
    <row r="104" spans="1:40" ht="36" hidden="1" x14ac:dyDescent="0.25">
      <c r="A104" s="425"/>
      <c r="B104" s="424" t="s">
        <v>243</v>
      </c>
      <c r="C104" s="421" t="s">
        <v>330</v>
      </c>
      <c r="D104" s="408"/>
      <c r="E104" s="628"/>
      <c r="F104" s="629" t="e">
        <f t="shared" si="15"/>
        <v>#DIV/0!</v>
      </c>
      <c r="G104" s="408"/>
      <c r="H104" s="408"/>
      <c r="I104" s="422"/>
      <c r="J104" s="408"/>
      <c r="K104" s="408"/>
      <c r="L104" s="408"/>
      <c r="M104" s="409"/>
      <c r="N104" s="409"/>
      <c r="O104" s="409"/>
      <c r="P104" s="409"/>
      <c r="Q104" s="409"/>
      <c r="R104" s="409"/>
      <c r="S104" s="409"/>
      <c r="T104" s="409"/>
      <c r="U104" s="409"/>
      <c r="V104" s="408"/>
      <c r="W104" s="408"/>
      <c r="X104" s="408"/>
      <c r="Y104" s="409"/>
      <c r="Z104" s="409"/>
      <c r="AA104" s="409"/>
      <c r="AB104" s="409"/>
      <c r="AC104" s="409"/>
      <c r="AD104" s="409"/>
      <c r="AE104" s="409"/>
      <c r="AF104" s="409"/>
      <c r="AG104" s="409"/>
      <c r="AH104" s="409"/>
      <c r="AI104" s="409"/>
      <c r="AJ104" s="409"/>
      <c r="AK104" s="409"/>
      <c r="AL104" s="409">
        <f t="shared" si="18"/>
        <v>0</v>
      </c>
      <c r="AM104" s="323">
        <f t="shared" si="19"/>
        <v>0</v>
      </c>
      <c r="AN104" s="331" t="e">
        <f t="shared" si="20"/>
        <v>#DIV/0!</v>
      </c>
    </row>
    <row r="105" spans="1:40" ht="36" hidden="1" x14ac:dyDescent="0.25">
      <c r="A105" s="425"/>
      <c r="B105" s="424" t="s">
        <v>244</v>
      </c>
      <c r="C105" s="421" t="s">
        <v>331</v>
      </c>
      <c r="D105" s="408"/>
      <c r="E105" s="628"/>
      <c r="F105" s="629" t="e">
        <f t="shared" si="15"/>
        <v>#DIV/0!</v>
      </c>
      <c r="G105" s="408"/>
      <c r="H105" s="408"/>
      <c r="I105" s="422"/>
      <c r="J105" s="408"/>
      <c r="K105" s="408"/>
      <c r="L105" s="408"/>
      <c r="M105" s="409"/>
      <c r="N105" s="409"/>
      <c r="O105" s="409"/>
      <c r="P105" s="409"/>
      <c r="Q105" s="409"/>
      <c r="R105" s="409"/>
      <c r="S105" s="409"/>
      <c r="T105" s="409"/>
      <c r="U105" s="409"/>
      <c r="V105" s="408"/>
      <c r="W105" s="408"/>
      <c r="X105" s="408"/>
      <c r="Y105" s="409"/>
      <c r="Z105" s="409"/>
      <c r="AA105" s="409"/>
      <c r="AB105" s="409"/>
      <c r="AC105" s="409"/>
      <c r="AD105" s="409"/>
      <c r="AE105" s="409"/>
      <c r="AF105" s="409"/>
      <c r="AG105" s="409"/>
      <c r="AH105" s="409"/>
      <c r="AI105" s="409"/>
      <c r="AJ105" s="409"/>
      <c r="AK105" s="409"/>
      <c r="AL105" s="409">
        <f t="shared" si="18"/>
        <v>0</v>
      </c>
      <c r="AM105" s="323">
        <f t="shared" si="19"/>
        <v>0</v>
      </c>
      <c r="AN105" s="331" t="e">
        <f t="shared" si="20"/>
        <v>#DIV/0!</v>
      </c>
    </row>
    <row r="106" spans="1:40" ht="36" x14ac:dyDescent="0.25">
      <c r="A106" s="425"/>
      <c r="B106" s="424" t="s">
        <v>1403</v>
      </c>
      <c r="C106" s="421" t="s">
        <v>1404</v>
      </c>
      <c r="D106" s="408">
        <v>7272</v>
      </c>
      <c r="E106" s="628">
        <v>4631</v>
      </c>
      <c r="F106" s="629">
        <f t="shared" si="15"/>
        <v>0.63682618261826185</v>
      </c>
      <c r="G106" s="408"/>
      <c r="H106" s="408"/>
      <c r="I106" s="422"/>
      <c r="J106" s="408"/>
      <c r="K106" s="408"/>
      <c r="L106" s="408"/>
      <c r="M106" s="409"/>
      <c r="N106" s="409"/>
      <c r="O106" s="409"/>
      <c r="P106" s="409"/>
      <c r="Q106" s="409"/>
      <c r="R106" s="409"/>
      <c r="S106" s="409"/>
      <c r="T106" s="409"/>
      <c r="U106" s="409"/>
      <c r="V106" s="408"/>
      <c r="W106" s="408"/>
      <c r="X106" s="408"/>
      <c r="Y106" s="409"/>
      <c r="Z106" s="409"/>
      <c r="AA106" s="409"/>
      <c r="AB106" s="409"/>
      <c r="AC106" s="409"/>
      <c r="AD106" s="409"/>
      <c r="AE106" s="409"/>
      <c r="AF106" s="409"/>
      <c r="AG106" s="409"/>
      <c r="AH106" s="409"/>
      <c r="AI106" s="409"/>
      <c r="AJ106" s="409"/>
      <c r="AK106" s="409"/>
      <c r="AL106" s="409">
        <f t="shared" si="18"/>
        <v>7272</v>
      </c>
      <c r="AM106" s="323">
        <f t="shared" si="19"/>
        <v>4631</v>
      </c>
      <c r="AN106" s="331">
        <f t="shared" si="20"/>
        <v>0.63682618261826185</v>
      </c>
    </row>
    <row r="107" spans="1:40" s="1057" customFormat="1" ht="24" x14ac:dyDescent="0.2">
      <c r="A107" s="1051" t="s">
        <v>242</v>
      </c>
      <c r="B107" s="1052"/>
      <c r="C107" s="1032" t="s">
        <v>329</v>
      </c>
      <c r="D107" s="1033">
        <f>D108</f>
        <v>0</v>
      </c>
      <c r="E107" s="1053"/>
      <c r="F107" s="1054"/>
      <c r="G107" s="1033"/>
      <c r="H107" s="1033"/>
      <c r="I107" s="1050"/>
      <c r="J107" s="1033"/>
      <c r="K107" s="1033"/>
      <c r="L107" s="1033"/>
      <c r="M107" s="1033"/>
      <c r="N107" s="1033"/>
      <c r="O107" s="1033"/>
      <c r="P107" s="1033">
        <f>P108</f>
        <v>0</v>
      </c>
      <c r="Q107" s="1033">
        <f>Q108</f>
        <v>1262510</v>
      </c>
      <c r="R107" s="1050" t="e">
        <f t="shared" ref="R107:R108" si="21">Q107/P107</f>
        <v>#DIV/0!</v>
      </c>
      <c r="S107" s="1033"/>
      <c r="T107" s="1033"/>
      <c r="U107" s="1033"/>
      <c r="V107" s="1033"/>
      <c r="W107" s="1033"/>
      <c r="X107" s="1033"/>
      <c r="Y107" s="1033"/>
      <c r="Z107" s="1033"/>
      <c r="AA107" s="1033"/>
      <c r="AB107" s="1033"/>
      <c r="AC107" s="1033"/>
      <c r="AD107" s="1033"/>
      <c r="AE107" s="1033"/>
      <c r="AF107" s="1033"/>
      <c r="AG107" s="1033"/>
      <c r="AH107" s="1033"/>
      <c r="AI107" s="1033"/>
      <c r="AJ107" s="1033"/>
      <c r="AK107" s="1033"/>
      <c r="AL107" s="1033">
        <f>SUM(AL108)</f>
        <v>0</v>
      </c>
      <c r="AM107" s="1055">
        <f>SUM(AM108)</f>
        <v>1262510</v>
      </c>
      <c r="AN107" s="1056" t="e">
        <f t="shared" si="20"/>
        <v>#DIV/0!</v>
      </c>
    </row>
    <row r="108" spans="1:40" ht="24" x14ac:dyDescent="0.25">
      <c r="A108" s="427"/>
      <c r="B108" s="428" t="s">
        <v>1891</v>
      </c>
      <c r="C108" s="638" t="s">
        <v>1892</v>
      </c>
      <c r="D108" s="409"/>
      <c r="E108" s="639"/>
      <c r="F108" s="640"/>
      <c r="G108" s="409"/>
      <c r="H108" s="409"/>
      <c r="I108" s="429"/>
      <c r="J108" s="409"/>
      <c r="K108" s="409"/>
      <c r="L108" s="409"/>
      <c r="M108" s="409"/>
      <c r="N108" s="409"/>
      <c r="O108" s="409"/>
      <c r="P108" s="409"/>
      <c r="Q108" s="409">
        <v>1262510</v>
      </c>
      <c r="R108" s="429" t="e">
        <f t="shared" si="21"/>
        <v>#DIV/0!</v>
      </c>
      <c r="S108" s="409"/>
      <c r="T108" s="409"/>
      <c r="U108" s="409"/>
      <c r="V108" s="409"/>
      <c r="W108" s="409"/>
      <c r="X108" s="409"/>
      <c r="Y108" s="409"/>
      <c r="Z108" s="409"/>
      <c r="AA108" s="409"/>
      <c r="AB108" s="409"/>
      <c r="AC108" s="409"/>
      <c r="AD108" s="409"/>
      <c r="AE108" s="409"/>
      <c r="AF108" s="409"/>
      <c r="AG108" s="409"/>
      <c r="AH108" s="409"/>
      <c r="AI108" s="409"/>
      <c r="AJ108" s="409"/>
      <c r="AK108" s="409"/>
      <c r="AL108" s="409">
        <f>SUM(D108:P108)</f>
        <v>0</v>
      </c>
      <c r="AM108" s="323">
        <f>Q108</f>
        <v>1262510</v>
      </c>
      <c r="AN108" s="331" t="e">
        <f t="shared" si="20"/>
        <v>#DIV/0!</v>
      </c>
    </row>
    <row r="109" spans="1:40" ht="24" x14ac:dyDescent="0.25">
      <c r="A109" s="457" t="s">
        <v>245</v>
      </c>
      <c r="B109" s="451"/>
      <c r="C109" s="452" t="s">
        <v>332</v>
      </c>
      <c r="D109" s="453">
        <f>SUM(D110:D114)</f>
        <v>1800000</v>
      </c>
      <c r="E109" s="328">
        <f>SUM(E110:E114)</f>
        <v>419977.26</v>
      </c>
      <c r="F109" s="315">
        <f t="shared" si="15"/>
        <v>0.23332069999999999</v>
      </c>
      <c r="G109" s="453">
        <f>SUM(G110:G114)</f>
        <v>0</v>
      </c>
      <c r="H109" s="453">
        <f>SUM(H110:H114)</f>
        <v>0</v>
      </c>
      <c r="I109" s="454"/>
      <c r="J109" s="453">
        <f>SUM(J110:J114)</f>
        <v>0</v>
      </c>
      <c r="K109" s="453">
        <f>SUM(K110:K114)</f>
        <v>0</v>
      </c>
      <c r="L109" s="453"/>
      <c r="M109" s="456"/>
      <c r="N109" s="456"/>
      <c r="O109" s="456"/>
      <c r="P109" s="456"/>
      <c r="Q109" s="456"/>
      <c r="R109" s="456"/>
      <c r="S109" s="456"/>
      <c r="T109" s="456"/>
      <c r="U109" s="456"/>
      <c r="V109" s="453">
        <f>SUM(V110:V114)</f>
        <v>0</v>
      </c>
      <c r="W109" s="453">
        <f>SUM(W110:W114)</f>
        <v>0</v>
      </c>
      <c r="X109" s="453"/>
      <c r="Y109" s="456"/>
      <c r="Z109" s="456"/>
      <c r="AA109" s="456"/>
      <c r="AB109" s="456"/>
      <c r="AC109" s="456"/>
      <c r="AD109" s="456"/>
      <c r="AE109" s="456">
        <f>SUM(AE111)</f>
        <v>0</v>
      </c>
      <c r="AF109" s="456">
        <f>SUM(AF111:AF114)</f>
        <v>0</v>
      </c>
      <c r="AG109" s="455"/>
      <c r="AH109" s="455"/>
      <c r="AI109" s="455"/>
      <c r="AJ109" s="455"/>
      <c r="AK109" s="455"/>
      <c r="AL109" s="456">
        <f>SUM(AL110:AL114)</f>
        <v>1800000</v>
      </c>
      <c r="AM109" s="499">
        <f>SUM(AM110:AM114)</f>
        <v>419977.26</v>
      </c>
      <c r="AN109" s="500">
        <f t="shared" ref="AN109:AN136" si="22">AM109/AL109</f>
        <v>0.23332069999999999</v>
      </c>
    </row>
    <row r="110" spans="1:40" hidden="1" x14ac:dyDescent="0.25">
      <c r="A110" s="116"/>
      <c r="B110" s="138" t="s">
        <v>246</v>
      </c>
      <c r="C110" s="115" t="s">
        <v>353</v>
      </c>
      <c r="D110" s="310"/>
      <c r="E110" s="635"/>
      <c r="F110" s="636" t="e">
        <f t="shared" si="15"/>
        <v>#DIV/0!</v>
      </c>
      <c r="G110" s="310"/>
      <c r="H110" s="310"/>
      <c r="I110" s="317" t="e">
        <f t="shared" ref="I110:I113" si="23">H110/G110</f>
        <v>#DIV/0!</v>
      </c>
      <c r="J110" s="310"/>
      <c r="K110" s="310"/>
      <c r="L110" s="310"/>
      <c r="M110" s="343"/>
      <c r="N110" s="343"/>
      <c r="O110" s="343"/>
      <c r="P110" s="343"/>
      <c r="Q110" s="343"/>
      <c r="R110" s="343"/>
      <c r="S110" s="343"/>
      <c r="T110" s="343"/>
      <c r="U110" s="343"/>
      <c r="V110" s="310"/>
      <c r="W110" s="310"/>
      <c r="X110" s="310"/>
      <c r="Y110" s="343"/>
      <c r="Z110" s="343"/>
      <c r="AA110" s="343"/>
      <c r="AB110" s="343"/>
      <c r="AC110" s="343"/>
      <c r="AD110" s="343"/>
      <c r="AE110" s="343"/>
      <c r="AF110" s="343"/>
      <c r="AG110" s="343"/>
      <c r="AH110" s="343"/>
      <c r="AI110" s="343"/>
      <c r="AJ110" s="343"/>
      <c r="AK110" s="343"/>
      <c r="AL110" s="343">
        <f>SUM(G110,D110)</f>
        <v>0</v>
      </c>
      <c r="AM110" s="323"/>
      <c r="AN110" s="331" t="e">
        <f t="shared" si="22"/>
        <v>#DIV/0!</v>
      </c>
    </row>
    <row r="111" spans="1:40" ht="36" hidden="1" x14ac:dyDescent="0.25">
      <c r="A111" s="521"/>
      <c r="B111" s="428" t="s">
        <v>1573</v>
      </c>
      <c r="C111" s="522" t="s">
        <v>1574</v>
      </c>
      <c r="D111" s="343"/>
      <c r="E111" s="643">
        <v>0</v>
      </c>
      <c r="F111" s="644"/>
      <c r="G111" s="343"/>
      <c r="H111" s="343"/>
      <c r="I111" s="407"/>
      <c r="J111" s="343"/>
      <c r="K111" s="343"/>
      <c r="L111" s="343"/>
      <c r="M111" s="343"/>
      <c r="N111" s="343"/>
      <c r="O111" s="343"/>
      <c r="P111" s="343"/>
      <c r="Q111" s="343"/>
      <c r="R111" s="343"/>
      <c r="S111" s="343"/>
      <c r="T111" s="343"/>
      <c r="U111" s="343"/>
      <c r="V111" s="343"/>
      <c r="W111" s="343"/>
      <c r="X111" s="343"/>
      <c r="Y111" s="343"/>
      <c r="Z111" s="343"/>
      <c r="AA111" s="343"/>
      <c r="AB111" s="1039"/>
      <c r="AC111" s="1039"/>
      <c r="AD111" s="1039"/>
      <c r="AE111" s="645">
        <v>0</v>
      </c>
      <c r="AF111" s="343"/>
      <c r="AG111" s="407" t="e">
        <f>AF111/AE111</f>
        <v>#DIV/0!</v>
      </c>
      <c r="AH111" s="407"/>
      <c r="AI111" s="407"/>
      <c r="AJ111" s="407"/>
      <c r="AK111" s="407"/>
      <c r="AL111" s="343">
        <f>SUM(G111,D111,J111,M111,AE111)</f>
        <v>0</v>
      </c>
      <c r="AM111" s="323">
        <v>0</v>
      </c>
      <c r="AN111" s="331" t="e">
        <f t="shared" si="22"/>
        <v>#DIV/0!</v>
      </c>
    </row>
    <row r="112" spans="1:40" ht="24" hidden="1" x14ac:dyDescent="0.25">
      <c r="A112" s="116"/>
      <c r="B112" s="138" t="s">
        <v>247</v>
      </c>
      <c r="C112" s="115" t="s">
        <v>354</v>
      </c>
      <c r="D112" s="310"/>
      <c r="E112" s="635"/>
      <c r="F112" s="636" t="e">
        <f t="shared" si="15"/>
        <v>#DIV/0!</v>
      </c>
      <c r="G112" s="310"/>
      <c r="H112" s="310"/>
      <c r="I112" s="317" t="e">
        <f t="shared" si="23"/>
        <v>#DIV/0!</v>
      </c>
      <c r="J112" s="310"/>
      <c r="K112" s="310"/>
      <c r="L112" s="310"/>
      <c r="M112" s="343"/>
      <c r="N112" s="343"/>
      <c r="O112" s="343"/>
      <c r="P112" s="343"/>
      <c r="Q112" s="343"/>
      <c r="R112" s="343"/>
      <c r="S112" s="343"/>
      <c r="T112" s="343"/>
      <c r="U112" s="343"/>
      <c r="V112" s="310"/>
      <c r="W112" s="310"/>
      <c r="X112" s="310"/>
      <c r="Y112" s="343"/>
      <c r="Z112" s="343"/>
      <c r="AA112" s="343"/>
      <c r="AB112" s="343"/>
      <c r="AC112" s="343"/>
      <c r="AD112" s="343"/>
      <c r="AE112" s="343"/>
      <c r="AF112" s="343"/>
      <c r="AG112" s="343"/>
      <c r="AH112" s="343"/>
      <c r="AI112" s="343"/>
      <c r="AJ112" s="343"/>
      <c r="AK112" s="343"/>
      <c r="AL112" s="343">
        <f>SUM(G112,D112,J112,M112,AE112)</f>
        <v>0</v>
      </c>
      <c r="AM112" s="323">
        <f>SUM(H112,E112,K112,W112)</f>
        <v>0</v>
      </c>
      <c r="AN112" s="331" t="e">
        <f t="shared" si="22"/>
        <v>#DIV/0!</v>
      </c>
    </row>
    <row r="113" spans="1:43" ht="36" hidden="1" x14ac:dyDescent="0.25">
      <c r="A113" s="116"/>
      <c r="B113" s="138" t="s">
        <v>248</v>
      </c>
      <c r="C113" s="115" t="s">
        <v>355</v>
      </c>
      <c r="D113" s="310"/>
      <c r="E113" s="635"/>
      <c r="F113" s="636" t="e">
        <f t="shared" si="15"/>
        <v>#DIV/0!</v>
      </c>
      <c r="G113" s="310"/>
      <c r="H113" s="310"/>
      <c r="I113" s="317" t="e">
        <f t="shared" si="23"/>
        <v>#DIV/0!</v>
      </c>
      <c r="J113" s="310"/>
      <c r="K113" s="310"/>
      <c r="L113" s="310"/>
      <c r="M113" s="343"/>
      <c r="N113" s="343"/>
      <c r="O113" s="343"/>
      <c r="P113" s="343"/>
      <c r="Q113" s="343"/>
      <c r="R113" s="343"/>
      <c r="S113" s="343"/>
      <c r="T113" s="343"/>
      <c r="U113" s="343"/>
      <c r="V113" s="310"/>
      <c r="W113" s="310"/>
      <c r="X113" s="310"/>
      <c r="Y113" s="343"/>
      <c r="Z113" s="343"/>
      <c r="AA113" s="343"/>
      <c r="AB113" s="343"/>
      <c r="AC113" s="343"/>
      <c r="AD113" s="343"/>
      <c r="AE113" s="343"/>
      <c r="AF113" s="343"/>
      <c r="AG113" s="343"/>
      <c r="AH113" s="343"/>
      <c r="AI113" s="343"/>
      <c r="AJ113" s="343"/>
      <c r="AK113" s="343"/>
      <c r="AL113" s="343">
        <f>SUM(G113,D113,J113,M113,AE113)</f>
        <v>0</v>
      </c>
      <c r="AM113" s="323">
        <f>SUM(H113,E113,K113,W113)</f>
        <v>0</v>
      </c>
      <c r="AN113" s="331" t="e">
        <f t="shared" si="22"/>
        <v>#DIV/0!</v>
      </c>
    </row>
    <row r="114" spans="1:43" x14ac:dyDescent="0.25">
      <c r="A114" s="425"/>
      <c r="B114" s="424" t="s">
        <v>1391</v>
      </c>
      <c r="C114" s="426" t="s">
        <v>1392</v>
      </c>
      <c r="D114" s="408">
        <v>1800000</v>
      </c>
      <c r="E114" s="628">
        <v>419977.26</v>
      </c>
      <c r="F114" s="629">
        <f t="shared" si="15"/>
        <v>0.23332069999999999</v>
      </c>
      <c r="G114" s="408">
        <v>0</v>
      </c>
      <c r="H114" s="408">
        <v>0</v>
      </c>
      <c r="I114" s="422"/>
      <c r="J114" s="408"/>
      <c r="K114" s="408"/>
      <c r="L114" s="408"/>
      <c r="M114" s="409"/>
      <c r="N114" s="409"/>
      <c r="O114" s="409"/>
      <c r="P114" s="409"/>
      <c r="Q114" s="409"/>
      <c r="R114" s="409"/>
      <c r="S114" s="409"/>
      <c r="T114" s="409"/>
      <c r="U114" s="409"/>
      <c r="V114" s="408"/>
      <c r="W114" s="408"/>
      <c r="X114" s="408"/>
      <c r="Y114" s="409"/>
      <c r="Z114" s="409"/>
      <c r="AA114" s="409"/>
      <c r="AB114" s="409"/>
      <c r="AC114" s="409"/>
      <c r="AD114" s="409"/>
      <c r="AE114" s="409"/>
      <c r="AF114" s="409"/>
      <c r="AG114" s="409"/>
      <c r="AH114" s="409"/>
      <c r="AI114" s="409"/>
      <c r="AJ114" s="409"/>
      <c r="AK114" s="409"/>
      <c r="AL114" s="409">
        <f>SUM(G114,D114,J114,M114,AE114)</f>
        <v>1800000</v>
      </c>
      <c r="AM114" s="323">
        <f>SUM(H114,E114,K114,W114)</f>
        <v>419977.26</v>
      </c>
      <c r="AN114" s="331">
        <f t="shared" si="22"/>
        <v>0.23332069999999999</v>
      </c>
    </row>
    <row r="115" spans="1:43" ht="24" x14ac:dyDescent="0.25">
      <c r="A115" s="450" t="s">
        <v>249</v>
      </c>
      <c r="B115" s="451"/>
      <c r="C115" s="452" t="s">
        <v>333</v>
      </c>
      <c r="D115" s="453">
        <f>SUM(D116)</f>
        <v>394508</v>
      </c>
      <c r="E115" s="328">
        <f>SUM(E116)</f>
        <v>136217.98000000001</v>
      </c>
      <c r="F115" s="315">
        <f t="shared" si="15"/>
        <v>0.34528572297646692</v>
      </c>
      <c r="G115" s="453">
        <f>SUM(G117)</f>
        <v>0</v>
      </c>
      <c r="H115" s="453">
        <f>SUM(H116)</f>
        <v>0</v>
      </c>
      <c r="I115" s="454"/>
      <c r="J115" s="453"/>
      <c r="K115" s="453"/>
      <c r="L115" s="453"/>
      <c r="M115" s="456"/>
      <c r="N115" s="456"/>
      <c r="O115" s="456"/>
      <c r="P115" s="456"/>
      <c r="Q115" s="456"/>
      <c r="R115" s="456"/>
      <c r="S115" s="456"/>
      <c r="T115" s="456"/>
      <c r="U115" s="456"/>
      <c r="V115" s="453"/>
      <c r="W115" s="453"/>
      <c r="X115" s="453"/>
      <c r="Y115" s="456"/>
      <c r="Z115" s="456"/>
      <c r="AA115" s="456"/>
      <c r="AB115" s="456"/>
      <c r="AC115" s="456"/>
      <c r="AD115" s="456"/>
      <c r="AE115" s="456"/>
      <c r="AF115" s="456"/>
      <c r="AG115" s="456"/>
      <c r="AH115" s="456"/>
      <c r="AI115" s="456"/>
      <c r="AJ115" s="456"/>
      <c r="AK115" s="456"/>
      <c r="AL115" s="456">
        <f>AL116</f>
        <v>394508</v>
      </c>
      <c r="AM115" s="499">
        <f>SUM(AM116)</f>
        <v>136217.98000000001</v>
      </c>
      <c r="AN115" s="500">
        <f t="shared" si="22"/>
        <v>0.34528572297646692</v>
      </c>
    </row>
    <row r="116" spans="1:43" ht="36" x14ac:dyDescent="0.25">
      <c r="A116" s="507" t="s">
        <v>1557</v>
      </c>
      <c r="B116" s="506"/>
      <c r="C116" s="646" t="s">
        <v>1560</v>
      </c>
      <c r="D116" s="456">
        <f>SUM(D117)</f>
        <v>394508</v>
      </c>
      <c r="E116" s="647">
        <f>SUM(E117)</f>
        <v>136217.98000000001</v>
      </c>
      <c r="F116" s="648">
        <f t="shared" si="15"/>
        <v>0.34528572297646692</v>
      </c>
      <c r="G116" s="456"/>
      <c r="H116" s="456"/>
      <c r="I116" s="455"/>
      <c r="J116" s="456"/>
      <c r="K116" s="456"/>
      <c r="L116" s="456"/>
      <c r="M116" s="456"/>
      <c r="N116" s="456"/>
      <c r="O116" s="456"/>
      <c r="P116" s="456"/>
      <c r="Q116" s="456"/>
      <c r="R116" s="456"/>
      <c r="S116" s="456"/>
      <c r="T116" s="456"/>
      <c r="U116" s="456"/>
      <c r="V116" s="456"/>
      <c r="W116" s="456"/>
      <c r="X116" s="456"/>
      <c r="Y116" s="456"/>
      <c r="Z116" s="456"/>
      <c r="AA116" s="456"/>
      <c r="AB116" s="456"/>
      <c r="AC116" s="456"/>
      <c r="AD116" s="456"/>
      <c r="AE116" s="456"/>
      <c r="AF116" s="456"/>
      <c r="AG116" s="456"/>
      <c r="AH116" s="456"/>
      <c r="AI116" s="456"/>
      <c r="AJ116" s="456"/>
      <c r="AK116" s="456"/>
      <c r="AL116" s="456">
        <f>AL117</f>
        <v>394508</v>
      </c>
      <c r="AM116" s="499">
        <f>SUM(AM117)</f>
        <v>136217.98000000001</v>
      </c>
      <c r="AN116" s="500">
        <f t="shared" si="22"/>
        <v>0.34528572297646692</v>
      </c>
    </row>
    <row r="117" spans="1:43" ht="36" x14ac:dyDescent="0.25">
      <c r="A117" s="116"/>
      <c r="B117" s="424" t="s">
        <v>1558</v>
      </c>
      <c r="C117" s="115" t="s">
        <v>1559</v>
      </c>
      <c r="D117" s="310">
        <v>394508</v>
      </c>
      <c r="E117" s="635">
        <v>136217.98000000001</v>
      </c>
      <c r="F117" s="636">
        <f t="shared" si="15"/>
        <v>0.34528572297646692</v>
      </c>
      <c r="G117" s="310"/>
      <c r="H117" s="310"/>
      <c r="I117" s="317"/>
      <c r="J117" s="310"/>
      <c r="K117" s="310"/>
      <c r="L117" s="310"/>
      <c r="M117" s="343"/>
      <c r="N117" s="343"/>
      <c r="O117" s="343"/>
      <c r="P117" s="343"/>
      <c r="Q117" s="343"/>
      <c r="R117" s="343"/>
      <c r="S117" s="343"/>
      <c r="T117" s="343"/>
      <c r="U117" s="343"/>
      <c r="V117" s="310"/>
      <c r="W117" s="310"/>
      <c r="X117" s="310"/>
      <c r="Y117" s="343"/>
      <c r="Z117" s="343"/>
      <c r="AA117" s="343"/>
      <c r="AB117" s="343"/>
      <c r="AC117" s="343"/>
      <c r="AD117" s="343"/>
      <c r="AE117" s="343"/>
      <c r="AF117" s="343"/>
      <c r="AG117" s="343"/>
      <c r="AH117" s="343"/>
      <c r="AI117" s="343"/>
      <c r="AJ117" s="343"/>
      <c r="AK117" s="343"/>
      <c r="AL117" s="343">
        <f>SUM(G117,D117,J117,M117,AE117)</f>
        <v>394508</v>
      </c>
      <c r="AM117" s="323">
        <f>SUM(H117,E117,K117,W117)</f>
        <v>136217.98000000001</v>
      </c>
      <c r="AN117" s="331">
        <f t="shared" si="22"/>
        <v>0.34528572297646692</v>
      </c>
      <c r="AQ117" s="577"/>
    </row>
    <row r="118" spans="1:43" ht="24" hidden="1" x14ac:dyDescent="0.25">
      <c r="A118" s="450" t="s">
        <v>1566</v>
      </c>
      <c r="B118" s="451"/>
      <c r="C118" s="452" t="s">
        <v>1569</v>
      </c>
      <c r="D118" s="453">
        <f>SUM(D119)</f>
        <v>0</v>
      </c>
      <c r="E118" s="328">
        <f>SUM(E119)</f>
        <v>0</v>
      </c>
      <c r="F118" s="315"/>
      <c r="G118" s="453">
        <f>SUM(G119)</f>
        <v>0</v>
      </c>
      <c r="H118" s="453">
        <f>SUM(H119)</f>
        <v>0</v>
      </c>
      <c r="I118" s="454"/>
      <c r="J118" s="453">
        <f>SUM(J119)</f>
        <v>0</v>
      </c>
      <c r="K118" s="453">
        <f>SUM(K119)</f>
        <v>0</v>
      </c>
      <c r="L118" s="453"/>
      <c r="M118" s="456"/>
      <c r="N118" s="456"/>
      <c r="O118" s="456"/>
      <c r="P118" s="456"/>
      <c r="Q118" s="456"/>
      <c r="R118" s="456"/>
      <c r="S118" s="456"/>
      <c r="T118" s="456"/>
      <c r="U118" s="456"/>
      <c r="V118" s="453">
        <f t="shared" ref="V118:X119" si="24">SUM(V119)</f>
        <v>0</v>
      </c>
      <c r="W118" s="453">
        <f t="shared" si="24"/>
        <v>0</v>
      </c>
      <c r="X118" s="453">
        <f t="shared" si="24"/>
        <v>0</v>
      </c>
      <c r="Y118" s="456"/>
      <c r="Z118" s="456">
        <f>SUM(Z119)</f>
        <v>0</v>
      </c>
      <c r="AA118" s="456">
        <f>SUM(AA119)</f>
        <v>0</v>
      </c>
      <c r="AB118" s="456"/>
      <c r="AC118" s="456"/>
      <c r="AD118" s="456"/>
      <c r="AE118" s="456"/>
      <c r="AF118" s="456"/>
      <c r="AG118" s="456"/>
      <c r="AH118" s="456"/>
      <c r="AI118" s="456"/>
      <c r="AJ118" s="456"/>
      <c r="AK118" s="456"/>
      <c r="AL118" s="456">
        <f>SUM(AL119)</f>
        <v>0</v>
      </c>
      <c r="AM118" s="499">
        <f>SUM(AM119)</f>
        <v>0</v>
      </c>
      <c r="AN118" s="500" t="e">
        <f t="shared" si="22"/>
        <v>#DIV/0!</v>
      </c>
    </row>
    <row r="119" spans="1:43" ht="24" hidden="1" x14ac:dyDescent="0.25">
      <c r="A119" s="507" t="s">
        <v>1568</v>
      </c>
      <c r="B119" s="506"/>
      <c r="C119" s="452" t="s">
        <v>1569</v>
      </c>
      <c r="D119" s="456">
        <f>SUM(D120)</f>
        <v>0</v>
      </c>
      <c r="E119" s="647">
        <f>SUM(E120)</f>
        <v>0</v>
      </c>
      <c r="F119" s="648"/>
      <c r="G119" s="456">
        <f>SUM(G120)</f>
        <v>0</v>
      </c>
      <c r="H119" s="456">
        <f>SUM(H120)</f>
        <v>0</v>
      </c>
      <c r="I119" s="455"/>
      <c r="J119" s="456">
        <f>SUM(J120)</f>
        <v>0</v>
      </c>
      <c r="K119" s="456">
        <f>SUM(K120)</f>
        <v>0</v>
      </c>
      <c r="L119" s="456"/>
      <c r="M119" s="456"/>
      <c r="N119" s="456"/>
      <c r="O119" s="456"/>
      <c r="P119" s="456"/>
      <c r="Q119" s="456"/>
      <c r="R119" s="456"/>
      <c r="S119" s="456"/>
      <c r="T119" s="456"/>
      <c r="U119" s="456"/>
      <c r="V119" s="456">
        <f t="shared" si="24"/>
        <v>0</v>
      </c>
      <c r="W119" s="456">
        <f t="shared" si="24"/>
        <v>0</v>
      </c>
      <c r="X119" s="456">
        <f t="shared" si="24"/>
        <v>0</v>
      </c>
      <c r="Y119" s="456"/>
      <c r="Z119" s="456">
        <f>SUM(Z120)</f>
        <v>0</v>
      </c>
      <c r="AA119" s="456">
        <f>SUM(AA120)</f>
        <v>0</v>
      </c>
      <c r="AB119" s="456"/>
      <c r="AC119" s="456"/>
      <c r="AD119" s="456"/>
      <c r="AE119" s="456"/>
      <c r="AF119" s="456"/>
      <c r="AG119" s="456"/>
      <c r="AH119" s="456"/>
      <c r="AI119" s="456"/>
      <c r="AJ119" s="456"/>
      <c r="AK119" s="456"/>
      <c r="AL119" s="456">
        <f>SUM(AL120)</f>
        <v>0</v>
      </c>
      <c r="AM119" s="499">
        <f>SUM(AM120)</f>
        <v>0</v>
      </c>
      <c r="AN119" s="500" t="e">
        <f t="shared" si="22"/>
        <v>#DIV/0!</v>
      </c>
    </row>
    <row r="120" spans="1:43" ht="36" hidden="1" x14ac:dyDescent="0.25">
      <c r="A120" s="116"/>
      <c r="B120" s="114" t="s">
        <v>1567</v>
      </c>
      <c r="C120" s="115" t="s">
        <v>1570</v>
      </c>
      <c r="D120" s="310"/>
      <c r="E120" s="635">
        <v>0</v>
      </c>
      <c r="F120" s="636"/>
      <c r="G120" s="310"/>
      <c r="H120" s="310"/>
      <c r="I120" s="317"/>
      <c r="J120" s="310"/>
      <c r="K120" s="310"/>
      <c r="L120" s="310"/>
      <c r="M120" s="343"/>
      <c r="N120" s="343"/>
      <c r="O120" s="343"/>
      <c r="P120" s="343"/>
      <c r="Q120" s="343"/>
      <c r="R120" s="343"/>
      <c r="S120" s="343"/>
      <c r="T120" s="343"/>
      <c r="U120" s="343"/>
      <c r="V120" s="310"/>
      <c r="W120" s="310"/>
      <c r="X120" s="310"/>
      <c r="Y120" s="343"/>
      <c r="Z120" s="343"/>
      <c r="AA120" s="343"/>
      <c r="AB120" s="343"/>
      <c r="AC120" s="343"/>
      <c r="AD120" s="343"/>
      <c r="AE120" s="343"/>
      <c r="AF120" s="343"/>
      <c r="AG120" s="343"/>
      <c r="AH120" s="343"/>
      <c r="AI120" s="343"/>
      <c r="AJ120" s="343"/>
      <c r="AK120" s="343"/>
      <c r="AL120" s="343">
        <f>SUM(G120,D120,J120,M120,AE120)</f>
        <v>0</v>
      </c>
      <c r="AM120" s="323">
        <f>SUM(H120,E120,K120,W120)</f>
        <v>0</v>
      </c>
      <c r="AN120" s="331" t="e">
        <f t="shared" si="22"/>
        <v>#DIV/0!</v>
      </c>
    </row>
    <row r="121" spans="1:43" ht="24" x14ac:dyDescent="0.25">
      <c r="A121" s="122" t="s">
        <v>250</v>
      </c>
      <c r="B121" s="649"/>
      <c r="C121" s="650" t="s">
        <v>334</v>
      </c>
      <c r="D121" s="312">
        <f>D122+D126</f>
        <v>0</v>
      </c>
      <c r="E121" s="651">
        <f>E122</f>
        <v>0</v>
      </c>
      <c r="F121" s="652"/>
      <c r="G121" s="312">
        <f>G122+G126</f>
        <v>0</v>
      </c>
      <c r="H121" s="312"/>
      <c r="I121" s="319"/>
      <c r="J121" s="312"/>
      <c r="K121" s="312"/>
      <c r="L121" s="312"/>
      <c r="M121" s="345"/>
      <c r="N121" s="345"/>
      <c r="O121" s="345"/>
      <c r="P121" s="345"/>
      <c r="Q121" s="345"/>
      <c r="R121" s="345"/>
      <c r="S121" s="345">
        <f>SUM(S122)</f>
        <v>30000</v>
      </c>
      <c r="T121" s="345">
        <f>SUM(T122)</f>
        <v>18228.599999999999</v>
      </c>
      <c r="U121" s="410">
        <f>T121/S121</f>
        <v>0.60761999999999994</v>
      </c>
      <c r="V121" s="312"/>
      <c r="W121" s="312"/>
      <c r="X121" s="312"/>
      <c r="Y121" s="345"/>
      <c r="Z121" s="345"/>
      <c r="AA121" s="345"/>
      <c r="AB121" s="345"/>
      <c r="AC121" s="345"/>
      <c r="AD121" s="345"/>
      <c r="AE121" s="345"/>
      <c r="AF121" s="345"/>
      <c r="AG121" s="345"/>
      <c r="AH121" s="345"/>
      <c r="AI121" s="345"/>
      <c r="AJ121" s="345"/>
      <c r="AK121" s="345"/>
      <c r="AL121" s="345">
        <f>SUM(S121)+AL126</f>
        <v>2030000</v>
      </c>
      <c r="AM121" s="325">
        <f t="shared" ref="AL121:AM123" si="25">SUM(T121)</f>
        <v>18228.599999999999</v>
      </c>
      <c r="AN121" s="333">
        <f t="shared" si="22"/>
        <v>8.9796059113300478E-3</v>
      </c>
    </row>
    <row r="122" spans="1:43" ht="24.75" x14ac:dyDescent="0.25">
      <c r="A122" s="469">
        <v>810000</v>
      </c>
      <c r="B122" s="451"/>
      <c r="C122" s="653" t="s">
        <v>335</v>
      </c>
      <c r="D122" s="453">
        <f>D125</f>
        <v>0</v>
      </c>
      <c r="E122" s="328">
        <f>E123</f>
        <v>0</v>
      </c>
      <c r="F122" s="315"/>
      <c r="G122" s="453">
        <f>SUM(G123:G125)</f>
        <v>0</v>
      </c>
      <c r="H122" s="453"/>
      <c r="I122" s="454"/>
      <c r="J122" s="453"/>
      <c r="K122" s="453"/>
      <c r="L122" s="453"/>
      <c r="M122" s="456"/>
      <c r="N122" s="456"/>
      <c r="O122" s="456"/>
      <c r="P122" s="456"/>
      <c r="Q122" s="456"/>
      <c r="R122" s="456"/>
      <c r="S122" s="456">
        <f>SUM(S123)</f>
        <v>30000</v>
      </c>
      <c r="T122" s="456">
        <f>SUM(T123)</f>
        <v>18228.599999999999</v>
      </c>
      <c r="U122" s="455">
        <f t="shared" ref="U122:U137" si="26">T122/S122</f>
        <v>0.60761999999999994</v>
      </c>
      <c r="V122" s="453"/>
      <c r="W122" s="453"/>
      <c r="X122" s="453"/>
      <c r="Y122" s="456"/>
      <c r="Z122" s="456"/>
      <c r="AA122" s="456"/>
      <c r="AB122" s="456"/>
      <c r="AC122" s="456"/>
      <c r="AD122" s="456"/>
      <c r="AE122" s="456"/>
      <c r="AF122" s="456"/>
      <c r="AG122" s="456"/>
      <c r="AH122" s="456"/>
      <c r="AI122" s="456"/>
      <c r="AJ122" s="456"/>
      <c r="AK122" s="456"/>
      <c r="AL122" s="456">
        <f>SUM(S122)</f>
        <v>30000</v>
      </c>
      <c r="AM122" s="499">
        <f t="shared" si="25"/>
        <v>18228.599999999999</v>
      </c>
      <c r="AN122" s="500">
        <f t="shared" si="22"/>
        <v>0.60761999999999994</v>
      </c>
    </row>
    <row r="123" spans="1:43" hidden="1" x14ac:dyDescent="0.25">
      <c r="A123" s="116"/>
      <c r="B123" s="117">
        <v>811000</v>
      </c>
      <c r="C123" s="308" t="s">
        <v>336</v>
      </c>
      <c r="D123" s="310">
        <v>0</v>
      </c>
      <c r="E123" s="635">
        <f>E124</f>
        <v>0</v>
      </c>
      <c r="F123" s="636"/>
      <c r="G123" s="310"/>
      <c r="H123" s="310"/>
      <c r="I123" s="317"/>
      <c r="J123" s="310"/>
      <c r="K123" s="310"/>
      <c r="L123" s="310"/>
      <c r="M123" s="343"/>
      <c r="N123" s="343"/>
      <c r="O123" s="343"/>
      <c r="P123" s="343"/>
      <c r="Q123" s="343"/>
      <c r="R123" s="343"/>
      <c r="S123" s="343">
        <f>SUM(S125)</f>
        <v>30000</v>
      </c>
      <c r="T123" s="343">
        <f>SUM(T125)</f>
        <v>18228.599999999999</v>
      </c>
      <c r="U123" s="407">
        <f t="shared" si="26"/>
        <v>0.60761999999999994</v>
      </c>
      <c r="V123" s="310"/>
      <c r="W123" s="310"/>
      <c r="X123" s="310"/>
      <c r="Y123" s="343"/>
      <c r="Z123" s="343"/>
      <c r="AA123" s="343"/>
      <c r="AB123" s="343"/>
      <c r="AC123" s="343"/>
      <c r="AD123" s="343"/>
      <c r="AE123" s="343"/>
      <c r="AF123" s="343"/>
      <c r="AG123" s="343"/>
      <c r="AH123" s="343"/>
      <c r="AI123" s="343"/>
      <c r="AJ123" s="343"/>
      <c r="AK123" s="343"/>
      <c r="AL123" s="343">
        <f t="shared" si="25"/>
        <v>30000</v>
      </c>
      <c r="AM123" s="323">
        <f t="shared" si="25"/>
        <v>18228.599999999999</v>
      </c>
      <c r="AN123" s="331">
        <f t="shared" si="22"/>
        <v>0.60761999999999994</v>
      </c>
    </row>
    <row r="124" spans="1:43" hidden="1" x14ac:dyDescent="0.25">
      <c r="A124" s="521"/>
      <c r="B124" s="654">
        <v>811150</v>
      </c>
      <c r="C124" s="655"/>
      <c r="D124" s="343"/>
      <c r="E124" s="643">
        <f>E125</f>
        <v>0</v>
      </c>
      <c r="F124" s="644"/>
      <c r="G124" s="343"/>
      <c r="H124" s="343"/>
      <c r="I124" s="407"/>
      <c r="J124" s="343"/>
      <c r="K124" s="343"/>
      <c r="L124" s="343"/>
      <c r="M124" s="343"/>
      <c r="N124" s="343"/>
      <c r="O124" s="343"/>
      <c r="P124" s="343"/>
      <c r="Q124" s="343"/>
      <c r="R124" s="343"/>
      <c r="S124" s="343"/>
      <c r="T124" s="343"/>
      <c r="U124" s="407" t="e">
        <f t="shared" si="26"/>
        <v>#DIV/0!</v>
      </c>
      <c r="V124" s="343"/>
      <c r="W124" s="343"/>
      <c r="X124" s="343"/>
      <c r="Y124" s="343"/>
      <c r="Z124" s="343"/>
      <c r="AA124" s="343"/>
      <c r="AB124" s="343"/>
      <c r="AC124" s="343"/>
      <c r="AD124" s="343"/>
      <c r="AE124" s="343"/>
      <c r="AF124" s="343"/>
      <c r="AG124" s="343"/>
      <c r="AH124" s="343"/>
      <c r="AI124" s="343"/>
      <c r="AJ124" s="343"/>
      <c r="AK124" s="343"/>
      <c r="AL124" s="343">
        <f>SUM(S124)</f>
        <v>0</v>
      </c>
      <c r="AM124" s="323">
        <f>SUM(H124,E124,K124,W124)</f>
        <v>0</v>
      </c>
      <c r="AN124" s="331" t="e">
        <f t="shared" si="22"/>
        <v>#DIV/0!</v>
      </c>
    </row>
    <row r="125" spans="1:43" ht="24.75" x14ac:dyDescent="0.25">
      <c r="A125" s="116"/>
      <c r="B125" s="570">
        <v>811153</v>
      </c>
      <c r="C125" s="308" t="s">
        <v>1798</v>
      </c>
      <c r="D125" s="310"/>
      <c r="E125" s="635">
        <v>0</v>
      </c>
      <c r="F125" s="636"/>
      <c r="G125" s="310"/>
      <c r="H125" s="310"/>
      <c r="I125" s="317"/>
      <c r="J125" s="310"/>
      <c r="K125" s="310"/>
      <c r="L125" s="310"/>
      <c r="M125" s="343"/>
      <c r="N125" s="343"/>
      <c r="O125" s="343"/>
      <c r="P125" s="343"/>
      <c r="Q125" s="343"/>
      <c r="R125" s="343"/>
      <c r="S125" s="343">
        <v>30000</v>
      </c>
      <c r="T125" s="343">
        <v>18228.599999999999</v>
      </c>
      <c r="U125" s="407">
        <f t="shared" si="26"/>
        <v>0.60761999999999994</v>
      </c>
      <c r="V125" s="310"/>
      <c r="W125" s="310"/>
      <c r="X125" s="310"/>
      <c r="Y125" s="343"/>
      <c r="Z125" s="343"/>
      <c r="AA125" s="343"/>
      <c r="AB125" s="343"/>
      <c r="AC125" s="343"/>
      <c r="AD125" s="343"/>
      <c r="AE125" s="343"/>
      <c r="AF125" s="343"/>
      <c r="AG125" s="343"/>
      <c r="AH125" s="343"/>
      <c r="AI125" s="343"/>
      <c r="AJ125" s="343"/>
      <c r="AK125" s="343"/>
      <c r="AL125" s="343">
        <f>SUM(S125)</f>
        <v>30000</v>
      </c>
      <c r="AM125" s="323">
        <f>T125</f>
        <v>18228.599999999999</v>
      </c>
      <c r="AN125" s="331">
        <f t="shared" si="22"/>
        <v>0.60761999999999994</v>
      </c>
    </row>
    <row r="126" spans="1:43" ht="24.75" x14ac:dyDescent="0.25">
      <c r="A126" s="123">
        <v>840000</v>
      </c>
      <c r="B126" s="124"/>
      <c r="C126" s="125" t="s">
        <v>337</v>
      </c>
      <c r="D126" s="313">
        <f>SUM(D127)</f>
        <v>0</v>
      </c>
      <c r="E126" s="656"/>
      <c r="F126" s="657" t="e">
        <f t="shared" si="15"/>
        <v>#DIV/0!</v>
      </c>
      <c r="G126" s="313">
        <f>SUM(G127)</f>
        <v>0</v>
      </c>
      <c r="H126" s="313"/>
      <c r="I126" s="320"/>
      <c r="J126" s="313"/>
      <c r="K126" s="313"/>
      <c r="L126" s="313"/>
      <c r="M126" s="346"/>
      <c r="N126" s="346"/>
      <c r="O126" s="346"/>
      <c r="P126" s="346"/>
      <c r="Q126" s="346"/>
      <c r="R126" s="346"/>
      <c r="S126" s="346">
        <f>S127</f>
        <v>2000000</v>
      </c>
      <c r="T126" s="346"/>
      <c r="U126" s="1058">
        <f t="shared" si="26"/>
        <v>0</v>
      </c>
      <c r="V126" s="313"/>
      <c r="W126" s="313"/>
      <c r="X126" s="313"/>
      <c r="Y126" s="346"/>
      <c r="Z126" s="346"/>
      <c r="AA126" s="346"/>
      <c r="AB126" s="346"/>
      <c r="AC126" s="346"/>
      <c r="AD126" s="346"/>
      <c r="AE126" s="346"/>
      <c r="AF126" s="346"/>
      <c r="AG126" s="346"/>
      <c r="AH126" s="346"/>
      <c r="AI126" s="346"/>
      <c r="AJ126" s="346"/>
      <c r="AK126" s="346"/>
      <c r="AL126" s="346">
        <f>SUM(AL127)</f>
        <v>2000000</v>
      </c>
      <c r="AM126" s="326"/>
      <c r="AN126" s="334">
        <f t="shared" si="22"/>
        <v>0</v>
      </c>
    </row>
    <row r="127" spans="1:43" x14ac:dyDescent="0.25">
      <c r="A127" s="116"/>
      <c r="B127" s="118">
        <v>841000</v>
      </c>
      <c r="C127" s="308" t="s">
        <v>338</v>
      </c>
      <c r="D127" s="310"/>
      <c r="E127" s="635"/>
      <c r="F127" s="636" t="e">
        <f t="shared" si="15"/>
        <v>#DIV/0!</v>
      </c>
      <c r="G127" s="310"/>
      <c r="H127" s="310"/>
      <c r="I127" s="317"/>
      <c r="J127" s="310"/>
      <c r="K127" s="310"/>
      <c r="L127" s="310"/>
      <c r="M127" s="343"/>
      <c r="N127" s="343"/>
      <c r="O127" s="343"/>
      <c r="P127" s="343"/>
      <c r="Q127" s="343"/>
      <c r="R127" s="343"/>
      <c r="S127" s="343">
        <v>2000000</v>
      </c>
      <c r="T127" s="343"/>
      <c r="U127" s="407">
        <f t="shared" si="26"/>
        <v>0</v>
      </c>
      <c r="V127" s="310"/>
      <c r="W127" s="310"/>
      <c r="X127" s="310"/>
      <c r="Y127" s="343"/>
      <c r="Z127" s="343"/>
      <c r="AA127" s="343"/>
      <c r="AB127" s="343"/>
      <c r="AC127" s="343"/>
      <c r="AD127" s="343"/>
      <c r="AE127" s="343"/>
      <c r="AF127" s="343"/>
      <c r="AG127" s="343"/>
      <c r="AH127" s="343"/>
      <c r="AI127" s="343"/>
      <c r="AJ127" s="343"/>
      <c r="AK127" s="343"/>
      <c r="AL127" s="343">
        <f>S127</f>
        <v>2000000</v>
      </c>
      <c r="AM127" s="323"/>
      <c r="AN127" s="331">
        <f t="shared" si="22"/>
        <v>0</v>
      </c>
    </row>
    <row r="128" spans="1:43" ht="36.75" hidden="1" x14ac:dyDescent="0.25">
      <c r="A128" s="122" t="s">
        <v>251</v>
      </c>
      <c r="B128" s="126"/>
      <c r="C128" s="309" t="s">
        <v>339</v>
      </c>
      <c r="D128" s="312">
        <f>SUM(D129,D134)</f>
        <v>0</v>
      </c>
      <c r="E128" s="328">
        <f>SUM(E129,E134)</f>
        <v>0</v>
      </c>
      <c r="F128" s="315"/>
      <c r="G128" s="312">
        <f>SUM(G129,G134)</f>
        <v>0</v>
      </c>
      <c r="H128" s="312">
        <f>SUM(H129,H134)</f>
        <v>0</v>
      </c>
      <c r="I128" s="319"/>
      <c r="J128" s="312">
        <f>SUM(J129,J134)</f>
        <v>0</v>
      </c>
      <c r="K128" s="312">
        <f>SUM(K129,K134)</f>
        <v>0</v>
      </c>
      <c r="L128" s="312"/>
      <c r="M128" s="345"/>
      <c r="N128" s="345"/>
      <c r="O128" s="345"/>
      <c r="P128" s="345"/>
      <c r="Q128" s="345"/>
      <c r="R128" s="345"/>
      <c r="S128" s="345"/>
      <c r="T128" s="345"/>
      <c r="U128" s="410" t="e">
        <f t="shared" si="26"/>
        <v>#DIV/0!</v>
      </c>
      <c r="V128" s="312">
        <f>SUM(V129,V134)</f>
        <v>0</v>
      </c>
      <c r="W128" s="312">
        <f>SUM(W129,W134)</f>
        <v>0</v>
      </c>
      <c r="X128" s="319" t="e">
        <f>SUM(X129)</f>
        <v>#DIV/0!</v>
      </c>
      <c r="Y128" s="410"/>
      <c r="Z128" s="410"/>
      <c r="AA128" s="410"/>
      <c r="AB128" s="410"/>
      <c r="AC128" s="410"/>
      <c r="AD128" s="410"/>
      <c r="AE128" s="410"/>
      <c r="AF128" s="410"/>
      <c r="AG128" s="410"/>
      <c r="AH128" s="410"/>
      <c r="AI128" s="410"/>
      <c r="AJ128" s="410"/>
      <c r="AK128" s="410"/>
      <c r="AL128" s="345">
        <f>SUM(AL129,AL134)</f>
        <v>0</v>
      </c>
      <c r="AM128" s="498">
        <f>SUM(AM129,AM134)</f>
        <v>0</v>
      </c>
      <c r="AN128" s="333" t="e">
        <f t="shared" si="22"/>
        <v>#DIV/0!</v>
      </c>
    </row>
    <row r="129" spans="1:43" hidden="1" x14ac:dyDescent="0.25">
      <c r="A129" s="450" t="s">
        <v>252</v>
      </c>
      <c r="B129" s="451"/>
      <c r="C129" s="452" t="s">
        <v>340</v>
      </c>
      <c r="D129" s="453">
        <f>SUM(D130)</f>
        <v>0</v>
      </c>
      <c r="E129" s="328">
        <f>SUM(E130)</f>
        <v>0</v>
      </c>
      <c r="F129" s="315"/>
      <c r="G129" s="453">
        <f>SUM(G130)</f>
        <v>0</v>
      </c>
      <c r="H129" s="453">
        <f>SUM(H130)</f>
        <v>0</v>
      </c>
      <c r="I129" s="454"/>
      <c r="J129" s="453">
        <f>SUM(J130)</f>
        <v>0</v>
      </c>
      <c r="K129" s="453">
        <f>SUM(K130)</f>
        <v>0</v>
      </c>
      <c r="L129" s="453"/>
      <c r="M129" s="456"/>
      <c r="N129" s="456"/>
      <c r="O129" s="456"/>
      <c r="P129" s="456"/>
      <c r="Q129" s="456"/>
      <c r="R129" s="456"/>
      <c r="S129" s="456"/>
      <c r="T129" s="456"/>
      <c r="U129" s="455" t="e">
        <f t="shared" si="26"/>
        <v>#DIV/0!</v>
      </c>
      <c r="V129" s="453">
        <f>SUM(V130)</f>
        <v>0</v>
      </c>
      <c r="W129" s="453">
        <f>SUM(W130)</f>
        <v>0</v>
      </c>
      <c r="X129" s="454" t="e">
        <f>SUM(X130)</f>
        <v>#DIV/0!</v>
      </c>
      <c r="Y129" s="455"/>
      <c r="Z129" s="455"/>
      <c r="AA129" s="455"/>
      <c r="AB129" s="455"/>
      <c r="AC129" s="455"/>
      <c r="AD129" s="455"/>
      <c r="AE129" s="455"/>
      <c r="AF129" s="455"/>
      <c r="AG129" s="455"/>
      <c r="AH129" s="455"/>
      <c r="AI129" s="455"/>
      <c r="AJ129" s="455"/>
      <c r="AK129" s="455"/>
      <c r="AL129" s="456">
        <f>SUM(AL130)</f>
        <v>0</v>
      </c>
      <c r="AM129" s="499">
        <f>SUM(AM130)</f>
        <v>0</v>
      </c>
      <c r="AN129" s="500" t="e">
        <f t="shared" si="22"/>
        <v>#DIV/0!</v>
      </c>
    </row>
    <row r="130" spans="1:43" ht="24" hidden="1" x14ac:dyDescent="0.25">
      <c r="A130" s="457" t="s">
        <v>1393</v>
      </c>
      <c r="B130" s="451"/>
      <c r="C130" s="452" t="s">
        <v>332</v>
      </c>
      <c r="D130" s="453">
        <f>SUM(D131:D133)</f>
        <v>0</v>
      </c>
      <c r="E130" s="328">
        <f>SUM(E131:E133)</f>
        <v>0</v>
      </c>
      <c r="F130" s="315"/>
      <c r="G130" s="453">
        <f>SUM(G131:G133)</f>
        <v>0</v>
      </c>
      <c r="H130" s="453">
        <f>SUM(H131:H133)</f>
        <v>0</v>
      </c>
      <c r="I130" s="454"/>
      <c r="J130" s="453">
        <f>SUM(J131:J133)</f>
        <v>0</v>
      </c>
      <c r="K130" s="453">
        <f>SUM(K131:K133)</f>
        <v>0</v>
      </c>
      <c r="L130" s="453"/>
      <c r="M130" s="456"/>
      <c r="N130" s="456"/>
      <c r="O130" s="456"/>
      <c r="P130" s="456"/>
      <c r="Q130" s="456"/>
      <c r="R130" s="456"/>
      <c r="S130" s="456"/>
      <c r="T130" s="456"/>
      <c r="U130" s="455" t="e">
        <f t="shared" si="26"/>
        <v>#DIV/0!</v>
      </c>
      <c r="V130" s="453">
        <f>SUM(V131:V133)</f>
        <v>0</v>
      </c>
      <c r="W130" s="453">
        <f>SUM(W131:W133)</f>
        <v>0</v>
      </c>
      <c r="X130" s="454" t="e">
        <f>SUM(X132)</f>
        <v>#DIV/0!</v>
      </c>
      <c r="Y130" s="455"/>
      <c r="Z130" s="455"/>
      <c r="AA130" s="455"/>
      <c r="AB130" s="455"/>
      <c r="AC130" s="455"/>
      <c r="AD130" s="455"/>
      <c r="AE130" s="455"/>
      <c r="AF130" s="455"/>
      <c r="AG130" s="455"/>
      <c r="AH130" s="455"/>
      <c r="AI130" s="455"/>
      <c r="AJ130" s="455"/>
      <c r="AK130" s="455"/>
      <c r="AL130" s="456">
        <f>SUM(AL131:AL133)</f>
        <v>0</v>
      </c>
      <c r="AM130" s="499">
        <f>SUM(AM131:AM133)</f>
        <v>0</v>
      </c>
      <c r="AN130" s="500" t="e">
        <f t="shared" si="22"/>
        <v>#DIV/0!</v>
      </c>
    </row>
    <row r="131" spans="1:43" ht="24" hidden="1" x14ac:dyDescent="0.25">
      <c r="A131" s="114"/>
      <c r="B131" s="114" t="s">
        <v>253</v>
      </c>
      <c r="C131" s="112" t="s">
        <v>341</v>
      </c>
      <c r="D131" s="310"/>
      <c r="E131" s="635"/>
      <c r="F131" s="636" t="e">
        <f t="shared" si="15"/>
        <v>#DIV/0!</v>
      </c>
      <c r="G131" s="310"/>
      <c r="H131" s="310"/>
      <c r="I131" s="317"/>
      <c r="J131" s="310"/>
      <c r="K131" s="310"/>
      <c r="L131" s="310"/>
      <c r="M131" s="343"/>
      <c r="N131" s="343"/>
      <c r="O131" s="343"/>
      <c r="P131" s="343"/>
      <c r="Q131" s="343"/>
      <c r="R131" s="343"/>
      <c r="S131" s="343"/>
      <c r="T131" s="343"/>
      <c r="U131" s="407" t="e">
        <f t="shared" si="26"/>
        <v>#DIV/0!</v>
      </c>
      <c r="V131" s="310"/>
      <c r="W131" s="310"/>
      <c r="X131" s="317"/>
      <c r="Y131" s="407"/>
      <c r="Z131" s="407"/>
      <c r="AA131" s="407"/>
      <c r="AB131" s="407"/>
      <c r="AC131" s="407"/>
      <c r="AD131" s="407"/>
      <c r="AE131" s="407"/>
      <c r="AF131" s="407"/>
      <c r="AG131" s="407"/>
      <c r="AH131" s="407"/>
      <c r="AI131" s="407"/>
      <c r="AJ131" s="407"/>
      <c r="AK131" s="407"/>
      <c r="AL131" s="343">
        <f>SUM(G131,D131)</f>
        <v>0</v>
      </c>
      <c r="AM131" s="323"/>
      <c r="AN131" s="331" t="e">
        <f t="shared" si="22"/>
        <v>#DIV/0!</v>
      </c>
    </row>
    <row r="132" spans="1:43" ht="24" hidden="1" x14ac:dyDescent="0.25">
      <c r="A132" s="114"/>
      <c r="B132" s="114" t="s">
        <v>1394</v>
      </c>
      <c r="C132" s="112" t="s">
        <v>1395</v>
      </c>
      <c r="D132" s="310"/>
      <c r="E132" s="635">
        <v>0</v>
      </c>
      <c r="F132" s="636"/>
      <c r="G132" s="310"/>
      <c r="H132" s="310"/>
      <c r="I132" s="317"/>
      <c r="J132" s="310"/>
      <c r="K132" s="310"/>
      <c r="L132" s="310"/>
      <c r="M132" s="343"/>
      <c r="N132" s="343"/>
      <c r="O132" s="343"/>
      <c r="P132" s="343"/>
      <c r="Q132" s="343"/>
      <c r="R132" s="343"/>
      <c r="S132" s="343"/>
      <c r="T132" s="343"/>
      <c r="U132" s="407" t="e">
        <f t="shared" si="26"/>
        <v>#DIV/0!</v>
      </c>
      <c r="V132" s="310">
        <v>0</v>
      </c>
      <c r="W132" s="310"/>
      <c r="X132" s="317" t="e">
        <f>W132/V132</f>
        <v>#DIV/0!</v>
      </c>
      <c r="Y132" s="407"/>
      <c r="Z132" s="407"/>
      <c r="AA132" s="407"/>
      <c r="AB132" s="407"/>
      <c r="AC132" s="407"/>
      <c r="AD132" s="407"/>
      <c r="AE132" s="407"/>
      <c r="AF132" s="407"/>
      <c r="AG132" s="407"/>
      <c r="AH132" s="407"/>
      <c r="AI132" s="407"/>
      <c r="AJ132" s="407"/>
      <c r="AK132" s="407"/>
      <c r="AL132" s="343">
        <f>SUM(G132,D132,J132,V132)</f>
        <v>0</v>
      </c>
      <c r="AM132" s="323">
        <f>SUM(H132,E132,K132,W132)</f>
        <v>0</v>
      </c>
      <c r="AN132" s="331" t="e">
        <f t="shared" si="22"/>
        <v>#DIV/0!</v>
      </c>
    </row>
    <row r="133" spans="1:43" hidden="1" x14ac:dyDescent="0.25">
      <c r="A133" s="116"/>
      <c r="B133" s="114" t="s">
        <v>342</v>
      </c>
      <c r="C133" s="115" t="s">
        <v>343</v>
      </c>
      <c r="D133" s="310"/>
      <c r="E133" s="635"/>
      <c r="F133" s="636" t="e">
        <f t="shared" si="15"/>
        <v>#DIV/0!</v>
      </c>
      <c r="G133" s="310"/>
      <c r="H133" s="310"/>
      <c r="I133" s="317"/>
      <c r="J133" s="310"/>
      <c r="K133" s="310"/>
      <c r="L133" s="310"/>
      <c r="M133" s="343"/>
      <c r="N133" s="343"/>
      <c r="O133" s="343"/>
      <c r="P133" s="343"/>
      <c r="Q133" s="343"/>
      <c r="R133" s="343"/>
      <c r="S133" s="343"/>
      <c r="T133" s="343"/>
      <c r="U133" s="407" t="e">
        <f t="shared" si="26"/>
        <v>#DIV/0!</v>
      </c>
      <c r="V133" s="310"/>
      <c r="W133" s="310"/>
      <c r="X133" s="310"/>
      <c r="Y133" s="343"/>
      <c r="Z133" s="343"/>
      <c r="AA133" s="343"/>
      <c r="AB133" s="343"/>
      <c r="AC133" s="343"/>
      <c r="AD133" s="343"/>
      <c r="AE133" s="343"/>
      <c r="AF133" s="343"/>
      <c r="AG133" s="343"/>
      <c r="AH133" s="343"/>
      <c r="AI133" s="343"/>
      <c r="AJ133" s="343"/>
      <c r="AK133" s="343"/>
      <c r="AL133" s="343">
        <f>SUM(G133,D133)</f>
        <v>0</v>
      </c>
      <c r="AM133" s="323"/>
      <c r="AN133" s="331" t="e">
        <f t="shared" si="22"/>
        <v>#DIV/0!</v>
      </c>
    </row>
    <row r="134" spans="1:43" ht="24" hidden="1" x14ac:dyDescent="0.25">
      <c r="A134" s="119" t="s">
        <v>254</v>
      </c>
      <c r="B134" s="120"/>
      <c r="C134" s="121" t="s">
        <v>344</v>
      </c>
      <c r="D134" s="311">
        <f>SUM(D135)</f>
        <v>0</v>
      </c>
      <c r="E134" s="658"/>
      <c r="F134" s="659" t="e">
        <f t="shared" si="15"/>
        <v>#DIV/0!</v>
      </c>
      <c r="G134" s="311">
        <f>SUM(G135)</f>
        <v>0</v>
      </c>
      <c r="H134" s="311"/>
      <c r="I134" s="318"/>
      <c r="J134" s="311"/>
      <c r="K134" s="311"/>
      <c r="L134" s="311"/>
      <c r="M134" s="344"/>
      <c r="N134" s="344"/>
      <c r="O134" s="344"/>
      <c r="P134" s="344"/>
      <c r="Q134" s="344"/>
      <c r="R134" s="344"/>
      <c r="S134" s="344"/>
      <c r="T134" s="344"/>
      <c r="U134" s="1059" t="e">
        <f t="shared" si="26"/>
        <v>#DIV/0!</v>
      </c>
      <c r="V134" s="311"/>
      <c r="W134" s="311"/>
      <c r="X134" s="311"/>
      <c r="Y134" s="344"/>
      <c r="Z134" s="344"/>
      <c r="AA134" s="344"/>
      <c r="AB134" s="344"/>
      <c r="AC134" s="344"/>
      <c r="AD134" s="344"/>
      <c r="AE134" s="344"/>
      <c r="AF134" s="344"/>
      <c r="AG134" s="344"/>
      <c r="AH134" s="344"/>
      <c r="AI134" s="344"/>
      <c r="AJ134" s="344"/>
      <c r="AK134" s="344"/>
      <c r="AL134" s="344">
        <f>SUM(AL135)</f>
        <v>0</v>
      </c>
      <c r="AM134" s="324"/>
      <c r="AN134" s="332" t="e">
        <f t="shared" si="22"/>
        <v>#DIV/0!</v>
      </c>
    </row>
    <row r="135" spans="1:43" ht="24" hidden="1" x14ac:dyDescent="0.25">
      <c r="A135" s="116"/>
      <c r="B135" s="114" t="s">
        <v>255</v>
      </c>
      <c r="C135" s="113" t="s">
        <v>345</v>
      </c>
      <c r="D135" s="310"/>
      <c r="E135" s="635"/>
      <c r="F135" s="636" t="e">
        <f t="shared" si="15"/>
        <v>#DIV/0!</v>
      </c>
      <c r="G135" s="310"/>
      <c r="H135" s="310"/>
      <c r="I135" s="317"/>
      <c r="J135" s="310"/>
      <c r="K135" s="310"/>
      <c r="L135" s="310"/>
      <c r="M135" s="343"/>
      <c r="N135" s="343"/>
      <c r="O135" s="343"/>
      <c r="P135" s="343"/>
      <c r="Q135" s="343"/>
      <c r="R135" s="343"/>
      <c r="S135" s="343"/>
      <c r="T135" s="343"/>
      <c r="U135" s="407" t="e">
        <f t="shared" si="26"/>
        <v>#DIV/0!</v>
      </c>
      <c r="V135" s="310"/>
      <c r="W135" s="310"/>
      <c r="X135" s="310"/>
      <c r="Y135" s="343"/>
      <c r="Z135" s="343"/>
      <c r="AA135" s="343"/>
      <c r="AB135" s="343"/>
      <c r="AC135" s="343"/>
      <c r="AD135" s="343"/>
      <c r="AE135" s="343"/>
      <c r="AF135" s="343"/>
      <c r="AG135" s="343"/>
      <c r="AH135" s="343"/>
      <c r="AI135" s="343"/>
      <c r="AJ135" s="343"/>
      <c r="AK135" s="343"/>
      <c r="AL135" s="343">
        <f>SUM(G135,D135)</f>
        <v>0</v>
      </c>
      <c r="AM135" s="323"/>
      <c r="AN135" s="331" t="e">
        <f t="shared" si="22"/>
        <v>#DIV/0!</v>
      </c>
    </row>
    <row r="136" spans="1:43" ht="33.75" customHeight="1" x14ac:dyDescent="0.25">
      <c r="A136" s="436"/>
      <c r="B136" s="436" t="s">
        <v>346</v>
      </c>
      <c r="C136" s="437" t="s">
        <v>347</v>
      </c>
      <c r="D136" s="438">
        <f>SUM(D14,D121,D128)</f>
        <v>640431712</v>
      </c>
      <c r="E136" s="660">
        <f>SUM(E14,E121,E128)</f>
        <v>293073345.09999996</v>
      </c>
      <c r="F136" s="661">
        <f t="shared" si="15"/>
        <v>0.4576184152167655</v>
      </c>
      <c r="G136" s="438">
        <f>SUM(G14,G121,G128)</f>
        <v>185000</v>
      </c>
      <c r="H136" s="438">
        <f>SUM(H14,H121,H128)</f>
        <v>226275.81</v>
      </c>
      <c r="I136" s="439">
        <f>H136/G136</f>
        <v>1.2231124864864864</v>
      </c>
      <c r="J136" s="438">
        <f>SUM(J14,J121,J128)</f>
        <v>29560000</v>
      </c>
      <c r="K136" s="438">
        <f>SUM(K14,K121,K128)</f>
        <v>21088606.800000001</v>
      </c>
      <c r="L136" s="439">
        <f>K136/J136</f>
        <v>0.71341700947225983</v>
      </c>
      <c r="M136" s="441">
        <f>SUM(M58)</f>
        <v>0</v>
      </c>
      <c r="N136" s="441">
        <f>SUM(N58)</f>
        <v>0</v>
      </c>
      <c r="O136" s="440" t="e">
        <f>N136/M136</f>
        <v>#DIV/0!</v>
      </c>
      <c r="P136" s="441">
        <f>P107</f>
        <v>0</v>
      </c>
      <c r="Q136" s="441">
        <f>Q107</f>
        <v>1262510</v>
      </c>
      <c r="R136" s="440" t="e">
        <f t="shared" ref="R136:R137" si="27">Q136/P136</f>
        <v>#DIV/0!</v>
      </c>
      <c r="S136" s="441">
        <f>S125+S127</f>
        <v>2030000</v>
      </c>
      <c r="T136" s="441">
        <f>T121</f>
        <v>18228.599999999999</v>
      </c>
      <c r="U136" s="440">
        <f t="shared" si="26"/>
        <v>8.9796059113300478E-3</v>
      </c>
      <c r="V136" s="438">
        <f>SUM(V14,V121,V128)</f>
        <v>0</v>
      </c>
      <c r="W136" s="438">
        <v>0</v>
      </c>
      <c r="X136" s="439"/>
      <c r="Y136" s="440"/>
      <c r="Z136" s="440"/>
      <c r="AA136" s="440"/>
      <c r="AB136" s="441">
        <v>0</v>
      </c>
      <c r="AC136" s="440"/>
      <c r="AD136" s="440"/>
      <c r="AE136" s="441">
        <f>AE14</f>
        <v>1120000</v>
      </c>
      <c r="AF136" s="441">
        <f>AF14</f>
        <v>626593.86</v>
      </c>
      <c r="AG136" s="440">
        <f>AF136/AE136</f>
        <v>0.55945880357142852</v>
      </c>
      <c r="AH136" s="441">
        <f>AH58</f>
        <v>0</v>
      </c>
      <c r="AI136" s="441">
        <f>AI58</f>
        <v>532589.81999999995</v>
      </c>
      <c r="AJ136" s="440" t="e">
        <f>AI136/AH136</f>
        <v>#DIV/0!</v>
      </c>
      <c r="AK136" s="441">
        <f>AK13</f>
        <v>0</v>
      </c>
      <c r="AL136" s="441">
        <f>SUM(AL14,AL121,AL128,)</f>
        <v>673326712</v>
      </c>
      <c r="AM136" s="501">
        <f>SUM(AM14,AM121,AM128)</f>
        <v>316828149.99000001</v>
      </c>
      <c r="AN136" s="502">
        <f t="shared" si="22"/>
        <v>0.47054148356734138</v>
      </c>
      <c r="AQ136" s="662"/>
    </row>
    <row r="137" spans="1:43" ht="40.5" customHeight="1" x14ac:dyDescent="0.25">
      <c r="A137" s="442"/>
      <c r="B137" s="443" t="s">
        <v>348</v>
      </c>
      <c r="C137" s="444" t="s">
        <v>701</v>
      </c>
      <c r="D137" s="445">
        <f>SUM(D11,D14,D121,D128)</f>
        <v>640431712</v>
      </c>
      <c r="E137" s="446">
        <f>SUM(E11,E14,E121,E128)</f>
        <v>293073345.09999996</v>
      </c>
      <c r="F137" s="447">
        <f t="shared" si="15"/>
        <v>0.4576184152167655</v>
      </c>
      <c r="G137" s="445">
        <f>SUM(G11,G14,G121,G128)</f>
        <v>185000</v>
      </c>
      <c r="H137" s="445">
        <f>SUM(H11,H14,H121,H128)</f>
        <v>226275.81</v>
      </c>
      <c r="I137" s="448">
        <f>H137/G137</f>
        <v>1.2231124864864864</v>
      </c>
      <c r="J137" s="445">
        <f>SUM(J11,J14,J121,J128)</f>
        <v>29560000</v>
      </c>
      <c r="K137" s="445">
        <f>SUM(K11,K14,K121,K128)</f>
        <v>21088606.800000001</v>
      </c>
      <c r="L137" s="448">
        <f>K137/J137</f>
        <v>0.71341700947225983</v>
      </c>
      <c r="M137" s="449">
        <f>SUM(M136)</f>
        <v>0</v>
      </c>
      <c r="N137" s="449">
        <f>SUM(N136)</f>
        <v>0</v>
      </c>
      <c r="O137" s="534" t="e">
        <f>N137/M137</f>
        <v>#DIV/0!</v>
      </c>
      <c r="P137" s="449">
        <f>P136</f>
        <v>0</v>
      </c>
      <c r="Q137" s="449">
        <f>Q136</f>
        <v>1262510</v>
      </c>
      <c r="R137" s="534" t="e">
        <f t="shared" si="27"/>
        <v>#DIV/0!</v>
      </c>
      <c r="S137" s="449">
        <f>S136</f>
        <v>2030000</v>
      </c>
      <c r="T137" s="449">
        <f>T136</f>
        <v>18228.599999999999</v>
      </c>
      <c r="U137" s="534">
        <f t="shared" si="26"/>
        <v>8.9796059113300478E-3</v>
      </c>
      <c r="V137" s="445">
        <f>SUM(V11,V14,V121,V128)</f>
        <v>0</v>
      </c>
      <c r="W137" s="445">
        <v>0</v>
      </c>
      <c r="X137" s="448"/>
      <c r="Y137" s="449">
        <f>Y11</f>
        <v>0</v>
      </c>
      <c r="Z137" s="449">
        <f>SUM(Z12:Z13)</f>
        <v>1647483.34</v>
      </c>
      <c r="AA137" s="534" t="e">
        <f>Z137/Y137</f>
        <v>#DIV/0!</v>
      </c>
      <c r="AB137" s="449">
        <f>AB136</f>
        <v>0</v>
      </c>
      <c r="AC137" s="449">
        <f t="shared" ref="AC137:AD137" si="28">AC12</f>
        <v>720982</v>
      </c>
      <c r="AD137" s="534" t="e">
        <f t="shared" si="28"/>
        <v>#DIV/0!</v>
      </c>
      <c r="AE137" s="449">
        <f>SUM(AE136)</f>
        <v>1120000</v>
      </c>
      <c r="AF137" s="449">
        <f>SUM(AF136)</f>
        <v>626593.86</v>
      </c>
      <c r="AG137" s="534">
        <f>AF137/AE137</f>
        <v>0.55945880357142852</v>
      </c>
      <c r="AH137" s="449">
        <f>AH136</f>
        <v>0</v>
      </c>
      <c r="AI137" s="449">
        <f>AI136</f>
        <v>532589.81999999995</v>
      </c>
      <c r="AJ137" s="534" t="e">
        <f>AI137/AH137</f>
        <v>#DIV/0!</v>
      </c>
      <c r="AK137" s="449">
        <f>AK12</f>
        <v>77390900</v>
      </c>
      <c r="AL137" s="449">
        <f>SUM(AL11,AL14,AL121,AL128)</f>
        <v>750717612</v>
      </c>
      <c r="AM137" s="503">
        <f>SUM(AM11,AM14,AM121,AM128)</f>
        <v>319196615.32999998</v>
      </c>
      <c r="AN137" s="504">
        <f>AM137/AL137</f>
        <v>0.4251886597939572</v>
      </c>
    </row>
    <row r="138" spans="1:43" x14ac:dyDescent="0.25">
      <c r="A138" s="127"/>
      <c r="B138" s="127"/>
      <c r="C138" s="128"/>
      <c r="D138" s="314"/>
      <c r="E138" s="329"/>
      <c r="F138" s="316"/>
      <c r="G138" s="129"/>
      <c r="H138" s="129"/>
      <c r="I138" s="321"/>
      <c r="J138" s="129"/>
      <c r="K138" s="129"/>
      <c r="L138" s="129"/>
      <c r="M138" s="129"/>
      <c r="N138" s="129"/>
      <c r="O138" s="129"/>
      <c r="P138" s="129"/>
      <c r="Q138" s="129"/>
      <c r="R138" s="129"/>
      <c r="S138" s="129"/>
      <c r="T138" s="129"/>
      <c r="U138" s="129"/>
      <c r="V138" s="129"/>
      <c r="W138" s="129"/>
      <c r="X138" s="129"/>
      <c r="Y138" s="129"/>
      <c r="Z138" s="129"/>
      <c r="AA138" s="129"/>
      <c r="AB138" s="129"/>
      <c r="AC138" s="129"/>
      <c r="AD138" s="129"/>
      <c r="AE138" s="129"/>
      <c r="AF138" s="129"/>
      <c r="AG138" s="129"/>
      <c r="AH138" s="129"/>
      <c r="AI138" s="129"/>
      <c r="AJ138" s="129"/>
      <c r="AK138" s="129"/>
      <c r="AL138" s="129"/>
      <c r="AM138" s="129"/>
      <c r="AN138" s="129"/>
    </row>
    <row r="139" spans="1:43" hidden="1" x14ac:dyDescent="0.25">
      <c r="A139" s="127"/>
      <c r="B139" s="127"/>
      <c r="C139" s="532" t="s">
        <v>1577</v>
      </c>
      <c r="D139" s="314"/>
      <c r="E139" s="1123" t="s">
        <v>1576</v>
      </c>
      <c r="F139" s="1123"/>
      <c r="G139" s="129"/>
      <c r="H139" s="1122" t="s">
        <v>1576</v>
      </c>
      <c r="I139" s="1122"/>
      <c r="J139" s="129"/>
      <c r="K139" s="1122" t="s">
        <v>1576</v>
      </c>
      <c r="L139" s="1122"/>
      <c r="M139" s="615"/>
      <c r="N139" s="615"/>
      <c r="O139" s="615"/>
      <c r="P139" s="1006"/>
      <c r="Q139" s="1046"/>
      <c r="R139" s="1046"/>
      <c r="S139" s="673"/>
      <c r="T139" s="1046"/>
      <c r="U139" s="1046"/>
      <c r="V139" s="129"/>
      <c r="W139" s="1122" t="s">
        <v>1576</v>
      </c>
      <c r="X139" s="1122"/>
      <c r="Y139" s="129"/>
      <c r="Z139" s="1122" t="s">
        <v>1576</v>
      </c>
      <c r="AA139" s="1122"/>
      <c r="AB139" s="1036"/>
      <c r="AC139" s="1047"/>
      <c r="AD139" s="1047"/>
      <c r="AE139" s="129"/>
      <c r="AF139" s="1122" t="s">
        <v>1576</v>
      </c>
      <c r="AG139" s="1122"/>
      <c r="AH139" s="675"/>
      <c r="AI139" s="1046"/>
      <c r="AJ139" s="1046"/>
      <c r="AK139" s="1073"/>
      <c r="AL139" s="615"/>
      <c r="AM139" s="129"/>
      <c r="AN139" s="615" t="s">
        <v>1576</v>
      </c>
    </row>
    <row r="140" spans="1:43" hidden="1" x14ac:dyDescent="0.25">
      <c r="A140" s="127"/>
      <c r="B140" s="127"/>
      <c r="C140" s="531"/>
      <c r="D140" s="314"/>
      <c r="E140" s="1124"/>
      <c r="F140" s="1124"/>
      <c r="G140" s="129"/>
      <c r="H140" s="530"/>
      <c r="I140" s="533"/>
      <c r="J140" s="129"/>
      <c r="K140" s="530"/>
      <c r="L140" s="530"/>
      <c r="M140" s="547"/>
      <c r="N140" s="547"/>
      <c r="O140" s="547"/>
      <c r="P140" s="547"/>
      <c r="Q140" s="547"/>
      <c r="R140" s="547"/>
      <c r="S140" s="547"/>
      <c r="T140" s="547"/>
      <c r="U140" s="547"/>
      <c r="V140" s="129"/>
      <c r="W140" s="530"/>
      <c r="X140" s="530"/>
      <c r="Y140" s="129"/>
      <c r="Z140" s="530"/>
      <c r="AA140" s="530"/>
      <c r="AB140" s="547"/>
      <c r="AC140" s="547"/>
      <c r="AD140" s="547"/>
      <c r="AE140" s="129"/>
      <c r="AF140" s="530"/>
      <c r="AG140" s="530"/>
      <c r="AH140" s="530"/>
      <c r="AI140" s="530"/>
      <c r="AJ140" s="530"/>
      <c r="AK140" s="530"/>
      <c r="AL140" s="530"/>
      <c r="AM140" s="129"/>
      <c r="AN140" s="530"/>
    </row>
    <row r="141" spans="1:43" x14ac:dyDescent="0.25">
      <c r="A141" s="127"/>
      <c r="B141" s="127"/>
      <c r="C141" s="128"/>
      <c r="D141" s="314"/>
      <c r="E141" s="329"/>
      <c r="F141" s="316"/>
      <c r="G141" s="129"/>
      <c r="H141" s="129"/>
      <c r="I141" s="321"/>
      <c r="J141" s="129"/>
      <c r="K141" s="129"/>
      <c r="L141" s="129"/>
      <c r="M141" s="129"/>
      <c r="N141" s="129"/>
      <c r="O141" s="129"/>
      <c r="P141" s="129"/>
      <c r="Q141" s="129"/>
      <c r="R141" s="129"/>
      <c r="S141" s="129"/>
      <c r="T141" s="129"/>
      <c r="U141" s="129"/>
      <c r="V141" s="129"/>
      <c r="W141" s="129"/>
      <c r="X141" s="129"/>
      <c r="Y141" s="129"/>
      <c r="Z141" s="129"/>
      <c r="AA141" s="129"/>
      <c r="AB141" s="129"/>
      <c r="AC141" s="129"/>
      <c r="AD141" s="129"/>
      <c r="AE141" s="129"/>
      <c r="AF141" s="129"/>
      <c r="AG141" s="129"/>
      <c r="AH141" s="129"/>
      <c r="AI141" s="129"/>
      <c r="AJ141" s="129"/>
      <c r="AK141" s="129"/>
      <c r="AL141" s="129"/>
      <c r="AM141" s="129"/>
      <c r="AN141" s="129"/>
    </row>
    <row r="142" spans="1:43" ht="30" x14ac:dyDescent="0.25">
      <c r="C142" s="663" t="s">
        <v>1295</v>
      </c>
      <c r="D142" s="664">
        <f>D137-'По основ. нам.'!C90</f>
        <v>0</v>
      </c>
      <c r="E142" s="665"/>
      <c r="F142" s="666"/>
      <c r="G142" s="665"/>
      <c r="H142" s="665"/>
      <c r="I142" s="666"/>
      <c r="J142" s="665"/>
      <c r="K142" s="665"/>
      <c r="L142" s="665"/>
      <c r="M142" s="665"/>
      <c r="N142" s="665"/>
      <c r="O142" s="665"/>
      <c r="P142" s="665"/>
      <c r="Q142" s="665"/>
      <c r="R142" s="665"/>
      <c r="S142" s="665"/>
      <c r="T142" s="665"/>
      <c r="U142" s="665"/>
      <c r="V142" s="665"/>
      <c r="W142" s="665"/>
      <c r="X142" s="665"/>
      <c r="Y142" s="665"/>
      <c r="Z142" s="665"/>
      <c r="AA142" s="665"/>
      <c r="AB142" s="665"/>
      <c r="AC142" s="665"/>
      <c r="AD142" s="665"/>
      <c r="AE142" s="665"/>
      <c r="AF142" s="665"/>
      <c r="AG142" s="665"/>
      <c r="AH142" s="665"/>
      <c r="AI142" s="665"/>
      <c r="AJ142" s="665"/>
      <c r="AK142" s="665"/>
      <c r="AL142" s="665"/>
      <c r="AM142" s="665"/>
      <c r="AN142" s="665"/>
    </row>
    <row r="143" spans="1:43" x14ac:dyDescent="0.25">
      <c r="AL143" s="577"/>
      <c r="AN143" s="577"/>
    </row>
    <row r="144" spans="1:43" x14ac:dyDescent="0.25">
      <c r="AL144" s="577">
        <f>D137+G137+J137+M137+S137+Y137+AE137+P137</f>
        <v>673326712</v>
      </c>
      <c r="AM144" s="669">
        <v>305591213.82999998</v>
      </c>
    </row>
    <row r="145" spans="12:40" x14ac:dyDescent="0.25">
      <c r="L145" s="577"/>
      <c r="Y145" s="577"/>
      <c r="AL145" s="577"/>
      <c r="AM145" s="577">
        <f>AM144+Z137+AC137</f>
        <v>307959679.16999996</v>
      </c>
      <c r="AN145" s="577"/>
    </row>
    <row r="146" spans="12:40" x14ac:dyDescent="0.25">
      <c r="AL146" s="577">
        <f>AM137-E137</f>
        <v>26123270.230000019</v>
      </c>
    </row>
    <row r="147" spans="12:40" x14ac:dyDescent="0.25">
      <c r="AL147" s="577"/>
    </row>
  </sheetData>
  <mergeCells count="39">
    <mergeCell ref="AF139:AG139"/>
    <mergeCell ref="Z139:AA139"/>
    <mergeCell ref="E139:F139"/>
    <mergeCell ref="E140:F140"/>
    <mergeCell ref="H139:I139"/>
    <mergeCell ref="K139:L139"/>
    <mergeCell ref="W139:X139"/>
    <mergeCell ref="D9:D10"/>
    <mergeCell ref="E9:E10"/>
    <mergeCell ref="K9:K10"/>
    <mergeCell ref="L9:L10"/>
    <mergeCell ref="F9:F10"/>
    <mergeCell ref="G9:G10"/>
    <mergeCell ref="H9:H10"/>
    <mergeCell ref="I9:I10"/>
    <mergeCell ref="J9:J10"/>
    <mergeCell ref="A1:AN1"/>
    <mergeCell ref="AM9:AM10"/>
    <mergeCell ref="AN9:AN10"/>
    <mergeCell ref="V9:V10"/>
    <mergeCell ref="W9:W10"/>
    <mergeCell ref="X9:X10"/>
    <mergeCell ref="AL9:AL10"/>
    <mergeCell ref="Y9:Y10"/>
    <mergeCell ref="AA9:AA10"/>
    <mergeCell ref="Z9:Z10"/>
    <mergeCell ref="AE9:AE10"/>
    <mergeCell ref="AF9:AF10"/>
    <mergeCell ref="AG9:AG10"/>
    <mergeCell ref="A9:A10"/>
    <mergeCell ref="B9:B10"/>
    <mergeCell ref="C9:C10"/>
    <mergeCell ref="A7:AN7"/>
    <mergeCell ref="A8:AN8"/>
    <mergeCell ref="A2:AN2"/>
    <mergeCell ref="A6:AN6"/>
    <mergeCell ref="A5:AN5"/>
    <mergeCell ref="A4:AN4"/>
    <mergeCell ref="A3:AN3"/>
  </mergeCells>
  <conditionalFormatting sqref="D142:AN142">
    <cfRule type="cellIs" dxfId="7" priority="1" operator="notEqual">
      <formula>0</formula>
    </cfRule>
    <cfRule type="cellIs" dxfId="6" priority="2" operator="notEqual">
      <formula>0</formula>
    </cfRule>
    <cfRule type="cellIs" dxfId="5" priority="4" operator="lessThan">
      <formula>0</formula>
    </cfRule>
  </conditionalFormatting>
  <conditionalFormatting sqref="AR20:AT20">
    <cfRule type="cellIs" dxfId="4" priority="3" operator="notEqual">
      <formula>0</formula>
    </cfRule>
  </conditionalFormatting>
  <printOptions horizontalCentered="1"/>
  <pageMargins left="0" right="0" top="0.196850393700787" bottom="0.196850393700787" header="0.31496062992126" footer="0.31496062992126"/>
  <pageSetup scale="60" fitToWidth="0" fitToHeight="0" orientation="landscape" r:id="rId1"/>
  <rowBreaks count="2" manualBreakCount="2">
    <brk id="53" max="30" man="1"/>
    <brk id="106" max="3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0"/>
  </sheetPr>
  <dimension ref="A1:P97"/>
  <sheetViews>
    <sheetView view="pageBreakPreview" topLeftCell="A67" zoomScale="110" zoomScaleSheetLayoutView="110" workbookViewId="0">
      <selection activeCell="F21" sqref="F21"/>
    </sheetView>
  </sheetViews>
  <sheetFormatPr defaultRowHeight="15" x14ac:dyDescent="0.25"/>
  <cols>
    <col min="1" max="1" width="7" style="62" customWidth="1"/>
    <col min="2" max="2" width="39.85546875" style="62" customWidth="1"/>
    <col min="3" max="3" width="15.42578125" style="178" customWidth="1"/>
    <col min="4" max="4" width="15.28515625" style="178" hidden="1" customWidth="1"/>
    <col min="5" max="5" width="8.7109375" style="178" hidden="1" customWidth="1"/>
    <col min="6" max="6" width="15.140625" style="178" customWidth="1"/>
    <col min="7" max="7" width="15.140625" style="178" hidden="1" customWidth="1"/>
    <col min="8" max="8" width="8.85546875" style="211" hidden="1" customWidth="1"/>
    <col min="9" max="9" width="15.5703125" style="178" customWidth="1"/>
    <col min="10" max="11" width="12.5703125" style="178" hidden="1" customWidth="1"/>
    <col min="12" max="12" width="9.140625" style="62"/>
    <col min="13" max="13" width="16" style="62" customWidth="1"/>
    <col min="14" max="15" width="9.140625" style="62"/>
    <col min="16" max="16" width="13.7109375" style="62" bestFit="1" customWidth="1"/>
    <col min="17" max="16384" width="9.140625" style="62"/>
  </cols>
  <sheetData>
    <row r="1" spans="1:16" x14ac:dyDescent="0.25">
      <c r="A1" s="1126" t="s">
        <v>1801</v>
      </c>
      <c r="B1" s="1126"/>
      <c r="C1" s="1126"/>
      <c r="D1" s="1126"/>
      <c r="E1" s="1126"/>
      <c r="F1" s="1126"/>
      <c r="G1" s="1126"/>
      <c r="H1" s="1126"/>
      <c r="I1" s="1126"/>
    </row>
    <row r="2" spans="1:16" hidden="1" x14ac:dyDescent="0.25">
      <c r="A2" s="1127" t="s">
        <v>1586</v>
      </c>
      <c r="B2" s="1127"/>
      <c r="C2" s="1127"/>
      <c r="D2" s="1127"/>
      <c r="E2" s="1127"/>
      <c r="F2" s="1127"/>
      <c r="G2" s="1127"/>
      <c r="H2" s="1127"/>
      <c r="I2" s="1127"/>
      <c r="J2" s="1127"/>
      <c r="K2" s="1127"/>
    </row>
    <row r="3" spans="1:16" ht="15" customHeight="1" x14ac:dyDescent="0.25">
      <c r="A3" s="1125" t="s">
        <v>1593</v>
      </c>
      <c r="B3" s="1125"/>
      <c r="C3" s="1125"/>
      <c r="D3" s="1125"/>
      <c r="E3" s="1125"/>
      <c r="F3" s="1125"/>
      <c r="G3" s="1125"/>
      <c r="H3" s="1125"/>
      <c r="I3" s="1125"/>
      <c r="J3" s="1125"/>
      <c r="K3" s="1125"/>
    </row>
    <row r="4" spans="1:16" hidden="1" x14ac:dyDescent="0.25">
      <c r="A4" s="85"/>
      <c r="B4" s="86"/>
      <c r="C4" s="168"/>
      <c r="D4" s="168"/>
      <c r="E4" s="168"/>
      <c r="F4" s="168"/>
      <c r="G4" s="168"/>
      <c r="H4" s="206"/>
      <c r="I4" s="168"/>
    </row>
    <row r="5" spans="1:16" ht="31.5" x14ac:dyDescent="0.25">
      <c r="A5" s="87" t="s">
        <v>357</v>
      </c>
      <c r="B5" s="87" t="s">
        <v>358</v>
      </c>
      <c r="C5" s="169" t="s">
        <v>25</v>
      </c>
      <c r="D5" s="169" t="s">
        <v>1350</v>
      </c>
      <c r="E5" s="169" t="s">
        <v>1302</v>
      </c>
      <c r="F5" s="169" t="s">
        <v>356</v>
      </c>
      <c r="G5" s="169" t="s">
        <v>1351</v>
      </c>
      <c r="H5" s="207" t="s">
        <v>1302</v>
      </c>
      <c r="I5" s="169" t="s">
        <v>697</v>
      </c>
      <c r="J5" s="169" t="s">
        <v>1304</v>
      </c>
      <c r="K5" s="169" t="s">
        <v>1302</v>
      </c>
      <c r="P5" s="178">
        <f>I7+I64</f>
        <v>750717612</v>
      </c>
    </row>
    <row r="6" spans="1:16" s="214" customFormat="1" x14ac:dyDescent="0.25">
      <c r="A6" s="212" t="s">
        <v>361</v>
      </c>
      <c r="B6" s="212">
        <v>2</v>
      </c>
      <c r="C6" s="213">
        <v>3</v>
      </c>
      <c r="D6" s="213">
        <v>3</v>
      </c>
      <c r="E6" s="213">
        <v>4</v>
      </c>
      <c r="F6" s="213">
        <v>4</v>
      </c>
      <c r="G6" s="213">
        <v>6</v>
      </c>
      <c r="H6" s="213">
        <v>7</v>
      </c>
      <c r="I6" s="213">
        <v>5</v>
      </c>
      <c r="J6" s="215">
        <v>9</v>
      </c>
      <c r="K6" s="215">
        <v>10</v>
      </c>
    </row>
    <row r="7" spans="1:16" x14ac:dyDescent="0.25">
      <c r="A7" s="135" t="s">
        <v>515</v>
      </c>
      <c r="B7" s="134" t="s">
        <v>795</v>
      </c>
      <c r="C7" s="204">
        <f>SUM(C8,C17,C24,C30,C35,C41,C48,C50,C57)</f>
        <v>560820284</v>
      </c>
      <c r="D7" s="204">
        <f>SUM(D8,D17,D24,D30,D35,D41,D48,D50,D57)</f>
        <v>276625797.97000003</v>
      </c>
      <c r="E7" s="205">
        <f t="shared" ref="E7:E14" si="0">D7/C7</f>
        <v>0.49325212703968468</v>
      </c>
      <c r="F7" s="204">
        <f>SUM(F8,F17,F24,F30,F35,F41,F48,F50,F57)</f>
        <v>35895000</v>
      </c>
      <c r="G7" s="204">
        <f>SUM(G8,G17,G24,G30,G35,G41,G48,G50,G57)</f>
        <v>17096829.990000002</v>
      </c>
      <c r="H7" s="205">
        <f>G7/F7</f>
        <v>0.47630115587129135</v>
      </c>
      <c r="I7" s="204">
        <f>SUM(F7,C7)</f>
        <v>596715284</v>
      </c>
      <c r="J7" s="204">
        <f>D7+G7</f>
        <v>293722627.96000004</v>
      </c>
      <c r="K7" s="205">
        <f>J7/I7</f>
        <v>0.49223245295657625</v>
      </c>
    </row>
    <row r="8" spans="1:16" x14ac:dyDescent="0.25">
      <c r="A8" s="88" t="s">
        <v>362</v>
      </c>
      <c r="B8" s="89" t="s">
        <v>363</v>
      </c>
      <c r="C8" s="194">
        <f>SUM(C9:C16)</f>
        <v>163560665</v>
      </c>
      <c r="D8" s="170">
        <f>SUM(D9:D16)</f>
        <v>79255456.459999979</v>
      </c>
      <c r="E8" s="186">
        <f t="shared" si="0"/>
        <v>0.48456306080682648</v>
      </c>
      <c r="F8" s="194">
        <f>SUM(F9:F16)</f>
        <v>13050000</v>
      </c>
      <c r="G8" s="194">
        <f>SUM(G9:G16)</f>
        <v>5458272.7000000002</v>
      </c>
      <c r="H8" s="181">
        <f>G8/F8</f>
        <v>0.41825844444444443</v>
      </c>
      <c r="I8" s="194">
        <f t="shared" ref="I8:I37" si="1">C8+F8</f>
        <v>176610665</v>
      </c>
      <c r="J8" s="194">
        <f t="shared" ref="J8:J71" si="2">D8+G8</f>
        <v>84713729.159999982</v>
      </c>
      <c r="K8" s="181">
        <f t="shared" ref="K8:K14" si="3">J8/I8</f>
        <v>0.47966372336574342</v>
      </c>
    </row>
    <row r="9" spans="1:16" x14ac:dyDescent="0.25">
      <c r="A9" s="90">
        <v>411</v>
      </c>
      <c r="B9" s="91" t="s">
        <v>364</v>
      </c>
      <c r="C9" s="195">
        <f>SUMIF('ПО КОРИСНИЦИМА'!$F$17:$F$1931,'По основ. нам.'!A9,'ПО КОРИСНИЦИМА'!$H$17:$H$1931)</f>
        <v>132486663</v>
      </c>
      <c r="D9" s="171">
        <f>SUMIF('ПО КОРИСНИЦИМА'!$F$17:$F$1931,'По основ. нам.'!A9,'ПО КОРИСНИЦИМА'!$I$17:$I$1931)</f>
        <v>63368565.869999997</v>
      </c>
      <c r="E9" s="187">
        <f t="shared" si="0"/>
        <v>0.47830147152245805</v>
      </c>
      <c r="F9" s="195">
        <f>SUMIF('ПО КОРИСНИЦИМА'!$F$17:$F$1931,'По основ. нам.'!A9,'ПО КОРИСНИЦИМА'!$L$17:$L$1931)</f>
        <v>11000000</v>
      </c>
      <c r="G9" s="195">
        <f>SUMIF('ПО КОРИСНИЦИМА'!$F$17:$F$1931,'По основ. нам.'!A9,'ПО КОРИСНИЦИМА'!$M$17:$M$1931)</f>
        <v>4658347.1000000006</v>
      </c>
      <c r="H9" s="182"/>
      <c r="I9" s="195">
        <f t="shared" si="1"/>
        <v>143486663</v>
      </c>
      <c r="J9" s="195">
        <f>D9+G9</f>
        <v>68026912.969999999</v>
      </c>
      <c r="K9" s="182">
        <f t="shared" si="3"/>
        <v>0.4740992057916909</v>
      </c>
      <c r="M9" s="178">
        <f>SUM(C9:C10)</f>
        <v>153310665</v>
      </c>
    </row>
    <row r="10" spans="1:16" x14ac:dyDescent="0.25">
      <c r="A10" s="90">
        <v>412</v>
      </c>
      <c r="B10" s="91" t="s">
        <v>365</v>
      </c>
      <c r="C10" s="195">
        <f>SUMIF('ПО КОРИСНИЦИМА'!$F$17:$F$1931,'По основ. нам.'!A10,'ПО КОРИСНИЦИМА'!$H$17:$H$1931)</f>
        <v>20824002</v>
      </c>
      <c r="D10" s="171">
        <f>SUMIF('ПО КОРИСНИЦИМА'!$F$17:$F$1931,'По основ. нам.'!A10,'ПО КОРИСНИЦИМА'!$I$17:$I$1931)</f>
        <v>10567802.950000003</v>
      </c>
      <c r="E10" s="187">
        <f t="shared" si="0"/>
        <v>0.50748184474819025</v>
      </c>
      <c r="F10" s="195">
        <f>SUMIF('ПО КОРИСНИЦИМА'!$F$17:$F$1931,'По основ. нам.'!A10,'ПО КОРИСНИЦИМА'!$L$17:$L$1931)</f>
        <v>2000000</v>
      </c>
      <c r="G10" s="195">
        <f>SUMIF('ПО КОРИСНИЦИМА'!$F$17:$F$1931,'По основ. нам.'!A10,'ПО КОРИСНИЦИМА'!$M$17:$M$1931)</f>
        <v>775415.91999999993</v>
      </c>
      <c r="H10" s="182"/>
      <c r="I10" s="195">
        <f t="shared" si="1"/>
        <v>22824002</v>
      </c>
      <c r="J10" s="195">
        <f t="shared" si="2"/>
        <v>11343218.870000003</v>
      </c>
      <c r="K10" s="182">
        <f t="shared" si="3"/>
        <v>0.49698641237413155</v>
      </c>
    </row>
    <row r="11" spans="1:16" x14ac:dyDescent="0.25">
      <c r="A11" s="92">
        <v>413</v>
      </c>
      <c r="B11" s="91" t="s">
        <v>366</v>
      </c>
      <c r="C11" s="195">
        <f>SUMIF('ПО КОРИСНИЦИМА'!$F$17:$F$1931,'По основ. нам.'!A11,'ПО КОРИСНИЦИМА'!$H$17:$H$1931)</f>
        <v>150000</v>
      </c>
      <c r="D11" s="171">
        <f>SUMIF('ПО КОРИСНИЦИМА'!$F$17:$F$1931,'По основ. нам.'!A11,'ПО КОРИСНИЦИМА'!$I$17:$I$1931)</f>
        <v>61270</v>
      </c>
      <c r="E11" s="187">
        <f t="shared" si="0"/>
        <v>0.40846666666666664</v>
      </c>
      <c r="F11" s="195">
        <f>SUMIF('ПО КОРИСНИЦИМА'!$F$17:$F$1931,'По основ. нам.'!A11,'ПО КОРИСНИЦИМА'!$L$17:$L$1931)</f>
        <v>0</v>
      </c>
      <c r="G11" s="195">
        <f>SUMIF('ПО КОРИСНИЦИМА'!$F$17:$F$1931,'По основ. нам.'!A11,'ПО КОРИСНИЦИМА'!$M$17:$M$1931)</f>
        <v>0</v>
      </c>
      <c r="H11" s="182"/>
      <c r="I11" s="195">
        <f t="shared" si="1"/>
        <v>150000</v>
      </c>
      <c r="J11" s="195">
        <f t="shared" si="2"/>
        <v>61270</v>
      </c>
      <c r="K11" s="182">
        <f t="shared" si="3"/>
        <v>0.40846666666666664</v>
      </c>
    </row>
    <row r="12" spans="1:16" x14ac:dyDescent="0.25">
      <c r="A12" s="90" t="s">
        <v>367</v>
      </c>
      <c r="B12" s="91" t="s">
        <v>368</v>
      </c>
      <c r="C12" s="195">
        <f>SUMIF('ПО КОРИСНИЦИМА'!$F$17:$F$1931,'По основ. нам.'!A12,'ПО КОРИСНИЦИМА'!$H$17:$H$1931)</f>
        <v>2120000</v>
      </c>
      <c r="D12" s="171">
        <f>SUMIF('ПО КОРИСНИЦИМА'!$F$17:$F$1931,'По основ. нам.'!A12,'ПО КОРИСНИЦИМА'!$I$17:$I$1931)</f>
        <v>835043</v>
      </c>
      <c r="E12" s="187">
        <f t="shared" si="0"/>
        <v>0.3938882075471698</v>
      </c>
      <c r="F12" s="195">
        <f>SUMIF('ПО КОРИСНИЦИМА'!$F$17:$F$1931,'По основ. нам.'!A12,'ПО КОРИСНИЦИМА'!$L$17:$L$1931)</f>
        <v>50000</v>
      </c>
      <c r="G12" s="195">
        <f>SUMIF('ПО КОРИСНИЦИМА'!$F$17:$F$1931,'По основ. нам.'!A12,'ПО КОРИСНИЦИМА'!$M$17:$M$1931)</f>
        <v>24509.68</v>
      </c>
      <c r="H12" s="182">
        <f>G12/F12</f>
        <v>0.49019360000000001</v>
      </c>
      <c r="I12" s="195">
        <f t="shared" si="1"/>
        <v>2170000</v>
      </c>
      <c r="J12" s="195">
        <f t="shared" si="2"/>
        <v>859552.68</v>
      </c>
      <c r="K12" s="182">
        <f t="shared" si="3"/>
        <v>0.39610722580645163</v>
      </c>
    </row>
    <row r="13" spans="1:16" x14ac:dyDescent="0.25">
      <c r="A13" s="90" t="s">
        <v>369</v>
      </c>
      <c r="B13" s="91" t="s">
        <v>370</v>
      </c>
      <c r="C13" s="195">
        <f>SUMIF('ПО КОРИСНИЦИМА'!$F$17:$F$1931,'По основ. нам.'!A13,'ПО КОРИСНИЦИМА'!$H$17:$H$1931)</f>
        <v>6480000</v>
      </c>
      <c r="D13" s="171">
        <f>SUMIF('ПО КОРИСНИЦИМА'!$F$17:$F$1931,'По основ. нам.'!A13,'ПО КОРИСНИЦИМА'!$I$17:$I$1931)</f>
        <v>3215427.2299999967</v>
      </c>
      <c r="E13" s="187">
        <f t="shared" si="0"/>
        <v>0.49620790586419705</v>
      </c>
      <c r="F13" s="195">
        <f>SUMIF('ПО КОРИСНИЦИМА'!$F$17:$F$1931,'По основ. нам.'!A13,'ПО КОРИСНИЦИМА'!$L$17:$L$1931)</f>
        <v>0</v>
      </c>
      <c r="G13" s="195">
        <f>SUMIF('ПО КОРИСНИЦИМА'!$F$17:$F$1931,'По основ. нам.'!A13,'ПО КОРИСНИЦИМА'!$M$17:$M$1931)</f>
        <v>0</v>
      </c>
      <c r="H13" s="182"/>
      <c r="I13" s="195">
        <f t="shared" si="1"/>
        <v>6480000</v>
      </c>
      <c r="J13" s="195">
        <f t="shared" si="2"/>
        <v>3215427.2299999967</v>
      </c>
      <c r="K13" s="182">
        <f t="shared" si="3"/>
        <v>0.49620790586419705</v>
      </c>
    </row>
    <row r="14" spans="1:16" x14ac:dyDescent="0.25">
      <c r="A14" s="90" t="s">
        <v>371</v>
      </c>
      <c r="B14" s="91" t="s">
        <v>372</v>
      </c>
      <c r="C14" s="195">
        <f>SUMIF('ПО КОРИСНИЦИМА'!$F$17:$F$1931,'По основ. нам.'!A14,'ПО КОРИСНИЦИМА'!$H$17:$H$1931)</f>
        <v>1500000</v>
      </c>
      <c r="D14" s="171">
        <f>SUMIF('ПО КОРИСНИЦИМА'!$F$17:$F$1931,'По основ. нам.'!A14,'ПО КОРИСНИЦИМА'!$I$17:$I$1931)</f>
        <v>1207347.4100000006</v>
      </c>
      <c r="E14" s="187">
        <f t="shared" si="0"/>
        <v>0.80489827333333375</v>
      </c>
      <c r="F14" s="195">
        <f>SUMIF('ПО КОРИСНИЦИМА'!$F$17:$F$1931,'По основ. нам.'!A14,'ПО КОРИСНИЦИМА'!$L$17:$L$1931)</f>
        <v>0</v>
      </c>
      <c r="G14" s="195">
        <f>SUMIF('ПО КОРИСНИЦИМА'!$F$17:$F$1931,'По основ. нам.'!A14,'ПО КОРИСНИЦИМА'!$M$17:$M$1931)</f>
        <v>0</v>
      </c>
      <c r="H14" s="182"/>
      <c r="I14" s="195">
        <f t="shared" si="1"/>
        <v>1500000</v>
      </c>
      <c r="J14" s="195">
        <f t="shared" si="2"/>
        <v>1207347.4100000006</v>
      </c>
      <c r="K14" s="182">
        <f t="shared" si="3"/>
        <v>0.80489827333333375</v>
      </c>
    </row>
    <row r="15" spans="1:16" x14ac:dyDescent="0.25">
      <c r="A15" s="90">
        <v>417</v>
      </c>
      <c r="B15" s="91" t="s">
        <v>373</v>
      </c>
      <c r="C15" s="195">
        <f>SUMIF('ПО КОРИСНИЦИМА'!$F$17:$F$1931,'По основ. нам.'!A15,'ПО КОРИСНИЦИМА'!$H$17:$H$1931)</f>
        <v>0</v>
      </c>
      <c r="D15" s="171">
        <f>SUMIF('ПО КОРИСНИЦИМА'!$F$17:$F$1931,'По основ. нам.'!A15,'ПО КОРИСНИЦИМА'!$I$17:$I$1931)</f>
        <v>0</v>
      </c>
      <c r="E15" s="187"/>
      <c r="F15" s="195">
        <f>SUMIF('ПО КОРИСНИЦИМА'!$F$17:$F$1931,'По основ. нам.'!A15,'ПО КОРИСНИЦИМА'!$L$17:$L$1931)</f>
        <v>0</v>
      </c>
      <c r="G15" s="195">
        <f>SUMIF('ПО КОРИСНИЦИМА'!$F$17:$F$1931,'По основ. нам.'!A15,'ПО КОРИСНИЦИМА'!$M$17:$M$1931)</f>
        <v>0</v>
      </c>
      <c r="H15" s="182"/>
      <c r="I15" s="195">
        <f t="shared" si="1"/>
        <v>0</v>
      </c>
      <c r="J15" s="195">
        <f t="shared" si="2"/>
        <v>0</v>
      </c>
      <c r="K15" s="182"/>
      <c r="P15" s="178">
        <f>I7+I64</f>
        <v>750717612</v>
      </c>
    </row>
    <row r="16" spans="1:16" x14ac:dyDescent="0.25">
      <c r="A16" s="90">
        <v>418</v>
      </c>
      <c r="B16" s="91" t="s">
        <v>374</v>
      </c>
      <c r="C16" s="195">
        <f>SUMIF('ПО КОРИСНИЦИМА'!$F$17:$F$1931,'По основ. нам.'!A16,'ПО КОРИСНИЦИМА'!$H$17:$H$1931)</f>
        <v>0</v>
      </c>
      <c r="D16" s="171">
        <f>SUMIF('ПО КОРИСНИЦИМА'!$F$17:$F$1931,'По основ. нам.'!A16,'ПО КОРИСНИЦИМА'!$I$17:$I$1931)</f>
        <v>0</v>
      </c>
      <c r="E16" s="187"/>
      <c r="F16" s="195">
        <f>SUMIF('ПО КОРИСНИЦИМА'!$F$17:$F$1931,'По основ. нам.'!A16,'ПО КОРИСНИЦИМА'!$L$17:$L$1931)</f>
        <v>0</v>
      </c>
      <c r="G16" s="195">
        <f>SUMIF('ПО КОРИСНИЦИМА'!$F$17:$F$1931,'По основ. нам.'!A16,'ПО КОРИСНИЦИМА'!$M$17:$M$1931)</f>
        <v>0</v>
      </c>
      <c r="H16" s="182"/>
      <c r="I16" s="201">
        <f t="shared" si="1"/>
        <v>0</v>
      </c>
      <c r="J16" s="201">
        <f t="shared" si="2"/>
        <v>0</v>
      </c>
      <c r="K16" s="183"/>
    </row>
    <row r="17" spans="1:11" x14ac:dyDescent="0.25">
      <c r="A17" s="88" t="s">
        <v>375</v>
      </c>
      <c r="B17" s="89" t="s">
        <v>376</v>
      </c>
      <c r="C17" s="194">
        <f>SUM(C18:C23)</f>
        <v>234642619</v>
      </c>
      <c r="D17" s="170">
        <f>SUM(D18:D23)</f>
        <v>132064605.29000002</v>
      </c>
      <c r="E17" s="186">
        <f t="shared" ref="E17:E23" si="4">D17/C17</f>
        <v>0.56283298342318633</v>
      </c>
      <c r="F17" s="194">
        <f>SUM(F18:F23)</f>
        <v>3835000</v>
      </c>
      <c r="G17" s="194">
        <f>SUM(G18:G23)</f>
        <v>1688771.1200000003</v>
      </c>
      <c r="H17" s="181">
        <f>G17/F17</f>
        <v>0.44035752803129086</v>
      </c>
      <c r="I17" s="194">
        <f t="shared" si="1"/>
        <v>238477619</v>
      </c>
      <c r="J17" s="194">
        <f t="shared" si="2"/>
        <v>133753376.41000003</v>
      </c>
      <c r="K17" s="181">
        <f t="shared" ref="K17:K25" si="5">J17/I17</f>
        <v>0.56086343435859287</v>
      </c>
    </row>
    <row r="18" spans="1:11" x14ac:dyDescent="0.25">
      <c r="A18" s="90" t="s">
        <v>377</v>
      </c>
      <c r="B18" s="91" t="s">
        <v>378</v>
      </c>
      <c r="C18" s="195">
        <f>SUMIF('ПО КОРИСНИЦИМА'!$F$17:$F$1931,'По основ. нам.'!A18,'ПО КОРИСНИЦИМА'!$H$17:$H$1931)</f>
        <v>54746000</v>
      </c>
      <c r="D18" s="171">
        <f>SUMIF('ПО КОРИСНИЦИМА'!$F$17:$F$1931,'По основ. нам.'!A18,'ПО КОРИСНИЦИМА'!$I$17:$I$1931)</f>
        <v>25196818.75</v>
      </c>
      <c r="E18" s="187">
        <f t="shared" si="4"/>
        <v>0.46024949311365215</v>
      </c>
      <c r="F18" s="195">
        <v>0</v>
      </c>
      <c r="G18" s="195">
        <f>SUMIF('ПО КОРИСНИЦИМА'!$F$17:$F$1931,'По основ. нам.'!A18,'ПО КОРИСНИЦИМА'!$M$17:$M$1931)</f>
        <v>163397.95000000001</v>
      </c>
      <c r="H18" s="182" t="e">
        <f>G18/F18</f>
        <v>#DIV/0!</v>
      </c>
      <c r="I18" s="195">
        <f t="shared" si="1"/>
        <v>54746000</v>
      </c>
      <c r="J18" s="195">
        <f t="shared" si="2"/>
        <v>25360216.699999999</v>
      </c>
      <c r="K18" s="182">
        <f t="shared" si="5"/>
        <v>0.46323414861359735</v>
      </c>
    </row>
    <row r="19" spans="1:11" x14ac:dyDescent="0.25">
      <c r="A19" s="90">
        <v>422</v>
      </c>
      <c r="B19" s="91" t="s">
        <v>379</v>
      </c>
      <c r="C19" s="195">
        <f>SUMIF('ПО КОРИСНИЦИМА'!$F$17:$F$1931,'По основ. нам.'!A19,'ПО КОРИСНИЦИМА'!$H$17:$H$1931)</f>
        <v>844000</v>
      </c>
      <c r="D19" s="171">
        <f>SUMIF('ПО КОРИСНИЦИМА'!$F$17:$F$1931,'По основ. нам.'!A19,'ПО КОРИСНИЦИМА'!$I$17:$I$1931)</f>
        <v>22355</v>
      </c>
      <c r="E19" s="187">
        <f t="shared" si="4"/>
        <v>2.6486966824644551E-2</v>
      </c>
      <c r="F19" s="195">
        <f>SUMIF('ПО КОРИСНИЦИМА'!$F$17:$F$1931,'По основ. нам.'!A19,'ПО КОРИСНИЦИМА'!$L$17:$L$1931)</f>
        <v>160000</v>
      </c>
      <c r="G19" s="195">
        <f>SUMIF('ПО КОРИСНИЦИМА'!$F$17:$F$1931,'По основ. нам.'!A19,'ПО КОРИСНИЦИМА'!$M$17:$M$1931)</f>
        <v>120627</v>
      </c>
      <c r="H19" s="182">
        <f>G19/F19</f>
        <v>0.75391874999999997</v>
      </c>
      <c r="I19" s="195">
        <f t="shared" si="1"/>
        <v>1004000</v>
      </c>
      <c r="J19" s="195">
        <f t="shared" si="2"/>
        <v>142982</v>
      </c>
      <c r="K19" s="182">
        <f t="shared" si="5"/>
        <v>0.14241235059760957</v>
      </c>
    </row>
    <row r="20" spans="1:11" x14ac:dyDescent="0.25">
      <c r="A20" s="90">
        <v>423</v>
      </c>
      <c r="B20" s="91" t="s">
        <v>380</v>
      </c>
      <c r="C20" s="195">
        <f>SUMIF('ПО КОРИСНИЦИМА'!$F$17:$F$1931,'По основ. нам.'!A20,'ПО КОРИСНИЦИМА'!$H$17:$H$1931)</f>
        <v>49923321</v>
      </c>
      <c r="D20" s="171">
        <f>SUMIF('ПО КОРИСНИЦИМА'!$F$17:$F$1931,'По основ. нам.'!A20,'ПО КОРИСНИЦИМА'!$I$17:$I$1931)</f>
        <v>29750004.640000015</v>
      </c>
      <c r="E20" s="187">
        <f t="shared" si="4"/>
        <v>0.59591397455309547</v>
      </c>
      <c r="F20" s="195">
        <v>525000</v>
      </c>
      <c r="G20" s="195">
        <f>SUMIF('ПО КОРИСНИЦИМА'!$F$17:$F$1931,'По основ. нам.'!A20,'ПО КОРИСНИЦИМА'!$M$17:$M$1931)</f>
        <v>758785.51000000013</v>
      </c>
      <c r="H20" s="182">
        <f>G20/F20</f>
        <v>1.4453057333333337</v>
      </c>
      <c r="I20" s="195">
        <f t="shared" si="1"/>
        <v>50448321</v>
      </c>
      <c r="J20" s="195">
        <f t="shared" si="2"/>
        <v>30508790.150000017</v>
      </c>
      <c r="K20" s="182">
        <f t="shared" si="5"/>
        <v>0.60475333064107362</v>
      </c>
    </row>
    <row r="21" spans="1:11" x14ac:dyDescent="0.25">
      <c r="A21" s="90" t="s">
        <v>381</v>
      </c>
      <c r="B21" s="91" t="s">
        <v>382</v>
      </c>
      <c r="C21" s="195">
        <f>SUMIF('ПО КОРИСНИЦИМА'!$F$17:$F$1931,'По основ. нам.'!A21,'ПО КОРИСНИЦИМА'!$H$17:$H$1931)</f>
        <v>11715000</v>
      </c>
      <c r="D21" s="171">
        <f>SUMIF('ПО КОРИСНИЦИМА'!$F$17:$F$1931,'По основ. нам.'!A21,'ПО КОРИСНИЦИМА'!$I$17:$I$1931)</f>
        <v>3136683.7699999996</v>
      </c>
      <c r="E21" s="187">
        <f t="shared" si="4"/>
        <v>0.2677493615023474</v>
      </c>
      <c r="F21" s="195">
        <f>SUMIF('ПО КОРИСНИЦИМА'!$F$17:$F$1931,'По основ. нам.'!A21,'ПО КОРИСНИЦИМА'!$L$17:$L$1931)</f>
        <v>0</v>
      </c>
      <c r="G21" s="195">
        <f>SUMIF('ПО КОРИСНИЦИМА'!$F$17:$F$1931,'По основ. нам.'!A21,'ПО КОРИСНИЦИМА'!$M$17:$M$1931)</f>
        <v>0</v>
      </c>
      <c r="H21" s="182"/>
      <c r="I21" s="195">
        <f t="shared" si="1"/>
        <v>11715000</v>
      </c>
      <c r="J21" s="195">
        <f t="shared" si="2"/>
        <v>3136683.7699999996</v>
      </c>
      <c r="K21" s="182">
        <f t="shared" si="5"/>
        <v>0.2677493615023474</v>
      </c>
    </row>
    <row r="22" spans="1:11" x14ac:dyDescent="0.25">
      <c r="A22" s="90" t="s">
        <v>383</v>
      </c>
      <c r="B22" s="91" t="s">
        <v>384</v>
      </c>
      <c r="C22" s="195">
        <f>SUMIF('ПО КОРИСНИЦИМА'!$F$17:$F$1931,'По основ. нам.'!A22,'ПО КОРИСНИЦИМА'!$H$17:$H$1931)</f>
        <v>86208581</v>
      </c>
      <c r="D22" s="171">
        <f>SUMIF('ПО КОРИСНИЦИМА'!$F$17:$F$1931,'По основ. нам.'!A22,'ПО КОРИСНИЦИМА'!$I$17:$I$1931)</f>
        <v>54206449.32</v>
      </c>
      <c r="E22" s="187">
        <f t="shared" si="4"/>
        <v>0.62878252595295592</v>
      </c>
      <c r="F22" s="195">
        <f>SUMIF('ПО КОРИСНИЦИМА'!$F$17:$F$1931,'По основ. нам.'!A22,'ПО КОРИСНИЦИМА'!$L$17:$L$1931)</f>
        <v>2030000</v>
      </c>
      <c r="G22" s="195">
        <f>SUMIF('ПО КОРИСНИЦИМА'!$F$17:$F$1931,'По основ. нам.'!A22,'ПО КОРИСНИЦИМА'!$M$17:$M$1931)</f>
        <v>532589.81999999995</v>
      </c>
      <c r="H22" s="182">
        <f>G22/F22</f>
        <v>0.26235951724137929</v>
      </c>
      <c r="I22" s="195">
        <f t="shared" si="1"/>
        <v>88238581</v>
      </c>
      <c r="J22" s="195">
        <f t="shared" si="2"/>
        <v>54739039.140000001</v>
      </c>
      <c r="K22" s="182">
        <f t="shared" si="5"/>
        <v>0.62035266795598176</v>
      </c>
    </row>
    <row r="23" spans="1:11" x14ac:dyDescent="0.25">
      <c r="A23" s="90" t="s">
        <v>385</v>
      </c>
      <c r="B23" s="91" t="s">
        <v>386</v>
      </c>
      <c r="C23" s="195">
        <f>SUMIF('ПО КОРИСНИЦИМА'!$F$17:$F$1931,'По основ. нам.'!A23,'ПО КОРИСНИЦИМА'!$H$17:$H$1931)</f>
        <v>31205717</v>
      </c>
      <c r="D23" s="171">
        <f>SUMIF('ПО КОРИСНИЦИМА'!$F$17:$F$1931,'По основ. нам.'!A23,'ПО КОРИСНИЦИМА'!$I$17:$I$1931)</f>
        <v>19752293.810000002</v>
      </c>
      <c r="E23" s="187">
        <f t="shared" si="4"/>
        <v>0.63297035636130405</v>
      </c>
      <c r="F23" s="195">
        <v>1120000</v>
      </c>
      <c r="G23" s="195">
        <f>SUMIF('ПО КОРИСНИЦИМА'!$F$17:$F$1931,'По основ. нам.'!A23,'ПО КОРИСНИЦИМА'!$M$17:$M$1931)</f>
        <v>113370.84</v>
      </c>
      <c r="H23" s="182">
        <f>G23/F23</f>
        <v>0.10122396428571429</v>
      </c>
      <c r="I23" s="195">
        <f t="shared" si="1"/>
        <v>32325717</v>
      </c>
      <c r="J23" s="195">
        <f t="shared" si="2"/>
        <v>19865664.650000002</v>
      </c>
      <c r="K23" s="182">
        <f t="shared" si="5"/>
        <v>0.61454676009197262</v>
      </c>
    </row>
    <row r="24" spans="1:11" x14ac:dyDescent="0.25">
      <c r="A24" s="88" t="s">
        <v>387</v>
      </c>
      <c r="B24" s="89" t="s">
        <v>388</v>
      </c>
      <c r="C24" s="194">
        <f>SUM(C25:C29)</f>
        <v>0</v>
      </c>
      <c r="D24" s="170">
        <f>SUM(D25:D29)</f>
        <v>0</v>
      </c>
      <c r="E24" s="186"/>
      <c r="F24" s="194">
        <f>SUM(F25:F29)</f>
        <v>0</v>
      </c>
      <c r="G24" s="194">
        <f>SUM(G25:G29)</f>
        <v>0</v>
      </c>
      <c r="H24" s="181" t="e">
        <f>G24/F24</f>
        <v>#DIV/0!</v>
      </c>
      <c r="I24" s="194">
        <f t="shared" si="1"/>
        <v>0</v>
      </c>
      <c r="J24" s="194">
        <f t="shared" si="2"/>
        <v>0</v>
      </c>
      <c r="K24" s="181" t="e">
        <f t="shared" si="5"/>
        <v>#DIV/0!</v>
      </c>
    </row>
    <row r="25" spans="1:11" x14ac:dyDescent="0.25">
      <c r="A25" s="90">
        <v>431</v>
      </c>
      <c r="B25" s="91" t="s">
        <v>389</v>
      </c>
      <c r="C25" s="195">
        <f>SUMIF('ПО КОРИСНИЦИМА'!$F$17:$F$1931,'По основ. нам.'!A25,'ПО КОРИСНИЦИМА'!$H$17:$H$1931)</f>
        <v>0</v>
      </c>
      <c r="D25" s="171">
        <f>SUMIF('ПО КОРИСНИЦИМА'!$F$17:$F$1931,'По основ. нам.'!A25,'ПО КОРИСНИЦИМА'!$I$17:$I$1931)</f>
        <v>0</v>
      </c>
      <c r="E25" s="187"/>
      <c r="F25" s="195">
        <f>SUMIF('ПО КОРИСНИЦИМА'!$F$17:$F$1931,'По основ. нам.'!A25,'ПО КОРИСНИЦИМА'!$L$17:$L$1931)</f>
        <v>0</v>
      </c>
      <c r="G25" s="195">
        <f>SUMIF('ПО КОРИСНИЦИМА'!$F$17:$F$1931,'По основ. нам.'!A25,'ПО КОРИСНИЦИМА'!$M$17:$M$1931)</f>
        <v>0</v>
      </c>
      <c r="H25" s="182" t="e">
        <f>G25/F25</f>
        <v>#DIV/0!</v>
      </c>
      <c r="I25" s="195">
        <f t="shared" si="1"/>
        <v>0</v>
      </c>
      <c r="J25" s="195">
        <f t="shared" si="2"/>
        <v>0</v>
      </c>
      <c r="K25" s="182" t="e">
        <f t="shared" si="5"/>
        <v>#DIV/0!</v>
      </c>
    </row>
    <row r="26" spans="1:11" x14ac:dyDescent="0.25">
      <c r="A26" s="90">
        <v>432</v>
      </c>
      <c r="B26" s="91" t="s">
        <v>390</v>
      </c>
      <c r="C26" s="195">
        <f>SUMIF('ПО КОРИСНИЦИМА'!$F$17:$F$1931,'По основ. нам.'!A26,'ПО КОРИСНИЦИМА'!$H$17:$H$1931)</f>
        <v>0</v>
      </c>
      <c r="D26" s="171">
        <f>SUMIF('ПО КОРИСНИЦИМА'!$F$17:$F$1931,'По основ. нам.'!A26,'ПО КОРИСНИЦИМА'!$I$17:$I$1931)</f>
        <v>0</v>
      </c>
      <c r="E26" s="187"/>
      <c r="F26" s="195">
        <f>SUMIF('ПО КОРИСНИЦИМА'!$F$17:$F$1931,'По основ. нам.'!A26,'ПО КОРИСНИЦИМА'!$L$17:$L$1931)</f>
        <v>0</v>
      </c>
      <c r="G26" s="195">
        <f>SUMIF('ПО КОРИСНИЦИМА'!$F$17:$F$1931,'По основ. нам.'!A26,'ПО КОРИСНИЦИМА'!$M$17:$M$1931)</f>
        <v>0</v>
      </c>
      <c r="H26" s="182"/>
      <c r="I26" s="216">
        <f t="shared" si="1"/>
        <v>0</v>
      </c>
      <c r="J26" s="216">
        <f t="shared" si="2"/>
        <v>0</v>
      </c>
      <c r="K26" s="183"/>
    </row>
    <row r="27" spans="1:11" x14ac:dyDescent="0.25">
      <c r="A27" s="90">
        <v>433</v>
      </c>
      <c r="B27" s="91" t="s">
        <v>391</v>
      </c>
      <c r="C27" s="195">
        <f>SUMIF('ПО КОРИСНИЦИМА'!$F$17:$F$1931,'По основ. нам.'!A27,'ПО КОРИСНИЦИМА'!$H$17:$H$1931)</f>
        <v>0</v>
      </c>
      <c r="D27" s="171">
        <f>SUMIF('ПО КОРИСНИЦИМА'!$F$17:$F$1931,'По основ. нам.'!A27,'ПО КОРИСНИЦИМА'!$I$17:$I$1931)</f>
        <v>0</v>
      </c>
      <c r="E27" s="187"/>
      <c r="F27" s="195">
        <f>SUMIF('ПО КОРИСНИЦИМА'!$F$17:$F$1931,'По основ. нам.'!A27,'ПО КОРИСНИЦИМА'!$L$17:$L$1931)</f>
        <v>0</v>
      </c>
      <c r="G27" s="195">
        <f>SUMIF('ПО КОРИСНИЦИМА'!$F$17:$F$1931,'По основ. нам.'!A27,'ПО КОРИСНИЦИМА'!$M$17:$M$1931)</f>
        <v>0</v>
      </c>
      <c r="H27" s="182"/>
      <c r="I27" s="216">
        <f t="shared" si="1"/>
        <v>0</v>
      </c>
      <c r="J27" s="216">
        <f t="shared" si="2"/>
        <v>0</v>
      </c>
      <c r="K27" s="183"/>
    </row>
    <row r="28" spans="1:11" x14ac:dyDescent="0.25">
      <c r="A28" s="90">
        <v>434</v>
      </c>
      <c r="B28" s="91" t="s">
        <v>392</v>
      </c>
      <c r="C28" s="195">
        <f>SUMIF('ПО КОРИСНИЦИМА'!$F$17:$F$1931,'По основ. нам.'!A28,'ПО КОРИСНИЦИМА'!$H$17:$H$1931)</f>
        <v>0</v>
      </c>
      <c r="D28" s="171">
        <f>SUMIF('ПО КОРИСНИЦИМА'!$F$17:$F$1931,'По основ. нам.'!A28,'ПО КОРИСНИЦИМА'!$I$17:$I$1931)</f>
        <v>0</v>
      </c>
      <c r="E28" s="187"/>
      <c r="F28" s="195">
        <f>SUMIF('ПО КОРИСНИЦИМА'!$F$17:$F$1931,'По основ. нам.'!A28,'ПО КОРИСНИЦИМА'!$L$17:$L$1931)</f>
        <v>0</v>
      </c>
      <c r="G28" s="195">
        <f>SUMIF('ПО КОРИСНИЦИМА'!$F$17:$F$1931,'По основ. нам.'!A28,'ПО КОРИСНИЦИМА'!$M$17:$M$1931)</f>
        <v>0</v>
      </c>
      <c r="H28" s="182"/>
      <c r="I28" s="216">
        <f t="shared" si="1"/>
        <v>0</v>
      </c>
      <c r="J28" s="216">
        <f t="shared" si="2"/>
        <v>0</v>
      </c>
      <c r="K28" s="182"/>
    </row>
    <row r="29" spans="1:11" x14ac:dyDescent="0.25">
      <c r="A29" s="90">
        <v>435</v>
      </c>
      <c r="B29" s="91" t="s">
        <v>393</v>
      </c>
      <c r="C29" s="195">
        <f>SUMIF('ПО КОРИСНИЦИМА'!$F$17:$F$1931,'По основ. нам.'!A29,'ПО КОРИСНИЦИМА'!$H$17:$H$1931)</f>
        <v>0</v>
      </c>
      <c r="D29" s="171">
        <f>SUMIF('ПО КОРИСНИЦИМА'!$F$17:$F$1931,'По основ. нам.'!A29,'ПО КОРИСНИЦИМА'!$I$17:$I$1931)</f>
        <v>0</v>
      </c>
      <c r="E29" s="187"/>
      <c r="F29" s="195">
        <f>SUMIF('ПО КОРИСНИЦИМА'!$F$17:$F$1931,'По основ. нам.'!A29,'ПО КОРИСНИЦИМА'!$L$17:$L$1931)</f>
        <v>0</v>
      </c>
      <c r="G29" s="195">
        <f>SUMIF('ПО КОРИСНИЦИМА'!$F$17:$F$1931,'По основ. нам.'!A29,'ПО КОРИСНИЦИМА'!$M$17:$M$1931)</f>
        <v>0</v>
      </c>
      <c r="H29" s="182"/>
      <c r="I29" s="216">
        <f t="shared" si="1"/>
        <v>0</v>
      </c>
      <c r="J29" s="216">
        <f t="shared" si="2"/>
        <v>0</v>
      </c>
      <c r="K29" s="183"/>
    </row>
    <row r="30" spans="1:11" x14ac:dyDescent="0.25">
      <c r="A30" s="88" t="s">
        <v>394</v>
      </c>
      <c r="B30" s="89" t="s">
        <v>395</v>
      </c>
      <c r="C30" s="194">
        <f>SUM(C31:C34)</f>
        <v>200000</v>
      </c>
      <c r="D30" s="170">
        <f>SUM(D31:D34)</f>
        <v>661266.68000000005</v>
      </c>
      <c r="E30" s="186">
        <f>D30/C30</f>
        <v>3.3063334000000002</v>
      </c>
      <c r="F30" s="194">
        <f>SUM(F31:F34)</f>
        <v>0</v>
      </c>
      <c r="G30" s="194">
        <f>SUM(G31:G34)</f>
        <v>0</v>
      </c>
      <c r="H30" s="181"/>
      <c r="I30" s="194">
        <f t="shared" si="1"/>
        <v>200000</v>
      </c>
      <c r="J30" s="194">
        <f t="shared" si="2"/>
        <v>661266.68000000005</v>
      </c>
      <c r="K30" s="181">
        <f>J30/I30</f>
        <v>3.3063334000000002</v>
      </c>
    </row>
    <row r="31" spans="1:11" x14ac:dyDescent="0.25">
      <c r="A31" s="90">
        <v>441</v>
      </c>
      <c r="B31" s="91" t="s">
        <v>396</v>
      </c>
      <c r="C31" s="195">
        <f>SUMIF('ПО КОРИСНИЦИМА'!$F$17:$F$1931,'По основ. нам.'!A31,'ПО КОРИСНИЦИМА'!$H$17:$H$1931)</f>
        <v>0</v>
      </c>
      <c r="D31" s="171">
        <f>SUMIF('ПО КОРИСНИЦИМА'!$F$17:$F$1931,'По основ. нам.'!A31,'ПО КОРИСНИЦИМА'!$I$17:$I$1931)</f>
        <v>530758.9800000001</v>
      </c>
      <c r="E31" s="187" t="e">
        <f>D31/C31</f>
        <v>#DIV/0!</v>
      </c>
      <c r="F31" s="195">
        <f>SUMIF('ПО КОРИСНИЦИМА'!$F$17:$F$1931,'По основ. нам.'!A31,'ПО КОРИСНИЦИМА'!$L$17:$L$1931)</f>
        <v>0</v>
      </c>
      <c r="G31" s="195">
        <f>SUMIF('ПО КОРИСНИЦИМА'!$F$17:$F$1931,'По основ. нам.'!A31,'ПО КОРИСНИЦИМА'!$M$17:$M$1931)</f>
        <v>0</v>
      </c>
      <c r="H31" s="182"/>
      <c r="I31" s="195">
        <f t="shared" si="1"/>
        <v>0</v>
      </c>
      <c r="J31" s="195">
        <f t="shared" si="2"/>
        <v>530758.9800000001</v>
      </c>
      <c r="K31" s="182" t="e">
        <f>J31/I31</f>
        <v>#DIV/0!</v>
      </c>
    </row>
    <row r="32" spans="1:11" x14ac:dyDescent="0.25">
      <c r="A32" s="90">
        <v>442</v>
      </c>
      <c r="B32" s="91" t="s">
        <v>397</v>
      </c>
      <c r="C32" s="195">
        <f>SUMIF('ПО КОРИСНИЦИМА'!$F$17:$F$1931,'По основ. нам.'!A32,'ПО КОРИСНИЦИМА'!$H$17:$H$1931)</f>
        <v>0</v>
      </c>
      <c r="D32" s="171">
        <f>SUMIF('ПО КОРИСНИЦИМА'!$F$17:$F$1931,'По основ. нам.'!A32,'ПО КОРИСНИЦИМА'!$I$17:$I$1931)</f>
        <v>0</v>
      </c>
      <c r="E32" s="187"/>
      <c r="F32" s="195">
        <f>SUMIF('ПО КОРИСНИЦИМА'!$F$17:$F$1931,'По основ. нам.'!A32,'ПО КОРИСНИЦИМА'!$L$17:$L$1931)</f>
        <v>0</v>
      </c>
      <c r="G32" s="195">
        <f>SUMIF('ПО КОРИСНИЦИМА'!$F$17:$F$1931,'По основ. нам.'!A32,'ПО КОРИСНИЦИМА'!$M$17:$M$1931)</f>
        <v>0</v>
      </c>
      <c r="H32" s="182"/>
      <c r="I32" s="216">
        <f t="shared" si="1"/>
        <v>0</v>
      </c>
      <c r="J32" s="216">
        <f t="shared" si="2"/>
        <v>0</v>
      </c>
      <c r="K32" s="183"/>
    </row>
    <row r="33" spans="1:11" x14ac:dyDescent="0.25">
      <c r="A33" s="90">
        <v>443</v>
      </c>
      <c r="B33" s="91" t="s">
        <v>398</v>
      </c>
      <c r="C33" s="195">
        <f>SUMIF('ПО КОРИСНИЦИМА'!$F$17:$F$1931,'По основ. нам.'!A33,'ПО КОРИСНИЦИМА'!$H$17:$H$1931)</f>
        <v>0</v>
      </c>
      <c r="D33" s="171">
        <f>SUMIF('ПО КОРИСНИЦИМА'!$F$17:$F$1931,'По основ. нам.'!A33,'ПО КОРИСНИЦИМА'!$I$17:$I$1931)</f>
        <v>0</v>
      </c>
      <c r="E33" s="187"/>
      <c r="F33" s="195">
        <f>SUMIF('ПО КОРИСНИЦИМА'!$F$17:$F$1931,'По основ. нам.'!A33,'ПО КОРИСНИЦИМА'!$L$17:$L$1931)</f>
        <v>0</v>
      </c>
      <c r="G33" s="195">
        <f>SUMIF('ПО КОРИСНИЦИМА'!$F$17:$F$1931,'По основ. нам.'!A33,'ПО КОРИСНИЦИМА'!$M$17:$M$1931)</f>
        <v>0</v>
      </c>
      <c r="H33" s="182"/>
      <c r="I33" s="216">
        <f t="shared" si="1"/>
        <v>0</v>
      </c>
      <c r="J33" s="216">
        <f t="shared" si="2"/>
        <v>0</v>
      </c>
      <c r="K33" s="183"/>
    </row>
    <row r="34" spans="1:11" x14ac:dyDescent="0.25">
      <c r="A34" s="93">
        <v>444</v>
      </c>
      <c r="B34" s="94" t="s">
        <v>399</v>
      </c>
      <c r="C34" s="195">
        <f>SUMIF('ПО КОРИСНИЦИМА'!$F$17:$F$1931,'По основ. нам.'!A34,'ПО КОРИСНИЦИМА'!$H$17:$H$1931)</f>
        <v>200000</v>
      </c>
      <c r="D34" s="171">
        <f>SUMIF('ПО КОРИСНИЦИМА'!$F$17:$F$1931,'По основ. нам.'!A34,'ПО КОРИСНИЦИМА'!$I$17:$I$1931)</f>
        <v>130507.7</v>
      </c>
      <c r="E34" s="187">
        <f>D34/C34</f>
        <v>0.65253850000000002</v>
      </c>
      <c r="F34" s="195">
        <f>SUMIF('ПО КОРИСНИЦИМА'!$F$17:$F$1931,'По основ. нам.'!A34,'ПО КОРИСНИЦИМА'!$L$17:$L$1931)</f>
        <v>0</v>
      </c>
      <c r="G34" s="195">
        <f>SUMIF('ПО КОРИСНИЦИМА'!$F$17:$F$1931,'По основ. нам.'!A34,'ПО КОРИСНИЦИМА'!$M$17:$M$1931)</f>
        <v>0</v>
      </c>
      <c r="H34" s="182"/>
      <c r="I34" s="216">
        <f t="shared" si="1"/>
        <v>200000</v>
      </c>
      <c r="J34" s="216">
        <f t="shared" si="2"/>
        <v>130507.7</v>
      </c>
      <c r="K34" s="183">
        <f>J34/I34</f>
        <v>0.65253850000000002</v>
      </c>
    </row>
    <row r="35" spans="1:11" x14ac:dyDescent="0.25">
      <c r="A35" s="88" t="s">
        <v>400</v>
      </c>
      <c r="B35" s="89" t="s">
        <v>401</v>
      </c>
      <c r="C35" s="194">
        <f>SUM(C36:C40)</f>
        <v>31600000</v>
      </c>
      <c r="D35" s="170">
        <f>SUM(D36:D40)</f>
        <v>2110498</v>
      </c>
      <c r="E35" s="186">
        <f>D35/C35</f>
        <v>6.6787911392405058E-2</v>
      </c>
      <c r="F35" s="194">
        <f>SUM(F36:F40)</f>
        <v>10000000</v>
      </c>
      <c r="G35" s="194">
        <f>SUM(G36:G40)</f>
        <v>532589.81999999995</v>
      </c>
      <c r="H35" s="181"/>
      <c r="I35" s="194">
        <f t="shared" si="1"/>
        <v>41600000</v>
      </c>
      <c r="J35" s="194">
        <f t="shared" si="2"/>
        <v>2643087.8199999998</v>
      </c>
      <c r="K35" s="181">
        <f>J35/I35</f>
        <v>6.3535764903846145E-2</v>
      </c>
    </row>
    <row r="36" spans="1:11" s="179" customFormat="1" x14ac:dyDescent="0.25">
      <c r="A36" s="481" t="s">
        <v>534</v>
      </c>
      <c r="B36" s="482" t="s">
        <v>215</v>
      </c>
      <c r="C36" s="483">
        <f>SUMIF('ПО КОРИСНИЦИМА'!$F$17:$F$1931,'По основ. нам.'!A36,'ПО КОРИСНИЦИМА'!$H$17:$H$1931)</f>
        <v>20600000</v>
      </c>
      <c r="D36" s="484">
        <f>SUMIF('ПО КОРИСНИЦИМА'!$F$17:$F$1931,'По основ. нам.'!A36,'ПО КОРИСНИЦИМА'!$I$17:$I$1931)</f>
        <v>374498</v>
      </c>
      <c r="E36" s="485">
        <f>D36/C36</f>
        <v>1.8179514563106795E-2</v>
      </c>
      <c r="F36" s="483">
        <f>SUMIF('ПО КОРИСНИЦИМА'!$F$17:$F$1931,'По основ. нам.'!A36,'ПО КОРИСНИЦИМА'!$L$17:$L$1931)</f>
        <v>0</v>
      </c>
      <c r="G36" s="483">
        <f>SUMIF('ПО КОРИСНИЦИМА'!$F$17:$F$1931,'По основ. нам.'!A36,'ПО КОРИСНИЦИМА'!$M$17:$M$1931)</f>
        <v>0</v>
      </c>
      <c r="H36" s="486"/>
      <c r="I36" s="487">
        <f t="shared" si="1"/>
        <v>20600000</v>
      </c>
      <c r="J36" s="487">
        <f t="shared" si="2"/>
        <v>374498</v>
      </c>
      <c r="K36" s="486">
        <f>J36/I36</f>
        <v>1.8179514563106795E-2</v>
      </c>
    </row>
    <row r="37" spans="1:11" s="179" customFormat="1" x14ac:dyDescent="0.25">
      <c r="A37" s="481" t="s">
        <v>455</v>
      </c>
      <c r="B37" s="482" t="s">
        <v>216</v>
      </c>
      <c r="C37" s="483">
        <f>SUMIF('ПО КОРИСНИЦИМА'!$F$17:$F$1931,'По основ. нам.'!A37,'ПО КОРИСНИЦИМА'!$H$17:$H$1931)</f>
        <v>0</v>
      </c>
      <c r="D37" s="484">
        <f>SUMIF('ПО КОРИСНИЦИМА'!$F$17:$F$1931,'По основ. нам.'!A37,'ПО КОРИСНИЦИМА'!$I$17:$I$1931)</f>
        <v>0</v>
      </c>
      <c r="E37" s="485"/>
      <c r="F37" s="483">
        <f>SUMIF('ПО КОРИСНИЦИМА'!$F$17:$F$1931,'По основ. нам.'!A37,'ПО КОРИСНИЦИМА'!$L$17:$L$1931)</f>
        <v>0</v>
      </c>
      <c r="G37" s="483">
        <f>SUMIF('ПО КОРИСНИЦИМА'!$F$17:$F$1931,'По основ. нам.'!A37,'ПО КОРИСНИЦИМА'!$M$17:$M$1931)</f>
        <v>0</v>
      </c>
      <c r="H37" s="486"/>
      <c r="I37" s="487">
        <f t="shared" si="1"/>
        <v>0</v>
      </c>
      <c r="J37" s="487">
        <f t="shared" si="2"/>
        <v>0</v>
      </c>
      <c r="K37" s="488"/>
    </row>
    <row r="38" spans="1:11" x14ac:dyDescent="0.25">
      <c r="A38" s="90" t="s">
        <v>456</v>
      </c>
      <c r="B38" s="91" t="s">
        <v>402</v>
      </c>
      <c r="C38" s="195">
        <f>SUMIF('ПО КОРИСНИЦИМА'!$F$17:$F$1931,'По основ. нам.'!A38,'ПО КОРИСНИЦИМА'!$H$17:$H$1931)</f>
        <v>0</v>
      </c>
      <c r="D38" s="171">
        <f>SUMIF('ПО КОРИСНИЦИМА'!$F$17:$F$1931,'По основ. нам.'!A38,'ПО КОРИСНИЦИМА'!$I$17:$I$1931)</f>
        <v>0</v>
      </c>
      <c r="E38" s="187"/>
      <c r="F38" s="195">
        <f>SUMIF('ПО КОРИСНИЦИМА'!$F$17:$F$1931,'По основ. нам.'!A38,'ПО КОРИСНИЦИМА'!$L$17:$L$1931)</f>
        <v>0</v>
      </c>
      <c r="G38" s="195">
        <f>SUMIF('ПО КОРИСНИЦИМА'!$F$17:$F$1931,'По основ. нам.'!A38,'ПО КОРИСНИЦИМА'!$M$17:$M$1931)</f>
        <v>0</v>
      </c>
      <c r="H38" s="182"/>
      <c r="I38" s="216"/>
      <c r="J38" s="216">
        <f t="shared" si="2"/>
        <v>0</v>
      </c>
      <c r="K38" s="183"/>
    </row>
    <row r="39" spans="1:11" x14ac:dyDescent="0.25">
      <c r="A39" s="90">
        <v>453</v>
      </c>
      <c r="B39" s="91" t="s">
        <v>403</v>
      </c>
      <c r="C39" s="195">
        <f>SUMIF('ПО КОРИСНИЦИМА'!$F$17:$F$1931,'По основ. нам.'!A39,'ПО КОРИСНИЦИМА'!$H$17:$H$1931)</f>
        <v>0</v>
      </c>
      <c r="D39" s="171">
        <f>SUMIF('ПО КОРИСНИЦИМА'!$F$17:$F$1931,'По основ. нам.'!A39,'ПО КОРИСНИЦИМА'!$I$17:$I$1931)</f>
        <v>0</v>
      </c>
      <c r="E39" s="187"/>
      <c r="F39" s="195">
        <f>SUMIF('ПО КОРИСНИЦИМА'!$F$17:$F$1931,'По основ. нам.'!A39,'ПО КОРИСНИЦИМА'!$L$17:$L$1931)</f>
        <v>0</v>
      </c>
      <c r="G39" s="195">
        <f>SUMIF('ПО КОРИСНИЦИМА'!$F$17:$F$1931,'По основ. нам.'!A39,'ПО КОРИСНИЦИМА'!$M$17:$M$1931)</f>
        <v>0</v>
      </c>
      <c r="H39" s="182"/>
      <c r="I39" s="216">
        <f t="shared" ref="I39:I63" si="6">C39+F39</f>
        <v>0</v>
      </c>
      <c r="J39" s="216">
        <f t="shared" si="2"/>
        <v>0</v>
      </c>
      <c r="K39" s="183"/>
    </row>
    <row r="40" spans="1:11" x14ac:dyDescent="0.25">
      <c r="A40" s="90">
        <v>454</v>
      </c>
      <c r="B40" s="91" t="s">
        <v>404</v>
      </c>
      <c r="C40" s="195">
        <f>SUMIF('ПО КОРИСНИЦИМА'!$F$17:$F$1931,'По основ. нам.'!A40,'ПО КОРИСНИЦИМА'!$H$17:$H$1931)</f>
        <v>11000000</v>
      </c>
      <c r="D40" s="171">
        <f>SUMIF('ПО КОРИСНИЦИМА'!$F$17:$F$1931,'По основ. нам.'!A40,'ПО КОРИСНИЦИМА'!$I$17:$I$1931)</f>
        <v>1736000</v>
      </c>
      <c r="E40" s="187"/>
      <c r="F40" s="195">
        <v>10000000</v>
      </c>
      <c r="G40" s="195">
        <f>SUMIF('ПО КОРИСНИЦИМА'!$F$17:$F$1931,'По основ. нам.'!A40,'ПО КОРИСНИЦИМА'!$M$17:$M$1931)</f>
        <v>532589.81999999995</v>
      </c>
      <c r="H40" s="182"/>
      <c r="I40" s="216">
        <f t="shared" si="6"/>
        <v>21000000</v>
      </c>
      <c r="J40" s="216">
        <f t="shared" si="2"/>
        <v>2268589.8199999998</v>
      </c>
      <c r="K40" s="183"/>
    </row>
    <row r="41" spans="1:11" x14ac:dyDescent="0.25">
      <c r="A41" s="88" t="s">
        <v>405</v>
      </c>
      <c r="B41" s="89" t="s">
        <v>311</v>
      </c>
      <c r="C41" s="194">
        <f>SUM(C42:C47)</f>
        <v>55000000</v>
      </c>
      <c r="D41" s="170">
        <f>SUM(D42:D47)</f>
        <v>33248462.219999999</v>
      </c>
      <c r="E41" s="186">
        <f>D41/C41</f>
        <v>0.6045174949090909</v>
      </c>
      <c r="F41" s="194">
        <f>SUM(F42:F47)</f>
        <v>0</v>
      </c>
      <c r="G41" s="194">
        <f>SUM(G42:G47)</f>
        <v>0</v>
      </c>
      <c r="H41" s="181"/>
      <c r="I41" s="194">
        <f t="shared" si="6"/>
        <v>55000000</v>
      </c>
      <c r="J41" s="194">
        <f t="shared" si="2"/>
        <v>33248462.219999999</v>
      </c>
      <c r="K41" s="181">
        <f>J41/I41</f>
        <v>0.6045174949090909</v>
      </c>
    </row>
    <row r="42" spans="1:11" x14ac:dyDescent="0.25">
      <c r="A42" s="96">
        <v>461</v>
      </c>
      <c r="B42" s="97" t="s">
        <v>406</v>
      </c>
      <c r="C42" s="195">
        <f>SUMIF('ПО КОРИСНИЦИМА'!$F$17:$F$1931,'По основ. нам.'!A42,'ПО КОРИСНИЦИМА'!$H$17:$H$1931)</f>
        <v>0</v>
      </c>
      <c r="D42" s="171">
        <f>SUMIF('ПО КОРИСНИЦИМА'!$F$17:$F$1931,'По основ. нам.'!A42,'ПО КОРИСНИЦИМА'!$I$17:$I$1931)</f>
        <v>0</v>
      </c>
      <c r="E42" s="187"/>
      <c r="F42" s="195">
        <f>SUMIF('ПО КОРИСНИЦИМА'!$F$17:$F$1931,'По основ. нам.'!A42,'ПО КОРИСНИЦИМА'!$L$17:$L$1931)</f>
        <v>0</v>
      </c>
      <c r="G42" s="195">
        <f>SUMIF('ПО КОРИСНИЦИМА'!$F$17:$F$1931,'По основ. нам.'!A42,'ПО КОРИСНИЦИМА'!$M$17:$M$1931)</f>
        <v>0</v>
      </c>
      <c r="H42" s="182"/>
      <c r="I42" s="216">
        <f t="shared" si="6"/>
        <v>0</v>
      </c>
      <c r="J42" s="216">
        <f t="shared" si="2"/>
        <v>0</v>
      </c>
      <c r="K42" s="183"/>
    </row>
    <row r="43" spans="1:11" x14ac:dyDescent="0.25">
      <c r="A43" s="96">
        <v>462</v>
      </c>
      <c r="B43" s="97" t="s">
        <v>407</v>
      </c>
      <c r="C43" s="195">
        <f>SUMIF('ПО КОРИСНИЦИМА'!$F$17:$F$1931,'По основ. нам.'!A43,'ПО КОРИСНИЦИМА'!$H$17:$H$1931)</f>
        <v>0</v>
      </c>
      <c r="D43" s="171">
        <f>SUMIF('ПО КОРИСНИЦИМА'!$F$17:$F$1931,'По основ. нам.'!A43,'ПО КОРИСНИЦИМА'!$I$17:$I$1931)</f>
        <v>0</v>
      </c>
      <c r="E43" s="187"/>
      <c r="F43" s="195">
        <f>SUMIF('ПО КОРИСНИЦИМА'!$F$17:$F$1931,'По основ. нам.'!A43,'ПО КОРИСНИЦИМА'!$L$17:$L$1931)</f>
        <v>0</v>
      </c>
      <c r="G43" s="195">
        <f>SUMIF('ПО КОРИСНИЦИМА'!$F$17:$F$1931,'По основ. нам.'!A43,'ПО КОРИСНИЦИМА'!$M$17:$M$1931)</f>
        <v>0</v>
      </c>
      <c r="H43" s="182"/>
      <c r="I43" s="216">
        <f t="shared" si="6"/>
        <v>0</v>
      </c>
      <c r="J43" s="216">
        <f t="shared" si="2"/>
        <v>0</v>
      </c>
      <c r="K43" s="183"/>
    </row>
    <row r="44" spans="1:11" x14ac:dyDescent="0.25">
      <c r="A44" s="96">
        <v>463</v>
      </c>
      <c r="B44" s="97" t="s">
        <v>408</v>
      </c>
      <c r="C44" s="195">
        <f>SUMIF('ПО КОРИСНИЦИМА'!$F$17:$F$1931,'По основ. нам.'!A44,'ПО КОРИСНИЦИМА'!$H$17:$H$1931)</f>
        <v>54000000</v>
      </c>
      <c r="D44" s="171">
        <f>SUMIF('ПО КОРИСНИЦИМА'!$F$17:$F$1931,'По основ. нам.'!A44,'ПО КОРИСНИЦИМА'!$I$17:$I$1931)</f>
        <v>25486128.120000001</v>
      </c>
      <c r="E44" s="187">
        <f>D44/C44</f>
        <v>0.47196533555555559</v>
      </c>
      <c r="F44" s="195">
        <f>SUMIF('ПО КОРИСНИЦИМА'!$F$17:$F$1931,'По основ. нам.'!A44,'ПО КОРИСНИЦИМА'!$L$17:$L$1931)</f>
        <v>0</v>
      </c>
      <c r="G44" s="195">
        <f>SUMIF('ПО КОРИСНИЦИМА'!$F$17:$F$1931,'По основ. нам.'!A44,'ПО КОРИСНИЦИМА'!$M$17:$M$1931)</f>
        <v>0</v>
      </c>
      <c r="H44" s="182"/>
      <c r="I44" s="216">
        <f t="shared" si="6"/>
        <v>54000000</v>
      </c>
      <c r="J44" s="216">
        <f t="shared" si="2"/>
        <v>25486128.120000001</v>
      </c>
      <c r="K44" s="182">
        <f>J44/I44</f>
        <v>0.47196533555555559</v>
      </c>
    </row>
    <row r="45" spans="1:11" x14ac:dyDescent="0.25">
      <c r="A45" s="96">
        <v>4632</v>
      </c>
      <c r="B45" s="97" t="s">
        <v>409</v>
      </c>
      <c r="C45" s="195">
        <f>SUMIF('ПО КОРИСНИЦИМА'!$F$17:$F$1931,'По основ. нам.'!A45,'ПО КОРИСНИЦИМА'!$H$17:$H$1931)</f>
        <v>0</v>
      </c>
      <c r="D45" s="171">
        <f>SUMIF('ПО КОРИСНИЦИМА'!$F$17:$F$1931,'По основ. нам.'!A45,'ПО КОРИСНИЦИМА'!$I$17:$I$1931)</f>
        <v>0</v>
      </c>
      <c r="E45" s="187"/>
      <c r="F45" s="195">
        <f>SUMIF('ПО КОРИСНИЦИМА'!$F$17:$F$1931,'По основ. нам.'!A45,'ПО КОРИСНИЦИМА'!$L$17:$L$1931)</f>
        <v>0</v>
      </c>
      <c r="G45" s="195">
        <f>SUMIF('ПО КОРИСНИЦИМА'!$F$17:$F$1931,'По основ. нам.'!A45,'ПО КОРИСНИЦИМА'!$M$17:$M$1931)</f>
        <v>0</v>
      </c>
      <c r="H45" s="182"/>
      <c r="I45" s="216">
        <f t="shared" si="6"/>
        <v>0</v>
      </c>
      <c r="J45" s="216">
        <f t="shared" si="2"/>
        <v>0</v>
      </c>
      <c r="K45" s="182"/>
    </row>
    <row r="46" spans="1:11" ht="22.5" x14ac:dyDescent="0.25">
      <c r="A46" s="96">
        <v>464</v>
      </c>
      <c r="B46" s="97" t="s">
        <v>410</v>
      </c>
      <c r="C46" s="195">
        <f>SUMIF('ПО КОРИСНИЦИМА'!$F$17:$F$1931,'По основ. нам.'!A46,'ПО КОРИСНИЦИМА'!$H$17:$H$1931)</f>
        <v>1000000</v>
      </c>
      <c r="D46" s="171">
        <f>SUMIF('ПО КОРИСНИЦИМА'!$F$17:$F$1931,'По основ. нам.'!A46,'ПО КОРИСНИЦИМА'!$I$17:$I$1931)</f>
        <v>7762334.0999999987</v>
      </c>
      <c r="E46" s="187">
        <f t="shared" ref="E46:E54" si="7">D46/C46</f>
        <v>7.7623340999999986</v>
      </c>
      <c r="F46" s="195">
        <f>SUMIF('ПО КОРИСНИЦИМА'!$F$17:$F$1931,'По основ. нам.'!A46,'ПО КОРИСНИЦИМА'!$L$17:$L$1931)</f>
        <v>0</v>
      </c>
      <c r="G46" s="195">
        <f>SUMIF('ПО КОРИСНИЦИМА'!$F$17:$F$1931,'По основ. нам.'!A46,'ПО КОРИСНИЦИМА'!$M$17:$M$1931)</f>
        <v>0</v>
      </c>
      <c r="H46" s="182"/>
      <c r="I46" s="216">
        <f t="shared" si="6"/>
        <v>1000000</v>
      </c>
      <c r="J46" s="216">
        <f t="shared" si="2"/>
        <v>7762334.0999999987</v>
      </c>
      <c r="K46" s="491">
        <f t="shared" ref="K46:K54" si="8">J46/I46</f>
        <v>7.7623340999999986</v>
      </c>
    </row>
    <row r="47" spans="1:11" x14ac:dyDescent="0.25">
      <c r="A47" s="96">
        <v>465</v>
      </c>
      <c r="B47" s="97" t="s">
        <v>411</v>
      </c>
      <c r="C47" s="195">
        <f>SUMIF('ПО КОРИСНИЦИМА'!$F$17:$F$1931,'По основ. нам.'!A47,'ПО КОРИСНИЦИМА'!$H$17:$H$1931)</f>
        <v>0</v>
      </c>
      <c r="D47" s="171">
        <f>SUMIF('ПО КОРИСНИЦИМА'!$F$17:$F$1931,'По основ. нам.'!A47,'ПО КОРИСНИЦИМА'!$I$17:$I$1931)</f>
        <v>0</v>
      </c>
      <c r="E47" s="187" t="e">
        <f t="shared" si="7"/>
        <v>#DIV/0!</v>
      </c>
      <c r="F47" s="195">
        <f>SUMIF('ПО КОРИСНИЦИМА'!$F$17:$F$1931,'По основ. нам.'!A47,'ПО КОРИСНИЦИМА'!$L$17:$L$1931)</f>
        <v>0</v>
      </c>
      <c r="G47" s="195">
        <f>SUMIF('ПО КОРИСНИЦИМА'!$F$17:$F$1931,'По основ. нам.'!A47,'ПО КОРИСНИЦИМА'!$M$17:$M$1931)</f>
        <v>0</v>
      </c>
      <c r="H47" s="182"/>
      <c r="I47" s="216">
        <f t="shared" si="6"/>
        <v>0</v>
      </c>
      <c r="J47" s="216">
        <f t="shared" si="2"/>
        <v>0</v>
      </c>
      <c r="K47" s="491" t="e">
        <f t="shared" si="8"/>
        <v>#DIV/0!</v>
      </c>
    </row>
    <row r="48" spans="1:11" x14ac:dyDescent="0.25">
      <c r="A48" s="88" t="s">
        <v>412</v>
      </c>
      <c r="B48" s="89" t="s">
        <v>413</v>
      </c>
      <c r="C48" s="194">
        <f>SUM(C49)</f>
        <v>43000000</v>
      </c>
      <c r="D48" s="170">
        <f>SUM(D49)</f>
        <v>16075855.610000001</v>
      </c>
      <c r="E48" s="186">
        <f t="shared" si="7"/>
        <v>0.37385710720930238</v>
      </c>
      <c r="F48" s="194">
        <f>SUM(F49)</f>
        <v>9000000</v>
      </c>
      <c r="G48" s="194">
        <f>SUM(G49)</f>
        <v>9417196.3499999996</v>
      </c>
      <c r="H48" s="181">
        <f>G48/F48</f>
        <v>1.0463551499999999</v>
      </c>
      <c r="I48" s="194">
        <f t="shared" si="6"/>
        <v>52000000</v>
      </c>
      <c r="J48" s="194">
        <f t="shared" si="2"/>
        <v>25493051.960000001</v>
      </c>
      <c r="K48" s="181">
        <f t="shared" si="8"/>
        <v>0.49025099923076926</v>
      </c>
    </row>
    <row r="49" spans="1:11" x14ac:dyDescent="0.25">
      <c r="A49" s="90">
        <v>472</v>
      </c>
      <c r="B49" s="91" t="s">
        <v>414</v>
      </c>
      <c r="C49" s="195">
        <f>SUMIF('ПО КОРИСНИЦИМА'!$F$17:$F$1931,'По основ. нам.'!A49,'ПО КОРИСНИЦИМА'!$H$17:$H$1931)</f>
        <v>43000000</v>
      </c>
      <c r="D49" s="171">
        <f>SUMIF('ПО КОРИСНИЦИМА'!$F$17:$F$1931,'По основ. нам.'!A49,'ПО КОРИСНИЦИМА'!$I$17:$I$1931)</f>
        <v>16075855.610000001</v>
      </c>
      <c r="E49" s="187">
        <f t="shared" si="7"/>
        <v>0.37385710720930238</v>
      </c>
      <c r="F49" s="195">
        <f>SUMIF('ПО КОРИСНИЦИМА'!$F$17:$F$1931,'По основ. нам.'!A49,'ПО КОРИСНИЦИМА'!$L$17:$L$1931)</f>
        <v>9000000</v>
      </c>
      <c r="G49" s="195">
        <f>SUMIF('ПО КОРИСНИЦИМА'!$F$17:$F$1931,'По основ. нам.'!A49,'ПО КОРИСНИЦИМА'!$M$17:$M$1931)</f>
        <v>9417196.3499999996</v>
      </c>
      <c r="H49" s="182">
        <f>G49/F49</f>
        <v>1.0463551499999999</v>
      </c>
      <c r="I49" s="195">
        <f t="shared" si="6"/>
        <v>52000000</v>
      </c>
      <c r="J49" s="195">
        <f>D49+G49</f>
        <v>25493051.960000001</v>
      </c>
      <c r="K49" s="182">
        <f t="shared" si="8"/>
        <v>0.49025099923076926</v>
      </c>
    </row>
    <row r="50" spans="1:11" x14ac:dyDescent="0.25">
      <c r="A50" s="88" t="s">
        <v>415</v>
      </c>
      <c r="B50" s="89" t="s">
        <v>416</v>
      </c>
      <c r="C50" s="194">
        <f>SUM(C51:C56)</f>
        <v>26817000</v>
      </c>
      <c r="D50" s="170">
        <f>SUM(D51:D56)</f>
        <v>13209653.710000001</v>
      </c>
      <c r="E50" s="186">
        <f t="shared" si="7"/>
        <v>0.49258506581645972</v>
      </c>
      <c r="F50" s="194">
        <f>SUM(F51:F56)</f>
        <v>10000</v>
      </c>
      <c r="G50" s="194">
        <f>SUM(G51:G56)</f>
        <v>0</v>
      </c>
      <c r="H50" s="181">
        <f>G50/F50</f>
        <v>0</v>
      </c>
      <c r="I50" s="194">
        <f t="shared" si="6"/>
        <v>26827000</v>
      </c>
      <c r="J50" s="194">
        <f t="shared" si="2"/>
        <v>13209653.710000001</v>
      </c>
      <c r="K50" s="181">
        <f t="shared" si="8"/>
        <v>0.49240145040444333</v>
      </c>
    </row>
    <row r="51" spans="1:11" x14ac:dyDescent="0.25">
      <c r="A51" s="90">
        <v>481</v>
      </c>
      <c r="B51" s="91" t="s">
        <v>417</v>
      </c>
      <c r="C51" s="195">
        <f>SUMIF('ПО КОРИСНИЦИМА'!$F$17:$F$1931,'По основ. нам.'!A51,'ПО КОРИСНИЦИМА'!$H$17:$H$1931)</f>
        <v>23350000</v>
      </c>
      <c r="D51" s="171">
        <f>SUMIF('ПО КОРИСНИЦИМА'!$F$17:$F$1931,'По основ. нам.'!A51,'ПО КОРИСНИЦИМА'!$I$17:$I$1931)</f>
        <v>11799886.810000002</v>
      </c>
      <c r="E51" s="187">
        <f t="shared" si="7"/>
        <v>0.50534847152034268</v>
      </c>
      <c r="F51" s="195">
        <f>SUMIF('ПО КОРИСНИЦИМА'!$F$17:$F$1931,'По основ. нам.'!A51,'ПО КОРИСНИЦИМА'!$L$17:$L$1931)</f>
        <v>0</v>
      </c>
      <c r="G51" s="195">
        <f>SUMIF('ПО КОРИСНИЦИМА'!$F$17:$F$1931,'По основ. нам.'!A51,'ПО КОРИСНИЦИМА'!$M$17:$M$1931)</f>
        <v>0</v>
      </c>
      <c r="H51" s="182"/>
      <c r="I51" s="195">
        <f t="shared" si="6"/>
        <v>23350000</v>
      </c>
      <c r="J51" s="195">
        <f t="shared" si="2"/>
        <v>11799886.810000002</v>
      </c>
      <c r="K51" s="182">
        <f t="shared" si="8"/>
        <v>0.50534847152034268</v>
      </c>
    </row>
    <row r="52" spans="1:11" x14ac:dyDescent="0.25">
      <c r="A52" s="90">
        <v>482</v>
      </c>
      <c r="B52" s="91" t="s">
        <v>418</v>
      </c>
      <c r="C52" s="195">
        <f>SUMIF('ПО КОРИСНИЦИМА'!$F$17:$F$1931,'По основ. нам.'!A52,'ПО КОРИСНИЦИМА'!$H$17:$H$1931)</f>
        <v>867000</v>
      </c>
      <c r="D52" s="171">
        <f>SUMIF('ПО КОРИСНИЦИМА'!$F$17:$F$1931,'По основ. нам.'!A52,'ПО КОРИСНИЦИМА'!$I$17:$I$1931)</f>
        <v>138060.04</v>
      </c>
      <c r="E52" s="187">
        <f t="shared" si="7"/>
        <v>0.15923880046136102</v>
      </c>
      <c r="F52" s="195">
        <f>SUMIF('ПО КОРИСНИЦИМА'!$F$17:$F$1931,'По основ. нам.'!A52,'ПО КОРИСНИЦИМА'!$L$17:$L$1931)</f>
        <v>10000</v>
      </c>
      <c r="G52" s="195">
        <f>SUMIF('ПО КОРИСНИЦИМА'!$F$17:$F$1931,'По основ. нам.'!A52,'ПО КОРИСНИЦИМА'!$M$17:$M$1931)</f>
        <v>0</v>
      </c>
      <c r="H52" s="182">
        <f>G52/F52</f>
        <v>0</v>
      </c>
      <c r="I52" s="195">
        <f t="shared" si="6"/>
        <v>877000</v>
      </c>
      <c r="J52" s="195">
        <f t="shared" si="2"/>
        <v>138060.04</v>
      </c>
      <c r="K52" s="182">
        <f t="shared" si="8"/>
        <v>0.15742307867730901</v>
      </c>
    </row>
    <row r="53" spans="1:11" x14ac:dyDescent="0.25">
      <c r="A53" s="90">
        <v>483</v>
      </c>
      <c r="B53" s="91" t="s">
        <v>419</v>
      </c>
      <c r="C53" s="195">
        <f>SUMIF('ПО КОРИСНИЦИМА'!$F$17:$F$1931,'По основ. нам.'!A53,'ПО КОРИСНИЦИМА'!$H$17:$H$1931)</f>
        <v>600000</v>
      </c>
      <c r="D53" s="171">
        <f>SUMIF('ПО КОРИСНИЦИМА'!$F$17:$F$1931,'По основ. нам.'!A53,'ПО КОРИСНИЦИМА'!$I$17:$I$1931)</f>
        <v>608756.15</v>
      </c>
      <c r="E53" s="187">
        <f t="shared" si="7"/>
        <v>1.0145935833333333</v>
      </c>
      <c r="F53" s="195">
        <f>SUMIF('ПО КОРИСНИЦИМА'!$F$17:$F$1931,'По основ. нам.'!A53,'ПО КОРИСНИЦИМА'!$L$17:$L$1931)</f>
        <v>0</v>
      </c>
      <c r="G53" s="195">
        <f>SUMIF('ПО КОРИСНИЦИМА'!$F$17:$F$1931,'По основ. нам.'!A53,'ПО КОРИСНИЦИМА'!$M$17:$M$1931)</f>
        <v>0</v>
      </c>
      <c r="H53" s="182" t="e">
        <f>G53/F53</f>
        <v>#DIV/0!</v>
      </c>
      <c r="I53" s="195">
        <f t="shared" si="6"/>
        <v>600000</v>
      </c>
      <c r="J53" s="195">
        <f t="shared" si="2"/>
        <v>608756.15</v>
      </c>
      <c r="K53" s="182">
        <f t="shared" si="8"/>
        <v>1.0145935833333333</v>
      </c>
    </row>
    <row r="54" spans="1:11" x14ac:dyDescent="0.25">
      <c r="A54" s="90">
        <v>484</v>
      </c>
      <c r="B54" s="91" t="s">
        <v>420</v>
      </c>
      <c r="C54" s="195">
        <f>SUMIF('ПО КОРИСНИЦИМА'!$F$17:$F$1931,'По основ. нам.'!A54,'ПО КОРИСНИЦИМА'!$H$17:$H$1931)</f>
        <v>500000</v>
      </c>
      <c r="D54" s="171">
        <f>SUMIF('ПО КОРИСНИЦИМА'!$F$17:$F$1931,'По основ. нам.'!A54,'ПО КОРИСНИЦИМА'!$I$17:$I$1931)</f>
        <v>0</v>
      </c>
      <c r="E54" s="187">
        <f t="shared" si="7"/>
        <v>0</v>
      </c>
      <c r="F54" s="195">
        <f>SUMIF('ПО КОРИСНИЦИМА'!$F$17:$F$1931,'По основ. нам.'!A54,'ПО КОРИСНИЦИМА'!$L$17:$L$1931)</f>
        <v>0</v>
      </c>
      <c r="G54" s="195">
        <f>SUMIF('ПО КОРИСНИЦИМА'!$F$17:$F$1931,'По основ. нам.'!A54,'ПО КОРИСНИЦИМА'!$M$17:$M$1931)</f>
        <v>0</v>
      </c>
      <c r="H54" s="182"/>
      <c r="I54" s="195">
        <f t="shared" si="6"/>
        <v>500000</v>
      </c>
      <c r="J54" s="195">
        <f t="shared" si="2"/>
        <v>0</v>
      </c>
      <c r="K54" s="182">
        <f t="shared" si="8"/>
        <v>0</v>
      </c>
    </row>
    <row r="55" spans="1:11" x14ac:dyDescent="0.25">
      <c r="A55" s="90">
        <v>485</v>
      </c>
      <c r="B55" s="91" t="s">
        <v>421</v>
      </c>
      <c r="C55" s="195">
        <f>SUMIF('ПО КОРИСНИЦИМА'!$F$17:$F$1931,'По основ. нам.'!A55,'ПО КОРИСНИЦИМА'!$H$17:$H$1931)</f>
        <v>1500000</v>
      </c>
      <c r="D55" s="171">
        <f>SUMIF('ПО КОРИСНИЦИМА'!$F$17:$F$1931,'По основ. нам.'!A55,'ПО КОРИСНИЦИМА'!$I$17:$I$1931)</f>
        <v>662950.71</v>
      </c>
      <c r="E55" s="187"/>
      <c r="F55" s="195">
        <f>SUMIF('ПО КОРИСНИЦИМА'!$F$17:$F$1931,'По основ. нам.'!A55,'ПО КОРИСНИЦИМА'!$L$17:$L$1931)</f>
        <v>0</v>
      </c>
      <c r="G55" s="195">
        <f>SUMIF('ПО КОРИСНИЦИМА'!$F$17:$F$1931,'По основ. нам.'!A55,'ПО КОРИСНИЦИМА'!$M$17:$M$1931)</f>
        <v>0</v>
      </c>
      <c r="H55" s="182"/>
      <c r="I55" s="195">
        <f t="shared" si="6"/>
        <v>1500000</v>
      </c>
      <c r="J55" s="195">
        <f t="shared" si="2"/>
        <v>662950.71</v>
      </c>
      <c r="K55" s="182"/>
    </row>
    <row r="56" spans="1:11" x14ac:dyDescent="0.25">
      <c r="A56" s="90">
        <v>489</v>
      </c>
      <c r="B56" s="91" t="s">
        <v>422</v>
      </c>
      <c r="C56" s="195">
        <f>SUMIF('ПО КОРИСНИЦИМА'!$F$17:$F$1931,'По основ. нам.'!A56,'ПО КОРИСНИЦИМА'!$H$17:$H$1931)</f>
        <v>0</v>
      </c>
      <c r="D56" s="171">
        <f>SUMIF('ПО КОРИСНИЦИМА'!$F$17:$F$1931,'По основ. нам.'!A56,'ПО КОРИСНИЦИМА'!$I$17:$I$1931)</f>
        <v>0</v>
      </c>
      <c r="E56" s="187"/>
      <c r="F56" s="195">
        <f>SUMIF('ПО КОРИСНИЦИМА'!$F$17:$F$1931,'По основ. нам.'!A56,'ПО КОРИСНИЦИМА'!$L$17:$L$1931)</f>
        <v>0</v>
      </c>
      <c r="G56" s="195">
        <f>SUMIF('ПО КОРИСНИЦИМА'!$F$17:$F$1931,'По основ. нам.'!A56,'ПО КОРИСНИЦИМА'!$M$17:$M$1931)</f>
        <v>0</v>
      </c>
      <c r="H56" s="182"/>
      <c r="I56" s="195">
        <f t="shared" si="6"/>
        <v>0</v>
      </c>
      <c r="J56" s="195">
        <f t="shared" si="2"/>
        <v>0</v>
      </c>
      <c r="K56" s="182"/>
    </row>
    <row r="57" spans="1:11" x14ac:dyDescent="0.25">
      <c r="A57" s="98">
        <v>490</v>
      </c>
      <c r="B57" s="99" t="s">
        <v>423</v>
      </c>
      <c r="C57" s="194">
        <f>C61</f>
        <v>6000000</v>
      </c>
      <c r="D57" s="170">
        <f>SUM(D58:D63)</f>
        <v>0</v>
      </c>
      <c r="E57" s="186">
        <f>D57/C57</f>
        <v>0</v>
      </c>
      <c r="F57" s="194">
        <f>SUM(F58:F63)</f>
        <v>0</v>
      </c>
      <c r="G57" s="194">
        <f>SUM(G58:G63)</f>
        <v>0</v>
      </c>
      <c r="H57" s="181"/>
      <c r="I57" s="194">
        <f t="shared" si="6"/>
        <v>6000000</v>
      </c>
      <c r="J57" s="194">
        <f t="shared" si="2"/>
        <v>0</v>
      </c>
      <c r="K57" s="181">
        <f>J57/I57</f>
        <v>0</v>
      </c>
    </row>
    <row r="58" spans="1:11" ht="23.25" x14ac:dyDescent="0.25">
      <c r="A58" s="100">
        <v>494</v>
      </c>
      <c r="B58" s="101" t="s">
        <v>708</v>
      </c>
      <c r="C58" s="195">
        <f>SUMIF('ПО КОРИСНИЦИМА'!$F$17:$F$1931,'По основ. нам.'!A58,'ПО КОРИСНИЦИМА'!$H$17:$H$1931)</f>
        <v>0</v>
      </c>
      <c r="D58" s="171">
        <f>SUMIF('ПО КОРИСНИЦИМА'!$F$17:$F$1931,'По основ. нам.'!A58,'ПО КОРИСНИЦИМА'!$I$17:$I$1931)</f>
        <v>0</v>
      </c>
      <c r="E58" s="187"/>
      <c r="F58" s="195">
        <f>SUMIF('ПО КОРИСНИЦИМА'!$F$17:$F$1931,'По основ. нам.'!A58,'ПО КОРИСНИЦИМА'!$L$17:$L$1931)</f>
        <v>0</v>
      </c>
      <c r="G58" s="195">
        <f>SUMIF('ПО КОРИСНИЦИМА'!$F$17:$F$1931,'По основ. нам.'!A58,'ПО КОРИСНИЦИМА'!$M$17:$M$1931)</f>
        <v>0</v>
      </c>
      <c r="H58" s="182"/>
      <c r="I58" s="195">
        <f t="shared" si="6"/>
        <v>0</v>
      </c>
      <c r="J58" s="195">
        <f t="shared" si="2"/>
        <v>0</v>
      </c>
      <c r="K58" s="182"/>
    </row>
    <row r="59" spans="1:11" ht="23.25" x14ac:dyDescent="0.25">
      <c r="A59" s="100">
        <v>495</v>
      </c>
      <c r="B59" s="101" t="s">
        <v>709</v>
      </c>
      <c r="C59" s="195">
        <f>SUMIF('ПО КОРИСНИЦИМА'!$F$17:$F$1931,'По основ. нам.'!A59,'ПО КОРИСНИЦИМА'!$H$17:$H$1931)</f>
        <v>0</v>
      </c>
      <c r="D59" s="171">
        <f>SUMIF('ПО КОРИСНИЦИМА'!$F$17:$F$1931,'По основ. нам.'!A59,'ПО КОРИСНИЦИМА'!$I$17:$I$1931)</f>
        <v>0</v>
      </c>
      <c r="E59" s="187"/>
      <c r="F59" s="195">
        <f>SUMIF('ПО КОРИСНИЦИМА'!$F$17:$F$1931,'По основ. нам.'!A59,'ПО КОРИСНИЦИМА'!$L$17:$L$1931)</f>
        <v>0</v>
      </c>
      <c r="G59" s="195">
        <f>SUMIF('ПО КОРИСНИЦИМА'!$F$17:$F$1931,'По основ. нам.'!A59,'ПО КОРИСНИЦИМА'!$M$17:$M$1931)</f>
        <v>0</v>
      </c>
      <c r="H59" s="182"/>
      <c r="I59" s="195">
        <f t="shared" si="6"/>
        <v>0</v>
      </c>
      <c r="J59" s="195">
        <f t="shared" si="2"/>
        <v>0</v>
      </c>
      <c r="K59" s="182"/>
    </row>
    <row r="60" spans="1:11" ht="23.25" x14ac:dyDescent="0.25">
      <c r="A60" s="100">
        <v>496</v>
      </c>
      <c r="B60" s="101" t="s">
        <v>710</v>
      </c>
      <c r="C60" s="195">
        <f>SUMIF('ПО КОРИСНИЦИМА'!$F$17:$F$1931,'По основ. нам.'!A60,'ПО КОРИСНИЦИМА'!$H$17:$H$1931)</f>
        <v>0</v>
      </c>
      <c r="D60" s="171">
        <f>SUMIF('ПО КОРИСНИЦИМА'!$F$17:$F$1931,'По основ. нам.'!A60,'ПО КОРИСНИЦИМА'!$I$17:$I$1931)</f>
        <v>0</v>
      </c>
      <c r="E60" s="187"/>
      <c r="F60" s="195">
        <f>SUMIF('ПО КОРИСНИЦИМА'!$F$17:$F$1931,'По основ. нам.'!A60,'ПО КОРИСНИЦИМА'!$L$17:$L$1931)</f>
        <v>0</v>
      </c>
      <c r="G60" s="195">
        <f>SUMIF('ПО КОРИСНИЦИМА'!$F$17:$F$1931,'По основ. нам.'!A60,'ПО КОРИСНИЦИМА'!$M$17:$M$1931)</f>
        <v>0</v>
      </c>
      <c r="H60" s="182"/>
      <c r="I60" s="195">
        <f t="shared" si="6"/>
        <v>0</v>
      </c>
      <c r="J60" s="195">
        <f t="shared" si="2"/>
        <v>0</v>
      </c>
      <c r="K60" s="182"/>
    </row>
    <row r="61" spans="1:11" ht="23.25" x14ac:dyDescent="0.25">
      <c r="A61" s="100">
        <v>499</v>
      </c>
      <c r="B61" s="101" t="s">
        <v>711</v>
      </c>
      <c r="C61" s="195">
        <f>SUMIF('ПО КОРИСНИЦИМА'!$F$17:$F$1931,'По основ. нам.'!A61,'ПО КОРИСНИЦИМА'!$H$17:$H$1931)</f>
        <v>6000000</v>
      </c>
      <c r="D61" s="171">
        <f>SUMIF('ПО КОРИСНИЦИМА'!$F$17:$F$1931,'По основ. нам.'!A61,'ПО КОРИСНИЦИМА'!$I$17:$I$1931)</f>
        <v>0</v>
      </c>
      <c r="E61" s="187">
        <f>D61/C61</f>
        <v>0</v>
      </c>
      <c r="F61" s="195">
        <f>SUMIF('ПО КОРИСНИЦИМА'!$F$17:$F$1931,'По основ. нам.'!A61,'ПО КОРИСНИЦИМА'!$L$17:$L$1931)</f>
        <v>0</v>
      </c>
      <c r="G61" s="195">
        <f>SUMIF('ПО КОРИСНИЦИМА'!$F$17:$F$1931,'По основ. нам.'!A61,'ПО КОРИСНИЦИМА'!$M$17:$M$1931)</f>
        <v>0</v>
      </c>
      <c r="H61" s="182"/>
      <c r="I61" s="195">
        <f t="shared" si="6"/>
        <v>6000000</v>
      </c>
      <c r="J61" s="195">
        <f t="shared" si="2"/>
        <v>0</v>
      </c>
      <c r="K61" s="182">
        <f>J61/I61</f>
        <v>0</v>
      </c>
    </row>
    <row r="62" spans="1:11" x14ac:dyDescent="0.25">
      <c r="A62" s="100">
        <v>49911</v>
      </c>
      <c r="B62" s="101" t="s">
        <v>424</v>
      </c>
      <c r="C62" s="195">
        <v>6000000</v>
      </c>
      <c r="D62" s="171">
        <f>SUMIF('ПО КОРИСНИЦИМА'!$F$17:$F$1931,'По основ. нам.'!A62,'ПО КОРИСНИЦИМА'!$I$17:$I$1931)</f>
        <v>0</v>
      </c>
      <c r="E62" s="187"/>
      <c r="F62" s="195">
        <f>SUMIF('ПО КОРИСНИЦИМА'!$F$17:$F$1931,'По основ. нам.'!A62,'ПО КОРИСНИЦИМА'!$L$17:$L$1931)</f>
        <v>0</v>
      </c>
      <c r="G62" s="195">
        <f>SUMIF('ПО КОРИСНИЦИМА'!$F$17:$F$1931,'По основ. нам.'!A62,'ПО КОРИСНИЦИМА'!$M$17:$M$1931)</f>
        <v>0</v>
      </c>
      <c r="H62" s="182"/>
      <c r="I62" s="195">
        <f t="shared" si="6"/>
        <v>6000000</v>
      </c>
      <c r="J62" s="195">
        <f t="shared" si="2"/>
        <v>0</v>
      </c>
      <c r="K62" s="182"/>
    </row>
    <row r="63" spans="1:11" x14ac:dyDescent="0.25">
      <c r="A63" s="90" t="s">
        <v>425</v>
      </c>
      <c r="B63" s="91" t="s">
        <v>426</v>
      </c>
      <c r="C63" s="195">
        <f>C61-C62</f>
        <v>0</v>
      </c>
      <c r="D63" s="171">
        <f>SUMIF('ПО КОРИСНИЦИМА'!$F$17:$F$1931,'По основ. нам.'!A63,'ПО КОРИСНИЦИМА'!$I$17:$I$1931)</f>
        <v>0</v>
      </c>
      <c r="E63" s="187"/>
      <c r="F63" s="195">
        <f>SUMIF('ПО КОРИСНИЦИМА'!$F$17:$F$1931,'По основ. нам.'!A63,'ПО КОРИСНИЦИМА'!$L$17:$L$1931)</f>
        <v>0</v>
      </c>
      <c r="G63" s="195">
        <f>SUMIF('ПО КОРИСНИЦИМА'!$F$17:$F$1931,'По основ. нам.'!A63,'ПО КОРИСНИЦИМА'!$M$17:$M$1931)</f>
        <v>0</v>
      </c>
      <c r="H63" s="182"/>
      <c r="I63" s="195">
        <f t="shared" si="6"/>
        <v>0</v>
      </c>
      <c r="J63" s="195">
        <f t="shared" si="2"/>
        <v>0</v>
      </c>
      <c r="K63" s="182"/>
    </row>
    <row r="64" spans="1:11" x14ac:dyDescent="0.25">
      <c r="A64" s="136" t="s">
        <v>553</v>
      </c>
      <c r="B64" s="137" t="s">
        <v>796</v>
      </c>
      <c r="C64" s="196">
        <f>SUM(C65,C71,C76,C80)</f>
        <v>79611428</v>
      </c>
      <c r="D64" s="203">
        <f t="shared" ref="D64:K64" si="9">SUM(D65,D71,D76,D80)</f>
        <v>9815811.7999999989</v>
      </c>
      <c r="E64" s="188">
        <f t="shared" si="9"/>
        <v>0.2149500788194022</v>
      </c>
      <c r="F64" s="196">
        <f t="shared" si="9"/>
        <v>74390900</v>
      </c>
      <c r="G64" s="196">
        <f t="shared" si="9"/>
        <v>784197.8</v>
      </c>
      <c r="H64" s="184">
        <f t="shared" si="9"/>
        <v>1.054158237096204E-2</v>
      </c>
      <c r="I64" s="196">
        <f>SUM(I65,I71,I76,I80)</f>
        <v>154002328</v>
      </c>
      <c r="J64" s="196">
        <f t="shared" si="9"/>
        <v>10600009.6</v>
      </c>
      <c r="K64" s="184">
        <f t="shared" si="9"/>
        <v>0.15752131989742307</v>
      </c>
    </row>
    <row r="65" spans="1:13" x14ac:dyDescent="0.25">
      <c r="A65" s="88" t="s">
        <v>427</v>
      </c>
      <c r="B65" s="89" t="s">
        <v>428</v>
      </c>
      <c r="C65" s="194">
        <f>SUM(C66:C70)</f>
        <v>74611428</v>
      </c>
      <c r="D65" s="170">
        <f>SUM(D66:D70)</f>
        <v>9368908.129999999</v>
      </c>
      <c r="E65" s="186">
        <f>D65/C65</f>
        <v>0.12556934481940218</v>
      </c>
      <c r="F65" s="194">
        <f>SUM(F66:F70)</f>
        <v>74390900</v>
      </c>
      <c r="G65" s="194">
        <f>SUM(G66:G70)</f>
        <v>784197.8</v>
      </c>
      <c r="H65" s="181">
        <f>G65/F65</f>
        <v>1.054158237096204E-2</v>
      </c>
      <c r="I65" s="194">
        <f t="shared" ref="I65:I74" si="10">C65+F65</f>
        <v>149002328</v>
      </c>
      <c r="J65" s="194">
        <f t="shared" si="2"/>
        <v>10153105.93</v>
      </c>
      <c r="K65" s="181">
        <f>J65/I65</f>
        <v>6.8140585897423028E-2</v>
      </c>
    </row>
    <row r="66" spans="1:13" x14ac:dyDescent="0.25">
      <c r="A66" s="90" t="s">
        <v>1754</v>
      </c>
      <c r="B66" s="91" t="s">
        <v>429</v>
      </c>
      <c r="C66" s="195">
        <f>SUMIF('ПО КОРИСНИЦИМА'!$F$17:$F$1931,'По основ. нам.'!A66,'ПО КОРИСНИЦИМА'!$H$17:$H$1931)</f>
        <v>63800000</v>
      </c>
      <c r="D66" s="171">
        <f>SUMIF('ПО КОРИСНИЦИМА'!$F$17:$F$1931,'По основ. нам.'!A66,'ПО КОРИСНИЦИМА'!$I$17:$I$1931)</f>
        <v>5607393.1500000004</v>
      </c>
      <c r="E66" s="187">
        <f>D66/C66</f>
        <v>8.7890174764890291E-2</v>
      </c>
      <c r="F66" s="195">
        <f>SUMIF('ПО КОРИСНИЦИМА'!$F$17:$F$1931,'По основ. нам.'!A66,'ПО КОРИСНИЦИМА'!$L$17:$L$1931)</f>
        <v>61390900</v>
      </c>
      <c r="G66" s="195">
        <f>SUMIF('ПО КОРИСНИЦИМА'!$F$17:$F$1931,'По основ. нам.'!A66,'ПО КОРИСНИЦИМА'!$M$17:$M$1931)</f>
        <v>0</v>
      </c>
      <c r="H66" s="182">
        <f>G66/F66</f>
        <v>0</v>
      </c>
      <c r="I66" s="195">
        <f t="shared" si="10"/>
        <v>125190900</v>
      </c>
      <c r="J66" s="195">
        <f t="shared" si="2"/>
        <v>5607393.1500000004</v>
      </c>
      <c r="K66" s="182">
        <f>J66/I66</f>
        <v>4.4790740780679746E-2</v>
      </c>
    </row>
    <row r="67" spans="1:13" x14ac:dyDescent="0.25">
      <c r="A67" s="90">
        <v>512</v>
      </c>
      <c r="B67" s="91" t="s">
        <v>430</v>
      </c>
      <c r="C67" s="195">
        <f>SUMIF('ПО КОРИСНИЦИМА'!$F$17:$F$1931,'По основ. нам.'!A67,'ПО КОРИСНИЦИМА'!$H$17:$H$1931)</f>
        <v>9561428</v>
      </c>
      <c r="D67" s="171">
        <f>SUMIF('ПО КОРИСНИЦИМА'!$F$17:$F$1931,'По основ. нам.'!A67,'ПО КОРИСНИЦИМА'!$I$17:$I$1931)</f>
        <v>3722171.78</v>
      </c>
      <c r="E67" s="187">
        <f>D67/C67</f>
        <v>0.38929036332229872</v>
      </c>
      <c r="F67" s="195">
        <f>SUMIF('ПО КОРИСНИЦИМА'!$F$17:$F$1931,'По основ. нам.'!A67,'ПО КОРИСНИЦИМА'!$L$17:$L$1931)</f>
        <v>13000000</v>
      </c>
      <c r="G67" s="195">
        <f>SUMIF('ПО КОРИСНИЦИМА'!$F$17:$F$1931,'По основ. нам.'!A67,'ПО КОРИСНИЦИМА'!$M$17:$M$1931)</f>
        <v>492834</v>
      </c>
      <c r="H67" s="182">
        <f>G67/F67</f>
        <v>3.7910307692307695E-2</v>
      </c>
      <c r="I67" s="195">
        <f t="shared" si="10"/>
        <v>22561428</v>
      </c>
      <c r="J67" s="195">
        <f t="shared" si="2"/>
        <v>4215005.7799999993</v>
      </c>
      <c r="K67" s="182">
        <f>J67/I67</f>
        <v>0.18682353705625368</v>
      </c>
    </row>
    <row r="68" spans="1:13" x14ac:dyDescent="0.25">
      <c r="A68" s="90">
        <v>513</v>
      </c>
      <c r="B68" s="91" t="s">
        <v>431</v>
      </c>
      <c r="C68" s="195">
        <f>SUMIF('ПО КОРИСНИЦИМА'!$F$17:$F$1931,'По основ. нам.'!A68,'ПО КОРИСНИЦИМА'!$H$17:$H$1931)</f>
        <v>0</v>
      </c>
      <c r="D68" s="171">
        <f>SUMIF('ПО КОРИСНИЦИМА'!$F$17:$F$1931,'По основ. нам.'!A68,'ПО КОРИСНИЦИМА'!$I$17:$I$1931)</f>
        <v>0</v>
      </c>
      <c r="E68" s="187"/>
      <c r="F68" s="195">
        <f>SUMIF('ПО КОРИСНИЦИМА'!$F$17:$F$1931,'По основ. нам.'!A68,'ПО КОРИСНИЦИМА'!$L$17:$L$1931)</f>
        <v>0</v>
      </c>
      <c r="G68" s="195">
        <f>SUMIF('ПО КОРИСНИЦИМА'!$F$17:$F$1931,'По основ. нам.'!A68,'ПО КОРИСНИЦИМА'!$M$17:$M$1931)</f>
        <v>0</v>
      </c>
      <c r="H68" s="182"/>
      <c r="I68" s="216">
        <f t="shared" si="10"/>
        <v>0</v>
      </c>
      <c r="J68" s="216">
        <f t="shared" si="2"/>
        <v>0</v>
      </c>
      <c r="K68" s="183"/>
    </row>
    <row r="69" spans="1:13" x14ac:dyDescent="0.25">
      <c r="A69" s="90">
        <v>514</v>
      </c>
      <c r="B69" s="91" t="s">
        <v>432</v>
      </c>
      <c r="C69" s="195">
        <f>SUMIF('ПО КОРИСНИЦИМА'!$F$17:$F$1931,'По основ. нам.'!A69,'ПО КОРИСНИЦИМА'!$H$17:$H$1931)</f>
        <v>0</v>
      </c>
      <c r="D69" s="171">
        <f>SUMIF('ПО КОРИСНИЦИМА'!$F$17:$F$1931,'По основ. нам.'!A69,'ПО КОРИСНИЦИМА'!$I$17:$I$1931)</f>
        <v>0</v>
      </c>
      <c r="E69" s="187"/>
      <c r="F69" s="195">
        <f>SUMIF('ПО КОРИСНИЦИМА'!$F$17:$F$1931,'По основ. нам.'!A69,'ПО КОРИСНИЦИМА'!$L$17:$L$1931)</f>
        <v>0</v>
      </c>
      <c r="G69" s="195">
        <f>SUMIF('ПО КОРИСНИЦИМА'!$F$17:$F$1931,'По основ. нам.'!A69,'ПО КОРИСНИЦИМА'!$M$17:$M$1931)</f>
        <v>0</v>
      </c>
      <c r="H69" s="182"/>
      <c r="I69" s="195">
        <f t="shared" si="10"/>
        <v>0</v>
      </c>
      <c r="J69" s="195">
        <f t="shared" si="2"/>
        <v>0</v>
      </c>
      <c r="K69" s="182"/>
    </row>
    <row r="70" spans="1:13" x14ac:dyDescent="0.25">
      <c r="A70" s="90">
        <v>515</v>
      </c>
      <c r="B70" s="91" t="s">
        <v>433</v>
      </c>
      <c r="C70" s="195">
        <f>SUMIF('ПО КОРИСНИЦИМА'!$F$17:$F$1931,'По основ. нам.'!A70,'ПО КОРИСНИЦИМА'!$H$17:$H$1931)</f>
        <v>1250000</v>
      </c>
      <c r="D70" s="171">
        <f>SUMIF('ПО КОРИСНИЦИМА'!$F$17:$F$1931,'По основ. нам.'!A70,'ПО КОРИСНИЦИМА'!$I$17:$I$1931)</f>
        <v>39343.199999999997</v>
      </c>
      <c r="E70" s="187">
        <f>D70/C70</f>
        <v>3.1474559999999999E-2</v>
      </c>
      <c r="F70" s="195">
        <f>SUMIF('ПО КОРИСНИЦИМА'!$F$17:$F$1931,'По основ. нам.'!A70,'ПО КОРИСНИЦИМА'!$L$17:$L$1931)</f>
        <v>0</v>
      </c>
      <c r="G70" s="195">
        <f>SUMIF('ПО КОРИСНИЦИМА'!$F$17:$F$1931,'По основ. нам.'!A70,'ПО КОРИСНИЦИМА'!$M$17:$M$1931)</f>
        <v>291363.8</v>
      </c>
      <c r="H70" s="182" t="e">
        <f>G70/F70</f>
        <v>#DIV/0!</v>
      </c>
      <c r="I70" s="195">
        <f t="shared" si="10"/>
        <v>1250000</v>
      </c>
      <c r="J70" s="195">
        <f t="shared" si="2"/>
        <v>330707</v>
      </c>
      <c r="K70" s="182">
        <f>J70/I70</f>
        <v>0.26456560000000001</v>
      </c>
      <c r="M70" s="178">
        <f>I64+I7</f>
        <v>750717612</v>
      </c>
    </row>
    <row r="71" spans="1:13" x14ac:dyDescent="0.25">
      <c r="A71" s="88" t="s">
        <v>434</v>
      </c>
      <c r="B71" s="89" t="s">
        <v>435</v>
      </c>
      <c r="C71" s="194">
        <f>SUM(C72:C75)</f>
        <v>0</v>
      </c>
      <c r="D71" s="170">
        <f>SUM(D72:D75)</f>
        <v>0</v>
      </c>
      <c r="E71" s="186"/>
      <c r="F71" s="194">
        <f>SUM(F72:F74)</f>
        <v>0</v>
      </c>
      <c r="G71" s="194">
        <f>SUM(G72:G75)</f>
        <v>0</v>
      </c>
      <c r="H71" s="181"/>
      <c r="I71" s="194">
        <f t="shared" si="10"/>
        <v>0</v>
      </c>
      <c r="J71" s="194">
        <f t="shared" si="2"/>
        <v>0</v>
      </c>
      <c r="K71" s="181"/>
    </row>
    <row r="72" spans="1:13" x14ac:dyDescent="0.25">
      <c r="A72" s="96">
        <v>521</v>
      </c>
      <c r="B72" s="102" t="s">
        <v>436</v>
      </c>
      <c r="C72" s="195">
        <f>SUMIF('ПО КОРИСНИЦИМА'!$F$17:$F$1931,'По основ. нам.'!A72,'ПО КОРИСНИЦИМА'!$H$17:$H$1931)</f>
        <v>0</v>
      </c>
      <c r="D72" s="172">
        <f>SUMIF('ПО КОРИСНИЦИМА'!$F$17:$F$1931,'По основ. нам.'!A72,'ПО КОРИСНИЦИМА'!$I$17:$I$1931)</f>
        <v>0</v>
      </c>
      <c r="E72" s="189"/>
      <c r="F72" s="195">
        <f>SUMIF('ПО КОРИСНИЦИМА'!$F$17:$F$1931,'По основ. нам.'!A72,'ПО КОРИСНИЦИМА'!$L$17:$L$1931)</f>
        <v>0</v>
      </c>
      <c r="G72" s="195">
        <f>SUMIF('ПО КОРИСНИЦИМА'!$F$17:$F$1931,'По основ. нам.'!A72,'ПО КОРИСНИЦИМА'!$M$17:$M$1931)</f>
        <v>0</v>
      </c>
      <c r="H72" s="182"/>
      <c r="I72" s="195">
        <f t="shared" si="10"/>
        <v>0</v>
      </c>
      <c r="J72" s="195">
        <f t="shared" ref="J72:J90" si="11">D72+G72</f>
        <v>0</v>
      </c>
      <c r="K72" s="182"/>
    </row>
    <row r="73" spans="1:13" x14ac:dyDescent="0.25">
      <c r="A73" s="96">
        <v>522</v>
      </c>
      <c r="B73" s="102" t="s">
        <v>437</v>
      </c>
      <c r="C73" s="195">
        <f>SUMIF('ПО КОРИСНИЦИМА'!$F$17:$F$1931,'По основ. нам.'!A73,'ПО КОРИСНИЦИМА'!$H$17:$H$1931)</f>
        <v>0</v>
      </c>
      <c r="D73" s="172">
        <f>SUMIF('ПО КОРИСНИЦИМА'!$F$17:$F$1931,'По основ. нам.'!A73,'ПО КОРИСНИЦИМА'!$I$17:$I$1931)</f>
        <v>0</v>
      </c>
      <c r="E73" s="189"/>
      <c r="F73" s="195">
        <f>SUMIF('ПО КОРИСНИЦИМА'!$F$17:$F$1931,'По основ. нам.'!A73,'ПО КОРИСНИЦИМА'!$L$17:$L$1931)</f>
        <v>0</v>
      </c>
      <c r="G73" s="195">
        <f>SUMIF('ПО КОРИСНИЦИМА'!$F$17:$F$1931,'По основ. нам.'!A73,'ПО КОРИСНИЦИМА'!$M$17:$M$1931)</f>
        <v>0</v>
      </c>
      <c r="H73" s="182"/>
      <c r="I73" s="195">
        <f t="shared" si="10"/>
        <v>0</v>
      </c>
      <c r="J73" s="195">
        <f t="shared" si="11"/>
        <v>0</v>
      </c>
      <c r="K73" s="182"/>
    </row>
    <row r="74" spans="1:13" x14ac:dyDescent="0.25">
      <c r="A74" s="96">
        <v>523</v>
      </c>
      <c r="B74" s="103" t="s">
        <v>438</v>
      </c>
      <c r="C74" s="195">
        <f>SUMIF('ПО КОРИСНИЦИМА'!$F$17:$F$1931,'По основ. нам.'!A74,'ПО КОРИСНИЦИМА'!$H$17:$H$1931)</f>
        <v>0</v>
      </c>
      <c r="D74" s="172">
        <f>SUMIF('ПО КОРИСНИЦИМА'!$F$17:$F$1931,'По основ. нам.'!A74,'ПО КОРИСНИЦИМА'!$I$17:$I$1931)</f>
        <v>0</v>
      </c>
      <c r="E74" s="189"/>
      <c r="F74" s="195">
        <f>SUMIF('ПО КОРИСНИЦИМА'!$F$17:$F$1931,'По основ. нам.'!A74,'ПО КОРИСНИЦИМА'!$L$17:$L$1931)</f>
        <v>0</v>
      </c>
      <c r="G74" s="195">
        <f>SUMIF('ПО КОРИСНИЦИМА'!$F$17:$F$1931,'По основ. нам.'!A74,'ПО КОРИСНИЦИМА'!$M$17:$M$1931)</f>
        <v>0</v>
      </c>
      <c r="H74" s="182"/>
      <c r="I74" s="195">
        <f t="shared" si="10"/>
        <v>0</v>
      </c>
      <c r="J74" s="195">
        <f t="shared" si="11"/>
        <v>0</v>
      </c>
      <c r="K74" s="182"/>
    </row>
    <row r="75" spans="1:13" x14ac:dyDescent="0.25">
      <c r="A75" s="96">
        <v>531</v>
      </c>
      <c r="B75" s="103" t="s">
        <v>712</v>
      </c>
      <c r="C75" s="195">
        <f>SUMIF('ПО КОРИСНИЦИМА'!$F$17:$F$1931,'По основ. нам.'!A75,'ПО КОРИСНИЦИМА'!$H$17:$H$1931)</f>
        <v>0</v>
      </c>
      <c r="D75" s="172">
        <f>SUMIF('ПО КОРИСНИЦИМА'!$F$17:$F$1931,'По основ. нам.'!A75,'ПО КОРИСНИЦИМА'!$I$17:$I$1931)</f>
        <v>0</v>
      </c>
      <c r="E75" s="189"/>
      <c r="F75" s="195">
        <v>0</v>
      </c>
      <c r="G75" s="195">
        <f>SUMIF('ПО КОРИСНИЦИМА'!$F$17:$F$1931,'По основ. нам.'!A75,'ПО КОРИСНИЦИМА'!$M$17:$M$1931)</f>
        <v>0</v>
      </c>
      <c r="H75" s="182"/>
      <c r="I75" s="195">
        <v>0</v>
      </c>
      <c r="J75" s="195">
        <f t="shared" si="11"/>
        <v>0</v>
      </c>
      <c r="K75" s="182"/>
    </row>
    <row r="76" spans="1:13" ht="15.75" customHeight="1" x14ac:dyDescent="0.25">
      <c r="A76" s="88" t="s">
        <v>439</v>
      </c>
      <c r="B76" s="89" t="s">
        <v>440</v>
      </c>
      <c r="C76" s="197">
        <f>SUM(C77:C79)</f>
        <v>5000000</v>
      </c>
      <c r="D76" s="173">
        <f>SUM(D77:D79)</f>
        <v>446903.67000000016</v>
      </c>
      <c r="E76" s="190">
        <f>D76/C76</f>
        <v>8.9380734000000031E-2</v>
      </c>
      <c r="F76" s="198">
        <f>SUM(F77:F79)</f>
        <v>0</v>
      </c>
      <c r="G76" s="198">
        <f>SUM(G77:G79)</f>
        <v>0</v>
      </c>
      <c r="H76" s="208"/>
      <c r="I76" s="194">
        <f t="shared" ref="I76:I84" si="12">C76+F76</f>
        <v>5000000</v>
      </c>
      <c r="J76" s="194">
        <f t="shared" si="11"/>
        <v>446903.67000000016</v>
      </c>
      <c r="K76" s="181">
        <f>J76/I76</f>
        <v>8.9380734000000031E-2</v>
      </c>
    </row>
    <row r="77" spans="1:13" x14ac:dyDescent="0.25">
      <c r="A77" s="96">
        <v>541</v>
      </c>
      <c r="B77" s="102" t="s">
        <v>441</v>
      </c>
      <c r="C77" s="195">
        <f>SUMIF('ПО КОРИСНИЦИМА'!$F$17:$F$1931,'По основ. нам.'!A77,'ПО КОРИСНИЦИМА'!$H$17:$H$1931)</f>
        <v>5000000</v>
      </c>
      <c r="D77" s="172">
        <f>SUMIF('ПО КОРИСНИЦИМА'!$F$17:$F$1931,'По основ. нам.'!A77,'ПО КОРИСНИЦИМА'!$I$17:$I$1931)</f>
        <v>446903.67000000016</v>
      </c>
      <c r="E77" s="189">
        <f>D77/C77</f>
        <v>8.9380734000000031E-2</v>
      </c>
      <c r="F77" s="195">
        <f>SUMIF('ПО КОРИСНИЦИМА'!$F$17:$F$1931,'По основ. нам.'!A77,'ПО КОРИСНИЦИМА'!$L$17:$L$1931)</f>
        <v>0</v>
      </c>
      <c r="G77" s="195">
        <f>SUMIF('ПО КОРИСНИЦИМА'!$F$17:$F$1931,'По основ. нам.'!A77,'ПО КОРИСНИЦИМА'!$M$17:$M$1931)</f>
        <v>0</v>
      </c>
      <c r="H77" s="182"/>
      <c r="I77" s="216">
        <f t="shared" si="12"/>
        <v>5000000</v>
      </c>
      <c r="J77" s="216">
        <f t="shared" si="11"/>
        <v>446903.67000000016</v>
      </c>
      <c r="K77" s="182">
        <f>J77/I77</f>
        <v>8.9380734000000031E-2</v>
      </c>
    </row>
    <row r="78" spans="1:13" x14ac:dyDescent="0.25">
      <c r="A78" s="96">
        <v>542</v>
      </c>
      <c r="B78" s="102" t="s">
        <v>442</v>
      </c>
      <c r="C78" s="195">
        <f>SUMIF('ПО КОРИСНИЦИМА'!$F$17:$F$1931,'По основ. нам.'!A78,'ПО КОРИСНИЦИМА'!$H$17:$H$1931)</f>
        <v>0</v>
      </c>
      <c r="D78" s="172">
        <f>SUMIF('ПО КОРИСНИЦИМА'!$F$17:$F$1931,'По основ. нам.'!A78,'ПО КОРИСНИЦИМА'!$I$17:$I$1931)</f>
        <v>0</v>
      </c>
      <c r="E78" s="189"/>
      <c r="F78" s="195">
        <f>SUMIF('ПО КОРИСНИЦИМА'!$F$17:$F$1931,'По основ. нам.'!A78,'ПО КОРИСНИЦИМА'!$L$17:$L$1931)</f>
        <v>0</v>
      </c>
      <c r="G78" s="195">
        <f>SUMIF('ПО КОРИСНИЦИМА'!$F$17:$F$1931,'По основ. нам.'!A78,'ПО КОРИСНИЦИМА'!$M$17:$M$1931)</f>
        <v>0</v>
      </c>
      <c r="H78" s="182"/>
      <c r="I78" s="216">
        <f t="shared" si="12"/>
        <v>0</v>
      </c>
      <c r="J78" s="216">
        <f t="shared" si="11"/>
        <v>0</v>
      </c>
      <c r="K78" s="183"/>
    </row>
    <row r="79" spans="1:13" x14ac:dyDescent="0.25">
      <c r="A79" s="96">
        <v>543</v>
      </c>
      <c r="B79" s="103" t="s">
        <v>443</v>
      </c>
      <c r="C79" s="195">
        <f>SUMIF('ПО КОРИСНИЦИМА'!$F$17:$F$1931,'По основ. нам.'!A79,'ПО КОРИСНИЦИМА'!$H$17:$H$1931)</f>
        <v>0</v>
      </c>
      <c r="D79" s="172">
        <f>SUMIF('ПО КОРИСНИЦИМА'!$F$17:$F$1931,'По основ. нам.'!A79,'ПО КОРИСНИЦИМА'!$I$17:$I$1931)</f>
        <v>0</v>
      </c>
      <c r="E79" s="189"/>
      <c r="F79" s="195">
        <f>SUMIF('ПО КОРИСНИЦИМА'!$F$17:$F$1931,'По основ. нам.'!A79,'ПО КОРИСНИЦИМА'!$L$17:$L$1931)</f>
        <v>0</v>
      </c>
      <c r="G79" s="195">
        <f>SUMIF('ПО КОРИСНИЦИМА'!$F$17:$F$1931,'По основ. нам.'!A79,'ПО КОРИСНИЦИМА'!$M$17:$M$1931)</f>
        <v>0</v>
      </c>
      <c r="H79" s="182"/>
      <c r="I79" s="216">
        <f t="shared" si="12"/>
        <v>0</v>
      </c>
      <c r="J79" s="216">
        <f t="shared" si="11"/>
        <v>0</v>
      </c>
      <c r="K79" s="183"/>
    </row>
    <row r="80" spans="1:13" x14ac:dyDescent="0.25">
      <c r="A80" s="104">
        <v>550</v>
      </c>
      <c r="B80" s="105" t="s">
        <v>444</v>
      </c>
      <c r="C80" s="198">
        <f>SUM(C81)</f>
        <v>0</v>
      </c>
      <c r="D80" s="174">
        <f>SUM(D81)</f>
        <v>0</v>
      </c>
      <c r="E80" s="191"/>
      <c r="F80" s="198">
        <f>SUM(F81)</f>
        <v>0</v>
      </c>
      <c r="G80" s="198">
        <f>SUM(G81)</f>
        <v>0</v>
      </c>
      <c r="H80" s="208"/>
      <c r="I80" s="194">
        <f t="shared" si="12"/>
        <v>0</v>
      </c>
      <c r="J80" s="194">
        <f t="shared" si="11"/>
        <v>0</v>
      </c>
      <c r="K80" s="181"/>
    </row>
    <row r="81" spans="1:11" x14ac:dyDescent="0.25">
      <c r="A81" s="96">
        <v>551</v>
      </c>
      <c r="B81" s="106" t="s">
        <v>445</v>
      </c>
      <c r="C81" s="195">
        <f>SUMIF('ПО КОРИСНИЦИМА'!$F$17:$F$1931,'По основ. нам.'!A81,'ПО КОРИСНИЦИМА'!$H$17:$H$1931)</f>
        <v>0</v>
      </c>
      <c r="D81" s="172">
        <f>SUMIF('ПО КОРИСНИЦИМА'!$F$17:$F$1931,'По основ. нам.'!A81,'ПО КОРИСНИЦИМА'!$I$17:$I$1931)</f>
        <v>0</v>
      </c>
      <c r="E81" s="189"/>
      <c r="F81" s="195">
        <f>SUMIF('ПО КОРИСНИЦИМА'!$F$17:$F$1931,'По основ. нам.'!A81,'ПО КОРИСНИЦИМА'!$L$17:$L$1931)</f>
        <v>0</v>
      </c>
      <c r="G81" s="195">
        <f>SUMIF('ПО КОРИСНИЦИМА'!$F$17:$F$1931,'По основ. нам.'!A81,'ПО КОРИСНИЦИМА'!$M$17:$M$1931)</f>
        <v>0</v>
      </c>
      <c r="H81" s="182"/>
      <c r="I81" s="216">
        <f t="shared" si="12"/>
        <v>0</v>
      </c>
      <c r="J81" s="216">
        <f t="shared" si="11"/>
        <v>0</v>
      </c>
      <c r="K81" s="183"/>
    </row>
    <row r="82" spans="1:11" ht="29.25" customHeight="1" x14ac:dyDescent="0.25">
      <c r="A82" s="136" t="s">
        <v>562</v>
      </c>
      <c r="B82" s="612" t="s">
        <v>1797</v>
      </c>
      <c r="C82" s="196">
        <f>C83</f>
        <v>0</v>
      </c>
      <c r="D82" s="203">
        <f t="shared" ref="D82:K82" si="13">D83</f>
        <v>5515551.9400000004</v>
      </c>
      <c r="E82" s="188" t="e">
        <f t="shared" si="13"/>
        <v>#DIV/0!</v>
      </c>
      <c r="F82" s="196">
        <f t="shared" si="13"/>
        <v>0</v>
      </c>
      <c r="G82" s="196">
        <f t="shared" si="13"/>
        <v>0</v>
      </c>
      <c r="H82" s="184">
        <f t="shared" si="13"/>
        <v>0</v>
      </c>
      <c r="I82" s="196">
        <f t="shared" si="13"/>
        <v>0</v>
      </c>
      <c r="J82" s="196">
        <f t="shared" si="13"/>
        <v>5515551.9400000004</v>
      </c>
      <c r="K82" s="184" t="e">
        <f t="shared" si="13"/>
        <v>#DIV/0!</v>
      </c>
    </row>
    <row r="83" spans="1:11" x14ac:dyDescent="0.25">
      <c r="A83" s="88" t="s">
        <v>446</v>
      </c>
      <c r="B83" s="89" t="s">
        <v>447</v>
      </c>
      <c r="C83" s="198">
        <f>SUM(C84:C87)</f>
        <v>0</v>
      </c>
      <c r="D83" s="173">
        <f>SUM(D84:D86)</f>
        <v>5515551.9400000004</v>
      </c>
      <c r="E83" s="190" t="e">
        <f>D83/C83</f>
        <v>#DIV/0!</v>
      </c>
      <c r="F83" s="198">
        <f>SUM(F84:F86)</f>
        <v>0</v>
      </c>
      <c r="G83" s="198">
        <f>SUM(G84:G86)</f>
        <v>0</v>
      </c>
      <c r="H83" s="208"/>
      <c r="I83" s="194">
        <f>SUM(I84:I87)</f>
        <v>0</v>
      </c>
      <c r="J83" s="194">
        <f t="shared" si="11"/>
        <v>5515551.9400000004</v>
      </c>
      <c r="K83" s="181" t="e">
        <f>J83/I83</f>
        <v>#DIV/0!</v>
      </c>
    </row>
    <row r="84" spans="1:11" x14ac:dyDescent="0.25">
      <c r="A84" s="90" t="s">
        <v>448</v>
      </c>
      <c r="B84" s="91" t="s">
        <v>449</v>
      </c>
      <c r="C84" s="195">
        <f>SUMIF('ПО КОРИСНИЦИМА'!$F$17:$F$1931,'По основ. нам.'!A84,'ПО КОРИСНИЦИМА'!$H$17:$H$1931)</f>
        <v>0</v>
      </c>
      <c r="D84" s="172">
        <f>SUMIF('ПО КОРИСНИЦИМА'!$F$17:$F$1931,'По основ. нам.'!A84,'ПО КОРИСНИЦИМА'!$I$17:$I$1931)</f>
        <v>5515551.9400000004</v>
      </c>
      <c r="E84" s="189" t="e">
        <f>D84/C84</f>
        <v>#DIV/0!</v>
      </c>
      <c r="F84" s="195">
        <f>SUMIF('ПО КОРИСНИЦИМА'!$F$17:$F$1931,'По основ. нам.'!A84,'ПО КОРИСНИЦИМА'!$L$17:$L$1931)</f>
        <v>0</v>
      </c>
      <c r="G84" s="195">
        <f>SUMIF('ПО КОРИСНИЦИМА'!$F$17:$F$1931,'По основ. нам.'!A84,'ПО КОРИСНИЦИМА'!$M$17:$M$1931)</f>
        <v>0</v>
      </c>
      <c r="H84" s="182"/>
      <c r="I84" s="195">
        <f t="shared" si="12"/>
        <v>0</v>
      </c>
      <c r="J84" s="195">
        <f t="shared" si="11"/>
        <v>5515551.9400000004</v>
      </c>
      <c r="K84" s="182" t="e">
        <f>J84/I84</f>
        <v>#DIV/0!</v>
      </c>
    </row>
    <row r="85" spans="1:11" x14ac:dyDescent="0.25">
      <c r="A85" s="107" t="s">
        <v>450</v>
      </c>
      <c r="B85" s="108" t="s">
        <v>451</v>
      </c>
      <c r="C85" s="195">
        <f>SUMIF('ПО КОРИСНИЦИМА'!$F$17:$F$1931,'По основ. нам.'!A85,'ПО КОРИСНИЦИМА'!$H$17:$H$1931)</f>
        <v>0</v>
      </c>
      <c r="D85" s="175">
        <f>SUMIF('ПО КОРИСНИЦИМА'!$F$17:$F$1931,'По основ. нам.'!A85,'ПО КОРИСНИЦИМА'!$I$17:$I$1931)</f>
        <v>0</v>
      </c>
      <c r="E85" s="192"/>
      <c r="F85" s="195">
        <f>SUMIF('ПО КОРИСНИЦИМА'!$F$17:$F$1931,'По основ. нам.'!A85,'ПО КОРИСНИЦИМА'!$L$17:$L$1931)</f>
        <v>0</v>
      </c>
      <c r="G85" s="195">
        <f>SUMIF('ПО КОРИСНИЦИМА'!$F$17:$F$1931,'По основ. нам.'!A85,'ПО КОРИСНИЦИМА'!$M$17:$M$1931)</f>
        <v>0</v>
      </c>
      <c r="H85" s="182"/>
      <c r="I85" s="201"/>
      <c r="J85" s="201">
        <f t="shared" si="11"/>
        <v>0</v>
      </c>
      <c r="K85" s="183"/>
    </row>
    <row r="86" spans="1:11" x14ac:dyDescent="0.25">
      <c r="A86" s="107" t="s">
        <v>452</v>
      </c>
      <c r="B86" s="108" t="s">
        <v>88</v>
      </c>
      <c r="C86" s="195">
        <f>SUMIF('ПО КОРИСНИЦИМА'!$F$17:$F$1931,'По основ. нам.'!A86,'ПО КОРИСНИЦИМА'!$H$17:$H$1931)</f>
        <v>0</v>
      </c>
      <c r="D86" s="175">
        <f>SUMIF('ПО КОРИСНИЦИМА'!$F$17:$F$1931,'По основ. нам.'!A86,'ПО КОРИСНИЦИМА'!$I$17:$I$1931)</f>
        <v>0</v>
      </c>
      <c r="E86" s="192"/>
      <c r="F86" s="195">
        <f>SUMIF('ПО КОРИСНИЦИМА'!$F$17:$F$1931,'По основ. нам.'!A86,'ПО КОРИСНИЦИМА'!$L$17:$L$1931)</f>
        <v>0</v>
      </c>
      <c r="G86" s="195">
        <f>SUMIF('ПО КОРИСНИЦИМА'!$F$17:$F$1931,'По основ. нам.'!A86,'ПО КОРИСНИЦИМА'!$M$17:$M$1931)</f>
        <v>0</v>
      </c>
      <c r="H86" s="182"/>
      <c r="I86" s="201"/>
      <c r="J86" s="201">
        <f t="shared" si="11"/>
        <v>0</v>
      </c>
      <c r="K86" s="183"/>
    </row>
    <row r="87" spans="1:11" x14ac:dyDescent="0.25">
      <c r="A87" s="107" t="s">
        <v>1922</v>
      </c>
      <c r="B87" s="108" t="s">
        <v>1921</v>
      </c>
      <c r="C87" s="195">
        <f>SUMIF('ПО КОРИСНИЦИМА'!$F$17:$F$1931,'По основ. нам.'!A87,'ПО КОРИСНИЦИМА'!$H$17:$H$1931)</f>
        <v>0</v>
      </c>
      <c r="D87" s="175"/>
      <c r="E87" s="192"/>
      <c r="F87" s="195">
        <v>0</v>
      </c>
      <c r="G87" s="195"/>
      <c r="H87" s="182"/>
      <c r="I87" s="216">
        <f t="shared" ref="I87" si="14">C87+F87</f>
        <v>0</v>
      </c>
      <c r="J87" s="201"/>
      <c r="K87" s="183"/>
    </row>
    <row r="88" spans="1:11" x14ac:dyDescent="0.25">
      <c r="A88" s="88" t="s">
        <v>453</v>
      </c>
      <c r="B88" s="89" t="s">
        <v>89</v>
      </c>
      <c r="C88" s="198">
        <f>SUMIF('ПО КОРИСНИЦИМА'!$F$17:$F$1931,'По основ. нам.'!A88,'ПО КОРИСНИЦИМА'!$H$17:$H$1931)</f>
        <v>0</v>
      </c>
      <c r="D88" s="174">
        <f>SUM(D89)</f>
        <v>0</v>
      </c>
      <c r="E88" s="191"/>
      <c r="F88" s="198">
        <f>SUM(F89)</f>
        <v>0</v>
      </c>
      <c r="G88" s="198">
        <f>SUM(G89)</f>
        <v>0</v>
      </c>
      <c r="H88" s="208"/>
      <c r="I88" s="194">
        <f>C88+F88</f>
        <v>0</v>
      </c>
      <c r="J88" s="194">
        <f t="shared" si="11"/>
        <v>0</v>
      </c>
      <c r="K88" s="181"/>
    </row>
    <row r="89" spans="1:11" x14ac:dyDescent="0.25">
      <c r="A89" s="107" t="s">
        <v>1298</v>
      </c>
      <c r="B89" s="95" t="s">
        <v>217</v>
      </c>
      <c r="C89" s="195">
        <f>SUMIF('ПО КОРИСНИЦИМА'!$F$17:$F$1931,'По основ. нам.'!A89,'ПО КОРИСНИЦИМА'!$H$17:$H$1931)</f>
        <v>0</v>
      </c>
      <c r="D89" s="175">
        <f>SUMIF('ПО КОРИСНИЦИМА'!$F$17:$F$1931,'По основ. нам.'!A89,'ПО КОРИСНИЦИМА'!$I$17:$I$1931)</f>
        <v>0</v>
      </c>
      <c r="E89" s="192"/>
      <c r="F89" s="195">
        <f>SUMIF('ПО КОРИСНИЦИМА'!$F$17:$F$1931,'По основ. нам.'!A89,'ПО КОРИСНИЦИМА'!$L$17:$L$1931)</f>
        <v>0</v>
      </c>
      <c r="G89" s="195">
        <f>SUMIF('ПО КОРИСНИЦИМА'!$F$17:$F$1931,'По основ. нам.'!A89,'ПО КОРИСНИЦИМА'!$M$17:$M$1931)</f>
        <v>0</v>
      </c>
      <c r="H89" s="182"/>
      <c r="I89" s="216">
        <f>C89+F89</f>
        <v>0</v>
      </c>
      <c r="J89" s="216">
        <f t="shared" si="11"/>
        <v>0</v>
      </c>
      <c r="K89" s="183"/>
    </row>
    <row r="90" spans="1:11" x14ac:dyDescent="0.25">
      <c r="A90" s="109"/>
      <c r="B90" s="110" t="s">
        <v>454</v>
      </c>
      <c r="C90" s="199">
        <f>SUM(C8,C17,C24,C30,C35,C41,C48,C50,C57,C65,C71,C76,C80,C83,C88)</f>
        <v>640431712</v>
      </c>
      <c r="D90" s="176">
        <f>SUM(D8,D17,D24,D30,D35,D41,D48,D50,D57,D65,D71,D76,D80,D83,D88)</f>
        <v>291957161.71000004</v>
      </c>
      <c r="E90" s="193">
        <f>D90/C90</f>
        <v>0.45587555431671073</v>
      </c>
      <c r="F90" s="199">
        <f>SUM(F8,F17,F24,F30,F35,F41,F50,F48,F57,F65,F71,F76,F80,F83,F88)</f>
        <v>110285900</v>
      </c>
      <c r="G90" s="199">
        <f>SUM(G8,G17,G24,G30,G35,G41,G50,G48,G57,G65,G71,G76,G80,G83,G88)</f>
        <v>17881027.790000003</v>
      </c>
      <c r="H90" s="209">
        <f>G90/F90</f>
        <v>0.16213339864842199</v>
      </c>
      <c r="I90" s="202">
        <f>C90+F90</f>
        <v>750717612</v>
      </c>
      <c r="J90" s="202">
        <f t="shared" si="11"/>
        <v>309838189.50000006</v>
      </c>
      <c r="K90" s="185">
        <f>J90/I90</f>
        <v>0.41272268633015641</v>
      </c>
    </row>
    <row r="91" spans="1:11" hidden="1" x14ac:dyDescent="0.25">
      <c r="A91" s="111"/>
      <c r="B91" s="111"/>
      <c r="C91" s="200">
        <f>C90-'ПО КОРИСНИЦИМА'!H1931</f>
        <v>0</v>
      </c>
      <c r="D91" s="177"/>
      <c r="E91" s="177"/>
      <c r="F91" s="200">
        <f>F90-'ПО КОРИСНИЦИМА'!L1931</f>
        <v>0</v>
      </c>
      <c r="G91" s="200"/>
      <c r="H91" s="210"/>
      <c r="I91" s="200" t="e">
        <f>Ukupno_izdaci-'ПО КОРИСНИЦИМА'!S1931</f>
        <v>#REF!</v>
      </c>
    </row>
    <row r="93" spans="1:11" hidden="1" x14ac:dyDescent="0.25">
      <c r="E93" s="1128" t="s">
        <v>1577</v>
      </c>
      <c r="F93" s="1128"/>
      <c r="I93" s="1128" t="s">
        <v>1576</v>
      </c>
      <c r="J93" s="1128"/>
    </row>
    <row r="94" spans="1:11" hidden="1" x14ac:dyDescent="0.25"/>
    <row r="95" spans="1:11" hidden="1" x14ac:dyDescent="0.25">
      <c r="E95" s="529"/>
      <c r="F95" s="529"/>
      <c r="I95" s="529"/>
      <c r="J95" s="529"/>
    </row>
    <row r="96" spans="1:11" hidden="1" x14ac:dyDescent="0.25"/>
    <row r="97" spans="3:3" hidden="1" x14ac:dyDescent="0.25">
      <c r="C97" s="178">
        <f>C90-Програмска!D592</f>
        <v>0</v>
      </c>
    </row>
  </sheetData>
  <mergeCells count="5">
    <mergeCell ref="A3:K3"/>
    <mergeCell ref="A1:I1"/>
    <mergeCell ref="A2:K2"/>
    <mergeCell ref="I93:J93"/>
    <mergeCell ref="E93:F93"/>
  </mergeCells>
  <conditionalFormatting sqref="C91 F91:I91">
    <cfRule type="cellIs" dxfId="3" priority="5" stopIfTrue="1" operator="notEqual">
      <formula>0</formula>
    </cfRule>
  </conditionalFormatting>
  <conditionalFormatting sqref="C9:C16 C18:C23 C25:C29 C31:C34 C36:C40 C42:C47 C49 C51:C56 C62:C64 C66:C70 C77:C79 C84:C87 C89 F9:H16 F18:H23 F25:H29 F31:H34 F36:H40 F42:H47 F49:H49 F51:H56 F66:H70 F72:H75 F77:H79 F84:H87 F89:H89 C72:C75 F62:H64 C81:C82 F81:H82">
    <cfRule type="expression" priority="4" stopIfTrue="1">
      <formula>NOT(ISERROR(SEARCH("411",C9)))</formula>
    </cfRule>
  </conditionalFormatting>
  <conditionalFormatting sqref="C58:C63">
    <cfRule type="expression" priority="3" stopIfTrue="1">
      <formula>NOT(ISERROR(SEARCH("411",C58)))</formula>
    </cfRule>
  </conditionalFormatting>
  <conditionalFormatting sqref="F58:H63">
    <cfRule type="expression" priority="2" stopIfTrue="1">
      <formula>NOT(ISERROR(SEARCH("411",F58)))</formula>
    </cfRule>
  </conditionalFormatting>
  <conditionalFormatting sqref="C91:I91">
    <cfRule type="cellIs" dxfId="2" priority="1" operator="notEqual">
      <formula>0</formula>
    </cfRule>
  </conditionalFormatting>
  <printOptions horizontalCentered="1"/>
  <pageMargins left="0" right="0" top="0.19685039370078741" bottom="0.19685039370078741" header="0" footer="0"/>
  <pageSetup orientation="portrait" r:id="rId1"/>
  <colBreaks count="1" manualBreakCount="1">
    <brk id="11" max="1048575" man="1"/>
  </colBreaks>
  <cellWatches>
    <cellWatch r="C91"/>
  </cellWatche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1"/>
  </sheetPr>
  <dimension ref="A1:T714"/>
  <sheetViews>
    <sheetView topLeftCell="A394" workbookViewId="0">
      <selection activeCell="C730" sqref="C730"/>
    </sheetView>
  </sheetViews>
  <sheetFormatPr defaultRowHeight="12.75" x14ac:dyDescent="0.2"/>
  <cols>
    <col min="1" max="1" width="11.28515625" style="146" customWidth="1"/>
    <col min="2" max="2" width="11.7109375" style="146" customWidth="1"/>
    <col min="3" max="3" width="31.28515625" style="246" customWidth="1"/>
    <col min="4" max="4" width="16.28515625" style="162" customWidth="1"/>
    <col min="5" max="5" width="16.28515625" style="162" hidden="1" customWidth="1"/>
    <col min="6" max="6" width="10.5703125" style="162" hidden="1" customWidth="1"/>
    <col min="7" max="7" width="14.7109375" style="234" customWidth="1"/>
    <col min="8" max="8" width="14.7109375" style="234" hidden="1" customWidth="1"/>
    <col min="9" max="9" width="9.42578125" style="267" hidden="1" customWidth="1"/>
    <col min="10" max="10" width="14.42578125" style="162" customWidth="1"/>
    <col min="11" max="11" width="13.7109375" style="162" hidden="1" customWidth="1"/>
    <col min="12" max="12" width="11.85546875" style="275" hidden="1" customWidth="1"/>
    <col min="13" max="13" width="11.85546875" style="146" customWidth="1"/>
    <col min="14" max="14" width="9.140625" style="146"/>
    <col min="15" max="15" width="10.5703125" style="146" bestFit="1" customWidth="1"/>
    <col min="16" max="16384" width="9.140625" style="146"/>
  </cols>
  <sheetData>
    <row r="1" spans="1:20" ht="15" x14ac:dyDescent="0.25">
      <c r="A1" s="1139" t="s">
        <v>1822</v>
      </c>
      <c r="B1" s="1139"/>
      <c r="C1" s="1139"/>
      <c r="D1" s="1139"/>
      <c r="E1" s="1139"/>
      <c r="F1" s="1139"/>
      <c r="G1" s="1139"/>
      <c r="H1" s="1139"/>
      <c r="I1" s="1139"/>
      <c r="J1" s="1139"/>
    </row>
    <row r="2" spans="1:20" ht="12" customHeight="1" x14ac:dyDescent="0.25">
      <c r="A2" s="411"/>
      <c r="B2" s="411"/>
      <c r="C2" s="411"/>
      <c r="D2" s="411"/>
      <c r="E2" s="411"/>
      <c r="F2" s="411"/>
      <c r="G2" s="411"/>
      <c r="H2" s="411"/>
      <c r="I2" s="411"/>
      <c r="J2" s="411"/>
    </row>
    <row r="3" spans="1:20" ht="15" hidden="1" x14ac:dyDescent="0.2">
      <c r="A3" s="1154" t="s">
        <v>1903</v>
      </c>
      <c r="B3" s="1154"/>
      <c r="C3" s="1154"/>
      <c r="D3" s="1154"/>
      <c r="E3" s="1154"/>
      <c r="F3" s="1154"/>
      <c r="G3" s="1154"/>
      <c r="H3" s="1154"/>
      <c r="I3" s="1154"/>
      <c r="J3" s="1154"/>
      <c r="K3" s="1154"/>
      <c r="L3" s="1154"/>
      <c r="M3" s="1154"/>
      <c r="N3" s="1154"/>
      <c r="O3" s="1154"/>
      <c r="P3" s="1154"/>
    </row>
    <row r="4" spans="1:20" ht="10.5" customHeight="1" x14ac:dyDescent="0.25">
      <c r="A4" s="551"/>
      <c r="B4" s="551"/>
      <c r="C4" s="551"/>
      <c r="D4" s="551"/>
      <c r="E4" s="551"/>
      <c r="F4" s="551"/>
      <c r="G4" s="551"/>
      <c r="H4" s="551"/>
      <c r="I4" s="551"/>
      <c r="J4" s="551"/>
    </row>
    <row r="5" spans="1:20" ht="15" x14ac:dyDescent="0.25">
      <c r="A5" s="1126" t="s">
        <v>2076</v>
      </c>
      <c r="B5" s="1126"/>
      <c r="C5" s="1126"/>
      <c r="D5" s="1126"/>
      <c r="E5" s="1126"/>
      <c r="F5" s="1126"/>
      <c r="G5" s="1126"/>
      <c r="H5" s="1126"/>
      <c r="I5" s="1126"/>
      <c r="J5" s="1126"/>
    </row>
    <row r="6" spans="1:20" ht="15" x14ac:dyDescent="0.25">
      <c r="A6" s="1090" t="s">
        <v>2069</v>
      </c>
      <c r="B6" s="412"/>
      <c r="C6" s="412"/>
      <c r="D6" s="412"/>
      <c r="E6" s="412"/>
      <c r="F6" s="412"/>
      <c r="G6" s="412"/>
      <c r="H6" s="412"/>
      <c r="I6" s="412"/>
      <c r="J6" s="412"/>
    </row>
    <row r="7" spans="1:20" ht="15.75" hidden="1" x14ac:dyDescent="0.25">
      <c r="A7" s="1153" t="s">
        <v>1586</v>
      </c>
      <c r="B7" s="1153"/>
      <c r="C7" s="1153"/>
      <c r="D7" s="1153"/>
      <c r="E7" s="1153"/>
      <c r="F7" s="1153"/>
      <c r="G7" s="1153"/>
      <c r="H7" s="1153"/>
      <c r="I7" s="1153"/>
      <c r="J7" s="1153"/>
      <c r="K7" s="1153"/>
      <c r="L7" s="1153"/>
    </row>
    <row r="8" spans="1:20" ht="26.25" customHeight="1" x14ac:dyDescent="0.2">
      <c r="A8" s="1144" t="s">
        <v>1594</v>
      </c>
      <c r="B8" s="1144"/>
      <c r="C8" s="1144"/>
      <c r="D8" s="1144"/>
      <c r="E8" s="1144"/>
      <c r="F8" s="1144"/>
      <c r="G8" s="1144"/>
      <c r="H8" s="1144"/>
      <c r="I8" s="1144"/>
      <c r="J8" s="1144"/>
      <c r="K8" s="1144"/>
      <c r="L8" s="1144"/>
    </row>
    <row r="9" spans="1:20" ht="15" customHeight="1" x14ac:dyDescent="0.2">
      <c r="A9" s="1158" t="s">
        <v>269</v>
      </c>
      <c r="B9" s="1157"/>
      <c r="C9" s="1159" t="s">
        <v>691</v>
      </c>
      <c r="D9" s="1143" t="s">
        <v>25</v>
      </c>
      <c r="E9" s="1147" t="s">
        <v>1350</v>
      </c>
      <c r="F9" s="1147" t="s">
        <v>1302</v>
      </c>
      <c r="G9" s="1142" t="s">
        <v>359</v>
      </c>
      <c r="H9" s="1145" t="s">
        <v>1352</v>
      </c>
      <c r="I9" s="1151" t="s">
        <v>1302</v>
      </c>
      <c r="J9" s="1143" t="s">
        <v>360</v>
      </c>
      <c r="K9" s="1147" t="s">
        <v>1353</v>
      </c>
      <c r="L9" s="1149" t="s">
        <v>1302</v>
      </c>
    </row>
    <row r="10" spans="1:20" ht="41.25" customHeight="1" x14ac:dyDescent="0.2">
      <c r="A10" s="147" t="s">
        <v>639</v>
      </c>
      <c r="B10" s="147" t="s">
        <v>690</v>
      </c>
      <c r="C10" s="1159"/>
      <c r="D10" s="1143"/>
      <c r="E10" s="1148"/>
      <c r="F10" s="1148"/>
      <c r="G10" s="1142"/>
      <c r="H10" s="1146"/>
      <c r="I10" s="1152"/>
      <c r="J10" s="1143"/>
      <c r="K10" s="1148"/>
      <c r="L10" s="1150"/>
    </row>
    <row r="11" spans="1:20" s="553" customFormat="1" x14ac:dyDescent="0.2">
      <c r="A11" s="554" t="s">
        <v>361</v>
      </c>
      <c r="B11" s="554" t="s">
        <v>640</v>
      </c>
      <c r="C11" s="554" t="s">
        <v>703</v>
      </c>
      <c r="D11" s="555">
        <v>4</v>
      </c>
      <c r="E11" s="555"/>
      <c r="F11" s="555"/>
      <c r="G11" s="554">
        <v>6</v>
      </c>
      <c r="H11" s="554"/>
      <c r="I11" s="554"/>
      <c r="J11" s="555">
        <v>7</v>
      </c>
      <c r="K11" s="552"/>
      <c r="L11" s="552"/>
      <c r="T11" s="569"/>
    </row>
    <row r="12" spans="1:20" ht="25.5" x14ac:dyDescent="0.2">
      <c r="A12" s="148" t="s">
        <v>256</v>
      </c>
      <c r="B12" s="149"/>
      <c r="C12" s="235" t="s">
        <v>1704</v>
      </c>
      <c r="D12" s="250">
        <f>SUM(D13:D39)</f>
        <v>9800000</v>
      </c>
      <c r="E12" s="250" t="e">
        <f t="shared" ref="E12:L12" si="0">SUM(E13:E39)</f>
        <v>#REF!</v>
      </c>
      <c r="F12" s="252" t="e">
        <f t="shared" si="0"/>
        <v>#REF!</v>
      </c>
      <c r="G12" s="251">
        <f t="shared" si="0"/>
        <v>0</v>
      </c>
      <c r="H12" s="251">
        <f t="shared" si="0"/>
        <v>0</v>
      </c>
      <c r="I12" s="259"/>
      <c r="J12" s="250">
        <f t="shared" si="0"/>
        <v>9800000</v>
      </c>
      <c r="K12" s="250" t="e">
        <f t="shared" si="0"/>
        <v>#REF!</v>
      </c>
      <c r="L12" s="252" t="e">
        <f t="shared" si="0"/>
        <v>#REF!</v>
      </c>
    </row>
    <row r="13" spans="1:20" ht="25.5" x14ac:dyDescent="0.2">
      <c r="A13" s="150"/>
      <c r="B13" s="150" t="s">
        <v>801</v>
      </c>
      <c r="C13" s="236" t="s">
        <v>1619</v>
      </c>
      <c r="D13" s="219">
        <f>SUMIF('ПО КОРИСНИЦИМА'!$G$16:$G$1931,"Свега за програмску активност 1101-0001:",'ПО КОРИСНИЦИМА'!$H$16:$H$1931)</f>
        <v>9000000</v>
      </c>
      <c r="E13" s="219">
        <f>SUMIF('ПО КОРИСНИЦИМА'!$G$16:$G$1931,"Свега за програмску активност 1101-0001:",'ПО КОРИСНИЦИМА'!$I$16:$I$1931)</f>
        <v>0</v>
      </c>
      <c r="F13" s="253">
        <f>E13/D13</f>
        <v>0</v>
      </c>
      <c r="G13" s="220">
        <f>SUMIF('ПО КОРИСНИЦИМА'!$G$16:$G$1931,"Свега за програмску активност 1101-0001:",'ПО КОРИСНИЦИМА'!$L$16:$L$1931)</f>
        <v>0</v>
      </c>
      <c r="H13" s="220">
        <v>0</v>
      </c>
      <c r="I13" s="260"/>
      <c r="J13" s="219">
        <f>D13+G13</f>
        <v>9000000</v>
      </c>
      <c r="K13" s="219">
        <f>E13+H13</f>
        <v>0</v>
      </c>
      <c r="L13" s="253">
        <f>K13/J13</f>
        <v>0</v>
      </c>
      <c r="R13" s="567"/>
    </row>
    <row r="14" spans="1:20" ht="25.5" customHeight="1" x14ac:dyDescent="0.2">
      <c r="A14" s="152"/>
      <c r="B14" s="152" t="s">
        <v>802</v>
      </c>
      <c r="C14" s="237" t="s">
        <v>641</v>
      </c>
      <c r="D14" s="221">
        <f>SUMIF('ПО КОРИСНИЦИМА'!$G$16:$G$1931,"Свега за програмску активност 1101-0002:",'ПО КОРИСНИЦИМА'!$H$16:$H$1931)</f>
        <v>0</v>
      </c>
      <c r="E14" s="221"/>
      <c r="F14" s="254"/>
      <c r="G14" s="222">
        <f>SUMIF('ПО КОРИСНИЦИМА'!$G$16:$G$1931,"Свега за програмску активност 1101-0002:",'ПО КОРИСНИЦИМА'!$L$16:$L$1931)</f>
        <v>0</v>
      </c>
      <c r="H14" s="222"/>
      <c r="I14" s="261"/>
      <c r="J14" s="221">
        <f t="shared" ref="J14:J50" si="1">D14+G14</f>
        <v>0</v>
      </c>
      <c r="K14" s="221"/>
      <c r="L14" s="254"/>
    </row>
    <row r="15" spans="1:20" ht="25.5" x14ac:dyDescent="0.2">
      <c r="A15" s="391"/>
      <c r="B15" s="152" t="s">
        <v>1671</v>
      </c>
      <c r="C15" s="536" t="s">
        <v>1672</v>
      </c>
      <c r="D15" s="394">
        <f>SUMIF('ПО КОРИСНИЦИМА'!$G$16:$G$1931,"Свега за програмску активност 1101-0005:",'ПО КОРИСНИЦИМА'!$H$16:$H$1931)</f>
        <v>800000</v>
      </c>
      <c r="E15" s="394" t="e">
        <f>SUMIF('ПО КОРИСНИЦИМА'!$G$16:$G$1931,"Свега за програмску активност 1101-0005:",'ПО КОРИСНИЦИМА'!$I$16:$I$1931)</f>
        <v>#REF!</v>
      </c>
      <c r="F15" s="395" t="e">
        <f>E15/D15</f>
        <v>#REF!</v>
      </c>
      <c r="G15" s="396">
        <f>SUMIF('ПО КОРИСНИЦИМА'!$G$16:$G$1931,"Свега за програмску активност 1101-0005:",'ПО КОРИСНИЦИМА'!$L$16:$L$1931)</f>
        <v>0</v>
      </c>
      <c r="H15" s="396">
        <v>0</v>
      </c>
      <c r="I15" s="397"/>
      <c r="J15" s="394">
        <f>D15+G15</f>
        <v>800000</v>
      </c>
      <c r="K15" s="394" t="e">
        <f>E15+H15</f>
        <v>#REF!</v>
      </c>
      <c r="L15" s="395" t="e">
        <f>K15/J15</f>
        <v>#REF!</v>
      </c>
    </row>
    <row r="16" spans="1:20" hidden="1" x14ac:dyDescent="0.2">
      <c r="A16" s="152"/>
      <c r="B16" s="152" t="s">
        <v>803</v>
      </c>
      <c r="C16" s="237" t="str">
        <f>IFERROR(VLOOKUP(B16,'ПО КОРИСНИЦИМА'!$C$16:$S$1931,5,FALSE),"")</f>
        <v>Уређење трга у Владимирцима</v>
      </c>
      <c r="D16" s="223">
        <f>SUMIF('ПО КОРИСНИЦИМА'!$G$16:$G$1931,"Свега за пројекат 1101-П1:",'ПО КОРИСНИЦИМА'!$H$16:$H$1931)</f>
        <v>0</v>
      </c>
      <c r="E16" s="223">
        <f>SUMIF('ПО КОРИСНИЦИМА'!$G$16:$G$1931,"Свега за пројекат 1101-П1:",'ПО КОРИСНИЦИМА'!$I$16:$I$1931)</f>
        <v>0</v>
      </c>
      <c r="F16" s="255"/>
      <c r="G16" s="224">
        <f>SUMIF('ПО КОРИСНИЦИМА'!$G$16:$G$1931,"Свега за пројекат 1101-П1:",'ПО КОРИСНИЦИМА'!$L$16:$L$1931)</f>
        <v>0</v>
      </c>
      <c r="H16" s="224"/>
      <c r="I16" s="262"/>
      <c r="J16" s="221">
        <f t="shared" si="1"/>
        <v>0</v>
      </c>
      <c r="K16" s="221"/>
      <c r="L16" s="254"/>
    </row>
    <row r="17" spans="1:12" hidden="1" x14ac:dyDescent="0.2">
      <c r="A17" s="152"/>
      <c r="B17" s="152" t="s">
        <v>804</v>
      </c>
      <c r="C17" s="237" t="str">
        <f>IFERROR(VLOOKUP(B17,'ПО КОРИСНИЦИМА'!$C$16:$S$1931,5,FALSE),"")</f>
        <v/>
      </c>
      <c r="D17" s="223">
        <f>SUMIF('ПО КОРИСНИЦИМА'!$G$16:$G$1931,"Свега за пројекат 1101-П2:",'ПО КОРИСНИЦИМА'!$H$16:$H$1931)</f>
        <v>0</v>
      </c>
      <c r="E17" s="223"/>
      <c r="F17" s="255"/>
      <c r="G17" s="224">
        <f>SUMIF('ПО КОРИСНИЦИМА'!$G$16:$G$1931,"Свега за пројекат 1101-П2:",'ПО КОРИСНИЦИМА'!$L$16:$L$1931)</f>
        <v>0</v>
      </c>
      <c r="H17" s="224"/>
      <c r="I17" s="262"/>
      <c r="J17" s="221">
        <f t="shared" si="1"/>
        <v>0</v>
      </c>
      <c r="K17" s="221"/>
      <c r="L17" s="254"/>
    </row>
    <row r="18" spans="1:12" hidden="1" x14ac:dyDescent="0.2">
      <c r="A18" s="152"/>
      <c r="B18" s="152" t="s">
        <v>805</v>
      </c>
      <c r="C18" s="237" t="str">
        <f>IFERROR(VLOOKUP(B18,'ПО КОРИСНИЦИМА'!$C$16:$S$1931,5,FALSE),"")</f>
        <v/>
      </c>
      <c r="D18" s="223">
        <f>SUMIF('ПО КОРИСНИЦИМА'!$G$16:$G$1931,"Свега за пројекат 1101-П3:",'ПО КОРИСНИЦИМА'!$H$16:$H$1931)</f>
        <v>0</v>
      </c>
      <c r="E18" s="223"/>
      <c r="F18" s="255"/>
      <c r="G18" s="224">
        <f>SUMIF('ПО КОРИСНИЦИМА'!$G$16:$G$1931,"Свега за пројекат 1101-П3:",'ПО КОРИСНИЦИМА'!$L$16:$L$1931)</f>
        <v>0</v>
      </c>
      <c r="H18" s="224"/>
      <c r="I18" s="262"/>
      <c r="J18" s="221">
        <f t="shared" si="1"/>
        <v>0</v>
      </c>
      <c r="K18" s="221"/>
      <c r="L18" s="254"/>
    </row>
    <row r="19" spans="1:12" hidden="1" x14ac:dyDescent="0.2">
      <c r="A19" s="152"/>
      <c r="B19" s="152" t="s">
        <v>806</v>
      </c>
      <c r="C19" s="237" t="str">
        <f>IFERROR(VLOOKUP(B19,'ПО КОРИСНИЦИМА'!$C$16:$S$1931,5,FALSE),"")</f>
        <v/>
      </c>
      <c r="D19" s="223">
        <f>SUMIF('ПО КОРИСНИЦИМА'!$G$16:$G$1931,"Свега за пројекат 1101-П4:",'ПО КОРИСНИЦИМА'!$H$16:$H$1931)</f>
        <v>0</v>
      </c>
      <c r="E19" s="223"/>
      <c r="F19" s="255"/>
      <c r="G19" s="224">
        <f>SUMIF('ПО КОРИСНИЦИМА'!$G$16:$G$1931,"Свега за пројекат 1101-П4:",'ПО КОРИСНИЦИМА'!$L$16:$L$1931)</f>
        <v>0</v>
      </c>
      <c r="H19" s="224"/>
      <c r="I19" s="262"/>
      <c r="J19" s="221">
        <f t="shared" si="1"/>
        <v>0</v>
      </c>
      <c r="K19" s="221"/>
      <c r="L19" s="254"/>
    </row>
    <row r="20" spans="1:12" hidden="1" x14ac:dyDescent="0.2">
      <c r="A20" s="152"/>
      <c r="B20" s="152" t="s">
        <v>807</v>
      </c>
      <c r="C20" s="237" t="str">
        <f>IFERROR(VLOOKUP(B20,'ПО КОРИСНИЦИМА'!$C$16:$S$1931,5,FALSE),"")</f>
        <v/>
      </c>
      <c r="D20" s="223">
        <f>SUMIF('ПО КОРИСНИЦИМА'!$G$16:$G$1931,"Свега за пројекат 1101-П5:",'ПО КОРИСНИЦИМА'!$H$16:$H$1931)</f>
        <v>0</v>
      </c>
      <c r="E20" s="223"/>
      <c r="F20" s="255"/>
      <c r="G20" s="224">
        <f>SUMIF('ПО КОРИСНИЦИМА'!$G$16:$G$1931,"Свега за пројекат 1101-П5:",'ПО КОРИСНИЦИМА'!$L$16:$L$1931)</f>
        <v>0</v>
      </c>
      <c r="H20" s="224"/>
      <c r="I20" s="262"/>
      <c r="J20" s="221">
        <f t="shared" si="1"/>
        <v>0</v>
      </c>
      <c r="K20" s="221"/>
      <c r="L20" s="254"/>
    </row>
    <row r="21" spans="1:12" hidden="1" x14ac:dyDescent="0.2">
      <c r="A21" s="152"/>
      <c r="B21" s="152" t="s">
        <v>808</v>
      </c>
      <c r="C21" s="237" t="str">
        <f>IFERROR(VLOOKUP(B21,'ПО КОРИСНИЦИМА'!$C$16:$S$1931,5,FALSE),"")</f>
        <v/>
      </c>
      <c r="D21" s="223">
        <f>SUMIF('ПО КОРИСНИЦИМА'!$G$16:$G$1931,"Свега за пројекат 1101-П6:",'ПО КОРИСНИЦИМА'!$H$16:$H$1931)</f>
        <v>0</v>
      </c>
      <c r="E21" s="223"/>
      <c r="F21" s="255"/>
      <c r="G21" s="224">
        <f>SUMIF('ПО КОРИСНИЦИМА'!$G$16:$G$1931,"Свега за пројекат 1101-П6:",'ПО КОРИСНИЦИМА'!$L$16:$L$1931)</f>
        <v>0</v>
      </c>
      <c r="H21" s="224"/>
      <c r="I21" s="262"/>
      <c r="J21" s="221">
        <f t="shared" si="1"/>
        <v>0</v>
      </c>
      <c r="K21" s="221"/>
      <c r="L21" s="254"/>
    </row>
    <row r="22" spans="1:12" hidden="1" x14ac:dyDescent="0.2">
      <c r="A22" s="152"/>
      <c r="B22" s="152" t="s">
        <v>809</v>
      </c>
      <c r="C22" s="237" t="str">
        <f>IFERROR(VLOOKUP(B22,'ПО КОРИСНИЦИМА'!$C$16:$S$1931,5,FALSE),"")</f>
        <v/>
      </c>
      <c r="D22" s="223">
        <f>SUMIF('ПО КОРИСНИЦИМА'!$G$16:$G$1931,"Свега за пројекат 1101-П7:",'ПО КОРИСНИЦИМА'!$H$16:$H$1931)</f>
        <v>0</v>
      </c>
      <c r="E22" s="223"/>
      <c r="F22" s="255"/>
      <c r="G22" s="224">
        <f>SUMIF('ПО КОРИСНИЦИМА'!$G$16:$G$1931,"Свега за пројекат 1101-П7:",'ПО КОРИСНИЦИМА'!$L$16:$L$1931)</f>
        <v>0</v>
      </c>
      <c r="H22" s="224"/>
      <c r="I22" s="262"/>
      <c r="J22" s="221">
        <f t="shared" si="1"/>
        <v>0</v>
      </c>
      <c r="K22" s="221"/>
      <c r="L22" s="254"/>
    </row>
    <row r="23" spans="1:12" hidden="1" x14ac:dyDescent="0.2">
      <c r="A23" s="152"/>
      <c r="B23" s="152" t="s">
        <v>810</v>
      </c>
      <c r="C23" s="237" t="str">
        <f>IFERROR(VLOOKUP(B23,'ПО КОРИСНИЦИМА'!$C$16:$S$1931,5,FALSE),"")</f>
        <v/>
      </c>
      <c r="D23" s="223">
        <f>SUMIF('ПО КОРИСНИЦИМА'!$G$16:$G$1931,"Свега за пројекат 1101-П8:",'ПО КОРИСНИЦИМА'!$H$16:$H$1931)</f>
        <v>0</v>
      </c>
      <c r="E23" s="223"/>
      <c r="F23" s="255"/>
      <c r="G23" s="224">
        <f>SUMIF('ПО КОРИСНИЦИМА'!$G$16:$G$1931,"Свега за пројекат 1101-П8:",'ПО КОРИСНИЦИМА'!$L$16:$L$1931)</f>
        <v>0</v>
      </c>
      <c r="H23" s="224"/>
      <c r="I23" s="262"/>
      <c r="J23" s="221">
        <f t="shared" si="1"/>
        <v>0</v>
      </c>
      <c r="K23" s="221"/>
      <c r="L23" s="254"/>
    </row>
    <row r="24" spans="1:12" hidden="1" x14ac:dyDescent="0.2">
      <c r="A24" s="152"/>
      <c r="B24" s="152" t="s">
        <v>811</v>
      </c>
      <c r="C24" s="237" t="str">
        <f>IFERROR(VLOOKUP(B24,'ПО КОРИСНИЦИМА'!$C$16:$S$1931,5,FALSE),"")</f>
        <v/>
      </c>
      <c r="D24" s="223">
        <f>SUMIF('ПО КОРИСНИЦИМА'!$G$16:$G$1931,"Свега за пројекат 1101-П9:",'ПО КОРИСНИЦИМА'!$H$16:$H$1931)</f>
        <v>0</v>
      </c>
      <c r="E24" s="223"/>
      <c r="F24" s="255"/>
      <c r="G24" s="224">
        <f>SUMIF('ПО КОРИСНИЦИМА'!$G$16:$G$1931,"Свега за пројекат 1101-П9:",'ПО КОРИСНИЦИМА'!$L$16:$L$1931)</f>
        <v>0</v>
      </c>
      <c r="H24" s="224"/>
      <c r="I24" s="262"/>
      <c r="J24" s="221">
        <f t="shared" si="1"/>
        <v>0</v>
      </c>
      <c r="K24" s="221"/>
      <c r="L24" s="254"/>
    </row>
    <row r="25" spans="1:12" hidden="1" x14ac:dyDescent="0.2">
      <c r="A25" s="152"/>
      <c r="B25" s="152" t="s">
        <v>812</v>
      </c>
      <c r="C25" s="237" t="str">
        <f>IFERROR(VLOOKUP(B25,'ПО КОРИСНИЦИМА'!$C$16:$S$1931,5,FALSE),"")</f>
        <v/>
      </c>
      <c r="D25" s="223">
        <f>SUMIF('ПО КОРИСНИЦИМА'!$G$16:$G$1931,"Свега за пројекат 1101-П10:",'ПО КОРИСНИЦИМА'!$H$16:$H$1931)</f>
        <v>0</v>
      </c>
      <c r="E25" s="223"/>
      <c r="F25" s="255"/>
      <c r="G25" s="224">
        <f>SUMIF('ПО КОРИСНИЦИМА'!$G$16:$G$1931,"Свега за пројекат 1101-П10:",'ПО КОРИСНИЦИМА'!$L$16:$L$1931)</f>
        <v>0</v>
      </c>
      <c r="H25" s="224"/>
      <c r="I25" s="262"/>
      <c r="J25" s="221">
        <f t="shared" si="1"/>
        <v>0</v>
      </c>
      <c r="K25" s="221"/>
      <c r="L25" s="254"/>
    </row>
    <row r="26" spans="1:12" hidden="1" x14ac:dyDescent="0.2">
      <c r="A26" s="152"/>
      <c r="B26" s="152" t="s">
        <v>813</v>
      </c>
      <c r="C26" s="237" t="str">
        <f>IFERROR(VLOOKUP(B26,'ПО КОРИСНИЦИМА'!$C$16:$S$1931,5,FALSE),"")</f>
        <v/>
      </c>
      <c r="D26" s="223">
        <f>SUMIF('ПО КОРИСНИЦИМА'!$G$16:$G$1931,"Свега за пројекат 1101-П11:",'ПО КОРИСНИЦИМА'!$H$16:$H$1931)</f>
        <v>0</v>
      </c>
      <c r="E26" s="223"/>
      <c r="F26" s="255"/>
      <c r="G26" s="224">
        <f>SUMIF('ПО КОРИСНИЦИМА'!$G$16:$G$1931,"Свега за пројекат 1101-П11:",'ПО КОРИСНИЦИМА'!$L$16:$L$1931)</f>
        <v>0</v>
      </c>
      <c r="H26" s="224"/>
      <c r="I26" s="262"/>
      <c r="J26" s="221">
        <f t="shared" si="1"/>
        <v>0</v>
      </c>
      <c r="K26" s="221"/>
      <c r="L26" s="254"/>
    </row>
    <row r="27" spans="1:12" hidden="1" x14ac:dyDescent="0.2">
      <c r="A27" s="152"/>
      <c r="B27" s="152" t="s">
        <v>814</v>
      </c>
      <c r="C27" s="237" t="str">
        <f>IFERROR(VLOOKUP(B27,'ПО КОРИСНИЦИМА'!$C$16:$S$1931,5,FALSE),"")</f>
        <v/>
      </c>
      <c r="D27" s="223">
        <f>SUMIF('ПО КОРИСНИЦИМА'!$G$16:$G$1931,"Свега за пројекат 1101-П12:",'ПО КОРИСНИЦИМА'!$H$16:$H$1931)</f>
        <v>0</v>
      </c>
      <c r="E27" s="223"/>
      <c r="F27" s="255"/>
      <c r="G27" s="224">
        <f>SUMIF('ПО КОРИСНИЦИМА'!$G$16:$G$1931,"Свега за пројекат 1101-П12:",'ПО КОРИСНИЦИМА'!$L$16:$L$1931)</f>
        <v>0</v>
      </c>
      <c r="H27" s="224"/>
      <c r="I27" s="262"/>
      <c r="J27" s="221">
        <f t="shared" si="1"/>
        <v>0</v>
      </c>
      <c r="K27" s="221"/>
      <c r="L27" s="254"/>
    </row>
    <row r="28" spans="1:12" hidden="1" x14ac:dyDescent="0.2">
      <c r="A28" s="152"/>
      <c r="B28" s="152" t="s">
        <v>815</v>
      </c>
      <c r="C28" s="237" t="str">
        <f>IFERROR(VLOOKUP(B28,'ПО КОРИСНИЦИМА'!$C$16:$S$1931,5,FALSE),"")</f>
        <v/>
      </c>
      <c r="D28" s="223">
        <f>SUMIF('ПО КОРИСНИЦИМА'!$G$16:$G$1931,"Свега за пројекат 1101-П13:",'ПО КОРИСНИЦИМА'!$H$16:$H$1931)</f>
        <v>0</v>
      </c>
      <c r="E28" s="223"/>
      <c r="F28" s="255"/>
      <c r="G28" s="224">
        <f>SUMIF('ПО КОРИСНИЦИМА'!$G$16:$G$1931,"Свега за пројекат 1101-П13:",'ПО КОРИСНИЦИМА'!$L$16:$L$1931)</f>
        <v>0</v>
      </c>
      <c r="H28" s="224"/>
      <c r="I28" s="262"/>
      <c r="J28" s="221">
        <f t="shared" si="1"/>
        <v>0</v>
      </c>
      <c r="K28" s="221"/>
      <c r="L28" s="254"/>
    </row>
    <row r="29" spans="1:12" hidden="1" x14ac:dyDescent="0.2">
      <c r="A29" s="152"/>
      <c r="B29" s="152" t="s">
        <v>816</v>
      </c>
      <c r="C29" s="237" t="str">
        <f>IFERROR(VLOOKUP(B29,'ПО КОРИСНИЦИМА'!$C$16:$S$1931,5,FALSE),"")</f>
        <v/>
      </c>
      <c r="D29" s="223">
        <f>SUMIF('ПО КОРИСНИЦИМА'!$G$16:$G$1931,"Свега за пројекат 1101-П14:",'ПО КОРИСНИЦИМА'!$H$16:$H$1931)</f>
        <v>0</v>
      </c>
      <c r="E29" s="223"/>
      <c r="F29" s="255"/>
      <c r="G29" s="224">
        <f>SUMIF('ПО КОРИСНИЦИМА'!$G$16:$G$1931,"Свега за пројекат 1101-П14:",'ПО КОРИСНИЦИМА'!$L$16:$L$1931)</f>
        <v>0</v>
      </c>
      <c r="H29" s="224"/>
      <c r="I29" s="262"/>
      <c r="J29" s="221">
        <f t="shared" si="1"/>
        <v>0</v>
      </c>
      <c r="K29" s="221"/>
      <c r="L29" s="254"/>
    </row>
    <row r="30" spans="1:12" hidden="1" x14ac:dyDescent="0.2">
      <c r="A30" s="152"/>
      <c r="B30" s="152" t="s">
        <v>817</v>
      </c>
      <c r="C30" s="237" t="str">
        <f>IFERROR(VLOOKUP(B30,'ПО КОРИСНИЦИМА'!$C$16:$S$1931,5,FALSE),"")</f>
        <v/>
      </c>
      <c r="D30" s="223">
        <f>SUMIF('ПО КОРИСНИЦИМА'!$G$16:$G$1931,"Свега за пројекат 1101-П15:",'ПО КОРИСНИЦИМА'!$H$16:$H$1931)</f>
        <v>0</v>
      </c>
      <c r="E30" s="223"/>
      <c r="F30" s="255"/>
      <c r="G30" s="224">
        <f>SUMIF('ПО КОРИСНИЦИМА'!$G$16:$G$1931,"Свега за пројекат 1101-П15:",'ПО КОРИСНИЦИМА'!$L$16:$L$1931)</f>
        <v>0</v>
      </c>
      <c r="H30" s="224"/>
      <c r="I30" s="262"/>
      <c r="J30" s="221">
        <f t="shared" si="1"/>
        <v>0</v>
      </c>
      <c r="K30" s="221"/>
      <c r="L30" s="254"/>
    </row>
    <row r="31" spans="1:12" hidden="1" x14ac:dyDescent="0.2">
      <c r="A31" s="152"/>
      <c r="B31" s="152" t="s">
        <v>818</v>
      </c>
      <c r="C31" s="237" t="str">
        <f>IFERROR(VLOOKUP(B31,'ПО КОРИСНИЦИМА'!$C$16:$S$1931,5,FALSE),"")</f>
        <v/>
      </c>
      <c r="D31" s="223">
        <f>SUMIF('ПО КОРИСНИЦИМА'!$G$16:$G$1931,"Свега за пројекат 1101-П16:",'ПО КОРИСНИЦИМА'!$H$16:$H$1931)</f>
        <v>0</v>
      </c>
      <c r="E31" s="223"/>
      <c r="F31" s="255"/>
      <c r="G31" s="224">
        <f>SUMIF('ПО КОРИСНИЦИМА'!$G$16:$G$1931,"Свега за пројекат 1101-П16:",'ПО КОРИСНИЦИМА'!$L$16:$L$1931)</f>
        <v>0</v>
      </c>
      <c r="H31" s="224"/>
      <c r="I31" s="262"/>
      <c r="J31" s="221">
        <f t="shared" si="1"/>
        <v>0</v>
      </c>
      <c r="K31" s="221"/>
      <c r="L31" s="254"/>
    </row>
    <row r="32" spans="1:12" hidden="1" x14ac:dyDescent="0.2">
      <c r="A32" s="152"/>
      <c r="B32" s="152" t="s">
        <v>819</v>
      </c>
      <c r="C32" s="237" t="str">
        <f>IFERROR(VLOOKUP(B32,'ПО КОРИСНИЦИМА'!$C$16:$S$1931,5,FALSE),"")</f>
        <v/>
      </c>
      <c r="D32" s="223">
        <f>SUMIF('ПО КОРИСНИЦИМА'!$G$16:$G$1931,"Свега за пројекат 1101-П17:",'ПО КОРИСНИЦИМА'!$H$16:$H$1931)</f>
        <v>0</v>
      </c>
      <c r="E32" s="223"/>
      <c r="F32" s="255"/>
      <c r="G32" s="224">
        <f>SUMIF('ПО КОРИСНИЦИМА'!$G$16:$G$1931,"Свега за пројекат 1101-П17:",'ПО КОРИСНИЦИМА'!$L$16:$L$1931)</f>
        <v>0</v>
      </c>
      <c r="H32" s="224"/>
      <c r="I32" s="262"/>
      <c r="J32" s="221">
        <f t="shared" si="1"/>
        <v>0</v>
      </c>
      <c r="K32" s="221"/>
      <c r="L32" s="254"/>
    </row>
    <row r="33" spans="1:12" hidden="1" x14ac:dyDescent="0.2">
      <c r="A33" s="152"/>
      <c r="B33" s="152" t="s">
        <v>820</v>
      </c>
      <c r="C33" s="237" t="str">
        <f>IFERROR(VLOOKUP(B33,'ПО КОРИСНИЦИМА'!$C$16:$S$1931,5,FALSE),"")</f>
        <v/>
      </c>
      <c r="D33" s="223">
        <f>SUMIF('ПО КОРИСНИЦИМА'!$G$16:$G$1931,"Свега за пројекат 1101-П18:",'ПО КОРИСНИЦИМА'!$H$16:$H$1931)</f>
        <v>0</v>
      </c>
      <c r="E33" s="223"/>
      <c r="F33" s="255"/>
      <c r="G33" s="224">
        <f>SUMIF('ПО КОРИСНИЦИМА'!$G$16:$G$1931,"Свега за пројекат 1101-П18:",'ПО КОРИСНИЦИМА'!$L$16:$L$1931)</f>
        <v>0</v>
      </c>
      <c r="H33" s="224"/>
      <c r="I33" s="262"/>
      <c r="J33" s="221">
        <f t="shared" si="1"/>
        <v>0</v>
      </c>
      <c r="K33" s="221"/>
      <c r="L33" s="254"/>
    </row>
    <row r="34" spans="1:12" hidden="1" x14ac:dyDescent="0.2">
      <c r="A34" s="152"/>
      <c r="B34" s="152" t="s">
        <v>821</v>
      </c>
      <c r="C34" s="237" t="str">
        <f>IFERROR(VLOOKUP(B34,'ПО КОРИСНИЦИМА'!$C$16:$S$1931,5,FALSE),"")</f>
        <v/>
      </c>
      <c r="D34" s="223">
        <f>SUMIF('ПО КОРИСНИЦИМА'!$G$16:$G$1931,"Свега за пројекат 1101-П19:",'ПО КОРИСНИЦИМА'!$H$16:$H$1931)</f>
        <v>0</v>
      </c>
      <c r="E34" s="223"/>
      <c r="F34" s="255"/>
      <c r="G34" s="224">
        <f>SUMIF('ПО КОРИСНИЦИМА'!$G$16:$G$1931,"Свега за пројекат 1101-П19:",'ПО КОРИСНИЦИМА'!$L$16:$L$1931)</f>
        <v>0</v>
      </c>
      <c r="H34" s="224"/>
      <c r="I34" s="262"/>
      <c r="J34" s="221">
        <f t="shared" si="1"/>
        <v>0</v>
      </c>
      <c r="K34" s="221"/>
      <c r="L34" s="254"/>
    </row>
    <row r="35" spans="1:12" hidden="1" x14ac:dyDescent="0.2">
      <c r="A35" s="152"/>
      <c r="B35" s="152" t="s">
        <v>822</v>
      </c>
      <c r="C35" s="237" t="str">
        <f>IFERROR(VLOOKUP(B35,'ПО КОРИСНИЦИМА'!$C$16:$S$1931,5,FALSE),"")</f>
        <v/>
      </c>
      <c r="D35" s="223">
        <f>SUMIF('ПО КОРИСНИЦИМА'!$G$16:$G$1931,"Свега за пројекат 1101-П20:",'ПО КОРИСНИЦИМА'!$H$16:$H$1931)</f>
        <v>0</v>
      </c>
      <c r="E35" s="223"/>
      <c r="F35" s="255"/>
      <c r="G35" s="224">
        <f>SUMIF('ПО КОРИСНИЦИМА'!$G$16:$G$1931,"Свега за пројекат 1101-П20:",'ПО КОРИСНИЦИМА'!$L$16:$L$1931)</f>
        <v>0</v>
      </c>
      <c r="H35" s="224"/>
      <c r="I35" s="262"/>
      <c r="J35" s="221">
        <f t="shared" si="1"/>
        <v>0</v>
      </c>
      <c r="K35" s="221"/>
      <c r="L35" s="254"/>
    </row>
    <row r="36" spans="1:12" hidden="1" x14ac:dyDescent="0.2">
      <c r="A36" s="152"/>
      <c r="B36" s="152" t="s">
        <v>823</v>
      </c>
      <c r="C36" s="237" t="str">
        <f>IFERROR(VLOOKUP(B36,'ПО КОРИСНИЦИМА'!$C$16:$S$1931,5,FALSE),"")</f>
        <v/>
      </c>
      <c r="D36" s="223">
        <f>SUMIF('ПО КОРИСНИЦИМА'!$G$16:$G$1931,"Свега за пројекат 1101-П21:",'ПО КОРИСНИЦИМА'!$H$16:$H$1931)</f>
        <v>0</v>
      </c>
      <c r="E36" s="223"/>
      <c r="F36" s="255"/>
      <c r="G36" s="224">
        <f>SUMIF('ПО КОРИСНИЦИМА'!$G$16:$G$1931,"Свега за пројекат 1101-П21:",'ПО КОРИСНИЦИМА'!$L$16:$L$1931)</f>
        <v>0</v>
      </c>
      <c r="H36" s="224"/>
      <c r="I36" s="262"/>
      <c r="J36" s="221">
        <f t="shared" si="1"/>
        <v>0</v>
      </c>
      <c r="K36" s="221"/>
      <c r="L36" s="254"/>
    </row>
    <row r="37" spans="1:12" hidden="1" x14ac:dyDescent="0.2">
      <c r="A37" s="152"/>
      <c r="B37" s="152" t="s">
        <v>824</v>
      </c>
      <c r="C37" s="237" t="str">
        <f>IFERROR(VLOOKUP(B37,'ПО КОРИСНИЦИМА'!$C$16:$S$1931,5,FALSE),"")</f>
        <v/>
      </c>
      <c r="D37" s="223">
        <f>SUMIF('ПО КОРИСНИЦИМА'!$G$16:$G$1931,"Свега за пројекат 1101-П22:",'ПО КОРИСНИЦИМА'!$H$16:$H$1931)</f>
        <v>0</v>
      </c>
      <c r="E37" s="223"/>
      <c r="F37" s="255"/>
      <c r="G37" s="224">
        <f>SUMIF('ПО КОРИСНИЦИМА'!$G$16:$G$1931,"Свега за пројекат 1101-П22:",'ПО КОРИСНИЦИМА'!$L$16:$L$1931)</f>
        <v>0</v>
      </c>
      <c r="H37" s="224"/>
      <c r="I37" s="262"/>
      <c r="J37" s="221">
        <f t="shared" si="1"/>
        <v>0</v>
      </c>
      <c r="K37" s="221"/>
      <c r="L37" s="254"/>
    </row>
    <row r="38" spans="1:12" hidden="1" x14ac:dyDescent="0.2">
      <c r="A38" s="152"/>
      <c r="B38" s="152" t="s">
        <v>825</v>
      </c>
      <c r="C38" s="237" t="str">
        <f>IFERROR(VLOOKUP(B38,'ПО КОРИСНИЦИМА'!$C$16:$S$1931,5,FALSE),"")</f>
        <v/>
      </c>
      <c r="D38" s="223">
        <f>SUMIF('ПО КОРИСНИЦИМА'!$G$16:$G$1931,"Свега за пројекат 1101-П23:",'ПО КОРИСНИЦИМА'!$H$16:$H$1931)</f>
        <v>0</v>
      </c>
      <c r="E38" s="223"/>
      <c r="F38" s="255"/>
      <c r="G38" s="224">
        <f>SUMIF('ПО КОРИСНИЦИМА'!$G$16:$G$1931,"Свега за пројекат 1101-П23:",'ПО КОРИСНИЦИМА'!$L$16:$L$1931)</f>
        <v>0</v>
      </c>
      <c r="H38" s="224"/>
      <c r="I38" s="262"/>
      <c r="J38" s="221">
        <f t="shared" si="1"/>
        <v>0</v>
      </c>
      <c r="K38" s="221"/>
      <c r="L38" s="254"/>
    </row>
    <row r="39" spans="1:12" hidden="1" x14ac:dyDescent="0.2">
      <c r="A39" s="163"/>
      <c r="B39" s="163" t="s">
        <v>826</v>
      </c>
      <c r="C39" s="238" t="str">
        <f>IFERROR(VLOOKUP(B39,'ПО КОРИСНИЦИМА'!$C$16:$S$1931,5,FALSE),"")</f>
        <v/>
      </c>
      <c r="D39" s="225">
        <f>SUMIF('ПО КОРИСНИЦИМА'!$G$16:$G$1931,"Свега за пројекат 1101-П24:",'ПО КОРИСНИЦИМА'!$H$16:$H$1931)</f>
        <v>0</v>
      </c>
      <c r="E39" s="225"/>
      <c r="F39" s="256"/>
      <c r="G39" s="226">
        <f>SUMIF('ПО КОРИСНИЦИМА'!$G$16:$G$1931,"Свега за пројекат 1101-П24:",'ПО КОРИСНИЦИМА'!$L$16:$L$1931)</f>
        <v>0</v>
      </c>
      <c r="H39" s="226"/>
      <c r="I39" s="263"/>
      <c r="J39" s="227">
        <f t="shared" si="1"/>
        <v>0</v>
      </c>
      <c r="K39" s="227"/>
      <c r="L39" s="268"/>
    </row>
    <row r="40" spans="1:12" x14ac:dyDescent="0.2">
      <c r="A40" s="148" t="s">
        <v>1448</v>
      </c>
      <c r="B40" s="149"/>
      <c r="C40" s="235" t="s">
        <v>273</v>
      </c>
      <c r="D40" s="217">
        <f>SUM(D41:D98)</f>
        <v>61640000</v>
      </c>
      <c r="E40" s="217">
        <f>SUM(E41:E98)</f>
        <v>23124546.650000002</v>
      </c>
      <c r="F40" s="257">
        <f>E40/D40</f>
        <v>0.37515487751460097</v>
      </c>
      <c r="G40" s="218">
        <f>SUM(G41:G98)</f>
        <v>0</v>
      </c>
      <c r="H40" s="218">
        <f>SUM(H41:H51)</f>
        <v>0</v>
      </c>
      <c r="I40" s="264" t="e">
        <f>H40/G40</f>
        <v>#DIV/0!</v>
      </c>
      <c r="J40" s="217">
        <f t="shared" si="1"/>
        <v>61640000</v>
      </c>
      <c r="K40" s="217">
        <f>E40+H40</f>
        <v>23124546.650000002</v>
      </c>
      <c r="L40" s="257">
        <f>K40/J40</f>
        <v>0.37515487751460097</v>
      </c>
    </row>
    <row r="41" spans="1:12" ht="25.5" x14ac:dyDescent="0.2">
      <c r="A41" s="150"/>
      <c r="B41" s="150" t="s">
        <v>1449</v>
      </c>
      <c r="C41" s="239" t="s">
        <v>1450</v>
      </c>
      <c r="D41" s="219">
        <v>38290000</v>
      </c>
      <c r="E41" s="219">
        <f>SUMIF('ПО КОРИСНИЦИМА'!$G$16:$G$1931,"Свега за програмску активност 1102-0001:",'ПО КОРИСНИЦИМА'!$I$16:$I$1931)</f>
        <v>14884097.860000001</v>
      </c>
      <c r="F41" s="253">
        <f t="shared" ref="F41:F52" si="2">E41/D41</f>
        <v>0.3887202366153043</v>
      </c>
      <c r="G41" s="220">
        <f>SUMIF('ПО КОРИСНИЦИМА'!$G$16:$G$1931,"Свега за програмску активност 1102-0001:",'ПО КОРИСНИЦИМА'!$L$16:$L$1931)</f>
        <v>0</v>
      </c>
      <c r="H41" s="220">
        <f>SUMIF('ПО КОРИСНИЦИМА'!$G$16:$G$1931,"Свега за програмску активност 1102-0001:",'ПО КОРИСНИЦИМА'!$M$16:$M$1931)</f>
        <v>0</v>
      </c>
      <c r="I41" s="260" t="e">
        <f>H41/G41</f>
        <v>#DIV/0!</v>
      </c>
      <c r="J41" s="219">
        <f t="shared" si="1"/>
        <v>38290000</v>
      </c>
      <c r="K41" s="219">
        <f t="shared" ref="K41:K50" si="3">E41+H41</f>
        <v>14884097.860000001</v>
      </c>
      <c r="L41" s="253">
        <f t="shared" ref="L41:L50" si="4">K41/J41</f>
        <v>0.3887202366153043</v>
      </c>
    </row>
    <row r="42" spans="1:12" x14ac:dyDescent="0.2">
      <c r="A42" s="152"/>
      <c r="B42" s="152" t="s">
        <v>1451</v>
      </c>
      <c r="C42" s="240" t="s">
        <v>1452</v>
      </c>
      <c r="D42" s="221">
        <f>SUMIF('ПО КОРИСНИЦИМА'!$G$16:$G$1931,"Свега за програмску активност 1102-0002:",'ПО КОРИСНИЦИМА'!$H$16:$H$1931)</f>
        <v>3500000</v>
      </c>
      <c r="E42" s="221">
        <f>SUMIF('ПО КОРИСНИЦИМА'!$G$16:$G$1931,"Свега за програмску активност 1102-0002:",'ПО КОРИСНИЦИМА'!$I$16:$I$1931)</f>
        <v>404098.08</v>
      </c>
      <c r="F42" s="254">
        <f t="shared" si="2"/>
        <v>0.1154565942857143</v>
      </c>
      <c r="G42" s="222">
        <f>SUMIF('ПО КОРИСНИЦИМА'!$G$16:$G$1931,"Свега за програмску активност 1102-0002:",'ПО КОРИСНИЦИМА'!$L$16:$L$1931)</f>
        <v>0</v>
      </c>
      <c r="H42" s="222">
        <f>SUMIF('ПО КОРИСНИЦИМА'!$G$16:$G$1931,"Свега за програмску активност 1102-0002:",'ПО КОРИСНИЦИМА'!$M$16:$M$1931)</f>
        <v>0</v>
      </c>
      <c r="I42" s="261"/>
      <c r="J42" s="221">
        <f t="shared" si="1"/>
        <v>3500000</v>
      </c>
      <c r="K42" s="221">
        <f t="shared" si="3"/>
        <v>404098.08</v>
      </c>
      <c r="L42" s="254">
        <f t="shared" si="4"/>
        <v>0.1154565942857143</v>
      </c>
    </row>
    <row r="43" spans="1:12" ht="25.5" x14ac:dyDescent="0.2">
      <c r="A43" s="152"/>
      <c r="B43" s="152" t="s">
        <v>1453</v>
      </c>
      <c r="C43" s="240" t="s">
        <v>1454</v>
      </c>
      <c r="D43" s="221">
        <f>SUMIF('ПО КОРИСНИЦИМА'!$G$16:$G$1931,"Свега за програмску активност 1102-0003:",'ПО КОРИСНИЦИМА'!$H$16:$H$1931)</f>
        <v>350000</v>
      </c>
      <c r="E43" s="221">
        <f>SUMIF('ПО КОРИСНИЦИМА'!$G$16:$G$1931,"Свега за програмску активност 1102-0003:",'ПО КОРИСНИЦИМА'!$I$16:$I$1931)</f>
        <v>173400</v>
      </c>
      <c r="F43" s="254">
        <f t="shared" si="2"/>
        <v>0.49542857142857144</v>
      </c>
      <c r="G43" s="222">
        <f>SUMIF('ПО КОРИСНИЦИМА'!$G$16:$G$1931,"Свега за програмску активност 1102-0003:",'ПО КОРИСНИЦИМА'!$L$16:$L$1931)</f>
        <v>0</v>
      </c>
      <c r="H43" s="222">
        <f>SUMIF('ПО КОРИСНИЦИМА'!$G$16:$G$1931,"Свега за програмску активност 1102-0003:",'ПО КОРИСНИЦИМА'!$M$16:$M$1931)</f>
        <v>0</v>
      </c>
      <c r="I43" s="261"/>
      <c r="J43" s="221">
        <f t="shared" si="1"/>
        <v>350000</v>
      </c>
      <c r="K43" s="221">
        <f t="shared" si="3"/>
        <v>173400</v>
      </c>
      <c r="L43" s="254">
        <f t="shared" si="4"/>
        <v>0.49542857142857144</v>
      </c>
    </row>
    <row r="44" spans="1:12" x14ac:dyDescent="0.2">
      <c r="A44" s="152"/>
      <c r="B44" s="152" t="s">
        <v>1455</v>
      </c>
      <c r="C44" s="240" t="s">
        <v>1456</v>
      </c>
      <c r="D44" s="221">
        <f>SUMIF('ПО КОРИСНИЦИМА'!$G$16:$G$1931,"Свега за програмску активност 1102-0004:",'ПО КОРИСНИЦИМА'!$H$16:$H$1931)</f>
        <v>1500000</v>
      </c>
      <c r="E44" s="221">
        <f>SUMIF('ПО КОРИСНИЦИМА'!$G$16:$G$1931,"Свега за програмску активност 1102-0004:",'ПО КОРИСНИЦИМА'!$I$16:$I$1931)</f>
        <v>662950.71</v>
      </c>
      <c r="F44" s="254">
        <f t="shared" si="2"/>
        <v>0.44196713999999998</v>
      </c>
      <c r="G44" s="222">
        <f>SUMIF('ПО КОРИСНИЦИМА'!$G$16:$G$1931,"Свега за програмску активност 1102-0004:",'ПО КОРИСНИЦИМА'!$L$16:$L$1931)</f>
        <v>0</v>
      </c>
      <c r="H44" s="222">
        <f>SUMIF('ПО КОРИСНИЦИМА'!$G$16:$G$1931,"Свега за програмску активност 1102-0004:",'ПО КОРИСНИЦИМА'!$M$16:$M$1931)</f>
        <v>0</v>
      </c>
      <c r="I44" s="261"/>
      <c r="J44" s="221">
        <f t="shared" si="1"/>
        <v>1500000</v>
      </c>
      <c r="K44" s="221">
        <f t="shared" si="3"/>
        <v>662950.71</v>
      </c>
      <c r="L44" s="254">
        <f t="shared" si="4"/>
        <v>0.44196713999999998</v>
      </c>
    </row>
    <row r="45" spans="1:12" ht="25.5" hidden="1" x14ac:dyDescent="0.2">
      <c r="A45" s="152"/>
      <c r="B45" s="152" t="s">
        <v>1457</v>
      </c>
      <c r="C45" s="240" t="s">
        <v>749</v>
      </c>
      <c r="D45" s="221">
        <f>SUMIF('ПО КОРИСНИЦИМА'!$G$16:$G$1931,"Свега за програмску активност 0601-0005:",'ПО КОРИСНИЦИМА'!$H$16:$H$1931)</f>
        <v>0</v>
      </c>
      <c r="E45" s="221">
        <f>SUMIF('ПО КОРИСНИЦИМА'!$G$16:$G$1931,"Свега за програмску активност 0601-0005:",'ПО КОРИСНИЦИМА'!$H$16:$H$1931)</f>
        <v>0</v>
      </c>
      <c r="F45" s="253" t="e">
        <f t="shared" si="2"/>
        <v>#DIV/0!</v>
      </c>
      <c r="G45" s="222">
        <f>SUMIF('ПО КОРИСНИЦИМА'!$G$16:$G$1931,"Свега за програмску активност 0601-0005:",'ПО КОРИСНИЦИМА'!$L$16:$L$1931)</f>
        <v>0</v>
      </c>
      <c r="H45" s="222"/>
      <c r="I45" s="261"/>
      <c r="J45" s="221">
        <f t="shared" si="1"/>
        <v>0</v>
      </c>
      <c r="K45" s="221">
        <f t="shared" si="3"/>
        <v>0</v>
      </c>
      <c r="L45" s="254" t="e">
        <f t="shared" si="4"/>
        <v>#DIV/0!</v>
      </c>
    </row>
    <row r="46" spans="1:12" ht="25.5" hidden="1" x14ac:dyDescent="0.2">
      <c r="A46" s="152"/>
      <c r="B46" s="152" t="s">
        <v>1458</v>
      </c>
      <c r="C46" s="240" t="s">
        <v>643</v>
      </c>
      <c r="D46" s="221">
        <f>SUMIF('ПО КОРИСНИЦИМА'!$G$16:$G$1931,"Свега за програмску активност 0601-0006:",'ПО КОРИСНИЦИМА'!$H$16:$H$1931)</f>
        <v>0</v>
      </c>
      <c r="E46" s="221">
        <f>SUMIF('ПО КОРИСНИЦИМА'!$G$16:$G$1931,"Свега за програмску активност 0601-0006:",'ПО КОРИСНИЦИМА'!$H$16:$H$1931)</f>
        <v>0</v>
      </c>
      <c r="F46" s="254" t="e">
        <f t="shared" si="2"/>
        <v>#DIV/0!</v>
      </c>
      <c r="G46" s="222">
        <f>SUMIF('ПО КОРИСНИЦИМА'!$G$16:$G$1931,"Свега за програмску активност 0601-0006:",'ПО КОРИСНИЦИМА'!$L$16:$L$1931)</f>
        <v>0</v>
      </c>
      <c r="H46" s="222"/>
      <c r="I46" s="261"/>
      <c r="J46" s="221">
        <f t="shared" si="1"/>
        <v>0</v>
      </c>
      <c r="K46" s="221">
        <f t="shared" si="3"/>
        <v>0</v>
      </c>
      <c r="L46" s="254" t="e">
        <f t="shared" si="4"/>
        <v>#DIV/0!</v>
      </c>
    </row>
    <row r="47" spans="1:12" ht="25.5" hidden="1" x14ac:dyDescent="0.2">
      <c r="A47" s="152"/>
      <c r="B47" s="152" t="s">
        <v>1459</v>
      </c>
      <c r="C47" s="240" t="s">
        <v>1460</v>
      </c>
      <c r="D47" s="221">
        <f>SUMIF('ПО КОРИСНИЦИМА'!$G$16:$G$1931,"Свега за програмску активност 0601-0007:",'ПО КОРИСНИЦИМА'!$H$16:$H$1931)</f>
        <v>0</v>
      </c>
      <c r="E47" s="221">
        <f>SUMIF('ПО КОРИСНИЦИМА'!$G$16:$G$1931,"Свега за програмску активност 0601-0007:",'ПО КОРИСНИЦИМА'!$H$16:$H$1931)</f>
        <v>0</v>
      </c>
      <c r="F47" s="254" t="e">
        <f t="shared" si="2"/>
        <v>#DIV/0!</v>
      </c>
      <c r="G47" s="222">
        <f>SUMIF('ПО КОРИСНИЦИМА'!$G$16:$G$1931,"Свега за програмску активност 0601-0007:",'ПО КОРИСНИЦИМА'!$L$16:$L$1931)</f>
        <v>0</v>
      </c>
      <c r="H47" s="222"/>
      <c r="I47" s="261"/>
      <c r="J47" s="221">
        <f t="shared" si="1"/>
        <v>0</v>
      </c>
      <c r="K47" s="221">
        <f t="shared" si="3"/>
        <v>0</v>
      </c>
      <c r="L47" s="254" t="e">
        <f t="shared" si="4"/>
        <v>#DIV/0!</v>
      </c>
    </row>
    <row r="48" spans="1:12" ht="25.5" x14ac:dyDescent="0.2">
      <c r="A48" s="152"/>
      <c r="B48" s="64" t="s">
        <v>1461</v>
      </c>
      <c r="C48" s="240" t="s">
        <v>1650</v>
      </c>
      <c r="D48" s="221">
        <f>SUMIF('ПО КОРИСНИЦИМА'!$G$16:$G$1931,"Свега за програмску активност 1102-0008:",'ПО КОРИСНИЦИМА'!$H$16:$H$1931)</f>
        <v>18000000</v>
      </c>
      <c r="E48" s="221">
        <f>SUMIF('ПО КОРИСНИЦИМА'!$G$16:$G$1931,"Свега за програмску активност 1102-0008:",'ПО КОРИСНИЦИМА'!$I$16:$I$1931)</f>
        <v>7000000</v>
      </c>
      <c r="F48" s="254">
        <f t="shared" si="2"/>
        <v>0.3888888888888889</v>
      </c>
      <c r="G48" s="222">
        <f>SUMIF('ПО КОРИСНИЦИМА'!$G$16:$G$1931,"Свега за програмску активност 1102-0008:",'ПО КОРИСНИЦИМА'!$L$16:$L$1931)</f>
        <v>0</v>
      </c>
      <c r="H48" s="222">
        <f>SUMIF('ПО КОРИСНИЦИМА'!$G$16:$G$1931,"Свега за програмску активност 1102-0008:",'ПО КОРИСНИЦИМА'!$M$16:$M$1931)</f>
        <v>0</v>
      </c>
      <c r="I48" s="261"/>
      <c r="J48" s="221">
        <f t="shared" si="1"/>
        <v>18000000</v>
      </c>
      <c r="K48" s="221">
        <f t="shared" si="3"/>
        <v>7000000</v>
      </c>
      <c r="L48" s="254">
        <f t="shared" si="4"/>
        <v>0.3888888888888889</v>
      </c>
    </row>
    <row r="49" spans="1:12" hidden="1" x14ac:dyDescent="0.2">
      <c r="A49" s="492"/>
      <c r="B49" s="492" t="s">
        <v>1462</v>
      </c>
      <c r="C49" s="493" t="s">
        <v>642</v>
      </c>
      <c r="D49" s="494">
        <f>SUMIF('ПО КОРИСНИЦИМА'!$G$16:$G$1931,"Свега за програмску активност 1102-0009:",'ПО КОРИСНИЦИМА'!$H$16:$H$1931)</f>
        <v>0</v>
      </c>
      <c r="E49" s="494">
        <f>SUMIF('ПО КОРИСНИЦИМА'!$G$16:$G$1931,"Свега за програмску активност 1102-0009:",'ПО КОРИСНИЦИМА'!$H$16:$H$1931)</f>
        <v>0</v>
      </c>
      <c r="F49" s="495"/>
      <c r="G49" s="496">
        <f>SUMIF('ПО КОРИСНИЦИМА'!$G$16:$G$1931,"Свега за програмску активност 1102-0009:",'ПО КОРИСНИЦИМА'!$L$16:$L$1931)</f>
        <v>0</v>
      </c>
      <c r="H49" s="496"/>
      <c r="I49" s="497"/>
      <c r="J49" s="494">
        <f t="shared" si="1"/>
        <v>0</v>
      </c>
      <c r="K49" s="494">
        <f t="shared" si="3"/>
        <v>0</v>
      </c>
      <c r="L49" s="495"/>
    </row>
    <row r="50" spans="1:12" ht="55.5" hidden="1" customHeight="1" x14ac:dyDescent="0.2">
      <c r="A50" s="152"/>
      <c r="B50" s="64" t="s">
        <v>1483</v>
      </c>
      <c r="C50" s="382" t="s">
        <v>1815</v>
      </c>
      <c r="D50" s="223">
        <f>SUMIF('ПО КОРИСНИЦИМА'!$G$16:$G$1931,"Свега за пројекат 1102-П1:",'ПО КОРИСНИЦИМА'!$H$16:$H$1931)</f>
        <v>0</v>
      </c>
      <c r="E50" s="223">
        <f>SUMIF('ПО КОРИСНИЦИМА'!$G$16:$G$1931,"Свега за пројекат 1102-П1:",'ПО КОРИСНИЦИМА'!$I$16:$I$1931)</f>
        <v>0</v>
      </c>
      <c r="F50" s="255" t="e">
        <f t="shared" si="2"/>
        <v>#DIV/0!</v>
      </c>
      <c r="G50" s="224">
        <f>SUMIF('ПО КОРИСНИЦИМА'!$G$16:$G$1931,"Свега за пројекат 1102-П1:",'ПО КОРИСНИЦИМА'!$L$16:$L$1931)</f>
        <v>0</v>
      </c>
      <c r="H50" s="224">
        <f>SUMIF('ПО КОРИСНИЦИМА'!$G$16:$G$1931,"Свега за пројекат 1102-П1:",'ПО КОРИСНИЦИМА'!$M$16:$M$1931)</f>
        <v>0</v>
      </c>
      <c r="I50" s="262" t="e">
        <f>H50/G50</f>
        <v>#DIV/0!</v>
      </c>
      <c r="J50" s="221">
        <f t="shared" si="1"/>
        <v>0</v>
      </c>
      <c r="K50" s="221">
        <f t="shared" si="3"/>
        <v>0</v>
      </c>
      <c r="L50" s="254" t="e">
        <f t="shared" si="4"/>
        <v>#DIV/0!</v>
      </c>
    </row>
    <row r="51" spans="1:12" s="389" customFormat="1" hidden="1" x14ac:dyDescent="0.2">
      <c r="A51" s="381"/>
      <c r="B51" s="381" t="s">
        <v>1493</v>
      </c>
      <c r="C51" s="568" t="s">
        <v>1494</v>
      </c>
      <c r="D51" s="383">
        <f>SUMIF('ПО КОРИСНИЦИМА'!$G$16:$G$1931,"Свега за пројекат 1102-П2:",'ПО КОРИСНИЦИМА'!$H$16:$H$1931)</f>
        <v>0</v>
      </c>
      <c r="E51" s="383">
        <f>SUMIF('ПО КОРИСНИЦИМА'!$G$16:$G$1931,"Свега за пројекат 1102-П2:",'ПО КОРИСНИЦИМА'!$I$16:$I$1931)</f>
        <v>0</v>
      </c>
      <c r="F51" s="384" t="e">
        <f>E51/D51</f>
        <v>#DIV/0!</v>
      </c>
      <c r="G51" s="385">
        <f>SUMIF('ПО КОРИСНИЦИМА'!$G$16:$G$1931,"Свега за пројекат 1102-П2:",'ПО КОРИСНИЦИМА'!$L$16:$L$1931)</f>
        <v>0</v>
      </c>
      <c r="H51" s="385">
        <f>SUMIF('ПО КОРИСНИЦИМА'!$G$16:$G$1931,"Свега за пројекат 1102-П2:",'ПО КОРИСНИЦИМА'!$M$16:$M$1931)</f>
        <v>0</v>
      </c>
      <c r="I51" s="386" t="e">
        <f>H51/G51</f>
        <v>#DIV/0!</v>
      </c>
      <c r="J51" s="387">
        <f>D51+G51</f>
        <v>0</v>
      </c>
      <c r="K51" s="387">
        <f>E51+H51</f>
        <v>0</v>
      </c>
      <c r="L51" s="388" t="e">
        <f>K51/J51</f>
        <v>#DIV/0!</v>
      </c>
    </row>
    <row r="52" spans="1:12" s="389" customFormat="1" hidden="1" x14ac:dyDescent="0.2">
      <c r="A52" s="381"/>
      <c r="B52" s="381" t="s">
        <v>827</v>
      </c>
      <c r="C52" s="390" t="str">
        <f>IFERROR(VLOOKUP(B52,'ПО КОРИСНИЦИМА'!$C$16:$S$1931,5,FALSE),"")</f>
        <v/>
      </c>
      <c r="D52" s="383">
        <f>SUMIF('ПО КОРИСНИЦИМА'!$G$16:$G$1931,"Свега за пројекат 0601-П4:",'ПО КОРИСНИЦИМА'!$H$16:$H$1931)</f>
        <v>0</v>
      </c>
      <c r="E52" s="383">
        <f>SUMIF('ПО КОРИСНИЦИМА'!$G$16:$G$1931,"Свега за пројекат 0601-П4:",'ПО КОРИСНИЦИМА'!$I$16:$I$1931)</f>
        <v>0</v>
      </c>
      <c r="F52" s="384" t="e">
        <f t="shared" si="2"/>
        <v>#DIV/0!</v>
      </c>
      <c r="G52" s="385">
        <f>SUMIF('ПО КОРИСНИЦИМА'!$G$16:$G$1931,"Свега за пројекат 0601-П4:",'ПО КОРИСНИЦИМА'!$L$16:$L$1931)</f>
        <v>0</v>
      </c>
      <c r="H52" s="385">
        <f>SUMIF('ПО КОРИСНИЦИМА'!$G$16:$G$1931,"Свега за пројекат 0601-П4:",'ПО КОРИСНИЦИМА'!$M$16:$M$1931)</f>
        <v>0</v>
      </c>
      <c r="I52" s="386"/>
      <c r="J52" s="387">
        <f>D52+G52</f>
        <v>0</v>
      </c>
      <c r="K52" s="387"/>
      <c r="L52" s="388"/>
    </row>
    <row r="53" spans="1:12" hidden="1" x14ac:dyDescent="0.2">
      <c r="A53" s="152"/>
      <c r="B53" s="152" t="s">
        <v>828</v>
      </c>
      <c r="C53" s="237" t="str">
        <f>IFERROR(VLOOKUP(B53,'ПО КОРИСНИЦИМА'!$C$16:$S$1931,5,FALSE),"")</f>
        <v/>
      </c>
      <c r="D53" s="223"/>
      <c r="E53" s="223"/>
      <c r="F53" s="255"/>
      <c r="G53" s="224"/>
      <c r="H53" s="224"/>
      <c r="I53" s="262"/>
      <c r="J53" s="221"/>
      <c r="K53" s="221"/>
      <c r="L53" s="254"/>
    </row>
    <row r="54" spans="1:12" hidden="1" x14ac:dyDescent="0.2">
      <c r="A54" s="152"/>
      <c r="B54" s="152" t="s">
        <v>829</v>
      </c>
      <c r="C54" s="237" t="str">
        <f>IFERROR(VLOOKUP(B54,'ПО КОРИСНИЦИМА'!$C$16:$S$1931,5,FALSE),"")</f>
        <v/>
      </c>
      <c r="D54" s="223"/>
      <c r="E54" s="223"/>
      <c r="F54" s="255"/>
      <c r="G54" s="224"/>
      <c r="H54" s="224"/>
      <c r="I54" s="262"/>
      <c r="J54" s="221"/>
      <c r="K54" s="221"/>
      <c r="L54" s="254"/>
    </row>
    <row r="55" spans="1:12" hidden="1" x14ac:dyDescent="0.2">
      <c r="A55" s="152"/>
      <c r="B55" s="152" t="s">
        <v>830</v>
      </c>
      <c r="C55" s="237" t="str">
        <f>IFERROR(VLOOKUP(B55,'ПО КОРИСНИЦИМА'!$C$16:$S$1931,5,FALSE),"")</f>
        <v/>
      </c>
      <c r="D55" s="223"/>
      <c r="E55" s="223"/>
      <c r="F55" s="255"/>
      <c r="G55" s="224"/>
      <c r="H55" s="224"/>
      <c r="I55" s="262"/>
      <c r="J55" s="221"/>
      <c r="K55" s="221"/>
      <c r="L55" s="254"/>
    </row>
    <row r="56" spans="1:12" hidden="1" x14ac:dyDescent="0.2">
      <c r="A56" s="152"/>
      <c r="B56" s="152" t="s">
        <v>831</v>
      </c>
      <c r="C56" s="237" t="str">
        <f>IFERROR(VLOOKUP(B56,'ПО КОРИСНИЦИМА'!$C$16:$S$1931,5,FALSE),"")</f>
        <v/>
      </c>
      <c r="D56" s="223"/>
      <c r="E56" s="223"/>
      <c r="F56" s="255"/>
      <c r="G56" s="224"/>
      <c r="H56" s="224"/>
      <c r="I56" s="262"/>
      <c r="J56" s="221"/>
      <c r="K56" s="221"/>
      <c r="L56" s="254"/>
    </row>
    <row r="57" spans="1:12" hidden="1" x14ac:dyDescent="0.2">
      <c r="A57" s="152"/>
      <c r="B57" s="152" t="s">
        <v>832</v>
      </c>
      <c r="C57" s="237" t="str">
        <f>IFERROR(VLOOKUP(B57,'ПО КОРИСНИЦИМА'!$C$16:$S$1931,5,FALSE),"")</f>
        <v/>
      </c>
      <c r="D57" s="223"/>
      <c r="E57" s="223"/>
      <c r="F57" s="255"/>
      <c r="G57" s="224"/>
      <c r="H57" s="224"/>
      <c r="I57" s="262"/>
      <c r="J57" s="221"/>
      <c r="K57" s="221"/>
      <c r="L57" s="254"/>
    </row>
    <row r="58" spans="1:12" hidden="1" x14ac:dyDescent="0.2">
      <c r="A58" s="152"/>
      <c r="B58" s="152" t="s">
        <v>833</v>
      </c>
      <c r="C58" s="237" t="str">
        <f>IFERROR(VLOOKUP(B58,'ПО КОРИСНИЦИМА'!$C$16:$S$1931,5,FALSE),"")</f>
        <v/>
      </c>
      <c r="D58" s="223"/>
      <c r="E58" s="223"/>
      <c r="F58" s="255"/>
      <c r="G58" s="224"/>
      <c r="H58" s="224"/>
      <c r="I58" s="262"/>
      <c r="J58" s="221"/>
      <c r="K58" s="221"/>
      <c r="L58" s="254"/>
    </row>
    <row r="59" spans="1:12" hidden="1" x14ac:dyDescent="0.2">
      <c r="A59" s="152"/>
      <c r="B59" s="152" t="s">
        <v>834</v>
      </c>
      <c r="C59" s="237" t="str">
        <f>IFERROR(VLOOKUP(B59,'ПО КОРИСНИЦИМА'!$C$16:$S$1931,5,FALSE),"")</f>
        <v/>
      </c>
      <c r="D59" s="223"/>
      <c r="E59" s="223"/>
      <c r="F59" s="255"/>
      <c r="G59" s="224"/>
      <c r="H59" s="224"/>
      <c r="I59" s="262"/>
      <c r="J59" s="221"/>
      <c r="K59" s="221"/>
      <c r="L59" s="254"/>
    </row>
    <row r="60" spans="1:12" hidden="1" x14ac:dyDescent="0.2">
      <c r="A60" s="152"/>
      <c r="B60" s="152" t="s">
        <v>835</v>
      </c>
      <c r="C60" s="237" t="str">
        <f>IFERROR(VLOOKUP(B60,'ПО КОРИСНИЦИМА'!$C$16:$S$1931,5,FALSE),"")</f>
        <v/>
      </c>
      <c r="D60" s="223">
        <f>SUMIF('ПО КОРИСНИЦИМА'!$G$16:$G$1931,"Свега за пројекат 0601-П12:",'ПО КОРИСНИЦИМА'!$H$16:$H$1931)</f>
        <v>0</v>
      </c>
      <c r="E60" s="223"/>
      <c r="F60" s="255"/>
      <c r="G60" s="224">
        <f>SUMIF('ПО КОРИСНИЦИМА'!$G$16:$G$1931,"Свега за пројекат 0601-П12:",'ПО КОРИСНИЦИМА'!$L$16:$L$1931)</f>
        <v>0</v>
      </c>
      <c r="H60" s="224"/>
      <c r="I60" s="262"/>
      <c r="J60" s="221">
        <f t="shared" ref="J60:K123" si="5">D60+G60</f>
        <v>0</v>
      </c>
      <c r="K60" s="221"/>
      <c r="L60" s="254"/>
    </row>
    <row r="61" spans="1:12" hidden="1" x14ac:dyDescent="0.2">
      <c r="A61" s="152"/>
      <c r="B61" s="152" t="s">
        <v>836</v>
      </c>
      <c r="C61" s="237" t="str">
        <f>IFERROR(VLOOKUP(B61,'ПО КОРИСНИЦИМА'!$C$16:$S$1931,5,FALSE),"")</f>
        <v/>
      </c>
      <c r="D61" s="223">
        <f>SUMIF('ПО КОРИСНИЦИМА'!$G$16:$G$1931,"Свега за пројекат 0601-П13:",'ПО КОРИСНИЦИМА'!$H$16:$H$1931)</f>
        <v>0</v>
      </c>
      <c r="E61" s="223"/>
      <c r="F61" s="255"/>
      <c r="G61" s="224">
        <f>SUMIF('ПО КОРИСНИЦИМА'!$G$16:$G$1931,"Свега за пројекат 0601-П13:",'ПО КОРИСНИЦИМА'!$L$16:$L$1931)</f>
        <v>0</v>
      </c>
      <c r="H61" s="224"/>
      <c r="I61" s="262"/>
      <c r="J61" s="221">
        <f t="shared" si="5"/>
        <v>0</v>
      </c>
      <c r="K61" s="221"/>
      <c r="L61" s="254"/>
    </row>
    <row r="62" spans="1:12" hidden="1" x14ac:dyDescent="0.2">
      <c r="A62" s="152"/>
      <c r="B62" s="152" t="s">
        <v>837</v>
      </c>
      <c r="C62" s="237" t="str">
        <f>IFERROR(VLOOKUP(B62,'ПО КОРИСНИЦИМА'!$C$16:$S$1931,5,FALSE),"")</f>
        <v/>
      </c>
      <c r="D62" s="223">
        <f>SUMIF('ПО КОРИСНИЦИМА'!$G$16:$G$1931,"Свега за пројекат 0601-П14:",'ПО КОРИСНИЦИМА'!$H$16:$H$1931)</f>
        <v>0</v>
      </c>
      <c r="E62" s="223"/>
      <c r="F62" s="255"/>
      <c r="G62" s="224">
        <f>SUMIF('ПО КОРИСНИЦИМА'!$G$16:$G$1931,"Свега за пројекат 0601-П14:",'ПО КОРИСНИЦИМА'!$L$16:$L$1931)</f>
        <v>0</v>
      </c>
      <c r="H62" s="224"/>
      <c r="I62" s="262"/>
      <c r="J62" s="221">
        <f t="shared" si="5"/>
        <v>0</v>
      </c>
      <c r="K62" s="221"/>
      <c r="L62" s="254"/>
    </row>
    <row r="63" spans="1:12" hidden="1" x14ac:dyDescent="0.2">
      <c r="A63" s="152"/>
      <c r="B63" s="152" t="s">
        <v>838</v>
      </c>
      <c r="C63" s="237" t="str">
        <f>IFERROR(VLOOKUP(B63,'ПО КОРИСНИЦИМА'!$C$16:$S$1931,5,FALSE),"")</f>
        <v/>
      </c>
      <c r="D63" s="223">
        <f>SUMIF('ПО КОРИСНИЦИМА'!$G$16:$G$1931,"Свега за пројекат 0601-П15:",'ПО КОРИСНИЦИМА'!$H$16:$H$1931)</f>
        <v>0</v>
      </c>
      <c r="E63" s="223"/>
      <c r="F63" s="255"/>
      <c r="G63" s="224">
        <f>SUMIF('ПО КОРИСНИЦИМА'!$G$16:$G$1931,"Свега за пројекат 0601-П15:",'ПО КОРИСНИЦИМА'!$L$16:$L$1931)</f>
        <v>0</v>
      </c>
      <c r="H63" s="224"/>
      <c r="I63" s="262"/>
      <c r="J63" s="221">
        <f t="shared" si="5"/>
        <v>0</v>
      </c>
      <c r="K63" s="221"/>
      <c r="L63" s="254"/>
    </row>
    <row r="64" spans="1:12" hidden="1" x14ac:dyDescent="0.2">
      <c r="A64" s="152"/>
      <c r="B64" s="152" t="s">
        <v>839</v>
      </c>
      <c r="C64" s="237" t="str">
        <f>IFERROR(VLOOKUP(B64,'ПО КОРИСНИЦИМА'!$C$16:$S$1931,5,FALSE),"")</f>
        <v/>
      </c>
      <c r="D64" s="223">
        <f>SUMIF('ПО КОРИСНИЦИМА'!$G$16:$G$1931,"Свега за пројекат 0601-П16:",'ПО КОРИСНИЦИМА'!$H$16:$H$1931)</f>
        <v>0</v>
      </c>
      <c r="E64" s="223"/>
      <c r="F64" s="255"/>
      <c r="G64" s="224">
        <f>SUMIF('ПО КОРИСНИЦИМА'!$G$16:$G$1931,"Свега за пројекат 0601-П16:",'ПО КОРИСНИЦИМА'!$L$16:$L$1931)</f>
        <v>0</v>
      </c>
      <c r="H64" s="224"/>
      <c r="I64" s="262"/>
      <c r="J64" s="221">
        <f t="shared" si="5"/>
        <v>0</v>
      </c>
      <c r="K64" s="221"/>
      <c r="L64" s="254"/>
    </row>
    <row r="65" spans="1:12" hidden="1" x14ac:dyDescent="0.2">
      <c r="A65" s="152"/>
      <c r="B65" s="152" t="s">
        <v>840</v>
      </c>
      <c r="C65" s="237" t="str">
        <f>IFERROR(VLOOKUP(B65,'ПО КОРИСНИЦИМА'!$C$16:$S$1931,5,FALSE),"")</f>
        <v/>
      </c>
      <c r="D65" s="223">
        <f>SUMIF('ПО КОРИСНИЦИМА'!$G$16:$G$1931,"Свега за пројекат 0601-П17:",'ПО КОРИСНИЦИМА'!$H$16:$H$1931)</f>
        <v>0</v>
      </c>
      <c r="E65" s="223"/>
      <c r="F65" s="255"/>
      <c r="G65" s="224">
        <f>SUMIF('ПО КОРИСНИЦИМА'!$G$16:$G$1931,"Свега за пројекат 0601-П17:",'ПО КОРИСНИЦИМА'!$L$16:$L$1931)</f>
        <v>0</v>
      </c>
      <c r="H65" s="224"/>
      <c r="I65" s="262"/>
      <c r="J65" s="221">
        <f t="shared" si="5"/>
        <v>0</v>
      </c>
      <c r="K65" s="221"/>
      <c r="L65" s="254"/>
    </row>
    <row r="66" spans="1:12" hidden="1" x14ac:dyDescent="0.2">
      <c r="A66" s="152"/>
      <c r="B66" s="152" t="s">
        <v>841</v>
      </c>
      <c r="C66" s="237" t="str">
        <f>IFERROR(VLOOKUP(B66,'ПО КОРИСНИЦИМА'!$C$16:$S$1931,5,FALSE),"")</f>
        <v/>
      </c>
      <c r="D66" s="223">
        <f>SUMIF('ПО КОРИСНИЦИМА'!$G$16:$G$1931,"Свега за пројекат 0601-П18:",'ПО КОРИСНИЦИМА'!$H$16:$H$1931)</f>
        <v>0</v>
      </c>
      <c r="E66" s="223"/>
      <c r="F66" s="255"/>
      <c r="G66" s="224">
        <f>SUMIF('ПО КОРИСНИЦИМА'!$G$16:$G$1931,"Свега за пројекат 0601-П18:",'ПО КОРИСНИЦИМА'!$L$16:$L$1931)</f>
        <v>0</v>
      </c>
      <c r="H66" s="224"/>
      <c r="I66" s="262"/>
      <c r="J66" s="221">
        <f t="shared" si="5"/>
        <v>0</v>
      </c>
      <c r="K66" s="221"/>
      <c r="L66" s="254"/>
    </row>
    <row r="67" spans="1:12" hidden="1" x14ac:dyDescent="0.2">
      <c r="A67" s="152"/>
      <c r="B67" s="152" t="s">
        <v>842</v>
      </c>
      <c r="C67" s="237" t="str">
        <f>IFERROR(VLOOKUP(B67,'ПО КОРИСНИЦИМА'!$C$16:$S$1931,5,FALSE),"")</f>
        <v/>
      </c>
      <c r="D67" s="223">
        <f>SUMIF('ПО КОРИСНИЦИМА'!$G$16:$G$1931,"Свега за пројекат 0601-П19:",'ПО КОРИСНИЦИМА'!$H$16:$H$1931)</f>
        <v>0</v>
      </c>
      <c r="E67" s="223"/>
      <c r="F67" s="255"/>
      <c r="G67" s="224">
        <f>SUMIF('ПО КОРИСНИЦИМА'!$G$16:$G$1931,"Свега за пројекат 0601-П19:",'ПО КОРИСНИЦИМА'!$L$16:$L$1931)</f>
        <v>0</v>
      </c>
      <c r="H67" s="224"/>
      <c r="I67" s="262"/>
      <c r="J67" s="221">
        <f t="shared" si="5"/>
        <v>0</v>
      </c>
      <c r="K67" s="221"/>
      <c r="L67" s="254"/>
    </row>
    <row r="68" spans="1:12" hidden="1" x14ac:dyDescent="0.2">
      <c r="A68" s="152"/>
      <c r="B68" s="152" t="s">
        <v>843</v>
      </c>
      <c r="C68" s="237" t="str">
        <f>IFERROR(VLOOKUP(B68,'ПО КОРИСНИЦИМА'!$C$16:$S$1931,5,FALSE),"")</f>
        <v/>
      </c>
      <c r="D68" s="223">
        <f>SUMIF('ПО КОРИСНИЦИМА'!$G$16:$G$1931,"Свега за пројекат 0601-П20:",'ПО КОРИСНИЦИМА'!$H$16:$H$1931)</f>
        <v>0</v>
      </c>
      <c r="E68" s="223"/>
      <c r="F68" s="255"/>
      <c r="G68" s="224">
        <f>SUMIF('ПО КОРИСНИЦИМА'!$G$16:$G$1931,"Свега за пројекат 0601-П20:",'ПО КОРИСНИЦИМА'!$L$16:$L$1931)</f>
        <v>0</v>
      </c>
      <c r="H68" s="224"/>
      <c r="I68" s="262"/>
      <c r="J68" s="221">
        <f t="shared" si="5"/>
        <v>0</v>
      </c>
      <c r="K68" s="221"/>
      <c r="L68" s="254"/>
    </row>
    <row r="69" spans="1:12" hidden="1" x14ac:dyDescent="0.2">
      <c r="A69" s="152"/>
      <c r="B69" s="152" t="s">
        <v>844</v>
      </c>
      <c r="C69" s="237" t="str">
        <f>IFERROR(VLOOKUP(B69,'ПО КОРИСНИЦИМА'!$C$16:$S$1931,5,FALSE),"")</f>
        <v/>
      </c>
      <c r="D69" s="223">
        <f>SUMIF('ПО КОРИСНИЦИМА'!$G$16:$G$1931,"Свега за пројекат 0601-П21:",'ПО КОРИСНИЦИМА'!$H$16:$H$1931)</f>
        <v>0</v>
      </c>
      <c r="E69" s="223"/>
      <c r="F69" s="255"/>
      <c r="G69" s="224">
        <f>SUMIF('ПО КОРИСНИЦИМА'!$G$16:$G$1931,"Свега за пројекат 0601-П21:",'ПО КОРИСНИЦИМА'!$L$16:$L$1931)</f>
        <v>0</v>
      </c>
      <c r="H69" s="224"/>
      <c r="I69" s="262"/>
      <c r="J69" s="221">
        <f t="shared" si="5"/>
        <v>0</v>
      </c>
      <c r="K69" s="221"/>
      <c r="L69" s="254"/>
    </row>
    <row r="70" spans="1:12" hidden="1" x14ac:dyDescent="0.2">
      <c r="A70" s="152"/>
      <c r="B70" s="152" t="s">
        <v>845</v>
      </c>
      <c r="C70" s="237" t="str">
        <f>IFERROR(VLOOKUP(B70,'ПО КОРИСНИЦИМА'!$C$16:$S$1931,5,FALSE),"")</f>
        <v/>
      </c>
      <c r="D70" s="223">
        <f>SUMIF('ПО КОРИСНИЦИМА'!$G$16:$G$1931,"Свега за пројекат 0601-П22:",'ПО КОРИСНИЦИМА'!$H$16:$H$1931)</f>
        <v>0</v>
      </c>
      <c r="E70" s="223"/>
      <c r="F70" s="255"/>
      <c r="G70" s="224">
        <f>SUMIF('ПО КОРИСНИЦИМА'!$G$16:$G$1931,"Свега за пројекат 0601-П22:",'ПО КОРИСНИЦИМА'!$L$16:$L$1931)</f>
        <v>0</v>
      </c>
      <c r="H70" s="224"/>
      <c r="I70" s="262"/>
      <c r="J70" s="221">
        <f t="shared" si="5"/>
        <v>0</v>
      </c>
      <c r="K70" s="221"/>
      <c r="L70" s="254"/>
    </row>
    <row r="71" spans="1:12" hidden="1" x14ac:dyDescent="0.2">
      <c r="A71" s="152"/>
      <c r="B71" s="152" t="s">
        <v>846</v>
      </c>
      <c r="C71" s="237" t="str">
        <f>IFERROR(VLOOKUP(B71,'ПО КОРИСНИЦИМА'!$C$16:$S$1931,5,FALSE),"")</f>
        <v/>
      </c>
      <c r="D71" s="223">
        <f>SUMIF('ПО КОРИСНИЦИМА'!$G$16:$G$1931,"Свега за пројекат 0601-П23:",'ПО КОРИСНИЦИМА'!$H$16:$H$1931)</f>
        <v>0</v>
      </c>
      <c r="E71" s="223"/>
      <c r="F71" s="255"/>
      <c r="G71" s="224">
        <f>SUMIF('ПО КОРИСНИЦИМА'!$G$16:$G$1931,"Свега за пројекат 0601-П23:",'ПО КОРИСНИЦИМА'!$L$16:$L$1931)</f>
        <v>0</v>
      </c>
      <c r="H71" s="224"/>
      <c r="I71" s="262"/>
      <c r="J71" s="221">
        <f t="shared" si="5"/>
        <v>0</v>
      </c>
      <c r="K71" s="221"/>
      <c r="L71" s="254"/>
    </row>
    <row r="72" spans="1:12" hidden="1" x14ac:dyDescent="0.2">
      <c r="A72" s="152"/>
      <c r="B72" s="152" t="s">
        <v>847</v>
      </c>
      <c r="C72" s="237" t="str">
        <f>IFERROR(VLOOKUP(B72,'ПО КОРИСНИЦИМА'!$C$16:$S$1931,5,FALSE),"")</f>
        <v/>
      </c>
      <c r="D72" s="223">
        <f>SUMIF('ПО КОРИСНИЦИМА'!$G$16:$G$1931,"Свега за пројекат 0601-П24:",'ПО КОРИСНИЦИМА'!$H$16:$H$1931)</f>
        <v>0</v>
      </c>
      <c r="E72" s="223"/>
      <c r="F72" s="255"/>
      <c r="G72" s="224">
        <f>SUMIF('ПО КОРИСНИЦИМА'!$G$16:$G$1931,"Свега за пројекат 0601-П24:",'ПО КОРИСНИЦИМА'!$L$16:$L$1931)</f>
        <v>0</v>
      </c>
      <c r="H72" s="224"/>
      <c r="I72" s="262"/>
      <c r="J72" s="221">
        <f t="shared" si="5"/>
        <v>0</v>
      </c>
      <c r="K72" s="221"/>
      <c r="L72" s="254"/>
    </row>
    <row r="73" spans="1:12" hidden="1" x14ac:dyDescent="0.2">
      <c r="A73" s="152"/>
      <c r="B73" s="152" t="s">
        <v>848</v>
      </c>
      <c r="C73" s="237" t="str">
        <f>IFERROR(VLOOKUP(B73,'ПО КОРИСНИЦИМА'!$C$16:$S$1931,5,FALSE),"")</f>
        <v/>
      </c>
      <c r="D73" s="223">
        <f>SUMIF('ПО КОРИСНИЦИМА'!$G$16:$G$1931,"Свега за пројекат 0601-П25:",'ПО КОРИСНИЦИМА'!$H$16:$H$1931)</f>
        <v>0</v>
      </c>
      <c r="E73" s="223"/>
      <c r="F73" s="255"/>
      <c r="G73" s="224">
        <f>SUMIF('ПО КОРИСНИЦИМА'!$G$16:$G$1931,"Свега за пројекат 0601-П25:",'ПО КОРИСНИЦИМА'!$L$16:$L$1931)</f>
        <v>0</v>
      </c>
      <c r="H73" s="224"/>
      <c r="I73" s="262"/>
      <c r="J73" s="221">
        <f t="shared" si="5"/>
        <v>0</v>
      </c>
      <c r="K73" s="221"/>
      <c r="L73" s="254"/>
    </row>
    <row r="74" spans="1:12" hidden="1" x14ac:dyDescent="0.2">
      <c r="A74" s="152"/>
      <c r="B74" s="152" t="s">
        <v>849</v>
      </c>
      <c r="C74" s="237" t="str">
        <f>IFERROR(VLOOKUP(B74,'ПО КОРИСНИЦИМА'!$C$16:$S$1931,5,FALSE),"")</f>
        <v/>
      </c>
      <c r="D74" s="223">
        <f>SUMIF('ПО КОРИСНИЦИМА'!$G$16:$G$1931,"Свега за пројекат 0601-П26:",'ПО КОРИСНИЦИМА'!$H$16:$H$1931)</f>
        <v>0</v>
      </c>
      <c r="E74" s="223"/>
      <c r="F74" s="255"/>
      <c r="G74" s="224">
        <f>SUMIF('ПО КОРИСНИЦИМА'!$G$16:$G$1931,"Свега за пројекат 0601-П26:",'ПО КОРИСНИЦИМА'!$L$16:$L$1931)</f>
        <v>0</v>
      </c>
      <c r="H74" s="224"/>
      <c r="I74" s="262"/>
      <c r="J74" s="221">
        <f t="shared" si="5"/>
        <v>0</v>
      </c>
      <c r="K74" s="221"/>
      <c r="L74" s="254"/>
    </row>
    <row r="75" spans="1:12" hidden="1" x14ac:dyDescent="0.2">
      <c r="A75" s="152"/>
      <c r="B75" s="152" t="s">
        <v>850</v>
      </c>
      <c r="C75" s="237" t="str">
        <f>IFERROR(VLOOKUP(B75,'ПО КОРИСНИЦИМА'!$C$16:$S$1931,5,FALSE),"")</f>
        <v/>
      </c>
      <c r="D75" s="223">
        <f>SUMIF('ПО КОРИСНИЦИМА'!$G$16:$G$1931,"Свега за пројекат 0601-П27:",'ПО КОРИСНИЦИМА'!$H$16:$H$1931)</f>
        <v>0</v>
      </c>
      <c r="E75" s="223"/>
      <c r="F75" s="255"/>
      <c r="G75" s="224">
        <f>SUMIF('ПО КОРИСНИЦИМА'!$G$16:$G$1931,"Свега за пројекат 0601-П27:",'ПО КОРИСНИЦИМА'!$L$16:$L$1931)</f>
        <v>0</v>
      </c>
      <c r="H75" s="224"/>
      <c r="I75" s="262"/>
      <c r="J75" s="221">
        <f t="shared" si="5"/>
        <v>0</v>
      </c>
      <c r="K75" s="221"/>
      <c r="L75" s="254"/>
    </row>
    <row r="76" spans="1:12" hidden="1" x14ac:dyDescent="0.2">
      <c r="A76" s="152"/>
      <c r="B76" s="152" t="s">
        <v>851</v>
      </c>
      <c r="C76" s="237" t="str">
        <f>IFERROR(VLOOKUP(B76,'ПО КОРИСНИЦИМА'!$C$16:$S$1931,5,FALSE),"")</f>
        <v/>
      </c>
      <c r="D76" s="223">
        <f>SUMIF('ПО КОРИСНИЦИМА'!$G$16:$G$1931,"Свега за пројекат 0601-П28:",'ПО КОРИСНИЦИМА'!$H$16:$H$1931)</f>
        <v>0</v>
      </c>
      <c r="E76" s="223"/>
      <c r="F76" s="255"/>
      <c r="G76" s="224">
        <f>SUMIF('ПО КОРИСНИЦИМА'!$G$16:$G$1931,"Свега за пројекат 0601-П28:",'ПО КОРИСНИЦИМА'!$L$16:$L$1931)</f>
        <v>0</v>
      </c>
      <c r="H76" s="224"/>
      <c r="I76" s="262"/>
      <c r="J76" s="221">
        <f t="shared" si="5"/>
        <v>0</v>
      </c>
      <c r="K76" s="221"/>
      <c r="L76" s="254"/>
    </row>
    <row r="77" spans="1:12" hidden="1" x14ac:dyDescent="0.2">
      <c r="A77" s="152"/>
      <c r="B77" s="152" t="s">
        <v>852</v>
      </c>
      <c r="C77" s="237" t="str">
        <f>IFERROR(VLOOKUP(B77,'ПО КОРИСНИЦИМА'!$C$16:$S$1931,5,FALSE),"")</f>
        <v/>
      </c>
      <c r="D77" s="223">
        <f>SUMIF('ПО КОРИСНИЦИМА'!$G$16:$G$1931,"Свега за пројекат 0601-П29:",'ПО КОРИСНИЦИМА'!$H$16:$H$1931)</f>
        <v>0</v>
      </c>
      <c r="E77" s="223"/>
      <c r="F77" s="255"/>
      <c r="G77" s="224">
        <f>SUMIF('ПО КОРИСНИЦИМА'!$G$16:$G$1931,"Свега за пројекат 0601-П29:",'ПО КОРИСНИЦИМА'!$L$16:$L$1931)</f>
        <v>0</v>
      </c>
      <c r="H77" s="224"/>
      <c r="I77" s="262"/>
      <c r="J77" s="221">
        <f t="shared" si="5"/>
        <v>0</v>
      </c>
      <c r="K77" s="221"/>
      <c r="L77" s="254"/>
    </row>
    <row r="78" spans="1:12" hidden="1" x14ac:dyDescent="0.2">
      <c r="A78" s="152"/>
      <c r="B78" s="152" t="s">
        <v>853</v>
      </c>
      <c r="C78" s="237" t="str">
        <f>IFERROR(VLOOKUP(B78,'ПО КОРИСНИЦИМА'!$C$16:$S$1931,5,FALSE),"")</f>
        <v/>
      </c>
      <c r="D78" s="223">
        <f>SUMIF('ПО КОРИСНИЦИМА'!$G$16:$G$1931,"Свега за пројекат 0601-П30:",'ПО КОРИСНИЦИМА'!$H$16:$H$1931)</f>
        <v>0</v>
      </c>
      <c r="E78" s="223"/>
      <c r="F78" s="255"/>
      <c r="G78" s="224">
        <f>SUMIF('ПО КОРИСНИЦИМА'!$G$16:$G$1931,"Свега за пројекат 0601-П30:",'ПО КОРИСНИЦИМА'!$L$16:$L$1931)</f>
        <v>0</v>
      </c>
      <c r="H78" s="224"/>
      <c r="I78" s="262"/>
      <c r="J78" s="221">
        <f t="shared" si="5"/>
        <v>0</v>
      </c>
      <c r="K78" s="221"/>
      <c r="L78" s="254"/>
    </row>
    <row r="79" spans="1:12" hidden="1" x14ac:dyDescent="0.2">
      <c r="A79" s="152"/>
      <c r="B79" s="152" t="s">
        <v>854</v>
      </c>
      <c r="C79" s="237" t="str">
        <f>IFERROR(VLOOKUP(B79,'ПО КОРИСНИЦИМА'!$C$16:$S$1931,5,FALSE),"")</f>
        <v/>
      </c>
      <c r="D79" s="223">
        <f>SUMIF('ПО КОРИСНИЦИМА'!$G$16:$G$1931,"Свега за пројекат 0601-П31:",'ПО КОРИСНИЦИМА'!$H$16:$H$1931)</f>
        <v>0</v>
      </c>
      <c r="E79" s="223"/>
      <c r="F79" s="255"/>
      <c r="G79" s="224">
        <f>SUMIF('ПО КОРИСНИЦИМА'!$G$16:$G$1931,"Свега за пројекат 0601-П31:",'ПО КОРИСНИЦИМА'!$L$16:$L$1931)</f>
        <v>0</v>
      </c>
      <c r="H79" s="224"/>
      <c r="I79" s="262"/>
      <c r="J79" s="221">
        <f t="shared" si="5"/>
        <v>0</v>
      </c>
      <c r="K79" s="221"/>
      <c r="L79" s="254"/>
    </row>
    <row r="80" spans="1:12" hidden="1" x14ac:dyDescent="0.2">
      <c r="A80" s="152"/>
      <c r="B80" s="152" t="s">
        <v>855</v>
      </c>
      <c r="C80" s="237" t="str">
        <f>IFERROR(VLOOKUP(B80,'ПО КОРИСНИЦИМА'!$C$16:$S$1931,5,FALSE),"")</f>
        <v/>
      </c>
      <c r="D80" s="223">
        <f>SUMIF('ПО КОРИСНИЦИМА'!$G$16:$G$1931,"Свега за пројекат 0601-П32:",'ПО КОРИСНИЦИМА'!$H$16:$H$1931)</f>
        <v>0</v>
      </c>
      <c r="E80" s="223"/>
      <c r="F80" s="255"/>
      <c r="G80" s="224">
        <f>SUMIF('ПО КОРИСНИЦИМА'!$G$16:$G$1931,"Свега за пројекат 0601-П32:",'ПО КОРИСНИЦИМА'!$L$16:$L$1931)</f>
        <v>0</v>
      </c>
      <c r="H80" s="224"/>
      <c r="I80" s="262"/>
      <c r="J80" s="221">
        <f t="shared" si="5"/>
        <v>0</v>
      </c>
      <c r="K80" s="221"/>
      <c r="L80" s="254"/>
    </row>
    <row r="81" spans="1:12" hidden="1" x14ac:dyDescent="0.2">
      <c r="A81" s="152"/>
      <c r="B81" s="152" t="s">
        <v>856</v>
      </c>
      <c r="C81" s="237" t="str">
        <f>IFERROR(VLOOKUP(B81,'ПО КОРИСНИЦИМА'!$C$16:$S$1931,5,FALSE),"")</f>
        <v/>
      </c>
      <c r="D81" s="223">
        <f>SUMIF('ПО КОРИСНИЦИМА'!$G$16:$G$1931,"Свега за пројекат 0601-П33:",'ПО КОРИСНИЦИМА'!$H$16:$H$1931)</f>
        <v>0</v>
      </c>
      <c r="E81" s="223"/>
      <c r="F81" s="255"/>
      <c r="G81" s="224">
        <f>SUMIF('ПО КОРИСНИЦИМА'!$G$16:$G$1931,"Свега за пројекат 0601-П33:",'ПО КОРИСНИЦИМА'!$L$16:$L$1931)</f>
        <v>0</v>
      </c>
      <c r="H81" s="224"/>
      <c r="I81" s="262"/>
      <c r="J81" s="221">
        <f t="shared" si="5"/>
        <v>0</v>
      </c>
      <c r="K81" s="221"/>
      <c r="L81" s="254"/>
    </row>
    <row r="82" spans="1:12" hidden="1" x14ac:dyDescent="0.2">
      <c r="A82" s="152"/>
      <c r="B82" s="152" t="s">
        <v>857</v>
      </c>
      <c r="C82" s="237" t="str">
        <f>IFERROR(VLOOKUP(B82,'ПО КОРИСНИЦИМА'!$C$16:$S$1931,5,FALSE),"")</f>
        <v/>
      </c>
      <c r="D82" s="223">
        <f>SUMIF('ПО КОРИСНИЦИМА'!$G$16:$G$1931,"Свега за пројекат 0601-П34:",'ПО КОРИСНИЦИМА'!$H$16:$H$1931)</f>
        <v>0</v>
      </c>
      <c r="E82" s="223"/>
      <c r="F82" s="255"/>
      <c r="G82" s="224">
        <f>SUMIF('ПО КОРИСНИЦИМА'!$G$16:$G$1931,"Свега за пројекат 0601-П34:",'ПО КОРИСНИЦИМА'!$L$16:$L$1931)</f>
        <v>0</v>
      </c>
      <c r="H82" s="224"/>
      <c r="I82" s="262"/>
      <c r="J82" s="221">
        <f t="shared" si="5"/>
        <v>0</v>
      </c>
      <c r="K82" s="221"/>
      <c r="L82" s="254"/>
    </row>
    <row r="83" spans="1:12" hidden="1" x14ac:dyDescent="0.2">
      <c r="A83" s="152"/>
      <c r="B83" s="152" t="s">
        <v>858</v>
      </c>
      <c r="C83" s="237" t="str">
        <f>IFERROR(VLOOKUP(B83,'ПО КОРИСНИЦИМА'!$C$16:$S$1931,5,FALSE),"")</f>
        <v/>
      </c>
      <c r="D83" s="223">
        <f>SUMIF('ПО КОРИСНИЦИМА'!$G$16:$G$1931,"Свега за пројекат 0601-П35:",'ПО КОРИСНИЦИМА'!$H$16:$H$1931)</f>
        <v>0</v>
      </c>
      <c r="E83" s="223"/>
      <c r="F83" s="255"/>
      <c r="G83" s="224">
        <f>SUMIF('ПО КОРИСНИЦИМА'!$G$16:$G$1931,"Свега за пројекат 0601-П35:",'ПО КОРИСНИЦИМА'!$L$16:$L$1931)</f>
        <v>0</v>
      </c>
      <c r="H83" s="224"/>
      <c r="I83" s="262"/>
      <c r="J83" s="221">
        <f t="shared" si="5"/>
        <v>0</v>
      </c>
      <c r="K83" s="221"/>
      <c r="L83" s="254"/>
    </row>
    <row r="84" spans="1:12" hidden="1" x14ac:dyDescent="0.2">
      <c r="A84" s="152"/>
      <c r="B84" s="152" t="s">
        <v>859</v>
      </c>
      <c r="C84" s="237" t="str">
        <f>IFERROR(VLOOKUP(B84,'ПО КОРИСНИЦИМА'!$C$16:$S$1931,5,FALSE),"")</f>
        <v/>
      </c>
      <c r="D84" s="223">
        <f>SUMIF('ПО КОРИСНИЦИМА'!$G$16:$G$1931,"Свега за пројекат 0601-П36:",'ПО КОРИСНИЦИМА'!$H$16:$H$1931)</f>
        <v>0</v>
      </c>
      <c r="E84" s="223"/>
      <c r="F84" s="255"/>
      <c r="G84" s="224">
        <f>SUMIF('ПО КОРИСНИЦИМА'!$G$16:$G$1931,"Свега за пројекат 0601-П36:",'ПО КОРИСНИЦИМА'!$L$16:$L$1931)</f>
        <v>0</v>
      </c>
      <c r="H84" s="224"/>
      <c r="I84" s="262"/>
      <c r="J84" s="221">
        <f t="shared" si="5"/>
        <v>0</v>
      </c>
      <c r="K84" s="221"/>
      <c r="L84" s="254"/>
    </row>
    <row r="85" spans="1:12" hidden="1" x14ac:dyDescent="0.2">
      <c r="A85" s="152"/>
      <c r="B85" s="152" t="s">
        <v>860</v>
      </c>
      <c r="C85" s="237" t="str">
        <f>IFERROR(VLOOKUP(B85,'ПО КОРИСНИЦИМА'!$C$16:$S$1931,5,FALSE),"")</f>
        <v/>
      </c>
      <c r="D85" s="223">
        <f>SUMIF('ПО КОРИСНИЦИМА'!$G$16:$G$1931,"Свега за пројекат 0601-П37:",'ПО КОРИСНИЦИМА'!$H$16:$H$1931)</f>
        <v>0</v>
      </c>
      <c r="E85" s="223"/>
      <c r="F85" s="255"/>
      <c r="G85" s="224">
        <f>SUMIF('ПО КОРИСНИЦИМА'!$G$16:$G$1931,"Свега за пројекат 0601-П37:",'ПО КОРИСНИЦИМА'!$L$16:$L$1931)</f>
        <v>0</v>
      </c>
      <c r="H85" s="224"/>
      <c r="I85" s="262"/>
      <c r="J85" s="221">
        <f t="shared" si="5"/>
        <v>0</v>
      </c>
      <c r="K85" s="221"/>
      <c r="L85" s="254"/>
    </row>
    <row r="86" spans="1:12" hidden="1" x14ac:dyDescent="0.2">
      <c r="A86" s="154"/>
      <c r="B86" s="152" t="s">
        <v>861</v>
      </c>
      <c r="C86" s="237" t="str">
        <f>IFERROR(VLOOKUP(B86,'ПО КОРИСНИЦИМА'!$C$16:$S$1931,5,FALSE),"")</f>
        <v/>
      </c>
      <c r="D86" s="223">
        <f>SUMIF('ПО КОРИСНИЦИМА'!$G$16:$G$1931,"Свега за пројекат 0601-П38:",'ПО КОРИСНИЦИМА'!$H$16:$H$1931)</f>
        <v>0</v>
      </c>
      <c r="E86" s="223"/>
      <c r="F86" s="255"/>
      <c r="G86" s="224">
        <f>SUMIF('ПО КОРИСНИЦИМА'!$G$16:$G$1931,"Свега за пројекат 0601-П38:",'ПО КОРИСНИЦИМА'!$L$16:$L$1931)</f>
        <v>0</v>
      </c>
      <c r="H86" s="224"/>
      <c r="I86" s="262"/>
      <c r="J86" s="221">
        <f t="shared" si="5"/>
        <v>0</v>
      </c>
      <c r="K86" s="247"/>
      <c r="L86" s="269"/>
    </row>
    <row r="87" spans="1:12" hidden="1" x14ac:dyDescent="0.2">
      <c r="A87" s="152"/>
      <c r="B87" s="152" t="s">
        <v>862</v>
      </c>
      <c r="C87" s="237" t="str">
        <f>IFERROR(VLOOKUP(B87,'ПО КОРИСНИЦИМА'!$C$16:$S$1931,5,FALSE),"")</f>
        <v/>
      </c>
      <c r="D87" s="223">
        <f>SUMIF('ПО КОРИСНИЦИМА'!$G$16:$G$1931,"Свега за пројекат 0601-П39:",'ПО КОРИСНИЦИМА'!$H$16:$H$1931)</f>
        <v>0</v>
      </c>
      <c r="E87" s="223"/>
      <c r="F87" s="255"/>
      <c r="G87" s="224">
        <f>SUMIF('ПО КОРИСНИЦИМА'!$G$16:$G$1931,"Свега за пројекат 0601-П39:",'ПО КОРИСНИЦИМА'!$L$16:$L$1931)</f>
        <v>0</v>
      </c>
      <c r="H87" s="224"/>
      <c r="I87" s="262"/>
      <c r="J87" s="221">
        <f t="shared" si="5"/>
        <v>0</v>
      </c>
      <c r="K87" s="221"/>
      <c r="L87" s="254"/>
    </row>
    <row r="88" spans="1:12" hidden="1" x14ac:dyDescent="0.2">
      <c r="A88" s="152"/>
      <c r="B88" s="152" t="s">
        <v>863</v>
      </c>
      <c r="C88" s="237" t="str">
        <f>IFERROR(VLOOKUP(B88,'ПО КОРИСНИЦИМА'!$C$16:$S$1931,5,FALSE),"")</f>
        <v/>
      </c>
      <c r="D88" s="223">
        <f>SUMIF('ПО КОРИСНИЦИМА'!$G$16:$G$1931,"Свега за пројекат 0601-П40:",'ПО КОРИСНИЦИМА'!$H$16:$H$1931)</f>
        <v>0</v>
      </c>
      <c r="E88" s="223"/>
      <c r="F88" s="255"/>
      <c r="G88" s="224">
        <f>SUMIF('ПО КОРИСНИЦИМА'!$G$16:$G$1931,"Свега за пројекат 0601-П40:",'ПО КОРИСНИЦИМА'!$L$16:$L$1931)</f>
        <v>0</v>
      </c>
      <c r="H88" s="224"/>
      <c r="I88" s="262"/>
      <c r="J88" s="221">
        <f t="shared" si="5"/>
        <v>0</v>
      </c>
      <c r="K88" s="221"/>
      <c r="L88" s="254"/>
    </row>
    <row r="89" spans="1:12" hidden="1" x14ac:dyDescent="0.2">
      <c r="A89" s="152"/>
      <c r="B89" s="152" t="s">
        <v>864</v>
      </c>
      <c r="C89" s="237" t="str">
        <f>IFERROR(VLOOKUP(B89,'ПО КОРИСНИЦИМА'!$C$16:$S$1931,5,FALSE),"")</f>
        <v/>
      </c>
      <c r="D89" s="223">
        <f>SUMIF('ПО КОРИСНИЦИМА'!$G$16:$G$1931,"Свега за пројекат 0601-П41:",'ПО КОРИСНИЦИМА'!$H$16:$H$1931)</f>
        <v>0</v>
      </c>
      <c r="E89" s="223"/>
      <c r="F89" s="255"/>
      <c r="G89" s="224">
        <f>SUMIF('ПО КОРИСНИЦИМА'!$G$16:$G$1931,"Свега за пројекат 0601-П41:",'ПО КОРИСНИЦИМА'!$L$16:$L$1931)</f>
        <v>0</v>
      </c>
      <c r="H89" s="224"/>
      <c r="I89" s="262"/>
      <c r="J89" s="221">
        <f t="shared" si="5"/>
        <v>0</v>
      </c>
      <c r="K89" s="221"/>
      <c r="L89" s="254"/>
    </row>
    <row r="90" spans="1:12" hidden="1" x14ac:dyDescent="0.2">
      <c r="A90" s="152"/>
      <c r="B90" s="152" t="s">
        <v>865</v>
      </c>
      <c r="C90" s="237" t="str">
        <f>IFERROR(VLOOKUP(B90,'ПО КОРИСНИЦИМА'!$C$16:$S$1931,5,FALSE),"")</f>
        <v/>
      </c>
      <c r="D90" s="223">
        <f>SUMIF('ПО КОРИСНИЦИМА'!$G$16:$G$1931,"Свега за пројекат 0601-П42:",'ПО КОРИСНИЦИМА'!$H$16:$H$1931)</f>
        <v>0</v>
      </c>
      <c r="E90" s="223"/>
      <c r="F90" s="255"/>
      <c r="G90" s="224">
        <f>SUMIF('ПО КОРИСНИЦИМА'!$G$16:$G$1931,"Свега за пројекат 0601-П42:",'ПО КОРИСНИЦИМА'!$L$16:$L$1931)</f>
        <v>0</v>
      </c>
      <c r="H90" s="224"/>
      <c r="I90" s="262"/>
      <c r="J90" s="221">
        <f t="shared" si="5"/>
        <v>0</v>
      </c>
      <c r="K90" s="221"/>
      <c r="L90" s="254"/>
    </row>
    <row r="91" spans="1:12" hidden="1" x14ac:dyDescent="0.2">
      <c r="A91" s="152"/>
      <c r="B91" s="152" t="s">
        <v>866</v>
      </c>
      <c r="C91" s="237" t="str">
        <f>IFERROR(VLOOKUP(B91,'ПО КОРИСНИЦИМА'!$C$16:$S$1931,5,FALSE),"")</f>
        <v/>
      </c>
      <c r="D91" s="223">
        <f>SUMIF('ПО КОРИСНИЦИМА'!$G$16:$G$1931,"Свега за пројекат 0601-П43:",'ПО КОРИСНИЦИМА'!$H$16:$H$1931)</f>
        <v>0</v>
      </c>
      <c r="E91" s="223"/>
      <c r="F91" s="255"/>
      <c r="G91" s="224">
        <f>SUMIF('ПО КОРИСНИЦИМА'!$G$16:$G$1931,"Свега за пројекат 0601-П43:",'ПО КОРИСНИЦИМА'!$L$16:$L$1931)</f>
        <v>0</v>
      </c>
      <c r="H91" s="224"/>
      <c r="I91" s="262"/>
      <c r="J91" s="221">
        <f t="shared" si="5"/>
        <v>0</v>
      </c>
      <c r="K91" s="221"/>
      <c r="L91" s="254"/>
    </row>
    <row r="92" spans="1:12" hidden="1" x14ac:dyDescent="0.2">
      <c r="A92" s="152"/>
      <c r="B92" s="152" t="s">
        <v>867</v>
      </c>
      <c r="C92" s="237" t="str">
        <f>IFERROR(VLOOKUP(B92,'ПО КОРИСНИЦИМА'!$C$16:$S$1931,5,FALSE),"")</f>
        <v/>
      </c>
      <c r="D92" s="223">
        <f>SUMIF('ПО КОРИСНИЦИМА'!$G$16:$G$1931,"Свега за пројекат 0601-П44:",'ПО КОРИСНИЦИМА'!$H$16:$H$1931)</f>
        <v>0</v>
      </c>
      <c r="E92" s="223"/>
      <c r="F92" s="255"/>
      <c r="G92" s="224">
        <f>SUMIF('ПО КОРИСНИЦИМА'!$G$16:$G$1931,"Свега за пројекат 0601-П44:",'ПО КОРИСНИЦИМА'!$L$16:$L$1931)</f>
        <v>0</v>
      </c>
      <c r="H92" s="224"/>
      <c r="I92" s="262"/>
      <c r="J92" s="221">
        <f t="shared" si="5"/>
        <v>0</v>
      </c>
      <c r="K92" s="221"/>
      <c r="L92" s="254"/>
    </row>
    <row r="93" spans="1:12" hidden="1" x14ac:dyDescent="0.2">
      <c r="A93" s="152"/>
      <c r="B93" s="152" t="s">
        <v>868</v>
      </c>
      <c r="C93" s="237" t="str">
        <f>IFERROR(VLOOKUP(B93,'ПО КОРИСНИЦИМА'!$C$16:$S$1931,5,FALSE),"")</f>
        <v/>
      </c>
      <c r="D93" s="223">
        <f>SUMIF('ПО КОРИСНИЦИМА'!$G$16:$G$1931,"Свега за пројекат 0601-П45:",'ПО КОРИСНИЦИМА'!$H$16:$H$1931)</f>
        <v>0</v>
      </c>
      <c r="E93" s="223"/>
      <c r="F93" s="255"/>
      <c r="G93" s="224">
        <f>SUMIF('ПО КОРИСНИЦИМА'!$G$16:$G$1931,"Свега за пројекат 0601-П45:",'ПО КОРИСНИЦИМА'!$L$16:$L$1931)</f>
        <v>0</v>
      </c>
      <c r="H93" s="224"/>
      <c r="I93" s="262"/>
      <c r="J93" s="221">
        <f t="shared" si="5"/>
        <v>0</v>
      </c>
      <c r="K93" s="221"/>
      <c r="L93" s="254"/>
    </row>
    <row r="94" spans="1:12" hidden="1" x14ac:dyDescent="0.2">
      <c r="A94" s="152"/>
      <c r="B94" s="152" t="s">
        <v>869</v>
      </c>
      <c r="C94" s="237" t="str">
        <f>IFERROR(VLOOKUP(B94,'ПО КОРИСНИЦИМА'!$C$16:$S$1931,5,FALSE),"")</f>
        <v/>
      </c>
      <c r="D94" s="223">
        <f>SUMIF('ПО КОРИСНИЦИМА'!$G$16:$G$1931,"Свега за пројекат 0601-П46:",'ПО КОРИСНИЦИМА'!$H$16:$H$1931)</f>
        <v>0</v>
      </c>
      <c r="E94" s="223"/>
      <c r="F94" s="255"/>
      <c r="G94" s="224">
        <f>SUMIF('ПО КОРИСНИЦИМА'!$G$16:$G$1931,"Свега за пројекат 0601-П46:",'ПО КОРИСНИЦИМА'!$L$16:$L$1931)</f>
        <v>0</v>
      </c>
      <c r="H94" s="224"/>
      <c r="I94" s="262"/>
      <c r="J94" s="221">
        <f t="shared" si="5"/>
        <v>0</v>
      </c>
      <c r="K94" s="221"/>
      <c r="L94" s="254"/>
    </row>
    <row r="95" spans="1:12" hidden="1" x14ac:dyDescent="0.2">
      <c r="A95" s="152"/>
      <c r="B95" s="152" t="s">
        <v>870</v>
      </c>
      <c r="C95" s="237" t="str">
        <f>IFERROR(VLOOKUP(B95,'ПО КОРИСНИЦИМА'!$C$16:$S$1931,5,FALSE),"")</f>
        <v/>
      </c>
      <c r="D95" s="223">
        <f>SUMIF('ПО КОРИСНИЦИМА'!$G$16:$G$1931,"Свега за пројекат 0601-П47:",'ПО КОРИСНИЦИМА'!$H$16:$H$1931)</f>
        <v>0</v>
      </c>
      <c r="E95" s="223"/>
      <c r="F95" s="255"/>
      <c r="G95" s="224">
        <f>SUMIF('ПО КОРИСНИЦИМА'!$G$16:$G$1931,"Свега за пројекат 0601-П47:",'ПО КОРИСНИЦИМА'!$L$16:$L$1931)</f>
        <v>0</v>
      </c>
      <c r="H95" s="224"/>
      <c r="I95" s="262"/>
      <c r="J95" s="221">
        <f t="shared" si="5"/>
        <v>0</v>
      </c>
      <c r="K95" s="221"/>
      <c r="L95" s="254"/>
    </row>
    <row r="96" spans="1:12" hidden="1" x14ac:dyDescent="0.2">
      <c r="A96" s="152"/>
      <c r="B96" s="152" t="s">
        <v>871</v>
      </c>
      <c r="C96" s="237" t="str">
        <f>IFERROR(VLOOKUP(B96,'ПО КОРИСНИЦИМА'!$C$16:$S$1931,5,FALSE),"")</f>
        <v/>
      </c>
      <c r="D96" s="223">
        <f>SUMIF('ПО КОРИСНИЦИМА'!$G$16:$G$1931,"Свега за пројекат 0601-П48:",'ПО КОРИСНИЦИМА'!$H$16:$H$1931)</f>
        <v>0</v>
      </c>
      <c r="E96" s="223"/>
      <c r="F96" s="255"/>
      <c r="G96" s="224">
        <f>SUMIF('ПО КОРИСНИЦИМА'!$G$16:$G$1931,"Свега за пројекат 0601-П48:",'ПО КОРИСНИЦИМА'!$L$16:$L$1931)</f>
        <v>0</v>
      </c>
      <c r="H96" s="224"/>
      <c r="I96" s="262"/>
      <c r="J96" s="221">
        <f t="shared" si="5"/>
        <v>0</v>
      </c>
      <c r="K96" s="221"/>
      <c r="L96" s="254"/>
    </row>
    <row r="97" spans="1:12" hidden="1" x14ac:dyDescent="0.2">
      <c r="A97" s="152"/>
      <c r="B97" s="152" t="s">
        <v>872</v>
      </c>
      <c r="C97" s="237" t="str">
        <f>IFERROR(VLOOKUP(B97,'ПО КОРИСНИЦИМА'!$C$16:$S$1931,5,FALSE),"")</f>
        <v/>
      </c>
      <c r="D97" s="223">
        <f>SUMIF('ПО КОРИСНИЦИМА'!$G$16:$G$1931,"Свега за пројекат 0601-П49:",'ПО КОРИСНИЦИМА'!$H$16:$H$1931)</f>
        <v>0</v>
      </c>
      <c r="E97" s="223"/>
      <c r="F97" s="255"/>
      <c r="G97" s="224">
        <f>SUMIF('ПО КОРИСНИЦИМА'!$G$16:$G$1931,"Свега за пројекат 0601-П49:",'ПО КОРИСНИЦИМА'!$L$16:$L$1931)</f>
        <v>0</v>
      </c>
      <c r="H97" s="224"/>
      <c r="I97" s="262"/>
      <c r="J97" s="221">
        <f t="shared" si="5"/>
        <v>0</v>
      </c>
      <c r="K97" s="221"/>
      <c r="L97" s="254"/>
    </row>
    <row r="98" spans="1:12" hidden="1" x14ac:dyDescent="0.2">
      <c r="A98" s="163"/>
      <c r="B98" s="163" t="s">
        <v>873</v>
      </c>
      <c r="C98" s="238" t="str">
        <f>IFERROR(VLOOKUP(B98,'ПО КОРИСНИЦИМА'!$C$16:$S$1931,5,FALSE),"")</f>
        <v/>
      </c>
      <c r="D98" s="225">
        <f>SUMIF('ПО КОРИСНИЦИМА'!$G$16:$G$1931,"Свега за пројекат 0601-П50:",'ПО КОРИСНИЦИМА'!$H$16:$H$1931)</f>
        <v>0</v>
      </c>
      <c r="E98" s="225"/>
      <c r="F98" s="256"/>
      <c r="G98" s="226">
        <f>SUMIF('ПО КОРИСНИЦИМА'!$G$16:$G$1931,"Свега за пројекат 0601-П50:",'ПО КОРИСНИЦИМА'!$L$16:$L$1931)</f>
        <v>0</v>
      </c>
      <c r="H98" s="226"/>
      <c r="I98" s="263"/>
      <c r="J98" s="227">
        <f t="shared" si="5"/>
        <v>0</v>
      </c>
      <c r="K98" s="227"/>
      <c r="L98" s="268"/>
    </row>
    <row r="99" spans="1:12" ht="25.5" x14ac:dyDescent="0.2">
      <c r="A99" s="148" t="s">
        <v>257</v>
      </c>
      <c r="B99" s="149"/>
      <c r="C99" s="235" t="s">
        <v>274</v>
      </c>
      <c r="D99" s="217">
        <f>SUM(D100:D128)</f>
        <v>3500000</v>
      </c>
      <c r="E99" s="217">
        <f>SUM(E100:E128)</f>
        <v>7920939.9700000044</v>
      </c>
      <c r="F99" s="257">
        <f t="shared" ref="F99:F104" si="6">E99/D99</f>
        <v>2.2631257057142871</v>
      </c>
      <c r="G99" s="218">
        <f>SUM(G100:G128)</f>
        <v>0</v>
      </c>
      <c r="H99" s="218">
        <f>SUM(H101:H105)</f>
        <v>0</v>
      </c>
      <c r="I99" s="264"/>
      <c r="J99" s="217">
        <f t="shared" si="5"/>
        <v>3500000</v>
      </c>
      <c r="K99" s="217">
        <f>E99+H99</f>
        <v>7920939.9700000044</v>
      </c>
      <c r="L99" s="257">
        <f t="shared" ref="L99:L104" si="7">K99/J99</f>
        <v>2.2631257057142871</v>
      </c>
    </row>
    <row r="100" spans="1:12" x14ac:dyDescent="0.2">
      <c r="A100" s="150"/>
      <c r="B100" s="150" t="s">
        <v>2012</v>
      </c>
      <c r="C100" s="239" t="s">
        <v>2030</v>
      </c>
      <c r="D100" s="219">
        <v>0</v>
      </c>
      <c r="E100" s="219"/>
      <c r="F100" s="253" t="e">
        <f t="shared" si="6"/>
        <v>#DIV/0!</v>
      </c>
      <c r="G100" s="220">
        <v>0</v>
      </c>
      <c r="H100" s="220"/>
      <c r="I100" s="260"/>
      <c r="J100" s="219">
        <f t="shared" si="5"/>
        <v>0</v>
      </c>
      <c r="K100" s="219"/>
      <c r="L100" s="253" t="e">
        <f t="shared" si="7"/>
        <v>#DIV/0!</v>
      </c>
    </row>
    <row r="101" spans="1:12" ht="12.75" customHeight="1" x14ac:dyDescent="0.2">
      <c r="A101" s="152"/>
      <c r="B101" s="152" t="s">
        <v>644</v>
      </c>
      <c r="C101" s="240" t="s">
        <v>1616</v>
      </c>
      <c r="D101" s="221">
        <f>SUMIF('ПО КОРИСНИЦИМА'!$G$16:$G$1931,"Свега за програмску активност 1501-0002:",'ПО КОРИСНИЦИМА'!$H$16:$H$1931)</f>
        <v>3500000</v>
      </c>
      <c r="E101" s="221">
        <f>SUMIF('ПО КОРИСНИЦИМА'!$G$16:$G$1931,"Свега за програмску активност 1501-0002:",'ПО КОРИСНИЦИМА'!$I$16:$I$1931)</f>
        <v>4680064.0400000038</v>
      </c>
      <c r="F101" s="254">
        <f t="shared" si="6"/>
        <v>1.3371611542857154</v>
      </c>
      <c r="G101" s="222">
        <f>SUMIF('ПО КОРИСНИЦИМА'!$G$16:$G$1931,"Свега за програмску активност 1501-0002:",'ПО КОРИСНИЦИМА'!$L$16:$L$1931)</f>
        <v>0</v>
      </c>
      <c r="H101" s="222">
        <v>0</v>
      </c>
      <c r="I101" s="261"/>
      <c r="J101" s="221">
        <f t="shared" si="5"/>
        <v>3500000</v>
      </c>
      <c r="K101" s="221">
        <f t="shared" si="5"/>
        <v>4680064.0400000038</v>
      </c>
      <c r="L101" s="254">
        <f t="shared" si="7"/>
        <v>1.3371611542857154</v>
      </c>
    </row>
    <row r="102" spans="1:12" hidden="1" x14ac:dyDescent="0.2">
      <c r="A102" s="152"/>
      <c r="B102" s="152" t="s">
        <v>645</v>
      </c>
      <c r="C102" s="240" t="s">
        <v>646</v>
      </c>
      <c r="D102" s="221">
        <f>SUMIF('ПО КОРИСНИЦИМА'!$G$16:$G$1931,"Свега за програмску активност 1501-0003:",'ПО КОРИСНИЦИМА'!$H$16:$H$1931)</f>
        <v>0</v>
      </c>
      <c r="E102" s="221">
        <f>SUMIF('ПО КОРИСНИЦИМА'!$G$16:$G$1931,"Свега за програмску активност 1501-0003:",'ПО КОРИСНИЦИМА'!$H$16:$H$1931)</f>
        <v>0</v>
      </c>
      <c r="F102" s="254" t="e">
        <f t="shared" si="6"/>
        <v>#DIV/0!</v>
      </c>
      <c r="G102" s="222">
        <f>SUMIF('ПО КОРИСНИЦИМА'!$G$16:$G$1931,"Свега за програмску активност 1501-0003:",'ПО КОРИСНИЦИМА'!$L$16:$L$1931)</f>
        <v>0</v>
      </c>
      <c r="H102" s="222"/>
      <c r="I102" s="261"/>
      <c r="J102" s="221">
        <f t="shared" si="5"/>
        <v>0</v>
      </c>
      <c r="K102" s="221">
        <f t="shared" si="5"/>
        <v>0</v>
      </c>
      <c r="L102" s="254" t="e">
        <f t="shared" si="7"/>
        <v>#DIV/0!</v>
      </c>
    </row>
    <row r="103" spans="1:12" hidden="1" x14ac:dyDescent="0.2">
      <c r="A103" s="152"/>
      <c r="B103" s="152"/>
      <c r="C103" s="240"/>
      <c r="D103" s="221">
        <f>SUMIF('ПО КОРИСНИЦИМА'!$G$16:$G$1931,"Свега за програмску активност 1501-0004:",'ПО КОРИСНИЦИМА'!$H$16:$H$1931)</f>
        <v>0</v>
      </c>
      <c r="E103" s="221">
        <f>SUMIF('ПО КОРИСНИЦИМА'!$G$16:$G$1931,"Свега за програмску активност 1501-0004:",'ПО КОРИСНИЦИМА'!$H$16:$H$1931)</f>
        <v>0</v>
      </c>
      <c r="F103" s="254" t="e">
        <f t="shared" si="6"/>
        <v>#DIV/0!</v>
      </c>
      <c r="G103" s="222">
        <f>SUMIF('ПО КОРИСНИЦИМА'!$G$16:$G$1931,"Свега за програмску активност 1501-0004:",'ПО КОРИСНИЦИМА'!$L$16:$L$1931)</f>
        <v>0</v>
      </c>
      <c r="H103" s="222"/>
      <c r="I103" s="261"/>
      <c r="J103" s="221">
        <f t="shared" si="5"/>
        <v>0</v>
      </c>
      <c r="K103" s="221">
        <f t="shared" si="5"/>
        <v>0</v>
      </c>
      <c r="L103" s="254" t="e">
        <f t="shared" si="7"/>
        <v>#DIV/0!</v>
      </c>
    </row>
    <row r="104" spans="1:12" hidden="1" x14ac:dyDescent="0.2">
      <c r="A104" s="152"/>
      <c r="B104" s="152"/>
      <c r="C104" s="240"/>
      <c r="D104" s="221">
        <f>SUMIF('ПО КОРИСНИЦИМА'!$G$16:$G$1931,"Свега за програмску активност 1501-0005:",'ПО КОРИСНИЦИМА'!$H$16:$H$1931)</f>
        <v>0</v>
      </c>
      <c r="E104" s="221">
        <f>SUMIF('ПО КОРИСНИЦИМА'!$G$16:$G$1931,"Свега за програмску активност 1501-0005:",'ПО КОРИСНИЦИМА'!$H$16:$H$1931)</f>
        <v>0</v>
      </c>
      <c r="F104" s="254" t="e">
        <f t="shared" si="6"/>
        <v>#DIV/0!</v>
      </c>
      <c r="G104" s="222">
        <f>SUMIF('ПО КОРИСНИЦИМА'!$G$16:$G$1931,"Свега за програмску активност 1501-0005:",'ПО КОРИСНИЦИМА'!$L$16:$L$1931)</f>
        <v>0</v>
      </c>
      <c r="H104" s="222">
        <f>SUMIF('ПО КОРИСНИЦИМА'!$G$16:$G$1931,"Свега за програмску активност 1501-0005:",'ПО КОРИСНИЦИМА'!$M$16:$M$1931)</f>
        <v>0</v>
      </c>
      <c r="I104" s="261"/>
      <c r="J104" s="221">
        <f t="shared" si="5"/>
        <v>0</v>
      </c>
      <c r="K104" s="221">
        <f t="shared" si="5"/>
        <v>0</v>
      </c>
      <c r="L104" s="254" t="e">
        <f t="shared" si="7"/>
        <v>#DIV/0!</v>
      </c>
    </row>
    <row r="105" spans="1:12" hidden="1" x14ac:dyDescent="0.2">
      <c r="A105" s="152"/>
      <c r="B105" s="152" t="s">
        <v>874</v>
      </c>
      <c r="C105" s="237" t="str">
        <f>IFERROR(VLOOKUP(B105,'ПО КОРИСНИЦИМА'!$C$16:$S$1931,5,FALSE),"")</f>
        <v>Изградња индустријске зоне</v>
      </c>
      <c r="D105" s="223">
        <f>SUMIF('ПО КОРИСНИЦИМА'!$G$16:$G$1931,"Свега за пројекат 1501-П1:",'ПО КОРИСНИЦИМА'!$H$16:$H$1931)</f>
        <v>0</v>
      </c>
      <c r="E105" s="223">
        <f>SUMIF('ПО КОРИСНИЦИМА'!$G$16:$G$1931,"Свега за пројекат 1501-П1:",'ПО КОРИСНИЦИМА'!$I$16:$I$1931)</f>
        <v>3240875.93</v>
      </c>
      <c r="F105" s="255" t="e">
        <f>E105/D105</f>
        <v>#DIV/0!</v>
      </c>
      <c r="G105" s="224">
        <f>SUMIF('ПО КОРИСНИЦИМА'!$G$16:$G$1931,"Свега за пројекат 1501-П1:",'ПО КОРИСНИЦИМА'!$L$16:$L$1931)</f>
        <v>0</v>
      </c>
      <c r="H105" s="224">
        <f>SUMIF('ПО КОРИСНИЦИМА'!$G$16:$G$1931,"Свега за пројекат 1501-П1:",'ПО КОРИСНИЦИМА'!$M$16:$M$1931)</f>
        <v>0</v>
      </c>
      <c r="I105" s="262" t="e">
        <f>H105/G105</f>
        <v>#DIV/0!</v>
      </c>
      <c r="J105" s="221">
        <f>D105+G105</f>
        <v>0</v>
      </c>
      <c r="K105" s="221">
        <f>E105+H105</f>
        <v>3240875.93</v>
      </c>
      <c r="L105" s="254" t="e">
        <f>K105/J105</f>
        <v>#DIV/0!</v>
      </c>
    </row>
    <row r="106" spans="1:12" hidden="1" x14ac:dyDescent="0.2">
      <c r="A106" s="152"/>
      <c r="B106" s="152" t="s">
        <v>875</v>
      </c>
      <c r="C106" s="237" t="str">
        <f>IFERROR(VLOOKUP(B106,'ПО КОРИСНИЦИМА'!$C$16:$S$1931,5,FALSE),"")</f>
        <v/>
      </c>
      <c r="D106" s="223">
        <f>SUMIF('ПО КОРИСНИЦИМА'!$G$16:$G$1931,"Свега за пројекат 1501-П2:",'ПО КОРИСНИЦИМА'!$H$16:$H$1931)</f>
        <v>0</v>
      </c>
      <c r="E106" s="223">
        <f>SUMIF('ПО КОРИСНИЦИМА'!$G$16:$G$1931,"Свега за пројекат 1501-П2:",'ПО КОРИСНИЦИМА'!$I$16:$I$1931)</f>
        <v>0</v>
      </c>
      <c r="F106" s="255" t="e">
        <f>E106/D106</f>
        <v>#DIV/0!</v>
      </c>
      <c r="G106" s="224">
        <f>SUMIF('ПО КОРИСНИЦИМА'!$G$16:$G$1931,"Свега за пројекат 1501-П2:",'ПО КОРИСНИЦИМА'!$L$16:$L$1931)</f>
        <v>0</v>
      </c>
      <c r="H106" s="224">
        <f>SUMIF('ПО КОРИСНИЦИМА'!$G$16:$G$1931,"Свега за пројекат 1501-П2:",'ПО КОРИСНИЦИМА'!$M$16:$M$1931)</f>
        <v>0</v>
      </c>
      <c r="I106" s="262"/>
      <c r="J106" s="221">
        <f>D106+G106</f>
        <v>0</v>
      </c>
      <c r="K106" s="221">
        <f>E106+H106</f>
        <v>0</v>
      </c>
      <c r="L106" s="254" t="e">
        <f>K106/J106</f>
        <v>#DIV/0!</v>
      </c>
    </row>
    <row r="107" spans="1:12" hidden="1" x14ac:dyDescent="0.2">
      <c r="A107" s="152"/>
      <c r="B107" s="152" t="s">
        <v>876</v>
      </c>
      <c r="C107" s="237" t="str">
        <f>IFERROR(VLOOKUP(B107,'ПО КОРИСНИЦИМА'!$C$16:$S$1931,5,FALSE),"")</f>
        <v/>
      </c>
      <c r="D107" s="223">
        <f>SUMIF('ПО КОРИСНИЦИМА'!$G$16:$G$1931,"Свега за пројекат 1501-П3:",'ПО КОРИСНИЦИМА'!$H$16:$H$1931)</f>
        <v>0</v>
      </c>
      <c r="E107" s="223"/>
      <c r="F107" s="255"/>
      <c r="G107" s="224">
        <f>SUMIF('ПО КОРИСНИЦИМА'!$G$16:$G$1931,"Свега за пројекат 1501-П3:",'ПО КОРИСНИЦИМА'!$L$16:$L$1931)</f>
        <v>0</v>
      </c>
      <c r="H107" s="224"/>
      <c r="I107" s="262"/>
      <c r="J107" s="221">
        <f t="shared" si="5"/>
        <v>0</v>
      </c>
      <c r="K107" s="221"/>
      <c r="L107" s="254"/>
    </row>
    <row r="108" spans="1:12" hidden="1" x14ac:dyDescent="0.2">
      <c r="A108" s="152"/>
      <c r="B108" s="152" t="s">
        <v>877</v>
      </c>
      <c r="C108" s="240"/>
      <c r="D108" s="223">
        <f>SUMIF('ПО КОРИСНИЦИМА'!$G$16:$G$1931,"Свега за пројекат 1501-П4:",'ПО КОРИСНИЦИМА'!$H$16:$H$1931)</f>
        <v>0</v>
      </c>
      <c r="E108" s="223"/>
      <c r="F108" s="255"/>
      <c r="G108" s="224">
        <f>SUMIF('ПО КОРИСНИЦИМА'!$G$16:$G$1931,"Свега за пројекат 1501-П4:",'ПО КОРИСНИЦИМА'!$L$16:$L$1931)</f>
        <v>0</v>
      </c>
      <c r="H108" s="224"/>
      <c r="I108" s="262"/>
      <c r="J108" s="221">
        <f t="shared" si="5"/>
        <v>0</v>
      </c>
      <c r="K108" s="221"/>
      <c r="L108" s="254"/>
    </row>
    <row r="109" spans="1:12" hidden="1" x14ac:dyDescent="0.2">
      <c r="A109" s="152"/>
      <c r="B109" s="152" t="s">
        <v>878</v>
      </c>
      <c r="C109" s="240"/>
      <c r="D109" s="223">
        <f>SUMIF('ПО КОРИСНИЦИМА'!$G$16:$G$1931,"Свега за пројекат 1501-П5:",'ПО КОРИСНИЦИМА'!$H$16:$H$1931)</f>
        <v>0</v>
      </c>
      <c r="E109" s="223"/>
      <c r="F109" s="255"/>
      <c r="G109" s="224">
        <f>SUMIF('ПО КОРИСНИЦИМА'!$G$16:$G$1931,"Свега за пројекат 1501-П5:",'ПО КОРИСНИЦИМА'!$L$16:$L$1931)</f>
        <v>0</v>
      </c>
      <c r="H109" s="224"/>
      <c r="I109" s="262"/>
      <c r="J109" s="221">
        <f t="shared" si="5"/>
        <v>0</v>
      </c>
      <c r="K109" s="221"/>
      <c r="L109" s="254"/>
    </row>
    <row r="110" spans="1:12" hidden="1" x14ac:dyDescent="0.2">
      <c r="A110" s="152"/>
      <c r="B110" s="152" t="s">
        <v>879</v>
      </c>
      <c r="C110" s="240"/>
      <c r="D110" s="223">
        <f>SUMIF('ПО КОРИСНИЦИМА'!$G$16:$G$1931,"Свега за пројекат 1501-П6:",'ПО КОРИСНИЦИМА'!$H$16:$H$1931)</f>
        <v>0</v>
      </c>
      <c r="E110" s="223"/>
      <c r="F110" s="255"/>
      <c r="G110" s="224">
        <f>SUMIF('ПО КОРИСНИЦИМА'!$G$16:$G$1931,"Свега за пројекат 1501-П6:",'ПО КОРИСНИЦИМА'!$L$16:$L$1931)</f>
        <v>0</v>
      </c>
      <c r="H110" s="224"/>
      <c r="I110" s="262"/>
      <c r="J110" s="221">
        <f t="shared" si="5"/>
        <v>0</v>
      </c>
      <c r="K110" s="221"/>
      <c r="L110" s="254"/>
    </row>
    <row r="111" spans="1:12" hidden="1" x14ac:dyDescent="0.2">
      <c r="A111" s="152"/>
      <c r="B111" s="152" t="s">
        <v>880</v>
      </c>
      <c r="C111" s="240"/>
      <c r="D111" s="223">
        <f>SUMIF('ПО КОРИСНИЦИМА'!$G$16:$G$1931,"Свега за пројекат 1501-П7:",'ПО КОРИСНИЦИМА'!$H$16:$H$1931)</f>
        <v>0</v>
      </c>
      <c r="E111" s="223"/>
      <c r="F111" s="255"/>
      <c r="G111" s="224">
        <f>SUMIF('ПО КОРИСНИЦИМА'!$G$16:$G$1931,"Свега за пројекат 1501-П7:",'ПО КОРИСНИЦИМА'!$L$16:$L$1931)</f>
        <v>0</v>
      </c>
      <c r="H111" s="224"/>
      <c r="I111" s="262"/>
      <c r="J111" s="221">
        <f t="shared" si="5"/>
        <v>0</v>
      </c>
      <c r="K111" s="221"/>
      <c r="L111" s="254"/>
    </row>
    <row r="112" spans="1:12" hidden="1" x14ac:dyDescent="0.2">
      <c r="A112" s="152"/>
      <c r="B112" s="152" t="s">
        <v>881</v>
      </c>
      <c r="C112" s="240"/>
      <c r="D112" s="223">
        <f>SUMIF('ПО КОРИСНИЦИМА'!$G$16:$G$1931,"Свега за пројекат 1501-П8:",'ПО КОРИСНИЦИМА'!$H$16:$H$1931)</f>
        <v>0</v>
      </c>
      <c r="E112" s="223"/>
      <c r="F112" s="255"/>
      <c r="G112" s="224">
        <f>SUMIF('ПО КОРИСНИЦИМА'!$G$16:$G$1931,"Свега за пројекат 1501-П8:",'ПО КОРИСНИЦИМА'!$L$16:$L$1931)</f>
        <v>0</v>
      </c>
      <c r="H112" s="224"/>
      <c r="I112" s="262"/>
      <c r="J112" s="221">
        <f t="shared" si="5"/>
        <v>0</v>
      </c>
      <c r="K112" s="221"/>
      <c r="L112" s="254"/>
    </row>
    <row r="113" spans="1:12" hidden="1" x14ac:dyDescent="0.2">
      <c r="A113" s="152"/>
      <c r="B113" s="152" t="s">
        <v>882</v>
      </c>
      <c r="C113" s="240"/>
      <c r="D113" s="223">
        <f>SUMIF('ПО КОРИСНИЦИМА'!$G$16:$G$1931,"Свега за пројекат 1501-П9:",'ПО КОРИСНИЦИМА'!$H$16:$H$1931)</f>
        <v>0</v>
      </c>
      <c r="E113" s="223"/>
      <c r="F113" s="255"/>
      <c r="G113" s="224">
        <f>SUMIF('ПО КОРИСНИЦИМА'!$G$16:$G$1931,"Свега за пројекат 1501-П9:",'ПО КОРИСНИЦИМА'!$L$16:$L$1931)</f>
        <v>0</v>
      </c>
      <c r="H113" s="224"/>
      <c r="I113" s="262"/>
      <c r="J113" s="221">
        <f t="shared" si="5"/>
        <v>0</v>
      </c>
      <c r="K113" s="221"/>
      <c r="L113" s="254"/>
    </row>
    <row r="114" spans="1:12" hidden="1" x14ac:dyDescent="0.2">
      <c r="A114" s="152"/>
      <c r="B114" s="152" t="s">
        <v>883</v>
      </c>
      <c r="C114" s="240"/>
      <c r="D114" s="223">
        <f>SUMIF('ПО КОРИСНИЦИМА'!$G$16:$G$1931,"Свега за пројекат 1501-П10:",'ПО КОРИСНИЦИМА'!$H$16:$H$1931)</f>
        <v>0</v>
      </c>
      <c r="E114" s="223"/>
      <c r="F114" s="255"/>
      <c r="G114" s="224">
        <f>SUMIF('ПО КОРИСНИЦИМА'!$G$16:$G$1931,"Свега за пројекат 1501-П10:",'ПО КОРИСНИЦИМА'!$L$16:$L$1931)</f>
        <v>0</v>
      </c>
      <c r="H114" s="224"/>
      <c r="I114" s="262"/>
      <c r="J114" s="221">
        <f t="shared" si="5"/>
        <v>0</v>
      </c>
      <c r="K114" s="221"/>
      <c r="L114" s="254"/>
    </row>
    <row r="115" spans="1:12" hidden="1" x14ac:dyDescent="0.2">
      <c r="A115" s="152"/>
      <c r="B115" s="152" t="s">
        <v>884</v>
      </c>
      <c r="C115" s="240"/>
      <c r="D115" s="223">
        <f>SUMIF('ПО КОРИСНИЦИМА'!$G$16:$G$1931,"Свега за пројекат 1501-П11:",'ПО КОРИСНИЦИМА'!$H$16:$H$1931)</f>
        <v>0</v>
      </c>
      <c r="E115" s="223"/>
      <c r="F115" s="255"/>
      <c r="G115" s="224">
        <f>SUMIF('ПО КОРИСНИЦИМА'!$G$16:$G$1931,"Свега за пројекат 1501-П11:",'ПО КОРИСНИЦИМА'!$L$16:$L$1931)</f>
        <v>0</v>
      </c>
      <c r="H115" s="224"/>
      <c r="I115" s="262"/>
      <c r="J115" s="221">
        <f t="shared" si="5"/>
        <v>0</v>
      </c>
      <c r="K115" s="221"/>
      <c r="L115" s="254"/>
    </row>
    <row r="116" spans="1:12" hidden="1" x14ac:dyDescent="0.2">
      <c r="A116" s="152"/>
      <c r="B116" s="152" t="s">
        <v>885</v>
      </c>
      <c r="C116" s="240"/>
      <c r="D116" s="223">
        <f>SUMIF('ПО КОРИСНИЦИМА'!$G$16:$G$1931,"Свега за пројекат 1501-П12:",'ПО КОРИСНИЦИМА'!$H$16:$H$1931)</f>
        <v>0</v>
      </c>
      <c r="E116" s="223"/>
      <c r="F116" s="255"/>
      <c r="G116" s="224">
        <f>SUMIF('ПО КОРИСНИЦИМА'!$G$16:$G$1931,"Свега за пројекат 1501-П12:",'ПО КОРИСНИЦИМА'!$L$16:$L$1931)</f>
        <v>0</v>
      </c>
      <c r="H116" s="224"/>
      <c r="I116" s="262"/>
      <c r="J116" s="221">
        <f t="shared" si="5"/>
        <v>0</v>
      </c>
      <c r="K116" s="221"/>
      <c r="L116" s="254"/>
    </row>
    <row r="117" spans="1:12" hidden="1" x14ac:dyDescent="0.2">
      <c r="A117" s="152"/>
      <c r="B117" s="152" t="s">
        <v>886</v>
      </c>
      <c r="C117" s="240"/>
      <c r="D117" s="223">
        <f>SUMIF('ПО КОРИСНИЦИМА'!$G$16:$G$1931,"Свега за пројекат 1501-П13:",'ПО КОРИСНИЦИМА'!$H$16:$H$1931)</f>
        <v>0</v>
      </c>
      <c r="E117" s="223"/>
      <c r="F117" s="255"/>
      <c r="G117" s="224">
        <f>SUMIF('ПО КОРИСНИЦИМА'!$G$16:$G$1931,"Свега за пројекат 1501-П13:",'ПО КОРИСНИЦИМА'!$L$16:$L$1931)</f>
        <v>0</v>
      </c>
      <c r="H117" s="224"/>
      <c r="I117" s="262"/>
      <c r="J117" s="221">
        <f t="shared" si="5"/>
        <v>0</v>
      </c>
      <c r="K117" s="221"/>
      <c r="L117" s="254"/>
    </row>
    <row r="118" spans="1:12" hidden="1" x14ac:dyDescent="0.2">
      <c r="A118" s="152"/>
      <c r="B118" s="152" t="s">
        <v>887</v>
      </c>
      <c r="C118" s="240"/>
      <c r="D118" s="223">
        <f>SUMIF('ПО КОРИСНИЦИМА'!$G$16:$G$1931,"Свега за пројекат 1501-П14:",'ПО КОРИСНИЦИМА'!$H$16:$H$1931)</f>
        <v>0</v>
      </c>
      <c r="E118" s="223"/>
      <c r="F118" s="255"/>
      <c r="G118" s="224">
        <f>SUMIF('ПО КОРИСНИЦИМА'!$G$16:$G$1931,"Свега за пројекат 1501-П14:",'ПО КОРИСНИЦИМА'!$L$16:$L$1931)</f>
        <v>0</v>
      </c>
      <c r="H118" s="224"/>
      <c r="I118" s="262"/>
      <c r="J118" s="221">
        <f t="shared" si="5"/>
        <v>0</v>
      </c>
      <c r="K118" s="221"/>
      <c r="L118" s="254"/>
    </row>
    <row r="119" spans="1:12" hidden="1" x14ac:dyDescent="0.2">
      <c r="A119" s="152"/>
      <c r="B119" s="152" t="s">
        <v>888</v>
      </c>
      <c r="C119" s="240"/>
      <c r="D119" s="223">
        <f>SUMIF('ПО КОРИСНИЦИМА'!$G$16:$G$1931,"Свега за пројекат 1501-П15:",'ПО КОРИСНИЦИМА'!$H$16:$H$1931)</f>
        <v>0</v>
      </c>
      <c r="E119" s="223"/>
      <c r="F119" s="255"/>
      <c r="G119" s="224">
        <f>SUMIF('ПО КОРИСНИЦИМА'!$G$16:$G$1931,"Свега за пројекат 1501-П15:",'ПО КОРИСНИЦИМА'!$L$16:$L$1931)</f>
        <v>0</v>
      </c>
      <c r="H119" s="224"/>
      <c r="I119" s="262"/>
      <c r="J119" s="221">
        <f t="shared" si="5"/>
        <v>0</v>
      </c>
      <c r="K119" s="221"/>
      <c r="L119" s="254"/>
    </row>
    <row r="120" spans="1:12" hidden="1" x14ac:dyDescent="0.2">
      <c r="A120" s="152"/>
      <c r="B120" s="152" t="s">
        <v>889</v>
      </c>
      <c r="C120" s="240"/>
      <c r="D120" s="223">
        <f>SUMIF('ПО КОРИСНИЦИМА'!$G$16:$G$1931,"Свега за пројекат 1501-П16:",'ПО КОРИСНИЦИМА'!$H$16:$H$1931)</f>
        <v>0</v>
      </c>
      <c r="E120" s="223"/>
      <c r="F120" s="255"/>
      <c r="G120" s="224">
        <f>SUMIF('ПО КОРИСНИЦИМА'!$G$16:$G$1931,"Свега за пројекат 1501-П16:",'ПО КОРИСНИЦИМА'!$L$16:$L$1931)</f>
        <v>0</v>
      </c>
      <c r="H120" s="224"/>
      <c r="I120" s="262"/>
      <c r="J120" s="221">
        <f t="shared" si="5"/>
        <v>0</v>
      </c>
      <c r="K120" s="221"/>
      <c r="L120" s="254"/>
    </row>
    <row r="121" spans="1:12" hidden="1" x14ac:dyDescent="0.2">
      <c r="A121" s="152"/>
      <c r="B121" s="152" t="s">
        <v>890</v>
      </c>
      <c r="C121" s="240"/>
      <c r="D121" s="223">
        <f>SUMIF('ПО КОРИСНИЦИМА'!$G$16:$G$1931,"Свега за пројекат 1501-П17:",'ПО КОРИСНИЦИМА'!$H$16:$H$1931)</f>
        <v>0</v>
      </c>
      <c r="E121" s="223"/>
      <c r="F121" s="255"/>
      <c r="G121" s="224">
        <f>SUMIF('ПО КОРИСНИЦИМА'!$G$16:$G$1931,"Свега за пројекат 1501-П17:",'ПО КОРИСНИЦИМА'!$L$16:$L$1931)</f>
        <v>0</v>
      </c>
      <c r="H121" s="224"/>
      <c r="I121" s="262"/>
      <c r="J121" s="221">
        <f t="shared" si="5"/>
        <v>0</v>
      </c>
      <c r="K121" s="221"/>
      <c r="L121" s="254"/>
    </row>
    <row r="122" spans="1:12" hidden="1" x14ac:dyDescent="0.2">
      <c r="A122" s="152"/>
      <c r="B122" s="152" t="s">
        <v>891</v>
      </c>
      <c r="C122" s="240"/>
      <c r="D122" s="223">
        <f>SUMIF('ПО КОРИСНИЦИМА'!$G$16:$G$1931,"Свега за пројекат 1501-П18:",'ПО КОРИСНИЦИМА'!$H$16:$H$1931)</f>
        <v>0</v>
      </c>
      <c r="E122" s="223"/>
      <c r="F122" s="255"/>
      <c r="G122" s="224">
        <f>SUMIF('ПО КОРИСНИЦИМА'!$G$16:$G$1931,"Свега за пројекат 1501-П18:",'ПО КОРИСНИЦИМА'!$L$16:$L$1931)</f>
        <v>0</v>
      </c>
      <c r="H122" s="224"/>
      <c r="I122" s="262"/>
      <c r="J122" s="221">
        <f t="shared" si="5"/>
        <v>0</v>
      </c>
      <c r="K122" s="221"/>
      <c r="L122" s="254"/>
    </row>
    <row r="123" spans="1:12" hidden="1" x14ac:dyDescent="0.2">
      <c r="A123" s="152"/>
      <c r="B123" s="152" t="s">
        <v>892</v>
      </c>
      <c r="C123" s="240"/>
      <c r="D123" s="223">
        <f>SUMIF('ПО КОРИСНИЦИМА'!$G$16:$G$1931,"Свега за пројекат 1501-П19:",'ПО КОРИСНИЦИМА'!$H$16:$H$1931)</f>
        <v>0</v>
      </c>
      <c r="E123" s="223"/>
      <c r="F123" s="255"/>
      <c r="G123" s="224">
        <f>SUMIF('ПО КОРИСНИЦИМА'!$G$16:$G$1931,"Свега за пројекат 1501-П19:",'ПО КОРИСНИЦИМА'!$L$16:$L$1931)</f>
        <v>0</v>
      </c>
      <c r="H123" s="224"/>
      <c r="I123" s="262"/>
      <c r="J123" s="221">
        <f t="shared" si="5"/>
        <v>0</v>
      </c>
      <c r="K123" s="221"/>
      <c r="L123" s="254"/>
    </row>
    <row r="124" spans="1:12" hidden="1" x14ac:dyDescent="0.2">
      <c r="A124" s="152"/>
      <c r="B124" s="152" t="s">
        <v>893</v>
      </c>
      <c r="C124" s="240"/>
      <c r="D124" s="223">
        <f>SUMIF('ПО КОРИСНИЦИМА'!$G$16:$G$1931,"Свега за пројекат 1501-П20:",'ПО КОРИСНИЦИМА'!$H$16:$H$1931)</f>
        <v>0</v>
      </c>
      <c r="E124" s="223"/>
      <c r="F124" s="255"/>
      <c r="G124" s="224">
        <f>SUMIF('ПО КОРИСНИЦИМА'!$G$16:$G$1931,"Свега за пројекат 1501-П20:",'ПО КОРИСНИЦИМА'!$L$16:$L$1931)</f>
        <v>0</v>
      </c>
      <c r="H124" s="224"/>
      <c r="I124" s="262"/>
      <c r="J124" s="221">
        <f t="shared" ref="J124:J155" si="8">D124+G124</f>
        <v>0</v>
      </c>
      <c r="K124" s="221"/>
      <c r="L124" s="254"/>
    </row>
    <row r="125" spans="1:12" hidden="1" x14ac:dyDescent="0.2">
      <c r="A125" s="152"/>
      <c r="B125" s="152" t="s">
        <v>894</v>
      </c>
      <c r="C125" s="240"/>
      <c r="D125" s="223">
        <f>SUMIF('ПО КОРИСНИЦИМА'!$G$16:$G$1931,"Свега за пројекат 1501-П21:",'ПО КОРИСНИЦИМА'!$H$16:$H$1931)</f>
        <v>0</v>
      </c>
      <c r="E125" s="223"/>
      <c r="F125" s="255"/>
      <c r="G125" s="224">
        <f>SUMIF('ПО КОРИСНИЦИМА'!$G$16:$G$1931,"Свега за пројекат 1501-П21:",'ПО КОРИСНИЦИМА'!$L$16:$L$1931)</f>
        <v>0</v>
      </c>
      <c r="H125" s="224"/>
      <c r="I125" s="262"/>
      <c r="J125" s="221">
        <f t="shared" si="8"/>
        <v>0</v>
      </c>
      <c r="K125" s="221"/>
      <c r="L125" s="254"/>
    </row>
    <row r="126" spans="1:12" hidden="1" x14ac:dyDescent="0.2">
      <c r="A126" s="152"/>
      <c r="B126" s="152" t="s">
        <v>895</v>
      </c>
      <c r="C126" s="240"/>
      <c r="D126" s="223">
        <f>SUMIF('ПО КОРИСНИЦИМА'!$G$16:$G$1931,"Свега за пројекат 1501-П22:",'ПО КОРИСНИЦИМА'!$H$16:$H$1931)</f>
        <v>0</v>
      </c>
      <c r="E126" s="223"/>
      <c r="F126" s="255"/>
      <c r="G126" s="224">
        <f>SUMIF('ПО КОРИСНИЦИМА'!$G$16:$G$1931,"Свега за пројекат 1501-П22:",'ПО КОРИСНИЦИМА'!$L$16:$L$1931)</f>
        <v>0</v>
      </c>
      <c r="H126" s="224"/>
      <c r="I126" s="262"/>
      <c r="J126" s="221">
        <f t="shared" si="8"/>
        <v>0</v>
      </c>
      <c r="K126" s="221"/>
      <c r="L126" s="254"/>
    </row>
    <row r="127" spans="1:12" hidden="1" x14ac:dyDescent="0.2">
      <c r="A127" s="152"/>
      <c r="B127" s="152" t="s">
        <v>896</v>
      </c>
      <c r="C127" s="240"/>
      <c r="D127" s="223">
        <f>SUMIF('ПО КОРИСНИЦИМА'!$G$16:$G$1931,"Свега за пројекат 1501-П23:",'ПО КОРИСНИЦИМА'!$H$16:$H$1931)</f>
        <v>0</v>
      </c>
      <c r="E127" s="223"/>
      <c r="F127" s="255"/>
      <c r="G127" s="224">
        <f>SUMIF('ПО КОРИСНИЦИМА'!$G$16:$G$1931,"Свега за пројекат 1501-П23:",'ПО КОРИСНИЦИМА'!$L$16:$L$1931)</f>
        <v>0</v>
      </c>
      <c r="H127" s="224"/>
      <c r="I127" s="262"/>
      <c r="J127" s="221">
        <f t="shared" si="8"/>
        <v>0</v>
      </c>
      <c r="K127" s="221"/>
      <c r="L127" s="254"/>
    </row>
    <row r="128" spans="1:12" hidden="1" x14ac:dyDescent="0.2">
      <c r="A128" s="154"/>
      <c r="B128" s="152" t="s">
        <v>897</v>
      </c>
      <c r="C128" s="241"/>
      <c r="D128" s="223">
        <f>SUMIF('ПО КОРИСНИЦИМА'!$G$16:$G$1931,"Свега за пројекат 1501-П24:",'ПО КОРИСНИЦИМА'!$H$16:$H$1931)</f>
        <v>0</v>
      </c>
      <c r="E128" s="223"/>
      <c r="F128" s="255"/>
      <c r="G128" s="224">
        <f>SUMIF('ПО КОРИСНИЦИМА'!$G$16:$G$1931,"Свега за пројекат 1501-П24:",'ПО КОРИСНИЦИМА'!$L$16:$L$1931)</f>
        <v>0</v>
      </c>
      <c r="H128" s="224"/>
      <c r="I128" s="262"/>
      <c r="J128" s="221">
        <f t="shared" si="8"/>
        <v>0</v>
      </c>
      <c r="K128" s="247"/>
      <c r="L128" s="269"/>
    </row>
    <row r="129" spans="1:12" s="155" customFormat="1" x14ac:dyDescent="0.2">
      <c r="A129" s="148" t="s">
        <v>258</v>
      </c>
      <c r="B129" s="149"/>
      <c r="C129" s="235" t="s">
        <v>275</v>
      </c>
      <c r="D129" s="217">
        <f>SUM(D130:D155)</f>
        <v>20386591</v>
      </c>
      <c r="E129" s="217">
        <f>SUM(E130:E131)</f>
        <v>10959396.540000003</v>
      </c>
      <c r="F129" s="257">
        <f>E129/D129</f>
        <v>0.53757867315825403</v>
      </c>
      <c r="G129" s="218">
        <f>SUM(G130:G155)</f>
        <v>0</v>
      </c>
      <c r="H129" s="218">
        <v>0</v>
      </c>
      <c r="I129" s="264"/>
      <c r="J129" s="217">
        <f t="shared" si="8"/>
        <v>20386591</v>
      </c>
      <c r="K129" s="217">
        <f>E129+H129</f>
        <v>10959396.540000003</v>
      </c>
      <c r="L129" s="257">
        <f>K129/J129</f>
        <v>0.53757867315825403</v>
      </c>
    </row>
    <row r="130" spans="1:12" x14ac:dyDescent="0.2">
      <c r="A130" s="150"/>
      <c r="B130" s="156" t="s">
        <v>659</v>
      </c>
      <c r="C130" s="242" t="s">
        <v>647</v>
      </c>
      <c r="D130" s="219">
        <f>SUMIF('ПО КОРИСНИЦИМА'!$G$16:$G$1931,"Свега за програмску активност 1502-0001:",'ПО КОРИСНИЦИМА'!$H$16:$H$1931)</f>
        <v>20386591</v>
      </c>
      <c r="E130" s="219">
        <f>SUMIF('ПО КОРИСНИЦИМА'!$G$16:$G$1931,"Свега за програмску активност 1502-0001:",'ПО КОРИСНИЦИМА'!$I$16:$I$1931)</f>
        <v>10959396.540000003</v>
      </c>
      <c r="F130" s="253">
        <f>E130/D130</f>
        <v>0.53757867315825403</v>
      </c>
      <c r="G130" s="220">
        <f>SUMIF('ПО КОРИСНИЦИМА'!$G$16:$G$1931,"Свега за програмску активност 1502-0001:",'ПО КОРИСНИЦИМА'!$L$16:$L$1931)</f>
        <v>0</v>
      </c>
      <c r="H130" s="220">
        <v>0</v>
      </c>
      <c r="I130" s="260"/>
      <c r="J130" s="219">
        <f t="shared" si="8"/>
        <v>20386591</v>
      </c>
      <c r="K130" s="219">
        <f>E130+H130</f>
        <v>10959396.540000003</v>
      </c>
      <c r="L130" s="253">
        <f>K130/J130</f>
        <v>0.53757867315825403</v>
      </c>
    </row>
    <row r="131" spans="1:12" hidden="1" x14ac:dyDescent="0.2">
      <c r="A131" s="152"/>
      <c r="B131" s="157" t="s">
        <v>760</v>
      </c>
      <c r="C131" s="243"/>
      <c r="D131" s="221">
        <f>SUMIF('ПО КОРИСНИЦИМА'!$G$16:$G$1931,"Свега за програмску активност 1502-0002:",'ПО КОРИСНИЦИМА'!$H$16:$H$1931)</f>
        <v>0</v>
      </c>
      <c r="E131" s="221">
        <v>0</v>
      </c>
      <c r="F131" s="254"/>
      <c r="G131" s="222"/>
      <c r="H131" s="222">
        <v>0</v>
      </c>
      <c r="I131" s="261"/>
      <c r="J131" s="221"/>
      <c r="K131" s="221">
        <v>0</v>
      </c>
      <c r="L131" s="254"/>
    </row>
    <row r="132" spans="1:12" hidden="1" x14ac:dyDescent="0.2">
      <c r="A132" s="157"/>
      <c r="B132" s="152" t="s">
        <v>898</v>
      </c>
      <c r="C132" s="237" t="str">
        <f>IFERROR(VLOOKUP(B132,'ПО КОРИСНИЦИМА'!$C$16:$S$1931,5,FALSE),"")</f>
        <v/>
      </c>
      <c r="D132" s="223">
        <f>SUMIF('ПО КОРИСНИЦИМА'!$G$16:$G$1931,"Свега за пројекат 1502-П1:",'ПО КОРИСНИЦИМА'!$H$16:$H$1931)</f>
        <v>0</v>
      </c>
      <c r="E132" s="223"/>
      <c r="F132" s="255"/>
      <c r="G132" s="224">
        <f>SUMIF('ПО КОРИСНИЦИМА'!$G$16:$G$1931,"Свега за пројекат 1502-П1:",'ПО КОРИСНИЦИМА'!$L$16:$L$1931)</f>
        <v>0</v>
      </c>
      <c r="H132" s="224"/>
      <c r="I132" s="262"/>
      <c r="J132" s="221">
        <f t="shared" si="8"/>
        <v>0</v>
      </c>
      <c r="K132" s="221"/>
      <c r="L132" s="254"/>
    </row>
    <row r="133" spans="1:12" hidden="1" x14ac:dyDescent="0.2">
      <c r="A133" s="157"/>
      <c r="B133" s="152" t="s">
        <v>899</v>
      </c>
      <c r="C133" s="237" t="str">
        <f>IFERROR(VLOOKUP(B133,'ПО КОРИСНИЦИМА'!$C$16:$S$1931,5,FALSE),"")</f>
        <v/>
      </c>
      <c r="D133" s="223">
        <f>SUMIF('ПО КОРИСНИЦИМА'!$G$16:$G$1931,"Свега за пројекат 1502-П2:",'ПО КОРИСНИЦИМА'!$H$16:$H$1931)</f>
        <v>0</v>
      </c>
      <c r="E133" s="223"/>
      <c r="F133" s="255"/>
      <c r="G133" s="224">
        <f>SUMIF('ПО КОРИСНИЦИМА'!$G$16:$G$1931,"Свега за пројекат 1502-П2:",'ПО КОРИСНИЦИМА'!$L$16:$L$1931)</f>
        <v>0</v>
      </c>
      <c r="H133" s="224"/>
      <c r="I133" s="262"/>
      <c r="J133" s="221">
        <f t="shared" si="8"/>
        <v>0</v>
      </c>
      <c r="K133" s="221"/>
      <c r="L133" s="254"/>
    </row>
    <row r="134" spans="1:12" hidden="1" x14ac:dyDescent="0.2">
      <c r="A134" s="157"/>
      <c r="B134" s="152" t="s">
        <v>900</v>
      </c>
      <c r="C134" s="237" t="str">
        <f>IFERROR(VLOOKUP(B134,'ПО КОРИСНИЦИМА'!$C$16:$S$1931,5,FALSE),"")</f>
        <v/>
      </c>
      <c r="D134" s="223">
        <f>SUMIF('ПО КОРИСНИЦИМА'!$G$16:$G$1931,"Свега за пројекат 1502-П3:",'ПО КОРИСНИЦИМА'!$H$16:$H$1931)</f>
        <v>0</v>
      </c>
      <c r="E134" s="223"/>
      <c r="F134" s="255"/>
      <c r="G134" s="224">
        <f>SUMIF('ПО КОРИСНИЦИМА'!$G$16:$G$1931,"Свега за пројекат 1502-П3:",'ПО КОРИСНИЦИМА'!$L$16:$L$1931)</f>
        <v>0</v>
      </c>
      <c r="H134" s="224"/>
      <c r="I134" s="262"/>
      <c r="J134" s="221">
        <f t="shared" si="8"/>
        <v>0</v>
      </c>
      <c r="K134" s="221"/>
      <c r="L134" s="254"/>
    </row>
    <row r="135" spans="1:12" hidden="1" x14ac:dyDescent="0.2">
      <c r="A135" s="157"/>
      <c r="B135" s="152" t="s">
        <v>901</v>
      </c>
      <c r="C135" s="237" t="str">
        <f>IFERROR(VLOOKUP(B135,'ПО КОРИСНИЦИМА'!$C$16:$S$1931,5,FALSE),"")</f>
        <v/>
      </c>
      <c r="D135" s="223">
        <f>SUMIF('ПО КОРИСНИЦИМА'!$G$16:$G$1931,"Свега за пројекат 1502-П4:",'ПО КОРИСНИЦИМА'!$H$16:$H$1931)</f>
        <v>0</v>
      </c>
      <c r="E135" s="223"/>
      <c r="F135" s="255"/>
      <c r="G135" s="224">
        <f>SUMIF('ПО КОРИСНИЦИМА'!$G$16:$G$1931,"Свега за пројекат 1502-П4:",'ПО КОРИСНИЦИМА'!$L$16:$L$1931)</f>
        <v>0</v>
      </c>
      <c r="H135" s="224"/>
      <c r="I135" s="262"/>
      <c r="J135" s="221">
        <f t="shared" si="8"/>
        <v>0</v>
      </c>
      <c r="K135" s="221"/>
      <c r="L135" s="254"/>
    </row>
    <row r="136" spans="1:12" hidden="1" x14ac:dyDescent="0.2">
      <c r="A136" s="157"/>
      <c r="B136" s="152" t="s">
        <v>902</v>
      </c>
      <c r="C136" s="237" t="str">
        <f>IFERROR(VLOOKUP(B136,'ПО КОРИСНИЦИМА'!$C$16:$S$1931,5,FALSE),"")</f>
        <v/>
      </c>
      <c r="D136" s="223">
        <f>SUMIF('ПО КОРИСНИЦИМА'!$G$16:$G$1931,"Свега за пројекат 1502-П5:",'ПО КОРИСНИЦИМА'!$H$16:$H$1931)</f>
        <v>0</v>
      </c>
      <c r="E136" s="223"/>
      <c r="F136" s="255"/>
      <c r="G136" s="224">
        <f>SUMIF('ПО КОРИСНИЦИМА'!$G$16:$G$1931,"Свега за пројекат 1502-П5:",'ПО КОРИСНИЦИМА'!$L$16:$L$1931)</f>
        <v>0</v>
      </c>
      <c r="H136" s="224"/>
      <c r="I136" s="262"/>
      <c r="J136" s="221">
        <f t="shared" si="8"/>
        <v>0</v>
      </c>
      <c r="K136" s="221"/>
      <c r="L136" s="254"/>
    </row>
    <row r="137" spans="1:12" hidden="1" x14ac:dyDescent="0.2">
      <c r="A137" s="157"/>
      <c r="B137" s="152" t="s">
        <v>903</v>
      </c>
      <c r="C137" s="237" t="str">
        <f>IFERROR(VLOOKUP(B137,'ПО КОРИСНИЦИМА'!$C$16:$S$1931,5,FALSE),"")</f>
        <v/>
      </c>
      <c r="D137" s="223">
        <f>SUMIF('ПО КОРИСНИЦИМА'!$G$16:$G$1931,"Свега за пројекат 1502-П6:",'ПО КОРИСНИЦИМА'!$H$16:$H$1931)</f>
        <v>0</v>
      </c>
      <c r="E137" s="223"/>
      <c r="F137" s="255"/>
      <c r="G137" s="224">
        <f>SUMIF('ПО КОРИСНИЦИМА'!$G$16:$G$1931,"Свега за пројекат 1502-П6:",'ПО КОРИСНИЦИМА'!$L$16:$L$1931)</f>
        <v>0</v>
      </c>
      <c r="H137" s="224"/>
      <c r="I137" s="262"/>
      <c r="J137" s="221">
        <f t="shared" si="8"/>
        <v>0</v>
      </c>
      <c r="K137" s="221"/>
      <c r="L137" s="254"/>
    </row>
    <row r="138" spans="1:12" hidden="1" x14ac:dyDescent="0.2">
      <c r="A138" s="157"/>
      <c r="B138" s="152" t="s">
        <v>904</v>
      </c>
      <c r="C138" s="237" t="str">
        <f>IFERROR(VLOOKUP(B138,'ПО КОРИСНИЦИМА'!$C$16:$S$1931,5,FALSE),"")</f>
        <v/>
      </c>
      <c r="D138" s="223">
        <f>SUMIF('ПО КОРИСНИЦИМА'!$G$16:$G$1931,"Свега за пројекат 1502-П7:",'ПО КОРИСНИЦИМА'!$H$16:$H$1931)</f>
        <v>0</v>
      </c>
      <c r="E138" s="223"/>
      <c r="F138" s="255"/>
      <c r="G138" s="224">
        <f>SUMIF('ПО КОРИСНИЦИМА'!$G$16:$G$1931,"Свега за пројекат 1502-П7:",'ПО КОРИСНИЦИМА'!$L$16:$L$1931)</f>
        <v>0</v>
      </c>
      <c r="H138" s="224"/>
      <c r="I138" s="262"/>
      <c r="J138" s="221">
        <f t="shared" si="8"/>
        <v>0</v>
      </c>
      <c r="K138" s="221"/>
      <c r="L138" s="254"/>
    </row>
    <row r="139" spans="1:12" hidden="1" x14ac:dyDescent="0.2">
      <c r="A139" s="157"/>
      <c r="B139" s="152" t="s">
        <v>905</v>
      </c>
      <c r="C139" s="237" t="str">
        <f>IFERROR(VLOOKUP(B139,'ПО КОРИСНИЦИМА'!$C$16:$S$1931,5,FALSE),"")</f>
        <v/>
      </c>
      <c r="D139" s="223">
        <f>SUMIF('ПО КОРИСНИЦИМА'!$G$16:$G$1931,"Свега за пројекат 1502-П8:",'ПО КОРИСНИЦИМА'!$H$16:$H$1931)</f>
        <v>0</v>
      </c>
      <c r="E139" s="223"/>
      <c r="F139" s="255"/>
      <c r="G139" s="224">
        <f>SUMIF('ПО КОРИСНИЦИМА'!$G$16:$G$1931,"Свега за пројекат 1502-П8:",'ПО КОРИСНИЦИМА'!$L$16:$L$1931)</f>
        <v>0</v>
      </c>
      <c r="H139" s="224"/>
      <c r="I139" s="262"/>
      <c r="J139" s="221">
        <f t="shared" si="8"/>
        <v>0</v>
      </c>
      <c r="K139" s="221"/>
      <c r="L139" s="254"/>
    </row>
    <row r="140" spans="1:12" hidden="1" x14ac:dyDescent="0.2">
      <c r="A140" s="157"/>
      <c r="B140" s="152" t="s">
        <v>906</v>
      </c>
      <c r="C140" s="237" t="str">
        <f>IFERROR(VLOOKUP(B140,'ПО КОРИСНИЦИМА'!$C$16:$S$1931,5,FALSE),"")</f>
        <v/>
      </c>
      <c r="D140" s="223">
        <f>SUMIF('ПО КОРИСНИЦИМА'!$G$16:$G$1931,"Свега за пројекат 1502-П9:",'ПО КОРИСНИЦИМА'!$H$16:$H$1931)</f>
        <v>0</v>
      </c>
      <c r="E140" s="223"/>
      <c r="F140" s="255"/>
      <c r="G140" s="224">
        <f>SUMIF('ПО КОРИСНИЦИМА'!$G$16:$G$1931,"Свега за пројекат 1502-П9:",'ПО КОРИСНИЦИМА'!$L$16:$L$1931)</f>
        <v>0</v>
      </c>
      <c r="H140" s="224"/>
      <c r="I140" s="262"/>
      <c r="J140" s="221">
        <f t="shared" si="8"/>
        <v>0</v>
      </c>
      <c r="K140" s="221"/>
      <c r="L140" s="254"/>
    </row>
    <row r="141" spans="1:12" hidden="1" x14ac:dyDescent="0.2">
      <c r="A141" s="157"/>
      <c r="B141" s="152" t="s">
        <v>907</v>
      </c>
      <c r="C141" s="237" t="str">
        <f>IFERROR(VLOOKUP(B141,'ПО КОРИСНИЦИМА'!$C$16:$S$1931,5,FALSE),"")</f>
        <v/>
      </c>
      <c r="D141" s="223">
        <f>SUMIF('ПО КОРИСНИЦИМА'!$G$16:$G$1931,"Свега за пројекат 1502-П10:",'ПО КОРИСНИЦИМА'!$H$16:$H$1931)</f>
        <v>0</v>
      </c>
      <c r="E141" s="223"/>
      <c r="F141" s="255"/>
      <c r="G141" s="224">
        <f>SUMIF('ПО КОРИСНИЦИМА'!$G$16:$G$1931,"Свега за пројекат 1502-П10:",'ПО КОРИСНИЦИМА'!$L$16:$L$1931)</f>
        <v>0</v>
      </c>
      <c r="H141" s="224"/>
      <c r="I141" s="262"/>
      <c r="J141" s="221">
        <f t="shared" si="8"/>
        <v>0</v>
      </c>
      <c r="K141" s="221"/>
      <c r="L141" s="254"/>
    </row>
    <row r="142" spans="1:12" hidden="1" x14ac:dyDescent="0.2">
      <c r="A142" s="157"/>
      <c r="B142" s="152" t="s">
        <v>908</v>
      </c>
      <c r="C142" s="237" t="str">
        <f>IFERROR(VLOOKUP(B142,'ПО КОРИСНИЦИМА'!$C$16:$S$1931,5,FALSE),"")</f>
        <v/>
      </c>
      <c r="D142" s="223">
        <f>SUMIF('ПО КОРИСНИЦИМА'!$G$16:$G$1931,"Свега за пројекат 1502-П11:",'ПО КОРИСНИЦИМА'!$H$16:$H$1931)</f>
        <v>0</v>
      </c>
      <c r="E142" s="223"/>
      <c r="F142" s="255"/>
      <c r="G142" s="224">
        <f>SUMIF('ПО КОРИСНИЦИМА'!$G$16:$G$1931,"Свега за пројекат 1502-П11:",'ПО КОРИСНИЦИМА'!$L$16:$L$1931)</f>
        <v>0</v>
      </c>
      <c r="H142" s="224"/>
      <c r="I142" s="262"/>
      <c r="J142" s="221">
        <f t="shared" si="8"/>
        <v>0</v>
      </c>
      <c r="K142" s="221"/>
      <c r="L142" s="254"/>
    </row>
    <row r="143" spans="1:12" hidden="1" x14ac:dyDescent="0.2">
      <c r="A143" s="157"/>
      <c r="B143" s="152" t="s">
        <v>909</v>
      </c>
      <c r="C143" s="237" t="str">
        <f>IFERROR(VLOOKUP(B143,'ПО КОРИСНИЦИМА'!$C$16:$S$1931,5,FALSE),"")</f>
        <v/>
      </c>
      <c r="D143" s="223">
        <f>SUMIF('ПО КОРИСНИЦИМА'!$G$16:$G$1931,"Свега за пројекат 1502-П12:",'ПО КОРИСНИЦИМА'!$H$16:$H$1931)</f>
        <v>0</v>
      </c>
      <c r="E143" s="223"/>
      <c r="F143" s="255"/>
      <c r="G143" s="224">
        <f>SUMIF('ПО КОРИСНИЦИМА'!$G$16:$G$1931,"Свега за пројекат 1502-П12:",'ПО КОРИСНИЦИМА'!$L$16:$L$1931)</f>
        <v>0</v>
      </c>
      <c r="H143" s="224"/>
      <c r="I143" s="262"/>
      <c r="J143" s="221">
        <f t="shared" si="8"/>
        <v>0</v>
      </c>
      <c r="K143" s="221"/>
      <c r="L143" s="254"/>
    </row>
    <row r="144" spans="1:12" hidden="1" x14ac:dyDescent="0.2">
      <c r="A144" s="157"/>
      <c r="B144" s="152" t="s">
        <v>910</v>
      </c>
      <c r="C144" s="237" t="str">
        <f>IFERROR(VLOOKUP(B144,'ПО КОРИСНИЦИМА'!$C$16:$S$1931,5,FALSE),"")</f>
        <v/>
      </c>
      <c r="D144" s="223">
        <f>SUMIF('ПО КОРИСНИЦИМА'!$G$16:$G$1931,"Свега за пројекат 1502-П13:",'ПО КОРИСНИЦИМА'!$H$16:$H$1931)</f>
        <v>0</v>
      </c>
      <c r="E144" s="223"/>
      <c r="F144" s="255"/>
      <c r="G144" s="224">
        <f>SUMIF('ПО КОРИСНИЦИМА'!$G$16:$G$1931,"Свега за пројекат 1502-П13:",'ПО КОРИСНИЦИМА'!$L$16:$L$1931)</f>
        <v>0</v>
      </c>
      <c r="H144" s="224"/>
      <c r="I144" s="262"/>
      <c r="J144" s="221">
        <f t="shared" si="8"/>
        <v>0</v>
      </c>
      <c r="K144" s="221"/>
      <c r="L144" s="254"/>
    </row>
    <row r="145" spans="1:12" hidden="1" x14ac:dyDescent="0.2">
      <c r="A145" s="157"/>
      <c r="B145" s="152" t="s">
        <v>911</v>
      </c>
      <c r="C145" s="237" t="str">
        <f>IFERROR(VLOOKUP(B145,'ПО КОРИСНИЦИМА'!$C$16:$S$1931,5,FALSE),"")</f>
        <v/>
      </c>
      <c r="D145" s="223">
        <f>SUMIF('ПО КОРИСНИЦИМА'!$G$16:$G$1931,"Свега за пројекат 1502-П14:",'ПО КОРИСНИЦИМА'!$H$16:$H$1931)</f>
        <v>0</v>
      </c>
      <c r="E145" s="223"/>
      <c r="F145" s="255"/>
      <c r="G145" s="224">
        <f>SUMIF('ПО КОРИСНИЦИМА'!$G$16:$G$1931,"Свега за пројекат 1502-П14:",'ПО КОРИСНИЦИМА'!$L$16:$L$1931)</f>
        <v>0</v>
      </c>
      <c r="H145" s="224"/>
      <c r="I145" s="262"/>
      <c r="J145" s="221">
        <f t="shared" si="8"/>
        <v>0</v>
      </c>
      <c r="K145" s="221"/>
      <c r="L145" s="254"/>
    </row>
    <row r="146" spans="1:12" hidden="1" x14ac:dyDescent="0.2">
      <c r="A146" s="157"/>
      <c r="B146" s="152" t="s">
        <v>912</v>
      </c>
      <c r="C146" s="237" t="str">
        <f>IFERROR(VLOOKUP(B146,'ПО КОРИСНИЦИМА'!$C$16:$S$1931,5,FALSE),"")</f>
        <v/>
      </c>
      <c r="D146" s="223">
        <f>SUMIF('ПО КОРИСНИЦИМА'!$G$16:$G$1931,"Свега за пројекат 1502-П15:",'ПО КОРИСНИЦИМА'!$H$16:$H$1931)</f>
        <v>0</v>
      </c>
      <c r="E146" s="223"/>
      <c r="F146" s="255"/>
      <c r="G146" s="224">
        <f>SUMIF('ПО КОРИСНИЦИМА'!$G$16:$G$1931,"Свега за пројекат 1502-П15:",'ПО КОРИСНИЦИМА'!$L$16:$L$1931)</f>
        <v>0</v>
      </c>
      <c r="H146" s="224"/>
      <c r="I146" s="262"/>
      <c r="J146" s="221">
        <f t="shared" si="8"/>
        <v>0</v>
      </c>
      <c r="K146" s="221"/>
      <c r="L146" s="254"/>
    </row>
    <row r="147" spans="1:12" hidden="1" x14ac:dyDescent="0.2">
      <c r="A147" s="157"/>
      <c r="B147" s="152" t="s">
        <v>913</v>
      </c>
      <c r="C147" s="237" t="str">
        <f>IFERROR(VLOOKUP(B147,'ПО КОРИСНИЦИМА'!$C$16:$S$1931,5,FALSE),"")</f>
        <v/>
      </c>
      <c r="D147" s="223">
        <f>SUMIF('ПО КОРИСНИЦИМА'!$G$16:$G$1931,"Свега за пројекат 1502-П16:",'ПО КОРИСНИЦИМА'!$H$16:$H$1931)</f>
        <v>0</v>
      </c>
      <c r="E147" s="223"/>
      <c r="F147" s="255"/>
      <c r="G147" s="224">
        <f>SUMIF('ПО КОРИСНИЦИМА'!$G$16:$G$1931,"Свега за пројекат 1502-П16:",'ПО КОРИСНИЦИМА'!$L$16:$L$1931)</f>
        <v>0</v>
      </c>
      <c r="H147" s="224"/>
      <c r="I147" s="262"/>
      <c r="J147" s="221">
        <f t="shared" si="8"/>
        <v>0</v>
      </c>
      <c r="K147" s="221"/>
      <c r="L147" s="254"/>
    </row>
    <row r="148" spans="1:12" hidden="1" x14ac:dyDescent="0.2">
      <c r="A148" s="157"/>
      <c r="B148" s="152" t="s">
        <v>914</v>
      </c>
      <c r="C148" s="237" t="str">
        <f>IFERROR(VLOOKUP(B148,'ПО КОРИСНИЦИМА'!$C$16:$S$1931,5,FALSE),"")</f>
        <v/>
      </c>
      <c r="D148" s="223">
        <f>SUMIF('ПО КОРИСНИЦИМА'!$G$16:$G$1931,"Свега за пројекат 1502-П17:",'ПО КОРИСНИЦИМА'!$H$16:$H$1931)</f>
        <v>0</v>
      </c>
      <c r="E148" s="223"/>
      <c r="F148" s="255"/>
      <c r="G148" s="224">
        <f>SUMIF('ПО КОРИСНИЦИМА'!$G$16:$G$1931,"Свега за пројекат 1502-П17:",'ПО КОРИСНИЦИМА'!$L$16:$L$1931)</f>
        <v>0</v>
      </c>
      <c r="H148" s="224"/>
      <c r="I148" s="262"/>
      <c r="J148" s="221">
        <f t="shared" si="8"/>
        <v>0</v>
      </c>
      <c r="K148" s="221"/>
      <c r="L148" s="254"/>
    </row>
    <row r="149" spans="1:12" hidden="1" x14ac:dyDescent="0.2">
      <c r="A149" s="157"/>
      <c r="B149" s="152" t="s">
        <v>915</v>
      </c>
      <c r="C149" s="237" t="str">
        <f>IFERROR(VLOOKUP(B149,'ПО КОРИСНИЦИМА'!$C$16:$S$1931,5,FALSE),"")</f>
        <v/>
      </c>
      <c r="D149" s="223">
        <f>SUMIF('ПО КОРИСНИЦИМА'!$G$16:$G$1931,"Свега за пројекат 1502-П18:",'ПО КОРИСНИЦИМА'!$H$16:$H$1931)</f>
        <v>0</v>
      </c>
      <c r="E149" s="223"/>
      <c r="F149" s="255"/>
      <c r="G149" s="224">
        <f>SUMIF('ПО КОРИСНИЦИМА'!$G$16:$G$1931,"Свега за пројекат 1502-П18:",'ПО КОРИСНИЦИМА'!$L$16:$L$1931)</f>
        <v>0</v>
      </c>
      <c r="H149" s="224"/>
      <c r="I149" s="262"/>
      <c r="J149" s="221">
        <f t="shared" si="8"/>
        <v>0</v>
      </c>
      <c r="K149" s="221"/>
      <c r="L149" s="254"/>
    </row>
    <row r="150" spans="1:12" hidden="1" x14ac:dyDescent="0.2">
      <c r="A150" s="157"/>
      <c r="B150" s="152" t="s">
        <v>916</v>
      </c>
      <c r="C150" s="237" t="str">
        <f>IFERROR(VLOOKUP(B150,'ПО КОРИСНИЦИМА'!$C$16:$S$1931,5,FALSE),"")</f>
        <v/>
      </c>
      <c r="D150" s="223">
        <f>SUMIF('ПО КОРИСНИЦИМА'!$G$16:$G$1931,"Свега за пројекат 1502-П19:",'ПО КОРИСНИЦИМА'!$H$16:$H$1931)</f>
        <v>0</v>
      </c>
      <c r="E150" s="223"/>
      <c r="F150" s="255"/>
      <c r="G150" s="224">
        <f>SUMIF('ПО КОРИСНИЦИМА'!$G$16:$G$1931,"Свега за пројекат 1502-П19:",'ПО КОРИСНИЦИМА'!$L$16:$L$1931)</f>
        <v>0</v>
      </c>
      <c r="H150" s="224"/>
      <c r="I150" s="262"/>
      <c r="J150" s="221">
        <f t="shared" si="8"/>
        <v>0</v>
      </c>
      <c r="K150" s="221"/>
      <c r="L150" s="254"/>
    </row>
    <row r="151" spans="1:12" hidden="1" x14ac:dyDescent="0.2">
      <c r="A151" s="157"/>
      <c r="B151" s="152" t="s">
        <v>917</v>
      </c>
      <c r="C151" s="237" t="str">
        <f>IFERROR(VLOOKUP(B151,'ПО КОРИСНИЦИМА'!$C$16:$S$1931,5,FALSE),"")</f>
        <v/>
      </c>
      <c r="D151" s="223">
        <f>SUMIF('ПО КОРИСНИЦИМА'!$G$16:$G$1931,"Свега за пројекат 1502-П20:",'ПО КОРИСНИЦИМА'!$H$16:$H$1931)</f>
        <v>0</v>
      </c>
      <c r="E151" s="223"/>
      <c r="F151" s="255"/>
      <c r="G151" s="224">
        <f>SUMIF('ПО КОРИСНИЦИМА'!$G$16:$G$1931,"Свега за пројекат 1502-П20:",'ПО КОРИСНИЦИМА'!$L$16:$L$1931)</f>
        <v>0</v>
      </c>
      <c r="H151" s="224"/>
      <c r="I151" s="262"/>
      <c r="J151" s="221">
        <f t="shared" si="8"/>
        <v>0</v>
      </c>
      <c r="K151" s="221"/>
      <c r="L151" s="254"/>
    </row>
    <row r="152" spans="1:12" hidden="1" x14ac:dyDescent="0.2">
      <c r="A152" s="157"/>
      <c r="B152" s="152" t="s">
        <v>918</v>
      </c>
      <c r="C152" s="237" t="str">
        <f>IFERROR(VLOOKUP(B152,'ПО КОРИСНИЦИМА'!$C$16:$S$1931,5,FALSE),"")</f>
        <v/>
      </c>
      <c r="D152" s="223">
        <f>SUMIF('ПО КОРИСНИЦИМА'!$G$16:$G$1931,"Свега за пројекат 1502-П21:",'ПО КОРИСНИЦИМА'!$H$16:$H$1931)</f>
        <v>0</v>
      </c>
      <c r="E152" s="223"/>
      <c r="F152" s="255"/>
      <c r="G152" s="224">
        <f>SUMIF('ПО КОРИСНИЦИМА'!$G$16:$G$1931,"Свега за пројекат 1502-П21:",'ПО КОРИСНИЦИМА'!$L$16:$L$1931)</f>
        <v>0</v>
      </c>
      <c r="H152" s="224"/>
      <c r="I152" s="262"/>
      <c r="J152" s="221">
        <f t="shared" si="8"/>
        <v>0</v>
      </c>
      <c r="K152" s="221"/>
      <c r="L152" s="254"/>
    </row>
    <row r="153" spans="1:12" hidden="1" x14ac:dyDescent="0.2">
      <c r="A153" s="157"/>
      <c r="B153" s="152" t="s">
        <v>919</v>
      </c>
      <c r="C153" s="237" t="str">
        <f>IFERROR(VLOOKUP(B153,'ПО КОРИСНИЦИМА'!$C$16:$S$1931,5,FALSE),"")</f>
        <v/>
      </c>
      <c r="D153" s="223">
        <f>SUMIF('ПО КОРИСНИЦИМА'!$G$16:$G$1931,"Свега за пројекат 1502-П22:",'ПО КОРИСНИЦИМА'!$H$16:$H$1931)</f>
        <v>0</v>
      </c>
      <c r="E153" s="223"/>
      <c r="F153" s="255"/>
      <c r="G153" s="224">
        <f>SUMIF('ПО КОРИСНИЦИМА'!$G$16:$G$1931,"Свега за пројекат 1502-П22:",'ПО КОРИСНИЦИМА'!$L$16:$L$1931)</f>
        <v>0</v>
      </c>
      <c r="H153" s="224"/>
      <c r="I153" s="262"/>
      <c r="J153" s="221">
        <f t="shared" si="8"/>
        <v>0</v>
      </c>
      <c r="K153" s="221"/>
      <c r="L153" s="254"/>
    </row>
    <row r="154" spans="1:12" hidden="1" x14ac:dyDescent="0.2">
      <c r="A154" s="157"/>
      <c r="B154" s="152" t="s">
        <v>920</v>
      </c>
      <c r="C154" s="237" t="str">
        <f>IFERROR(VLOOKUP(B154,'ПО КОРИСНИЦИМА'!$C$16:$S$1931,5,FALSE),"")</f>
        <v/>
      </c>
      <c r="D154" s="223">
        <f>SUMIF('ПО КОРИСНИЦИМА'!$G$16:$G$1931,"Свега за пројекат 1502-П23:",'ПО КОРИСНИЦИМА'!$H$16:$H$1931)</f>
        <v>0</v>
      </c>
      <c r="E154" s="223"/>
      <c r="F154" s="255"/>
      <c r="G154" s="224">
        <f>SUMIF('ПО КОРИСНИЦИМА'!$G$16:$G$1931,"Свега за пројекат 1502-П23:",'ПО КОРИСНИЦИМА'!$L$16:$L$1931)</f>
        <v>0</v>
      </c>
      <c r="H154" s="224"/>
      <c r="I154" s="262"/>
      <c r="J154" s="221">
        <f t="shared" si="8"/>
        <v>0</v>
      </c>
      <c r="K154" s="221"/>
      <c r="L154" s="254"/>
    </row>
    <row r="155" spans="1:12" hidden="1" x14ac:dyDescent="0.2">
      <c r="A155" s="158"/>
      <c r="B155" s="152" t="s">
        <v>921</v>
      </c>
      <c r="C155" s="237" t="str">
        <f>IFERROR(VLOOKUP(B155,'ПО КОРИСНИЦИМА'!$C$16:$S$1931,5,FALSE),"")</f>
        <v/>
      </c>
      <c r="D155" s="223">
        <f>SUMIF('ПО КОРИСНИЦИМА'!$G$16:$G$1931,"Свега за пројекат 1502-П24:",'ПО КОРИСНИЦИМА'!$H$16:$H$1931)</f>
        <v>0</v>
      </c>
      <c r="E155" s="223"/>
      <c r="F155" s="255"/>
      <c r="G155" s="224">
        <f>SUMIF('ПО КОРИСНИЦИМА'!$G$16:$G$1931,"Свега за пројекат 1502-П24:",'ПО КОРИСНИЦИМА'!$L$16:$L$1931)</f>
        <v>0</v>
      </c>
      <c r="H155" s="224"/>
      <c r="I155" s="262"/>
      <c r="J155" s="221">
        <f t="shared" si="8"/>
        <v>0</v>
      </c>
      <c r="K155" s="247"/>
      <c r="L155" s="269"/>
    </row>
    <row r="156" spans="1:12" s="155" customFormat="1" x14ac:dyDescent="0.2">
      <c r="A156" s="148" t="s">
        <v>259</v>
      </c>
      <c r="B156" s="149"/>
      <c r="C156" s="235" t="s">
        <v>276</v>
      </c>
      <c r="D156" s="217">
        <f>SUM(D157:D158)</f>
        <v>11500000</v>
      </c>
      <c r="E156" s="217">
        <f>SUM(E157:E158)</f>
        <v>4466130.7200000007</v>
      </c>
      <c r="F156" s="257">
        <f>E156/D156</f>
        <v>0.38835919304347832</v>
      </c>
      <c r="G156" s="218">
        <f>SUM(G158:G173)</f>
        <v>0</v>
      </c>
      <c r="H156" s="218">
        <f>SUM(H158:H173)</f>
        <v>0</v>
      </c>
      <c r="I156" s="264"/>
      <c r="J156" s="217">
        <f t="shared" ref="J156:J187" si="9">D156+G156</f>
        <v>11500000</v>
      </c>
      <c r="K156" s="217">
        <f>E156+H156</f>
        <v>4466130.7200000007</v>
      </c>
      <c r="L156" s="257">
        <f>K156/J156</f>
        <v>0.38835919304347832</v>
      </c>
    </row>
    <row r="157" spans="1:12" s="155" customFormat="1" ht="38.25" x14ac:dyDescent="0.2">
      <c r="A157" s="413"/>
      <c r="B157" s="414" t="s">
        <v>1548</v>
      </c>
      <c r="C157" s="415" t="s">
        <v>1549</v>
      </c>
      <c r="D157" s="416">
        <f>SUMIF('ПО КОРИСНИЦИМА'!$G$16:$G$1931,"Свега за програмску активност 0101-0001:",'ПО КОРИСНИЦИМА'!$H$16:$H$1931)</f>
        <v>5500000</v>
      </c>
      <c r="E157" s="416">
        <f>SUMIF('ПО КОРИСНИЦИМА'!$G$16:$G$1931,"Свега за програмску активност 0101-0001:",'ПО КОРИСНИЦИМА'!$I$16:$I$1931)</f>
        <v>1086000</v>
      </c>
      <c r="F157" s="417">
        <f>E157/D157</f>
        <v>0.19745454545454547</v>
      </c>
      <c r="G157" s="418">
        <f>SUMIF('ПО КОРИСНИЦИМА'!$G$16:$G$1931,"Свега за програмску активност 0101-0001:",'ПО КОРИСНИЦИМА'!$L$16:$L$1931)</f>
        <v>0</v>
      </c>
      <c r="H157" s="418">
        <f>SUMIF('ПО КОРИСНИЦИМА'!$G$16:$G$1931,"Свега за програмску активност 0101-0002:",'ПО КОРИСНИЦИМА'!$M$16:$M$1931)</f>
        <v>0</v>
      </c>
      <c r="I157" s="419"/>
      <c r="J157" s="416">
        <f t="shared" si="9"/>
        <v>5500000</v>
      </c>
      <c r="K157" s="489"/>
      <c r="L157" s="490"/>
    </row>
    <row r="158" spans="1:12" x14ac:dyDescent="0.2">
      <c r="A158" s="152"/>
      <c r="B158" s="157" t="s">
        <v>658</v>
      </c>
      <c r="C158" s="237" t="str">
        <f>IFERROR(VLOOKUP(B158,'ПО КОРИСНИЦИМА'!$C$16:$S$1931,5,FALSE),"")</f>
        <v>Мере подршке руралном развоју</v>
      </c>
      <c r="D158" s="221">
        <f>SUMIF('ПО КОРИСНИЦИМА'!$G$16:$G$1931,"Свега за програмску активност 0101-0002:",'ПО КОРИСНИЦИМА'!$H$16:$H$1931)</f>
        <v>6000000</v>
      </c>
      <c r="E158" s="221">
        <f>SUMIF('ПО КОРИСНИЦИМА'!$G$16:$G$1931,"Свега за програмску активност 0101-0002:",'ПО КОРИСНИЦИМА'!$I$16:$I$1931)</f>
        <v>3380130.72</v>
      </c>
      <c r="F158" s="254">
        <f>E158/D158</f>
        <v>0.56335511999999999</v>
      </c>
      <c r="G158" s="222">
        <f>SUMIF('ПО КОРИСНИЦИМА'!$G$16:$G$1931,"Свега за програмску активност 0101-0002:",'ПО КОРИСНИЦИМА'!$L$16:$L$1931)</f>
        <v>0</v>
      </c>
      <c r="H158" s="222">
        <f>SUMIF('ПО КОРИСНИЦИМА'!$G$16:$G$1931,"Свега за програмску активност 0101-0002:",'ПО КОРИСНИЦИМА'!$M$16:$M$1931)</f>
        <v>0</v>
      </c>
      <c r="I158" s="261"/>
      <c r="J158" s="221">
        <f t="shared" si="9"/>
        <v>6000000</v>
      </c>
      <c r="K158" s="221">
        <f>E158+H158</f>
        <v>3380130.72</v>
      </c>
      <c r="L158" s="254">
        <f>K158/J158</f>
        <v>0.56335511999999999</v>
      </c>
    </row>
    <row r="159" spans="1:12" hidden="1" x14ac:dyDescent="0.2">
      <c r="A159" s="157"/>
      <c r="B159" s="160" t="s">
        <v>922</v>
      </c>
      <c r="C159" s="237" t="str">
        <f>IFERROR(VLOOKUP(B159,'ПО КОРИСНИЦИМА'!$C$16:$S$1931,5,FALSE),"")</f>
        <v/>
      </c>
      <c r="D159" s="223">
        <f>SUMIF('ПО КОРИСНИЦИМА'!$G$16:$G$1931,"Свега за пројекат 0101-П2:",'ПО КОРИСНИЦИМА'!$H$16:$H$1931)</f>
        <v>0</v>
      </c>
      <c r="E159" s="223"/>
      <c r="F159" s="255"/>
      <c r="G159" s="224">
        <f>SUMIF('ПО КОРИСНИЦИМА'!$G$16:$G$1931,"Свега за пројекат 0101-П2:",'ПО КОРИСНИЦИМА'!$L$16:$L$1931)</f>
        <v>0</v>
      </c>
      <c r="H159" s="224"/>
      <c r="I159" s="262"/>
      <c r="J159" s="221">
        <f t="shared" si="9"/>
        <v>0</v>
      </c>
      <c r="K159" s="221"/>
      <c r="L159" s="254"/>
    </row>
    <row r="160" spans="1:12" hidden="1" x14ac:dyDescent="0.2">
      <c r="A160" s="157"/>
      <c r="B160" s="160" t="s">
        <v>923</v>
      </c>
      <c r="C160" s="237" t="str">
        <f>IFERROR(VLOOKUP(B160,'ПО КОРИСНИЦИМА'!$C$16:$S$1931,5,FALSE),"")</f>
        <v/>
      </c>
      <c r="D160" s="223">
        <f>SUMIF('ПО КОРИСНИЦИМА'!$G$16:$G$1931,"Свега за пројекат 0101-П3:",'ПО КОРИСНИЦИМА'!$H$16:$H$1931)</f>
        <v>0</v>
      </c>
      <c r="E160" s="223"/>
      <c r="F160" s="255"/>
      <c r="G160" s="224">
        <f>SUMIF('ПО КОРИСНИЦИМА'!$G$16:$G$1931,"Свега за пројекат 0101-П3:",'ПО КОРИСНИЦИМА'!$L$16:$L$1931)</f>
        <v>0</v>
      </c>
      <c r="H160" s="224"/>
      <c r="I160" s="262"/>
      <c r="J160" s="221">
        <f t="shared" si="9"/>
        <v>0</v>
      </c>
      <c r="K160" s="221"/>
      <c r="L160" s="254"/>
    </row>
    <row r="161" spans="1:12" hidden="1" x14ac:dyDescent="0.2">
      <c r="A161" s="157"/>
      <c r="B161" s="160" t="s">
        <v>924</v>
      </c>
      <c r="C161" s="237" t="str">
        <f>IFERROR(VLOOKUP(B161,'ПО КОРИСНИЦИМА'!$C$16:$S$1931,5,FALSE),"")</f>
        <v/>
      </c>
      <c r="D161" s="223">
        <f>SUMIF('ПО КОРИСНИЦИМА'!$G$16:$G$1931,"Свега за пројекат 0101-П4:",'ПО КОРИСНИЦИМА'!$H$16:$H$1931)</f>
        <v>0</v>
      </c>
      <c r="E161" s="223"/>
      <c r="F161" s="255"/>
      <c r="G161" s="224">
        <f>SUMIF('ПО КОРИСНИЦИМА'!$G$16:$G$1931,"Свега за пројекат 0101-П4:",'ПО КОРИСНИЦИМА'!$L$16:$L$1931)</f>
        <v>0</v>
      </c>
      <c r="H161" s="224"/>
      <c r="I161" s="262"/>
      <c r="J161" s="221">
        <f t="shared" si="9"/>
        <v>0</v>
      </c>
      <c r="K161" s="221"/>
      <c r="L161" s="254"/>
    </row>
    <row r="162" spans="1:12" hidden="1" x14ac:dyDescent="0.2">
      <c r="A162" s="157"/>
      <c r="B162" s="160" t="s">
        <v>925</v>
      </c>
      <c r="C162" s="237" t="str">
        <f>IFERROR(VLOOKUP(B162,'ПО КОРИСНИЦИМА'!$C$16:$S$1931,5,FALSE),"")</f>
        <v/>
      </c>
      <c r="D162" s="223">
        <f>SUMIF('ПО КОРИСНИЦИМА'!$G$16:$G$1931,"Свега за пројекат 0101-П5:",'ПО КОРИСНИЦИМА'!$H$16:$H$1931)</f>
        <v>0</v>
      </c>
      <c r="E162" s="223"/>
      <c r="F162" s="255"/>
      <c r="G162" s="224">
        <f>SUMIF('ПО КОРИСНИЦИМА'!$G$16:$G$1931,"Свега за пројекат 0101-П5:",'ПО КОРИСНИЦИМА'!$L$16:$L$1931)</f>
        <v>0</v>
      </c>
      <c r="H162" s="224"/>
      <c r="I162" s="262"/>
      <c r="J162" s="221">
        <f t="shared" si="9"/>
        <v>0</v>
      </c>
      <c r="K162" s="221"/>
      <c r="L162" s="254"/>
    </row>
    <row r="163" spans="1:12" hidden="1" x14ac:dyDescent="0.2">
      <c r="A163" s="157"/>
      <c r="B163" s="160" t="s">
        <v>926</v>
      </c>
      <c r="C163" s="237" t="str">
        <f>IFERROR(VLOOKUP(B163,'ПО КОРИСНИЦИМА'!$C$16:$S$1931,5,FALSE),"")</f>
        <v/>
      </c>
      <c r="D163" s="223">
        <f>SUMIF('ПО КОРИСНИЦИМА'!$G$16:$G$1931,"Свега за пројекат 0101-П6:",'ПО КОРИСНИЦИМА'!$H$16:$H$1931)</f>
        <v>0</v>
      </c>
      <c r="E163" s="223"/>
      <c r="F163" s="255"/>
      <c r="G163" s="224">
        <f>SUMIF('ПО КОРИСНИЦИМА'!$G$16:$G$1931,"Свега за пројекат 0101-П6:",'ПО КОРИСНИЦИМА'!$L$16:$L$1931)</f>
        <v>0</v>
      </c>
      <c r="H163" s="224"/>
      <c r="I163" s="262"/>
      <c r="J163" s="221">
        <f t="shared" si="9"/>
        <v>0</v>
      </c>
      <c r="K163" s="221"/>
      <c r="L163" s="254"/>
    </row>
    <row r="164" spans="1:12" hidden="1" x14ac:dyDescent="0.2">
      <c r="A164" s="157"/>
      <c r="B164" s="160" t="s">
        <v>927</v>
      </c>
      <c r="C164" s="237" t="str">
        <f>IFERROR(VLOOKUP(B164,'ПО КОРИСНИЦИМА'!$C$16:$S$1931,5,FALSE),"")</f>
        <v/>
      </c>
      <c r="D164" s="223">
        <f>SUMIF('ПО КОРИСНИЦИМА'!$G$16:$G$1931,"Свега за пројекат 0101-П7:",'ПО КОРИСНИЦИМА'!$H$16:$H$1931)</f>
        <v>0</v>
      </c>
      <c r="E164" s="223"/>
      <c r="F164" s="255"/>
      <c r="G164" s="224">
        <f>SUMIF('ПО КОРИСНИЦИМА'!$G$16:$G$1931,"Свега за пројекат 0101-П7:",'ПО КОРИСНИЦИМА'!$L$16:$L$1931)</f>
        <v>0</v>
      </c>
      <c r="H164" s="224"/>
      <c r="I164" s="262"/>
      <c r="J164" s="221">
        <f t="shared" si="9"/>
        <v>0</v>
      </c>
      <c r="K164" s="221"/>
      <c r="L164" s="254"/>
    </row>
    <row r="165" spans="1:12" hidden="1" x14ac:dyDescent="0.2">
      <c r="A165" s="157"/>
      <c r="B165" s="160" t="s">
        <v>928</v>
      </c>
      <c r="C165" s="237" t="str">
        <f>IFERROR(VLOOKUP(B165,'ПО КОРИСНИЦИМА'!$C$16:$S$1931,5,FALSE),"")</f>
        <v/>
      </c>
      <c r="D165" s="223">
        <f>SUMIF('ПО КОРИСНИЦИМА'!$G$16:$G$1931,"Свега за пројекат 0101-П8:",'ПО КОРИСНИЦИМА'!$H$16:$H$1931)</f>
        <v>0</v>
      </c>
      <c r="E165" s="223"/>
      <c r="F165" s="255"/>
      <c r="G165" s="224">
        <f>SUMIF('ПО КОРИСНИЦИМА'!$G$16:$G$1931,"Свега за пројекат 0101-П8:",'ПО КОРИСНИЦИМА'!$L$16:$L$1931)</f>
        <v>0</v>
      </c>
      <c r="H165" s="224"/>
      <c r="I165" s="262"/>
      <c r="J165" s="221">
        <f t="shared" si="9"/>
        <v>0</v>
      </c>
      <c r="K165" s="221"/>
      <c r="L165" s="254"/>
    </row>
    <row r="166" spans="1:12" hidden="1" x14ac:dyDescent="0.2">
      <c r="A166" s="157"/>
      <c r="B166" s="160" t="s">
        <v>929</v>
      </c>
      <c r="C166" s="237" t="str">
        <f>IFERROR(VLOOKUP(B166,'ПО КОРИСНИЦИМА'!$C$16:$S$1931,5,FALSE),"")</f>
        <v/>
      </c>
      <c r="D166" s="223">
        <f>SUMIF('ПО КОРИСНИЦИМА'!$G$16:$G$1931,"Свега за пројекат 0101-П9:",'ПО КОРИСНИЦИМА'!$H$16:$H$1931)</f>
        <v>0</v>
      </c>
      <c r="E166" s="223"/>
      <c r="F166" s="255"/>
      <c r="G166" s="224">
        <f>SUMIF('ПО КОРИСНИЦИМА'!$G$16:$G$1931,"Свега за пројекат 0101-П9:",'ПО КОРИСНИЦИМА'!$L$16:$L$1931)</f>
        <v>0</v>
      </c>
      <c r="H166" s="224"/>
      <c r="I166" s="262"/>
      <c r="J166" s="221">
        <f t="shared" si="9"/>
        <v>0</v>
      </c>
      <c r="K166" s="221"/>
      <c r="L166" s="254"/>
    </row>
    <row r="167" spans="1:12" hidden="1" x14ac:dyDescent="0.2">
      <c r="A167" s="157"/>
      <c r="B167" s="160" t="s">
        <v>930</v>
      </c>
      <c r="C167" s="237" t="str">
        <f>IFERROR(VLOOKUP(B167,'ПО КОРИСНИЦИМА'!$C$16:$S$1931,5,FALSE),"")</f>
        <v/>
      </c>
      <c r="D167" s="223">
        <f>SUMIF('ПО КОРИСНИЦИМА'!$G$16:$G$1931,"Свега за пројекат 0101-П10:",'ПО КОРИСНИЦИМА'!$H$16:$H$1931)</f>
        <v>0</v>
      </c>
      <c r="E167" s="223"/>
      <c r="F167" s="255"/>
      <c r="G167" s="224">
        <f>SUMIF('ПО КОРИСНИЦИМА'!$G$16:$G$1931,"Свега за пројекат 0101-П10:",'ПО КОРИСНИЦИМА'!$L$16:$L$1931)</f>
        <v>0</v>
      </c>
      <c r="H167" s="224"/>
      <c r="I167" s="262"/>
      <c r="J167" s="221">
        <f t="shared" si="9"/>
        <v>0</v>
      </c>
      <c r="K167" s="221"/>
      <c r="L167" s="254"/>
    </row>
    <row r="168" spans="1:12" hidden="1" x14ac:dyDescent="0.2">
      <c r="A168" s="157"/>
      <c r="B168" s="160" t="s">
        <v>931</v>
      </c>
      <c r="C168" s="237" t="str">
        <f>IFERROR(VLOOKUP(B168,'ПО КОРИСНИЦИМА'!$C$16:$S$1931,5,FALSE),"")</f>
        <v/>
      </c>
      <c r="D168" s="223">
        <f>SUMIF('ПО КОРИСНИЦИМА'!$G$16:$G$1931,"Свега за пројекат 0101-П11:",'ПО КОРИСНИЦИМА'!$H$16:$H$1931)</f>
        <v>0</v>
      </c>
      <c r="E168" s="223"/>
      <c r="F168" s="255"/>
      <c r="G168" s="224">
        <f>SUMIF('ПО КОРИСНИЦИМА'!$G$16:$G$1931,"Свега за пројекат 0101-П11:",'ПО КОРИСНИЦИМА'!$L$16:$L$1931)</f>
        <v>0</v>
      </c>
      <c r="H168" s="224"/>
      <c r="I168" s="262"/>
      <c r="J168" s="221">
        <f t="shared" si="9"/>
        <v>0</v>
      </c>
      <c r="K168" s="221"/>
      <c r="L168" s="254"/>
    </row>
    <row r="169" spans="1:12" hidden="1" x14ac:dyDescent="0.2">
      <c r="A169" s="157"/>
      <c r="B169" s="160" t="s">
        <v>932</v>
      </c>
      <c r="C169" s="237" t="str">
        <f>IFERROR(VLOOKUP(B169,'ПО КОРИСНИЦИМА'!$C$16:$S$1931,5,FALSE),"")</f>
        <v/>
      </c>
      <c r="D169" s="223">
        <f>SUMIF('ПО КОРИСНИЦИМА'!$G$16:$G$1931,"Свега за пројекат 0101-П12:",'ПО КОРИСНИЦИМА'!$H$16:$H$1931)</f>
        <v>0</v>
      </c>
      <c r="E169" s="223"/>
      <c r="F169" s="255"/>
      <c r="G169" s="224">
        <f>SUMIF('ПО КОРИСНИЦИМА'!$G$16:$G$1931,"Свега за пројекат 0101-П12:",'ПО КОРИСНИЦИМА'!$L$16:$L$1931)</f>
        <v>0</v>
      </c>
      <c r="H169" s="224"/>
      <c r="I169" s="262"/>
      <c r="J169" s="221">
        <f t="shared" si="9"/>
        <v>0</v>
      </c>
      <c r="K169" s="221"/>
      <c r="L169" s="254"/>
    </row>
    <row r="170" spans="1:12" hidden="1" x14ac:dyDescent="0.2">
      <c r="A170" s="157"/>
      <c r="B170" s="160" t="s">
        <v>933</v>
      </c>
      <c r="C170" s="237" t="str">
        <f>IFERROR(VLOOKUP(B170,'ПО КОРИСНИЦИМА'!$C$16:$S$1931,5,FALSE),"")</f>
        <v/>
      </c>
      <c r="D170" s="223">
        <f>SUMIF('ПО КОРИСНИЦИМА'!$G$16:$G$1931,"Свега за пројекат 0101-П13:",'ПО КОРИСНИЦИМА'!$H$16:$H$1931)</f>
        <v>0</v>
      </c>
      <c r="E170" s="223"/>
      <c r="F170" s="255"/>
      <c r="G170" s="224">
        <f>SUMIF('ПО КОРИСНИЦИМА'!$G$16:$G$1931,"Свега за пројекат 0101-П13:",'ПО КОРИСНИЦИМА'!$L$16:$L$1931)</f>
        <v>0</v>
      </c>
      <c r="H170" s="224"/>
      <c r="I170" s="262"/>
      <c r="J170" s="221">
        <f t="shared" si="9"/>
        <v>0</v>
      </c>
      <c r="K170" s="221"/>
      <c r="L170" s="254"/>
    </row>
    <row r="171" spans="1:12" hidden="1" x14ac:dyDescent="0.2">
      <c r="A171" s="157"/>
      <c r="B171" s="160" t="s">
        <v>934</v>
      </c>
      <c r="C171" s="237" t="str">
        <f>IFERROR(VLOOKUP(B171,'ПО КОРИСНИЦИМА'!$C$16:$S$1931,5,FALSE),"")</f>
        <v/>
      </c>
      <c r="D171" s="223">
        <f>SUMIF('ПО КОРИСНИЦИМА'!$G$16:$G$1931,"Свега за пројекат 0101-П14:",'ПО КОРИСНИЦИМА'!$H$16:$H$1931)</f>
        <v>0</v>
      </c>
      <c r="E171" s="223"/>
      <c r="F171" s="255"/>
      <c r="G171" s="224">
        <f>SUMIF('ПО КОРИСНИЦИМА'!$G$16:$G$1931,"Свега за пројекат 0101-П14:",'ПО КОРИСНИЦИМА'!$L$16:$L$1931)</f>
        <v>0</v>
      </c>
      <c r="H171" s="224"/>
      <c r="I171" s="262"/>
      <c r="J171" s="221">
        <f t="shared" si="9"/>
        <v>0</v>
      </c>
      <c r="K171" s="221"/>
      <c r="L171" s="254"/>
    </row>
    <row r="172" spans="1:12" hidden="1" x14ac:dyDescent="0.2">
      <c r="A172" s="157"/>
      <c r="B172" s="160" t="s">
        <v>935</v>
      </c>
      <c r="C172" s="237" t="str">
        <f>IFERROR(VLOOKUP(B172,'ПО КОРИСНИЦИМА'!$C$16:$S$1931,5,FALSE),"")</f>
        <v/>
      </c>
      <c r="D172" s="223">
        <f>SUMIF('ПО КОРИСНИЦИМА'!$G$16:$G$1931,"Свега за пројекат 0101-П15:",'ПО КОРИСНИЦИМА'!$H$16:$H$1931)</f>
        <v>0</v>
      </c>
      <c r="E172" s="223"/>
      <c r="F172" s="255"/>
      <c r="G172" s="224">
        <f>SUMIF('ПО КОРИСНИЦИМА'!$G$16:$G$1931,"Свега за пројекат 0101-П15:",'ПО КОРИСНИЦИМА'!$L$16:$L$1931)</f>
        <v>0</v>
      </c>
      <c r="H172" s="224"/>
      <c r="I172" s="262"/>
      <c r="J172" s="221">
        <f t="shared" si="9"/>
        <v>0</v>
      </c>
      <c r="K172" s="221"/>
      <c r="L172" s="254"/>
    </row>
    <row r="173" spans="1:12" hidden="1" x14ac:dyDescent="0.2">
      <c r="A173" s="158"/>
      <c r="B173" s="160" t="s">
        <v>936</v>
      </c>
      <c r="C173" s="237" t="str">
        <f>IFERROR(VLOOKUP(B173,'ПО КОРИСНИЦИМА'!$C$16:$S$1931,5,FALSE),"")</f>
        <v/>
      </c>
      <c r="D173" s="223">
        <f>SUMIF('ПО КОРИСНИЦИМА'!$G$16:$G$1931,"Свега за пројекат 0101-П16:",'ПО КОРИСНИЦИМА'!$H$16:$H$1931)</f>
        <v>0</v>
      </c>
      <c r="E173" s="223"/>
      <c r="F173" s="255"/>
      <c r="G173" s="224">
        <f>SUMIF('ПО КОРИСНИЦИМА'!$G$16:$G$1931,"Свега за пројекат 0101-П16:",'ПО КОРИСНИЦИМА'!$L$16:$L$1931)</f>
        <v>0</v>
      </c>
      <c r="H173" s="224"/>
      <c r="I173" s="262"/>
      <c r="J173" s="221">
        <f t="shared" si="9"/>
        <v>0</v>
      </c>
      <c r="K173" s="247"/>
      <c r="L173" s="269"/>
    </row>
    <row r="174" spans="1:12" s="155" customFormat="1" ht="25.5" x14ac:dyDescent="0.2">
      <c r="A174" s="148" t="s">
        <v>260</v>
      </c>
      <c r="B174" s="149"/>
      <c r="C174" s="235" t="s">
        <v>277</v>
      </c>
      <c r="D174" s="217">
        <f>SUM(D175:D194)</f>
        <v>18171428</v>
      </c>
      <c r="E174" s="217">
        <f>SUM(E175:E194)</f>
        <v>8237638</v>
      </c>
      <c r="F174" s="257">
        <f>E174/D174</f>
        <v>0.45332914947575942</v>
      </c>
      <c r="G174" s="218">
        <f>SUM(G175:G194)</f>
        <v>13000000</v>
      </c>
      <c r="H174" s="218">
        <f>SUM(H175:H194)</f>
        <v>0</v>
      </c>
      <c r="I174" s="264"/>
      <c r="J174" s="217">
        <f t="shared" si="9"/>
        <v>31171428</v>
      </c>
      <c r="K174" s="217">
        <f t="shared" ref="K174:K179" si="10">E174+H174</f>
        <v>8237638</v>
      </c>
      <c r="L174" s="257">
        <f>K174/J174</f>
        <v>0.26426886827257318</v>
      </c>
    </row>
    <row r="175" spans="1:12" ht="25.5" x14ac:dyDescent="0.2">
      <c r="A175" s="150"/>
      <c r="B175" s="132" t="s">
        <v>648</v>
      </c>
      <c r="C175" s="239" t="s">
        <v>649</v>
      </c>
      <c r="D175" s="219">
        <f>SUMIF('ПО КОРИСНИЦИМА'!$G$16:$G$1931,"Свега за програмску активност 0401-0001:",'ПО КОРИСНИЦИМА'!$H$16:$H$1931)</f>
        <v>2000000</v>
      </c>
      <c r="E175" s="219">
        <f>SUMIF('ПО КОРИСНИЦИМА'!$G$16:$G$1931,"Свега за програмску активност 0401-0001:",'ПО КОРИСНИЦИМА'!$I$16:$I$1931)</f>
        <v>0</v>
      </c>
      <c r="F175" s="253">
        <f>E175/D175</f>
        <v>0</v>
      </c>
      <c r="G175" s="220">
        <v>0</v>
      </c>
      <c r="H175" s="220">
        <f>SUMIF('ПО КОРИСНИЦИМА'!$G$16:$G$1931,"Свега за програмску активност 0401-0001:",'ПО КОРИСНИЦИМА'!$M$16:$M$1931)</f>
        <v>0</v>
      </c>
      <c r="I175" s="260"/>
      <c r="J175" s="219">
        <f t="shared" si="9"/>
        <v>2000000</v>
      </c>
      <c r="K175" s="219">
        <f t="shared" si="10"/>
        <v>0</v>
      </c>
      <c r="L175" s="253">
        <f>K175/J175</f>
        <v>0</v>
      </c>
    </row>
    <row r="176" spans="1:12" x14ac:dyDescent="0.2">
      <c r="A176" s="152"/>
      <c r="B176" s="63" t="s">
        <v>2041</v>
      </c>
      <c r="C176" s="240" t="s">
        <v>2045</v>
      </c>
      <c r="D176" s="221">
        <v>5571428</v>
      </c>
      <c r="E176" s="221">
        <f>SUMIF('ПО КОРИСНИЦИМА'!$G$16:$G$1931,"Свега за програмску активност 0401-0002:",'ПО КОРИСНИЦИМА'!$I$16:$I$1931)</f>
        <v>0</v>
      </c>
      <c r="F176" s="254"/>
      <c r="G176" s="222">
        <v>13000000</v>
      </c>
      <c r="H176" s="222">
        <f>SUMIF('ПО КОРИСНИЦИМА'!$G$16:$G$1931,"Свега за програмску активност 0401-0002:",'ПО КОРИСНИЦИМА'!$M$16:$M$1931)</f>
        <v>0</v>
      </c>
      <c r="I176" s="261"/>
      <c r="J176" s="221">
        <f t="shared" si="9"/>
        <v>18571428</v>
      </c>
      <c r="K176" s="221">
        <f t="shared" si="10"/>
        <v>0</v>
      </c>
      <c r="L176" s="254"/>
    </row>
    <row r="177" spans="1:12" ht="25.5" hidden="1" x14ac:dyDescent="0.2">
      <c r="A177" s="152"/>
      <c r="B177" s="63" t="s">
        <v>651</v>
      </c>
      <c r="C177" s="240" t="s">
        <v>652</v>
      </c>
      <c r="D177" s="221">
        <f>SUMIF('ПО КОРИСНИЦИМА'!$G$16:$G$1931,"Свега за програмску активност 0401-0003:",'ПО КОРИСНИЦИМА'!$H$16:$H$1931)</f>
        <v>0</v>
      </c>
      <c r="E177" s="221">
        <f>SUMIF('ПО КОРИСНИЦИМА'!$G$16:$G$1931,"Свега за програмску активност 0401-0003:",'ПО КОРИСНИЦИМА'!$I$16:$I$1931)</f>
        <v>0</v>
      </c>
      <c r="F177" s="254"/>
      <c r="G177" s="222">
        <f>SUMIF('ПО КОРИСНИЦИМА'!$G$16:$G$1931,"Свега за програмску активност 0401-0003:",'ПО КОРИСНИЦИМА'!$L$16:$L$1931)</f>
        <v>0</v>
      </c>
      <c r="H177" s="222">
        <f>SUMIF('ПО КОРИСНИЦИМА'!$G$16:$G$1931,"Свега за програмску активност 0401-0003:",'ПО КОРИСНИЦИМА'!$M$16:$M$1931)</f>
        <v>0</v>
      </c>
      <c r="I177" s="261"/>
      <c r="J177" s="221">
        <f t="shared" si="9"/>
        <v>0</v>
      </c>
      <c r="K177" s="221">
        <f t="shared" si="10"/>
        <v>0</v>
      </c>
      <c r="L177" s="254"/>
    </row>
    <row r="178" spans="1:12" ht="38.25" hidden="1" x14ac:dyDescent="0.2">
      <c r="A178" s="152"/>
      <c r="B178" s="63" t="s">
        <v>653</v>
      </c>
      <c r="C178" s="240" t="s">
        <v>654</v>
      </c>
      <c r="D178" s="221">
        <f>SUMIF('ПО КОРИСНИЦИМА'!$G$16:$G$1931,"Свега за програмску активност 0401-0004:",'ПО КОРИСНИЦИМА'!$H$16:$H$1931)</f>
        <v>0</v>
      </c>
      <c r="E178" s="221">
        <f>SUMIF('ПО КОРИСНИЦИМА'!$G$16:$G$1931,"Свега за програмску активност 0401-0004:",'ПО КОРИСНИЦИМА'!$I$16:$I$1931)</f>
        <v>0</v>
      </c>
      <c r="F178" s="254"/>
      <c r="G178" s="222">
        <f>SUMIF('ПО КОРИСНИЦИМА'!$G$16:$G$1931,"Свега за програмску активност 0401-0004:",'ПО КОРИСНИЦИМА'!$L$16:$L$1931)</f>
        <v>0</v>
      </c>
      <c r="H178" s="222">
        <f>SUMIF('ПО КОРИСНИЦИМА'!$G$16:$G$1931,"Свега за програмску активност 0401-0004:",'ПО КОРИСНИЦИМА'!$M$16:$M$1931)</f>
        <v>0</v>
      </c>
      <c r="I178" s="261"/>
      <c r="J178" s="221">
        <f t="shared" si="9"/>
        <v>0</v>
      </c>
      <c r="K178" s="221">
        <f t="shared" si="10"/>
        <v>0</v>
      </c>
      <c r="L178" s="254"/>
    </row>
    <row r="179" spans="1:12" x14ac:dyDescent="0.2">
      <c r="A179" s="391"/>
      <c r="B179" s="392" t="s">
        <v>1498</v>
      </c>
      <c r="C179" s="393" t="s">
        <v>650</v>
      </c>
      <c r="D179" s="394">
        <f>SUMIF('ПО КОРИСНИЦИМА'!$G$16:$G$1931,"Свега за програмску активност 0401-0005:",'ПО КОРИСНИЦИМА'!$H$16:$H$1931)</f>
        <v>10600000</v>
      </c>
      <c r="E179" s="394">
        <f>SUMIF('ПО КОРИСНИЦИМА'!$G$16:$G$1931,"Свега за програмску активност 0401-0005:",'ПО КОРИСНИЦИМА'!$I$16:$I$1931)</f>
        <v>8237638</v>
      </c>
      <c r="F179" s="395">
        <f>E179/D179</f>
        <v>0.77713566037735848</v>
      </c>
      <c r="G179" s="396">
        <f>SUMIF('ПО КОРИСНИЦИМА'!$G$16:$G$1931,"Свега за програмску активност 0401-0001:",'ПО КОРИСНИЦИМА'!$L$16:$L$1931)</f>
        <v>0</v>
      </c>
      <c r="H179" s="396">
        <f>SUMIF('ПО КОРИСНИЦИМА'!$G$16:$G$1931,"Свега за програмску активност 0401-0001:",'ПО КОРИСНИЦИМА'!$M$16:$M$1931)</f>
        <v>0</v>
      </c>
      <c r="I179" s="397"/>
      <c r="J179" s="394">
        <f t="shared" si="9"/>
        <v>10600000</v>
      </c>
      <c r="K179" s="394">
        <f t="shared" si="10"/>
        <v>8237638</v>
      </c>
      <c r="L179" s="395">
        <f>K179/J179</f>
        <v>0.77713566037735848</v>
      </c>
    </row>
    <row r="180" spans="1:12" hidden="1" x14ac:dyDescent="0.2">
      <c r="A180" s="152"/>
      <c r="B180" s="63" t="s">
        <v>937</v>
      </c>
      <c r="C180" s="237" t="str">
        <f>IFERROR(VLOOKUP(B180,'ПО КОРИСНИЦИМА'!$C$16:$S$1931,5,FALSE),"")</f>
        <v/>
      </c>
      <c r="D180" s="223">
        <f>SUMIF('ПО КОРИСНИЦИМА'!$G$16:$G$1931,"Свега за пројекат 0401-П1:",'ПО КОРИСНИЦИМА'!$H$16:$H$1931)</f>
        <v>0</v>
      </c>
      <c r="E180" s="223"/>
      <c r="F180" s="255"/>
      <c r="G180" s="224">
        <f>SUMIF('ПО КОРИСНИЦИМА'!$G$16:$G$1931,"Свега за пројекат 0401-П1:",'ПО КОРИСНИЦИМА'!$L$16:$L$1931)</f>
        <v>0</v>
      </c>
      <c r="H180" s="224"/>
      <c r="I180" s="262"/>
      <c r="J180" s="221">
        <f t="shared" si="9"/>
        <v>0</v>
      </c>
      <c r="K180" s="221"/>
      <c r="L180" s="254"/>
    </row>
    <row r="181" spans="1:12" hidden="1" x14ac:dyDescent="0.2">
      <c r="A181" s="152"/>
      <c r="B181" s="63" t="s">
        <v>938</v>
      </c>
      <c r="C181" s="237" t="str">
        <f>IFERROR(VLOOKUP(B181,'ПО КОРИСНИЦИМА'!$C$16:$S$1931,5,FALSE),"")</f>
        <v/>
      </c>
      <c r="D181" s="223">
        <f>SUMIF('ПО КОРИСНИЦИМА'!$G$16:$G$1931,"Свега за пројекат 0401-П2:",'ПО КОРИСНИЦИМА'!$H$16:$H$1931)</f>
        <v>0</v>
      </c>
      <c r="E181" s="223"/>
      <c r="F181" s="255"/>
      <c r="G181" s="224">
        <f>SUMIF('ПО КОРИСНИЦИМА'!$G$16:$G$1931,"Свега за пројекат 0401-П2:",'ПО КОРИСНИЦИМА'!$L$16:$L$1931)</f>
        <v>0</v>
      </c>
      <c r="H181" s="224"/>
      <c r="I181" s="262"/>
      <c r="J181" s="221">
        <f t="shared" si="9"/>
        <v>0</v>
      </c>
      <c r="K181" s="221"/>
      <c r="L181" s="254"/>
    </row>
    <row r="182" spans="1:12" hidden="1" x14ac:dyDescent="0.2">
      <c r="A182" s="152"/>
      <c r="B182" s="63" t="s">
        <v>939</v>
      </c>
      <c r="C182" s="237" t="str">
        <f>IFERROR(VLOOKUP(B182,'ПО КОРИСНИЦИМА'!$C$16:$S$1931,5,FALSE),"")</f>
        <v/>
      </c>
      <c r="D182" s="223">
        <f>SUMIF('ПО КОРИСНИЦИМА'!$G$16:$G$1931,"Свега за пројекат 0401-П3:",'ПО КОРИСНИЦИМА'!$H$16:$H$1931)</f>
        <v>0</v>
      </c>
      <c r="E182" s="223"/>
      <c r="F182" s="255"/>
      <c r="G182" s="224">
        <f>SUMIF('ПО КОРИСНИЦИМА'!$G$16:$G$1931,"Свега за пројекат 0401-П3:",'ПО КОРИСНИЦИМА'!$L$16:$L$1931)</f>
        <v>0</v>
      </c>
      <c r="H182" s="224"/>
      <c r="I182" s="262"/>
      <c r="J182" s="221">
        <f t="shared" si="9"/>
        <v>0</v>
      </c>
      <c r="K182" s="221"/>
      <c r="L182" s="254"/>
    </row>
    <row r="183" spans="1:12" hidden="1" x14ac:dyDescent="0.2">
      <c r="A183" s="152"/>
      <c r="B183" s="63" t="s">
        <v>940</v>
      </c>
      <c r="C183" s="237" t="str">
        <f>IFERROR(VLOOKUP(B183,'ПО КОРИСНИЦИМА'!$C$16:$S$1931,5,FALSE),"")</f>
        <v/>
      </c>
      <c r="D183" s="223">
        <f>SUMIF('ПО КОРИСНИЦИМА'!$G$16:$G$1931,"Свега за пројекат 0401-П4:",'ПО КОРИСНИЦИМА'!$H$16:$H$1931)</f>
        <v>0</v>
      </c>
      <c r="E183" s="223"/>
      <c r="F183" s="255"/>
      <c r="G183" s="224">
        <f>SUMIF('ПО КОРИСНИЦИМА'!$G$16:$G$1931,"Свега за пројекат 0401-П4:",'ПО КОРИСНИЦИМА'!$L$16:$L$1931)</f>
        <v>0</v>
      </c>
      <c r="H183" s="224"/>
      <c r="I183" s="262"/>
      <c r="J183" s="221">
        <f t="shared" si="9"/>
        <v>0</v>
      </c>
      <c r="K183" s="221"/>
      <c r="L183" s="254"/>
    </row>
    <row r="184" spans="1:12" hidden="1" x14ac:dyDescent="0.2">
      <c r="A184" s="152"/>
      <c r="B184" s="63" t="s">
        <v>941</v>
      </c>
      <c r="C184" s="237" t="str">
        <f>IFERROR(VLOOKUP(B184,'ПО КОРИСНИЦИМА'!$C$16:$S$1931,5,FALSE),"")</f>
        <v/>
      </c>
      <c r="D184" s="223">
        <f>SUMIF('ПО КОРИСНИЦИМА'!$G$16:$G$1931,"Свега за пројекат 0401-П5:",'ПО КОРИСНИЦИМА'!$H$16:$H$1931)</f>
        <v>0</v>
      </c>
      <c r="E184" s="223"/>
      <c r="F184" s="255"/>
      <c r="G184" s="224">
        <f>SUMIF('ПО КОРИСНИЦИМА'!$G$16:$G$1931,"Свега за пројекат 0401-П5:",'ПО КОРИСНИЦИМА'!$L$16:$L$1931)</f>
        <v>0</v>
      </c>
      <c r="H184" s="224"/>
      <c r="I184" s="262"/>
      <c r="J184" s="221">
        <f t="shared" si="9"/>
        <v>0</v>
      </c>
      <c r="K184" s="221"/>
      <c r="L184" s="254"/>
    </row>
    <row r="185" spans="1:12" hidden="1" x14ac:dyDescent="0.2">
      <c r="A185" s="152"/>
      <c r="B185" s="63" t="s">
        <v>942</v>
      </c>
      <c r="C185" s="237" t="str">
        <f>IFERROR(VLOOKUP(B185,'ПО КОРИСНИЦИМА'!$C$16:$S$1931,5,FALSE),"")</f>
        <v/>
      </c>
      <c r="D185" s="223">
        <f>SUMIF('ПО КОРИСНИЦИМА'!$G$16:$G$1931,"Свега за пројекат 0401-П6:",'ПО КОРИСНИЦИМА'!$H$16:$H$1931)</f>
        <v>0</v>
      </c>
      <c r="E185" s="223"/>
      <c r="F185" s="255"/>
      <c r="G185" s="224">
        <f>SUMIF('ПО КОРИСНИЦИМА'!$G$16:$G$1931,"Свега за пројекат 0401-П6:",'ПО КОРИСНИЦИМА'!$L$16:$L$1931)</f>
        <v>0</v>
      </c>
      <c r="H185" s="224"/>
      <c r="I185" s="262"/>
      <c r="J185" s="221">
        <f t="shared" si="9"/>
        <v>0</v>
      </c>
      <c r="K185" s="221"/>
      <c r="L185" s="254"/>
    </row>
    <row r="186" spans="1:12" hidden="1" x14ac:dyDescent="0.2">
      <c r="A186" s="152"/>
      <c r="B186" s="63" t="s">
        <v>943</v>
      </c>
      <c r="C186" s="237" t="str">
        <f>IFERROR(VLOOKUP(B186,'ПО КОРИСНИЦИМА'!$C$16:$S$1931,5,FALSE),"")</f>
        <v/>
      </c>
      <c r="D186" s="223">
        <f>SUMIF('ПО КОРИСНИЦИМА'!$G$16:$G$1931,"Свега за пројекат 0401-П7:",'ПО КОРИСНИЦИМА'!$H$16:$H$1931)</f>
        <v>0</v>
      </c>
      <c r="E186" s="223"/>
      <c r="F186" s="255"/>
      <c r="G186" s="224">
        <f>SUMIF('ПО КОРИСНИЦИМА'!$G$16:$G$1931,"Свега за пројекат 0401-П7:",'ПО КОРИСНИЦИМА'!$L$16:$L$1931)</f>
        <v>0</v>
      </c>
      <c r="H186" s="224"/>
      <c r="I186" s="262"/>
      <c r="J186" s="221">
        <f t="shared" si="9"/>
        <v>0</v>
      </c>
      <c r="K186" s="221"/>
      <c r="L186" s="254"/>
    </row>
    <row r="187" spans="1:12" hidden="1" x14ac:dyDescent="0.2">
      <c r="A187" s="152"/>
      <c r="B187" s="63" t="s">
        <v>944</v>
      </c>
      <c r="C187" s="237" t="str">
        <f>IFERROR(VLOOKUP(B187,'ПО КОРИСНИЦИМА'!$C$16:$S$1931,5,FALSE),"")</f>
        <v/>
      </c>
      <c r="D187" s="223">
        <f>SUMIF('ПО КОРИСНИЦИМА'!$G$16:$G$1931,"Свега за пројекат 0401-П8:",'ПО КОРИСНИЦИМА'!$H$16:$H$1931)</f>
        <v>0</v>
      </c>
      <c r="E187" s="223"/>
      <c r="F187" s="255"/>
      <c r="G187" s="224">
        <f>SUMIF('ПО КОРИСНИЦИМА'!$G$16:$G$1931,"Свега за пројекат 0401-П8:",'ПО КОРИСНИЦИМА'!$L$16:$L$1931)</f>
        <v>0</v>
      </c>
      <c r="H187" s="224"/>
      <c r="I187" s="262"/>
      <c r="J187" s="221">
        <f t="shared" si="9"/>
        <v>0</v>
      </c>
      <c r="K187" s="221"/>
      <c r="L187" s="254"/>
    </row>
    <row r="188" spans="1:12" hidden="1" x14ac:dyDescent="0.2">
      <c r="A188" s="152"/>
      <c r="B188" s="63" t="s">
        <v>945</v>
      </c>
      <c r="C188" s="237" t="str">
        <f>IFERROR(VLOOKUP(B188,'ПО КОРИСНИЦИМА'!$C$16:$S$1931,5,FALSE),"")</f>
        <v/>
      </c>
      <c r="D188" s="223">
        <f>SUMIF('ПО КОРИСНИЦИМА'!$G$16:$G$1931,"Свега за пројекат 0401-П9:",'ПО КОРИСНИЦИМА'!$H$16:$H$1931)</f>
        <v>0</v>
      </c>
      <c r="E188" s="223"/>
      <c r="F188" s="255"/>
      <c r="G188" s="224">
        <f>SUMIF('ПО КОРИСНИЦИМА'!$G$16:$G$1931,"Свега за пројекат 0401-П9:",'ПО КОРИСНИЦИМА'!$L$16:$L$1931)</f>
        <v>0</v>
      </c>
      <c r="H188" s="224"/>
      <c r="I188" s="262"/>
      <c r="J188" s="221">
        <f t="shared" ref="J188:J230" si="11">D188+G188</f>
        <v>0</v>
      </c>
      <c r="K188" s="221"/>
      <c r="L188" s="254"/>
    </row>
    <row r="189" spans="1:12" hidden="1" x14ac:dyDescent="0.2">
      <c r="A189" s="152"/>
      <c r="B189" s="63" t="s">
        <v>946</v>
      </c>
      <c r="C189" s="237" t="str">
        <f>IFERROR(VLOOKUP(B189,'ПО КОРИСНИЦИМА'!$C$16:$S$1931,5,FALSE),"")</f>
        <v/>
      </c>
      <c r="D189" s="223">
        <f>SUMIF('ПО КОРИСНИЦИМА'!$G$16:$G$1931,"Свега за пројекат 0401-П10:",'ПО КОРИСНИЦИМА'!$H$16:$H$1931)</f>
        <v>0</v>
      </c>
      <c r="E189" s="223"/>
      <c r="F189" s="255"/>
      <c r="G189" s="224">
        <f>SUMIF('ПО КОРИСНИЦИМА'!$G$16:$G$1931,"Свега за пројекат 0401-П10:",'ПО КОРИСНИЦИМА'!$L$16:$L$1931)</f>
        <v>0</v>
      </c>
      <c r="H189" s="224"/>
      <c r="I189" s="262"/>
      <c r="J189" s="221">
        <f t="shared" si="11"/>
        <v>0</v>
      </c>
      <c r="K189" s="221"/>
      <c r="L189" s="254"/>
    </row>
    <row r="190" spans="1:12" hidden="1" x14ac:dyDescent="0.2">
      <c r="A190" s="152"/>
      <c r="B190" s="63" t="s">
        <v>947</v>
      </c>
      <c r="C190" s="237" t="str">
        <f>IFERROR(VLOOKUP(B190,'ПО КОРИСНИЦИМА'!$C$16:$S$1931,5,FALSE),"")</f>
        <v/>
      </c>
      <c r="D190" s="223">
        <f>SUMIF('ПО КОРИСНИЦИМА'!$G$16:$G$1931,"Свега за пројекат 0401-П11:",'ПО КОРИСНИЦИМА'!$H$16:$H$1931)</f>
        <v>0</v>
      </c>
      <c r="E190" s="223"/>
      <c r="F190" s="255"/>
      <c r="G190" s="224">
        <f>SUMIF('ПО КОРИСНИЦИМА'!$G$16:$G$1931,"Свега за пројекат 0401-П11:",'ПО КОРИСНИЦИМА'!$L$16:$L$1931)</f>
        <v>0</v>
      </c>
      <c r="H190" s="224"/>
      <c r="I190" s="262"/>
      <c r="J190" s="221">
        <f t="shared" si="11"/>
        <v>0</v>
      </c>
      <c r="K190" s="221"/>
      <c r="L190" s="254"/>
    </row>
    <row r="191" spans="1:12" hidden="1" x14ac:dyDescent="0.2">
      <c r="A191" s="152"/>
      <c r="B191" s="63" t="s">
        <v>948</v>
      </c>
      <c r="C191" s="237" t="str">
        <f>IFERROR(VLOOKUP(B191,'ПО КОРИСНИЦИМА'!$C$16:$S$1931,5,FALSE),"")</f>
        <v/>
      </c>
      <c r="D191" s="223">
        <f>SUMIF('ПО КОРИСНИЦИМА'!$G$16:$G$1931,"Свега за пројекат 0401-П12:",'ПО КОРИСНИЦИМА'!$H$16:$H$1931)</f>
        <v>0</v>
      </c>
      <c r="E191" s="223"/>
      <c r="F191" s="255"/>
      <c r="G191" s="224">
        <f>SUMIF('ПО КОРИСНИЦИМА'!$G$16:$G$1931,"Свега за пројекат 0401-П12:",'ПО КОРИСНИЦИМА'!$L$16:$L$1931)</f>
        <v>0</v>
      </c>
      <c r="H191" s="224"/>
      <c r="I191" s="262"/>
      <c r="J191" s="221">
        <f t="shared" si="11"/>
        <v>0</v>
      </c>
      <c r="K191" s="221"/>
      <c r="L191" s="254"/>
    </row>
    <row r="192" spans="1:12" hidden="1" x14ac:dyDescent="0.2">
      <c r="A192" s="152"/>
      <c r="B192" s="63" t="s">
        <v>949</v>
      </c>
      <c r="C192" s="237" t="str">
        <f>IFERROR(VLOOKUP(B192,'ПО КОРИСНИЦИМА'!$C$16:$S$1931,5,FALSE),"")</f>
        <v/>
      </c>
      <c r="D192" s="223">
        <f>SUMIF('ПО КОРИСНИЦИМА'!$G$16:$G$1931,"Свега за пројекат 0401-П13:",'ПО КОРИСНИЦИМА'!$H$16:$H$1931)</f>
        <v>0</v>
      </c>
      <c r="E192" s="223"/>
      <c r="F192" s="255"/>
      <c r="G192" s="224">
        <f>SUMIF('ПО КОРИСНИЦИМА'!$G$16:$G$1931,"Свега за пројекат 0401-П13:",'ПО КОРИСНИЦИМА'!$L$16:$L$1931)</f>
        <v>0</v>
      </c>
      <c r="H192" s="224"/>
      <c r="I192" s="262"/>
      <c r="J192" s="221">
        <f t="shared" si="11"/>
        <v>0</v>
      </c>
      <c r="K192" s="221"/>
      <c r="L192" s="254"/>
    </row>
    <row r="193" spans="1:12" hidden="1" x14ac:dyDescent="0.2">
      <c r="A193" s="152"/>
      <c r="B193" s="63" t="s">
        <v>950</v>
      </c>
      <c r="C193" s="237" t="str">
        <f>IFERROR(VLOOKUP(B193,'ПО КОРИСНИЦИМА'!$C$16:$S$1931,5,FALSE),"")</f>
        <v/>
      </c>
      <c r="D193" s="223">
        <f>SUMIF('ПО КОРИСНИЦИМА'!$G$16:$G$1931,"Свега за пројекат 0401-П14:",'ПО КОРИСНИЦИМА'!$H$16:$H$1931)</f>
        <v>0</v>
      </c>
      <c r="E193" s="223"/>
      <c r="F193" s="255"/>
      <c r="G193" s="224">
        <f>SUMIF('ПО КОРИСНИЦИМА'!$G$16:$G$1931,"Свега за пројекат 0401-П14:",'ПО КОРИСНИЦИМА'!$L$16:$L$1931)</f>
        <v>0</v>
      </c>
      <c r="H193" s="224"/>
      <c r="I193" s="262"/>
      <c r="J193" s="221">
        <f t="shared" si="11"/>
        <v>0</v>
      </c>
      <c r="K193" s="221"/>
      <c r="L193" s="254"/>
    </row>
    <row r="194" spans="1:12" hidden="1" x14ac:dyDescent="0.2">
      <c r="A194" s="158"/>
      <c r="B194" s="63" t="s">
        <v>951</v>
      </c>
      <c r="C194" s="237" t="str">
        <f>IFERROR(VLOOKUP(B194,'ПО КОРИСНИЦИМА'!$C$16:$S$1931,5,FALSE),"")</f>
        <v/>
      </c>
      <c r="D194" s="223">
        <f>SUMIF('ПО КОРИСНИЦИМА'!$G$16:$G$1931,"Свега за пројекат 0401-П15:",'ПО КОРИСНИЦИМА'!$H$16:$H$1931)</f>
        <v>0</v>
      </c>
      <c r="E194" s="223"/>
      <c r="F194" s="255"/>
      <c r="G194" s="224">
        <f>SUMIF('ПО КОРИСНИЦИМА'!$G$16:$G$1931,"Свега за пројекат 0401-П15:",'ПО КОРИСНИЦИМА'!$L$16:$L$1931)</f>
        <v>0</v>
      </c>
      <c r="H194" s="224"/>
      <c r="I194" s="262"/>
      <c r="J194" s="221">
        <f t="shared" si="11"/>
        <v>0</v>
      </c>
      <c r="K194" s="247"/>
      <c r="L194" s="269"/>
    </row>
    <row r="195" spans="1:12" s="155" customFormat="1" ht="25.5" x14ac:dyDescent="0.2">
      <c r="A195" s="148" t="s">
        <v>261</v>
      </c>
      <c r="B195" s="149"/>
      <c r="C195" s="235" t="s">
        <v>1538</v>
      </c>
      <c r="D195" s="217">
        <f>SUM(D196:D226)</f>
        <v>83048581</v>
      </c>
      <c r="E195" s="217">
        <f>SUM(E196:E226)</f>
        <v>38219713.359999999</v>
      </c>
      <c r="F195" s="257">
        <f>E195/D195</f>
        <v>0.460209107726958</v>
      </c>
      <c r="G195" s="218">
        <f>SUM(G196:G226)</f>
        <v>57390900</v>
      </c>
      <c r="H195" s="218">
        <f>SUM(H196:H226)</f>
        <v>0</v>
      </c>
      <c r="I195" s="264">
        <f>H195/G195</f>
        <v>0</v>
      </c>
      <c r="J195" s="228">
        <f t="shared" si="11"/>
        <v>140439481</v>
      </c>
      <c r="K195" s="228">
        <f>E195+H195</f>
        <v>38219713.359999999</v>
      </c>
      <c r="L195" s="270">
        <f>K195/J195</f>
        <v>0.27214365282366715</v>
      </c>
    </row>
    <row r="196" spans="1:12" x14ac:dyDescent="0.2">
      <c r="A196" s="150"/>
      <c r="B196" s="156" t="s">
        <v>689</v>
      </c>
      <c r="C196" s="242"/>
      <c r="D196" s="219">
        <f>SUMIF('ПО КОРИСНИЦИМА'!$G$16:$G$1931,"Свега за програмску активност 0701-0001:",'ПО КОРИСНИЦИМА'!$H$16:$H$1931)</f>
        <v>0</v>
      </c>
      <c r="E196" s="219">
        <f>SUMIF('ПО КОРИСНИЦИМА'!$G$16:$G$1931,"Свега за програмску активност 0701-0001:",'ПО КОРИСНИЦИМА'!$I$16:$I$1931)</f>
        <v>0</v>
      </c>
      <c r="F196" s="276" t="e">
        <f>E196/D196</f>
        <v>#DIV/0!</v>
      </c>
      <c r="G196" s="220">
        <f>SUMIF('ПО КОРИСНИЦИМА'!$G$16:$G$1931,"Свега за програмску активност 0701-0001:",'ПО КОРИСНИЦИМА'!$L$16:$L$1931)</f>
        <v>0</v>
      </c>
      <c r="H196" s="220">
        <f>SUMIF('ПО КОРИСНИЦИМА'!$G$16:$G$1931,"Свега за програмску активност 0701-0001:",'ПО КОРИСНИЦИМА'!$M$16:$M$1931)</f>
        <v>0</v>
      </c>
      <c r="I196" s="260" t="e">
        <f>H196/G196</f>
        <v>#DIV/0!</v>
      </c>
      <c r="J196" s="219">
        <f t="shared" si="11"/>
        <v>0</v>
      </c>
      <c r="K196" s="219">
        <f>E196+H196</f>
        <v>0</v>
      </c>
      <c r="L196" s="253" t="e">
        <f>K196/J196</f>
        <v>#DIV/0!</v>
      </c>
    </row>
    <row r="197" spans="1:12" ht="25.5" x14ac:dyDescent="0.2">
      <c r="A197" s="152"/>
      <c r="B197" s="160" t="s">
        <v>800</v>
      </c>
      <c r="C197" s="243" t="s">
        <v>1625</v>
      </c>
      <c r="D197" s="221">
        <f>SUMIF('ПО КОРИСНИЦИМА'!$G$16:$G$1931,"Свега за програмску активност 0701-0002:",'ПО КОРИСНИЦИМА'!$H$16:$H$1931)</f>
        <v>83048581</v>
      </c>
      <c r="E197" s="221">
        <f>SUMIF('ПО КОРИСНИЦИМА'!$G$16:$G$1931,"Свега за програмску активност 0701-0002:",'ПО КОРИСНИЦИМА'!$I$16:$I$1931)</f>
        <v>38219713.359999999</v>
      </c>
      <c r="F197" s="254">
        <f>E197/D197</f>
        <v>0.460209107726958</v>
      </c>
      <c r="G197" s="222">
        <v>57390900</v>
      </c>
      <c r="H197" s="222">
        <f>SUMIF('ПО КОРИСНИЦИМА'!$G$16:$G$1931,"Свега за програмску активност 0701-0002:",'ПО КОРИСНИЦИМА'!$M$16:$M$1931)</f>
        <v>0</v>
      </c>
      <c r="I197" s="261">
        <v>0</v>
      </c>
      <c r="J197" s="221">
        <f t="shared" si="11"/>
        <v>140439481</v>
      </c>
      <c r="K197" s="221">
        <f>E197+H197</f>
        <v>38219713.359999999</v>
      </c>
      <c r="L197" s="254">
        <f>K197/J197</f>
        <v>0.27214365282366715</v>
      </c>
    </row>
    <row r="198" spans="1:12" x14ac:dyDescent="0.2">
      <c r="A198" s="157"/>
      <c r="B198" s="160" t="s">
        <v>2017</v>
      </c>
      <c r="C198" s="237" t="str">
        <f>IFERROR(VLOOKUP(B198,'ПО КОРИСНИЦИМА'!$C$16:$S$1931,5,FALSE),"")</f>
        <v>Набавка минибуса</v>
      </c>
      <c r="D198" s="223">
        <v>0</v>
      </c>
      <c r="E198" s="223">
        <f>SUMIF('ПО КОРИСНИЦИМА'!$G$16:$G$1931,"Свега за пројекат 0701-П1:",'ПО КОРИСНИЦИМА'!$I$16:$I$1931)</f>
        <v>0</v>
      </c>
      <c r="F198" s="255"/>
      <c r="G198" s="224">
        <v>0</v>
      </c>
      <c r="H198" s="224">
        <f>SUMIF('ПО КОРИСНИЦИМА'!$G$16:$G$1931,"Свега за пројекат 0701-П1:",'ПО КОРИСНИЦИМА'!$M$16:$M$1931)</f>
        <v>0</v>
      </c>
      <c r="I198" s="262" t="e">
        <f>H198/G198</f>
        <v>#DIV/0!</v>
      </c>
      <c r="J198" s="221">
        <f>D198+G198</f>
        <v>0</v>
      </c>
      <c r="K198" s="221">
        <f>E198+H198</f>
        <v>0</v>
      </c>
      <c r="L198" s="254" t="e">
        <f>K198/J198</f>
        <v>#DIV/0!</v>
      </c>
    </row>
    <row r="199" spans="1:12" ht="28.5" hidden="1" customHeight="1" x14ac:dyDescent="0.2">
      <c r="A199" s="157"/>
      <c r="B199" s="160" t="s">
        <v>952</v>
      </c>
      <c r="C199" s="237" t="str">
        <f>IFERROR(VLOOKUP(B199,'ПО КОРИСНИЦИМА'!$C$16:$S$1931,5,FALSE),"")</f>
        <v/>
      </c>
      <c r="D199" s="223">
        <f>SUMIF('ПО КОРИСНИЦИМА'!$G$16:$G$1931,"Свега за пројекат 0701-П2:",'ПО КОРИСНИЦИМА'!$H$16:$H$1931)</f>
        <v>0</v>
      </c>
      <c r="E199" s="223">
        <f>SUMIF('ПО КОРИСНИЦИМА'!$G$16:$G$1931,"Свега за пројекат 0701-П2:",'ПО КОРИСНИЦИМА'!$I$16:$I$1931)</f>
        <v>0</v>
      </c>
      <c r="F199" s="255" t="e">
        <f>E199/D199</f>
        <v>#DIV/0!</v>
      </c>
      <c r="G199" s="224">
        <f>SUMIF('ПО КОРИСНИЦИМА'!$G$16:$G$1931,"Свега за пројекат 0701-П2:",'ПО КОРИСНИЦИМА'!$L$16:$L$1931)</f>
        <v>0</v>
      </c>
      <c r="H199" s="224">
        <f>SUMIF('ПО КОРИСНИЦИМА'!$G$16:$G$1931,"Свега за пројекат 0701-П2:",'ПО КОРИСНИЦИМА'!$M$16:$M$1931)</f>
        <v>0</v>
      </c>
      <c r="I199" s="262"/>
      <c r="J199" s="221">
        <f t="shared" si="11"/>
        <v>0</v>
      </c>
      <c r="K199" s="221">
        <f>E199+H199</f>
        <v>0</v>
      </c>
      <c r="L199" s="254" t="e">
        <f>K199/J199</f>
        <v>#DIV/0!</v>
      </c>
    </row>
    <row r="200" spans="1:12" ht="26.25" hidden="1" customHeight="1" x14ac:dyDescent="0.2">
      <c r="A200" s="157"/>
      <c r="B200" s="160" t="s">
        <v>953</v>
      </c>
      <c r="C200" s="237" t="str">
        <f>IFERROR(VLOOKUP(B200,'ПО КОРИСНИЦИМА'!$C$16:$S$1931,5,FALSE),"")</f>
        <v/>
      </c>
      <c r="D200" s="223">
        <f>SUMIF('ПО КОРИСНИЦИМА'!$G$16:$G$1931,"Свега за пројекат 0701-П3:",'ПО КОРИСНИЦИМА'!$H$16:$H$1931)</f>
        <v>0</v>
      </c>
      <c r="E200" s="223">
        <f>SUMIF('ПО КОРИСНИЦИМА'!$G$16:$G$1931,"Свега за пројекат 0701-П3:",'ПО КОРИСНИЦИМА'!$I$16:$I$1931)</f>
        <v>0</v>
      </c>
      <c r="F200" s="255" t="e">
        <f>E200/D200</f>
        <v>#DIV/0!</v>
      </c>
      <c r="G200" s="224">
        <f>SUMIF('ПО КОРИСНИЦИМА'!$G$16:$G$1931,"Свега за пројекат 0701-П3:",'ПО КОРИСНИЦИМА'!$L$16:$L$1931)</f>
        <v>0</v>
      </c>
      <c r="H200" s="224">
        <f>SUMIF('ПО КОРИСНИЦИМА'!$G$16:$G$1931,"Свега за пројекат 0701-П3:",'ПО КОРИСНИЦИМА'!$M$16:$M$1931)</f>
        <v>0</v>
      </c>
      <c r="I200" s="262"/>
      <c r="J200" s="221">
        <f>D200+G200</f>
        <v>0</v>
      </c>
      <c r="K200" s="221"/>
      <c r="L200" s="254"/>
    </row>
    <row r="201" spans="1:12" hidden="1" x14ac:dyDescent="0.2">
      <c r="A201" s="157"/>
      <c r="B201" s="160" t="s">
        <v>954</v>
      </c>
      <c r="C201" s="237" t="str">
        <f>IFERROR(VLOOKUP(B201,'ПО КОРИСНИЦИМА'!$C$16:$S$1931,5,FALSE),"")</f>
        <v/>
      </c>
      <c r="D201" s="223">
        <f>SUMIF('ПО КОРИСНИЦИМА'!$G$16:$G$1931,"Свега за пројекат 0701-П4:",'ПО КОРИСНИЦИМА'!$H$16:$H$1931)</f>
        <v>0</v>
      </c>
      <c r="E201" s="223"/>
      <c r="F201" s="255"/>
      <c r="G201" s="224">
        <f>SUMIF('ПО КОРИСНИЦИМА'!$G$16:$G$1931,"Свега за пројекат 0701-П4:",'ПО КОРИСНИЦИМА'!$L$16:$L$1931)</f>
        <v>0</v>
      </c>
      <c r="H201" s="224"/>
      <c r="I201" s="262"/>
      <c r="J201" s="221">
        <f t="shared" si="11"/>
        <v>0</v>
      </c>
      <c r="K201" s="221"/>
      <c r="L201" s="254"/>
    </row>
    <row r="202" spans="1:12" ht="37.5" hidden="1" customHeight="1" x14ac:dyDescent="0.2">
      <c r="A202" s="157"/>
      <c r="B202" s="160" t="s">
        <v>955</v>
      </c>
      <c r="C202" s="237" t="str">
        <f>IFERROR(VLOOKUP(B202,'ПО КОРИСНИЦИМА'!$C$16:$S$1931,5,FALSE),"")</f>
        <v/>
      </c>
      <c r="D202" s="223">
        <f>SUMIF('ПО КОРИСНИЦИМА'!$G$16:$G$1931,"Свега за пројекат 0701-П5:",'ПО КОРИСНИЦИМА'!$H$16:$H$1931)</f>
        <v>0</v>
      </c>
      <c r="E202" s="223"/>
      <c r="F202" s="255"/>
      <c r="G202" s="224">
        <f>SUMIF('ПО КОРИСНИЦИМА'!$G$16:$G$1931,"Свега за пројекат 0701-П5:",'ПО КОРИСНИЦИМА'!$L$16:$L$1931)</f>
        <v>0</v>
      </c>
      <c r="H202" s="224"/>
      <c r="I202" s="262"/>
      <c r="J202" s="221">
        <f t="shared" si="11"/>
        <v>0</v>
      </c>
      <c r="K202" s="221"/>
      <c r="L202" s="254"/>
    </row>
    <row r="203" spans="1:12" ht="27.75" hidden="1" customHeight="1" x14ac:dyDescent="0.2">
      <c r="A203" s="157"/>
      <c r="B203" s="160" t="s">
        <v>956</v>
      </c>
      <c r="C203" s="237" t="str">
        <f>IFERROR(VLOOKUP(B203,'ПО КОРИСНИЦИМА'!$C$16:$S$1931,5,FALSE),"")</f>
        <v/>
      </c>
      <c r="D203" s="223">
        <f>SUMIF('ПО КОРИСНИЦИМА'!$G$16:$G$1931,"Свега за пројекат 0701-П6:",'ПО КОРИСНИЦИМА'!$H$16:$H$1931)</f>
        <v>0</v>
      </c>
      <c r="E203" s="223"/>
      <c r="F203" s="255"/>
      <c r="G203" s="224">
        <f>SUMIF('ПО КОРИСНИЦИМА'!$G$16:$G$1931,"Свега за пројекат 0701-П6:",'ПО КОРИСНИЦИМА'!$L$16:$L$1931)</f>
        <v>0</v>
      </c>
      <c r="H203" s="224"/>
      <c r="I203" s="262"/>
      <c r="J203" s="221">
        <f t="shared" si="11"/>
        <v>0</v>
      </c>
      <c r="K203" s="221"/>
      <c r="L203" s="254"/>
    </row>
    <row r="204" spans="1:12" ht="26.25" hidden="1" customHeight="1" x14ac:dyDescent="0.2">
      <c r="A204" s="157"/>
      <c r="B204" s="160" t="s">
        <v>957</v>
      </c>
      <c r="C204" s="237" t="str">
        <f>IFERROR(VLOOKUP(B204,'ПО КОРИСНИЦИМА'!$C$16:$S$1931,5,FALSE),"")</f>
        <v/>
      </c>
      <c r="D204" s="223">
        <f>SUMIF('ПО КОРИСНИЦИМА'!$G$16:$G$1931,"Свега за пројекат 0701-П7:",'ПО КОРИСНИЦИМА'!$H$16:$H$1931)</f>
        <v>0</v>
      </c>
      <c r="E204" s="223"/>
      <c r="F204" s="255"/>
      <c r="G204" s="224">
        <f>SUMIF('ПО КОРИСНИЦИМА'!$G$16:$G$1931,"Свега за пројекат 0701-П7:",'ПО КОРИСНИЦИМА'!$L$16:$L$1931)</f>
        <v>0</v>
      </c>
      <c r="H204" s="224"/>
      <c r="I204" s="262"/>
      <c r="J204" s="221">
        <f t="shared" si="11"/>
        <v>0</v>
      </c>
      <c r="K204" s="221"/>
      <c r="L204" s="254"/>
    </row>
    <row r="205" spans="1:12" ht="38.25" hidden="1" customHeight="1" x14ac:dyDescent="0.2">
      <c r="A205" s="157"/>
      <c r="B205" s="160" t="s">
        <v>958</v>
      </c>
      <c r="C205" s="237" t="str">
        <f>IFERROR(VLOOKUP(B205,'ПО КОРИСНИЦИМА'!$C$16:$S$1931,5,FALSE),"")</f>
        <v/>
      </c>
      <c r="D205" s="223">
        <f>SUMIF('ПО КОРИСНИЦИМА'!$G$16:$G$1931,"Свега за пројекат 0701-П8:",'ПО КОРИСНИЦИМА'!$H$16:$H$1931)</f>
        <v>0</v>
      </c>
      <c r="E205" s="223"/>
      <c r="F205" s="255"/>
      <c r="G205" s="224">
        <f>SUMIF('ПО КОРИСНИЦИМА'!$G$16:$G$1931,"Свега за пројекат 0701-П8:",'ПО КОРИСНИЦИМА'!$L$16:$L$1931)</f>
        <v>0</v>
      </c>
      <c r="H205" s="224"/>
      <c r="I205" s="262"/>
      <c r="J205" s="221">
        <f t="shared" si="11"/>
        <v>0</v>
      </c>
      <c r="K205" s="221"/>
      <c r="L205" s="254"/>
    </row>
    <row r="206" spans="1:12" ht="25.5" hidden="1" customHeight="1" x14ac:dyDescent="0.2">
      <c r="A206" s="157"/>
      <c r="B206" s="160" t="s">
        <v>959</v>
      </c>
      <c r="C206" s="237" t="str">
        <f>IFERROR(VLOOKUP(B206,'ПО КОРИСНИЦИМА'!$C$16:$S$1931,5,FALSE),"")</f>
        <v/>
      </c>
      <c r="D206" s="223">
        <f>SUMIF('ПО КОРИСНИЦИМА'!$G$16:$G$1931,"Свега за пројекат 0701-П9:",'ПО КОРИСНИЦИМА'!$H$16:$H$1931)</f>
        <v>0</v>
      </c>
      <c r="E206" s="223"/>
      <c r="F206" s="255"/>
      <c r="G206" s="224">
        <f>SUMIF('ПО КОРИСНИЦИМА'!$G$16:$G$1931,"Свега за пројекат 0701-П9:",'ПО КОРИСНИЦИМА'!$L$16:$L$1931)</f>
        <v>0</v>
      </c>
      <c r="H206" s="224"/>
      <c r="I206" s="262"/>
      <c r="J206" s="221">
        <f t="shared" si="11"/>
        <v>0</v>
      </c>
      <c r="K206" s="221"/>
      <c r="L206" s="254"/>
    </row>
    <row r="207" spans="1:12" ht="28.5" hidden="1" customHeight="1" x14ac:dyDescent="0.2">
      <c r="A207" s="157"/>
      <c r="B207" s="160" t="s">
        <v>960</v>
      </c>
      <c r="C207" s="575" t="str">
        <f>IFERROR(VLOOKUP(B207,'ПО КОРИСНИЦИМА'!$C$16:$S$1931,5,FALSE),"")</f>
        <v/>
      </c>
      <c r="D207" s="223">
        <f>SUMIF('ПО КОРИСНИЦИМА'!$G$16:$G$1931,"Свега за пројекат 0701-П10:",'ПО КОРИСНИЦИМА'!$H$16:$H$1931)</f>
        <v>0</v>
      </c>
      <c r="E207" s="223"/>
      <c r="F207" s="255"/>
      <c r="G207" s="224">
        <f>SUMIF('ПО КОРИСНИЦИМА'!$G$16:$G$1931,"Свега за пројекат 0701-П10:",'ПО КОРИСНИЦИМА'!$L$16:$L$1931)</f>
        <v>0</v>
      </c>
      <c r="H207" s="224"/>
      <c r="I207" s="262"/>
      <c r="J207" s="221">
        <f t="shared" si="11"/>
        <v>0</v>
      </c>
      <c r="K207" s="221"/>
      <c r="L207" s="254"/>
    </row>
    <row r="208" spans="1:12" ht="37.5" hidden="1" customHeight="1" x14ac:dyDescent="0.2">
      <c r="A208" s="157"/>
      <c r="B208" s="160" t="s">
        <v>961</v>
      </c>
      <c r="C208" s="237" t="str">
        <f>IFERROR(VLOOKUP(B208,'ПО КОРИСНИЦИМА'!$C$16:$S$1931,5,FALSE),"")</f>
        <v/>
      </c>
      <c r="D208" s="223">
        <f>SUMIF('ПО КОРИСНИЦИМА'!$G$16:$G$1931,"Свега за пројекат 0701-П11:",'ПО КОРИСНИЦИМА'!$H$16:$H$1931)</f>
        <v>0</v>
      </c>
      <c r="E208" s="223"/>
      <c r="F208" s="255"/>
      <c r="G208" s="224">
        <f>SUMIF('ПО КОРИСНИЦИМА'!$G$16:$G$1931,"Свега за пројекат 0701-П11:",'ПО КОРИСНИЦИМА'!$L$16:$L$1931)</f>
        <v>0</v>
      </c>
      <c r="H208" s="224"/>
      <c r="I208" s="262"/>
      <c r="J208" s="221">
        <f t="shared" si="11"/>
        <v>0</v>
      </c>
      <c r="K208" s="221"/>
      <c r="L208" s="254"/>
    </row>
    <row r="209" spans="1:12" hidden="1" x14ac:dyDescent="0.2">
      <c r="A209" s="157"/>
      <c r="B209" s="157" t="s">
        <v>962</v>
      </c>
      <c r="C209" s="237" t="str">
        <f>IFERROR(VLOOKUP(B209,'ПО КОРИСНИЦИМА'!$C$16:$S$1931,5,FALSE),"")</f>
        <v/>
      </c>
      <c r="D209" s="223">
        <f>SUMIF('ПО КОРИСНИЦИМА'!$G$16:$G$1931,"Свега за пројекат 0701-П12:",'ПО КОРИСНИЦИМА'!$H$16:$H$1931)</f>
        <v>0</v>
      </c>
      <c r="E209" s="223"/>
      <c r="F209" s="255"/>
      <c r="G209" s="224">
        <f>SUMIF('ПО КОРИСНИЦИМА'!$G$16:$G$1931,"Свега за пројекат 0701-П12:",'ПО КОРИСНИЦИМА'!$L$16:$L$1931)</f>
        <v>0</v>
      </c>
      <c r="H209" s="224"/>
      <c r="I209" s="262"/>
      <c r="J209" s="221">
        <f t="shared" si="11"/>
        <v>0</v>
      </c>
      <c r="K209" s="221"/>
      <c r="L209" s="254"/>
    </row>
    <row r="210" spans="1:12" hidden="1" x14ac:dyDescent="0.2">
      <c r="A210" s="157"/>
      <c r="B210" s="157" t="s">
        <v>963</v>
      </c>
      <c r="C210" s="237" t="str">
        <f>IFERROR(VLOOKUP(B210,'ПО КОРИСНИЦИМА'!$C$16:$S$1931,5,FALSE),"")</f>
        <v/>
      </c>
      <c r="D210" s="223">
        <f>SUMIF('ПО КОРИСНИЦИМА'!$G$16:$G$1931,"Свега за пројекат 0701-П13:",'ПО КОРИСНИЦИМА'!$H$16:$H$1931)</f>
        <v>0</v>
      </c>
      <c r="E210" s="223"/>
      <c r="F210" s="255"/>
      <c r="G210" s="224">
        <f>SUMIF('ПО КОРИСНИЦИМА'!$G$16:$G$1931,"Свега за пројекат 0701-П13:",'ПО КОРИСНИЦИМА'!$L$16:$L$1931)</f>
        <v>0</v>
      </c>
      <c r="H210" s="224"/>
      <c r="I210" s="262"/>
      <c r="J210" s="221">
        <f t="shared" si="11"/>
        <v>0</v>
      </c>
      <c r="K210" s="221"/>
      <c r="L210" s="254"/>
    </row>
    <row r="211" spans="1:12" hidden="1" x14ac:dyDescent="0.2">
      <c r="A211" s="157"/>
      <c r="B211" s="157" t="s">
        <v>964</v>
      </c>
      <c r="C211" s="237" t="str">
        <f>IFERROR(VLOOKUP(B211,'ПО КОРИСНИЦИМА'!$C$16:$S$1931,5,FALSE),"")</f>
        <v/>
      </c>
      <c r="D211" s="223">
        <f>SUMIF('ПО КОРИСНИЦИМА'!$G$16:$G$1931,"Свега за пројекат 0701-П14:",'ПО КОРИСНИЦИМА'!$H$16:$H$1931)</f>
        <v>0</v>
      </c>
      <c r="E211" s="223"/>
      <c r="F211" s="255"/>
      <c r="G211" s="224">
        <f>SUMIF('ПО КОРИСНИЦИМА'!$G$16:$G$1931,"Свега за пројекат 0701-П14:",'ПО КОРИСНИЦИМА'!$L$16:$L$1931)</f>
        <v>0</v>
      </c>
      <c r="H211" s="224"/>
      <c r="I211" s="262"/>
      <c r="J211" s="221">
        <f t="shared" si="11"/>
        <v>0</v>
      </c>
      <c r="K211" s="221"/>
      <c r="L211" s="254"/>
    </row>
    <row r="212" spans="1:12" hidden="1" x14ac:dyDescent="0.2">
      <c r="A212" s="157"/>
      <c r="B212" s="157" t="s">
        <v>965</v>
      </c>
      <c r="C212" s="237" t="str">
        <f>IFERROR(VLOOKUP(B212,'ПО КОРИСНИЦИМА'!$C$16:$S$1931,5,FALSE),"")</f>
        <v/>
      </c>
      <c r="D212" s="223">
        <f>SUMIF('ПО КОРИСНИЦИМА'!$G$16:$G$1931,"Свега за пројекат 0701-П15:",'ПО КОРИСНИЦИМА'!$H$16:$H$1931)</f>
        <v>0</v>
      </c>
      <c r="E212" s="223"/>
      <c r="F212" s="255"/>
      <c r="G212" s="224">
        <f>SUMIF('ПО КОРИСНИЦИМА'!$G$16:$G$1931,"Свега за пројекат 0701-П15:",'ПО КОРИСНИЦИМА'!$L$16:$L$1931)</f>
        <v>0</v>
      </c>
      <c r="H212" s="224"/>
      <c r="I212" s="262"/>
      <c r="J212" s="221">
        <f t="shared" si="11"/>
        <v>0</v>
      </c>
      <c r="K212" s="221"/>
      <c r="L212" s="254"/>
    </row>
    <row r="213" spans="1:12" hidden="1" x14ac:dyDescent="0.2">
      <c r="A213" s="157"/>
      <c r="B213" s="157" t="s">
        <v>966</v>
      </c>
      <c r="C213" s="237" t="str">
        <f>IFERROR(VLOOKUP(B213,'ПО КОРИСНИЦИМА'!$C$16:$S$1931,5,FALSE),"")</f>
        <v/>
      </c>
      <c r="D213" s="223">
        <f>SUMIF('ПО КОРИСНИЦИМА'!$G$16:$G$1931,"Свега за пројекат 0701-П16:",'ПО КОРИСНИЦИМА'!$H$16:$H$1931)</f>
        <v>0</v>
      </c>
      <c r="E213" s="223"/>
      <c r="F213" s="255"/>
      <c r="G213" s="224">
        <f>SUMIF('ПО КОРИСНИЦИМА'!$G$16:$G$1931,"Свега за пројекат 0701-П16:",'ПО КОРИСНИЦИМА'!$L$16:$L$1931)</f>
        <v>0</v>
      </c>
      <c r="H213" s="224"/>
      <c r="I213" s="262"/>
      <c r="J213" s="221">
        <f t="shared" si="11"/>
        <v>0</v>
      </c>
      <c r="K213" s="221"/>
      <c r="L213" s="254"/>
    </row>
    <row r="214" spans="1:12" hidden="1" x14ac:dyDescent="0.2">
      <c r="A214" s="157"/>
      <c r="B214" s="157" t="s">
        <v>967</v>
      </c>
      <c r="C214" s="237" t="str">
        <f>IFERROR(VLOOKUP(B214,'ПО КОРИСНИЦИМА'!$C$16:$S$1931,5,FALSE),"")</f>
        <v/>
      </c>
      <c r="D214" s="223">
        <f>SUMIF('ПО КОРИСНИЦИМА'!$G$16:$G$1931,"Свега за пројекат 0701-П17:",'ПО КОРИСНИЦИМА'!$H$16:$H$1931)</f>
        <v>0</v>
      </c>
      <c r="E214" s="223"/>
      <c r="F214" s="255"/>
      <c r="G214" s="224">
        <f>SUMIF('ПО КОРИСНИЦИМА'!$G$16:$G$1931,"Свега за пројекат 0701-П17:",'ПО КОРИСНИЦИМА'!$L$16:$L$1931)</f>
        <v>0</v>
      </c>
      <c r="H214" s="224"/>
      <c r="I214" s="262"/>
      <c r="J214" s="221">
        <f t="shared" si="11"/>
        <v>0</v>
      </c>
      <c r="K214" s="221"/>
      <c r="L214" s="254"/>
    </row>
    <row r="215" spans="1:12" hidden="1" x14ac:dyDescent="0.2">
      <c r="A215" s="157"/>
      <c r="B215" s="157" t="s">
        <v>968</v>
      </c>
      <c r="C215" s="237" t="str">
        <f>IFERROR(VLOOKUP(B215,'ПО КОРИСНИЦИМА'!$C$16:$S$1931,5,FALSE),"")</f>
        <v/>
      </c>
      <c r="D215" s="223">
        <f>SUMIF('ПО КОРИСНИЦИМА'!$G$16:$G$1931,"Свега за пројекат 0701-П18:",'ПО КОРИСНИЦИМА'!$H$16:$H$1931)</f>
        <v>0</v>
      </c>
      <c r="E215" s="223"/>
      <c r="F215" s="255"/>
      <c r="G215" s="224">
        <f>SUMIF('ПО КОРИСНИЦИМА'!$G$16:$G$1931,"Свега за пројекат 0701-П18:",'ПО КОРИСНИЦИМА'!$L$16:$L$1931)</f>
        <v>0</v>
      </c>
      <c r="H215" s="224"/>
      <c r="I215" s="262"/>
      <c r="J215" s="221">
        <f t="shared" si="11"/>
        <v>0</v>
      </c>
      <c r="K215" s="221"/>
      <c r="L215" s="254"/>
    </row>
    <row r="216" spans="1:12" hidden="1" x14ac:dyDescent="0.2">
      <c r="A216" s="157"/>
      <c r="B216" s="157" t="s">
        <v>969</v>
      </c>
      <c r="C216" s="237" t="str">
        <f>IFERROR(VLOOKUP(B216,'ПО КОРИСНИЦИМА'!$C$16:$S$1931,5,FALSE),"")</f>
        <v/>
      </c>
      <c r="D216" s="223">
        <f>SUMIF('ПО КОРИСНИЦИМА'!$G$16:$G$1931,"Свега за пројекат 0701-П19:",'ПО КОРИСНИЦИМА'!$H$16:$H$1931)</f>
        <v>0</v>
      </c>
      <c r="E216" s="223"/>
      <c r="F216" s="255"/>
      <c r="G216" s="224">
        <f>SUMIF('ПО КОРИСНИЦИМА'!$G$16:$G$1931,"Свега за пројекат 0701-П19:",'ПО КОРИСНИЦИМА'!$L$16:$L$1931)</f>
        <v>0</v>
      </c>
      <c r="H216" s="224"/>
      <c r="I216" s="262"/>
      <c r="J216" s="221">
        <f t="shared" si="11"/>
        <v>0</v>
      </c>
      <c r="K216" s="221"/>
      <c r="L216" s="254"/>
    </row>
    <row r="217" spans="1:12" hidden="1" x14ac:dyDescent="0.2">
      <c r="A217" s="157"/>
      <c r="B217" s="157" t="s">
        <v>970</v>
      </c>
      <c r="C217" s="237" t="str">
        <f>IFERROR(VLOOKUP(B217,'ПО КОРИСНИЦИМА'!$C$16:$S$1931,5,FALSE),"")</f>
        <v/>
      </c>
      <c r="D217" s="223">
        <f>SUMIF('ПО КОРИСНИЦИМА'!$G$16:$G$1931,"Свега за пројекат 0701-П20:",'ПО КОРИСНИЦИМА'!$H$16:$H$1931)</f>
        <v>0</v>
      </c>
      <c r="E217" s="223"/>
      <c r="F217" s="255"/>
      <c r="G217" s="224">
        <f>SUMIF('ПО КОРИСНИЦИМА'!$G$16:$G$1931,"Свега за пројекат 0701-П20:",'ПО КОРИСНИЦИМА'!$L$16:$L$1931)</f>
        <v>0</v>
      </c>
      <c r="H217" s="224"/>
      <c r="I217" s="262"/>
      <c r="J217" s="221">
        <f t="shared" si="11"/>
        <v>0</v>
      </c>
      <c r="K217" s="221"/>
      <c r="L217" s="254"/>
    </row>
    <row r="218" spans="1:12" hidden="1" x14ac:dyDescent="0.2">
      <c r="A218" s="157"/>
      <c r="B218" s="157" t="s">
        <v>971</v>
      </c>
      <c r="C218" s="237" t="str">
        <f>IFERROR(VLOOKUP(B218,'ПО КОРИСНИЦИМА'!$C$16:$S$1931,5,FALSE),"")</f>
        <v/>
      </c>
      <c r="D218" s="223">
        <f>SUMIF('ПО КОРИСНИЦИМА'!$G$16:$G$1931,"Свега за пројекат 0701-П21:",'ПО КОРИСНИЦИМА'!$H$16:$H$1931)</f>
        <v>0</v>
      </c>
      <c r="E218" s="223"/>
      <c r="F218" s="255"/>
      <c r="G218" s="224">
        <f>SUMIF('ПО КОРИСНИЦИМА'!$G$16:$G$1931,"Свега за пројекат 0701-П21:",'ПО КОРИСНИЦИМА'!$L$16:$L$1931)</f>
        <v>0</v>
      </c>
      <c r="H218" s="224"/>
      <c r="I218" s="262"/>
      <c r="J218" s="221">
        <f t="shared" si="11"/>
        <v>0</v>
      </c>
      <c r="K218" s="221"/>
      <c r="L218" s="254"/>
    </row>
    <row r="219" spans="1:12" hidden="1" x14ac:dyDescent="0.2">
      <c r="A219" s="157"/>
      <c r="B219" s="157" t="s">
        <v>972</v>
      </c>
      <c r="C219" s="237" t="str">
        <f>IFERROR(VLOOKUP(B219,'ПО КОРИСНИЦИМА'!$C$16:$S$1931,5,FALSE),"")</f>
        <v/>
      </c>
      <c r="D219" s="223">
        <f>SUMIF('ПО КОРИСНИЦИМА'!$G$16:$G$1931,"Свега за пројекат 0701-П22:",'ПО КОРИСНИЦИМА'!$H$16:$H$1931)</f>
        <v>0</v>
      </c>
      <c r="E219" s="223"/>
      <c r="F219" s="255"/>
      <c r="G219" s="224">
        <f>SUMIF('ПО КОРИСНИЦИМА'!$G$16:$G$1931,"Свега за пројекат 0701-П22:",'ПО КОРИСНИЦИМА'!$L$16:$L$1931)</f>
        <v>0</v>
      </c>
      <c r="H219" s="224"/>
      <c r="I219" s="262"/>
      <c r="J219" s="221">
        <f t="shared" si="11"/>
        <v>0</v>
      </c>
      <c r="K219" s="221"/>
      <c r="L219" s="254"/>
    </row>
    <row r="220" spans="1:12" hidden="1" x14ac:dyDescent="0.2">
      <c r="A220" s="157"/>
      <c r="B220" s="157" t="s">
        <v>973</v>
      </c>
      <c r="C220" s="237" t="str">
        <f>IFERROR(VLOOKUP(B220,'ПО КОРИСНИЦИМА'!$C$16:$S$1931,5,FALSE),"")</f>
        <v/>
      </c>
      <c r="D220" s="223">
        <f>SUMIF('ПО КОРИСНИЦИМА'!$G$16:$G$1931,"Свега за пројекат 0701-П23:",'ПО КОРИСНИЦИМА'!$H$16:$H$1931)</f>
        <v>0</v>
      </c>
      <c r="E220" s="223"/>
      <c r="F220" s="255"/>
      <c r="G220" s="224">
        <f>SUMIF('ПО КОРИСНИЦИМА'!$G$16:$G$1931,"Свега за пројекат 0701-П23:",'ПО КОРИСНИЦИМА'!$L$16:$L$1931)</f>
        <v>0</v>
      </c>
      <c r="H220" s="224"/>
      <c r="I220" s="262"/>
      <c r="J220" s="221">
        <f t="shared" si="11"/>
        <v>0</v>
      </c>
      <c r="K220" s="221"/>
      <c r="L220" s="254"/>
    </row>
    <row r="221" spans="1:12" hidden="1" x14ac:dyDescent="0.2">
      <c r="A221" s="157"/>
      <c r="B221" s="157" t="s">
        <v>974</v>
      </c>
      <c r="C221" s="237" t="str">
        <f>IFERROR(VLOOKUP(B221,'ПО КОРИСНИЦИМА'!$C$16:$S$1931,5,FALSE),"")</f>
        <v/>
      </c>
      <c r="D221" s="223">
        <f>SUMIF('ПО КОРИСНИЦИМА'!$G$16:$G$1931,"Свега за пројекат 0701-П24:",'ПО КОРИСНИЦИМА'!$H$16:$H$1931)</f>
        <v>0</v>
      </c>
      <c r="E221" s="223"/>
      <c r="F221" s="255"/>
      <c r="G221" s="224">
        <f>SUMIF('ПО КОРИСНИЦИМА'!$G$16:$G$1931,"Свега за пројекат 0701-П24:",'ПО КОРИСНИЦИМА'!$L$16:$L$1931)</f>
        <v>0</v>
      </c>
      <c r="H221" s="224"/>
      <c r="I221" s="262"/>
      <c r="J221" s="221">
        <f t="shared" si="11"/>
        <v>0</v>
      </c>
      <c r="K221" s="221"/>
      <c r="L221" s="254"/>
    </row>
    <row r="222" spans="1:12" hidden="1" x14ac:dyDescent="0.2">
      <c r="A222" s="157"/>
      <c r="B222" s="157" t="s">
        <v>975</v>
      </c>
      <c r="C222" s="237" t="str">
        <f>IFERROR(VLOOKUP(B222,'ПО КОРИСНИЦИМА'!$C$16:$S$1931,5,FALSE),"")</f>
        <v/>
      </c>
      <c r="D222" s="223">
        <f>SUMIF('ПО КОРИСНИЦИМА'!$G$16:$G$1931,"Свега за пројекат 0701-П25:",'ПО КОРИСНИЦИМА'!$H$16:$H$1931)</f>
        <v>0</v>
      </c>
      <c r="E222" s="223"/>
      <c r="F222" s="255"/>
      <c r="G222" s="224">
        <f>SUMIF('ПО КОРИСНИЦИМА'!$G$16:$G$1931,"Свега за пројекат 0701-П25:",'ПО КОРИСНИЦИМА'!$L$16:$L$1931)</f>
        <v>0</v>
      </c>
      <c r="H222" s="224"/>
      <c r="I222" s="262"/>
      <c r="J222" s="221">
        <f t="shared" si="11"/>
        <v>0</v>
      </c>
      <c r="K222" s="221"/>
      <c r="L222" s="254"/>
    </row>
    <row r="223" spans="1:12" hidden="1" x14ac:dyDescent="0.2">
      <c r="A223" s="157"/>
      <c r="B223" s="157" t="s">
        <v>976</v>
      </c>
      <c r="C223" s="237" t="str">
        <f>IFERROR(VLOOKUP(B223,'ПО КОРИСНИЦИМА'!$C$16:$S$1931,5,FALSE),"")</f>
        <v/>
      </c>
      <c r="D223" s="223">
        <f>SUMIF('ПО КОРИСНИЦИМА'!$G$16:$G$1931,"Свега за пројекат 0701-П26:",'ПО КОРИСНИЦИМА'!$H$16:$H$1931)</f>
        <v>0</v>
      </c>
      <c r="E223" s="223"/>
      <c r="F223" s="255"/>
      <c r="G223" s="224">
        <f>SUMIF('ПО КОРИСНИЦИМА'!$G$16:$G$1931,"Свега за пројекат 0701-П26:",'ПО КОРИСНИЦИМА'!$L$16:$L$1931)</f>
        <v>0</v>
      </c>
      <c r="H223" s="224"/>
      <c r="I223" s="262"/>
      <c r="J223" s="221">
        <f t="shared" si="11"/>
        <v>0</v>
      </c>
      <c r="K223" s="221"/>
      <c r="L223" s="254"/>
    </row>
    <row r="224" spans="1:12" hidden="1" x14ac:dyDescent="0.2">
      <c r="A224" s="157"/>
      <c r="B224" s="157" t="s">
        <v>977</v>
      </c>
      <c r="C224" s="237" t="str">
        <f>IFERROR(VLOOKUP(B224,'ПО КОРИСНИЦИМА'!$C$16:$S$1931,5,FALSE),"")</f>
        <v/>
      </c>
      <c r="D224" s="223">
        <f>SUMIF('ПО КОРИСНИЦИМА'!$G$16:$G$1931,"Свега за пројекат 0701-П27:",'ПО КОРИСНИЦИМА'!$H$16:$H$1931)</f>
        <v>0</v>
      </c>
      <c r="E224" s="223"/>
      <c r="F224" s="255"/>
      <c r="G224" s="224">
        <f>SUMIF('ПО КОРИСНИЦИМА'!$G$16:$G$1931,"Свега за пројекат 0701-П27:",'ПО КОРИСНИЦИМА'!$L$16:$L$1931)</f>
        <v>0</v>
      </c>
      <c r="H224" s="224"/>
      <c r="I224" s="262"/>
      <c r="J224" s="221">
        <f t="shared" si="11"/>
        <v>0</v>
      </c>
      <c r="K224" s="221"/>
      <c r="L224" s="254"/>
    </row>
    <row r="225" spans="1:12" hidden="1" x14ac:dyDescent="0.2">
      <c r="A225" s="157"/>
      <c r="B225" s="157" t="s">
        <v>978</v>
      </c>
      <c r="C225" s="237" t="str">
        <f>IFERROR(VLOOKUP(B225,'ПО КОРИСНИЦИМА'!$C$16:$S$1931,5,FALSE),"")</f>
        <v/>
      </c>
      <c r="D225" s="223">
        <f>SUMIF('ПО КОРИСНИЦИМА'!$G$16:$G$1931,"Свега за пројекат 0701-П28:",'ПО КОРИСНИЦИМА'!$H$16:$H$1931)</f>
        <v>0</v>
      </c>
      <c r="E225" s="223"/>
      <c r="F225" s="255"/>
      <c r="G225" s="224">
        <f>SUMIF('ПО КОРИСНИЦИМА'!$G$16:$G$1931,"Свега за пројекат 0701-П28:",'ПО КОРИСНИЦИМА'!$L$16:$L$1931)</f>
        <v>0</v>
      </c>
      <c r="H225" s="224"/>
      <c r="I225" s="262"/>
      <c r="J225" s="221">
        <f t="shared" si="11"/>
        <v>0</v>
      </c>
      <c r="K225" s="221"/>
      <c r="L225" s="254"/>
    </row>
    <row r="226" spans="1:12" hidden="1" x14ac:dyDescent="0.2">
      <c r="A226" s="157"/>
      <c r="B226" s="157" t="s">
        <v>979</v>
      </c>
      <c r="C226" s="237" t="str">
        <f>IFERROR(VLOOKUP(B226,'ПО КОРИСНИЦИМА'!$C$16:$S$1931,5,FALSE),"")</f>
        <v/>
      </c>
      <c r="D226" s="223">
        <f>SUMIF('ПО КОРИСНИЦИМА'!$G$16:$G$1931,"Свега за пројекат 0701-П29:",'ПО КОРИСНИЦИМА'!$H$16:$H$1931)</f>
        <v>0</v>
      </c>
      <c r="E226" s="223"/>
      <c r="F226" s="255"/>
      <c r="G226" s="224">
        <f>SUMIF('ПО КОРИСНИЦИМА'!$G$16:$G$1931,"Свега за пројекат 0701-П29:",'ПО КОРИСНИЦИМА'!$L$16:$L$1931)</f>
        <v>0</v>
      </c>
      <c r="H226" s="224"/>
      <c r="I226" s="262"/>
      <c r="J226" s="221">
        <f t="shared" si="11"/>
        <v>0</v>
      </c>
      <c r="K226" s="221"/>
      <c r="L226" s="254"/>
    </row>
    <row r="227" spans="1:12" s="155" customFormat="1" ht="25.5" x14ac:dyDescent="0.2">
      <c r="A227" s="148" t="s">
        <v>262</v>
      </c>
      <c r="B227" s="149"/>
      <c r="C227" s="235" t="s">
        <v>1743</v>
      </c>
      <c r="D227" s="217">
        <f>SUM(D228:D258)</f>
        <v>88007240</v>
      </c>
      <c r="E227" s="217">
        <f>SUM(E228:E258)</f>
        <v>38511895.649999999</v>
      </c>
      <c r="F227" s="257">
        <f>E227/D227</f>
        <v>0.43759917536329962</v>
      </c>
      <c r="G227" s="218">
        <f>SUM(G228:G258)</f>
        <v>14120000</v>
      </c>
      <c r="H227" s="218">
        <f>SUM(H228:H229)</f>
        <v>6231155.8199999994</v>
      </c>
      <c r="I227" s="264">
        <f>H227/G227</f>
        <v>0.4412999872521246</v>
      </c>
      <c r="J227" s="217">
        <f t="shared" si="11"/>
        <v>102127240</v>
      </c>
      <c r="K227" s="217">
        <f>E227+H227</f>
        <v>44743051.469999999</v>
      </c>
      <c r="L227" s="257">
        <f>K227/J227</f>
        <v>0.43811084554914043</v>
      </c>
    </row>
    <row r="228" spans="1:12" ht="25.5" x14ac:dyDescent="0.2">
      <c r="A228" s="150"/>
      <c r="B228" s="159" t="s">
        <v>660</v>
      </c>
      <c r="C228" s="242" t="s">
        <v>655</v>
      </c>
      <c r="D228" s="219">
        <f>SUMIF('ПО КОРИСНИЦИМА'!$G$16:$G$1931,"Свега за програмску активност 2001-0001:",'ПО КОРИСНИЦИМА'!$H$16:$H$1931)</f>
        <v>88007240</v>
      </c>
      <c r="E228" s="219">
        <f>SUMIF('ПО КОРИСНИЦИМА'!$G$16:$G$1931,"Свега за програмску активност 2001-0001:",'ПО КОРИСНИЦИМА'!$I$16:$I$1931)</f>
        <v>38511895.649999999</v>
      </c>
      <c r="F228" s="253">
        <f>E228/D228</f>
        <v>0.43759917536329962</v>
      </c>
      <c r="G228" s="220">
        <f>1120000+13000000</f>
        <v>14120000</v>
      </c>
      <c r="H228" s="220">
        <f>SUMIF('ПО КОРИСНИЦИМА'!$G$16:$G$1931,"Свега за програмску активност 2001-0001:",'ПО КОРИСНИЦИМА'!$M$16:$M$1931)</f>
        <v>6231155.8199999994</v>
      </c>
      <c r="I228" s="260">
        <f>H228/G228</f>
        <v>0.4412999872521246</v>
      </c>
      <c r="J228" s="219">
        <f t="shared" si="11"/>
        <v>102127240</v>
      </c>
      <c r="K228" s="219">
        <f>E228+H228</f>
        <v>44743051.469999999</v>
      </c>
      <c r="L228" s="253">
        <f>K228/J228</f>
        <v>0.43811084554914043</v>
      </c>
    </row>
    <row r="229" spans="1:12" ht="25.5" x14ac:dyDescent="0.2">
      <c r="A229" s="157"/>
      <c r="B229" s="157" t="s">
        <v>1972</v>
      </c>
      <c r="C229" s="237" t="str">
        <f>IFERROR(VLOOKUP(B229,'ПО КОРИСНИЦИМА'!$C$16:$S$1931,5,FALSE),"")</f>
        <v>Пројекат ,, Мој вртић - вртић за сву децу"</v>
      </c>
      <c r="D229" s="223">
        <v>0</v>
      </c>
      <c r="E229" s="223">
        <f>SUMIF('ПО КОРИСНИЦИМА'!$G$16:$G$1931,"Свега за пројекат 2001-П1:",'ПО КОРИСНИЦИМА'!$I$16:$I$1931)</f>
        <v>0</v>
      </c>
      <c r="F229" s="255"/>
      <c r="G229" s="224">
        <v>0</v>
      </c>
      <c r="H229" s="224">
        <f>SUMIF('ПО КОРИСНИЦИМА'!$G$16:$G$1931,"Свега за пројекат 2001-П1:",'ПО КОРИСНИЦИМА'!$M$16:$M$1931)</f>
        <v>0</v>
      </c>
      <c r="I229" s="262"/>
      <c r="J229" s="221">
        <f t="shared" si="11"/>
        <v>0</v>
      </c>
      <c r="K229" s="221">
        <f>E229+H229</f>
        <v>0</v>
      </c>
      <c r="L229" s="254"/>
    </row>
    <row r="230" spans="1:12" hidden="1" x14ac:dyDescent="0.2">
      <c r="A230" s="157"/>
      <c r="B230" s="157" t="s">
        <v>980</v>
      </c>
      <c r="C230" s="237" t="str">
        <f>IFERROR(VLOOKUP(B230,'ПО КОРИСНИЦИМА'!$C$16:$S$1931,5,FALSE),"")</f>
        <v/>
      </c>
      <c r="D230" s="223">
        <f>SUMIF('ПО КОРИСНИЦИМА'!$G$16:$G$1931,"Свега за пројекат 2001-П2:",'ПО КОРИСНИЦИМА'!$H$16:$H$1931)</f>
        <v>0</v>
      </c>
      <c r="E230" s="223"/>
      <c r="F230" s="255"/>
      <c r="G230" s="224">
        <f>SUMIF('ПО КОРИСНИЦИМА'!$G$16:$G$1931,"Свега за пројекат 2001-П2:",'ПО КОРИСНИЦИМА'!$L$16:$L$1931)</f>
        <v>0</v>
      </c>
      <c r="H230" s="224"/>
      <c r="I230" s="262"/>
      <c r="J230" s="221">
        <f t="shared" si="11"/>
        <v>0</v>
      </c>
      <c r="K230" s="221"/>
      <c r="L230" s="254"/>
    </row>
    <row r="231" spans="1:12" hidden="1" x14ac:dyDescent="0.2">
      <c r="A231" s="157"/>
      <c r="B231" s="157" t="s">
        <v>981</v>
      </c>
      <c r="C231" s="237" t="str">
        <f>IFERROR(VLOOKUP(B231,'ПО КОРИСНИЦИМА'!$C$16:$S$1931,5,FALSE),"")</f>
        <v/>
      </c>
      <c r="D231" s="223">
        <f>SUMIF('ПО КОРИСНИЦИМА'!$G$16:$G$1931,"Свега за пројекат 2001-П3:",'ПО КОРИСНИЦИМА'!$H$16:$H$1931)</f>
        <v>0</v>
      </c>
      <c r="E231" s="223"/>
      <c r="F231" s="255"/>
      <c r="G231" s="224">
        <f>SUMIF('ПО КОРИСНИЦИМА'!$G$16:$G$1931,"Свега за пројекат 2001-П3:",'ПО КОРИСНИЦИМА'!$L$16:$L$1931)</f>
        <v>0</v>
      </c>
      <c r="H231" s="224"/>
      <c r="I231" s="262"/>
      <c r="J231" s="221">
        <f t="shared" ref="J231:J294" si="12">D231+G231</f>
        <v>0</v>
      </c>
      <c r="K231" s="221"/>
      <c r="L231" s="254"/>
    </row>
    <row r="232" spans="1:12" hidden="1" x14ac:dyDescent="0.2">
      <c r="A232" s="157"/>
      <c r="B232" s="157" t="s">
        <v>982</v>
      </c>
      <c r="C232" s="237" t="str">
        <f>IFERROR(VLOOKUP(B232,'ПО КОРИСНИЦИМА'!$C$16:$S$1931,5,FALSE),"")</f>
        <v/>
      </c>
      <c r="D232" s="223">
        <f>SUMIF('ПО КОРИСНИЦИМА'!$G$16:$G$1931,"Свега за пројекат 2001-П4:",'ПО КОРИСНИЦИМА'!$H$16:$H$1931)</f>
        <v>0</v>
      </c>
      <c r="E232" s="223"/>
      <c r="F232" s="255"/>
      <c r="G232" s="224">
        <f>SUMIF('ПО КОРИСНИЦИМА'!$G$16:$G$1931,"Свега за пројекат 2001-П4:",'ПО КОРИСНИЦИМА'!$L$16:$L$1931)</f>
        <v>0</v>
      </c>
      <c r="H232" s="224"/>
      <c r="I232" s="262"/>
      <c r="J232" s="221">
        <f t="shared" si="12"/>
        <v>0</v>
      </c>
      <c r="K232" s="221"/>
      <c r="L232" s="254"/>
    </row>
    <row r="233" spans="1:12" hidden="1" x14ac:dyDescent="0.2">
      <c r="A233" s="157"/>
      <c r="B233" s="157" t="s">
        <v>983</v>
      </c>
      <c r="C233" s="237" t="str">
        <f>IFERROR(VLOOKUP(B233,'ПО КОРИСНИЦИМА'!$C$16:$S$1931,5,FALSE),"")</f>
        <v/>
      </c>
      <c r="D233" s="223">
        <f>SUMIF('ПО КОРИСНИЦИМА'!$G$16:$G$1931,"Свега за пројекат 2001-П5:",'ПО КОРИСНИЦИМА'!$H$16:$H$1931)</f>
        <v>0</v>
      </c>
      <c r="E233" s="223"/>
      <c r="F233" s="255"/>
      <c r="G233" s="224">
        <f>SUMIF('ПО КОРИСНИЦИМА'!$G$16:$G$1931,"Свега за пројекат 2001-П5:",'ПО КОРИСНИЦИМА'!$L$16:$L$1931)</f>
        <v>0</v>
      </c>
      <c r="H233" s="224"/>
      <c r="I233" s="262"/>
      <c r="J233" s="221">
        <f t="shared" si="12"/>
        <v>0</v>
      </c>
      <c r="K233" s="221"/>
      <c r="L233" s="254"/>
    </row>
    <row r="234" spans="1:12" hidden="1" x14ac:dyDescent="0.2">
      <c r="A234" s="157"/>
      <c r="B234" s="157" t="s">
        <v>984</v>
      </c>
      <c r="C234" s="237" t="str">
        <f>IFERROR(VLOOKUP(B234,'ПО КОРИСНИЦИМА'!$C$16:$S$1931,5,FALSE),"")</f>
        <v/>
      </c>
      <c r="D234" s="223">
        <f>SUMIF('ПО КОРИСНИЦИМА'!$G$16:$G$1931,"Свега за пројекат 2001-П6:",'ПО КОРИСНИЦИМА'!$H$16:$H$1931)</f>
        <v>0</v>
      </c>
      <c r="E234" s="223"/>
      <c r="F234" s="255"/>
      <c r="G234" s="224">
        <f>SUMIF('ПО КОРИСНИЦИМА'!$G$16:$G$1931,"Свега за пројекат 2001-П6:",'ПО КОРИСНИЦИМА'!$L$16:$L$1931)</f>
        <v>0</v>
      </c>
      <c r="H234" s="224"/>
      <c r="I234" s="262"/>
      <c r="J234" s="221">
        <f t="shared" si="12"/>
        <v>0</v>
      </c>
      <c r="K234" s="221"/>
      <c r="L234" s="254"/>
    </row>
    <row r="235" spans="1:12" hidden="1" x14ac:dyDescent="0.2">
      <c r="A235" s="157"/>
      <c r="B235" s="157" t="s">
        <v>985</v>
      </c>
      <c r="C235" s="237" t="str">
        <f>IFERROR(VLOOKUP(B235,'ПО КОРИСНИЦИМА'!$C$16:$S$1931,5,FALSE),"")</f>
        <v/>
      </c>
      <c r="D235" s="223">
        <f>SUMIF('ПО КОРИСНИЦИМА'!$G$16:$G$1931,"Свега за пројекат 2001-П7:",'ПО КОРИСНИЦИМА'!$H$16:$H$1931)</f>
        <v>0</v>
      </c>
      <c r="E235" s="223"/>
      <c r="F235" s="255"/>
      <c r="G235" s="224">
        <f>SUMIF('ПО КОРИСНИЦИМА'!$G$16:$G$1931,"Свега за пројекат 2001-П7:",'ПО КОРИСНИЦИМА'!$L$16:$L$1931)</f>
        <v>0</v>
      </c>
      <c r="H235" s="224"/>
      <c r="I235" s="262"/>
      <c r="J235" s="221">
        <f t="shared" si="12"/>
        <v>0</v>
      </c>
      <c r="K235" s="221"/>
      <c r="L235" s="254"/>
    </row>
    <row r="236" spans="1:12" hidden="1" x14ac:dyDescent="0.2">
      <c r="A236" s="157"/>
      <c r="B236" s="157" t="s">
        <v>986</v>
      </c>
      <c r="C236" s="237" t="str">
        <f>IFERROR(VLOOKUP(B236,'ПО КОРИСНИЦИМА'!$C$16:$S$1931,5,FALSE),"")</f>
        <v/>
      </c>
      <c r="D236" s="223">
        <f>SUMIF('ПО КОРИСНИЦИМА'!$G$16:$G$1931,"Свега за пројекат 2001-П8:",'ПО КОРИСНИЦИМА'!$H$16:$H$1931)</f>
        <v>0</v>
      </c>
      <c r="E236" s="223"/>
      <c r="F236" s="255"/>
      <c r="G236" s="224">
        <f>SUMIF('ПО КОРИСНИЦИМА'!$G$16:$G$1931,"Свега за пројекат 2001-П8:",'ПО КОРИСНИЦИМА'!$L$16:$L$1931)</f>
        <v>0</v>
      </c>
      <c r="H236" s="224"/>
      <c r="I236" s="262"/>
      <c r="J236" s="221">
        <f t="shared" si="12"/>
        <v>0</v>
      </c>
      <c r="K236" s="221"/>
      <c r="L236" s="254"/>
    </row>
    <row r="237" spans="1:12" hidden="1" x14ac:dyDescent="0.2">
      <c r="A237" s="157"/>
      <c r="B237" s="157" t="s">
        <v>987</v>
      </c>
      <c r="C237" s="237" t="str">
        <f>IFERROR(VLOOKUP(B237,'ПО КОРИСНИЦИМА'!$C$16:$S$1931,5,FALSE),"")</f>
        <v/>
      </c>
      <c r="D237" s="223">
        <f>SUMIF('ПО КОРИСНИЦИМА'!$G$16:$G$1931,"Свега за пројекат 2001-П9:",'ПО КОРИСНИЦИМА'!$H$16:$H$1931)</f>
        <v>0</v>
      </c>
      <c r="E237" s="223"/>
      <c r="F237" s="255"/>
      <c r="G237" s="224">
        <f>SUMIF('ПО КОРИСНИЦИМА'!$G$16:$G$1931,"Свега за пројекат 2001-П9:",'ПО КОРИСНИЦИМА'!$L$16:$L$1931)</f>
        <v>0</v>
      </c>
      <c r="H237" s="224"/>
      <c r="I237" s="262"/>
      <c r="J237" s="221">
        <f t="shared" si="12"/>
        <v>0</v>
      </c>
      <c r="K237" s="221"/>
      <c r="L237" s="254"/>
    </row>
    <row r="238" spans="1:12" hidden="1" x14ac:dyDescent="0.2">
      <c r="A238" s="157"/>
      <c r="B238" s="157" t="s">
        <v>988</v>
      </c>
      <c r="C238" s="237" t="str">
        <f>IFERROR(VLOOKUP(B238,'ПО КОРИСНИЦИМА'!$C$16:$S$1931,5,FALSE),"")</f>
        <v/>
      </c>
      <c r="D238" s="223">
        <f>SUMIF('ПО КОРИСНИЦИМА'!$G$16:$G$1931,"Свега за пројекат 2001-П10:",'ПО КОРИСНИЦИМА'!$H$16:$H$1931)</f>
        <v>0</v>
      </c>
      <c r="E238" s="223"/>
      <c r="F238" s="255"/>
      <c r="G238" s="224">
        <f>SUMIF('ПО КОРИСНИЦИМА'!$G$16:$G$1931,"Свега за пројекат 2001-П10:",'ПО КОРИСНИЦИМА'!$L$16:$L$1931)</f>
        <v>0</v>
      </c>
      <c r="H238" s="224"/>
      <c r="I238" s="262"/>
      <c r="J238" s="221">
        <f t="shared" si="12"/>
        <v>0</v>
      </c>
      <c r="K238" s="221"/>
      <c r="L238" s="254"/>
    </row>
    <row r="239" spans="1:12" hidden="1" x14ac:dyDescent="0.2">
      <c r="A239" s="157"/>
      <c r="B239" s="157" t="s">
        <v>989</v>
      </c>
      <c r="C239" s="237" t="str">
        <f>IFERROR(VLOOKUP(B239,'ПО КОРИСНИЦИМА'!$C$16:$S$1931,5,FALSE),"")</f>
        <v/>
      </c>
      <c r="D239" s="223">
        <f>SUMIF('ПО КОРИСНИЦИМА'!$G$16:$G$1931,"Свега за пројекат 2001-П11:",'ПО КОРИСНИЦИМА'!$H$16:$H$1931)</f>
        <v>0</v>
      </c>
      <c r="E239" s="223"/>
      <c r="F239" s="255"/>
      <c r="G239" s="224">
        <f>SUMIF('ПО КОРИСНИЦИМА'!$G$16:$G$1931,"Свега за пројекат 2001-П11:",'ПО КОРИСНИЦИМА'!$L$16:$L$1931)</f>
        <v>0</v>
      </c>
      <c r="H239" s="224"/>
      <c r="I239" s="262"/>
      <c r="J239" s="221">
        <f t="shared" si="12"/>
        <v>0</v>
      </c>
      <c r="K239" s="221"/>
      <c r="L239" s="254"/>
    </row>
    <row r="240" spans="1:12" hidden="1" x14ac:dyDescent="0.2">
      <c r="A240" s="157"/>
      <c r="B240" s="157" t="s">
        <v>990</v>
      </c>
      <c r="C240" s="237" t="str">
        <f>IFERROR(VLOOKUP(B240,'ПО КОРИСНИЦИМА'!$C$16:$S$1931,5,FALSE),"")</f>
        <v/>
      </c>
      <c r="D240" s="223">
        <f>SUMIF('ПО КОРИСНИЦИМА'!$G$16:$G$1931,"Свега за пројекат 2001-П12:",'ПО КОРИСНИЦИМА'!$H$16:$H$1931)</f>
        <v>0</v>
      </c>
      <c r="E240" s="223"/>
      <c r="F240" s="255"/>
      <c r="G240" s="224">
        <f>SUMIF('ПО КОРИСНИЦИМА'!$G$16:$G$1931,"Свега за пројекат 2001-П12:",'ПО КОРИСНИЦИМА'!$L$16:$L$1931)</f>
        <v>0</v>
      </c>
      <c r="H240" s="224"/>
      <c r="I240" s="262"/>
      <c r="J240" s="221">
        <f t="shared" si="12"/>
        <v>0</v>
      </c>
      <c r="K240" s="221"/>
      <c r="L240" s="254"/>
    </row>
    <row r="241" spans="1:12" hidden="1" x14ac:dyDescent="0.2">
      <c r="A241" s="157"/>
      <c r="B241" s="157" t="s">
        <v>991</v>
      </c>
      <c r="C241" s="237" t="str">
        <f>IFERROR(VLOOKUP(B241,'ПО КОРИСНИЦИМА'!$C$16:$S$1931,5,FALSE),"")</f>
        <v/>
      </c>
      <c r="D241" s="223">
        <f>SUMIF('ПО КОРИСНИЦИМА'!$G$16:$G$1931,"Свега за пројекат 2001-П13:",'ПО КОРИСНИЦИМА'!$H$16:$H$1931)</f>
        <v>0</v>
      </c>
      <c r="E241" s="223"/>
      <c r="F241" s="255"/>
      <c r="G241" s="224">
        <f>SUMIF('ПО КОРИСНИЦИМА'!$G$16:$G$1931,"Свега за пројекат 2001-П13:",'ПО КОРИСНИЦИМА'!$L$16:$L$1931)</f>
        <v>0</v>
      </c>
      <c r="H241" s="224"/>
      <c r="I241" s="262"/>
      <c r="J241" s="221">
        <f t="shared" si="12"/>
        <v>0</v>
      </c>
      <c r="K241" s="221"/>
      <c r="L241" s="254"/>
    </row>
    <row r="242" spans="1:12" hidden="1" x14ac:dyDescent="0.2">
      <c r="A242" s="157"/>
      <c r="B242" s="157" t="s">
        <v>992</v>
      </c>
      <c r="C242" s="237" t="str">
        <f>IFERROR(VLOOKUP(B242,'ПО КОРИСНИЦИМА'!$C$16:$S$1931,5,FALSE),"")</f>
        <v/>
      </c>
      <c r="D242" s="223">
        <f>SUMIF('ПО КОРИСНИЦИМА'!$G$16:$G$1931,"Свега за пројекат 2001-П14:",'ПО КОРИСНИЦИМА'!$H$16:$H$1931)</f>
        <v>0</v>
      </c>
      <c r="E242" s="223"/>
      <c r="F242" s="255"/>
      <c r="G242" s="224">
        <f>SUMIF('ПО КОРИСНИЦИМА'!$G$16:$G$1931,"Свега за пројекат 2001-П14:",'ПО КОРИСНИЦИМА'!$L$16:$L$1931)</f>
        <v>0</v>
      </c>
      <c r="H242" s="224"/>
      <c r="I242" s="262"/>
      <c r="J242" s="221">
        <f t="shared" si="12"/>
        <v>0</v>
      </c>
      <c r="K242" s="221"/>
      <c r="L242" s="254"/>
    </row>
    <row r="243" spans="1:12" hidden="1" x14ac:dyDescent="0.2">
      <c r="A243" s="157"/>
      <c r="B243" s="157" t="s">
        <v>993</v>
      </c>
      <c r="C243" s="237" t="str">
        <f>IFERROR(VLOOKUP(B243,'ПО КОРИСНИЦИМА'!$C$16:$S$1931,5,FALSE),"")</f>
        <v/>
      </c>
      <c r="D243" s="223">
        <f>SUMIF('ПО КОРИСНИЦИМА'!$G$16:$G$1931,"Свега за пројекат 2001-П15:",'ПО КОРИСНИЦИМА'!$H$16:$H$1931)</f>
        <v>0</v>
      </c>
      <c r="E243" s="223"/>
      <c r="F243" s="255"/>
      <c r="G243" s="224">
        <f>SUMIF('ПО КОРИСНИЦИМА'!$G$16:$G$1931,"Свега за пројекат 2001-П15:",'ПО КОРИСНИЦИМА'!$L$16:$L$1931)</f>
        <v>0</v>
      </c>
      <c r="H243" s="224"/>
      <c r="I243" s="262"/>
      <c r="J243" s="221">
        <f t="shared" si="12"/>
        <v>0</v>
      </c>
      <c r="K243" s="221"/>
      <c r="L243" s="254"/>
    </row>
    <row r="244" spans="1:12" hidden="1" x14ac:dyDescent="0.2">
      <c r="A244" s="157"/>
      <c r="B244" s="157" t="s">
        <v>994</v>
      </c>
      <c r="C244" s="237" t="str">
        <f>IFERROR(VLOOKUP(B244,'ПО КОРИСНИЦИМА'!$C$16:$S$1931,5,FALSE),"")</f>
        <v/>
      </c>
      <c r="D244" s="223">
        <f>SUMIF('ПО КОРИСНИЦИМА'!$G$16:$G$1931,"Свега за пројекат 2001-П16:",'ПО КОРИСНИЦИМА'!$H$16:$H$1931)</f>
        <v>0</v>
      </c>
      <c r="E244" s="223"/>
      <c r="F244" s="255"/>
      <c r="G244" s="224">
        <f>SUMIF('ПО КОРИСНИЦИМА'!$G$16:$G$1931,"Свега за пројекат 2001-П16:",'ПО КОРИСНИЦИМА'!$L$16:$L$1931)</f>
        <v>0</v>
      </c>
      <c r="H244" s="224"/>
      <c r="I244" s="262"/>
      <c r="J244" s="221">
        <f t="shared" si="12"/>
        <v>0</v>
      </c>
      <c r="K244" s="221"/>
      <c r="L244" s="254"/>
    </row>
    <row r="245" spans="1:12" hidden="1" x14ac:dyDescent="0.2">
      <c r="A245" s="157"/>
      <c r="B245" s="157" t="s">
        <v>995</v>
      </c>
      <c r="C245" s="237" t="str">
        <f>IFERROR(VLOOKUP(B245,'ПО КОРИСНИЦИМА'!$C$16:$S$1931,5,FALSE),"")</f>
        <v/>
      </c>
      <c r="D245" s="223">
        <f>SUMIF('ПО КОРИСНИЦИМА'!$G$16:$G$1931,"Свега за пројекат 2001-П17:",'ПО КОРИСНИЦИМА'!$H$16:$H$1931)</f>
        <v>0</v>
      </c>
      <c r="E245" s="223"/>
      <c r="F245" s="255"/>
      <c r="G245" s="224">
        <f>SUMIF('ПО КОРИСНИЦИМА'!$G$16:$G$1931,"Свега за пројекат 2001-П17:",'ПО КОРИСНИЦИМА'!$L$16:$L$1931)</f>
        <v>0</v>
      </c>
      <c r="H245" s="224"/>
      <c r="I245" s="262"/>
      <c r="J245" s="221">
        <f t="shared" si="12"/>
        <v>0</v>
      </c>
      <c r="K245" s="221"/>
      <c r="L245" s="254"/>
    </row>
    <row r="246" spans="1:12" hidden="1" x14ac:dyDescent="0.2">
      <c r="A246" s="157"/>
      <c r="B246" s="157" t="s">
        <v>996</v>
      </c>
      <c r="C246" s="237" t="str">
        <f>IFERROR(VLOOKUP(B246,'ПО КОРИСНИЦИМА'!$C$16:$S$1931,5,FALSE),"")</f>
        <v/>
      </c>
      <c r="D246" s="223">
        <f>SUMIF('ПО КОРИСНИЦИМА'!$G$16:$G$1931,"Свега за пројекат 2001-П18:",'ПО КОРИСНИЦИМА'!$H$16:$H$1931)</f>
        <v>0</v>
      </c>
      <c r="E246" s="223"/>
      <c r="F246" s="255"/>
      <c r="G246" s="224">
        <f>SUMIF('ПО КОРИСНИЦИМА'!$G$16:$G$1931,"Свега за пројекат 2001-П18:",'ПО КОРИСНИЦИМА'!$L$16:$L$1931)</f>
        <v>0</v>
      </c>
      <c r="H246" s="224"/>
      <c r="I246" s="262"/>
      <c r="J246" s="221">
        <f t="shared" si="12"/>
        <v>0</v>
      </c>
      <c r="K246" s="221"/>
      <c r="L246" s="254"/>
    </row>
    <row r="247" spans="1:12" hidden="1" x14ac:dyDescent="0.2">
      <c r="A247" s="157"/>
      <c r="B247" s="157" t="s">
        <v>997</v>
      </c>
      <c r="C247" s="237" t="str">
        <f>IFERROR(VLOOKUP(B247,'ПО КОРИСНИЦИМА'!$C$16:$S$1931,5,FALSE),"")</f>
        <v/>
      </c>
      <c r="D247" s="223">
        <f>SUMIF('ПО КОРИСНИЦИМА'!$G$16:$G$1931,"Свега за пројекат 2001-П19:",'ПО КОРИСНИЦИМА'!$H$16:$H$1931)</f>
        <v>0</v>
      </c>
      <c r="E247" s="223"/>
      <c r="F247" s="255"/>
      <c r="G247" s="224">
        <f>SUMIF('ПО КОРИСНИЦИМА'!$G$16:$G$1931,"Свега за пројекат 2001-П19:",'ПО КОРИСНИЦИМА'!$L$16:$L$1931)</f>
        <v>0</v>
      </c>
      <c r="H247" s="224"/>
      <c r="I247" s="262"/>
      <c r="J247" s="221">
        <f t="shared" si="12"/>
        <v>0</v>
      </c>
      <c r="K247" s="221"/>
      <c r="L247" s="254"/>
    </row>
    <row r="248" spans="1:12" hidden="1" x14ac:dyDescent="0.2">
      <c r="A248" s="157"/>
      <c r="B248" s="157" t="s">
        <v>998</v>
      </c>
      <c r="C248" s="237" t="str">
        <f>IFERROR(VLOOKUP(B248,'ПО КОРИСНИЦИМА'!$C$16:$S$1931,5,FALSE),"")</f>
        <v/>
      </c>
      <c r="D248" s="223">
        <f>SUMIF('ПО КОРИСНИЦИМА'!$G$16:$G$1931,"Свега за пројекат 2001-П20:",'ПО КОРИСНИЦИМА'!$H$16:$H$1931)</f>
        <v>0</v>
      </c>
      <c r="E248" s="223"/>
      <c r="F248" s="255"/>
      <c r="G248" s="224">
        <f>SUMIF('ПО КОРИСНИЦИМА'!$G$16:$G$1931,"Свега за пројекат 2001-П20:",'ПО КОРИСНИЦИМА'!$L$16:$L$1931)</f>
        <v>0</v>
      </c>
      <c r="H248" s="224"/>
      <c r="I248" s="262"/>
      <c r="J248" s="221">
        <f t="shared" si="12"/>
        <v>0</v>
      </c>
      <c r="K248" s="221"/>
      <c r="L248" s="254"/>
    </row>
    <row r="249" spans="1:12" hidden="1" x14ac:dyDescent="0.2">
      <c r="A249" s="157"/>
      <c r="B249" s="157" t="s">
        <v>999</v>
      </c>
      <c r="C249" s="237" t="str">
        <f>IFERROR(VLOOKUP(B249,'ПО КОРИСНИЦИМА'!$C$16:$S$1931,5,FALSE),"")</f>
        <v/>
      </c>
      <c r="D249" s="223">
        <f>SUMIF('ПО КОРИСНИЦИМА'!$G$16:$G$1931,"Свега за пројекат 2001-П21:",'ПО КОРИСНИЦИМА'!$H$16:$H$1931)</f>
        <v>0</v>
      </c>
      <c r="E249" s="223"/>
      <c r="F249" s="255"/>
      <c r="G249" s="224">
        <f>SUMIF('ПО КОРИСНИЦИМА'!$G$16:$G$1931,"Свега за пројекат 2001-П21:",'ПО КОРИСНИЦИМА'!$L$16:$L$1931)</f>
        <v>0</v>
      </c>
      <c r="H249" s="224"/>
      <c r="I249" s="262"/>
      <c r="J249" s="221">
        <f t="shared" si="12"/>
        <v>0</v>
      </c>
      <c r="K249" s="221"/>
      <c r="L249" s="254"/>
    </row>
    <row r="250" spans="1:12" hidden="1" x14ac:dyDescent="0.2">
      <c r="A250" s="157"/>
      <c r="B250" s="157" t="s">
        <v>1000</v>
      </c>
      <c r="C250" s="237" t="str">
        <f>IFERROR(VLOOKUP(B250,'ПО КОРИСНИЦИМА'!$C$16:$S$1931,5,FALSE),"")</f>
        <v/>
      </c>
      <c r="D250" s="223">
        <f>SUMIF('ПО КОРИСНИЦИМА'!$G$16:$G$1931,"Свега за пројекат 2001-П22:",'ПО КОРИСНИЦИМА'!$H$16:$H$1931)</f>
        <v>0</v>
      </c>
      <c r="E250" s="223"/>
      <c r="F250" s="255"/>
      <c r="G250" s="224">
        <f>SUMIF('ПО КОРИСНИЦИМА'!$G$16:$G$1931,"Свега за пројекат 2001-П22:",'ПО КОРИСНИЦИМА'!$L$16:$L$1931)</f>
        <v>0</v>
      </c>
      <c r="H250" s="224"/>
      <c r="I250" s="262"/>
      <c r="J250" s="221">
        <f t="shared" si="12"/>
        <v>0</v>
      </c>
      <c r="K250" s="221"/>
      <c r="L250" s="254"/>
    </row>
    <row r="251" spans="1:12" hidden="1" x14ac:dyDescent="0.2">
      <c r="A251" s="157"/>
      <c r="B251" s="157" t="s">
        <v>1001</v>
      </c>
      <c r="C251" s="237" t="str">
        <f>IFERROR(VLOOKUP(B251,'ПО КОРИСНИЦИМА'!$C$16:$S$1931,5,FALSE),"")</f>
        <v/>
      </c>
      <c r="D251" s="223">
        <f>SUMIF('ПО КОРИСНИЦИМА'!$G$16:$G$1931,"Свега за пројекат 2001-П23:",'ПО КОРИСНИЦИМА'!$H$16:$H$1931)</f>
        <v>0</v>
      </c>
      <c r="E251" s="223"/>
      <c r="F251" s="255"/>
      <c r="G251" s="224">
        <f>SUMIF('ПО КОРИСНИЦИМА'!$G$16:$G$1931,"Свега за пројекат 2001-П23:",'ПО КОРИСНИЦИМА'!$L$16:$L$1931)</f>
        <v>0</v>
      </c>
      <c r="H251" s="224"/>
      <c r="I251" s="262"/>
      <c r="J251" s="221">
        <f t="shared" si="12"/>
        <v>0</v>
      </c>
      <c r="K251" s="221"/>
      <c r="L251" s="254"/>
    </row>
    <row r="252" spans="1:12" hidden="1" x14ac:dyDescent="0.2">
      <c r="A252" s="157"/>
      <c r="B252" s="157" t="s">
        <v>1002</v>
      </c>
      <c r="C252" s="237" t="str">
        <f>IFERROR(VLOOKUP(B252,'ПО КОРИСНИЦИМА'!$C$16:$S$1931,5,FALSE),"")</f>
        <v/>
      </c>
      <c r="D252" s="223">
        <f>SUMIF('ПО КОРИСНИЦИМА'!$G$16:$G$1931,"Свега за пројекат 2001-П24:",'ПО КОРИСНИЦИМА'!$H$16:$H$1931)</f>
        <v>0</v>
      </c>
      <c r="E252" s="223"/>
      <c r="F252" s="255"/>
      <c r="G252" s="224">
        <f>SUMIF('ПО КОРИСНИЦИМА'!$G$16:$G$1931,"Свега за пројекат 2001-П24:",'ПО КОРИСНИЦИМА'!$L$16:$L$1931)</f>
        <v>0</v>
      </c>
      <c r="H252" s="224"/>
      <c r="I252" s="262"/>
      <c r="J252" s="221">
        <f t="shared" si="12"/>
        <v>0</v>
      </c>
      <c r="K252" s="221"/>
      <c r="L252" s="254"/>
    </row>
    <row r="253" spans="1:12" hidden="1" x14ac:dyDescent="0.2">
      <c r="A253" s="157"/>
      <c r="B253" s="157" t="s">
        <v>1003</v>
      </c>
      <c r="C253" s="237" t="str">
        <f>IFERROR(VLOOKUP(B253,'ПО КОРИСНИЦИМА'!$C$16:$S$1931,5,FALSE),"")</f>
        <v/>
      </c>
      <c r="D253" s="223">
        <f>SUMIF('ПО КОРИСНИЦИМА'!$G$16:$G$1931,"Свега за пројекат 2001-П25:",'ПО КОРИСНИЦИМА'!$H$16:$H$1931)</f>
        <v>0</v>
      </c>
      <c r="E253" s="223"/>
      <c r="F253" s="255"/>
      <c r="G253" s="224">
        <f>SUMIF('ПО КОРИСНИЦИМА'!$G$16:$G$1931,"Свега за пројекат 2001-П25:",'ПО КОРИСНИЦИМА'!$L$16:$L$1931)</f>
        <v>0</v>
      </c>
      <c r="H253" s="224"/>
      <c r="I253" s="262"/>
      <c r="J253" s="221">
        <f t="shared" si="12"/>
        <v>0</v>
      </c>
      <c r="K253" s="221"/>
      <c r="L253" s="254"/>
    </row>
    <row r="254" spans="1:12" hidden="1" x14ac:dyDescent="0.2">
      <c r="A254" s="157"/>
      <c r="B254" s="157" t="s">
        <v>1004</v>
      </c>
      <c r="C254" s="237" t="str">
        <f>IFERROR(VLOOKUP(B254,'ПО КОРИСНИЦИМА'!$C$16:$S$1931,5,FALSE),"")</f>
        <v/>
      </c>
      <c r="D254" s="223">
        <f>SUMIF('ПО КОРИСНИЦИМА'!$G$16:$G$1931,"Свега за пројекат 2001-П26:",'ПО КОРИСНИЦИМА'!$H$16:$H$1931)</f>
        <v>0</v>
      </c>
      <c r="E254" s="223"/>
      <c r="F254" s="255"/>
      <c r="G254" s="224">
        <f>SUMIF('ПО КОРИСНИЦИМА'!$G$16:$G$1931,"Свега за пројекат 2001-П26:",'ПО КОРИСНИЦИМА'!$L$16:$L$1931)</f>
        <v>0</v>
      </c>
      <c r="H254" s="224"/>
      <c r="I254" s="262"/>
      <c r="J254" s="221">
        <f t="shared" si="12"/>
        <v>0</v>
      </c>
      <c r="K254" s="221"/>
      <c r="L254" s="254"/>
    </row>
    <row r="255" spans="1:12" hidden="1" x14ac:dyDescent="0.2">
      <c r="A255" s="157"/>
      <c r="B255" s="157" t="s">
        <v>1005</v>
      </c>
      <c r="C255" s="237" t="str">
        <f>IFERROR(VLOOKUP(B255,'ПО КОРИСНИЦИМА'!$C$16:$S$1931,5,FALSE),"")</f>
        <v/>
      </c>
      <c r="D255" s="223">
        <f>SUMIF('ПО КОРИСНИЦИМА'!$G$16:$G$1931,"Свега за пројекат 2001-П27:",'ПО КОРИСНИЦИМА'!$H$16:$H$1931)</f>
        <v>0</v>
      </c>
      <c r="E255" s="223"/>
      <c r="F255" s="255"/>
      <c r="G255" s="224">
        <f>SUMIF('ПО КОРИСНИЦИМА'!$G$16:$G$1931,"Свега за пројекат 2001-П27:",'ПО КОРИСНИЦИМА'!$L$16:$L$1931)</f>
        <v>0</v>
      </c>
      <c r="H255" s="224"/>
      <c r="I255" s="262"/>
      <c r="J255" s="221">
        <f t="shared" si="12"/>
        <v>0</v>
      </c>
      <c r="K255" s="221"/>
      <c r="L255" s="254"/>
    </row>
    <row r="256" spans="1:12" hidden="1" x14ac:dyDescent="0.2">
      <c r="A256" s="157"/>
      <c r="B256" s="157" t="s">
        <v>1006</v>
      </c>
      <c r="C256" s="237" t="str">
        <f>IFERROR(VLOOKUP(B256,'ПО КОРИСНИЦИМА'!$C$16:$S$1931,5,FALSE),"")</f>
        <v/>
      </c>
      <c r="D256" s="223">
        <f>SUMIF('ПО КОРИСНИЦИМА'!$G$16:$G$1931,"Свега за пројекат 2001-П28:",'ПО КОРИСНИЦИМА'!$H$16:$H$1931)</f>
        <v>0</v>
      </c>
      <c r="E256" s="223"/>
      <c r="F256" s="255"/>
      <c r="G256" s="224">
        <f>SUMIF('ПО КОРИСНИЦИМА'!$G$16:$G$1931,"Свега за пројекат 2001-П28:",'ПО КОРИСНИЦИМА'!$L$16:$L$1931)</f>
        <v>0</v>
      </c>
      <c r="H256" s="224"/>
      <c r="I256" s="262"/>
      <c r="J256" s="221">
        <f t="shared" si="12"/>
        <v>0</v>
      </c>
      <c r="K256" s="221"/>
      <c r="L256" s="254"/>
    </row>
    <row r="257" spans="1:12" hidden="1" x14ac:dyDescent="0.2">
      <c r="A257" s="157"/>
      <c r="B257" s="157" t="s">
        <v>1007</v>
      </c>
      <c r="C257" s="237" t="str">
        <f>IFERROR(VLOOKUP(B257,'ПО КОРИСНИЦИМА'!$C$16:$S$1931,5,FALSE),"")</f>
        <v/>
      </c>
      <c r="D257" s="223">
        <f>SUMIF('ПО КОРИСНИЦИМА'!$G$16:$G$1931,"Свега за пројекат 2001-П29:",'ПО КОРИСНИЦИМА'!$H$16:$H$1931)</f>
        <v>0</v>
      </c>
      <c r="E257" s="223"/>
      <c r="F257" s="255"/>
      <c r="G257" s="224">
        <f>SUMIF('ПО КОРИСНИЦИМА'!$G$16:$G$1931,"Свега за пројекат 2001-П29:",'ПО КОРИСНИЦИМА'!$L$16:$L$1931)</f>
        <v>0</v>
      </c>
      <c r="H257" s="224"/>
      <c r="I257" s="262"/>
      <c r="J257" s="221">
        <f t="shared" si="12"/>
        <v>0</v>
      </c>
      <c r="K257" s="221"/>
      <c r="L257" s="254"/>
    </row>
    <row r="258" spans="1:12" hidden="1" x14ac:dyDescent="0.2">
      <c r="A258" s="158"/>
      <c r="B258" s="157" t="s">
        <v>1066</v>
      </c>
      <c r="C258" s="237" t="str">
        <f>IFERROR(VLOOKUP(B258,'ПО КОРИСНИЦИМА'!$C$16:$S$1931,5,FALSE),"")</f>
        <v/>
      </c>
      <c r="D258" s="223">
        <f>SUMIF('ПО КОРИСНИЦИМА'!$G$16:$G$1931,"Свега за пројекат 2001-П30:",'ПО КОРИСНИЦИМА'!$H$16:$H$1931)</f>
        <v>0</v>
      </c>
      <c r="E258" s="223"/>
      <c r="F258" s="255"/>
      <c r="G258" s="224">
        <f>SUMIF('ПО КОРИСНИЦИМА'!$G$16:$G$1931,"Свега за пројекат 2001-П30:",'ПО КОРИСНИЦИМА'!$L$16:$L$1931)</f>
        <v>0</v>
      </c>
      <c r="H258" s="224"/>
      <c r="I258" s="262"/>
      <c r="J258" s="221">
        <f t="shared" si="12"/>
        <v>0</v>
      </c>
      <c r="K258" s="247"/>
      <c r="L258" s="269"/>
    </row>
    <row r="259" spans="1:12" s="155" customFormat="1" ht="25.5" x14ac:dyDescent="0.2">
      <c r="A259" s="148" t="s">
        <v>263</v>
      </c>
      <c r="B259" s="149"/>
      <c r="C259" s="235" t="s">
        <v>1744</v>
      </c>
      <c r="D259" s="217">
        <f>SUM(D260:D290)</f>
        <v>58700000</v>
      </c>
      <c r="E259" s="217">
        <f>SUM(E260:E290)</f>
        <v>11563179.230000008</v>
      </c>
      <c r="F259" s="257">
        <f>E259/D259</f>
        <v>0.1969877211243613</v>
      </c>
      <c r="G259" s="218">
        <f>SUM(G260:G290)</f>
        <v>0</v>
      </c>
      <c r="H259" s="218">
        <f>SUM(H260:H290)</f>
        <v>0</v>
      </c>
      <c r="I259" s="264"/>
      <c r="J259" s="217">
        <f t="shared" si="12"/>
        <v>58700000</v>
      </c>
      <c r="K259" s="217">
        <f>E259+H259</f>
        <v>11563179.230000008</v>
      </c>
      <c r="L259" s="257">
        <f>K259/J259</f>
        <v>0.1969877211243613</v>
      </c>
    </row>
    <row r="260" spans="1:12" x14ac:dyDescent="0.2">
      <c r="A260" s="150"/>
      <c r="B260" s="159" t="s">
        <v>769</v>
      </c>
      <c r="C260" s="242" t="s">
        <v>656</v>
      </c>
      <c r="D260" s="219">
        <f>SUMIF('ПО КОРИСНИЦИМА'!$G$16:$G$1931,"Свега за програмску активност 2002-0001:",'ПО КОРИСНИЦИМА'!$H$16:$H$1931)</f>
        <v>30000000</v>
      </c>
      <c r="E260" s="219">
        <f>SUMIF('ПО КОРИСНИЦИМА'!$G$16:$G$1931,"Свега за програмску активност 2002-0001:",'ПО КОРИСНИЦИМА'!$I$16:$I$1931)</f>
        <v>11563179.230000008</v>
      </c>
      <c r="F260" s="253">
        <f>E260/D260</f>
        <v>0.38543930766666695</v>
      </c>
      <c r="G260" s="220">
        <f>SUMIF('ПО КОРИСНИЦИМА'!$G$16:$G$1931,"Свега за програмску активност 2002-0001:",'ПО КОРИСНИЦИМА'!$L$16:$L$1931)</f>
        <v>0</v>
      </c>
      <c r="H260" s="220">
        <f>SUMIF('ПО КОРИСНИЦИМА'!$G$16:$G$1931,"Свега за програмску активност 2002-0001:",'ПО КОРИСНИЦИМА'!$M$16:$M$1931)</f>
        <v>0</v>
      </c>
      <c r="I260" s="260"/>
      <c r="J260" s="219">
        <f t="shared" si="12"/>
        <v>30000000</v>
      </c>
      <c r="K260" s="219">
        <f>E260+H260</f>
        <v>11563179.230000008</v>
      </c>
      <c r="L260" s="253">
        <f>K260/J260</f>
        <v>0.38543930766666695</v>
      </c>
    </row>
    <row r="261" spans="1:12" x14ac:dyDescent="0.2">
      <c r="A261" s="150"/>
      <c r="B261" s="159" t="s">
        <v>1950</v>
      </c>
      <c r="C261" s="237" t="s">
        <v>1805</v>
      </c>
      <c r="D261" s="223">
        <v>28700000</v>
      </c>
      <c r="E261" s="223">
        <f>SUMIF('ПО КОРИСНИЦИМА'!$G$16:$G$1931,"Свега за пројекат 2002-П1:",'ПО КОРИСНИЦИМА'!$I$16:$I$1931)</f>
        <v>0</v>
      </c>
      <c r="F261" s="255"/>
      <c r="G261" s="224">
        <f>SUMIF('ПО КОРИСНИЦИМА'!$G$16:$G$1931,"Свега за пројекат 2002-П1:",'ПО КОРИСНИЦИМА'!$L$16:$L$1931)</f>
        <v>0</v>
      </c>
      <c r="H261" s="229"/>
      <c r="I261" s="265"/>
      <c r="J261" s="219">
        <f t="shared" si="12"/>
        <v>28700000</v>
      </c>
      <c r="K261" s="219">
        <f>E261+H261</f>
        <v>0</v>
      </c>
      <c r="L261" s="253">
        <f>K261/J261</f>
        <v>0</v>
      </c>
    </row>
    <row r="262" spans="1:12" hidden="1" x14ac:dyDescent="0.2">
      <c r="A262" s="150"/>
      <c r="B262" s="159" t="s">
        <v>1008</v>
      </c>
      <c r="C262" s="237" t="str">
        <f>IFERROR(VLOOKUP(B262,'ПО КОРИСНИЦИМА'!$C$16:$S$1931,5,FALSE),"")</f>
        <v/>
      </c>
      <c r="D262" s="223">
        <f>SUMIF('ПО КОРИСНИЦИМА'!$G$16:$G$1931,"Свега за пројекат 2002-П2:",'ПО КОРИСНИЦИМА'!$H$16:$H$1931)</f>
        <v>0</v>
      </c>
      <c r="E262" s="223"/>
      <c r="F262" s="255"/>
      <c r="G262" s="224">
        <f>SUMIF('ПО КОРИСНИЦИМА'!$G$16:$G$1931,"Свега за пројекат 2002-П2:",'ПО КОРИСНИЦИМА'!$L$16:$L$1931)</f>
        <v>0</v>
      </c>
      <c r="H262" s="229"/>
      <c r="I262" s="265"/>
      <c r="J262" s="219">
        <f t="shared" si="12"/>
        <v>0</v>
      </c>
      <c r="K262" s="219"/>
      <c r="L262" s="253"/>
    </row>
    <row r="263" spans="1:12" hidden="1" x14ac:dyDescent="0.2">
      <c r="A263" s="150"/>
      <c r="B263" s="159" t="s">
        <v>1009</v>
      </c>
      <c r="C263" s="237" t="str">
        <f>IFERROR(VLOOKUP(B263,'ПО КОРИСНИЦИМА'!$C$16:$S$1931,5,FALSE),"")</f>
        <v/>
      </c>
      <c r="D263" s="223">
        <f>SUMIF('ПО КОРИСНИЦИМА'!$G$16:$G$1931,"Свега за пројекат 2002-П3:",'ПО КОРИСНИЦИМА'!$H$16:$H$1931)</f>
        <v>0</v>
      </c>
      <c r="E263" s="223"/>
      <c r="F263" s="255"/>
      <c r="G263" s="224">
        <f>SUMIF('ПО КОРИСНИЦИМА'!$G$16:$G$1931,"Свега за пројекат 2002-П3:",'ПО КОРИСНИЦИМА'!$L$16:$L$1931)</f>
        <v>0</v>
      </c>
      <c r="H263" s="229"/>
      <c r="I263" s="265"/>
      <c r="J263" s="219">
        <f t="shared" si="12"/>
        <v>0</v>
      </c>
      <c r="K263" s="219"/>
      <c r="L263" s="253"/>
    </row>
    <row r="264" spans="1:12" hidden="1" x14ac:dyDescent="0.2">
      <c r="A264" s="150"/>
      <c r="B264" s="159" t="s">
        <v>1010</v>
      </c>
      <c r="C264" s="237" t="str">
        <f>IFERROR(VLOOKUP(B264,'ПО КОРИСНИЦИМА'!$C$16:$S$1931,5,FALSE),"")</f>
        <v/>
      </c>
      <c r="D264" s="223">
        <f>SUMIF('ПО КОРИСНИЦИМА'!$G$16:$G$1931,"Свега за пројекат 2002-П4:",'ПО КОРИСНИЦИМА'!$H$16:$H$1931)</f>
        <v>0</v>
      </c>
      <c r="E264" s="223"/>
      <c r="F264" s="255"/>
      <c r="G264" s="224">
        <f>SUMIF('ПО КОРИСНИЦИМА'!$G$16:$G$1931,"Свега за пројекат 2002-П4:",'ПО КОРИСНИЦИМА'!$L$16:$L$1931)</f>
        <v>0</v>
      </c>
      <c r="H264" s="229"/>
      <c r="I264" s="265"/>
      <c r="J264" s="219">
        <f t="shared" si="12"/>
        <v>0</v>
      </c>
      <c r="K264" s="219"/>
      <c r="L264" s="253"/>
    </row>
    <row r="265" spans="1:12" hidden="1" x14ac:dyDescent="0.2">
      <c r="A265" s="150"/>
      <c r="B265" s="159" t="s">
        <v>1011</v>
      </c>
      <c r="C265" s="237" t="str">
        <f>IFERROR(VLOOKUP(B265,'ПО КОРИСНИЦИМА'!$C$16:$S$1931,5,FALSE),"")</f>
        <v/>
      </c>
      <c r="D265" s="223">
        <f>SUMIF('ПО КОРИСНИЦИМА'!$G$16:$G$1931,"Свега за пројекат 2002-П5:",'ПО КОРИСНИЦИМА'!$H$16:$H$1931)</f>
        <v>0</v>
      </c>
      <c r="E265" s="223"/>
      <c r="F265" s="255"/>
      <c r="G265" s="224">
        <f>SUMIF('ПО КОРИСНИЦИМА'!$G$16:$G$1931,"Свега за пројекат 2002-П5:",'ПО КОРИСНИЦИМА'!$L$16:$L$1931)</f>
        <v>0</v>
      </c>
      <c r="H265" s="229"/>
      <c r="I265" s="265"/>
      <c r="J265" s="219">
        <f t="shared" si="12"/>
        <v>0</v>
      </c>
      <c r="K265" s="219"/>
      <c r="L265" s="253"/>
    </row>
    <row r="266" spans="1:12" hidden="1" x14ac:dyDescent="0.2">
      <c r="A266" s="150"/>
      <c r="B266" s="159" t="s">
        <v>1012</v>
      </c>
      <c r="C266" s="237" t="str">
        <f>IFERROR(VLOOKUP(B266,'ПО КОРИСНИЦИМА'!$C$16:$S$1931,5,FALSE),"")</f>
        <v/>
      </c>
      <c r="D266" s="223">
        <f>SUMIF('ПО КОРИСНИЦИМА'!$G$16:$G$1931,"Свега за пројекат 2002-П6:",'ПО КОРИСНИЦИМА'!$H$16:$H$1931)</f>
        <v>0</v>
      </c>
      <c r="E266" s="223"/>
      <c r="F266" s="255"/>
      <c r="G266" s="224">
        <f>SUMIF('ПО КОРИСНИЦИМА'!$G$16:$G$1931,"Свега за пројекат 2002-П6:",'ПО КОРИСНИЦИМА'!$L$16:$L$1931)</f>
        <v>0</v>
      </c>
      <c r="H266" s="229"/>
      <c r="I266" s="265"/>
      <c r="J266" s="219">
        <f t="shared" si="12"/>
        <v>0</v>
      </c>
      <c r="K266" s="219"/>
      <c r="L266" s="253"/>
    </row>
    <row r="267" spans="1:12" hidden="1" x14ac:dyDescent="0.2">
      <c r="A267" s="150"/>
      <c r="B267" s="159" t="s">
        <v>1013</v>
      </c>
      <c r="C267" s="237" t="str">
        <f>IFERROR(VLOOKUP(B267,'ПО КОРИСНИЦИМА'!$C$16:$S$1931,5,FALSE),"")</f>
        <v/>
      </c>
      <c r="D267" s="223">
        <f>SUMIF('ПО КОРИСНИЦИМА'!$G$16:$G$1931,"Свега за пројекат 2002-П7:",'ПО КОРИСНИЦИМА'!$H$16:$H$1931)</f>
        <v>0</v>
      </c>
      <c r="E267" s="223"/>
      <c r="F267" s="255"/>
      <c r="G267" s="224">
        <f>SUMIF('ПО КОРИСНИЦИМА'!$G$16:$G$1931,"Свега за пројекат 2002-П7:",'ПО КОРИСНИЦИМА'!$L$16:$L$1931)</f>
        <v>0</v>
      </c>
      <c r="H267" s="229"/>
      <c r="I267" s="265"/>
      <c r="J267" s="219">
        <f t="shared" si="12"/>
        <v>0</v>
      </c>
      <c r="K267" s="219"/>
      <c r="L267" s="253"/>
    </row>
    <row r="268" spans="1:12" hidden="1" x14ac:dyDescent="0.2">
      <c r="A268" s="150"/>
      <c r="B268" s="159" t="s">
        <v>1014</v>
      </c>
      <c r="C268" s="237" t="str">
        <f>IFERROR(VLOOKUP(B268,'ПО КОРИСНИЦИМА'!$C$16:$S$1931,5,FALSE),"")</f>
        <v/>
      </c>
      <c r="D268" s="223">
        <f>SUMIF('ПО КОРИСНИЦИМА'!$G$16:$G$1931,"Свега за пројекат 2002-П8:",'ПО КОРИСНИЦИМА'!$H$16:$H$1931)</f>
        <v>0</v>
      </c>
      <c r="E268" s="223"/>
      <c r="F268" s="255"/>
      <c r="G268" s="224">
        <f>SUMIF('ПО КОРИСНИЦИМА'!$G$16:$G$1931,"Свега за пројекат 2002-П8:",'ПО КОРИСНИЦИМА'!$L$16:$L$1931)</f>
        <v>0</v>
      </c>
      <c r="H268" s="229"/>
      <c r="I268" s="265"/>
      <c r="J268" s="219">
        <f t="shared" si="12"/>
        <v>0</v>
      </c>
      <c r="K268" s="219"/>
      <c r="L268" s="253"/>
    </row>
    <row r="269" spans="1:12" hidden="1" x14ac:dyDescent="0.2">
      <c r="A269" s="150"/>
      <c r="B269" s="159" t="s">
        <v>1015</v>
      </c>
      <c r="C269" s="237" t="str">
        <f>IFERROR(VLOOKUP(B269,'ПО КОРИСНИЦИМА'!$C$16:$S$1931,5,FALSE),"")</f>
        <v/>
      </c>
      <c r="D269" s="223">
        <f>SUMIF('ПО КОРИСНИЦИМА'!$G$16:$G$1931,"Свега за пројекат 2002-П9:",'ПО КОРИСНИЦИМА'!$H$16:$H$1931)</f>
        <v>0</v>
      </c>
      <c r="E269" s="223"/>
      <c r="F269" s="255"/>
      <c r="G269" s="224">
        <f>SUMIF('ПО КОРИСНИЦИМА'!$G$16:$G$1931,"Свега за пројекат 2002-П9:",'ПО КОРИСНИЦИМА'!$L$16:$L$1931)</f>
        <v>0</v>
      </c>
      <c r="H269" s="229"/>
      <c r="I269" s="265"/>
      <c r="J269" s="219">
        <f t="shared" si="12"/>
        <v>0</v>
      </c>
      <c r="K269" s="219"/>
      <c r="L269" s="253"/>
    </row>
    <row r="270" spans="1:12" hidden="1" x14ac:dyDescent="0.2">
      <c r="A270" s="150"/>
      <c r="B270" s="159" t="s">
        <v>1016</v>
      </c>
      <c r="C270" s="237" t="str">
        <f>IFERROR(VLOOKUP(B270,'ПО КОРИСНИЦИМА'!$C$16:$S$1931,5,FALSE),"")</f>
        <v/>
      </c>
      <c r="D270" s="223">
        <f>SUMIF('ПО КОРИСНИЦИМА'!$G$16:$G$1931,"Свега за пројекат 2002-П10:",'ПО КОРИСНИЦИМА'!$H$16:$H$1931)</f>
        <v>0</v>
      </c>
      <c r="E270" s="223"/>
      <c r="F270" s="255"/>
      <c r="G270" s="224">
        <f>SUMIF('ПО КОРИСНИЦИМА'!$G$16:$G$1931,"Свега за пројекат 2002-П10:",'ПО КОРИСНИЦИМА'!$L$16:$L$1931)</f>
        <v>0</v>
      </c>
      <c r="H270" s="229"/>
      <c r="I270" s="265"/>
      <c r="J270" s="219">
        <f t="shared" si="12"/>
        <v>0</v>
      </c>
      <c r="K270" s="219"/>
      <c r="L270" s="253"/>
    </row>
    <row r="271" spans="1:12" hidden="1" x14ac:dyDescent="0.2">
      <c r="A271" s="150"/>
      <c r="B271" s="159" t="s">
        <v>1017</v>
      </c>
      <c r="C271" s="237" t="str">
        <f>IFERROR(VLOOKUP(B271,'ПО КОРИСНИЦИМА'!$C$16:$S$1931,5,FALSE),"")</f>
        <v/>
      </c>
      <c r="D271" s="223">
        <f>SUMIF('ПО КОРИСНИЦИМА'!$G$16:$G$1931,"Свега за пројекат 2002-П11:",'ПО КОРИСНИЦИМА'!$H$16:$H$1931)</f>
        <v>0</v>
      </c>
      <c r="E271" s="223"/>
      <c r="F271" s="255"/>
      <c r="G271" s="224">
        <f>SUMIF('ПО КОРИСНИЦИМА'!$G$16:$G$1931,"Свега за пројекат 2002-П11:",'ПО КОРИСНИЦИМА'!$L$16:$L$1931)</f>
        <v>0</v>
      </c>
      <c r="H271" s="229"/>
      <c r="I271" s="265"/>
      <c r="J271" s="219">
        <f t="shared" si="12"/>
        <v>0</v>
      </c>
      <c r="K271" s="219"/>
      <c r="L271" s="253"/>
    </row>
    <row r="272" spans="1:12" hidden="1" x14ac:dyDescent="0.2">
      <c r="A272" s="150"/>
      <c r="B272" s="159" t="s">
        <v>1018</v>
      </c>
      <c r="C272" s="237" t="str">
        <f>IFERROR(VLOOKUP(B272,'ПО КОРИСНИЦИМА'!$C$16:$S$1931,5,FALSE),"")</f>
        <v/>
      </c>
      <c r="D272" s="223">
        <f>SUMIF('ПО КОРИСНИЦИМА'!$G$16:$G$1931,"Свега за пројекат 2002-П12:",'ПО КОРИСНИЦИМА'!$H$16:$H$1931)</f>
        <v>0</v>
      </c>
      <c r="E272" s="223"/>
      <c r="F272" s="255"/>
      <c r="G272" s="224">
        <f>SUMIF('ПО КОРИСНИЦИМА'!$G$16:$G$1931,"Свега за пројекат 2002-П12:",'ПО КОРИСНИЦИМА'!$L$16:$L$1931)</f>
        <v>0</v>
      </c>
      <c r="H272" s="229"/>
      <c r="I272" s="265"/>
      <c r="J272" s="219">
        <f t="shared" si="12"/>
        <v>0</v>
      </c>
      <c r="K272" s="219"/>
      <c r="L272" s="253"/>
    </row>
    <row r="273" spans="1:12" hidden="1" x14ac:dyDescent="0.2">
      <c r="A273" s="150"/>
      <c r="B273" s="159" t="s">
        <v>1019</v>
      </c>
      <c r="C273" s="237" t="str">
        <f>IFERROR(VLOOKUP(B273,'ПО КОРИСНИЦИМА'!$C$16:$S$1931,5,FALSE),"")</f>
        <v/>
      </c>
      <c r="D273" s="223">
        <f>SUMIF('ПО КОРИСНИЦИМА'!$G$16:$G$1931,"Свега за пројекат 2002-П13:",'ПО КОРИСНИЦИМА'!$H$16:$H$1931)</f>
        <v>0</v>
      </c>
      <c r="E273" s="223"/>
      <c r="F273" s="255"/>
      <c r="G273" s="224">
        <f>SUMIF('ПО КОРИСНИЦИМА'!$G$16:$G$1931,"Свега за пројекат 2002-П13:",'ПО КОРИСНИЦИМА'!$L$16:$L$1931)</f>
        <v>0</v>
      </c>
      <c r="H273" s="229"/>
      <c r="I273" s="265"/>
      <c r="J273" s="219">
        <f t="shared" si="12"/>
        <v>0</v>
      </c>
      <c r="K273" s="219"/>
      <c r="L273" s="253"/>
    </row>
    <row r="274" spans="1:12" hidden="1" x14ac:dyDescent="0.2">
      <c r="A274" s="150"/>
      <c r="B274" s="159" t="s">
        <v>1020</v>
      </c>
      <c r="C274" s="237" t="str">
        <f>IFERROR(VLOOKUP(B274,'ПО КОРИСНИЦИМА'!$C$16:$S$1931,5,FALSE),"")</f>
        <v/>
      </c>
      <c r="D274" s="223">
        <f>SUMIF('ПО КОРИСНИЦИМА'!$G$16:$G$1931,"Свега за пројекат 2002-П14:",'ПО КОРИСНИЦИМА'!$H$16:$H$1931)</f>
        <v>0</v>
      </c>
      <c r="E274" s="223"/>
      <c r="F274" s="255"/>
      <c r="G274" s="224">
        <f>SUMIF('ПО КОРИСНИЦИМА'!$G$16:$G$1931,"Свега за пројекат 2002-П14:",'ПО КОРИСНИЦИМА'!$L$16:$L$1931)</f>
        <v>0</v>
      </c>
      <c r="H274" s="229"/>
      <c r="I274" s="265"/>
      <c r="J274" s="219">
        <f t="shared" si="12"/>
        <v>0</v>
      </c>
      <c r="K274" s="219"/>
      <c r="L274" s="253"/>
    </row>
    <row r="275" spans="1:12" hidden="1" x14ac:dyDescent="0.2">
      <c r="A275" s="150"/>
      <c r="B275" s="159" t="s">
        <v>1021</v>
      </c>
      <c r="C275" s="237" t="str">
        <f>IFERROR(VLOOKUP(B275,'ПО КОРИСНИЦИМА'!$C$16:$S$1931,5,FALSE),"")</f>
        <v/>
      </c>
      <c r="D275" s="223">
        <f>SUMIF('ПО КОРИСНИЦИМА'!$G$16:$G$1931,"Свега за пројекат 2002-П15:",'ПО КОРИСНИЦИМА'!$H$16:$H$1931)</f>
        <v>0</v>
      </c>
      <c r="E275" s="223"/>
      <c r="F275" s="255"/>
      <c r="G275" s="224">
        <f>SUMIF('ПО КОРИСНИЦИМА'!$G$16:$G$1931,"Свега за пројекат 2002-П15:",'ПО КОРИСНИЦИМА'!$L$16:$L$1931)</f>
        <v>0</v>
      </c>
      <c r="H275" s="229"/>
      <c r="I275" s="265"/>
      <c r="J275" s="219">
        <f t="shared" si="12"/>
        <v>0</v>
      </c>
      <c r="K275" s="219"/>
      <c r="L275" s="253"/>
    </row>
    <row r="276" spans="1:12" hidden="1" x14ac:dyDescent="0.2">
      <c r="A276" s="150"/>
      <c r="B276" s="159" t="s">
        <v>1022</v>
      </c>
      <c r="C276" s="237" t="str">
        <f>IFERROR(VLOOKUP(B276,'ПО КОРИСНИЦИМА'!$C$16:$S$1931,5,FALSE),"")</f>
        <v/>
      </c>
      <c r="D276" s="223">
        <f>SUMIF('ПО КОРИСНИЦИМА'!$G$16:$G$1931,"Свега за пројекат 2002-П16:",'ПО КОРИСНИЦИМА'!$H$16:$H$1931)</f>
        <v>0</v>
      </c>
      <c r="E276" s="223"/>
      <c r="F276" s="255"/>
      <c r="G276" s="224">
        <f>SUMIF('ПО КОРИСНИЦИМА'!$G$16:$G$1931,"Свега за пројекат 2002-П16:",'ПО КОРИСНИЦИМА'!$L$16:$L$1931)</f>
        <v>0</v>
      </c>
      <c r="H276" s="229"/>
      <c r="I276" s="265"/>
      <c r="J276" s="219">
        <f t="shared" si="12"/>
        <v>0</v>
      </c>
      <c r="K276" s="219"/>
      <c r="L276" s="253"/>
    </row>
    <row r="277" spans="1:12" hidden="1" x14ac:dyDescent="0.2">
      <c r="A277" s="150"/>
      <c r="B277" s="159" t="s">
        <v>1023</v>
      </c>
      <c r="C277" s="237" t="str">
        <f>IFERROR(VLOOKUP(B277,'ПО КОРИСНИЦИМА'!$C$16:$S$1931,5,FALSE),"")</f>
        <v/>
      </c>
      <c r="D277" s="223">
        <f>SUMIF('ПО КОРИСНИЦИМА'!$G$16:$G$1931,"Свега за пројекат 2002-П17:",'ПО КОРИСНИЦИМА'!$H$16:$H$1931)</f>
        <v>0</v>
      </c>
      <c r="E277" s="223"/>
      <c r="F277" s="255"/>
      <c r="G277" s="224">
        <f>SUMIF('ПО КОРИСНИЦИМА'!$G$16:$G$1931,"Свега за пројекат 2002-П17:",'ПО КОРИСНИЦИМА'!$L$16:$L$1931)</f>
        <v>0</v>
      </c>
      <c r="H277" s="229"/>
      <c r="I277" s="265"/>
      <c r="J277" s="219">
        <f t="shared" si="12"/>
        <v>0</v>
      </c>
      <c r="K277" s="219"/>
      <c r="L277" s="253"/>
    </row>
    <row r="278" spans="1:12" hidden="1" x14ac:dyDescent="0.2">
      <c r="A278" s="150"/>
      <c r="B278" s="159" t="s">
        <v>1024</v>
      </c>
      <c r="C278" s="237" t="str">
        <f>IFERROR(VLOOKUP(B278,'ПО КОРИСНИЦИМА'!$C$16:$S$1931,5,FALSE),"")</f>
        <v/>
      </c>
      <c r="D278" s="223">
        <f>SUMIF('ПО КОРИСНИЦИМА'!$G$16:$G$1931,"Свега за пројекат 2002-П18:",'ПО КОРИСНИЦИМА'!$H$16:$H$1931)</f>
        <v>0</v>
      </c>
      <c r="E278" s="223"/>
      <c r="F278" s="255"/>
      <c r="G278" s="224">
        <f>SUMIF('ПО КОРИСНИЦИМА'!$G$16:$G$1931,"Свега за пројекат 2002-П18:",'ПО КОРИСНИЦИМА'!$L$16:$L$1931)</f>
        <v>0</v>
      </c>
      <c r="H278" s="229"/>
      <c r="I278" s="265"/>
      <c r="J278" s="219">
        <f t="shared" si="12"/>
        <v>0</v>
      </c>
      <c r="K278" s="219"/>
      <c r="L278" s="253"/>
    </row>
    <row r="279" spans="1:12" hidden="1" x14ac:dyDescent="0.2">
      <c r="A279" s="150"/>
      <c r="B279" s="159" t="s">
        <v>1025</v>
      </c>
      <c r="C279" s="237" t="str">
        <f>IFERROR(VLOOKUP(B279,'ПО КОРИСНИЦИМА'!$C$16:$S$1931,5,FALSE),"")</f>
        <v/>
      </c>
      <c r="D279" s="223">
        <f>SUMIF('ПО КОРИСНИЦИМА'!$G$16:$G$1931,"Свега за пројекат 2002-П19:",'ПО КОРИСНИЦИМА'!$H$16:$H$1931)</f>
        <v>0</v>
      </c>
      <c r="E279" s="223"/>
      <c r="F279" s="255"/>
      <c r="G279" s="224">
        <f>SUMIF('ПО КОРИСНИЦИМА'!$G$16:$G$1931,"Свега за пројекат 2002-П19:",'ПО КОРИСНИЦИМА'!$L$16:$L$1931)</f>
        <v>0</v>
      </c>
      <c r="H279" s="229"/>
      <c r="I279" s="265"/>
      <c r="J279" s="219">
        <f t="shared" si="12"/>
        <v>0</v>
      </c>
      <c r="K279" s="219"/>
      <c r="L279" s="253"/>
    </row>
    <row r="280" spans="1:12" hidden="1" x14ac:dyDescent="0.2">
      <c r="A280" s="150"/>
      <c r="B280" s="159" t="s">
        <v>1026</v>
      </c>
      <c r="C280" s="237" t="str">
        <f>IFERROR(VLOOKUP(B280,'ПО КОРИСНИЦИМА'!$C$16:$S$1931,5,FALSE),"")</f>
        <v/>
      </c>
      <c r="D280" s="223">
        <f>SUMIF('ПО КОРИСНИЦИМА'!$G$16:$G$1931,"Свега за пројекат 2002-П20:",'ПО КОРИСНИЦИМА'!$H$16:$H$1931)</f>
        <v>0</v>
      </c>
      <c r="E280" s="223"/>
      <c r="F280" s="255"/>
      <c r="G280" s="224">
        <f>SUMIF('ПО КОРИСНИЦИМА'!$G$16:$G$1931,"Свега за пројекат 2002-П20:",'ПО КОРИСНИЦИМА'!$L$16:$L$1931)</f>
        <v>0</v>
      </c>
      <c r="H280" s="229"/>
      <c r="I280" s="265"/>
      <c r="J280" s="219">
        <f t="shared" si="12"/>
        <v>0</v>
      </c>
      <c r="K280" s="219"/>
      <c r="L280" s="253"/>
    </row>
    <row r="281" spans="1:12" hidden="1" x14ac:dyDescent="0.2">
      <c r="A281" s="150"/>
      <c r="B281" s="159" t="s">
        <v>1027</v>
      </c>
      <c r="C281" s="237" t="str">
        <f>IFERROR(VLOOKUP(B281,'ПО КОРИСНИЦИМА'!$C$16:$S$1931,5,FALSE),"")</f>
        <v/>
      </c>
      <c r="D281" s="223">
        <f>SUMIF('ПО КОРИСНИЦИМА'!$G$16:$G$1931,"Свега за пројекат 2002-П21:",'ПО КОРИСНИЦИМА'!$H$16:$H$1931)</f>
        <v>0</v>
      </c>
      <c r="E281" s="223"/>
      <c r="F281" s="255"/>
      <c r="G281" s="224">
        <f>SUMIF('ПО КОРИСНИЦИМА'!$G$16:$G$1931,"Свега за пројекат 2002-П21:",'ПО КОРИСНИЦИМА'!$L$16:$L$1931)</f>
        <v>0</v>
      </c>
      <c r="H281" s="229"/>
      <c r="I281" s="265"/>
      <c r="J281" s="219">
        <f t="shared" si="12"/>
        <v>0</v>
      </c>
      <c r="K281" s="219"/>
      <c r="L281" s="253"/>
    </row>
    <row r="282" spans="1:12" hidden="1" x14ac:dyDescent="0.2">
      <c r="A282" s="150"/>
      <c r="B282" s="159" t="s">
        <v>1028</v>
      </c>
      <c r="C282" s="237" t="str">
        <f>IFERROR(VLOOKUP(B282,'ПО КОРИСНИЦИМА'!$C$16:$S$1931,5,FALSE),"")</f>
        <v/>
      </c>
      <c r="D282" s="223">
        <f>SUMIF('ПО КОРИСНИЦИМА'!$G$16:$G$1931,"Свега за пројекат 2002-П22:",'ПО КОРИСНИЦИМА'!$H$16:$H$1931)</f>
        <v>0</v>
      </c>
      <c r="E282" s="223"/>
      <c r="F282" s="255"/>
      <c r="G282" s="224">
        <f>SUMIF('ПО КОРИСНИЦИМА'!$G$16:$G$1931,"Свега за пројекат 2002-П22:",'ПО КОРИСНИЦИМА'!$L$16:$L$1931)</f>
        <v>0</v>
      </c>
      <c r="H282" s="229"/>
      <c r="I282" s="265"/>
      <c r="J282" s="219">
        <f t="shared" si="12"/>
        <v>0</v>
      </c>
      <c r="K282" s="219"/>
      <c r="L282" s="253"/>
    </row>
    <row r="283" spans="1:12" hidden="1" x14ac:dyDescent="0.2">
      <c r="A283" s="150"/>
      <c r="B283" s="159" t="s">
        <v>1029</v>
      </c>
      <c r="C283" s="237" t="str">
        <f>IFERROR(VLOOKUP(B283,'ПО КОРИСНИЦИМА'!$C$16:$S$1931,5,FALSE),"")</f>
        <v/>
      </c>
      <c r="D283" s="223">
        <f>SUMIF('ПО КОРИСНИЦИМА'!$G$16:$G$1931,"Свега за пројекат 2002-П23:",'ПО КОРИСНИЦИМА'!$H$16:$H$1931)</f>
        <v>0</v>
      </c>
      <c r="E283" s="223"/>
      <c r="F283" s="255"/>
      <c r="G283" s="224">
        <f>SUMIF('ПО КОРИСНИЦИМА'!$G$16:$G$1931,"Свега за пројекат 2002-П23:",'ПО КОРИСНИЦИМА'!$L$16:$L$1931)</f>
        <v>0</v>
      </c>
      <c r="H283" s="229"/>
      <c r="I283" s="265"/>
      <c r="J283" s="219">
        <f t="shared" si="12"/>
        <v>0</v>
      </c>
      <c r="K283" s="219"/>
      <c r="L283" s="253"/>
    </row>
    <row r="284" spans="1:12" hidden="1" x14ac:dyDescent="0.2">
      <c r="A284" s="150"/>
      <c r="B284" s="159" t="s">
        <v>1030</v>
      </c>
      <c r="C284" s="237" t="str">
        <f>IFERROR(VLOOKUP(B284,'ПО КОРИСНИЦИМА'!$C$16:$S$1931,5,FALSE),"")</f>
        <v/>
      </c>
      <c r="D284" s="223">
        <f>SUMIF('ПО КОРИСНИЦИМА'!$G$16:$G$1931,"Свега за пројекат 2002-П24:",'ПО КОРИСНИЦИМА'!$H$16:$H$1931)</f>
        <v>0</v>
      </c>
      <c r="E284" s="223"/>
      <c r="F284" s="255"/>
      <c r="G284" s="224">
        <f>SUMIF('ПО КОРИСНИЦИМА'!$G$16:$G$1931,"Свега за пројекат 2002-П24:",'ПО КОРИСНИЦИМА'!$L$16:$L$1931)</f>
        <v>0</v>
      </c>
      <c r="H284" s="229"/>
      <c r="I284" s="265"/>
      <c r="J284" s="219">
        <f t="shared" si="12"/>
        <v>0</v>
      </c>
      <c r="K284" s="219"/>
      <c r="L284" s="253"/>
    </row>
    <row r="285" spans="1:12" hidden="1" x14ac:dyDescent="0.2">
      <c r="A285" s="150"/>
      <c r="B285" s="159" t="s">
        <v>1031</v>
      </c>
      <c r="C285" s="237" t="str">
        <f>IFERROR(VLOOKUP(B285,'ПО КОРИСНИЦИМА'!$C$16:$S$1931,5,FALSE),"")</f>
        <v/>
      </c>
      <c r="D285" s="223">
        <f>SUMIF('ПО КОРИСНИЦИМА'!$G$16:$G$1931,"Свега за пројекат 2002-П25:",'ПО КОРИСНИЦИМА'!$H$16:$H$1931)</f>
        <v>0</v>
      </c>
      <c r="E285" s="223"/>
      <c r="F285" s="255"/>
      <c r="G285" s="224">
        <f>SUMIF('ПО КОРИСНИЦИМА'!$G$16:$G$1931,"Свега за пројекат 2002-П25:",'ПО КОРИСНИЦИМА'!$L$16:$L$1931)</f>
        <v>0</v>
      </c>
      <c r="H285" s="229"/>
      <c r="I285" s="265"/>
      <c r="J285" s="219">
        <f t="shared" si="12"/>
        <v>0</v>
      </c>
      <c r="K285" s="219"/>
      <c r="L285" s="253"/>
    </row>
    <row r="286" spans="1:12" hidden="1" x14ac:dyDescent="0.2">
      <c r="A286" s="157"/>
      <c r="B286" s="159" t="s">
        <v>1032</v>
      </c>
      <c r="C286" s="237" t="str">
        <f>IFERROR(VLOOKUP(B286,'ПО КОРИСНИЦИМА'!$C$16:$S$1931,5,FALSE),"")</f>
        <v/>
      </c>
      <c r="D286" s="223">
        <f>SUMIF('ПО КОРИСНИЦИМА'!$G$16:$G$1931,"Свега за пројекат 2002-П26:",'ПО КОРИСНИЦИМА'!$H$16:$H$1931)</f>
        <v>0</v>
      </c>
      <c r="E286" s="223"/>
      <c r="F286" s="255"/>
      <c r="G286" s="224">
        <f>SUMIF('ПО КОРИСНИЦИМА'!$G$16:$G$1931,"Свега за пројекат 2002-П26:",'ПО КОРИСНИЦИМА'!$L$16:$L$1931)</f>
        <v>0</v>
      </c>
      <c r="H286" s="229"/>
      <c r="I286" s="265"/>
      <c r="J286" s="219">
        <f t="shared" si="12"/>
        <v>0</v>
      </c>
      <c r="K286" s="219"/>
      <c r="L286" s="253"/>
    </row>
    <row r="287" spans="1:12" hidden="1" x14ac:dyDescent="0.2">
      <c r="A287" s="157"/>
      <c r="B287" s="159" t="s">
        <v>1033</v>
      </c>
      <c r="C287" s="237" t="str">
        <f>IFERROR(VLOOKUP(B287,'ПО КОРИСНИЦИМА'!$C$16:$S$1931,5,FALSE),"")</f>
        <v/>
      </c>
      <c r="D287" s="223">
        <f>SUMIF('ПО КОРИСНИЦИМА'!$G$16:$G$1931,"Свега за пројекат 2002-П27:",'ПО КОРИСНИЦИМА'!$H$16:$H$1931)</f>
        <v>0</v>
      </c>
      <c r="E287" s="223"/>
      <c r="F287" s="255"/>
      <c r="G287" s="224">
        <f>SUMIF('ПО КОРИСНИЦИМА'!$G$16:$G$1931,"Свега за пројекат 2002-П27:",'ПО КОРИСНИЦИМА'!$L$16:$L$1931)</f>
        <v>0</v>
      </c>
      <c r="H287" s="229"/>
      <c r="I287" s="265"/>
      <c r="J287" s="219">
        <f t="shared" si="12"/>
        <v>0</v>
      </c>
      <c r="K287" s="219"/>
      <c r="L287" s="253"/>
    </row>
    <row r="288" spans="1:12" hidden="1" x14ac:dyDescent="0.2">
      <c r="A288" s="157"/>
      <c r="B288" s="159" t="s">
        <v>1034</v>
      </c>
      <c r="C288" s="237" t="str">
        <f>IFERROR(VLOOKUP(B288,'ПО КОРИСНИЦИМА'!$C$16:$S$1931,5,FALSE),"")</f>
        <v/>
      </c>
      <c r="D288" s="223">
        <f>SUMIF('ПО КОРИСНИЦИМА'!$G$16:$G$1931,"Свега за пројекат 2002-П28:",'ПО КОРИСНИЦИМА'!$H$16:$H$1931)</f>
        <v>0</v>
      </c>
      <c r="E288" s="223"/>
      <c r="F288" s="255"/>
      <c r="G288" s="224">
        <f>SUMIF('ПО КОРИСНИЦИМА'!$G$16:$G$1931,"Свега за пројекат 2002-П28:",'ПО КОРИСНИЦИМА'!$L$16:$L$1931)</f>
        <v>0</v>
      </c>
      <c r="H288" s="229"/>
      <c r="I288" s="265"/>
      <c r="J288" s="219">
        <f t="shared" si="12"/>
        <v>0</v>
      </c>
      <c r="K288" s="219"/>
      <c r="L288" s="253"/>
    </row>
    <row r="289" spans="1:12" hidden="1" x14ac:dyDescent="0.2">
      <c r="A289" s="157"/>
      <c r="B289" s="159" t="s">
        <v>1035</v>
      </c>
      <c r="C289" s="237" t="str">
        <f>IFERROR(VLOOKUP(B289,'ПО КОРИСНИЦИМА'!$C$16:$S$1931,5,FALSE),"")</f>
        <v/>
      </c>
      <c r="D289" s="223">
        <f>SUMIF('ПО КОРИСНИЦИМА'!$G$16:$G$1931,"Свега за пројекат 2002-П29:",'ПО КОРИСНИЦИМА'!$H$16:$H$1931)</f>
        <v>0</v>
      </c>
      <c r="E289" s="223"/>
      <c r="F289" s="255"/>
      <c r="G289" s="224">
        <f>SUMIF('ПО КОРИСНИЦИМА'!$G$16:$G$1931,"Свега за пројекат 2002-П29:",'ПО КОРИСНИЦИМА'!$L$16:$L$1931)</f>
        <v>0</v>
      </c>
      <c r="H289" s="229"/>
      <c r="I289" s="265"/>
      <c r="J289" s="219">
        <f t="shared" si="12"/>
        <v>0</v>
      </c>
      <c r="K289" s="219"/>
      <c r="L289" s="253"/>
    </row>
    <row r="290" spans="1:12" hidden="1" x14ac:dyDescent="0.2">
      <c r="A290" s="158"/>
      <c r="B290" s="159" t="s">
        <v>1036</v>
      </c>
      <c r="C290" s="237" t="str">
        <f>IFERROR(VLOOKUP(B290,'ПО КОРИСНИЦИМА'!$C$16:$S$1931,5,FALSE),"")</f>
        <v/>
      </c>
      <c r="D290" s="223">
        <f>SUMIF('ПО КОРИСНИЦИМА'!$G$16:$G$1931,"Свега за пројекат 2002-П30:",'ПО КОРИСНИЦИМА'!$H$16:$H$1931)</f>
        <v>0</v>
      </c>
      <c r="E290" s="223"/>
      <c r="F290" s="255"/>
      <c r="G290" s="224">
        <f>SUMIF('ПО КОРИСНИЦИМА'!$G$16:$G$1931,"Свега за пројекат 2002-П30:",'ПО КОРИСНИЦИМА'!$L$16:$L$1931)</f>
        <v>0</v>
      </c>
      <c r="H290" s="229"/>
      <c r="I290" s="265"/>
      <c r="J290" s="219">
        <f t="shared" si="12"/>
        <v>0</v>
      </c>
      <c r="K290" s="248"/>
      <c r="L290" s="271"/>
    </row>
    <row r="291" spans="1:12" s="155" customFormat="1" ht="25.5" x14ac:dyDescent="0.2">
      <c r="A291" s="148" t="s">
        <v>1978</v>
      </c>
      <c r="B291" s="149"/>
      <c r="C291" s="235" t="s">
        <v>1745</v>
      </c>
      <c r="D291" s="217">
        <f>SUM(D292:D322)</f>
        <v>16000000</v>
      </c>
      <c r="E291" s="217">
        <f>SUM(E292:E293)</f>
        <v>0</v>
      </c>
      <c r="F291" s="257">
        <f>E291/D291</f>
        <v>0</v>
      </c>
      <c r="G291" s="218">
        <f>SUM(G292:G322)</f>
        <v>0</v>
      </c>
      <c r="H291" s="218">
        <f>SUM(H292:H322)</f>
        <v>0</v>
      </c>
      <c r="I291" s="264"/>
      <c r="J291" s="217">
        <f t="shared" si="12"/>
        <v>16000000</v>
      </c>
      <c r="K291" s="217">
        <f>E291+H291</f>
        <v>0</v>
      </c>
      <c r="L291" s="257">
        <f>K291/J291</f>
        <v>0</v>
      </c>
    </row>
    <row r="292" spans="1:12" x14ac:dyDescent="0.2">
      <c r="A292" s="151"/>
      <c r="B292" s="159" t="s">
        <v>1979</v>
      </c>
      <c r="C292" s="242" t="s">
        <v>657</v>
      </c>
      <c r="D292" s="219">
        <v>15000000</v>
      </c>
      <c r="E292" s="219">
        <f>SUMIF('ПО КОРИСНИЦИМА'!$G$16:$G$1931,"Свега за програмску активност 2003-0001:",'ПО КОРИСНИЦИМА'!$I$16:$I$1931)</f>
        <v>0</v>
      </c>
      <c r="F292" s="253">
        <f>E292/D292</f>
        <v>0</v>
      </c>
      <c r="G292" s="220">
        <f>SUMIF('ПО КОРИСНИЦИМА'!$G$16:$G$1931,"Свега за програмску активност 2003-0001:",'ПО КОРИСНИЦИМА'!$L$16:$L$1931)</f>
        <v>0</v>
      </c>
      <c r="H292" s="220">
        <f>SUMIF('ПО КОРИСНИЦИМА'!$G$16:$G$1931,"Свега за програмску активност 2003-0001:",'ПО КОРИСНИЦИМА'!$M$16:$M$1931)</f>
        <v>0</v>
      </c>
      <c r="I292" s="260"/>
      <c r="J292" s="219">
        <f t="shared" si="12"/>
        <v>15000000</v>
      </c>
      <c r="K292" s="219">
        <f>E292+H292</f>
        <v>0</v>
      </c>
      <c r="L292" s="253">
        <f>K292/J292</f>
        <v>0</v>
      </c>
    </row>
    <row r="293" spans="1:12" ht="13.5" customHeight="1" x14ac:dyDescent="0.2">
      <c r="A293" s="157"/>
      <c r="B293" s="160" t="s">
        <v>1981</v>
      </c>
      <c r="C293" s="575" t="s">
        <v>1804</v>
      </c>
      <c r="D293" s="223">
        <v>1000000</v>
      </c>
      <c r="E293" s="223">
        <f>SUMIF('ПО КОРИСНИЦИМА'!$G$16:$G$1931,"Свега за пројекат 2003-П1:",'ПО КОРИСНИЦИМА'!$I$16:$I$1931)</f>
        <v>0</v>
      </c>
      <c r="F293" s="255">
        <f>E293/D293</f>
        <v>0</v>
      </c>
      <c r="G293" s="224">
        <v>0</v>
      </c>
      <c r="H293" s="229">
        <v>0</v>
      </c>
      <c r="I293" s="265"/>
      <c r="J293" s="219">
        <f t="shared" si="12"/>
        <v>1000000</v>
      </c>
      <c r="K293" s="219">
        <f>E293+H293</f>
        <v>0</v>
      </c>
      <c r="L293" s="253">
        <f>K293/J293</f>
        <v>0</v>
      </c>
    </row>
    <row r="294" spans="1:12" hidden="1" x14ac:dyDescent="0.2">
      <c r="A294" s="157"/>
      <c r="B294" s="157" t="s">
        <v>1037</v>
      </c>
      <c r="C294" s="237" t="str">
        <f>IFERROR(VLOOKUP(B294,'ПО КОРИСНИЦИМА'!$C$16:$S$1931,5,FALSE),"")</f>
        <v/>
      </c>
      <c r="D294" s="223">
        <f>SUMIF('ПО КОРИСНИЦИМА'!$G$16:$G$1931,"Свега за пројекат 2003-П2:",'ПО КОРИСНИЦИМА'!$H$16:$H$1931)</f>
        <v>0</v>
      </c>
      <c r="E294" s="223"/>
      <c r="F294" s="255"/>
      <c r="G294" s="224">
        <f>SUMIF('ПО КОРИСНИЦИМА'!$G$16:$G$1931,"Свега за пројекат 2003-П2:",'ПО КОРИСНИЦИМА'!$L$16:$L$1931)</f>
        <v>0</v>
      </c>
      <c r="H294" s="229"/>
      <c r="I294" s="265"/>
      <c r="J294" s="219">
        <f t="shared" si="12"/>
        <v>0</v>
      </c>
      <c r="K294" s="219"/>
      <c r="L294" s="253"/>
    </row>
    <row r="295" spans="1:12" hidden="1" x14ac:dyDescent="0.2">
      <c r="A295" s="157"/>
      <c r="B295" s="157" t="s">
        <v>1038</v>
      </c>
      <c r="C295" s="237" t="str">
        <f>IFERROR(VLOOKUP(B295,'ПО КОРИСНИЦИМА'!$C$16:$S$1931,5,FALSE),"")</f>
        <v/>
      </c>
      <c r="D295" s="223">
        <f>SUMIF('ПО КОРИСНИЦИМА'!$G$16:$G$1931,"Свега за пројекат 2003-П3:",'ПО КОРИСНИЦИМА'!$H$16:$H$1931)</f>
        <v>0</v>
      </c>
      <c r="E295" s="223"/>
      <c r="F295" s="255"/>
      <c r="G295" s="224">
        <f>SUMIF('ПО КОРИСНИЦИМА'!$G$16:$G$1931,"Свега за пројекат 2003-П3:",'ПО КОРИСНИЦИМА'!$L$16:$L$1931)</f>
        <v>0</v>
      </c>
      <c r="H295" s="229"/>
      <c r="I295" s="265"/>
      <c r="J295" s="219">
        <f t="shared" ref="J295:J360" si="13">D295+G295</f>
        <v>0</v>
      </c>
      <c r="K295" s="219"/>
      <c r="L295" s="253"/>
    </row>
    <row r="296" spans="1:12" hidden="1" x14ac:dyDescent="0.2">
      <c r="A296" s="157"/>
      <c r="B296" s="157" t="s">
        <v>1039</v>
      </c>
      <c r="C296" s="237" t="str">
        <f>IFERROR(VLOOKUP(B296,'ПО КОРИСНИЦИМА'!$C$16:$S$1931,5,FALSE),"")</f>
        <v/>
      </c>
      <c r="D296" s="223">
        <f>SUMIF('ПО КОРИСНИЦИМА'!$G$16:$G$1931,"Свега за пројекат 2003-П4:",'ПО КОРИСНИЦИМА'!$H$16:$H$1931)</f>
        <v>0</v>
      </c>
      <c r="E296" s="223"/>
      <c r="F296" s="255"/>
      <c r="G296" s="224">
        <f>SUMIF('ПО КОРИСНИЦИМА'!$G$16:$G$1931,"Свега за пројекат 2003-П4:",'ПО КОРИСНИЦИМА'!$L$16:$L$1931)</f>
        <v>0</v>
      </c>
      <c r="H296" s="229"/>
      <c r="I296" s="265"/>
      <c r="J296" s="219">
        <f t="shared" si="13"/>
        <v>0</v>
      </c>
      <c r="K296" s="219"/>
      <c r="L296" s="253"/>
    </row>
    <row r="297" spans="1:12" hidden="1" x14ac:dyDescent="0.2">
      <c r="A297" s="157"/>
      <c r="B297" s="157" t="s">
        <v>1040</v>
      </c>
      <c r="C297" s="237" t="str">
        <f>IFERROR(VLOOKUP(B297,'ПО КОРИСНИЦИМА'!$C$16:$S$1931,5,FALSE),"")</f>
        <v/>
      </c>
      <c r="D297" s="223">
        <f>SUMIF('ПО КОРИСНИЦИМА'!$G$16:$G$1931,"Свега за пројекат 2003-П5:",'ПО КОРИСНИЦИМА'!$H$16:$H$1931)</f>
        <v>0</v>
      </c>
      <c r="E297" s="223"/>
      <c r="F297" s="255"/>
      <c r="G297" s="224">
        <f>SUMIF('ПО КОРИСНИЦИМА'!$G$16:$G$1931,"Свега за пројекат 2003-П5:",'ПО КОРИСНИЦИМА'!$L$16:$L$1931)</f>
        <v>0</v>
      </c>
      <c r="H297" s="229"/>
      <c r="I297" s="265"/>
      <c r="J297" s="219">
        <f t="shared" si="13"/>
        <v>0</v>
      </c>
      <c r="K297" s="219"/>
      <c r="L297" s="253"/>
    </row>
    <row r="298" spans="1:12" hidden="1" x14ac:dyDescent="0.2">
      <c r="A298" s="157"/>
      <c r="B298" s="157" t="s">
        <v>1041</v>
      </c>
      <c r="C298" s="237" t="str">
        <f>IFERROR(VLOOKUP(B298,'ПО КОРИСНИЦИМА'!$C$16:$S$1931,5,FALSE),"")</f>
        <v/>
      </c>
      <c r="D298" s="223">
        <f>SUMIF('ПО КОРИСНИЦИМА'!$G$16:$G$1931,"Свега за пројекат 2003-П6:",'ПО КОРИСНИЦИМА'!$H$16:$H$1931)</f>
        <v>0</v>
      </c>
      <c r="E298" s="223"/>
      <c r="F298" s="255"/>
      <c r="G298" s="224">
        <f>SUMIF('ПО КОРИСНИЦИМА'!$G$16:$G$1931,"Свега за пројекат 2003-П6:",'ПО КОРИСНИЦИМА'!$L$16:$L$1931)</f>
        <v>0</v>
      </c>
      <c r="H298" s="229"/>
      <c r="I298" s="265"/>
      <c r="J298" s="219">
        <f t="shared" si="13"/>
        <v>0</v>
      </c>
      <c r="K298" s="219"/>
      <c r="L298" s="253"/>
    </row>
    <row r="299" spans="1:12" hidden="1" x14ac:dyDescent="0.2">
      <c r="A299" s="157"/>
      <c r="B299" s="157" t="s">
        <v>1042</v>
      </c>
      <c r="C299" s="237" t="str">
        <f>IFERROR(VLOOKUP(B299,'ПО КОРИСНИЦИМА'!$C$16:$S$1931,5,FALSE),"")</f>
        <v/>
      </c>
      <c r="D299" s="223">
        <f>SUMIF('ПО КОРИСНИЦИМА'!$G$16:$G$1931,"Свега за пројекат 2003-П7:",'ПО КОРИСНИЦИМА'!$H$16:$H$1931)</f>
        <v>0</v>
      </c>
      <c r="E299" s="223"/>
      <c r="F299" s="255"/>
      <c r="G299" s="224">
        <f>SUMIF('ПО КОРИСНИЦИМА'!$G$16:$G$1931,"Свега за пројекат 2003-П7:",'ПО КОРИСНИЦИМА'!$L$16:$L$1931)</f>
        <v>0</v>
      </c>
      <c r="H299" s="229"/>
      <c r="I299" s="265"/>
      <c r="J299" s="219">
        <f t="shared" si="13"/>
        <v>0</v>
      </c>
      <c r="K299" s="219"/>
      <c r="L299" s="253"/>
    </row>
    <row r="300" spans="1:12" hidden="1" x14ac:dyDescent="0.2">
      <c r="A300" s="157"/>
      <c r="B300" s="157" t="s">
        <v>1043</v>
      </c>
      <c r="C300" s="237" t="str">
        <f>IFERROR(VLOOKUP(B300,'ПО КОРИСНИЦИМА'!$C$16:$S$1931,5,FALSE),"")</f>
        <v/>
      </c>
      <c r="D300" s="223">
        <f>SUMIF('ПО КОРИСНИЦИМА'!$G$16:$G$1931,"Свега за пројекат 2003-П8:",'ПО КОРИСНИЦИМА'!$H$16:$H$1931)</f>
        <v>0</v>
      </c>
      <c r="E300" s="223"/>
      <c r="F300" s="255"/>
      <c r="G300" s="224">
        <f>SUMIF('ПО КОРИСНИЦИМА'!$G$16:$G$1931,"Свега за пројекат 2003-П8:",'ПО КОРИСНИЦИМА'!$L$16:$L$1931)</f>
        <v>0</v>
      </c>
      <c r="H300" s="229"/>
      <c r="I300" s="265"/>
      <c r="J300" s="219">
        <f t="shared" si="13"/>
        <v>0</v>
      </c>
      <c r="K300" s="219"/>
      <c r="L300" s="253"/>
    </row>
    <row r="301" spans="1:12" hidden="1" x14ac:dyDescent="0.2">
      <c r="A301" s="157"/>
      <c r="B301" s="157" t="s">
        <v>1044</v>
      </c>
      <c r="C301" s="237" t="str">
        <f>IFERROR(VLOOKUP(B301,'ПО КОРИСНИЦИМА'!$C$16:$S$1931,5,FALSE),"")</f>
        <v/>
      </c>
      <c r="D301" s="223">
        <f>SUMIF('ПО КОРИСНИЦИМА'!$G$16:$G$1931,"Свега за пројекат 2003-П9:",'ПО КОРИСНИЦИМА'!$H$16:$H$1931)</f>
        <v>0</v>
      </c>
      <c r="E301" s="223"/>
      <c r="F301" s="255"/>
      <c r="G301" s="224">
        <f>SUMIF('ПО КОРИСНИЦИМА'!$G$16:$G$1931,"Свега за пројекат 2003-П9:",'ПО КОРИСНИЦИМА'!$L$16:$L$1931)</f>
        <v>0</v>
      </c>
      <c r="H301" s="229"/>
      <c r="I301" s="265"/>
      <c r="J301" s="219">
        <f t="shared" si="13"/>
        <v>0</v>
      </c>
      <c r="K301" s="219"/>
      <c r="L301" s="253"/>
    </row>
    <row r="302" spans="1:12" hidden="1" x14ac:dyDescent="0.2">
      <c r="A302" s="157"/>
      <c r="B302" s="157" t="s">
        <v>1045</v>
      </c>
      <c r="C302" s="237" t="str">
        <f>IFERROR(VLOOKUP(B302,'ПО КОРИСНИЦИМА'!$C$16:$S$1931,5,FALSE),"")</f>
        <v/>
      </c>
      <c r="D302" s="223">
        <f>SUMIF('ПО КОРИСНИЦИМА'!$G$16:$G$1931,"Свега за пројекат 2003-П10:",'ПО КОРИСНИЦИМА'!$H$16:$H$1931)</f>
        <v>0</v>
      </c>
      <c r="E302" s="223"/>
      <c r="F302" s="255"/>
      <c r="G302" s="224">
        <f>SUMIF('ПО КОРИСНИЦИМА'!$G$16:$G$1931,"Свега за пројекат 2003-П10:",'ПО КОРИСНИЦИМА'!$L$16:$L$1931)</f>
        <v>0</v>
      </c>
      <c r="H302" s="229"/>
      <c r="I302" s="265"/>
      <c r="J302" s="219">
        <f t="shared" si="13"/>
        <v>0</v>
      </c>
      <c r="K302" s="219"/>
      <c r="L302" s="253"/>
    </row>
    <row r="303" spans="1:12" hidden="1" x14ac:dyDescent="0.2">
      <c r="A303" s="157"/>
      <c r="B303" s="157" t="s">
        <v>1046</v>
      </c>
      <c r="C303" s="237" t="str">
        <f>IFERROR(VLOOKUP(B303,'ПО КОРИСНИЦИМА'!$C$16:$S$1931,5,FALSE),"")</f>
        <v/>
      </c>
      <c r="D303" s="223">
        <f>SUMIF('ПО КОРИСНИЦИМА'!$G$16:$G$1931,"Свега за пројекат 2003-П11:",'ПО КОРИСНИЦИМА'!$H$16:$H$1931)</f>
        <v>0</v>
      </c>
      <c r="E303" s="223"/>
      <c r="F303" s="255"/>
      <c r="G303" s="224">
        <f>SUMIF('ПО КОРИСНИЦИМА'!$G$16:$G$1931,"Свега за пројекат 2003-П11:",'ПО КОРИСНИЦИМА'!$L$16:$L$1931)</f>
        <v>0</v>
      </c>
      <c r="H303" s="229"/>
      <c r="I303" s="265"/>
      <c r="J303" s="219">
        <f t="shared" si="13"/>
        <v>0</v>
      </c>
      <c r="K303" s="219"/>
      <c r="L303" s="253"/>
    </row>
    <row r="304" spans="1:12" hidden="1" x14ac:dyDescent="0.2">
      <c r="A304" s="157"/>
      <c r="B304" s="157" t="s">
        <v>1047</v>
      </c>
      <c r="C304" s="237" t="str">
        <f>IFERROR(VLOOKUP(B304,'ПО КОРИСНИЦИМА'!$C$16:$S$1931,5,FALSE),"")</f>
        <v/>
      </c>
      <c r="D304" s="223">
        <f>SUMIF('ПО КОРИСНИЦИМА'!$G$16:$G$1931,"Свега за пројекат 2003-П12:",'ПО КОРИСНИЦИМА'!$H$16:$H$1931)</f>
        <v>0</v>
      </c>
      <c r="E304" s="223"/>
      <c r="F304" s="255"/>
      <c r="G304" s="224">
        <f>SUMIF('ПО КОРИСНИЦИМА'!$G$16:$G$1931,"Свега за пројекат 2003-П12:",'ПО КОРИСНИЦИМА'!$L$16:$L$1931)</f>
        <v>0</v>
      </c>
      <c r="H304" s="229"/>
      <c r="I304" s="265"/>
      <c r="J304" s="219">
        <f t="shared" si="13"/>
        <v>0</v>
      </c>
      <c r="K304" s="219"/>
      <c r="L304" s="253"/>
    </row>
    <row r="305" spans="1:12" hidden="1" x14ac:dyDescent="0.2">
      <c r="A305" s="157"/>
      <c r="B305" s="157" t="s">
        <v>1048</v>
      </c>
      <c r="C305" s="237" t="str">
        <f>IFERROR(VLOOKUP(B305,'ПО КОРИСНИЦИМА'!$C$16:$S$1931,5,FALSE),"")</f>
        <v/>
      </c>
      <c r="D305" s="223">
        <f>SUMIF('ПО КОРИСНИЦИМА'!$G$16:$G$1931,"Свега за пројекат 2003-П13:",'ПО КОРИСНИЦИМА'!$H$16:$H$1931)</f>
        <v>0</v>
      </c>
      <c r="E305" s="223"/>
      <c r="F305" s="255"/>
      <c r="G305" s="224">
        <f>SUMIF('ПО КОРИСНИЦИМА'!$G$16:$G$1931,"Свега за пројекат 2003-П13:",'ПО КОРИСНИЦИМА'!$L$16:$L$1931)</f>
        <v>0</v>
      </c>
      <c r="H305" s="229"/>
      <c r="I305" s="265"/>
      <c r="J305" s="219">
        <f t="shared" si="13"/>
        <v>0</v>
      </c>
      <c r="K305" s="219"/>
      <c r="L305" s="253"/>
    </row>
    <row r="306" spans="1:12" hidden="1" x14ac:dyDescent="0.2">
      <c r="A306" s="157"/>
      <c r="B306" s="157" t="s">
        <v>1049</v>
      </c>
      <c r="C306" s="237" t="str">
        <f>IFERROR(VLOOKUP(B306,'ПО КОРИСНИЦИМА'!$C$16:$S$1931,5,FALSE),"")</f>
        <v/>
      </c>
      <c r="D306" s="223">
        <f>SUMIF('ПО КОРИСНИЦИМА'!$G$16:$G$1931,"Свега за пројекат 2003-П14:",'ПО КОРИСНИЦИМА'!$H$16:$H$1931)</f>
        <v>0</v>
      </c>
      <c r="E306" s="223"/>
      <c r="F306" s="255"/>
      <c r="G306" s="224">
        <f>SUMIF('ПО КОРИСНИЦИМА'!$G$16:$G$1931,"Свега за пројекат 2003-П14:",'ПО КОРИСНИЦИМА'!$L$16:$L$1931)</f>
        <v>0</v>
      </c>
      <c r="H306" s="229"/>
      <c r="I306" s="265"/>
      <c r="J306" s="219">
        <f t="shared" si="13"/>
        <v>0</v>
      </c>
      <c r="K306" s="219"/>
      <c r="L306" s="253"/>
    </row>
    <row r="307" spans="1:12" hidden="1" x14ac:dyDescent="0.2">
      <c r="A307" s="157"/>
      <c r="B307" s="157" t="s">
        <v>1050</v>
      </c>
      <c r="C307" s="237" t="str">
        <f>IFERROR(VLOOKUP(B307,'ПО КОРИСНИЦИМА'!$C$16:$S$1931,5,FALSE),"")</f>
        <v/>
      </c>
      <c r="D307" s="223">
        <f>SUMIF('ПО КОРИСНИЦИМА'!$G$16:$G$1931,"Свега за пројекат 2003-П15:",'ПО КОРИСНИЦИМА'!$H$16:$H$1931)</f>
        <v>0</v>
      </c>
      <c r="E307" s="223"/>
      <c r="F307" s="255"/>
      <c r="G307" s="224">
        <f>SUMIF('ПО КОРИСНИЦИМА'!$G$16:$G$1931,"Свега за пројекат 2003-П15:",'ПО КОРИСНИЦИМА'!$L$16:$L$1931)</f>
        <v>0</v>
      </c>
      <c r="H307" s="229"/>
      <c r="I307" s="265"/>
      <c r="J307" s="219">
        <f t="shared" si="13"/>
        <v>0</v>
      </c>
      <c r="K307" s="219"/>
      <c r="L307" s="253"/>
    </row>
    <row r="308" spans="1:12" hidden="1" x14ac:dyDescent="0.2">
      <c r="A308" s="157"/>
      <c r="B308" s="157" t="s">
        <v>1051</v>
      </c>
      <c r="C308" s="237" t="str">
        <f>IFERROR(VLOOKUP(B308,'ПО КОРИСНИЦИМА'!$C$16:$S$1931,5,FALSE),"")</f>
        <v/>
      </c>
      <c r="D308" s="223">
        <f>SUMIF('ПО КОРИСНИЦИМА'!$G$16:$G$1931,"Свега за пројекат 2003-П16:",'ПО КОРИСНИЦИМА'!$H$16:$H$1931)</f>
        <v>0</v>
      </c>
      <c r="E308" s="223"/>
      <c r="F308" s="255"/>
      <c r="G308" s="224">
        <f>SUMIF('ПО КОРИСНИЦИМА'!$G$16:$G$1931,"Свега за пројекат 2003-П16:",'ПО КОРИСНИЦИМА'!$L$16:$L$1931)</f>
        <v>0</v>
      </c>
      <c r="H308" s="229"/>
      <c r="I308" s="265"/>
      <c r="J308" s="219">
        <f t="shared" si="13"/>
        <v>0</v>
      </c>
      <c r="K308" s="219"/>
      <c r="L308" s="253"/>
    </row>
    <row r="309" spans="1:12" hidden="1" x14ac:dyDescent="0.2">
      <c r="A309" s="157"/>
      <c r="B309" s="157" t="s">
        <v>1052</v>
      </c>
      <c r="C309" s="237" t="str">
        <f>IFERROR(VLOOKUP(B309,'ПО КОРИСНИЦИМА'!$C$16:$S$1931,5,FALSE),"")</f>
        <v/>
      </c>
      <c r="D309" s="223">
        <f>SUMIF('ПО КОРИСНИЦИМА'!$G$16:$G$1931,"Свега за пројекат 2003-П17:",'ПО КОРИСНИЦИМА'!$H$16:$H$1931)</f>
        <v>0</v>
      </c>
      <c r="E309" s="223"/>
      <c r="F309" s="255"/>
      <c r="G309" s="224">
        <f>SUMIF('ПО КОРИСНИЦИМА'!$G$16:$G$1931,"Свега за пројекат 2003-П17:",'ПО КОРИСНИЦИМА'!$L$16:$L$1931)</f>
        <v>0</v>
      </c>
      <c r="H309" s="229"/>
      <c r="I309" s="265"/>
      <c r="J309" s="219">
        <f t="shared" si="13"/>
        <v>0</v>
      </c>
      <c r="K309" s="219"/>
      <c r="L309" s="253"/>
    </row>
    <row r="310" spans="1:12" hidden="1" x14ac:dyDescent="0.2">
      <c r="A310" s="157"/>
      <c r="B310" s="157" t="s">
        <v>1053</v>
      </c>
      <c r="C310" s="237" t="str">
        <f>IFERROR(VLOOKUP(B310,'ПО КОРИСНИЦИМА'!$C$16:$S$1931,5,FALSE),"")</f>
        <v/>
      </c>
      <c r="D310" s="223">
        <f>SUMIF('ПО КОРИСНИЦИМА'!$G$16:$G$1931,"Свега за пројекат 2003-П18:",'ПО КОРИСНИЦИМА'!$H$16:$H$1931)</f>
        <v>0</v>
      </c>
      <c r="E310" s="223"/>
      <c r="F310" s="255"/>
      <c r="G310" s="224">
        <f>SUMIF('ПО КОРИСНИЦИМА'!$G$16:$G$1931,"Свега за пројекат 2003-П18:",'ПО КОРИСНИЦИМА'!$L$16:$L$1931)</f>
        <v>0</v>
      </c>
      <c r="H310" s="229"/>
      <c r="I310" s="265"/>
      <c r="J310" s="219">
        <f t="shared" si="13"/>
        <v>0</v>
      </c>
      <c r="K310" s="219"/>
      <c r="L310" s="253"/>
    </row>
    <row r="311" spans="1:12" hidden="1" x14ac:dyDescent="0.2">
      <c r="A311" s="157"/>
      <c r="B311" s="157" t="s">
        <v>1054</v>
      </c>
      <c r="C311" s="237" t="str">
        <f>IFERROR(VLOOKUP(B311,'ПО КОРИСНИЦИМА'!$C$16:$S$1931,5,FALSE),"")</f>
        <v/>
      </c>
      <c r="D311" s="223">
        <f>SUMIF('ПО КОРИСНИЦИМА'!$G$16:$G$1931,"Свега за пројекат 2003-П19:",'ПО КОРИСНИЦИМА'!$H$16:$H$1931)</f>
        <v>0</v>
      </c>
      <c r="E311" s="223"/>
      <c r="F311" s="255"/>
      <c r="G311" s="224">
        <f>SUMIF('ПО КОРИСНИЦИМА'!$G$16:$G$1931,"Свега за пројекат 2003-П19:",'ПО КОРИСНИЦИМА'!$L$16:$L$1931)</f>
        <v>0</v>
      </c>
      <c r="H311" s="229"/>
      <c r="I311" s="265"/>
      <c r="J311" s="219">
        <f t="shared" si="13"/>
        <v>0</v>
      </c>
      <c r="K311" s="219"/>
      <c r="L311" s="253"/>
    </row>
    <row r="312" spans="1:12" hidden="1" x14ac:dyDescent="0.2">
      <c r="A312" s="157"/>
      <c r="B312" s="157" t="s">
        <v>1055</v>
      </c>
      <c r="C312" s="237" t="str">
        <f>IFERROR(VLOOKUP(B312,'ПО КОРИСНИЦИМА'!$C$16:$S$1931,5,FALSE),"")</f>
        <v/>
      </c>
      <c r="D312" s="223">
        <f>SUMIF('ПО КОРИСНИЦИМА'!$G$16:$G$1931,"Свега за пројекат 2003-П20:",'ПО КОРИСНИЦИМА'!$H$16:$H$1931)</f>
        <v>0</v>
      </c>
      <c r="E312" s="223"/>
      <c r="F312" s="255"/>
      <c r="G312" s="224">
        <f>SUMIF('ПО КОРИСНИЦИМА'!$G$16:$G$1931,"Свега за пројекат 2003-П20:",'ПО КОРИСНИЦИМА'!$L$16:$L$1931)</f>
        <v>0</v>
      </c>
      <c r="H312" s="229"/>
      <c r="I312" s="265"/>
      <c r="J312" s="219">
        <f t="shared" si="13"/>
        <v>0</v>
      </c>
      <c r="K312" s="219"/>
      <c r="L312" s="253"/>
    </row>
    <row r="313" spans="1:12" hidden="1" x14ac:dyDescent="0.2">
      <c r="A313" s="157"/>
      <c r="B313" s="157" t="s">
        <v>1056</v>
      </c>
      <c r="C313" s="237" t="str">
        <f>IFERROR(VLOOKUP(B313,'ПО КОРИСНИЦИМА'!$C$16:$S$1931,5,FALSE),"")</f>
        <v/>
      </c>
      <c r="D313" s="223">
        <f>SUMIF('ПО КОРИСНИЦИМА'!$G$16:$G$1931,"Свега за пројекат 2003-П21:",'ПО КОРИСНИЦИМА'!$H$16:$H$1931)</f>
        <v>0</v>
      </c>
      <c r="E313" s="223"/>
      <c r="F313" s="255"/>
      <c r="G313" s="224">
        <f>SUMIF('ПО КОРИСНИЦИМА'!$G$16:$G$1931,"Свега за пројекат 2003-П21:",'ПО КОРИСНИЦИМА'!$L$16:$L$1931)</f>
        <v>0</v>
      </c>
      <c r="H313" s="229"/>
      <c r="I313" s="265"/>
      <c r="J313" s="219">
        <f t="shared" si="13"/>
        <v>0</v>
      </c>
      <c r="K313" s="219"/>
      <c r="L313" s="253"/>
    </row>
    <row r="314" spans="1:12" hidden="1" x14ac:dyDescent="0.2">
      <c r="A314" s="157"/>
      <c r="B314" s="157" t="s">
        <v>1057</v>
      </c>
      <c r="C314" s="237" t="str">
        <f>IFERROR(VLOOKUP(B314,'ПО КОРИСНИЦИМА'!$C$16:$S$1931,5,FALSE),"")</f>
        <v/>
      </c>
      <c r="D314" s="223">
        <f>SUMIF('ПО КОРИСНИЦИМА'!$G$16:$G$1931,"Свега за пројекат 2003-П22:",'ПО КОРИСНИЦИМА'!$H$16:$H$1931)</f>
        <v>0</v>
      </c>
      <c r="E314" s="223"/>
      <c r="F314" s="255"/>
      <c r="G314" s="224">
        <f>SUMIF('ПО КОРИСНИЦИМА'!$G$16:$G$1931,"Свега за пројекат 2003-П22:",'ПО КОРИСНИЦИМА'!$L$16:$L$1931)</f>
        <v>0</v>
      </c>
      <c r="H314" s="229"/>
      <c r="I314" s="265"/>
      <c r="J314" s="219">
        <f t="shared" si="13"/>
        <v>0</v>
      </c>
      <c r="K314" s="219"/>
      <c r="L314" s="253"/>
    </row>
    <row r="315" spans="1:12" hidden="1" x14ac:dyDescent="0.2">
      <c r="A315" s="157"/>
      <c r="B315" s="157" t="s">
        <v>1058</v>
      </c>
      <c r="C315" s="237" t="str">
        <f>IFERROR(VLOOKUP(B315,'ПО КОРИСНИЦИМА'!$C$16:$S$1931,5,FALSE),"")</f>
        <v/>
      </c>
      <c r="D315" s="223">
        <f>SUMIF('ПО КОРИСНИЦИМА'!$G$16:$G$1931,"Свега за пројекат 2003-П23:",'ПО КОРИСНИЦИМА'!$H$16:$H$1931)</f>
        <v>0</v>
      </c>
      <c r="E315" s="223"/>
      <c r="F315" s="255"/>
      <c r="G315" s="224">
        <f>SUMIF('ПО КОРИСНИЦИМА'!$G$16:$G$1931,"Свега за пројекат 2003-П23:",'ПО КОРИСНИЦИМА'!$L$16:$L$1931)</f>
        <v>0</v>
      </c>
      <c r="H315" s="229"/>
      <c r="I315" s="265"/>
      <c r="J315" s="219">
        <f t="shared" si="13"/>
        <v>0</v>
      </c>
      <c r="K315" s="219"/>
      <c r="L315" s="253"/>
    </row>
    <row r="316" spans="1:12" hidden="1" x14ac:dyDescent="0.2">
      <c r="A316" s="157"/>
      <c r="B316" s="157" t="s">
        <v>1059</v>
      </c>
      <c r="C316" s="237" t="str">
        <f>IFERROR(VLOOKUP(B316,'ПО КОРИСНИЦИМА'!$C$16:$S$1931,5,FALSE),"")</f>
        <v/>
      </c>
      <c r="D316" s="223">
        <f>SUMIF('ПО КОРИСНИЦИМА'!$G$16:$G$1931,"Свега за пројекат 2003-П24:",'ПО КОРИСНИЦИМА'!$H$16:$H$1931)</f>
        <v>0</v>
      </c>
      <c r="E316" s="223"/>
      <c r="F316" s="255"/>
      <c r="G316" s="224">
        <f>SUMIF('ПО КОРИСНИЦИМА'!$G$16:$G$1931,"Свега за пројекат 2003-П24:",'ПО КОРИСНИЦИМА'!$L$16:$L$1931)</f>
        <v>0</v>
      </c>
      <c r="H316" s="229"/>
      <c r="I316" s="265"/>
      <c r="J316" s="219">
        <f t="shared" si="13"/>
        <v>0</v>
      </c>
      <c r="K316" s="219"/>
      <c r="L316" s="253"/>
    </row>
    <row r="317" spans="1:12" hidden="1" x14ac:dyDescent="0.2">
      <c r="A317" s="157"/>
      <c r="B317" s="157" t="s">
        <v>1060</v>
      </c>
      <c r="C317" s="237" t="str">
        <f>IFERROR(VLOOKUP(B317,'ПО КОРИСНИЦИМА'!$C$16:$S$1931,5,FALSE),"")</f>
        <v/>
      </c>
      <c r="D317" s="223">
        <f>SUMIF('ПО КОРИСНИЦИМА'!$G$16:$G$1931,"Свега за пројекат 2003-П25:",'ПО КОРИСНИЦИМА'!$H$16:$H$1931)</f>
        <v>0</v>
      </c>
      <c r="E317" s="223"/>
      <c r="F317" s="255"/>
      <c r="G317" s="224">
        <f>SUMIF('ПО КОРИСНИЦИМА'!$G$16:$G$1931,"Свега за пројекат 2003-П25:",'ПО КОРИСНИЦИМА'!$L$16:$L$1931)</f>
        <v>0</v>
      </c>
      <c r="H317" s="229"/>
      <c r="I317" s="265"/>
      <c r="J317" s="219">
        <f t="shared" si="13"/>
        <v>0</v>
      </c>
      <c r="K317" s="219"/>
      <c r="L317" s="253"/>
    </row>
    <row r="318" spans="1:12" hidden="1" x14ac:dyDescent="0.2">
      <c r="A318" s="157"/>
      <c r="B318" s="157" t="s">
        <v>1061</v>
      </c>
      <c r="C318" s="237" t="str">
        <f>IFERROR(VLOOKUP(B318,'ПО КОРИСНИЦИМА'!$C$16:$S$1931,5,FALSE),"")</f>
        <v/>
      </c>
      <c r="D318" s="223">
        <f>SUMIF('ПО КОРИСНИЦИМА'!$G$16:$G$1931,"Свега за пројекат 2003-П26:",'ПО КОРИСНИЦИМА'!$H$16:$H$1931)</f>
        <v>0</v>
      </c>
      <c r="E318" s="223"/>
      <c r="F318" s="255"/>
      <c r="G318" s="224">
        <f>SUMIF('ПО КОРИСНИЦИМА'!$G$16:$G$1931,"Свега за пројекат 2003-П26:",'ПО КОРИСНИЦИМА'!$L$16:$L$1931)</f>
        <v>0</v>
      </c>
      <c r="H318" s="229"/>
      <c r="I318" s="265"/>
      <c r="J318" s="219">
        <f t="shared" si="13"/>
        <v>0</v>
      </c>
      <c r="K318" s="219"/>
      <c r="L318" s="253"/>
    </row>
    <row r="319" spans="1:12" hidden="1" x14ac:dyDescent="0.2">
      <c r="A319" s="157"/>
      <c r="B319" s="157" t="s">
        <v>1062</v>
      </c>
      <c r="C319" s="237" t="str">
        <f>IFERROR(VLOOKUP(B319,'ПО КОРИСНИЦИМА'!$C$16:$S$1931,5,FALSE),"")</f>
        <v/>
      </c>
      <c r="D319" s="223">
        <f>SUMIF('ПО КОРИСНИЦИМА'!$G$16:$G$1931,"Свега за пројекат 2003-П27:",'ПО КОРИСНИЦИМА'!$H$16:$H$1931)</f>
        <v>0</v>
      </c>
      <c r="E319" s="223"/>
      <c r="F319" s="255"/>
      <c r="G319" s="224">
        <f>SUMIF('ПО КОРИСНИЦИМА'!$G$16:$G$1931,"Свега за пројекат 2003-П27:",'ПО КОРИСНИЦИМА'!$L$16:$L$1931)</f>
        <v>0</v>
      </c>
      <c r="H319" s="229"/>
      <c r="I319" s="265"/>
      <c r="J319" s="219">
        <f t="shared" si="13"/>
        <v>0</v>
      </c>
      <c r="K319" s="219"/>
      <c r="L319" s="253"/>
    </row>
    <row r="320" spans="1:12" hidden="1" x14ac:dyDescent="0.2">
      <c r="A320" s="157"/>
      <c r="B320" s="157" t="s">
        <v>1063</v>
      </c>
      <c r="C320" s="237" t="str">
        <f>IFERROR(VLOOKUP(B320,'ПО КОРИСНИЦИМА'!$C$16:$S$1931,5,FALSE),"")</f>
        <v/>
      </c>
      <c r="D320" s="223">
        <f>SUMIF('ПО КОРИСНИЦИМА'!$G$16:$G$1931,"Свега за пројекат 2003-П28:",'ПО КОРИСНИЦИМА'!$H$16:$H$1931)</f>
        <v>0</v>
      </c>
      <c r="E320" s="223"/>
      <c r="F320" s="255"/>
      <c r="G320" s="224">
        <f>SUMIF('ПО КОРИСНИЦИМА'!$G$16:$G$1931,"Свега за пројекат 2003-П28:",'ПО КОРИСНИЦИМА'!$L$16:$L$1931)</f>
        <v>0</v>
      </c>
      <c r="H320" s="229"/>
      <c r="I320" s="265"/>
      <c r="J320" s="219">
        <f t="shared" si="13"/>
        <v>0</v>
      </c>
      <c r="K320" s="219"/>
      <c r="L320" s="253"/>
    </row>
    <row r="321" spans="1:12" hidden="1" x14ac:dyDescent="0.2">
      <c r="A321" s="157"/>
      <c r="B321" s="157" t="s">
        <v>1064</v>
      </c>
      <c r="C321" s="237" t="str">
        <f>IFERROR(VLOOKUP(B321,'ПО КОРИСНИЦИМА'!$C$16:$S$1931,5,FALSE),"")</f>
        <v/>
      </c>
      <c r="D321" s="223">
        <f>SUMIF('ПО КОРИСНИЦИМА'!$G$16:$G$1931,"Свега за пројекат 2003-П29:",'ПО КОРИСНИЦИМА'!$H$16:$H$1931)</f>
        <v>0</v>
      </c>
      <c r="E321" s="223"/>
      <c r="F321" s="255"/>
      <c r="G321" s="224">
        <f>SUMIF('ПО КОРИСНИЦИМА'!$G$16:$G$1931,"Свега за пројекат 2003-П29:",'ПО КОРИСНИЦИМА'!$L$16:$L$1931)</f>
        <v>0</v>
      </c>
      <c r="H321" s="229"/>
      <c r="I321" s="265"/>
      <c r="J321" s="219">
        <f t="shared" si="13"/>
        <v>0</v>
      </c>
      <c r="K321" s="219"/>
      <c r="L321" s="253"/>
    </row>
    <row r="322" spans="1:12" hidden="1" x14ac:dyDescent="0.2">
      <c r="A322" s="158"/>
      <c r="B322" s="157" t="s">
        <v>1065</v>
      </c>
      <c r="C322" s="237" t="str">
        <f>IFERROR(VLOOKUP(B322,'ПО КОРИСНИЦИМА'!$C$16:$S$1931,5,FALSE),"")</f>
        <v/>
      </c>
      <c r="D322" s="223">
        <f>SUMIF('ПО КОРИСНИЦИМА'!$G$16:$G$1931,"Свега за пројекат 2003-П30:",'ПО КОРИСНИЦИМА'!$H$16:$H$1931)</f>
        <v>0</v>
      </c>
      <c r="E322" s="223"/>
      <c r="F322" s="255"/>
      <c r="G322" s="224">
        <f>SUMIF('ПО КОРИСНИЦИМА'!$G$16:$G$1931,"Свега за пројекат 2003-П30:",'ПО КОРИСНИЦИМА'!$L$16:$L$1931)</f>
        <v>0</v>
      </c>
      <c r="H322" s="229"/>
      <c r="I322" s="265"/>
      <c r="J322" s="219">
        <f t="shared" si="13"/>
        <v>0</v>
      </c>
      <c r="K322" s="248"/>
      <c r="L322" s="271"/>
    </row>
    <row r="323" spans="1:12" s="155" customFormat="1" ht="25.5" x14ac:dyDescent="0.2">
      <c r="A323" s="148" t="s">
        <v>264</v>
      </c>
      <c r="B323" s="149"/>
      <c r="C323" s="235" t="s">
        <v>278</v>
      </c>
      <c r="D323" s="217">
        <f>SUM(D324:D360)</f>
        <v>29950000</v>
      </c>
      <c r="E323" s="217">
        <f>SUM(E324:E360)</f>
        <v>0</v>
      </c>
      <c r="F323" s="257">
        <f>E323/D323</f>
        <v>0</v>
      </c>
      <c r="G323" s="218">
        <f>SUM(G324:G360)</f>
        <v>9000000</v>
      </c>
      <c r="H323" s="218">
        <f>SUM(H324:H360)</f>
        <v>0</v>
      </c>
      <c r="I323" s="264">
        <f>H323/G323</f>
        <v>0</v>
      </c>
      <c r="J323" s="217">
        <f>SUM(J324:J360)</f>
        <v>38950000</v>
      </c>
      <c r="K323" s="217">
        <f>SUM(K324:K360)</f>
        <v>0</v>
      </c>
      <c r="L323" s="257">
        <f>K323/J323</f>
        <v>0</v>
      </c>
    </row>
    <row r="324" spans="1:12" ht="25.5" x14ac:dyDescent="0.2">
      <c r="A324" s="151"/>
      <c r="B324" s="156" t="s">
        <v>1983</v>
      </c>
      <c r="C324" s="244" t="s">
        <v>1628</v>
      </c>
      <c r="D324" s="219">
        <v>9000000</v>
      </c>
      <c r="E324" s="219">
        <f>SUMIF('ПО КОРИСНИЦИМА'!$G$16:$G$1931,"Свега за програмску активност 0901-0001:",'ПО КОРИСНИЦИМА'!$I$16:$I$1931)</f>
        <v>0</v>
      </c>
      <c r="F324" s="253">
        <f>E324/D324</f>
        <v>0</v>
      </c>
      <c r="G324" s="220">
        <f>SUMIF('ПО КОРИСНИЦИМА'!$G$16:$G$1931,"Свега за програмску активност 0901-0001:",'ПО КОРИСНИЦИМА'!$L$16:$L$1931)</f>
        <v>0</v>
      </c>
      <c r="H324" s="220">
        <f>SUMIF('ПО КОРИСНИЦИМА'!$G$16:$G$1931,"Свега за програмску активност 0901-0001:",'ПО КОРИСНИЦИМА'!$M$16:$M$1931)</f>
        <v>0</v>
      </c>
      <c r="I324" s="260" t="e">
        <f t="shared" ref="I324:I332" si="14">H324/G324</f>
        <v>#DIV/0!</v>
      </c>
      <c r="J324" s="230">
        <f t="shared" si="13"/>
        <v>9000000</v>
      </c>
      <c r="K324" s="230">
        <f t="shared" ref="K324:K329" si="15">E324+H324</f>
        <v>0</v>
      </c>
      <c r="L324" s="272">
        <f>K324/J324</f>
        <v>0</v>
      </c>
    </row>
    <row r="325" spans="1:12" ht="25.5" hidden="1" x14ac:dyDescent="0.2">
      <c r="A325" s="153"/>
      <c r="B325" s="160" t="s">
        <v>661</v>
      </c>
      <c r="C325" s="245" t="s">
        <v>662</v>
      </c>
      <c r="D325" s="221">
        <f>SUMIF('ПО КОРИСНИЦИМА'!$G$16:$G$1931,"Свега за програмску активност 0901-0002:",'ПО КОРИСНИЦИМА'!$H$16:$H$1931)</f>
        <v>0</v>
      </c>
      <c r="E325" s="221">
        <f>SUMIF('ПО КОРИСНИЦИМА'!$G$16:$G$1931,"Свега за програмску активност 0901-0002:",'ПО КОРИСНИЦИМА'!$I$16:$I$1931)</f>
        <v>0</v>
      </c>
      <c r="F325" s="254"/>
      <c r="G325" s="222">
        <f>SUMIF('ПО КОРИСНИЦИМА'!$G$16:$G$1931,"Свега за програмску активност 0901-0002:",'ПО КОРИСНИЦИМА'!$L$16:$L$1931)</f>
        <v>0</v>
      </c>
      <c r="H325" s="220">
        <f>SUMIF('ПО КОРИСНИЦИМА'!$G$16:$G$1931,"Свега за програмску активност 0901-0002:",'ПО КОРИСНИЦИМА'!$M$16:$M$1931)</f>
        <v>0</v>
      </c>
      <c r="I325" s="260" t="e">
        <f t="shared" si="14"/>
        <v>#DIV/0!</v>
      </c>
      <c r="J325" s="230">
        <f t="shared" si="13"/>
        <v>0</v>
      </c>
      <c r="K325" s="230">
        <f t="shared" si="15"/>
        <v>0</v>
      </c>
      <c r="L325" s="272"/>
    </row>
    <row r="326" spans="1:12" x14ac:dyDescent="0.2">
      <c r="A326" s="153"/>
      <c r="B326" s="160" t="s">
        <v>1984</v>
      </c>
      <c r="C326" s="245" t="s">
        <v>1630</v>
      </c>
      <c r="D326" s="221">
        <v>3000000</v>
      </c>
      <c r="E326" s="221">
        <f>SUMIF('ПО КОРИСНИЦИМА'!$G$16:$G$1931,"Свега за програмску активност 0901-0003:",'ПО КОРИСНИЦИМА'!$I$16:$I$1931)</f>
        <v>0</v>
      </c>
      <c r="F326" s="254">
        <f>E326/D326</f>
        <v>0</v>
      </c>
      <c r="G326" s="222">
        <v>0</v>
      </c>
      <c r="H326" s="220">
        <f>SUMIF('ПО КОРИСНИЦИМА'!$G$16:$G$1931,"Свега за програмску активност 0901-0003:",'ПО КОРИСНИЦИМА'!$M$16:$M$1931)</f>
        <v>0</v>
      </c>
      <c r="I326" s="260" t="e">
        <f t="shared" si="14"/>
        <v>#DIV/0!</v>
      </c>
      <c r="J326" s="230">
        <f t="shared" si="13"/>
        <v>3000000</v>
      </c>
      <c r="K326" s="230">
        <f t="shared" si="15"/>
        <v>0</v>
      </c>
      <c r="L326" s="272">
        <f>K326/J326</f>
        <v>0</v>
      </c>
    </row>
    <row r="327" spans="1:12" ht="25.5" hidden="1" x14ac:dyDescent="0.2">
      <c r="A327" s="153"/>
      <c r="B327" s="160" t="s">
        <v>663</v>
      </c>
      <c r="C327" s="245" t="s">
        <v>664</v>
      </c>
      <c r="D327" s="221">
        <f>SUMIF('ПО КОРИСНИЦИМА'!$G$16:$G$1931,"Свега за програмску активност 0901-0004:",'ПО КОРИСНИЦИМА'!$H$16:$H$1931)</f>
        <v>0</v>
      </c>
      <c r="E327" s="221">
        <f>SUMIF('ПО КОРИСНИЦИМА'!$G$16:$G$1931,"Свега за програмску активност 0901-0004:",'ПО КОРИСНИЦИМА'!$H$16:$H$1931)</f>
        <v>0</v>
      </c>
      <c r="F327" s="254"/>
      <c r="G327" s="222">
        <f>SUMIF('ПО КОРИСНИЦИМА'!$G$16:$G$1931,"Свега за програмску активност 0901-0004:",'ПО КОРИСНИЦИМА'!$L$16:$L$1931)</f>
        <v>0</v>
      </c>
      <c r="H327" s="220">
        <f>SUMIF('ПО КОРИСНИЦИМА'!$G$16:$G$1931,"Свега за програмску активност 0901-0004:",'ПО КОРИСНИЦИМА'!$M$16:$M$1931)</f>
        <v>0</v>
      </c>
      <c r="I327" s="260" t="e">
        <f t="shared" si="14"/>
        <v>#DIV/0!</v>
      </c>
      <c r="J327" s="230">
        <f t="shared" si="13"/>
        <v>0</v>
      </c>
      <c r="K327" s="230">
        <f t="shared" si="15"/>
        <v>0</v>
      </c>
      <c r="L327" s="272"/>
    </row>
    <row r="328" spans="1:12" ht="25.5" x14ac:dyDescent="0.2">
      <c r="A328" s="153"/>
      <c r="B328" s="160" t="s">
        <v>1970</v>
      </c>
      <c r="C328" s="245" t="s">
        <v>1629</v>
      </c>
      <c r="D328" s="221">
        <v>7650000</v>
      </c>
      <c r="E328" s="221">
        <f>SUMIF('ПО КОРИСНИЦИМА'!$G$16:$G$1931,"Свега за програмску активност 0901-0005:",'ПО КОРИСНИЦИМА'!$I$16:$I$1931)</f>
        <v>0</v>
      </c>
      <c r="F328" s="254">
        <f>E328/D328</f>
        <v>0</v>
      </c>
      <c r="G328" s="222">
        <v>0</v>
      </c>
      <c r="H328" s="220">
        <f>SUMIF('ПО КОРИСНИЦИМА'!$G$16:$G$1931,"Свега за програмску активност 0901-0005:",'ПО КОРИСНИЦИМА'!$M$16:$M$1931)</f>
        <v>0</v>
      </c>
      <c r="I328" s="260" t="e">
        <f t="shared" si="14"/>
        <v>#DIV/0!</v>
      </c>
      <c r="J328" s="230">
        <f>D328+G328</f>
        <v>7650000</v>
      </c>
      <c r="K328" s="230">
        <f t="shared" si="15"/>
        <v>0</v>
      </c>
      <c r="L328" s="272">
        <f>K328/J328</f>
        <v>0</v>
      </c>
    </row>
    <row r="329" spans="1:12" ht="25.5" x14ac:dyDescent="0.2">
      <c r="A329" s="153"/>
      <c r="B329" s="160" t="s">
        <v>1991</v>
      </c>
      <c r="C329" s="237" t="s">
        <v>1504</v>
      </c>
      <c r="D329" s="223">
        <v>6000000</v>
      </c>
      <c r="E329" s="223">
        <f>SUMIF('ПО КОРИСНИЦИМА'!$G$16:$G$1931,"Свега за програмску активност 0901-0006:",'ПО КОРИСНИЦИМА'!$I$16:$I$1931)</f>
        <v>0</v>
      </c>
      <c r="F329" s="255">
        <f>E329/D329</f>
        <v>0</v>
      </c>
      <c r="G329" s="224">
        <v>0</v>
      </c>
      <c r="H329" s="229">
        <f>SUMIF('ПО КОРИСНИЦИМА'!$G$16:$G$1931,"Свега за програмску активност 0901-0006:",'ПО КОРИСНИЦИМА'!$M$16:$M$1931)</f>
        <v>0</v>
      </c>
      <c r="I329" s="265" t="e">
        <f t="shared" si="14"/>
        <v>#DIV/0!</v>
      </c>
      <c r="J329" s="230">
        <f>D329+G329</f>
        <v>6000000</v>
      </c>
      <c r="K329" s="230">
        <f t="shared" si="15"/>
        <v>0</v>
      </c>
      <c r="L329" s="272">
        <f>K329/J329</f>
        <v>0</v>
      </c>
    </row>
    <row r="330" spans="1:12" x14ac:dyDescent="0.2">
      <c r="A330" s="403"/>
      <c r="B330" s="160" t="s">
        <v>1992</v>
      </c>
      <c r="C330" s="536" t="s">
        <v>1636</v>
      </c>
      <c r="D330" s="537">
        <v>3400000</v>
      </c>
      <c r="E330" s="537">
        <f>SUMIF('ПО КОРИСНИЦИМА'!$G$16:$G$1931,"Свега за програмску активност 0901-0007:",'ПО КОРИСНИЦИМА'!$I$16:$I$1931)</f>
        <v>0</v>
      </c>
      <c r="F330" s="538">
        <f>E330/D330</f>
        <v>0</v>
      </c>
      <c r="G330" s="539">
        <f>SUMIF('ПО КОРИСНИЦИМА'!$G$16:$G$1931,"Свега за програмску активност 0901-0007:",'ПО КОРИСНИЦИМА'!$L$16:$L$1931)</f>
        <v>0</v>
      </c>
      <c r="H330" s="229">
        <f>SUMIF('ПО КОРИСНИЦИМА'!$G$16:$G$1931,"Свега за програмску активност 0901-0007:",'ПО КОРИСНИЦИМА'!$M$16:$M$1931)</f>
        <v>0</v>
      </c>
      <c r="I330" s="265" t="e">
        <f>H330/G330</f>
        <v>#DIV/0!</v>
      </c>
      <c r="J330" s="230">
        <f>D330+G330</f>
        <v>3400000</v>
      </c>
      <c r="K330" s="230"/>
      <c r="L330" s="272"/>
    </row>
    <row r="331" spans="1:12" ht="25.5" hidden="1" x14ac:dyDescent="0.2">
      <c r="A331" s="403"/>
      <c r="B331" s="535" t="s">
        <v>1578</v>
      </c>
      <c r="C331" s="536" t="s">
        <v>1579</v>
      </c>
      <c r="D331" s="537">
        <f>SUMIF('ПО КОРИСНИЦИМА'!$G$16:$G$1931,"Свега за програмску активност 0901-0009:",'ПО КОРИСНИЦИМА'!$H$16:$H$1931)</f>
        <v>0</v>
      </c>
      <c r="E331" s="537">
        <f>SUMIF('ПО КОРИСНИЦИМА'!$G$16:$G$1931,"Свега за програмску активност 0901-0009:",'ПО КОРИСНИЦИМА'!$I$16:$I$1931)</f>
        <v>0</v>
      </c>
      <c r="F331" s="538" t="e">
        <f>E331/D331</f>
        <v>#DIV/0!</v>
      </c>
      <c r="G331" s="539">
        <f>SUMIF('ПО КОРИСНИЦИМА'!$G$16:$G$1931,"Свега за програмску активност 0901-0009:",'ПО КОРИСНИЦИМА'!$L$16:$L$1931)</f>
        <v>0</v>
      </c>
      <c r="H331" s="229">
        <f>SUMIF('ПО КОРИСНИЦИМА'!$G$16:$G$1931,"Свега за програмску активност 0901-П1:",'ПО КОРИСНИЦИМА'!$M$16:$M$1931)</f>
        <v>0</v>
      </c>
      <c r="I331" s="265" t="e">
        <f t="shared" si="14"/>
        <v>#DIV/0!</v>
      </c>
      <c r="J331" s="230">
        <f>D331+G331</f>
        <v>0</v>
      </c>
      <c r="K331" s="230">
        <f>E331+H331</f>
        <v>0</v>
      </c>
      <c r="L331" s="272" t="e">
        <f>K331/J331</f>
        <v>#DIV/0!</v>
      </c>
    </row>
    <row r="332" spans="1:12" ht="39.75" customHeight="1" x14ac:dyDescent="0.2">
      <c r="A332" s="153"/>
      <c r="B332" s="160" t="s">
        <v>1993</v>
      </c>
      <c r="C332" s="237" t="str">
        <f>IFERROR(VLOOKUP(B332,'ПО КОРИСНИЦИМА'!$C$16:$S$1931,5,FALSE),"")</f>
        <v>Куповина кућа, грађевинског материјала и доходовне активности за породице избеглих и интерно расељених лица</v>
      </c>
      <c r="D332" s="223">
        <v>900000</v>
      </c>
      <c r="E332" s="223">
        <f>SUMIF('ПО КОРИСНИЦИМА'!$G$16:$G$1931,"Свега за пројекат 0901-П1:",'ПО КОРИСНИЦИМА'!$I$16:$I$1931)</f>
        <v>0</v>
      </c>
      <c r="F332" s="255">
        <f>E332/D332</f>
        <v>0</v>
      </c>
      <c r="G332" s="224">
        <f>6000000+3000000</f>
        <v>9000000</v>
      </c>
      <c r="H332" s="229">
        <f>SUMIF('ПО КОРИСНИЦИМА'!$G$16:$G$1931,"Свега за пројекат 0901-П1:",'ПО КОРИСНИЦИМА'!$M$16:$M$1931)</f>
        <v>0</v>
      </c>
      <c r="I332" s="265">
        <f t="shared" si="14"/>
        <v>0</v>
      </c>
      <c r="J332" s="230">
        <f>D332+G332</f>
        <v>9900000</v>
      </c>
      <c r="K332" s="230">
        <f>E332+H332</f>
        <v>0</v>
      </c>
      <c r="L332" s="272">
        <f>K332/J332</f>
        <v>0</v>
      </c>
    </row>
    <row r="333" spans="1:12" ht="37.5" hidden="1" customHeight="1" x14ac:dyDescent="0.2">
      <c r="A333" s="153"/>
      <c r="B333" s="160" t="s">
        <v>1994</v>
      </c>
      <c r="C333" s="575" t="str">
        <f>IFERROR(VLOOKUP(B333,'ПО КОРИСНИЦИМА'!$C$16:$S$1931,5,FALSE),"")</f>
        <v>Изградња зграде за социјално становање у насељу Варошица Владимирци</v>
      </c>
      <c r="D333" s="223">
        <v>0</v>
      </c>
      <c r="E333" s="223">
        <f>SUMIF('ПО КОРИСНИЦИМА'!$G$16:$G$1931,"Свега за пројекат 0901-П2:",'ПО КОРИСНИЦИМА'!$I$16:$I$1931)</f>
        <v>0</v>
      </c>
      <c r="F333" s="255"/>
      <c r="G333" s="224">
        <v>0</v>
      </c>
      <c r="H333" s="229">
        <f>SUMIF('ПО КОРИСНИЦИМА'!$G$16:$G$1931,"Свега за пројекат 0901-П2:",'ПО КОРИСНИЦИМА'!$M$16:$M$1931)</f>
        <v>0</v>
      </c>
      <c r="I333" s="265"/>
      <c r="J333" s="230">
        <f t="shared" si="13"/>
        <v>0</v>
      </c>
      <c r="K333" s="230"/>
      <c r="L333" s="272"/>
    </row>
    <row r="334" spans="1:12" ht="27" hidden="1" customHeight="1" x14ac:dyDescent="0.2">
      <c r="A334" s="153"/>
      <c r="B334" s="160" t="s">
        <v>1944</v>
      </c>
      <c r="C334" s="237" t="str">
        <f>IFERROR(VLOOKUP(B334,'ПО КОРИСНИЦИМА'!$C$16:$S$1931,5,FALSE),"")</f>
        <v>Помоћ угроженим лицима у току епидемије Ковид 19 вируса</v>
      </c>
      <c r="D334" s="223">
        <v>0</v>
      </c>
      <c r="E334" s="223">
        <f>SUMIF('ПО КОРИСНИЦИМА'!$G$16:$G$1931,"Свега за пројекат 0901-П3:",'ПО КОРИСНИЦИМА'!$I$16:$I$1931)</f>
        <v>0</v>
      </c>
      <c r="F334" s="255"/>
      <c r="G334" s="224">
        <v>0</v>
      </c>
      <c r="H334" s="229">
        <f>SUMIF('ПО КОРИСНИЦИМА'!$G$16:$G$1931,"Свега за пројекат 0901-П3:",'ПО КОРИСНИЦИМА'!$M$16:$M$1931)</f>
        <v>0</v>
      </c>
      <c r="I334" s="265"/>
      <c r="J334" s="230">
        <f t="shared" si="13"/>
        <v>0</v>
      </c>
      <c r="K334" s="230">
        <f>E334+H334</f>
        <v>0</v>
      </c>
      <c r="L334" s="272" t="e">
        <f>K334/J334</f>
        <v>#DIV/0!</v>
      </c>
    </row>
    <row r="335" spans="1:12" hidden="1" x14ac:dyDescent="0.2">
      <c r="A335" s="153"/>
      <c r="B335" s="160" t="s">
        <v>1067</v>
      </c>
      <c r="C335" s="237" t="str">
        <f>IFERROR(VLOOKUP(B335,'ПО КОРИСНИЦИМА'!$C$16:$S$1931,5,FALSE),"")</f>
        <v/>
      </c>
      <c r="D335" s="223">
        <f>SUMIF('ПО КОРИСНИЦИМА'!$G$16:$G$1931,"Свега за пројекат 0901-П5:",'ПО КОРИСНИЦИМА'!$H$16:$H$1931)</f>
        <v>0</v>
      </c>
      <c r="E335" s="223"/>
      <c r="F335" s="255"/>
      <c r="G335" s="224">
        <f>SUMIF('ПО КОРИСНИЦИМА'!$G$16:$G$1931,"Свега за пројекат 0901-П5:",'ПО КОРИСНИЦИМА'!$L$16:$L$1931)</f>
        <v>0</v>
      </c>
      <c r="H335" s="229"/>
      <c r="I335" s="265"/>
      <c r="J335" s="230">
        <f t="shared" si="13"/>
        <v>0</v>
      </c>
      <c r="K335" s="230"/>
      <c r="L335" s="272"/>
    </row>
    <row r="336" spans="1:12" hidden="1" x14ac:dyDescent="0.2">
      <c r="A336" s="153"/>
      <c r="B336" s="160" t="s">
        <v>1068</v>
      </c>
      <c r="C336" s="237" t="str">
        <f>IFERROR(VLOOKUP(B336,'ПО КОРИСНИЦИМА'!$C$16:$S$1931,5,FALSE),"")</f>
        <v/>
      </c>
      <c r="D336" s="223">
        <f>SUMIF('ПО КОРИСНИЦИМА'!$G$16:$G$1931,"Свега за пројекат 0901-П6:",'ПО КОРИСНИЦИМА'!$H$16:$H$1931)</f>
        <v>0</v>
      </c>
      <c r="E336" s="223"/>
      <c r="F336" s="255"/>
      <c r="G336" s="224">
        <f>SUMIF('ПО КОРИСНИЦИМА'!$G$16:$G$1931,"Свега за пројекат 0901-П6:",'ПО КОРИСНИЦИМА'!$L$16:$L$1931)</f>
        <v>0</v>
      </c>
      <c r="H336" s="229"/>
      <c r="I336" s="265"/>
      <c r="J336" s="230">
        <f t="shared" si="13"/>
        <v>0</v>
      </c>
      <c r="K336" s="230"/>
      <c r="L336" s="272"/>
    </row>
    <row r="337" spans="1:12" hidden="1" x14ac:dyDescent="0.2">
      <c r="A337" s="153"/>
      <c r="B337" s="160" t="s">
        <v>1069</v>
      </c>
      <c r="C337" s="237" t="str">
        <f>IFERROR(VLOOKUP(B337,'ПО КОРИСНИЦИМА'!$C$16:$S$1931,5,FALSE),"")</f>
        <v/>
      </c>
      <c r="D337" s="223">
        <f>SUMIF('ПО КОРИСНИЦИМА'!$G$16:$G$1931,"Свега за пројекат 0901-П7:",'ПО КОРИСНИЦИМА'!$H$16:$H$1931)</f>
        <v>0</v>
      </c>
      <c r="E337" s="223"/>
      <c r="F337" s="255"/>
      <c r="G337" s="224">
        <f>SUMIF('ПО КОРИСНИЦИМА'!$G$16:$G$1931,"Свега за пројекат 0901-П7:",'ПО КОРИСНИЦИМА'!$L$16:$L$1931)</f>
        <v>0</v>
      </c>
      <c r="H337" s="229"/>
      <c r="I337" s="265"/>
      <c r="J337" s="230">
        <f t="shared" si="13"/>
        <v>0</v>
      </c>
      <c r="K337" s="230"/>
      <c r="L337" s="272"/>
    </row>
    <row r="338" spans="1:12" hidden="1" x14ac:dyDescent="0.2">
      <c r="A338" s="153"/>
      <c r="B338" s="160" t="s">
        <v>1070</v>
      </c>
      <c r="C338" s="237" t="str">
        <f>IFERROR(VLOOKUP(B338,'ПО КОРИСНИЦИМА'!$C$16:$S$1931,5,FALSE),"")</f>
        <v/>
      </c>
      <c r="D338" s="223">
        <f>SUMIF('ПО КОРИСНИЦИМА'!$G$16:$G$1931,"Свега за пројекат 0901-П8:",'ПО КОРИСНИЦИМА'!$H$16:$H$1931)</f>
        <v>0</v>
      </c>
      <c r="E338" s="223"/>
      <c r="F338" s="255"/>
      <c r="G338" s="224">
        <f>SUMIF('ПО КОРИСНИЦИМА'!$G$16:$G$1931,"Свега за пројекат 0901-П8:",'ПО КОРИСНИЦИМА'!$L$16:$L$1931)</f>
        <v>0</v>
      </c>
      <c r="H338" s="229"/>
      <c r="I338" s="265"/>
      <c r="J338" s="230">
        <f t="shared" si="13"/>
        <v>0</v>
      </c>
      <c r="K338" s="230"/>
      <c r="L338" s="272"/>
    </row>
    <row r="339" spans="1:12" hidden="1" x14ac:dyDescent="0.2">
      <c r="A339" s="153"/>
      <c r="B339" s="160" t="s">
        <v>1071</v>
      </c>
      <c r="C339" s="237" t="str">
        <f>IFERROR(VLOOKUP(B339,'ПО КОРИСНИЦИМА'!$C$16:$S$1931,5,FALSE),"")</f>
        <v/>
      </c>
      <c r="D339" s="223">
        <f>SUMIF('ПО КОРИСНИЦИМА'!$G$16:$G$1931,"Свега за пројекат 0901-П9:",'ПО КОРИСНИЦИМА'!$H$16:$H$1931)</f>
        <v>0</v>
      </c>
      <c r="E339" s="223"/>
      <c r="F339" s="255"/>
      <c r="G339" s="224">
        <f>SUMIF('ПО КОРИСНИЦИМА'!$G$16:$G$1931,"Свега за пројекат 0901-П9:",'ПО КОРИСНИЦИМА'!$L$16:$L$1931)</f>
        <v>0</v>
      </c>
      <c r="H339" s="229"/>
      <c r="I339" s="265"/>
      <c r="J339" s="230">
        <f t="shared" si="13"/>
        <v>0</v>
      </c>
      <c r="K339" s="230"/>
      <c r="L339" s="272"/>
    </row>
    <row r="340" spans="1:12" hidden="1" x14ac:dyDescent="0.2">
      <c r="A340" s="153"/>
      <c r="B340" s="160" t="s">
        <v>1072</v>
      </c>
      <c r="C340" s="237" t="str">
        <f>IFERROR(VLOOKUP(B340,'ПО КОРИСНИЦИМА'!$C$16:$S$1931,5,FALSE),"")</f>
        <v/>
      </c>
      <c r="D340" s="223">
        <f>SUMIF('ПО КОРИСНИЦИМА'!$G$16:$G$1931,"Свега за пројекат 0901-П10:",'ПО КОРИСНИЦИМА'!$H$16:$H$1931)</f>
        <v>0</v>
      </c>
      <c r="E340" s="223"/>
      <c r="F340" s="255"/>
      <c r="G340" s="224">
        <f>SUMIF('ПО КОРИСНИЦИМА'!$G$16:$G$1931,"Свега за пројекат 0901-П10:",'ПО КОРИСНИЦИМА'!$L$16:$L$1931)</f>
        <v>0</v>
      </c>
      <c r="H340" s="229"/>
      <c r="I340" s="265"/>
      <c r="J340" s="230">
        <f t="shared" si="13"/>
        <v>0</v>
      </c>
      <c r="K340" s="230"/>
      <c r="L340" s="272"/>
    </row>
    <row r="341" spans="1:12" hidden="1" x14ac:dyDescent="0.2">
      <c r="A341" s="153"/>
      <c r="B341" s="160" t="s">
        <v>1073</v>
      </c>
      <c r="C341" s="237" t="str">
        <f>IFERROR(VLOOKUP(B341,'ПО КОРИСНИЦИМА'!$C$16:$S$1931,5,FALSE),"")</f>
        <v/>
      </c>
      <c r="D341" s="223">
        <f>SUMIF('ПО КОРИСНИЦИМА'!$G$16:$G$1931,"Свега за пројекат 0901-П11:",'ПО КОРИСНИЦИМА'!$H$16:$H$1931)</f>
        <v>0</v>
      </c>
      <c r="E341" s="223"/>
      <c r="F341" s="255"/>
      <c r="G341" s="224">
        <f>SUMIF('ПО КОРИСНИЦИМА'!$G$16:$G$1931,"Свега за пројекат 0901-П11:",'ПО КОРИСНИЦИМА'!$L$16:$L$1931)</f>
        <v>0</v>
      </c>
      <c r="H341" s="229"/>
      <c r="I341" s="265"/>
      <c r="J341" s="230">
        <f t="shared" si="13"/>
        <v>0</v>
      </c>
      <c r="K341" s="230"/>
      <c r="L341" s="272"/>
    </row>
    <row r="342" spans="1:12" hidden="1" x14ac:dyDescent="0.2">
      <c r="A342" s="153"/>
      <c r="B342" s="160" t="s">
        <v>1074</v>
      </c>
      <c r="C342" s="237" t="str">
        <f>IFERROR(VLOOKUP(B342,'ПО КОРИСНИЦИМА'!$C$16:$S$1931,5,FALSE),"")</f>
        <v/>
      </c>
      <c r="D342" s="223">
        <f>SUMIF('ПО КОРИСНИЦИМА'!$G$16:$G$1931,"Свега за пројекат 0901-П12:",'ПО КОРИСНИЦИМА'!$H$16:$H$1931)</f>
        <v>0</v>
      </c>
      <c r="E342" s="223"/>
      <c r="F342" s="255"/>
      <c r="G342" s="224">
        <f>SUMIF('ПО КОРИСНИЦИМА'!$G$16:$G$1931,"Свега за пројекат 0901-П12:",'ПО КОРИСНИЦИМА'!$L$16:$L$1931)</f>
        <v>0</v>
      </c>
      <c r="H342" s="229"/>
      <c r="I342" s="265"/>
      <c r="J342" s="230">
        <f t="shared" si="13"/>
        <v>0</v>
      </c>
      <c r="K342" s="230"/>
      <c r="L342" s="272"/>
    </row>
    <row r="343" spans="1:12" hidden="1" x14ac:dyDescent="0.2">
      <c r="A343" s="153"/>
      <c r="B343" s="160" t="s">
        <v>1075</v>
      </c>
      <c r="C343" s="237" t="str">
        <f>IFERROR(VLOOKUP(B343,'ПО КОРИСНИЦИМА'!$C$16:$S$1931,5,FALSE),"")</f>
        <v/>
      </c>
      <c r="D343" s="223">
        <f>SUMIF('ПО КОРИСНИЦИМА'!$G$16:$G$1931,"Свега за пројекат 0901-П13:",'ПО КОРИСНИЦИМА'!$H$16:$H$1931)</f>
        <v>0</v>
      </c>
      <c r="E343" s="223"/>
      <c r="F343" s="255"/>
      <c r="G343" s="224">
        <f>SUMIF('ПО КОРИСНИЦИМА'!$G$16:$G$1931,"Свега за пројекат 0901-П13:",'ПО КОРИСНИЦИМА'!$L$16:$L$1931)</f>
        <v>0</v>
      </c>
      <c r="H343" s="229"/>
      <c r="I343" s="265"/>
      <c r="J343" s="230">
        <f t="shared" si="13"/>
        <v>0</v>
      </c>
      <c r="K343" s="230"/>
      <c r="L343" s="272"/>
    </row>
    <row r="344" spans="1:12" hidden="1" x14ac:dyDescent="0.2">
      <c r="A344" s="153"/>
      <c r="B344" s="160" t="s">
        <v>1076</v>
      </c>
      <c r="C344" s="237" t="str">
        <f>IFERROR(VLOOKUP(B344,'ПО КОРИСНИЦИМА'!$C$16:$S$1931,5,FALSE),"")</f>
        <v/>
      </c>
      <c r="D344" s="223">
        <f>SUMIF('ПО КОРИСНИЦИМА'!$G$16:$G$1931,"Свега за пројекат 0901-П14:",'ПО КОРИСНИЦИМА'!$H$16:$H$1931)</f>
        <v>0</v>
      </c>
      <c r="E344" s="223"/>
      <c r="F344" s="255"/>
      <c r="G344" s="224">
        <f>SUMIF('ПО КОРИСНИЦИМА'!$G$16:$G$1931,"Свега за пројекат 0901-П14:",'ПО КОРИСНИЦИМА'!$L$16:$L$1931)</f>
        <v>0</v>
      </c>
      <c r="H344" s="229"/>
      <c r="I344" s="265"/>
      <c r="J344" s="230">
        <f t="shared" si="13"/>
        <v>0</v>
      </c>
      <c r="K344" s="230"/>
      <c r="L344" s="272"/>
    </row>
    <row r="345" spans="1:12" hidden="1" x14ac:dyDescent="0.2">
      <c r="A345" s="153"/>
      <c r="B345" s="160" t="s">
        <v>1077</v>
      </c>
      <c r="C345" s="237" t="str">
        <f>IFERROR(VLOOKUP(B345,'ПО КОРИСНИЦИМА'!$C$16:$S$1931,5,FALSE),"")</f>
        <v/>
      </c>
      <c r="D345" s="223">
        <f>SUMIF('ПО КОРИСНИЦИМА'!$G$16:$G$1931,"Свега за пројекат 0901-П15:",'ПО КОРИСНИЦИМА'!$H$16:$H$1931)</f>
        <v>0</v>
      </c>
      <c r="E345" s="223"/>
      <c r="F345" s="255"/>
      <c r="G345" s="224">
        <f>SUMIF('ПО КОРИСНИЦИМА'!$G$16:$G$1931,"Свега за пројекат 0901-П15:",'ПО КОРИСНИЦИМА'!$L$16:$L$1931)</f>
        <v>0</v>
      </c>
      <c r="H345" s="229"/>
      <c r="I345" s="265"/>
      <c r="J345" s="230">
        <f t="shared" si="13"/>
        <v>0</v>
      </c>
      <c r="K345" s="230"/>
      <c r="L345" s="272"/>
    </row>
    <row r="346" spans="1:12" hidden="1" x14ac:dyDescent="0.2">
      <c r="A346" s="153"/>
      <c r="B346" s="160" t="s">
        <v>1078</v>
      </c>
      <c r="C346" s="237" t="str">
        <f>IFERROR(VLOOKUP(B346,'ПО КОРИСНИЦИМА'!$C$16:$S$1931,5,FALSE),"")</f>
        <v/>
      </c>
      <c r="D346" s="223">
        <f>SUMIF('ПО КОРИСНИЦИМА'!$G$16:$G$1931,"Свега за пројекат 0901-П16:",'ПО КОРИСНИЦИМА'!$H$16:$H$1931)</f>
        <v>0</v>
      </c>
      <c r="E346" s="223"/>
      <c r="F346" s="255"/>
      <c r="G346" s="224">
        <f>SUMIF('ПО КОРИСНИЦИМА'!$G$16:$G$1931,"Свега за пројекат 0901-П16:",'ПО КОРИСНИЦИМА'!$L$16:$L$1931)</f>
        <v>0</v>
      </c>
      <c r="H346" s="229"/>
      <c r="I346" s="265"/>
      <c r="J346" s="230">
        <f t="shared" si="13"/>
        <v>0</v>
      </c>
      <c r="K346" s="230"/>
      <c r="L346" s="272"/>
    </row>
    <row r="347" spans="1:12" hidden="1" x14ac:dyDescent="0.2">
      <c r="A347" s="153"/>
      <c r="B347" s="160" t="s">
        <v>1079</v>
      </c>
      <c r="C347" s="237" t="str">
        <f>IFERROR(VLOOKUP(B347,'ПО КОРИСНИЦИМА'!$C$16:$S$1931,5,FALSE),"")</f>
        <v/>
      </c>
      <c r="D347" s="223">
        <f>SUMIF('ПО КОРИСНИЦИМА'!$G$16:$G$1931,"Свега за пројекат 0901-П17:",'ПО КОРИСНИЦИМА'!$H$16:$H$1931)</f>
        <v>0</v>
      </c>
      <c r="E347" s="223"/>
      <c r="F347" s="255"/>
      <c r="G347" s="224">
        <f>SUMIF('ПО КОРИСНИЦИМА'!$G$16:$G$1931,"Свега за пројекат 0901-П17:",'ПО КОРИСНИЦИМА'!$L$16:$L$1931)</f>
        <v>0</v>
      </c>
      <c r="H347" s="229"/>
      <c r="I347" s="265"/>
      <c r="J347" s="230">
        <f t="shared" si="13"/>
        <v>0</v>
      </c>
      <c r="K347" s="230"/>
      <c r="L347" s="272"/>
    </row>
    <row r="348" spans="1:12" hidden="1" x14ac:dyDescent="0.2">
      <c r="A348" s="153"/>
      <c r="B348" s="160" t="s">
        <v>1080</v>
      </c>
      <c r="C348" s="237" t="str">
        <f>IFERROR(VLOOKUP(B348,'ПО КОРИСНИЦИМА'!$C$16:$S$1931,5,FALSE),"")</f>
        <v/>
      </c>
      <c r="D348" s="223">
        <f>SUMIF('ПО КОРИСНИЦИМА'!$G$16:$G$1931,"Свега за пројекат 0901-П18:",'ПО КОРИСНИЦИМА'!$H$16:$H$1931)</f>
        <v>0</v>
      </c>
      <c r="E348" s="223"/>
      <c r="F348" s="255"/>
      <c r="G348" s="224">
        <f>SUMIF('ПО КОРИСНИЦИМА'!$G$16:$G$1931,"Свега за пројекат 0901-П18:",'ПО КОРИСНИЦИМА'!$L$16:$L$1931)</f>
        <v>0</v>
      </c>
      <c r="H348" s="229"/>
      <c r="I348" s="265"/>
      <c r="J348" s="230">
        <f t="shared" si="13"/>
        <v>0</v>
      </c>
      <c r="K348" s="230"/>
      <c r="L348" s="272"/>
    </row>
    <row r="349" spans="1:12" hidden="1" x14ac:dyDescent="0.2">
      <c r="A349" s="153"/>
      <c r="B349" s="160" t="s">
        <v>1081</v>
      </c>
      <c r="C349" s="237" t="str">
        <f>IFERROR(VLOOKUP(B349,'ПО КОРИСНИЦИМА'!$C$16:$S$1931,5,FALSE),"")</f>
        <v/>
      </c>
      <c r="D349" s="223">
        <f>SUMIF('ПО КОРИСНИЦИМА'!$G$16:$G$1931,"Свега за пројекат 0901-П19:",'ПО КОРИСНИЦИМА'!$H$16:$H$1931)</f>
        <v>0</v>
      </c>
      <c r="E349" s="223"/>
      <c r="F349" s="255"/>
      <c r="G349" s="224">
        <f>SUMIF('ПО КОРИСНИЦИМА'!$G$16:$G$1931,"Свега за пројекат 0901-П19:",'ПО КОРИСНИЦИМА'!$L$16:$L$1931)</f>
        <v>0</v>
      </c>
      <c r="H349" s="229"/>
      <c r="I349" s="265"/>
      <c r="J349" s="230">
        <f t="shared" si="13"/>
        <v>0</v>
      </c>
      <c r="K349" s="230"/>
      <c r="L349" s="272"/>
    </row>
    <row r="350" spans="1:12" hidden="1" x14ac:dyDescent="0.2">
      <c r="A350" s="153"/>
      <c r="B350" s="160" t="s">
        <v>1082</v>
      </c>
      <c r="C350" s="237" t="str">
        <f>IFERROR(VLOOKUP(B350,'ПО КОРИСНИЦИМА'!$C$16:$S$1931,5,FALSE),"")</f>
        <v/>
      </c>
      <c r="D350" s="223">
        <f>SUMIF('ПО КОРИСНИЦИМА'!$G$16:$G$1931,"Свега за пројекат 0901-П20:",'ПО КОРИСНИЦИМА'!$H$16:$H$1931)</f>
        <v>0</v>
      </c>
      <c r="E350" s="223"/>
      <c r="F350" s="255"/>
      <c r="G350" s="224">
        <f>SUMIF('ПО КОРИСНИЦИМА'!$G$16:$G$1931,"Свега за пројекат 0901-П20:",'ПО КОРИСНИЦИМА'!$L$16:$L$1931)</f>
        <v>0</v>
      </c>
      <c r="H350" s="229"/>
      <c r="I350" s="265"/>
      <c r="J350" s="230">
        <f t="shared" si="13"/>
        <v>0</v>
      </c>
      <c r="K350" s="230"/>
      <c r="L350" s="272"/>
    </row>
    <row r="351" spans="1:12" hidden="1" x14ac:dyDescent="0.2">
      <c r="A351" s="153"/>
      <c r="B351" s="160" t="s">
        <v>1083</v>
      </c>
      <c r="C351" s="237" t="str">
        <f>IFERROR(VLOOKUP(B351,'ПО КОРИСНИЦИМА'!$C$16:$S$1931,5,FALSE),"")</f>
        <v/>
      </c>
      <c r="D351" s="223">
        <f>SUMIF('ПО КОРИСНИЦИМА'!$G$16:$G$1931,"Свега за пројекат 0901-П21:",'ПО КОРИСНИЦИМА'!$H$16:$H$1931)</f>
        <v>0</v>
      </c>
      <c r="E351" s="223"/>
      <c r="F351" s="255"/>
      <c r="G351" s="224">
        <f>SUMIF('ПО КОРИСНИЦИМА'!$G$16:$G$1931,"Свега за пројекат 0901-П21:",'ПО КОРИСНИЦИМА'!$L$16:$L$1931)</f>
        <v>0</v>
      </c>
      <c r="H351" s="229"/>
      <c r="I351" s="265"/>
      <c r="J351" s="230">
        <f t="shared" si="13"/>
        <v>0</v>
      </c>
      <c r="K351" s="230"/>
      <c r="L351" s="272"/>
    </row>
    <row r="352" spans="1:12" hidden="1" x14ac:dyDescent="0.2">
      <c r="A352" s="153"/>
      <c r="B352" s="160" t="s">
        <v>1084</v>
      </c>
      <c r="C352" s="237" t="str">
        <f>IFERROR(VLOOKUP(B352,'ПО КОРИСНИЦИМА'!$C$16:$S$1931,5,FALSE),"")</f>
        <v/>
      </c>
      <c r="D352" s="223">
        <f>SUMIF('ПО КОРИСНИЦИМА'!$G$16:$G$1931,"Свега за пројекат 0901-П22:",'ПО КОРИСНИЦИМА'!$H$16:$H$1931)</f>
        <v>0</v>
      </c>
      <c r="E352" s="223"/>
      <c r="F352" s="255"/>
      <c r="G352" s="224">
        <f>SUMIF('ПО КОРИСНИЦИМА'!$G$16:$G$1931,"Свега за пројекат 0901-П22:",'ПО КОРИСНИЦИМА'!$L$16:$L$1931)</f>
        <v>0</v>
      </c>
      <c r="H352" s="229"/>
      <c r="I352" s="265"/>
      <c r="J352" s="230">
        <f t="shared" si="13"/>
        <v>0</v>
      </c>
      <c r="K352" s="230"/>
      <c r="L352" s="272"/>
    </row>
    <row r="353" spans="1:12" hidden="1" x14ac:dyDescent="0.2">
      <c r="A353" s="153"/>
      <c r="B353" s="160" t="s">
        <v>1085</v>
      </c>
      <c r="C353" s="237" t="str">
        <f>IFERROR(VLOOKUP(B353,'ПО КОРИСНИЦИМА'!$C$16:$S$1931,5,FALSE),"")</f>
        <v/>
      </c>
      <c r="D353" s="223">
        <f>SUMIF('ПО КОРИСНИЦИМА'!$G$16:$G$1931,"Свега за пројекат 0901-П23:",'ПО КОРИСНИЦИМА'!$H$16:$H$1931)</f>
        <v>0</v>
      </c>
      <c r="E353" s="223"/>
      <c r="F353" s="255"/>
      <c r="G353" s="224">
        <f>SUMIF('ПО КОРИСНИЦИМА'!$G$16:$G$1931,"Свега за пројекат 0901-П23:",'ПО КОРИСНИЦИМА'!$L$16:$L$1931)</f>
        <v>0</v>
      </c>
      <c r="H353" s="229"/>
      <c r="I353" s="265"/>
      <c r="J353" s="230">
        <f t="shared" si="13"/>
        <v>0</v>
      </c>
      <c r="K353" s="230"/>
      <c r="L353" s="272"/>
    </row>
    <row r="354" spans="1:12" hidden="1" x14ac:dyDescent="0.2">
      <c r="A354" s="153"/>
      <c r="B354" s="160" t="s">
        <v>1086</v>
      </c>
      <c r="C354" s="237" t="str">
        <f>IFERROR(VLOOKUP(B354,'ПО КОРИСНИЦИМА'!$C$16:$S$1931,5,FALSE),"")</f>
        <v/>
      </c>
      <c r="D354" s="223">
        <f>SUMIF('ПО КОРИСНИЦИМА'!$G$16:$G$1931,"Свега за пројекат 0901-П24:",'ПО КОРИСНИЦИМА'!$H$16:$H$1931)</f>
        <v>0</v>
      </c>
      <c r="E354" s="223"/>
      <c r="F354" s="255"/>
      <c r="G354" s="224">
        <f>SUMIF('ПО КОРИСНИЦИМА'!$G$16:$G$1931,"Свега за пројекат 0901-П24:",'ПО КОРИСНИЦИМА'!$L$16:$L$1931)</f>
        <v>0</v>
      </c>
      <c r="H354" s="229"/>
      <c r="I354" s="265"/>
      <c r="J354" s="230">
        <f t="shared" si="13"/>
        <v>0</v>
      </c>
      <c r="K354" s="230"/>
      <c r="L354" s="272"/>
    </row>
    <row r="355" spans="1:12" hidden="1" x14ac:dyDescent="0.2">
      <c r="A355" s="153"/>
      <c r="B355" s="160" t="s">
        <v>1087</v>
      </c>
      <c r="C355" s="237" t="str">
        <f>IFERROR(VLOOKUP(B355,'ПО КОРИСНИЦИМА'!$C$16:$S$1931,5,FALSE),"")</f>
        <v/>
      </c>
      <c r="D355" s="223">
        <f>SUMIF('ПО КОРИСНИЦИМА'!$G$16:$G$1931,"Свега за пројекат 0901-П25:",'ПО КОРИСНИЦИМА'!$H$16:$H$1931)</f>
        <v>0</v>
      </c>
      <c r="E355" s="223"/>
      <c r="F355" s="255"/>
      <c r="G355" s="224">
        <f>SUMIF('ПО КОРИСНИЦИМА'!$G$16:$G$1931,"Свега за пројекат 0901-П25:",'ПО КОРИСНИЦИМА'!$L$16:$L$1931)</f>
        <v>0</v>
      </c>
      <c r="H355" s="229"/>
      <c r="I355" s="265"/>
      <c r="J355" s="230">
        <f t="shared" si="13"/>
        <v>0</v>
      </c>
      <c r="K355" s="230"/>
      <c r="L355" s="272"/>
    </row>
    <row r="356" spans="1:12" hidden="1" x14ac:dyDescent="0.2">
      <c r="A356" s="153"/>
      <c r="B356" s="160" t="s">
        <v>1088</v>
      </c>
      <c r="C356" s="237" t="str">
        <f>IFERROR(VLOOKUP(B356,'ПО КОРИСНИЦИМА'!$C$16:$S$1931,5,FALSE),"")</f>
        <v/>
      </c>
      <c r="D356" s="223">
        <f>SUMIF('ПО КОРИСНИЦИМА'!$G$16:$G$1931,"Свега за пројекат 0901-П26:",'ПО КОРИСНИЦИМА'!$H$16:$H$1931)</f>
        <v>0</v>
      </c>
      <c r="E356" s="223"/>
      <c r="F356" s="255"/>
      <c r="G356" s="224">
        <f>SUMIF('ПО КОРИСНИЦИМА'!$G$16:$G$1931,"Свега за пројекат 0901-П26:",'ПО КОРИСНИЦИМА'!$L$16:$L$1931)</f>
        <v>0</v>
      </c>
      <c r="H356" s="229"/>
      <c r="I356" s="265"/>
      <c r="J356" s="230">
        <f t="shared" si="13"/>
        <v>0</v>
      </c>
      <c r="K356" s="230"/>
      <c r="L356" s="272"/>
    </row>
    <row r="357" spans="1:12" hidden="1" x14ac:dyDescent="0.2">
      <c r="A357" s="153"/>
      <c r="B357" s="160" t="s">
        <v>1089</v>
      </c>
      <c r="C357" s="237" t="str">
        <f>IFERROR(VLOOKUP(B357,'ПО КОРИСНИЦИМА'!$C$16:$S$1931,5,FALSE),"")</f>
        <v/>
      </c>
      <c r="D357" s="223">
        <f>SUMIF('ПО КОРИСНИЦИМА'!$G$16:$G$1931,"Свега за пројекат 0901-П27:",'ПО КОРИСНИЦИМА'!$H$16:$H$1931)</f>
        <v>0</v>
      </c>
      <c r="E357" s="223"/>
      <c r="F357" s="255"/>
      <c r="G357" s="224">
        <f>SUMIF('ПО КОРИСНИЦИМА'!$G$16:$G$1931,"Свега за пројекат 0901-П27:",'ПО КОРИСНИЦИМА'!$L$16:$L$1931)</f>
        <v>0</v>
      </c>
      <c r="H357" s="229"/>
      <c r="I357" s="265"/>
      <c r="J357" s="230">
        <f t="shared" si="13"/>
        <v>0</v>
      </c>
      <c r="K357" s="230"/>
      <c r="L357" s="272"/>
    </row>
    <row r="358" spans="1:12" hidden="1" x14ac:dyDescent="0.2">
      <c r="A358" s="153"/>
      <c r="B358" s="160" t="s">
        <v>1090</v>
      </c>
      <c r="C358" s="237" t="str">
        <f>IFERROR(VLOOKUP(B358,'ПО КОРИСНИЦИМА'!$C$16:$S$1931,5,FALSE),"")</f>
        <v/>
      </c>
      <c r="D358" s="223">
        <f>SUMIF('ПО КОРИСНИЦИМА'!$G$16:$G$1931,"Свега за пројекат 0901-П28:",'ПО КОРИСНИЦИМА'!$H$16:$H$1931)</f>
        <v>0</v>
      </c>
      <c r="E358" s="223"/>
      <c r="F358" s="255"/>
      <c r="G358" s="224">
        <f>SUMIF('ПО КОРИСНИЦИМА'!$G$16:$G$1931,"Свега за пројекат 0901-П28:",'ПО КОРИСНИЦИМА'!$L$16:$L$1931)</f>
        <v>0</v>
      </c>
      <c r="H358" s="229"/>
      <c r="I358" s="265"/>
      <c r="J358" s="230">
        <f t="shared" si="13"/>
        <v>0</v>
      </c>
      <c r="K358" s="230"/>
      <c r="L358" s="272"/>
    </row>
    <row r="359" spans="1:12" hidden="1" x14ac:dyDescent="0.2">
      <c r="A359" s="153"/>
      <c r="B359" s="160" t="s">
        <v>1091</v>
      </c>
      <c r="C359" s="237" t="str">
        <f>IFERROR(VLOOKUP(B359,'ПО КОРИСНИЦИМА'!$C$16:$S$1931,5,FALSE),"")</f>
        <v/>
      </c>
      <c r="D359" s="223">
        <f>SUMIF('ПО КОРИСНИЦИМА'!$G$16:$G$1931,"Свега за пројекат 0901-П29:",'ПО КОРИСНИЦИМА'!$H$16:$H$1931)</f>
        <v>0</v>
      </c>
      <c r="E359" s="223"/>
      <c r="F359" s="255"/>
      <c r="G359" s="224">
        <f>SUMIF('ПО КОРИСНИЦИМА'!$G$16:$G$1931,"Свега за пројекат 0901-П29:",'ПО КОРИСНИЦИМА'!$L$16:$L$1931)</f>
        <v>0</v>
      </c>
      <c r="H359" s="229"/>
      <c r="I359" s="265"/>
      <c r="J359" s="230">
        <f t="shared" si="13"/>
        <v>0</v>
      </c>
      <c r="K359" s="230"/>
      <c r="L359" s="272"/>
    </row>
    <row r="360" spans="1:12" hidden="1" x14ac:dyDescent="0.2">
      <c r="A360" s="153"/>
      <c r="B360" s="160" t="s">
        <v>1092</v>
      </c>
      <c r="C360" s="237" t="str">
        <f>IFERROR(VLOOKUP(B360,'ПО КОРИСНИЦИМА'!$C$16:$S$1931,5,FALSE),"")</f>
        <v/>
      </c>
      <c r="D360" s="223">
        <f>SUMIF('ПО КОРИСНИЦИМА'!$G$16:$G$1931,"Свега за пројекат 0901-П30:",'ПО КОРИСНИЦИМА'!$H$16:$H$1931)</f>
        <v>0</v>
      </c>
      <c r="E360" s="223"/>
      <c r="F360" s="255"/>
      <c r="G360" s="224">
        <f>SUMIF('ПО КОРИСНИЦИМА'!$G$16:$G$1931,"Свега за пројекат 0901-П30:",'ПО КОРИСНИЦИМА'!$L$16:$L$1931)</f>
        <v>0</v>
      </c>
      <c r="H360" s="229"/>
      <c r="I360" s="265"/>
      <c r="J360" s="230">
        <f t="shared" si="13"/>
        <v>0</v>
      </c>
      <c r="K360" s="230"/>
      <c r="L360" s="272"/>
    </row>
    <row r="361" spans="1:12" s="155" customFormat="1" ht="25.5" x14ac:dyDescent="0.2">
      <c r="A361" s="148" t="s">
        <v>265</v>
      </c>
      <c r="B361" s="149"/>
      <c r="C361" s="235" t="s">
        <v>279</v>
      </c>
      <c r="D361" s="217">
        <f>SUM(D362:D393)</f>
        <v>2000000</v>
      </c>
      <c r="E361" s="217">
        <f>SUM(E362:E364)</f>
        <v>8312648.5799999982</v>
      </c>
      <c r="F361" s="257">
        <f>E361/D361</f>
        <v>4.1563242899999988</v>
      </c>
      <c r="G361" s="218">
        <f>SUM(G362:G393)</f>
        <v>0</v>
      </c>
      <c r="H361" s="218">
        <f>SUM(H362:H393)</f>
        <v>0</v>
      </c>
      <c r="I361" s="264"/>
      <c r="J361" s="217">
        <f t="shared" ref="J361:J426" si="16">D361+G361</f>
        <v>2000000</v>
      </c>
      <c r="K361" s="217">
        <f>E361+H361</f>
        <v>8312648.5799999982</v>
      </c>
      <c r="L361" s="257">
        <f>K361/J361</f>
        <v>4.1563242899999988</v>
      </c>
    </row>
    <row r="362" spans="1:12" ht="25.5" x14ac:dyDescent="0.2">
      <c r="A362" s="151"/>
      <c r="B362" s="156" t="s">
        <v>668</v>
      </c>
      <c r="C362" s="242" t="s">
        <v>665</v>
      </c>
      <c r="D362" s="219">
        <f>SUMIF('ПО КОРИСНИЦИМА'!$G$16:$G$1931,"Свега за програмску активност 1801-0001:",'ПО КОРИСНИЦИМА'!$H$16:$H$1931)</f>
        <v>1000000</v>
      </c>
      <c r="E362" s="219">
        <f>SUMIF('ПО КОРИСНИЦИМА'!$G$16:$G$1931,"Свега за програмску активност 1801-0001:",'ПО КОРИСНИЦИМА'!$I$16:$I$1931)</f>
        <v>7762334.0999999987</v>
      </c>
      <c r="F362" s="253">
        <f>E362/D362</f>
        <v>7.7623340999999986</v>
      </c>
      <c r="G362" s="220">
        <f>SUMIF('ПО КОРИСНИЦИМА'!$G$16:$G$1931,"Свега за програмску активност 1801-0001:",'ПО КОРИСНИЦИМА'!$L$16:$L$1931)</f>
        <v>0</v>
      </c>
      <c r="H362" s="220">
        <f>SUMIF('ПО КОРИСНИЦИМА'!$G$16:$G$1931,"Свега за програмску активност 1801-0001:",'ПО КОРИСНИЦИМА'!$M$16:$M$1931)</f>
        <v>0</v>
      </c>
      <c r="I362" s="260"/>
      <c r="J362" s="219">
        <f t="shared" si="16"/>
        <v>1000000</v>
      </c>
      <c r="K362" s="219">
        <f>E362+H362</f>
        <v>7762334.0999999987</v>
      </c>
      <c r="L362" s="253">
        <f>K362/J362</f>
        <v>7.7623340999999986</v>
      </c>
    </row>
    <row r="363" spans="1:12" x14ac:dyDescent="0.2">
      <c r="A363" s="151"/>
      <c r="B363" s="156" t="s">
        <v>1506</v>
      </c>
      <c r="C363" s="242" t="s">
        <v>1507</v>
      </c>
      <c r="D363" s="219">
        <f>SUMIF('ПО КОРИСНИЦИМА'!$G$16:$G$1931,"Свега за програмску активност 1801-0002:",'ПО КОРИСНИЦИМА'!$H$16:$H$1931)</f>
        <v>1000000</v>
      </c>
      <c r="E363" s="219">
        <f>SUMIF('ПО КОРИСНИЦИМА'!$G$16:$G$1931,"Свега за програмску активност 1801-0002:",'ПО КОРИСНИЦИМА'!$I$16:$I$1931)</f>
        <v>550314.47999999986</v>
      </c>
      <c r="F363" s="253">
        <f>E363/D363</f>
        <v>0.55031447999999983</v>
      </c>
      <c r="G363" s="220">
        <f>SUMIF('ПО КОРИСНИЦИМА'!$G$16:$G$1931,"Свега за програмску активност 1801-0002:",'ПО КОРИСНИЦИМА'!$L$16:$L$1931)</f>
        <v>0</v>
      </c>
      <c r="H363" s="220">
        <f>SUMIF('ПО КОРИСНИЦИМА'!$G$16:$G$1931,"Свега за програмску активност 1801-0002:",'ПО КОРИСНИЦИМА'!$M$16:$M$1931)</f>
        <v>0</v>
      </c>
      <c r="I363" s="260"/>
      <c r="J363" s="219">
        <f>D363+G363</f>
        <v>1000000</v>
      </c>
      <c r="K363" s="219"/>
      <c r="L363" s="253"/>
    </row>
    <row r="364" spans="1:12" ht="25.5" hidden="1" x14ac:dyDescent="0.2">
      <c r="A364" s="157"/>
      <c r="B364" s="160" t="s">
        <v>1093</v>
      </c>
      <c r="C364" s="237" t="str">
        <f>IFERROR(VLOOKUP(B364,'ПО КОРИСНИЦИМА'!$C$16:$S$1931,5,FALSE),"")</f>
        <v>Набавка санитетског возила за потребе Дома Здравља Владимирци</v>
      </c>
      <c r="D364" s="223">
        <f>SUMIF('ПО КОРИСНИЦИМА'!$G$16:$G$1931,"Свега за пројекат 1801-П1:",'ПО КОРИСНИЦИМА'!$H$16:$H$1931)</f>
        <v>0</v>
      </c>
      <c r="E364" s="223">
        <f>SUMIF('ПО КОРИСНИЦИМА'!$G$16:$G$1931,"Свега за пројекат 1801-П1:",'ПО КОРИСНИЦИМА'!$I$16:$I$1931)</f>
        <v>0</v>
      </c>
      <c r="F364" s="255"/>
      <c r="G364" s="224">
        <f>SUMIF('ПО КОРИСНИЦИМА'!$G$16:$G$1931,"Свега за пројекат 1801-П1:",'ПО КОРИСНИЦИМА'!$L$16:$L$1931)</f>
        <v>0</v>
      </c>
      <c r="H364" s="224">
        <v>0</v>
      </c>
      <c r="I364" s="262"/>
      <c r="J364" s="221">
        <f t="shared" si="16"/>
        <v>0</v>
      </c>
      <c r="K364" s="221"/>
      <c r="L364" s="254"/>
    </row>
    <row r="365" spans="1:12" hidden="1" x14ac:dyDescent="0.2">
      <c r="A365" s="157"/>
      <c r="B365" s="157" t="s">
        <v>1094</v>
      </c>
      <c r="C365" s="237" t="str">
        <f>IFERROR(VLOOKUP(B365,'ПО КОРИСНИЦИМА'!$C$16:$S$1931,5,FALSE),"")</f>
        <v/>
      </c>
      <c r="D365" s="223">
        <f>SUMIF('ПО КОРИСНИЦИМА'!$G$16:$G$1931,"Свега за пројекат 1801-П2:",'ПО КОРИСНИЦИМА'!$H$16:$H$1931)</f>
        <v>0</v>
      </c>
      <c r="E365" s="223"/>
      <c r="F365" s="255"/>
      <c r="G365" s="224">
        <f>SUMIF('ПО КОРИСНИЦИМА'!$G$16:$G$1931,"Свега за пројекат 1801-П2:",'ПО КОРИСНИЦИМА'!$L$16:$L$1931)</f>
        <v>0</v>
      </c>
      <c r="H365" s="224"/>
      <c r="I365" s="262"/>
      <c r="J365" s="221">
        <f t="shared" si="16"/>
        <v>0</v>
      </c>
      <c r="K365" s="221"/>
      <c r="L365" s="254"/>
    </row>
    <row r="366" spans="1:12" hidden="1" x14ac:dyDescent="0.2">
      <c r="A366" s="157"/>
      <c r="B366" s="157" t="s">
        <v>1095</v>
      </c>
      <c r="C366" s="237" t="str">
        <f>IFERROR(VLOOKUP(B366,'ПО КОРИСНИЦИМА'!$C$16:$S$1931,5,FALSE),"")</f>
        <v/>
      </c>
      <c r="D366" s="223">
        <f>SUMIF('ПО КОРИСНИЦИМА'!$G$16:$G$1931,"Свега за пројекат 1801-П3:",'ПО КОРИСНИЦИМА'!$H$16:$H$1931)</f>
        <v>0</v>
      </c>
      <c r="E366" s="223"/>
      <c r="F366" s="255"/>
      <c r="G366" s="224">
        <f>SUMIF('ПО КОРИСНИЦИМА'!$G$16:$G$1931,"Свега за пројекат 1801-П3:",'ПО КОРИСНИЦИМА'!$L$16:$L$1931)</f>
        <v>0</v>
      </c>
      <c r="H366" s="224"/>
      <c r="I366" s="262"/>
      <c r="J366" s="221">
        <f t="shared" si="16"/>
        <v>0</v>
      </c>
      <c r="K366" s="221"/>
      <c r="L366" s="254"/>
    </row>
    <row r="367" spans="1:12" hidden="1" x14ac:dyDescent="0.2">
      <c r="A367" s="157"/>
      <c r="B367" s="157" t="s">
        <v>1096</v>
      </c>
      <c r="C367" s="237" t="str">
        <f>IFERROR(VLOOKUP(B367,'ПО КОРИСНИЦИМА'!$C$16:$S$1931,5,FALSE),"")</f>
        <v/>
      </c>
      <c r="D367" s="223">
        <f>SUMIF('ПО КОРИСНИЦИМА'!$G$16:$G$1931,"Свега за пројекат 1801-П4:",'ПО КОРИСНИЦИМА'!$H$16:$H$1931)</f>
        <v>0</v>
      </c>
      <c r="E367" s="223"/>
      <c r="F367" s="255"/>
      <c r="G367" s="224">
        <f>SUMIF('ПО КОРИСНИЦИМА'!$G$16:$G$1931,"Свега за пројекат 1801-П4:",'ПО КОРИСНИЦИМА'!$L$16:$L$1931)</f>
        <v>0</v>
      </c>
      <c r="H367" s="224"/>
      <c r="I367" s="262"/>
      <c r="J367" s="221">
        <f t="shared" si="16"/>
        <v>0</v>
      </c>
      <c r="K367" s="221"/>
      <c r="L367" s="254"/>
    </row>
    <row r="368" spans="1:12" hidden="1" x14ac:dyDescent="0.2">
      <c r="A368" s="157"/>
      <c r="B368" s="157" t="s">
        <v>1097</v>
      </c>
      <c r="C368" s="237" t="str">
        <f>IFERROR(VLOOKUP(B368,'ПО КОРИСНИЦИМА'!$C$16:$S$1931,5,FALSE),"")</f>
        <v/>
      </c>
      <c r="D368" s="223">
        <f>SUMIF('ПО КОРИСНИЦИМА'!$G$16:$G$1931,"Свега за пројекат 1801-П5:",'ПО КОРИСНИЦИМА'!$H$16:$H$1931)</f>
        <v>0</v>
      </c>
      <c r="E368" s="223"/>
      <c r="F368" s="255"/>
      <c r="G368" s="224">
        <f>SUMIF('ПО КОРИСНИЦИМА'!$G$16:$G$1931,"Свега за пројекат 1801-П5:",'ПО КОРИСНИЦИМА'!$L$16:$L$1931)</f>
        <v>0</v>
      </c>
      <c r="H368" s="224"/>
      <c r="I368" s="262"/>
      <c r="J368" s="221">
        <f t="shared" si="16"/>
        <v>0</v>
      </c>
      <c r="K368" s="221"/>
      <c r="L368" s="254"/>
    </row>
    <row r="369" spans="1:12" hidden="1" x14ac:dyDescent="0.2">
      <c r="A369" s="157"/>
      <c r="B369" s="157" t="s">
        <v>1098</v>
      </c>
      <c r="C369" s="237" t="str">
        <f>IFERROR(VLOOKUP(B369,'ПО КОРИСНИЦИМА'!$C$16:$S$1931,5,FALSE),"")</f>
        <v/>
      </c>
      <c r="D369" s="223">
        <f>SUMIF('ПО КОРИСНИЦИМА'!$G$16:$G$1931,"Свега за пројекат 1801-П6:",'ПО КОРИСНИЦИМА'!$H$16:$H$1931)</f>
        <v>0</v>
      </c>
      <c r="E369" s="223"/>
      <c r="F369" s="255"/>
      <c r="G369" s="224">
        <f>SUMIF('ПО КОРИСНИЦИМА'!$G$16:$G$1931,"Свега за пројекат 1801-П6:",'ПО КОРИСНИЦИМА'!$L$16:$L$1931)</f>
        <v>0</v>
      </c>
      <c r="H369" s="224"/>
      <c r="I369" s="262"/>
      <c r="J369" s="221">
        <f t="shared" si="16"/>
        <v>0</v>
      </c>
      <c r="K369" s="221"/>
      <c r="L369" s="254"/>
    </row>
    <row r="370" spans="1:12" hidden="1" x14ac:dyDescent="0.2">
      <c r="A370" s="157"/>
      <c r="B370" s="157" t="s">
        <v>1099</v>
      </c>
      <c r="C370" s="237" t="str">
        <f>IFERROR(VLOOKUP(B370,'ПО КОРИСНИЦИМА'!$C$16:$S$1931,5,FALSE),"")</f>
        <v/>
      </c>
      <c r="D370" s="223">
        <f>SUMIF('ПО КОРИСНИЦИМА'!$G$16:$G$1931,"Свега за пројекат 1801-П7:",'ПО КОРИСНИЦИМА'!$H$16:$H$1931)</f>
        <v>0</v>
      </c>
      <c r="E370" s="223"/>
      <c r="F370" s="255"/>
      <c r="G370" s="224">
        <f>SUMIF('ПО КОРИСНИЦИМА'!$G$16:$G$1931,"Свега за пројекат 1801-П7:",'ПО КОРИСНИЦИМА'!$L$16:$L$1931)</f>
        <v>0</v>
      </c>
      <c r="H370" s="224"/>
      <c r="I370" s="262"/>
      <c r="J370" s="221">
        <f t="shared" si="16"/>
        <v>0</v>
      </c>
      <c r="K370" s="221"/>
      <c r="L370" s="254"/>
    </row>
    <row r="371" spans="1:12" hidden="1" x14ac:dyDescent="0.2">
      <c r="A371" s="157"/>
      <c r="B371" s="157" t="s">
        <v>1100</v>
      </c>
      <c r="C371" s="237" t="str">
        <f>IFERROR(VLOOKUP(B371,'ПО КОРИСНИЦИМА'!$C$16:$S$1931,5,FALSE),"")</f>
        <v/>
      </c>
      <c r="D371" s="223">
        <f>SUMIF('ПО КОРИСНИЦИМА'!$G$16:$G$1931,"Свега за пројекат 1801-П8:",'ПО КОРИСНИЦИМА'!$H$16:$H$1931)</f>
        <v>0</v>
      </c>
      <c r="E371" s="223"/>
      <c r="F371" s="255"/>
      <c r="G371" s="224">
        <f>SUMIF('ПО КОРИСНИЦИМА'!$G$16:$G$1931,"Свега за пројекат 1801-П8:",'ПО КОРИСНИЦИМА'!$L$16:$L$1931)</f>
        <v>0</v>
      </c>
      <c r="H371" s="224"/>
      <c r="I371" s="262"/>
      <c r="J371" s="221">
        <f t="shared" si="16"/>
        <v>0</v>
      </c>
      <c r="K371" s="221"/>
      <c r="L371" s="254"/>
    </row>
    <row r="372" spans="1:12" hidden="1" x14ac:dyDescent="0.2">
      <c r="A372" s="157"/>
      <c r="B372" s="157" t="s">
        <v>1101</v>
      </c>
      <c r="C372" s="237" t="str">
        <f>IFERROR(VLOOKUP(B372,'ПО КОРИСНИЦИМА'!$C$16:$S$1931,5,FALSE),"")</f>
        <v/>
      </c>
      <c r="D372" s="223">
        <f>SUMIF('ПО КОРИСНИЦИМА'!$G$16:$G$1931,"Свега за пројекат 1801-П9:",'ПО КОРИСНИЦИМА'!$H$16:$H$1931)</f>
        <v>0</v>
      </c>
      <c r="E372" s="223"/>
      <c r="F372" s="255"/>
      <c r="G372" s="224">
        <f>SUMIF('ПО КОРИСНИЦИМА'!$G$16:$G$1931,"Свега за пројекат 1801-П9:",'ПО КОРИСНИЦИМА'!$L$16:$L$1931)</f>
        <v>0</v>
      </c>
      <c r="H372" s="224"/>
      <c r="I372" s="262"/>
      <c r="J372" s="221">
        <f t="shared" si="16"/>
        <v>0</v>
      </c>
      <c r="K372" s="221"/>
      <c r="L372" s="254"/>
    </row>
    <row r="373" spans="1:12" hidden="1" x14ac:dyDescent="0.2">
      <c r="A373" s="157"/>
      <c r="B373" s="157" t="s">
        <v>1102</v>
      </c>
      <c r="C373" s="237" t="str">
        <f>IFERROR(VLOOKUP(B373,'ПО КОРИСНИЦИМА'!$C$16:$S$1931,5,FALSE),"")</f>
        <v/>
      </c>
      <c r="D373" s="223">
        <f>SUMIF('ПО КОРИСНИЦИМА'!$G$16:$G$1931,"Свега за пројекат 1801-П10:",'ПО КОРИСНИЦИМА'!$H$16:$H$1931)</f>
        <v>0</v>
      </c>
      <c r="E373" s="223"/>
      <c r="F373" s="255"/>
      <c r="G373" s="224">
        <f>SUMIF('ПО КОРИСНИЦИМА'!$G$16:$G$1931,"Свега за пројекат 1801-П10:",'ПО КОРИСНИЦИМА'!$L$16:$L$1931)</f>
        <v>0</v>
      </c>
      <c r="H373" s="224"/>
      <c r="I373" s="262"/>
      <c r="J373" s="221">
        <f t="shared" si="16"/>
        <v>0</v>
      </c>
      <c r="K373" s="221"/>
      <c r="L373" s="254"/>
    </row>
    <row r="374" spans="1:12" hidden="1" x14ac:dyDescent="0.2">
      <c r="A374" s="157"/>
      <c r="B374" s="157" t="s">
        <v>1103</v>
      </c>
      <c r="C374" s="237" t="str">
        <f>IFERROR(VLOOKUP(B374,'ПО КОРИСНИЦИМА'!$C$16:$S$1931,5,FALSE),"")</f>
        <v/>
      </c>
      <c r="D374" s="223">
        <f>SUMIF('ПО КОРИСНИЦИМА'!$G$16:$G$1931,"Свега за пројекат 1801-П11:",'ПО КОРИСНИЦИМА'!$H$16:$H$1931)</f>
        <v>0</v>
      </c>
      <c r="E374" s="223"/>
      <c r="F374" s="255"/>
      <c r="G374" s="224">
        <f>SUMIF('ПО КОРИСНИЦИМА'!$G$16:$G$1931,"Свега за пројекат 1801-П11:",'ПО КОРИСНИЦИМА'!$L$16:$L$1931)</f>
        <v>0</v>
      </c>
      <c r="H374" s="224"/>
      <c r="I374" s="262"/>
      <c r="J374" s="221">
        <f t="shared" si="16"/>
        <v>0</v>
      </c>
      <c r="K374" s="221"/>
      <c r="L374" s="254"/>
    </row>
    <row r="375" spans="1:12" hidden="1" x14ac:dyDescent="0.2">
      <c r="A375" s="157"/>
      <c r="B375" s="157" t="s">
        <v>1104</v>
      </c>
      <c r="C375" s="237" t="str">
        <f>IFERROR(VLOOKUP(B375,'ПО КОРИСНИЦИМА'!$C$16:$S$1931,5,FALSE),"")</f>
        <v/>
      </c>
      <c r="D375" s="223">
        <f>SUMIF('ПО КОРИСНИЦИМА'!$G$16:$G$1931,"Свега за пројекат 1801-П12:",'ПО КОРИСНИЦИМА'!$H$16:$H$1931)</f>
        <v>0</v>
      </c>
      <c r="E375" s="223"/>
      <c r="F375" s="255"/>
      <c r="G375" s="224">
        <f>SUMIF('ПО КОРИСНИЦИМА'!$G$16:$G$1931,"Свега за пројекат 1801-П12:",'ПО КОРИСНИЦИМА'!$L$16:$L$1931)</f>
        <v>0</v>
      </c>
      <c r="H375" s="224"/>
      <c r="I375" s="262"/>
      <c r="J375" s="221">
        <f t="shared" si="16"/>
        <v>0</v>
      </c>
      <c r="K375" s="221"/>
      <c r="L375" s="254"/>
    </row>
    <row r="376" spans="1:12" hidden="1" x14ac:dyDescent="0.2">
      <c r="A376" s="157"/>
      <c r="B376" s="157" t="s">
        <v>1105</v>
      </c>
      <c r="C376" s="237" t="str">
        <f>IFERROR(VLOOKUP(B376,'ПО КОРИСНИЦИМА'!$C$16:$S$1931,5,FALSE),"")</f>
        <v/>
      </c>
      <c r="D376" s="223">
        <f>SUMIF('ПО КОРИСНИЦИМА'!$G$16:$G$1931,"Свега за пројекат 1801-П13:",'ПО КОРИСНИЦИМА'!$H$16:$H$1931)</f>
        <v>0</v>
      </c>
      <c r="E376" s="223"/>
      <c r="F376" s="255"/>
      <c r="G376" s="224">
        <f>SUMIF('ПО КОРИСНИЦИМА'!$G$16:$G$1931,"Свега за пројекат 1801-П13:",'ПО КОРИСНИЦИМА'!$L$16:$L$1931)</f>
        <v>0</v>
      </c>
      <c r="H376" s="224"/>
      <c r="I376" s="262"/>
      <c r="J376" s="221">
        <f t="shared" si="16"/>
        <v>0</v>
      </c>
      <c r="K376" s="221"/>
      <c r="L376" s="254"/>
    </row>
    <row r="377" spans="1:12" hidden="1" x14ac:dyDescent="0.2">
      <c r="A377" s="157"/>
      <c r="B377" s="157" t="s">
        <v>1106</v>
      </c>
      <c r="C377" s="237" t="str">
        <f>IFERROR(VLOOKUP(B377,'ПО КОРИСНИЦИМА'!$C$16:$S$1931,5,FALSE),"")</f>
        <v/>
      </c>
      <c r="D377" s="223">
        <f>SUMIF('ПО КОРИСНИЦИМА'!$G$16:$G$1931,"Свега за пројекат 1801-П14:",'ПО КОРИСНИЦИМА'!$H$16:$H$1931)</f>
        <v>0</v>
      </c>
      <c r="E377" s="223"/>
      <c r="F377" s="255"/>
      <c r="G377" s="224">
        <f>SUMIF('ПО КОРИСНИЦИМА'!$G$16:$G$1931,"Свега за пројекат 1801-П14:",'ПО КОРИСНИЦИМА'!$L$16:$L$1931)</f>
        <v>0</v>
      </c>
      <c r="H377" s="224"/>
      <c r="I377" s="262"/>
      <c r="J377" s="221">
        <f t="shared" si="16"/>
        <v>0</v>
      </c>
      <c r="K377" s="221"/>
      <c r="L377" s="254"/>
    </row>
    <row r="378" spans="1:12" hidden="1" x14ac:dyDescent="0.2">
      <c r="A378" s="157"/>
      <c r="B378" s="157" t="s">
        <v>1107</v>
      </c>
      <c r="C378" s="237" t="str">
        <f>IFERROR(VLOOKUP(B378,'ПО КОРИСНИЦИМА'!$C$16:$S$1931,5,FALSE),"")</f>
        <v/>
      </c>
      <c r="D378" s="223">
        <f>SUMIF('ПО КОРИСНИЦИМА'!$G$16:$G$1931,"Свега за пројекат 1801-П15:",'ПО КОРИСНИЦИМА'!$H$16:$H$1931)</f>
        <v>0</v>
      </c>
      <c r="E378" s="223"/>
      <c r="F378" s="255"/>
      <c r="G378" s="224">
        <f>SUMIF('ПО КОРИСНИЦИМА'!$G$16:$G$1931,"Свега за пројекат 1801-П15:",'ПО КОРИСНИЦИМА'!$L$16:$L$1931)</f>
        <v>0</v>
      </c>
      <c r="H378" s="224"/>
      <c r="I378" s="262"/>
      <c r="J378" s="221">
        <f t="shared" si="16"/>
        <v>0</v>
      </c>
      <c r="K378" s="221"/>
      <c r="L378" s="254"/>
    </row>
    <row r="379" spans="1:12" hidden="1" x14ac:dyDescent="0.2">
      <c r="A379" s="157"/>
      <c r="B379" s="157" t="s">
        <v>1108</v>
      </c>
      <c r="C379" s="237" t="str">
        <f>IFERROR(VLOOKUP(B379,'ПО КОРИСНИЦИМА'!$C$16:$S$1931,5,FALSE),"")</f>
        <v/>
      </c>
      <c r="D379" s="223">
        <f>SUMIF('ПО КОРИСНИЦИМА'!$G$16:$G$1931,"Свега за пројекат 1801-П16:",'ПО КОРИСНИЦИМА'!$H$16:$H$1931)</f>
        <v>0</v>
      </c>
      <c r="E379" s="223"/>
      <c r="F379" s="255"/>
      <c r="G379" s="224">
        <f>SUMIF('ПО КОРИСНИЦИМА'!$G$16:$G$1931,"Свега за пројекат 1801-П16:",'ПО КОРИСНИЦИМА'!$L$16:$L$1931)</f>
        <v>0</v>
      </c>
      <c r="H379" s="224"/>
      <c r="I379" s="262"/>
      <c r="J379" s="221">
        <f t="shared" si="16"/>
        <v>0</v>
      </c>
      <c r="K379" s="221"/>
      <c r="L379" s="254"/>
    </row>
    <row r="380" spans="1:12" hidden="1" x14ac:dyDescent="0.2">
      <c r="A380" s="157"/>
      <c r="B380" s="157" t="s">
        <v>1109</v>
      </c>
      <c r="C380" s="237" t="str">
        <f>IFERROR(VLOOKUP(B380,'ПО КОРИСНИЦИМА'!$C$16:$S$1931,5,FALSE),"")</f>
        <v/>
      </c>
      <c r="D380" s="223">
        <f>SUMIF('ПО КОРИСНИЦИМА'!$G$16:$G$1931,"Свега за пројекат 1801-П17:",'ПО КОРИСНИЦИМА'!$H$16:$H$1931)</f>
        <v>0</v>
      </c>
      <c r="E380" s="223"/>
      <c r="F380" s="255"/>
      <c r="G380" s="224">
        <f>SUMIF('ПО КОРИСНИЦИМА'!$G$16:$G$1931,"Свега за пројекат 1801-П17:",'ПО КОРИСНИЦИМА'!$L$16:$L$1931)</f>
        <v>0</v>
      </c>
      <c r="H380" s="224"/>
      <c r="I380" s="262"/>
      <c r="J380" s="221">
        <f t="shared" si="16"/>
        <v>0</v>
      </c>
      <c r="K380" s="221"/>
      <c r="L380" s="254"/>
    </row>
    <row r="381" spans="1:12" hidden="1" x14ac:dyDescent="0.2">
      <c r="A381" s="157"/>
      <c r="B381" s="157" t="s">
        <v>1110</v>
      </c>
      <c r="C381" s="237" t="str">
        <f>IFERROR(VLOOKUP(B381,'ПО КОРИСНИЦИМА'!$C$16:$S$1931,5,FALSE),"")</f>
        <v/>
      </c>
      <c r="D381" s="223">
        <f>SUMIF('ПО КОРИСНИЦИМА'!$G$16:$G$1931,"Свега за пројекат 1801-П18:",'ПО КОРИСНИЦИМА'!$H$16:$H$1931)</f>
        <v>0</v>
      </c>
      <c r="E381" s="223"/>
      <c r="F381" s="255"/>
      <c r="G381" s="224">
        <f>SUMIF('ПО КОРИСНИЦИМА'!$G$16:$G$1931,"Свега за пројекат 1801-П18:",'ПО КОРИСНИЦИМА'!$L$16:$L$1931)</f>
        <v>0</v>
      </c>
      <c r="H381" s="224"/>
      <c r="I381" s="262"/>
      <c r="J381" s="221">
        <f t="shared" si="16"/>
        <v>0</v>
      </c>
      <c r="K381" s="221"/>
      <c r="L381" s="254"/>
    </row>
    <row r="382" spans="1:12" hidden="1" x14ac:dyDescent="0.2">
      <c r="A382" s="157"/>
      <c r="B382" s="157" t="s">
        <v>1111</v>
      </c>
      <c r="C382" s="237" t="str">
        <f>IFERROR(VLOOKUP(B382,'ПО КОРИСНИЦИМА'!$C$16:$S$1931,5,FALSE),"")</f>
        <v/>
      </c>
      <c r="D382" s="223">
        <f>SUMIF('ПО КОРИСНИЦИМА'!$G$16:$G$1931,"Свега за пројекат 1801-П19:",'ПО КОРИСНИЦИМА'!$H$16:$H$1931)</f>
        <v>0</v>
      </c>
      <c r="E382" s="223"/>
      <c r="F382" s="255"/>
      <c r="G382" s="224">
        <f>SUMIF('ПО КОРИСНИЦИМА'!$G$16:$G$1931,"Свега за пројекат 1801-П19:",'ПО КОРИСНИЦИМА'!$L$16:$L$1931)</f>
        <v>0</v>
      </c>
      <c r="H382" s="224"/>
      <c r="I382" s="262"/>
      <c r="J382" s="221">
        <f t="shared" si="16"/>
        <v>0</v>
      </c>
      <c r="K382" s="221"/>
      <c r="L382" s="254"/>
    </row>
    <row r="383" spans="1:12" hidden="1" x14ac:dyDescent="0.2">
      <c r="A383" s="157"/>
      <c r="B383" s="157" t="s">
        <v>1112</v>
      </c>
      <c r="C383" s="237" t="str">
        <f>IFERROR(VLOOKUP(B383,'ПО КОРИСНИЦИМА'!$C$16:$S$1931,5,FALSE),"")</f>
        <v/>
      </c>
      <c r="D383" s="223">
        <f>SUMIF('ПО КОРИСНИЦИМА'!$G$16:$G$1931,"Свега за пројекат 1801-П20:",'ПО КОРИСНИЦИМА'!$H$16:$H$1931)</f>
        <v>0</v>
      </c>
      <c r="E383" s="223"/>
      <c r="F383" s="255"/>
      <c r="G383" s="224">
        <f>SUMIF('ПО КОРИСНИЦИМА'!$G$16:$G$1931,"Свега за пројекат 1801-П20:",'ПО КОРИСНИЦИМА'!$L$16:$L$1931)</f>
        <v>0</v>
      </c>
      <c r="H383" s="224"/>
      <c r="I383" s="262"/>
      <c r="J383" s="221">
        <f t="shared" si="16"/>
        <v>0</v>
      </c>
      <c r="K383" s="221"/>
      <c r="L383" s="254"/>
    </row>
    <row r="384" spans="1:12" hidden="1" x14ac:dyDescent="0.2">
      <c r="A384" s="157"/>
      <c r="B384" s="157" t="s">
        <v>1113</v>
      </c>
      <c r="C384" s="237" t="str">
        <f>IFERROR(VLOOKUP(B384,'ПО КОРИСНИЦИМА'!$C$16:$S$1931,5,FALSE),"")</f>
        <v/>
      </c>
      <c r="D384" s="223">
        <f>SUMIF('ПО КОРИСНИЦИМА'!$G$16:$G$1931,"Свега за пројекат 1801-П21:",'ПО КОРИСНИЦИМА'!$H$16:$H$1931)</f>
        <v>0</v>
      </c>
      <c r="E384" s="223"/>
      <c r="F384" s="255"/>
      <c r="G384" s="224">
        <f>SUMIF('ПО КОРИСНИЦИМА'!$G$16:$G$1931,"Свега за пројекат 1801-П21:",'ПО КОРИСНИЦИМА'!$L$16:$L$1931)</f>
        <v>0</v>
      </c>
      <c r="H384" s="224"/>
      <c r="I384" s="262"/>
      <c r="J384" s="221">
        <f t="shared" si="16"/>
        <v>0</v>
      </c>
      <c r="K384" s="221"/>
      <c r="L384" s="254"/>
    </row>
    <row r="385" spans="1:13" hidden="1" x14ac:dyDescent="0.2">
      <c r="A385" s="157"/>
      <c r="B385" s="157" t="s">
        <v>1114</v>
      </c>
      <c r="C385" s="237" t="str">
        <f>IFERROR(VLOOKUP(B385,'ПО КОРИСНИЦИМА'!$C$16:$S$1931,5,FALSE),"")</f>
        <v/>
      </c>
      <c r="D385" s="223">
        <f>SUMIF('ПО КОРИСНИЦИМА'!$G$16:$G$1931,"Свега за пројекат 1801-П22:",'ПО КОРИСНИЦИМА'!$H$16:$H$1931)</f>
        <v>0</v>
      </c>
      <c r="E385" s="223"/>
      <c r="F385" s="255"/>
      <c r="G385" s="224">
        <f>SUMIF('ПО КОРИСНИЦИМА'!$G$16:$G$1931,"Свега за пројекат 1801-П22:",'ПО КОРИСНИЦИМА'!$L$16:$L$1931)</f>
        <v>0</v>
      </c>
      <c r="H385" s="224"/>
      <c r="I385" s="262"/>
      <c r="J385" s="221">
        <f t="shared" si="16"/>
        <v>0</v>
      </c>
      <c r="K385" s="221"/>
      <c r="L385" s="254"/>
    </row>
    <row r="386" spans="1:13" hidden="1" x14ac:dyDescent="0.2">
      <c r="A386" s="157"/>
      <c r="B386" s="157" t="s">
        <v>1115</v>
      </c>
      <c r="C386" s="237" t="str">
        <f>IFERROR(VLOOKUP(B386,'ПО КОРИСНИЦИМА'!$C$16:$S$1931,5,FALSE),"")</f>
        <v/>
      </c>
      <c r="D386" s="223">
        <f>SUMIF('ПО КОРИСНИЦИМА'!$G$16:$G$1931,"Свега за пројекат 1801-П23:",'ПО КОРИСНИЦИМА'!$H$16:$H$1931)</f>
        <v>0</v>
      </c>
      <c r="E386" s="223"/>
      <c r="F386" s="255"/>
      <c r="G386" s="224">
        <f>SUMIF('ПО КОРИСНИЦИМА'!$G$16:$G$1931,"Свега за пројекат 1801-П23:",'ПО КОРИСНИЦИМА'!$L$16:$L$1931)</f>
        <v>0</v>
      </c>
      <c r="H386" s="224"/>
      <c r="I386" s="262"/>
      <c r="J386" s="221">
        <f t="shared" si="16"/>
        <v>0</v>
      </c>
      <c r="K386" s="221"/>
      <c r="L386" s="254"/>
    </row>
    <row r="387" spans="1:13" hidden="1" x14ac:dyDescent="0.2">
      <c r="A387" s="157"/>
      <c r="B387" s="157" t="s">
        <v>1116</v>
      </c>
      <c r="C387" s="237" t="str">
        <f>IFERROR(VLOOKUP(B387,'ПО КОРИСНИЦИМА'!$C$16:$S$1931,5,FALSE),"")</f>
        <v/>
      </c>
      <c r="D387" s="223">
        <f>SUMIF('ПО КОРИСНИЦИМА'!$G$16:$G$1931,"Свега за пројекат 1801-П24:",'ПО КОРИСНИЦИМА'!$H$16:$H$1931)</f>
        <v>0</v>
      </c>
      <c r="E387" s="223"/>
      <c r="F387" s="255"/>
      <c r="G387" s="224">
        <f>SUMIF('ПО КОРИСНИЦИМА'!$G$16:$G$1931,"Свега за пројекат 1801-П24:",'ПО КОРИСНИЦИМА'!$L$16:$L$1931)</f>
        <v>0</v>
      </c>
      <c r="H387" s="224"/>
      <c r="I387" s="262"/>
      <c r="J387" s="221">
        <f t="shared" si="16"/>
        <v>0</v>
      </c>
      <c r="K387" s="221"/>
      <c r="L387" s="254"/>
    </row>
    <row r="388" spans="1:13" hidden="1" x14ac:dyDescent="0.2">
      <c r="A388" s="157"/>
      <c r="B388" s="157" t="s">
        <v>1117</v>
      </c>
      <c r="C388" s="237" t="str">
        <f>IFERROR(VLOOKUP(B388,'ПО КОРИСНИЦИМА'!$C$16:$S$1931,5,FALSE),"")</f>
        <v/>
      </c>
      <c r="D388" s="223">
        <f>SUMIF('ПО КОРИСНИЦИМА'!$G$16:$G$1931,"Свега за пројекат 1801-П25:",'ПО КОРИСНИЦИМА'!$H$16:$H$1931)</f>
        <v>0</v>
      </c>
      <c r="E388" s="223"/>
      <c r="F388" s="255"/>
      <c r="G388" s="224">
        <f>SUMIF('ПО КОРИСНИЦИМА'!$G$16:$G$1931,"Свега за пројекат 1801-П25:",'ПО КОРИСНИЦИМА'!$L$16:$L$1931)</f>
        <v>0</v>
      </c>
      <c r="H388" s="224"/>
      <c r="I388" s="262"/>
      <c r="J388" s="221">
        <f t="shared" si="16"/>
        <v>0</v>
      </c>
      <c r="K388" s="221"/>
      <c r="L388" s="254"/>
    </row>
    <row r="389" spans="1:13" hidden="1" x14ac:dyDescent="0.2">
      <c r="A389" s="157"/>
      <c r="B389" s="157" t="s">
        <v>1118</v>
      </c>
      <c r="C389" s="237" t="str">
        <f>IFERROR(VLOOKUP(B389,'ПО КОРИСНИЦИМА'!$C$16:$S$1931,5,FALSE),"")</f>
        <v/>
      </c>
      <c r="D389" s="223">
        <f>SUMIF('ПО КОРИСНИЦИМА'!$G$16:$G$1931,"Свега за пројекат 1801-П26:",'ПО КОРИСНИЦИМА'!$H$16:$H$1931)</f>
        <v>0</v>
      </c>
      <c r="E389" s="223"/>
      <c r="F389" s="255"/>
      <c r="G389" s="224">
        <f>SUMIF('ПО КОРИСНИЦИМА'!$G$16:$G$1931,"Свега за пројекат 1801-П26:",'ПО КОРИСНИЦИМА'!$L$16:$L$1931)</f>
        <v>0</v>
      </c>
      <c r="H389" s="224"/>
      <c r="I389" s="262"/>
      <c r="J389" s="221">
        <f t="shared" si="16"/>
        <v>0</v>
      </c>
      <c r="K389" s="221"/>
      <c r="L389" s="254"/>
    </row>
    <row r="390" spans="1:13" hidden="1" x14ac:dyDescent="0.2">
      <c r="A390" s="157"/>
      <c r="B390" s="157" t="s">
        <v>1119</v>
      </c>
      <c r="C390" s="237" t="str">
        <f>IFERROR(VLOOKUP(B390,'ПО КОРИСНИЦИМА'!$C$16:$S$1931,5,FALSE),"")</f>
        <v/>
      </c>
      <c r="D390" s="223">
        <f>SUMIF('ПО КОРИСНИЦИМА'!$G$16:$G$1931,"Свега за пројекат 1801-П27:",'ПО КОРИСНИЦИМА'!$H$16:$H$1931)</f>
        <v>0</v>
      </c>
      <c r="E390" s="223"/>
      <c r="F390" s="255"/>
      <c r="G390" s="224">
        <f>SUMIF('ПО КОРИСНИЦИМА'!$G$16:$G$1931,"Свега за пројекат 1801-П27:",'ПО КОРИСНИЦИМА'!$L$16:$L$1931)</f>
        <v>0</v>
      </c>
      <c r="H390" s="224"/>
      <c r="I390" s="262"/>
      <c r="J390" s="221">
        <f t="shared" si="16"/>
        <v>0</v>
      </c>
      <c r="K390" s="221"/>
      <c r="L390" s="254"/>
    </row>
    <row r="391" spans="1:13" hidden="1" x14ac:dyDescent="0.2">
      <c r="A391" s="157"/>
      <c r="B391" s="157" t="s">
        <v>1120</v>
      </c>
      <c r="C391" s="237" t="str">
        <f>IFERROR(VLOOKUP(B391,'ПО КОРИСНИЦИМА'!$C$16:$S$1931,5,FALSE),"")</f>
        <v/>
      </c>
      <c r="D391" s="223">
        <f>SUMIF('ПО КОРИСНИЦИМА'!$G$16:$G$1931,"Свега за пројекат 1801-П28:",'ПО КОРИСНИЦИМА'!$H$16:$H$1931)</f>
        <v>0</v>
      </c>
      <c r="E391" s="223"/>
      <c r="F391" s="255"/>
      <c r="G391" s="224">
        <f>SUMIF('ПО КОРИСНИЦИМА'!$G$16:$G$1931,"Свега за пројекат 1801-П28:",'ПО КОРИСНИЦИМА'!$L$16:$L$1931)</f>
        <v>0</v>
      </c>
      <c r="H391" s="224"/>
      <c r="I391" s="262"/>
      <c r="J391" s="221">
        <f t="shared" si="16"/>
        <v>0</v>
      </c>
      <c r="K391" s="221"/>
      <c r="L391" s="254"/>
    </row>
    <row r="392" spans="1:13" hidden="1" x14ac:dyDescent="0.2">
      <c r="A392" s="157"/>
      <c r="B392" s="157" t="s">
        <v>1121</v>
      </c>
      <c r="C392" s="237" t="str">
        <f>IFERROR(VLOOKUP(B392,'ПО КОРИСНИЦИМА'!$C$16:$S$1931,5,FALSE),"")</f>
        <v/>
      </c>
      <c r="D392" s="223">
        <f>SUMIF('ПО КОРИСНИЦИМА'!$G$16:$G$1931,"Свега за пројекат 1801-П29:",'ПО КОРИСНИЦИМА'!$H$16:$H$1931)</f>
        <v>0</v>
      </c>
      <c r="E392" s="223"/>
      <c r="F392" s="255"/>
      <c r="G392" s="224">
        <f>SUMIF('ПО КОРИСНИЦИМА'!$G$16:$G$1931,"Свега за пројекат 1801-П29:",'ПО КОРИСНИЦИМА'!$L$16:$L$1931)</f>
        <v>0</v>
      </c>
      <c r="H392" s="224"/>
      <c r="I392" s="262"/>
      <c r="J392" s="221">
        <f t="shared" si="16"/>
        <v>0</v>
      </c>
      <c r="K392" s="221"/>
      <c r="L392" s="254"/>
    </row>
    <row r="393" spans="1:13" hidden="1" x14ac:dyDescent="0.2">
      <c r="A393" s="158"/>
      <c r="B393" s="157" t="s">
        <v>1122</v>
      </c>
      <c r="C393" s="237" t="str">
        <f>IFERROR(VLOOKUP(B393,'ПО КОРИСНИЦИМА'!$C$16:$S$1931,5,FALSE),"")</f>
        <v/>
      </c>
      <c r="D393" s="223">
        <f>SUMIF('ПО КОРИСНИЦИМА'!$G$16:$G$1931,"Свега за пројекат 1801-П30:",'ПО КОРИСНИЦИМА'!$H$16:$H$1931)</f>
        <v>0</v>
      </c>
      <c r="E393" s="223"/>
      <c r="F393" s="255"/>
      <c r="G393" s="224">
        <f>SUMIF('ПО КОРИСНИЦИМА'!$G$16:$G$1931,"Свега за пројекат 1801-П30:",'ПО КОРИСНИЦИМА'!$L$16:$L$1931)</f>
        <v>0</v>
      </c>
      <c r="H393" s="224"/>
      <c r="I393" s="262"/>
      <c r="J393" s="221">
        <f t="shared" si="16"/>
        <v>0</v>
      </c>
      <c r="K393" s="247"/>
      <c r="L393" s="269"/>
    </row>
    <row r="394" spans="1:13" s="155" customFormat="1" ht="25.5" x14ac:dyDescent="0.2">
      <c r="A394" s="148" t="s">
        <v>266</v>
      </c>
      <c r="B394" s="149"/>
      <c r="C394" s="235" t="s">
        <v>1659</v>
      </c>
      <c r="D394" s="217">
        <f>SUM(D395:D447)</f>
        <v>20261185</v>
      </c>
      <c r="E394" s="217">
        <f>SUM(E395:E447)</f>
        <v>7518439.2500000009</v>
      </c>
      <c r="F394" s="257">
        <f>E394/D394</f>
        <v>0.37107598839850686</v>
      </c>
      <c r="G394" s="218">
        <f>SUM(G395:G447)</f>
        <v>745000</v>
      </c>
      <c r="H394" s="218">
        <f>SUM(H395:H447)</f>
        <v>250153.01000000004</v>
      </c>
      <c r="I394" s="264">
        <f>H394/G394</f>
        <v>0.33577585234899332</v>
      </c>
      <c r="J394" s="217">
        <f t="shared" si="16"/>
        <v>21006185</v>
      </c>
      <c r="K394" s="217">
        <f>E394+H394</f>
        <v>7768592.2600000007</v>
      </c>
      <c r="L394" s="257">
        <f>K394/J394</f>
        <v>0.36982404277597292</v>
      </c>
      <c r="M394" s="574"/>
    </row>
    <row r="395" spans="1:13" ht="25.5" x14ac:dyDescent="0.2">
      <c r="A395" s="151"/>
      <c r="B395" s="572" t="s">
        <v>667</v>
      </c>
      <c r="C395" s="239" t="s">
        <v>666</v>
      </c>
      <c r="D395" s="219">
        <f>SUMIF('ПО КОРИСНИЦИМА'!$G$16:$G$1931,"Свега за програмску активност 1201-0001:",'ПО КОРИСНИЦИМА'!$H$16:$H$1931)</f>
        <v>15361185</v>
      </c>
      <c r="E395" s="219">
        <f>SUMIF('ПО КОРИСНИЦИМА'!$G$16:$G$1931,"Свега за програмску активност 1201-0001:",'ПО КОРИСНИЦИМА'!$I$16:$I$1931)</f>
        <v>6868439.2500000009</v>
      </c>
      <c r="F395" s="253">
        <f>E395/D395</f>
        <v>0.44712951832817593</v>
      </c>
      <c r="G395" s="220">
        <f>SUMIF('ПО КОРИСНИЦИМА'!$G$16:$G$1931,"Свега за програмску активност 1201-0001:",'ПО КОРИСНИЦИМА'!$L$16:$L$1931)</f>
        <v>185000</v>
      </c>
      <c r="H395" s="220">
        <f>SUMIF('ПО КОРИСНИЦИМА'!$G$16:$G$1931,"Свега за програмску активност 1201-0001:",'ПО КОРИСНИЦИМА'!$M$16:$M$1931)</f>
        <v>250153.01000000004</v>
      </c>
      <c r="I395" s="260">
        <f>H395/G395</f>
        <v>1.3521784324324326</v>
      </c>
      <c r="J395" s="219">
        <f t="shared" si="16"/>
        <v>15546185</v>
      </c>
      <c r="K395" s="219">
        <f>E395+H395</f>
        <v>7118592.2600000007</v>
      </c>
      <c r="L395" s="253">
        <f>K395/J395</f>
        <v>0.45789962360540548</v>
      </c>
    </row>
    <row r="396" spans="1:13" ht="38.25" x14ac:dyDescent="0.2">
      <c r="A396" s="153"/>
      <c r="B396" s="571" t="s">
        <v>1661</v>
      </c>
      <c r="C396" s="245" t="s">
        <v>1660</v>
      </c>
      <c r="D396" s="221">
        <f>SUMIF('ПО КОРИСНИЦИМА'!$G$16:$G$1931,"Свега за програмску активност 1201-0003:",'ПО КОРИСНИЦИМА'!$H$16:$H$1931)</f>
        <v>1600000</v>
      </c>
      <c r="E396" s="221">
        <f>SUMIF('ПО КОРИСНИЦИМА'!$G$16:$G$1931,"Свега за програмску активност 1201-0003:",'ПО КОРИСНИЦИМА'!$I$16:$I$1931)</f>
        <v>0</v>
      </c>
      <c r="F396" s="254"/>
      <c r="G396" s="222">
        <f>SUMIF('ПО КОРИСНИЦИМА'!$G$16:$G$1931,"Свега за програмску активност 1201-0003:",'ПО КОРИСНИЦИМА'!$L$16:$L$1931)</f>
        <v>0</v>
      </c>
      <c r="H396" s="222">
        <f>SUMIF('ПО КОРИСНИЦИМА'!$G$16:$G$1931,"Свега за програмску активност 1201-0003:",'ПО КОРИСНИЦИМА'!$M$16:$M$1931)</f>
        <v>0</v>
      </c>
      <c r="I396" s="261"/>
      <c r="J396" s="221">
        <f t="shared" si="16"/>
        <v>1600000</v>
      </c>
      <c r="K396" s="221">
        <f>E396+H396</f>
        <v>0</v>
      </c>
      <c r="L396" s="254"/>
    </row>
    <row r="397" spans="1:13" ht="39" customHeight="1" x14ac:dyDescent="0.2">
      <c r="A397" s="403"/>
      <c r="B397" s="405" t="s">
        <v>1510</v>
      </c>
      <c r="C397" s="404" t="s">
        <v>1511</v>
      </c>
      <c r="D397" s="394">
        <f>SUMIF('ПО КОРИСНИЦИМА'!$G$16:$G$1931,"Свега за програмску активност 1201-0004:",'ПО КОРИСНИЦИМА'!$H$16:$H$1931)</f>
        <v>3000000</v>
      </c>
      <c r="E397" s="394">
        <f>SUMIF('ПО КОРИСНИЦИМА'!$G$16:$G$1931,"Свега за програмску активност 1201-0004:",'ПО КОРИСНИЦИМА'!$I$16:$I$1931)</f>
        <v>650000</v>
      </c>
      <c r="F397" s="395">
        <f>E397/D397</f>
        <v>0.21666666666666667</v>
      </c>
      <c r="G397" s="396">
        <f>SUMIF('ПО КОРИСНИЦИМА'!$G$16:$G$1931,"Свега за програмску активност 1201-0004:",'ПО КОРИСНИЦИМА'!$L$16:$L$1931)</f>
        <v>0</v>
      </c>
      <c r="H397" s="396">
        <f>SUMIF('ПО КОРИСНИЦИМА'!$G$16:$G$1931,"Свега за програмску активност 1201-0004:",'ПО КОРИСНИЦИМА'!$M$16:$M$1931)</f>
        <v>0</v>
      </c>
      <c r="I397" s="397"/>
      <c r="J397" s="394">
        <f>D397+G397</f>
        <v>3000000</v>
      </c>
      <c r="K397" s="394">
        <f>E397+H397</f>
        <v>650000</v>
      </c>
      <c r="L397" s="395">
        <f>K397/J397</f>
        <v>0.21666666666666667</v>
      </c>
    </row>
    <row r="398" spans="1:13" ht="24.75" customHeight="1" x14ac:dyDescent="0.2">
      <c r="A398" s="157"/>
      <c r="B398" s="160" t="s">
        <v>1951</v>
      </c>
      <c r="C398" s="575" t="str">
        <f>IFERROR(VLOOKUP(B398,'ПО КОРИСНИЦИМА'!$C$16:$S$1931,5,FALSE),"")</f>
        <v>42. Сазив Јаловичке ликовне колоније</v>
      </c>
      <c r="D398" s="223">
        <v>300000</v>
      </c>
      <c r="E398" s="223">
        <f>SUMIF('ПО КОРИСНИЦИМА'!$G$16:$G$1931,"Свега за пројекат 1201-П1:",'ПО КОРИСНИЦИМА'!$I$16:$I$1931)</f>
        <v>0</v>
      </c>
      <c r="F398" s="255">
        <f>E398/D398</f>
        <v>0</v>
      </c>
      <c r="G398" s="224">
        <v>560000</v>
      </c>
      <c r="H398" s="224">
        <f>SUMIF('ПО КОРИСНИЦИМА'!$G$16:$G$1931,"Свега за пројекат 1201-П1:",'ПО КОРИСНИЦИМА'!$M$16:$M$1931)</f>
        <v>0</v>
      </c>
      <c r="I398" s="262">
        <f>H398/G398</f>
        <v>0</v>
      </c>
      <c r="J398" s="221">
        <f t="shared" si="16"/>
        <v>860000</v>
      </c>
      <c r="K398" s="221">
        <f>E398+H398</f>
        <v>0</v>
      </c>
      <c r="L398" s="254"/>
    </row>
    <row r="399" spans="1:13" ht="36.75" customHeight="1" x14ac:dyDescent="0.2">
      <c r="A399" s="157"/>
      <c r="B399" s="157" t="s">
        <v>2021</v>
      </c>
      <c r="C399" s="237" t="str">
        <f>IFERROR(VLOOKUP(B399,'ПО КОРИСНИЦИМА'!$C$16:$S$1931,5,FALSE),"")</f>
        <v>Санација и конзерваторски радови зграде бившег среског начелства</v>
      </c>
      <c r="D399" s="223">
        <v>0</v>
      </c>
      <c r="E399" s="223"/>
      <c r="F399" s="255"/>
      <c r="G399" s="224">
        <v>0</v>
      </c>
      <c r="H399" s="224"/>
      <c r="I399" s="262"/>
      <c r="J399" s="221">
        <f t="shared" si="16"/>
        <v>0</v>
      </c>
      <c r="K399" s="221"/>
      <c r="L399" s="254"/>
    </row>
    <row r="400" spans="1:13" ht="44.25" hidden="1" customHeight="1" x14ac:dyDescent="0.2">
      <c r="A400" s="157"/>
      <c r="B400" s="157" t="s">
        <v>1124</v>
      </c>
      <c r="C400" s="237" t="str">
        <f>IFERROR(VLOOKUP(B400,'ПО КОРИСНИЦИМА'!$C$16:$S$1931,5,FALSE),"")</f>
        <v/>
      </c>
      <c r="D400" s="223">
        <f>SUMIF('ПО КОРИСНИЦИМА'!$G$16:$G$1931,"Свега за пројекат 1201-П3:",'ПО КОРИСНИЦИМА'!$H$16:$H$1931)</f>
        <v>0</v>
      </c>
      <c r="E400" s="223"/>
      <c r="F400" s="255"/>
      <c r="G400" s="224">
        <f>SUMIF('ПО КОРИСНИЦИМА'!$G$16:$G$1931,"Свега за пројекат 1201-П3:",'ПО КОРИСНИЦИМА'!$L$16:$L$1931)</f>
        <v>0</v>
      </c>
      <c r="H400" s="224"/>
      <c r="I400" s="262"/>
      <c r="J400" s="221">
        <f t="shared" si="16"/>
        <v>0</v>
      </c>
      <c r="K400" s="221"/>
      <c r="L400" s="254"/>
    </row>
    <row r="401" spans="1:12" ht="44.25" hidden="1" customHeight="1" x14ac:dyDescent="0.2">
      <c r="A401" s="157"/>
      <c r="B401" s="157" t="s">
        <v>1125</v>
      </c>
      <c r="C401" s="237" t="str">
        <f>IFERROR(VLOOKUP(B401,'ПО КОРИСНИЦИМА'!$C$16:$S$1931,5,FALSE),"")</f>
        <v/>
      </c>
      <c r="D401" s="223">
        <f>SUMIF('ПО КОРИСНИЦИМА'!$G$16:$G$1931,"Свега за пројекат 1201-П4:",'ПО КОРИСНИЦИМА'!$H$16:$H$1931)</f>
        <v>0</v>
      </c>
      <c r="E401" s="223"/>
      <c r="F401" s="255"/>
      <c r="G401" s="224">
        <f>SUMIF('ПО КОРИСНИЦИМА'!$G$16:$G$1931,"Свега за пројекат 1201-П4:",'ПО КОРИСНИЦИМА'!$L$16:$L$1931)</f>
        <v>0</v>
      </c>
      <c r="H401" s="224"/>
      <c r="I401" s="262"/>
      <c r="J401" s="221">
        <f t="shared" si="16"/>
        <v>0</v>
      </c>
      <c r="K401" s="221"/>
      <c r="L401" s="254"/>
    </row>
    <row r="402" spans="1:12" ht="44.25" hidden="1" customHeight="1" x14ac:dyDescent="0.2">
      <c r="A402" s="157"/>
      <c r="B402" s="157" t="s">
        <v>1126</v>
      </c>
      <c r="C402" s="237" t="str">
        <f>IFERROR(VLOOKUP(B402,'ПО КОРИСНИЦИМА'!$C$16:$S$1931,5,FALSE),"")</f>
        <v/>
      </c>
      <c r="D402" s="223">
        <f>SUMIF('ПО КОРИСНИЦИМА'!$G$16:$G$1931,"Свега за пројекат 1201-П5:",'ПО КОРИСНИЦИМА'!$H$16:$H$1931)</f>
        <v>0</v>
      </c>
      <c r="E402" s="223"/>
      <c r="F402" s="255"/>
      <c r="G402" s="224">
        <f>SUMIF('ПО КОРИСНИЦИМА'!$G$16:$G$1931,"Свега за пројекат 1201-П5:",'ПО КОРИСНИЦИМА'!$L$16:$L$1931)</f>
        <v>0</v>
      </c>
      <c r="H402" s="224"/>
      <c r="I402" s="262"/>
      <c r="J402" s="221">
        <f t="shared" si="16"/>
        <v>0</v>
      </c>
      <c r="K402" s="221"/>
      <c r="L402" s="254"/>
    </row>
    <row r="403" spans="1:12" ht="44.25" hidden="1" customHeight="1" x14ac:dyDescent="0.2">
      <c r="A403" s="157"/>
      <c r="B403" s="157" t="s">
        <v>1127</v>
      </c>
      <c r="C403" s="237" t="str">
        <f>IFERROR(VLOOKUP(B403,'ПО КОРИСНИЦИМА'!$C$16:$S$1931,5,FALSE),"")</f>
        <v/>
      </c>
      <c r="D403" s="223">
        <f>SUMIF('ПО КОРИСНИЦИМА'!$G$16:$G$1931,"Свега за пројекат 1201-П6:",'ПО КОРИСНИЦИМА'!$H$16:$H$1931)</f>
        <v>0</v>
      </c>
      <c r="E403" s="223"/>
      <c r="F403" s="255"/>
      <c r="G403" s="224">
        <f>SUMIF('ПО КОРИСНИЦИМА'!$G$16:$G$1931,"Свега за пројекат 1201-П6:",'ПО КОРИСНИЦИМА'!$L$16:$L$1931)</f>
        <v>0</v>
      </c>
      <c r="H403" s="224"/>
      <c r="I403" s="262"/>
      <c r="J403" s="221">
        <f t="shared" si="16"/>
        <v>0</v>
      </c>
      <c r="K403" s="221"/>
      <c r="L403" s="254"/>
    </row>
    <row r="404" spans="1:12" ht="44.25" hidden="1" customHeight="1" x14ac:dyDescent="0.2">
      <c r="A404" s="157"/>
      <c r="B404" s="157" t="s">
        <v>1128</v>
      </c>
      <c r="C404" s="237" t="str">
        <f>IFERROR(VLOOKUP(B404,'ПО КОРИСНИЦИМА'!$C$16:$S$1931,5,FALSE),"")</f>
        <v/>
      </c>
      <c r="D404" s="223">
        <f>SUMIF('ПО КОРИСНИЦИМА'!$G$16:$G$1931,"Свега за пројекат 1201-П7:",'ПО КОРИСНИЦИМА'!$H$16:$H$1931)</f>
        <v>0</v>
      </c>
      <c r="E404" s="223"/>
      <c r="F404" s="255"/>
      <c r="G404" s="224">
        <f>SUMIF('ПО КОРИСНИЦИМА'!$G$16:$G$1931,"Свега за пројекат 1201-П7:",'ПО КОРИСНИЦИМА'!$L$16:$L$1931)</f>
        <v>0</v>
      </c>
      <c r="H404" s="224"/>
      <c r="I404" s="262"/>
      <c r="J404" s="221">
        <f t="shared" si="16"/>
        <v>0</v>
      </c>
      <c r="K404" s="221"/>
      <c r="L404" s="254"/>
    </row>
    <row r="405" spans="1:12" ht="44.25" hidden="1" customHeight="1" x14ac:dyDescent="0.2">
      <c r="A405" s="157"/>
      <c r="B405" s="157" t="s">
        <v>1129</v>
      </c>
      <c r="C405" s="237" t="str">
        <f>IFERROR(VLOOKUP(B405,'ПО КОРИСНИЦИМА'!$C$16:$S$1931,5,FALSE),"")</f>
        <v/>
      </c>
      <c r="D405" s="223">
        <f>SUMIF('ПО КОРИСНИЦИМА'!$G$16:$G$1931,"Свега за пројекат 1201-П8:",'ПО КОРИСНИЦИМА'!$H$16:$H$1931)</f>
        <v>0</v>
      </c>
      <c r="E405" s="223"/>
      <c r="F405" s="255"/>
      <c r="G405" s="224">
        <f>SUMIF('ПО КОРИСНИЦИМА'!$G$16:$G$1931,"Свега за пројекат 1201-П8:",'ПО КОРИСНИЦИМА'!$L$16:$L$1931)</f>
        <v>0</v>
      </c>
      <c r="H405" s="224"/>
      <c r="I405" s="262"/>
      <c r="J405" s="221">
        <f t="shared" si="16"/>
        <v>0</v>
      </c>
      <c r="K405" s="221"/>
      <c r="L405" s="254"/>
    </row>
    <row r="406" spans="1:12" ht="44.25" hidden="1" customHeight="1" x14ac:dyDescent="0.2">
      <c r="A406" s="157"/>
      <c r="B406" s="157" t="s">
        <v>1130</v>
      </c>
      <c r="C406" s="237" t="str">
        <f>IFERROR(VLOOKUP(B406,'ПО КОРИСНИЦИМА'!$C$16:$S$1931,5,FALSE),"")</f>
        <v/>
      </c>
      <c r="D406" s="223">
        <f>SUMIF('ПО КОРИСНИЦИМА'!$G$16:$G$1931,"Свега за пројекат 1201-П9:",'ПО КОРИСНИЦИМА'!$H$16:$H$1931)</f>
        <v>0</v>
      </c>
      <c r="E406" s="223"/>
      <c r="F406" s="255"/>
      <c r="G406" s="224">
        <f>SUMIF('ПО КОРИСНИЦИМА'!$G$16:$G$1931,"Свега за пројекат 1201-П9:",'ПО КОРИСНИЦИМА'!$L$16:$L$1931)</f>
        <v>0</v>
      </c>
      <c r="H406" s="224"/>
      <c r="I406" s="262"/>
      <c r="J406" s="221">
        <f t="shared" si="16"/>
        <v>0</v>
      </c>
      <c r="K406" s="221"/>
      <c r="L406" s="254"/>
    </row>
    <row r="407" spans="1:12" ht="44.25" hidden="1" customHeight="1" x14ac:dyDescent="0.2">
      <c r="A407" s="157"/>
      <c r="B407" s="157" t="s">
        <v>1131</v>
      </c>
      <c r="C407" s="237" t="str">
        <f>IFERROR(VLOOKUP(B407,'ПО КОРИСНИЦИМА'!$C$16:$S$1931,5,FALSE),"")</f>
        <v/>
      </c>
      <c r="D407" s="223">
        <f>SUMIF('ПО КОРИСНИЦИМА'!$G$16:$G$1931,"Свега за пројекат 1201-П10:",'ПО КОРИСНИЦИМА'!$H$16:$H$1931)</f>
        <v>0</v>
      </c>
      <c r="E407" s="223"/>
      <c r="F407" s="255"/>
      <c r="G407" s="224">
        <f>SUMIF('ПО КОРИСНИЦИМА'!$G$16:$G$1931,"Свега за пројекат 1201-П10:",'ПО КОРИСНИЦИМА'!$L$16:$L$1931)</f>
        <v>0</v>
      </c>
      <c r="H407" s="224"/>
      <c r="I407" s="262"/>
      <c r="J407" s="221">
        <f t="shared" si="16"/>
        <v>0</v>
      </c>
      <c r="K407" s="221"/>
      <c r="L407" s="254"/>
    </row>
    <row r="408" spans="1:12" ht="44.25" hidden="1" customHeight="1" x14ac:dyDescent="0.2">
      <c r="A408" s="157"/>
      <c r="B408" s="157" t="s">
        <v>1132</v>
      </c>
      <c r="C408" s="237" t="str">
        <f>IFERROR(VLOOKUP(B408,'ПО КОРИСНИЦИМА'!$C$16:$S$1931,5,FALSE),"")</f>
        <v/>
      </c>
      <c r="D408" s="223">
        <f>SUMIF('ПО КОРИСНИЦИМА'!$G$16:$G$1931,"Свега за пројекат 1201-П11:",'ПО КОРИСНИЦИМА'!$H$16:$H$1931)</f>
        <v>0</v>
      </c>
      <c r="E408" s="223"/>
      <c r="F408" s="255"/>
      <c r="G408" s="224">
        <f>SUMIF('ПО КОРИСНИЦИМА'!$G$16:$G$1931,"Свега за пројекат 1201-П11:",'ПО КОРИСНИЦИМА'!$L$16:$L$1931)</f>
        <v>0</v>
      </c>
      <c r="H408" s="224"/>
      <c r="I408" s="262"/>
      <c r="J408" s="221">
        <f t="shared" si="16"/>
        <v>0</v>
      </c>
      <c r="K408" s="221"/>
      <c r="L408" s="254"/>
    </row>
    <row r="409" spans="1:12" ht="44.25" hidden="1" customHeight="1" x14ac:dyDescent="0.2">
      <c r="A409" s="157"/>
      <c r="B409" s="157" t="s">
        <v>1133</v>
      </c>
      <c r="C409" s="237" t="str">
        <f>IFERROR(VLOOKUP(B409,'ПО КОРИСНИЦИМА'!$C$16:$S$1931,5,FALSE),"")</f>
        <v/>
      </c>
      <c r="D409" s="223">
        <f>SUMIF('ПО КОРИСНИЦИМА'!$G$16:$G$1931,"Свега за пројекат 1201-П12:",'ПО КОРИСНИЦИМА'!$H$16:$H$1931)</f>
        <v>0</v>
      </c>
      <c r="E409" s="223"/>
      <c r="F409" s="255"/>
      <c r="G409" s="224">
        <f>SUMIF('ПО КОРИСНИЦИМА'!$G$16:$G$1931,"Свега за пројекат 1201-П12:",'ПО КОРИСНИЦИМА'!$L$16:$L$1931)</f>
        <v>0</v>
      </c>
      <c r="H409" s="224"/>
      <c r="I409" s="262"/>
      <c r="J409" s="221">
        <f t="shared" si="16"/>
        <v>0</v>
      </c>
      <c r="K409" s="221"/>
      <c r="L409" s="254"/>
    </row>
    <row r="410" spans="1:12" ht="44.25" hidden="1" customHeight="1" x14ac:dyDescent="0.2">
      <c r="A410" s="157"/>
      <c r="B410" s="157" t="s">
        <v>1134</v>
      </c>
      <c r="C410" s="237" t="str">
        <f>IFERROR(VLOOKUP(B410,'ПО КОРИСНИЦИМА'!$C$16:$S$1931,5,FALSE),"")</f>
        <v/>
      </c>
      <c r="D410" s="223">
        <f>SUMIF('ПО КОРИСНИЦИМА'!$G$16:$G$1931,"Свега за пројекат 1201-П13:",'ПО КОРИСНИЦИМА'!$H$16:$H$1931)</f>
        <v>0</v>
      </c>
      <c r="E410" s="223"/>
      <c r="F410" s="255"/>
      <c r="G410" s="224">
        <f>SUMIF('ПО КОРИСНИЦИМА'!$G$16:$G$1931,"Свега за пројекат 1201-П13:",'ПО КОРИСНИЦИМА'!$L$16:$L$1931)</f>
        <v>0</v>
      </c>
      <c r="H410" s="224"/>
      <c r="I410" s="262"/>
      <c r="J410" s="221">
        <f t="shared" si="16"/>
        <v>0</v>
      </c>
      <c r="K410" s="221"/>
      <c r="L410" s="254"/>
    </row>
    <row r="411" spans="1:12" ht="44.25" hidden="1" customHeight="1" x14ac:dyDescent="0.2">
      <c r="A411" s="157"/>
      <c r="B411" s="157" t="s">
        <v>1135</v>
      </c>
      <c r="C411" s="237" t="str">
        <f>IFERROR(VLOOKUP(B411,'ПО КОРИСНИЦИМА'!$C$16:$S$1931,5,FALSE),"")</f>
        <v/>
      </c>
      <c r="D411" s="223">
        <f>SUMIF('ПО КОРИСНИЦИМА'!$G$16:$G$1931,"Свега за пројекат 1201-П14:",'ПО КОРИСНИЦИМА'!$H$16:$H$1931)</f>
        <v>0</v>
      </c>
      <c r="E411" s="223"/>
      <c r="F411" s="255"/>
      <c r="G411" s="224">
        <f>SUMIF('ПО КОРИСНИЦИМА'!$G$16:$G$1931,"Свега за пројекат 1201-П14:",'ПО КОРИСНИЦИМА'!$L$16:$L$1931)</f>
        <v>0</v>
      </c>
      <c r="H411" s="224"/>
      <c r="I411" s="262"/>
      <c r="J411" s="221">
        <f t="shared" si="16"/>
        <v>0</v>
      </c>
      <c r="K411" s="221"/>
      <c r="L411" s="254"/>
    </row>
    <row r="412" spans="1:12" ht="44.25" hidden="1" customHeight="1" x14ac:dyDescent="0.2">
      <c r="A412" s="157"/>
      <c r="B412" s="157" t="s">
        <v>1136</v>
      </c>
      <c r="C412" s="237" t="str">
        <f>IFERROR(VLOOKUP(B412,'ПО КОРИСНИЦИМА'!$C$16:$S$1931,5,FALSE),"")</f>
        <v/>
      </c>
      <c r="D412" s="223">
        <f>SUMIF('ПО КОРИСНИЦИМА'!$G$16:$G$1931,"Свега за пројекат 1201-П15:",'ПО КОРИСНИЦИМА'!$H$16:$H$1931)</f>
        <v>0</v>
      </c>
      <c r="E412" s="223"/>
      <c r="F412" s="255"/>
      <c r="G412" s="224">
        <f>SUMIF('ПО КОРИСНИЦИМА'!$G$16:$G$1931,"Свега за пројекат 1201-П15:",'ПО КОРИСНИЦИМА'!$L$16:$L$1931)</f>
        <v>0</v>
      </c>
      <c r="H412" s="224"/>
      <c r="I412" s="262"/>
      <c r="J412" s="221">
        <f t="shared" si="16"/>
        <v>0</v>
      </c>
      <c r="K412" s="221"/>
      <c r="L412" s="254"/>
    </row>
    <row r="413" spans="1:12" ht="44.25" hidden="1" customHeight="1" x14ac:dyDescent="0.2">
      <c r="A413" s="157"/>
      <c r="B413" s="157" t="s">
        <v>1137</v>
      </c>
      <c r="C413" s="237" t="str">
        <f>IFERROR(VLOOKUP(B413,'ПО КОРИСНИЦИМА'!$C$16:$S$1931,5,FALSE),"")</f>
        <v/>
      </c>
      <c r="D413" s="223">
        <f>SUMIF('ПО КОРИСНИЦИМА'!$G$16:$G$1931,"Свега за пројекат 1201-П16:",'ПО КОРИСНИЦИМА'!$H$16:$H$1931)</f>
        <v>0</v>
      </c>
      <c r="E413" s="223"/>
      <c r="F413" s="255"/>
      <c r="G413" s="224">
        <f>SUMIF('ПО КОРИСНИЦИМА'!$G$16:$G$1931,"Свега за пројекат 1201-П16:",'ПО КОРИСНИЦИМА'!$L$16:$L$1931)</f>
        <v>0</v>
      </c>
      <c r="H413" s="224"/>
      <c r="I413" s="262"/>
      <c r="J413" s="221">
        <f t="shared" si="16"/>
        <v>0</v>
      </c>
      <c r="K413" s="221"/>
      <c r="L413" s="254"/>
    </row>
    <row r="414" spans="1:12" ht="44.25" hidden="1" customHeight="1" x14ac:dyDescent="0.2">
      <c r="A414" s="157"/>
      <c r="B414" s="157" t="s">
        <v>1138</v>
      </c>
      <c r="C414" s="237" t="str">
        <f>IFERROR(VLOOKUP(B414,'ПО КОРИСНИЦИМА'!$C$16:$S$1931,5,FALSE),"")</f>
        <v/>
      </c>
      <c r="D414" s="223">
        <f>SUMIF('ПО КОРИСНИЦИМА'!$G$16:$G$1931,"Свега за пројекат 1201-П17:",'ПО КОРИСНИЦИМА'!$H$16:$H$1931)</f>
        <v>0</v>
      </c>
      <c r="E414" s="223"/>
      <c r="F414" s="255"/>
      <c r="G414" s="224">
        <f>SUMIF('ПО КОРИСНИЦИМА'!$G$16:$G$1931,"Свега за пројекат 1201-П17:",'ПО КОРИСНИЦИМА'!$L$16:$L$1931)</f>
        <v>0</v>
      </c>
      <c r="H414" s="224"/>
      <c r="I414" s="262"/>
      <c r="J414" s="221">
        <f t="shared" si="16"/>
        <v>0</v>
      </c>
      <c r="K414" s="221"/>
      <c r="L414" s="254"/>
    </row>
    <row r="415" spans="1:12" ht="44.25" hidden="1" customHeight="1" x14ac:dyDescent="0.2">
      <c r="A415" s="157"/>
      <c r="B415" s="157" t="s">
        <v>1139</v>
      </c>
      <c r="C415" s="237" t="str">
        <f>IFERROR(VLOOKUP(B415,'ПО КОРИСНИЦИМА'!$C$16:$S$1931,5,FALSE),"")</f>
        <v/>
      </c>
      <c r="D415" s="223">
        <f>SUMIF('ПО КОРИСНИЦИМА'!$G$16:$G$1931,"Свега за пројекат 1201-П18:",'ПО КОРИСНИЦИМА'!$H$16:$H$1931)</f>
        <v>0</v>
      </c>
      <c r="E415" s="223"/>
      <c r="F415" s="255"/>
      <c r="G415" s="224">
        <f>SUMIF('ПО КОРИСНИЦИМА'!$G$16:$G$1931,"Свега за пројекат 1201-П18:",'ПО КОРИСНИЦИМА'!$L$16:$L$1931)</f>
        <v>0</v>
      </c>
      <c r="H415" s="224"/>
      <c r="I415" s="262"/>
      <c r="J415" s="221">
        <f t="shared" si="16"/>
        <v>0</v>
      </c>
      <c r="K415" s="221"/>
      <c r="L415" s="254"/>
    </row>
    <row r="416" spans="1:12" ht="44.25" hidden="1" customHeight="1" x14ac:dyDescent="0.2">
      <c r="A416" s="157"/>
      <c r="B416" s="157" t="s">
        <v>1140</v>
      </c>
      <c r="C416" s="237" t="str">
        <f>IFERROR(VLOOKUP(B416,'ПО КОРИСНИЦИМА'!$C$16:$S$1931,5,FALSE),"")</f>
        <v/>
      </c>
      <c r="D416" s="223">
        <f>SUMIF('ПО КОРИСНИЦИМА'!$G$16:$G$1931,"Свега за пројекат 1201-П19:",'ПО КОРИСНИЦИМА'!$H$16:$H$1931)</f>
        <v>0</v>
      </c>
      <c r="E416" s="223"/>
      <c r="F416" s="255"/>
      <c r="G416" s="224">
        <f>SUMIF('ПО КОРИСНИЦИМА'!$G$16:$G$1931,"Свега за пројекат 1201-П19:",'ПО КОРИСНИЦИМА'!$L$16:$L$1931)</f>
        <v>0</v>
      </c>
      <c r="H416" s="224"/>
      <c r="I416" s="262"/>
      <c r="J416" s="221">
        <f t="shared" si="16"/>
        <v>0</v>
      </c>
      <c r="K416" s="221"/>
      <c r="L416" s="254"/>
    </row>
    <row r="417" spans="1:12" ht="44.25" hidden="1" customHeight="1" x14ac:dyDescent="0.2">
      <c r="A417" s="157"/>
      <c r="B417" s="157" t="s">
        <v>1141</v>
      </c>
      <c r="C417" s="237" t="str">
        <f>IFERROR(VLOOKUP(B417,'ПО КОРИСНИЦИМА'!$C$16:$S$1931,5,FALSE),"")</f>
        <v/>
      </c>
      <c r="D417" s="223">
        <f>SUMIF('ПО КОРИСНИЦИМА'!$G$16:$G$1931,"Свега за пројекат 1201-П20:",'ПО КОРИСНИЦИМА'!$H$16:$H$1931)</f>
        <v>0</v>
      </c>
      <c r="E417" s="223"/>
      <c r="F417" s="255"/>
      <c r="G417" s="224">
        <f>SUMIF('ПО КОРИСНИЦИМА'!$G$16:$G$1931,"Свега за пројекат 1201-П20:",'ПО КОРИСНИЦИМА'!$L$16:$L$1931)</f>
        <v>0</v>
      </c>
      <c r="H417" s="224"/>
      <c r="I417" s="262"/>
      <c r="J417" s="221">
        <f t="shared" si="16"/>
        <v>0</v>
      </c>
      <c r="K417" s="221"/>
      <c r="L417" s="254"/>
    </row>
    <row r="418" spans="1:12" ht="44.25" hidden="1" customHeight="1" x14ac:dyDescent="0.2">
      <c r="A418" s="157"/>
      <c r="B418" s="157" t="s">
        <v>1142</v>
      </c>
      <c r="C418" s="237" t="str">
        <f>IFERROR(VLOOKUP(B418,'ПО КОРИСНИЦИМА'!$C$16:$S$1931,5,FALSE),"")</f>
        <v/>
      </c>
      <c r="D418" s="223">
        <f>SUMIF('ПО КОРИСНИЦИМА'!$G$16:$G$1931,"Свега за пројекат 1201-П21:",'ПО КОРИСНИЦИМА'!$H$16:$H$1931)</f>
        <v>0</v>
      </c>
      <c r="E418" s="223"/>
      <c r="F418" s="255"/>
      <c r="G418" s="224">
        <f>SUMIF('ПО КОРИСНИЦИМА'!$G$16:$G$1931,"Свега за пројекат 1201-П21:",'ПО КОРИСНИЦИМА'!$L$16:$L$1931)</f>
        <v>0</v>
      </c>
      <c r="H418" s="224"/>
      <c r="I418" s="262"/>
      <c r="J418" s="221">
        <f t="shared" si="16"/>
        <v>0</v>
      </c>
      <c r="K418" s="221"/>
      <c r="L418" s="254"/>
    </row>
    <row r="419" spans="1:12" ht="44.25" hidden="1" customHeight="1" x14ac:dyDescent="0.2">
      <c r="A419" s="157"/>
      <c r="B419" s="157" t="s">
        <v>1143</v>
      </c>
      <c r="C419" s="237" t="str">
        <f>IFERROR(VLOOKUP(B419,'ПО КОРИСНИЦИМА'!$C$16:$S$1931,5,FALSE),"")</f>
        <v/>
      </c>
      <c r="D419" s="223">
        <f>SUMIF('ПО КОРИСНИЦИМА'!$G$16:$G$1931,"Свега за пројекат 1201-П22:",'ПО КОРИСНИЦИМА'!$H$16:$H$1931)</f>
        <v>0</v>
      </c>
      <c r="E419" s="223"/>
      <c r="F419" s="255"/>
      <c r="G419" s="224">
        <f>SUMIF('ПО КОРИСНИЦИМА'!$G$16:$G$1931,"Свега за пројекат 1201-П22:",'ПО КОРИСНИЦИМА'!$L$16:$L$1931)</f>
        <v>0</v>
      </c>
      <c r="H419" s="224"/>
      <c r="I419" s="262"/>
      <c r="J419" s="221">
        <f t="shared" si="16"/>
        <v>0</v>
      </c>
      <c r="K419" s="221"/>
      <c r="L419" s="254"/>
    </row>
    <row r="420" spans="1:12" ht="44.25" hidden="1" customHeight="1" x14ac:dyDescent="0.2">
      <c r="A420" s="157"/>
      <c r="B420" s="157" t="s">
        <v>1144</v>
      </c>
      <c r="C420" s="237" t="str">
        <f>IFERROR(VLOOKUP(B420,'ПО КОРИСНИЦИМА'!$C$16:$S$1931,5,FALSE),"")</f>
        <v/>
      </c>
      <c r="D420" s="223">
        <f>SUMIF('ПО КОРИСНИЦИМА'!$G$16:$G$1931,"Свега за пројекат 1201-П23:",'ПО КОРИСНИЦИМА'!$H$16:$H$1931)</f>
        <v>0</v>
      </c>
      <c r="E420" s="223"/>
      <c r="F420" s="255"/>
      <c r="G420" s="224">
        <f>SUMIF('ПО КОРИСНИЦИМА'!$G$16:$G$1931,"Свега за пројекат 1201-П23:",'ПО КОРИСНИЦИМА'!$L$16:$L$1931)</f>
        <v>0</v>
      </c>
      <c r="H420" s="224"/>
      <c r="I420" s="262"/>
      <c r="J420" s="221">
        <f t="shared" si="16"/>
        <v>0</v>
      </c>
      <c r="K420" s="221"/>
      <c r="L420" s="254"/>
    </row>
    <row r="421" spans="1:12" ht="44.25" hidden="1" customHeight="1" x14ac:dyDescent="0.2">
      <c r="A421" s="157"/>
      <c r="B421" s="157" t="s">
        <v>1145</v>
      </c>
      <c r="C421" s="237" t="str">
        <f>IFERROR(VLOOKUP(B421,'ПО КОРИСНИЦИМА'!$C$16:$S$1931,5,FALSE),"")</f>
        <v/>
      </c>
      <c r="D421" s="223">
        <f>SUMIF('ПО КОРИСНИЦИМА'!$G$16:$G$1931,"Свега за пројекат 1201-П24:",'ПО КОРИСНИЦИМА'!$H$16:$H$1931)</f>
        <v>0</v>
      </c>
      <c r="E421" s="223"/>
      <c r="F421" s="255"/>
      <c r="G421" s="224">
        <f>SUMIF('ПО КОРИСНИЦИМА'!$G$16:$G$1931,"Свега за пројекат 1201-П24:",'ПО КОРИСНИЦИМА'!$L$16:$L$1931)</f>
        <v>0</v>
      </c>
      <c r="H421" s="224"/>
      <c r="I421" s="262"/>
      <c r="J421" s="221">
        <f t="shared" si="16"/>
        <v>0</v>
      </c>
      <c r="K421" s="221"/>
      <c r="L421" s="254"/>
    </row>
    <row r="422" spans="1:12" ht="44.25" hidden="1" customHeight="1" x14ac:dyDescent="0.2">
      <c r="A422" s="157"/>
      <c r="B422" s="157" t="s">
        <v>1146</v>
      </c>
      <c r="C422" s="237" t="str">
        <f>IFERROR(VLOOKUP(B422,'ПО КОРИСНИЦИМА'!$C$16:$S$1931,5,FALSE),"")</f>
        <v/>
      </c>
      <c r="D422" s="223">
        <f>SUMIF('ПО КОРИСНИЦИМА'!$G$16:$G$1931,"Свега за пројекат 1201-П25:",'ПО КОРИСНИЦИМА'!$H$16:$H$1931)</f>
        <v>0</v>
      </c>
      <c r="E422" s="223"/>
      <c r="F422" s="255"/>
      <c r="G422" s="224">
        <f>SUMIF('ПО КОРИСНИЦИМА'!$G$16:$G$1931,"Свега за пројекат 1201-П25:",'ПО КОРИСНИЦИМА'!$L$16:$L$1931)</f>
        <v>0</v>
      </c>
      <c r="H422" s="224"/>
      <c r="I422" s="262"/>
      <c r="J422" s="221">
        <f t="shared" si="16"/>
        <v>0</v>
      </c>
      <c r="K422" s="221"/>
      <c r="L422" s="254"/>
    </row>
    <row r="423" spans="1:12" ht="44.25" hidden="1" customHeight="1" x14ac:dyDescent="0.2">
      <c r="A423" s="157"/>
      <c r="B423" s="157" t="s">
        <v>1147</v>
      </c>
      <c r="C423" s="237" t="str">
        <f>IFERROR(VLOOKUP(B423,'ПО КОРИСНИЦИМА'!$C$16:$S$1931,5,FALSE),"")</f>
        <v/>
      </c>
      <c r="D423" s="223">
        <f>SUMIF('ПО КОРИСНИЦИМА'!$G$16:$G$1931,"Свега за пројекат 1201-П26:",'ПО КОРИСНИЦИМА'!$H$16:$H$1931)</f>
        <v>0</v>
      </c>
      <c r="E423" s="223"/>
      <c r="F423" s="255"/>
      <c r="G423" s="224">
        <f>SUMIF('ПО КОРИСНИЦИМА'!$G$16:$G$1931,"Свега за пројекат 1201-П26:",'ПО КОРИСНИЦИМА'!$L$16:$L$1931)</f>
        <v>0</v>
      </c>
      <c r="H423" s="224"/>
      <c r="I423" s="262"/>
      <c r="J423" s="221">
        <f t="shared" si="16"/>
        <v>0</v>
      </c>
      <c r="K423" s="221"/>
      <c r="L423" s="254"/>
    </row>
    <row r="424" spans="1:12" ht="44.25" hidden="1" customHeight="1" x14ac:dyDescent="0.2">
      <c r="A424" s="157"/>
      <c r="B424" s="157" t="s">
        <v>1148</v>
      </c>
      <c r="C424" s="237" t="str">
        <f>IFERROR(VLOOKUP(B424,'ПО КОРИСНИЦИМА'!$C$16:$S$1931,5,FALSE),"")</f>
        <v/>
      </c>
      <c r="D424" s="223">
        <f>SUMIF('ПО КОРИСНИЦИМА'!$G$16:$G$1931,"Свега за пројекат 1201-П27:",'ПО КОРИСНИЦИМА'!$H$16:$H$1931)</f>
        <v>0</v>
      </c>
      <c r="E424" s="223"/>
      <c r="F424" s="255"/>
      <c r="G424" s="224">
        <f>SUMIF('ПО КОРИСНИЦИМА'!$G$16:$G$1931,"Свега за пројекат 1201-П27:",'ПО КОРИСНИЦИМА'!$L$16:$L$1931)</f>
        <v>0</v>
      </c>
      <c r="H424" s="224"/>
      <c r="I424" s="262"/>
      <c r="J424" s="221">
        <f t="shared" si="16"/>
        <v>0</v>
      </c>
      <c r="K424" s="221"/>
      <c r="L424" s="254"/>
    </row>
    <row r="425" spans="1:12" ht="44.25" hidden="1" customHeight="1" x14ac:dyDescent="0.2">
      <c r="A425" s="157"/>
      <c r="B425" s="157" t="s">
        <v>1149</v>
      </c>
      <c r="C425" s="237" t="str">
        <f>IFERROR(VLOOKUP(B425,'ПО КОРИСНИЦИМА'!$C$16:$S$1931,5,FALSE),"")</f>
        <v/>
      </c>
      <c r="D425" s="223">
        <f>SUMIF('ПО КОРИСНИЦИМА'!$G$16:$G$1931,"Свега за пројекат 1201-П28:",'ПО КОРИСНИЦИМА'!$H$16:$H$1931)</f>
        <v>0</v>
      </c>
      <c r="E425" s="223"/>
      <c r="F425" s="255"/>
      <c r="G425" s="224">
        <f>SUMIF('ПО КОРИСНИЦИМА'!$G$16:$G$1931,"Свега за пројекат 1201-П28:",'ПО КОРИСНИЦИМА'!$L$16:$L$1931)</f>
        <v>0</v>
      </c>
      <c r="H425" s="224"/>
      <c r="I425" s="262"/>
      <c r="J425" s="221">
        <f t="shared" si="16"/>
        <v>0</v>
      </c>
      <c r="K425" s="221"/>
      <c r="L425" s="254"/>
    </row>
    <row r="426" spans="1:12" ht="44.25" hidden="1" customHeight="1" x14ac:dyDescent="0.2">
      <c r="A426" s="157"/>
      <c r="B426" s="157" t="s">
        <v>1150</v>
      </c>
      <c r="C426" s="237" t="str">
        <f>IFERROR(VLOOKUP(B426,'ПО КОРИСНИЦИМА'!$C$16:$S$1931,5,FALSE),"")</f>
        <v/>
      </c>
      <c r="D426" s="223">
        <f>SUMIF('ПО КОРИСНИЦИМА'!$G$16:$G$1931,"Свега за пројекат 1201-П29:",'ПО КОРИСНИЦИМА'!$H$16:$H$1931)</f>
        <v>0</v>
      </c>
      <c r="E426" s="223"/>
      <c r="F426" s="255"/>
      <c r="G426" s="224">
        <f>SUMIF('ПО КОРИСНИЦИМА'!$G$16:$G$1931,"Свега за пројекат 1201-П29:",'ПО КОРИСНИЦИМА'!$L$16:$L$1931)</f>
        <v>0</v>
      </c>
      <c r="H426" s="224"/>
      <c r="I426" s="262"/>
      <c r="J426" s="221">
        <f t="shared" si="16"/>
        <v>0</v>
      </c>
      <c r="K426" s="221"/>
      <c r="L426" s="254"/>
    </row>
    <row r="427" spans="1:12" ht="44.25" hidden="1" customHeight="1" x14ac:dyDescent="0.2">
      <c r="A427" s="157"/>
      <c r="B427" s="157" t="s">
        <v>1151</v>
      </c>
      <c r="C427" s="237" t="str">
        <f>IFERROR(VLOOKUP(B427,'ПО КОРИСНИЦИМА'!$C$16:$S$1931,5,FALSE),"")</f>
        <v/>
      </c>
      <c r="D427" s="223">
        <f>SUMIF('ПО КОРИСНИЦИМА'!$G$16:$G$1931,"Свега за пројекат 1201-П30:",'ПО КОРИСНИЦИМА'!$H$16:$H$1931)</f>
        <v>0</v>
      </c>
      <c r="E427" s="223"/>
      <c r="F427" s="255"/>
      <c r="G427" s="224">
        <f>SUMIF('ПО КОРИСНИЦИМА'!$G$16:$G$1931,"Свега за пројекат 1201-П30:",'ПО КОРИСНИЦИМА'!$L$16:$L$1931)</f>
        <v>0</v>
      </c>
      <c r="H427" s="224"/>
      <c r="I427" s="262"/>
      <c r="J427" s="221">
        <f t="shared" ref="J427:J490" si="17">D427+G427</f>
        <v>0</v>
      </c>
      <c r="K427" s="221"/>
      <c r="L427" s="254"/>
    </row>
    <row r="428" spans="1:12" ht="44.25" hidden="1" customHeight="1" x14ac:dyDescent="0.2">
      <c r="A428" s="157"/>
      <c r="B428" s="157" t="s">
        <v>1152</v>
      </c>
      <c r="C428" s="237" t="str">
        <f>IFERROR(VLOOKUP(B428,'ПО КОРИСНИЦИМА'!$C$16:$S$1931,5,FALSE),"")</f>
        <v/>
      </c>
      <c r="D428" s="223">
        <f>SUMIF('ПО КОРИСНИЦИМА'!$G$16:$G$1931,"Свега за пројекат 1201-П31:",'ПО КОРИСНИЦИМА'!$H$16:$H$1931)</f>
        <v>0</v>
      </c>
      <c r="E428" s="223"/>
      <c r="F428" s="255"/>
      <c r="G428" s="224">
        <f>SUMIF('ПО КОРИСНИЦИМА'!$G$16:$G$1931,"Свега за пројекат 1201-П31:",'ПО КОРИСНИЦИМА'!$L$16:$L$1931)</f>
        <v>0</v>
      </c>
      <c r="H428" s="224"/>
      <c r="I428" s="262"/>
      <c r="J428" s="221">
        <f t="shared" si="17"/>
        <v>0</v>
      </c>
      <c r="K428" s="221"/>
      <c r="L428" s="254"/>
    </row>
    <row r="429" spans="1:12" ht="44.25" hidden="1" customHeight="1" x14ac:dyDescent="0.2">
      <c r="A429" s="157"/>
      <c r="B429" s="157" t="s">
        <v>1153</v>
      </c>
      <c r="C429" s="237" t="str">
        <f>IFERROR(VLOOKUP(B429,'ПО КОРИСНИЦИМА'!$C$16:$S$1931,5,FALSE),"")</f>
        <v/>
      </c>
      <c r="D429" s="223">
        <f>SUMIF('ПО КОРИСНИЦИМА'!$G$16:$G$1931,"Свега за пројекат 1201-П32:",'ПО КОРИСНИЦИМА'!$H$16:$H$1931)</f>
        <v>0</v>
      </c>
      <c r="E429" s="223"/>
      <c r="F429" s="255"/>
      <c r="G429" s="224">
        <f>SUMIF('ПО КОРИСНИЦИМА'!$G$16:$G$1931,"Свега за пројекат 1201-П32:",'ПО КОРИСНИЦИМА'!$L$16:$L$1931)</f>
        <v>0</v>
      </c>
      <c r="H429" s="224"/>
      <c r="I429" s="262"/>
      <c r="J429" s="221">
        <f t="shared" si="17"/>
        <v>0</v>
      </c>
      <c r="K429" s="221"/>
      <c r="L429" s="254"/>
    </row>
    <row r="430" spans="1:12" ht="44.25" hidden="1" customHeight="1" x14ac:dyDescent="0.2">
      <c r="A430" s="157"/>
      <c r="B430" s="157" t="s">
        <v>1154</v>
      </c>
      <c r="C430" s="237" t="str">
        <f>IFERROR(VLOOKUP(B430,'ПО КОРИСНИЦИМА'!$C$16:$S$1931,5,FALSE),"")</f>
        <v/>
      </c>
      <c r="D430" s="223">
        <f>SUMIF('ПО КОРИСНИЦИМА'!$G$16:$G$1931,"Свега за пројекат 1201-П33:",'ПО КОРИСНИЦИМА'!$H$16:$H$1931)</f>
        <v>0</v>
      </c>
      <c r="E430" s="223"/>
      <c r="F430" s="255"/>
      <c r="G430" s="224">
        <f>SUMIF('ПО КОРИСНИЦИМА'!$G$16:$G$1931,"Свега за пројекат 1201-П33:",'ПО КОРИСНИЦИМА'!$L$16:$L$1931)</f>
        <v>0</v>
      </c>
      <c r="H430" s="224"/>
      <c r="I430" s="262"/>
      <c r="J430" s="221">
        <f t="shared" si="17"/>
        <v>0</v>
      </c>
      <c r="K430" s="221"/>
      <c r="L430" s="254"/>
    </row>
    <row r="431" spans="1:12" ht="44.25" hidden="1" customHeight="1" x14ac:dyDescent="0.2">
      <c r="A431" s="157"/>
      <c r="B431" s="157" t="s">
        <v>1155</v>
      </c>
      <c r="C431" s="237" t="str">
        <f>IFERROR(VLOOKUP(B431,'ПО КОРИСНИЦИМА'!$C$16:$S$1931,5,FALSE),"")</f>
        <v/>
      </c>
      <c r="D431" s="223">
        <f>SUMIF('ПО КОРИСНИЦИМА'!$G$16:$G$1931,"Свега за пројекат 1201-П34:",'ПО КОРИСНИЦИМА'!$H$16:$H$1931)</f>
        <v>0</v>
      </c>
      <c r="E431" s="223"/>
      <c r="F431" s="255"/>
      <c r="G431" s="224">
        <f>SUMIF('ПО КОРИСНИЦИМА'!$G$16:$G$1931,"Свега за пројекат 1201-П34:",'ПО КОРИСНИЦИМА'!$L$16:$L$1931)</f>
        <v>0</v>
      </c>
      <c r="H431" s="224"/>
      <c r="I431" s="262"/>
      <c r="J431" s="221">
        <f t="shared" si="17"/>
        <v>0</v>
      </c>
      <c r="K431" s="221"/>
      <c r="L431" s="254"/>
    </row>
    <row r="432" spans="1:12" ht="44.25" hidden="1" customHeight="1" x14ac:dyDescent="0.2">
      <c r="A432" s="157"/>
      <c r="B432" s="157" t="s">
        <v>1156</v>
      </c>
      <c r="C432" s="237" t="str">
        <f>IFERROR(VLOOKUP(B432,'ПО КОРИСНИЦИМА'!$C$16:$S$1931,5,FALSE),"")</f>
        <v/>
      </c>
      <c r="D432" s="223">
        <f>SUMIF('ПО КОРИСНИЦИМА'!$G$16:$G$1931,"Свега за пројекат 1201-П35:",'ПО КОРИСНИЦИМА'!$H$16:$H$1931)</f>
        <v>0</v>
      </c>
      <c r="E432" s="223"/>
      <c r="F432" s="255"/>
      <c r="G432" s="224">
        <f>SUMIF('ПО КОРИСНИЦИМА'!$G$16:$G$1931,"Свега за пројекат 1201-П35:",'ПО КОРИСНИЦИМА'!$L$16:$L$1931)</f>
        <v>0</v>
      </c>
      <c r="H432" s="224"/>
      <c r="I432" s="262"/>
      <c r="J432" s="221">
        <f t="shared" si="17"/>
        <v>0</v>
      </c>
      <c r="K432" s="221"/>
      <c r="L432" s="254"/>
    </row>
    <row r="433" spans="1:12" ht="44.25" hidden="1" customHeight="1" x14ac:dyDescent="0.2">
      <c r="A433" s="157"/>
      <c r="B433" s="157" t="s">
        <v>1157</v>
      </c>
      <c r="C433" s="237" t="str">
        <f>IFERROR(VLOOKUP(B433,'ПО КОРИСНИЦИМА'!$C$16:$S$1931,5,FALSE),"")</f>
        <v/>
      </c>
      <c r="D433" s="223">
        <f>SUMIF('ПО КОРИСНИЦИМА'!$G$16:$G$1931,"Свега за пројекат 1201-П36:",'ПО КОРИСНИЦИМА'!$H$16:$H$1931)</f>
        <v>0</v>
      </c>
      <c r="E433" s="223"/>
      <c r="F433" s="255"/>
      <c r="G433" s="224">
        <f>SUMIF('ПО КОРИСНИЦИМА'!$G$16:$G$1931,"Свега за пројекат 1201-П36:",'ПО КОРИСНИЦИМА'!$L$16:$L$1931)</f>
        <v>0</v>
      </c>
      <c r="H433" s="224"/>
      <c r="I433" s="262"/>
      <c r="J433" s="221">
        <f t="shared" si="17"/>
        <v>0</v>
      </c>
      <c r="K433" s="221"/>
      <c r="L433" s="254"/>
    </row>
    <row r="434" spans="1:12" ht="44.25" hidden="1" customHeight="1" x14ac:dyDescent="0.2">
      <c r="A434" s="157"/>
      <c r="B434" s="157" t="s">
        <v>1158</v>
      </c>
      <c r="C434" s="237" t="str">
        <f>IFERROR(VLOOKUP(B434,'ПО КОРИСНИЦИМА'!$C$16:$S$1931,5,FALSE),"")</f>
        <v/>
      </c>
      <c r="D434" s="223">
        <f>SUMIF('ПО КОРИСНИЦИМА'!$G$16:$G$1931,"Свега за пројекат 1201-П37:",'ПО КОРИСНИЦИМА'!$H$16:$H$1931)</f>
        <v>0</v>
      </c>
      <c r="E434" s="223"/>
      <c r="F434" s="255"/>
      <c r="G434" s="224">
        <f>SUMIF('ПО КОРИСНИЦИМА'!$G$16:$G$1931,"Свега за пројекат 1201-П37:",'ПО КОРИСНИЦИМА'!$L$16:$L$1931)</f>
        <v>0</v>
      </c>
      <c r="H434" s="224"/>
      <c r="I434" s="262"/>
      <c r="J434" s="221">
        <f t="shared" si="17"/>
        <v>0</v>
      </c>
      <c r="K434" s="221"/>
      <c r="L434" s="254"/>
    </row>
    <row r="435" spans="1:12" ht="44.25" hidden="1" customHeight="1" x14ac:dyDescent="0.2">
      <c r="A435" s="157"/>
      <c r="B435" s="157" t="s">
        <v>1159</v>
      </c>
      <c r="C435" s="237" t="str">
        <f>IFERROR(VLOOKUP(B435,'ПО КОРИСНИЦИМА'!$C$16:$S$1931,5,FALSE),"")</f>
        <v/>
      </c>
      <c r="D435" s="223">
        <f>SUMIF('ПО КОРИСНИЦИМА'!$G$16:$G$1931,"Свега за пројекат 1201-П38:",'ПО КОРИСНИЦИМА'!$H$16:$H$1931)</f>
        <v>0</v>
      </c>
      <c r="E435" s="223"/>
      <c r="F435" s="255"/>
      <c r="G435" s="224">
        <f>SUMIF('ПО КОРИСНИЦИМА'!$G$16:$G$1931,"Свега за пројекат 1201-П38:",'ПО КОРИСНИЦИМА'!$L$16:$L$1931)</f>
        <v>0</v>
      </c>
      <c r="H435" s="224"/>
      <c r="I435" s="262"/>
      <c r="J435" s="221">
        <f t="shared" si="17"/>
        <v>0</v>
      </c>
      <c r="K435" s="221"/>
      <c r="L435" s="254"/>
    </row>
    <row r="436" spans="1:12" ht="44.25" hidden="1" customHeight="1" x14ac:dyDescent="0.2">
      <c r="A436" s="157"/>
      <c r="B436" s="157" t="s">
        <v>1160</v>
      </c>
      <c r="C436" s="237" t="str">
        <f>IFERROR(VLOOKUP(B436,'ПО КОРИСНИЦИМА'!$C$16:$S$1931,5,FALSE),"")</f>
        <v/>
      </c>
      <c r="D436" s="223">
        <f>SUMIF('ПО КОРИСНИЦИМА'!$G$16:$G$1931,"Свега за пројекат 1201-П39:",'ПО КОРИСНИЦИМА'!$H$16:$H$1931)</f>
        <v>0</v>
      </c>
      <c r="E436" s="223"/>
      <c r="F436" s="255"/>
      <c r="G436" s="224">
        <f>SUMIF('ПО КОРИСНИЦИМА'!$G$16:$G$1931,"Свега за пројекат 1201-П39:",'ПО КОРИСНИЦИМА'!$L$16:$L$1931)</f>
        <v>0</v>
      </c>
      <c r="H436" s="224"/>
      <c r="I436" s="262"/>
      <c r="J436" s="221">
        <f t="shared" si="17"/>
        <v>0</v>
      </c>
      <c r="K436" s="221"/>
      <c r="L436" s="254"/>
    </row>
    <row r="437" spans="1:12" ht="44.25" hidden="1" customHeight="1" x14ac:dyDescent="0.2">
      <c r="A437" s="157"/>
      <c r="B437" s="157" t="s">
        <v>1161</v>
      </c>
      <c r="C437" s="237" t="str">
        <f>IFERROR(VLOOKUP(B437,'ПО КОРИСНИЦИМА'!$C$16:$S$1931,5,FALSE),"")</f>
        <v/>
      </c>
      <c r="D437" s="223">
        <f>SUMIF('ПО КОРИСНИЦИМА'!$G$16:$G$1931,"Свега за пројекат 1201-П40:",'ПО КОРИСНИЦИМА'!$H$16:$H$1931)</f>
        <v>0</v>
      </c>
      <c r="E437" s="223"/>
      <c r="F437" s="255"/>
      <c r="G437" s="224">
        <f>SUMIF('ПО КОРИСНИЦИМА'!$G$16:$G$1931,"Свега за пројекат 1201-П40:",'ПО КОРИСНИЦИМА'!$L$16:$L$1931)</f>
        <v>0</v>
      </c>
      <c r="H437" s="224"/>
      <c r="I437" s="262"/>
      <c r="J437" s="221">
        <f t="shared" si="17"/>
        <v>0</v>
      </c>
      <c r="K437" s="221"/>
      <c r="L437" s="254"/>
    </row>
    <row r="438" spans="1:12" ht="44.25" hidden="1" customHeight="1" x14ac:dyDescent="0.2">
      <c r="A438" s="157"/>
      <c r="B438" s="157" t="s">
        <v>1162</v>
      </c>
      <c r="C438" s="237" t="str">
        <f>IFERROR(VLOOKUP(B438,'ПО КОРИСНИЦИМА'!$C$16:$S$1931,5,FALSE),"")</f>
        <v/>
      </c>
      <c r="D438" s="223">
        <f>SUMIF('ПО КОРИСНИЦИМА'!$G$16:$G$1931,"Свега за пројекат 1201-П41:",'ПО КОРИСНИЦИМА'!$H$16:$H$1931)</f>
        <v>0</v>
      </c>
      <c r="E438" s="223"/>
      <c r="F438" s="255"/>
      <c r="G438" s="224">
        <f>SUMIF('ПО КОРИСНИЦИМА'!$G$16:$G$1931,"Свега за пројекат 1201-П41:",'ПО КОРИСНИЦИМА'!$L$16:$L$1931)</f>
        <v>0</v>
      </c>
      <c r="H438" s="224"/>
      <c r="I438" s="262"/>
      <c r="J438" s="221">
        <f t="shared" si="17"/>
        <v>0</v>
      </c>
      <c r="K438" s="221"/>
      <c r="L438" s="254"/>
    </row>
    <row r="439" spans="1:12" ht="44.25" hidden="1" customHeight="1" x14ac:dyDescent="0.2">
      <c r="A439" s="157"/>
      <c r="B439" s="157" t="s">
        <v>1163</v>
      </c>
      <c r="C439" s="237" t="str">
        <f>IFERROR(VLOOKUP(B439,'ПО КОРИСНИЦИМА'!$C$16:$S$1931,5,FALSE),"")</f>
        <v/>
      </c>
      <c r="D439" s="223">
        <f>SUMIF('ПО КОРИСНИЦИМА'!$G$16:$G$1931,"Свега за пројекат 1201-П42:",'ПО КОРИСНИЦИМА'!$H$16:$H$1931)</f>
        <v>0</v>
      </c>
      <c r="E439" s="223"/>
      <c r="F439" s="255"/>
      <c r="G439" s="224">
        <f>SUMIF('ПО КОРИСНИЦИМА'!$G$16:$G$1931,"Свега за пројекат 1201-П42:",'ПО КОРИСНИЦИМА'!$L$16:$L$1931)</f>
        <v>0</v>
      </c>
      <c r="H439" s="224"/>
      <c r="I439" s="262"/>
      <c r="J439" s="221">
        <f t="shared" si="17"/>
        <v>0</v>
      </c>
      <c r="K439" s="221"/>
      <c r="L439" s="254"/>
    </row>
    <row r="440" spans="1:12" ht="44.25" hidden="1" customHeight="1" x14ac:dyDescent="0.2">
      <c r="A440" s="157"/>
      <c r="B440" s="157" t="s">
        <v>1164</v>
      </c>
      <c r="C440" s="237" t="str">
        <f>IFERROR(VLOOKUP(B440,'ПО КОРИСНИЦИМА'!$C$16:$S$1931,5,FALSE),"")</f>
        <v/>
      </c>
      <c r="D440" s="223">
        <f>SUMIF('ПО КОРИСНИЦИМА'!$G$16:$G$1931,"Свега за пројекат 1201-П43:",'ПО КОРИСНИЦИМА'!$H$16:$H$1931)</f>
        <v>0</v>
      </c>
      <c r="E440" s="223"/>
      <c r="F440" s="255"/>
      <c r="G440" s="224">
        <f>SUMIF('ПО КОРИСНИЦИМА'!$G$16:$G$1931,"Свега за пројекат 1201-П43:",'ПО КОРИСНИЦИМА'!$L$16:$L$1931)</f>
        <v>0</v>
      </c>
      <c r="H440" s="224"/>
      <c r="I440" s="262"/>
      <c r="J440" s="221">
        <f t="shared" si="17"/>
        <v>0</v>
      </c>
      <c r="K440" s="221"/>
      <c r="L440" s="254"/>
    </row>
    <row r="441" spans="1:12" ht="44.25" hidden="1" customHeight="1" x14ac:dyDescent="0.2">
      <c r="A441" s="157"/>
      <c r="B441" s="157" t="s">
        <v>1165</v>
      </c>
      <c r="C441" s="237" t="str">
        <f>IFERROR(VLOOKUP(B441,'ПО КОРИСНИЦИМА'!$C$16:$S$1931,5,FALSE),"")</f>
        <v/>
      </c>
      <c r="D441" s="223">
        <f>SUMIF('ПО КОРИСНИЦИМА'!$G$16:$G$1931,"Свега за пројекат 1201-П44:",'ПО КОРИСНИЦИМА'!$H$16:$H$1931)</f>
        <v>0</v>
      </c>
      <c r="E441" s="223"/>
      <c r="F441" s="255"/>
      <c r="G441" s="224">
        <f>SUMIF('ПО КОРИСНИЦИМА'!$G$16:$G$1931,"Свега за пројекат 1201-П44:",'ПО КОРИСНИЦИМА'!$L$16:$L$1931)</f>
        <v>0</v>
      </c>
      <c r="H441" s="224"/>
      <c r="I441" s="262"/>
      <c r="J441" s="221">
        <f t="shared" si="17"/>
        <v>0</v>
      </c>
      <c r="K441" s="221"/>
      <c r="L441" s="254"/>
    </row>
    <row r="442" spans="1:12" ht="44.25" hidden="1" customHeight="1" x14ac:dyDescent="0.2">
      <c r="A442" s="157"/>
      <c r="B442" s="157" t="s">
        <v>1166</v>
      </c>
      <c r="C442" s="237" t="str">
        <f>IFERROR(VLOOKUP(B442,'ПО КОРИСНИЦИМА'!$C$16:$S$1931,5,FALSE),"")</f>
        <v/>
      </c>
      <c r="D442" s="223">
        <f>SUMIF('ПО КОРИСНИЦИМА'!$G$16:$G$1931,"Свега за пројекат 1201-П45:",'ПО КОРИСНИЦИМА'!$H$16:$H$1931)</f>
        <v>0</v>
      </c>
      <c r="E442" s="223"/>
      <c r="F442" s="255"/>
      <c r="G442" s="224">
        <f>SUMIF('ПО КОРИСНИЦИМА'!$G$16:$G$1931,"Свега за пројекат 1201-П45:",'ПО КОРИСНИЦИМА'!$L$16:$L$1931)</f>
        <v>0</v>
      </c>
      <c r="H442" s="224"/>
      <c r="I442" s="262"/>
      <c r="J442" s="221">
        <f t="shared" si="17"/>
        <v>0</v>
      </c>
      <c r="K442" s="221"/>
      <c r="L442" s="254"/>
    </row>
    <row r="443" spans="1:12" ht="44.25" hidden="1" customHeight="1" x14ac:dyDescent="0.2">
      <c r="A443" s="157"/>
      <c r="B443" s="157" t="s">
        <v>1167</v>
      </c>
      <c r="C443" s="237" t="str">
        <f>IFERROR(VLOOKUP(B443,'ПО КОРИСНИЦИМА'!$C$16:$S$1931,5,FALSE),"")</f>
        <v/>
      </c>
      <c r="D443" s="223">
        <f>SUMIF('ПО КОРИСНИЦИМА'!$G$16:$G$1931,"Свега за пројекат 1201-П46:",'ПО КОРИСНИЦИМА'!$H$16:$H$1931)</f>
        <v>0</v>
      </c>
      <c r="E443" s="223"/>
      <c r="F443" s="255"/>
      <c r="G443" s="224">
        <f>SUMIF('ПО КОРИСНИЦИМА'!$G$16:$G$1931,"Свега за пројекат 1201-П46:",'ПО КОРИСНИЦИМА'!$L$16:$L$1931)</f>
        <v>0</v>
      </c>
      <c r="H443" s="224"/>
      <c r="I443" s="262"/>
      <c r="J443" s="221">
        <f t="shared" si="17"/>
        <v>0</v>
      </c>
      <c r="K443" s="221"/>
      <c r="L443" s="254"/>
    </row>
    <row r="444" spans="1:12" ht="44.25" hidden="1" customHeight="1" x14ac:dyDescent="0.2">
      <c r="A444" s="157"/>
      <c r="B444" s="157" t="s">
        <v>1168</v>
      </c>
      <c r="C444" s="237" t="str">
        <f>IFERROR(VLOOKUP(B444,'ПО КОРИСНИЦИМА'!$C$16:$S$1931,5,FALSE),"")</f>
        <v/>
      </c>
      <c r="D444" s="223">
        <f>SUMIF('ПО КОРИСНИЦИМА'!$G$16:$G$1931,"Свега за пројекат 1201-П47:",'ПО КОРИСНИЦИМА'!$H$16:$H$1931)</f>
        <v>0</v>
      </c>
      <c r="E444" s="223"/>
      <c r="F444" s="255"/>
      <c r="G444" s="224">
        <f>SUMIF('ПО КОРИСНИЦИМА'!$G$16:$G$1931,"Свега за пројекат 1201-П47:",'ПО КОРИСНИЦИМА'!$L$16:$L$1931)</f>
        <v>0</v>
      </c>
      <c r="H444" s="224"/>
      <c r="I444" s="262"/>
      <c r="J444" s="221">
        <f t="shared" si="17"/>
        <v>0</v>
      </c>
      <c r="K444" s="221"/>
      <c r="L444" s="254"/>
    </row>
    <row r="445" spans="1:12" ht="44.25" hidden="1" customHeight="1" x14ac:dyDescent="0.2">
      <c r="A445" s="157"/>
      <c r="B445" s="157" t="s">
        <v>1169</v>
      </c>
      <c r="C445" s="237" t="str">
        <f>IFERROR(VLOOKUP(B445,'ПО КОРИСНИЦИМА'!$C$16:$S$1931,5,FALSE),"")</f>
        <v/>
      </c>
      <c r="D445" s="223">
        <f>SUMIF('ПО КОРИСНИЦИМА'!$G$16:$G$1931,"Свега за пројекат 1201-П48:",'ПО КОРИСНИЦИМА'!$H$16:$H$1931)</f>
        <v>0</v>
      </c>
      <c r="E445" s="223"/>
      <c r="F445" s="255"/>
      <c r="G445" s="224">
        <f>SUMIF('ПО КОРИСНИЦИМА'!$G$16:$G$1931,"Свега за пројекат 1201-П48:",'ПО КОРИСНИЦИМА'!$L$16:$L$1931)</f>
        <v>0</v>
      </c>
      <c r="H445" s="224"/>
      <c r="I445" s="262"/>
      <c r="J445" s="221">
        <f t="shared" si="17"/>
        <v>0</v>
      </c>
      <c r="K445" s="221"/>
      <c r="L445" s="254"/>
    </row>
    <row r="446" spans="1:12" ht="44.25" hidden="1" customHeight="1" x14ac:dyDescent="0.2">
      <c r="A446" s="157"/>
      <c r="B446" s="157" t="s">
        <v>1170</v>
      </c>
      <c r="C446" s="237" t="str">
        <f>IFERROR(VLOOKUP(B446,'ПО КОРИСНИЦИМА'!$C$16:$S$1931,5,FALSE),"")</f>
        <v/>
      </c>
      <c r="D446" s="223">
        <f>SUMIF('ПО КОРИСНИЦИМА'!$G$16:$G$1931,"Свега за пројекат 1201-П49:",'ПО КОРИСНИЦИМА'!$H$16:$H$1931)</f>
        <v>0</v>
      </c>
      <c r="E446" s="223"/>
      <c r="F446" s="255"/>
      <c r="G446" s="224">
        <f>SUMIF('ПО КОРИСНИЦИМА'!$G$16:$G$1931,"Свега за пројекат 1201-П49:",'ПО КОРИСНИЦИМА'!$L$16:$L$1931)</f>
        <v>0</v>
      </c>
      <c r="H446" s="224"/>
      <c r="I446" s="262"/>
      <c r="J446" s="221">
        <f t="shared" si="17"/>
        <v>0</v>
      </c>
      <c r="K446" s="221"/>
      <c r="L446" s="254"/>
    </row>
    <row r="447" spans="1:12" ht="44.25" hidden="1" customHeight="1" x14ac:dyDescent="0.2">
      <c r="A447" s="158"/>
      <c r="B447" s="157" t="s">
        <v>1171</v>
      </c>
      <c r="C447" s="237" t="str">
        <f>IFERROR(VLOOKUP(B447,'ПО КОРИСНИЦИМА'!$C$16:$S$1931,5,FALSE),"")</f>
        <v/>
      </c>
      <c r="D447" s="223">
        <f>SUMIF('ПО КОРИСНИЦИМА'!$G$16:$G$1931,"Свега за пројекат 1201-П50:",'ПО КОРИСНИЦИМА'!$H$16:$H$1931)</f>
        <v>0</v>
      </c>
      <c r="E447" s="223"/>
      <c r="F447" s="255"/>
      <c r="G447" s="224">
        <f>SUMIF('ПО КОРИСНИЦИМА'!$G$16:$G$1931,"Свега за пројекат 1201-П50:",'ПО КОРИСНИЦИМА'!$L$16:$L$1931)</f>
        <v>0</v>
      </c>
      <c r="H447" s="224"/>
      <c r="I447" s="262"/>
      <c r="J447" s="221">
        <f t="shared" si="17"/>
        <v>0</v>
      </c>
      <c r="K447" s="247"/>
      <c r="L447" s="269"/>
    </row>
    <row r="448" spans="1:12" s="155" customFormat="1" ht="44.25" customHeight="1" x14ac:dyDescent="0.2">
      <c r="A448" s="148" t="s">
        <v>267</v>
      </c>
      <c r="B448" s="149"/>
      <c r="C448" s="235" t="s">
        <v>280</v>
      </c>
      <c r="D448" s="217">
        <f>SUM(D449:D501)</f>
        <v>13300000</v>
      </c>
      <c r="E448" s="217">
        <f>SUM(E449:E501)</f>
        <v>8174173.1699999999</v>
      </c>
      <c r="F448" s="257"/>
      <c r="G448" s="218">
        <f>SUM(G449:G501)</f>
        <v>0</v>
      </c>
      <c r="H448" s="218">
        <f>SUM(H449:H501)</f>
        <v>0</v>
      </c>
      <c r="I448" s="264"/>
      <c r="J448" s="217">
        <f t="shared" si="17"/>
        <v>13300000</v>
      </c>
      <c r="K448" s="217">
        <f>E448+H448</f>
        <v>8174173.1699999999</v>
      </c>
      <c r="L448" s="257"/>
    </row>
    <row r="449" spans="1:12" ht="38.25" x14ac:dyDescent="0.2">
      <c r="A449" s="151"/>
      <c r="B449" s="156" t="s">
        <v>669</v>
      </c>
      <c r="C449" s="244" t="s">
        <v>670</v>
      </c>
      <c r="D449" s="219">
        <f>SUMIF('ПО КОРИСНИЦИМА'!$G$16:$G$1931,"Свега за програмску активност 1301-0001:",'ПО КОРИСНИЦИМА'!$H$16:$H$1931)</f>
        <v>13300000</v>
      </c>
      <c r="E449" s="219">
        <f>SUMIF('ПО КОРИСНИЦИМА'!$G$16:$G$1931,"Свега за програмску активност 1301-0001:",'ПО КОРИСНИЦИМА'!$I$16:$I$1931)</f>
        <v>7886683.46</v>
      </c>
      <c r="F449" s="253"/>
      <c r="G449" s="220">
        <f>SUMIF('ПО КОРИСНИЦИМА'!$G$16:$G$1931,"Свега за програмску активност 1301-0001:",'ПО КОРИСНИЦИМА'!$L$16:$L$1931)</f>
        <v>0</v>
      </c>
      <c r="H449" s="220">
        <f>SUMIF('ПО КОРИСНИЦИМА'!$G$16:$G$1931,"Свега за програмску активност 1301-0001:",'ПО КОРИСНИЦИМА'!$M$16:$M$1931)</f>
        <v>0</v>
      </c>
      <c r="I449" s="260"/>
      <c r="J449" s="230">
        <f t="shared" si="17"/>
        <v>13300000</v>
      </c>
      <c r="K449" s="230">
        <f>E449+H449</f>
        <v>7886683.46</v>
      </c>
      <c r="L449" s="272"/>
    </row>
    <row r="450" spans="1:12" ht="25.5" x14ac:dyDescent="0.2">
      <c r="A450" s="153"/>
      <c r="B450" s="157" t="s">
        <v>671</v>
      </c>
      <c r="C450" s="245" t="s">
        <v>1669</v>
      </c>
      <c r="D450" s="221">
        <f>SUMIF('ПО КОРИСНИЦИМА'!$G$16:$G$1931,"Свега за програмску активност 1301-0002:",'ПО КОРИСНИЦИМА'!$H$16:$H$1931)</f>
        <v>0</v>
      </c>
      <c r="E450" s="221">
        <f>SUMIF('ПО КОРИСНИЦИМА'!$G$16:$G$1931,"Свега за програмску активност 1301-0002:",'ПО КОРИСНИЦИМА'!$I$16:$I$1931)</f>
        <v>287489.70999999996</v>
      </c>
      <c r="F450" s="254"/>
      <c r="G450" s="222">
        <f>SUMIF('ПО КОРИСНИЦИМА'!$G$16:$G$1931,"Свега за програмску активност 1301-0002:",'ПО КОРИСНИЦИМА'!$L$16:$L$1931)</f>
        <v>0</v>
      </c>
      <c r="H450" s="222">
        <f>SUMIF('ПО КОРИСНИЦИМА'!$G$16:$G$1931,"Свега за програмску активност 1301-0002:",'ПО КОРИСНИЦИМА'!$M$16:$M$1931)</f>
        <v>0</v>
      </c>
      <c r="I450" s="261"/>
      <c r="J450" s="167">
        <f t="shared" si="17"/>
        <v>0</v>
      </c>
      <c r="K450" s="167">
        <f>E450+H450</f>
        <v>287489.70999999996</v>
      </c>
      <c r="L450" s="273"/>
    </row>
    <row r="451" spans="1:12" ht="25.5" hidden="1" x14ac:dyDescent="0.2">
      <c r="A451" s="153"/>
      <c r="B451" s="157" t="s">
        <v>672</v>
      </c>
      <c r="C451" s="245" t="s">
        <v>673</v>
      </c>
      <c r="D451" s="221">
        <f>SUMIF('ПО КОРИСНИЦИМА'!$G$16:$G$1931,"Свега за програмску активност 1301-0003:",'ПО КОРИСНИЦИМА'!$H$16:$H$1931)</f>
        <v>0</v>
      </c>
      <c r="E451" s="221">
        <f>SUMIF('ПО КОРИСНИЦИМА'!$G$16:$G$1931,"Свега за програмску активност 1301-0003:",'ПО КОРИСНИЦИМА'!$I$16:$I$1931)</f>
        <v>0</v>
      </c>
      <c r="F451" s="254"/>
      <c r="G451" s="222">
        <f>SUMIF('ПО КОРИСНИЦИМА'!$G$16:$G$1931,"Свега за програмску активност 1301-0003:",'ПО КОРИСНИЦИМА'!$L$16:$L$1931)</f>
        <v>0</v>
      </c>
      <c r="H451" s="222">
        <f>SUMIF('ПО КОРИСНИЦИМА'!$G$16:$G$1931,"Свега за програмску активност 1301-0003:",'ПО КОРИСНИЦИМА'!$M$16:$M$1931)</f>
        <v>0</v>
      </c>
      <c r="I451" s="261"/>
      <c r="J451" s="167">
        <f t="shared" si="17"/>
        <v>0</v>
      </c>
      <c r="K451" s="167">
        <f>E451+H451</f>
        <v>0</v>
      </c>
      <c r="L451" s="273"/>
    </row>
    <row r="452" spans="1:12" ht="24.75" hidden="1" customHeight="1" x14ac:dyDescent="0.2">
      <c r="A452" s="157"/>
      <c r="B452" s="157" t="s">
        <v>1172</v>
      </c>
      <c r="C452" s="237" t="str">
        <f>IFERROR(VLOOKUP(B452,'ПО КОРИСНИЦИМА'!$C$16:$S$1931,5,FALSE),"")</f>
        <v>Изградња ,, Балон сале" у Варошици Владимирци</v>
      </c>
      <c r="D452" s="223">
        <f>SUMIF('ПО КОРИСНИЦИМА'!$G$16:$G$1931,"Свега за пројекат 1301-П1:",'ПО КОРИСНИЦИМА'!$H$16:$H$1931)</f>
        <v>0</v>
      </c>
      <c r="E452" s="223"/>
      <c r="F452" s="255"/>
      <c r="G452" s="224">
        <f>SUMIF('ПО КОРИСНИЦИМА'!$G$16:$G$1931,"Свега за пројекат 1301-П1:",'ПО КОРИСНИЦИМА'!$L$16:$L$1931)</f>
        <v>0</v>
      </c>
      <c r="H452" s="224"/>
      <c r="I452" s="262"/>
      <c r="J452" s="167">
        <f t="shared" si="17"/>
        <v>0</v>
      </c>
      <c r="K452" s="167"/>
      <c r="L452" s="273"/>
    </row>
    <row r="453" spans="1:12" hidden="1" x14ac:dyDescent="0.2">
      <c r="A453" s="157"/>
      <c r="B453" s="157" t="s">
        <v>1173</v>
      </c>
      <c r="C453" s="237" t="str">
        <f>IFERROR(VLOOKUP(B453,'ПО КОРИСНИЦИМА'!$C$16:$S$1931,5,FALSE),"")</f>
        <v/>
      </c>
      <c r="D453" s="223">
        <f>SUMIF('ПО КОРИСНИЦИМА'!$G$16:$G$1931,"Свега за пројекат 1301-П2:",'ПО КОРИСНИЦИМА'!$H$16:$H$1931)</f>
        <v>0</v>
      </c>
      <c r="E453" s="223"/>
      <c r="F453" s="255"/>
      <c r="G453" s="224">
        <f>SUMIF('ПО КОРИСНИЦИМА'!$G$16:$G$1931,"Свега за пројекат 1301-П2:",'ПО КОРИСНИЦИМА'!$L$16:$L$1931)</f>
        <v>0</v>
      </c>
      <c r="H453" s="224"/>
      <c r="I453" s="262"/>
      <c r="J453" s="221">
        <f t="shared" si="17"/>
        <v>0</v>
      </c>
      <c r="K453" s="221"/>
      <c r="L453" s="254"/>
    </row>
    <row r="454" spans="1:12" hidden="1" x14ac:dyDescent="0.2">
      <c r="A454" s="157"/>
      <c r="B454" s="157" t="s">
        <v>1174</v>
      </c>
      <c r="C454" s="237" t="str">
        <f>IFERROR(VLOOKUP(B454,'ПО КОРИСНИЦИМА'!$C$16:$S$1931,5,FALSE),"")</f>
        <v/>
      </c>
      <c r="D454" s="223">
        <f>SUMIF('ПО КОРИСНИЦИМА'!$G$16:$G$1931,"Свега за пројекат 1301-П3:",'ПО КОРИСНИЦИМА'!$H$16:$H$1931)</f>
        <v>0</v>
      </c>
      <c r="E454" s="223"/>
      <c r="F454" s="255"/>
      <c r="G454" s="224">
        <f>SUMIF('ПО КОРИСНИЦИМА'!$G$16:$G$1931,"Свега за пројекат 1301-П3:",'ПО КОРИСНИЦИМА'!$L$16:$L$1931)</f>
        <v>0</v>
      </c>
      <c r="H454" s="224"/>
      <c r="I454" s="262"/>
      <c r="J454" s="221">
        <f t="shared" si="17"/>
        <v>0</v>
      </c>
      <c r="K454" s="221"/>
      <c r="L454" s="254"/>
    </row>
    <row r="455" spans="1:12" hidden="1" x14ac:dyDescent="0.2">
      <c r="A455" s="157"/>
      <c r="B455" s="157" t="s">
        <v>1175</v>
      </c>
      <c r="C455" s="237" t="str">
        <f>IFERROR(VLOOKUP(B455,'ПО КОРИСНИЦИМА'!$C$16:$S$1931,5,FALSE),"")</f>
        <v/>
      </c>
      <c r="D455" s="223">
        <f>SUMIF('ПО КОРИСНИЦИМА'!$G$16:$G$1931,"Свега за пројекат 1301-П4:",'ПО КОРИСНИЦИМА'!$H$16:$H$1931)</f>
        <v>0</v>
      </c>
      <c r="E455" s="223"/>
      <c r="F455" s="255"/>
      <c r="G455" s="224">
        <f>SUMIF('ПО КОРИСНИЦИМА'!$G$16:$G$1931,"Свега за пројекат 1301-П4:",'ПО КОРИСНИЦИМА'!$L$16:$L$1931)</f>
        <v>0</v>
      </c>
      <c r="H455" s="224"/>
      <c r="I455" s="262"/>
      <c r="J455" s="221">
        <f t="shared" si="17"/>
        <v>0</v>
      </c>
      <c r="K455" s="221"/>
      <c r="L455" s="254"/>
    </row>
    <row r="456" spans="1:12" hidden="1" x14ac:dyDescent="0.2">
      <c r="A456" s="157"/>
      <c r="B456" s="157" t="s">
        <v>1176</v>
      </c>
      <c r="C456" s="237" t="str">
        <f>IFERROR(VLOOKUP(B456,'ПО КОРИСНИЦИМА'!$C$16:$S$1931,5,FALSE),"")</f>
        <v/>
      </c>
      <c r="D456" s="223">
        <f>SUMIF('ПО КОРИСНИЦИМА'!$G$16:$G$1931,"Свега за пројекат 1301-П5:",'ПО КОРИСНИЦИМА'!$H$16:$H$1931)</f>
        <v>0</v>
      </c>
      <c r="E456" s="223"/>
      <c r="F456" s="255"/>
      <c r="G456" s="224">
        <f>SUMIF('ПО КОРИСНИЦИМА'!$G$16:$G$1931,"Свега за пројекат 1301-П5:",'ПО КОРИСНИЦИМА'!$L$16:$L$1931)</f>
        <v>0</v>
      </c>
      <c r="H456" s="224"/>
      <c r="I456" s="262"/>
      <c r="J456" s="221">
        <f t="shared" si="17"/>
        <v>0</v>
      </c>
      <c r="K456" s="221"/>
      <c r="L456" s="254"/>
    </row>
    <row r="457" spans="1:12" hidden="1" x14ac:dyDescent="0.2">
      <c r="A457" s="157"/>
      <c r="B457" s="157" t="s">
        <v>1177</v>
      </c>
      <c r="C457" s="237" t="str">
        <f>IFERROR(VLOOKUP(B457,'ПО КОРИСНИЦИМА'!$C$16:$S$1931,5,FALSE),"")</f>
        <v/>
      </c>
      <c r="D457" s="223">
        <f>SUMIF('ПО КОРИСНИЦИМА'!$G$16:$G$1931,"Свега за пројекат 1301-П6:",'ПО КОРИСНИЦИМА'!$H$16:$H$1931)</f>
        <v>0</v>
      </c>
      <c r="E457" s="223"/>
      <c r="F457" s="255"/>
      <c r="G457" s="224">
        <f>SUMIF('ПО КОРИСНИЦИМА'!$G$16:$G$1931,"Свега за пројекат 1301-П6:",'ПО КОРИСНИЦИМА'!$L$16:$L$1931)</f>
        <v>0</v>
      </c>
      <c r="H457" s="224"/>
      <c r="I457" s="262"/>
      <c r="J457" s="221">
        <f t="shared" si="17"/>
        <v>0</v>
      </c>
      <c r="K457" s="221"/>
      <c r="L457" s="254"/>
    </row>
    <row r="458" spans="1:12" hidden="1" x14ac:dyDescent="0.2">
      <c r="A458" s="157"/>
      <c r="B458" s="157" t="s">
        <v>1178</v>
      </c>
      <c r="C458" s="237" t="str">
        <f>IFERROR(VLOOKUP(B458,'ПО КОРИСНИЦИМА'!$C$16:$S$1931,5,FALSE),"")</f>
        <v/>
      </c>
      <c r="D458" s="223">
        <f>SUMIF('ПО КОРИСНИЦИМА'!$G$16:$G$1931,"Свега за пројекат 1301-П7:",'ПО КОРИСНИЦИМА'!$H$16:$H$1931)</f>
        <v>0</v>
      </c>
      <c r="E458" s="223"/>
      <c r="F458" s="255"/>
      <c r="G458" s="224">
        <f>SUMIF('ПО КОРИСНИЦИМА'!$G$16:$G$1931,"Свега за пројекат 1301-П7:",'ПО КОРИСНИЦИМА'!$L$16:$L$1931)</f>
        <v>0</v>
      </c>
      <c r="H458" s="224"/>
      <c r="I458" s="262"/>
      <c r="J458" s="221">
        <f t="shared" si="17"/>
        <v>0</v>
      </c>
      <c r="K458" s="221"/>
      <c r="L458" s="254"/>
    </row>
    <row r="459" spans="1:12" hidden="1" x14ac:dyDescent="0.2">
      <c r="A459" s="157"/>
      <c r="B459" s="157" t="s">
        <v>1179</v>
      </c>
      <c r="C459" s="237" t="str">
        <f>IFERROR(VLOOKUP(B459,'ПО КОРИСНИЦИМА'!$C$16:$S$1931,5,FALSE),"")</f>
        <v/>
      </c>
      <c r="D459" s="223">
        <f>SUMIF('ПО КОРИСНИЦИМА'!$G$16:$G$1931,"Свега за пројекат 1301-П8:",'ПО КОРИСНИЦИМА'!$H$16:$H$1931)</f>
        <v>0</v>
      </c>
      <c r="E459" s="223"/>
      <c r="F459" s="255"/>
      <c r="G459" s="224">
        <f>SUMIF('ПО КОРИСНИЦИМА'!$G$16:$G$1931,"Свега за пројекат 1301-П8:",'ПО КОРИСНИЦИМА'!$L$16:$L$1931)</f>
        <v>0</v>
      </c>
      <c r="H459" s="224"/>
      <c r="I459" s="262"/>
      <c r="J459" s="221">
        <f t="shared" si="17"/>
        <v>0</v>
      </c>
      <c r="K459" s="221"/>
      <c r="L459" s="254"/>
    </row>
    <row r="460" spans="1:12" hidden="1" x14ac:dyDescent="0.2">
      <c r="A460" s="157"/>
      <c r="B460" s="157" t="s">
        <v>1180</v>
      </c>
      <c r="C460" s="237" t="str">
        <f>IFERROR(VLOOKUP(B460,'ПО КОРИСНИЦИМА'!$C$16:$S$1931,5,FALSE),"")</f>
        <v/>
      </c>
      <c r="D460" s="223">
        <f>SUMIF('ПО КОРИСНИЦИМА'!$G$16:$G$1931,"Свега за пројекат 1301-П9:",'ПО КОРИСНИЦИМА'!$H$16:$H$1931)</f>
        <v>0</v>
      </c>
      <c r="E460" s="223"/>
      <c r="F460" s="255"/>
      <c r="G460" s="224">
        <f>SUMIF('ПО КОРИСНИЦИМА'!$G$16:$G$1931,"Свега за пројекат 1301-П9:",'ПО КОРИСНИЦИМА'!$L$16:$L$1931)</f>
        <v>0</v>
      </c>
      <c r="H460" s="224"/>
      <c r="I460" s="262"/>
      <c r="J460" s="221">
        <f t="shared" si="17"/>
        <v>0</v>
      </c>
      <c r="K460" s="221"/>
      <c r="L460" s="254"/>
    </row>
    <row r="461" spans="1:12" hidden="1" x14ac:dyDescent="0.2">
      <c r="A461" s="157"/>
      <c r="B461" s="157" t="s">
        <v>1181</v>
      </c>
      <c r="C461" s="237" t="str">
        <f>IFERROR(VLOOKUP(B461,'ПО КОРИСНИЦИМА'!$C$16:$S$1931,5,FALSE),"")</f>
        <v/>
      </c>
      <c r="D461" s="223">
        <f>SUMIF('ПО КОРИСНИЦИМА'!$G$16:$G$1931,"Свега за пројекат 1301-П10:",'ПО КОРИСНИЦИМА'!$H$16:$H$1931)</f>
        <v>0</v>
      </c>
      <c r="E461" s="223"/>
      <c r="F461" s="255"/>
      <c r="G461" s="224">
        <f>SUMIF('ПО КОРИСНИЦИМА'!$G$16:$G$1931,"Свега за пројекат 1301-П10:",'ПО КОРИСНИЦИМА'!$L$16:$L$1931)</f>
        <v>0</v>
      </c>
      <c r="H461" s="224"/>
      <c r="I461" s="262"/>
      <c r="J461" s="221">
        <f t="shared" si="17"/>
        <v>0</v>
      </c>
      <c r="K461" s="221"/>
      <c r="L461" s="254"/>
    </row>
    <row r="462" spans="1:12" hidden="1" x14ac:dyDescent="0.2">
      <c r="A462" s="157"/>
      <c r="B462" s="157" t="s">
        <v>1182</v>
      </c>
      <c r="C462" s="237" t="str">
        <f>IFERROR(VLOOKUP(B462,'ПО КОРИСНИЦИМА'!$C$16:$S$1931,5,FALSE),"")</f>
        <v/>
      </c>
      <c r="D462" s="223">
        <f>SUMIF('ПО КОРИСНИЦИМА'!$G$16:$G$1931,"Свега за пројекат 1301-П11:",'ПО КОРИСНИЦИМА'!$H$16:$H$1931)</f>
        <v>0</v>
      </c>
      <c r="E462" s="223"/>
      <c r="F462" s="255"/>
      <c r="G462" s="224">
        <f>SUMIF('ПО КОРИСНИЦИМА'!$G$16:$G$1931,"Свега за пројекат 1301-П11:",'ПО КОРИСНИЦИМА'!$L$16:$L$1931)</f>
        <v>0</v>
      </c>
      <c r="H462" s="224"/>
      <c r="I462" s="262"/>
      <c r="J462" s="221">
        <f t="shared" si="17"/>
        <v>0</v>
      </c>
      <c r="K462" s="221"/>
      <c r="L462" s="254"/>
    </row>
    <row r="463" spans="1:12" hidden="1" x14ac:dyDescent="0.2">
      <c r="A463" s="157"/>
      <c r="B463" s="157" t="s">
        <v>1183</v>
      </c>
      <c r="C463" s="237" t="str">
        <f>IFERROR(VLOOKUP(B463,'ПО КОРИСНИЦИМА'!$C$16:$S$1931,5,FALSE),"")</f>
        <v/>
      </c>
      <c r="D463" s="223">
        <f>SUMIF('ПО КОРИСНИЦИМА'!$G$16:$G$1931,"Свега за пројекат 1301-П12:",'ПО КОРИСНИЦИМА'!$H$16:$H$1931)</f>
        <v>0</v>
      </c>
      <c r="E463" s="223"/>
      <c r="F463" s="255"/>
      <c r="G463" s="224">
        <f>SUMIF('ПО КОРИСНИЦИМА'!$G$16:$G$1931,"Свега за пројекат 1301-П12:",'ПО КОРИСНИЦИМА'!$L$16:$L$1931)</f>
        <v>0</v>
      </c>
      <c r="H463" s="224"/>
      <c r="I463" s="262"/>
      <c r="J463" s="221">
        <f t="shared" si="17"/>
        <v>0</v>
      </c>
      <c r="K463" s="221"/>
      <c r="L463" s="254"/>
    </row>
    <row r="464" spans="1:12" hidden="1" x14ac:dyDescent="0.2">
      <c r="A464" s="157"/>
      <c r="B464" s="157" t="s">
        <v>1184</v>
      </c>
      <c r="C464" s="237" t="str">
        <f>IFERROR(VLOOKUP(B464,'ПО КОРИСНИЦИМА'!$C$16:$S$1931,5,FALSE),"")</f>
        <v/>
      </c>
      <c r="D464" s="223">
        <f>SUMIF('ПО КОРИСНИЦИМА'!$G$16:$G$1931,"Свега за пројекат 1301-П13:",'ПО КОРИСНИЦИМА'!$H$16:$H$1931)</f>
        <v>0</v>
      </c>
      <c r="E464" s="223"/>
      <c r="F464" s="255"/>
      <c r="G464" s="224">
        <f>SUMIF('ПО КОРИСНИЦИМА'!$G$16:$G$1931,"Свега за пројекат 1301-П13:",'ПО КОРИСНИЦИМА'!$L$16:$L$1931)</f>
        <v>0</v>
      </c>
      <c r="H464" s="224"/>
      <c r="I464" s="262"/>
      <c r="J464" s="221">
        <f t="shared" si="17"/>
        <v>0</v>
      </c>
      <c r="K464" s="221"/>
      <c r="L464" s="254"/>
    </row>
    <row r="465" spans="1:12" hidden="1" x14ac:dyDescent="0.2">
      <c r="A465" s="157"/>
      <c r="B465" s="157" t="s">
        <v>1185</v>
      </c>
      <c r="C465" s="237" t="str">
        <f>IFERROR(VLOOKUP(B465,'ПО КОРИСНИЦИМА'!$C$16:$S$1931,5,FALSE),"")</f>
        <v/>
      </c>
      <c r="D465" s="223">
        <f>SUMIF('ПО КОРИСНИЦИМА'!$G$16:$G$1931,"Свега за пројекат 1301-П14:",'ПО КОРИСНИЦИМА'!$H$16:$H$1931)</f>
        <v>0</v>
      </c>
      <c r="E465" s="223"/>
      <c r="F465" s="255"/>
      <c r="G465" s="224">
        <f>SUMIF('ПО КОРИСНИЦИМА'!$G$16:$G$1931,"Свега за пројекат 1301-П14:",'ПО КОРИСНИЦИМА'!$L$16:$L$1931)</f>
        <v>0</v>
      </c>
      <c r="H465" s="224"/>
      <c r="I465" s="262"/>
      <c r="J465" s="221">
        <f t="shared" si="17"/>
        <v>0</v>
      </c>
      <c r="K465" s="221"/>
      <c r="L465" s="254"/>
    </row>
    <row r="466" spans="1:12" hidden="1" x14ac:dyDescent="0.2">
      <c r="A466" s="157"/>
      <c r="B466" s="157" t="s">
        <v>1186</v>
      </c>
      <c r="C466" s="237" t="str">
        <f>IFERROR(VLOOKUP(B466,'ПО КОРИСНИЦИМА'!$C$16:$S$1931,5,FALSE),"")</f>
        <v/>
      </c>
      <c r="D466" s="223">
        <f>SUMIF('ПО КОРИСНИЦИМА'!$G$16:$G$1931,"Свега за пројекат 1301-П15:",'ПО КОРИСНИЦИМА'!$H$16:$H$1931)</f>
        <v>0</v>
      </c>
      <c r="E466" s="223"/>
      <c r="F466" s="255"/>
      <c r="G466" s="224">
        <f>SUMIF('ПО КОРИСНИЦИМА'!$G$16:$G$1931,"Свега за пројекат 1301-П15:",'ПО КОРИСНИЦИМА'!$L$16:$L$1931)</f>
        <v>0</v>
      </c>
      <c r="H466" s="224"/>
      <c r="I466" s="262"/>
      <c r="J466" s="221">
        <f t="shared" si="17"/>
        <v>0</v>
      </c>
      <c r="K466" s="221"/>
      <c r="L466" s="254"/>
    </row>
    <row r="467" spans="1:12" hidden="1" x14ac:dyDescent="0.2">
      <c r="A467" s="157"/>
      <c r="B467" s="157" t="s">
        <v>1187</v>
      </c>
      <c r="C467" s="237" t="str">
        <f>IFERROR(VLOOKUP(B467,'ПО КОРИСНИЦИМА'!$C$16:$S$1931,5,FALSE),"")</f>
        <v/>
      </c>
      <c r="D467" s="223">
        <f>SUMIF('ПО КОРИСНИЦИМА'!$G$16:$G$1931,"Свега за пројекат 1301-П16:",'ПО КОРИСНИЦИМА'!$H$16:$H$1931)</f>
        <v>0</v>
      </c>
      <c r="E467" s="223"/>
      <c r="F467" s="255"/>
      <c r="G467" s="224">
        <f>SUMIF('ПО КОРИСНИЦИМА'!$G$16:$G$1931,"Свега за пројекат 1301-П16:",'ПО КОРИСНИЦИМА'!$L$16:$L$1931)</f>
        <v>0</v>
      </c>
      <c r="H467" s="224"/>
      <c r="I467" s="262"/>
      <c r="J467" s="221">
        <f t="shared" si="17"/>
        <v>0</v>
      </c>
      <c r="K467" s="221"/>
      <c r="L467" s="254"/>
    </row>
    <row r="468" spans="1:12" hidden="1" x14ac:dyDescent="0.2">
      <c r="A468" s="157"/>
      <c r="B468" s="157" t="s">
        <v>1188</v>
      </c>
      <c r="C468" s="237" t="str">
        <f>IFERROR(VLOOKUP(B468,'ПО КОРИСНИЦИМА'!$C$16:$S$1931,5,FALSE),"")</f>
        <v/>
      </c>
      <c r="D468" s="223">
        <f>SUMIF('ПО КОРИСНИЦИМА'!$G$16:$G$1931,"Свега за пројекат 1301-П17:",'ПО КОРИСНИЦИМА'!$H$16:$H$1931)</f>
        <v>0</v>
      </c>
      <c r="E468" s="223"/>
      <c r="F468" s="255"/>
      <c r="G468" s="224">
        <f>SUMIF('ПО КОРИСНИЦИМА'!$G$16:$G$1931,"Свега за пројекат 1301-П17:",'ПО КОРИСНИЦИМА'!$L$16:$L$1931)</f>
        <v>0</v>
      </c>
      <c r="H468" s="224"/>
      <c r="I468" s="262"/>
      <c r="J468" s="221">
        <f t="shared" si="17"/>
        <v>0</v>
      </c>
      <c r="K468" s="221"/>
      <c r="L468" s="254"/>
    </row>
    <row r="469" spans="1:12" hidden="1" x14ac:dyDescent="0.2">
      <c r="A469" s="157"/>
      <c r="B469" s="157" t="s">
        <v>1189</v>
      </c>
      <c r="C469" s="237" t="str">
        <f>IFERROR(VLOOKUP(B469,'ПО КОРИСНИЦИМА'!$C$16:$S$1931,5,FALSE),"")</f>
        <v/>
      </c>
      <c r="D469" s="223">
        <f>SUMIF('ПО КОРИСНИЦИМА'!$G$16:$G$1931,"Свега за пројекат 1301-П18:",'ПО КОРИСНИЦИМА'!$H$16:$H$1931)</f>
        <v>0</v>
      </c>
      <c r="E469" s="223"/>
      <c r="F469" s="255"/>
      <c r="G469" s="224">
        <f>SUMIF('ПО КОРИСНИЦИМА'!$G$16:$G$1931,"Свега за пројекат 1301-П18:",'ПО КОРИСНИЦИМА'!$L$16:$L$1931)</f>
        <v>0</v>
      </c>
      <c r="H469" s="224"/>
      <c r="I469" s="262"/>
      <c r="J469" s="221">
        <f t="shared" si="17"/>
        <v>0</v>
      </c>
      <c r="K469" s="221"/>
      <c r="L469" s="254"/>
    </row>
    <row r="470" spans="1:12" hidden="1" x14ac:dyDescent="0.2">
      <c r="A470" s="157"/>
      <c r="B470" s="157" t="s">
        <v>1190</v>
      </c>
      <c r="C470" s="237" t="str">
        <f>IFERROR(VLOOKUP(B470,'ПО КОРИСНИЦИМА'!$C$16:$S$1931,5,FALSE),"")</f>
        <v/>
      </c>
      <c r="D470" s="223">
        <f>SUMIF('ПО КОРИСНИЦИМА'!$G$16:$G$1931,"Свега за пројекат 1301-П19:",'ПО КОРИСНИЦИМА'!$H$16:$H$1931)</f>
        <v>0</v>
      </c>
      <c r="E470" s="223"/>
      <c r="F470" s="255"/>
      <c r="G470" s="224">
        <f>SUMIF('ПО КОРИСНИЦИМА'!$G$16:$G$1931,"Свега за пројекат 1301-П19:",'ПО КОРИСНИЦИМА'!$L$16:$L$1931)</f>
        <v>0</v>
      </c>
      <c r="H470" s="224"/>
      <c r="I470" s="262"/>
      <c r="J470" s="221">
        <f t="shared" si="17"/>
        <v>0</v>
      </c>
      <c r="K470" s="221"/>
      <c r="L470" s="254"/>
    </row>
    <row r="471" spans="1:12" hidden="1" x14ac:dyDescent="0.2">
      <c r="A471" s="157"/>
      <c r="B471" s="157" t="s">
        <v>1191</v>
      </c>
      <c r="C471" s="237" t="str">
        <f>IFERROR(VLOOKUP(B471,'ПО КОРИСНИЦИМА'!$C$16:$S$1931,5,FALSE),"")</f>
        <v/>
      </c>
      <c r="D471" s="223">
        <f>SUMIF('ПО КОРИСНИЦИМА'!$G$16:$G$1931,"Свега за пројекат 1301-П20:",'ПО КОРИСНИЦИМА'!$H$16:$H$1931)</f>
        <v>0</v>
      </c>
      <c r="E471" s="223"/>
      <c r="F471" s="255"/>
      <c r="G471" s="224">
        <f>SUMIF('ПО КОРИСНИЦИМА'!$G$16:$G$1931,"Свега за пројекат 1301-П20:",'ПО КОРИСНИЦИМА'!$L$16:$L$1931)</f>
        <v>0</v>
      </c>
      <c r="H471" s="224"/>
      <c r="I471" s="262"/>
      <c r="J471" s="221">
        <f t="shared" si="17"/>
        <v>0</v>
      </c>
      <c r="K471" s="221"/>
      <c r="L471" s="254"/>
    </row>
    <row r="472" spans="1:12" hidden="1" x14ac:dyDescent="0.2">
      <c r="A472" s="157"/>
      <c r="B472" s="157" t="s">
        <v>1192</v>
      </c>
      <c r="C472" s="237" t="str">
        <f>IFERROR(VLOOKUP(B472,'ПО КОРИСНИЦИМА'!$C$16:$S$1931,5,FALSE),"")</f>
        <v/>
      </c>
      <c r="D472" s="223">
        <f>SUMIF('ПО КОРИСНИЦИМА'!$G$16:$G$1931,"Свега за пројекат 1301-П21:",'ПО КОРИСНИЦИМА'!$H$16:$H$1931)</f>
        <v>0</v>
      </c>
      <c r="E472" s="223"/>
      <c r="F472" s="255"/>
      <c r="G472" s="224">
        <f>SUMIF('ПО КОРИСНИЦИМА'!$G$16:$G$1931,"Свега за пројекат 1301-П21:",'ПО КОРИСНИЦИМА'!$L$16:$L$1931)</f>
        <v>0</v>
      </c>
      <c r="H472" s="224"/>
      <c r="I472" s="262"/>
      <c r="J472" s="221">
        <f t="shared" si="17"/>
        <v>0</v>
      </c>
      <c r="K472" s="221"/>
      <c r="L472" s="254"/>
    </row>
    <row r="473" spans="1:12" hidden="1" x14ac:dyDescent="0.2">
      <c r="A473" s="157"/>
      <c r="B473" s="157" t="s">
        <v>1193</v>
      </c>
      <c r="C473" s="237" t="str">
        <f>IFERROR(VLOOKUP(B473,'ПО КОРИСНИЦИМА'!$C$16:$S$1931,5,FALSE),"")</f>
        <v/>
      </c>
      <c r="D473" s="223">
        <f>SUMIF('ПО КОРИСНИЦИМА'!$G$16:$G$1931,"Свега за пројекат 1301-П22:",'ПО КОРИСНИЦИМА'!$H$16:$H$1931)</f>
        <v>0</v>
      </c>
      <c r="E473" s="223"/>
      <c r="F473" s="255"/>
      <c r="G473" s="224">
        <f>SUMIF('ПО КОРИСНИЦИМА'!$G$16:$G$1931,"Свега за пројекат 1301-П22:",'ПО КОРИСНИЦИМА'!$L$16:$L$1931)</f>
        <v>0</v>
      </c>
      <c r="H473" s="224"/>
      <c r="I473" s="262"/>
      <c r="J473" s="221">
        <f t="shared" si="17"/>
        <v>0</v>
      </c>
      <c r="K473" s="221"/>
      <c r="L473" s="254"/>
    </row>
    <row r="474" spans="1:12" hidden="1" x14ac:dyDescent="0.2">
      <c r="A474" s="157"/>
      <c r="B474" s="157" t="s">
        <v>1194</v>
      </c>
      <c r="C474" s="237" t="str">
        <f>IFERROR(VLOOKUP(B474,'ПО КОРИСНИЦИМА'!$C$16:$S$1931,5,FALSE),"")</f>
        <v/>
      </c>
      <c r="D474" s="223">
        <f>SUMIF('ПО КОРИСНИЦИМА'!$G$16:$G$1931,"Свега за пројекат 1301-П23:",'ПО КОРИСНИЦИМА'!$H$16:$H$1931)</f>
        <v>0</v>
      </c>
      <c r="E474" s="223"/>
      <c r="F474" s="255"/>
      <c r="G474" s="224">
        <f>SUMIF('ПО КОРИСНИЦИМА'!$G$16:$G$1931,"Свега за пројекат 1301-П23:",'ПО КОРИСНИЦИМА'!$L$16:$L$1931)</f>
        <v>0</v>
      </c>
      <c r="H474" s="224"/>
      <c r="I474" s="262"/>
      <c r="J474" s="221">
        <f t="shared" si="17"/>
        <v>0</v>
      </c>
      <c r="K474" s="221"/>
      <c r="L474" s="254"/>
    </row>
    <row r="475" spans="1:12" hidden="1" x14ac:dyDescent="0.2">
      <c r="A475" s="157"/>
      <c r="B475" s="157" t="s">
        <v>1195</v>
      </c>
      <c r="C475" s="237" t="str">
        <f>IFERROR(VLOOKUP(B475,'ПО КОРИСНИЦИМА'!$C$16:$S$1931,5,FALSE),"")</f>
        <v/>
      </c>
      <c r="D475" s="223">
        <f>SUMIF('ПО КОРИСНИЦИМА'!$G$16:$G$1931,"Свега за пројекат 1301-П24:",'ПО КОРИСНИЦИМА'!$H$16:$H$1931)</f>
        <v>0</v>
      </c>
      <c r="E475" s="223"/>
      <c r="F475" s="255"/>
      <c r="G475" s="224">
        <f>SUMIF('ПО КОРИСНИЦИМА'!$G$16:$G$1931,"Свега за пројекат 1301-П24:",'ПО КОРИСНИЦИМА'!$L$16:$L$1931)</f>
        <v>0</v>
      </c>
      <c r="H475" s="224"/>
      <c r="I475" s="262"/>
      <c r="J475" s="221">
        <f t="shared" si="17"/>
        <v>0</v>
      </c>
      <c r="K475" s="221"/>
      <c r="L475" s="254"/>
    </row>
    <row r="476" spans="1:12" hidden="1" x14ac:dyDescent="0.2">
      <c r="A476" s="157"/>
      <c r="B476" s="157" t="s">
        <v>1196</v>
      </c>
      <c r="C476" s="237" t="str">
        <f>IFERROR(VLOOKUP(B476,'ПО КОРИСНИЦИМА'!$C$16:$S$1931,5,FALSE),"")</f>
        <v/>
      </c>
      <c r="D476" s="223">
        <f>SUMIF('ПО КОРИСНИЦИМА'!$G$16:$G$1931,"Свега за пројекат 1301-П25:",'ПО КОРИСНИЦИМА'!$H$16:$H$1931)</f>
        <v>0</v>
      </c>
      <c r="E476" s="223"/>
      <c r="F476" s="255"/>
      <c r="G476" s="224">
        <f>SUMIF('ПО КОРИСНИЦИМА'!$G$16:$G$1931,"Свега за пројекат 1301-П25:",'ПО КОРИСНИЦИМА'!$L$16:$L$1931)</f>
        <v>0</v>
      </c>
      <c r="H476" s="224"/>
      <c r="I476" s="262"/>
      <c r="J476" s="221">
        <f t="shared" si="17"/>
        <v>0</v>
      </c>
      <c r="K476" s="221"/>
      <c r="L476" s="254"/>
    </row>
    <row r="477" spans="1:12" hidden="1" x14ac:dyDescent="0.2">
      <c r="A477" s="157"/>
      <c r="B477" s="157" t="s">
        <v>1197</v>
      </c>
      <c r="C477" s="237" t="str">
        <f>IFERROR(VLOOKUP(B477,'ПО КОРИСНИЦИМА'!$C$16:$S$1931,5,FALSE),"")</f>
        <v/>
      </c>
      <c r="D477" s="223">
        <f>SUMIF('ПО КОРИСНИЦИМА'!$G$16:$G$1931,"Свега за пројекат 1301-П26:",'ПО КОРИСНИЦИМА'!$H$16:$H$1931)</f>
        <v>0</v>
      </c>
      <c r="E477" s="223"/>
      <c r="F477" s="255"/>
      <c r="G477" s="224">
        <f>SUMIF('ПО КОРИСНИЦИМА'!$G$16:$G$1931,"Свега за пројекат 1301-П26:",'ПО КОРИСНИЦИМА'!$L$16:$L$1931)</f>
        <v>0</v>
      </c>
      <c r="H477" s="224"/>
      <c r="I477" s="262"/>
      <c r="J477" s="221">
        <f t="shared" si="17"/>
        <v>0</v>
      </c>
      <c r="K477" s="221"/>
      <c r="L477" s="254"/>
    </row>
    <row r="478" spans="1:12" hidden="1" x14ac:dyDescent="0.2">
      <c r="A478" s="157"/>
      <c r="B478" s="157" t="s">
        <v>1198</v>
      </c>
      <c r="C478" s="237" t="str">
        <f>IFERROR(VLOOKUP(B478,'ПО КОРИСНИЦИМА'!$C$16:$S$1931,5,FALSE),"")</f>
        <v/>
      </c>
      <c r="D478" s="223">
        <f>SUMIF('ПО КОРИСНИЦИМА'!$G$16:$G$1931,"Свега за пројекат 1301-П27:",'ПО КОРИСНИЦИМА'!$H$16:$H$1931)</f>
        <v>0</v>
      </c>
      <c r="E478" s="223"/>
      <c r="F478" s="255"/>
      <c r="G478" s="224">
        <f>SUMIF('ПО КОРИСНИЦИМА'!$G$16:$G$1931,"Свега за пројекат 1301-П27:",'ПО КОРИСНИЦИМА'!$L$16:$L$1931)</f>
        <v>0</v>
      </c>
      <c r="H478" s="224"/>
      <c r="I478" s="262"/>
      <c r="J478" s="221">
        <f t="shared" si="17"/>
        <v>0</v>
      </c>
      <c r="K478" s="221"/>
      <c r="L478" s="254"/>
    </row>
    <row r="479" spans="1:12" hidden="1" x14ac:dyDescent="0.2">
      <c r="A479" s="157"/>
      <c r="B479" s="157" t="s">
        <v>1199</v>
      </c>
      <c r="C479" s="237" t="str">
        <f>IFERROR(VLOOKUP(B479,'ПО КОРИСНИЦИМА'!$C$16:$S$1931,5,FALSE),"")</f>
        <v/>
      </c>
      <c r="D479" s="223">
        <f>SUMIF('ПО КОРИСНИЦИМА'!$G$16:$G$1931,"Свега за пројекат 1301-П28:",'ПО КОРИСНИЦИМА'!$H$16:$H$1931)</f>
        <v>0</v>
      </c>
      <c r="E479" s="223"/>
      <c r="F479" s="255"/>
      <c r="G479" s="224">
        <f>SUMIF('ПО КОРИСНИЦИМА'!$G$16:$G$1931,"Свега за пројекат 1301-П28:",'ПО КОРИСНИЦИМА'!$L$16:$L$1931)</f>
        <v>0</v>
      </c>
      <c r="H479" s="224"/>
      <c r="I479" s="262"/>
      <c r="J479" s="221">
        <f t="shared" si="17"/>
        <v>0</v>
      </c>
      <c r="K479" s="221"/>
      <c r="L479" s="254"/>
    </row>
    <row r="480" spans="1:12" hidden="1" x14ac:dyDescent="0.2">
      <c r="A480" s="157"/>
      <c r="B480" s="157" t="s">
        <v>1200</v>
      </c>
      <c r="C480" s="237" t="str">
        <f>IFERROR(VLOOKUP(B480,'ПО КОРИСНИЦИМА'!$C$16:$S$1931,5,FALSE),"")</f>
        <v/>
      </c>
      <c r="D480" s="223">
        <f>SUMIF('ПО КОРИСНИЦИМА'!$G$16:$G$1931,"Свега за пројекат 1301-П29:",'ПО КОРИСНИЦИМА'!$H$16:$H$1931)</f>
        <v>0</v>
      </c>
      <c r="E480" s="223"/>
      <c r="F480" s="255"/>
      <c r="G480" s="224">
        <f>SUMIF('ПО КОРИСНИЦИМА'!$G$16:$G$1931,"Свега за пројекат 1301-П29:",'ПО КОРИСНИЦИМА'!$L$16:$L$1931)</f>
        <v>0</v>
      </c>
      <c r="H480" s="224"/>
      <c r="I480" s="262"/>
      <c r="J480" s="221">
        <f t="shared" si="17"/>
        <v>0</v>
      </c>
      <c r="K480" s="221"/>
      <c r="L480" s="254"/>
    </row>
    <row r="481" spans="1:12" hidden="1" x14ac:dyDescent="0.2">
      <c r="A481" s="157"/>
      <c r="B481" s="157" t="s">
        <v>1201</v>
      </c>
      <c r="C481" s="237" t="str">
        <f>IFERROR(VLOOKUP(B481,'ПО КОРИСНИЦИМА'!$C$16:$S$1931,5,FALSE),"")</f>
        <v/>
      </c>
      <c r="D481" s="223">
        <f>SUMIF('ПО КОРИСНИЦИМА'!$G$16:$G$1931,"Свега за пројекат 1301-П30:",'ПО КОРИСНИЦИМА'!$H$16:$H$1931)</f>
        <v>0</v>
      </c>
      <c r="E481" s="223"/>
      <c r="F481" s="255"/>
      <c r="G481" s="224">
        <f>SUMIF('ПО КОРИСНИЦИМА'!$G$16:$G$1931,"Свега за пројекат 1301-П30:",'ПО КОРИСНИЦИМА'!$L$16:$L$1931)</f>
        <v>0</v>
      </c>
      <c r="H481" s="224"/>
      <c r="I481" s="262"/>
      <c r="J481" s="221">
        <f t="shared" si="17"/>
        <v>0</v>
      </c>
      <c r="K481" s="221"/>
      <c r="L481" s="254"/>
    </row>
    <row r="482" spans="1:12" hidden="1" x14ac:dyDescent="0.2">
      <c r="A482" s="157"/>
      <c r="B482" s="157" t="s">
        <v>1202</v>
      </c>
      <c r="C482" s="237" t="str">
        <f>IFERROR(VLOOKUP(B482,'ПО КОРИСНИЦИМА'!$C$16:$S$1931,5,FALSE),"")</f>
        <v/>
      </c>
      <c r="D482" s="223">
        <f>SUMIF('ПО КОРИСНИЦИМА'!$G$16:$G$1931,"Свега за пројекат 1301-П31:",'ПО КОРИСНИЦИМА'!$H$16:$H$1931)</f>
        <v>0</v>
      </c>
      <c r="E482" s="223"/>
      <c r="F482" s="255"/>
      <c r="G482" s="224">
        <f>SUMIF('ПО КОРИСНИЦИМА'!$G$16:$G$1931,"Свега за пројекат 1301-П31:",'ПО КОРИСНИЦИМА'!$L$16:$L$1931)</f>
        <v>0</v>
      </c>
      <c r="H482" s="224"/>
      <c r="I482" s="262"/>
      <c r="J482" s="221">
        <f t="shared" si="17"/>
        <v>0</v>
      </c>
      <c r="K482" s="221"/>
      <c r="L482" s="254"/>
    </row>
    <row r="483" spans="1:12" hidden="1" x14ac:dyDescent="0.2">
      <c r="A483" s="157"/>
      <c r="B483" s="157" t="s">
        <v>1203</v>
      </c>
      <c r="C483" s="237" t="str">
        <f>IFERROR(VLOOKUP(B483,'ПО КОРИСНИЦИМА'!$C$16:$S$1931,5,FALSE),"")</f>
        <v/>
      </c>
      <c r="D483" s="223">
        <f>SUMIF('ПО КОРИСНИЦИМА'!$G$16:$G$1931,"Свега за пројекат 1301-П32:",'ПО КОРИСНИЦИМА'!$H$16:$H$1931)</f>
        <v>0</v>
      </c>
      <c r="E483" s="223"/>
      <c r="F483" s="255"/>
      <c r="G483" s="224">
        <f>SUMIF('ПО КОРИСНИЦИМА'!$G$16:$G$1931,"Свега за пројекат 1301-П32:",'ПО КОРИСНИЦИМА'!$L$16:$L$1931)</f>
        <v>0</v>
      </c>
      <c r="H483" s="224"/>
      <c r="I483" s="262"/>
      <c r="J483" s="221">
        <f t="shared" si="17"/>
        <v>0</v>
      </c>
      <c r="K483" s="221"/>
      <c r="L483" s="254"/>
    </row>
    <row r="484" spans="1:12" hidden="1" x14ac:dyDescent="0.2">
      <c r="A484" s="157"/>
      <c r="B484" s="157" t="s">
        <v>1204</v>
      </c>
      <c r="C484" s="237" t="str">
        <f>IFERROR(VLOOKUP(B484,'ПО КОРИСНИЦИМА'!$C$16:$S$1931,5,FALSE),"")</f>
        <v/>
      </c>
      <c r="D484" s="223">
        <f>SUMIF('ПО КОРИСНИЦИМА'!$G$16:$G$1931,"Свега за пројекат 1301-П33:",'ПО КОРИСНИЦИМА'!$H$16:$H$1931)</f>
        <v>0</v>
      </c>
      <c r="E484" s="223"/>
      <c r="F484" s="255"/>
      <c r="G484" s="224">
        <f>SUMIF('ПО КОРИСНИЦИМА'!$G$16:$G$1931,"Свега за пројекат 1301-П33:",'ПО КОРИСНИЦИМА'!$L$16:$L$1931)</f>
        <v>0</v>
      </c>
      <c r="H484" s="224"/>
      <c r="I484" s="262"/>
      <c r="J484" s="221">
        <f t="shared" si="17"/>
        <v>0</v>
      </c>
      <c r="K484" s="221"/>
      <c r="L484" s="254"/>
    </row>
    <row r="485" spans="1:12" hidden="1" x14ac:dyDescent="0.2">
      <c r="A485" s="157"/>
      <c r="B485" s="157" t="s">
        <v>1205</v>
      </c>
      <c r="C485" s="237" t="str">
        <f>IFERROR(VLOOKUP(B485,'ПО КОРИСНИЦИМА'!$C$16:$S$1931,5,FALSE),"")</f>
        <v/>
      </c>
      <c r="D485" s="223">
        <f>SUMIF('ПО КОРИСНИЦИМА'!$G$16:$G$1931,"Свега за пројекат 1301-П34:",'ПО КОРИСНИЦИМА'!$H$16:$H$1931)</f>
        <v>0</v>
      </c>
      <c r="E485" s="223"/>
      <c r="F485" s="255"/>
      <c r="G485" s="224">
        <f>SUMIF('ПО КОРИСНИЦИМА'!$G$16:$G$1931,"Свега за пројекат 1301-П34:",'ПО КОРИСНИЦИМА'!$L$16:$L$1931)</f>
        <v>0</v>
      </c>
      <c r="H485" s="224"/>
      <c r="I485" s="262"/>
      <c r="J485" s="221">
        <f t="shared" si="17"/>
        <v>0</v>
      </c>
      <c r="K485" s="221"/>
      <c r="L485" s="254"/>
    </row>
    <row r="486" spans="1:12" hidden="1" x14ac:dyDescent="0.2">
      <c r="A486" s="157"/>
      <c r="B486" s="157" t="s">
        <v>1206</v>
      </c>
      <c r="C486" s="237" t="str">
        <f>IFERROR(VLOOKUP(B486,'ПО КОРИСНИЦИМА'!$C$16:$S$1931,5,FALSE),"")</f>
        <v/>
      </c>
      <c r="D486" s="223">
        <f>SUMIF('ПО КОРИСНИЦИМА'!$G$16:$G$1931,"Свега за пројекат 1301-П35:",'ПО КОРИСНИЦИМА'!$H$16:$H$1931)</f>
        <v>0</v>
      </c>
      <c r="E486" s="223"/>
      <c r="F486" s="255"/>
      <c r="G486" s="224">
        <f>SUMIF('ПО КОРИСНИЦИМА'!$G$16:$G$1931,"Свега за пројекат 1301-П35:",'ПО КОРИСНИЦИМА'!$L$16:$L$1931)</f>
        <v>0</v>
      </c>
      <c r="H486" s="224"/>
      <c r="I486" s="262"/>
      <c r="J486" s="221">
        <f t="shared" si="17"/>
        <v>0</v>
      </c>
      <c r="K486" s="221"/>
      <c r="L486" s="254"/>
    </row>
    <row r="487" spans="1:12" hidden="1" x14ac:dyDescent="0.2">
      <c r="A487" s="157"/>
      <c r="B487" s="157" t="s">
        <v>1207</v>
      </c>
      <c r="C487" s="237" t="str">
        <f>IFERROR(VLOOKUP(B487,'ПО КОРИСНИЦИМА'!$C$16:$S$1931,5,FALSE),"")</f>
        <v/>
      </c>
      <c r="D487" s="223">
        <f>SUMIF('ПО КОРИСНИЦИМА'!$G$16:$G$1931,"Свега за пројекат 1301-П36:",'ПО КОРИСНИЦИМА'!$H$16:$H$1931)</f>
        <v>0</v>
      </c>
      <c r="E487" s="223"/>
      <c r="F487" s="255"/>
      <c r="G487" s="224">
        <f>SUMIF('ПО КОРИСНИЦИМА'!$G$16:$G$1931,"Свега за пројекат 1301-П36:",'ПО КОРИСНИЦИМА'!$L$16:$L$1931)</f>
        <v>0</v>
      </c>
      <c r="H487" s="224"/>
      <c r="I487" s="262"/>
      <c r="J487" s="221">
        <f t="shared" si="17"/>
        <v>0</v>
      </c>
      <c r="K487" s="221"/>
      <c r="L487" s="254"/>
    </row>
    <row r="488" spans="1:12" hidden="1" x14ac:dyDescent="0.2">
      <c r="A488" s="157"/>
      <c r="B488" s="157" t="s">
        <v>1208</v>
      </c>
      <c r="C488" s="237" t="str">
        <f>IFERROR(VLOOKUP(B488,'ПО КОРИСНИЦИМА'!$C$16:$S$1931,5,FALSE),"")</f>
        <v/>
      </c>
      <c r="D488" s="223">
        <f>SUMIF('ПО КОРИСНИЦИМА'!$G$16:$G$1931,"Свега за пројекат 1301-П37:",'ПО КОРИСНИЦИМА'!$H$16:$H$1931)</f>
        <v>0</v>
      </c>
      <c r="E488" s="223"/>
      <c r="F488" s="255"/>
      <c r="G488" s="224">
        <f>SUMIF('ПО КОРИСНИЦИМА'!$G$16:$G$1931,"Свега за пројекат 1301-П37:",'ПО КОРИСНИЦИМА'!$L$16:$L$1931)</f>
        <v>0</v>
      </c>
      <c r="H488" s="224"/>
      <c r="I488" s="262"/>
      <c r="J488" s="221">
        <f t="shared" si="17"/>
        <v>0</v>
      </c>
      <c r="K488" s="221"/>
      <c r="L488" s="254"/>
    </row>
    <row r="489" spans="1:12" hidden="1" x14ac:dyDescent="0.2">
      <c r="A489" s="157"/>
      <c r="B489" s="157" t="s">
        <v>1209</v>
      </c>
      <c r="C489" s="237" t="str">
        <f>IFERROR(VLOOKUP(B489,'ПО КОРИСНИЦИМА'!$C$16:$S$1931,5,FALSE),"")</f>
        <v/>
      </c>
      <c r="D489" s="223">
        <f>SUMIF('ПО КОРИСНИЦИМА'!$G$16:$G$1931,"Свега за пројекат 1301-П38:",'ПО КОРИСНИЦИМА'!$H$16:$H$1931)</f>
        <v>0</v>
      </c>
      <c r="E489" s="223"/>
      <c r="F489" s="255"/>
      <c r="G489" s="224">
        <f>SUMIF('ПО КОРИСНИЦИМА'!$G$16:$G$1931,"Свега за пројекат 1301-П38:",'ПО КОРИСНИЦИМА'!$L$16:$L$1931)</f>
        <v>0</v>
      </c>
      <c r="H489" s="224"/>
      <c r="I489" s="262"/>
      <c r="J489" s="221">
        <f t="shared" si="17"/>
        <v>0</v>
      </c>
      <c r="K489" s="221"/>
      <c r="L489" s="254"/>
    </row>
    <row r="490" spans="1:12" hidden="1" x14ac:dyDescent="0.2">
      <c r="A490" s="157"/>
      <c r="B490" s="157" t="s">
        <v>1210</v>
      </c>
      <c r="C490" s="237" t="str">
        <f>IFERROR(VLOOKUP(B490,'ПО КОРИСНИЦИМА'!$C$16:$S$1931,5,FALSE),"")</f>
        <v/>
      </c>
      <c r="D490" s="223">
        <f>SUMIF('ПО КОРИСНИЦИМА'!$G$16:$G$1931,"Свега за пројекат 1301-П39:",'ПО КОРИСНИЦИМА'!$H$16:$H$1931)</f>
        <v>0</v>
      </c>
      <c r="E490" s="223"/>
      <c r="F490" s="255"/>
      <c r="G490" s="224">
        <f>SUMIF('ПО КОРИСНИЦИМА'!$G$16:$G$1931,"Свега за пројекат 1301-П39:",'ПО КОРИСНИЦИМА'!$L$16:$L$1931)</f>
        <v>0</v>
      </c>
      <c r="H490" s="224"/>
      <c r="I490" s="262"/>
      <c r="J490" s="221">
        <f t="shared" si="17"/>
        <v>0</v>
      </c>
      <c r="K490" s="221"/>
      <c r="L490" s="254"/>
    </row>
    <row r="491" spans="1:12" hidden="1" x14ac:dyDescent="0.2">
      <c r="A491" s="157"/>
      <c r="B491" s="157" t="s">
        <v>1211</v>
      </c>
      <c r="C491" s="237" t="str">
        <f>IFERROR(VLOOKUP(B491,'ПО КОРИСНИЦИМА'!$C$16:$S$1931,5,FALSE),"")</f>
        <v/>
      </c>
      <c r="D491" s="223">
        <f>SUMIF('ПО КОРИСНИЦИМА'!$G$16:$G$1931,"Свега за пројекат 1301-П40:",'ПО КОРИСНИЦИМА'!$H$16:$H$1931)</f>
        <v>0</v>
      </c>
      <c r="E491" s="223"/>
      <c r="F491" s="255"/>
      <c r="G491" s="224">
        <f>SUMIF('ПО КОРИСНИЦИМА'!$G$16:$G$1931,"Свега за пројекат 1301-П40:",'ПО КОРИСНИЦИМА'!$L$16:$L$1931)</f>
        <v>0</v>
      </c>
      <c r="H491" s="224"/>
      <c r="I491" s="262"/>
      <c r="J491" s="221">
        <f t="shared" ref="J491:J554" si="18">D491+G491</f>
        <v>0</v>
      </c>
      <c r="K491" s="221"/>
      <c r="L491" s="254"/>
    </row>
    <row r="492" spans="1:12" hidden="1" x14ac:dyDescent="0.2">
      <c r="A492" s="157"/>
      <c r="B492" s="157" t="s">
        <v>1212</v>
      </c>
      <c r="C492" s="237" t="str">
        <f>IFERROR(VLOOKUP(B492,'ПО КОРИСНИЦИМА'!$C$16:$S$1931,5,FALSE),"")</f>
        <v/>
      </c>
      <c r="D492" s="223">
        <f>SUMIF('ПО КОРИСНИЦИМА'!$G$16:$G$1931,"Свега за пројекат 1301-П41:",'ПО КОРИСНИЦИМА'!$H$16:$H$1931)</f>
        <v>0</v>
      </c>
      <c r="E492" s="223"/>
      <c r="F492" s="255"/>
      <c r="G492" s="224">
        <f>SUMIF('ПО КОРИСНИЦИМА'!$G$16:$G$1931,"Свега за пројекат 1301-П41:",'ПО КОРИСНИЦИМА'!$L$16:$L$1931)</f>
        <v>0</v>
      </c>
      <c r="H492" s="224"/>
      <c r="I492" s="262"/>
      <c r="J492" s="221">
        <f t="shared" si="18"/>
        <v>0</v>
      </c>
      <c r="K492" s="221"/>
      <c r="L492" s="254"/>
    </row>
    <row r="493" spans="1:12" hidden="1" x14ac:dyDescent="0.2">
      <c r="A493" s="157"/>
      <c r="B493" s="157" t="s">
        <v>1213</v>
      </c>
      <c r="C493" s="237" t="str">
        <f>IFERROR(VLOOKUP(B493,'ПО КОРИСНИЦИМА'!$C$16:$S$1931,5,FALSE),"")</f>
        <v/>
      </c>
      <c r="D493" s="223">
        <f>SUMIF('ПО КОРИСНИЦИМА'!$G$16:$G$1931,"Свега за пројекат 1301-П42:",'ПО КОРИСНИЦИМА'!$H$16:$H$1931)</f>
        <v>0</v>
      </c>
      <c r="E493" s="223"/>
      <c r="F493" s="255"/>
      <c r="G493" s="224">
        <f>SUMIF('ПО КОРИСНИЦИМА'!$G$16:$G$1931,"Свега за пројекат 1301-П42:",'ПО КОРИСНИЦИМА'!$L$16:$L$1931)</f>
        <v>0</v>
      </c>
      <c r="H493" s="224"/>
      <c r="I493" s="262"/>
      <c r="J493" s="221">
        <f t="shared" si="18"/>
        <v>0</v>
      </c>
      <c r="K493" s="221"/>
      <c r="L493" s="254"/>
    </row>
    <row r="494" spans="1:12" hidden="1" x14ac:dyDescent="0.2">
      <c r="A494" s="157"/>
      <c r="B494" s="157" t="s">
        <v>1214</v>
      </c>
      <c r="C494" s="237" t="str">
        <f>IFERROR(VLOOKUP(B494,'ПО КОРИСНИЦИМА'!$C$16:$S$1931,5,FALSE),"")</f>
        <v/>
      </c>
      <c r="D494" s="223">
        <f>SUMIF('ПО КОРИСНИЦИМА'!$G$16:$G$1931,"Свега за пројекат 1301-П43:",'ПО КОРИСНИЦИМА'!$H$16:$H$1931)</f>
        <v>0</v>
      </c>
      <c r="E494" s="223"/>
      <c r="F494" s="255"/>
      <c r="G494" s="224">
        <f>SUMIF('ПО КОРИСНИЦИМА'!$G$16:$G$1931,"Свега за пројекат 1301-П43:",'ПО КОРИСНИЦИМА'!$L$16:$L$1931)</f>
        <v>0</v>
      </c>
      <c r="H494" s="224"/>
      <c r="I494" s="262"/>
      <c r="J494" s="221">
        <f t="shared" si="18"/>
        <v>0</v>
      </c>
      <c r="K494" s="221"/>
      <c r="L494" s="254"/>
    </row>
    <row r="495" spans="1:12" hidden="1" x14ac:dyDescent="0.2">
      <c r="A495" s="157"/>
      <c r="B495" s="157" t="s">
        <v>1215</v>
      </c>
      <c r="C495" s="237" t="str">
        <f>IFERROR(VLOOKUP(B495,'ПО КОРИСНИЦИМА'!$C$16:$S$1931,5,FALSE),"")</f>
        <v/>
      </c>
      <c r="D495" s="223">
        <f>SUMIF('ПО КОРИСНИЦИМА'!$G$16:$G$1931,"Свега за пројекат 1301-П44:",'ПО КОРИСНИЦИМА'!$H$16:$H$1931)</f>
        <v>0</v>
      </c>
      <c r="E495" s="223"/>
      <c r="F495" s="255"/>
      <c r="G495" s="224">
        <f>SUMIF('ПО КОРИСНИЦИМА'!$G$16:$G$1931,"Свега за пројекат 1301-П44:",'ПО КОРИСНИЦИМА'!$L$16:$L$1931)</f>
        <v>0</v>
      </c>
      <c r="H495" s="224"/>
      <c r="I495" s="262"/>
      <c r="J495" s="221">
        <f t="shared" si="18"/>
        <v>0</v>
      </c>
      <c r="K495" s="221"/>
      <c r="L495" s="254"/>
    </row>
    <row r="496" spans="1:12" hidden="1" x14ac:dyDescent="0.2">
      <c r="A496" s="157"/>
      <c r="B496" s="157" t="s">
        <v>1216</v>
      </c>
      <c r="C496" s="237" t="str">
        <f>IFERROR(VLOOKUP(B496,'ПО КОРИСНИЦИМА'!$C$16:$S$1931,5,FALSE),"")</f>
        <v/>
      </c>
      <c r="D496" s="223">
        <f>SUMIF('ПО КОРИСНИЦИМА'!$G$16:$G$1931,"Свега за пројекат 1301-П45:",'ПО КОРИСНИЦИМА'!$H$16:$H$1931)</f>
        <v>0</v>
      </c>
      <c r="E496" s="223"/>
      <c r="F496" s="255"/>
      <c r="G496" s="224">
        <f>SUMIF('ПО КОРИСНИЦИМА'!$G$16:$G$1931,"Свега за пројекат 1301-П45:",'ПО КОРИСНИЦИМА'!$L$16:$L$1931)</f>
        <v>0</v>
      </c>
      <c r="H496" s="224"/>
      <c r="I496" s="262"/>
      <c r="J496" s="221">
        <f t="shared" si="18"/>
        <v>0</v>
      </c>
      <c r="K496" s="221"/>
      <c r="L496" s="254"/>
    </row>
    <row r="497" spans="1:12" hidden="1" x14ac:dyDescent="0.2">
      <c r="A497" s="157"/>
      <c r="B497" s="157" t="s">
        <v>1217</v>
      </c>
      <c r="C497" s="237" t="str">
        <f>IFERROR(VLOOKUP(B497,'ПО КОРИСНИЦИМА'!$C$16:$S$1931,5,FALSE),"")</f>
        <v/>
      </c>
      <c r="D497" s="223">
        <f>SUMIF('ПО КОРИСНИЦИМА'!$G$16:$G$1931,"Свега за пројекат 1301-П46:",'ПО КОРИСНИЦИМА'!$H$16:$H$1931)</f>
        <v>0</v>
      </c>
      <c r="E497" s="223"/>
      <c r="F497" s="255"/>
      <c r="G497" s="224">
        <f>SUMIF('ПО КОРИСНИЦИМА'!$G$16:$G$1931,"Свега за пројекат 1301-П46:",'ПО КОРИСНИЦИМА'!$L$16:$L$1931)</f>
        <v>0</v>
      </c>
      <c r="H497" s="224"/>
      <c r="I497" s="262"/>
      <c r="J497" s="221">
        <f t="shared" si="18"/>
        <v>0</v>
      </c>
      <c r="K497" s="221"/>
      <c r="L497" s="254"/>
    </row>
    <row r="498" spans="1:12" hidden="1" x14ac:dyDescent="0.2">
      <c r="A498" s="157"/>
      <c r="B498" s="157" t="s">
        <v>1218</v>
      </c>
      <c r="C498" s="237" t="str">
        <f>IFERROR(VLOOKUP(B498,'ПО КОРИСНИЦИМА'!$C$16:$S$1931,5,FALSE),"")</f>
        <v/>
      </c>
      <c r="D498" s="223">
        <f>SUMIF('ПО КОРИСНИЦИМА'!$G$16:$G$1931,"Свега за пројекат 1301-П47:",'ПО КОРИСНИЦИМА'!$H$16:$H$1931)</f>
        <v>0</v>
      </c>
      <c r="E498" s="223"/>
      <c r="F498" s="255"/>
      <c r="G498" s="224">
        <f>SUMIF('ПО КОРИСНИЦИМА'!$G$16:$G$1931,"Свега за пројекат 1301-П47:",'ПО КОРИСНИЦИМА'!$L$16:$L$1931)</f>
        <v>0</v>
      </c>
      <c r="H498" s="224"/>
      <c r="I498" s="262"/>
      <c r="J498" s="221">
        <f t="shared" si="18"/>
        <v>0</v>
      </c>
      <c r="K498" s="221"/>
      <c r="L498" s="254"/>
    </row>
    <row r="499" spans="1:12" hidden="1" x14ac:dyDescent="0.2">
      <c r="A499" s="157"/>
      <c r="B499" s="157" t="s">
        <v>1219</v>
      </c>
      <c r="C499" s="237" t="str">
        <f>IFERROR(VLOOKUP(B499,'ПО КОРИСНИЦИМА'!$C$16:$S$1931,5,FALSE),"")</f>
        <v/>
      </c>
      <c r="D499" s="223">
        <f>SUMIF('ПО КОРИСНИЦИМА'!$G$16:$G$1931,"Свега за пројекат 1301-П48:",'ПО КОРИСНИЦИМА'!$H$16:$H$1931)</f>
        <v>0</v>
      </c>
      <c r="E499" s="223"/>
      <c r="F499" s="255"/>
      <c r="G499" s="224">
        <f>SUMIF('ПО КОРИСНИЦИМА'!$G$16:$G$1931,"Свега за пројекат 1301-П48:",'ПО КОРИСНИЦИМА'!$L$16:$L$1931)</f>
        <v>0</v>
      </c>
      <c r="H499" s="224"/>
      <c r="I499" s="262"/>
      <c r="J499" s="221">
        <f t="shared" si="18"/>
        <v>0</v>
      </c>
      <c r="K499" s="221"/>
      <c r="L499" s="254"/>
    </row>
    <row r="500" spans="1:12" hidden="1" x14ac:dyDescent="0.2">
      <c r="A500" s="157"/>
      <c r="B500" s="157" t="s">
        <v>1220</v>
      </c>
      <c r="C500" s="237" t="str">
        <f>IFERROR(VLOOKUP(B500,'ПО КОРИСНИЦИМА'!$C$16:$S$1931,5,FALSE),"")</f>
        <v/>
      </c>
      <c r="D500" s="223">
        <f>SUMIF('ПО КОРИСНИЦИМА'!$G$16:$G$1931,"Свега за пројекат 1301-П49:",'ПО КОРИСНИЦИМА'!$H$16:$H$1931)</f>
        <v>0</v>
      </c>
      <c r="E500" s="223"/>
      <c r="F500" s="255"/>
      <c r="G500" s="224">
        <f>SUMIF('ПО КОРИСНИЦИМА'!$G$16:$G$1931,"Свега за пројекат 1301-П49:",'ПО КОРИСНИЦИМА'!$L$16:$L$1931)</f>
        <v>0</v>
      </c>
      <c r="H500" s="224"/>
      <c r="I500" s="262"/>
      <c r="J500" s="221">
        <f t="shared" si="18"/>
        <v>0</v>
      </c>
      <c r="K500" s="221"/>
      <c r="L500" s="254"/>
    </row>
    <row r="501" spans="1:12" hidden="1" x14ac:dyDescent="0.2">
      <c r="A501" s="158"/>
      <c r="B501" s="157" t="s">
        <v>1221</v>
      </c>
      <c r="C501" s="237" t="str">
        <f>IFERROR(VLOOKUP(B501,'ПО КОРИСНИЦИМА'!$C$16:$S$1931,5,FALSE),"")</f>
        <v/>
      </c>
      <c r="D501" s="223">
        <f>SUMIF('ПО КОРИСНИЦИМА'!$G$16:$G$1931,"Свега за пројекат 1301-П50:",'ПО КОРИСНИЦИМА'!$H$16:$H$1931)</f>
        <v>0</v>
      </c>
      <c r="E501" s="223"/>
      <c r="F501" s="255"/>
      <c r="G501" s="224">
        <f>SUMIF('ПО КОРИСНИЦИМА'!$G$16:$G$1931,"Свега за пројекат 1301-П50:",'ПО КОРИСНИЦИМА'!$L$16:$L$1931)</f>
        <v>0</v>
      </c>
      <c r="H501" s="224"/>
      <c r="I501" s="262"/>
      <c r="J501" s="221">
        <f t="shared" si="18"/>
        <v>0</v>
      </c>
      <c r="K501" s="247"/>
      <c r="L501" s="269"/>
    </row>
    <row r="502" spans="1:12" s="155" customFormat="1" x14ac:dyDescent="0.2">
      <c r="A502" s="148" t="s">
        <v>268</v>
      </c>
      <c r="B502" s="149"/>
      <c r="C502" s="235" t="s">
        <v>281</v>
      </c>
      <c r="D502" s="217">
        <f>SUM(D503:D582)</f>
        <v>176189115</v>
      </c>
      <c r="E502" s="217">
        <f>SUM(E503:E582)</f>
        <v>79150653.430000037</v>
      </c>
      <c r="F502" s="257">
        <f t="shared" ref="F502:F516" si="19">E502/D502</f>
        <v>0.44923690904514751</v>
      </c>
      <c r="G502" s="218">
        <f>SUM(G503:G582)</f>
        <v>16030000</v>
      </c>
      <c r="H502" s="218">
        <f>SUM(H503:H582)</f>
        <v>823126.6100000001</v>
      </c>
      <c r="I502" s="264">
        <f>H502/G502</f>
        <v>5.1349133499688095E-2</v>
      </c>
      <c r="J502" s="217">
        <f t="shared" si="18"/>
        <v>192219115</v>
      </c>
      <c r="K502" s="217">
        <f t="shared" ref="K502:K517" si="20">E502+H502</f>
        <v>79973780.040000036</v>
      </c>
      <c r="L502" s="257">
        <f t="shared" ref="L502:L517" si="21">K502/J502</f>
        <v>0.41605529210765557</v>
      </c>
    </row>
    <row r="503" spans="1:12" ht="25.5" x14ac:dyDescent="0.2">
      <c r="A503" s="151"/>
      <c r="B503" s="133" t="s">
        <v>674</v>
      </c>
      <c r="C503" s="239" t="s">
        <v>675</v>
      </c>
      <c r="D503" s="219">
        <f>SUMIF('ПО КОРИСНИЦИМА'!$G$16:$G$1931,"Свега за програмску активност 0602-0001:",'ПО КОРИСНИЦИМА'!$H$16:$H$1931)</f>
        <v>160078149</v>
      </c>
      <c r="E503" s="219">
        <f>SUMIF('ПО КОРИСНИЦИМА'!$G$16:$G$1931,"Свега за програмску активност 0602-0001:",'ПО КОРИСНИЦИМА'!$I$16:$I$1931)</f>
        <v>72353628.550000027</v>
      </c>
      <c r="F503" s="253">
        <f t="shared" si="19"/>
        <v>0.45198941268367632</v>
      </c>
      <c r="G503" s="220">
        <f>SUMIF('ПО КОРИСНИЦИМА'!$G$16:$G$1931,"Свега за програмску активност 0602-0001:",'ПО КОРИСНИЦИМА'!$L$16:$L$1931)</f>
        <v>2030000</v>
      </c>
      <c r="H503" s="220">
        <f>SUMIF('ПО КОРИСНИЦИМА'!$G$16:$G$1931,"Свега за програмску активност 0602-0001:",'ПО КОРИСНИЦИМА'!$M$16:$M$1931)</f>
        <v>823126.6100000001</v>
      </c>
      <c r="I503" s="260"/>
      <c r="J503" s="230">
        <f t="shared" si="18"/>
        <v>162108149</v>
      </c>
      <c r="K503" s="230">
        <f t="shared" si="20"/>
        <v>73176755.160000026</v>
      </c>
      <c r="L503" s="272">
        <f t="shared" si="21"/>
        <v>0.45140701199419669</v>
      </c>
    </row>
    <row r="504" spans="1:12" x14ac:dyDescent="0.2">
      <c r="A504" s="153"/>
      <c r="B504" s="64" t="s">
        <v>676</v>
      </c>
      <c r="C504" s="240" t="s">
        <v>270</v>
      </c>
      <c r="D504" s="221">
        <f>SUMIF('ПО КОРИСНИЦИМА'!$G$16:$G$1931,"Свега за програмску активност 0602-0002:",'ПО КОРИСНИЦИМА'!$H$16:$H$1931)</f>
        <v>1398000</v>
      </c>
      <c r="E504" s="221">
        <f>SUMIF('ПО КОРИСНИЦИМА'!$G$16:$G$1931,"Свега за програмску активност 0602-0002:",'ПО КОРИСНИЦИМА'!$I$16:$I$1931)</f>
        <v>744418.45000000007</v>
      </c>
      <c r="F504" s="254">
        <f t="shared" si="19"/>
        <v>0.53248816165951363</v>
      </c>
      <c r="G504" s="222">
        <f>SUMIF('ПО КОРИСНИЦИМА'!$G$16:$G$1931,"Свега за програмску активност 0602-0002:",'ПО КОРИСНИЦИМА'!$L$16:$L$1931)</f>
        <v>0</v>
      </c>
      <c r="H504" s="222">
        <f>SUMIF('ПО КОРИСНИЦИМА'!$G$16:$G$1931,"Свега за програмску активност 0602-0002:",'ПО КОРИСНИЦИМА'!$M$16:$M$1931)</f>
        <v>0</v>
      </c>
      <c r="I504" s="261"/>
      <c r="J504" s="167">
        <f t="shared" si="18"/>
        <v>1398000</v>
      </c>
      <c r="K504" s="167">
        <f t="shared" si="20"/>
        <v>744418.45000000007</v>
      </c>
      <c r="L504" s="273">
        <f t="shared" si="21"/>
        <v>0.53248816165951363</v>
      </c>
    </row>
    <row r="505" spans="1:12" x14ac:dyDescent="0.2">
      <c r="A505" s="153"/>
      <c r="B505" s="64" t="s">
        <v>677</v>
      </c>
      <c r="C505" s="240" t="s">
        <v>1615</v>
      </c>
      <c r="D505" s="221">
        <f>SUMIF('ПО КОРИСНИЦИМА'!$G$16:$G$1931,"Свега за програмску активност 0602-0003:",'ПО КОРИСНИЦИМА'!$H$16:$H$1931)</f>
        <v>0</v>
      </c>
      <c r="E505" s="221">
        <f>SUMIF('ПО КОРИСНИЦИМА'!$G$16:$G$1931,"Свега за програмску активност 0602-0003:",'ПО КОРИСНИЦИМА'!$I$16:$I$1931)</f>
        <v>6052606.4300000006</v>
      </c>
      <c r="F505" s="254" t="e">
        <f t="shared" si="19"/>
        <v>#DIV/0!</v>
      </c>
      <c r="G505" s="222">
        <f>SUMIF('ПО КОРИСНИЦИМА'!$G$16:$G$1931,"Свега за програмску активност 0602-0003:",'ПО КОРИСНИЦИМА'!$L$16:$L$1931)</f>
        <v>0</v>
      </c>
      <c r="H505" s="222">
        <f>SUMIF('ПО КОРИСНИЦИМА'!$G$16:$G$1931,"Свега за програмску активност 0602-0003:",'ПО КОРИСНИЦИМА'!$M$16:$M$1931)</f>
        <v>0</v>
      </c>
      <c r="I505" s="261"/>
      <c r="J505" s="167">
        <f t="shared" si="18"/>
        <v>0</v>
      </c>
      <c r="K505" s="167">
        <f t="shared" si="20"/>
        <v>6052606.4300000006</v>
      </c>
      <c r="L505" s="273" t="e">
        <f t="shared" si="21"/>
        <v>#DIV/0!</v>
      </c>
    </row>
    <row r="506" spans="1:12" hidden="1" x14ac:dyDescent="0.2">
      <c r="A506" s="153"/>
      <c r="B506" s="64" t="s">
        <v>678</v>
      </c>
      <c r="C506" s="240" t="s">
        <v>679</v>
      </c>
      <c r="D506" s="221">
        <f>SUMIF('ПО КОРИСНИЦИМА'!$G$16:$G$1931,"Свега за програмску активност 0602-0004:",'ПО КОРИСНИЦИМА'!$H$16:$H$1931)</f>
        <v>2712966</v>
      </c>
      <c r="E506" s="221">
        <f>SUMIF('ПО КОРИСНИЦИМА'!$G$16:$G$1931,"Свега за програмску активност 0602-0004:",'ПО КОРИСНИЦИМА'!$I$16:$I$1931)</f>
        <v>0</v>
      </c>
      <c r="F506" s="254">
        <f t="shared" si="19"/>
        <v>0</v>
      </c>
      <c r="G506" s="222">
        <f>SUMIF('ПО КОРИСНИЦИМА'!$G$16:$G$1931,"Свега за програмску активност 0602-0004:",'ПО КОРИСНИЦИМА'!$L$16:$L$1931)</f>
        <v>0</v>
      </c>
      <c r="H506" s="222">
        <f>SUMIF('ПО КОРИСНИЦИМА'!$G$16:$G$1931,"Свега за програмску активност 0602-0004:",'ПО КОРИСНИЦИМА'!$M$16:$M$1931)</f>
        <v>0</v>
      </c>
      <c r="I506" s="261"/>
      <c r="J506" s="167">
        <f t="shared" si="18"/>
        <v>2712966</v>
      </c>
      <c r="K506" s="167">
        <f t="shared" si="20"/>
        <v>0</v>
      </c>
      <c r="L506" s="273"/>
    </row>
    <row r="507" spans="1:12" hidden="1" x14ac:dyDescent="0.2">
      <c r="A507" s="153"/>
      <c r="B507" s="64" t="s">
        <v>680</v>
      </c>
      <c r="C507" s="240" t="s">
        <v>272</v>
      </c>
      <c r="D507" s="221">
        <f>SUMIF('ПО КОРИСНИЦИМА'!$G$16:$G$1931,"Свега за програмску активност 0602-0005:",'ПО КОРИСНИЦИМА'!$H$16:$H$1931)</f>
        <v>0</v>
      </c>
      <c r="E507" s="221">
        <f>SUMIF('ПО КОРИСНИЦИМА'!$G$16:$G$1931,"Свега за програмску активност 0602-0005:",'ПО КОРИСНИЦИМА'!$I$16:$I$1931)</f>
        <v>0</v>
      </c>
      <c r="F507" s="254" t="e">
        <f t="shared" si="19"/>
        <v>#DIV/0!</v>
      </c>
      <c r="G507" s="222">
        <f>SUMIF('ПО КОРИСНИЦИМА'!$G$16:$G$1931,"Свега за програмску активност 0602-0005:",'ПО КОРИСНИЦИМА'!$L$16:$L$1931)</f>
        <v>0</v>
      </c>
      <c r="H507" s="222">
        <f>SUMIF('ПО КОРИСНИЦИМА'!$G$16:$G$1931,"Свега за програмску активност 0602-0005:",'ПО КОРИСНИЦИМА'!$M$16:$M$1931)</f>
        <v>0</v>
      </c>
      <c r="I507" s="261"/>
      <c r="J507" s="167">
        <f t="shared" si="18"/>
        <v>0</v>
      </c>
      <c r="K507" s="167">
        <f t="shared" si="20"/>
        <v>0</v>
      </c>
      <c r="L507" s="273"/>
    </row>
    <row r="508" spans="1:12" hidden="1" x14ac:dyDescent="0.2">
      <c r="A508" s="153"/>
      <c r="B508" s="64" t="s">
        <v>681</v>
      </c>
      <c r="C508" s="240" t="s">
        <v>682</v>
      </c>
      <c r="D508" s="221">
        <f>SUMIF('ПО КОРИСНИЦИМА'!$G$16:$G$1931,"Свега за програмску активност 0602-0006:",'ПО КОРИСНИЦИМА'!$H$16:$H$1931)</f>
        <v>0</v>
      </c>
      <c r="E508" s="221">
        <f>SUMIF('ПО КОРИСНИЦИМА'!$G$16:$G$1931,"Свега за програмску активност 0602-0006:",'ПО КОРИСНИЦИМА'!$I$16:$I$1931)</f>
        <v>0</v>
      </c>
      <c r="F508" s="254" t="e">
        <f t="shared" si="19"/>
        <v>#DIV/0!</v>
      </c>
      <c r="G508" s="222">
        <f>SUMIF('ПО КОРИСНИЦИМА'!$G$16:$G$1931,"Свега за програмску активност 0602-0006:",'ПО КОРИСНИЦИМА'!$L$16:$L$1931)</f>
        <v>0</v>
      </c>
      <c r="H508" s="222">
        <f>SUMIF('ПО КОРИСНИЦИМА'!$G$16:$G$1931,"Свега за програмску активност 0602-0006:",'ПО КОРИСНИЦИМА'!$M$16:$M$1931)</f>
        <v>0</v>
      </c>
      <c r="I508" s="261"/>
      <c r="J508" s="167">
        <f t="shared" si="18"/>
        <v>0</v>
      </c>
      <c r="K508" s="167">
        <f t="shared" si="20"/>
        <v>0</v>
      </c>
      <c r="L508" s="273" t="e">
        <f t="shared" si="21"/>
        <v>#DIV/0!</v>
      </c>
    </row>
    <row r="509" spans="1:12" hidden="1" x14ac:dyDescent="0.2">
      <c r="A509" s="153"/>
      <c r="B509" s="64" t="s">
        <v>683</v>
      </c>
      <c r="C509" s="240" t="s">
        <v>271</v>
      </c>
      <c r="D509" s="221">
        <f>SUMIF('ПО КОРИСНИЦИМА'!$G$16:$G$1931,"Свега за програмску активност 0602-0007:",'ПО КОРИСНИЦИМА'!$H$16:$H$1931)</f>
        <v>0</v>
      </c>
      <c r="E509" s="221">
        <f>SUMIF('ПО КОРИСНИЦИМА'!$G$16:$G$1931,"Свега за програмску активност 0602-0007:",'ПО КОРИСНИЦИМА'!$I$16:$I$1931)</f>
        <v>0</v>
      </c>
      <c r="F509" s="254" t="e">
        <f t="shared" si="19"/>
        <v>#DIV/0!</v>
      </c>
      <c r="G509" s="222">
        <f>SUMIF('ПО КОРИСНИЦИМА'!$G$16:$G$1931,"Свега за програмску активност 0602-0007:",'ПО КОРИСНИЦИМА'!$L$16:$L$1931)</f>
        <v>0</v>
      </c>
      <c r="H509" s="222">
        <f>SUMIF('ПО КОРИСНИЦИМА'!$G$16:$G$1931,"Свега за програмску активност 0602-0007:",'ПО КОРИСНИЦИМА'!$M$16:$M$1931)</f>
        <v>0</v>
      </c>
      <c r="I509" s="261"/>
      <c r="J509" s="167">
        <f t="shared" si="18"/>
        <v>0</v>
      </c>
      <c r="K509" s="167">
        <f t="shared" si="20"/>
        <v>0</v>
      </c>
      <c r="L509" s="273"/>
    </row>
    <row r="510" spans="1:12" hidden="1" x14ac:dyDescent="0.2">
      <c r="A510" s="153"/>
      <c r="B510" s="64" t="s">
        <v>684</v>
      </c>
      <c r="C510" s="240" t="s">
        <v>685</v>
      </c>
      <c r="D510" s="221">
        <f>SUMIF('ПО КОРИСНИЦИМА'!$G$16:$G$1931,"Свега за програмску активност 0602-0008:",'ПО КОРИСНИЦИМА'!$H$16:$H$1931)</f>
        <v>0</v>
      </c>
      <c r="E510" s="221">
        <f>SUMIF('ПО КОРИСНИЦИМА'!$G$16:$G$1931,"Свега за програмску активност 0602-0008:",'ПО КОРИСНИЦИМА'!$I$16:$I$1931)</f>
        <v>0</v>
      </c>
      <c r="F510" s="254" t="e">
        <f t="shared" si="19"/>
        <v>#DIV/0!</v>
      </c>
      <c r="G510" s="222">
        <f>SUMIF('ПО КОРИСНИЦИМА'!$G$16:$G$1931,"Свега за програмску активност 0602-0008:",'ПО КОРИСНИЦИМА'!$L$16:$L$1931)</f>
        <v>0</v>
      </c>
      <c r="H510" s="222">
        <f>SUMIF('ПО КОРИСНИЦИМА'!$G$16:$G$1931,"Свега за програмску активност 0602-0008:",'ПО КОРИСНИЦИМА'!$M$16:$M$1931)</f>
        <v>0</v>
      </c>
      <c r="I510" s="261"/>
      <c r="J510" s="167">
        <f t="shared" si="18"/>
        <v>0</v>
      </c>
      <c r="K510" s="167">
        <f t="shared" si="20"/>
        <v>0</v>
      </c>
      <c r="L510" s="273"/>
    </row>
    <row r="511" spans="1:12" x14ac:dyDescent="0.2">
      <c r="A511" s="153"/>
      <c r="B511" s="64" t="s">
        <v>686</v>
      </c>
      <c r="C511" s="240" t="s">
        <v>1527</v>
      </c>
      <c r="D511" s="221">
        <f>SUMIF('ПО КОРИСНИЦИМА'!$G$16:$G$1931,"Свега за програмску активност 0602-0009:",'ПО КОРИСНИЦИМА'!$H$16:$H$1931)</f>
        <v>5000000</v>
      </c>
      <c r="E511" s="221">
        <f>SUMIF('ПО КОРИСНИЦИМА'!$G$16:$G$1931,"Свега за програмску активност 0602-0009:",'ПО КОРИСНИЦИМА'!$I$16:$I$1931)</f>
        <v>0</v>
      </c>
      <c r="F511" s="254">
        <f t="shared" si="19"/>
        <v>0</v>
      </c>
      <c r="G511" s="222">
        <f>SUMIF('ПО КОРИСНИЦИМА'!$G$16:$G$1931,"Свега за програмску активност 0602-0009:",'ПО КОРИСНИЦИМА'!$L$16:$L$1931)</f>
        <v>0</v>
      </c>
      <c r="H511" s="222">
        <f>SUMIF('ПО КОРИСНИЦИМА'!$G$16:$G$1931,"Свега за програмску активност 0602-0009:",'ПО КОРИСНИЦИМА'!$M$16:$M$1931)</f>
        <v>0</v>
      </c>
      <c r="I511" s="261"/>
      <c r="J511" s="167">
        <f t="shared" si="18"/>
        <v>5000000</v>
      </c>
      <c r="K511" s="167">
        <f t="shared" si="20"/>
        <v>0</v>
      </c>
      <c r="L511" s="273"/>
    </row>
    <row r="512" spans="1:12" x14ac:dyDescent="0.2">
      <c r="A512" s="153"/>
      <c r="B512" s="64" t="s">
        <v>687</v>
      </c>
      <c r="C512" s="240" t="s">
        <v>1528</v>
      </c>
      <c r="D512" s="221">
        <f>SUMIF('ПО КОРИСНИЦИМА'!$G$16:$G$1931,"Свега за програмску активност 0602-0010:",'ПО КОРИСНИЦИМА'!$H$16:$H$1931)</f>
        <v>1000000</v>
      </c>
      <c r="E512" s="221">
        <f>SUMIF('ПО КОРИСНИЦИМА'!$G$16:$G$1931,"Свега за програмску активност 0602-0010:",'ПО КОРИСНИЦИМА'!$I$16:$I$1931)</f>
        <v>0</v>
      </c>
      <c r="F512" s="254"/>
      <c r="G512" s="222">
        <f>SUMIF('ПО КОРИСНИЦИМА'!$G$16:$G$1931,"Свега за програмску активност 0602-0010:",'ПО КОРИСНИЦИМА'!$L$16:$L$1931)</f>
        <v>0</v>
      </c>
      <c r="H512" s="222">
        <f>SUMIF('ПО КОРИСНИЦИМА'!$G$16:$G$1931,"Свега за програмску активност 0602-0010:",'ПО КОРИСНИЦИМА'!$M$16:$M$1931)</f>
        <v>0</v>
      </c>
      <c r="I512" s="261"/>
      <c r="J512" s="167">
        <f t="shared" si="18"/>
        <v>1000000</v>
      </c>
      <c r="K512" s="167">
        <f t="shared" si="20"/>
        <v>0</v>
      </c>
      <c r="L512" s="273">
        <f t="shared" si="21"/>
        <v>0</v>
      </c>
    </row>
    <row r="513" spans="1:12" x14ac:dyDescent="0.2">
      <c r="A513" s="153"/>
      <c r="B513" s="64" t="s">
        <v>1946</v>
      </c>
      <c r="C513" s="237" t="s">
        <v>1795</v>
      </c>
      <c r="D513" s="223">
        <f>SUMIF('ПО КОРИСНИЦИМА'!$G$16:$G$1931,"Свега за пројекат 0602-П1:",'ПО КОРИСНИЦИМА'!$H$16:$H$1931)</f>
        <v>6000000</v>
      </c>
      <c r="E513" s="223">
        <f>SUMIF('ПО КОРИСНИЦИМА'!$G$16:$G$1931,"Свега за пројекат 0602-П1:",'ПО КОРИСНИЦИМА'!$I$16:$I$1931)</f>
        <v>0</v>
      </c>
      <c r="F513" s="255">
        <f t="shared" si="19"/>
        <v>0</v>
      </c>
      <c r="G513" s="224">
        <f>SUMIF('ПО КОРИСНИЦИМА'!$G$16:$G$1931,"Свега за пројекат 0602-П1:",'ПО КОРИСНИЦИМА'!$L$16:$L$1931)</f>
        <v>4000000</v>
      </c>
      <c r="H513" s="224">
        <f>SUMIF('ПО КОРИСНИЦИМА'!$G$16:$G$1931,"Свега за пројекат 0602-П1:",'ПО КОРИСНИЦИМА'!$M$16:$M$1931)</f>
        <v>0</v>
      </c>
      <c r="I513" s="262"/>
      <c r="J513" s="167">
        <f t="shared" si="18"/>
        <v>10000000</v>
      </c>
      <c r="K513" s="167">
        <f t="shared" si="20"/>
        <v>0</v>
      </c>
      <c r="L513" s="273">
        <f t="shared" si="21"/>
        <v>0</v>
      </c>
    </row>
    <row r="514" spans="1:12" ht="25.5" x14ac:dyDescent="0.2">
      <c r="A514" s="153"/>
      <c r="B514" s="64" t="s">
        <v>1960</v>
      </c>
      <c r="C514" s="237" t="s">
        <v>1965</v>
      </c>
      <c r="D514" s="223">
        <f>SUMIF('ПО КОРИСНИЦИМА'!$G$16:$G$1931,"Свега за пројекат 0602-П2:",'ПО КОРИСНИЦИМА'!$H$16:$H$1931)</f>
        <v>0</v>
      </c>
      <c r="E514" s="223">
        <f>SUMIF('ПО КОРИСНИЦИМА'!$G$16:$G$1931,"Свега за пројекат 0602-П2:",'ПО КОРИСНИЦИМА'!$I$16:$I$1931)</f>
        <v>0</v>
      </c>
      <c r="F514" s="255"/>
      <c r="G514" s="224">
        <v>10000000</v>
      </c>
      <c r="H514" s="224">
        <f>SUMIF('ПО КОРИСНИЦИМА'!$G$16:$G$1931,"Свега за пројекат 0602-П2:",'ПО КОРИСНИЦИМА'!$M$16:$M$1931)</f>
        <v>0</v>
      </c>
      <c r="I514" s="262"/>
      <c r="J514" s="167">
        <f t="shared" si="18"/>
        <v>10000000</v>
      </c>
      <c r="K514" s="167">
        <f t="shared" si="20"/>
        <v>0</v>
      </c>
      <c r="L514" s="273">
        <f t="shared" si="21"/>
        <v>0</v>
      </c>
    </row>
    <row r="515" spans="1:12" hidden="1" x14ac:dyDescent="0.2">
      <c r="A515" s="153"/>
      <c r="B515" s="64"/>
      <c r="C515" s="237"/>
      <c r="D515" s="223">
        <f>SUMIF('ПО КОРИСНИЦИМА'!$G$16:$G$1931,"Свега за пројекат 0602-П3:",'ПО КОРИСНИЦИМА'!$H$16:$H$1931)</f>
        <v>0</v>
      </c>
      <c r="E515" s="223">
        <f>SUMIF('ПО КОРИСНИЦИМА'!$G$16:$G$1931,"Свега за пројекат 0602-П3:",'ПО КОРИСНИЦИМА'!$I$16:$I$1931)</f>
        <v>0</v>
      </c>
      <c r="F515" s="255" t="e">
        <f t="shared" si="19"/>
        <v>#DIV/0!</v>
      </c>
      <c r="G515" s="224">
        <f>SUMIF('ПО КОРИСНИЦИМА'!$G$16:$G$1931,"Свега за пројекат 0602-П3:",'ПО КОРИСНИЦИМА'!$L$16:$L$1931)</f>
        <v>0</v>
      </c>
      <c r="H515" s="224">
        <f>SUMIF('ПО КОРИСНИЦИМА'!$G$16:$G$1931,"Свега за пројекат 0602-П3:",'ПО КОРИСНИЦИМА'!$M$16:$M$1931)</f>
        <v>0</v>
      </c>
      <c r="I515" s="262"/>
      <c r="J515" s="167">
        <f t="shared" si="18"/>
        <v>0</v>
      </c>
      <c r="K515" s="167">
        <f t="shared" si="20"/>
        <v>0</v>
      </c>
      <c r="L515" s="273" t="e">
        <f t="shared" si="21"/>
        <v>#DIV/0!</v>
      </c>
    </row>
    <row r="516" spans="1:12" ht="25.5" x14ac:dyDescent="0.2">
      <c r="A516" s="153"/>
      <c r="B516" s="64" t="s">
        <v>2025</v>
      </c>
      <c r="C516" s="237" t="str">
        <f>IFERROR(VLOOKUP(B516,'ПО КОРИСНИЦИМА'!$C$16:$S$1931,5,FALSE),"")</f>
        <v>Пројекат реконструкције котларница у Општини и Дому здравља</v>
      </c>
      <c r="D516" s="223">
        <v>0</v>
      </c>
      <c r="E516" s="223">
        <f>SUMIF('ПО КОРИСНИЦИМА'!$G$16:$G$1931,"Свега за пројекат 0602-П4:",'ПО КОРИСНИЦИМА'!$I$16:$I$1931)</f>
        <v>0</v>
      </c>
      <c r="F516" s="255" t="e">
        <f t="shared" si="19"/>
        <v>#DIV/0!</v>
      </c>
      <c r="G516" s="224">
        <v>0</v>
      </c>
      <c r="H516" s="224">
        <f>SUMIF('ПО КОРИСНИЦИМА'!$G$16:$G$1931,"Свега за пројекат 0602-П4:",'ПО КОРИСНИЦИМА'!$M$16:$M$1931)</f>
        <v>0</v>
      </c>
      <c r="I516" s="262"/>
      <c r="J516" s="167">
        <f t="shared" si="18"/>
        <v>0</v>
      </c>
      <c r="K516" s="167">
        <f t="shared" si="20"/>
        <v>0</v>
      </c>
      <c r="L516" s="273" t="e">
        <f t="shared" si="21"/>
        <v>#DIV/0!</v>
      </c>
    </row>
    <row r="517" spans="1:12" hidden="1" x14ac:dyDescent="0.2">
      <c r="A517" s="153"/>
      <c r="B517" s="64" t="s">
        <v>1222</v>
      </c>
      <c r="C517" s="237" t="str">
        <f>IFERROR(VLOOKUP(B517,'ПО КОРИСНИЦИМА'!$C$16:$S$1931,5,FALSE),"")</f>
        <v/>
      </c>
      <c r="D517" s="223">
        <f>SUMIF('ПО КОРИСНИЦИМА'!$G$16:$G$1931,"Свега за пројекат 0602-П5:",'ПО КОРИСНИЦИМА'!$H$16:$H$1931)</f>
        <v>0</v>
      </c>
      <c r="E517" s="223">
        <f>SUMIF('ПО КОРИСНИЦИМА'!$G$16:$G$1931,"Свега за пројекат 0602-П5:",'ПО КОРИСНИЦИМА'!$I$16:$I$1931)</f>
        <v>0</v>
      </c>
      <c r="F517" s="255"/>
      <c r="G517" s="224">
        <f>SUMIF('ПО КОРИСНИЦИМА'!$G$16:$G$1931,"Свега за пројекат 0602-П5:",'ПО КОРИСНИЦИМА'!$L$16:$L$1931)</f>
        <v>0</v>
      </c>
      <c r="H517" s="224">
        <f>SUMIF('ПО КОРИСНИЦИМА'!$G$16:$G$1931,"Свега за пројекат 0602-П5:",'ПО КОРИСНИЦИМА'!$M$16:$M$1931)</f>
        <v>0</v>
      </c>
      <c r="I517" s="262" t="e">
        <f>H517/G517</f>
        <v>#DIV/0!</v>
      </c>
      <c r="J517" s="167">
        <f t="shared" si="18"/>
        <v>0</v>
      </c>
      <c r="K517" s="167">
        <f t="shared" si="20"/>
        <v>0</v>
      </c>
      <c r="L517" s="273" t="e">
        <f t="shared" si="21"/>
        <v>#DIV/0!</v>
      </c>
    </row>
    <row r="518" spans="1:12" hidden="1" x14ac:dyDescent="0.2">
      <c r="A518" s="153"/>
      <c r="B518" s="64" t="s">
        <v>1223</v>
      </c>
      <c r="C518" s="237" t="str">
        <f>IFERROR(VLOOKUP(B518,'ПО КОРИСНИЦИМА'!$C$16:$S$1931,5,FALSE),"")</f>
        <v/>
      </c>
      <c r="D518" s="223">
        <f>SUMIF('ПО КОРИСНИЦИМА'!$G$16:$G$1931,"Свега за пројекат 0602-П6:",'ПО КОРИСНИЦИМА'!$H$16:$H$1931)</f>
        <v>0</v>
      </c>
      <c r="E518" s="223"/>
      <c r="F518" s="255"/>
      <c r="G518" s="224">
        <f>SUMIF('ПО КОРИСНИЦИМА'!$G$16:$G$1931,"Свега за пројекат 0602-П6:",'ПО КОРИСНИЦИМА'!$L$16:$L$1931)</f>
        <v>0</v>
      </c>
      <c r="H518" s="224"/>
      <c r="I518" s="262"/>
      <c r="J518" s="167">
        <f t="shared" si="18"/>
        <v>0</v>
      </c>
      <c r="K518" s="167"/>
      <c r="L518" s="273"/>
    </row>
    <row r="519" spans="1:12" hidden="1" x14ac:dyDescent="0.2">
      <c r="A519" s="153"/>
      <c r="B519" s="64" t="s">
        <v>1224</v>
      </c>
      <c r="C519" s="237" t="str">
        <f>IFERROR(VLOOKUP(B519,'ПО КОРИСНИЦИМА'!$C$16:$S$1931,5,FALSE),"")</f>
        <v/>
      </c>
      <c r="D519" s="223">
        <f>SUMIF('ПО КОРИСНИЦИМА'!$G$16:$G$1931,"Свега за пројекат 0602-П7:",'ПО КОРИСНИЦИМА'!$H$16:$H$1931)</f>
        <v>0</v>
      </c>
      <c r="E519" s="223"/>
      <c r="F519" s="255"/>
      <c r="G519" s="224">
        <f>SUMIF('ПО КОРИСНИЦИМА'!$G$16:$G$1931,"Свега за пројекат 0602-П7:",'ПО КОРИСНИЦИМА'!$L$16:$L$1931)</f>
        <v>0</v>
      </c>
      <c r="H519" s="224"/>
      <c r="I519" s="262"/>
      <c r="J519" s="167">
        <f t="shared" si="18"/>
        <v>0</v>
      </c>
      <c r="K519" s="167"/>
      <c r="L519" s="273"/>
    </row>
    <row r="520" spans="1:12" hidden="1" x14ac:dyDescent="0.2">
      <c r="A520" s="153"/>
      <c r="B520" s="64" t="s">
        <v>1225</v>
      </c>
      <c r="C520" s="237" t="str">
        <f>IFERROR(VLOOKUP(B520,'ПО КОРИСНИЦИМА'!$C$16:$S$1931,5,FALSE),"")</f>
        <v/>
      </c>
      <c r="D520" s="223">
        <f>SUMIF('ПО КОРИСНИЦИМА'!$G$16:$G$1931,"Свега за пројекат 0602-П8:",'ПО КОРИСНИЦИМА'!$H$16:$H$1931)</f>
        <v>0</v>
      </c>
      <c r="E520" s="223"/>
      <c r="F520" s="255"/>
      <c r="G520" s="224">
        <f>SUMIF('ПО КОРИСНИЦИМА'!$G$16:$G$1931,"Свега за пројекат 0602-П8:",'ПО КОРИСНИЦИМА'!$L$16:$L$1931)</f>
        <v>0</v>
      </c>
      <c r="H520" s="224"/>
      <c r="I520" s="262"/>
      <c r="J520" s="167">
        <f t="shared" si="18"/>
        <v>0</v>
      </c>
      <c r="K520" s="167"/>
      <c r="L520" s="273"/>
    </row>
    <row r="521" spans="1:12" hidden="1" x14ac:dyDescent="0.2">
      <c r="A521" s="153"/>
      <c r="B521" s="64" t="s">
        <v>1226</v>
      </c>
      <c r="C521" s="237" t="str">
        <f>IFERROR(VLOOKUP(B521,'ПО КОРИСНИЦИМА'!$C$16:$S$1931,5,FALSE),"")</f>
        <v/>
      </c>
      <c r="D521" s="223">
        <f>SUMIF('ПО КОРИСНИЦИМА'!$G$16:$G$1931,"Свега за пројекат 0602-П9:",'ПО КОРИСНИЦИМА'!$H$16:$H$1931)</f>
        <v>0</v>
      </c>
      <c r="E521" s="223"/>
      <c r="F521" s="255"/>
      <c r="G521" s="224">
        <f>SUMIF('ПО КОРИСНИЦИМА'!$G$16:$G$1931,"Свега за пројекат 0602-П9:",'ПО КОРИСНИЦИМА'!$L$16:$L$1931)</f>
        <v>0</v>
      </c>
      <c r="H521" s="224"/>
      <c r="I521" s="262"/>
      <c r="J521" s="167">
        <f t="shared" si="18"/>
        <v>0</v>
      </c>
      <c r="K521" s="167"/>
      <c r="L521" s="273"/>
    </row>
    <row r="522" spans="1:12" hidden="1" x14ac:dyDescent="0.2">
      <c r="A522" s="153"/>
      <c r="B522" s="64" t="s">
        <v>1227</v>
      </c>
      <c r="C522" s="237" t="str">
        <f>IFERROR(VLOOKUP(B522,'ПО КОРИСНИЦИМА'!$C$16:$S$1931,5,FALSE),"")</f>
        <v/>
      </c>
      <c r="D522" s="223">
        <f>SUMIF('ПО КОРИСНИЦИМА'!$G$16:$G$1931,"Свега за пројекат 0602-П10:",'ПО КОРИСНИЦИМА'!$H$16:$H$1931)</f>
        <v>0</v>
      </c>
      <c r="E522" s="223"/>
      <c r="F522" s="255"/>
      <c r="G522" s="224">
        <f>SUMIF('ПО КОРИСНИЦИМА'!$G$16:$G$1931,"Свега за пројекат 0602-П10:",'ПО КОРИСНИЦИМА'!$L$16:$L$1931)</f>
        <v>0</v>
      </c>
      <c r="H522" s="224"/>
      <c r="I522" s="262"/>
      <c r="J522" s="167">
        <f t="shared" si="18"/>
        <v>0</v>
      </c>
      <c r="K522" s="167"/>
      <c r="L522" s="273"/>
    </row>
    <row r="523" spans="1:12" hidden="1" x14ac:dyDescent="0.2">
      <c r="A523" s="153"/>
      <c r="B523" s="64" t="s">
        <v>1228</v>
      </c>
      <c r="C523" s="237" t="str">
        <f>IFERROR(VLOOKUP(B523,'ПО КОРИСНИЦИМА'!$C$16:$S$1931,5,FALSE),"")</f>
        <v/>
      </c>
      <c r="D523" s="223">
        <f>SUMIF('ПО КОРИСНИЦИМА'!$G$16:$G$1931,"Свега за пројекат 0602-П11:",'ПО КОРИСНИЦИМА'!$H$16:$H$1931)</f>
        <v>0</v>
      </c>
      <c r="E523" s="223"/>
      <c r="F523" s="255"/>
      <c r="G523" s="224">
        <f>SUMIF('ПО КОРИСНИЦИМА'!$G$16:$G$1931,"Свега за пројекат 0602-П11:",'ПО КОРИСНИЦИМА'!$L$16:$L$1931)</f>
        <v>0</v>
      </c>
      <c r="H523" s="224"/>
      <c r="I523" s="262"/>
      <c r="J523" s="167">
        <f t="shared" si="18"/>
        <v>0</v>
      </c>
      <c r="K523" s="167"/>
      <c r="L523" s="273"/>
    </row>
    <row r="524" spans="1:12" hidden="1" x14ac:dyDescent="0.2">
      <c r="A524" s="153"/>
      <c r="B524" s="64" t="s">
        <v>1229</v>
      </c>
      <c r="C524" s="237" t="str">
        <f>IFERROR(VLOOKUP(B524,'ПО КОРИСНИЦИМА'!$C$16:$S$1931,5,FALSE),"")</f>
        <v/>
      </c>
      <c r="D524" s="223">
        <f>SUMIF('ПО КОРИСНИЦИМА'!$G$16:$G$1931,"Свега за пројекат 0602-П12:",'ПО КОРИСНИЦИМА'!$H$16:$H$1931)</f>
        <v>0</v>
      </c>
      <c r="E524" s="223"/>
      <c r="F524" s="255"/>
      <c r="G524" s="224">
        <f>SUMIF('ПО КОРИСНИЦИМА'!$G$16:$G$1931,"Свега за пројекат 0602-П12:",'ПО КОРИСНИЦИМА'!$L$16:$L$1931)</f>
        <v>0</v>
      </c>
      <c r="H524" s="224"/>
      <c r="I524" s="262"/>
      <c r="J524" s="167">
        <f t="shared" si="18"/>
        <v>0</v>
      </c>
      <c r="K524" s="167"/>
      <c r="L524" s="273"/>
    </row>
    <row r="525" spans="1:12" hidden="1" x14ac:dyDescent="0.2">
      <c r="A525" s="153"/>
      <c r="B525" s="64" t="s">
        <v>1230</v>
      </c>
      <c r="C525" s="237" t="str">
        <f>IFERROR(VLOOKUP(B525,'ПО КОРИСНИЦИМА'!$C$16:$S$1931,5,FALSE),"")</f>
        <v/>
      </c>
      <c r="D525" s="223">
        <f>SUMIF('ПО КОРИСНИЦИМА'!$G$16:$G$1931,"Свега за пројекат 0602-П13:",'ПО КОРИСНИЦИМА'!$H$16:$H$1931)</f>
        <v>0</v>
      </c>
      <c r="E525" s="223"/>
      <c r="F525" s="255"/>
      <c r="G525" s="224">
        <f>SUMIF('ПО КОРИСНИЦИМА'!$G$16:$G$1931,"Свега за пројекат 0602-П13:",'ПО КОРИСНИЦИМА'!$L$16:$L$1931)</f>
        <v>0</v>
      </c>
      <c r="H525" s="224"/>
      <c r="I525" s="262"/>
      <c r="J525" s="167">
        <f t="shared" si="18"/>
        <v>0</v>
      </c>
      <c r="K525" s="167"/>
      <c r="L525" s="273"/>
    </row>
    <row r="526" spans="1:12" hidden="1" x14ac:dyDescent="0.2">
      <c r="A526" s="153"/>
      <c r="B526" s="64" t="s">
        <v>1231</v>
      </c>
      <c r="C526" s="237" t="str">
        <f>IFERROR(VLOOKUP(B526,'ПО КОРИСНИЦИМА'!$C$16:$S$1931,5,FALSE),"")</f>
        <v/>
      </c>
      <c r="D526" s="223">
        <f>SUMIF('ПО КОРИСНИЦИМА'!$G$16:$G$1931,"Свега за пројекат 0602-П14:",'ПО КОРИСНИЦИМА'!$H$16:$H$1931)</f>
        <v>0</v>
      </c>
      <c r="E526" s="223"/>
      <c r="F526" s="255"/>
      <c r="G526" s="224">
        <f>SUMIF('ПО КОРИСНИЦИМА'!$G$16:$G$1931,"Свега за пројекат 0602-П14:",'ПО КОРИСНИЦИМА'!$L$16:$L$1931)</f>
        <v>0</v>
      </c>
      <c r="H526" s="224"/>
      <c r="I526" s="262"/>
      <c r="J526" s="167">
        <f t="shared" si="18"/>
        <v>0</v>
      </c>
      <c r="K526" s="167"/>
      <c r="L526" s="273"/>
    </row>
    <row r="527" spans="1:12" hidden="1" x14ac:dyDescent="0.2">
      <c r="A527" s="153"/>
      <c r="B527" s="64" t="s">
        <v>1232</v>
      </c>
      <c r="C527" s="237" t="str">
        <f>IFERROR(VLOOKUP(B527,'ПО КОРИСНИЦИМА'!$C$16:$S$1931,5,FALSE),"")</f>
        <v/>
      </c>
      <c r="D527" s="223">
        <f>SUMIF('ПО КОРИСНИЦИМА'!$G$16:$G$1931,"Свега за пројекат 0602-П15:",'ПО КОРИСНИЦИМА'!$H$16:$H$1931)</f>
        <v>0</v>
      </c>
      <c r="E527" s="223"/>
      <c r="F527" s="255"/>
      <c r="G527" s="224">
        <f>SUMIF('ПО КОРИСНИЦИМА'!$G$16:$G$1931,"Свега за пројекат 0602-П15:",'ПО КОРИСНИЦИМА'!$L$16:$L$1931)</f>
        <v>0</v>
      </c>
      <c r="H527" s="224"/>
      <c r="I527" s="262"/>
      <c r="J527" s="167">
        <f t="shared" si="18"/>
        <v>0</v>
      </c>
      <c r="K527" s="167"/>
      <c r="L527" s="273"/>
    </row>
    <row r="528" spans="1:12" hidden="1" x14ac:dyDescent="0.2">
      <c r="A528" s="153"/>
      <c r="B528" s="64" t="s">
        <v>1233</v>
      </c>
      <c r="C528" s="237" t="str">
        <f>IFERROR(VLOOKUP(B528,'ПО КОРИСНИЦИМА'!$C$16:$S$1931,5,FALSE),"")</f>
        <v/>
      </c>
      <c r="D528" s="223">
        <f>SUMIF('ПО КОРИСНИЦИМА'!$G$16:$G$1931,"Свега за пројекат 0602-П16:",'ПО КОРИСНИЦИМА'!$H$16:$H$1931)</f>
        <v>0</v>
      </c>
      <c r="E528" s="223"/>
      <c r="F528" s="255"/>
      <c r="G528" s="224">
        <f>SUMIF('ПО КОРИСНИЦИМА'!$G$16:$G$1931,"Свега за пројекат 0602-П16:",'ПО КОРИСНИЦИМА'!$L$16:$L$1931)</f>
        <v>0</v>
      </c>
      <c r="H528" s="224"/>
      <c r="I528" s="262"/>
      <c r="J528" s="167">
        <f t="shared" si="18"/>
        <v>0</v>
      </c>
      <c r="K528" s="167"/>
      <c r="L528" s="273"/>
    </row>
    <row r="529" spans="1:12" hidden="1" x14ac:dyDescent="0.2">
      <c r="A529" s="153"/>
      <c r="B529" s="64" t="s">
        <v>1234</v>
      </c>
      <c r="C529" s="237" t="str">
        <f>IFERROR(VLOOKUP(B529,'ПО КОРИСНИЦИМА'!$C$16:$S$1931,5,FALSE),"")</f>
        <v/>
      </c>
      <c r="D529" s="223">
        <f>SUMIF('ПО КОРИСНИЦИМА'!$G$16:$G$1931,"Свега за пројекат 0602-П17:",'ПО КОРИСНИЦИМА'!$H$16:$H$1931)</f>
        <v>0</v>
      </c>
      <c r="E529" s="223"/>
      <c r="F529" s="255"/>
      <c r="G529" s="224">
        <f>SUMIF('ПО КОРИСНИЦИМА'!$G$16:$G$1931,"Свега за пројекат 0602-П17:",'ПО КОРИСНИЦИМА'!$L$16:$L$1931)</f>
        <v>0</v>
      </c>
      <c r="H529" s="224"/>
      <c r="I529" s="262"/>
      <c r="J529" s="167">
        <f t="shared" si="18"/>
        <v>0</v>
      </c>
      <c r="K529" s="167"/>
      <c r="L529" s="273"/>
    </row>
    <row r="530" spans="1:12" hidden="1" x14ac:dyDescent="0.2">
      <c r="A530" s="153"/>
      <c r="B530" s="64" t="s">
        <v>1235</v>
      </c>
      <c r="C530" s="237" t="str">
        <f>IFERROR(VLOOKUP(B530,'ПО КОРИСНИЦИМА'!$C$16:$S$1931,5,FALSE),"")</f>
        <v/>
      </c>
      <c r="D530" s="223">
        <f>SUMIF('ПО КОРИСНИЦИМА'!$G$16:$G$1931,"Свега за пројекат 0602-П18:",'ПО КОРИСНИЦИМА'!$H$16:$H$1931)</f>
        <v>0</v>
      </c>
      <c r="E530" s="223"/>
      <c r="F530" s="255"/>
      <c r="G530" s="224">
        <f>SUMIF('ПО КОРИСНИЦИМА'!$G$16:$G$1931,"Свега за пројекат 0602-П18:",'ПО КОРИСНИЦИМА'!$L$16:$L$1931)</f>
        <v>0</v>
      </c>
      <c r="H530" s="224"/>
      <c r="I530" s="262"/>
      <c r="J530" s="167">
        <f t="shared" si="18"/>
        <v>0</v>
      </c>
      <c r="K530" s="167"/>
      <c r="L530" s="273"/>
    </row>
    <row r="531" spans="1:12" hidden="1" x14ac:dyDescent="0.2">
      <c r="A531" s="153"/>
      <c r="B531" s="64" t="s">
        <v>1236</v>
      </c>
      <c r="C531" s="237" t="str">
        <f>IFERROR(VLOOKUP(B531,'ПО КОРИСНИЦИМА'!$C$16:$S$1931,5,FALSE),"")</f>
        <v/>
      </c>
      <c r="D531" s="223">
        <f>SUMIF('ПО КОРИСНИЦИМА'!$G$16:$G$1931,"Свега за пројекат 0602-П19:",'ПО КОРИСНИЦИМА'!$H$16:$H$1931)</f>
        <v>0</v>
      </c>
      <c r="E531" s="223"/>
      <c r="F531" s="255"/>
      <c r="G531" s="224">
        <f>SUMIF('ПО КОРИСНИЦИМА'!$G$16:$G$1931,"Свега за пројекат 0602-П19:",'ПО КОРИСНИЦИМА'!$L$16:$L$1931)</f>
        <v>0</v>
      </c>
      <c r="H531" s="224"/>
      <c r="I531" s="262"/>
      <c r="J531" s="167">
        <f t="shared" si="18"/>
        <v>0</v>
      </c>
      <c r="K531" s="167"/>
      <c r="L531" s="273"/>
    </row>
    <row r="532" spans="1:12" hidden="1" x14ac:dyDescent="0.2">
      <c r="A532" s="153"/>
      <c r="B532" s="64" t="s">
        <v>1237</v>
      </c>
      <c r="C532" s="237" t="str">
        <f>IFERROR(VLOOKUP(B532,'ПО КОРИСНИЦИМА'!$C$16:$S$1931,5,FALSE),"")</f>
        <v/>
      </c>
      <c r="D532" s="223">
        <f>SUMIF('ПО КОРИСНИЦИМА'!$G$16:$G$1931,"Свега за пројекат 0602-П20:",'ПО КОРИСНИЦИМА'!$H$16:$H$1931)</f>
        <v>0</v>
      </c>
      <c r="E532" s="223"/>
      <c r="F532" s="255"/>
      <c r="G532" s="224">
        <f>SUMIF('ПО КОРИСНИЦИМА'!$G$16:$G$1931,"Свега за пројекат 0602-П20:",'ПО КОРИСНИЦИМА'!$L$16:$L$1931)</f>
        <v>0</v>
      </c>
      <c r="H532" s="224"/>
      <c r="I532" s="262"/>
      <c r="J532" s="167">
        <f t="shared" si="18"/>
        <v>0</v>
      </c>
      <c r="K532" s="167"/>
      <c r="L532" s="273"/>
    </row>
    <row r="533" spans="1:12" hidden="1" x14ac:dyDescent="0.2">
      <c r="A533" s="153"/>
      <c r="B533" s="64" t="s">
        <v>1238</v>
      </c>
      <c r="C533" s="237" t="str">
        <f>IFERROR(VLOOKUP(B533,'ПО КОРИСНИЦИМА'!$C$16:$S$1931,5,FALSE),"")</f>
        <v/>
      </c>
      <c r="D533" s="223">
        <f>SUMIF('ПО КОРИСНИЦИМА'!$G$16:$G$1931,"Свега за пројекат 0602-П21:",'ПО КОРИСНИЦИМА'!$H$16:$H$1931)</f>
        <v>0</v>
      </c>
      <c r="E533" s="223"/>
      <c r="F533" s="255"/>
      <c r="G533" s="224">
        <f>SUMIF('ПО КОРИСНИЦИМА'!$G$16:$G$1931,"Свега за пројекат 0602-П21:",'ПО КОРИСНИЦИМА'!$L$16:$L$1931)</f>
        <v>0</v>
      </c>
      <c r="H533" s="224"/>
      <c r="I533" s="262"/>
      <c r="J533" s="167">
        <f t="shared" si="18"/>
        <v>0</v>
      </c>
      <c r="K533" s="167"/>
      <c r="L533" s="273"/>
    </row>
    <row r="534" spans="1:12" hidden="1" x14ac:dyDescent="0.2">
      <c r="A534" s="153"/>
      <c r="B534" s="64" t="s">
        <v>1239</v>
      </c>
      <c r="C534" s="237" t="str">
        <f>IFERROR(VLOOKUP(B534,'ПО КОРИСНИЦИМА'!$C$16:$S$1931,5,FALSE),"")</f>
        <v/>
      </c>
      <c r="D534" s="223">
        <f>SUMIF('ПО КОРИСНИЦИМА'!$G$16:$G$1931,"Свега за пројекат 0602-П22:",'ПО КОРИСНИЦИМА'!$H$16:$H$1931)</f>
        <v>0</v>
      </c>
      <c r="E534" s="223"/>
      <c r="F534" s="255"/>
      <c r="G534" s="224">
        <f>SUMIF('ПО КОРИСНИЦИМА'!$G$16:$G$1931,"Свега за пројекат 0602-П22:",'ПО КОРИСНИЦИМА'!$L$16:$L$1931)</f>
        <v>0</v>
      </c>
      <c r="H534" s="224"/>
      <c r="I534" s="262"/>
      <c r="J534" s="167">
        <f t="shared" si="18"/>
        <v>0</v>
      </c>
      <c r="K534" s="167"/>
      <c r="L534" s="273"/>
    </row>
    <row r="535" spans="1:12" hidden="1" x14ac:dyDescent="0.2">
      <c r="A535" s="153"/>
      <c r="B535" s="64" t="s">
        <v>1240</v>
      </c>
      <c r="C535" s="237" t="str">
        <f>IFERROR(VLOOKUP(B535,'ПО КОРИСНИЦИМА'!$C$16:$S$1931,5,FALSE),"")</f>
        <v/>
      </c>
      <c r="D535" s="223">
        <f>SUMIF('ПО КОРИСНИЦИМА'!$G$16:$G$1931,"Свега за пројекат 0602-П23:",'ПО КОРИСНИЦИМА'!$H$16:$H$1931)</f>
        <v>0</v>
      </c>
      <c r="E535" s="223"/>
      <c r="F535" s="255"/>
      <c r="G535" s="224">
        <f>SUMIF('ПО КОРИСНИЦИМА'!$G$16:$G$1931,"Свега за пројекат 0602-П23:",'ПО КОРИСНИЦИМА'!$L$16:$L$1931)</f>
        <v>0</v>
      </c>
      <c r="H535" s="224"/>
      <c r="I535" s="262"/>
      <c r="J535" s="167">
        <f t="shared" si="18"/>
        <v>0</v>
      </c>
      <c r="K535" s="167"/>
      <c r="L535" s="273"/>
    </row>
    <row r="536" spans="1:12" hidden="1" x14ac:dyDescent="0.2">
      <c r="A536" s="153"/>
      <c r="B536" s="64" t="s">
        <v>1241</v>
      </c>
      <c r="C536" s="237" t="str">
        <f>IFERROR(VLOOKUP(B536,'ПО КОРИСНИЦИМА'!$C$16:$S$1931,5,FALSE),"")</f>
        <v/>
      </c>
      <c r="D536" s="223">
        <f>SUMIF('ПО КОРИСНИЦИМА'!$G$16:$G$1931,"Свега за пројекат 0602-П24:",'ПО КОРИСНИЦИМА'!$H$16:$H$1931)</f>
        <v>0</v>
      </c>
      <c r="E536" s="223"/>
      <c r="F536" s="255"/>
      <c r="G536" s="224">
        <f>SUMIF('ПО КОРИСНИЦИМА'!$G$16:$G$1931,"Свега за пројекат 0602-П24:",'ПО КОРИСНИЦИМА'!$L$16:$L$1931)</f>
        <v>0</v>
      </c>
      <c r="H536" s="224"/>
      <c r="I536" s="262"/>
      <c r="J536" s="167">
        <f t="shared" si="18"/>
        <v>0</v>
      </c>
      <c r="K536" s="167"/>
      <c r="L536" s="273"/>
    </row>
    <row r="537" spans="1:12" hidden="1" x14ac:dyDescent="0.2">
      <c r="A537" s="153"/>
      <c r="B537" s="64" t="s">
        <v>1242</v>
      </c>
      <c r="C537" s="237" t="str">
        <f>IFERROR(VLOOKUP(B537,'ПО КОРИСНИЦИМА'!$C$16:$S$1931,5,FALSE),"")</f>
        <v/>
      </c>
      <c r="D537" s="223">
        <f>SUMIF('ПО КОРИСНИЦИМА'!$G$16:$G$1931,"Свега за пројекат 0602-П25:",'ПО КОРИСНИЦИМА'!$H$16:$H$1931)</f>
        <v>0</v>
      </c>
      <c r="E537" s="223"/>
      <c r="F537" s="255"/>
      <c r="G537" s="224">
        <f>SUMIF('ПО КОРИСНИЦИМА'!$G$16:$G$1931,"Свега за пројекат 0602-П25:",'ПО КОРИСНИЦИМА'!$L$16:$L$1931)</f>
        <v>0</v>
      </c>
      <c r="H537" s="224"/>
      <c r="I537" s="262"/>
      <c r="J537" s="167">
        <f t="shared" si="18"/>
        <v>0</v>
      </c>
      <c r="K537" s="167"/>
      <c r="L537" s="273"/>
    </row>
    <row r="538" spans="1:12" hidden="1" x14ac:dyDescent="0.2">
      <c r="A538" s="153"/>
      <c r="B538" s="64" t="s">
        <v>1243</v>
      </c>
      <c r="C538" s="237" t="str">
        <f>IFERROR(VLOOKUP(B538,'ПО КОРИСНИЦИМА'!$C$16:$S$1931,5,FALSE),"")</f>
        <v/>
      </c>
      <c r="D538" s="223">
        <f>SUMIF('ПО КОРИСНИЦИМА'!$G$16:$G$1931,"Свега за пројекат 0602-П26:",'ПО КОРИСНИЦИМА'!$H$16:$H$1931)</f>
        <v>0</v>
      </c>
      <c r="E538" s="223"/>
      <c r="F538" s="255"/>
      <c r="G538" s="224">
        <f>SUMIF('ПО КОРИСНИЦИМА'!$G$16:$G$1931,"Свега за пројекат 0602-П26:",'ПО КОРИСНИЦИМА'!$L$16:$L$1931)</f>
        <v>0</v>
      </c>
      <c r="H538" s="224"/>
      <c r="I538" s="262"/>
      <c r="J538" s="167">
        <f t="shared" si="18"/>
        <v>0</v>
      </c>
      <c r="K538" s="167"/>
      <c r="L538" s="273"/>
    </row>
    <row r="539" spans="1:12" hidden="1" x14ac:dyDescent="0.2">
      <c r="A539" s="153"/>
      <c r="B539" s="64" t="s">
        <v>1244</v>
      </c>
      <c r="C539" s="237" t="str">
        <f>IFERROR(VLOOKUP(B539,'ПО КОРИСНИЦИМА'!$C$16:$S$1931,5,FALSE),"")</f>
        <v/>
      </c>
      <c r="D539" s="223">
        <f>SUMIF('ПО КОРИСНИЦИМА'!$G$16:$G$1931,"Свега за пројекат 0602-П27:",'ПО КОРИСНИЦИМА'!$H$16:$H$1931)</f>
        <v>0</v>
      </c>
      <c r="E539" s="223"/>
      <c r="F539" s="255"/>
      <c r="G539" s="224">
        <f>SUMIF('ПО КОРИСНИЦИМА'!$G$16:$G$1931,"Свега за пројекат 0602-П27:",'ПО КОРИСНИЦИМА'!$L$16:$L$1931)</f>
        <v>0</v>
      </c>
      <c r="H539" s="224"/>
      <c r="I539" s="262"/>
      <c r="J539" s="167">
        <f t="shared" si="18"/>
        <v>0</v>
      </c>
      <c r="K539" s="167"/>
      <c r="L539" s="273"/>
    </row>
    <row r="540" spans="1:12" hidden="1" x14ac:dyDescent="0.2">
      <c r="A540" s="153"/>
      <c r="B540" s="64" t="s">
        <v>1245</v>
      </c>
      <c r="C540" s="237" t="str">
        <f>IFERROR(VLOOKUP(B540,'ПО КОРИСНИЦИМА'!$C$16:$S$1931,5,FALSE),"")</f>
        <v/>
      </c>
      <c r="D540" s="223">
        <f>SUMIF('ПО КОРИСНИЦИМА'!$G$16:$G$1931,"Свега за пројекат 0602-П28:",'ПО КОРИСНИЦИМА'!$H$16:$H$1931)</f>
        <v>0</v>
      </c>
      <c r="E540" s="223"/>
      <c r="F540" s="255"/>
      <c r="G540" s="224">
        <f>SUMIF('ПО КОРИСНИЦИМА'!$G$16:$G$1931,"Свега за пројекат 0602-П28:",'ПО КОРИСНИЦИМА'!$L$16:$L$1931)</f>
        <v>0</v>
      </c>
      <c r="H540" s="224"/>
      <c r="I540" s="262"/>
      <c r="J540" s="167">
        <f t="shared" si="18"/>
        <v>0</v>
      </c>
      <c r="K540" s="167"/>
      <c r="L540" s="273"/>
    </row>
    <row r="541" spans="1:12" hidden="1" x14ac:dyDescent="0.2">
      <c r="A541" s="153"/>
      <c r="B541" s="64" t="s">
        <v>1246</v>
      </c>
      <c r="C541" s="237" t="str">
        <f>IFERROR(VLOOKUP(B541,'ПО КОРИСНИЦИМА'!$C$16:$S$1931,5,FALSE),"")</f>
        <v/>
      </c>
      <c r="D541" s="223">
        <f>SUMIF('ПО КОРИСНИЦИМА'!$G$16:$G$1931,"Свега за пројекат 0602-П29:",'ПО КОРИСНИЦИМА'!$H$16:$H$1931)</f>
        <v>0</v>
      </c>
      <c r="E541" s="223"/>
      <c r="F541" s="255"/>
      <c r="G541" s="224">
        <f>SUMIF('ПО КОРИСНИЦИМА'!$G$16:$G$1931,"Свега за пројекат 0602-П29:",'ПО КОРИСНИЦИМА'!$L$16:$L$1931)</f>
        <v>0</v>
      </c>
      <c r="H541" s="224"/>
      <c r="I541" s="262"/>
      <c r="J541" s="167">
        <f t="shared" si="18"/>
        <v>0</v>
      </c>
      <c r="K541" s="167"/>
      <c r="L541" s="273"/>
    </row>
    <row r="542" spans="1:12" hidden="1" x14ac:dyDescent="0.2">
      <c r="A542" s="153"/>
      <c r="B542" s="64" t="s">
        <v>1247</v>
      </c>
      <c r="C542" s="237" t="str">
        <f>IFERROR(VLOOKUP(B542,'ПО КОРИСНИЦИМА'!$C$16:$S$1931,5,FALSE),"")</f>
        <v/>
      </c>
      <c r="D542" s="223">
        <f>SUMIF('ПО КОРИСНИЦИМА'!$G$16:$G$1931,"Свега за пројекат 0602-П30:",'ПО КОРИСНИЦИМА'!$H$16:$H$1931)</f>
        <v>0</v>
      </c>
      <c r="E542" s="223"/>
      <c r="F542" s="255"/>
      <c r="G542" s="224">
        <f>SUMIF('ПО КОРИСНИЦИМА'!$G$16:$G$1931,"Свега за пројекат 0602-П30:",'ПО КОРИСНИЦИМА'!$L$16:$L$1931)</f>
        <v>0</v>
      </c>
      <c r="H542" s="224"/>
      <c r="I542" s="262"/>
      <c r="J542" s="167">
        <f t="shared" si="18"/>
        <v>0</v>
      </c>
      <c r="K542" s="167"/>
      <c r="L542" s="273"/>
    </row>
    <row r="543" spans="1:12" hidden="1" x14ac:dyDescent="0.2">
      <c r="A543" s="153"/>
      <c r="B543" s="64" t="s">
        <v>1248</v>
      </c>
      <c r="C543" s="237" t="str">
        <f>IFERROR(VLOOKUP(B543,'ПО КОРИСНИЦИМА'!$C$16:$S$1931,5,FALSE),"")</f>
        <v/>
      </c>
      <c r="D543" s="223">
        <f>SUMIF('ПО КОРИСНИЦИМА'!$G$16:$G$1931,"Свега за пројекат 0602-П31:",'ПО КОРИСНИЦИМА'!$H$16:$H$1931)</f>
        <v>0</v>
      </c>
      <c r="E543" s="223"/>
      <c r="F543" s="255"/>
      <c r="G543" s="224">
        <f>SUMIF('ПО КОРИСНИЦИМА'!$G$16:$G$1931,"Свега за пројекат 0602-П31:",'ПО КОРИСНИЦИМА'!$L$16:$L$1931)</f>
        <v>0</v>
      </c>
      <c r="H543" s="224"/>
      <c r="I543" s="262"/>
      <c r="J543" s="167">
        <f t="shared" si="18"/>
        <v>0</v>
      </c>
      <c r="K543" s="167"/>
      <c r="L543" s="273"/>
    </row>
    <row r="544" spans="1:12" hidden="1" x14ac:dyDescent="0.2">
      <c r="A544" s="153"/>
      <c r="B544" s="64" t="s">
        <v>1249</v>
      </c>
      <c r="C544" s="237" t="str">
        <f>IFERROR(VLOOKUP(B544,'ПО КОРИСНИЦИМА'!$C$16:$S$1931,5,FALSE),"")</f>
        <v/>
      </c>
      <c r="D544" s="223">
        <f>SUMIF('ПО КОРИСНИЦИМА'!$G$16:$G$1931,"Свега за пројекат 0602-П32:",'ПО КОРИСНИЦИМА'!$H$16:$H$1931)</f>
        <v>0</v>
      </c>
      <c r="E544" s="223"/>
      <c r="F544" s="255"/>
      <c r="G544" s="224">
        <f>SUMIF('ПО КОРИСНИЦИМА'!$G$16:$G$1931,"Свега за пројекат 0602-П32:",'ПО КОРИСНИЦИМА'!$L$16:$L$1931)</f>
        <v>0</v>
      </c>
      <c r="H544" s="224"/>
      <c r="I544" s="262"/>
      <c r="J544" s="167">
        <f t="shared" si="18"/>
        <v>0</v>
      </c>
      <c r="K544" s="167"/>
      <c r="L544" s="273"/>
    </row>
    <row r="545" spans="1:12" hidden="1" x14ac:dyDescent="0.2">
      <c r="A545" s="153"/>
      <c r="B545" s="64" t="s">
        <v>1250</v>
      </c>
      <c r="C545" s="237" t="str">
        <f>IFERROR(VLOOKUP(B545,'ПО КОРИСНИЦИМА'!$C$16:$S$1931,5,FALSE),"")</f>
        <v/>
      </c>
      <c r="D545" s="223">
        <f>SUMIF('ПО КОРИСНИЦИМА'!$G$16:$G$1931,"Свега за пројекат 0602-П33:",'ПО КОРИСНИЦИМА'!$H$16:$H$1931)</f>
        <v>0</v>
      </c>
      <c r="E545" s="223"/>
      <c r="F545" s="255"/>
      <c r="G545" s="224">
        <f>SUMIF('ПО КОРИСНИЦИМА'!$G$16:$G$1931,"Свега за пројекат 0602-П33:",'ПО КОРИСНИЦИМА'!$L$16:$L$1931)</f>
        <v>0</v>
      </c>
      <c r="H545" s="224"/>
      <c r="I545" s="262"/>
      <c r="J545" s="167">
        <f t="shared" si="18"/>
        <v>0</v>
      </c>
      <c r="K545" s="167"/>
      <c r="L545" s="273"/>
    </row>
    <row r="546" spans="1:12" hidden="1" x14ac:dyDescent="0.2">
      <c r="A546" s="153"/>
      <c r="B546" s="64" t="s">
        <v>1251</v>
      </c>
      <c r="C546" s="237" t="str">
        <f>IFERROR(VLOOKUP(B546,'ПО КОРИСНИЦИМА'!$C$16:$S$1931,5,FALSE),"")</f>
        <v/>
      </c>
      <c r="D546" s="223">
        <f>SUMIF('ПО КОРИСНИЦИМА'!$G$16:$G$1931,"Свега за пројекат 0602-П34:",'ПО КОРИСНИЦИМА'!$H$16:$H$1931)</f>
        <v>0</v>
      </c>
      <c r="E546" s="223"/>
      <c r="F546" s="255"/>
      <c r="G546" s="224">
        <f>SUMIF('ПО КОРИСНИЦИМА'!$G$16:$G$1931,"Свега за пројекат 0602-П34:",'ПО КОРИСНИЦИМА'!$L$16:$L$1931)</f>
        <v>0</v>
      </c>
      <c r="H546" s="224"/>
      <c r="I546" s="262"/>
      <c r="J546" s="167">
        <f t="shared" si="18"/>
        <v>0</v>
      </c>
      <c r="K546" s="167"/>
      <c r="L546" s="273"/>
    </row>
    <row r="547" spans="1:12" hidden="1" x14ac:dyDescent="0.2">
      <c r="A547" s="153"/>
      <c r="B547" s="64" t="s">
        <v>1252</v>
      </c>
      <c r="C547" s="237" t="str">
        <f>IFERROR(VLOOKUP(B547,'ПО КОРИСНИЦИМА'!$C$16:$S$1931,5,FALSE),"")</f>
        <v/>
      </c>
      <c r="D547" s="223">
        <f>SUMIF('ПО КОРИСНИЦИМА'!$G$16:$G$1931,"Свега за пројекат 0602-П35:",'ПО КОРИСНИЦИМА'!$H$16:$H$1931)</f>
        <v>0</v>
      </c>
      <c r="E547" s="223"/>
      <c r="F547" s="255"/>
      <c r="G547" s="224">
        <f>SUMIF('ПО КОРИСНИЦИМА'!$G$16:$G$1931,"Свега за пројекат 0602-П35:",'ПО КОРИСНИЦИМА'!$L$16:$L$1931)</f>
        <v>0</v>
      </c>
      <c r="H547" s="224"/>
      <c r="I547" s="262"/>
      <c r="J547" s="167">
        <f t="shared" si="18"/>
        <v>0</v>
      </c>
      <c r="K547" s="167"/>
      <c r="L547" s="273"/>
    </row>
    <row r="548" spans="1:12" hidden="1" x14ac:dyDescent="0.2">
      <c r="A548" s="153"/>
      <c r="B548" s="64" t="s">
        <v>1253</v>
      </c>
      <c r="C548" s="237" t="str">
        <f>IFERROR(VLOOKUP(B548,'ПО КОРИСНИЦИМА'!$C$16:$S$1931,5,FALSE),"")</f>
        <v/>
      </c>
      <c r="D548" s="223">
        <f>SUMIF('ПО КОРИСНИЦИМА'!$G$16:$G$1931,"Свега за пројекат 0602-П36:",'ПО КОРИСНИЦИМА'!$H$16:$H$1931)</f>
        <v>0</v>
      </c>
      <c r="E548" s="223"/>
      <c r="F548" s="255"/>
      <c r="G548" s="224">
        <f>SUMIF('ПО КОРИСНИЦИМА'!$G$16:$G$1931,"Свега за пројекат 0602-П36:",'ПО КОРИСНИЦИМА'!$L$16:$L$1931)</f>
        <v>0</v>
      </c>
      <c r="H548" s="224"/>
      <c r="I548" s="262"/>
      <c r="J548" s="167">
        <f t="shared" si="18"/>
        <v>0</v>
      </c>
      <c r="K548" s="167"/>
      <c r="L548" s="273"/>
    </row>
    <row r="549" spans="1:12" hidden="1" x14ac:dyDescent="0.2">
      <c r="A549" s="153"/>
      <c r="B549" s="64" t="s">
        <v>1254</v>
      </c>
      <c r="C549" s="237" t="str">
        <f>IFERROR(VLOOKUP(B549,'ПО КОРИСНИЦИМА'!$C$16:$S$1931,5,FALSE),"")</f>
        <v/>
      </c>
      <c r="D549" s="223">
        <f>SUMIF('ПО КОРИСНИЦИМА'!$G$16:$G$1931,"Свега за пројекат 0602-П37:",'ПО КОРИСНИЦИМА'!$H$16:$H$1931)</f>
        <v>0</v>
      </c>
      <c r="E549" s="223"/>
      <c r="F549" s="255"/>
      <c r="G549" s="224">
        <f>SUMIF('ПО КОРИСНИЦИМА'!$G$16:$G$1931,"Свега за пројекат 0602-П37:",'ПО КОРИСНИЦИМА'!$L$16:$L$1931)</f>
        <v>0</v>
      </c>
      <c r="H549" s="224"/>
      <c r="I549" s="262"/>
      <c r="J549" s="167">
        <f t="shared" si="18"/>
        <v>0</v>
      </c>
      <c r="K549" s="167"/>
      <c r="L549" s="273"/>
    </row>
    <row r="550" spans="1:12" hidden="1" x14ac:dyDescent="0.2">
      <c r="A550" s="153"/>
      <c r="B550" s="64" t="s">
        <v>1255</v>
      </c>
      <c r="C550" s="237" t="str">
        <f>IFERROR(VLOOKUP(B550,'ПО КОРИСНИЦИМА'!$C$16:$S$1931,5,FALSE),"")</f>
        <v/>
      </c>
      <c r="D550" s="223">
        <f>SUMIF('ПО КОРИСНИЦИМА'!$G$16:$G$1931,"Свега за пројекат 0602-П38:",'ПО КОРИСНИЦИМА'!$H$16:$H$1931)</f>
        <v>0</v>
      </c>
      <c r="E550" s="223"/>
      <c r="F550" s="255"/>
      <c r="G550" s="224">
        <f>SUMIF('ПО КОРИСНИЦИМА'!$G$16:$G$1931,"Свега за пројекат 0602-П38:",'ПО КОРИСНИЦИМА'!$L$16:$L$1931)</f>
        <v>0</v>
      </c>
      <c r="H550" s="224"/>
      <c r="I550" s="262"/>
      <c r="J550" s="167">
        <f t="shared" si="18"/>
        <v>0</v>
      </c>
      <c r="K550" s="167"/>
      <c r="L550" s="273"/>
    </row>
    <row r="551" spans="1:12" hidden="1" x14ac:dyDescent="0.2">
      <c r="A551" s="153"/>
      <c r="B551" s="64" t="s">
        <v>1256</v>
      </c>
      <c r="C551" s="237" t="str">
        <f>IFERROR(VLOOKUP(B551,'ПО КОРИСНИЦИМА'!$C$16:$S$1931,5,FALSE),"")</f>
        <v/>
      </c>
      <c r="D551" s="223">
        <f>SUMIF('ПО КОРИСНИЦИМА'!$G$16:$G$1931,"Свега за пројекат 0602-П39:",'ПО КОРИСНИЦИМА'!$H$16:$H$1931)</f>
        <v>0</v>
      </c>
      <c r="E551" s="223"/>
      <c r="F551" s="255"/>
      <c r="G551" s="224">
        <f>SUMIF('ПО КОРИСНИЦИМА'!$G$16:$G$1931,"Свега за пројекат 0602-П39:",'ПО КОРИСНИЦИМА'!$L$16:$L$1931)</f>
        <v>0</v>
      </c>
      <c r="H551" s="224"/>
      <c r="I551" s="262"/>
      <c r="J551" s="167">
        <f t="shared" si="18"/>
        <v>0</v>
      </c>
      <c r="K551" s="167"/>
      <c r="L551" s="273"/>
    </row>
    <row r="552" spans="1:12" hidden="1" x14ac:dyDescent="0.2">
      <c r="A552" s="153"/>
      <c r="B552" s="64" t="s">
        <v>1257</v>
      </c>
      <c r="C552" s="237" t="str">
        <f>IFERROR(VLOOKUP(B552,'ПО КОРИСНИЦИМА'!$C$16:$S$1931,5,FALSE),"")</f>
        <v/>
      </c>
      <c r="D552" s="223">
        <f>SUMIF('ПО КОРИСНИЦИМА'!$G$16:$G$1931,"Свега за пројекат 0602-П40:",'ПО КОРИСНИЦИМА'!$H$16:$H$1931)</f>
        <v>0</v>
      </c>
      <c r="E552" s="223"/>
      <c r="F552" s="255"/>
      <c r="G552" s="224">
        <f>SUMIF('ПО КОРИСНИЦИМА'!$G$16:$G$1931,"Свега за пројекат 0602-П40:",'ПО КОРИСНИЦИМА'!$L$16:$L$1931)</f>
        <v>0</v>
      </c>
      <c r="H552" s="224"/>
      <c r="I552" s="262"/>
      <c r="J552" s="167">
        <f t="shared" si="18"/>
        <v>0</v>
      </c>
      <c r="K552" s="167"/>
      <c r="L552" s="273"/>
    </row>
    <row r="553" spans="1:12" hidden="1" x14ac:dyDescent="0.2">
      <c r="A553" s="153"/>
      <c r="B553" s="64" t="s">
        <v>1258</v>
      </c>
      <c r="C553" s="237" t="str">
        <f>IFERROR(VLOOKUP(B553,'ПО КОРИСНИЦИМА'!$C$16:$S$1931,5,FALSE),"")</f>
        <v/>
      </c>
      <c r="D553" s="223">
        <f>SUMIF('ПО КОРИСНИЦИМА'!$G$16:$G$1931,"Свега за пројекат 0602-П41:",'ПО КОРИСНИЦИМА'!$H$16:$H$1931)</f>
        <v>0</v>
      </c>
      <c r="E553" s="223"/>
      <c r="F553" s="255"/>
      <c r="G553" s="224">
        <f>SUMIF('ПО КОРИСНИЦИМА'!$G$16:$G$1931,"Свега за пројекат 0602-П41:",'ПО КОРИСНИЦИМА'!$L$16:$L$1931)</f>
        <v>0</v>
      </c>
      <c r="H553" s="224"/>
      <c r="I553" s="262"/>
      <c r="J553" s="167">
        <f t="shared" si="18"/>
        <v>0</v>
      </c>
      <c r="K553" s="167"/>
      <c r="L553" s="273"/>
    </row>
    <row r="554" spans="1:12" hidden="1" x14ac:dyDescent="0.2">
      <c r="A554" s="153"/>
      <c r="B554" s="64" t="s">
        <v>1259</v>
      </c>
      <c r="C554" s="237" t="str">
        <f>IFERROR(VLOOKUP(B554,'ПО КОРИСНИЦИМА'!$C$16:$S$1931,5,FALSE),"")</f>
        <v/>
      </c>
      <c r="D554" s="223">
        <f>SUMIF('ПО КОРИСНИЦИМА'!$G$16:$G$1931,"Свега за пројекат 0602-П42:",'ПО КОРИСНИЦИМА'!$H$16:$H$1931)</f>
        <v>0</v>
      </c>
      <c r="E554" s="223"/>
      <c r="F554" s="255"/>
      <c r="G554" s="224">
        <f>SUMIF('ПО КОРИСНИЦИМА'!$G$16:$G$1931,"Свега за пројекат 0602-П42:",'ПО КОРИСНИЦИМА'!$L$16:$L$1931)</f>
        <v>0</v>
      </c>
      <c r="H554" s="224"/>
      <c r="I554" s="262"/>
      <c r="J554" s="167">
        <f t="shared" si="18"/>
        <v>0</v>
      </c>
      <c r="K554" s="167"/>
      <c r="L554" s="273"/>
    </row>
    <row r="555" spans="1:12" hidden="1" x14ac:dyDescent="0.2">
      <c r="A555" s="153"/>
      <c r="B555" s="64" t="s">
        <v>1260</v>
      </c>
      <c r="C555" s="237" t="str">
        <f>IFERROR(VLOOKUP(B555,'ПО КОРИСНИЦИМА'!$C$16:$S$1931,5,FALSE),"")</f>
        <v/>
      </c>
      <c r="D555" s="223">
        <f>SUMIF('ПО КОРИСНИЦИМА'!$G$16:$G$1931,"Свега за пројекат 0602-П43:",'ПО КОРИСНИЦИМА'!$H$16:$H$1931)</f>
        <v>0</v>
      </c>
      <c r="E555" s="223"/>
      <c r="F555" s="255"/>
      <c r="G555" s="224">
        <f>SUMIF('ПО КОРИСНИЦИМА'!$G$16:$G$1931,"Свега за пројекат 0602-П43:",'ПО КОРИСНИЦИМА'!$L$16:$L$1931)</f>
        <v>0</v>
      </c>
      <c r="H555" s="224"/>
      <c r="I555" s="262"/>
      <c r="J555" s="167">
        <f t="shared" ref="J555:J592" si="22">D555+G555</f>
        <v>0</v>
      </c>
      <c r="K555" s="167"/>
      <c r="L555" s="273"/>
    </row>
    <row r="556" spans="1:12" hidden="1" x14ac:dyDescent="0.2">
      <c r="A556" s="153"/>
      <c r="B556" s="64" t="s">
        <v>1261</v>
      </c>
      <c r="C556" s="237" t="str">
        <f>IFERROR(VLOOKUP(B556,'ПО КОРИСНИЦИМА'!$C$16:$S$1931,5,FALSE),"")</f>
        <v/>
      </c>
      <c r="D556" s="223">
        <f>SUMIF('ПО КОРИСНИЦИМА'!$G$16:$G$1931,"Свега за пројекат 0602-П44:",'ПО КОРИСНИЦИМА'!$H$16:$H$1931)</f>
        <v>0</v>
      </c>
      <c r="E556" s="223"/>
      <c r="F556" s="255"/>
      <c r="G556" s="224">
        <f>SUMIF('ПО КОРИСНИЦИМА'!$G$16:$G$1931,"Свега за пројекат 0602-П44:",'ПО КОРИСНИЦИМА'!$L$16:$L$1931)</f>
        <v>0</v>
      </c>
      <c r="H556" s="224"/>
      <c r="I556" s="262"/>
      <c r="J556" s="167">
        <f t="shared" si="22"/>
        <v>0</v>
      </c>
      <c r="K556" s="167"/>
      <c r="L556" s="273"/>
    </row>
    <row r="557" spans="1:12" hidden="1" x14ac:dyDescent="0.2">
      <c r="A557" s="153"/>
      <c r="B557" s="64" t="s">
        <v>1262</v>
      </c>
      <c r="C557" s="237" t="str">
        <f>IFERROR(VLOOKUP(B557,'ПО КОРИСНИЦИМА'!$C$16:$S$1931,5,FALSE),"")</f>
        <v/>
      </c>
      <c r="D557" s="223">
        <f>SUMIF('ПО КОРИСНИЦИМА'!$G$16:$G$1931,"Свега за пројекат 0602-П45:",'ПО КОРИСНИЦИМА'!$H$16:$H$1931)</f>
        <v>0</v>
      </c>
      <c r="E557" s="223"/>
      <c r="F557" s="255"/>
      <c r="G557" s="224">
        <f>SUMIF('ПО КОРИСНИЦИМА'!$G$16:$G$1931,"Свега за пројекат 0602-П45:",'ПО КОРИСНИЦИМА'!$L$16:$L$1931)</f>
        <v>0</v>
      </c>
      <c r="H557" s="224"/>
      <c r="I557" s="262"/>
      <c r="J557" s="167">
        <f t="shared" si="22"/>
        <v>0</v>
      </c>
      <c r="K557" s="167"/>
      <c r="L557" s="273"/>
    </row>
    <row r="558" spans="1:12" hidden="1" x14ac:dyDescent="0.2">
      <c r="A558" s="153"/>
      <c r="B558" s="64" t="s">
        <v>1263</v>
      </c>
      <c r="C558" s="237" t="str">
        <f>IFERROR(VLOOKUP(B558,'ПО КОРИСНИЦИМА'!$C$16:$S$1931,5,FALSE),"")</f>
        <v/>
      </c>
      <c r="D558" s="223">
        <f>SUMIF('ПО КОРИСНИЦИМА'!$G$16:$G$1931,"Свега за пројекат 0602-П46:",'ПО КОРИСНИЦИМА'!$H$16:$H$1931)</f>
        <v>0</v>
      </c>
      <c r="E558" s="223"/>
      <c r="F558" s="255"/>
      <c r="G558" s="224">
        <f>SUMIF('ПО КОРИСНИЦИМА'!$G$16:$G$1931,"Свега за пројекат 0602-П46:",'ПО КОРИСНИЦИМА'!$L$16:$L$1931)</f>
        <v>0</v>
      </c>
      <c r="H558" s="224"/>
      <c r="I558" s="262"/>
      <c r="J558" s="167">
        <f t="shared" si="22"/>
        <v>0</v>
      </c>
      <c r="K558" s="167"/>
      <c r="L558" s="273"/>
    </row>
    <row r="559" spans="1:12" hidden="1" x14ac:dyDescent="0.2">
      <c r="A559" s="153"/>
      <c r="B559" s="64" t="s">
        <v>1264</v>
      </c>
      <c r="C559" s="237" t="str">
        <f>IFERROR(VLOOKUP(B559,'ПО КОРИСНИЦИМА'!$C$16:$S$1931,5,FALSE),"")</f>
        <v/>
      </c>
      <c r="D559" s="223">
        <f>SUMIF('ПО КОРИСНИЦИМА'!$G$16:$G$1931,"Свега за пројекат 0602-П47:",'ПО КОРИСНИЦИМА'!$H$16:$H$1931)</f>
        <v>0</v>
      </c>
      <c r="E559" s="223"/>
      <c r="F559" s="255"/>
      <c r="G559" s="224">
        <f>SUMIF('ПО КОРИСНИЦИМА'!$G$16:$G$1931,"Свега за пројекат 0602-П47:",'ПО КОРИСНИЦИМА'!$L$16:$L$1931)</f>
        <v>0</v>
      </c>
      <c r="H559" s="224"/>
      <c r="I559" s="262"/>
      <c r="J559" s="167">
        <f t="shared" si="22"/>
        <v>0</v>
      </c>
      <c r="K559" s="167"/>
      <c r="L559" s="273"/>
    </row>
    <row r="560" spans="1:12" hidden="1" x14ac:dyDescent="0.2">
      <c r="A560" s="153"/>
      <c r="B560" s="64" t="s">
        <v>1265</v>
      </c>
      <c r="C560" s="237" t="str">
        <f>IFERROR(VLOOKUP(B560,'ПО КОРИСНИЦИМА'!$C$16:$S$1931,5,FALSE),"")</f>
        <v/>
      </c>
      <c r="D560" s="223">
        <f>SUMIF('ПО КОРИСНИЦИМА'!$G$16:$G$1931,"Свега за пројекат 0602-П48:",'ПО КОРИСНИЦИМА'!$H$16:$H$1931)</f>
        <v>0</v>
      </c>
      <c r="E560" s="223"/>
      <c r="F560" s="255"/>
      <c r="G560" s="224">
        <f>SUMIF('ПО КОРИСНИЦИМА'!$G$16:$G$1931,"Свега за пројекат 0602-П48:",'ПО КОРИСНИЦИМА'!$L$16:$L$1931)</f>
        <v>0</v>
      </c>
      <c r="H560" s="224"/>
      <c r="I560" s="262"/>
      <c r="J560" s="167">
        <f t="shared" si="22"/>
        <v>0</v>
      </c>
      <c r="K560" s="167"/>
      <c r="L560" s="273"/>
    </row>
    <row r="561" spans="1:12" hidden="1" x14ac:dyDescent="0.2">
      <c r="A561" s="153"/>
      <c r="B561" s="64" t="s">
        <v>1266</v>
      </c>
      <c r="C561" s="237" t="str">
        <f>IFERROR(VLOOKUP(B561,'ПО КОРИСНИЦИМА'!$C$16:$S$1931,5,FALSE),"")</f>
        <v/>
      </c>
      <c r="D561" s="223">
        <f>SUMIF('ПО КОРИСНИЦИМА'!$G$16:$G$1931,"Свега за пројекат 0602-П49:",'ПО КОРИСНИЦИМА'!$H$16:$H$1931)</f>
        <v>0</v>
      </c>
      <c r="E561" s="223"/>
      <c r="F561" s="255"/>
      <c r="G561" s="224">
        <f>SUMIF('ПО КОРИСНИЦИМА'!$G$16:$G$1931,"Свега за пројекат 0602-П49:",'ПО КОРИСНИЦИМА'!$L$16:$L$1931)</f>
        <v>0</v>
      </c>
      <c r="H561" s="224"/>
      <c r="I561" s="262"/>
      <c r="J561" s="167">
        <f t="shared" si="22"/>
        <v>0</v>
      </c>
      <c r="K561" s="167"/>
      <c r="L561" s="273"/>
    </row>
    <row r="562" spans="1:12" hidden="1" x14ac:dyDescent="0.2">
      <c r="A562" s="153"/>
      <c r="B562" s="64" t="s">
        <v>1267</v>
      </c>
      <c r="C562" s="237" t="str">
        <f>IFERROR(VLOOKUP(B562,'ПО КОРИСНИЦИМА'!$C$16:$S$1931,5,FALSE),"")</f>
        <v/>
      </c>
      <c r="D562" s="223">
        <f>SUMIF('ПО КОРИСНИЦИМА'!$G$16:$G$1931,"Свега за пројекат 0602-П50:",'ПО КОРИСНИЦИМА'!$H$16:$H$1931)</f>
        <v>0</v>
      </c>
      <c r="E562" s="223"/>
      <c r="F562" s="255"/>
      <c r="G562" s="224">
        <f>SUMIF('ПО КОРИСНИЦИМА'!$G$16:$G$1931,"Свега за пројекат 0602-П50:",'ПО КОРИСНИЦИМА'!$L$16:$L$1931)</f>
        <v>0</v>
      </c>
      <c r="H562" s="224"/>
      <c r="I562" s="262"/>
      <c r="J562" s="167">
        <f t="shared" si="22"/>
        <v>0</v>
      </c>
      <c r="K562" s="167"/>
      <c r="L562" s="273"/>
    </row>
    <row r="563" spans="1:12" hidden="1" x14ac:dyDescent="0.2">
      <c r="A563" s="153"/>
      <c r="B563" s="64" t="s">
        <v>1268</v>
      </c>
      <c r="C563" s="237" t="str">
        <f>IFERROR(VLOOKUP(B563,'ПО КОРИСНИЦИМА'!$C$16:$S$1931,5,FALSE),"")</f>
        <v/>
      </c>
      <c r="D563" s="223">
        <f>SUMIF('ПО КОРИСНИЦИМА'!$G$16:$G$1931,"Свега за пројекат 0602-П51:",'ПО КОРИСНИЦИМА'!$H$16:$H$1931)</f>
        <v>0</v>
      </c>
      <c r="E563" s="223"/>
      <c r="F563" s="255"/>
      <c r="G563" s="224">
        <f>SUMIF('ПО КОРИСНИЦИМА'!$G$16:$G$1931,"Свега за пројекат 0602-П51:",'ПО КОРИСНИЦИМА'!$L$16:$L$1931)</f>
        <v>0</v>
      </c>
      <c r="H563" s="224"/>
      <c r="I563" s="262"/>
      <c r="J563" s="167">
        <f t="shared" si="22"/>
        <v>0</v>
      </c>
      <c r="K563" s="167"/>
      <c r="L563" s="273"/>
    </row>
    <row r="564" spans="1:12" hidden="1" x14ac:dyDescent="0.2">
      <c r="A564" s="153"/>
      <c r="B564" s="64" t="s">
        <v>1269</v>
      </c>
      <c r="C564" s="237" t="str">
        <f>IFERROR(VLOOKUP(B564,'ПО КОРИСНИЦИМА'!$C$16:$S$1931,5,FALSE),"")</f>
        <v/>
      </c>
      <c r="D564" s="223">
        <f>SUMIF('ПО КОРИСНИЦИМА'!$G$16:$G$1931,"Свега за пројекат 0602-П52:",'ПО КОРИСНИЦИМА'!$H$16:$H$1931)</f>
        <v>0</v>
      </c>
      <c r="E564" s="223"/>
      <c r="F564" s="255"/>
      <c r="G564" s="224">
        <f>SUMIF('ПО КОРИСНИЦИМА'!$G$16:$G$1931,"Свега за пројекат 0602-П52:",'ПО КОРИСНИЦИМА'!$L$16:$L$1931)</f>
        <v>0</v>
      </c>
      <c r="H564" s="224"/>
      <c r="I564" s="262"/>
      <c r="J564" s="167">
        <f t="shared" si="22"/>
        <v>0</v>
      </c>
      <c r="K564" s="167"/>
      <c r="L564" s="273"/>
    </row>
    <row r="565" spans="1:12" hidden="1" x14ac:dyDescent="0.2">
      <c r="A565" s="153"/>
      <c r="B565" s="64" t="s">
        <v>1270</v>
      </c>
      <c r="C565" s="237" t="str">
        <f>IFERROR(VLOOKUP(B565,'ПО КОРИСНИЦИМА'!$C$16:$S$1931,5,FALSE),"")</f>
        <v/>
      </c>
      <c r="D565" s="223">
        <f>SUMIF('ПО КОРИСНИЦИМА'!$G$16:$G$1931,"Свега за пројекат 0602-П53:",'ПО КОРИСНИЦИМА'!$H$16:$H$1931)</f>
        <v>0</v>
      </c>
      <c r="E565" s="223"/>
      <c r="F565" s="255"/>
      <c r="G565" s="224">
        <f>SUMIF('ПО КОРИСНИЦИМА'!$G$16:$G$1931,"Свега за пројекат 0602-П53:",'ПО КОРИСНИЦИМА'!$L$16:$L$1931)</f>
        <v>0</v>
      </c>
      <c r="H565" s="224"/>
      <c r="I565" s="262"/>
      <c r="J565" s="167">
        <f t="shared" si="22"/>
        <v>0</v>
      </c>
      <c r="K565" s="167"/>
      <c r="L565" s="273"/>
    </row>
    <row r="566" spans="1:12" hidden="1" x14ac:dyDescent="0.2">
      <c r="A566" s="153"/>
      <c r="B566" s="64" t="s">
        <v>1271</v>
      </c>
      <c r="C566" s="237" t="str">
        <f>IFERROR(VLOOKUP(B566,'ПО КОРИСНИЦИМА'!$C$16:$S$1931,5,FALSE),"")</f>
        <v/>
      </c>
      <c r="D566" s="223">
        <f>SUMIF('ПО КОРИСНИЦИМА'!$G$16:$G$1931,"Свега за пројекат 0602-П54:",'ПО КОРИСНИЦИМА'!$H$16:$H$1931)</f>
        <v>0</v>
      </c>
      <c r="E566" s="223"/>
      <c r="F566" s="255"/>
      <c r="G566" s="224">
        <f>SUMIF('ПО КОРИСНИЦИМА'!$G$16:$G$1931,"Свега за пројекат 0602-П54:",'ПО КОРИСНИЦИМА'!$L$16:$L$1931)</f>
        <v>0</v>
      </c>
      <c r="H566" s="224"/>
      <c r="I566" s="262"/>
      <c r="J566" s="167">
        <f t="shared" si="22"/>
        <v>0</v>
      </c>
      <c r="K566" s="167"/>
      <c r="L566" s="273"/>
    </row>
    <row r="567" spans="1:12" hidden="1" x14ac:dyDescent="0.2">
      <c r="A567" s="153"/>
      <c r="B567" s="64" t="s">
        <v>1272</v>
      </c>
      <c r="C567" s="237" t="str">
        <f>IFERROR(VLOOKUP(B567,'ПО КОРИСНИЦИМА'!$C$16:$S$1931,5,FALSE),"")</f>
        <v/>
      </c>
      <c r="D567" s="223">
        <f>SUMIF('ПО КОРИСНИЦИМА'!$G$16:$G$1931,"Свега за пројекат 0602-П55:",'ПО КОРИСНИЦИМА'!$H$16:$H$1931)</f>
        <v>0</v>
      </c>
      <c r="E567" s="223"/>
      <c r="F567" s="255"/>
      <c r="G567" s="224">
        <f>SUMIF('ПО КОРИСНИЦИМА'!$G$16:$G$1931,"Свега за пројекат 0602-П55:",'ПО КОРИСНИЦИМА'!$L$16:$L$1931)</f>
        <v>0</v>
      </c>
      <c r="H567" s="224"/>
      <c r="I567" s="262"/>
      <c r="J567" s="167">
        <f t="shared" si="22"/>
        <v>0</v>
      </c>
      <c r="K567" s="167"/>
      <c r="L567" s="273"/>
    </row>
    <row r="568" spans="1:12" hidden="1" x14ac:dyDescent="0.2">
      <c r="A568" s="153"/>
      <c r="B568" s="64" t="s">
        <v>1273</v>
      </c>
      <c r="C568" s="237" t="str">
        <f>IFERROR(VLOOKUP(B568,'ПО КОРИСНИЦИМА'!$C$16:$S$1931,5,FALSE),"")</f>
        <v/>
      </c>
      <c r="D568" s="223">
        <f>SUMIF('ПО КОРИСНИЦИМА'!$G$16:$G$1931,"Свега за пројекат 0602-П56:",'ПО КОРИСНИЦИМА'!$H$16:$H$1931)</f>
        <v>0</v>
      </c>
      <c r="E568" s="223"/>
      <c r="F568" s="255"/>
      <c r="G568" s="224">
        <f>SUMIF('ПО КОРИСНИЦИМА'!$G$16:$G$1931,"Свега за пројекат 0602-П56:",'ПО КОРИСНИЦИМА'!$L$16:$L$1931)</f>
        <v>0</v>
      </c>
      <c r="H568" s="224"/>
      <c r="I568" s="262"/>
      <c r="J568" s="167">
        <f t="shared" si="22"/>
        <v>0</v>
      </c>
      <c r="K568" s="167"/>
      <c r="L568" s="273"/>
    </row>
    <row r="569" spans="1:12" hidden="1" x14ac:dyDescent="0.2">
      <c r="A569" s="153"/>
      <c r="B569" s="64" t="s">
        <v>1274</v>
      </c>
      <c r="C569" s="237" t="str">
        <f>IFERROR(VLOOKUP(B569,'ПО КОРИСНИЦИМА'!$C$16:$S$1931,5,FALSE),"")</f>
        <v/>
      </c>
      <c r="D569" s="223">
        <f>SUMIF('ПО КОРИСНИЦИМА'!$G$16:$G$1931,"Свега за пројекат 0602-П57:",'ПО КОРИСНИЦИМА'!$H$16:$H$1931)</f>
        <v>0</v>
      </c>
      <c r="E569" s="223"/>
      <c r="F569" s="255"/>
      <c r="G569" s="224">
        <f>SUMIF('ПО КОРИСНИЦИМА'!$G$16:$G$1931,"Свега за пројекат 0602-П57:",'ПО КОРИСНИЦИМА'!$L$16:$L$1931)</f>
        <v>0</v>
      </c>
      <c r="H569" s="224"/>
      <c r="I569" s="262"/>
      <c r="J569" s="167">
        <f t="shared" si="22"/>
        <v>0</v>
      </c>
      <c r="K569" s="167"/>
      <c r="L569" s="273"/>
    </row>
    <row r="570" spans="1:12" hidden="1" x14ac:dyDescent="0.2">
      <c r="A570" s="153"/>
      <c r="B570" s="64" t="s">
        <v>1275</v>
      </c>
      <c r="C570" s="237" t="str">
        <f>IFERROR(VLOOKUP(B570,'ПО КОРИСНИЦИМА'!$C$16:$S$1931,5,FALSE),"")</f>
        <v/>
      </c>
      <c r="D570" s="223">
        <f>SUMIF('ПО КОРИСНИЦИМА'!$G$16:$G$1931,"Свега за пројекат 0602-П58:",'ПО КОРИСНИЦИМА'!$H$16:$H$1931)</f>
        <v>0</v>
      </c>
      <c r="E570" s="223"/>
      <c r="F570" s="255"/>
      <c r="G570" s="224">
        <f>SUMIF('ПО КОРИСНИЦИМА'!$G$16:$G$1931,"Свега за пројекат 0602-П58:",'ПО КОРИСНИЦИМА'!$L$16:$L$1931)</f>
        <v>0</v>
      </c>
      <c r="H570" s="224"/>
      <c r="I570" s="262"/>
      <c r="J570" s="167">
        <f t="shared" si="22"/>
        <v>0</v>
      </c>
      <c r="K570" s="167"/>
      <c r="L570" s="273"/>
    </row>
    <row r="571" spans="1:12" hidden="1" x14ac:dyDescent="0.2">
      <c r="A571" s="153"/>
      <c r="B571" s="64" t="s">
        <v>1276</v>
      </c>
      <c r="C571" s="237" t="str">
        <f>IFERROR(VLOOKUP(B571,'ПО КОРИСНИЦИМА'!$C$16:$S$1931,5,FALSE),"")</f>
        <v/>
      </c>
      <c r="D571" s="223">
        <f>SUMIF('ПО КОРИСНИЦИМА'!$G$16:$G$1931,"Свега за пројекат 0602-П59:",'ПО КОРИСНИЦИМА'!$H$16:$H$1931)</f>
        <v>0</v>
      </c>
      <c r="E571" s="223"/>
      <c r="F571" s="255"/>
      <c r="G571" s="224">
        <f>SUMIF('ПО КОРИСНИЦИМА'!$G$16:$G$1931,"Свега за пројекат 0602-П59:",'ПО КОРИСНИЦИМА'!$L$16:$L$1931)</f>
        <v>0</v>
      </c>
      <c r="H571" s="224"/>
      <c r="I571" s="262"/>
      <c r="J571" s="167">
        <f t="shared" si="22"/>
        <v>0</v>
      </c>
      <c r="K571" s="167"/>
      <c r="L571" s="273"/>
    </row>
    <row r="572" spans="1:12" hidden="1" x14ac:dyDescent="0.2">
      <c r="A572" s="153"/>
      <c r="B572" s="64" t="s">
        <v>1277</v>
      </c>
      <c r="C572" s="237" t="str">
        <f>IFERROR(VLOOKUP(B572,'ПО КОРИСНИЦИМА'!$C$16:$S$1931,5,FALSE),"")</f>
        <v/>
      </c>
      <c r="D572" s="223">
        <f>SUMIF('ПО КОРИСНИЦИМА'!$G$16:$G$1931,"Свега за пројекат 0602-П60:",'ПО КОРИСНИЦИМА'!$H$16:$H$1931)</f>
        <v>0</v>
      </c>
      <c r="E572" s="223"/>
      <c r="F572" s="255"/>
      <c r="G572" s="224">
        <f>SUMIF('ПО КОРИСНИЦИМА'!$G$16:$G$1931,"Свега за пројекат 0602-П60:",'ПО КОРИСНИЦИМА'!$L$16:$L$1931)</f>
        <v>0</v>
      </c>
      <c r="H572" s="224"/>
      <c r="I572" s="262"/>
      <c r="J572" s="167">
        <f t="shared" si="22"/>
        <v>0</v>
      </c>
      <c r="K572" s="167"/>
      <c r="L572" s="273"/>
    </row>
    <row r="573" spans="1:12" hidden="1" x14ac:dyDescent="0.2">
      <c r="A573" s="153"/>
      <c r="B573" s="64" t="s">
        <v>1278</v>
      </c>
      <c r="C573" s="237" t="str">
        <f>IFERROR(VLOOKUP(B573,'ПО КОРИСНИЦИМА'!$C$16:$S$1931,5,FALSE),"")</f>
        <v/>
      </c>
      <c r="D573" s="223">
        <f>SUMIF('ПО КОРИСНИЦИМА'!$G$16:$G$1931,"Свега за пројекат 0602-П61:",'ПО КОРИСНИЦИМА'!$H$16:$H$1931)</f>
        <v>0</v>
      </c>
      <c r="E573" s="223"/>
      <c r="F573" s="255"/>
      <c r="G573" s="224">
        <f>SUMIF('ПО КОРИСНИЦИМА'!$G$16:$G$1931,"Свега за пројекат 0602-П61:",'ПО КОРИСНИЦИМА'!$L$16:$L$1931)</f>
        <v>0</v>
      </c>
      <c r="H573" s="224"/>
      <c r="I573" s="262"/>
      <c r="J573" s="167">
        <f t="shared" si="22"/>
        <v>0</v>
      </c>
      <c r="K573" s="167"/>
      <c r="L573" s="273"/>
    </row>
    <row r="574" spans="1:12" hidden="1" x14ac:dyDescent="0.2">
      <c r="A574" s="153"/>
      <c r="B574" s="64" t="s">
        <v>1279</v>
      </c>
      <c r="C574" s="237" t="str">
        <f>IFERROR(VLOOKUP(B574,'ПО КОРИСНИЦИМА'!$C$16:$S$1931,5,FALSE),"")</f>
        <v/>
      </c>
      <c r="D574" s="223">
        <f>SUMIF('ПО КОРИСНИЦИМА'!$G$16:$G$1931,"Свега за пројекат 0602-П62:",'ПО КОРИСНИЦИМА'!$H$16:$H$1931)</f>
        <v>0</v>
      </c>
      <c r="E574" s="223"/>
      <c r="F574" s="255"/>
      <c r="G574" s="224">
        <f>SUMIF('ПО КОРИСНИЦИМА'!$G$16:$G$1931,"Свега за пројекат 0602-П62:",'ПО КОРИСНИЦИМА'!$L$16:$L$1931)</f>
        <v>0</v>
      </c>
      <c r="H574" s="224"/>
      <c r="I574" s="262"/>
      <c r="J574" s="167">
        <f t="shared" si="22"/>
        <v>0</v>
      </c>
      <c r="K574" s="167"/>
      <c r="L574" s="273"/>
    </row>
    <row r="575" spans="1:12" hidden="1" x14ac:dyDescent="0.2">
      <c r="A575" s="153"/>
      <c r="B575" s="64" t="s">
        <v>1280</v>
      </c>
      <c r="C575" s="237" t="str">
        <f>IFERROR(VLOOKUP(B575,'ПО КОРИСНИЦИМА'!$C$16:$S$1931,5,FALSE),"")</f>
        <v/>
      </c>
      <c r="D575" s="223">
        <f>SUMIF('ПО КОРИСНИЦИМА'!$G$16:$G$1931,"Свега за пројекат 0602-П63:",'ПО КОРИСНИЦИМА'!$H$16:$H$1931)</f>
        <v>0</v>
      </c>
      <c r="E575" s="223"/>
      <c r="F575" s="255"/>
      <c r="G575" s="224">
        <f>SUMIF('ПО КОРИСНИЦИМА'!$G$16:$G$1931,"Свега за пројекат 0602-П63:",'ПО КОРИСНИЦИМА'!$L$16:$L$1931)</f>
        <v>0</v>
      </c>
      <c r="H575" s="224"/>
      <c r="I575" s="262"/>
      <c r="J575" s="167">
        <f t="shared" si="22"/>
        <v>0</v>
      </c>
      <c r="K575" s="167"/>
      <c r="L575" s="273"/>
    </row>
    <row r="576" spans="1:12" hidden="1" x14ac:dyDescent="0.2">
      <c r="A576" s="153"/>
      <c r="B576" s="64" t="s">
        <v>1281</v>
      </c>
      <c r="C576" s="237" t="str">
        <f>IFERROR(VLOOKUP(B576,'ПО КОРИСНИЦИМА'!$C$16:$S$1931,5,FALSE),"")</f>
        <v/>
      </c>
      <c r="D576" s="223">
        <f>SUMIF('ПО КОРИСНИЦИМА'!$G$16:$G$1931,"Свега за пројекат 0602-П64:",'ПО КОРИСНИЦИМА'!$H$16:$H$1931)</f>
        <v>0</v>
      </c>
      <c r="E576" s="223"/>
      <c r="F576" s="255"/>
      <c r="G576" s="224">
        <f>SUMIF('ПО КОРИСНИЦИМА'!$G$16:$G$1931,"Свега за пројекат 0602-П64:",'ПО КОРИСНИЦИМА'!$L$16:$L$1931)</f>
        <v>0</v>
      </c>
      <c r="H576" s="224"/>
      <c r="I576" s="262"/>
      <c r="J576" s="167">
        <f t="shared" si="22"/>
        <v>0</v>
      </c>
      <c r="K576" s="167"/>
      <c r="L576" s="273"/>
    </row>
    <row r="577" spans="1:17" hidden="1" x14ac:dyDescent="0.2">
      <c r="A577" s="153"/>
      <c r="B577" s="64" t="s">
        <v>1282</v>
      </c>
      <c r="C577" s="237" t="str">
        <f>IFERROR(VLOOKUP(B577,'ПО КОРИСНИЦИМА'!$C$16:$S$1931,5,FALSE),"")</f>
        <v/>
      </c>
      <c r="D577" s="223">
        <f>SUMIF('ПО КОРИСНИЦИМА'!$G$16:$G$1931,"Свега за пројекат 0602-П65:",'ПО КОРИСНИЦИМА'!$H$16:$H$1931)</f>
        <v>0</v>
      </c>
      <c r="E577" s="223"/>
      <c r="F577" s="255"/>
      <c r="G577" s="224">
        <f>SUMIF('ПО КОРИСНИЦИМА'!$G$16:$G$1931,"Свега за пројекат 0602-П65:",'ПО КОРИСНИЦИМА'!$L$16:$L$1931)</f>
        <v>0</v>
      </c>
      <c r="H577" s="224"/>
      <c r="I577" s="262"/>
      <c r="J577" s="167">
        <f t="shared" si="22"/>
        <v>0</v>
      </c>
      <c r="K577" s="167"/>
      <c r="L577" s="273"/>
    </row>
    <row r="578" spans="1:17" hidden="1" x14ac:dyDescent="0.2">
      <c r="A578" s="153"/>
      <c r="B578" s="64" t="s">
        <v>1283</v>
      </c>
      <c r="C578" s="237" t="str">
        <f>IFERROR(VLOOKUP(B578,'ПО КОРИСНИЦИМА'!$C$16:$S$1931,5,FALSE),"")</f>
        <v/>
      </c>
      <c r="D578" s="223">
        <f>SUMIF('ПО КОРИСНИЦИМА'!$G$16:$G$1931,"Свега за пројекат 0602-П66:",'ПО КОРИСНИЦИМА'!$H$16:$H$1931)</f>
        <v>0</v>
      </c>
      <c r="E578" s="223"/>
      <c r="F578" s="255"/>
      <c r="G578" s="224">
        <f>SUMIF('ПО КОРИСНИЦИМА'!$G$16:$G$1931,"Свега за пројекат 0602-П66:",'ПО КОРИСНИЦИМА'!$L$16:$L$1931)</f>
        <v>0</v>
      </c>
      <c r="H578" s="224"/>
      <c r="I578" s="262"/>
      <c r="J578" s="167">
        <f t="shared" si="22"/>
        <v>0</v>
      </c>
      <c r="K578" s="167"/>
      <c r="L578" s="273"/>
    </row>
    <row r="579" spans="1:17" hidden="1" x14ac:dyDescent="0.2">
      <c r="A579" s="153"/>
      <c r="B579" s="64" t="s">
        <v>1284</v>
      </c>
      <c r="C579" s="237" t="str">
        <f>IFERROR(VLOOKUP(B579,'ПО КОРИСНИЦИМА'!$C$16:$S$1931,5,FALSE),"")</f>
        <v/>
      </c>
      <c r="D579" s="223">
        <f>SUMIF('ПО КОРИСНИЦИМА'!$G$16:$G$1931,"Свега за пројекат 0602-П67:",'ПО КОРИСНИЦИМА'!$H$16:$H$1931)</f>
        <v>0</v>
      </c>
      <c r="E579" s="223"/>
      <c r="F579" s="255"/>
      <c r="G579" s="224">
        <f>SUMIF('ПО КОРИСНИЦИМА'!$G$16:$G$1931,"Свега за пројекат 0602-П67:",'ПО КОРИСНИЦИМА'!$L$16:$L$1931)</f>
        <v>0</v>
      </c>
      <c r="H579" s="224"/>
      <c r="I579" s="262"/>
      <c r="J579" s="167">
        <f t="shared" si="22"/>
        <v>0</v>
      </c>
      <c r="K579" s="167"/>
      <c r="L579" s="273"/>
    </row>
    <row r="580" spans="1:17" hidden="1" x14ac:dyDescent="0.2">
      <c r="A580" s="153"/>
      <c r="B580" s="64" t="s">
        <v>1285</v>
      </c>
      <c r="C580" s="237" t="str">
        <f>IFERROR(VLOOKUP(B580,'ПО КОРИСНИЦИМА'!$C$16:$S$1931,5,FALSE),"")</f>
        <v/>
      </c>
      <c r="D580" s="223">
        <f>SUMIF('ПО КОРИСНИЦИМА'!$G$16:$G$1931,"Свега за пројекат 0602-П68:",'ПО КОРИСНИЦИМА'!$H$16:$H$1931)</f>
        <v>0</v>
      </c>
      <c r="E580" s="223"/>
      <c r="F580" s="255"/>
      <c r="G580" s="224">
        <f>SUMIF('ПО КОРИСНИЦИМА'!$G$16:$G$1931,"Свега за пројекат 0602-П68:",'ПО КОРИСНИЦИМА'!$L$16:$L$1931)</f>
        <v>0</v>
      </c>
      <c r="H580" s="224"/>
      <c r="I580" s="262"/>
      <c r="J580" s="167">
        <f t="shared" si="22"/>
        <v>0</v>
      </c>
      <c r="K580" s="167"/>
      <c r="L580" s="273"/>
    </row>
    <row r="581" spans="1:17" hidden="1" x14ac:dyDescent="0.2">
      <c r="A581" s="153"/>
      <c r="B581" s="64" t="s">
        <v>1286</v>
      </c>
      <c r="C581" s="237" t="str">
        <f>IFERROR(VLOOKUP(B581,'ПО КОРИСНИЦИМА'!$C$16:$S$1931,5,FALSE),"")</f>
        <v/>
      </c>
      <c r="D581" s="223">
        <f>SUMIF('ПО КОРИСНИЦИМА'!$G$16:$G$1931,"Свега за пројекат 0602-П69:",'ПО КОРИСНИЦИМА'!$H$16:$H$1931)</f>
        <v>0</v>
      </c>
      <c r="E581" s="223"/>
      <c r="F581" s="255"/>
      <c r="G581" s="224">
        <f>SUMIF('ПО КОРИСНИЦИМА'!$G$16:$G$1931,"Свега за пројекат 0602-П69:",'ПО КОРИСНИЦИМА'!$L$16:$L$1931)</f>
        <v>0</v>
      </c>
      <c r="H581" s="224"/>
      <c r="I581" s="262"/>
      <c r="J581" s="167">
        <f t="shared" si="22"/>
        <v>0</v>
      </c>
      <c r="K581" s="167"/>
      <c r="L581" s="273"/>
    </row>
    <row r="582" spans="1:17" hidden="1" x14ac:dyDescent="0.2">
      <c r="A582" s="368"/>
      <c r="B582" s="64" t="s">
        <v>1287</v>
      </c>
      <c r="C582" s="237" t="str">
        <f>IFERROR(VLOOKUP(B582,'ПО КОРИСНИЦИМА'!$C$16:$S$1931,5,FALSE),"")</f>
        <v/>
      </c>
      <c r="D582" s="223">
        <f>SUMIF('ПО КОРИСНИЦИМА'!$G$16:$G$1931,"Свега за пројекат 0602-П70:",'ПО КОРИСНИЦИМА'!$H$16:$H$1931)</f>
        <v>0</v>
      </c>
      <c r="E582" s="223"/>
      <c r="F582" s="255"/>
      <c r="G582" s="224">
        <f>SUMIF('ПО КОРИСНИЦИМА'!$G$16:$G$1931,"Свега за пројекат 0602-П70:",'ПО КОРИСНИЦИМА'!$L$16:$L$1931)</f>
        <v>0</v>
      </c>
      <c r="H582" s="224"/>
      <c r="I582" s="262"/>
      <c r="J582" s="167">
        <f t="shared" si="22"/>
        <v>0</v>
      </c>
      <c r="K582" s="249"/>
      <c r="L582" s="274"/>
    </row>
    <row r="583" spans="1:17" ht="25.5" x14ac:dyDescent="0.2">
      <c r="A583" s="148" t="s">
        <v>1434</v>
      </c>
      <c r="B583" s="149"/>
      <c r="C583" s="235" t="s">
        <v>1435</v>
      </c>
      <c r="D583" s="217">
        <f>SUM(D584:D589)</f>
        <v>24977572</v>
      </c>
      <c r="E583" s="217">
        <f>SUM(E584:E589)</f>
        <v>11394836.16</v>
      </c>
      <c r="F583" s="257">
        <f t="shared" ref="F583:F590" si="23">E583/D583</f>
        <v>0.45620271497966258</v>
      </c>
      <c r="G583" s="218">
        <f>SUM(G584:G588)</f>
        <v>0</v>
      </c>
      <c r="H583" s="218">
        <f>SUM(H584:H589)</f>
        <v>0</v>
      </c>
      <c r="I583" s="264"/>
      <c r="J583" s="217">
        <f>SUM(J584:J589)</f>
        <v>24977572</v>
      </c>
      <c r="K583" s="250">
        <f>SUM(K584:K588)</f>
        <v>11394836.16</v>
      </c>
      <c r="L583" s="252">
        <f t="shared" ref="L583:L588" si="24">K583/J583</f>
        <v>0.45620271497966258</v>
      </c>
    </row>
    <row r="584" spans="1:17" x14ac:dyDescent="0.2">
      <c r="A584" s="376"/>
      <c r="B584" s="377" t="s">
        <v>1436</v>
      </c>
      <c r="C584" s="369" t="s">
        <v>1437</v>
      </c>
      <c r="D584" s="370">
        <f>SUMIF('ПО КОРИСНИЦИМА'!$G$16:$G$1931,"Свега за програмску активност 2101-0001:",'ПО КОРИСНИЦИМА'!$H$16:$H$1931)</f>
        <v>14600000</v>
      </c>
      <c r="E584" s="370">
        <f>SUMIF('ПО КОРИСНИЦИМА'!$G$16:$G$1931,"Свега за програмску активност 2101-0001:",'ПО КОРИСНИЦИМА'!$I$16:$I$1931)</f>
        <v>5046046.53</v>
      </c>
      <c r="F584" s="371">
        <f t="shared" si="23"/>
        <v>0.34561962534246576</v>
      </c>
      <c r="G584" s="372">
        <f>SUMIF('ПО КОРИСНИЦИМА'!$G$16:$G$1931,"Свега за програмску активност 2101-0001:",'ПО КОРИСНИЦИМА'!$L$16:$L$1931)</f>
        <v>0</v>
      </c>
      <c r="H584" s="372">
        <f>SUMIF('ПО КОРИСНИЦИМА'!$G$16:$G$1931,"Свега за програмску активност 2101-0001:",'ПО КОРИСНИЦИМА'!$M$16:$M$1931)</f>
        <v>0</v>
      </c>
      <c r="I584" s="373"/>
      <c r="J584" s="374">
        <f t="shared" ref="J584:K588" si="25">D584+G584</f>
        <v>14600000</v>
      </c>
      <c r="K584" s="374">
        <f t="shared" si="25"/>
        <v>5046046.53</v>
      </c>
      <c r="L584" s="375">
        <f t="shared" si="24"/>
        <v>0.34561962534246576</v>
      </c>
    </row>
    <row r="585" spans="1:17" x14ac:dyDescent="0.2">
      <c r="A585" s="376"/>
      <c r="B585" s="377" t="s">
        <v>1438</v>
      </c>
      <c r="C585" s="369" t="s">
        <v>1439</v>
      </c>
      <c r="D585" s="370">
        <v>10377572</v>
      </c>
      <c r="E585" s="370">
        <f>SUMIF('ПО КОРИСНИЦИМА'!$G$16:$G$1931,"Свега за програмску активност 2101-0002:",'ПО КОРИСНИЦИМА'!$I$16:$I$1931)</f>
        <v>4067908.5100000007</v>
      </c>
      <c r="F585" s="371">
        <f t="shared" si="23"/>
        <v>0.39199039139405639</v>
      </c>
      <c r="G585" s="372">
        <f>SUMIF('ПО КОРИСНИЦИМА'!$G$16:$G$1931,"Свега за програмску активност 2101-0002:",'ПО КОРИСНИЦИМА'!$L$16:$L$1931)</f>
        <v>0</v>
      </c>
      <c r="H585" s="372">
        <f>SUMIF('ПО КОРИСНИЦИМА'!$G$16:$G$1931,"Свега за програмску активност 2101-0002:",'ПО КОРИСНИЦИМА'!$M$16:$M$1931)</f>
        <v>0</v>
      </c>
      <c r="I585" s="373"/>
      <c r="J585" s="374">
        <f t="shared" si="25"/>
        <v>10377572</v>
      </c>
      <c r="K585" s="374">
        <f t="shared" si="25"/>
        <v>4067908.5100000007</v>
      </c>
      <c r="L585" s="375">
        <f t="shared" si="24"/>
        <v>0.39199039139405639</v>
      </c>
    </row>
    <row r="586" spans="1:17" x14ac:dyDescent="0.2">
      <c r="A586" s="376"/>
      <c r="B586" s="377" t="s">
        <v>2029</v>
      </c>
      <c r="C586" s="380" t="s">
        <v>2007</v>
      </c>
      <c r="D586" s="370">
        <f>SUMIF('ПО КОРИСНИЦИМА'!$G$16:$G$1931,"Свега за пројекат 2101-П1:",'ПО КОРИСНИЦИМА'!$H$16:$H$1931)</f>
        <v>0</v>
      </c>
      <c r="E586" s="370">
        <f>SUMIF('ПО КОРИСНИЦИМА'!$G$16:$G$1931,"Свега за пројекат 2101-П1:",'ПО КОРИСНИЦИМА'!$I$16:$I$1931)</f>
        <v>2280881.1199999996</v>
      </c>
      <c r="F586" s="371" t="e">
        <f t="shared" si="23"/>
        <v>#DIV/0!</v>
      </c>
      <c r="G586" s="372">
        <f>SUMIF('ПО КОРИСНИЦИМА'!$G$16:$G$1931,"Свега за пројекат 2101-П1:",'ПО КОРИСНИЦИМА'!$L$16:$L$1931)</f>
        <v>0</v>
      </c>
      <c r="H586" s="372">
        <f>SUMIF('ПО КОРИСНИЦИМА'!$G$16:$G$1931,"Свега за пројекат 2101-П1:",'ПО КОРИСНИЦИМА'!$M$16:$M$1931)</f>
        <v>0</v>
      </c>
      <c r="I586" s="373"/>
      <c r="J586" s="374">
        <f t="shared" si="25"/>
        <v>0</v>
      </c>
      <c r="K586" s="374">
        <f t="shared" si="25"/>
        <v>2280881.1199999996</v>
      </c>
      <c r="L586" s="375" t="e">
        <f t="shared" si="24"/>
        <v>#DIV/0!</v>
      </c>
      <c r="P586" s="146">
        <v>30500000</v>
      </c>
      <c r="Q586" s="146">
        <v>10</v>
      </c>
    </row>
    <row r="587" spans="1:17" ht="25.5" hidden="1" x14ac:dyDescent="0.2">
      <c r="A587" s="376"/>
      <c r="B587" s="377" t="s">
        <v>1442</v>
      </c>
      <c r="C587" s="380" t="s">
        <v>1308</v>
      </c>
      <c r="D587" s="370">
        <f>SUMIF('ПО КОРИСНИЦИМА'!$G$16:$G$1931,"Свега за пројекат 2101-П2:",'ПО КОРИСНИЦИМА'!$H$16:$H$1931)</f>
        <v>0</v>
      </c>
      <c r="E587" s="370">
        <f>SUMIF('ПО КОРИСНИЦИМА'!$G$16:$G$1931,"Свега за пројекат 2101-П2:",'ПО КОРИСНИЦИМА'!$I$16:$I$1931)</f>
        <v>0</v>
      </c>
      <c r="F587" s="371" t="e">
        <f t="shared" si="23"/>
        <v>#DIV/0!</v>
      </c>
      <c r="G587" s="372">
        <f>SUMIF('ПО КОРИСНИЦИМА'!$G$16:$G$1931,"Свега за пројекат 2101-П2:",'ПО КОРИСНИЦИМА'!$L$16:$L$1931)</f>
        <v>0</v>
      </c>
      <c r="H587" s="372">
        <f>SUMIF('ПО КОРИСНИЦИМА'!$G$16:$G$1931,"Свега за пројекат 2101-П2:",'ПО КОРИСНИЦИМА'!$M$16:$M$1931)</f>
        <v>0</v>
      </c>
      <c r="I587" s="373"/>
      <c r="J587" s="374">
        <f t="shared" si="25"/>
        <v>0</v>
      </c>
      <c r="K587" s="374">
        <f t="shared" si="25"/>
        <v>0</v>
      </c>
      <c r="L587" s="375" t="e">
        <f t="shared" si="24"/>
        <v>#DIV/0!</v>
      </c>
      <c r="P587" s="146">
        <v>7000000</v>
      </c>
      <c r="Q587" s="146">
        <v>13</v>
      </c>
    </row>
    <row r="588" spans="1:17" hidden="1" x14ac:dyDescent="0.2">
      <c r="A588" s="376"/>
      <c r="B588" s="377" t="s">
        <v>1443</v>
      </c>
      <c r="C588" s="380" t="s">
        <v>1309</v>
      </c>
      <c r="D588" s="370">
        <f>SUMIF('ПО КОРИСНИЦИМА'!$G$16:$G$1931,"Свега за пројекат 2101-П3:",'ПО КОРИСНИЦИМА'!$H$16:$H$1931)</f>
        <v>0</v>
      </c>
      <c r="E588" s="370">
        <f>SUMIF('ПО КОРИСНИЦИМА'!$G$16:$G$1931,"Свега за пројекат 2101-П3:",'ПО КОРИСНИЦИМА'!$I$16:$I$1931)</f>
        <v>0</v>
      </c>
      <c r="F588" s="371" t="e">
        <f t="shared" si="23"/>
        <v>#DIV/0!</v>
      </c>
      <c r="G588" s="372">
        <f>SUMIF('ПО КОРИСНИЦИМА'!$G$16:$G$1931,"Свега за пројекат 2101-П3:",'ПО КОРИСНИЦИМА'!$L$16:$L$1931)</f>
        <v>0</v>
      </c>
      <c r="H588" s="372">
        <f>SUMIF('ПО КОРИСНИЦИМА'!$G$16:$G$1931,"Свега за пројекат 2101-П3:",'ПО КОРИСНИЦИМА'!$M$16:$M$1931)</f>
        <v>0</v>
      </c>
      <c r="I588" s="373"/>
      <c r="J588" s="374">
        <f t="shared" si="25"/>
        <v>0</v>
      </c>
      <c r="K588" s="374">
        <f t="shared" si="25"/>
        <v>0</v>
      </c>
      <c r="L588" s="375" t="e">
        <f t="shared" si="24"/>
        <v>#DIV/0!</v>
      </c>
      <c r="P588" s="146">
        <v>10550000</v>
      </c>
      <c r="Q588" s="146">
        <v>7</v>
      </c>
    </row>
    <row r="589" spans="1:17" hidden="1" x14ac:dyDescent="0.2">
      <c r="A589" s="376"/>
      <c r="B589" s="377" t="s">
        <v>1542</v>
      </c>
      <c r="C589" s="380" t="s">
        <v>1543</v>
      </c>
      <c r="D589" s="370">
        <f>SUMIF('ПО КОРИСНИЦИМА'!$G$16:$G$1931,"Свега за пројекат 2101-П4:",'ПО КОРИСНИЦИМА'!$H$16:$H$1931)</f>
        <v>0</v>
      </c>
      <c r="E589" s="370">
        <f>SUMIF('ПО КОРИСНИЦИМА'!$G$16:$G$1931,"Свега за пројекат 2101-П4:",'ПО КОРИСНИЦИМА'!$I$16:$I$1931)</f>
        <v>0</v>
      </c>
      <c r="F589" s="371" t="e">
        <f>E589/D589</f>
        <v>#DIV/0!</v>
      </c>
      <c r="G589" s="372">
        <f>SUMIF('ПО КОРИСНИЦИМА'!$G$16:$G$1931,"Свега за пројекат 2101-П3:",'ПО КОРИСНИЦИМА'!$L$16:$L$1931)</f>
        <v>0</v>
      </c>
      <c r="H589" s="372">
        <f>SUMIF('ПО КОРИСНИЦИМА'!$G$16:$G$1931,"Свега за пројекат 2101-П3:",'ПО КОРИСНИЦИМА'!$M$16:$M$1931)</f>
        <v>0</v>
      </c>
      <c r="I589" s="373"/>
      <c r="J589" s="374">
        <f>D589+G589</f>
        <v>0</v>
      </c>
      <c r="K589" s="374"/>
      <c r="L589" s="375"/>
    </row>
    <row r="590" spans="1:17" x14ac:dyDescent="0.2">
      <c r="A590" s="148" t="s">
        <v>1520</v>
      </c>
      <c r="B590" s="149"/>
      <c r="C590" s="235" t="s">
        <v>1521</v>
      </c>
      <c r="D590" s="217">
        <f>SUM(D591:D591)</f>
        <v>3000000</v>
      </c>
      <c r="E590" s="217">
        <f>SUM(E591:E591)</f>
        <v>0</v>
      </c>
      <c r="F590" s="257">
        <f t="shared" si="23"/>
        <v>0</v>
      </c>
      <c r="G590" s="218">
        <f>SUM(G591:G591)</f>
        <v>0</v>
      </c>
      <c r="H590" s="218">
        <f>SUM(H591:H591)</f>
        <v>0</v>
      </c>
      <c r="I590" s="264"/>
      <c r="J590" s="217">
        <f>SUM(J591:J591)</f>
        <v>3000000</v>
      </c>
      <c r="K590" s="378"/>
      <c r="L590" s="379"/>
      <c r="P590" s="146">
        <v>2470000</v>
      </c>
      <c r="Q590" s="146">
        <v>4</v>
      </c>
    </row>
    <row r="591" spans="1:17" ht="38.25" x14ac:dyDescent="0.2">
      <c r="A591" s="376"/>
      <c r="B591" s="377" t="s">
        <v>1932</v>
      </c>
      <c r="C591" s="369" t="s">
        <v>1522</v>
      </c>
      <c r="D591" s="370">
        <f>SUMIF('ПО КОРИСНИЦИМА'!$G$16:$G$1966,"Свега за пројекат 0501-4001:",'ПО КОРИСНИЦИМА'!$H$16:$H$1966)</f>
        <v>3000000</v>
      </c>
      <c r="E591" s="370">
        <f>SUMIF('ПО КОРИСНИЦИМА'!$G$16:$G$1931,"Свега за пројекат 0501-П1:",'ПО КОРИСНИЦИМА'!$I$16:$I$1931)</f>
        <v>0</v>
      </c>
      <c r="F591" s="371">
        <f>E591/D591</f>
        <v>0</v>
      </c>
      <c r="G591" s="372">
        <f>SUMIF('ПО КОРИСНИЦИМА'!$G$16:$G$1966,"Свега за пројекат 0501-4001:",'ПО КОРИСНИЦИМА'!$L$16:$L$1966)</f>
        <v>0</v>
      </c>
      <c r="H591" s="372">
        <f>SUMIF('ПО КОРИСНИЦИМА'!$G$16:$G$1931,"Свега за пројекат 0501-П1:",'ПО КОРИСНИЦИМА'!$M$16:$M$1931)</f>
        <v>0</v>
      </c>
      <c r="I591" s="373"/>
      <c r="J591" s="374">
        <f>D591+G591</f>
        <v>3000000</v>
      </c>
      <c r="K591" s="374">
        <f>E591+H591</f>
        <v>0</v>
      </c>
      <c r="L591" s="375">
        <f>K591/J591</f>
        <v>0</v>
      </c>
      <c r="P591" s="146">
        <f>SUM(P586:P590)</f>
        <v>50520000</v>
      </c>
    </row>
    <row r="592" spans="1:17" ht="27.75" customHeight="1" x14ac:dyDescent="0.2">
      <c r="A592" s="1156"/>
      <c r="B592" s="1157"/>
      <c r="C592" s="161" t="s">
        <v>692</v>
      </c>
      <c r="D592" s="231">
        <f>SUM(D502,D448,D394,D361,D323,D291,D259,D227,D195,D174,D156,D129,D99,D40,D12+D583+D590)</f>
        <v>640431712</v>
      </c>
      <c r="E592" s="231" t="e">
        <f>SUM(E502,E448,E394,E361,E323,E291,E259,E227,E195,E174,E156,E129,E99,E40,E12+E583+E590)</f>
        <v>#REF!</v>
      </c>
      <c r="F592" s="258" t="e">
        <f>E592/D592</f>
        <v>#REF!</v>
      </c>
      <c r="G592" s="232">
        <f>SUM(G502,G448,G394,G361,G323,G291,G259,G227,G195,G174,G156,G129,G99,G40,G12+G583+G590)</f>
        <v>110285900</v>
      </c>
      <c r="H592" s="232">
        <f>SUM(H502,H448,H394,H361,H323,H291,H259,H227,H195,H174,H156,H129,H99,H40,H12+H583+H590)</f>
        <v>7304435.4399999995</v>
      </c>
      <c r="I592" s="266">
        <f>H592/G592</f>
        <v>6.6231816034506674E-2</v>
      </c>
      <c r="J592" s="231">
        <f t="shared" si="22"/>
        <v>750717612</v>
      </c>
      <c r="K592" s="231" t="e">
        <f>E592+H592</f>
        <v>#REF!</v>
      </c>
      <c r="L592" s="258" t="e">
        <f>K592/J592</f>
        <v>#REF!</v>
      </c>
    </row>
    <row r="593" spans="1:12" ht="12.75" hidden="1" customHeight="1" x14ac:dyDescent="0.2">
      <c r="D593" s="233">
        <f>D592-'По основ. нам.'!C90</f>
        <v>0</v>
      </c>
      <c r="E593" s="233" t="e">
        <f>E592-'По основ. нам.'!D90</f>
        <v>#REF!</v>
      </c>
      <c r="F593" s="233" t="e">
        <f>F592-'По основ. нам.'!E90</f>
        <v>#REF!</v>
      </c>
      <c r="G593" s="234">
        <f>G592-'По основ. нам.'!F90</f>
        <v>0</v>
      </c>
      <c r="H593" s="234">
        <f>H592-'По основ. нам.'!G90</f>
        <v>-10576592.350000003</v>
      </c>
      <c r="I593" s="267">
        <f>I592-'По основ. нам.'!H90</f>
        <v>-9.590158261391532E-2</v>
      </c>
      <c r="J593" s="162">
        <f>J592-'По основ. нам.'!I90</f>
        <v>0</v>
      </c>
      <c r="K593" s="162" t="e">
        <f>K592-'По основ. нам.'!J90</f>
        <v>#REF!</v>
      </c>
      <c r="L593" s="275" t="e">
        <f>L592-'По основ. нам.'!K90</f>
        <v>#REF!</v>
      </c>
    </row>
    <row r="595" spans="1:12" ht="15" hidden="1" customHeight="1" x14ac:dyDescent="0.25">
      <c r="F595" s="1155" t="s">
        <v>1577</v>
      </c>
      <c r="G595" s="1155"/>
      <c r="J595" s="1155" t="s">
        <v>1576</v>
      </c>
      <c r="K595" s="1155"/>
    </row>
    <row r="596" spans="1:12" ht="12.75" hidden="1" customHeight="1" x14ac:dyDescent="0.2"/>
    <row r="597" spans="1:12" ht="12.75" hidden="1" customHeight="1" x14ac:dyDescent="0.2">
      <c r="F597" s="527"/>
      <c r="G597" s="528"/>
      <c r="J597" s="527"/>
      <c r="K597" s="527"/>
    </row>
    <row r="598" spans="1:12" ht="12.75" hidden="1" customHeight="1" x14ac:dyDescent="0.2"/>
    <row r="599" spans="1:12" ht="15" hidden="1" x14ac:dyDescent="0.25">
      <c r="A599" s="1139" t="s">
        <v>1765</v>
      </c>
      <c r="B599" s="1139"/>
      <c r="C599" s="1139"/>
      <c r="D599" s="1139"/>
      <c r="E599" s="1139"/>
      <c r="F599" s="1139"/>
      <c r="G599" s="1139"/>
      <c r="H599" s="1139"/>
      <c r="I599" s="1139"/>
      <c r="J599" s="1139"/>
    </row>
    <row r="600" spans="1:12" ht="15" hidden="1" x14ac:dyDescent="0.25">
      <c r="A600" s="585"/>
      <c r="B600" s="585"/>
      <c r="C600" s="585"/>
      <c r="D600" s="585"/>
      <c r="E600" s="585"/>
      <c r="F600" s="585"/>
      <c r="G600" s="585"/>
      <c r="H600" s="585"/>
      <c r="I600" s="585"/>
      <c r="J600" s="585"/>
    </row>
    <row r="601" spans="1:12" ht="15" hidden="1" x14ac:dyDescent="0.25">
      <c r="A601" s="1139" t="s">
        <v>1766</v>
      </c>
      <c r="B601" s="1139"/>
      <c r="C601" s="1139"/>
      <c r="D601" s="1139"/>
      <c r="E601" s="1139"/>
      <c r="F601" s="1139"/>
      <c r="G601" s="1139"/>
      <c r="H601" s="1139"/>
      <c r="I601" s="1139"/>
      <c r="J601" s="1139"/>
    </row>
    <row r="602" spans="1:12" ht="15" hidden="1" x14ac:dyDescent="0.25">
      <c r="A602" s="1126" t="s">
        <v>1767</v>
      </c>
      <c r="B602" s="1126"/>
      <c r="C602" s="1126"/>
      <c r="D602" s="1126"/>
      <c r="E602" s="1126"/>
      <c r="F602" s="1126"/>
      <c r="G602" s="1126"/>
      <c r="H602" s="1126"/>
      <c r="I602" s="1126"/>
      <c r="J602" s="1126"/>
    </row>
    <row r="603" spans="1:12" ht="15" hidden="1" x14ac:dyDescent="0.25">
      <c r="A603" s="585"/>
      <c r="B603" s="585"/>
      <c r="C603" s="585"/>
      <c r="D603" s="585"/>
      <c r="E603" s="585"/>
      <c r="F603" s="585"/>
      <c r="G603" s="585"/>
      <c r="H603" s="585"/>
      <c r="I603" s="585"/>
      <c r="J603" s="585"/>
    </row>
    <row r="604" spans="1:12" ht="15" hidden="1" x14ac:dyDescent="0.25">
      <c r="A604" s="1139" t="s">
        <v>1768</v>
      </c>
      <c r="B604" s="1139"/>
      <c r="C604" s="1139"/>
      <c r="D604" s="1139"/>
      <c r="E604" s="1139"/>
      <c r="F604" s="1139"/>
      <c r="G604" s="1139"/>
      <c r="H604" s="1139"/>
      <c r="I604" s="1139"/>
      <c r="J604" s="1139"/>
    </row>
    <row r="605" spans="1:12" ht="28.5" hidden="1" customHeight="1" x14ac:dyDescent="0.25">
      <c r="A605" s="1140" t="s">
        <v>1779</v>
      </c>
      <c r="B605" s="1140"/>
      <c r="C605" s="1140"/>
      <c r="D605" s="1140"/>
      <c r="E605" s="1140"/>
      <c r="F605" s="1140"/>
      <c r="G605" s="1140"/>
      <c r="H605" s="1140"/>
      <c r="I605" s="1140"/>
      <c r="J605" s="1140"/>
    </row>
    <row r="606" spans="1:12" ht="15" hidden="1" x14ac:dyDescent="0.25">
      <c r="A606" s="1126" t="s">
        <v>1773</v>
      </c>
      <c r="B606" s="1126"/>
      <c r="C606" s="1126"/>
      <c r="D606" s="1126"/>
      <c r="E606" s="1126"/>
      <c r="F606" s="1126"/>
      <c r="G606" s="1126"/>
      <c r="H606" s="1126"/>
      <c r="I606" s="1126"/>
      <c r="J606" s="1126"/>
    </row>
    <row r="607" spans="1:12" ht="15" hidden="1" x14ac:dyDescent="0.25">
      <c r="A607" s="1126" t="s">
        <v>1769</v>
      </c>
      <c r="B607" s="1126"/>
      <c r="C607" s="1126"/>
      <c r="D607" s="1126"/>
      <c r="E607" s="1126"/>
      <c r="F607" s="1126"/>
      <c r="G607" s="1126"/>
      <c r="H607" s="1126"/>
      <c r="I607" s="1126"/>
      <c r="J607" s="1126"/>
    </row>
    <row r="608" spans="1:12" ht="15" hidden="1" x14ac:dyDescent="0.25">
      <c r="A608" s="585"/>
      <c r="B608" s="585"/>
      <c r="C608" s="585"/>
      <c r="D608" s="585"/>
      <c r="E608" s="585"/>
      <c r="F608" s="585"/>
      <c r="G608" s="585"/>
      <c r="H608" s="585"/>
      <c r="I608" s="585"/>
      <c r="J608" s="585"/>
    </row>
    <row r="609" spans="1:13" ht="28.5" hidden="1" x14ac:dyDescent="0.2">
      <c r="A609" s="595" t="s">
        <v>1770</v>
      </c>
      <c r="B609" s="595" t="s">
        <v>1772</v>
      </c>
      <c r="C609" s="1136" t="s">
        <v>214</v>
      </c>
      <c r="D609" s="1137"/>
      <c r="E609" s="1137"/>
      <c r="F609" s="1137"/>
      <c r="G609" s="1138"/>
      <c r="H609" s="596"/>
      <c r="I609" s="596"/>
      <c r="J609" s="594" t="s">
        <v>1771</v>
      </c>
    </row>
    <row r="610" spans="1:13" ht="15" hidden="1" x14ac:dyDescent="0.25">
      <c r="A610" s="587">
        <v>1</v>
      </c>
      <c r="B610" s="587">
        <v>415</v>
      </c>
      <c r="C610" s="1133" t="s">
        <v>370</v>
      </c>
      <c r="D610" s="1134"/>
      <c r="E610" s="1134"/>
      <c r="F610" s="1134"/>
      <c r="G610" s="1135"/>
      <c r="H610" s="587"/>
      <c r="I610" s="587"/>
      <c r="J610" s="591">
        <v>3300000</v>
      </c>
    </row>
    <row r="611" spans="1:13" ht="15" hidden="1" x14ac:dyDescent="0.25">
      <c r="A611" s="587">
        <v>2</v>
      </c>
      <c r="B611" s="587">
        <v>416</v>
      </c>
      <c r="C611" s="1133" t="s">
        <v>715</v>
      </c>
      <c r="D611" s="1134"/>
      <c r="E611" s="1134"/>
      <c r="F611" s="1134"/>
      <c r="G611" s="1135"/>
      <c r="H611" s="587"/>
      <c r="I611" s="587"/>
      <c r="J611" s="591">
        <v>570000</v>
      </c>
    </row>
    <row r="612" spans="1:13" ht="15" hidden="1" x14ac:dyDescent="0.25">
      <c r="A612" s="587">
        <v>3</v>
      </c>
      <c r="B612" s="587">
        <v>421</v>
      </c>
      <c r="C612" s="1133" t="s">
        <v>378</v>
      </c>
      <c r="D612" s="1134"/>
      <c r="E612" s="1134"/>
      <c r="F612" s="1134"/>
      <c r="G612" s="1135"/>
      <c r="H612" s="587"/>
      <c r="I612" s="587"/>
      <c r="J612" s="591">
        <f>2508000-379350</f>
        <v>2128650</v>
      </c>
    </row>
    <row r="613" spans="1:13" ht="15" hidden="1" x14ac:dyDescent="0.25">
      <c r="A613" s="587">
        <v>4</v>
      </c>
      <c r="B613" s="587">
        <v>422</v>
      </c>
      <c r="C613" s="1133" t="s">
        <v>379</v>
      </c>
      <c r="D613" s="1134"/>
      <c r="E613" s="1134"/>
      <c r="F613" s="1134"/>
      <c r="G613" s="1135"/>
      <c r="H613" s="587"/>
      <c r="I613" s="587"/>
      <c r="J613" s="591">
        <f>275000-60000</f>
        <v>215000</v>
      </c>
    </row>
    <row r="614" spans="1:13" ht="15" hidden="1" x14ac:dyDescent="0.25">
      <c r="A614" s="587">
        <v>5</v>
      </c>
      <c r="B614" s="587">
        <v>423</v>
      </c>
      <c r="C614" s="1133" t="s">
        <v>380</v>
      </c>
      <c r="D614" s="1134"/>
      <c r="E614" s="1134"/>
      <c r="F614" s="1134"/>
      <c r="G614" s="1135"/>
      <c r="H614" s="587"/>
      <c r="I614" s="587"/>
      <c r="J614" s="591">
        <f>381000</f>
        <v>381000</v>
      </c>
    </row>
    <row r="615" spans="1:13" ht="15" hidden="1" x14ac:dyDescent="0.25">
      <c r="A615" s="587">
        <v>6</v>
      </c>
      <c r="B615" s="587">
        <v>424</v>
      </c>
      <c r="C615" s="1133" t="s">
        <v>382</v>
      </c>
      <c r="D615" s="1134"/>
      <c r="E615" s="1134"/>
      <c r="F615" s="1134"/>
      <c r="G615" s="1135"/>
      <c r="H615" s="587"/>
      <c r="I615" s="587"/>
      <c r="J615" s="591">
        <v>120000</v>
      </c>
    </row>
    <row r="616" spans="1:13" ht="15" hidden="1" x14ac:dyDescent="0.25">
      <c r="A616" s="587">
        <v>7</v>
      </c>
      <c r="B616" s="587">
        <v>425</v>
      </c>
      <c r="C616" s="1133" t="s">
        <v>717</v>
      </c>
      <c r="D616" s="1134"/>
      <c r="E616" s="1134"/>
      <c r="F616" s="1134"/>
      <c r="G616" s="1135"/>
      <c r="H616" s="587"/>
      <c r="I616" s="587"/>
      <c r="J616" s="591">
        <v>146000</v>
      </c>
    </row>
    <row r="617" spans="1:13" ht="15" hidden="1" x14ac:dyDescent="0.25">
      <c r="A617" s="587">
        <v>8</v>
      </c>
      <c r="B617" s="587">
        <v>426</v>
      </c>
      <c r="C617" s="1133" t="s">
        <v>386</v>
      </c>
      <c r="D617" s="1134"/>
      <c r="E617" s="1134"/>
      <c r="F617" s="1134"/>
      <c r="G617" s="1135"/>
      <c r="H617" s="587"/>
      <c r="I617" s="587"/>
      <c r="J617" s="591">
        <v>440000</v>
      </c>
    </row>
    <row r="618" spans="1:13" ht="15" hidden="1" x14ac:dyDescent="0.25">
      <c r="A618" s="587">
        <v>9</v>
      </c>
      <c r="B618" s="587">
        <v>482</v>
      </c>
      <c r="C618" s="1129" t="s">
        <v>727</v>
      </c>
      <c r="D618" s="1129"/>
      <c r="E618" s="1129"/>
      <c r="F618" s="1129"/>
      <c r="G618" s="1129"/>
      <c r="H618" s="587"/>
      <c r="I618" s="587"/>
      <c r="J618" s="591">
        <v>260000</v>
      </c>
    </row>
    <row r="619" spans="1:13" ht="15" hidden="1" x14ac:dyDescent="0.25">
      <c r="A619" s="587">
        <v>10</v>
      </c>
      <c r="B619" s="587">
        <v>511</v>
      </c>
      <c r="C619" s="1129" t="s">
        <v>731</v>
      </c>
      <c r="D619" s="1129"/>
      <c r="E619" s="1129"/>
      <c r="F619" s="1129"/>
      <c r="G619" s="1129"/>
      <c r="H619" s="587"/>
      <c r="I619" s="587"/>
      <c r="J619" s="591">
        <v>1000000</v>
      </c>
      <c r="M619" s="234"/>
    </row>
    <row r="620" spans="1:13" ht="14.25" hidden="1" x14ac:dyDescent="0.2">
      <c r="A620" s="1130" t="s">
        <v>1774</v>
      </c>
      <c r="B620" s="1131"/>
      <c r="C620" s="1131"/>
      <c r="D620" s="1131"/>
      <c r="E620" s="1131"/>
      <c r="F620" s="1131"/>
      <c r="G620" s="1132"/>
      <c r="H620" s="592"/>
      <c r="I620" s="592"/>
      <c r="J620" s="593">
        <f>SUM(J610:J619)</f>
        <v>8560650</v>
      </c>
    </row>
    <row r="621" spans="1:13" hidden="1" x14ac:dyDescent="0.2"/>
    <row r="622" spans="1:13" ht="15" hidden="1" x14ac:dyDescent="0.25">
      <c r="A622" s="1126" t="s">
        <v>1775</v>
      </c>
      <c r="B622" s="1126"/>
      <c r="C622" s="1126"/>
      <c r="D622" s="1126"/>
      <c r="E622" s="1126"/>
      <c r="F622" s="1126"/>
      <c r="G622" s="1126"/>
      <c r="H622" s="1126"/>
      <c r="I622" s="1126"/>
      <c r="J622" s="1126"/>
    </row>
    <row r="623" spans="1:13" ht="15" hidden="1" x14ac:dyDescent="0.25">
      <c r="A623" s="1126" t="s">
        <v>1776</v>
      </c>
      <c r="B623" s="1126"/>
      <c r="C623" s="1126"/>
      <c r="D623" s="1126"/>
      <c r="E623" s="1126"/>
      <c r="F623" s="1126"/>
      <c r="G623" s="1126"/>
      <c r="H623" s="1126"/>
      <c r="I623" s="1126"/>
      <c r="J623" s="1126"/>
    </row>
    <row r="624" spans="1:13" hidden="1" x14ac:dyDescent="0.2"/>
    <row r="625" spans="1:13" ht="28.5" hidden="1" x14ac:dyDescent="0.2">
      <c r="A625" s="595" t="s">
        <v>1770</v>
      </c>
      <c r="B625" s="595" t="s">
        <v>1772</v>
      </c>
      <c r="C625" s="1136" t="s">
        <v>214</v>
      </c>
      <c r="D625" s="1137"/>
      <c r="E625" s="1137"/>
      <c r="F625" s="1137"/>
      <c r="G625" s="1138"/>
      <c r="H625" s="596"/>
      <c r="I625" s="596"/>
      <c r="J625" s="594" t="s">
        <v>1771</v>
      </c>
    </row>
    <row r="626" spans="1:13" ht="15" hidden="1" x14ac:dyDescent="0.25">
      <c r="A626" s="587">
        <v>1</v>
      </c>
      <c r="B626" s="587">
        <v>415</v>
      </c>
      <c r="C626" s="1133" t="s">
        <v>370</v>
      </c>
      <c r="D626" s="1134"/>
      <c r="E626" s="1134"/>
      <c r="F626" s="1134"/>
      <c r="G626" s="1135"/>
      <c r="H626" s="587"/>
      <c r="I626" s="587"/>
      <c r="J626" s="591">
        <v>2700000</v>
      </c>
    </row>
    <row r="627" spans="1:13" ht="15" hidden="1" x14ac:dyDescent="0.25">
      <c r="A627" s="587">
        <v>2</v>
      </c>
      <c r="B627" s="587">
        <v>416</v>
      </c>
      <c r="C627" s="1133" t="s">
        <v>715</v>
      </c>
      <c r="D627" s="1134"/>
      <c r="E627" s="1134"/>
      <c r="F627" s="1134"/>
      <c r="G627" s="1135"/>
      <c r="H627" s="587"/>
      <c r="I627" s="587"/>
      <c r="J627" s="591">
        <v>700000</v>
      </c>
    </row>
    <row r="628" spans="1:13" ht="15" hidden="1" x14ac:dyDescent="0.25">
      <c r="A628" s="587">
        <v>3</v>
      </c>
      <c r="B628" s="587">
        <v>421</v>
      </c>
      <c r="C628" s="1133" t="s">
        <v>378</v>
      </c>
      <c r="D628" s="1134"/>
      <c r="E628" s="1134"/>
      <c r="F628" s="1134"/>
      <c r="G628" s="1135"/>
      <c r="H628" s="587"/>
      <c r="I628" s="587"/>
      <c r="J628" s="591">
        <f>3899700-890000</f>
        <v>3009700</v>
      </c>
    </row>
    <row r="629" spans="1:13" ht="15" hidden="1" x14ac:dyDescent="0.25">
      <c r="A629" s="587">
        <v>4</v>
      </c>
      <c r="B629" s="587">
        <v>422</v>
      </c>
      <c r="C629" s="1133" t="s">
        <v>379</v>
      </c>
      <c r="D629" s="1134"/>
      <c r="E629" s="1134"/>
      <c r="F629" s="1134"/>
      <c r="G629" s="1135"/>
      <c r="H629" s="587"/>
      <c r="I629" s="587"/>
      <c r="J629" s="591">
        <v>139000</v>
      </c>
    </row>
    <row r="630" spans="1:13" ht="15" hidden="1" x14ac:dyDescent="0.25">
      <c r="A630" s="587">
        <v>5</v>
      </c>
      <c r="B630" s="587">
        <v>423</v>
      </c>
      <c r="C630" s="1133" t="s">
        <v>380</v>
      </c>
      <c r="D630" s="1134"/>
      <c r="E630" s="1134"/>
      <c r="F630" s="1134"/>
      <c r="G630" s="1135"/>
      <c r="H630" s="587"/>
      <c r="I630" s="587"/>
      <c r="J630" s="591">
        <f>1013000-222500</f>
        <v>790500</v>
      </c>
    </row>
    <row r="631" spans="1:13" ht="15" hidden="1" x14ac:dyDescent="0.25">
      <c r="A631" s="587">
        <v>6</v>
      </c>
      <c r="B631" s="587">
        <v>424</v>
      </c>
      <c r="C631" s="1133" t="s">
        <v>382</v>
      </c>
      <c r="D631" s="1134"/>
      <c r="E631" s="1134"/>
      <c r="F631" s="1134"/>
      <c r="G631" s="1135"/>
      <c r="H631" s="587"/>
      <c r="I631" s="587"/>
      <c r="J631" s="591">
        <v>70000</v>
      </c>
    </row>
    <row r="632" spans="1:13" ht="15" hidden="1" x14ac:dyDescent="0.25">
      <c r="A632" s="587">
        <v>7</v>
      </c>
      <c r="B632" s="587">
        <v>425</v>
      </c>
      <c r="C632" s="1133" t="s">
        <v>717</v>
      </c>
      <c r="D632" s="1134"/>
      <c r="E632" s="1134"/>
      <c r="F632" s="1134"/>
      <c r="G632" s="1135"/>
      <c r="H632" s="587"/>
      <c r="I632" s="587"/>
      <c r="J632" s="591">
        <f>418000+350000</f>
        <v>768000</v>
      </c>
    </row>
    <row r="633" spans="1:13" ht="15" hidden="1" x14ac:dyDescent="0.25">
      <c r="A633" s="587">
        <v>8</v>
      </c>
      <c r="B633" s="587">
        <v>426</v>
      </c>
      <c r="C633" s="1133" t="s">
        <v>386</v>
      </c>
      <c r="D633" s="1134"/>
      <c r="E633" s="1134"/>
      <c r="F633" s="1134"/>
      <c r="G633" s="1135"/>
      <c r="H633" s="587"/>
      <c r="I633" s="587"/>
      <c r="J633" s="591">
        <v>856000</v>
      </c>
    </row>
    <row r="634" spans="1:13" ht="15" hidden="1" x14ac:dyDescent="0.25">
      <c r="A634" s="587">
        <v>9</v>
      </c>
      <c r="B634" s="587">
        <v>444</v>
      </c>
      <c r="C634" s="1129" t="s">
        <v>399</v>
      </c>
      <c r="D634" s="1129"/>
      <c r="E634" s="1129"/>
      <c r="F634" s="1129"/>
      <c r="G634" s="1129"/>
      <c r="H634" s="587"/>
      <c r="I634" s="587"/>
      <c r="J634" s="591">
        <v>12000</v>
      </c>
    </row>
    <row r="635" spans="1:13" ht="15" hidden="1" x14ac:dyDescent="0.25">
      <c r="A635" s="587">
        <v>10</v>
      </c>
      <c r="B635" s="587">
        <v>482</v>
      </c>
      <c r="C635" s="1129" t="s">
        <v>727</v>
      </c>
      <c r="D635" s="1129"/>
      <c r="E635" s="1129"/>
      <c r="F635" s="1129"/>
      <c r="G635" s="1129"/>
      <c r="H635" s="587"/>
      <c r="I635" s="587"/>
      <c r="J635" s="591">
        <v>6000</v>
      </c>
    </row>
    <row r="636" spans="1:13" ht="15" hidden="1" x14ac:dyDescent="0.25">
      <c r="A636" s="587">
        <v>11</v>
      </c>
      <c r="B636" s="587">
        <v>485</v>
      </c>
      <c r="C636" s="1133" t="s">
        <v>1777</v>
      </c>
      <c r="D636" s="1134"/>
      <c r="E636" s="1134"/>
      <c r="F636" s="1134"/>
      <c r="G636" s="1135"/>
      <c r="H636" s="587"/>
      <c r="I636" s="587"/>
      <c r="J636" s="591">
        <v>20000</v>
      </c>
      <c r="M636" s="234"/>
    </row>
    <row r="637" spans="1:13" ht="15" hidden="1" x14ac:dyDescent="0.25">
      <c r="A637" s="587">
        <v>12</v>
      </c>
      <c r="B637" s="587">
        <v>511</v>
      </c>
      <c r="C637" s="1133" t="s">
        <v>731</v>
      </c>
      <c r="D637" s="1134"/>
      <c r="E637" s="1134"/>
      <c r="F637" s="1134"/>
      <c r="G637" s="1135"/>
      <c r="H637" s="587"/>
      <c r="I637" s="587"/>
      <c r="J637" s="591">
        <v>1075000</v>
      </c>
    </row>
    <row r="638" spans="1:13" ht="15" hidden="1" x14ac:dyDescent="0.25">
      <c r="A638" s="587">
        <v>13</v>
      </c>
      <c r="B638" s="587">
        <v>512</v>
      </c>
      <c r="C638" s="588" t="s">
        <v>732</v>
      </c>
      <c r="D638" s="589"/>
      <c r="E638" s="589"/>
      <c r="F638" s="589"/>
      <c r="G638" s="590"/>
      <c r="H638" s="587"/>
      <c r="I638" s="587"/>
      <c r="J638" s="591">
        <v>83300</v>
      </c>
    </row>
    <row r="639" spans="1:13" ht="15" hidden="1" x14ac:dyDescent="0.25">
      <c r="A639" s="587">
        <v>14</v>
      </c>
      <c r="B639" s="587">
        <v>515</v>
      </c>
      <c r="C639" s="588" t="s">
        <v>433</v>
      </c>
      <c r="D639" s="589"/>
      <c r="E639" s="589"/>
      <c r="F639" s="589"/>
      <c r="G639" s="590"/>
      <c r="H639" s="587"/>
      <c r="I639" s="587"/>
      <c r="J639" s="591">
        <v>8000</v>
      </c>
    </row>
    <row r="640" spans="1:13" ht="15" hidden="1" x14ac:dyDescent="0.25">
      <c r="A640" s="1160" t="s">
        <v>1778</v>
      </c>
      <c r="B640" s="1160"/>
      <c r="C640" s="1160"/>
      <c r="D640" s="1160"/>
      <c r="E640" s="1160"/>
      <c r="F640" s="1160"/>
      <c r="G640" s="1160"/>
      <c r="H640" s="587"/>
      <c r="I640" s="587"/>
      <c r="J640" s="597">
        <f>SUM(J626:J639)</f>
        <v>10237500</v>
      </c>
    </row>
    <row r="641" spans="1:10" hidden="1" x14ac:dyDescent="0.2"/>
    <row r="642" spans="1:10" ht="15" hidden="1" x14ac:dyDescent="0.25">
      <c r="A642" s="1126" t="s">
        <v>1794</v>
      </c>
      <c r="B642" s="1126"/>
      <c r="C642" s="1126"/>
      <c r="D642" s="1126"/>
      <c r="E642" s="1126"/>
      <c r="F642" s="1126"/>
      <c r="G642" s="1126"/>
      <c r="H642" s="1126"/>
      <c r="I642" s="1126"/>
      <c r="J642" s="1126"/>
    </row>
    <row r="643" spans="1:10" ht="15" hidden="1" x14ac:dyDescent="0.25">
      <c r="A643" s="1126" t="s">
        <v>1783</v>
      </c>
      <c r="B643" s="1126"/>
      <c r="C643" s="1126"/>
      <c r="D643" s="1126"/>
      <c r="E643" s="1126"/>
      <c r="F643" s="1126"/>
      <c r="G643" s="1126"/>
      <c r="H643" s="1126"/>
      <c r="I643" s="1126"/>
      <c r="J643" s="1126"/>
    </row>
    <row r="644" spans="1:10" ht="15" hidden="1" x14ac:dyDescent="0.25">
      <c r="A644" s="62" t="s">
        <v>1782</v>
      </c>
    </row>
    <row r="645" spans="1:10" ht="15" hidden="1" x14ac:dyDescent="0.25">
      <c r="A645" s="62" t="s">
        <v>1780</v>
      </c>
    </row>
    <row r="646" spans="1:10" hidden="1" x14ac:dyDescent="0.2"/>
    <row r="647" spans="1:10" ht="28.5" hidden="1" x14ac:dyDescent="0.2">
      <c r="A647" s="595" t="s">
        <v>1770</v>
      </c>
      <c r="B647" s="595" t="s">
        <v>1772</v>
      </c>
      <c r="C647" s="1136" t="s">
        <v>214</v>
      </c>
      <c r="D647" s="1137"/>
      <c r="E647" s="1137"/>
      <c r="F647" s="1137"/>
      <c r="G647" s="1138"/>
      <c r="H647" s="596"/>
      <c r="I647" s="596"/>
      <c r="J647" s="594" t="s">
        <v>1771</v>
      </c>
    </row>
    <row r="648" spans="1:10" ht="15" hidden="1" x14ac:dyDescent="0.25">
      <c r="A648" s="587">
        <v>1</v>
      </c>
      <c r="B648" s="587">
        <v>411</v>
      </c>
      <c r="C648" s="1133" t="s">
        <v>704</v>
      </c>
      <c r="D648" s="1134"/>
      <c r="E648" s="1134"/>
      <c r="F648" s="1134"/>
      <c r="G648" s="1135"/>
      <c r="H648" s="587"/>
      <c r="I648" s="587"/>
      <c r="J648" s="591">
        <v>4750000</v>
      </c>
    </row>
    <row r="649" spans="1:10" ht="15" hidden="1" x14ac:dyDescent="0.25">
      <c r="A649" s="587">
        <v>2</v>
      </c>
      <c r="B649" s="587">
        <v>412</v>
      </c>
      <c r="C649" s="1133" t="s">
        <v>365</v>
      </c>
      <c r="D649" s="1134"/>
      <c r="E649" s="1134"/>
      <c r="F649" s="1134"/>
      <c r="G649" s="1135"/>
      <c r="H649" s="587"/>
      <c r="I649" s="587"/>
      <c r="J649" s="591">
        <v>850000</v>
      </c>
    </row>
    <row r="650" spans="1:10" ht="15" hidden="1" x14ac:dyDescent="0.25">
      <c r="A650" s="587">
        <v>3</v>
      </c>
      <c r="B650" s="587">
        <v>415</v>
      </c>
      <c r="C650" s="1133" t="s">
        <v>714</v>
      </c>
      <c r="D650" s="1134"/>
      <c r="E650" s="1134"/>
      <c r="F650" s="1134"/>
      <c r="G650" s="1135"/>
      <c r="H650" s="587"/>
      <c r="I650" s="587"/>
      <c r="J650" s="591">
        <v>400000</v>
      </c>
    </row>
    <row r="651" spans="1:10" ht="15" hidden="1" x14ac:dyDescent="0.25">
      <c r="A651" s="587">
        <v>4</v>
      </c>
      <c r="B651" s="587">
        <v>421</v>
      </c>
      <c r="C651" s="1133" t="s">
        <v>378</v>
      </c>
      <c r="D651" s="1134"/>
      <c r="E651" s="1134"/>
      <c r="F651" s="1134"/>
      <c r="G651" s="1135"/>
      <c r="H651" s="587"/>
      <c r="I651" s="587"/>
      <c r="J651" s="591">
        <v>280000</v>
      </c>
    </row>
    <row r="652" spans="1:10" ht="15" hidden="1" x14ac:dyDescent="0.25">
      <c r="A652" s="587">
        <v>5</v>
      </c>
      <c r="B652" s="587">
        <v>423</v>
      </c>
      <c r="C652" s="1133" t="s">
        <v>380</v>
      </c>
      <c r="D652" s="1134"/>
      <c r="E652" s="1134"/>
      <c r="F652" s="1134"/>
      <c r="G652" s="1135"/>
      <c r="H652" s="587"/>
      <c r="I652" s="587"/>
      <c r="J652" s="591">
        <v>1000000</v>
      </c>
    </row>
    <row r="653" spans="1:10" ht="13.5" hidden="1" customHeight="1" x14ac:dyDescent="0.25">
      <c r="A653" s="587">
        <v>6</v>
      </c>
      <c r="B653" s="587">
        <v>483</v>
      </c>
      <c r="C653" s="1161" t="s">
        <v>728</v>
      </c>
      <c r="D653" s="1161"/>
      <c r="E653" s="1161"/>
      <c r="F653" s="1161"/>
      <c r="G653" s="1161"/>
      <c r="H653" s="599"/>
      <c r="I653" s="600"/>
      <c r="J653" s="601">
        <v>1560000</v>
      </c>
    </row>
    <row r="654" spans="1:10" ht="15" hidden="1" x14ac:dyDescent="0.25">
      <c r="A654" s="587">
        <v>7</v>
      </c>
      <c r="B654" s="587">
        <v>512</v>
      </c>
      <c r="C654" s="1161" t="s">
        <v>732</v>
      </c>
      <c r="D654" s="1161"/>
      <c r="E654" s="1161"/>
      <c r="F654" s="1161"/>
      <c r="G654" s="1161"/>
      <c r="H654" s="599"/>
      <c r="I654" s="600"/>
      <c r="J654" s="601">
        <v>3860000</v>
      </c>
    </row>
    <row r="655" spans="1:10" ht="15" hidden="1" x14ac:dyDescent="0.25">
      <c r="A655" s="587">
        <v>8</v>
      </c>
      <c r="B655" s="587">
        <v>541</v>
      </c>
      <c r="C655" s="1161" t="s">
        <v>737</v>
      </c>
      <c r="D655" s="1161"/>
      <c r="E655" s="1161"/>
      <c r="F655" s="1161"/>
      <c r="G655" s="1161"/>
      <c r="H655" s="602"/>
      <c r="I655" s="603"/>
      <c r="J655" s="604">
        <v>1300000</v>
      </c>
    </row>
    <row r="656" spans="1:10" ht="14.25" hidden="1" x14ac:dyDescent="0.2">
      <c r="A656" s="1130" t="s">
        <v>1781</v>
      </c>
      <c r="B656" s="1131"/>
      <c r="C656" s="1131"/>
      <c r="D656" s="1131"/>
      <c r="E656" s="1131"/>
      <c r="F656" s="1131"/>
      <c r="G656" s="1132"/>
      <c r="H656" s="605"/>
      <c r="I656" s="606"/>
      <c r="J656" s="607">
        <f>SUM(J648:J655)</f>
        <v>14000000</v>
      </c>
    </row>
    <row r="657" spans="1:10" hidden="1" x14ac:dyDescent="0.2"/>
    <row r="658" spans="1:10" ht="15" hidden="1" x14ac:dyDescent="0.25">
      <c r="A658" s="1126" t="s">
        <v>1784</v>
      </c>
      <c r="B658" s="1126"/>
      <c r="C658" s="1126"/>
      <c r="D658" s="1126"/>
      <c r="E658" s="1126"/>
      <c r="F658" s="1126"/>
      <c r="G658" s="1126"/>
      <c r="H658" s="1126"/>
      <c r="I658" s="1126"/>
      <c r="J658" s="1126"/>
    </row>
    <row r="659" spans="1:10" ht="15" hidden="1" x14ac:dyDescent="0.25">
      <c r="A659" s="1126" t="s">
        <v>1785</v>
      </c>
      <c r="B659" s="1126"/>
      <c r="C659" s="1126"/>
      <c r="D659" s="1126"/>
      <c r="E659" s="1126"/>
      <c r="F659" s="1126"/>
      <c r="G659" s="1126"/>
      <c r="H659" s="1126"/>
      <c r="I659" s="1126"/>
      <c r="J659" s="1126"/>
    </row>
    <row r="660" spans="1:10" ht="15" hidden="1" x14ac:dyDescent="0.25">
      <c r="A660" s="335" t="s">
        <v>1786</v>
      </c>
      <c r="B660" s="335"/>
      <c r="C660" s="335"/>
      <c r="D660" s="335"/>
      <c r="E660" s="335"/>
      <c r="F660" s="335"/>
      <c r="G660" s="335"/>
      <c r="H660" s="335"/>
      <c r="I660" s="335"/>
      <c r="J660" s="335"/>
    </row>
    <row r="661" spans="1:10" ht="15" hidden="1" x14ac:dyDescent="0.25">
      <c r="A661" s="62" t="s">
        <v>1787</v>
      </c>
      <c r="B661" s="62"/>
      <c r="C661" s="586"/>
      <c r="D661" s="598"/>
      <c r="E661" s="598"/>
      <c r="F661" s="598"/>
      <c r="G661" s="178"/>
      <c r="H661" s="178"/>
      <c r="I661" s="211"/>
      <c r="J661" s="598"/>
    </row>
    <row r="662" spans="1:10" ht="15" hidden="1" x14ac:dyDescent="0.25">
      <c r="A662" s="62"/>
      <c r="B662" s="62"/>
      <c r="C662" s="586"/>
      <c r="D662" s="598"/>
      <c r="E662" s="598"/>
      <c r="F662" s="598"/>
      <c r="G662" s="178"/>
      <c r="H662" s="178"/>
      <c r="I662" s="211"/>
      <c r="J662" s="598"/>
    </row>
    <row r="663" spans="1:10" ht="28.5" hidden="1" x14ac:dyDescent="0.2">
      <c r="A663" s="595" t="s">
        <v>1770</v>
      </c>
      <c r="B663" s="595" t="s">
        <v>1772</v>
      </c>
      <c r="C663" s="1136" t="s">
        <v>214</v>
      </c>
      <c r="D663" s="1137"/>
      <c r="E663" s="1137"/>
      <c r="F663" s="1137"/>
      <c r="G663" s="1138"/>
      <c r="H663" s="596"/>
      <c r="I663" s="596"/>
      <c r="J663" s="594" t="s">
        <v>1771</v>
      </c>
    </row>
    <row r="664" spans="1:10" ht="15" hidden="1" x14ac:dyDescent="0.25">
      <c r="A664" s="587">
        <v>1</v>
      </c>
      <c r="B664" s="587">
        <v>411</v>
      </c>
      <c r="C664" s="1133" t="s">
        <v>704</v>
      </c>
      <c r="D664" s="1134"/>
      <c r="E664" s="1134"/>
      <c r="F664" s="1134"/>
      <c r="G664" s="1135"/>
      <c r="H664" s="587"/>
      <c r="I664" s="587"/>
      <c r="J664" s="591">
        <v>1950000</v>
      </c>
    </row>
    <row r="665" spans="1:10" ht="15" hidden="1" x14ac:dyDescent="0.25">
      <c r="A665" s="587">
        <v>2</v>
      </c>
      <c r="B665" s="587">
        <v>415</v>
      </c>
      <c r="C665" s="1133" t="s">
        <v>714</v>
      </c>
      <c r="D665" s="1134"/>
      <c r="E665" s="1134"/>
      <c r="F665" s="1134"/>
      <c r="G665" s="1135"/>
      <c r="H665" s="587"/>
      <c r="I665" s="587"/>
      <c r="J665" s="591">
        <v>390000</v>
      </c>
    </row>
    <row r="666" spans="1:10" ht="15" hidden="1" x14ac:dyDescent="0.25">
      <c r="A666" s="587">
        <v>3</v>
      </c>
      <c r="B666" s="587">
        <v>416</v>
      </c>
      <c r="C666" s="1133" t="s">
        <v>715</v>
      </c>
      <c r="D666" s="1134"/>
      <c r="E666" s="1134"/>
      <c r="F666" s="1134"/>
      <c r="G666" s="1135"/>
      <c r="H666" s="587"/>
      <c r="I666" s="587"/>
      <c r="J666" s="591">
        <v>100000</v>
      </c>
    </row>
    <row r="667" spans="1:10" ht="15" hidden="1" x14ac:dyDescent="0.25">
      <c r="A667" s="587">
        <v>4</v>
      </c>
      <c r="B667" s="587">
        <v>421</v>
      </c>
      <c r="C667" s="1133" t="s">
        <v>378</v>
      </c>
      <c r="D667" s="1134"/>
      <c r="E667" s="1134"/>
      <c r="F667" s="1134"/>
      <c r="G667" s="1135"/>
      <c r="H667" s="587"/>
      <c r="I667" s="587"/>
      <c r="J667" s="591">
        <v>350000</v>
      </c>
    </row>
    <row r="668" spans="1:10" ht="15" hidden="1" x14ac:dyDescent="0.25">
      <c r="A668" s="587">
        <v>5</v>
      </c>
      <c r="B668" s="587">
        <v>422</v>
      </c>
      <c r="C668" s="1133" t="s">
        <v>379</v>
      </c>
      <c r="D668" s="1134"/>
      <c r="E668" s="1134"/>
      <c r="F668" s="1134"/>
      <c r="G668" s="1135"/>
      <c r="H668" s="587"/>
      <c r="I668" s="587"/>
      <c r="J668" s="591">
        <v>100000</v>
      </c>
    </row>
    <row r="669" spans="1:10" ht="15" hidden="1" x14ac:dyDescent="0.25">
      <c r="A669" s="587">
        <v>6</v>
      </c>
      <c r="B669" s="587">
        <v>423</v>
      </c>
      <c r="C669" s="1133" t="s">
        <v>380</v>
      </c>
      <c r="D669" s="1134"/>
      <c r="E669" s="1134"/>
      <c r="F669" s="1134"/>
      <c r="G669" s="1135"/>
      <c r="H669" s="587"/>
      <c r="I669" s="587"/>
      <c r="J669" s="591">
        <v>300000</v>
      </c>
    </row>
    <row r="670" spans="1:10" ht="15" hidden="1" x14ac:dyDescent="0.25">
      <c r="A670" s="587">
        <v>7</v>
      </c>
      <c r="B670" s="587">
        <v>425</v>
      </c>
      <c r="C670" s="1133" t="s">
        <v>717</v>
      </c>
      <c r="D670" s="1134"/>
      <c r="E670" s="1134"/>
      <c r="F670" s="1134"/>
      <c r="G670" s="1135"/>
      <c r="H670" s="587"/>
      <c r="I670" s="587"/>
      <c r="J670" s="591">
        <v>300000</v>
      </c>
    </row>
    <row r="671" spans="1:10" ht="15" hidden="1" x14ac:dyDescent="0.25">
      <c r="A671" s="587">
        <v>8</v>
      </c>
      <c r="B671" s="587">
        <v>426</v>
      </c>
      <c r="C671" s="1133" t="s">
        <v>386</v>
      </c>
      <c r="D671" s="1134"/>
      <c r="E671" s="1134"/>
      <c r="F671" s="1134"/>
      <c r="G671" s="1135"/>
      <c r="H671" s="587"/>
      <c r="I671" s="587"/>
      <c r="J671" s="591">
        <v>670000</v>
      </c>
    </row>
    <row r="672" spans="1:10" ht="15" hidden="1" x14ac:dyDescent="0.25">
      <c r="A672" s="587">
        <v>9</v>
      </c>
      <c r="B672" s="587">
        <v>472</v>
      </c>
      <c r="C672" s="1129" t="s">
        <v>414</v>
      </c>
      <c r="D672" s="1129"/>
      <c r="E672" s="1129"/>
      <c r="F672" s="1129"/>
      <c r="G672" s="1129"/>
      <c r="H672" s="587"/>
      <c r="I672" s="587"/>
      <c r="J672" s="591">
        <v>5800000</v>
      </c>
    </row>
    <row r="673" spans="1:10" ht="15" hidden="1" x14ac:dyDescent="0.25">
      <c r="A673" s="587">
        <v>10</v>
      </c>
      <c r="B673" s="587">
        <v>482</v>
      </c>
      <c r="C673" s="1129" t="s">
        <v>727</v>
      </c>
      <c r="D673" s="1129"/>
      <c r="E673" s="1129"/>
      <c r="F673" s="1129"/>
      <c r="G673" s="1129"/>
      <c r="H673" s="587"/>
      <c r="I673" s="587"/>
      <c r="J673" s="591">
        <v>40000</v>
      </c>
    </row>
    <row r="674" spans="1:10" ht="15" hidden="1" x14ac:dyDescent="0.25">
      <c r="A674" s="1130" t="s">
        <v>1788</v>
      </c>
      <c r="B674" s="1131"/>
      <c r="C674" s="1131"/>
      <c r="D674" s="1131"/>
      <c r="E674" s="1131"/>
      <c r="F674" s="1131"/>
      <c r="G674" s="1132"/>
      <c r="H674" s="602"/>
      <c r="I674" s="603"/>
      <c r="J674" s="607">
        <f>SUM(J664:J673)</f>
        <v>10000000</v>
      </c>
    </row>
    <row r="675" spans="1:10" hidden="1" x14ac:dyDescent="0.2"/>
    <row r="676" spans="1:10" ht="15" hidden="1" x14ac:dyDescent="0.25">
      <c r="A676" s="1126" t="s">
        <v>1789</v>
      </c>
      <c r="B676" s="1126"/>
      <c r="C676" s="1126"/>
      <c r="D676" s="1126"/>
      <c r="E676" s="1126"/>
      <c r="F676" s="1126"/>
      <c r="G676" s="1126"/>
      <c r="H676" s="1126"/>
      <c r="I676" s="1126"/>
      <c r="J676" s="1126"/>
    </row>
    <row r="677" spans="1:10" ht="14.25" hidden="1" customHeight="1" x14ac:dyDescent="0.25">
      <c r="A677" s="1140" t="s">
        <v>1790</v>
      </c>
      <c r="B677" s="1140"/>
      <c r="C677" s="1140"/>
      <c r="D677" s="1140"/>
      <c r="E677" s="1140"/>
      <c r="F677" s="1140"/>
      <c r="G677" s="1140"/>
      <c r="H677" s="1140"/>
      <c r="I677" s="1140"/>
      <c r="J677" s="1140"/>
    </row>
    <row r="678" spans="1:10" ht="15" hidden="1" x14ac:dyDescent="0.25">
      <c r="A678" s="62" t="s">
        <v>1791</v>
      </c>
    </row>
    <row r="679" spans="1:10" ht="15" hidden="1" x14ac:dyDescent="0.25">
      <c r="A679" s="62" t="s">
        <v>1792</v>
      </c>
    </row>
    <row r="680" spans="1:10" hidden="1" x14ac:dyDescent="0.2"/>
    <row r="681" spans="1:10" ht="28.5" hidden="1" x14ac:dyDescent="0.2">
      <c r="A681" s="595" t="s">
        <v>1770</v>
      </c>
      <c r="B681" s="595" t="s">
        <v>1772</v>
      </c>
      <c r="C681" s="1136" t="s">
        <v>214</v>
      </c>
      <c r="D681" s="1137"/>
      <c r="E681" s="1137"/>
      <c r="F681" s="1137"/>
      <c r="G681" s="1138"/>
      <c r="H681" s="596"/>
      <c r="I681" s="596"/>
      <c r="J681" s="594" t="s">
        <v>1771</v>
      </c>
    </row>
    <row r="682" spans="1:10" ht="15" hidden="1" x14ac:dyDescent="0.2">
      <c r="A682" s="140">
        <v>1</v>
      </c>
      <c r="B682" s="140">
        <v>414</v>
      </c>
      <c r="C682" s="1162" t="s">
        <v>368</v>
      </c>
      <c r="D682" s="1163"/>
      <c r="E682" s="1163"/>
      <c r="F682" s="1163"/>
      <c r="G682" s="1164"/>
      <c r="H682" s="609"/>
      <c r="I682" s="609"/>
      <c r="J682" s="610">
        <v>150000</v>
      </c>
    </row>
    <row r="683" spans="1:10" ht="15" hidden="1" x14ac:dyDescent="0.25">
      <c r="A683" s="587">
        <v>2</v>
      </c>
      <c r="B683" s="587">
        <v>415</v>
      </c>
      <c r="C683" s="1133" t="s">
        <v>370</v>
      </c>
      <c r="D683" s="1134"/>
      <c r="E683" s="1134"/>
      <c r="F683" s="1134"/>
      <c r="G683" s="1135"/>
      <c r="H683" s="587"/>
      <c r="I683" s="587"/>
      <c r="J683" s="611">
        <v>1650000</v>
      </c>
    </row>
    <row r="684" spans="1:10" ht="15" hidden="1" x14ac:dyDescent="0.25">
      <c r="A684" s="587">
        <v>3</v>
      </c>
      <c r="B684" s="587">
        <v>416</v>
      </c>
      <c r="C684" s="1133" t="s">
        <v>715</v>
      </c>
      <c r="D684" s="1134"/>
      <c r="E684" s="1134"/>
      <c r="F684" s="1134"/>
      <c r="G684" s="1135"/>
      <c r="H684" s="587"/>
      <c r="I684" s="587"/>
      <c r="J684" s="611">
        <v>900000</v>
      </c>
    </row>
    <row r="685" spans="1:10" ht="15" hidden="1" x14ac:dyDescent="0.25">
      <c r="A685" s="140">
        <v>4</v>
      </c>
      <c r="B685" s="587">
        <v>421</v>
      </c>
      <c r="C685" s="1133" t="s">
        <v>378</v>
      </c>
      <c r="D685" s="1134"/>
      <c r="E685" s="1134"/>
      <c r="F685" s="1134"/>
      <c r="G685" s="1135"/>
      <c r="H685" s="587"/>
      <c r="I685" s="587"/>
      <c r="J685" s="611">
        <f>3125000-1200000</f>
        <v>1925000</v>
      </c>
    </row>
    <row r="686" spans="1:10" ht="15" hidden="1" x14ac:dyDescent="0.25">
      <c r="A686" s="587">
        <v>5</v>
      </c>
      <c r="B686" s="587">
        <v>422</v>
      </c>
      <c r="C686" s="1133" t="s">
        <v>379</v>
      </c>
      <c r="D686" s="1134"/>
      <c r="E686" s="1134"/>
      <c r="F686" s="1134"/>
      <c r="G686" s="1135"/>
      <c r="H686" s="587"/>
      <c r="I686" s="587"/>
      <c r="J686" s="611">
        <v>60000</v>
      </c>
    </row>
    <row r="687" spans="1:10" ht="15" hidden="1" x14ac:dyDescent="0.25">
      <c r="A687" s="587">
        <v>6</v>
      </c>
      <c r="B687" s="587">
        <v>423</v>
      </c>
      <c r="C687" s="1133" t="s">
        <v>380</v>
      </c>
      <c r="D687" s="1134"/>
      <c r="E687" s="1134"/>
      <c r="F687" s="1134"/>
      <c r="G687" s="1135"/>
      <c r="H687" s="587"/>
      <c r="I687" s="587"/>
      <c r="J687" s="611">
        <v>55000</v>
      </c>
    </row>
    <row r="688" spans="1:10" ht="15" hidden="1" x14ac:dyDescent="0.25">
      <c r="A688" s="587">
        <v>7</v>
      </c>
      <c r="B688" s="587">
        <v>425</v>
      </c>
      <c r="C688" s="1133" t="s">
        <v>717</v>
      </c>
      <c r="D688" s="1134"/>
      <c r="E688" s="1134"/>
      <c r="F688" s="1134"/>
      <c r="G688" s="1135"/>
      <c r="H688" s="587"/>
      <c r="I688" s="587"/>
      <c r="J688" s="591">
        <v>476000</v>
      </c>
    </row>
    <row r="689" spans="1:12" ht="15" hidden="1" x14ac:dyDescent="0.25">
      <c r="A689" s="587">
        <v>8</v>
      </c>
      <c r="B689" s="587">
        <v>426</v>
      </c>
      <c r="C689" s="1133" t="s">
        <v>386</v>
      </c>
      <c r="D689" s="1134"/>
      <c r="E689" s="1134"/>
      <c r="F689" s="1134"/>
      <c r="G689" s="1135"/>
      <c r="H689" s="587"/>
      <c r="I689" s="587"/>
      <c r="J689" s="591">
        <v>53500</v>
      </c>
    </row>
    <row r="690" spans="1:12" ht="15" hidden="1" x14ac:dyDescent="0.25">
      <c r="A690" s="587">
        <v>9</v>
      </c>
      <c r="B690" s="587">
        <v>512</v>
      </c>
      <c r="C690" s="1161" t="s">
        <v>732</v>
      </c>
      <c r="D690" s="1161"/>
      <c r="E690" s="1161"/>
      <c r="F690" s="1161"/>
      <c r="G690" s="1161"/>
      <c r="H690" s="599"/>
      <c r="I690" s="600"/>
      <c r="J690" s="601">
        <v>230500</v>
      </c>
    </row>
    <row r="691" spans="1:12" ht="15" hidden="1" x14ac:dyDescent="0.25">
      <c r="A691" s="1130" t="s">
        <v>1793</v>
      </c>
      <c r="B691" s="1131"/>
      <c r="C691" s="1131"/>
      <c r="D691" s="1131"/>
      <c r="E691" s="1131"/>
      <c r="F691" s="1131"/>
      <c r="G691" s="1132"/>
      <c r="J691" s="604">
        <f>SUM(J682:J690)</f>
        <v>5500000</v>
      </c>
    </row>
    <row r="692" spans="1:12" hidden="1" x14ac:dyDescent="0.2"/>
    <row r="693" spans="1:12" ht="15" hidden="1" x14ac:dyDescent="0.25">
      <c r="A693" s="1139" t="s">
        <v>1822</v>
      </c>
      <c r="B693" s="1139"/>
      <c r="C693" s="1139"/>
      <c r="D693" s="1139"/>
      <c r="E693" s="1139"/>
      <c r="F693" s="1139"/>
      <c r="G693" s="1139"/>
      <c r="H693" s="1139"/>
      <c r="I693" s="1139"/>
      <c r="J693" s="1139"/>
      <c r="K693" s="162">
        <v>308877127.92000008</v>
      </c>
    </row>
    <row r="694" spans="1:12" hidden="1" x14ac:dyDescent="0.2">
      <c r="A694" s="608"/>
      <c r="B694" s="608"/>
      <c r="C694" s="608"/>
      <c r="D694" s="608"/>
      <c r="E694" s="608"/>
      <c r="F694" s="608"/>
      <c r="G694" s="608"/>
      <c r="H694" s="608"/>
      <c r="I694" s="608"/>
      <c r="J694" s="608"/>
    </row>
    <row r="695" spans="1:12" ht="15" hidden="1" x14ac:dyDescent="0.25">
      <c r="A695" s="62" t="s">
        <v>1904</v>
      </c>
      <c r="K695" s="162" t="e">
        <f>K592-K693</f>
        <v>#REF!</v>
      </c>
    </row>
    <row r="696" spans="1:12" ht="15" hidden="1" x14ac:dyDescent="0.25">
      <c r="A696" s="62" t="s">
        <v>1606</v>
      </c>
    </row>
    <row r="697" spans="1:12" hidden="1" x14ac:dyDescent="0.2"/>
    <row r="698" spans="1:12" ht="15" hidden="1" x14ac:dyDescent="0.25">
      <c r="A698" s="1139" t="s">
        <v>1823</v>
      </c>
      <c r="B698" s="1139"/>
      <c r="C698" s="1139"/>
      <c r="D698" s="1139"/>
      <c r="E698" s="1139"/>
      <c r="F698" s="1139"/>
      <c r="G698" s="1139"/>
      <c r="H698" s="1139"/>
      <c r="I698" s="1139"/>
      <c r="J698" s="1139"/>
    </row>
    <row r="699" spans="1:12" hidden="1" x14ac:dyDescent="0.2"/>
    <row r="700" spans="1:12" ht="15" hidden="1" x14ac:dyDescent="0.25">
      <c r="A700" s="62" t="s">
        <v>1607</v>
      </c>
    </row>
    <row r="701" spans="1:12" ht="15" hidden="1" x14ac:dyDescent="0.25">
      <c r="A701" s="62" t="s">
        <v>1608</v>
      </c>
    </row>
    <row r="702" spans="1:12" hidden="1" x14ac:dyDescent="0.2"/>
    <row r="703" spans="1:12" ht="15" hidden="1" customHeight="1" x14ac:dyDescent="0.2">
      <c r="A703" s="1141" t="s">
        <v>1426</v>
      </c>
      <c r="B703" s="1141"/>
      <c r="C703" s="1141"/>
      <c r="D703" s="1141"/>
      <c r="E703" s="1141"/>
      <c r="F703" s="1141"/>
      <c r="G703" s="1141"/>
      <c r="H703" s="1141"/>
      <c r="I703" s="1141"/>
      <c r="J703" s="1141"/>
      <c r="K703" s="146"/>
      <c r="L703" s="146"/>
    </row>
    <row r="704" spans="1:12" ht="14.25" hidden="1" x14ac:dyDescent="0.2">
      <c r="A704" s="1093" t="s">
        <v>1905</v>
      </c>
      <c r="B704" s="1093"/>
      <c r="C704" s="1093"/>
      <c r="D704" s="1093"/>
      <c r="E704" s="1093"/>
      <c r="F704" s="1093"/>
      <c r="G704" s="1093"/>
      <c r="H704" s="1093"/>
      <c r="I704" s="1093"/>
      <c r="J704" s="1093"/>
      <c r="K704" s="146"/>
      <c r="L704" s="146"/>
    </row>
    <row r="705" spans="3:12" hidden="1" x14ac:dyDescent="0.2"/>
    <row r="706" spans="3:12" hidden="1" x14ac:dyDescent="0.2"/>
    <row r="707" spans="3:12" hidden="1" x14ac:dyDescent="0.2"/>
    <row r="708" spans="3:12" ht="14.25" hidden="1" x14ac:dyDescent="0.2">
      <c r="G708" s="565" t="s">
        <v>1609</v>
      </c>
      <c r="K708" s="146"/>
      <c r="L708" s="146"/>
    </row>
    <row r="709" spans="3:12" ht="14.25" hidden="1" x14ac:dyDescent="0.2">
      <c r="G709" s="565" t="s">
        <v>1610</v>
      </c>
      <c r="K709" s="146"/>
      <c r="L709" s="146"/>
    </row>
    <row r="710" spans="3:12" hidden="1" x14ac:dyDescent="0.2"/>
    <row r="711" spans="3:12" hidden="1" x14ac:dyDescent="0.2">
      <c r="C711" s="146"/>
      <c r="D711" s="146"/>
      <c r="E711" s="146"/>
      <c r="F711" s="146"/>
      <c r="G711" s="564" t="s">
        <v>1611</v>
      </c>
      <c r="H711" s="146"/>
      <c r="I711" s="146"/>
      <c r="J711" s="146"/>
      <c r="K711" s="146"/>
      <c r="L711" s="146"/>
    </row>
    <row r="712" spans="3:12" ht="5.25" hidden="1" customHeight="1" x14ac:dyDescent="0.2">
      <c r="C712" s="146"/>
      <c r="D712" s="146"/>
      <c r="E712" s="146"/>
      <c r="F712" s="146"/>
      <c r="H712" s="146"/>
      <c r="I712" s="146"/>
      <c r="J712" s="146"/>
      <c r="K712" s="146"/>
      <c r="L712" s="146"/>
    </row>
    <row r="713" spans="3:12" ht="15" hidden="1" x14ac:dyDescent="0.25">
      <c r="C713" s="146"/>
      <c r="D713" s="146"/>
      <c r="E713" s="146"/>
      <c r="F713" s="146"/>
      <c r="G713" s="566" t="s">
        <v>1907</v>
      </c>
      <c r="H713" s="146"/>
      <c r="I713" s="146"/>
      <c r="J713" s="146"/>
      <c r="K713" s="146"/>
      <c r="L713" s="146"/>
    </row>
    <row r="714" spans="3:12" hidden="1" x14ac:dyDescent="0.2"/>
  </sheetData>
  <mergeCells count="97">
    <mergeCell ref="A691:G691"/>
    <mergeCell ref="A693:J693"/>
    <mergeCell ref="A698:J698"/>
    <mergeCell ref="C687:G687"/>
    <mergeCell ref="C682:G682"/>
    <mergeCell ref="C688:G688"/>
    <mergeCell ref="C689:G689"/>
    <mergeCell ref="C690:G690"/>
    <mergeCell ref="C681:G681"/>
    <mergeCell ref="C683:G683"/>
    <mergeCell ref="C684:G684"/>
    <mergeCell ref="C685:G685"/>
    <mergeCell ref="C686:G686"/>
    <mergeCell ref="C673:G673"/>
    <mergeCell ref="A674:G674"/>
    <mergeCell ref="A676:J676"/>
    <mergeCell ref="A677:J677"/>
    <mergeCell ref="C668:G668"/>
    <mergeCell ref="C669:G669"/>
    <mergeCell ref="C670:G670"/>
    <mergeCell ref="C671:G671"/>
    <mergeCell ref="C672:G672"/>
    <mergeCell ref="C664:G664"/>
    <mergeCell ref="C665:G665"/>
    <mergeCell ref="C666:G666"/>
    <mergeCell ref="C667:G667"/>
    <mergeCell ref="A656:G656"/>
    <mergeCell ref="A658:J658"/>
    <mergeCell ref="A659:J659"/>
    <mergeCell ref="C663:G663"/>
    <mergeCell ref="C651:G651"/>
    <mergeCell ref="C652:G652"/>
    <mergeCell ref="C653:G653"/>
    <mergeCell ref="C654:G654"/>
    <mergeCell ref="C655:G655"/>
    <mergeCell ref="A643:J643"/>
    <mergeCell ref="C647:G647"/>
    <mergeCell ref="C648:G648"/>
    <mergeCell ref="C649:G649"/>
    <mergeCell ref="C650:G650"/>
    <mergeCell ref="C635:G635"/>
    <mergeCell ref="A640:G640"/>
    <mergeCell ref="C636:G636"/>
    <mergeCell ref="C637:G637"/>
    <mergeCell ref="A642:J642"/>
    <mergeCell ref="C630:G630"/>
    <mergeCell ref="C631:G631"/>
    <mergeCell ref="C632:G632"/>
    <mergeCell ref="C633:G633"/>
    <mergeCell ref="C634:G634"/>
    <mergeCell ref="C625:G625"/>
    <mergeCell ref="C626:G626"/>
    <mergeCell ref="C627:G627"/>
    <mergeCell ref="C628:G628"/>
    <mergeCell ref="C629:G629"/>
    <mergeCell ref="J595:K595"/>
    <mergeCell ref="F595:G595"/>
    <mergeCell ref="A592:B592"/>
    <mergeCell ref="A9:B9"/>
    <mergeCell ref="C9:C10"/>
    <mergeCell ref="D9:D10"/>
    <mergeCell ref="E9:E10"/>
    <mergeCell ref="A703:J703"/>
    <mergeCell ref="A704:J704"/>
    <mergeCell ref="A1:J1"/>
    <mergeCell ref="A5:J5"/>
    <mergeCell ref="G9:G10"/>
    <mergeCell ref="J9:J10"/>
    <mergeCell ref="A8:L8"/>
    <mergeCell ref="H9:H10"/>
    <mergeCell ref="K9:K10"/>
    <mergeCell ref="L9:L10"/>
    <mergeCell ref="F9:F10"/>
    <mergeCell ref="I9:I10"/>
    <mergeCell ref="A7:L7"/>
    <mergeCell ref="A3:P3"/>
    <mergeCell ref="A606:J606"/>
    <mergeCell ref="A607:J607"/>
    <mergeCell ref="A599:J599"/>
    <mergeCell ref="A601:J601"/>
    <mergeCell ref="A602:J602"/>
    <mergeCell ref="A604:J604"/>
    <mergeCell ref="A605:J605"/>
    <mergeCell ref="C609:G609"/>
    <mergeCell ref="C610:G610"/>
    <mergeCell ref="C611:G611"/>
    <mergeCell ref="C612:G612"/>
    <mergeCell ref="C613:G613"/>
    <mergeCell ref="A623:J623"/>
    <mergeCell ref="C619:G619"/>
    <mergeCell ref="A620:G620"/>
    <mergeCell ref="A622:J622"/>
    <mergeCell ref="C614:G614"/>
    <mergeCell ref="C615:G615"/>
    <mergeCell ref="C616:G616"/>
    <mergeCell ref="C617:G617"/>
    <mergeCell ref="C618:G618"/>
  </mergeCells>
  <conditionalFormatting sqref="D593:L593">
    <cfRule type="cellIs" dxfId="1" priority="1" operator="notEqual">
      <formula>0</formula>
    </cfRule>
  </conditionalFormatting>
  <dataValidations count="1">
    <dataValidation type="whole" operator="equal" showInputMessage="1" showErrorMessage="1" errorTitle="gjkgkjgjh" error="jklhlglkjhkjhlk" sqref="D593:F593">
      <formula1>0</formula1>
    </dataValidation>
  </dataValidations>
  <printOptions horizontalCentered="1"/>
  <pageMargins left="0" right="0" top="0.19685039370078741" bottom="0.19685039370078741" header="0.31496062992125984" footer="0.31496062992125984"/>
  <pageSetup scale="97" orientation="portrait" r:id="rId1"/>
  <rowBreaks count="1" manualBreakCount="1">
    <brk id="261" max="11" man="1"/>
  </rowBreaks>
  <cellWatches>
    <cellWatch r="D593"/>
  </cellWatche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0"/>
  </sheetPr>
  <dimension ref="A1:L178"/>
  <sheetViews>
    <sheetView topLeftCell="A120" workbookViewId="0">
      <selection activeCell="C66" sqref="C66"/>
    </sheetView>
  </sheetViews>
  <sheetFormatPr defaultRowHeight="15" x14ac:dyDescent="0.25"/>
  <cols>
    <col min="1" max="1" width="8.7109375" style="62" customWidth="1"/>
    <col min="2" max="2" width="35.140625" style="277" customWidth="1"/>
    <col min="3" max="3" width="13.85546875" style="62" customWidth="1"/>
    <col min="4" max="4" width="14" style="62" hidden="1" customWidth="1"/>
    <col min="5" max="5" width="8.42578125" style="211" hidden="1" customWidth="1"/>
    <col min="6" max="6" width="14.7109375" style="62" customWidth="1"/>
    <col min="7" max="7" width="14.85546875" style="62" hidden="1" customWidth="1"/>
    <col min="8" max="8" width="9.28515625" style="62" hidden="1" customWidth="1"/>
    <col min="9" max="9" width="16.5703125" style="62" customWidth="1"/>
    <col min="10" max="10" width="13.140625" style="62" hidden="1" customWidth="1"/>
    <col min="11" max="11" width="8.28515625" style="62" hidden="1" customWidth="1"/>
    <col min="12" max="16384" width="9.140625" style="62"/>
  </cols>
  <sheetData>
    <row r="1" spans="1:12" x14ac:dyDescent="0.25">
      <c r="A1" s="1139" t="s">
        <v>1424</v>
      </c>
      <c r="B1" s="1139"/>
      <c r="C1" s="1139"/>
      <c r="D1" s="1139"/>
      <c r="E1" s="1139"/>
      <c r="F1" s="1139"/>
      <c r="G1" s="1139"/>
      <c r="H1" s="1139"/>
      <c r="I1" s="1139"/>
      <c r="J1" s="560"/>
      <c r="K1" s="560"/>
      <c r="L1" s="560"/>
    </row>
    <row r="2" spans="1:12" x14ac:dyDescent="0.25">
      <c r="A2" s="561"/>
      <c r="B2" s="561"/>
      <c r="C2" s="561"/>
      <c r="D2" s="561"/>
      <c r="E2" s="561"/>
      <c r="F2" s="561"/>
      <c r="G2" s="561"/>
      <c r="H2" s="561"/>
      <c r="I2" s="561"/>
      <c r="J2" s="560"/>
      <c r="K2" s="560"/>
      <c r="L2" s="560"/>
    </row>
    <row r="3" spans="1:12" hidden="1" x14ac:dyDescent="0.25">
      <c r="A3" s="1168" t="s">
        <v>1901</v>
      </c>
      <c r="B3" s="1168"/>
      <c r="C3" s="1168"/>
      <c r="D3" s="1168"/>
      <c r="E3" s="1168"/>
      <c r="F3" s="1168"/>
      <c r="G3" s="1168"/>
      <c r="H3" s="1168"/>
      <c r="I3" s="1168"/>
      <c r="J3" s="1168"/>
      <c r="K3" s="1168"/>
      <c r="L3" s="1168"/>
    </row>
    <row r="4" spans="1:12" hidden="1" x14ac:dyDescent="0.25">
      <c r="A4" s="560" t="s">
        <v>1604</v>
      </c>
      <c r="B4" s="562"/>
      <c r="C4" s="560"/>
      <c r="D4" s="560"/>
      <c r="E4" s="563"/>
      <c r="F4" s="560"/>
      <c r="G4" s="560"/>
      <c r="H4" s="560"/>
      <c r="I4" s="560"/>
      <c r="J4" s="560"/>
      <c r="K4" s="560"/>
      <c r="L4" s="560"/>
    </row>
    <row r="5" spans="1:12" x14ac:dyDescent="0.25">
      <c r="A5" s="1168" t="s">
        <v>2077</v>
      </c>
      <c r="B5" s="1168"/>
      <c r="C5" s="1168"/>
      <c r="D5" s="1168"/>
      <c r="E5" s="1168"/>
      <c r="F5" s="1168"/>
      <c r="G5" s="1168"/>
      <c r="H5" s="1168"/>
      <c r="I5" s="1168"/>
      <c r="J5" s="560"/>
      <c r="K5" s="560"/>
      <c r="L5" s="560"/>
    </row>
    <row r="6" spans="1:12" x14ac:dyDescent="0.25">
      <c r="A6" s="1168" t="s">
        <v>2070</v>
      </c>
      <c r="B6" s="1168"/>
      <c r="C6" s="1168"/>
      <c r="D6" s="1168"/>
      <c r="E6" s="1168"/>
      <c r="F6" s="1168"/>
      <c r="G6" s="1168"/>
      <c r="H6" s="1168"/>
      <c r="I6" s="1168"/>
      <c r="J6" s="560"/>
      <c r="K6" s="560"/>
      <c r="L6" s="560"/>
    </row>
    <row r="7" spans="1:12" ht="15.75" hidden="1" x14ac:dyDescent="0.25">
      <c r="A7" s="1153" t="s">
        <v>1585</v>
      </c>
      <c r="B7" s="1153"/>
      <c r="C7" s="1153"/>
      <c r="D7" s="1153"/>
      <c r="E7" s="1153"/>
      <c r="F7" s="1153"/>
      <c r="G7" s="1153"/>
      <c r="H7" s="1153"/>
      <c r="I7" s="1153"/>
      <c r="J7" s="1153"/>
      <c r="K7" s="1153"/>
    </row>
    <row r="8" spans="1:12" ht="28.5" customHeight="1" x14ac:dyDescent="0.25">
      <c r="A8" s="1170" t="s">
        <v>1422</v>
      </c>
      <c r="B8" s="1170"/>
      <c r="C8" s="1170"/>
      <c r="D8" s="1170"/>
      <c r="E8" s="1170"/>
      <c r="F8" s="1170"/>
      <c r="G8" s="1170"/>
      <c r="H8" s="1170"/>
      <c r="I8" s="1170"/>
      <c r="J8" s="1170"/>
      <c r="K8" s="1170"/>
    </row>
    <row r="9" spans="1:12" ht="39.75" customHeight="1" x14ac:dyDescent="0.25">
      <c r="A9" s="144" t="s">
        <v>458</v>
      </c>
      <c r="B9" s="144" t="s">
        <v>459</v>
      </c>
      <c r="C9" s="145" t="s">
        <v>25</v>
      </c>
      <c r="D9" s="145" t="s">
        <v>1350</v>
      </c>
      <c r="E9" s="398" t="s">
        <v>1354</v>
      </c>
      <c r="F9" s="145" t="s">
        <v>356</v>
      </c>
      <c r="G9" s="145" t="s">
        <v>1351</v>
      </c>
      <c r="H9" s="145" t="s">
        <v>1354</v>
      </c>
      <c r="I9" s="145" t="s">
        <v>697</v>
      </c>
      <c r="J9" s="145" t="s">
        <v>1304</v>
      </c>
      <c r="K9" s="145" t="s">
        <v>1354</v>
      </c>
    </row>
    <row r="10" spans="1:12" x14ac:dyDescent="0.25">
      <c r="A10" s="143" t="s">
        <v>361</v>
      </c>
      <c r="B10" s="131">
        <v>2</v>
      </c>
      <c r="C10" s="131">
        <v>3</v>
      </c>
      <c r="D10" s="131"/>
      <c r="E10" s="399"/>
      <c r="F10" s="131">
        <v>5</v>
      </c>
      <c r="G10" s="131"/>
      <c r="H10" s="131"/>
      <c r="I10" s="355">
        <v>6</v>
      </c>
      <c r="J10" s="347"/>
      <c r="K10" s="284"/>
    </row>
    <row r="11" spans="1:12" x14ac:dyDescent="0.25">
      <c r="A11" s="66" t="s">
        <v>460</v>
      </c>
      <c r="B11" s="73" t="s">
        <v>94</v>
      </c>
      <c r="C11" s="278">
        <f>SUM(C12:C20)</f>
        <v>29950000</v>
      </c>
      <c r="D11" s="278">
        <f>SUM(D12:D20)</f>
        <v>12306978.960000001</v>
      </c>
      <c r="E11" s="290">
        <f>D11/C11</f>
        <v>0.41091749449081805</v>
      </c>
      <c r="F11" s="291">
        <f>SUM(F12:F20)</f>
        <v>9000000</v>
      </c>
      <c r="G11" s="291">
        <f>SUM(G12:G20)</f>
        <v>9417196.3499999996</v>
      </c>
      <c r="H11" s="291">
        <v>0</v>
      </c>
      <c r="I11" s="356">
        <f>SUM(I12:I20)</f>
        <v>38950000</v>
      </c>
      <c r="J11" s="348">
        <f>SUM(J12:J20)</f>
        <v>21724175.310000002</v>
      </c>
      <c r="K11" s="292">
        <f>J11/I11</f>
        <v>0.55774519409499368</v>
      </c>
    </row>
    <row r="12" spans="1:12" x14ac:dyDescent="0.25">
      <c r="A12" s="65" t="s">
        <v>461</v>
      </c>
      <c r="B12" s="67" t="s">
        <v>462</v>
      </c>
      <c r="C12" s="283">
        <f>SUMIF('ПО КОРИСНИЦИМА'!$G$16:$G$1931,"Функција 010:",'ПО КОРИСНИЦИМА'!$H$16:$H$1931)</f>
        <v>0</v>
      </c>
      <c r="D12" s="283">
        <f>SUMIF('ПО КОРИСНИЦИМА'!$G$16:$G$1931,"Функција 010:",'ПО КОРИСНИЦИМА'!$I$16:$I$1931)</f>
        <v>0</v>
      </c>
      <c r="E12" s="294">
        <v>0</v>
      </c>
      <c r="F12" s="283">
        <f>SUMIF('ПО КОРИСНИЦИМА'!$G$16:$G$1931,"Функција 010:",'ПО КОРИСНИЦИМА'!$L$16:$L$1931)</f>
        <v>0</v>
      </c>
      <c r="G12" s="283">
        <f>SUMIF('ПО КОРИСНИЦИМА'!$G$16:$G$1931,"Функција 010:",'ПО КОРИСНИЦИМА'!$M$16:$M$1931)</f>
        <v>0</v>
      </c>
      <c r="H12" s="283">
        <v>0</v>
      </c>
      <c r="I12" s="293">
        <f t="shared" ref="I12:I20" si="0">SUM(F12,C12)</f>
        <v>0</v>
      </c>
      <c r="J12" s="349">
        <f t="shared" ref="J12:J20" si="1">SUM(G12,D12)</f>
        <v>0</v>
      </c>
      <c r="K12" s="293">
        <v>0</v>
      </c>
    </row>
    <row r="13" spans="1:12" x14ac:dyDescent="0.25">
      <c r="A13" s="65" t="s">
        <v>463</v>
      </c>
      <c r="B13" s="67" t="s">
        <v>464</v>
      </c>
      <c r="C13" s="283">
        <f>SUMIF('ПО КОРИСНИЦИМА'!$G$16:$G$1931,"Функција 020:",'ПО КОРИСНИЦИМА'!$H$16:$H$1931)</f>
        <v>3000000</v>
      </c>
      <c r="D13" s="283">
        <f>SUMIF('ПО КОРИСНИЦИМА'!$G$16:$G$1931,"Функција 020:",'ПО КОРИСНИЦИМА'!$I$16:$I$1931)</f>
        <v>0</v>
      </c>
      <c r="E13" s="294">
        <v>0</v>
      </c>
      <c r="F13" s="283">
        <f>SUMIF('ПО КОРИСНИЦИМА'!$G$16:$G$1931,"Функција 020:",'ПО КОРИСНИЦИМА'!$L$16:$L$1931)</f>
        <v>0</v>
      </c>
      <c r="G13" s="283">
        <f>SUMIF('ПО КОРИСНИЦИМА'!$G$16:$G$1931,"Функција 020:",'ПО КОРИСНИЦИМА'!$M$16:$M$1931)</f>
        <v>2999850</v>
      </c>
      <c r="H13" s="283">
        <v>0</v>
      </c>
      <c r="I13" s="293">
        <f t="shared" si="0"/>
        <v>3000000</v>
      </c>
      <c r="J13" s="349">
        <f t="shared" si="1"/>
        <v>2999850</v>
      </c>
      <c r="K13" s="293">
        <v>0</v>
      </c>
    </row>
    <row r="14" spans="1:12" x14ac:dyDescent="0.25">
      <c r="A14" s="65" t="s">
        <v>465</v>
      </c>
      <c r="B14" s="67" t="s">
        <v>466</v>
      </c>
      <c r="C14" s="283">
        <f>SUMIF('ПО КОРИСНИЦИМА'!$G$16:$G$1931,"Функција 030:",'ПО КОРИСНИЦИМА'!$H$16:$H$1931)</f>
        <v>0</v>
      </c>
      <c r="D14" s="283">
        <f>SUMIF('ПО КОРИСНИЦИМА'!$G$16:$G$1931,"Функција 030:",'ПО КОРИСНИЦИМА'!$I$16:$I$1931)</f>
        <v>0</v>
      </c>
      <c r="E14" s="294">
        <v>0</v>
      </c>
      <c r="F14" s="283">
        <f>SUMIF('ПО КОРИСНИЦИМА'!$G$16:$G$1931,"Функција 030:",'ПО КОРИСНИЦИМА'!$L$16:$L$1931)</f>
        <v>0</v>
      </c>
      <c r="G14" s="283">
        <f>SUMIF('ПО КОРИСНИЦИМА'!$G$16:$G$1931,"Функција 030:",'ПО КОРИСНИЦИМА'!$M$16:$M$1931)</f>
        <v>0</v>
      </c>
      <c r="H14" s="283">
        <v>0</v>
      </c>
      <c r="I14" s="293">
        <f t="shared" si="0"/>
        <v>0</v>
      </c>
      <c r="J14" s="349">
        <f t="shared" si="1"/>
        <v>0</v>
      </c>
      <c r="K14" s="293">
        <v>0</v>
      </c>
    </row>
    <row r="15" spans="1:12" x14ac:dyDescent="0.25">
      <c r="A15" s="65" t="s">
        <v>467</v>
      </c>
      <c r="B15" s="67" t="s">
        <v>468</v>
      </c>
      <c r="C15" s="282">
        <f>SUMIF('ПО КОРИСНИЦИМА'!$G$16:$G$1931,"Функција 040:",'ПО КОРИСНИЦИМА'!$H$16:$H$1931)</f>
        <v>9400000</v>
      </c>
      <c r="D15" s="283">
        <f>SUMIF('ПО КОРИСНИЦИМА'!$G$16:$G$1931,"Функција 040:",'ПО КОРИСНИЦИМА'!$I$16:$I$1931)</f>
        <v>2340400</v>
      </c>
      <c r="E15" s="294">
        <v>0</v>
      </c>
      <c r="F15" s="283">
        <f>SUMIF('ПО КОРИСНИЦИМА'!$G$16:$G$1931,"Функција 040:",'ПО КОРИСНИЦИМА'!$L$16:$L$1931)</f>
        <v>0</v>
      </c>
      <c r="G15" s="283">
        <f>SUMIF('ПО КОРИСНИЦИМА'!$G$16:$G$1931,"Функција 040:",'ПО КОРИСНИЦИМА'!$M$16:$M$1931)</f>
        <v>0</v>
      </c>
      <c r="H15" s="283">
        <v>0</v>
      </c>
      <c r="I15" s="293">
        <f t="shared" si="0"/>
        <v>9400000</v>
      </c>
      <c r="J15" s="349">
        <f t="shared" si="1"/>
        <v>2340400</v>
      </c>
      <c r="K15" s="293">
        <v>0</v>
      </c>
    </row>
    <row r="16" spans="1:12" x14ac:dyDescent="0.25">
      <c r="A16" s="65" t="s">
        <v>469</v>
      </c>
      <c r="B16" s="67" t="s">
        <v>470</v>
      </c>
      <c r="C16" s="283">
        <f>SUMIF('ПО КОРИСНИЦИМА'!$G$16:$G$1931,"Функција 050:",'ПО КОРИСНИЦИМА'!$H$16:$H$1931)</f>
        <v>0</v>
      </c>
      <c r="D16" s="283">
        <f>SUMIF('ПО КОРИСНИЦИМА'!$G$16:$G$1931,"Функција 050:",'ПО КОРИСНИЦИМА'!$I$16:$I$1931)</f>
        <v>0</v>
      </c>
      <c r="E16" s="294">
        <v>0</v>
      </c>
      <c r="F16" s="283">
        <f>SUMIF('ПО КОРИСНИЦИМА'!$G$16:$G$1931,"Функција 050:",'ПО КОРИСНИЦИМА'!$L$16:$L$1931)</f>
        <v>0</v>
      </c>
      <c r="G16" s="283">
        <f>SUMIF('ПО КОРИСНИЦИМА'!$G$16:$G$1931,"Функција 050:",'ПО КОРИСНИЦИМА'!$M$16:$M$1931)</f>
        <v>0</v>
      </c>
      <c r="H16" s="283">
        <v>0</v>
      </c>
      <c r="I16" s="293">
        <f t="shared" si="0"/>
        <v>0</v>
      </c>
      <c r="J16" s="349">
        <f t="shared" si="1"/>
        <v>0</v>
      </c>
      <c r="K16" s="293">
        <v>0</v>
      </c>
    </row>
    <row r="17" spans="1:11" x14ac:dyDescent="0.25">
      <c r="A17" s="65" t="s">
        <v>471</v>
      </c>
      <c r="B17" s="67" t="s">
        <v>472</v>
      </c>
      <c r="C17" s="283">
        <f>SUMIF('ПО КОРИСНИЦИМА'!$G$16:$G$1931,"Функција 060:",'ПО КОРИСНИЦИМА'!$H$16:$H$1931)</f>
        <v>0</v>
      </c>
      <c r="D17" s="283">
        <f>SUMIF('ПО КОРИСНИЦИМА'!$G$16:$G$1931,"Функција 060:",'ПО КОРИСНИЦИМА'!$I$16:$I$1931)</f>
        <v>0</v>
      </c>
      <c r="E17" s="294">
        <v>0</v>
      </c>
      <c r="F17" s="283">
        <f>SUMIF('ПО КОРИСНИЦИМА'!$G$16:$G$1931,"Функција 060:",'ПО КОРИСНИЦИМА'!$L$16:$L$1931)</f>
        <v>0</v>
      </c>
      <c r="G17" s="283">
        <f>SUMIF('ПО КОРИСНИЦИМА'!$G$16:$G$1931,"Функција 060:",'ПО КОРИСНИЦИМА'!$M$16:$M$1931)</f>
        <v>0</v>
      </c>
      <c r="H17" s="283">
        <v>0</v>
      </c>
      <c r="I17" s="293">
        <f t="shared" si="0"/>
        <v>0</v>
      </c>
      <c r="J17" s="349">
        <f t="shared" si="1"/>
        <v>0</v>
      </c>
      <c r="K17" s="293">
        <v>0</v>
      </c>
    </row>
    <row r="18" spans="1:11" ht="22.5" x14ac:dyDescent="0.25">
      <c r="A18" s="65" t="s">
        <v>473</v>
      </c>
      <c r="B18" s="67" t="s">
        <v>474</v>
      </c>
      <c r="C18" s="282">
        <f>SUMIF('ПО КОРИСНИЦИМА'!$G$16:$G$1931,"Функција 070:",'ПО КОРИСНИЦИМА'!$H$16:$H$1931)</f>
        <v>900000</v>
      </c>
      <c r="D18" s="282">
        <f>SUMIF('ПО КОРИСНИЦИМА'!$G$16:$G$1931,"Функција 070:",'ПО КОРИСНИЦИМА'!$I$16:$I$1931)</f>
        <v>1930479.65</v>
      </c>
      <c r="E18" s="294">
        <f>D18/C18</f>
        <v>2.144977388888889</v>
      </c>
      <c r="F18" s="283">
        <f>SUMIF('ПО КОРИСНИЦИМА'!$G$16:$G$1931,"Функција 070:",'ПО КОРИСНИЦИМА'!$L$16:$L$1931)</f>
        <v>9000000</v>
      </c>
      <c r="G18" s="283">
        <f>SUMIF('ПО КОРИСНИЦИМА'!$G$16:$G$1931,"Функција 070:",'ПО КОРИСНИЦИМА'!$M$16:$M$1931)</f>
        <v>6417346.3499999996</v>
      </c>
      <c r="H18" s="283">
        <v>0</v>
      </c>
      <c r="I18" s="357">
        <f t="shared" si="0"/>
        <v>9900000</v>
      </c>
      <c r="J18" s="350">
        <f t="shared" si="1"/>
        <v>8347826</v>
      </c>
      <c r="K18" s="289">
        <f>J18/I18</f>
        <v>0.84321474747474745</v>
      </c>
    </row>
    <row r="19" spans="1:11" x14ac:dyDescent="0.25">
      <c r="A19" s="65" t="s">
        <v>475</v>
      </c>
      <c r="B19" s="67" t="s">
        <v>476</v>
      </c>
      <c r="C19" s="283">
        <f>SUMIF('ПО КОРИСНИЦИМА'!$G$16:$G$1931,"Функција 080:",'ПО КОРИСНИЦИМА'!$H$16:$H$1931)</f>
        <v>0</v>
      </c>
      <c r="D19" s="283">
        <f>SUMIF('ПО КОРИСНИЦИМА'!$G$16:$G$1931,"Функција 080:",'ПО КОРИСНИЦИМА'!$I$16:$I$1931)</f>
        <v>0</v>
      </c>
      <c r="E19" s="294">
        <v>0</v>
      </c>
      <c r="F19" s="283">
        <f>SUMIF('ПО КОРИСНИЦИМА'!$G$16:$G$1931,"Функција 080:",'ПО КОРИСНИЦИМА'!$L$16:$L$1931)</f>
        <v>0</v>
      </c>
      <c r="G19" s="283">
        <f>SUMIF('ПО КОРИСНИЦИМА'!$G$16:$G$1931,"Функција 080:",'ПО КОРИСНИЦИМА'!$M$16:$M$1931)</f>
        <v>0</v>
      </c>
      <c r="H19" s="283">
        <v>0</v>
      </c>
      <c r="I19" s="293">
        <f t="shared" si="0"/>
        <v>0</v>
      </c>
      <c r="J19" s="349">
        <f t="shared" si="1"/>
        <v>0</v>
      </c>
      <c r="K19" s="293">
        <v>0</v>
      </c>
    </row>
    <row r="20" spans="1:11" ht="22.5" x14ac:dyDescent="0.25">
      <c r="A20" s="65" t="s">
        <v>477</v>
      </c>
      <c r="B20" s="67" t="s">
        <v>98</v>
      </c>
      <c r="C20" s="282">
        <f>SUMIF('ПО КОРИСНИЦИМА'!$G$16:$G$1931,"Функција 090:",'ПО КОРИСНИЦИМА'!$H$16:$H$1931)</f>
        <v>16650000</v>
      </c>
      <c r="D20" s="279">
        <f>SUMIF('ПО КОРИСНИЦИМА'!$G$16:$G$1931,"Функција 090:",'ПО КОРИСНИЦИМА'!$I$16:$I$1931)</f>
        <v>8036099.3100000005</v>
      </c>
      <c r="E20" s="294">
        <v>0</v>
      </c>
      <c r="F20" s="283">
        <f>SUMIF('ПО КОРИСНИЦИМА'!$G$16:$G$1931,"Функција 090:",'ПО КОРИСНИЦИМА'!$L$16:$L$1931)</f>
        <v>0</v>
      </c>
      <c r="G20" s="283">
        <f>SUMIF('ПО КОРИСНИЦИМА'!$G$16:$G$1931,"Функција 090:",'ПО КОРИСНИЦИМА'!$M$16:$M$1931)</f>
        <v>0</v>
      </c>
      <c r="H20" s="283">
        <v>0</v>
      </c>
      <c r="I20" s="293">
        <f t="shared" si="0"/>
        <v>16650000</v>
      </c>
      <c r="J20" s="349">
        <f t="shared" si="1"/>
        <v>8036099.3100000005</v>
      </c>
      <c r="K20" s="293">
        <v>0</v>
      </c>
    </row>
    <row r="21" spans="1:11" x14ac:dyDescent="0.25">
      <c r="A21" s="68" t="s">
        <v>478</v>
      </c>
      <c r="B21" s="69" t="s">
        <v>99</v>
      </c>
      <c r="C21" s="299">
        <f>SUM(C22:C37)</f>
        <v>197911496</v>
      </c>
      <c r="D21" s="299">
        <f>SUM(D22:D37)</f>
        <v>90545489.590000033</v>
      </c>
      <c r="E21" s="290">
        <f>D21/C21</f>
        <v>0.45750495256728307</v>
      </c>
      <c r="F21" s="300">
        <f>SUM(F22:F37)</f>
        <v>6030000</v>
      </c>
      <c r="G21" s="299" t="e">
        <f>SUM(G22:G37)</f>
        <v>#REF!</v>
      </c>
      <c r="H21" s="299" t="e">
        <f>G21/F21</f>
        <v>#REF!</v>
      </c>
      <c r="I21" s="358">
        <f>C21+F21</f>
        <v>203941496</v>
      </c>
      <c r="J21" s="351" t="e">
        <f>D21+G21</f>
        <v>#REF!</v>
      </c>
      <c r="K21" s="292" t="e">
        <f>J21/I21</f>
        <v>#REF!</v>
      </c>
    </row>
    <row r="22" spans="1:11" ht="23.25" x14ac:dyDescent="0.25">
      <c r="A22" s="70" t="s">
        <v>479</v>
      </c>
      <c r="B22" s="71" t="s">
        <v>480</v>
      </c>
      <c r="C22" s="282">
        <f>SUMIF('ПО КОРИСНИЦИМА'!$G$16:$G$1931,"Функција 110:",'ПО КОРИСНИЦИМА'!$H$16:$H$1931)-122225</f>
        <v>24855347</v>
      </c>
      <c r="D22" s="282">
        <f>SUMIF('ПО КОРИСНИЦИМА'!$G$16:$G$1931,"Функција 110:",'ПО КОРИСНИЦИМА'!$I$16:$I$1931)</f>
        <v>11394836.160000002</v>
      </c>
      <c r="E22" s="294">
        <f>D22/C22</f>
        <v>0.4584460703767283</v>
      </c>
      <c r="F22" s="283">
        <f>SUMIF('ПО КОРИСНИЦИМА'!$G$16:$G$1931,"Функција 110:",'ПО КОРИСНИЦИМА'!$L$16:$L$1931)</f>
        <v>0</v>
      </c>
      <c r="G22" s="283">
        <f>SUMIF('ПО КОРИСНИЦИМА'!$G$16:$G$1931,"Функција 110:",'ПО КОРИСНИЦИМА'!$M$16:$M$1931)</f>
        <v>0</v>
      </c>
      <c r="H22" s="283">
        <v>0</v>
      </c>
      <c r="I22" s="359">
        <f t="shared" ref="I22:I37" si="2">SUM(F22,C22)</f>
        <v>24855347</v>
      </c>
      <c r="J22" s="352">
        <f t="shared" ref="J22:J37" si="3">SUM(G22,D22)</f>
        <v>11394836.160000002</v>
      </c>
      <c r="K22" s="289">
        <f>J22/I22</f>
        <v>0.4584460703767283</v>
      </c>
    </row>
    <row r="23" spans="1:11" hidden="1" x14ac:dyDescent="0.25">
      <c r="A23" s="72" t="s">
        <v>481</v>
      </c>
      <c r="B23" s="71" t="s">
        <v>101</v>
      </c>
      <c r="C23" s="283">
        <f>SUMIF('ПО КОРИСНИЦИМА'!$G$16:$G$1931,"Функција 111:",'ПО КОРИСНИЦИМА'!$H$16:$H$1931)</f>
        <v>0</v>
      </c>
      <c r="D23" s="283">
        <f>SUMIF('ПО КОРИСНИЦИМА'!$G$16:$G$1931,"Функција 111:",'ПО КОРИСНИЦИМА'!$H$16:$H$1931)</f>
        <v>0</v>
      </c>
      <c r="E23" s="294">
        <v>0</v>
      </c>
      <c r="F23" s="283">
        <f>SUMIF('ПО КОРИСНИЦИМА'!$G$16:$G$1931,"Функција 111:",'ПО КОРИСНИЦИМА'!$L$16:$L$1931)</f>
        <v>0</v>
      </c>
      <c r="G23" s="283">
        <f>SUMIF('ПО КОРИСНИЦИМА'!$G$16:$G$1931,"Функција 111:",'ПО КОРИСНИЦИМА'!$M$16:$M$1931)</f>
        <v>0</v>
      </c>
      <c r="H23" s="283">
        <v>0</v>
      </c>
      <c r="I23" s="293">
        <f t="shared" si="2"/>
        <v>0</v>
      </c>
      <c r="J23" s="349">
        <f t="shared" si="3"/>
        <v>0</v>
      </c>
      <c r="K23" s="293">
        <v>0</v>
      </c>
    </row>
    <row r="24" spans="1:11" hidden="1" x14ac:dyDescent="0.25">
      <c r="A24" s="72" t="s">
        <v>482</v>
      </c>
      <c r="B24" s="71" t="s">
        <v>102</v>
      </c>
      <c r="C24" s="283">
        <f>SUMIF('ПО КОРИСНИЦИМА'!$G$16:$G$1931,"Функција 112:",'ПО КОРИСНИЦИМА'!$H$16:$H$1931)</f>
        <v>0</v>
      </c>
      <c r="D24" s="283">
        <f>SUMIF('ПО КОРИСНИЦИМА'!$G$16:$G$1931,"Функција 112:",'ПО КОРИСНИЦИМА'!$H$16:$H$1931)</f>
        <v>0</v>
      </c>
      <c r="E24" s="294">
        <v>0</v>
      </c>
      <c r="F24" s="283">
        <f>SUMIF('ПО КОРИСНИЦИМА'!$G$16:$G$1931,"Функција 112:",'ПО КОРИСНИЦИМА'!$L$16:$L$1931)</f>
        <v>0</v>
      </c>
      <c r="G24" s="283">
        <f>SUMIF('ПО КОРИСНИЦИМА'!$G$16:$G$1931,"Функција 112:",'ПО КОРИСНИЦИМА'!$M$16:$M$1931)</f>
        <v>0</v>
      </c>
      <c r="H24" s="283">
        <v>0</v>
      </c>
      <c r="I24" s="293">
        <f t="shared" si="2"/>
        <v>0</v>
      </c>
      <c r="J24" s="349">
        <f t="shared" si="3"/>
        <v>0</v>
      </c>
      <c r="K24" s="293">
        <v>0</v>
      </c>
    </row>
    <row r="25" spans="1:11" hidden="1" x14ac:dyDescent="0.25">
      <c r="A25" s="72" t="s">
        <v>483</v>
      </c>
      <c r="B25" s="71" t="s">
        <v>103</v>
      </c>
      <c r="C25" s="283">
        <f>SUMIF('ПО КОРИСНИЦИМА'!$G$16:$G$1931,"Функција 113:",'ПО КОРИСНИЦИМА'!$H$16:$H$1931)</f>
        <v>0</v>
      </c>
      <c r="D25" s="283">
        <f>SUMIF('ПО КОРИСНИЦИМА'!$G$16:$G$1931,"Функција 113:",'ПО КОРИСНИЦИМА'!$H$16:$H$1931)</f>
        <v>0</v>
      </c>
      <c r="E25" s="294">
        <v>0</v>
      </c>
      <c r="F25" s="283">
        <f>SUMIF('ПО КОРИСНИЦИМА'!$G$16:$G$1931,"Функција 113:",'ПО КОРИСНИЦИМА'!$L$16:$L$1931)</f>
        <v>0</v>
      </c>
      <c r="G25" s="283">
        <f>SUMIF('ПО КОРИСНИЦИМА'!$G$16:$G$1931,"Функција 113:",'ПО КОРИСНИЦИМА'!$M$16:$M$1931)</f>
        <v>0</v>
      </c>
      <c r="H25" s="283">
        <v>0</v>
      </c>
      <c r="I25" s="293">
        <f t="shared" si="2"/>
        <v>0</v>
      </c>
      <c r="J25" s="349">
        <f t="shared" si="3"/>
        <v>0</v>
      </c>
      <c r="K25" s="293">
        <v>0</v>
      </c>
    </row>
    <row r="26" spans="1:11" x14ac:dyDescent="0.25">
      <c r="A26" s="70" t="s">
        <v>484</v>
      </c>
      <c r="B26" s="71" t="s">
        <v>485</v>
      </c>
      <c r="C26" s="283">
        <f>SUMIF('ПО КОРИСНИЦИМА'!$G$16:$G$1931,"Функција 120:",'ПО КОРИСНИЦИМА'!$H$16:$H$1931)</f>
        <v>0</v>
      </c>
      <c r="D26" s="283">
        <f>SUMIF('ПО КОРИСНИЦИМА'!$G$16:$G$1931,"Функција 120:",'ПО КОРИСНИЦИМА'!$H$16:$H$1931)</f>
        <v>0</v>
      </c>
      <c r="E26" s="294">
        <v>0</v>
      </c>
      <c r="F26" s="283">
        <f>SUMIF('ПО КОРИСНИЦИМА'!$G$16:$G$1931,"Функција 120:",'ПО КОРИСНИЦИМА'!$L$16:$L$1931)</f>
        <v>0</v>
      </c>
      <c r="G26" s="283">
        <f>SUMIF('ПО КОРИСНИЦИМА'!$G$16:$G$1931,"Функција 120:",'ПО КОРИСНИЦИМА'!$M$16:$M$1931)</f>
        <v>0</v>
      </c>
      <c r="H26" s="283">
        <v>0</v>
      </c>
      <c r="I26" s="293">
        <f t="shared" si="2"/>
        <v>0</v>
      </c>
      <c r="J26" s="349">
        <f t="shared" si="3"/>
        <v>0</v>
      </c>
      <c r="K26" s="293">
        <v>0</v>
      </c>
    </row>
    <row r="27" spans="1:11" ht="23.25" x14ac:dyDescent="0.25">
      <c r="A27" s="72" t="s">
        <v>486</v>
      </c>
      <c r="B27" s="71" t="s">
        <v>104</v>
      </c>
      <c r="C27" s="283">
        <f>SUMIF('ПО КОРИСНИЦИМА'!$G$16:$G$1931,"Функција 121:",'ПО КОРИСНИЦИМА'!$H$16:$H$1931)</f>
        <v>0</v>
      </c>
      <c r="D27" s="283">
        <f>SUMIF('ПО КОРИСНИЦИМА'!$G$16:$G$1931,"Функција 121:",'ПО КОРИСНИЦИМА'!$H$16:$H$1931)</f>
        <v>0</v>
      </c>
      <c r="E27" s="294">
        <v>0</v>
      </c>
      <c r="F27" s="283">
        <f>SUMIF('ПО КОРИСНИЦИМА'!$G$16:$G$1931,"Функција 121:",'ПО КОРИСНИЦИМА'!$L$16:$L$1931)</f>
        <v>0</v>
      </c>
      <c r="G27" s="283">
        <f>SUMIF('ПО КОРИСНИЦИМА'!$G$16:$G$1931,"Функција 121:",'ПО КОРИСНИЦИМА'!$M$16:$M$1931)</f>
        <v>0</v>
      </c>
      <c r="H27" s="283">
        <v>0</v>
      </c>
      <c r="I27" s="293">
        <f t="shared" si="2"/>
        <v>0</v>
      </c>
      <c r="J27" s="349">
        <f t="shared" si="3"/>
        <v>0</v>
      </c>
      <c r="K27" s="293">
        <v>0</v>
      </c>
    </row>
    <row r="28" spans="1:11" ht="23.25" x14ac:dyDescent="0.25">
      <c r="A28" s="72" t="s">
        <v>487</v>
      </c>
      <c r="B28" s="71" t="s">
        <v>105</v>
      </c>
      <c r="C28" s="283">
        <f>SUMIF('ПО КОРИСНИЦИМА'!$G$16:$G$1931,"Функција 122:",'ПО КОРИСНИЦИМА'!$H$16:$H$1931)</f>
        <v>0</v>
      </c>
      <c r="D28" s="283">
        <f>SUMIF('ПО КОРИСНИЦИМА'!$G$16:$G$1931,"Функција 122:",'ПО КОРИСНИЦИМА'!$H$16:$H$1931)</f>
        <v>0</v>
      </c>
      <c r="E28" s="294">
        <v>0</v>
      </c>
      <c r="F28" s="283">
        <f>SUMIF('ПО КОРИСНИЦИМА'!$G$16:$G$1931,"Функција 122:",'ПО КОРИСНИЦИМА'!$L$16:$L$1931)</f>
        <v>0</v>
      </c>
      <c r="G28" s="283">
        <f>SUMIF('ПО КОРИСНИЦИМА'!$G$16:$G$1931,"Функција 122:",'ПО КОРИСНИЦИМА'!$M$16:$M$1931)</f>
        <v>0</v>
      </c>
      <c r="H28" s="283">
        <v>0</v>
      </c>
      <c r="I28" s="293">
        <f t="shared" si="2"/>
        <v>0</v>
      </c>
      <c r="J28" s="349">
        <f t="shared" si="3"/>
        <v>0</v>
      </c>
      <c r="K28" s="293">
        <v>0</v>
      </c>
    </row>
    <row r="29" spans="1:11" x14ac:dyDescent="0.25">
      <c r="A29" s="70" t="s">
        <v>488</v>
      </c>
      <c r="B29" s="71" t="s">
        <v>489</v>
      </c>
      <c r="C29" s="282">
        <f>SUMIF('ПО КОРИСНИЦИМА'!$G$16:$G$1931,"Функција 130:",'ПО КОРИСНИЦИМА'!$H$16:$H$1931)-10000000-220000</f>
        <v>164858149</v>
      </c>
      <c r="D29" s="282">
        <f>SUMIF('ПО КОРИСНИЦИМА'!$G$16:$G$1931,"Функција 130:",'ПО КОРИСНИЦИМА'!$I$16:$I$1931)</f>
        <v>72353628.550000027</v>
      </c>
      <c r="E29" s="294">
        <f>D29/C29</f>
        <v>0.43888414973044509</v>
      </c>
      <c r="F29" s="282">
        <f>SUMIF('ПО КОРИСНИЦИМА'!$G$16:$G$1931,"Функција 130:",'ПО КОРИСНИЦИМА'!$L$16:$L$1931)</f>
        <v>6030000</v>
      </c>
      <c r="G29" s="282">
        <f>SUMIF('ПО КОРИСНИЦИМА'!$G$16:$G$1931,"Функција 130:",'ПО КОРИСНИЦИМА'!$M$16:$M$1931)</f>
        <v>823126.6100000001</v>
      </c>
      <c r="H29" s="294">
        <f>G29/F29</f>
        <v>0.13650524212271975</v>
      </c>
      <c r="I29" s="357">
        <f t="shared" si="2"/>
        <v>170888149</v>
      </c>
      <c r="J29" s="350">
        <f t="shared" si="3"/>
        <v>73176755.160000026</v>
      </c>
      <c r="K29" s="289">
        <f>J29/I29</f>
        <v>0.42821433544815346</v>
      </c>
    </row>
    <row r="30" spans="1:11" x14ac:dyDescent="0.25">
      <c r="A30" s="72" t="s">
        <v>490</v>
      </c>
      <c r="B30" s="71" t="s">
        <v>107</v>
      </c>
      <c r="C30" s="283">
        <f>SUMIF('ПО КОРИСНИЦИМА'!$G$16:$G$1931,"Функција 131:",'ПО КОРИСНИЦИМА'!$H$16:$H$1931)</f>
        <v>0</v>
      </c>
      <c r="D30" s="283">
        <f>SUMIF('ПО КОРИСНИЦИМА'!$G$16:$G$1931,"Функција 131:",'ПО КОРИСНИЦИМА'!$H$16:$H$1931)</f>
        <v>0</v>
      </c>
      <c r="E30" s="294">
        <v>0</v>
      </c>
      <c r="F30" s="283">
        <f>SUMIF('ПО КОРИСНИЦИМА'!$G$16:$G$1931,"Функција 131:",'ПО КОРИСНИЦИМА'!$L$16:$L$1931)</f>
        <v>0</v>
      </c>
      <c r="G30" s="283">
        <f>SUMIF('ПО КОРИСНИЦИМА'!$G$16:$G$1931,"Функција 131:",'ПО КОРИСНИЦИМА'!$M$16:$M$1931)</f>
        <v>0</v>
      </c>
      <c r="H30" s="283">
        <v>0</v>
      </c>
      <c r="I30" s="293">
        <f t="shared" si="2"/>
        <v>0</v>
      </c>
      <c r="J30" s="349">
        <f t="shared" si="3"/>
        <v>0</v>
      </c>
      <c r="K30" s="293">
        <f>SUM(H30,E30)</f>
        <v>0</v>
      </c>
    </row>
    <row r="31" spans="1:11" x14ac:dyDescent="0.25">
      <c r="A31" s="72" t="s">
        <v>491</v>
      </c>
      <c r="B31" s="71" t="s">
        <v>108</v>
      </c>
      <c r="C31" s="283">
        <f>SUMIF('ПО КОРИСНИЦИМА'!$G$16:$G$1931,"Функција 132:",'ПО КОРИСНИЦИМА'!$H$16:$H$1931)</f>
        <v>0</v>
      </c>
      <c r="D31" s="283">
        <f>SUMIF('ПО КОРИСНИЦИМА'!$G$16:$G$1931,"Функција 132:",'ПО КОРИСНИЦИМА'!$H$16:$H$1931)</f>
        <v>0</v>
      </c>
      <c r="E31" s="294">
        <v>0</v>
      </c>
      <c r="F31" s="283">
        <f>SUMIF('ПО КОРИСНИЦИМА'!$G$16:$G$1931,"Функција 132:",'ПО КОРИСНИЦИМА'!$L$16:$L$1931)</f>
        <v>0</v>
      </c>
      <c r="G31" s="283">
        <f>SUMIF('ПО КОРИСНИЦИМА'!$G$16:$G$1931,"Функција 132:",'ПО КОРИСНИЦИМА'!$M$16:$M$1931)</f>
        <v>0</v>
      </c>
      <c r="H31" s="283">
        <v>0</v>
      </c>
      <c r="I31" s="293">
        <f t="shared" si="2"/>
        <v>0</v>
      </c>
      <c r="J31" s="349">
        <f t="shared" si="3"/>
        <v>0</v>
      </c>
      <c r="K31" s="293">
        <f>SUM(H31,E31)</f>
        <v>0</v>
      </c>
    </row>
    <row r="32" spans="1:11" x14ac:dyDescent="0.25">
      <c r="A32" s="72" t="s">
        <v>492</v>
      </c>
      <c r="B32" s="71" t="s">
        <v>109</v>
      </c>
      <c r="C32" s="283">
        <f>SUMIF('ПО КОРИСНИЦИМА'!$G$16:$G$1931,"Функција 133:",'ПО КОРИСНИЦИМА'!$H$16:$H$1931)</f>
        <v>800000</v>
      </c>
      <c r="D32" s="283">
        <f>SUMIF('ПО КОРИСНИЦИМА'!$G$16:$G$1931,"Функција 133:",'ПО КОРИСНИЦИМА'!$I$16:$I$1931)</f>
        <v>0</v>
      </c>
      <c r="E32" s="294">
        <v>0</v>
      </c>
      <c r="F32" s="283">
        <f>SUMIF('ПО КОРИСНИЦИМА'!$G$16:$G$1931,"Функција 133:",'ПО КОРИСНИЦИМА'!$L$16:$L$1931)</f>
        <v>0</v>
      </c>
      <c r="G32" s="283" t="e">
        <f>SUMIF('ПО КОРИСНИЦИМА'!$G$16:$G$1931,"Функција 133:",'ПО КОРИСНИЦИМА'!$M$16:$M$1931)</f>
        <v>#REF!</v>
      </c>
      <c r="H32" s="283">
        <v>0</v>
      </c>
      <c r="I32" s="293">
        <f t="shared" si="2"/>
        <v>800000</v>
      </c>
      <c r="J32" s="349" t="e">
        <f t="shared" si="3"/>
        <v>#REF!</v>
      </c>
      <c r="K32" s="293">
        <f>SUM(H32,E32)</f>
        <v>0</v>
      </c>
    </row>
    <row r="33" spans="1:11" x14ac:dyDescent="0.25">
      <c r="A33" s="70" t="s">
        <v>493</v>
      </c>
      <c r="B33" s="71" t="s">
        <v>494</v>
      </c>
      <c r="C33" s="283">
        <f>SUMIF('ПО КОРИСНИЦИМА'!$G$16:$G$1931,"Функција 140:",'ПО КОРИСНИЦИМА'!$H$16:$H$1931)</f>
        <v>0</v>
      </c>
      <c r="D33" s="283">
        <f>SUMIF('ПО КОРИСНИЦИМА'!$G$16:$G$1931,"Функција 140:",'ПО КОРИСНИЦИМА'!$H$16:$H$1931)</f>
        <v>0</v>
      </c>
      <c r="E33" s="294">
        <v>0</v>
      </c>
      <c r="F33" s="283">
        <f>SUMIF('ПО КОРИСНИЦИМА'!$G$16:$G$1931,"Функција 140:",'ПО КОРИСНИЦИМА'!$L$16:$L$1931)</f>
        <v>0</v>
      </c>
      <c r="G33" s="283">
        <f>SUMIF('ПО КОРИСНИЦИМА'!$G$16:$G$1931,"Функција 140:",'ПО КОРИСНИЦИМА'!$M$16:$M$1931)</f>
        <v>0</v>
      </c>
      <c r="H33" s="283">
        <v>0</v>
      </c>
      <c r="I33" s="293">
        <f t="shared" si="2"/>
        <v>0</v>
      </c>
      <c r="J33" s="349">
        <f t="shared" si="3"/>
        <v>0</v>
      </c>
      <c r="K33" s="293">
        <f>SUM(H33,E33)</f>
        <v>0</v>
      </c>
    </row>
    <row r="34" spans="1:11" x14ac:dyDescent="0.25">
      <c r="A34" s="70" t="s">
        <v>495</v>
      </c>
      <c r="B34" s="71" t="s">
        <v>496</v>
      </c>
      <c r="C34" s="283">
        <f>SUMIF('ПО КОРИСНИЦИМА'!$G$16:$G$1931,"Функција 150:",'ПО КОРИСНИЦИМА'!$H$16:$H$1931)</f>
        <v>0</v>
      </c>
      <c r="D34" s="283">
        <f>SUMIF('ПО КОРИСНИЦИМА'!$G$16:$G$1931,"Функција 150:",'ПО КОРИСНИЦИМА'!$H$16:$H$1931)</f>
        <v>0</v>
      </c>
      <c r="E34" s="294">
        <v>0</v>
      </c>
      <c r="F34" s="283">
        <f>SUMIF('ПО КОРИСНИЦИМА'!$G$16:$G$1931,"Функција 150:",'ПО КОРИСНИЦИМА'!$L$16:$L$1931)</f>
        <v>0</v>
      </c>
      <c r="G34" s="283">
        <f>SUMIF('ПО КОРИСНИЦИМА'!$G$16:$G$1931,"Функција 150:",'ПО КОРИСНИЦИМА'!$M$16:$M$1931)</f>
        <v>0</v>
      </c>
      <c r="H34" s="283">
        <v>0</v>
      </c>
      <c r="I34" s="293">
        <f t="shared" si="2"/>
        <v>0</v>
      </c>
      <c r="J34" s="349">
        <f t="shared" si="3"/>
        <v>0</v>
      </c>
      <c r="K34" s="293">
        <f>SUM(H34,E34)</f>
        <v>0</v>
      </c>
    </row>
    <row r="35" spans="1:11" ht="23.25" x14ac:dyDescent="0.25">
      <c r="A35" s="70" t="s">
        <v>497</v>
      </c>
      <c r="B35" s="71" t="s">
        <v>498</v>
      </c>
      <c r="C35" s="282">
        <f>SUMIF('ПО КОРИСНИЦИМА'!$G$16:$G$1931,"Функција 160:",'ПО КОРИСНИЦИМА'!$H$16:$H$1931)</f>
        <v>7398000</v>
      </c>
      <c r="D35" s="282">
        <f>SUMIF('ПО КОРИСНИЦИМА'!$G$16:$G$1931,"Функција 160:",'ПО КОРИСНИЦИМА'!$I$16:$I$1931)</f>
        <v>744418.45000000007</v>
      </c>
      <c r="E35" s="294">
        <f>D35/C35</f>
        <v>0.10062428359015951</v>
      </c>
      <c r="F35" s="283">
        <f>SUMIF('ПО КОРИСНИЦИМА'!$G$16:$G$1931,"Функција 160:",'ПО КОРИСНИЦИМА'!$L$16:$L$1931)</f>
        <v>0</v>
      </c>
      <c r="G35" s="283">
        <f>SUMIF('ПО КОРИСНИЦИМА'!$G$16:$G$1931,"Функција 160:",'ПО КОРИСНИЦИМА'!$M$16:$M$1931)</f>
        <v>0</v>
      </c>
      <c r="H35" s="283">
        <v>0</v>
      </c>
      <c r="I35" s="357">
        <f t="shared" si="2"/>
        <v>7398000</v>
      </c>
      <c r="J35" s="350">
        <f t="shared" si="3"/>
        <v>744418.45000000007</v>
      </c>
      <c r="K35" s="289">
        <f>J35/I35</f>
        <v>0.10062428359015951</v>
      </c>
    </row>
    <row r="36" spans="1:11" x14ac:dyDescent="0.25">
      <c r="A36" s="70" t="s">
        <v>499</v>
      </c>
      <c r="B36" s="71" t="s">
        <v>500</v>
      </c>
      <c r="C36" s="282">
        <f>SUMIF('ПО КОРИСНИЦИМА'!$G$16:$G$1931,"Функција 170:",'ПО КОРИСНИЦИМА'!$H$16:$H$1931)</f>
        <v>0</v>
      </c>
      <c r="D36" s="283">
        <f>SUMIF('ПО КОРИСНИЦИМА'!$G$16:$G$1931,"Функција 170:",'ПО КОРИСНИЦИМА'!$I$16:$I$1931)</f>
        <v>6052606.4300000006</v>
      </c>
      <c r="E36" s="294">
        <v>0</v>
      </c>
      <c r="F36" s="283">
        <f>SUMIF('ПО КОРИСНИЦИМА'!$G$16:$G$1931,"Функција 170:",'ПО КОРИСНИЦИМА'!$L$16:$L$1931)</f>
        <v>0</v>
      </c>
      <c r="G36" s="283">
        <f>SUMIF('ПО КОРИСНИЦИМА'!$G$16:$G$1931,"Функција 170:",'ПО КОРИСНИЦИМА'!$M$16:$M$1931)</f>
        <v>0</v>
      </c>
      <c r="H36" s="283">
        <v>0</v>
      </c>
      <c r="I36" s="293">
        <f t="shared" si="2"/>
        <v>0</v>
      </c>
      <c r="J36" s="349">
        <f t="shared" si="3"/>
        <v>6052606.4300000006</v>
      </c>
      <c r="K36" s="293">
        <f>SUM(H36,E36)</f>
        <v>0</v>
      </c>
    </row>
    <row r="37" spans="1:11" ht="23.25" x14ac:dyDescent="0.25">
      <c r="A37" s="70" t="s">
        <v>501</v>
      </c>
      <c r="B37" s="71" t="s">
        <v>111</v>
      </c>
      <c r="C37" s="283">
        <f>SUMIF('ПО КОРИСНИЦИМА'!$G$16:$G$1931,"Функција 180:",'ПО КОРИСНИЦИМА'!$H$16:$H$1931)</f>
        <v>0</v>
      </c>
      <c r="D37" s="283">
        <f>SUMIF('ПО КОРИСНИЦИМА'!$G$16:$G$1931,"Функција 180:",'ПО КОРИСНИЦИМА'!$H$16:$H$1931)</f>
        <v>0</v>
      </c>
      <c r="E37" s="294">
        <v>0</v>
      </c>
      <c r="F37" s="283">
        <f>SUMIF('ПО КОРИСНИЦИМА'!$G$16:$G$1931,"Функција 180:",'ПО КОРИСНИЦИМА'!$L$16:$L$1931)</f>
        <v>0</v>
      </c>
      <c r="G37" s="283">
        <f>SUMIF('ПО КОРИСНИЦИМА'!$G$16:$G$1931,"Функција 180:",'ПО КОРИСНИЦИМА'!$M$16:$M$1931)</f>
        <v>0</v>
      </c>
      <c r="H37" s="283">
        <v>0</v>
      </c>
      <c r="I37" s="293">
        <f t="shared" si="2"/>
        <v>0</v>
      </c>
      <c r="J37" s="349">
        <f t="shared" si="3"/>
        <v>0</v>
      </c>
      <c r="K37" s="293">
        <f>SUM(H37,E37)</f>
        <v>0</v>
      </c>
    </row>
    <row r="38" spans="1:11" x14ac:dyDescent="0.25">
      <c r="A38" s="68" t="s">
        <v>502</v>
      </c>
      <c r="B38" s="73" t="s">
        <v>112</v>
      </c>
      <c r="C38" s="299">
        <f>SUM(C39:C44)</f>
        <v>4112966</v>
      </c>
      <c r="D38" s="299">
        <f>SUM(D39:D44)</f>
        <v>51800.4</v>
      </c>
      <c r="E38" s="290"/>
      <c r="F38" s="291">
        <f>SUM(F39:F44)</f>
        <v>0</v>
      </c>
      <c r="G38" s="291"/>
      <c r="H38" s="291">
        <v>0</v>
      </c>
      <c r="I38" s="360">
        <f>C38+F38</f>
        <v>4112966</v>
      </c>
      <c r="J38" s="353"/>
      <c r="K38" s="295"/>
    </row>
    <row r="39" spans="1:11" x14ac:dyDescent="0.25">
      <c r="A39" s="70" t="s">
        <v>503</v>
      </c>
      <c r="B39" s="71" t="s">
        <v>504</v>
      </c>
      <c r="C39" s="283">
        <f>SUMIF('ПО КОРИСНИЦИМА'!$G$16:$G$1931,"Функција 310:",'ПО КОРИСНИЦИМА'!$H$16:$H$1931)</f>
        <v>0</v>
      </c>
      <c r="D39" s="283"/>
      <c r="E39" s="294"/>
      <c r="F39" s="283">
        <f>SUMIF('ПО КОРИСНИЦИМА'!$G$16:$G$1931,"Функција 310:",'ПО КОРИСНИЦИМА'!$L$16:$L$1931)</f>
        <v>0</v>
      </c>
      <c r="G39" s="283"/>
      <c r="H39" s="283">
        <v>0</v>
      </c>
      <c r="I39" s="293">
        <f t="shared" ref="I39:I44" si="4">SUM(F39,C39)</f>
        <v>0</v>
      </c>
      <c r="J39" s="349"/>
      <c r="K39" s="293"/>
    </row>
    <row r="40" spans="1:11" x14ac:dyDescent="0.25">
      <c r="A40" s="70" t="s">
        <v>505</v>
      </c>
      <c r="B40" s="71" t="s">
        <v>506</v>
      </c>
      <c r="C40" s="283">
        <f>SUMIF('ПО КОРИСНИЦИМА'!$G$16:$G$1931,"Функција 320:",'ПО КОРИСНИЦИМА'!$H$16:$H$1931)</f>
        <v>0</v>
      </c>
      <c r="D40" s="283"/>
      <c r="E40" s="294"/>
      <c r="F40" s="283">
        <f>SUMIF('ПО КОРИСНИЦИМА'!$G$16:$G$1931,"Функција 320:",'ПО КОРИСНИЦИМА'!$L$16:$L$1931)</f>
        <v>0</v>
      </c>
      <c r="G40" s="283"/>
      <c r="H40" s="283">
        <v>0</v>
      </c>
      <c r="I40" s="293">
        <f t="shared" si="4"/>
        <v>0</v>
      </c>
      <c r="J40" s="349"/>
      <c r="K40" s="293"/>
    </row>
    <row r="41" spans="1:11" x14ac:dyDescent="0.25">
      <c r="A41" s="70" t="s">
        <v>507</v>
      </c>
      <c r="B41" s="71" t="s">
        <v>508</v>
      </c>
      <c r="C41" s="283">
        <f>SUMIF('ПО КОРИСНИЦИМА'!$G$16:$G$1931,"Функција 330:",'ПО КОРИСНИЦИМА'!$H$16:$H$1931)</f>
        <v>2712966</v>
      </c>
      <c r="D41" s="283"/>
      <c r="E41" s="294"/>
      <c r="F41" s="283">
        <f>SUMIF('ПО КОРИСНИЦИМА'!$G$16:$G$1931,"Функција 330:",'ПО КОРИСНИЦИМА'!$L$16:$L$1931)</f>
        <v>0</v>
      </c>
      <c r="G41" s="283"/>
      <c r="H41" s="283">
        <v>0</v>
      </c>
      <c r="I41" s="293">
        <f t="shared" si="4"/>
        <v>2712966</v>
      </c>
      <c r="J41" s="349"/>
      <c r="K41" s="293"/>
    </row>
    <row r="42" spans="1:11" x14ac:dyDescent="0.25">
      <c r="A42" s="70" t="s">
        <v>509</v>
      </c>
      <c r="B42" s="71" t="s">
        <v>510</v>
      </c>
      <c r="C42" s="283">
        <f>SUMIF('ПО КОРИСНИЦИМА'!$G$16:$G$1931,"Функција 340:",'ПО КОРИСНИЦИМА'!$H$16:$H$1931)</f>
        <v>0</v>
      </c>
      <c r="D42" s="283"/>
      <c r="E42" s="294"/>
      <c r="F42" s="283">
        <f>SUMIF('ПО КОРИСНИЦИМА'!$G$16:$G$1931,"Функција 340:",'ПО КОРИСНИЦИМА'!$L$16:$L$1931)</f>
        <v>0</v>
      </c>
      <c r="G42" s="283"/>
      <c r="H42" s="283">
        <v>0</v>
      </c>
      <c r="I42" s="293">
        <f t="shared" si="4"/>
        <v>0</v>
      </c>
      <c r="J42" s="349"/>
      <c r="K42" s="293"/>
    </row>
    <row r="43" spans="1:11" x14ac:dyDescent="0.25">
      <c r="A43" s="70" t="s">
        <v>511</v>
      </c>
      <c r="B43" s="71" t="s">
        <v>512</v>
      </c>
      <c r="C43" s="283">
        <f>SUMIF('ПО КОРИСНИЦИМА'!$G$16:$G$1931,"Функција 350:",'ПО КОРИСНИЦИМА'!$H$16:$H$1931)</f>
        <v>0</v>
      </c>
      <c r="D43" s="283"/>
      <c r="E43" s="294"/>
      <c r="F43" s="283">
        <f>SUMIF('ПО КОРИСНИЦИМА'!$G$16:$G$1931,"Функција 350:",'ПО КОРИСНИЦИМА'!$L$16:$L$1931)</f>
        <v>0</v>
      </c>
      <c r="G43" s="283"/>
      <c r="H43" s="283">
        <v>0</v>
      </c>
      <c r="I43" s="293">
        <f t="shared" si="4"/>
        <v>0</v>
      </c>
      <c r="J43" s="349"/>
      <c r="K43" s="293"/>
    </row>
    <row r="44" spans="1:11" ht="23.25" x14ac:dyDescent="0.25">
      <c r="A44" s="70" t="s">
        <v>513</v>
      </c>
      <c r="B44" s="71" t="s">
        <v>514</v>
      </c>
      <c r="C44" s="282">
        <f>SUMIF('ПО КОРИСНИЦИМА'!$G$16:$G$1931,"Функција 360:",'ПО КОРИСНИЦИМА'!$H$16:$H$1931)</f>
        <v>1400000</v>
      </c>
      <c r="D44" s="282">
        <f>SUMIF('ПО КОРИСНИЦИМА'!$G$16:$G$1931,"Функција 360:",'ПО КОРИСНИЦИМА'!$I$16:$I$1931)</f>
        <v>51800.4</v>
      </c>
      <c r="E44" s="294"/>
      <c r="F44" s="283">
        <f>SUMIF('ПО КОРИСНИЦИМА'!$G$16:$G$1931,"Функција 360:",'ПО КОРИСНИЦИМА'!$L$16:$L$1931)</f>
        <v>0</v>
      </c>
      <c r="G44" s="283"/>
      <c r="H44" s="283">
        <v>0</v>
      </c>
      <c r="I44" s="293">
        <f t="shared" si="4"/>
        <v>1400000</v>
      </c>
      <c r="J44" s="349">
        <f>SUM(G44,D44)</f>
        <v>51800.4</v>
      </c>
      <c r="K44" s="293"/>
    </row>
    <row r="45" spans="1:11" x14ac:dyDescent="0.25">
      <c r="A45" s="68" t="s">
        <v>515</v>
      </c>
      <c r="B45" s="69" t="s">
        <v>114</v>
      </c>
      <c r="C45" s="299">
        <f>SUM(C46:C84)</f>
        <v>127035172</v>
      </c>
      <c r="D45" s="299">
        <f>SUM(D46:D84)</f>
        <v>61514380.190000013</v>
      </c>
      <c r="E45" s="290">
        <f>D45/C45</f>
        <v>0.48423109302359202</v>
      </c>
      <c r="F45" s="291">
        <f>SUM(F46:F84)</f>
        <v>67390900</v>
      </c>
      <c r="G45" s="291">
        <f>SUM(G46:G84)</f>
        <v>0</v>
      </c>
      <c r="H45" s="291">
        <v>0</v>
      </c>
      <c r="I45" s="358">
        <f>C45+F45</f>
        <v>194426072</v>
      </c>
      <c r="J45" s="351">
        <f>D45+G45</f>
        <v>61514380.190000013</v>
      </c>
      <c r="K45" s="292">
        <f>J45/I45</f>
        <v>0.31638956420412595</v>
      </c>
    </row>
    <row r="46" spans="1:11" ht="23.25" x14ac:dyDescent="0.25">
      <c r="A46" s="70" t="s">
        <v>362</v>
      </c>
      <c r="B46" s="74" t="s">
        <v>516</v>
      </c>
      <c r="C46" s="283">
        <f>SUMIF('ПО КОРИСНИЦИМА'!$G$16:$G$1931,"Функција 410:",'ПО КОРИСНИЦИМА'!$H$16:$H$1931)</f>
        <v>0</v>
      </c>
      <c r="D46" s="283">
        <v>0</v>
      </c>
      <c r="E46" s="294">
        <v>0</v>
      </c>
      <c r="F46" s="283">
        <f>SUMIF('ПО КОРИСНИЦИМА'!$G$16:$G$1931,"Функција 410:",'ПО КОРИСНИЦИМА'!$L$16:$L$1931)</f>
        <v>0</v>
      </c>
      <c r="G46" s="283">
        <v>0</v>
      </c>
      <c r="H46" s="283">
        <v>0</v>
      </c>
      <c r="I46" s="293">
        <f t="shared" ref="I46:K48" si="5">SUM(F46,C46)</f>
        <v>0</v>
      </c>
      <c r="J46" s="349">
        <f t="shared" si="5"/>
        <v>0</v>
      </c>
      <c r="K46" s="293">
        <f t="shared" si="5"/>
        <v>0</v>
      </c>
    </row>
    <row r="47" spans="1:11" x14ac:dyDescent="0.25">
      <c r="A47" s="72" t="s">
        <v>517</v>
      </c>
      <c r="B47" s="74" t="s">
        <v>115</v>
      </c>
      <c r="C47" s="283">
        <f>SUMIF('ПО КОРИСНИЦИМА'!$G$16:$G$1931,"Функција 411:",'ПО КОРИСНИЦИМА'!$H$16:$H$1931)</f>
        <v>0</v>
      </c>
      <c r="D47" s="283">
        <f>SUMIF('ПО КОРИСНИЦИМА'!$G$16:$G$1931,"Функција 411:",'ПО КОРИСНИЦИМА'!$I$16:$I$1931)</f>
        <v>3240875.93</v>
      </c>
      <c r="E47" s="294">
        <v>0</v>
      </c>
      <c r="F47" s="283">
        <f>SUMIF('ПО КОРИСНИЦИМА'!$G$16:$G$1931,"Функција 411:",'ПО КОРИСНИЦИМА'!$L$16:$L$1931)</f>
        <v>0</v>
      </c>
      <c r="G47" s="283">
        <f>SUMIF('ПО КОРИСНИЦИМА'!$G$16:$G$1931,"Функција 411:",'ПО КОРИСНИЦИМА'!$M$16:$M$1931)</f>
        <v>0</v>
      </c>
      <c r="H47" s="283">
        <v>0</v>
      </c>
      <c r="I47" s="293">
        <f t="shared" si="5"/>
        <v>0</v>
      </c>
      <c r="J47" s="349">
        <f>SUM(G47,D47)</f>
        <v>3240875.93</v>
      </c>
      <c r="K47" s="293">
        <f t="shared" si="5"/>
        <v>0</v>
      </c>
    </row>
    <row r="48" spans="1:11" x14ac:dyDescent="0.25">
      <c r="A48" s="72" t="s">
        <v>518</v>
      </c>
      <c r="B48" s="74" t="s">
        <v>116</v>
      </c>
      <c r="C48" s="283">
        <f>SUMIF('ПО КОРИСНИЦИМА'!$G$16:$G$1931,"Функција 412:",'ПО КОРИСНИЦИМА'!$H$16:$H$1931)</f>
        <v>3500000</v>
      </c>
      <c r="D48" s="283">
        <f>SUMIF('ПО КОРИСНИЦИМА'!$G$16:$G$1931,"Функција 412:",'ПО КОРИСНИЦИМА'!$I$16:$I$1931)</f>
        <v>4680064.0400000038</v>
      </c>
      <c r="E48" s="294">
        <v>0</v>
      </c>
      <c r="F48" s="283">
        <f>SUMIF('ПО КОРИСНИЦИМА'!$G$16:$G$1931,"Функција 412:",'ПО КОРИСНИЦИМА'!$L$16:$L$1931)</f>
        <v>0</v>
      </c>
      <c r="G48" s="283">
        <v>0</v>
      </c>
      <c r="H48" s="283">
        <v>0</v>
      </c>
      <c r="I48" s="293">
        <f t="shared" si="5"/>
        <v>3500000</v>
      </c>
      <c r="J48" s="349">
        <f t="shared" si="5"/>
        <v>4680064.0400000038</v>
      </c>
      <c r="K48" s="293">
        <f t="shared" si="5"/>
        <v>0</v>
      </c>
    </row>
    <row r="49" spans="1:11" x14ac:dyDescent="0.25">
      <c r="A49" s="70" t="s">
        <v>375</v>
      </c>
      <c r="B49" s="71" t="s">
        <v>519</v>
      </c>
      <c r="C49" s="282">
        <f>SUMIF('ПО КОРИСНИЦИМА'!$G$16:$G$1931,"Функција 420:",'ПО КОРИСНИЦИМА'!$H$16:$H$1931)</f>
        <v>11500000</v>
      </c>
      <c r="D49" s="282">
        <f>SUMIF('ПО КОРИСНИЦИМА'!$G$16:$G$1931,"Функција 420:",'ПО КОРИСНИЦИМА'!$I$16:$I$1931)</f>
        <v>4466130.7200000007</v>
      </c>
      <c r="E49" s="294">
        <f>D49/C49</f>
        <v>0.38835919304347832</v>
      </c>
      <c r="F49" s="283">
        <f>SUMIF('ПО КОРИСНИЦИМА'!$G$16:$G$1931,"Функција 420:",'ПО КОРИСНИЦИМА'!$L$16:$L$1931)</f>
        <v>0</v>
      </c>
      <c r="G49" s="283">
        <v>0</v>
      </c>
      <c r="H49" s="283">
        <v>0</v>
      </c>
      <c r="I49" s="293">
        <f t="shared" ref="I49:I84" si="6">SUM(F49,C49)</f>
        <v>11500000</v>
      </c>
      <c r="J49" s="349">
        <f t="shared" ref="J49:J84" si="7">SUM(G49,D49)</f>
        <v>4466130.7200000007</v>
      </c>
      <c r="K49" s="289">
        <f>J49/I49</f>
        <v>0.38835919304347832</v>
      </c>
    </row>
    <row r="50" spans="1:11" x14ac:dyDescent="0.25">
      <c r="A50" s="72" t="s">
        <v>377</v>
      </c>
      <c r="B50" s="71" t="s">
        <v>118</v>
      </c>
      <c r="C50" s="283">
        <f>SUMIF('ПО КОРИСНИЦИМА'!$G$16:$G$1931,"Функција 421:",'ПО КОРИСНИЦИМА'!$H$16:$H$1931)</f>
        <v>0</v>
      </c>
      <c r="D50" s="283">
        <v>0</v>
      </c>
      <c r="E50" s="294">
        <v>0</v>
      </c>
      <c r="F50" s="283">
        <f>SUMIF('ПО КОРИСНИЦИМА'!$G$16:$G$1931,"Функција 421:",'ПО КОРИСНИЦИМА'!$L$16:$L$1931)</f>
        <v>0</v>
      </c>
      <c r="G50" s="283">
        <v>0</v>
      </c>
      <c r="H50" s="283">
        <v>0</v>
      </c>
      <c r="I50" s="293">
        <f t="shared" si="6"/>
        <v>0</v>
      </c>
      <c r="J50" s="349">
        <f t="shared" si="7"/>
        <v>0</v>
      </c>
      <c r="K50" s="293">
        <v>0</v>
      </c>
    </row>
    <row r="51" spans="1:11" x14ac:dyDescent="0.25">
      <c r="A51" s="72" t="s">
        <v>520</v>
      </c>
      <c r="B51" s="71" t="s">
        <v>119</v>
      </c>
      <c r="C51" s="283">
        <f>SUMIF('ПО КОРИСНИЦИМА'!$G$16:$G$1931,"Функција 422:",'ПО КОРИСНИЦИМА'!$H$16:$H$1931)</f>
        <v>0</v>
      </c>
      <c r="D51" s="283">
        <v>0</v>
      </c>
      <c r="E51" s="294">
        <v>0</v>
      </c>
      <c r="F51" s="283">
        <f>SUMIF('ПО КОРИСНИЦИМА'!$G$16:$G$1931,"Функција 422:",'ПО КОРИСНИЦИМА'!$L$16:$L$1931)</f>
        <v>0</v>
      </c>
      <c r="G51" s="283">
        <v>0</v>
      </c>
      <c r="H51" s="283">
        <v>0</v>
      </c>
      <c r="I51" s="293">
        <f t="shared" si="6"/>
        <v>0</v>
      </c>
      <c r="J51" s="349">
        <f t="shared" si="7"/>
        <v>0</v>
      </c>
      <c r="K51" s="293">
        <v>0</v>
      </c>
    </row>
    <row r="52" spans="1:11" x14ac:dyDescent="0.25">
      <c r="A52" s="72" t="s">
        <v>521</v>
      </c>
      <c r="B52" s="71" t="s">
        <v>120</v>
      </c>
      <c r="C52" s="283">
        <f>SUMIF('ПО КОРИСНИЦИМА'!$G$16:$G$1931,"Функција 423:",'ПО КОРИСНИЦИМА'!$H$16:$H$1931)</f>
        <v>0</v>
      </c>
      <c r="D52" s="283">
        <v>0</v>
      </c>
      <c r="E52" s="294">
        <v>0</v>
      </c>
      <c r="F52" s="283">
        <f>SUMIF('ПО КОРИСНИЦИМА'!$G$16:$G$1931,"Функција 423:",'ПО КОРИСНИЦИМА'!$L$16:$L$1931)</f>
        <v>0</v>
      </c>
      <c r="G52" s="283">
        <v>0</v>
      </c>
      <c r="H52" s="283">
        <v>0</v>
      </c>
      <c r="I52" s="293">
        <f t="shared" si="6"/>
        <v>0</v>
      </c>
      <c r="J52" s="349">
        <f t="shared" si="7"/>
        <v>0</v>
      </c>
      <c r="K52" s="293">
        <v>0</v>
      </c>
    </row>
    <row r="53" spans="1:11" x14ac:dyDescent="0.25">
      <c r="A53" s="70" t="s">
        <v>387</v>
      </c>
      <c r="B53" s="71" t="s">
        <v>522</v>
      </c>
      <c r="C53" s="283">
        <f>SUMIF('ПО КОРИСНИЦИМА'!$G$16:$G$1931,"Функција 430:",'ПО КОРИСНИЦИМА'!$H$16:$H$1931)</f>
        <v>0</v>
      </c>
      <c r="D53" s="283">
        <v>0</v>
      </c>
      <c r="E53" s="294">
        <v>0</v>
      </c>
      <c r="F53" s="283">
        <f>SUMIF('ПО КОРИСНИЦИМА'!$G$16:$G$1931,"Функција 430:",'ПО КОРИСНИЦИМА'!$L$16:$L$1931)</f>
        <v>0</v>
      </c>
      <c r="G53" s="283">
        <v>0</v>
      </c>
      <c r="H53" s="283">
        <v>0</v>
      </c>
      <c r="I53" s="293">
        <f t="shared" si="6"/>
        <v>0</v>
      </c>
      <c r="J53" s="349">
        <f t="shared" si="7"/>
        <v>0</v>
      </c>
      <c r="K53" s="293">
        <v>0</v>
      </c>
    </row>
    <row r="54" spans="1:11" hidden="1" x14ac:dyDescent="0.25">
      <c r="A54" s="72" t="s">
        <v>523</v>
      </c>
      <c r="B54" s="71" t="s">
        <v>121</v>
      </c>
      <c r="C54" s="283">
        <f>SUMIF('ПО КОРИСНИЦИМА'!$G$16:$G$1931,"Функција 431:",'ПО КОРИСНИЦИМА'!$H$16:$H$1931)</f>
        <v>0</v>
      </c>
      <c r="D54" s="283">
        <v>0</v>
      </c>
      <c r="E54" s="294">
        <v>0</v>
      </c>
      <c r="F54" s="283">
        <f>SUMIF('ПО КОРИСНИЦИМА'!$G$16:$G$1931,"Функција 431:",'ПО КОРИСНИЦИМА'!$L$16:$L$1931)</f>
        <v>0</v>
      </c>
      <c r="G54" s="283">
        <v>0</v>
      </c>
      <c r="H54" s="283">
        <v>0</v>
      </c>
      <c r="I54" s="293">
        <f t="shared" si="6"/>
        <v>0</v>
      </c>
      <c r="J54" s="349">
        <f t="shared" si="7"/>
        <v>0</v>
      </c>
      <c r="K54" s="293">
        <v>0</v>
      </c>
    </row>
    <row r="55" spans="1:11" hidden="1" x14ac:dyDescent="0.25">
      <c r="A55" s="72" t="s">
        <v>524</v>
      </c>
      <c r="B55" s="71" t="s">
        <v>122</v>
      </c>
      <c r="C55" s="283">
        <f>SUMIF('ПО КОРИСНИЦИМА'!$G$16:$G$1931,"Функција 432:",'ПО КОРИСНИЦИМА'!$H$16:$H$1931)</f>
        <v>0</v>
      </c>
      <c r="D55" s="283">
        <v>0</v>
      </c>
      <c r="E55" s="294">
        <v>0</v>
      </c>
      <c r="F55" s="283">
        <f>SUMIF('ПО КОРИСНИЦИМА'!$G$16:$G$1931,"Функција 432:",'ПО КОРИСНИЦИМА'!$L$16:$L$1931)</f>
        <v>0</v>
      </c>
      <c r="G55" s="283">
        <v>0</v>
      </c>
      <c r="H55" s="283">
        <v>0</v>
      </c>
      <c r="I55" s="293">
        <f t="shared" si="6"/>
        <v>0</v>
      </c>
      <c r="J55" s="349">
        <f t="shared" si="7"/>
        <v>0</v>
      </c>
      <c r="K55" s="293">
        <v>0</v>
      </c>
    </row>
    <row r="56" spans="1:11" hidden="1" x14ac:dyDescent="0.25">
      <c r="A56" s="72" t="s">
        <v>525</v>
      </c>
      <c r="B56" s="71" t="s">
        <v>123</v>
      </c>
      <c r="C56" s="283">
        <f>SUMIF('ПО КОРИСНИЦИМА'!$G$16:$G$1931,"Функција 433:",'ПО КОРИСНИЦИМА'!$H$16:$H$1931)</f>
        <v>0</v>
      </c>
      <c r="D56" s="283">
        <v>0</v>
      </c>
      <c r="E56" s="294">
        <v>0</v>
      </c>
      <c r="F56" s="283">
        <f>SUMIF('ПО КОРИСНИЦИМА'!$G$16:$G$1931,"Функција 433:",'ПО КОРИСНИЦИМА'!$L$16:$L$1931)</f>
        <v>0</v>
      </c>
      <c r="G56" s="283">
        <v>0</v>
      </c>
      <c r="H56" s="283">
        <v>0</v>
      </c>
      <c r="I56" s="293">
        <f t="shared" si="6"/>
        <v>0</v>
      </c>
      <c r="J56" s="349">
        <f t="shared" si="7"/>
        <v>0</v>
      </c>
      <c r="K56" s="293">
        <v>0</v>
      </c>
    </row>
    <row r="57" spans="1:11" hidden="1" x14ac:dyDescent="0.25">
      <c r="A57" s="72" t="s">
        <v>526</v>
      </c>
      <c r="B57" s="71" t="s">
        <v>124</v>
      </c>
      <c r="C57" s="283">
        <f>SUMIF('ПО КОРИСНИЦИМА'!$G$16:$G$1931,"Функција 434:",'ПО КОРИСНИЦИМА'!$H$16:$H$1931)</f>
        <v>0</v>
      </c>
      <c r="D57" s="283">
        <v>0</v>
      </c>
      <c r="E57" s="294">
        <v>0</v>
      </c>
      <c r="F57" s="283">
        <f>SUMIF('ПО КОРИСНИЦИМА'!$G$16:$G$1931,"Функција 434:",'ПО КОРИСНИЦИМА'!$L$16:$L$1931)</f>
        <v>0</v>
      </c>
      <c r="G57" s="283">
        <v>0</v>
      </c>
      <c r="H57" s="283">
        <v>0</v>
      </c>
      <c r="I57" s="293">
        <f t="shared" si="6"/>
        <v>0</v>
      </c>
      <c r="J57" s="349">
        <f t="shared" si="7"/>
        <v>0</v>
      </c>
      <c r="K57" s="293">
        <v>0</v>
      </c>
    </row>
    <row r="58" spans="1:11" hidden="1" x14ac:dyDescent="0.25">
      <c r="A58" s="72" t="s">
        <v>527</v>
      </c>
      <c r="B58" s="71" t="s">
        <v>125</v>
      </c>
      <c r="C58" s="283">
        <f>SUMIF('ПО КОРИСНИЦИМА'!$G$16:$G$1931,"Функција 435:",'ПО КОРИСНИЦИМА'!$H$16:$H$1931)</f>
        <v>0</v>
      </c>
      <c r="D58" s="283">
        <v>0</v>
      </c>
      <c r="E58" s="294">
        <v>0</v>
      </c>
      <c r="F58" s="283">
        <f>SUMIF('ПО КОРИСНИЦИМА'!$G$16:$G$1931,"Функција 435:",'ПО КОРИСНИЦИМА'!$L$16:$L$1931)</f>
        <v>0</v>
      </c>
      <c r="G58" s="283">
        <v>0</v>
      </c>
      <c r="H58" s="283">
        <v>0</v>
      </c>
      <c r="I58" s="293">
        <f t="shared" si="6"/>
        <v>0</v>
      </c>
      <c r="J58" s="349">
        <f t="shared" si="7"/>
        <v>0</v>
      </c>
      <c r="K58" s="293">
        <v>0</v>
      </c>
    </row>
    <row r="59" spans="1:11" hidden="1" x14ac:dyDescent="0.25">
      <c r="A59" s="72" t="s">
        <v>528</v>
      </c>
      <c r="B59" s="71" t="s">
        <v>126</v>
      </c>
      <c r="C59" s="283">
        <f>SUMIF('ПО КОРИСНИЦИМА'!$G$16:$G$1931,"Функција 436:",'ПО КОРИСНИЦИМА'!$H$16:$H$1931)</f>
        <v>0</v>
      </c>
      <c r="D59" s="283">
        <f>SUMIF('ПО КОРИСНИЦИМА'!$G$16:$G$1931,"Функција 436:",'ПО КОРИСНИЦИМА'!$I$16:$I$1931)</f>
        <v>0</v>
      </c>
      <c r="E59" s="294">
        <v>0</v>
      </c>
      <c r="F59" s="283">
        <f>SUMIF('ПО КОРИСНИЦИМА'!$G$16:$G$1931,"Функција 436:",'ПО КОРИСНИЦИМА'!$L$16:$L$1931)</f>
        <v>0</v>
      </c>
      <c r="G59" s="283">
        <v>0</v>
      </c>
      <c r="H59" s="283">
        <v>0</v>
      </c>
      <c r="I59" s="293">
        <f t="shared" si="6"/>
        <v>0</v>
      </c>
      <c r="J59" s="349">
        <f t="shared" si="7"/>
        <v>0</v>
      </c>
      <c r="K59" s="293">
        <v>0</v>
      </c>
    </row>
    <row r="60" spans="1:11" x14ac:dyDescent="0.25">
      <c r="A60" s="70" t="s">
        <v>394</v>
      </c>
      <c r="B60" s="71" t="s">
        <v>529</v>
      </c>
      <c r="C60" s="283">
        <f>SUMIF('ПО КОРИСНИЦИМА'!$G$16:$G$1931,"Функција 440:",'ПО КОРИСНИЦИМА'!$H$16:$H$1931)</f>
        <v>0</v>
      </c>
      <c r="D60" s="283">
        <v>0</v>
      </c>
      <c r="E60" s="294">
        <v>0</v>
      </c>
      <c r="F60" s="283">
        <f>SUMIF('ПО КОРИСНИЦИМА'!$G$16:$G$1931,"Функција 440:",'ПО КОРИСНИЦИМА'!$L$16:$L$1931)</f>
        <v>0</v>
      </c>
      <c r="G60" s="283">
        <v>0</v>
      </c>
      <c r="H60" s="283">
        <v>0</v>
      </c>
      <c r="I60" s="293">
        <f t="shared" si="6"/>
        <v>0</v>
      </c>
      <c r="J60" s="349">
        <f t="shared" si="7"/>
        <v>0</v>
      </c>
      <c r="K60" s="293">
        <v>0</v>
      </c>
    </row>
    <row r="61" spans="1:11" ht="23.25" x14ac:dyDescent="0.25">
      <c r="A61" s="72" t="s">
        <v>530</v>
      </c>
      <c r="B61" s="71" t="s">
        <v>127</v>
      </c>
      <c r="C61" s="283">
        <f>SUMIF('ПО КОРИСНИЦИМА'!$G$16:$G$1931,"Функција 441:",'ПО КОРИСНИЦИМА'!$H$16:$H$1931)</f>
        <v>0</v>
      </c>
      <c r="D61" s="283">
        <v>0</v>
      </c>
      <c r="E61" s="294">
        <v>0</v>
      </c>
      <c r="F61" s="283">
        <f>SUMIF('ПО КОРИСНИЦИМА'!$G$16:$G$1931,"Функција 441:",'ПО КОРИСНИЦИМА'!$L$16:$L$1931)</f>
        <v>0</v>
      </c>
      <c r="G61" s="283">
        <v>0</v>
      </c>
      <c r="H61" s="283">
        <v>0</v>
      </c>
      <c r="I61" s="293">
        <f t="shared" si="6"/>
        <v>0</v>
      </c>
      <c r="J61" s="349">
        <f t="shared" si="7"/>
        <v>0</v>
      </c>
      <c r="K61" s="293">
        <v>0</v>
      </c>
    </row>
    <row r="62" spans="1:11" x14ac:dyDescent="0.25">
      <c r="A62" s="72" t="s">
        <v>531</v>
      </c>
      <c r="B62" s="71" t="s">
        <v>128</v>
      </c>
      <c r="C62" s="283">
        <f>SUMIF('ПО КОРИСНИЦИМА'!$G$16:$G$1931,"Функција 442:",'ПО КОРИСНИЦИМА'!$H$16:$H$1931)</f>
        <v>0</v>
      </c>
      <c r="D62" s="283">
        <v>0</v>
      </c>
      <c r="E62" s="294">
        <v>0</v>
      </c>
      <c r="F62" s="283">
        <f>SUMIF('ПО КОРИСНИЦИМА'!$G$16:$G$1931,"Функција 442:",'ПО КОРИСНИЦИМА'!$L$16:$L$1931)</f>
        <v>0</v>
      </c>
      <c r="G62" s="283">
        <v>0</v>
      </c>
      <c r="H62" s="283">
        <v>0</v>
      </c>
      <c r="I62" s="293">
        <f t="shared" si="6"/>
        <v>0</v>
      </c>
      <c r="J62" s="349">
        <f t="shared" si="7"/>
        <v>0</v>
      </c>
      <c r="K62" s="293">
        <v>0</v>
      </c>
    </row>
    <row r="63" spans="1:11" x14ac:dyDescent="0.25">
      <c r="A63" s="72" t="s">
        <v>532</v>
      </c>
      <c r="B63" s="71" t="s">
        <v>129</v>
      </c>
      <c r="C63" s="283">
        <f>SUMIF('ПО КОРИСНИЦИМА'!$G$16:$G$1931,"Функција 443:",'ПО КОРИСНИЦИМА'!$H$16:$H$1931)</f>
        <v>0</v>
      </c>
      <c r="D63" s="283">
        <v>0</v>
      </c>
      <c r="E63" s="294">
        <v>0</v>
      </c>
      <c r="F63" s="283">
        <f>SUMIF('ПО КОРИСНИЦИМА'!$G$16:$G$1931,"Функција 443:",'ПО КОРИСНИЦИМА'!$L$16:$L$1931)</f>
        <v>0</v>
      </c>
      <c r="G63" s="283">
        <v>0</v>
      </c>
      <c r="H63" s="283">
        <v>0</v>
      </c>
      <c r="I63" s="293">
        <f t="shared" si="6"/>
        <v>0</v>
      </c>
      <c r="J63" s="349">
        <f t="shared" si="7"/>
        <v>0</v>
      </c>
      <c r="K63" s="293">
        <v>0</v>
      </c>
    </row>
    <row r="64" spans="1:11" x14ac:dyDescent="0.25">
      <c r="A64" s="70" t="s">
        <v>400</v>
      </c>
      <c r="B64" s="71" t="s">
        <v>533</v>
      </c>
      <c r="C64" s="283">
        <f>SUMIF('ПО КОРИСНИЦИМА'!$G$16:$G$1931,"Функција 450:",'ПО КОРИСНИЦИМА'!$H$16:$H$1931)</f>
        <v>0</v>
      </c>
      <c r="D64" s="283">
        <v>0</v>
      </c>
      <c r="E64" s="294">
        <v>0</v>
      </c>
      <c r="F64" s="283">
        <v>0</v>
      </c>
      <c r="G64" s="283">
        <v>0</v>
      </c>
      <c r="H64" s="283">
        <v>0</v>
      </c>
      <c r="I64" s="293">
        <f t="shared" si="6"/>
        <v>0</v>
      </c>
      <c r="J64" s="349">
        <f t="shared" si="7"/>
        <v>0</v>
      </c>
      <c r="K64" s="293">
        <v>0</v>
      </c>
    </row>
    <row r="65" spans="1:11" x14ac:dyDescent="0.25">
      <c r="A65" s="75" t="s">
        <v>534</v>
      </c>
      <c r="B65" s="71" t="s">
        <v>130</v>
      </c>
      <c r="C65" s="283">
        <f>101848581-4000000-5000000-13000000-1200000+13000000</f>
        <v>91648581</v>
      </c>
      <c r="D65" s="283">
        <f>SUMIF('ПО КОРИСНИЦИМА'!$G$16:$G$1931,"Функција 451:",'ПО КОРИСНИЦИМА'!$I$16:$I$1931)</f>
        <v>38167912.960000001</v>
      </c>
      <c r="E65" s="294">
        <v>0</v>
      </c>
      <c r="F65" s="283">
        <f>SUMIF('ПО КОРИСНИЦИМА'!$G$16:$G$1931,"Функција 451:",'ПО КОРИСНИЦИМА'!$L$16:$L$1931)</f>
        <v>57390900</v>
      </c>
      <c r="G65" s="283">
        <f>SUMIF('ПО КОРИСНИЦИМА'!$G$16:$G$1931,"Функција 451:",'ПО КОРИСНИЦИМА'!$M$16:$M$1931)</f>
        <v>0</v>
      </c>
      <c r="H65" s="283">
        <v>0</v>
      </c>
      <c r="I65" s="293">
        <f t="shared" si="6"/>
        <v>149039481</v>
      </c>
      <c r="J65" s="349">
        <f t="shared" si="7"/>
        <v>38167912.960000001</v>
      </c>
      <c r="K65" s="293">
        <v>0</v>
      </c>
    </row>
    <row r="66" spans="1:11" x14ac:dyDescent="0.25">
      <c r="A66" s="75" t="s">
        <v>456</v>
      </c>
      <c r="B66" s="71" t="s">
        <v>131</v>
      </c>
      <c r="C66" s="283">
        <f>SUMIF('ПО КОРИСНИЦИМА'!$G$16:$G$1931,"Функција 452:",'ПО КОРИСНИЦИМА'!$H$16:$H$1931)</f>
        <v>0</v>
      </c>
      <c r="D66" s="283">
        <v>0</v>
      </c>
      <c r="E66" s="294">
        <v>0</v>
      </c>
      <c r="F66" s="283">
        <f>SUMIF('ПО КОРИСНИЦИМА'!$G$16:$G$1931,"Функција 452:",'ПО КОРИСНИЦИМА'!$L$16:$L$1931)</f>
        <v>0</v>
      </c>
      <c r="G66" s="283">
        <v>0</v>
      </c>
      <c r="H66" s="283">
        <v>0</v>
      </c>
      <c r="I66" s="293">
        <f t="shared" si="6"/>
        <v>0</v>
      </c>
      <c r="J66" s="349">
        <f t="shared" si="7"/>
        <v>0</v>
      </c>
      <c r="K66" s="293">
        <v>0</v>
      </c>
    </row>
    <row r="67" spans="1:11" x14ac:dyDescent="0.25">
      <c r="A67" s="75" t="s">
        <v>535</v>
      </c>
      <c r="B67" s="71" t="s">
        <v>132</v>
      </c>
      <c r="C67" s="283">
        <f>SUMIF('ПО КОРИСНИЦИМА'!$G$16:$G$1931,"Функција 453:",'ПО КОРИСНИЦИМА'!$H$16:$H$1931)</f>
        <v>0</v>
      </c>
      <c r="D67" s="283">
        <v>0</v>
      </c>
      <c r="E67" s="294">
        <v>0</v>
      </c>
      <c r="F67" s="283">
        <f>SUMIF('ПО КОРИСНИЦИМА'!$G$16:$G$1931,"Функција 453:",'ПО КОРИСНИЦИМА'!$L$16:$L$1931)</f>
        <v>0</v>
      </c>
      <c r="G67" s="283">
        <v>0</v>
      </c>
      <c r="H67" s="283">
        <v>0</v>
      </c>
      <c r="I67" s="293">
        <f t="shared" si="6"/>
        <v>0</v>
      </c>
      <c r="J67" s="349">
        <f t="shared" si="7"/>
        <v>0</v>
      </c>
      <c r="K67" s="293">
        <v>0</v>
      </c>
    </row>
    <row r="68" spans="1:11" x14ac:dyDescent="0.25">
      <c r="A68" s="75" t="s">
        <v>536</v>
      </c>
      <c r="B68" s="71" t="s">
        <v>133</v>
      </c>
      <c r="C68" s="283">
        <f>SUMIF('ПО КОРИСНИЦИМА'!$G$16:$G$1931,"Функција 454:",'ПО КОРИСНИЦИМА'!$H$16:$H$1931)</f>
        <v>0</v>
      </c>
      <c r="D68" s="283">
        <v>0</v>
      </c>
      <c r="E68" s="294">
        <v>0</v>
      </c>
      <c r="F68" s="283">
        <f>SUMIF('ПО КОРИСНИЦИМА'!$G$16:$G$1931,"Функција 454:",'ПО КОРИСНИЦИМА'!$L$16:$L$1931)</f>
        <v>0</v>
      </c>
      <c r="G68" s="283">
        <v>0</v>
      </c>
      <c r="H68" s="283">
        <v>0</v>
      </c>
      <c r="I68" s="293">
        <f t="shared" si="6"/>
        <v>0</v>
      </c>
      <c r="J68" s="349">
        <f t="shared" si="7"/>
        <v>0</v>
      </c>
      <c r="K68" s="293">
        <v>0</v>
      </c>
    </row>
    <row r="69" spans="1:11" x14ac:dyDescent="0.25">
      <c r="A69" s="75" t="s">
        <v>537</v>
      </c>
      <c r="B69" s="71" t="s">
        <v>134</v>
      </c>
      <c r="C69" s="283">
        <f>SUMIF('ПО КОРИСНИЦИМА'!$G$16:$G$1931,"Функција 455:",'ПО КОРИСНИЦИМА'!$H$16:$H$1931)</f>
        <v>0</v>
      </c>
      <c r="D69" s="283">
        <v>0</v>
      </c>
      <c r="E69" s="294">
        <v>0</v>
      </c>
      <c r="F69" s="283">
        <f>SUMIF('ПО КОРИСНИЦИМА'!$G$16:$G$1931,"Функција 455:",'ПО КОРИСНИЦИМА'!$L$16:$L$1931)</f>
        <v>0</v>
      </c>
      <c r="G69" s="283">
        <v>0</v>
      </c>
      <c r="H69" s="283">
        <v>0</v>
      </c>
      <c r="I69" s="293">
        <f t="shared" si="6"/>
        <v>0</v>
      </c>
      <c r="J69" s="349">
        <f t="shared" si="7"/>
        <v>0</v>
      </c>
      <c r="K69" s="293">
        <v>0</v>
      </c>
    </row>
    <row r="70" spans="1:11" x14ac:dyDescent="0.25">
      <c r="A70" s="70" t="s">
        <v>405</v>
      </c>
      <c r="B70" s="71" t="s">
        <v>538</v>
      </c>
      <c r="C70" s="283">
        <f>SUMIF('ПО КОРИСНИЦИМА'!$G$16:$G$1931,"Функција 460:",'ПО КОРИСНИЦИМА'!$H$16:$H$1931)</f>
        <v>0</v>
      </c>
      <c r="D70" s="283">
        <v>0</v>
      </c>
      <c r="E70" s="294">
        <v>0</v>
      </c>
      <c r="F70" s="283">
        <f>SUMIF('ПО КОРИСНИЦИМА'!$G$16:$G$1931,"Функција 460:",'ПО КОРИСНИЦИМА'!$L$16:$L$1931)</f>
        <v>0</v>
      </c>
      <c r="G70" s="283">
        <v>0</v>
      </c>
      <c r="H70" s="283">
        <v>0</v>
      </c>
      <c r="I70" s="293">
        <f t="shared" si="6"/>
        <v>0</v>
      </c>
      <c r="J70" s="349">
        <f t="shared" si="7"/>
        <v>0</v>
      </c>
      <c r="K70" s="293">
        <v>0</v>
      </c>
    </row>
    <row r="71" spans="1:11" x14ac:dyDescent="0.25">
      <c r="A71" s="70" t="s">
        <v>412</v>
      </c>
      <c r="B71" s="71" t="s">
        <v>539</v>
      </c>
      <c r="C71" s="283">
        <f>SUMIF('ПО КОРИСНИЦИМА'!$G$16:$G$1931,"Функција 470:",'ПО КОРИСНИЦИМА'!$H$16:$H$1931)</f>
        <v>0</v>
      </c>
      <c r="D71" s="283">
        <v>0</v>
      </c>
      <c r="E71" s="294">
        <v>0</v>
      </c>
      <c r="F71" s="283">
        <f>SUMIF('ПО КОРИСНИЦИМА'!$G$16:$G$1931,"Функција 470:",'ПО КОРИСНИЦИМА'!$L$16:$L$1931)</f>
        <v>0</v>
      </c>
      <c r="G71" s="283">
        <v>0</v>
      </c>
      <c r="H71" s="283">
        <v>0</v>
      </c>
      <c r="I71" s="293">
        <f t="shared" si="6"/>
        <v>0</v>
      </c>
      <c r="J71" s="349">
        <f t="shared" si="7"/>
        <v>0</v>
      </c>
      <c r="K71" s="293">
        <v>0</v>
      </c>
    </row>
    <row r="72" spans="1:11" x14ac:dyDescent="0.25">
      <c r="A72" s="72" t="s">
        <v>540</v>
      </c>
      <c r="B72" s="71" t="s">
        <v>135</v>
      </c>
      <c r="C72" s="283">
        <f>SUMIF('ПО КОРИСНИЦИМА'!$G$16:$G$1931,"Функција 471:",'ПО КОРИСНИЦИМА'!$H$16:$H$1931)</f>
        <v>0</v>
      </c>
      <c r="D72" s="283">
        <v>0</v>
      </c>
      <c r="E72" s="294">
        <v>0</v>
      </c>
      <c r="F72" s="283">
        <f>SUMIF('ПО КОРИСНИЦИМА'!$G$16:$G$1931,"Функција 471:",'ПО КОРИСНИЦИМА'!$L$16:$L$1931)</f>
        <v>0</v>
      </c>
      <c r="G72" s="283">
        <v>0</v>
      </c>
      <c r="H72" s="283">
        <v>0</v>
      </c>
      <c r="I72" s="293">
        <f t="shared" si="6"/>
        <v>0</v>
      </c>
      <c r="J72" s="349">
        <f t="shared" si="7"/>
        <v>0</v>
      </c>
      <c r="K72" s="293">
        <v>0</v>
      </c>
    </row>
    <row r="73" spans="1:11" x14ac:dyDescent="0.25">
      <c r="A73" s="72" t="s">
        <v>541</v>
      </c>
      <c r="B73" s="71" t="s">
        <v>136</v>
      </c>
      <c r="C73" s="283">
        <f>SUMIF('ПО КОРИСНИЦИМА'!$G$16:$G$1931,"Функција 472:",'ПО КОРИСНИЦИМА'!$H$16:$H$1931)</f>
        <v>0</v>
      </c>
      <c r="D73" s="283">
        <v>0</v>
      </c>
      <c r="E73" s="294">
        <v>0</v>
      </c>
      <c r="F73" s="283">
        <f>SUMIF('ПО КОРИСНИЦИМА'!$G$16:$G$1931,"Функција 472:",'ПО КОРИСНИЦИМА'!$L$16:$L$1931)</f>
        <v>0</v>
      </c>
      <c r="G73" s="283">
        <v>0</v>
      </c>
      <c r="H73" s="283">
        <v>0</v>
      </c>
      <c r="I73" s="293">
        <f t="shared" si="6"/>
        <v>0</v>
      </c>
      <c r="J73" s="349">
        <f t="shared" si="7"/>
        <v>0</v>
      </c>
      <c r="K73" s="293">
        <v>0</v>
      </c>
    </row>
    <row r="74" spans="1:11" x14ac:dyDescent="0.25">
      <c r="A74" s="72" t="s">
        <v>542</v>
      </c>
      <c r="B74" s="71" t="s">
        <v>137</v>
      </c>
      <c r="C74" s="283">
        <f>SUMIF('ПО КОРИСНИЦИМА'!$G$16:$G$1931,"Функција 473:",'ПО КОРИСНИЦИМА'!$H$16:$H$1931)</f>
        <v>20386591</v>
      </c>
      <c r="D74" s="283">
        <f>SUMIF('ПО КОРИСНИЦИМА'!$G$16:$G$1931,"Функција 473:",'ПО КОРИСНИЦИМА'!$I$16:$I$1931)</f>
        <v>10959396.540000003</v>
      </c>
      <c r="E74" s="294">
        <v>0</v>
      </c>
      <c r="F74" s="283">
        <f>SUMIF('ПО КОРИСНИЦИМА'!$G$16:$G$1931,"Функција 473:",'ПО КОРИСНИЦИМА'!$L$16:$L$1931)</f>
        <v>0</v>
      </c>
      <c r="G74" s="283">
        <v>0</v>
      </c>
      <c r="H74" s="283">
        <v>0</v>
      </c>
      <c r="I74" s="293">
        <f t="shared" si="6"/>
        <v>20386591</v>
      </c>
      <c r="J74" s="349">
        <f t="shared" si="7"/>
        <v>10959396.540000003</v>
      </c>
      <c r="K74" s="293">
        <v>0</v>
      </c>
    </row>
    <row r="75" spans="1:11" x14ac:dyDescent="0.25">
      <c r="A75" s="72" t="s">
        <v>543</v>
      </c>
      <c r="B75" s="71" t="s">
        <v>138</v>
      </c>
      <c r="C75" s="283">
        <f>SUMIF('ПО КОРИСНИЦИМА'!$G$16:$G$1931,"Функција 474:",'ПО КОРИСНИЦИМА'!$H$16:$H$1931)</f>
        <v>0</v>
      </c>
      <c r="D75" s="283">
        <v>0</v>
      </c>
      <c r="E75" s="294">
        <v>0</v>
      </c>
      <c r="F75" s="283">
        <f>SUMIF('ПО КОРИСНИЦИМА'!$G$16:$G$1931,"Функција 474:",'ПО КОРИСНИЦИМА'!$L$16:$L$1931)</f>
        <v>0</v>
      </c>
      <c r="G75" s="283">
        <v>0</v>
      </c>
      <c r="H75" s="283">
        <v>0</v>
      </c>
      <c r="I75" s="293">
        <f t="shared" si="6"/>
        <v>0</v>
      </c>
      <c r="J75" s="349">
        <f t="shared" si="7"/>
        <v>0</v>
      </c>
      <c r="K75" s="293">
        <v>0</v>
      </c>
    </row>
    <row r="76" spans="1:11" x14ac:dyDescent="0.25">
      <c r="A76" s="70" t="s">
        <v>415</v>
      </c>
      <c r="B76" s="71" t="s">
        <v>544</v>
      </c>
      <c r="C76" s="283">
        <f>SUMIF('ПО КОРИСНИЦИМА'!$G$16:$G$1931,"Функција 480:",'ПО КОРИСНИЦИМА'!$H$16:$H$1931)</f>
        <v>0</v>
      </c>
      <c r="D76" s="283">
        <v>0</v>
      </c>
      <c r="E76" s="294">
        <v>0</v>
      </c>
      <c r="F76" s="283">
        <f>SUMIF('ПО КОРИСНИЦИМА'!$G$16:$G$1931,"Функција 480:",'ПО КОРИСНИЦИМА'!$L$16:$L$1931)</f>
        <v>0</v>
      </c>
      <c r="G76" s="283">
        <v>0</v>
      </c>
      <c r="H76" s="283">
        <v>0</v>
      </c>
      <c r="I76" s="293">
        <f t="shared" si="6"/>
        <v>0</v>
      </c>
      <c r="J76" s="349">
        <f t="shared" si="7"/>
        <v>0</v>
      </c>
      <c r="K76" s="293">
        <v>0</v>
      </c>
    </row>
    <row r="77" spans="1:11" ht="34.5" x14ac:dyDescent="0.25">
      <c r="A77" s="72" t="s">
        <v>545</v>
      </c>
      <c r="B77" s="71" t="s">
        <v>139</v>
      </c>
      <c r="C77" s="283">
        <f>SUMIF('ПО КОРИСНИЦИМА'!$G$16:$G$1931,"Функција 481:",'ПО КОРИСНИЦИМА'!$H$16:$H$1931)</f>
        <v>0</v>
      </c>
      <c r="D77" s="283">
        <v>0</v>
      </c>
      <c r="E77" s="294">
        <v>0</v>
      </c>
      <c r="F77" s="283">
        <f>SUMIF('ПО КОРИСНИЦИМА'!$G$16:$G$1931,"Функција 481:",'ПО КОРИСНИЦИМА'!$L$16:$L$1931)</f>
        <v>0</v>
      </c>
      <c r="G77" s="283">
        <v>0</v>
      </c>
      <c r="H77" s="283">
        <v>0</v>
      </c>
      <c r="I77" s="293">
        <f t="shared" si="6"/>
        <v>0</v>
      </c>
      <c r="J77" s="349">
        <f t="shared" si="7"/>
        <v>0</v>
      </c>
      <c r="K77" s="293">
        <v>0</v>
      </c>
    </row>
    <row r="78" spans="1:11" ht="23.25" x14ac:dyDescent="0.25">
      <c r="A78" s="72" t="s">
        <v>546</v>
      </c>
      <c r="B78" s="71" t="s">
        <v>140</v>
      </c>
      <c r="C78" s="283">
        <f>SUMIF('ПО КОРИСНИЦИМА'!$G$16:$G$1931,"Функција 482:",'ПО КОРИСНИЦИМА'!$H$16:$H$1931)</f>
        <v>0</v>
      </c>
      <c r="D78" s="283">
        <v>0</v>
      </c>
      <c r="E78" s="294">
        <v>0</v>
      </c>
      <c r="F78" s="283">
        <f>SUMIF('ПО КОРИСНИЦИМА'!$G$16:$G$1931,"Функција 482:",'ПО КОРИСНИЦИМА'!$L$16:$L$1931)</f>
        <v>0</v>
      </c>
      <c r="G78" s="283">
        <v>0</v>
      </c>
      <c r="H78" s="283">
        <v>0</v>
      </c>
      <c r="I78" s="293">
        <f t="shared" si="6"/>
        <v>0</v>
      </c>
      <c r="J78" s="349">
        <f t="shared" si="7"/>
        <v>0</v>
      </c>
      <c r="K78" s="293">
        <v>0</v>
      </c>
    </row>
    <row r="79" spans="1:11" x14ac:dyDescent="0.25">
      <c r="A79" s="72" t="s">
        <v>547</v>
      </c>
      <c r="B79" s="71" t="s">
        <v>141</v>
      </c>
      <c r="C79" s="283">
        <f>SUMIF('ПО КОРИСНИЦИМА'!$G$16:$G$1931,"Функција 483:",'ПО КОРИСНИЦИМА'!$H$16:$H$1931)</f>
        <v>0</v>
      </c>
      <c r="D79" s="283">
        <v>0</v>
      </c>
      <c r="E79" s="294">
        <v>0</v>
      </c>
      <c r="F79" s="283">
        <f>SUMIF('ПО КОРИСНИЦИМА'!$G$16:$G$1931,"Функција 483:",'ПО КОРИСНИЦИМА'!$L$16:$L$1931)</f>
        <v>0</v>
      </c>
      <c r="G79" s="283">
        <v>0</v>
      </c>
      <c r="H79" s="283">
        <v>0</v>
      </c>
      <c r="I79" s="293">
        <f t="shared" si="6"/>
        <v>0</v>
      </c>
      <c r="J79" s="349">
        <f t="shared" si="7"/>
        <v>0</v>
      </c>
      <c r="K79" s="293">
        <v>0</v>
      </c>
    </row>
    <row r="80" spans="1:11" ht="23.25" x14ac:dyDescent="0.25">
      <c r="A80" s="72" t="s">
        <v>548</v>
      </c>
      <c r="B80" s="71" t="s">
        <v>142</v>
      </c>
      <c r="C80" s="283">
        <f>SUMIF('ПО КОРИСНИЦИМА'!$G$16:$G$1931,"Функција 484:",'ПО КОРИСНИЦИМА'!$H$16:$H$1931)</f>
        <v>0</v>
      </c>
      <c r="D80" s="283">
        <v>0</v>
      </c>
      <c r="E80" s="294">
        <v>0</v>
      </c>
      <c r="F80" s="283">
        <f>SUMIF('ПО КОРИСНИЦИМА'!$G$16:$G$1931,"Функција 484:",'ПО КОРИСНИЦИМА'!$L$16:$L$1931)</f>
        <v>0</v>
      </c>
      <c r="G80" s="283">
        <v>0</v>
      </c>
      <c r="H80" s="283">
        <v>0</v>
      </c>
      <c r="I80" s="293">
        <f t="shared" si="6"/>
        <v>0</v>
      </c>
      <c r="J80" s="349">
        <f t="shared" si="7"/>
        <v>0</v>
      </c>
      <c r="K80" s="293">
        <v>0</v>
      </c>
    </row>
    <row r="81" spans="1:11" x14ac:dyDescent="0.25">
      <c r="A81" s="72" t="s">
        <v>549</v>
      </c>
      <c r="B81" s="71" t="s">
        <v>143</v>
      </c>
      <c r="C81" s="283">
        <f>SUMIF('ПО КОРИСНИЦИМА'!$G$16:$G$1931,"Функција 485:",'ПО КОРИСНИЦИМА'!$H$16:$H$1931)</f>
        <v>0</v>
      </c>
      <c r="D81" s="283">
        <v>0</v>
      </c>
      <c r="E81" s="294">
        <v>0</v>
      </c>
      <c r="F81" s="283">
        <f>SUMIF('ПО КОРИСНИЦИМА'!$G$16:$G$1931,"Функција 485:",'ПО КОРИСНИЦИМА'!$L$16:$L$1931)</f>
        <v>0</v>
      </c>
      <c r="G81" s="283">
        <v>0</v>
      </c>
      <c r="H81" s="283">
        <v>0</v>
      </c>
      <c r="I81" s="293">
        <f t="shared" si="6"/>
        <v>0</v>
      </c>
      <c r="J81" s="349">
        <f t="shared" si="7"/>
        <v>0</v>
      </c>
      <c r="K81" s="293">
        <v>0</v>
      </c>
    </row>
    <row r="82" spans="1:11" x14ac:dyDescent="0.25">
      <c r="A82" s="72" t="s">
        <v>550</v>
      </c>
      <c r="B82" s="71" t="s">
        <v>144</v>
      </c>
      <c r="C82" s="283">
        <f>SUMIF('ПО КОРИСНИЦИМА'!$G$16:$G$1931,"Функција 486:",'ПО КОРИСНИЦИМА'!$H$16:$H$1931)</f>
        <v>0</v>
      </c>
      <c r="D82" s="283">
        <v>0</v>
      </c>
      <c r="E82" s="294">
        <v>0</v>
      </c>
      <c r="F82" s="283">
        <f>SUMIF('ПО КОРИСНИЦИМА'!$G$16:$G$1931,"Функција 486:",'ПО КОРИСНИЦИМА'!$L$16:$L$1931)</f>
        <v>0</v>
      </c>
      <c r="G82" s="283">
        <v>0</v>
      </c>
      <c r="H82" s="283">
        <v>0</v>
      </c>
      <c r="I82" s="293">
        <f t="shared" si="6"/>
        <v>0</v>
      </c>
      <c r="J82" s="349">
        <f t="shared" si="7"/>
        <v>0</v>
      </c>
      <c r="K82" s="293">
        <v>0</v>
      </c>
    </row>
    <row r="83" spans="1:11" x14ac:dyDescent="0.25">
      <c r="A83" s="72" t="s">
        <v>551</v>
      </c>
      <c r="B83" s="71" t="s">
        <v>145</v>
      </c>
      <c r="C83" s="283">
        <f>SUMIF('ПО КОРИСНИЦИМА'!$G$16:$G$1931,"Функција 487:",'ПО КОРИСНИЦИМА'!$H$16:$H$1931)</f>
        <v>0</v>
      </c>
      <c r="D83" s="283">
        <v>0</v>
      </c>
      <c r="E83" s="294">
        <v>0</v>
      </c>
      <c r="F83" s="283">
        <f>SUMIF('ПО КОРИСНИЦИМА'!$G$16:$G$1931,"Функција 487:",'ПО КОРИСНИЦИМА'!$L$16:$L$1931)</f>
        <v>0</v>
      </c>
      <c r="G83" s="283">
        <v>0</v>
      </c>
      <c r="H83" s="283">
        <v>0</v>
      </c>
      <c r="I83" s="293">
        <f t="shared" si="6"/>
        <v>0</v>
      </c>
      <c r="J83" s="349">
        <f t="shared" si="7"/>
        <v>0</v>
      </c>
      <c r="K83" s="293">
        <v>0</v>
      </c>
    </row>
    <row r="84" spans="1:11" ht="23.25" x14ac:dyDescent="0.25">
      <c r="A84" s="70" t="s">
        <v>552</v>
      </c>
      <c r="B84" s="71" t="s">
        <v>146</v>
      </c>
      <c r="C84" s="283">
        <f>SUMIF('ПО КОРИСНИЦИМА'!$G$16:$G$1931,"Функција 490:",'ПО КОРИСНИЦИМА'!$H$16:$H$1931)</f>
        <v>0</v>
      </c>
      <c r="D84" s="283">
        <v>0</v>
      </c>
      <c r="E84" s="294">
        <v>0</v>
      </c>
      <c r="F84" s="283">
        <f>SUMIF('ПО КОРИСНИЦИМА'!$G$16:$G$1931,"Функција 490:",'ПО КОРИСНИЦИМА'!$L$16:$L$1931)</f>
        <v>10000000</v>
      </c>
      <c r="G84" s="283">
        <v>0</v>
      </c>
      <c r="H84" s="283">
        <v>0</v>
      </c>
      <c r="I84" s="293">
        <f t="shared" si="6"/>
        <v>10000000</v>
      </c>
      <c r="J84" s="349">
        <f t="shared" si="7"/>
        <v>0</v>
      </c>
      <c r="K84" s="293">
        <v>0</v>
      </c>
    </row>
    <row r="85" spans="1:11" x14ac:dyDescent="0.25">
      <c r="A85" s="68" t="s">
        <v>553</v>
      </c>
      <c r="B85" s="73" t="s">
        <v>147</v>
      </c>
      <c r="C85" s="299">
        <f>SUM(C86:C91)</f>
        <v>21671428</v>
      </c>
      <c r="D85" s="299">
        <f>SUM(D86:D91)</f>
        <v>8641736.0800000001</v>
      </c>
      <c r="E85" s="290">
        <f>D85/C85</f>
        <v>0.39876172811500932</v>
      </c>
      <c r="F85" s="291">
        <f>SUM(F86:F91)</f>
        <v>13000000</v>
      </c>
      <c r="G85" s="291">
        <v>0</v>
      </c>
      <c r="H85" s="291">
        <v>0</v>
      </c>
      <c r="I85" s="358">
        <f>C85+F85</f>
        <v>34671428</v>
      </c>
      <c r="J85" s="351">
        <f>D85+G85</f>
        <v>8641736.0800000001</v>
      </c>
      <c r="K85" s="292">
        <f>J85/I85</f>
        <v>0.24924661539755444</v>
      </c>
    </row>
    <row r="86" spans="1:11" x14ac:dyDescent="0.25">
      <c r="A86" s="70" t="s">
        <v>427</v>
      </c>
      <c r="B86" s="71" t="s">
        <v>554</v>
      </c>
      <c r="C86" s="283">
        <f>SUMIF('ПО КОРИСНИЦИМА'!$G$16:$G$1931,"Функција 510:",'ПО КОРИСНИЦИМА'!$H$16:$H$1931)</f>
        <v>10600000</v>
      </c>
      <c r="D86" s="283">
        <f>SUMIF('ПО КОРИСНИЦИМА'!$G$16:$G$1931,"Функција 510:",'ПО КОРИСНИЦИМА'!$I$16:$I$1931)</f>
        <v>8237638</v>
      </c>
      <c r="E86" s="294">
        <f>D86/C86</f>
        <v>0.77713566037735848</v>
      </c>
      <c r="F86" s="283">
        <f>SUMIF('ПО КОРИСНИЦИМА'!$G$16:$G$1931,"Функција 510:",'ПО КОРИСНИЦИМА'!$L$16:$L$1931)</f>
        <v>0</v>
      </c>
      <c r="G86" s="283">
        <v>0</v>
      </c>
      <c r="H86" s="283">
        <v>0</v>
      </c>
      <c r="I86" s="293">
        <f>SUM(F86,C86)</f>
        <v>10600000</v>
      </c>
      <c r="J86" s="349">
        <f>SUM(G86,D86)</f>
        <v>8237638</v>
      </c>
      <c r="K86" s="289">
        <f>J86/I86</f>
        <v>0.77713566037735848</v>
      </c>
    </row>
    <row r="87" spans="1:11" x14ac:dyDescent="0.25">
      <c r="A87" s="70" t="s">
        <v>434</v>
      </c>
      <c r="B87" s="71" t="s">
        <v>555</v>
      </c>
      <c r="C87" s="283">
        <f>SUMIF('ПО КОРИСНИЦИМА'!$G$16:$G$1931,"Функција 520:",'ПО КОРИСНИЦИМА'!$H$16:$H$1931)</f>
        <v>0</v>
      </c>
      <c r="D87" s="283">
        <v>0</v>
      </c>
      <c r="E87" s="294">
        <v>0</v>
      </c>
      <c r="F87" s="283">
        <f>SUMIF('ПО КОРИСНИЦИМА'!$G$16:$G$1931,"Функција 520:",'ПО КОРИСНИЦИМА'!$L$16:$L$1931)</f>
        <v>0</v>
      </c>
      <c r="G87" s="283">
        <v>0</v>
      </c>
      <c r="H87" s="283">
        <v>0</v>
      </c>
      <c r="I87" s="293">
        <f t="shared" ref="I87:J90" si="8">SUM(F87,C87)</f>
        <v>0</v>
      </c>
      <c r="J87" s="349">
        <f t="shared" si="8"/>
        <v>0</v>
      </c>
      <c r="K87" s="293"/>
    </row>
    <row r="88" spans="1:11" x14ac:dyDescent="0.25">
      <c r="A88" s="70" t="s">
        <v>556</v>
      </c>
      <c r="B88" s="71" t="s">
        <v>557</v>
      </c>
      <c r="C88" s="283">
        <f>SUMIF('ПО КОРИСНИЦИМА'!$G$16:$G$1931,"Функција 530:",'ПО КОРИСНИЦИМА'!$H$16:$H$1931)</f>
        <v>0</v>
      </c>
      <c r="D88" s="283">
        <v>0</v>
      </c>
      <c r="E88" s="294">
        <v>0</v>
      </c>
      <c r="F88" s="283">
        <f>SUMIF('ПО КОРИСНИЦИМА'!$G$16:$G$1931,"Функција 530:",'ПО КОРИСНИЦИМА'!$L$16:$L$1931)</f>
        <v>0</v>
      </c>
      <c r="G88" s="283">
        <v>0</v>
      </c>
      <c r="H88" s="283">
        <v>0</v>
      </c>
      <c r="I88" s="293">
        <f t="shared" si="8"/>
        <v>0</v>
      </c>
      <c r="J88" s="349">
        <f t="shared" si="8"/>
        <v>0</v>
      </c>
      <c r="K88" s="293"/>
    </row>
    <row r="89" spans="1:11" ht="23.25" x14ac:dyDescent="0.25">
      <c r="A89" s="70" t="s">
        <v>439</v>
      </c>
      <c r="B89" s="71" t="s">
        <v>558</v>
      </c>
      <c r="C89" s="283">
        <f>SUMIF('ПО КОРИСНИЦИМА'!$G$16:$G$1931,"Функција 540:",'ПО КОРИСНИЦИМА'!$H$16:$H$1931)</f>
        <v>3500000</v>
      </c>
      <c r="D89" s="283">
        <f>SUMIF('ПО КОРИСНИЦИМА'!$G$16:$G$1931,"Функција 540:",'ПО КОРИСНИЦИМА'!$I$16:$I$1931)</f>
        <v>404098.08</v>
      </c>
      <c r="E89" s="294">
        <v>0</v>
      </c>
      <c r="F89" s="283">
        <f>SUMIF('ПО КОРИСНИЦИМА'!$G$16:$G$1931,"Функција 540:",'ПО КОРИСНИЦИМА'!$L$16:$L$1931)</f>
        <v>0</v>
      </c>
      <c r="G89" s="283">
        <v>0</v>
      </c>
      <c r="H89" s="283">
        <v>0</v>
      </c>
      <c r="I89" s="293">
        <f t="shared" si="8"/>
        <v>3500000</v>
      </c>
      <c r="J89" s="349">
        <f t="shared" si="8"/>
        <v>404098.08</v>
      </c>
      <c r="K89" s="293">
        <f>J89/I89</f>
        <v>0.1154565942857143</v>
      </c>
    </row>
    <row r="90" spans="1:11" ht="23.25" x14ac:dyDescent="0.25">
      <c r="A90" s="70" t="s">
        <v>559</v>
      </c>
      <c r="B90" s="71" t="s">
        <v>560</v>
      </c>
      <c r="C90" s="283">
        <f>SUMIF('ПО КОРИСНИЦИМА'!$G$16:$G$1931,"Функција 550:",'ПО КОРИСНИЦИМА'!$H$16:$H$1931)</f>
        <v>0</v>
      </c>
      <c r="D90" s="283">
        <v>0</v>
      </c>
      <c r="E90" s="294">
        <v>0</v>
      </c>
      <c r="F90" s="283">
        <f>SUMIF('ПО КОРИСНИЦИМА'!$G$16:$G$1931,"Функција 550:",'ПО КОРИСНИЦИМА'!$L$16:$L$1931)</f>
        <v>0</v>
      </c>
      <c r="G90" s="283">
        <v>0</v>
      </c>
      <c r="H90" s="283">
        <v>0</v>
      </c>
      <c r="I90" s="293">
        <f t="shared" si="8"/>
        <v>0</v>
      </c>
      <c r="J90" s="349">
        <f t="shared" si="8"/>
        <v>0</v>
      </c>
      <c r="K90" s="293"/>
    </row>
    <row r="91" spans="1:11" ht="23.25" x14ac:dyDescent="0.25">
      <c r="A91" s="70" t="s">
        <v>561</v>
      </c>
      <c r="B91" s="71" t="s">
        <v>149</v>
      </c>
      <c r="C91" s="282">
        <f>SUMIF('ПО КОРИСНИЦИМА'!$G$16:$G$1931,"Функција 560:",'ПО КОРИСНИЦИМА'!$H$16:$H$1931)</f>
        <v>7571428</v>
      </c>
      <c r="D91" s="282">
        <f>SUMIF('ПО КОРИСНИЦИМА'!$G$16:$G$1931,"Функција 560:",'ПО КОРИСНИЦИМА'!$I$16:$I$1931)</f>
        <v>0</v>
      </c>
      <c r="E91" s="294">
        <f>D91/C91</f>
        <v>0</v>
      </c>
      <c r="F91" s="283">
        <f>SUMIF('ПО КОРИСНИЦИМА'!$G$16:$G$1931,"Функција 560:",'ПО КОРИСНИЦИМА'!$L$16:$L$1931)</f>
        <v>13000000</v>
      </c>
      <c r="G91" s="283">
        <v>0</v>
      </c>
      <c r="H91" s="283">
        <v>0</v>
      </c>
      <c r="I91" s="357">
        <f>SUM(F91,C91)</f>
        <v>20571428</v>
      </c>
      <c r="J91" s="350">
        <f>SUM(G91,D91)</f>
        <v>0</v>
      </c>
      <c r="K91" s="289">
        <f>J91/I91</f>
        <v>0</v>
      </c>
    </row>
    <row r="92" spans="1:11" x14ac:dyDescent="0.25">
      <c r="A92" s="76" t="s">
        <v>562</v>
      </c>
      <c r="B92" s="77" t="s">
        <v>563</v>
      </c>
      <c r="C92" s="280">
        <f>SUM(C93:C98)</f>
        <v>61140000</v>
      </c>
      <c r="D92" s="280">
        <f>SUM(D93:D98)</f>
        <v>22720448.57</v>
      </c>
      <c r="E92" s="302">
        <f>D92/C92</f>
        <v>0.37161348658815835</v>
      </c>
      <c r="F92" s="280">
        <f>SUM(F93:F98)</f>
        <v>0</v>
      </c>
      <c r="G92" s="280">
        <f>SUM(G93:G98)</f>
        <v>0</v>
      </c>
      <c r="H92" s="302" t="e">
        <f>G92/F92</f>
        <v>#DIV/0!</v>
      </c>
      <c r="I92" s="361">
        <f>C92+F92</f>
        <v>61140000</v>
      </c>
      <c r="J92" s="351">
        <f>D92+G92</f>
        <v>22720448.57</v>
      </c>
      <c r="K92" s="292">
        <f>J92/I92</f>
        <v>0.37161348658815835</v>
      </c>
    </row>
    <row r="93" spans="1:11" x14ac:dyDescent="0.25">
      <c r="A93" s="70" t="s">
        <v>446</v>
      </c>
      <c r="B93" s="71" t="s">
        <v>564</v>
      </c>
      <c r="C93" s="279">
        <f>SUMIF('ПО КОРИСНИЦИМА'!$G$16:$G$1931,"Функција 610:",'ПО КОРИСНИЦИМА'!$H$16:$H$1931)</f>
        <v>0</v>
      </c>
      <c r="D93" s="279">
        <v>0</v>
      </c>
      <c r="E93" s="294">
        <v>0</v>
      </c>
      <c r="F93" s="279">
        <f>SUMIF('ПО КОРИСНИЦИМА'!$G$16:$G$1931,"Функција 610:",'ПО КОРИСНИЦИМА'!$L$16:$L$1931)</f>
        <v>0</v>
      </c>
      <c r="G93" s="279">
        <v>0</v>
      </c>
      <c r="H93" s="279">
        <v>0</v>
      </c>
      <c r="I93" s="359">
        <f t="shared" ref="I93:J98" si="9">SUM(F93,C93)</f>
        <v>0</v>
      </c>
      <c r="J93" s="352">
        <f t="shared" si="9"/>
        <v>0</v>
      </c>
      <c r="K93" s="293">
        <v>0</v>
      </c>
    </row>
    <row r="94" spans="1:11" x14ac:dyDescent="0.25">
      <c r="A94" s="70" t="s">
        <v>453</v>
      </c>
      <c r="B94" s="71" t="s">
        <v>565</v>
      </c>
      <c r="C94" s="279">
        <f>SUMIF('ПО КОРИСНИЦИМА'!$G$16:$G$1931,"Функција 620:",'ПО КОРИСНИЦИМА'!$H$16:$H$1931)</f>
        <v>1850000</v>
      </c>
      <c r="D94" s="279">
        <f>SUMIF('ПО КОРИСНИЦИМА'!$G$16:$G$1931,"Функција 620:",'ПО КОРИСНИЦИМА'!$I$16:$I$1931)</f>
        <v>836350.71</v>
      </c>
      <c r="E94" s="294">
        <f>D94/C94</f>
        <v>0.45208146486486483</v>
      </c>
      <c r="F94" s="279">
        <f>SUMIF('ПО КОРИСНИЦИМА'!$G$16:$G$1931,"Функција 620:",'ПО КОРИСНИЦИМА'!$L$16:$L$1931)</f>
        <v>0</v>
      </c>
      <c r="G94" s="279">
        <f>SUMIF('ПО КОРИСНИЦИМА'!$G$16:$G$1931,"Функција 620:",'ПО КОРИСНИЦИМА'!$M$16:$M$1931)</f>
        <v>0</v>
      </c>
      <c r="H94" s="279" t="e">
        <f>G94/F94</f>
        <v>#DIV/0!</v>
      </c>
      <c r="I94" s="359">
        <f t="shared" si="9"/>
        <v>1850000</v>
      </c>
      <c r="J94" s="352">
        <f t="shared" si="9"/>
        <v>836350.71</v>
      </c>
      <c r="K94" s="289">
        <f>J94/I94</f>
        <v>0.45208146486486483</v>
      </c>
    </row>
    <row r="95" spans="1:11" x14ac:dyDescent="0.25">
      <c r="A95" s="70" t="s">
        <v>566</v>
      </c>
      <c r="B95" s="71" t="s">
        <v>567</v>
      </c>
      <c r="C95" s="279">
        <f>SUMIF('ПО КОРИСНИЦИМА'!$G$16:$G$1931,"Функција 630:",'ПО КОРИСНИЦИМА'!$H$16:$H$1931)</f>
        <v>18000000</v>
      </c>
      <c r="D95" s="279">
        <f>SUMIF('ПО КОРИСНИЦИМА'!$G$16:$G$1931,"Функција 630:",'ПО КОРИСНИЦИМА'!$I$16:$I$1931)</f>
        <v>7000000</v>
      </c>
      <c r="E95" s="294">
        <v>0</v>
      </c>
      <c r="F95" s="279">
        <f>SUMIF('ПО КОРИСНИЦИМА'!$G$16:$G$1931,"Функција 630:",'ПО КОРИСНИЦИМА'!$L$16:$L$1931)</f>
        <v>0</v>
      </c>
      <c r="G95" s="279">
        <f>SUMIF('ПО КОРИСНИЦИМА'!$G$16:$G$1931,"Функција 630:",'ПО КОРИСНИЦИМА'!$M$16:$M$1931)</f>
        <v>0</v>
      </c>
      <c r="H95" s="279">
        <v>0</v>
      </c>
      <c r="I95" s="359">
        <f t="shared" si="9"/>
        <v>18000000</v>
      </c>
      <c r="J95" s="352">
        <f t="shared" si="9"/>
        <v>7000000</v>
      </c>
      <c r="K95" s="293">
        <v>0</v>
      </c>
    </row>
    <row r="96" spans="1:11" x14ac:dyDescent="0.25">
      <c r="A96" s="70" t="s">
        <v>568</v>
      </c>
      <c r="B96" s="71" t="s">
        <v>569</v>
      </c>
      <c r="C96" s="279">
        <f>SUMIF('ПО КОРИСНИЦИМА'!$G$16:$G$1931,"Функција 640:",'ПО КОРИСНИЦИМА'!$H$16:$H$1931)</f>
        <v>38290000</v>
      </c>
      <c r="D96" s="279">
        <f>SUMIF('ПО КОРИСНИЦИМА'!$G$16:$G$1931,"Функција 640:",'ПО КОРИСНИЦИМА'!$I$16:$I$1931)</f>
        <v>14884097.860000001</v>
      </c>
      <c r="E96" s="294">
        <v>0</v>
      </c>
      <c r="F96" s="279">
        <f>SUMIF('ПО КОРИСНИЦИМА'!$G$16:$G$1931,"Функција 640:",'ПО КОРИСНИЦИМА'!$L$16:$L$1931)</f>
        <v>0</v>
      </c>
      <c r="G96" s="279">
        <f>SUMIF('ПО КОРИСНИЦИМА'!$G$16:$G$1931,"Функција 640:",'ПО КОРИСНИЦИМА'!$M$16:$M$1931)</f>
        <v>0</v>
      </c>
      <c r="H96" s="279">
        <v>0</v>
      </c>
      <c r="I96" s="359">
        <f t="shared" si="9"/>
        <v>38290000</v>
      </c>
      <c r="J96" s="352">
        <f t="shared" si="9"/>
        <v>14884097.860000001</v>
      </c>
      <c r="K96" s="293">
        <v>0</v>
      </c>
    </row>
    <row r="97" spans="1:11" ht="23.25" x14ac:dyDescent="0.25">
      <c r="A97" s="70" t="s">
        <v>570</v>
      </c>
      <c r="B97" s="71" t="s">
        <v>571</v>
      </c>
      <c r="C97" s="279">
        <f>SUMIF('ПО КОРИСНИЦИМА'!$G$16:$G$1931,"Функција 650:",'ПО КОРИСНИЦИМА'!$H$16:$H$1931)</f>
        <v>0</v>
      </c>
      <c r="D97" s="279">
        <v>0</v>
      </c>
      <c r="E97" s="294">
        <v>0</v>
      </c>
      <c r="F97" s="279">
        <f>SUMIF('ПО КОРИСНИЦИМА'!$G$16:$G$1931,"Функција 650:",'ПО КОРИСНИЦИМА'!$L$16:$L$1931)</f>
        <v>0</v>
      </c>
      <c r="G97" s="279">
        <v>0</v>
      </c>
      <c r="H97" s="279">
        <v>0</v>
      </c>
      <c r="I97" s="359">
        <f t="shared" si="9"/>
        <v>0</v>
      </c>
      <c r="J97" s="352">
        <f t="shared" si="9"/>
        <v>0</v>
      </c>
      <c r="K97" s="293">
        <v>0</v>
      </c>
    </row>
    <row r="98" spans="1:11" ht="18.75" customHeight="1" x14ac:dyDescent="0.25">
      <c r="A98" s="70" t="s">
        <v>572</v>
      </c>
      <c r="B98" s="71" t="s">
        <v>152</v>
      </c>
      <c r="C98" s="279">
        <f>SUMIF('ПО КОРИСНИЦИМА'!$G$16:$G$1931,"Функција 660:",'ПО КОРИСНИЦИМА'!$H$16:$H$1931)</f>
        <v>3000000</v>
      </c>
      <c r="D98" s="279">
        <f>SUMIF('ПО КОРИСНИЦИМА'!$G$16:$G$1931,"Функција 660:",'ПО КОРИСНИЦИМА'!$I$16:$I$1931)</f>
        <v>0</v>
      </c>
      <c r="E98" s="294">
        <v>0</v>
      </c>
      <c r="F98" s="279">
        <v>0</v>
      </c>
      <c r="G98" s="279">
        <v>0</v>
      </c>
      <c r="H98" s="279">
        <v>0</v>
      </c>
      <c r="I98" s="359">
        <f t="shared" si="9"/>
        <v>3000000</v>
      </c>
      <c r="J98" s="352">
        <f t="shared" si="9"/>
        <v>0</v>
      </c>
      <c r="K98" s="293">
        <v>0</v>
      </c>
    </row>
    <row r="99" spans="1:11" x14ac:dyDescent="0.25">
      <c r="A99" s="78">
        <v>700</v>
      </c>
      <c r="B99" s="79" t="s">
        <v>153</v>
      </c>
      <c r="C99" s="281">
        <f>SUM(C100:C116)</f>
        <v>2000000</v>
      </c>
      <c r="D99" s="281">
        <f>SUM(D100:D116)</f>
        <v>8312648.5799999982</v>
      </c>
      <c r="E99" s="301">
        <f>D99/C99</f>
        <v>4.1563242899999988</v>
      </c>
      <c r="F99" s="1030">
        <f>SUM(F100:F116)</f>
        <v>0</v>
      </c>
      <c r="G99" s="296">
        <f>SUM(G100:G116)</f>
        <v>0</v>
      </c>
      <c r="H99" s="296"/>
      <c r="I99" s="362">
        <f>SUM(I100:I116)</f>
        <v>2000000</v>
      </c>
      <c r="J99" s="351">
        <f>D99+G99</f>
        <v>8312648.5799999982</v>
      </c>
      <c r="K99" s="292">
        <f>J99/I99</f>
        <v>4.1563242899999988</v>
      </c>
    </row>
    <row r="100" spans="1:11" x14ac:dyDescent="0.25">
      <c r="A100" s="70" t="s">
        <v>573</v>
      </c>
      <c r="B100" s="71" t="s">
        <v>574</v>
      </c>
      <c r="C100" s="283">
        <f>SUMIF('ПО КОРИСНИЦИМА'!$G$16:$G$1931,"Функција 710:",'ПО КОРИСНИЦИМА'!$H$16:$H$1931)</f>
        <v>0</v>
      </c>
      <c r="D100" s="283">
        <f>SUMIF('ПО КОРИСНИЦИМА'!$G$16:$G$1931,"Функција 710:",'ПО КОРИСНИЦИМА'!$I$16:$I$1931)</f>
        <v>0</v>
      </c>
      <c r="E100" s="294">
        <v>0</v>
      </c>
      <c r="F100" s="1031"/>
      <c r="G100" s="283">
        <v>0</v>
      </c>
      <c r="H100" s="283">
        <v>0</v>
      </c>
      <c r="I100" s="293">
        <f t="shared" ref="I100:J116" si="10">SUM(F100,C100)</f>
        <v>0</v>
      </c>
      <c r="J100" s="349">
        <f t="shared" si="10"/>
        <v>0</v>
      </c>
      <c r="K100" s="293">
        <v>0</v>
      </c>
    </row>
    <row r="101" spans="1:11" x14ac:dyDescent="0.25">
      <c r="A101" s="72" t="s">
        <v>575</v>
      </c>
      <c r="B101" s="71" t="s">
        <v>154</v>
      </c>
      <c r="C101" s="283">
        <f>SUMIF('ПО КОРИСНИЦИМА'!$G$16:$G$1931,"Функција 711:",'ПО КОРИСНИЦИМА'!$H$16:$H$1931)</f>
        <v>0</v>
      </c>
      <c r="D101" s="283">
        <v>0</v>
      </c>
      <c r="E101" s="294">
        <v>0</v>
      </c>
      <c r="F101" s="1031"/>
      <c r="G101" s="283">
        <v>0</v>
      </c>
      <c r="H101" s="283">
        <v>0</v>
      </c>
      <c r="I101" s="293">
        <f t="shared" si="10"/>
        <v>0</v>
      </c>
      <c r="J101" s="349">
        <v>0</v>
      </c>
      <c r="K101" s="293">
        <v>0</v>
      </c>
    </row>
    <row r="102" spans="1:11" x14ac:dyDescent="0.25">
      <c r="A102" s="72" t="s">
        <v>576</v>
      </c>
      <c r="B102" s="71" t="s">
        <v>155</v>
      </c>
      <c r="C102" s="283">
        <f>SUMIF('ПО КОРИСНИЦИМА'!$G$16:$G$1931,"Функција 712:",'ПО КОРИСНИЦИМА'!$H$16:$H$1931)</f>
        <v>0</v>
      </c>
      <c r="D102" s="283">
        <v>0</v>
      </c>
      <c r="E102" s="294">
        <v>0</v>
      </c>
      <c r="F102" s="1031"/>
      <c r="G102" s="283">
        <v>0</v>
      </c>
      <c r="H102" s="283">
        <v>0</v>
      </c>
      <c r="I102" s="293">
        <f t="shared" si="10"/>
        <v>0</v>
      </c>
      <c r="J102" s="349">
        <v>0</v>
      </c>
      <c r="K102" s="293">
        <v>0</v>
      </c>
    </row>
    <row r="103" spans="1:11" x14ac:dyDescent="0.25">
      <c r="A103" s="72" t="s">
        <v>577</v>
      </c>
      <c r="B103" s="71" t="s">
        <v>156</v>
      </c>
      <c r="C103" s="283">
        <f>SUMIF('ПО КОРИСНИЦИМА'!$G$16:$G$1931,"Функција 713:",'ПО КОРИСНИЦИМА'!$H$16:$H$1931)</f>
        <v>0</v>
      </c>
      <c r="D103" s="283">
        <v>0</v>
      </c>
      <c r="E103" s="294">
        <v>0</v>
      </c>
      <c r="F103" s="1031"/>
      <c r="G103" s="283">
        <v>0</v>
      </c>
      <c r="H103" s="283">
        <v>0</v>
      </c>
      <c r="I103" s="293">
        <f t="shared" si="10"/>
        <v>0</v>
      </c>
      <c r="J103" s="349">
        <v>0</v>
      </c>
      <c r="K103" s="293">
        <v>0</v>
      </c>
    </row>
    <row r="104" spans="1:11" x14ac:dyDescent="0.25">
      <c r="A104" s="70" t="s">
        <v>578</v>
      </c>
      <c r="B104" s="71" t="s">
        <v>579</v>
      </c>
      <c r="C104" s="283">
        <f>SUMIF('ПО КОРИСНИЦИМА'!$G$16:$G$1931,"Функција 720:",'ПО КОРИСНИЦИМА'!$H$16:$H$1931)</f>
        <v>0</v>
      </c>
      <c r="D104" s="283">
        <v>0</v>
      </c>
      <c r="E104" s="294">
        <v>0</v>
      </c>
      <c r="F104" s="1031"/>
      <c r="G104" s="283">
        <v>0</v>
      </c>
      <c r="H104" s="283">
        <v>0</v>
      </c>
      <c r="I104" s="293">
        <f t="shared" si="10"/>
        <v>0</v>
      </c>
      <c r="J104" s="349">
        <v>0</v>
      </c>
      <c r="K104" s="293">
        <v>0</v>
      </c>
    </row>
    <row r="105" spans="1:11" x14ac:dyDescent="0.25">
      <c r="A105" s="72" t="s">
        <v>580</v>
      </c>
      <c r="B105" s="71" t="s">
        <v>157</v>
      </c>
      <c r="C105" s="283">
        <f>SUMIF('ПО КОРИСНИЦИМА'!$G$16:$G$1931,"Функција 721:",'ПО КОРИСНИЦИМА'!$H$16:$H$1931)</f>
        <v>0</v>
      </c>
      <c r="D105" s="283">
        <v>0</v>
      </c>
      <c r="E105" s="294">
        <v>0</v>
      </c>
      <c r="F105" s="1031"/>
      <c r="G105" s="283">
        <v>0</v>
      </c>
      <c r="H105" s="283">
        <v>0</v>
      </c>
      <c r="I105" s="293">
        <f t="shared" si="10"/>
        <v>0</v>
      </c>
      <c r="J105" s="349">
        <v>0</v>
      </c>
      <c r="K105" s="293">
        <v>0</v>
      </c>
    </row>
    <row r="106" spans="1:11" x14ac:dyDescent="0.25">
      <c r="A106" s="72" t="s">
        <v>581</v>
      </c>
      <c r="B106" s="71" t="s">
        <v>158</v>
      </c>
      <c r="C106" s="283">
        <f>SUMIF('ПО КОРИСНИЦИМА'!$G$16:$G$1931,"Функција 722:",'ПО КОРИСНИЦИМА'!$H$16:$H$1931)</f>
        <v>1000000</v>
      </c>
      <c r="D106" s="283">
        <f>SUMIF('ПО КОРИСНИЦИМА'!$G$16:$G$1931,"Функција 722:",'ПО КОРИСНИЦИМА'!$I$16:$I$1931)</f>
        <v>550314.47999999986</v>
      </c>
      <c r="E106" s="294">
        <v>0</v>
      </c>
      <c r="F106" s="1031"/>
      <c r="G106" s="283">
        <v>0</v>
      </c>
      <c r="H106" s="283">
        <v>0</v>
      </c>
      <c r="I106" s="293">
        <f t="shared" si="10"/>
        <v>1000000</v>
      </c>
      <c r="J106" s="349">
        <f t="shared" si="10"/>
        <v>550314.47999999986</v>
      </c>
      <c r="K106" s="293">
        <v>0</v>
      </c>
    </row>
    <row r="107" spans="1:11" x14ac:dyDescent="0.25">
      <c r="A107" s="72" t="s">
        <v>582</v>
      </c>
      <c r="B107" s="71" t="s">
        <v>159</v>
      </c>
      <c r="C107" s="283">
        <f>SUMIF('ПО КОРИСНИЦИМА'!$G$16:$G$1931,"Функција 723:",'ПО КОРИСНИЦИМА'!$H$16:$H$1931)</f>
        <v>0</v>
      </c>
      <c r="D107" s="283">
        <v>0</v>
      </c>
      <c r="E107" s="294">
        <v>0</v>
      </c>
      <c r="F107" s="1031"/>
      <c r="G107" s="283">
        <v>0</v>
      </c>
      <c r="H107" s="283">
        <v>0</v>
      </c>
      <c r="I107" s="293">
        <f t="shared" si="10"/>
        <v>0</v>
      </c>
      <c r="J107" s="349">
        <v>0</v>
      </c>
      <c r="K107" s="293">
        <v>0</v>
      </c>
    </row>
    <row r="108" spans="1:11" x14ac:dyDescent="0.25">
      <c r="A108" s="72" t="s">
        <v>583</v>
      </c>
      <c r="B108" s="71" t="s">
        <v>160</v>
      </c>
      <c r="C108" s="283">
        <f>SUMIF('ПО КОРИСНИЦИМА'!$G$16:$G$1931,"Функција 724:",'ПО КОРИСНИЦИМА'!$H$16:$H$1931)</f>
        <v>0</v>
      </c>
      <c r="D108" s="283">
        <v>0</v>
      </c>
      <c r="E108" s="294">
        <v>0</v>
      </c>
      <c r="F108" s="1031"/>
      <c r="G108" s="283">
        <v>0</v>
      </c>
      <c r="H108" s="283">
        <v>0</v>
      </c>
      <c r="I108" s="293">
        <f t="shared" si="10"/>
        <v>0</v>
      </c>
      <c r="J108" s="349">
        <v>0</v>
      </c>
      <c r="K108" s="293">
        <v>0</v>
      </c>
    </row>
    <row r="109" spans="1:11" x14ac:dyDescent="0.25">
      <c r="A109" s="70" t="s">
        <v>584</v>
      </c>
      <c r="B109" s="71" t="s">
        <v>585</v>
      </c>
      <c r="C109" s="283">
        <f>SUMIF('ПО КОРИСНИЦИМА'!$G$16:$G$1931,"Функција 730:",'ПО КОРИСНИЦИМА'!$H$16:$H$1931)</f>
        <v>0</v>
      </c>
      <c r="D109" s="283">
        <v>0</v>
      </c>
      <c r="E109" s="294">
        <v>0</v>
      </c>
      <c r="F109" s="1031"/>
      <c r="G109" s="283">
        <v>0</v>
      </c>
      <c r="H109" s="283">
        <v>0</v>
      </c>
      <c r="I109" s="293">
        <f t="shared" si="10"/>
        <v>0</v>
      </c>
      <c r="J109" s="349">
        <v>0</v>
      </c>
      <c r="K109" s="293">
        <v>0</v>
      </c>
    </row>
    <row r="110" spans="1:11" x14ac:dyDescent="0.25">
      <c r="A110" s="72" t="s">
        <v>586</v>
      </c>
      <c r="B110" s="71" t="s">
        <v>161</v>
      </c>
      <c r="C110" s="283">
        <f>SUMIF('ПО КОРИСНИЦИМА'!$G$16:$G$1931,"Функција 731:",'ПО КОРИСНИЦИМА'!$H$16:$H$1931)</f>
        <v>0</v>
      </c>
      <c r="D110" s="283">
        <v>0</v>
      </c>
      <c r="E110" s="294">
        <v>0</v>
      </c>
      <c r="F110" s="1031"/>
      <c r="G110" s="283">
        <v>0</v>
      </c>
      <c r="H110" s="283">
        <v>0</v>
      </c>
      <c r="I110" s="293">
        <f t="shared" si="10"/>
        <v>0</v>
      </c>
      <c r="J110" s="349">
        <v>0</v>
      </c>
      <c r="K110" s="293">
        <v>0</v>
      </c>
    </row>
    <row r="111" spans="1:11" x14ac:dyDescent="0.25">
      <c r="A111" s="72" t="s">
        <v>587</v>
      </c>
      <c r="B111" s="71" t="s">
        <v>162</v>
      </c>
      <c r="C111" s="283">
        <f>SUMIF('ПО КОРИСНИЦИМА'!$G$16:$G$1931,"Функција 732:",'ПО КОРИСНИЦИМА'!$H$16:$H$1931)</f>
        <v>0</v>
      </c>
      <c r="D111" s="283">
        <v>0</v>
      </c>
      <c r="E111" s="294">
        <v>0</v>
      </c>
      <c r="F111" s="1031"/>
      <c r="G111" s="283">
        <v>0</v>
      </c>
      <c r="H111" s="283">
        <v>0</v>
      </c>
      <c r="I111" s="293">
        <f t="shared" si="10"/>
        <v>0</v>
      </c>
      <c r="J111" s="349">
        <v>0</v>
      </c>
      <c r="K111" s="293">
        <v>0</v>
      </c>
    </row>
    <row r="112" spans="1:11" x14ac:dyDescent="0.25">
      <c r="A112" s="72" t="s">
        <v>588</v>
      </c>
      <c r="B112" s="71" t="s">
        <v>163</v>
      </c>
      <c r="C112" s="283">
        <f>SUMIF('ПО КОРИСНИЦИМА'!$G$16:$G$1931,"Функција 733:",'ПО КОРИСНИЦИМА'!$H$16:$H$1931)</f>
        <v>0</v>
      </c>
      <c r="D112" s="283">
        <v>0</v>
      </c>
      <c r="E112" s="294">
        <v>0</v>
      </c>
      <c r="F112" s="1031"/>
      <c r="G112" s="283">
        <v>0</v>
      </c>
      <c r="H112" s="283">
        <v>0</v>
      </c>
      <c r="I112" s="293">
        <f t="shared" si="10"/>
        <v>0</v>
      </c>
      <c r="J112" s="349">
        <v>0</v>
      </c>
      <c r="K112" s="293">
        <v>0</v>
      </c>
    </row>
    <row r="113" spans="1:11" x14ac:dyDescent="0.25">
      <c r="A113" s="72" t="s">
        <v>589</v>
      </c>
      <c r="B113" s="71" t="s">
        <v>590</v>
      </c>
      <c r="C113" s="283">
        <f>SUMIF('ПО КОРИСНИЦИМА'!$G$16:$G$1931,"Функција 734:",'ПО КОРИСНИЦИМА'!$H$16:$H$1931)</f>
        <v>0</v>
      </c>
      <c r="D113" s="283">
        <v>0</v>
      </c>
      <c r="E113" s="294">
        <v>0</v>
      </c>
      <c r="F113" s="1031"/>
      <c r="G113" s="283">
        <v>0</v>
      </c>
      <c r="H113" s="283">
        <v>0</v>
      </c>
      <c r="I113" s="293">
        <f t="shared" si="10"/>
        <v>0</v>
      </c>
      <c r="J113" s="349">
        <v>0</v>
      </c>
      <c r="K113" s="293">
        <v>0</v>
      </c>
    </row>
    <row r="114" spans="1:11" x14ac:dyDescent="0.25">
      <c r="A114" s="70" t="s">
        <v>591</v>
      </c>
      <c r="B114" s="71" t="s">
        <v>592</v>
      </c>
      <c r="C114" s="283">
        <f>SUMIF('ПО КОРИСНИЦИМА'!$G$16:$G$1931,"Функција 740:",'ПО КОРИСНИЦИМА'!$H$16:$H$1931)</f>
        <v>0</v>
      </c>
      <c r="D114" s="283">
        <v>0</v>
      </c>
      <c r="E114" s="294">
        <v>0</v>
      </c>
      <c r="F114" s="1031"/>
      <c r="G114" s="283">
        <v>0</v>
      </c>
      <c r="H114" s="283">
        <v>0</v>
      </c>
      <c r="I114" s="293">
        <f t="shared" si="10"/>
        <v>0</v>
      </c>
      <c r="J114" s="349">
        <v>0</v>
      </c>
      <c r="K114" s="293">
        <v>0</v>
      </c>
    </row>
    <row r="115" spans="1:11" x14ac:dyDescent="0.25">
      <c r="A115" s="70" t="s">
        <v>593</v>
      </c>
      <c r="B115" s="71" t="s">
        <v>594</v>
      </c>
      <c r="C115" s="283">
        <f>SUMIF('ПО КОРИСНИЦИМА'!$G$16:$G$1931,"Функција 750:",'ПО КОРИСНИЦИМА'!$H$16:$H$1931)</f>
        <v>0</v>
      </c>
      <c r="D115" s="283">
        <v>0</v>
      </c>
      <c r="E115" s="294">
        <v>0</v>
      </c>
      <c r="F115" s="1031"/>
      <c r="G115" s="283">
        <v>0</v>
      </c>
      <c r="H115" s="283">
        <v>0</v>
      </c>
      <c r="I115" s="293">
        <f t="shared" si="10"/>
        <v>0</v>
      </c>
      <c r="J115" s="349">
        <v>0</v>
      </c>
      <c r="K115" s="293">
        <v>0</v>
      </c>
    </row>
    <row r="116" spans="1:11" x14ac:dyDescent="0.25">
      <c r="A116" s="70" t="s">
        <v>595</v>
      </c>
      <c r="B116" s="71" t="s">
        <v>596</v>
      </c>
      <c r="C116" s="279">
        <f>SUMIF('ПО КОРИСНИЦИМА'!$G$16:$G$1931,"Функција 760:",'ПО КОРИСНИЦИМА'!$H$16:$H$1931)</f>
        <v>1000000</v>
      </c>
      <c r="D116" s="283">
        <f>SUMIF('ПО КОРИСНИЦИМА'!$G$16:$G$1931,"Функција 760:",'ПО КОРИСНИЦИМА'!$I$16:$I$1931)</f>
        <v>7762334.0999999987</v>
      </c>
      <c r="E116" s="294">
        <f>D116/C116</f>
        <v>7.7623340999999986</v>
      </c>
      <c r="F116" s="1031">
        <f>SUMIF('ПО КОРИСНИЦИМА'!$G$16:$G$1931,"Функција 760:",'ПО КОРИСНИЦИМА'!$L$16:$LL$1931)</f>
        <v>0</v>
      </c>
      <c r="G116" s="283"/>
      <c r="H116" s="283"/>
      <c r="I116" s="293">
        <f>C116+F116</f>
        <v>1000000</v>
      </c>
      <c r="J116" s="349">
        <f t="shared" si="10"/>
        <v>7762334.0999999987</v>
      </c>
      <c r="K116" s="293">
        <v>0</v>
      </c>
    </row>
    <row r="117" spans="1:11" x14ac:dyDescent="0.25">
      <c r="A117" s="68" t="s">
        <v>597</v>
      </c>
      <c r="B117" s="73" t="s">
        <v>165</v>
      </c>
      <c r="C117" s="303">
        <f>SUM(C118:C123)</f>
        <v>33903410</v>
      </c>
      <c r="D117" s="303" t="e">
        <f>SUM(D118:D123)</f>
        <v>#REF!</v>
      </c>
      <c r="E117" s="304" t="e">
        <f>D117/C117</f>
        <v>#REF!</v>
      </c>
      <c r="F117" s="303">
        <f>SUM(F118:F123)</f>
        <v>745000</v>
      </c>
      <c r="G117" s="303" t="e">
        <f>SUM(G118:G123)</f>
        <v>#REF!</v>
      </c>
      <c r="H117" s="304" t="e">
        <f>G117/F117</f>
        <v>#REF!</v>
      </c>
      <c r="I117" s="363">
        <f>SUM(I118:I120)</f>
        <v>33048410</v>
      </c>
      <c r="J117" s="351" t="e">
        <f>D117+G117</f>
        <v>#REF!</v>
      </c>
      <c r="K117" s="292" t="e">
        <f>J117/I117</f>
        <v>#REF!</v>
      </c>
    </row>
    <row r="118" spans="1:11" x14ac:dyDescent="0.25">
      <c r="A118" s="70" t="s">
        <v>598</v>
      </c>
      <c r="B118" s="71" t="s">
        <v>599</v>
      </c>
      <c r="C118" s="279">
        <f>SUMIF('ПО КОРИСНИЦИМА'!$G$16:$G$1931,"Функција 810:",'ПО КОРИСНИЦИМА'!$H$16:$H$1931)</f>
        <v>13300000</v>
      </c>
      <c r="D118" s="279">
        <f>SUMIF('ПО КОРИСНИЦИМА'!$G$16:$G$1931,"Функција 810:",'ПО КОРИСНИЦИМА'!$I$16:$I$1931)</f>
        <v>8174173.1699999999</v>
      </c>
      <c r="E118" s="294">
        <v>0</v>
      </c>
      <c r="F118" s="283">
        <f>SUMIF('ПО КОРИСНИЦИМА'!$G$16:$G$1931,"Функција 810:",'ПО КОРИСНИЦИМА'!$L$16:$L$1931)</f>
        <v>0</v>
      </c>
      <c r="G118" s="283">
        <v>0</v>
      </c>
      <c r="H118" s="283">
        <v>0</v>
      </c>
      <c r="I118" s="293">
        <f>C118+F118</f>
        <v>13300000</v>
      </c>
      <c r="J118" s="349">
        <v>0</v>
      </c>
      <c r="K118" s="289">
        <v>0</v>
      </c>
    </row>
    <row r="119" spans="1:11" x14ac:dyDescent="0.25">
      <c r="A119" s="70" t="s">
        <v>600</v>
      </c>
      <c r="B119" s="71" t="s">
        <v>601</v>
      </c>
      <c r="C119" s="279">
        <f>17603410-1600000</f>
        <v>16003410</v>
      </c>
      <c r="D119" s="279" t="e">
        <f>SUMIF('ПО КОРИСНИЦИМА'!$G$16:$G$1931,"Функција 820:",'ПО КОРИСНИЦИМА'!$I$16:$I$1931)</f>
        <v>#REF!</v>
      </c>
      <c r="E119" s="294" t="e">
        <f>D119/C119</f>
        <v>#REF!</v>
      </c>
      <c r="F119" s="279">
        <f>SUMIF('ПО КОРИСНИЦИМА'!$G$16:$G$1931,"Функција 820:",'ПО КОРИСНИЦИМА'!$L$16:$L$1931)</f>
        <v>745000</v>
      </c>
      <c r="G119" s="279" t="e">
        <f>SUMIF('ПО КОРИСНИЦИМА'!$G$16:$G$1931,"Функција 820:",'ПО КОРИСНИЦИМА'!$M$16:$M$1931)</f>
        <v>#REF!</v>
      </c>
      <c r="H119" s="294" t="e">
        <f>G119/F119</f>
        <v>#REF!</v>
      </c>
      <c r="I119" s="359">
        <f>SUM(F119,C119)</f>
        <v>16748410</v>
      </c>
      <c r="J119" s="352" t="e">
        <f>SUM(G119,D119)</f>
        <v>#REF!</v>
      </c>
      <c r="K119" s="289" t="e">
        <f>J119/I119</f>
        <v>#REF!</v>
      </c>
    </row>
    <row r="120" spans="1:11" x14ac:dyDescent="0.25">
      <c r="A120" s="70" t="s">
        <v>602</v>
      </c>
      <c r="B120" s="71" t="s">
        <v>603</v>
      </c>
      <c r="C120" s="279">
        <f>SUMIF('ПО КОРИСНИЦИМА'!$G$16:$G$1931,"Функција 830:",'ПО КОРИСНИЦИМА'!$H$16:$H$1931)</f>
        <v>3000000</v>
      </c>
      <c r="D120" s="283">
        <f>SUMIF('ПО КОРИСНИЦИМА'!$G$16:$G$1931,"Функција 830:",'ПО КОРИСНИЦИМА'!$I$16:$I$1931)</f>
        <v>650000</v>
      </c>
      <c r="E120" s="294">
        <f>D120/C120</f>
        <v>0.21666666666666667</v>
      </c>
      <c r="F120" s="283">
        <f>SUMIF('ПО КОРИСНИЦИМА'!$G$16:$G$1931,"Функција 830:",'ПО КОРИСНИЦИМА'!$L$16:$L$1931)</f>
        <v>0</v>
      </c>
      <c r="G120" s="283">
        <f>SUMIF('ПО КОРИСНИЦИМА'!$G$16:$G$1931,"Функција 830:",'ПО КОРИСНИЦИМА'!$M$16:$M$1931)</f>
        <v>0</v>
      </c>
      <c r="H120" s="283" t="e">
        <f>G120/F120</f>
        <v>#DIV/0!</v>
      </c>
      <c r="I120" s="293">
        <f>SUM(F120,C120)</f>
        <v>3000000</v>
      </c>
      <c r="J120" s="349">
        <v>0</v>
      </c>
      <c r="K120" s="289">
        <v>0</v>
      </c>
    </row>
    <row r="121" spans="1:11" x14ac:dyDescent="0.25">
      <c r="A121" s="70" t="s">
        <v>604</v>
      </c>
      <c r="B121" s="71" t="s">
        <v>605</v>
      </c>
      <c r="C121" s="283">
        <f>SUMIF('ПО КОРИСНИЦИМА'!$G$16:$G$1931,"Функција 840:",'ПО КОРИСНИЦИМА'!$H$16:$H$1931)</f>
        <v>0</v>
      </c>
      <c r="D121" s="283">
        <v>0</v>
      </c>
      <c r="E121" s="294">
        <v>0</v>
      </c>
      <c r="F121" s="283">
        <f>SUMIF('ПО КОРИСНИЦИМА'!$G$16:$G$1931,"Функција 840:",'ПО КОРИСНИЦИМА'!$L$16:$L$1931)</f>
        <v>0</v>
      </c>
      <c r="G121" s="283">
        <v>0</v>
      </c>
      <c r="H121" s="283">
        <v>0</v>
      </c>
      <c r="I121" s="293">
        <v>0</v>
      </c>
      <c r="J121" s="349">
        <v>0</v>
      </c>
      <c r="K121" s="289">
        <v>0</v>
      </c>
    </row>
    <row r="122" spans="1:11" ht="23.25" x14ac:dyDescent="0.25">
      <c r="A122" s="70" t="s">
        <v>606</v>
      </c>
      <c r="B122" s="71" t="s">
        <v>607</v>
      </c>
      <c r="C122" s="283">
        <f>SUMIF('ПО КОРИСНИЦИМА'!$G$16:$G$1931,"Функција 850:",'ПО КОРИСНИЦИМА'!$H$16:$H$1931)</f>
        <v>0</v>
      </c>
      <c r="D122" s="283">
        <v>0</v>
      </c>
      <c r="E122" s="294">
        <v>0</v>
      </c>
      <c r="F122" s="283">
        <f>SUMIF('ПО КОРИСНИЦИМА'!$G$16:$G$1931,"Функција 850:",'ПО КОРИСНИЦИМА'!$L$16:$L$1931)</f>
        <v>0</v>
      </c>
      <c r="G122" s="283">
        <v>0</v>
      </c>
      <c r="H122" s="283">
        <v>0</v>
      </c>
      <c r="I122" s="293">
        <v>0</v>
      </c>
      <c r="J122" s="349">
        <v>0</v>
      </c>
      <c r="K122" s="289">
        <v>0</v>
      </c>
    </row>
    <row r="123" spans="1:11" ht="23.25" x14ac:dyDescent="0.25">
      <c r="A123" s="70" t="s">
        <v>608</v>
      </c>
      <c r="B123" s="71" t="s">
        <v>169</v>
      </c>
      <c r="C123" s="283">
        <f>SUMIF('ПО КОРИСНИЦИМА'!$G$16:$G$1931,"Функција 860:",'ПО КОРИСНИЦИМА'!$H$16:$H$1931)</f>
        <v>1600000</v>
      </c>
      <c r="D123" s="283">
        <f>SUMIF('ПО КОРИСНИЦИМА'!$G$16:$G$1931,"Функција 860:",'ПО КОРИСНИЦИМА'!$I$16:$I$1931)</f>
        <v>0</v>
      </c>
      <c r="E123" s="294">
        <v>0</v>
      </c>
      <c r="F123" s="283">
        <f>SUMIF('ПО КОРИСНИЦИМА'!$G$16:$G$1931,"Функција 860:",'ПО КОРИСНИЦИМА'!$L$16:$L$1931)</f>
        <v>0</v>
      </c>
      <c r="G123" s="283">
        <f>SUMIF('ПО КОРИСНИЦИМА'!$G$16:$G$1931,"Функција 860:",'ПО КОРИСНИЦИМА'!$M$16:$M$1931)</f>
        <v>0</v>
      </c>
      <c r="H123" s="283">
        <v>0</v>
      </c>
      <c r="I123" s="293">
        <f>C123+F123</f>
        <v>1600000</v>
      </c>
      <c r="J123" s="349">
        <f>D123+G123</f>
        <v>0</v>
      </c>
      <c r="K123" s="289">
        <f>J123/I123</f>
        <v>0</v>
      </c>
    </row>
    <row r="124" spans="1:11" x14ac:dyDescent="0.25">
      <c r="A124" s="80" t="s">
        <v>609</v>
      </c>
      <c r="B124" s="73" t="s">
        <v>170</v>
      </c>
      <c r="C124" s="278">
        <f>SUM(C125:C145)</f>
        <v>162707240</v>
      </c>
      <c r="D124" s="278">
        <f>SUM(D125:D145)</f>
        <v>71521066.920000002</v>
      </c>
      <c r="E124" s="290">
        <f>D124/C124</f>
        <v>0.43956905003120944</v>
      </c>
      <c r="F124" s="278">
        <f>SUM(F125:F145)</f>
        <v>14120000</v>
      </c>
      <c r="G124" s="278">
        <f>SUM(G125:G145)</f>
        <v>6231155.8199999994</v>
      </c>
      <c r="H124" s="290">
        <f>G124/F124</f>
        <v>0.4412999872521246</v>
      </c>
      <c r="I124" s="358">
        <f>C124+F124</f>
        <v>176827240</v>
      </c>
      <c r="J124" s="351">
        <f>D124+G124</f>
        <v>77752222.739999995</v>
      </c>
      <c r="K124" s="292">
        <f>J124/I124</f>
        <v>0.43970726874434052</v>
      </c>
    </row>
    <row r="125" spans="1:11" x14ac:dyDescent="0.25">
      <c r="A125" s="70" t="s">
        <v>610</v>
      </c>
      <c r="B125" s="71" t="s">
        <v>611</v>
      </c>
      <c r="C125" s="283">
        <f>SUMIF('ПО КОРИСНИЦИМА'!$G$16:$G$1931,"Функција 910:",'ПО КОРИСНИЦИМА'!$H$16:$H$1931)</f>
        <v>0</v>
      </c>
      <c r="D125" s="283">
        <f>SUMIF('ПО КОРИСНИЦИМА'!$G$16:$G$1931,"Функција 910:",'ПО КОРИСНИЦИМА'!$H$16:$H$1931)</f>
        <v>0</v>
      </c>
      <c r="E125" s="294">
        <v>0</v>
      </c>
      <c r="F125" s="283">
        <v>0</v>
      </c>
      <c r="G125" s="283">
        <v>0</v>
      </c>
      <c r="H125" s="283">
        <v>0</v>
      </c>
      <c r="I125" s="293">
        <v>0</v>
      </c>
      <c r="J125" s="349">
        <v>0</v>
      </c>
      <c r="K125" s="293">
        <v>0</v>
      </c>
    </row>
    <row r="126" spans="1:11" x14ac:dyDescent="0.25">
      <c r="A126" s="72" t="s">
        <v>612</v>
      </c>
      <c r="B126" s="71" t="s">
        <v>171</v>
      </c>
      <c r="C126" s="279">
        <f>SUMIF('ПО КОРИСНИЦИМА'!$G$16:$G$1931,"Функција 911:",'ПО КОРИСНИЦИМА'!$H$16:$H$1931)</f>
        <v>88007240</v>
      </c>
      <c r="D126" s="279">
        <f>SUMIF('ПО КОРИСНИЦИМА'!$G$16:$G$1931,"Функција 911:",'ПО КОРИСНИЦИМА'!$I$16:$I$1931)</f>
        <v>38511895.649999999</v>
      </c>
      <c r="E126" s="294">
        <f>D126/C126</f>
        <v>0.43759917536329962</v>
      </c>
      <c r="F126" s="279">
        <f>SUMIF('ПО КОРИСНИЦИМА'!$G$16:$G$1931,"Функција 911:",'ПО КОРИСНИЦИМА'!$L$16:$L$1931)-522751</f>
        <v>14120000</v>
      </c>
      <c r="G126" s="279">
        <f>SUMIF('ПО КОРИСНИЦИМА'!$G$16:$G$1931,"Функција 911:",'ПО КОРИСНИЦИМА'!$M$16:$M$1931)</f>
        <v>6231155.8199999994</v>
      </c>
      <c r="H126" s="294">
        <f>G126/F126</f>
        <v>0.4412999872521246</v>
      </c>
      <c r="I126" s="359">
        <f t="shared" ref="I126:I146" si="11">SUM(F126,C126)</f>
        <v>102127240</v>
      </c>
      <c r="J126" s="352">
        <f t="shared" ref="J126:J146" si="12">SUM(G126,D126)</f>
        <v>44743051.469999999</v>
      </c>
      <c r="K126" s="289">
        <f>J126/I126</f>
        <v>0.43811084554914043</v>
      </c>
    </row>
    <row r="127" spans="1:11" x14ac:dyDescent="0.25">
      <c r="A127" s="72" t="s">
        <v>342</v>
      </c>
      <c r="B127" s="71" t="s">
        <v>172</v>
      </c>
      <c r="C127" s="279">
        <f>SUMIF('ПО КОРИСНИЦИМА'!$G$16:$G$1931,"Функција 912:",'ПО КОРИСНИЦИМА'!$H$16:$H$1931)</f>
        <v>58700000</v>
      </c>
      <c r="D127" s="279">
        <f>SUMIF('ПО КОРИСНИЦИМА'!$G$16:$G$1931,"Функција 912:",'ПО КОРИСНИЦИМА'!$I$16:$I$1931)</f>
        <v>19552979.210000008</v>
      </c>
      <c r="E127" s="294">
        <f>D127/C127</f>
        <v>0.33310015689948907</v>
      </c>
      <c r="F127" s="283">
        <f>SUMIF('ПО КОРИСНИЦИМА'!$G$16:$G$1931,"Функција 912:",'ПО КОРИСНИЦИМА'!$L$16:$L$1931)</f>
        <v>0</v>
      </c>
      <c r="G127" s="283">
        <v>0</v>
      </c>
      <c r="H127" s="283">
        <v>0</v>
      </c>
      <c r="I127" s="359">
        <f t="shared" si="11"/>
        <v>58700000</v>
      </c>
      <c r="J127" s="352">
        <f t="shared" si="12"/>
        <v>19552979.210000008</v>
      </c>
      <c r="K127" s="289">
        <f>J127/I127</f>
        <v>0.33310015689948907</v>
      </c>
    </row>
    <row r="128" spans="1:11" x14ac:dyDescent="0.25">
      <c r="A128" s="72" t="s">
        <v>613</v>
      </c>
      <c r="B128" s="71" t="s">
        <v>173</v>
      </c>
      <c r="C128" s="283">
        <f>SUMIF('ПО КОРИСНИЦИМА'!$G$16:$G$1931,"Функција 913:",'ПО КОРИСНИЦИМА'!$H$16:$H$1931)</f>
        <v>0</v>
      </c>
      <c r="D128" s="283">
        <f>SUMIF('ПО КОРИСНИЦИМА'!$G$16:$G$1931,"Функција 913:",'ПО КОРИСНИЦИМА'!$H$16:$H$1931)</f>
        <v>0</v>
      </c>
      <c r="E128" s="294">
        <v>0</v>
      </c>
      <c r="F128" s="283">
        <f>SUMIF('ПО КОРИСНИЦИМА'!$G$16:$G$1931,"Функција 913:",'ПО КОРИСНИЦИМА'!$L$16:$L$1931)</f>
        <v>0</v>
      </c>
      <c r="G128" s="283">
        <v>0</v>
      </c>
      <c r="H128" s="283">
        <v>0</v>
      </c>
      <c r="I128" s="293">
        <f t="shared" si="11"/>
        <v>0</v>
      </c>
      <c r="J128" s="349">
        <f t="shared" si="12"/>
        <v>0</v>
      </c>
      <c r="K128" s="293">
        <v>0</v>
      </c>
    </row>
    <row r="129" spans="1:11" x14ac:dyDescent="0.25">
      <c r="A129" s="72" t="s">
        <v>614</v>
      </c>
      <c r="B129" s="71" t="s">
        <v>174</v>
      </c>
      <c r="C129" s="283">
        <f>SUMIF('ПО КОРИСНИЦИМА'!$G$16:$G$1931,"Функција 914:",'ПО КОРИСНИЦИМА'!$H$16:$H$1931)</f>
        <v>0</v>
      </c>
      <c r="D129" s="283">
        <f>SUMIF('ПО КОРИСНИЦИМА'!$G$16:$G$1931,"Функција 914:",'ПО КОРИСНИЦИМА'!$H$16:$H$1931)</f>
        <v>0</v>
      </c>
      <c r="E129" s="294">
        <v>0</v>
      </c>
      <c r="F129" s="283">
        <f>SUMIF('ПО КОРИСНИЦИМА'!$G$16:$G$1931,"Функција 914:",'ПО КОРИСНИЦИМА'!$L$16:$L$1931)</f>
        <v>0</v>
      </c>
      <c r="G129" s="283">
        <v>0</v>
      </c>
      <c r="H129" s="283">
        <v>0</v>
      </c>
      <c r="I129" s="293">
        <f t="shared" si="11"/>
        <v>0</v>
      </c>
      <c r="J129" s="349">
        <f t="shared" si="12"/>
        <v>0</v>
      </c>
      <c r="K129" s="293">
        <v>0</v>
      </c>
    </row>
    <row r="130" spans="1:11" x14ac:dyDescent="0.25">
      <c r="A130" s="72" t="s">
        <v>615</v>
      </c>
      <c r="B130" s="71" t="s">
        <v>175</v>
      </c>
      <c r="C130" s="283">
        <f>SUMIF('ПО КОРИСНИЦИМА'!$G$16:$G$1931,"Функција 915:",'ПО КОРИСНИЦИМА'!$H$16:$H$1931)</f>
        <v>0</v>
      </c>
      <c r="D130" s="283">
        <f>SUMIF('ПО КОРИСНИЦИМА'!$G$16:$G$1931,"Функција 915:",'ПО КОРИСНИЦИМА'!$H$16:$H$1931)</f>
        <v>0</v>
      </c>
      <c r="E130" s="294">
        <v>0</v>
      </c>
      <c r="F130" s="283">
        <f>SUMIF('ПО КОРИСНИЦИМА'!$G$16:$G$1931,"Функција 915:",'ПО КОРИСНИЦИМА'!$L$16:$L$1931)</f>
        <v>0</v>
      </c>
      <c r="G130" s="283">
        <v>0</v>
      </c>
      <c r="H130" s="283">
        <v>0</v>
      </c>
      <c r="I130" s="293">
        <f t="shared" si="11"/>
        <v>0</v>
      </c>
      <c r="J130" s="349">
        <f t="shared" si="12"/>
        <v>0</v>
      </c>
      <c r="K130" s="293">
        <v>0</v>
      </c>
    </row>
    <row r="131" spans="1:11" ht="23.25" x14ac:dyDescent="0.25">
      <c r="A131" s="72" t="s">
        <v>616</v>
      </c>
      <c r="B131" s="71" t="s">
        <v>176</v>
      </c>
      <c r="C131" s="283">
        <f>SUMIF('ПО КОРИСНИЦИМА'!$G$16:$G$1931,"Функција 916:",'ПО КОРИСНИЦИМА'!$H$16:$H$1931)</f>
        <v>0</v>
      </c>
      <c r="D131" s="283">
        <f>SUMIF('ПО КОРИСНИЦИМА'!$G$16:$G$1931,"Функција 916:",'ПО КОРИСНИЦИМА'!$H$16:$H$1931)</f>
        <v>0</v>
      </c>
      <c r="E131" s="294">
        <v>0</v>
      </c>
      <c r="F131" s="283">
        <f>SUMIF('ПО КОРИСНИЦИМА'!$G$16:$G$1931,"Функција 916:",'ПО КОРИСНИЦИМА'!$L$16:$L$1931)</f>
        <v>0</v>
      </c>
      <c r="G131" s="283">
        <v>0</v>
      </c>
      <c r="H131" s="283">
        <v>0</v>
      </c>
      <c r="I131" s="293">
        <f t="shared" si="11"/>
        <v>0</v>
      </c>
      <c r="J131" s="349">
        <f t="shared" si="12"/>
        <v>0</v>
      </c>
      <c r="K131" s="293">
        <v>0</v>
      </c>
    </row>
    <row r="132" spans="1:11" x14ac:dyDescent="0.25">
      <c r="A132" s="70" t="s">
        <v>617</v>
      </c>
      <c r="B132" s="71" t="s">
        <v>618</v>
      </c>
      <c r="C132" s="279">
        <f>SUMIF('ПО КОРИСНИЦИМА'!$G$16:$G$1931,"Функција 920:",'ПО КОРИСНИЦИМА'!$H$16:$H$1931)</f>
        <v>16000000</v>
      </c>
      <c r="D132" s="279">
        <f>SUMIF('ПО КОРИСНИЦИМА'!$G$16:$G$1931,"Функција 920:",'ПО КОРИСНИЦИМА'!$I$16:$I$1931)</f>
        <v>13456192.059999997</v>
      </c>
      <c r="E132" s="294">
        <f>D132/C132</f>
        <v>0.84101200374999985</v>
      </c>
      <c r="F132" s="283">
        <f>SUMIF('ПО КОРИСНИЦИМА'!$G$16:$G$1931,"Функција 920:",'ПО КОРИСНИЦИМА'!$L$16:$L$1931)</f>
        <v>0</v>
      </c>
      <c r="G132" s="283">
        <v>0</v>
      </c>
      <c r="H132" s="283">
        <v>0</v>
      </c>
      <c r="I132" s="359">
        <f t="shared" si="11"/>
        <v>16000000</v>
      </c>
      <c r="J132" s="352">
        <f t="shared" si="12"/>
        <v>13456192.059999997</v>
      </c>
      <c r="K132" s="289">
        <f>J132/I132</f>
        <v>0.84101200374999985</v>
      </c>
    </row>
    <row r="133" spans="1:11" x14ac:dyDescent="0.25">
      <c r="A133" s="72" t="s">
        <v>619</v>
      </c>
      <c r="B133" s="71" t="s">
        <v>178</v>
      </c>
      <c r="C133" s="283">
        <f>SUMIF('ПО КОРИСНИЦИМА'!$G$16:$G$1931,"Функција 921:",'ПО КОРИСНИЦИМА'!$H$16:$H$1931)</f>
        <v>0</v>
      </c>
      <c r="D133" s="283">
        <f>SUMIF('ПО КОРИСНИЦИМА'!$G$16:$G$1931,"Функција 921:",'ПО КОРИСНИЦИМА'!$H$16:$H$1931)</f>
        <v>0</v>
      </c>
      <c r="E133" s="294">
        <v>0</v>
      </c>
      <c r="F133" s="283">
        <f>SUMIF('ПО КОРИСНИЦИМА'!$G$16:$G$1931,"Функција 921:",'ПО КОРИСНИЦИМА'!$L$16:$L$1931)</f>
        <v>0</v>
      </c>
      <c r="G133" s="283">
        <v>0</v>
      </c>
      <c r="H133" s="283">
        <v>0</v>
      </c>
      <c r="I133" s="293">
        <f t="shared" si="11"/>
        <v>0</v>
      </c>
      <c r="J133" s="349">
        <f t="shared" si="12"/>
        <v>0</v>
      </c>
      <c r="K133" s="293">
        <v>0</v>
      </c>
    </row>
    <row r="134" spans="1:11" x14ac:dyDescent="0.25">
      <c r="A134" s="72" t="s">
        <v>620</v>
      </c>
      <c r="B134" s="71" t="s">
        <v>179</v>
      </c>
      <c r="C134" s="283">
        <f>SUMIF('ПО КОРИСНИЦИМА'!$G$16:$G$1931,"Функција 922:",'ПО КОРИСНИЦИМА'!$H$16:$H$1931)</f>
        <v>0</v>
      </c>
      <c r="D134" s="283">
        <f>SUMIF('ПО КОРИСНИЦИМА'!$G$16:$G$1931,"Функција 922:",'ПО КОРИСНИЦИМА'!$H$16:$H$1931)</f>
        <v>0</v>
      </c>
      <c r="E134" s="294">
        <v>0</v>
      </c>
      <c r="F134" s="283">
        <f>SUMIF('ПО КОРИСНИЦИМА'!$G$16:$G$1931,"Функција 922:",'ПО КОРИСНИЦИМА'!$L$16:$L$1931)</f>
        <v>0</v>
      </c>
      <c r="G134" s="283">
        <v>0</v>
      </c>
      <c r="H134" s="283">
        <v>0</v>
      </c>
      <c r="I134" s="293">
        <f t="shared" si="11"/>
        <v>0</v>
      </c>
      <c r="J134" s="349">
        <f t="shared" si="12"/>
        <v>0</v>
      </c>
      <c r="K134" s="293">
        <v>0</v>
      </c>
    </row>
    <row r="135" spans="1:11" x14ac:dyDescent="0.25">
      <c r="A135" s="72" t="s">
        <v>621</v>
      </c>
      <c r="B135" s="71" t="s">
        <v>180</v>
      </c>
      <c r="C135" s="283">
        <f>SUMIF('ПО КОРИСНИЦИМА'!$G$16:$G$1931,"Функција 923:",'ПО КОРИСНИЦИМА'!$H$16:$H$1931)</f>
        <v>0</v>
      </c>
      <c r="D135" s="283">
        <f>SUMIF('ПО КОРИСНИЦИМА'!$G$16:$G$1931,"Функција 923:",'ПО КОРИСНИЦИМА'!$H$16:$H$1931)</f>
        <v>0</v>
      </c>
      <c r="E135" s="294">
        <v>0</v>
      </c>
      <c r="F135" s="283">
        <f>SUMIF('ПО КОРИСНИЦИМА'!$G$16:$G$1931,"Функција 923:",'ПО КОРИСНИЦИМА'!$L$16:$L$1931)</f>
        <v>0</v>
      </c>
      <c r="G135" s="283">
        <v>0</v>
      </c>
      <c r="H135" s="283">
        <v>0</v>
      </c>
      <c r="I135" s="293">
        <f t="shared" si="11"/>
        <v>0</v>
      </c>
      <c r="J135" s="349">
        <f t="shared" si="12"/>
        <v>0</v>
      </c>
      <c r="K135" s="293">
        <v>0</v>
      </c>
    </row>
    <row r="136" spans="1:11" x14ac:dyDescent="0.25">
      <c r="A136" s="70" t="s">
        <v>622</v>
      </c>
      <c r="B136" s="71" t="s">
        <v>623</v>
      </c>
      <c r="C136" s="283">
        <f>SUMIF('ПО КОРИСНИЦИМА'!$G$16:$G$1931,"Функција 930:",'ПО КОРИСНИЦИМА'!$H$16:$H$1931)</f>
        <v>0</v>
      </c>
      <c r="D136" s="283">
        <f>SUMIF('ПО КОРИСНИЦИМА'!$G$16:$G$1931,"Функција 930:",'ПО КОРИСНИЦИМА'!$H$16:$H$1931)</f>
        <v>0</v>
      </c>
      <c r="E136" s="294">
        <v>0</v>
      </c>
      <c r="F136" s="283">
        <f>SUMIF('ПО КОРИСНИЦИМА'!$G$16:$G$1931,"Функција 930:",'ПО КОРИСНИЦИМА'!$L$16:$L$1931)</f>
        <v>0</v>
      </c>
      <c r="G136" s="283">
        <v>0</v>
      </c>
      <c r="H136" s="283">
        <v>0</v>
      </c>
      <c r="I136" s="293">
        <f t="shared" si="11"/>
        <v>0</v>
      </c>
      <c r="J136" s="349">
        <f t="shared" si="12"/>
        <v>0</v>
      </c>
      <c r="K136" s="293">
        <v>0</v>
      </c>
    </row>
    <row r="137" spans="1:11" hidden="1" x14ac:dyDescent="0.25">
      <c r="A137" s="72" t="s">
        <v>624</v>
      </c>
      <c r="B137" s="71" t="s">
        <v>181</v>
      </c>
      <c r="C137" s="283">
        <f>SUMIF('ПО КОРИСНИЦИМА'!$G$16:$G$1931,"Функција 931:",'ПО КОРИСНИЦИМА'!$H$16:$H$1931)</f>
        <v>0</v>
      </c>
      <c r="D137" s="283">
        <f>SUMIF('ПО КОРИСНИЦИМА'!$G$16:$G$1931,"Функција 931:",'ПО КОРИСНИЦИМА'!$H$16:$H$1931)</f>
        <v>0</v>
      </c>
      <c r="E137" s="294">
        <v>0</v>
      </c>
      <c r="F137" s="283">
        <f>SUMIF('ПО КОРИСНИЦИМА'!$G$16:$G$1931,"Функција 931:",'ПО КОРИСНИЦИМА'!$L$16:$L$1931)</f>
        <v>0</v>
      </c>
      <c r="G137" s="283">
        <v>0</v>
      </c>
      <c r="H137" s="283">
        <v>0</v>
      </c>
      <c r="I137" s="293">
        <f t="shared" si="11"/>
        <v>0</v>
      </c>
      <c r="J137" s="349">
        <f t="shared" si="12"/>
        <v>0</v>
      </c>
      <c r="K137" s="293">
        <v>0</v>
      </c>
    </row>
    <row r="138" spans="1:11" hidden="1" x14ac:dyDescent="0.25">
      <c r="A138" s="72" t="s">
        <v>625</v>
      </c>
      <c r="B138" s="71" t="s">
        <v>182</v>
      </c>
      <c r="C138" s="283">
        <f>SUMIF('ПО КОРИСНИЦИМА'!$G$16:$G$1931,"Функција 932:",'ПО КОРИСНИЦИМА'!$H$16:$H$1931)</f>
        <v>0</v>
      </c>
      <c r="D138" s="283">
        <f>SUMIF('ПО КОРИСНИЦИМА'!$G$16:$G$1931,"Функција 932:",'ПО КОРИСНИЦИМА'!$H$16:$H$1931)</f>
        <v>0</v>
      </c>
      <c r="E138" s="294">
        <v>0</v>
      </c>
      <c r="F138" s="283">
        <f>SUMIF('ПО КОРИСНИЦИМА'!$G$16:$G$1931,"Функција 932:",'ПО КОРИСНИЦИМА'!$L$16:$L$1931)</f>
        <v>0</v>
      </c>
      <c r="G138" s="283">
        <v>0</v>
      </c>
      <c r="H138" s="283">
        <v>0</v>
      </c>
      <c r="I138" s="293">
        <f t="shared" si="11"/>
        <v>0</v>
      </c>
      <c r="J138" s="349">
        <f t="shared" si="12"/>
        <v>0</v>
      </c>
      <c r="K138" s="293">
        <v>0</v>
      </c>
    </row>
    <row r="139" spans="1:11" x14ac:dyDescent="0.25">
      <c r="A139" s="70" t="s">
        <v>626</v>
      </c>
      <c r="B139" s="71" t="s">
        <v>627</v>
      </c>
      <c r="C139" s="283">
        <f>SUMIF('ПО КОРИСНИЦИМА'!$G$16:$G$1931,"Функција 940:",'ПО КОРИСНИЦИМА'!$H$16:$H$1931)</f>
        <v>0</v>
      </c>
      <c r="D139" s="283">
        <f>SUMIF('ПО КОРИСНИЦИМА'!$G$16:$G$1931,"Функција 940:",'ПО КОРИСНИЦИМА'!$H$16:$H$1931)</f>
        <v>0</v>
      </c>
      <c r="E139" s="294">
        <v>0</v>
      </c>
      <c r="F139" s="283">
        <f>SUMIF('ПО КОРИСНИЦИМА'!$G$16:$G$1931,"Функција 940:",'ПО КОРИСНИЦИМА'!$L$16:$L$1931)</f>
        <v>0</v>
      </c>
      <c r="G139" s="283">
        <v>0</v>
      </c>
      <c r="H139" s="283">
        <v>0</v>
      </c>
      <c r="I139" s="293">
        <f t="shared" si="11"/>
        <v>0</v>
      </c>
      <c r="J139" s="349">
        <f t="shared" si="12"/>
        <v>0</v>
      </c>
      <c r="K139" s="293">
        <v>0</v>
      </c>
    </row>
    <row r="140" spans="1:11" hidden="1" x14ac:dyDescent="0.25">
      <c r="A140" s="72" t="s">
        <v>628</v>
      </c>
      <c r="B140" s="71" t="s">
        <v>183</v>
      </c>
      <c r="C140" s="283">
        <f>SUMIF('ПО КОРИСНИЦИМА'!$G$16:$G$1931,"Функција 941:",'ПО КОРИСНИЦИМА'!$H$16:$H$1931)</f>
        <v>0</v>
      </c>
      <c r="D140" s="283">
        <f>SUMIF('ПО КОРИСНИЦИМА'!$G$16:$G$1931,"Функција 941:",'ПО КОРИСНИЦИМА'!$H$16:$H$1931)</f>
        <v>0</v>
      </c>
      <c r="E140" s="294">
        <v>0</v>
      </c>
      <c r="F140" s="283">
        <f>SUMIF('ПО КОРИСНИЦИМА'!$G$16:$G$1931,"Функција 941:",'ПО КОРИСНИЦИМА'!$L$16:$L$1931)</f>
        <v>0</v>
      </c>
      <c r="G140" s="283">
        <v>0</v>
      </c>
      <c r="H140" s="283">
        <v>0</v>
      </c>
      <c r="I140" s="293">
        <f t="shared" si="11"/>
        <v>0</v>
      </c>
      <c r="J140" s="349">
        <f t="shared" si="12"/>
        <v>0</v>
      </c>
      <c r="K140" s="293">
        <v>0</v>
      </c>
    </row>
    <row r="141" spans="1:11" hidden="1" x14ac:dyDescent="0.25">
      <c r="A141" s="72" t="s">
        <v>629</v>
      </c>
      <c r="B141" s="71" t="s">
        <v>630</v>
      </c>
      <c r="C141" s="283">
        <f>SUMIF('ПО КОРИСНИЦИМА'!$G$16:$G$1931,"Функција 942:",'ПО КОРИСНИЦИМА'!$H$16:$H$1931)</f>
        <v>0</v>
      </c>
      <c r="D141" s="283">
        <f>SUMIF('ПО КОРИСНИЦИМА'!$G$16:$G$1931,"Функција 942:",'ПО КОРИСНИЦИМА'!$H$16:$H$1931)</f>
        <v>0</v>
      </c>
      <c r="E141" s="294">
        <v>0</v>
      </c>
      <c r="F141" s="283">
        <f>SUMIF('ПО КОРИСНИЦИМА'!$G$16:$G$1931,"Функција 942:",'ПО КОРИСНИЦИМА'!$L$16:$L$1931)</f>
        <v>0</v>
      </c>
      <c r="G141" s="283">
        <v>0</v>
      </c>
      <c r="H141" s="283">
        <v>0</v>
      </c>
      <c r="I141" s="293">
        <f t="shared" si="11"/>
        <v>0</v>
      </c>
      <c r="J141" s="349">
        <f t="shared" si="12"/>
        <v>0</v>
      </c>
      <c r="K141" s="293">
        <v>0</v>
      </c>
    </row>
    <row r="142" spans="1:11" x14ac:dyDescent="0.25">
      <c r="A142" s="70" t="s">
        <v>631</v>
      </c>
      <c r="B142" s="71" t="s">
        <v>632</v>
      </c>
      <c r="C142" s="283">
        <f>SUMIF('ПО КОРИСНИЦИМА'!$G$16:$G$1931,"Функција 950:",'ПО КОРИСНИЦИМА'!$H$16:$H$1931)</f>
        <v>0</v>
      </c>
      <c r="D142" s="283">
        <f>SUMIF('ПО КОРИСНИЦИМА'!$G$16:$G$1931,"Функција 950:",'ПО КОРИСНИЦИМА'!$H$16:$H$1931)</f>
        <v>0</v>
      </c>
      <c r="E142" s="294">
        <v>0</v>
      </c>
      <c r="F142" s="283">
        <f>SUMIF('ПО КОРИСНИЦИМА'!$G$16:$G$1931,"Функција 950:",'ПО КОРИСНИЦИМА'!$L$16:$L$1931)</f>
        <v>0</v>
      </c>
      <c r="G142" s="283">
        <v>0</v>
      </c>
      <c r="H142" s="283">
        <v>0</v>
      </c>
      <c r="I142" s="293">
        <f t="shared" si="11"/>
        <v>0</v>
      </c>
      <c r="J142" s="349">
        <f t="shared" si="12"/>
        <v>0</v>
      </c>
      <c r="K142" s="293">
        <v>0</v>
      </c>
    </row>
    <row r="143" spans="1:11" x14ac:dyDescent="0.25">
      <c r="A143" s="70" t="s">
        <v>633</v>
      </c>
      <c r="B143" s="71" t="s">
        <v>634</v>
      </c>
      <c r="C143" s="283">
        <f>SUMIF('ПО КОРИСНИЦИМА'!$G$16:$G$1931,"Функција 960:",'ПО КОРИСНИЦИМА'!$H$16:$H$1931)</f>
        <v>0</v>
      </c>
      <c r="D143" s="283">
        <f>SUMIF('ПО КОРИСНИЦИМА'!$G$16:$G$1931,"Функција 960:",'ПО КОРИСНИЦИМА'!$H$16:$H$1931)</f>
        <v>0</v>
      </c>
      <c r="E143" s="294">
        <v>0</v>
      </c>
      <c r="F143" s="283">
        <f>SUMIF('ПО КОРИСНИЦИМА'!$G$16:$G$1931,"Функција 960:",'ПО КОРИСНИЦИМА'!$L$16:$L$1931)</f>
        <v>0</v>
      </c>
      <c r="G143" s="283">
        <v>0</v>
      </c>
      <c r="H143" s="283">
        <v>0</v>
      </c>
      <c r="I143" s="293">
        <f t="shared" si="11"/>
        <v>0</v>
      </c>
      <c r="J143" s="349">
        <f t="shared" si="12"/>
        <v>0</v>
      </c>
      <c r="K143" s="293">
        <v>0</v>
      </c>
    </row>
    <row r="144" spans="1:11" x14ac:dyDescent="0.25">
      <c r="A144" s="81" t="s">
        <v>635</v>
      </c>
      <c r="B144" s="67" t="s">
        <v>636</v>
      </c>
      <c r="C144" s="283">
        <f>SUMIF('ПО КОРИСНИЦИМА'!$G$16:$G$1931,"Функција 970:",'ПО КОРИСНИЦИМА'!$H$16:$H$1931)</f>
        <v>0</v>
      </c>
      <c r="D144" s="283">
        <f>SUMIF('ПО КОРИСНИЦИМА'!$G$16:$G$1931,"Функција 970:",'ПО КОРИСНИЦИМА'!$H$16:$H$1931)</f>
        <v>0</v>
      </c>
      <c r="E144" s="294">
        <v>0</v>
      </c>
      <c r="F144" s="283">
        <f>SUMIF('ПО КОРИСНИЦИМА'!$G$16:$G$1931,"Функција 970:",'ПО КОРИСНИЦИМА'!$L$16:$L$1931)</f>
        <v>0</v>
      </c>
      <c r="G144" s="283">
        <v>0</v>
      </c>
      <c r="H144" s="283">
        <v>0</v>
      </c>
      <c r="I144" s="293">
        <f t="shared" si="11"/>
        <v>0</v>
      </c>
      <c r="J144" s="349">
        <f t="shared" si="12"/>
        <v>0</v>
      </c>
      <c r="K144" s="293">
        <v>0</v>
      </c>
    </row>
    <row r="145" spans="1:11" x14ac:dyDescent="0.25">
      <c r="A145" s="285" t="s">
        <v>637</v>
      </c>
      <c r="B145" s="286" t="s">
        <v>184</v>
      </c>
      <c r="C145" s="297">
        <f>SUMIF('ПО КОРИСНИЦИМА'!$G$16:$G$1931,"Функција 980:",'ПО КОРИСНИЦИМА'!$H$16:$H$1931)</f>
        <v>0</v>
      </c>
      <c r="D145" s="297">
        <f>SUMIF('ПО КОРИСНИЦИМА'!$G$16:$G$1931,"Функција 980:",'ПО КОРИСНИЦИМА'!$H$16:$H$1931)</f>
        <v>0</v>
      </c>
      <c r="E145" s="400">
        <v>0</v>
      </c>
      <c r="F145" s="297">
        <f>SUMIF('ПО КОРИСНИЦИМА'!$G$16:$G$1931,"Функција 980:",'ПО КОРИСНИЦИМА'!$L$16:$L$1931)</f>
        <v>0</v>
      </c>
      <c r="G145" s="297">
        <v>0</v>
      </c>
      <c r="H145" s="297">
        <v>0</v>
      </c>
      <c r="I145" s="364">
        <f t="shared" si="11"/>
        <v>0</v>
      </c>
      <c r="J145" s="349">
        <f t="shared" si="12"/>
        <v>0</v>
      </c>
      <c r="K145" s="298">
        <v>0</v>
      </c>
    </row>
    <row r="146" spans="1:11" ht="26.25" customHeight="1" x14ac:dyDescent="0.25">
      <c r="A146" s="287"/>
      <c r="B146" s="288" t="s">
        <v>638</v>
      </c>
      <c r="C146" s="305">
        <f>SUM(C11,C21,C38,C45,C85,C92,C99,C117,C124)</f>
        <v>640431712</v>
      </c>
      <c r="D146" s="305" t="e">
        <f>SUM(D11,D21,D38,D45,D85,D92,D99,D117,D124)</f>
        <v>#REF!</v>
      </c>
      <c r="E146" s="306" t="e">
        <f>D146/C146</f>
        <v>#REF!</v>
      </c>
      <c r="F146" s="305">
        <f>SUM(F11,F21,F38,F45,F85,F92,F99,F117,F124)</f>
        <v>110285900</v>
      </c>
      <c r="G146" s="305" t="e">
        <f>SUM(G11,G21,G38,G45,G85,G92,G99,G117,G124)</f>
        <v>#REF!</v>
      </c>
      <c r="H146" s="306" t="e">
        <f>G146/F146</f>
        <v>#REF!</v>
      </c>
      <c r="I146" s="365">
        <f t="shared" si="11"/>
        <v>750717612</v>
      </c>
      <c r="J146" s="354" t="e">
        <f t="shared" si="12"/>
        <v>#REF!</v>
      </c>
      <c r="K146" s="307" t="e">
        <f>J146/I146</f>
        <v>#REF!</v>
      </c>
    </row>
    <row r="147" spans="1:11" x14ac:dyDescent="0.25">
      <c r="A147" s="82"/>
      <c r="B147" s="83"/>
      <c r="C147" s="84">
        <f>C146-'По основ. нам.'!C90</f>
        <v>0</v>
      </c>
      <c r="D147" s="84"/>
      <c r="E147" s="182"/>
      <c r="F147" s="84">
        <f>F146-'По основ. нам.'!F90</f>
        <v>0</v>
      </c>
      <c r="G147" s="84"/>
      <c r="H147" s="84"/>
      <c r="I147" s="84"/>
    </row>
    <row r="148" spans="1:11" ht="15.75" hidden="1" x14ac:dyDescent="0.25">
      <c r="A148" s="1167" t="s">
        <v>1424</v>
      </c>
      <c r="B148" s="1167"/>
      <c r="C148" s="1167"/>
      <c r="D148" s="1167"/>
      <c r="E148" s="1167"/>
      <c r="F148" s="1167"/>
      <c r="G148" s="1167"/>
      <c r="H148" s="1167"/>
      <c r="I148" s="1167"/>
    </row>
    <row r="149" spans="1:11" hidden="1" x14ac:dyDescent="0.25"/>
    <row r="150" spans="1:11" hidden="1" x14ac:dyDescent="0.25">
      <c r="A150" s="1139" t="s">
        <v>1432</v>
      </c>
      <c r="B150" s="1139"/>
      <c r="C150" s="1139"/>
      <c r="D150" s="1139"/>
      <c r="E150" s="1139"/>
      <c r="F150" s="1139"/>
      <c r="G150" s="1139"/>
      <c r="H150" s="1139"/>
      <c r="I150" s="1139"/>
    </row>
    <row r="151" spans="1:11" hidden="1" x14ac:dyDescent="0.25">
      <c r="A151" s="1126" t="s">
        <v>1433</v>
      </c>
      <c r="B151" s="1126"/>
      <c r="C151" s="1126"/>
      <c r="D151" s="1126"/>
      <c r="E151" s="1126"/>
      <c r="F151" s="1126"/>
      <c r="G151" s="1126"/>
      <c r="H151" s="1126"/>
      <c r="I151" s="1126"/>
    </row>
    <row r="152" spans="1:11" hidden="1" x14ac:dyDescent="0.25"/>
    <row r="153" spans="1:11" ht="15.75" hidden="1" x14ac:dyDescent="0.25">
      <c r="A153" s="1169" t="s">
        <v>1431</v>
      </c>
      <c r="B153" s="1169"/>
      <c r="C153" s="1169"/>
      <c r="D153" s="1169"/>
      <c r="E153" s="1169"/>
      <c r="F153" s="1169"/>
      <c r="G153" s="1169"/>
      <c r="H153" s="1169"/>
      <c r="I153" s="1169"/>
    </row>
    <row r="154" spans="1:11" hidden="1" x14ac:dyDescent="0.25"/>
    <row r="155" spans="1:11" hidden="1" x14ac:dyDescent="0.25">
      <c r="A155" s="62" t="s">
        <v>1425</v>
      </c>
    </row>
    <row r="156" spans="1:11" hidden="1" x14ac:dyDescent="0.25">
      <c r="A156" s="62" t="s">
        <v>1430</v>
      </c>
    </row>
    <row r="157" spans="1:11" hidden="1" x14ac:dyDescent="0.25"/>
    <row r="158" spans="1:11" hidden="1" x14ac:dyDescent="0.25"/>
    <row r="159" spans="1:11" hidden="1" x14ac:dyDescent="0.25"/>
    <row r="160" spans="1:11" hidden="1" x14ac:dyDescent="0.25">
      <c r="A160" s="1139" t="s">
        <v>1426</v>
      </c>
      <c r="B160" s="1139"/>
      <c r="C160" s="1139"/>
      <c r="D160" s="1139"/>
      <c r="E160" s="1139"/>
      <c r="F160" s="1139"/>
      <c r="G160" s="1139"/>
      <c r="H160" s="1139"/>
      <c r="I160" s="1139"/>
    </row>
    <row r="161" spans="1:10" hidden="1" x14ac:dyDescent="0.25">
      <c r="A161" s="1139" t="s">
        <v>1427</v>
      </c>
      <c r="B161" s="1139"/>
      <c r="C161" s="1139"/>
      <c r="D161" s="1139"/>
      <c r="E161" s="1139"/>
      <c r="F161" s="1139"/>
      <c r="G161" s="1139"/>
      <c r="H161" s="1139"/>
      <c r="I161" s="1139"/>
    </row>
    <row r="162" spans="1:10" hidden="1" x14ac:dyDescent="0.25">
      <c r="A162" s="520"/>
      <c r="B162" s="520"/>
      <c r="C162" s="520"/>
      <c r="D162" s="520"/>
      <c r="E162" s="1165" t="s">
        <v>1577</v>
      </c>
      <c r="F162" s="1165"/>
      <c r="G162" s="520"/>
      <c r="H162" s="520"/>
      <c r="I162" s="1165" t="s">
        <v>1576</v>
      </c>
      <c r="J162" s="1165"/>
    </row>
    <row r="163" spans="1:10" ht="39.75" hidden="1" customHeight="1" x14ac:dyDescent="0.25">
      <c r="E163" s="526"/>
      <c r="F163" s="525"/>
      <c r="I163" s="525"/>
      <c r="J163" s="525"/>
    </row>
    <row r="164" spans="1:10" hidden="1" x14ac:dyDescent="0.25">
      <c r="C164" s="1165" t="s">
        <v>1428</v>
      </c>
      <c r="D164" s="1165"/>
      <c r="E164" s="1165"/>
      <c r="F164" s="1165"/>
      <c r="G164" s="1165"/>
      <c r="H164" s="1165"/>
      <c r="I164" s="1165"/>
    </row>
    <row r="165" spans="1:10" hidden="1" x14ac:dyDescent="0.25">
      <c r="C165" s="366"/>
      <c r="D165" s="366"/>
      <c r="E165" s="401"/>
      <c r="F165" s="366"/>
      <c r="G165" s="366"/>
      <c r="H165" s="366"/>
      <c r="I165" s="366"/>
    </row>
    <row r="166" spans="1:10" hidden="1" x14ac:dyDescent="0.25">
      <c r="C166" s="367"/>
      <c r="D166" s="367"/>
      <c r="E166" s="402"/>
      <c r="F166" s="367"/>
      <c r="G166" s="367"/>
      <c r="H166" s="367"/>
      <c r="I166" s="367"/>
    </row>
    <row r="167" spans="1:10" hidden="1" x14ac:dyDescent="0.25">
      <c r="C167" s="1166" t="s">
        <v>1429</v>
      </c>
      <c r="D167" s="1166"/>
      <c r="E167" s="1166"/>
      <c r="F167" s="1166"/>
      <c r="G167" s="1166"/>
      <c r="H167" s="1166"/>
      <c r="I167" s="1166"/>
    </row>
    <row r="168" spans="1:10" hidden="1" x14ac:dyDescent="0.25"/>
    <row r="172" spans="1:10" x14ac:dyDescent="0.25">
      <c r="I172" s="62">
        <v>520429233.16000003</v>
      </c>
    </row>
    <row r="173" spans="1:10" x14ac:dyDescent="0.25">
      <c r="C173" s="573">
        <f>C146+950000</f>
        <v>641381712</v>
      </c>
      <c r="J173" s="62">
        <v>297234501.30000001</v>
      </c>
    </row>
    <row r="174" spans="1:10" x14ac:dyDescent="0.25">
      <c r="D174" s="178" t="e">
        <f>D146-'ПО КОРИСНИЦИМА'!I1931</f>
        <v>#REF!</v>
      </c>
      <c r="I174" s="62">
        <f>ljkl-I172</f>
        <v>230288378.83999997</v>
      </c>
    </row>
    <row r="176" spans="1:10" x14ac:dyDescent="0.25">
      <c r="F176" s="62">
        <v>106404085.16</v>
      </c>
      <c r="G176" s="178"/>
    </row>
    <row r="177" spans="3:6" x14ac:dyDescent="0.25">
      <c r="C177" s="573">
        <f>C173-C146</f>
        <v>950000</v>
      </c>
    </row>
    <row r="178" spans="3:6" x14ac:dyDescent="0.25">
      <c r="F178" s="573">
        <f>F146-F176</f>
        <v>3881814.8400000036</v>
      </c>
    </row>
  </sheetData>
  <mergeCells count="16">
    <mergeCell ref="A1:I1"/>
    <mergeCell ref="A5:I5"/>
    <mergeCell ref="A153:I153"/>
    <mergeCell ref="A160:I160"/>
    <mergeCell ref="A6:I6"/>
    <mergeCell ref="A7:K7"/>
    <mergeCell ref="A8:K8"/>
    <mergeCell ref="A3:L3"/>
    <mergeCell ref="A161:I161"/>
    <mergeCell ref="C164:I164"/>
    <mergeCell ref="C167:I167"/>
    <mergeCell ref="A148:I148"/>
    <mergeCell ref="A150:I150"/>
    <mergeCell ref="A151:I151"/>
    <mergeCell ref="I162:J162"/>
    <mergeCell ref="E162:F162"/>
  </mergeCells>
  <conditionalFormatting sqref="C147:I147">
    <cfRule type="cellIs" dxfId="0" priority="2" stopIfTrue="1" operator="notEqual">
      <formula>0</formula>
    </cfRule>
  </conditionalFormatting>
  <conditionalFormatting sqref="C147:I147">
    <cfRule type="cellIs" priority="1" operator="notEqual">
      <formula>0</formula>
    </cfRule>
  </conditionalFormatting>
  <printOptions horizontalCentered="1"/>
  <pageMargins left="0" right="0" top="7.8740157480315001E-2" bottom="7.8740157480315001E-2" header="0" footer="0"/>
  <pageSetup scale="105" orientation="portrait" r:id="rId1"/>
  <rowBreaks count="4" manualBreakCount="4">
    <brk id="46" max="10" man="1"/>
    <brk id="96" max="10" man="1"/>
    <brk id="146" max="10" man="1"/>
    <brk id="167" max="16383" man="1"/>
  </rowBreaks>
  <colBreaks count="1" manualBreakCount="1">
    <brk id="11" max="1048575" man="1"/>
  </colBreaks>
  <cellWatches>
    <cellWatch r="C147"/>
  </cellWatche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1"/>
  </sheetPr>
  <dimension ref="A1:XFD1998"/>
  <sheetViews>
    <sheetView tabSelected="1" view="pageBreakPreview" topLeftCell="A1335" zoomScale="75" zoomScaleSheetLayoutView="75" workbookViewId="0">
      <selection activeCell="H601" sqref="H601"/>
    </sheetView>
  </sheetViews>
  <sheetFormatPr defaultRowHeight="15" x14ac:dyDescent="0.25"/>
  <cols>
    <col min="1" max="1" width="5" style="683" customWidth="1"/>
    <col min="2" max="2" width="5.85546875" style="684" customWidth="1"/>
    <col min="3" max="3" width="9.28515625" style="734" customWidth="1"/>
    <col min="4" max="4" width="5.42578125" style="683" customWidth="1"/>
    <col min="5" max="5" width="5.140625" style="684" customWidth="1"/>
    <col min="6" max="6" width="7.140625" style="683" customWidth="1"/>
    <col min="7" max="7" width="46.5703125" style="799" customWidth="1"/>
    <col min="8" max="8" width="17.7109375" style="687" customWidth="1"/>
    <col min="9" max="9" width="15.140625" style="687" hidden="1" customWidth="1"/>
    <col min="10" max="10" width="12.5703125" style="688" hidden="1" customWidth="1"/>
    <col min="11" max="11" width="15.7109375" style="687" hidden="1" customWidth="1"/>
    <col min="12" max="12" width="16.28515625" style="689" customWidth="1"/>
    <col min="13" max="13" width="14" style="689" hidden="1" customWidth="1"/>
    <col min="14" max="14" width="9.5703125" style="690" hidden="1" customWidth="1"/>
    <col min="15" max="15" width="15" style="689" hidden="1" customWidth="1"/>
    <col min="16" max="16" width="16" style="689" customWidth="1"/>
    <col min="17" max="17" width="15.42578125" style="689" hidden="1" customWidth="1"/>
    <col min="18" max="18" width="10.42578125" style="690" hidden="1" customWidth="1"/>
    <col min="19" max="19" width="15.140625" style="689" hidden="1" customWidth="1"/>
    <col min="20" max="20" width="9.140625" style="747" customWidth="1"/>
    <col min="21" max="21" width="2.85546875" style="62" customWidth="1"/>
    <col min="22" max="22" width="17.28515625" style="178" hidden="1" customWidth="1"/>
    <col min="23" max="23" width="17.140625" style="178" hidden="1" customWidth="1"/>
    <col min="24" max="24" width="13.7109375" style="753" hidden="1" customWidth="1"/>
    <col min="25" max="25" width="13.85546875" style="754" hidden="1" customWidth="1"/>
    <col min="26" max="26" width="15" style="750" hidden="1" customWidth="1"/>
    <col min="27" max="27" width="15" style="751" hidden="1" customWidth="1"/>
    <col min="28" max="28" width="14.42578125" style="62" hidden="1" customWidth="1"/>
    <col min="29" max="29" width="0" style="62" hidden="1" customWidth="1"/>
    <col min="30" max="30" width="23.7109375" style="62" hidden="1" customWidth="1"/>
    <col min="31" max="31" width="0" style="62" hidden="1" customWidth="1"/>
    <col min="32" max="32" width="9.7109375" style="62" bestFit="1" customWidth="1"/>
    <col min="33" max="33" width="11.5703125" style="62" bestFit="1" customWidth="1"/>
    <col min="34" max="16384" width="9.140625" style="62"/>
  </cols>
  <sheetData>
    <row r="1" spans="1:27" ht="15.75" x14ac:dyDescent="0.25">
      <c r="A1" s="1172" t="s">
        <v>1555</v>
      </c>
      <c r="B1" s="1172"/>
      <c r="C1" s="1172"/>
      <c r="D1" s="1172"/>
      <c r="E1" s="1172"/>
      <c r="F1" s="1172"/>
      <c r="G1" s="1172"/>
      <c r="H1" s="1172"/>
      <c r="I1" s="1172"/>
      <c r="J1" s="1172"/>
      <c r="K1" s="1172"/>
      <c r="L1" s="1172"/>
      <c r="M1" s="1172"/>
      <c r="N1" s="1172"/>
      <c r="O1" s="1172"/>
      <c r="P1" s="1172"/>
      <c r="X1" s="748" t="s">
        <v>1752</v>
      </c>
      <c r="Y1" s="749" t="s">
        <v>1753</v>
      </c>
      <c r="Z1" s="750" t="s">
        <v>1800</v>
      </c>
      <c r="AA1" s="751" t="s">
        <v>1799</v>
      </c>
    </row>
    <row r="2" spans="1:27" x14ac:dyDescent="0.25">
      <c r="B2" s="683"/>
      <c r="C2" s="683"/>
      <c r="G2" s="683"/>
      <c r="H2" s="752"/>
      <c r="I2" s="683"/>
      <c r="J2" s="683"/>
      <c r="K2" s="683"/>
      <c r="L2" s="752"/>
      <c r="M2" s="683"/>
      <c r="N2" s="683"/>
      <c r="O2" s="683"/>
      <c r="P2" s="683"/>
    </row>
    <row r="3" spans="1:27" ht="15.75" customHeight="1" x14ac:dyDescent="0.25">
      <c r="A3" s="1174" t="s">
        <v>1431</v>
      </c>
      <c r="B3" s="1174"/>
      <c r="C3" s="1174"/>
      <c r="D3" s="1174"/>
      <c r="E3" s="1174"/>
      <c r="F3" s="1174"/>
      <c r="G3" s="1174"/>
      <c r="H3" s="1174"/>
      <c r="I3" s="1174"/>
      <c r="J3" s="1174"/>
      <c r="K3" s="1174"/>
      <c r="L3" s="1174"/>
      <c r="M3" s="1174"/>
      <c r="N3" s="1174"/>
      <c r="O3" s="1174"/>
      <c r="P3" s="1174"/>
    </row>
    <row r="4" spans="1:27" ht="15.75" customHeight="1" x14ac:dyDescent="0.25">
      <c r="A4" s="755"/>
      <c r="B4" s="755"/>
      <c r="C4" s="755"/>
      <c r="D4" s="755"/>
      <c r="E4" s="755"/>
      <c r="F4" s="755"/>
      <c r="G4" s="755"/>
      <c r="H4" s="755"/>
      <c r="I4" s="755"/>
      <c r="J4" s="755"/>
      <c r="K4" s="755"/>
      <c r="L4" s="755"/>
      <c r="M4" s="755"/>
      <c r="N4" s="755"/>
      <c r="O4" s="755"/>
      <c r="P4" s="755"/>
    </row>
    <row r="5" spans="1:27" hidden="1" x14ac:dyDescent="0.25">
      <c r="A5" s="1154" t="s">
        <v>1902</v>
      </c>
      <c r="B5" s="1154"/>
      <c r="C5" s="1154"/>
      <c r="D5" s="1154"/>
      <c r="E5" s="1154"/>
      <c r="F5" s="1154"/>
      <c r="G5" s="1154"/>
      <c r="H5" s="1154"/>
      <c r="I5" s="1154"/>
      <c r="J5" s="1154"/>
      <c r="K5" s="1154"/>
      <c r="L5" s="1154"/>
      <c r="M5" s="1154"/>
      <c r="N5" s="1154"/>
      <c r="O5" s="1154"/>
      <c r="P5" s="1154"/>
    </row>
    <row r="6" spans="1:27" hidden="1" x14ac:dyDescent="0.25">
      <c r="A6" s="682"/>
      <c r="B6" s="682"/>
      <c r="C6" s="682"/>
      <c r="D6" s="682"/>
      <c r="E6" s="734"/>
      <c r="F6" s="682"/>
      <c r="G6" s="682"/>
      <c r="H6" s="756"/>
      <c r="I6" s="682"/>
      <c r="J6" s="682"/>
      <c r="K6" s="682"/>
      <c r="L6" s="756"/>
      <c r="M6" s="682"/>
      <c r="N6" s="682"/>
      <c r="O6" s="682"/>
      <c r="P6" s="682"/>
    </row>
    <row r="7" spans="1:27" hidden="1" x14ac:dyDescent="0.25">
      <c r="A7" s="682"/>
      <c r="B7" s="682"/>
      <c r="C7" s="682"/>
      <c r="D7" s="682"/>
      <c r="E7" s="734"/>
      <c r="F7" s="682"/>
      <c r="G7" s="682"/>
      <c r="H7" s="756"/>
      <c r="I7" s="682"/>
      <c r="J7" s="682"/>
      <c r="K7" s="682"/>
      <c r="L7" s="756"/>
      <c r="M7" s="682"/>
      <c r="N7" s="682"/>
      <c r="O7" s="682"/>
      <c r="P7" s="682"/>
    </row>
    <row r="8" spans="1:27" hidden="1" x14ac:dyDescent="0.25">
      <c r="A8" s="682"/>
      <c r="B8" s="682"/>
      <c r="C8" s="682"/>
      <c r="D8" s="682"/>
      <c r="E8" s="734"/>
      <c r="F8" s="682"/>
      <c r="G8" s="682"/>
      <c r="H8" s="756"/>
      <c r="I8" s="682"/>
      <c r="J8" s="682"/>
      <c r="K8" s="682">
        <f>SUM(D8:D10)</f>
        <v>0</v>
      </c>
      <c r="L8" s="756"/>
      <c r="M8" s="682"/>
      <c r="N8" s="682"/>
      <c r="O8" s="682"/>
      <c r="P8" s="682"/>
    </row>
    <row r="9" spans="1:27" x14ac:dyDescent="0.25">
      <c r="A9" s="335" t="s">
        <v>2078</v>
      </c>
      <c r="B9" s="335"/>
      <c r="C9" s="335"/>
      <c r="D9" s="335"/>
      <c r="E9" s="335"/>
      <c r="F9" s="335"/>
      <c r="G9" s="335"/>
      <c r="H9" s="335"/>
      <c r="I9" s="335"/>
      <c r="J9" s="757"/>
      <c r="K9" s="757"/>
      <c r="L9" s="757"/>
      <c r="M9" s="757"/>
      <c r="N9" s="757"/>
      <c r="O9" s="757"/>
      <c r="P9" s="757"/>
    </row>
    <row r="10" spans="1:27" x14ac:dyDescent="0.25">
      <c r="A10" s="757" t="s">
        <v>1605</v>
      </c>
      <c r="B10" s="757"/>
      <c r="C10" s="757"/>
      <c r="D10" s="757"/>
      <c r="E10" s="757"/>
      <c r="F10" s="757"/>
      <c r="G10" s="757"/>
      <c r="H10" s="757"/>
      <c r="I10" s="757"/>
      <c r="J10" s="757"/>
      <c r="K10" s="757"/>
      <c r="L10" s="757"/>
      <c r="M10" s="757"/>
      <c r="N10" s="757"/>
      <c r="O10" s="757"/>
      <c r="P10" s="757"/>
    </row>
    <row r="11" spans="1:27" ht="15.75" x14ac:dyDescent="0.25">
      <c r="A11" s="1172" t="s">
        <v>1420</v>
      </c>
      <c r="B11" s="1174"/>
      <c r="C11" s="1174"/>
      <c r="D11" s="1174"/>
      <c r="E11" s="1174"/>
      <c r="F11" s="1174"/>
      <c r="G11" s="1174"/>
      <c r="H11" s="1174"/>
      <c r="I11" s="1174"/>
      <c r="J11" s="1174"/>
      <c r="K11" s="1174"/>
      <c r="L11" s="1174"/>
      <c r="M11" s="1174"/>
      <c r="N11" s="1174"/>
      <c r="O11" s="1174"/>
      <c r="P11" s="1174"/>
    </row>
    <row r="12" spans="1:27" ht="28.5" hidden="1" customHeight="1" x14ac:dyDescent="0.25">
      <c r="A12" s="1175" t="s">
        <v>1595</v>
      </c>
      <c r="B12" s="1174"/>
      <c r="C12" s="1174"/>
      <c r="D12" s="1174"/>
      <c r="E12" s="1174"/>
      <c r="F12" s="1174"/>
      <c r="G12" s="1174"/>
      <c r="H12" s="1174"/>
      <c r="I12" s="1174"/>
      <c r="J12" s="1174"/>
      <c r="K12" s="1174"/>
      <c r="L12" s="1174"/>
      <c r="M12" s="1174"/>
      <c r="N12" s="1174"/>
      <c r="O12" s="1174"/>
      <c r="P12" s="1174"/>
      <c r="Q12" s="1174"/>
      <c r="R12" s="1174"/>
      <c r="X12" s="758"/>
      <c r="Y12" s="759"/>
      <c r="Z12" s="760" t="s">
        <v>1598</v>
      </c>
      <c r="AA12" s="761" t="s">
        <v>1598</v>
      </c>
    </row>
    <row r="13" spans="1:27" ht="15.75" hidden="1" x14ac:dyDescent="0.25">
      <c r="A13" s="1173" t="s">
        <v>1420</v>
      </c>
      <c r="B13" s="1173"/>
      <c r="C13" s="1173"/>
      <c r="D13" s="1173"/>
      <c r="E13" s="1173"/>
      <c r="F13" s="1173"/>
      <c r="G13" s="1173"/>
      <c r="H13" s="1173"/>
      <c r="I13" s="1173"/>
      <c r="J13" s="1173"/>
      <c r="K13" s="1173"/>
      <c r="L13" s="1173"/>
      <c r="M13" s="1173"/>
      <c r="N13" s="1173"/>
      <c r="O13" s="1173"/>
      <c r="P13" s="1173"/>
      <c r="Q13" s="1173"/>
      <c r="R13" s="1173"/>
    </row>
    <row r="14" spans="1:27" ht="81" customHeight="1" x14ac:dyDescent="0.25">
      <c r="A14" s="762" t="s">
        <v>693</v>
      </c>
      <c r="B14" s="763" t="s">
        <v>694</v>
      </c>
      <c r="C14" s="764" t="s">
        <v>698</v>
      </c>
      <c r="D14" s="762" t="s">
        <v>695</v>
      </c>
      <c r="E14" s="763" t="s">
        <v>696</v>
      </c>
      <c r="F14" s="765" t="s">
        <v>699</v>
      </c>
      <c r="G14" s="766" t="s">
        <v>214</v>
      </c>
      <c r="H14" s="767" t="s">
        <v>25</v>
      </c>
      <c r="I14" s="767" t="s">
        <v>1301</v>
      </c>
      <c r="J14" s="768" t="s">
        <v>1302</v>
      </c>
      <c r="K14" s="767" t="s">
        <v>1305</v>
      </c>
      <c r="L14" s="767" t="s">
        <v>356</v>
      </c>
      <c r="M14" s="769" t="s">
        <v>1303</v>
      </c>
      <c r="N14" s="768" t="s">
        <v>1302</v>
      </c>
      <c r="O14" s="767" t="s">
        <v>1305</v>
      </c>
      <c r="P14" s="770" t="s">
        <v>697</v>
      </c>
      <c r="Q14" s="769" t="s">
        <v>1304</v>
      </c>
      <c r="R14" s="768" t="s">
        <v>1302</v>
      </c>
      <c r="S14" s="767" t="s">
        <v>1306</v>
      </c>
    </row>
    <row r="15" spans="1:27" ht="18.75" hidden="1" customHeight="1" thickBot="1" x14ac:dyDescent="0.3">
      <c r="A15" s="771">
        <v>1</v>
      </c>
      <c r="B15" s="772">
        <v>2</v>
      </c>
      <c r="C15" s="773">
        <v>4</v>
      </c>
      <c r="D15" s="771">
        <v>3</v>
      </c>
      <c r="E15" s="772">
        <v>6</v>
      </c>
      <c r="F15" s="774">
        <v>7</v>
      </c>
      <c r="G15" s="771">
        <v>8</v>
      </c>
      <c r="H15" s="775">
        <v>9</v>
      </c>
      <c r="I15" s="776">
        <v>10</v>
      </c>
      <c r="J15" s="776">
        <v>11</v>
      </c>
      <c r="K15" s="776">
        <v>12</v>
      </c>
      <c r="L15" s="775">
        <v>13</v>
      </c>
      <c r="M15" s="777">
        <v>14</v>
      </c>
      <c r="N15" s="777">
        <v>15</v>
      </c>
      <c r="O15" s="777">
        <v>16</v>
      </c>
      <c r="P15" s="777">
        <v>17</v>
      </c>
      <c r="Q15" s="777">
        <v>18</v>
      </c>
      <c r="R15" s="777">
        <v>19</v>
      </c>
      <c r="S15" s="778">
        <v>20</v>
      </c>
    </row>
    <row r="16" spans="1:27" ht="15" customHeight="1" x14ac:dyDescent="0.25">
      <c r="A16" s="779">
        <v>1</v>
      </c>
      <c r="B16" s="780"/>
      <c r="C16" s="781"/>
      <c r="D16" s="782"/>
      <c r="E16" s="783"/>
      <c r="F16" s="782"/>
      <c r="G16" s="784" t="s">
        <v>1426</v>
      </c>
      <c r="H16" s="785"/>
      <c r="I16" s="785"/>
      <c r="J16" s="786"/>
      <c r="K16" s="785"/>
      <c r="L16" s="787"/>
      <c r="M16" s="787"/>
      <c r="N16" s="788"/>
      <c r="O16" s="787"/>
      <c r="P16" s="787"/>
      <c r="Q16" s="787"/>
      <c r="R16" s="788"/>
      <c r="S16" s="787"/>
    </row>
    <row r="17" spans="3:31" ht="28.5" x14ac:dyDescent="0.25">
      <c r="C17" s="685" t="s">
        <v>1434</v>
      </c>
      <c r="D17" s="694"/>
      <c r="G17" s="789" t="s">
        <v>1489</v>
      </c>
    </row>
    <row r="18" spans="3:31" x14ac:dyDescent="0.25">
      <c r="C18" s="685" t="s">
        <v>1436</v>
      </c>
      <c r="D18" s="694"/>
      <c r="G18" s="789" t="s">
        <v>1490</v>
      </c>
    </row>
    <row r="19" spans="3:31" ht="30" x14ac:dyDescent="0.25">
      <c r="C19" s="685"/>
      <c r="D19" s="702">
        <v>110</v>
      </c>
      <c r="E19" s="703"/>
      <c r="F19" s="702"/>
      <c r="G19" s="704" t="s">
        <v>100</v>
      </c>
    </row>
    <row r="20" spans="3:31" ht="15" customHeight="1" x14ac:dyDescent="0.25">
      <c r="E20" s="684">
        <v>1</v>
      </c>
      <c r="F20" s="706">
        <v>411</v>
      </c>
      <c r="G20" s="707" t="s">
        <v>704</v>
      </c>
      <c r="H20" s="790">
        <v>4413346</v>
      </c>
      <c r="I20" s="687">
        <v>2182786.2399999998</v>
      </c>
      <c r="J20" s="688">
        <f>I20/H20</f>
        <v>0.49458760767907156</v>
      </c>
      <c r="K20" s="687">
        <f>H20-I20</f>
        <v>2230559.7600000002</v>
      </c>
      <c r="L20" s="689">
        <v>0</v>
      </c>
      <c r="M20" s="689">
        <v>0</v>
      </c>
      <c r="O20" s="689">
        <f>L20-M20</f>
        <v>0</v>
      </c>
      <c r="P20" s="689">
        <f>H20+L20</f>
        <v>4413346</v>
      </c>
      <c r="Q20" s="689">
        <f>I20+M20</f>
        <v>2182786.2399999998</v>
      </c>
      <c r="R20" s="690">
        <f>Q20/P20</f>
        <v>0.49458760767907156</v>
      </c>
      <c r="S20" s="689">
        <f>P20-Q20</f>
        <v>2230559.7600000002</v>
      </c>
      <c r="Z20" s="750">
        <f>H20-X20+Y20</f>
        <v>4413346</v>
      </c>
      <c r="AA20" s="751">
        <v>2620502.29</v>
      </c>
      <c r="AB20" s="178">
        <f>Z20-AA20</f>
        <v>1792843.71</v>
      </c>
      <c r="AE20" s="178">
        <f>H20-AA20</f>
        <v>1792843.71</v>
      </c>
    </row>
    <row r="21" spans="3:31" ht="14.25" customHeight="1" x14ac:dyDescent="0.25">
      <c r="E21" s="684">
        <v>2</v>
      </c>
      <c r="F21" s="706">
        <v>412</v>
      </c>
      <c r="G21" s="707" t="s">
        <v>365</v>
      </c>
      <c r="H21" s="791">
        <v>668622</v>
      </c>
      <c r="I21" s="687">
        <v>363433.89000000013</v>
      </c>
      <c r="J21" s="688">
        <f t="shared" ref="J21:J53" si="0">I21/H21</f>
        <v>0.54355658354047598</v>
      </c>
      <c r="K21" s="687">
        <f t="shared" ref="K21:K54" si="1">H21-I21</f>
        <v>305188.10999999987</v>
      </c>
      <c r="L21" s="689">
        <v>0</v>
      </c>
      <c r="M21" s="689">
        <v>0</v>
      </c>
      <c r="O21" s="689">
        <f t="shared" ref="O21:O54" si="2">L21-M21</f>
        <v>0</v>
      </c>
      <c r="P21" s="689">
        <f t="shared" ref="P21:P54" si="3">H21+L21</f>
        <v>668622</v>
      </c>
      <c r="Q21" s="689">
        <f t="shared" ref="Q21:Q54" si="4">I21+M21</f>
        <v>363433.89000000013</v>
      </c>
      <c r="R21" s="690">
        <f t="shared" ref="R21:R53" si="5">Q21/P21</f>
        <v>0.54355658354047598</v>
      </c>
      <c r="S21" s="689">
        <f t="shared" ref="S21:S54" si="6">P21-Q21</f>
        <v>305188.10999999987</v>
      </c>
      <c r="Z21" s="750">
        <f t="shared" ref="Z21:Z54" si="7">H21-X21+Y21</f>
        <v>668622</v>
      </c>
      <c r="AA21" s="751">
        <v>469069.92</v>
      </c>
      <c r="AB21" s="62">
        <f t="shared" ref="AB21:AB84" si="8">Z21-AA21</f>
        <v>199552.08000000002</v>
      </c>
      <c r="AE21" s="62">
        <f t="shared" ref="AE21:AE54" si="9">H21-AA21</f>
        <v>199552.08000000002</v>
      </c>
    </row>
    <row r="22" spans="3:31" ht="15" hidden="1" customHeight="1" x14ac:dyDescent="0.25">
      <c r="F22" s="706">
        <v>413</v>
      </c>
      <c r="G22" s="707" t="s">
        <v>705</v>
      </c>
      <c r="H22" s="790">
        <v>0</v>
      </c>
      <c r="J22" s="688" t="e">
        <f t="shared" si="0"/>
        <v>#DIV/0!</v>
      </c>
      <c r="K22" s="687">
        <f t="shared" si="1"/>
        <v>0</v>
      </c>
      <c r="O22" s="689">
        <f t="shared" si="2"/>
        <v>0</v>
      </c>
      <c r="P22" s="689">
        <f t="shared" si="3"/>
        <v>0</v>
      </c>
      <c r="Q22" s="689">
        <f t="shared" si="4"/>
        <v>0</v>
      </c>
      <c r="R22" s="690" t="e">
        <f t="shared" si="5"/>
        <v>#DIV/0!</v>
      </c>
      <c r="S22" s="689">
        <f t="shared" si="6"/>
        <v>0</v>
      </c>
      <c r="V22" s="178">
        <f>I22/10*12</f>
        <v>0</v>
      </c>
      <c r="W22" s="178">
        <f>H22-V22</f>
        <v>0</v>
      </c>
      <c r="Z22" s="750">
        <f t="shared" si="7"/>
        <v>0</v>
      </c>
      <c r="AA22" s="751">
        <v>0</v>
      </c>
      <c r="AB22" s="62">
        <f t="shared" si="8"/>
        <v>0</v>
      </c>
      <c r="AE22" s="62">
        <f t="shared" si="9"/>
        <v>0</v>
      </c>
    </row>
    <row r="23" spans="3:31" ht="15" hidden="1" customHeight="1" x14ac:dyDescent="0.25">
      <c r="F23" s="706">
        <v>414</v>
      </c>
      <c r="G23" s="707" t="s">
        <v>368</v>
      </c>
      <c r="H23" s="790">
        <v>0</v>
      </c>
      <c r="I23" s="687">
        <v>0</v>
      </c>
      <c r="J23" s="688" t="e">
        <f t="shared" si="0"/>
        <v>#DIV/0!</v>
      </c>
      <c r="K23" s="687">
        <f t="shared" si="1"/>
        <v>0</v>
      </c>
      <c r="L23" s="689">
        <v>0</v>
      </c>
      <c r="M23" s="689">
        <v>0</v>
      </c>
      <c r="O23" s="689">
        <f t="shared" si="2"/>
        <v>0</v>
      </c>
      <c r="P23" s="689">
        <f t="shared" si="3"/>
        <v>0</v>
      </c>
      <c r="Q23" s="689">
        <f t="shared" si="4"/>
        <v>0</v>
      </c>
      <c r="R23" s="690" t="e">
        <f t="shared" si="5"/>
        <v>#DIV/0!</v>
      </c>
      <c r="S23" s="689">
        <f t="shared" si="6"/>
        <v>0</v>
      </c>
      <c r="V23" s="178">
        <f>I23/10*12</f>
        <v>0</v>
      </c>
      <c r="W23" s="178">
        <f>H23-V23</f>
        <v>0</v>
      </c>
      <c r="Z23" s="750">
        <f t="shared" si="7"/>
        <v>0</v>
      </c>
      <c r="AA23" s="751">
        <v>0</v>
      </c>
      <c r="AB23" s="62">
        <f t="shared" si="8"/>
        <v>0</v>
      </c>
      <c r="AE23" s="62">
        <f t="shared" si="9"/>
        <v>0</v>
      </c>
    </row>
    <row r="24" spans="3:31" hidden="1" x14ac:dyDescent="0.25">
      <c r="F24" s="706">
        <v>415</v>
      </c>
      <c r="G24" s="707" t="s">
        <v>714</v>
      </c>
      <c r="H24" s="790">
        <v>0</v>
      </c>
      <c r="I24" s="687">
        <v>0</v>
      </c>
      <c r="J24" s="688" t="e">
        <f t="shared" si="0"/>
        <v>#DIV/0!</v>
      </c>
      <c r="K24" s="687">
        <f t="shared" si="1"/>
        <v>0</v>
      </c>
      <c r="O24" s="689">
        <f t="shared" si="2"/>
        <v>0</v>
      </c>
      <c r="P24" s="689">
        <f t="shared" si="3"/>
        <v>0</v>
      </c>
      <c r="Q24" s="689">
        <f t="shared" si="4"/>
        <v>0</v>
      </c>
      <c r="R24" s="690" t="e">
        <f t="shared" si="5"/>
        <v>#DIV/0!</v>
      </c>
      <c r="S24" s="689">
        <f t="shared" si="6"/>
        <v>0</v>
      </c>
      <c r="V24" s="178">
        <f>I24/10*12</f>
        <v>0</v>
      </c>
      <c r="W24" s="178">
        <f>H24-V24</f>
        <v>0</v>
      </c>
      <c r="Z24" s="750">
        <f t="shared" si="7"/>
        <v>0</v>
      </c>
      <c r="AA24" s="751">
        <v>0</v>
      </c>
      <c r="AB24" s="62">
        <f t="shared" si="8"/>
        <v>0</v>
      </c>
      <c r="AE24" s="62">
        <f t="shared" si="9"/>
        <v>0</v>
      </c>
    </row>
    <row r="25" spans="3:31" x14ac:dyDescent="0.25">
      <c r="E25" s="684">
        <v>3</v>
      </c>
      <c r="F25" s="706">
        <v>415</v>
      </c>
      <c r="G25" s="707" t="s">
        <v>714</v>
      </c>
      <c r="H25" s="790">
        <v>100000</v>
      </c>
      <c r="I25" s="687">
        <v>100843.13</v>
      </c>
      <c r="J25" s="688">
        <f t="shared" si="0"/>
        <v>1.0084313</v>
      </c>
      <c r="K25" s="687">
        <f t="shared" si="1"/>
        <v>-843.13000000000466</v>
      </c>
      <c r="L25" s="689">
        <v>0</v>
      </c>
      <c r="M25" s="689">
        <v>0</v>
      </c>
      <c r="O25" s="689">
        <f t="shared" si="2"/>
        <v>0</v>
      </c>
      <c r="P25" s="689">
        <f t="shared" si="3"/>
        <v>100000</v>
      </c>
      <c r="Q25" s="689">
        <f t="shared" si="4"/>
        <v>100843.13</v>
      </c>
      <c r="R25" s="690">
        <f t="shared" si="5"/>
        <v>1.0084313</v>
      </c>
      <c r="S25" s="689">
        <f t="shared" si="6"/>
        <v>-843.13000000000466</v>
      </c>
      <c r="Y25" s="754">
        <v>21000</v>
      </c>
      <c r="Z25" s="750">
        <f t="shared" si="7"/>
        <v>121000</v>
      </c>
      <c r="AA25" s="751">
        <v>65545.820000000007</v>
      </c>
      <c r="AB25" s="178">
        <f>Z25-AA25</f>
        <v>55454.179999999993</v>
      </c>
      <c r="AE25" s="62">
        <f t="shared" si="9"/>
        <v>34454.179999999993</v>
      </c>
    </row>
    <row r="26" spans="3:31" x14ac:dyDescent="0.25">
      <c r="E26" s="684">
        <v>4</v>
      </c>
      <c r="F26" s="706">
        <v>421</v>
      </c>
      <c r="G26" s="707" t="s">
        <v>378</v>
      </c>
      <c r="H26" s="790">
        <v>460000</v>
      </c>
      <c r="I26" s="687">
        <v>106930.18000000001</v>
      </c>
      <c r="J26" s="688">
        <f t="shared" si="0"/>
        <v>0.23245691304347826</v>
      </c>
      <c r="K26" s="687">
        <f t="shared" si="1"/>
        <v>353069.82</v>
      </c>
      <c r="L26" s="689">
        <v>0</v>
      </c>
      <c r="M26" s="689">
        <v>0</v>
      </c>
      <c r="O26" s="689">
        <f t="shared" si="2"/>
        <v>0</v>
      </c>
      <c r="P26" s="689">
        <f t="shared" si="3"/>
        <v>460000</v>
      </c>
      <c r="Q26" s="689">
        <f t="shared" si="4"/>
        <v>106930.18000000001</v>
      </c>
      <c r="R26" s="690">
        <f t="shared" si="5"/>
        <v>0.23245691304347826</v>
      </c>
      <c r="S26" s="689">
        <f t="shared" si="6"/>
        <v>353069.82</v>
      </c>
      <c r="Z26" s="750">
        <f t="shared" si="7"/>
        <v>460000</v>
      </c>
      <c r="AA26" s="751">
        <v>1510</v>
      </c>
      <c r="AB26" s="178">
        <f>Z26-AA26</f>
        <v>458490</v>
      </c>
      <c r="AE26" s="62">
        <f t="shared" si="9"/>
        <v>458490</v>
      </c>
    </row>
    <row r="27" spans="3:31" hidden="1" x14ac:dyDescent="0.25">
      <c r="F27" s="706">
        <v>418</v>
      </c>
      <c r="G27" s="707" t="s">
        <v>374</v>
      </c>
      <c r="H27" s="790">
        <v>0</v>
      </c>
      <c r="J27" s="688" t="e">
        <f t="shared" si="0"/>
        <v>#DIV/0!</v>
      </c>
      <c r="K27" s="687">
        <f t="shared" si="1"/>
        <v>0</v>
      </c>
      <c r="O27" s="689">
        <f t="shared" si="2"/>
        <v>0</v>
      </c>
      <c r="P27" s="689">
        <f t="shared" si="3"/>
        <v>0</v>
      </c>
      <c r="Q27" s="689">
        <f t="shared" si="4"/>
        <v>0</v>
      </c>
      <c r="R27" s="690" t="e">
        <f t="shared" si="5"/>
        <v>#DIV/0!</v>
      </c>
      <c r="S27" s="689">
        <f t="shared" si="6"/>
        <v>0</v>
      </c>
      <c r="Z27" s="750">
        <f t="shared" si="7"/>
        <v>0</v>
      </c>
      <c r="AA27" s="751">
        <v>0</v>
      </c>
      <c r="AB27" s="62">
        <f t="shared" si="8"/>
        <v>0</v>
      </c>
      <c r="AE27" s="62">
        <f t="shared" si="9"/>
        <v>0</v>
      </c>
    </row>
    <row r="28" spans="3:31" hidden="1" x14ac:dyDescent="0.25">
      <c r="F28" s="706">
        <v>421</v>
      </c>
      <c r="G28" s="707" t="s">
        <v>378</v>
      </c>
      <c r="H28" s="790">
        <v>0</v>
      </c>
      <c r="I28" s="687">
        <v>0</v>
      </c>
      <c r="J28" s="688" t="e">
        <f t="shared" si="0"/>
        <v>#DIV/0!</v>
      </c>
      <c r="K28" s="687">
        <f t="shared" si="1"/>
        <v>0</v>
      </c>
      <c r="O28" s="689">
        <f t="shared" si="2"/>
        <v>0</v>
      </c>
      <c r="P28" s="689">
        <f t="shared" si="3"/>
        <v>0</v>
      </c>
      <c r="Q28" s="689">
        <f t="shared" si="4"/>
        <v>0</v>
      </c>
      <c r="R28" s="690" t="e">
        <f t="shared" si="5"/>
        <v>#DIV/0!</v>
      </c>
      <c r="S28" s="689">
        <f t="shared" si="6"/>
        <v>0</v>
      </c>
      <c r="Z28" s="750">
        <f t="shared" si="7"/>
        <v>0</v>
      </c>
      <c r="AA28" s="751">
        <v>0</v>
      </c>
      <c r="AB28" s="62">
        <f t="shared" si="8"/>
        <v>0</v>
      </c>
      <c r="AE28" s="62">
        <f t="shared" si="9"/>
        <v>0</v>
      </c>
    </row>
    <row r="29" spans="3:31" x14ac:dyDescent="0.25">
      <c r="E29" s="684">
        <v>5</v>
      </c>
      <c r="F29" s="706">
        <v>422</v>
      </c>
      <c r="G29" s="707" t="s">
        <v>379</v>
      </c>
      <c r="H29" s="790">
        <v>100000</v>
      </c>
      <c r="I29" s="687">
        <v>0</v>
      </c>
      <c r="K29" s="687">
        <f t="shared" si="1"/>
        <v>100000</v>
      </c>
      <c r="L29" s="689">
        <v>0</v>
      </c>
      <c r="M29" s="689">
        <v>0</v>
      </c>
      <c r="O29" s="689">
        <f t="shared" si="2"/>
        <v>0</v>
      </c>
      <c r="P29" s="689">
        <f t="shared" si="3"/>
        <v>100000</v>
      </c>
      <c r="Q29" s="689">
        <f t="shared" si="4"/>
        <v>0</v>
      </c>
      <c r="S29" s="689">
        <f t="shared" si="6"/>
        <v>100000</v>
      </c>
      <c r="Z29" s="750">
        <f t="shared" si="7"/>
        <v>100000</v>
      </c>
      <c r="AA29" s="751">
        <v>22500</v>
      </c>
      <c r="AB29" s="62">
        <f t="shared" si="8"/>
        <v>77500</v>
      </c>
      <c r="AE29" s="62">
        <f t="shared" si="9"/>
        <v>77500</v>
      </c>
    </row>
    <row r="30" spans="3:31" x14ac:dyDescent="0.25">
      <c r="E30" s="684">
        <v>6</v>
      </c>
      <c r="F30" s="706">
        <v>423</v>
      </c>
      <c r="G30" s="707" t="s">
        <v>380</v>
      </c>
      <c r="H30" s="792">
        <v>7050000</v>
      </c>
      <c r="I30" s="687">
        <v>1427625.1400000006</v>
      </c>
      <c r="J30" s="688">
        <f t="shared" si="0"/>
        <v>0.20250001985815611</v>
      </c>
      <c r="K30" s="687">
        <f t="shared" si="1"/>
        <v>5622374.8599999994</v>
      </c>
      <c r="L30" s="689">
        <v>0</v>
      </c>
      <c r="M30" s="689">
        <v>0</v>
      </c>
      <c r="O30" s="689">
        <f t="shared" si="2"/>
        <v>0</v>
      </c>
      <c r="P30" s="689">
        <f t="shared" si="3"/>
        <v>7050000</v>
      </c>
      <c r="Q30" s="689">
        <f t="shared" si="4"/>
        <v>1427625.1400000006</v>
      </c>
      <c r="R30" s="690">
        <f t="shared" si="5"/>
        <v>0.20250001985815611</v>
      </c>
      <c r="S30" s="689">
        <f t="shared" si="6"/>
        <v>5622374.8599999994</v>
      </c>
      <c r="T30" s="793"/>
      <c r="Z30" s="750">
        <f t="shared" si="7"/>
        <v>7050000</v>
      </c>
      <c r="AA30" s="751">
        <v>2467009.02</v>
      </c>
      <c r="AB30" s="62">
        <f t="shared" si="8"/>
        <v>4582990.9800000004</v>
      </c>
      <c r="AE30" s="62">
        <f t="shared" si="9"/>
        <v>4582990.9800000004</v>
      </c>
    </row>
    <row r="31" spans="3:31" x14ac:dyDescent="0.25">
      <c r="E31" s="684">
        <v>7</v>
      </c>
      <c r="F31" s="706">
        <v>426</v>
      </c>
      <c r="G31" s="707" t="s">
        <v>386</v>
      </c>
      <c r="H31" s="792">
        <v>1008032</v>
      </c>
      <c r="I31" s="687">
        <v>705391.10000000021</v>
      </c>
      <c r="J31" s="688">
        <f>I31/H31</f>
        <v>0.69977054299863517</v>
      </c>
      <c r="K31" s="687">
        <f t="shared" si="1"/>
        <v>302640.89999999979</v>
      </c>
      <c r="L31" s="689">
        <v>0</v>
      </c>
      <c r="M31" s="689">
        <v>0</v>
      </c>
      <c r="O31" s="689">
        <f t="shared" si="2"/>
        <v>0</v>
      </c>
      <c r="P31" s="689">
        <f t="shared" si="3"/>
        <v>1008032</v>
      </c>
      <c r="Q31" s="689">
        <f t="shared" si="4"/>
        <v>705391.10000000021</v>
      </c>
      <c r="R31" s="690">
        <f t="shared" si="5"/>
        <v>0.69977054299863517</v>
      </c>
      <c r="S31" s="689">
        <f t="shared" si="6"/>
        <v>302640.89999999979</v>
      </c>
      <c r="X31" s="753">
        <v>200000</v>
      </c>
      <c r="Z31" s="750">
        <f t="shared" si="7"/>
        <v>808032</v>
      </c>
      <c r="AA31" s="751">
        <v>319332.73</v>
      </c>
      <c r="AB31" s="178">
        <f>Z31-AA31</f>
        <v>488699.27</v>
      </c>
      <c r="AE31" s="62">
        <f t="shared" si="9"/>
        <v>688699.27</v>
      </c>
    </row>
    <row r="32" spans="3:31" hidden="1" x14ac:dyDescent="0.25">
      <c r="F32" s="706">
        <v>465</v>
      </c>
      <c r="G32" s="707" t="s">
        <v>1307</v>
      </c>
      <c r="H32" s="792">
        <v>0</v>
      </c>
      <c r="J32" s="688" t="e">
        <f t="shared" si="0"/>
        <v>#DIV/0!</v>
      </c>
      <c r="K32" s="687">
        <f t="shared" si="1"/>
        <v>0</v>
      </c>
      <c r="L32" s="689">
        <v>0</v>
      </c>
      <c r="M32" s="689">
        <v>0</v>
      </c>
      <c r="O32" s="689">
        <f t="shared" si="2"/>
        <v>0</v>
      </c>
      <c r="P32" s="689">
        <f t="shared" si="3"/>
        <v>0</v>
      </c>
      <c r="Q32" s="689">
        <f t="shared" si="4"/>
        <v>0</v>
      </c>
      <c r="R32" s="690" t="e">
        <f t="shared" si="5"/>
        <v>#DIV/0!</v>
      </c>
      <c r="S32" s="689">
        <f t="shared" si="6"/>
        <v>0</v>
      </c>
      <c r="Z32" s="750">
        <f t="shared" si="7"/>
        <v>0</v>
      </c>
      <c r="AA32" s="751">
        <v>323700</v>
      </c>
      <c r="AB32" s="62">
        <f t="shared" si="8"/>
        <v>-323700</v>
      </c>
      <c r="AE32" s="62">
        <f t="shared" si="9"/>
        <v>-323700</v>
      </c>
    </row>
    <row r="33" spans="6:31" hidden="1" x14ac:dyDescent="0.25">
      <c r="F33" s="706">
        <v>431</v>
      </c>
      <c r="G33" s="707" t="s">
        <v>718</v>
      </c>
      <c r="H33" s="792">
        <v>0</v>
      </c>
      <c r="J33" s="688" t="e">
        <f t="shared" si="0"/>
        <v>#DIV/0!</v>
      </c>
      <c r="K33" s="687">
        <f t="shared" si="1"/>
        <v>0</v>
      </c>
      <c r="O33" s="689">
        <f t="shared" si="2"/>
        <v>0</v>
      </c>
      <c r="P33" s="689">
        <f t="shared" si="3"/>
        <v>0</v>
      </c>
      <c r="Q33" s="689">
        <f t="shared" si="4"/>
        <v>0</v>
      </c>
      <c r="R33" s="690" t="e">
        <f t="shared" si="5"/>
        <v>#DIV/0!</v>
      </c>
      <c r="S33" s="689">
        <f t="shared" si="6"/>
        <v>0</v>
      </c>
      <c r="Z33" s="750">
        <f t="shared" si="7"/>
        <v>0</v>
      </c>
      <c r="AA33" s="751">
        <v>0</v>
      </c>
      <c r="AB33" s="62">
        <f t="shared" si="8"/>
        <v>0</v>
      </c>
      <c r="AE33" s="62">
        <f t="shared" si="9"/>
        <v>0</v>
      </c>
    </row>
    <row r="34" spans="6:31" hidden="1" x14ac:dyDescent="0.25">
      <c r="F34" s="706">
        <v>432</v>
      </c>
      <c r="G34" s="707" t="s">
        <v>719</v>
      </c>
      <c r="H34" s="792">
        <v>0</v>
      </c>
      <c r="J34" s="688" t="e">
        <f t="shared" si="0"/>
        <v>#DIV/0!</v>
      </c>
      <c r="K34" s="687">
        <f t="shared" si="1"/>
        <v>0</v>
      </c>
      <c r="O34" s="689">
        <f t="shared" si="2"/>
        <v>0</v>
      </c>
      <c r="P34" s="689">
        <f t="shared" si="3"/>
        <v>0</v>
      </c>
      <c r="Q34" s="689">
        <f t="shared" si="4"/>
        <v>0</v>
      </c>
      <c r="R34" s="690" t="e">
        <f t="shared" si="5"/>
        <v>#DIV/0!</v>
      </c>
      <c r="S34" s="689">
        <f t="shared" si="6"/>
        <v>0</v>
      </c>
      <c r="Z34" s="750">
        <f t="shared" si="7"/>
        <v>0</v>
      </c>
      <c r="AA34" s="751">
        <v>0</v>
      </c>
      <c r="AB34" s="62">
        <f t="shared" si="8"/>
        <v>0</v>
      </c>
      <c r="AE34" s="62">
        <f t="shared" si="9"/>
        <v>0</v>
      </c>
    </row>
    <row r="35" spans="6:31" hidden="1" x14ac:dyDescent="0.25">
      <c r="F35" s="706">
        <v>433</v>
      </c>
      <c r="G35" s="707" t="s">
        <v>720</v>
      </c>
      <c r="H35" s="792">
        <v>0</v>
      </c>
      <c r="J35" s="688" t="e">
        <f t="shared" si="0"/>
        <v>#DIV/0!</v>
      </c>
      <c r="K35" s="687">
        <f t="shared" si="1"/>
        <v>0</v>
      </c>
      <c r="O35" s="689">
        <f t="shared" si="2"/>
        <v>0</v>
      </c>
      <c r="P35" s="689">
        <f t="shared" si="3"/>
        <v>0</v>
      </c>
      <c r="Q35" s="689">
        <f t="shared" si="4"/>
        <v>0</v>
      </c>
      <c r="R35" s="690" t="e">
        <f t="shared" si="5"/>
        <v>#DIV/0!</v>
      </c>
      <c r="S35" s="689">
        <f t="shared" si="6"/>
        <v>0</v>
      </c>
      <c r="Z35" s="750">
        <f t="shared" si="7"/>
        <v>0</v>
      </c>
      <c r="AA35" s="751">
        <v>0</v>
      </c>
      <c r="AB35" s="62">
        <f t="shared" si="8"/>
        <v>0</v>
      </c>
      <c r="AE35" s="62">
        <f t="shared" si="9"/>
        <v>0</v>
      </c>
    </row>
    <row r="36" spans="6:31" hidden="1" x14ac:dyDescent="0.25">
      <c r="F36" s="706">
        <v>434</v>
      </c>
      <c r="G36" s="707" t="s">
        <v>721</v>
      </c>
      <c r="H36" s="792">
        <v>0</v>
      </c>
      <c r="J36" s="688" t="e">
        <f t="shared" si="0"/>
        <v>#DIV/0!</v>
      </c>
      <c r="K36" s="687">
        <f t="shared" si="1"/>
        <v>0</v>
      </c>
      <c r="O36" s="689">
        <f t="shared" si="2"/>
        <v>0</v>
      </c>
      <c r="P36" s="689">
        <f t="shared" si="3"/>
        <v>0</v>
      </c>
      <c r="Q36" s="689">
        <f t="shared" si="4"/>
        <v>0</v>
      </c>
      <c r="R36" s="690" t="e">
        <f t="shared" si="5"/>
        <v>#DIV/0!</v>
      </c>
      <c r="S36" s="689">
        <f t="shared" si="6"/>
        <v>0</v>
      </c>
      <c r="Z36" s="750">
        <f t="shared" si="7"/>
        <v>0</v>
      </c>
      <c r="AA36" s="751">
        <v>0</v>
      </c>
      <c r="AB36" s="62">
        <f t="shared" si="8"/>
        <v>0</v>
      </c>
      <c r="AE36" s="62">
        <f t="shared" si="9"/>
        <v>0</v>
      </c>
    </row>
    <row r="37" spans="6:31" hidden="1" x14ac:dyDescent="0.25">
      <c r="F37" s="706">
        <v>435</v>
      </c>
      <c r="G37" s="707" t="s">
        <v>393</v>
      </c>
      <c r="H37" s="792">
        <v>0</v>
      </c>
      <c r="J37" s="688" t="e">
        <f t="shared" si="0"/>
        <v>#DIV/0!</v>
      </c>
      <c r="K37" s="687">
        <f t="shared" si="1"/>
        <v>0</v>
      </c>
      <c r="O37" s="689">
        <f t="shared" si="2"/>
        <v>0</v>
      </c>
      <c r="P37" s="689">
        <f t="shared" si="3"/>
        <v>0</v>
      </c>
      <c r="Q37" s="689">
        <f t="shared" si="4"/>
        <v>0</v>
      </c>
      <c r="R37" s="690" t="e">
        <f t="shared" si="5"/>
        <v>#DIV/0!</v>
      </c>
      <c r="S37" s="689">
        <f t="shared" si="6"/>
        <v>0</v>
      </c>
      <c r="Z37" s="750">
        <f t="shared" si="7"/>
        <v>0</v>
      </c>
      <c r="AA37" s="751">
        <v>0</v>
      </c>
      <c r="AB37" s="62">
        <f t="shared" si="8"/>
        <v>0</v>
      </c>
      <c r="AE37" s="62">
        <f t="shared" si="9"/>
        <v>0</v>
      </c>
    </row>
    <row r="38" spans="6:31" hidden="1" x14ac:dyDescent="0.25">
      <c r="F38" s="706">
        <v>441</v>
      </c>
      <c r="G38" s="707" t="s">
        <v>722</v>
      </c>
      <c r="H38" s="792">
        <v>0</v>
      </c>
      <c r="J38" s="688" t="e">
        <f t="shared" si="0"/>
        <v>#DIV/0!</v>
      </c>
      <c r="K38" s="687">
        <f t="shared" si="1"/>
        <v>0</v>
      </c>
      <c r="O38" s="689">
        <f t="shared" si="2"/>
        <v>0</v>
      </c>
      <c r="P38" s="689">
        <f t="shared" si="3"/>
        <v>0</v>
      </c>
      <c r="Q38" s="689">
        <f t="shared" si="4"/>
        <v>0</v>
      </c>
      <c r="R38" s="690" t="e">
        <f t="shared" si="5"/>
        <v>#DIV/0!</v>
      </c>
      <c r="S38" s="689">
        <f t="shared" si="6"/>
        <v>0</v>
      </c>
      <c r="Z38" s="750">
        <f t="shared" si="7"/>
        <v>0</v>
      </c>
      <c r="AA38" s="751">
        <v>0</v>
      </c>
      <c r="AB38" s="62">
        <f t="shared" si="8"/>
        <v>0</v>
      </c>
      <c r="AE38" s="62">
        <f t="shared" si="9"/>
        <v>0</v>
      </c>
    </row>
    <row r="39" spans="6:31" hidden="1" x14ac:dyDescent="0.25">
      <c r="F39" s="706">
        <v>442</v>
      </c>
      <c r="G39" s="707" t="s">
        <v>723</v>
      </c>
      <c r="H39" s="792">
        <v>0</v>
      </c>
      <c r="J39" s="688" t="e">
        <f t="shared" si="0"/>
        <v>#DIV/0!</v>
      </c>
      <c r="K39" s="687">
        <f t="shared" si="1"/>
        <v>0</v>
      </c>
      <c r="O39" s="689">
        <f t="shared" si="2"/>
        <v>0</v>
      </c>
      <c r="P39" s="689">
        <f t="shared" si="3"/>
        <v>0</v>
      </c>
      <c r="Q39" s="689">
        <f t="shared" si="4"/>
        <v>0</v>
      </c>
      <c r="R39" s="690" t="e">
        <f t="shared" si="5"/>
        <v>#DIV/0!</v>
      </c>
      <c r="S39" s="689">
        <f t="shared" si="6"/>
        <v>0</v>
      </c>
      <c r="Z39" s="750">
        <f t="shared" si="7"/>
        <v>0</v>
      </c>
      <c r="AA39" s="751">
        <v>0</v>
      </c>
      <c r="AB39" s="62">
        <f t="shared" si="8"/>
        <v>0</v>
      </c>
      <c r="AE39" s="62">
        <f t="shared" si="9"/>
        <v>0</v>
      </c>
    </row>
    <row r="40" spans="6:31" hidden="1" x14ac:dyDescent="0.25">
      <c r="F40" s="706">
        <v>443</v>
      </c>
      <c r="G40" s="707" t="s">
        <v>398</v>
      </c>
      <c r="H40" s="792">
        <v>0</v>
      </c>
      <c r="J40" s="688" t="e">
        <f t="shared" si="0"/>
        <v>#DIV/0!</v>
      </c>
      <c r="K40" s="687">
        <f t="shared" si="1"/>
        <v>0</v>
      </c>
      <c r="O40" s="689">
        <f t="shared" si="2"/>
        <v>0</v>
      </c>
      <c r="P40" s="689">
        <f t="shared" si="3"/>
        <v>0</v>
      </c>
      <c r="Q40" s="689">
        <f t="shared" si="4"/>
        <v>0</v>
      </c>
      <c r="R40" s="690" t="e">
        <f t="shared" si="5"/>
        <v>#DIV/0!</v>
      </c>
      <c r="S40" s="689">
        <f t="shared" si="6"/>
        <v>0</v>
      </c>
      <c r="Z40" s="750">
        <f t="shared" si="7"/>
        <v>0</v>
      </c>
      <c r="AA40" s="751">
        <v>0</v>
      </c>
      <c r="AB40" s="62">
        <f t="shared" si="8"/>
        <v>0</v>
      </c>
      <c r="AE40" s="62">
        <f t="shared" si="9"/>
        <v>0</v>
      </c>
    </row>
    <row r="41" spans="6:31" hidden="1" x14ac:dyDescent="0.25">
      <c r="F41" s="706">
        <v>444</v>
      </c>
      <c r="G41" s="707" t="s">
        <v>399</v>
      </c>
      <c r="H41" s="792">
        <v>0</v>
      </c>
      <c r="J41" s="688" t="e">
        <f t="shared" si="0"/>
        <v>#DIV/0!</v>
      </c>
      <c r="K41" s="687">
        <f t="shared" si="1"/>
        <v>0</v>
      </c>
      <c r="O41" s="689">
        <f t="shared" si="2"/>
        <v>0</v>
      </c>
      <c r="P41" s="689">
        <f t="shared" si="3"/>
        <v>0</v>
      </c>
      <c r="Q41" s="689">
        <f t="shared" si="4"/>
        <v>0</v>
      </c>
      <c r="R41" s="690" t="e">
        <f t="shared" si="5"/>
        <v>#DIV/0!</v>
      </c>
      <c r="S41" s="689">
        <f t="shared" si="6"/>
        <v>0</v>
      </c>
      <c r="Z41" s="750">
        <f t="shared" si="7"/>
        <v>0</v>
      </c>
      <c r="AA41" s="751">
        <v>0</v>
      </c>
      <c r="AB41" s="62">
        <f t="shared" si="8"/>
        <v>0</v>
      </c>
      <c r="AE41" s="62">
        <f t="shared" si="9"/>
        <v>0</v>
      </c>
    </row>
    <row r="42" spans="6:31" ht="30" hidden="1" x14ac:dyDescent="0.25">
      <c r="F42" s="706">
        <v>4511</v>
      </c>
      <c r="G42" s="794" t="s">
        <v>215</v>
      </c>
      <c r="H42" s="792">
        <v>0</v>
      </c>
      <c r="J42" s="688" t="e">
        <f t="shared" si="0"/>
        <v>#DIV/0!</v>
      </c>
      <c r="K42" s="687">
        <f t="shared" si="1"/>
        <v>0</v>
      </c>
      <c r="O42" s="689">
        <f t="shared" si="2"/>
        <v>0</v>
      </c>
      <c r="P42" s="689">
        <f t="shared" si="3"/>
        <v>0</v>
      </c>
      <c r="Q42" s="689">
        <f t="shared" si="4"/>
        <v>0</v>
      </c>
      <c r="R42" s="690" t="e">
        <f t="shared" si="5"/>
        <v>#DIV/0!</v>
      </c>
      <c r="S42" s="689">
        <f t="shared" si="6"/>
        <v>0</v>
      </c>
      <c r="Z42" s="750">
        <f t="shared" si="7"/>
        <v>0</v>
      </c>
      <c r="AA42" s="751">
        <v>0</v>
      </c>
      <c r="AB42" s="62">
        <f t="shared" si="8"/>
        <v>0</v>
      </c>
      <c r="AE42" s="62">
        <f t="shared" si="9"/>
        <v>0</v>
      </c>
    </row>
    <row r="43" spans="6:31" ht="19.5" hidden="1" customHeight="1" x14ac:dyDescent="0.25">
      <c r="F43" s="706">
        <v>4512</v>
      </c>
      <c r="G43" s="794" t="s">
        <v>216</v>
      </c>
      <c r="H43" s="792">
        <v>0</v>
      </c>
      <c r="J43" s="688" t="e">
        <f t="shared" si="0"/>
        <v>#DIV/0!</v>
      </c>
      <c r="K43" s="687">
        <f t="shared" si="1"/>
        <v>0</v>
      </c>
      <c r="O43" s="689">
        <f t="shared" si="2"/>
        <v>0</v>
      </c>
      <c r="P43" s="689">
        <f t="shared" si="3"/>
        <v>0</v>
      </c>
      <c r="Q43" s="689">
        <f t="shared" si="4"/>
        <v>0</v>
      </c>
      <c r="R43" s="690" t="e">
        <f t="shared" si="5"/>
        <v>#DIV/0!</v>
      </c>
      <c r="S43" s="689">
        <f t="shared" si="6"/>
        <v>0</v>
      </c>
      <c r="Z43" s="750">
        <f t="shared" si="7"/>
        <v>0</v>
      </c>
      <c r="AA43" s="751">
        <v>0</v>
      </c>
      <c r="AB43" s="62">
        <f t="shared" si="8"/>
        <v>0</v>
      </c>
      <c r="AE43" s="62">
        <f t="shared" si="9"/>
        <v>0</v>
      </c>
    </row>
    <row r="44" spans="6:31" ht="30" hidden="1" x14ac:dyDescent="0.25">
      <c r="F44" s="706">
        <v>452</v>
      </c>
      <c r="G44" s="707" t="s">
        <v>724</v>
      </c>
      <c r="H44" s="792">
        <v>0</v>
      </c>
      <c r="J44" s="688" t="e">
        <f t="shared" si="0"/>
        <v>#DIV/0!</v>
      </c>
      <c r="K44" s="687">
        <f t="shared" si="1"/>
        <v>0</v>
      </c>
      <c r="O44" s="689">
        <f t="shared" si="2"/>
        <v>0</v>
      </c>
      <c r="P44" s="689">
        <f t="shared" si="3"/>
        <v>0</v>
      </c>
      <c r="Q44" s="689">
        <f t="shared" si="4"/>
        <v>0</v>
      </c>
      <c r="R44" s="690" t="e">
        <f t="shared" si="5"/>
        <v>#DIV/0!</v>
      </c>
      <c r="S44" s="689">
        <f t="shared" si="6"/>
        <v>0</v>
      </c>
      <c r="Z44" s="750">
        <f t="shared" si="7"/>
        <v>0</v>
      </c>
      <c r="AA44" s="751">
        <v>0</v>
      </c>
      <c r="AB44" s="62">
        <f t="shared" si="8"/>
        <v>0</v>
      </c>
      <c r="AE44" s="62">
        <f t="shared" si="9"/>
        <v>0</v>
      </c>
    </row>
    <row r="45" spans="6:31" hidden="1" x14ac:dyDescent="0.25">
      <c r="F45" s="706">
        <v>453</v>
      </c>
      <c r="G45" s="707" t="s">
        <v>725</v>
      </c>
      <c r="H45" s="792">
        <v>0</v>
      </c>
      <c r="J45" s="688" t="e">
        <f t="shared" si="0"/>
        <v>#DIV/0!</v>
      </c>
      <c r="K45" s="687">
        <f t="shared" si="1"/>
        <v>0</v>
      </c>
      <c r="O45" s="689">
        <f t="shared" si="2"/>
        <v>0</v>
      </c>
      <c r="P45" s="689">
        <f t="shared" si="3"/>
        <v>0</v>
      </c>
      <c r="Q45" s="689">
        <f t="shared" si="4"/>
        <v>0</v>
      </c>
      <c r="R45" s="690" t="e">
        <f t="shared" si="5"/>
        <v>#DIV/0!</v>
      </c>
      <c r="S45" s="689">
        <f t="shared" si="6"/>
        <v>0</v>
      </c>
      <c r="Z45" s="750">
        <f t="shared" si="7"/>
        <v>0</v>
      </c>
      <c r="AA45" s="751">
        <v>0</v>
      </c>
      <c r="AB45" s="62">
        <f t="shared" si="8"/>
        <v>0</v>
      </c>
      <c r="AE45" s="62">
        <f t="shared" si="9"/>
        <v>0</v>
      </c>
    </row>
    <row r="46" spans="6:31" hidden="1" x14ac:dyDescent="0.25">
      <c r="F46" s="706">
        <v>454</v>
      </c>
      <c r="G46" s="707" t="s">
        <v>404</v>
      </c>
      <c r="H46" s="792">
        <v>0</v>
      </c>
      <c r="J46" s="688" t="e">
        <f t="shared" si="0"/>
        <v>#DIV/0!</v>
      </c>
      <c r="K46" s="687">
        <f t="shared" si="1"/>
        <v>0</v>
      </c>
      <c r="O46" s="689">
        <f t="shared" si="2"/>
        <v>0</v>
      </c>
      <c r="P46" s="689">
        <f t="shared" si="3"/>
        <v>0</v>
      </c>
      <c r="Q46" s="689">
        <f t="shared" si="4"/>
        <v>0</v>
      </c>
      <c r="R46" s="690" t="e">
        <f t="shared" si="5"/>
        <v>#DIV/0!</v>
      </c>
      <c r="S46" s="689">
        <f t="shared" si="6"/>
        <v>0</v>
      </c>
      <c r="Z46" s="750">
        <f t="shared" si="7"/>
        <v>0</v>
      </c>
      <c r="AA46" s="751">
        <v>0</v>
      </c>
      <c r="AB46" s="62">
        <f t="shared" si="8"/>
        <v>0</v>
      </c>
      <c r="AE46" s="62">
        <f t="shared" si="9"/>
        <v>0</v>
      </c>
    </row>
    <row r="47" spans="6:31" hidden="1" x14ac:dyDescent="0.25">
      <c r="F47" s="706">
        <v>461</v>
      </c>
      <c r="G47" s="707" t="s">
        <v>706</v>
      </c>
      <c r="H47" s="792">
        <v>0</v>
      </c>
      <c r="J47" s="688" t="e">
        <f t="shared" si="0"/>
        <v>#DIV/0!</v>
      </c>
      <c r="K47" s="687">
        <f t="shared" si="1"/>
        <v>0</v>
      </c>
      <c r="O47" s="689">
        <f t="shared" si="2"/>
        <v>0</v>
      </c>
      <c r="P47" s="689">
        <f t="shared" si="3"/>
        <v>0</v>
      </c>
      <c r="Q47" s="689">
        <f t="shared" si="4"/>
        <v>0</v>
      </c>
      <c r="R47" s="690" t="e">
        <f t="shared" si="5"/>
        <v>#DIV/0!</v>
      </c>
      <c r="S47" s="689">
        <f t="shared" si="6"/>
        <v>0</v>
      </c>
      <c r="Z47" s="750">
        <f t="shared" si="7"/>
        <v>0</v>
      </c>
      <c r="AA47" s="751">
        <v>0</v>
      </c>
      <c r="AB47" s="62">
        <f t="shared" si="8"/>
        <v>0</v>
      </c>
      <c r="AE47" s="62">
        <f t="shared" si="9"/>
        <v>0</v>
      </c>
    </row>
    <row r="48" spans="6:31" ht="30" hidden="1" x14ac:dyDescent="0.25">
      <c r="F48" s="706">
        <v>462</v>
      </c>
      <c r="G48" s="707" t="s">
        <v>407</v>
      </c>
      <c r="H48" s="792">
        <v>0</v>
      </c>
      <c r="J48" s="688" t="e">
        <f t="shared" si="0"/>
        <v>#DIV/0!</v>
      </c>
      <c r="K48" s="687">
        <f t="shared" si="1"/>
        <v>0</v>
      </c>
      <c r="O48" s="689">
        <f t="shared" si="2"/>
        <v>0</v>
      </c>
      <c r="P48" s="689">
        <f t="shared" si="3"/>
        <v>0</v>
      </c>
      <c r="Q48" s="689">
        <f t="shared" si="4"/>
        <v>0</v>
      </c>
      <c r="R48" s="690" t="e">
        <f t="shared" si="5"/>
        <v>#DIV/0!</v>
      </c>
      <c r="S48" s="689">
        <f t="shared" si="6"/>
        <v>0</v>
      </c>
      <c r="Z48" s="750">
        <f t="shared" si="7"/>
        <v>0</v>
      </c>
      <c r="AA48" s="751">
        <v>0</v>
      </c>
      <c r="AB48" s="62">
        <f t="shared" si="8"/>
        <v>0</v>
      </c>
      <c r="AE48" s="62">
        <f t="shared" si="9"/>
        <v>0</v>
      </c>
    </row>
    <row r="49" spans="5:31" hidden="1" x14ac:dyDescent="0.25">
      <c r="F49" s="706">
        <v>4631</v>
      </c>
      <c r="G49" s="707" t="s">
        <v>408</v>
      </c>
      <c r="H49" s="792">
        <v>0</v>
      </c>
      <c r="J49" s="688" t="e">
        <f t="shared" si="0"/>
        <v>#DIV/0!</v>
      </c>
      <c r="K49" s="687">
        <f t="shared" si="1"/>
        <v>0</v>
      </c>
      <c r="O49" s="689">
        <f t="shared" si="2"/>
        <v>0</v>
      </c>
      <c r="P49" s="689">
        <f t="shared" si="3"/>
        <v>0</v>
      </c>
      <c r="Q49" s="689">
        <f t="shared" si="4"/>
        <v>0</v>
      </c>
      <c r="R49" s="690" t="e">
        <f t="shared" si="5"/>
        <v>#DIV/0!</v>
      </c>
      <c r="S49" s="689">
        <f t="shared" si="6"/>
        <v>0</v>
      </c>
      <c r="Z49" s="750">
        <f t="shared" si="7"/>
        <v>0</v>
      </c>
      <c r="AA49" s="751">
        <v>0</v>
      </c>
      <c r="AB49" s="62">
        <f t="shared" si="8"/>
        <v>0</v>
      </c>
      <c r="AE49" s="62">
        <f t="shared" si="9"/>
        <v>0</v>
      </c>
    </row>
    <row r="50" spans="5:31" hidden="1" x14ac:dyDescent="0.25">
      <c r="F50" s="706">
        <v>4632</v>
      </c>
      <c r="G50" s="707" t="s">
        <v>409</v>
      </c>
      <c r="H50" s="792">
        <v>0</v>
      </c>
      <c r="J50" s="688" t="e">
        <f t="shared" si="0"/>
        <v>#DIV/0!</v>
      </c>
      <c r="K50" s="687">
        <f t="shared" si="1"/>
        <v>0</v>
      </c>
      <c r="O50" s="689">
        <f t="shared" si="2"/>
        <v>0</v>
      </c>
      <c r="P50" s="689">
        <f t="shared" si="3"/>
        <v>0</v>
      </c>
      <c r="Q50" s="689">
        <f t="shared" si="4"/>
        <v>0</v>
      </c>
      <c r="R50" s="690" t="e">
        <f t="shared" si="5"/>
        <v>#DIV/0!</v>
      </c>
      <c r="S50" s="689">
        <f t="shared" si="6"/>
        <v>0</v>
      </c>
      <c r="Z50" s="750">
        <f t="shared" si="7"/>
        <v>0</v>
      </c>
      <c r="AA50" s="751">
        <v>0</v>
      </c>
      <c r="AB50" s="62">
        <f t="shared" si="8"/>
        <v>0</v>
      </c>
      <c r="AE50" s="62">
        <f t="shared" si="9"/>
        <v>0</v>
      </c>
    </row>
    <row r="51" spans="5:31" ht="30" hidden="1" x14ac:dyDescent="0.25">
      <c r="F51" s="706">
        <v>464</v>
      </c>
      <c r="G51" s="707" t="s">
        <v>410</v>
      </c>
      <c r="H51" s="792">
        <v>0</v>
      </c>
      <c r="J51" s="688" t="e">
        <f t="shared" si="0"/>
        <v>#DIV/0!</v>
      </c>
      <c r="K51" s="687">
        <f t="shared" si="1"/>
        <v>0</v>
      </c>
      <c r="O51" s="689">
        <f t="shared" si="2"/>
        <v>0</v>
      </c>
      <c r="P51" s="689">
        <f t="shared" si="3"/>
        <v>0</v>
      </c>
      <c r="Q51" s="689">
        <f t="shared" si="4"/>
        <v>0</v>
      </c>
      <c r="R51" s="690" t="e">
        <f t="shared" si="5"/>
        <v>#DIV/0!</v>
      </c>
      <c r="S51" s="689">
        <f t="shared" si="6"/>
        <v>0</v>
      </c>
      <c r="Z51" s="750">
        <f t="shared" si="7"/>
        <v>0</v>
      </c>
      <c r="AA51" s="751">
        <v>0</v>
      </c>
      <c r="AB51" s="62">
        <f t="shared" si="8"/>
        <v>0</v>
      </c>
      <c r="AE51" s="62">
        <f t="shared" si="9"/>
        <v>0</v>
      </c>
    </row>
    <row r="52" spans="5:31" hidden="1" x14ac:dyDescent="0.25">
      <c r="F52" s="706">
        <v>465</v>
      </c>
      <c r="G52" s="707" t="s">
        <v>707</v>
      </c>
      <c r="H52" s="792">
        <v>0</v>
      </c>
      <c r="J52" s="688" t="e">
        <f t="shared" si="0"/>
        <v>#DIV/0!</v>
      </c>
      <c r="K52" s="687">
        <f t="shared" si="1"/>
        <v>0</v>
      </c>
      <c r="O52" s="689">
        <f t="shared" si="2"/>
        <v>0</v>
      </c>
      <c r="P52" s="689">
        <f t="shared" si="3"/>
        <v>0</v>
      </c>
      <c r="Q52" s="689">
        <f t="shared" si="4"/>
        <v>0</v>
      </c>
      <c r="R52" s="690" t="e">
        <f t="shared" si="5"/>
        <v>#DIV/0!</v>
      </c>
      <c r="S52" s="689">
        <f t="shared" si="6"/>
        <v>0</v>
      </c>
      <c r="Z52" s="750">
        <f t="shared" si="7"/>
        <v>0</v>
      </c>
      <c r="AA52" s="751">
        <v>0</v>
      </c>
      <c r="AB52" s="62">
        <f t="shared" si="8"/>
        <v>0</v>
      </c>
      <c r="AE52" s="62">
        <f t="shared" si="9"/>
        <v>0</v>
      </c>
    </row>
    <row r="53" spans="5:31" ht="15.75" thickBot="1" x14ac:dyDescent="0.3">
      <c r="E53" s="795">
        <v>8</v>
      </c>
      <c r="F53" s="706">
        <v>481</v>
      </c>
      <c r="G53" s="707" t="s">
        <v>726</v>
      </c>
      <c r="H53" s="792">
        <v>800000</v>
      </c>
      <c r="I53" s="1024">
        <v>159036.85</v>
      </c>
      <c r="J53" s="688">
        <f t="shared" si="0"/>
        <v>0.19879606250000001</v>
      </c>
      <c r="K53" s="687">
        <f t="shared" si="1"/>
        <v>640963.15</v>
      </c>
      <c r="L53" s="689">
        <v>0</v>
      </c>
      <c r="M53" s="689">
        <v>0</v>
      </c>
      <c r="O53" s="689">
        <f t="shared" si="2"/>
        <v>0</v>
      </c>
      <c r="P53" s="689">
        <f t="shared" si="3"/>
        <v>800000</v>
      </c>
      <c r="Q53" s="689">
        <f t="shared" si="4"/>
        <v>159036.85</v>
      </c>
      <c r="R53" s="690">
        <f t="shared" si="5"/>
        <v>0.19879606250000001</v>
      </c>
      <c r="S53" s="689">
        <f t="shared" si="6"/>
        <v>640963.15</v>
      </c>
      <c r="Y53" s="754">
        <v>55404.98</v>
      </c>
      <c r="Z53" s="750">
        <f t="shared" si="7"/>
        <v>855404.98</v>
      </c>
      <c r="AA53" s="751">
        <v>244103.72</v>
      </c>
      <c r="AB53" s="62">
        <f t="shared" si="8"/>
        <v>611301.26</v>
      </c>
      <c r="AE53" s="62">
        <f t="shared" si="9"/>
        <v>555896.28</v>
      </c>
    </row>
    <row r="54" spans="5:31" hidden="1" x14ac:dyDescent="0.25">
      <c r="E54" s="795"/>
      <c r="F54" s="706">
        <v>482</v>
      </c>
      <c r="G54" s="707" t="s">
        <v>727</v>
      </c>
      <c r="H54" s="792">
        <v>0</v>
      </c>
      <c r="I54" s="687">
        <v>0</v>
      </c>
      <c r="K54" s="687">
        <f t="shared" si="1"/>
        <v>0</v>
      </c>
      <c r="L54" s="689">
        <v>0</v>
      </c>
      <c r="M54" s="689">
        <v>0</v>
      </c>
      <c r="O54" s="689">
        <f t="shared" si="2"/>
        <v>0</v>
      </c>
      <c r="P54" s="689">
        <f t="shared" si="3"/>
        <v>0</v>
      </c>
      <c r="Q54" s="689">
        <f t="shared" si="4"/>
        <v>0</v>
      </c>
      <c r="S54" s="689">
        <f t="shared" si="6"/>
        <v>0</v>
      </c>
      <c r="Z54" s="750">
        <f t="shared" si="7"/>
        <v>0</v>
      </c>
      <c r="AA54" s="751">
        <v>0</v>
      </c>
      <c r="AB54" s="62">
        <f t="shared" si="8"/>
        <v>0</v>
      </c>
      <c r="AE54" s="62">
        <f t="shared" si="9"/>
        <v>0</v>
      </c>
    </row>
    <row r="55" spans="5:31" hidden="1" x14ac:dyDescent="0.25">
      <c r="F55" s="706">
        <v>482</v>
      </c>
      <c r="G55" s="707" t="s">
        <v>727</v>
      </c>
      <c r="S55" s="689">
        <f t="shared" ref="S55:S78" si="10">SUM(H55:L55)</f>
        <v>0</v>
      </c>
      <c r="AB55" s="62">
        <f t="shared" si="8"/>
        <v>0</v>
      </c>
    </row>
    <row r="56" spans="5:31" hidden="1" x14ac:dyDescent="0.25">
      <c r="F56" s="706">
        <v>483</v>
      </c>
      <c r="G56" s="796" t="s">
        <v>728</v>
      </c>
      <c r="S56" s="689">
        <f t="shared" si="10"/>
        <v>0</v>
      </c>
      <c r="AB56" s="62">
        <f t="shared" si="8"/>
        <v>0</v>
      </c>
    </row>
    <row r="57" spans="5:31" ht="45" hidden="1" x14ac:dyDescent="0.25">
      <c r="F57" s="706">
        <v>484</v>
      </c>
      <c r="G57" s="707" t="s">
        <v>729</v>
      </c>
      <c r="S57" s="689">
        <f t="shared" si="10"/>
        <v>0</v>
      </c>
      <c r="AB57" s="62">
        <f t="shared" si="8"/>
        <v>0</v>
      </c>
    </row>
    <row r="58" spans="5:31" ht="30" hidden="1" x14ac:dyDescent="0.25">
      <c r="F58" s="706">
        <v>485</v>
      </c>
      <c r="G58" s="707" t="s">
        <v>730</v>
      </c>
      <c r="S58" s="689">
        <f t="shared" si="10"/>
        <v>0</v>
      </c>
      <c r="AB58" s="62">
        <f t="shared" si="8"/>
        <v>0</v>
      </c>
    </row>
    <row r="59" spans="5:31" ht="30" hidden="1" x14ac:dyDescent="0.25">
      <c r="F59" s="706">
        <v>489</v>
      </c>
      <c r="G59" s="707" t="s">
        <v>422</v>
      </c>
      <c r="S59" s="689">
        <f t="shared" si="10"/>
        <v>0</v>
      </c>
      <c r="AB59" s="62">
        <f t="shared" si="8"/>
        <v>0</v>
      </c>
    </row>
    <row r="60" spans="5:31" ht="30" hidden="1" x14ac:dyDescent="0.25">
      <c r="F60" s="706">
        <v>494</v>
      </c>
      <c r="G60" s="707" t="s">
        <v>708</v>
      </c>
      <c r="S60" s="689">
        <f t="shared" si="10"/>
        <v>0</v>
      </c>
      <c r="AB60" s="62">
        <f t="shared" si="8"/>
        <v>0</v>
      </c>
    </row>
    <row r="61" spans="5:31" ht="30" hidden="1" x14ac:dyDescent="0.25">
      <c r="F61" s="706">
        <v>495</v>
      </c>
      <c r="G61" s="707" t="s">
        <v>709</v>
      </c>
      <c r="S61" s="689">
        <f t="shared" si="10"/>
        <v>0</v>
      </c>
      <c r="AB61" s="62">
        <f t="shared" si="8"/>
        <v>0</v>
      </c>
    </row>
    <row r="62" spans="5:31" ht="45" hidden="1" x14ac:dyDescent="0.25">
      <c r="F62" s="706">
        <v>496</v>
      </c>
      <c r="G62" s="707" t="s">
        <v>710</v>
      </c>
      <c r="S62" s="689">
        <f t="shared" si="10"/>
        <v>0</v>
      </c>
      <c r="AB62" s="62">
        <f t="shared" si="8"/>
        <v>0</v>
      </c>
    </row>
    <row r="63" spans="5:31" ht="30" hidden="1" x14ac:dyDescent="0.25">
      <c r="F63" s="706">
        <v>499</v>
      </c>
      <c r="G63" s="707" t="s">
        <v>711</v>
      </c>
      <c r="S63" s="689">
        <f t="shared" si="10"/>
        <v>0</v>
      </c>
      <c r="AB63" s="62">
        <f t="shared" si="8"/>
        <v>0</v>
      </c>
    </row>
    <row r="64" spans="5:31" hidden="1" x14ac:dyDescent="0.25">
      <c r="F64" s="706">
        <v>511</v>
      </c>
      <c r="G64" s="796" t="s">
        <v>731</v>
      </c>
      <c r="S64" s="689">
        <f t="shared" si="10"/>
        <v>0</v>
      </c>
      <c r="AB64" s="62">
        <f t="shared" si="8"/>
        <v>0</v>
      </c>
    </row>
    <row r="65" spans="5:28" hidden="1" x14ac:dyDescent="0.25">
      <c r="F65" s="706">
        <v>512</v>
      </c>
      <c r="G65" s="796" t="s">
        <v>732</v>
      </c>
      <c r="S65" s="689">
        <f t="shared" si="10"/>
        <v>0</v>
      </c>
      <c r="AB65" s="62">
        <f t="shared" si="8"/>
        <v>0</v>
      </c>
    </row>
    <row r="66" spans="5:28" hidden="1" x14ac:dyDescent="0.25">
      <c r="F66" s="706">
        <v>513</v>
      </c>
      <c r="G66" s="796" t="s">
        <v>733</v>
      </c>
      <c r="S66" s="689">
        <f t="shared" si="10"/>
        <v>0</v>
      </c>
      <c r="AB66" s="62">
        <f t="shared" si="8"/>
        <v>0</v>
      </c>
    </row>
    <row r="67" spans="5:28" hidden="1" x14ac:dyDescent="0.25">
      <c r="F67" s="706">
        <v>514</v>
      </c>
      <c r="G67" s="707" t="s">
        <v>734</v>
      </c>
      <c r="S67" s="689">
        <f t="shared" si="10"/>
        <v>0</v>
      </c>
      <c r="AB67" s="62">
        <f t="shared" si="8"/>
        <v>0</v>
      </c>
    </row>
    <row r="68" spans="5:28" hidden="1" x14ac:dyDescent="0.25">
      <c r="F68" s="706">
        <v>515</v>
      </c>
      <c r="G68" s="707" t="s">
        <v>433</v>
      </c>
      <c r="S68" s="689">
        <f t="shared" si="10"/>
        <v>0</v>
      </c>
      <c r="AB68" s="62">
        <f t="shared" si="8"/>
        <v>0</v>
      </c>
    </row>
    <row r="69" spans="5:28" hidden="1" x14ac:dyDescent="0.25">
      <c r="F69" s="706">
        <v>521</v>
      </c>
      <c r="G69" s="707" t="s">
        <v>735</v>
      </c>
      <c r="S69" s="689">
        <f t="shared" si="10"/>
        <v>0</v>
      </c>
      <c r="AB69" s="62">
        <f t="shared" si="8"/>
        <v>0</v>
      </c>
    </row>
    <row r="70" spans="5:28" hidden="1" x14ac:dyDescent="0.25">
      <c r="F70" s="706">
        <v>522</v>
      </c>
      <c r="G70" s="707" t="s">
        <v>736</v>
      </c>
      <c r="S70" s="689">
        <f t="shared" si="10"/>
        <v>0</v>
      </c>
      <c r="AB70" s="62">
        <f t="shared" si="8"/>
        <v>0</v>
      </c>
    </row>
    <row r="71" spans="5:28" hidden="1" x14ac:dyDescent="0.25">
      <c r="F71" s="706">
        <v>523</v>
      </c>
      <c r="G71" s="707" t="s">
        <v>438</v>
      </c>
      <c r="S71" s="689">
        <f t="shared" si="10"/>
        <v>0</v>
      </c>
      <c r="AB71" s="62">
        <f t="shared" si="8"/>
        <v>0</v>
      </c>
    </row>
    <row r="72" spans="5:28" hidden="1" x14ac:dyDescent="0.25">
      <c r="F72" s="706">
        <v>531</v>
      </c>
      <c r="G72" s="707" t="s">
        <v>712</v>
      </c>
      <c r="S72" s="689">
        <f t="shared" si="10"/>
        <v>0</v>
      </c>
      <c r="AB72" s="62">
        <f t="shared" si="8"/>
        <v>0</v>
      </c>
    </row>
    <row r="73" spans="5:28" hidden="1" x14ac:dyDescent="0.25">
      <c r="F73" s="706">
        <v>541</v>
      </c>
      <c r="G73" s="707" t="s">
        <v>737</v>
      </c>
      <c r="S73" s="689">
        <f t="shared" si="10"/>
        <v>0</v>
      </c>
      <c r="AB73" s="62">
        <f t="shared" si="8"/>
        <v>0</v>
      </c>
    </row>
    <row r="74" spans="5:28" hidden="1" x14ac:dyDescent="0.25">
      <c r="F74" s="706">
        <v>542</v>
      </c>
      <c r="G74" s="707" t="s">
        <v>738</v>
      </c>
      <c r="S74" s="689">
        <f t="shared" si="10"/>
        <v>0</v>
      </c>
      <c r="AB74" s="62">
        <f t="shared" si="8"/>
        <v>0</v>
      </c>
    </row>
    <row r="75" spans="5:28" hidden="1" x14ac:dyDescent="0.25">
      <c r="F75" s="706">
        <v>543</v>
      </c>
      <c r="G75" s="707" t="s">
        <v>443</v>
      </c>
      <c r="S75" s="689">
        <f t="shared" si="10"/>
        <v>0</v>
      </c>
      <c r="AB75" s="62">
        <f t="shared" si="8"/>
        <v>0</v>
      </c>
    </row>
    <row r="76" spans="5:28" ht="45" hidden="1" x14ac:dyDescent="0.25">
      <c r="F76" s="706">
        <v>551</v>
      </c>
      <c r="G76" s="707" t="s">
        <v>713</v>
      </c>
      <c r="S76" s="689">
        <f t="shared" si="10"/>
        <v>0</v>
      </c>
      <c r="AB76" s="62">
        <f t="shared" si="8"/>
        <v>0</v>
      </c>
    </row>
    <row r="77" spans="5:28" hidden="1" x14ac:dyDescent="0.25">
      <c r="F77" s="709">
        <v>611</v>
      </c>
      <c r="G77" s="796" t="s">
        <v>449</v>
      </c>
      <c r="S77" s="689">
        <f t="shared" si="10"/>
        <v>0</v>
      </c>
      <c r="AB77" s="62">
        <f t="shared" si="8"/>
        <v>0</v>
      </c>
    </row>
    <row r="78" spans="5:28" ht="15.75" hidden="1" thickBot="1" x14ac:dyDescent="0.3">
      <c r="F78" s="709">
        <v>620</v>
      </c>
      <c r="G78" s="796" t="s">
        <v>89</v>
      </c>
      <c r="S78" s="689">
        <f t="shared" si="10"/>
        <v>0</v>
      </c>
      <c r="AB78" s="62">
        <f t="shared" si="8"/>
        <v>0</v>
      </c>
    </row>
    <row r="79" spans="5:28" x14ac:dyDescent="0.25">
      <c r="E79" s="708"/>
      <c r="F79" s="709"/>
      <c r="G79" s="710" t="s">
        <v>770</v>
      </c>
      <c r="H79" s="711"/>
      <c r="I79" s="711"/>
      <c r="J79" s="712"/>
      <c r="K79" s="711"/>
      <c r="L79" s="713"/>
      <c r="M79" s="713"/>
      <c r="N79" s="714"/>
      <c r="O79" s="713"/>
      <c r="P79" s="713"/>
      <c r="Q79" s="713"/>
      <c r="R79" s="714"/>
      <c r="S79" s="797"/>
      <c r="AB79" s="62">
        <f t="shared" si="8"/>
        <v>0</v>
      </c>
    </row>
    <row r="80" spans="5:28" ht="17.25" customHeight="1" thickBot="1" x14ac:dyDescent="0.3">
      <c r="E80" s="715"/>
      <c r="F80" s="716" t="s">
        <v>185</v>
      </c>
      <c r="G80" s="717" t="s">
        <v>186</v>
      </c>
      <c r="H80" s="718">
        <f>SUM(H20:H54)</f>
        <v>14600000</v>
      </c>
      <c r="I80" s="718">
        <f>SUM(I20:I54)</f>
        <v>5046046.53</v>
      </c>
      <c r="J80" s="719">
        <f>I80/H80</f>
        <v>0.34561962534246576</v>
      </c>
      <c r="K80" s="718">
        <f>H80-I80</f>
        <v>9553953.4699999988</v>
      </c>
      <c r="L80" s="720">
        <v>0</v>
      </c>
      <c r="M80" s="720">
        <v>0</v>
      </c>
      <c r="N80" s="721"/>
      <c r="O80" s="720">
        <f>L80-M80</f>
        <v>0</v>
      </c>
      <c r="P80" s="720">
        <f>SUM(P20:P54)</f>
        <v>14600000</v>
      </c>
      <c r="Q80" s="720">
        <f>SUM(Q20:Q54)</f>
        <v>5046046.53</v>
      </c>
      <c r="R80" s="721">
        <f>Q80/P80</f>
        <v>0.34561962534246576</v>
      </c>
      <c r="S80" s="720">
        <f>P80-Q80</f>
        <v>9553953.4699999988</v>
      </c>
      <c r="AB80" s="62">
        <f t="shared" si="8"/>
        <v>0</v>
      </c>
    </row>
    <row r="81" spans="6:28" ht="15.75" hidden="1" thickBot="1" x14ac:dyDescent="0.3">
      <c r="F81" s="716" t="s">
        <v>187</v>
      </c>
      <c r="G81" s="717" t="s">
        <v>188</v>
      </c>
      <c r="S81" s="720">
        <f t="shared" ref="S81:S95" si="11">SUM(H81:L81)</f>
        <v>0</v>
      </c>
      <c r="AB81" s="62">
        <f t="shared" si="8"/>
        <v>0</v>
      </c>
    </row>
    <row r="82" spans="6:28" ht="15.75" hidden="1" thickBot="1" x14ac:dyDescent="0.3">
      <c r="F82" s="716" t="s">
        <v>189</v>
      </c>
      <c r="G82" s="717" t="s">
        <v>190</v>
      </c>
      <c r="S82" s="720">
        <f t="shared" si="11"/>
        <v>0</v>
      </c>
      <c r="AB82" s="62">
        <f t="shared" si="8"/>
        <v>0</v>
      </c>
    </row>
    <row r="83" spans="6:28" ht="15.75" hidden="1" thickBot="1" x14ac:dyDescent="0.3">
      <c r="F83" s="716" t="s">
        <v>191</v>
      </c>
      <c r="G83" s="717" t="s">
        <v>192</v>
      </c>
      <c r="S83" s="720">
        <f t="shared" si="11"/>
        <v>0</v>
      </c>
      <c r="AB83" s="62">
        <f t="shared" si="8"/>
        <v>0</v>
      </c>
    </row>
    <row r="84" spans="6:28" ht="15.75" hidden="1" thickBot="1" x14ac:dyDescent="0.3">
      <c r="F84" s="716" t="s">
        <v>193</v>
      </c>
      <c r="G84" s="717" t="s">
        <v>194</v>
      </c>
      <c r="S84" s="720">
        <f t="shared" si="11"/>
        <v>0</v>
      </c>
      <c r="AB84" s="62">
        <f t="shared" si="8"/>
        <v>0</v>
      </c>
    </row>
    <row r="85" spans="6:28" ht="15.75" hidden="1" thickBot="1" x14ac:dyDescent="0.3">
      <c r="F85" s="716" t="s">
        <v>195</v>
      </c>
      <c r="G85" s="717" t="s">
        <v>196</v>
      </c>
      <c r="S85" s="720">
        <f t="shared" si="11"/>
        <v>0</v>
      </c>
      <c r="AB85" s="62">
        <f t="shared" ref="AB85:AB115" si="12">Z85-AA85</f>
        <v>0</v>
      </c>
    </row>
    <row r="86" spans="6:28" ht="15.75" hidden="1" thickBot="1" x14ac:dyDescent="0.3">
      <c r="F86" s="716" t="s">
        <v>197</v>
      </c>
      <c r="G86" s="717" t="s">
        <v>1294</v>
      </c>
      <c r="S86" s="720">
        <f t="shared" si="11"/>
        <v>0</v>
      </c>
      <c r="AB86" s="62">
        <f t="shared" si="12"/>
        <v>0</v>
      </c>
    </row>
    <row r="87" spans="6:28" ht="30.75" hidden="1" thickBot="1" x14ac:dyDescent="0.3">
      <c r="F87" s="716" t="s">
        <v>198</v>
      </c>
      <c r="G87" s="717" t="s">
        <v>1293</v>
      </c>
      <c r="S87" s="720">
        <f t="shared" si="11"/>
        <v>0</v>
      </c>
      <c r="AB87" s="62">
        <f t="shared" si="12"/>
        <v>0</v>
      </c>
    </row>
    <row r="88" spans="6:28" ht="15.75" hidden="1" thickBot="1" x14ac:dyDescent="0.3">
      <c r="F88" s="716" t="s">
        <v>199</v>
      </c>
      <c r="G88" s="717" t="s">
        <v>58</v>
      </c>
      <c r="S88" s="720">
        <f t="shared" si="11"/>
        <v>0</v>
      </c>
      <c r="AB88" s="62">
        <f t="shared" si="12"/>
        <v>0</v>
      </c>
    </row>
    <row r="89" spans="6:28" ht="15.75" hidden="1" thickBot="1" x14ac:dyDescent="0.3">
      <c r="F89" s="716" t="s">
        <v>200</v>
      </c>
      <c r="G89" s="717" t="s">
        <v>201</v>
      </c>
      <c r="S89" s="720">
        <f t="shared" si="11"/>
        <v>0</v>
      </c>
      <c r="AB89" s="62">
        <f t="shared" si="12"/>
        <v>0</v>
      </c>
    </row>
    <row r="90" spans="6:28" ht="15.75" hidden="1" thickBot="1" x14ac:dyDescent="0.3">
      <c r="F90" s="716" t="s">
        <v>202</v>
      </c>
      <c r="G90" s="717" t="s">
        <v>203</v>
      </c>
      <c r="S90" s="720">
        <f t="shared" si="11"/>
        <v>0</v>
      </c>
      <c r="AB90" s="62">
        <f t="shared" si="12"/>
        <v>0</v>
      </c>
    </row>
    <row r="91" spans="6:28" ht="30.75" hidden="1" thickBot="1" x14ac:dyDescent="0.3">
      <c r="F91" s="716" t="s">
        <v>204</v>
      </c>
      <c r="G91" s="717" t="s">
        <v>205</v>
      </c>
      <c r="S91" s="720">
        <f t="shared" si="11"/>
        <v>0</v>
      </c>
      <c r="AB91" s="62">
        <f t="shared" si="12"/>
        <v>0</v>
      </c>
    </row>
    <row r="92" spans="6:28" ht="15.75" hidden="1" thickBot="1" x14ac:dyDescent="0.3">
      <c r="F92" s="716" t="s">
        <v>206</v>
      </c>
      <c r="G92" s="717" t="s">
        <v>207</v>
      </c>
      <c r="S92" s="720">
        <f t="shared" si="11"/>
        <v>0</v>
      </c>
      <c r="AB92" s="62">
        <f t="shared" si="12"/>
        <v>0</v>
      </c>
    </row>
    <row r="93" spans="6:28" ht="30.75" hidden="1" thickBot="1" x14ac:dyDescent="0.3">
      <c r="F93" s="716" t="s">
        <v>208</v>
      </c>
      <c r="G93" s="717" t="s">
        <v>209</v>
      </c>
      <c r="S93" s="720">
        <f t="shared" si="11"/>
        <v>0</v>
      </c>
      <c r="AB93" s="62">
        <f t="shared" si="12"/>
        <v>0</v>
      </c>
    </row>
    <row r="94" spans="6:28" ht="30.75" hidden="1" thickBot="1" x14ac:dyDescent="0.3">
      <c r="F94" s="716" t="s">
        <v>210</v>
      </c>
      <c r="G94" s="717" t="s">
        <v>211</v>
      </c>
      <c r="S94" s="720">
        <f t="shared" si="11"/>
        <v>0</v>
      </c>
      <c r="AB94" s="62">
        <f t="shared" si="12"/>
        <v>0</v>
      </c>
    </row>
    <row r="95" spans="6:28" ht="15.75" hidden="1" thickBot="1" x14ac:dyDescent="0.3">
      <c r="F95" s="716" t="s">
        <v>212</v>
      </c>
      <c r="G95" s="717" t="s">
        <v>213</v>
      </c>
      <c r="H95" s="718"/>
      <c r="I95" s="718"/>
      <c r="J95" s="719"/>
      <c r="K95" s="718"/>
      <c r="L95" s="720"/>
      <c r="M95" s="720"/>
      <c r="N95" s="721"/>
      <c r="O95" s="720"/>
      <c r="P95" s="720"/>
      <c r="Q95" s="720"/>
      <c r="R95" s="721"/>
      <c r="S95" s="720">
        <f t="shared" si="11"/>
        <v>0</v>
      </c>
      <c r="AB95" s="62">
        <f t="shared" si="12"/>
        <v>0</v>
      </c>
    </row>
    <row r="96" spans="6:28" ht="15.75" thickBot="1" x14ac:dyDescent="0.3">
      <c r="G96" s="722" t="s">
        <v>757</v>
      </c>
      <c r="H96" s="723">
        <f>SUM(H80:H95)</f>
        <v>14600000</v>
      </c>
      <c r="I96" s="723">
        <f>SUM(I80:I95)</f>
        <v>5046046.53</v>
      </c>
      <c r="J96" s="724">
        <f>I96/H96</f>
        <v>0.34561962534246576</v>
      </c>
      <c r="K96" s="723">
        <f>SUM(K80:K95)</f>
        <v>9553953.4699999988</v>
      </c>
      <c r="L96" s="725">
        <f>SUM(L81:L95)</f>
        <v>0</v>
      </c>
      <c r="M96" s="725">
        <f>SUM(M81:M95)</f>
        <v>0</v>
      </c>
      <c r="N96" s="726"/>
      <c r="O96" s="725">
        <f>SUM(O80:O95)</f>
        <v>0</v>
      </c>
      <c r="P96" s="725">
        <f>SUM(P80:P95)</f>
        <v>14600000</v>
      </c>
      <c r="Q96" s="725">
        <f>SUM(Q80:Q95)</f>
        <v>5046046.53</v>
      </c>
      <c r="R96" s="726">
        <f>Q96/P96</f>
        <v>0.34561962534246576</v>
      </c>
      <c r="S96" s="725">
        <f>SUM(S80:S95)</f>
        <v>9553953.4699999988</v>
      </c>
      <c r="AB96" s="62">
        <f t="shared" si="12"/>
        <v>0</v>
      </c>
    </row>
    <row r="97" spans="5:28" ht="28.5" collapsed="1" x14ac:dyDescent="0.25">
      <c r="E97" s="708"/>
      <c r="F97" s="709"/>
      <c r="G97" s="727" t="s">
        <v>1440</v>
      </c>
      <c r="H97" s="728"/>
      <c r="I97" s="729"/>
      <c r="J97" s="730"/>
      <c r="K97" s="729"/>
      <c r="L97" s="731"/>
      <c r="M97" s="732"/>
      <c r="N97" s="733"/>
      <c r="O97" s="732"/>
      <c r="P97" s="732"/>
      <c r="Q97" s="732"/>
      <c r="R97" s="733"/>
      <c r="S97" s="798"/>
      <c r="AB97" s="62">
        <f t="shared" si="12"/>
        <v>0</v>
      </c>
    </row>
    <row r="98" spans="5:28" ht="15.75" thickBot="1" x14ac:dyDescent="0.3">
      <c r="E98" s="715"/>
      <c r="F98" s="716" t="s">
        <v>185</v>
      </c>
      <c r="G98" s="717" t="s">
        <v>186</v>
      </c>
      <c r="H98" s="718">
        <f>SUM(H20:H78)</f>
        <v>14600000</v>
      </c>
      <c r="I98" s="718">
        <f>SUM(I20:I78)</f>
        <v>5046046.53</v>
      </c>
      <c r="J98" s="719">
        <f t="shared" ref="J98:J114" si="13">I98/H98</f>
        <v>0.34561962534246576</v>
      </c>
      <c r="K98" s="718">
        <f>SUM(K20:K78)</f>
        <v>9553953.4700000007</v>
      </c>
      <c r="L98" s="720">
        <f>SUM(L20:L78)</f>
        <v>0</v>
      </c>
      <c r="M98" s="720">
        <f>SUM(M20:M78)</f>
        <v>0</v>
      </c>
      <c r="N98" s="721"/>
      <c r="O98" s="720">
        <f>SUM(O20:O78)</f>
        <v>0</v>
      </c>
      <c r="P98" s="720">
        <f>SUM(P20:P78)</f>
        <v>14600000</v>
      </c>
      <c r="Q98" s="720">
        <f>SUM(Q20:Q78)</f>
        <v>5046046.53</v>
      </c>
      <c r="R98" s="721">
        <f t="shared" ref="R98:R114" si="14">Q98/P98</f>
        <v>0.34561962534246576</v>
      </c>
      <c r="S98" s="720">
        <f>P98-Q98</f>
        <v>9553953.4699999988</v>
      </c>
      <c r="AB98" s="62">
        <f t="shared" si="12"/>
        <v>0</v>
      </c>
    </row>
    <row r="99" spans="5:28" hidden="1" x14ac:dyDescent="0.25">
      <c r="F99" s="716" t="s">
        <v>187</v>
      </c>
      <c r="G99" s="717" t="s">
        <v>188</v>
      </c>
      <c r="J99" s="688" t="e">
        <f t="shared" si="13"/>
        <v>#DIV/0!</v>
      </c>
      <c r="R99" s="690" t="e">
        <f t="shared" si="14"/>
        <v>#DIV/0!</v>
      </c>
      <c r="S99" s="720" t="e">
        <f t="shared" ref="S99:S113" si="15">SUM(H99:L99)</f>
        <v>#DIV/0!</v>
      </c>
      <c r="AB99" s="62">
        <f t="shared" si="12"/>
        <v>0</v>
      </c>
    </row>
    <row r="100" spans="5:28" hidden="1" x14ac:dyDescent="0.25">
      <c r="F100" s="716" t="s">
        <v>189</v>
      </c>
      <c r="G100" s="717" t="s">
        <v>190</v>
      </c>
      <c r="J100" s="688" t="e">
        <f t="shared" si="13"/>
        <v>#DIV/0!</v>
      </c>
      <c r="R100" s="690" t="e">
        <f t="shared" si="14"/>
        <v>#DIV/0!</v>
      </c>
      <c r="S100" s="720" t="e">
        <f t="shared" si="15"/>
        <v>#DIV/0!</v>
      </c>
      <c r="AB100" s="62">
        <f t="shared" si="12"/>
        <v>0</v>
      </c>
    </row>
    <row r="101" spans="5:28" hidden="1" x14ac:dyDescent="0.25">
      <c r="F101" s="716" t="s">
        <v>191</v>
      </c>
      <c r="G101" s="717" t="s">
        <v>192</v>
      </c>
      <c r="J101" s="688" t="e">
        <f t="shared" si="13"/>
        <v>#DIV/0!</v>
      </c>
      <c r="R101" s="690" t="e">
        <f t="shared" si="14"/>
        <v>#DIV/0!</v>
      </c>
      <c r="S101" s="720" t="e">
        <f t="shared" si="15"/>
        <v>#DIV/0!</v>
      </c>
      <c r="AB101" s="62">
        <f t="shared" si="12"/>
        <v>0</v>
      </c>
    </row>
    <row r="102" spans="5:28" hidden="1" x14ac:dyDescent="0.25">
      <c r="F102" s="716" t="s">
        <v>193</v>
      </c>
      <c r="G102" s="717" t="s">
        <v>194</v>
      </c>
      <c r="J102" s="688" t="e">
        <f t="shared" si="13"/>
        <v>#DIV/0!</v>
      </c>
      <c r="R102" s="690" t="e">
        <f t="shared" si="14"/>
        <v>#DIV/0!</v>
      </c>
      <c r="S102" s="720" t="e">
        <f t="shared" si="15"/>
        <v>#DIV/0!</v>
      </c>
      <c r="AB102" s="62">
        <f t="shared" si="12"/>
        <v>0</v>
      </c>
    </row>
    <row r="103" spans="5:28" hidden="1" x14ac:dyDescent="0.25">
      <c r="F103" s="716" t="s">
        <v>195</v>
      </c>
      <c r="G103" s="717" t="s">
        <v>196</v>
      </c>
      <c r="J103" s="688" t="e">
        <f t="shared" si="13"/>
        <v>#DIV/0!</v>
      </c>
      <c r="R103" s="690" t="e">
        <f t="shared" si="14"/>
        <v>#DIV/0!</v>
      </c>
      <c r="S103" s="720" t="e">
        <f t="shared" si="15"/>
        <v>#DIV/0!</v>
      </c>
      <c r="AB103" s="62">
        <f t="shared" si="12"/>
        <v>0</v>
      </c>
    </row>
    <row r="104" spans="5:28" hidden="1" x14ac:dyDescent="0.25">
      <c r="F104" s="716" t="s">
        <v>197</v>
      </c>
      <c r="G104" s="717" t="s">
        <v>1294</v>
      </c>
      <c r="J104" s="688" t="e">
        <f t="shared" si="13"/>
        <v>#DIV/0!</v>
      </c>
      <c r="R104" s="690" t="e">
        <f t="shared" si="14"/>
        <v>#DIV/0!</v>
      </c>
      <c r="S104" s="720" t="e">
        <f t="shared" si="15"/>
        <v>#DIV/0!</v>
      </c>
      <c r="AB104" s="62">
        <f t="shared" si="12"/>
        <v>0</v>
      </c>
    </row>
    <row r="105" spans="5:28" ht="30" hidden="1" x14ac:dyDescent="0.25">
      <c r="F105" s="716" t="s">
        <v>198</v>
      </c>
      <c r="G105" s="717" t="s">
        <v>1293</v>
      </c>
      <c r="J105" s="688" t="e">
        <f t="shared" si="13"/>
        <v>#DIV/0!</v>
      </c>
      <c r="R105" s="690" t="e">
        <f t="shared" si="14"/>
        <v>#DIV/0!</v>
      </c>
      <c r="S105" s="720" t="e">
        <f t="shared" si="15"/>
        <v>#DIV/0!</v>
      </c>
      <c r="AB105" s="62">
        <f t="shared" si="12"/>
        <v>0</v>
      </c>
    </row>
    <row r="106" spans="5:28" hidden="1" x14ac:dyDescent="0.25">
      <c r="F106" s="716" t="s">
        <v>199</v>
      </c>
      <c r="G106" s="717" t="s">
        <v>58</v>
      </c>
      <c r="J106" s="688" t="e">
        <f t="shared" si="13"/>
        <v>#DIV/0!</v>
      </c>
      <c r="R106" s="690" t="e">
        <f t="shared" si="14"/>
        <v>#DIV/0!</v>
      </c>
      <c r="S106" s="720" t="e">
        <f t="shared" si="15"/>
        <v>#DIV/0!</v>
      </c>
      <c r="AB106" s="62">
        <f t="shared" si="12"/>
        <v>0</v>
      </c>
    </row>
    <row r="107" spans="5:28" hidden="1" x14ac:dyDescent="0.25">
      <c r="F107" s="716" t="s">
        <v>200</v>
      </c>
      <c r="G107" s="717" t="s">
        <v>201</v>
      </c>
      <c r="J107" s="688" t="e">
        <f t="shared" si="13"/>
        <v>#DIV/0!</v>
      </c>
      <c r="R107" s="690" t="e">
        <f t="shared" si="14"/>
        <v>#DIV/0!</v>
      </c>
      <c r="S107" s="720" t="e">
        <f t="shared" si="15"/>
        <v>#DIV/0!</v>
      </c>
      <c r="AB107" s="62">
        <f t="shared" si="12"/>
        <v>0</v>
      </c>
    </row>
    <row r="108" spans="5:28" hidden="1" x14ac:dyDescent="0.25">
      <c r="F108" s="716" t="s">
        <v>202</v>
      </c>
      <c r="G108" s="717" t="s">
        <v>203</v>
      </c>
      <c r="J108" s="688" t="e">
        <f t="shared" si="13"/>
        <v>#DIV/0!</v>
      </c>
      <c r="R108" s="690" t="e">
        <f t="shared" si="14"/>
        <v>#DIV/0!</v>
      </c>
      <c r="S108" s="720" t="e">
        <f t="shared" si="15"/>
        <v>#DIV/0!</v>
      </c>
      <c r="AB108" s="62">
        <f t="shared" si="12"/>
        <v>0</v>
      </c>
    </row>
    <row r="109" spans="5:28" ht="30" hidden="1" x14ac:dyDescent="0.25">
      <c r="F109" s="716" t="s">
        <v>204</v>
      </c>
      <c r="G109" s="717" t="s">
        <v>205</v>
      </c>
      <c r="J109" s="688" t="e">
        <f t="shared" si="13"/>
        <v>#DIV/0!</v>
      </c>
      <c r="R109" s="690" t="e">
        <f t="shared" si="14"/>
        <v>#DIV/0!</v>
      </c>
      <c r="S109" s="720" t="e">
        <f t="shared" si="15"/>
        <v>#DIV/0!</v>
      </c>
      <c r="AB109" s="62">
        <f t="shared" si="12"/>
        <v>0</v>
      </c>
    </row>
    <row r="110" spans="5:28" hidden="1" x14ac:dyDescent="0.25">
      <c r="F110" s="716" t="s">
        <v>206</v>
      </c>
      <c r="G110" s="717" t="s">
        <v>207</v>
      </c>
      <c r="J110" s="688" t="e">
        <f t="shared" si="13"/>
        <v>#DIV/0!</v>
      </c>
      <c r="R110" s="690" t="e">
        <f t="shared" si="14"/>
        <v>#DIV/0!</v>
      </c>
      <c r="S110" s="720" t="e">
        <f t="shared" si="15"/>
        <v>#DIV/0!</v>
      </c>
      <c r="AB110" s="62">
        <f t="shared" si="12"/>
        <v>0</v>
      </c>
    </row>
    <row r="111" spans="5:28" ht="30" hidden="1" x14ac:dyDescent="0.25">
      <c r="F111" s="716" t="s">
        <v>208</v>
      </c>
      <c r="G111" s="717" t="s">
        <v>209</v>
      </c>
      <c r="J111" s="688" t="e">
        <f t="shared" si="13"/>
        <v>#DIV/0!</v>
      </c>
      <c r="R111" s="690" t="e">
        <f t="shared" si="14"/>
        <v>#DIV/0!</v>
      </c>
      <c r="S111" s="720" t="e">
        <f t="shared" si="15"/>
        <v>#DIV/0!</v>
      </c>
      <c r="AB111" s="62">
        <f t="shared" si="12"/>
        <v>0</v>
      </c>
    </row>
    <row r="112" spans="5:28" ht="30" hidden="1" x14ac:dyDescent="0.25">
      <c r="F112" s="716" t="s">
        <v>210</v>
      </c>
      <c r="G112" s="717" t="s">
        <v>211</v>
      </c>
      <c r="J112" s="688" t="e">
        <f t="shared" si="13"/>
        <v>#DIV/0!</v>
      </c>
      <c r="R112" s="690" t="e">
        <f t="shared" si="14"/>
        <v>#DIV/0!</v>
      </c>
      <c r="S112" s="720" t="e">
        <f t="shared" si="15"/>
        <v>#DIV/0!</v>
      </c>
      <c r="AB112" s="62">
        <f t="shared" si="12"/>
        <v>0</v>
      </c>
    </row>
    <row r="113" spans="3:31" ht="15.75" hidden="1" thickBot="1" x14ac:dyDescent="0.3">
      <c r="F113" s="716" t="s">
        <v>212</v>
      </c>
      <c r="G113" s="717" t="s">
        <v>213</v>
      </c>
      <c r="H113" s="718"/>
      <c r="I113" s="718"/>
      <c r="J113" s="719" t="e">
        <f t="shared" si="13"/>
        <v>#DIV/0!</v>
      </c>
      <c r="K113" s="718"/>
      <c r="L113" s="720"/>
      <c r="M113" s="720"/>
      <c r="N113" s="721"/>
      <c r="O113" s="720"/>
      <c r="P113" s="720"/>
      <c r="Q113" s="720"/>
      <c r="R113" s="721" t="e">
        <f t="shared" si="14"/>
        <v>#DIV/0!</v>
      </c>
      <c r="S113" s="720" t="e">
        <f t="shared" si="15"/>
        <v>#DIV/0!</v>
      </c>
      <c r="AB113" s="62">
        <f t="shared" si="12"/>
        <v>0</v>
      </c>
    </row>
    <row r="114" spans="3:31" ht="15.75" collapsed="1" thickBot="1" x14ac:dyDescent="0.3">
      <c r="G114" s="722" t="s">
        <v>1441</v>
      </c>
      <c r="H114" s="723">
        <f>SUM(H98:H113)</f>
        <v>14600000</v>
      </c>
      <c r="I114" s="723">
        <f>SUM(I98:I113)</f>
        <v>5046046.53</v>
      </c>
      <c r="J114" s="724">
        <f t="shared" si="13"/>
        <v>0.34561962534246576</v>
      </c>
      <c r="K114" s="723">
        <f>SUM(K98:K113)</f>
        <v>9553953.4700000007</v>
      </c>
      <c r="L114" s="725">
        <f>SUM(L99:L113)</f>
        <v>0</v>
      </c>
      <c r="M114" s="725">
        <f>SUM(M99:M113)</f>
        <v>0</v>
      </c>
      <c r="N114" s="726"/>
      <c r="O114" s="725">
        <f>SUM(O98:O113)</f>
        <v>0</v>
      </c>
      <c r="P114" s="725">
        <f>SUM(P98:P113)</f>
        <v>14600000</v>
      </c>
      <c r="Q114" s="725">
        <f>SUM(Q98:Q113)</f>
        <v>5046046.53</v>
      </c>
      <c r="R114" s="726">
        <f t="shared" si="14"/>
        <v>0.34561962534246576</v>
      </c>
      <c r="S114" s="725">
        <f>P114-Q114</f>
        <v>9553953.4699999988</v>
      </c>
      <c r="AB114" s="62">
        <f t="shared" si="12"/>
        <v>0</v>
      </c>
    </row>
    <row r="115" spans="3:31" collapsed="1" x14ac:dyDescent="0.25">
      <c r="AB115" s="62">
        <f t="shared" si="12"/>
        <v>0</v>
      </c>
    </row>
    <row r="116" spans="3:31" hidden="1" x14ac:dyDescent="0.25">
      <c r="C116" s="685" t="s">
        <v>2008</v>
      </c>
      <c r="D116" s="694"/>
      <c r="G116" s="789" t="s">
        <v>2007</v>
      </c>
    </row>
    <row r="117" spans="3:31" ht="30" hidden="1" x14ac:dyDescent="0.25">
      <c r="C117" s="685"/>
      <c r="D117" s="702">
        <v>110</v>
      </c>
      <c r="E117" s="703"/>
      <c r="F117" s="702"/>
      <c r="G117" s="704" t="s">
        <v>100</v>
      </c>
    </row>
    <row r="118" spans="3:31" hidden="1" x14ac:dyDescent="0.25">
      <c r="E118" s="684" t="s">
        <v>2009</v>
      </c>
      <c r="F118" s="706">
        <v>423</v>
      </c>
      <c r="G118" s="707" t="s">
        <v>380</v>
      </c>
      <c r="H118" s="792">
        <v>0</v>
      </c>
      <c r="I118" s="687">
        <v>2229826.1199999996</v>
      </c>
      <c r="J118" s="688" t="e">
        <f>I118/H118</f>
        <v>#DIV/0!</v>
      </c>
      <c r="K118" s="687">
        <f>H118-I118</f>
        <v>-2229826.1199999996</v>
      </c>
      <c r="L118" s="689">
        <v>0</v>
      </c>
      <c r="M118" s="689">
        <v>0</v>
      </c>
      <c r="O118" s="689">
        <f>L118-M118</f>
        <v>0</v>
      </c>
      <c r="P118" s="689">
        <f>H118+L118</f>
        <v>0</v>
      </c>
      <c r="Q118" s="689">
        <f>I118+M118</f>
        <v>2229826.1199999996</v>
      </c>
      <c r="R118" s="690" t="e">
        <f>Q118/P118</f>
        <v>#DIV/0!</v>
      </c>
      <c r="S118" s="689">
        <f>P118-Q118</f>
        <v>-2229826.1199999996</v>
      </c>
      <c r="T118" s="793"/>
      <c r="Z118" s="750">
        <f>H118-X118+Y118</f>
        <v>0</v>
      </c>
      <c r="AA118" s="751">
        <v>2467009.02</v>
      </c>
      <c r="AB118" s="62">
        <f>Z118-AA118</f>
        <v>-2467009.02</v>
      </c>
      <c r="AE118" s="62">
        <f>H118-AA118</f>
        <v>-2467009.02</v>
      </c>
    </row>
    <row r="119" spans="3:31" ht="15.75" hidden="1" thickBot="1" x14ac:dyDescent="0.3">
      <c r="E119" s="684" t="s">
        <v>2010</v>
      </c>
      <c r="F119" s="706">
        <v>426</v>
      </c>
      <c r="G119" s="707" t="s">
        <v>386</v>
      </c>
      <c r="H119" s="792">
        <v>0</v>
      </c>
      <c r="I119" s="687">
        <v>51055</v>
      </c>
      <c r="J119" s="688" t="e">
        <f>I119/H119</f>
        <v>#DIV/0!</v>
      </c>
      <c r="K119" s="687">
        <f>H119-I119</f>
        <v>-51055</v>
      </c>
      <c r="L119" s="689">
        <v>0</v>
      </c>
      <c r="M119" s="689">
        <v>0</v>
      </c>
      <c r="O119" s="689">
        <f>L119-M119</f>
        <v>0</v>
      </c>
      <c r="P119" s="689">
        <f>H119+L119</f>
        <v>0</v>
      </c>
      <c r="Q119" s="689">
        <f>I119+M119</f>
        <v>51055</v>
      </c>
      <c r="R119" s="690" t="e">
        <f>Q119/P119</f>
        <v>#DIV/0!</v>
      </c>
      <c r="S119" s="689">
        <f>P119-Q119</f>
        <v>-51055</v>
      </c>
      <c r="X119" s="753">
        <v>200000</v>
      </c>
      <c r="Z119" s="750">
        <f>H119-X119+Y119</f>
        <v>-200000</v>
      </c>
      <c r="AA119" s="751">
        <v>319332.73</v>
      </c>
      <c r="AB119" s="178">
        <f>Z119-AA119</f>
        <v>-519332.73</v>
      </c>
      <c r="AE119" s="62">
        <f>H119-AA119</f>
        <v>-319332.73</v>
      </c>
    </row>
    <row r="120" spans="3:31" hidden="1" x14ac:dyDescent="0.25">
      <c r="E120" s="708"/>
      <c r="F120" s="709"/>
      <c r="G120" s="710" t="s">
        <v>770</v>
      </c>
      <c r="H120" s="711"/>
      <c r="I120" s="711"/>
      <c r="J120" s="712"/>
      <c r="K120" s="711"/>
      <c r="L120" s="713"/>
      <c r="M120" s="713"/>
      <c r="N120" s="714"/>
      <c r="O120" s="713"/>
      <c r="P120" s="713"/>
      <c r="Q120" s="713"/>
      <c r="R120" s="714"/>
      <c r="S120" s="797"/>
      <c r="AB120" s="62">
        <f t="shared" ref="AB120:AB125" si="16">Z120-AA120</f>
        <v>0</v>
      </c>
    </row>
    <row r="121" spans="3:31" ht="17.25" hidden="1" customHeight="1" thickBot="1" x14ac:dyDescent="0.3">
      <c r="E121" s="715"/>
      <c r="F121" s="716" t="s">
        <v>185</v>
      </c>
      <c r="G121" s="717" t="s">
        <v>186</v>
      </c>
      <c r="H121" s="718">
        <f>SUM(H118:H119)</f>
        <v>0</v>
      </c>
      <c r="I121" s="718">
        <f>SUM(I118:I119)</f>
        <v>2280881.1199999996</v>
      </c>
      <c r="J121" s="719" t="e">
        <f>I121/H121</f>
        <v>#DIV/0!</v>
      </c>
      <c r="K121" s="718">
        <f>H121-I121</f>
        <v>-2280881.1199999996</v>
      </c>
      <c r="L121" s="720">
        <v>0</v>
      </c>
      <c r="M121" s="720">
        <v>0</v>
      </c>
      <c r="N121" s="721"/>
      <c r="O121" s="720">
        <f>L121-M121</f>
        <v>0</v>
      </c>
      <c r="P121" s="720">
        <f>SUM(P118:P119)</f>
        <v>0</v>
      </c>
      <c r="Q121" s="720">
        <f>SUM(Q118:Q119)</f>
        <v>2280881.1199999996</v>
      </c>
      <c r="R121" s="721" t="e">
        <f>Q121/P121</f>
        <v>#DIV/0!</v>
      </c>
      <c r="S121" s="720">
        <f>P121-Q121</f>
        <v>-2280881.1199999996</v>
      </c>
      <c r="AB121" s="62">
        <f t="shared" si="16"/>
        <v>0</v>
      </c>
    </row>
    <row r="122" spans="3:31" ht="15.75" hidden="1" thickBot="1" x14ac:dyDescent="0.3">
      <c r="G122" s="722" t="s">
        <v>757</v>
      </c>
      <c r="H122" s="723">
        <f>H121</f>
        <v>0</v>
      </c>
      <c r="I122" s="723">
        <f>SUM(I121)</f>
        <v>2280881.1199999996</v>
      </c>
      <c r="J122" s="724" t="e">
        <f>I122/H122</f>
        <v>#DIV/0!</v>
      </c>
      <c r="K122" s="723">
        <f>SUM(K121)</f>
        <v>-2280881.1199999996</v>
      </c>
      <c r="L122" s="725">
        <f>SUM(L107:L121)</f>
        <v>0</v>
      </c>
      <c r="M122" s="725">
        <f>SUM(M107:M121)</f>
        <v>0</v>
      </c>
      <c r="N122" s="726"/>
      <c r="O122" s="725">
        <f>SUM(O106:O121)</f>
        <v>0</v>
      </c>
      <c r="P122" s="725">
        <f>SUM(P121)</f>
        <v>0</v>
      </c>
      <c r="Q122" s="725">
        <f>Q121</f>
        <v>2280881.1199999996</v>
      </c>
      <c r="R122" s="726" t="e">
        <f>Q122/P122</f>
        <v>#DIV/0!</v>
      </c>
      <c r="S122" s="725">
        <f>P122-Q122</f>
        <v>-2280881.1199999996</v>
      </c>
      <c r="AB122" s="62">
        <f t="shared" si="16"/>
        <v>0</v>
      </c>
    </row>
    <row r="123" spans="3:31" hidden="1" collapsed="1" x14ac:dyDescent="0.25">
      <c r="E123" s="708"/>
      <c r="F123" s="709"/>
      <c r="G123" s="727" t="s">
        <v>1848</v>
      </c>
      <c r="H123" s="728"/>
      <c r="I123" s="729"/>
      <c r="J123" s="730"/>
      <c r="K123" s="729"/>
      <c r="L123" s="731"/>
      <c r="M123" s="732"/>
      <c r="N123" s="733"/>
      <c r="O123" s="732"/>
      <c r="P123" s="732"/>
      <c r="Q123" s="732"/>
      <c r="R123" s="733"/>
      <c r="S123" s="798"/>
      <c r="AB123" s="62">
        <f t="shared" si="16"/>
        <v>0</v>
      </c>
    </row>
    <row r="124" spans="3:31" ht="15.75" hidden="1" thickBot="1" x14ac:dyDescent="0.3">
      <c r="E124" s="715"/>
      <c r="F124" s="716" t="s">
        <v>185</v>
      </c>
      <c r="G124" s="717" t="s">
        <v>186</v>
      </c>
      <c r="H124" s="718">
        <f>H121</f>
        <v>0</v>
      </c>
      <c r="I124" s="718">
        <f>SUM(I118:I119)</f>
        <v>2280881.1199999996</v>
      </c>
      <c r="J124" s="719" t="e">
        <f>I124/H124</f>
        <v>#DIV/0!</v>
      </c>
      <c r="K124" s="718">
        <f>K121</f>
        <v>-2280881.1199999996</v>
      </c>
      <c r="L124" s="720">
        <f>SUM(L46:L104)</f>
        <v>0</v>
      </c>
      <c r="M124" s="720">
        <f>SUM(M46:M104)</f>
        <v>0</v>
      </c>
      <c r="N124" s="721"/>
      <c r="O124" s="720">
        <f>SUM(O46:O104)</f>
        <v>0</v>
      </c>
      <c r="P124" s="720">
        <f>P121</f>
        <v>0</v>
      </c>
      <c r="Q124" s="720">
        <f>Q121</f>
        <v>2280881.1199999996</v>
      </c>
      <c r="R124" s="721" t="e">
        <f>Q124/P124</f>
        <v>#DIV/0!</v>
      </c>
      <c r="S124" s="720">
        <f>P124-Q124</f>
        <v>-2280881.1199999996</v>
      </c>
      <c r="AB124" s="62">
        <f t="shared" si="16"/>
        <v>0</v>
      </c>
    </row>
    <row r="125" spans="3:31" ht="15.75" hidden="1" collapsed="1" thickBot="1" x14ac:dyDescent="0.3">
      <c r="G125" s="722" t="s">
        <v>1849</v>
      </c>
      <c r="H125" s="723">
        <f>H124</f>
        <v>0</v>
      </c>
      <c r="I125" s="723">
        <f>SUM(I124)</f>
        <v>2280881.1199999996</v>
      </c>
      <c r="J125" s="724" t="e">
        <f>I125/H125</f>
        <v>#DIV/0!</v>
      </c>
      <c r="K125" s="723">
        <f>K124</f>
        <v>-2280881.1199999996</v>
      </c>
      <c r="L125" s="725">
        <f>SUM(L110:L124)</f>
        <v>0</v>
      </c>
      <c r="M125" s="725">
        <f>SUM(M110:M124)</f>
        <v>0</v>
      </c>
      <c r="N125" s="726"/>
      <c r="O125" s="725">
        <f>SUM(O109:O124)</f>
        <v>0</v>
      </c>
      <c r="P125" s="725">
        <f>P124</f>
        <v>0</v>
      </c>
      <c r="Q125" s="725">
        <f>Q122</f>
        <v>2280881.1199999996</v>
      </c>
      <c r="R125" s="726" t="e">
        <f>Q125/P125</f>
        <v>#DIV/0!</v>
      </c>
      <c r="S125" s="725">
        <f>P125-Q125</f>
        <v>-2280881.1199999996</v>
      </c>
      <c r="AB125" s="62">
        <f t="shared" si="16"/>
        <v>0</v>
      </c>
    </row>
    <row r="126" spans="3:31" hidden="1" x14ac:dyDescent="0.25">
      <c r="G126" s="735"/>
      <c r="H126" s="736"/>
      <c r="I126" s="736"/>
      <c r="J126" s="737"/>
      <c r="K126" s="736"/>
      <c r="L126" s="738"/>
      <c r="M126" s="738"/>
      <c r="N126" s="739"/>
      <c r="O126" s="738"/>
      <c r="P126" s="738"/>
      <c r="Q126" s="738"/>
      <c r="R126" s="739"/>
      <c r="S126" s="738"/>
    </row>
    <row r="127" spans="3:31" x14ac:dyDescent="0.25">
      <c r="E127" s="708"/>
      <c r="F127" s="709"/>
      <c r="G127" s="742" t="s">
        <v>1444</v>
      </c>
      <c r="H127" s="743"/>
      <c r="I127" s="743"/>
      <c r="J127" s="744"/>
      <c r="K127" s="743"/>
      <c r="L127" s="745"/>
      <c r="M127" s="745"/>
      <c r="N127" s="746"/>
      <c r="O127" s="745"/>
      <c r="P127" s="745"/>
      <c r="Q127" s="745"/>
      <c r="R127" s="746"/>
      <c r="S127" s="800"/>
      <c r="AB127" s="62">
        <f t="shared" ref="AB127:AB142" si="17">Z127-AA127</f>
        <v>0</v>
      </c>
    </row>
    <row r="128" spans="3:31" ht="15.75" thickBot="1" x14ac:dyDescent="0.3">
      <c r="E128" s="715"/>
      <c r="F128" s="716" t="s">
        <v>185</v>
      </c>
      <c r="G128" s="717" t="s">
        <v>186</v>
      </c>
      <c r="H128" s="718">
        <f>H98+H124</f>
        <v>14600000</v>
      </c>
      <c r="I128" s="718">
        <f>I98+I124</f>
        <v>7326927.6500000004</v>
      </c>
      <c r="J128" s="719">
        <f>I128/H128</f>
        <v>0.50184435958904117</v>
      </c>
      <c r="K128" s="718">
        <f>K98+K124</f>
        <v>7273072.3500000015</v>
      </c>
      <c r="L128" s="720">
        <f>L98</f>
        <v>0</v>
      </c>
      <c r="M128" s="720">
        <v>0</v>
      </c>
      <c r="N128" s="721"/>
      <c r="O128" s="720">
        <v>0</v>
      </c>
      <c r="P128" s="720">
        <f>P98+P124</f>
        <v>14600000</v>
      </c>
      <c r="Q128" s="720">
        <f>Q98+Q124</f>
        <v>7326927.6500000004</v>
      </c>
      <c r="R128" s="721">
        <f>Q128/P128</f>
        <v>0.50184435958904117</v>
      </c>
      <c r="S128" s="720">
        <f>P128-Q128</f>
        <v>7273072.3499999996</v>
      </c>
      <c r="AB128" s="62">
        <f t="shared" si="17"/>
        <v>0</v>
      </c>
    </row>
    <row r="129" spans="6:28" hidden="1" x14ac:dyDescent="0.25">
      <c r="F129" s="716" t="s">
        <v>187</v>
      </c>
      <c r="G129" s="717" t="s">
        <v>188</v>
      </c>
      <c r="S129" s="720">
        <f>P129-Q129</f>
        <v>0</v>
      </c>
      <c r="AB129" s="62">
        <f t="shared" si="17"/>
        <v>0</v>
      </c>
    </row>
    <row r="130" spans="6:28" hidden="1" x14ac:dyDescent="0.25">
      <c r="F130" s="716" t="s">
        <v>189</v>
      </c>
      <c r="G130" s="717" t="s">
        <v>190</v>
      </c>
      <c r="S130" s="720">
        <f t="shared" ref="S130:S143" si="18">SUM(H130:L130)</f>
        <v>0</v>
      </c>
      <c r="AB130" s="62">
        <f t="shared" si="17"/>
        <v>0</v>
      </c>
    </row>
    <row r="131" spans="6:28" hidden="1" x14ac:dyDescent="0.25">
      <c r="F131" s="716" t="s">
        <v>191</v>
      </c>
      <c r="G131" s="717" t="s">
        <v>192</v>
      </c>
      <c r="L131" s="689">
        <f>SUM(L83)</f>
        <v>0</v>
      </c>
      <c r="S131" s="720">
        <f t="shared" si="18"/>
        <v>0</v>
      </c>
      <c r="AB131" s="62">
        <f t="shared" si="17"/>
        <v>0</v>
      </c>
    </row>
    <row r="132" spans="6:28" hidden="1" x14ac:dyDescent="0.25">
      <c r="F132" s="716" t="s">
        <v>193</v>
      </c>
      <c r="G132" s="717" t="s">
        <v>194</v>
      </c>
      <c r="S132" s="720">
        <f t="shared" si="18"/>
        <v>0</v>
      </c>
      <c r="AB132" s="62">
        <f t="shared" si="17"/>
        <v>0</v>
      </c>
    </row>
    <row r="133" spans="6:28" hidden="1" x14ac:dyDescent="0.25">
      <c r="F133" s="716" t="s">
        <v>195</v>
      </c>
      <c r="G133" s="717" t="s">
        <v>196</v>
      </c>
      <c r="S133" s="720">
        <f t="shared" si="18"/>
        <v>0</v>
      </c>
      <c r="AB133" s="62">
        <f t="shared" si="17"/>
        <v>0</v>
      </c>
    </row>
    <row r="134" spans="6:28" hidden="1" x14ac:dyDescent="0.25">
      <c r="F134" s="716" t="s">
        <v>197</v>
      </c>
      <c r="G134" s="717" t="s">
        <v>1294</v>
      </c>
      <c r="S134" s="720">
        <f t="shared" si="18"/>
        <v>0</v>
      </c>
      <c r="AB134" s="62">
        <f t="shared" si="17"/>
        <v>0</v>
      </c>
    </row>
    <row r="135" spans="6:28" ht="30" hidden="1" x14ac:dyDescent="0.25">
      <c r="F135" s="716" t="s">
        <v>198</v>
      </c>
      <c r="G135" s="717" t="s">
        <v>1293</v>
      </c>
      <c r="S135" s="720">
        <f t="shared" si="18"/>
        <v>0</v>
      </c>
      <c r="AB135" s="62">
        <f t="shared" si="17"/>
        <v>0</v>
      </c>
    </row>
    <row r="136" spans="6:28" hidden="1" x14ac:dyDescent="0.25">
      <c r="F136" s="716" t="s">
        <v>199</v>
      </c>
      <c r="G136" s="717" t="s">
        <v>58</v>
      </c>
      <c r="S136" s="720">
        <f t="shared" si="18"/>
        <v>0</v>
      </c>
      <c r="AB136" s="62">
        <f t="shared" si="17"/>
        <v>0</v>
      </c>
    </row>
    <row r="137" spans="6:28" hidden="1" x14ac:dyDescent="0.25">
      <c r="F137" s="716" t="s">
        <v>200</v>
      </c>
      <c r="G137" s="717" t="s">
        <v>201</v>
      </c>
      <c r="S137" s="720">
        <f t="shared" si="18"/>
        <v>0</v>
      </c>
      <c r="AB137" s="62">
        <f t="shared" si="17"/>
        <v>0</v>
      </c>
    </row>
    <row r="138" spans="6:28" hidden="1" x14ac:dyDescent="0.25">
      <c r="F138" s="716" t="s">
        <v>202</v>
      </c>
      <c r="G138" s="717" t="s">
        <v>203</v>
      </c>
      <c r="S138" s="720">
        <f t="shared" si="18"/>
        <v>0</v>
      </c>
      <c r="AB138" s="62">
        <f t="shared" si="17"/>
        <v>0</v>
      </c>
    </row>
    <row r="139" spans="6:28" ht="30" hidden="1" x14ac:dyDescent="0.25">
      <c r="F139" s="716" t="s">
        <v>204</v>
      </c>
      <c r="G139" s="717" t="s">
        <v>205</v>
      </c>
      <c r="S139" s="720">
        <f t="shared" si="18"/>
        <v>0</v>
      </c>
      <c r="AB139" s="62">
        <f t="shared" si="17"/>
        <v>0</v>
      </c>
    </row>
    <row r="140" spans="6:28" hidden="1" x14ac:dyDescent="0.25">
      <c r="F140" s="716" t="s">
        <v>206</v>
      </c>
      <c r="G140" s="717" t="s">
        <v>207</v>
      </c>
      <c r="S140" s="720">
        <f t="shared" si="18"/>
        <v>0</v>
      </c>
      <c r="AB140" s="62">
        <f t="shared" si="17"/>
        <v>0</v>
      </c>
    </row>
    <row r="141" spans="6:28" ht="30" hidden="1" x14ac:dyDescent="0.25">
      <c r="F141" s="716" t="s">
        <v>208</v>
      </c>
      <c r="G141" s="717" t="s">
        <v>209</v>
      </c>
      <c r="S141" s="720">
        <f t="shared" si="18"/>
        <v>0</v>
      </c>
      <c r="AB141" s="62">
        <f t="shared" si="17"/>
        <v>0</v>
      </c>
    </row>
    <row r="142" spans="6:28" ht="30" hidden="1" x14ac:dyDescent="0.25">
      <c r="F142" s="716" t="s">
        <v>210</v>
      </c>
      <c r="G142" s="717" t="s">
        <v>211</v>
      </c>
      <c r="S142" s="720">
        <f t="shared" si="18"/>
        <v>0</v>
      </c>
      <c r="AB142" s="62">
        <f t="shared" si="17"/>
        <v>0</v>
      </c>
    </row>
    <row r="143" spans="6:28" ht="15.75" hidden="1" thickBot="1" x14ac:dyDescent="0.3">
      <c r="F143" s="716" t="s">
        <v>212</v>
      </c>
      <c r="G143" s="717" t="s">
        <v>213</v>
      </c>
      <c r="H143" s="718"/>
      <c r="I143" s="718"/>
      <c r="J143" s="719"/>
      <c r="K143" s="718"/>
      <c r="L143" s="720"/>
      <c r="M143" s="720"/>
      <c r="N143" s="721"/>
      <c r="O143" s="720"/>
      <c r="P143" s="720"/>
      <c r="Q143" s="720"/>
      <c r="R143" s="721"/>
      <c r="S143" s="720">
        <f t="shared" si="18"/>
        <v>0</v>
      </c>
      <c r="AB143" s="62">
        <f t="shared" ref="AB143:AB206" si="19">Z143-AA143</f>
        <v>0</v>
      </c>
    </row>
    <row r="144" spans="6:28" ht="15.75" thickBot="1" x14ac:dyDescent="0.3">
      <c r="G144" s="722" t="s">
        <v>1445</v>
      </c>
      <c r="H144" s="723">
        <f>SUM(H128:H143)</f>
        <v>14600000</v>
      </c>
      <c r="I144" s="723">
        <f>SUM(I128:I143)</f>
        <v>7326927.6500000004</v>
      </c>
      <c r="J144" s="724">
        <f>SUM(J128:J143)</f>
        <v>0.50184435958904117</v>
      </c>
      <c r="K144" s="723">
        <f>SUM(K128:K143)</f>
        <v>7273072.3500000015</v>
      </c>
      <c r="L144" s="725">
        <f>SUM(L129:L143)</f>
        <v>0</v>
      </c>
      <c r="M144" s="725">
        <v>0</v>
      </c>
      <c r="N144" s="726"/>
      <c r="O144" s="725">
        <v>0</v>
      </c>
      <c r="P144" s="725">
        <f>SUM(P128:P143)</f>
        <v>14600000</v>
      </c>
      <c r="Q144" s="725">
        <f>SUM(Q128:Q143)</f>
        <v>7326927.6500000004</v>
      </c>
      <c r="R144" s="726">
        <f>SUM(R128:R143)</f>
        <v>0.50184435958904117</v>
      </c>
      <c r="S144" s="725">
        <f>SUM(S128:S143)</f>
        <v>7273072.3499999996</v>
      </c>
      <c r="AB144" s="62">
        <f t="shared" si="19"/>
        <v>0</v>
      </c>
    </row>
    <row r="145" spans="1:28" hidden="1" x14ac:dyDescent="0.25">
      <c r="AB145" s="62">
        <f t="shared" si="19"/>
        <v>0</v>
      </c>
    </row>
    <row r="146" spans="1:28" s="179" customFormat="1" hidden="1" x14ac:dyDescent="0.25">
      <c r="A146" s="801"/>
      <c r="B146" s="802"/>
      <c r="C146" s="803" t="s">
        <v>1448</v>
      </c>
      <c r="D146" s="804"/>
      <c r="E146" s="805"/>
      <c r="F146" s="804"/>
      <c r="G146" s="806" t="s">
        <v>1317</v>
      </c>
      <c r="H146" s="807"/>
      <c r="I146" s="807"/>
      <c r="J146" s="808"/>
      <c r="K146" s="807"/>
      <c r="L146" s="809"/>
      <c r="M146" s="809"/>
      <c r="N146" s="810"/>
      <c r="O146" s="809"/>
      <c r="P146" s="809"/>
      <c r="Q146" s="809"/>
      <c r="R146" s="810"/>
      <c r="S146" s="811"/>
      <c r="T146" s="793"/>
      <c r="V146" s="812"/>
      <c r="W146" s="812"/>
      <c r="X146" s="753"/>
      <c r="Y146" s="754"/>
      <c r="Z146" s="750"/>
      <c r="AA146" s="751"/>
      <c r="AB146" s="179">
        <f t="shared" si="19"/>
        <v>0</v>
      </c>
    </row>
    <row r="147" spans="1:28" s="179" customFormat="1" hidden="1" x14ac:dyDescent="0.25">
      <c r="A147" s="801"/>
      <c r="B147" s="802"/>
      <c r="C147" s="813" t="s">
        <v>1463</v>
      </c>
      <c r="D147" s="814"/>
      <c r="E147" s="815"/>
      <c r="F147" s="816"/>
      <c r="G147" s="817" t="s">
        <v>1450</v>
      </c>
      <c r="H147" s="807"/>
      <c r="I147" s="807"/>
      <c r="J147" s="808"/>
      <c r="K147" s="807"/>
      <c r="L147" s="809"/>
      <c r="M147" s="809"/>
      <c r="N147" s="810"/>
      <c r="O147" s="809"/>
      <c r="P147" s="809"/>
      <c r="Q147" s="809"/>
      <c r="R147" s="810"/>
      <c r="S147" s="811"/>
      <c r="T147" s="793"/>
      <c r="V147" s="812"/>
      <c r="W147" s="812"/>
      <c r="X147" s="753"/>
      <c r="Y147" s="754"/>
      <c r="Z147" s="750"/>
      <c r="AA147" s="751"/>
      <c r="AB147" s="179">
        <f t="shared" si="19"/>
        <v>0</v>
      </c>
    </row>
    <row r="148" spans="1:28" s="179" customFormat="1" hidden="1" x14ac:dyDescent="0.25">
      <c r="A148" s="801"/>
      <c r="B148" s="802"/>
      <c r="C148" s="803"/>
      <c r="D148" s="818">
        <v>640</v>
      </c>
      <c r="E148" s="819"/>
      <c r="F148" s="818"/>
      <c r="G148" s="820" t="s">
        <v>151</v>
      </c>
      <c r="H148" s="807"/>
      <c r="I148" s="807"/>
      <c r="J148" s="808"/>
      <c r="K148" s="807"/>
      <c r="L148" s="809"/>
      <c r="M148" s="809"/>
      <c r="N148" s="810"/>
      <c r="O148" s="809"/>
      <c r="P148" s="809"/>
      <c r="Q148" s="809"/>
      <c r="R148" s="810"/>
      <c r="S148" s="811"/>
      <c r="T148" s="793"/>
      <c r="V148" s="812"/>
      <c r="W148" s="812"/>
      <c r="X148" s="753"/>
      <c r="Y148" s="754"/>
      <c r="Z148" s="750"/>
      <c r="AA148" s="751"/>
      <c r="AB148" s="179">
        <f t="shared" si="19"/>
        <v>0</v>
      </c>
    </row>
    <row r="149" spans="1:28" s="179" customFormat="1" hidden="1" x14ac:dyDescent="0.25">
      <c r="A149" s="801"/>
      <c r="B149" s="802"/>
      <c r="C149" s="821"/>
      <c r="D149" s="801"/>
      <c r="E149" s="822">
        <v>28</v>
      </c>
      <c r="F149" s="823">
        <v>421</v>
      </c>
      <c r="G149" s="824" t="s">
        <v>378</v>
      </c>
      <c r="H149" s="807">
        <v>0</v>
      </c>
      <c r="I149" s="807">
        <v>0</v>
      </c>
      <c r="J149" s="808"/>
      <c r="K149" s="807">
        <f>H149-I149</f>
        <v>0</v>
      </c>
      <c r="L149" s="809">
        <v>0</v>
      </c>
      <c r="M149" s="809">
        <v>0</v>
      </c>
      <c r="N149" s="810" t="e">
        <f>M149/L149</f>
        <v>#DIV/0!</v>
      </c>
      <c r="O149" s="809">
        <f>L149-M149</f>
        <v>0</v>
      </c>
      <c r="P149" s="809">
        <f>L149+H149</f>
        <v>0</v>
      </c>
      <c r="Q149" s="809"/>
      <c r="R149" s="810"/>
      <c r="S149" s="811">
        <f>SUM(H149:L149)</f>
        <v>0</v>
      </c>
      <c r="T149" s="825" t="s">
        <v>1470</v>
      </c>
      <c r="V149" s="812"/>
      <c r="W149" s="812"/>
      <c r="X149" s="753"/>
      <c r="Y149" s="754"/>
      <c r="Z149" s="750"/>
      <c r="AA149" s="751"/>
      <c r="AB149" s="179">
        <f t="shared" si="19"/>
        <v>0</v>
      </c>
    </row>
    <row r="150" spans="1:28" s="179" customFormat="1" hidden="1" x14ac:dyDescent="0.25">
      <c r="A150" s="801"/>
      <c r="B150" s="802"/>
      <c r="C150" s="821"/>
      <c r="D150" s="801"/>
      <c r="E150" s="822">
        <v>29</v>
      </c>
      <c r="F150" s="823">
        <v>425</v>
      </c>
      <c r="G150" s="826" t="s">
        <v>717</v>
      </c>
      <c r="H150" s="807">
        <v>0</v>
      </c>
      <c r="I150" s="807">
        <v>0</v>
      </c>
      <c r="J150" s="808"/>
      <c r="K150" s="807">
        <f>H150-I150</f>
        <v>0</v>
      </c>
      <c r="L150" s="809">
        <v>0</v>
      </c>
      <c r="M150" s="809">
        <v>0</v>
      </c>
      <c r="N150" s="810" t="e">
        <f>M150/L150</f>
        <v>#DIV/0!</v>
      </c>
      <c r="O150" s="809">
        <f>L150-M150</f>
        <v>0</v>
      </c>
      <c r="P150" s="809">
        <f>L150+H150</f>
        <v>0</v>
      </c>
      <c r="Q150" s="809">
        <f>M150+I150</f>
        <v>0</v>
      </c>
      <c r="R150" s="810" t="e">
        <f>Q150/P150</f>
        <v>#DIV/0!</v>
      </c>
      <c r="S150" s="811">
        <f>P150-Q150</f>
        <v>0</v>
      </c>
      <c r="T150" s="793"/>
      <c r="V150" s="812"/>
      <c r="W150" s="812"/>
      <c r="X150" s="753"/>
      <c r="Y150" s="754"/>
      <c r="Z150" s="750"/>
      <c r="AA150" s="751"/>
      <c r="AB150" s="179">
        <f t="shared" si="19"/>
        <v>0</v>
      </c>
    </row>
    <row r="151" spans="1:28" s="179" customFormat="1" ht="15.75" hidden="1" thickBot="1" x14ac:dyDescent="0.3">
      <c r="A151" s="801"/>
      <c r="B151" s="802"/>
      <c r="C151" s="821"/>
      <c r="D151" s="801"/>
      <c r="E151" s="822">
        <v>30</v>
      </c>
      <c r="F151" s="823">
        <v>444</v>
      </c>
      <c r="G151" s="826" t="s">
        <v>1533</v>
      </c>
      <c r="H151" s="807">
        <v>0</v>
      </c>
      <c r="I151" s="807"/>
      <c r="J151" s="808"/>
      <c r="K151" s="807"/>
      <c r="L151" s="809">
        <v>0</v>
      </c>
      <c r="M151" s="809"/>
      <c r="N151" s="810"/>
      <c r="O151" s="809"/>
      <c r="P151" s="809">
        <f>L151+H151</f>
        <v>0</v>
      </c>
      <c r="Q151" s="809"/>
      <c r="R151" s="810"/>
      <c r="S151" s="811"/>
      <c r="T151" s="793"/>
      <c r="V151" s="812"/>
      <c r="W151" s="812"/>
      <c r="X151" s="753"/>
      <c r="Y151" s="754"/>
      <c r="Z151" s="750"/>
      <c r="AA151" s="751"/>
      <c r="AB151" s="179">
        <f t="shared" si="19"/>
        <v>0</v>
      </c>
    </row>
    <row r="152" spans="1:28" s="179" customFormat="1" hidden="1" x14ac:dyDescent="0.25">
      <c r="A152" s="804"/>
      <c r="B152" s="805"/>
      <c r="C152" s="827"/>
      <c r="D152" s="804"/>
      <c r="E152" s="828"/>
      <c r="F152" s="829"/>
      <c r="G152" s="830" t="s">
        <v>1464</v>
      </c>
      <c r="H152" s="831"/>
      <c r="I152" s="831"/>
      <c r="J152" s="832"/>
      <c r="K152" s="831"/>
      <c r="L152" s="833"/>
      <c r="M152" s="833"/>
      <c r="N152" s="834"/>
      <c r="O152" s="833"/>
      <c r="P152" s="833"/>
      <c r="Q152" s="833"/>
      <c r="R152" s="834"/>
      <c r="S152" s="831"/>
      <c r="T152" s="793"/>
      <c r="V152" s="812"/>
      <c r="W152" s="812"/>
      <c r="X152" s="753"/>
      <c r="Y152" s="754"/>
      <c r="Z152" s="750"/>
      <c r="AA152" s="751"/>
      <c r="AB152" s="179">
        <f t="shared" si="19"/>
        <v>0</v>
      </c>
    </row>
    <row r="153" spans="1:28" s="179" customFormat="1" hidden="1" x14ac:dyDescent="0.25">
      <c r="A153" s="804"/>
      <c r="B153" s="805"/>
      <c r="C153" s="827"/>
      <c r="D153" s="804"/>
      <c r="E153" s="835"/>
      <c r="F153" s="836" t="s">
        <v>185</v>
      </c>
      <c r="G153" s="837" t="s">
        <v>186</v>
      </c>
      <c r="H153" s="807">
        <f>SUM(H149:H151)</f>
        <v>0</v>
      </c>
      <c r="I153" s="807">
        <f>SUM(I149:I150)</f>
        <v>0</v>
      </c>
      <c r="J153" s="808"/>
      <c r="K153" s="807">
        <f>SUM(K149:K150)</f>
        <v>0</v>
      </c>
      <c r="L153" s="838">
        <f>SUM(L150)</f>
        <v>0</v>
      </c>
      <c r="M153" s="838">
        <f>SUM(M150)</f>
        <v>0</v>
      </c>
      <c r="N153" s="839" t="e">
        <f>M153/L153</f>
        <v>#DIV/0!</v>
      </c>
      <c r="O153" s="838">
        <f>L153-M153</f>
        <v>0</v>
      </c>
      <c r="P153" s="838">
        <f>L153+H153</f>
        <v>0</v>
      </c>
      <c r="Q153" s="838">
        <f>M153+I153</f>
        <v>0</v>
      </c>
      <c r="R153" s="839" t="e">
        <f>Q153/P153</f>
        <v>#DIV/0!</v>
      </c>
      <c r="S153" s="838">
        <f>P153-Q153</f>
        <v>0</v>
      </c>
      <c r="T153" s="793"/>
      <c r="V153" s="812"/>
      <c r="W153" s="812"/>
      <c r="X153" s="753"/>
      <c r="Y153" s="754"/>
      <c r="Z153" s="750"/>
      <c r="AA153" s="751"/>
      <c r="AB153" s="179">
        <f t="shared" si="19"/>
        <v>0</v>
      </c>
    </row>
    <row r="154" spans="1:28" ht="15.75" hidden="1" thickBot="1" x14ac:dyDescent="0.3">
      <c r="F154" s="683" t="s">
        <v>206</v>
      </c>
      <c r="G154" s="799" t="s">
        <v>207</v>
      </c>
      <c r="H154" s="687">
        <v>0</v>
      </c>
      <c r="N154" s="690">
        <v>0</v>
      </c>
      <c r="P154" s="689">
        <v>0</v>
      </c>
      <c r="AB154" s="62">
        <f t="shared" si="19"/>
        <v>0</v>
      </c>
    </row>
    <row r="155" spans="1:28" s="179" customFormat="1" ht="15.75" hidden="1" thickBot="1" x14ac:dyDescent="0.3">
      <c r="A155" s="804"/>
      <c r="B155" s="805"/>
      <c r="C155" s="827"/>
      <c r="D155" s="804"/>
      <c r="E155" s="805"/>
      <c r="F155" s="804"/>
      <c r="G155" s="840" t="s">
        <v>1465</v>
      </c>
      <c r="H155" s="841">
        <f>SUM(H153)</f>
        <v>0</v>
      </c>
      <c r="I155" s="841">
        <f>SUM(I139)</f>
        <v>0</v>
      </c>
      <c r="J155" s="842"/>
      <c r="K155" s="841">
        <f>SUM(K139)</f>
        <v>0</v>
      </c>
      <c r="L155" s="843">
        <f>SUM(L139:L151)</f>
        <v>0</v>
      </c>
      <c r="M155" s="843">
        <f>SUM(M139)</f>
        <v>0</v>
      </c>
      <c r="N155" s="844" t="e">
        <f>M155/L155</f>
        <v>#DIV/0!</v>
      </c>
      <c r="O155" s="843">
        <f>L155-M155</f>
        <v>0</v>
      </c>
      <c r="P155" s="843">
        <f>L155+H155</f>
        <v>0</v>
      </c>
      <c r="Q155" s="843">
        <f>M155+I155</f>
        <v>0</v>
      </c>
      <c r="R155" s="844" t="e">
        <f>Q155/P155</f>
        <v>#DIV/0!</v>
      </c>
      <c r="S155" s="843">
        <f>P155-Q155</f>
        <v>0</v>
      </c>
      <c r="T155" s="793"/>
      <c r="V155" s="812"/>
      <c r="W155" s="812"/>
      <c r="X155" s="753"/>
      <c r="Y155" s="754"/>
      <c r="Z155" s="750"/>
      <c r="AA155" s="751"/>
      <c r="AB155" s="179">
        <f t="shared" si="19"/>
        <v>0</v>
      </c>
    </row>
    <row r="156" spans="1:28" s="179" customFormat="1" ht="28.5" hidden="1" collapsed="1" x14ac:dyDescent="0.25">
      <c r="A156" s="804"/>
      <c r="B156" s="805"/>
      <c r="C156" s="827"/>
      <c r="D156" s="804"/>
      <c r="E156" s="828"/>
      <c r="F156" s="829"/>
      <c r="G156" s="845" t="s">
        <v>1466</v>
      </c>
      <c r="H156" s="846"/>
      <c r="I156" s="847"/>
      <c r="J156" s="848"/>
      <c r="K156" s="847"/>
      <c r="L156" s="849"/>
      <c r="M156" s="850"/>
      <c r="N156" s="851"/>
      <c r="O156" s="850"/>
      <c r="P156" s="850"/>
      <c r="Q156" s="850"/>
      <c r="R156" s="851"/>
      <c r="S156" s="852"/>
      <c r="T156" s="793"/>
      <c r="V156" s="812"/>
      <c r="W156" s="812"/>
      <c r="X156" s="753"/>
      <c r="Y156" s="754"/>
      <c r="Z156" s="750"/>
      <c r="AA156" s="751"/>
      <c r="AB156" s="179">
        <f t="shared" si="19"/>
        <v>0</v>
      </c>
    </row>
    <row r="157" spans="1:28" s="179" customFormat="1" hidden="1" x14ac:dyDescent="0.25">
      <c r="A157" s="804"/>
      <c r="B157" s="805"/>
      <c r="C157" s="827"/>
      <c r="D157" s="804"/>
      <c r="E157" s="835"/>
      <c r="F157" s="836" t="s">
        <v>185</v>
      </c>
      <c r="G157" s="837" t="s">
        <v>186</v>
      </c>
      <c r="H157" s="807">
        <f>H153</f>
        <v>0</v>
      </c>
      <c r="I157" s="807">
        <f>SUM(I139)</f>
        <v>0</v>
      </c>
      <c r="J157" s="808"/>
      <c r="K157" s="807">
        <f>SUM(K139)</f>
        <v>0</v>
      </c>
      <c r="L157" s="838">
        <f>SUM(L139)</f>
        <v>0</v>
      </c>
      <c r="M157" s="838">
        <f>SUM(M139)</f>
        <v>0</v>
      </c>
      <c r="N157" s="839">
        <f>SUM(N139)</f>
        <v>0</v>
      </c>
      <c r="O157" s="838">
        <f>SUM(O139)</f>
        <v>0</v>
      </c>
      <c r="P157" s="838">
        <f>H157+L157</f>
        <v>0</v>
      </c>
      <c r="Q157" s="838">
        <f>M157+I157</f>
        <v>0</v>
      </c>
      <c r="R157" s="839" t="e">
        <f>Q157/P157</f>
        <v>#DIV/0!</v>
      </c>
      <c r="S157" s="838">
        <f>P157-Q157</f>
        <v>0</v>
      </c>
      <c r="T157" s="793"/>
      <c r="V157" s="812"/>
      <c r="W157" s="812"/>
      <c r="X157" s="753"/>
      <c r="Y157" s="754"/>
      <c r="Z157" s="750"/>
      <c r="AA157" s="751"/>
      <c r="AB157" s="179">
        <f t="shared" si="19"/>
        <v>0</v>
      </c>
    </row>
    <row r="158" spans="1:28" s="179" customFormat="1" ht="15.75" hidden="1" thickBot="1" x14ac:dyDescent="0.3">
      <c r="A158" s="804"/>
      <c r="B158" s="805"/>
      <c r="C158" s="827"/>
      <c r="D158" s="804"/>
      <c r="E158" s="805"/>
      <c r="F158" s="853" t="s">
        <v>206</v>
      </c>
      <c r="G158" s="837" t="s">
        <v>207</v>
      </c>
      <c r="H158" s="854">
        <f>H140</f>
        <v>0</v>
      </c>
      <c r="I158" s="854"/>
      <c r="J158" s="855"/>
      <c r="K158" s="854"/>
      <c r="L158" s="809">
        <f>L154</f>
        <v>0</v>
      </c>
      <c r="M158" s="809">
        <f>M140</f>
        <v>0</v>
      </c>
      <c r="N158" s="810">
        <f>N140</f>
        <v>0</v>
      </c>
      <c r="O158" s="809">
        <f>O140</f>
        <v>0</v>
      </c>
      <c r="P158" s="809">
        <f>H158+L158</f>
        <v>0</v>
      </c>
      <c r="Q158" s="809"/>
      <c r="R158" s="810"/>
      <c r="S158" s="838">
        <f>SUM(H158:L158)</f>
        <v>0</v>
      </c>
      <c r="T158" s="793"/>
      <c r="V158" s="812"/>
      <c r="W158" s="812"/>
      <c r="X158" s="753"/>
      <c r="Y158" s="754"/>
      <c r="Z158" s="750"/>
      <c r="AA158" s="751"/>
      <c r="AB158" s="179">
        <f t="shared" si="19"/>
        <v>0</v>
      </c>
    </row>
    <row r="159" spans="1:28" s="179" customFormat="1" ht="15.75" hidden="1" collapsed="1" thickBot="1" x14ac:dyDescent="0.3">
      <c r="A159" s="804"/>
      <c r="B159" s="805"/>
      <c r="C159" s="827"/>
      <c r="D159" s="804"/>
      <c r="E159" s="805"/>
      <c r="F159" s="804"/>
      <c r="G159" s="840" t="s">
        <v>1467</v>
      </c>
      <c r="H159" s="841">
        <f>SUM(H157:H158)</f>
        <v>0</v>
      </c>
      <c r="I159" s="841">
        <f>SUM(I143)</f>
        <v>0</v>
      </c>
      <c r="J159" s="842"/>
      <c r="K159" s="841"/>
      <c r="L159" s="843">
        <f>SUM(L157:L158)</f>
        <v>0</v>
      </c>
      <c r="M159" s="843">
        <f>SUM(M143)</f>
        <v>0</v>
      </c>
      <c r="N159" s="844" t="e">
        <f>M159/L159</f>
        <v>#DIV/0!</v>
      </c>
      <c r="O159" s="843">
        <f>L159-M159</f>
        <v>0</v>
      </c>
      <c r="P159" s="843">
        <f>SUM(P157:P158)</f>
        <v>0</v>
      </c>
      <c r="Q159" s="843">
        <f>M159+I159</f>
        <v>0</v>
      </c>
      <c r="R159" s="844" t="e">
        <f>Q159/P159</f>
        <v>#DIV/0!</v>
      </c>
      <c r="S159" s="843">
        <f>P159-Q159</f>
        <v>0</v>
      </c>
      <c r="T159" s="793"/>
      <c r="V159" s="812"/>
      <c r="W159" s="812"/>
      <c r="X159" s="753"/>
      <c r="Y159" s="754"/>
      <c r="Z159" s="750"/>
      <c r="AA159" s="751"/>
      <c r="AB159" s="179">
        <f t="shared" si="19"/>
        <v>0</v>
      </c>
    </row>
    <row r="160" spans="1:28" hidden="1" x14ac:dyDescent="0.25">
      <c r="AB160" s="62">
        <f t="shared" si="19"/>
        <v>0</v>
      </c>
    </row>
    <row r="161" spans="5:28" hidden="1" x14ac:dyDescent="0.25">
      <c r="E161" s="708"/>
      <c r="F161" s="709"/>
      <c r="G161" s="742" t="s">
        <v>761</v>
      </c>
      <c r="H161" s="743"/>
      <c r="I161" s="743"/>
      <c r="J161" s="744"/>
      <c r="K161" s="743"/>
      <c r="L161" s="745"/>
      <c r="M161" s="745"/>
      <c r="N161" s="746"/>
      <c r="O161" s="745"/>
      <c r="P161" s="745"/>
      <c r="Q161" s="745"/>
      <c r="R161" s="746"/>
      <c r="S161" s="800"/>
      <c r="AB161" s="62">
        <f t="shared" si="19"/>
        <v>0</v>
      </c>
    </row>
    <row r="162" spans="5:28" hidden="1" x14ac:dyDescent="0.25">
      <c r="E162" s="715"/>
      <c r="F162" s="716" t="s">
        <v>185</v>
      </c>
      <c r="G162" s="717" t="s">
        <v>186</v>
      </c>
      <c r="H162" s="718">
        <f>H157</f>
        <v>0</v>
      </c>
      <c r="I162" s="718"/>
      <c r="J162" s="719" t="e">
        <f>I162/H162</f>
        <v>#DIV/0!</v>
      </c>
      <c r="K162" s="718"/>
      <c r="L162" s="720">
        <v>0</v>
      </c>
      <c r="M162" s="720" t="e">
        <f>SUM(M133,#REF!,#REF!,M158)</f>
        <v>#REF!</v>
      </c>
      <c r="N162" s="721"/>
      <c r="O162" s="720" t="e">
        <f>SUM(O133,#REF!,#REF!,O158)</f>
        <v>#REF!</v>
      </c>
      <c r="P162" s="720">
        <f>H162+L162</f>
        <v>0</v>
      </c>
      <c r="Q162" s="720"/>
      <c r="R162" s="721" t="e">
        <f>Q162/P162</f>
        <v>#DIV/0!</v>
      </c>
      <c r="S162" s="720"/>
      <c r="AB162" s="62">
        <f t="shared" si="19"/>
        <v>0</v>
      </c>
    </row>
    <row r="163" spans="5:28" ht="15.75" hidden="1" thickBot="1" x14ac:dyDescent="0.3">
      <c r="E163" s="715"/>
      <c r="F163" s="716" t="s">
        <v>206</v>
      </c>
      <c r="G163" s="717" t="s">
        <v>207</v>
      </c>
      <c r="H163" s="718">
        <v>0</v>
      </c>
      <c r="I163" s="718"/>
      <c r="J163" s="719"/>
      <c r="K163" s="718"/>
      <c r="L163" s="720">
        <v>0</v>
      </c>
      <c r="M163" s="720"/>
      <c r="N163" s="721">
        <v>0</v>
      </c>
      <c r="O163" s="720"/>
      <c r="P163" s="720">
        <f>H163+L163</f>
        <v>0</v>
      </c>
      <c r="Q163" s="720"/>
      <c r="R163" s="721"/>
      <c r="S163" s="720"/>
      <c r="AB163" s="62">
        <f t="shared" si="19"/>
        <v>0</v>
      </c>
    </row>
    <row r="164" spans="5:28" ht="15.75" hidden="1" thickBot="1" x14ac:dyDescent="0.3">
      <c r="G164" s="722" t="s">
        <v>762</v>
      </c>
      <c r="H164" s="723">
        <f>SUM(H162:H163)</f>
        <v>0</v>
      </c>
      <c r="I164" s="723">
        <f>SUM(I147:I162)</f>
        <v>0</v>
      </c>
      <c r="J164" s="724" t="e">
        <f>SUM(J147:J162)</f>
        <v>#DIV/0!</v>
      </c>
      <c r="K164" s="723">
        <f>SUM(K147:K162)</f>
        <v>0</v>
      </c>
      <c r="L164" s="725">
        <f>SUM(L162:L163)</f>
        <v>0</v>
      </c>
      <c r="M164" s="725" t="e">
        <f>SUM(M147:M162)</f>
        <v>#REF!</v>
      </c>
      <c r="N164" s="726"/>
      <c r="O164" s="725" t="e">
        <f>SUM(O147:O162)</f>
        <v>#REF!</v>
      </c>
      <c r="P164" s="725">
        <f>SUM(P162:P163)</f>
        <v>0</v>
      </c>
      <c r="Q164" s="725">
        <f>SUM(Q147:Q162)</f>
        <v>0</v>
      </c>
      <c r="R164" s="726" t="e">
        <f>SUM(R147:R162)</f>
        <v>#DIV/0!</v>
      </c>
      <c r="S164" s="725">
        <f>SUM(S147:S162)</f>
        <v>0</v>
      </c>
      <c r="AB164" s="62">
        <f t="shared" si="19"/>
        <v>0</v>
      </c>
    </row>
    <row r="165" spans="5:28" x14ac:dyDescent="0.25">
      <c r="AB165" s="62">
        <f t="shared" si="19"/>
        <v>0</v>
      </c>
    </row>
    <row r="166" spans="5:28" x14ac:dyDescent="0.25">
      <c r="AB166" s="62">
        <f t="shared" si="19"/>
        <v>0</v>
      </c>
    </row>
    <row r="167" spans="5:28" x14ac:dyDescent="0.25">
      <c r="E167" s="708"/>
      <c r="F167" s="709"/>
      <c r="G167" s="742" t="s">
        <v>1311</v>
      </c>
      <c r="H167" s="743"/>
      <c r="I167" s="743"/>
      <c r="J167" s="744"/>
      <c r="K167" s="743"/>
      <c r="L167" s="745"/>
      <c r="M167" s="745"/>
      <c r="N167" s="746"/>
      <c r="O167" s="745"/>
      <c r="P167" s="745"/>
      <c r="Q167" s="745"/>
      <c r="R167" s="746"/>
      <c r="S167" s="800"/>
      <c r="AB167" s="62">
        <f t="shared" si="19"/>
        <v>0</v>
      </c>
    </row>
    <row r="168" spans="5:28" ht="15.75" thickBot="1" x14ac:dyDescent="0.3">
      <c r="E168" s="715"/>
      <c r="F168" s="716" t="s">
        <v>185</v>
      </c>
      <c r="G168" s="717" t="s">
        <v>186</v>
      </c>
      <c r="H168" s="718">
        <f>H164+H144</f>
        <v>14600000</v>
      </c>
      <c r="I168" s="718">
        <f>I164+I144</f>
        <v>7326927.6500000004</v>
      </c>
      <c r="J168" s="719">
        <f>I168/H168</f>
        <v>0.50184435958904117</v>
      </c>
      <c r="K168" s="718" t="e">
        <f>SUM(K114,#REF!,#REF!,#REF!)</f>
        <v>#REF!</v>
      </c>
      <c r="L168" s="720">
        <v>0</v>
      </c>
      <c r="M168" s="720" t="e">
        <f>SUM(M114,#REF!,#REF!,#REF!)</f>
        <v>#REF!</v>
      </c>
      <c r="N168" s="721"/>
      <c r="O168" s="720" t="e">
        <f>SUM(O114,#REF!,#REF!,#REF!)</f>
        <v>#REF!</v>
      </c>
      <c r="P168" s="720">
        <f>H168+L168</f>
        <v>14600000</v>
      </c>
      <c r="Q168" s="720" t="e">
        <f>SUM(Q114,#REF!,#REF!,#REF!)</f>
        <v>#REF!</v>
      </c>
      <c r="R168" s="721" t="e">
        <f>Q168/P168</f>
        <v>#REF!</v>
      </c>
      <c r="S168" s="720" t="e">
        <f>SUM(S114,#REF!,#REF!,#REF!)</f>
        <v>#REF!</v>
      </c>
      <c r="AB168" s="62">
        <f t="shared" si="19"/>
        <v>0</v>
      </c>
    </row>
    <row r="169" spans="5:28" hidden="1" x14ac:dyDescent="0.25">
      <c r="F169" s="716" t="s">
        <v>187</v>
      </c>
      <c r="G169" s="717" t="s">
        <v>188</v>
      </c>
      <c r="S169" s="720">
        <f t="shared" ref="S169:S183" si="20">SUM(H169:L169)</f>
        <v>0</v>
      </c>
      <c r="AB169" s="62">
        <f t="shared" si="19"/>
        <v>0</v>
      </c>
    </row>
    <row r="170" spans="5:28" hidden="1" x14ac:dyDescent="0.25">
      <c r="F170" s="716" t="s">
        <v>189</v>
      </c>
      <c r="G170" s="717" t="s">
        <v>190</v>
      </c>
      <c r="S170" s="720">
        <f t="shared" si="20"/>
        <v>0</v>
      </c>
      <c r="AB170" s="62">
        <f t="shared" si="19"/>
        <v>0</v>
      </c>
    </row>
    <row r="171" spans="5:28" hidden="1" x14ac:dyDescent="0.25">
      <c r="F171" s="716" t="s">
        <v>191</v>
      </c>
      <c r="G171" s="717" t="s">
        <v>192</v>
      </c>
      <c r="S171" s="720">
        <f t="shared" si="20"/>
        <v>0</v>
      </c>
      <c r="AB171" s="62">
        <f t="shared" si="19"/>
        <v>0</v>
      </c>
    </row>
    <row r="172" spans="5:28" hidden="1" x14ac:dyDescent="0.25">
      <c r="F172" s="716" t="s">
        <v>193</v>
      </c>
      <c r="G172" s="717" t="s">
        <v>194</v>
      </c>
      <c r="S172" s="720">
        <f t="shared" si="20"/>
        <v>0</v>
      </c>
      <c r="AB172" s="62">
        <f t="shared" si="19"/>
        <v>0</v>
      </c>
    </row>
    <row r="173" spans="5:28" hidden="1" x14ac:dyDescent="0.25">
      <c r="F173" s="716" t="s">
        <v>195</v>
      </c>
      <c r="G173" s="717" t="s">
        <v>196</v>
      </c>
      <c r="S173" s="720">
        <f t="shared" si="20"/>
        <v>0</v>
      </c>
      <c r="AB173" s="62">
        <f t="shared" si="19"/>
        <v>0</v>
      </c>
    </row>
    <row r="174" spans="5:28" hidden="1" x14ac:dyDescent="0.25">
      <c r="F174" s="716" t="s">
        <v>197</v>
      </c>
      <c r="G174" s="717" t="s">
        <v>1294</v>
      </c>
      <c r="S174" s="720">
        <f t="shared" si="20"/>
        <v>0</v>
      </c>
      <c r="AB174" s="62">
        <f t="shared" si="19"/>
        <v>0</v>
      </c>
    </row>
    <row r="175" spans="5:28" ht="30" hidden="1" x14ac:dyDescent="0.25">
      <c r="F175" s="716" t="s">
        <v>198</v>
      </c>
      <c r="G175" s="717" t="s">
        <v>1293</v>
      </c>
      <c r="S175" s="720">
        <f t="shared" si="20"/>
        <v>0</v>
      </c>
      <c r="AB175" s="62">
        <f t="shared" si="19"/>
        <v>0</v>
      </c>
    </row>
    <row r="176" spans="5:28" hidden="1" x14ac:dyDescent="0.25">
      <c r="F176" s="716" t="s">
        <v>199</v>
      </c>
      <c r="G176" s="717" t="s">
        <v>58</v>
      </c>
      <c r="S176" s="720">
        <f t="shared" si="20"/>
        <v>0</v>
      </c>
      <c r="AB176" s="62">
        <f t="shared" si="19"/>
        <v>0</v>
      </c>
    </row>
    <row r="177" spans="5:28" hidden="1" x14ac:dyDescent="0.25">
      <c r="F177" s="716" t="s">
        <v>200</v>
      </c>
      <c r="G177" s="717" t="s">
        <v>201</v>
      </c>
      <c r="S177" s="720">
        <f t="shared" si="20"/>
        <v>0</v>
      </c>
      <c r="AB177" s="62">
        <f t="shared" si="19"/>
        <v>0</v>
      </c>
    </row>
    <row r="178" spans="5:28" hidden="1" x14ac:dyDescent="0.25">
      <c r="F178" s="716" t="s">
        <v>202</v>
      </c>
      <c r="G178" s="717" t="s">
        <v>203</v>
      </c>
      <c r="S178" s="720">
        <f t="shared" si="20"/>
        <v>0</v>
      </c>
      <c r="AB178" s="62">
        <f t="shared" si="19"/>
        <v>0</v>
      </c>
    </row>
    <row r="179" spans="5:28" ht="30" hidden="1" x14ac:dyDescent="0.25">
      <c r="F179" s="716" t="s">
        <v>204</v>
      </c>
      <c r="G179" s="717" t="s">
        <v>205</v>
      </c>
      <c r="S179" s="720">
        <f t="shared" si="20"/>
        <v>0</v>
      </c>
      <c r="AB179" s="62">
        <f t="shared" si="19"/>
        <v>0</v>
      </c>
    </row>
    <row r="180" spans="5:28" hidden="1" x14ac:dyDescent="0.25">
      <c r="F180" s="716" t="s">
        <v>206</v>
      </c>
      <c r="G180" s="717" t="s">
        <v>207</v>
      </c>
      <c r="S180" s="720">
        <f t="shared" si="20"/>
        <v>0</v>
      </c>
      <c r="AB180" s="62">
        <f t="shared" si="19"/>
        <v>0</v>
      </c>
    </row>
    <row r="181" spans="5:28" ht="30" hidden="1" x14ac:dyDescent="0.25">
      <c r="F181" s="716" t="s">
        <v>208</v>
      </c>
      <c r="G181" s="717" t="s">
        <v>209</v>
      </c>
      <c r="S181" s="720">
        <f t="shared" si="20"/>
        <v>0</v>
      </c>
      <c r="AB181" s="62">
        <f t="shared" si="19"/>
        <v>0</v>
      </c>
    </row>
    <row r="182" spans="5:28" ht="30" hidden="1" x14ac:dyDescent="0.25">
      <c r="F182" s="716" t="s">
        <v>210</v>
      </c>
      <c r="G182" s="717" t="s">
        <v>211</v>
      </c>
      <c r="S182" s="720">
        <f t="shared" si="20"/>
        <v>0</v>
      </c>
      <c r="AB182" s="62">
        <f t="shared" si="19"/>
        <v>0</v>
      </c>
    </row>
    <row r="183" spans="5:28" hidden="1" x14ac:dyDescent="0.25">
      <c r="F183" s="716" t="s">
        <v>212</v>
      </c>
      <c r="G183" s="717" t="s">
        <v>213</v>
      </c>
      <c r="H183" s="718"/>
      <c r="I183" s="718"/>
      <c r="J183" s="719"/>
      <c r="K183" s="718"/>
      <c r="L183" s="720"/>
      <c r="M183" s="720"/>
      <c r="N183" s="721"/>
      <c r="O183" s="720"/>
      <c r="P183" s="720"/>
      <c r="Q183" s="720"/>
      <c r="R183" s="721"/>
      <c r="S183" s="720">
        <f t="shared" si="20"/>
        <v>0</v>
      </c>
      <c r="AB183" s="62">
        <f t="shared" si="19"/>
        <v>0</v>
      </c>
    </row>
    <row r="184" spans="5:28" ht="15.75" hidden="1" thickBot="1" x14ac:dyDescent="0.3">
      <c r="F184" s="716">
        <v>13</v>
      </c>
      <c r="G184" s="717" t="s">
        <v>207</v>
      </c>
      <c r="H184" s="718"/>
      <c r="I184" s="718"/>
      <c r="J184" s="719"/>
      <c r="K184" s="718"/>
      <c r="L184" s="720">
        <v>0</v>
      </c>
      <c r="M184" s="720"/>
      <c r="N184" s="721"/>
      <c r="O184" s="720"/>
      <c r="P184" s="720">
        <f>H184+L184</f>
        <v>0</v>
      </c>
      <c r="Q184" s="720"/>
      <c r="R184" s="721"/>
      <c r="S184" s="720"/>
      <c r="AB184" s="62">
        <f t="shared" si="19"/>
        <v>0</v>
      </c>
    </row>
    <row r="185" spans="5:28" ht="15.75" thickBot="1" x14ac:dyDescent="0.3">
      <c r="G185" s="722" t="s">
        <v>1314</v>
      </c>
      <c r="H185" s="723">
        <f>SUM(H168:H184)</f>
        <v>14600000</v>
      </c>
      <c r="I185" s="723">
        <f t="shared" ref="I185:S185" si="21">SUM(I168:I183)</f>
        <v>7326927.6500000004</v>
      </c>
      <c r="J185" s="724">
        <f t="shared" si="21"/>
        <v>0.50184435958904117</v>
      </c>
      <c r="K185" s="723" t="e">
        <f t="shared" si="21"/>
        <v>#REF!</v>
      </c>
      <c r="L185" s="725">
        <f>SUM(L168:L184)</f>
        <v>0</v>
      </c>
      <c r="M185" s="725" t="e">
        <f t="shared" si="21"/>
        <v>#REF!</v>
      </c>
      <c r="N185" s="726"/>
      <c r="O185" s="725" t="e">
        <f t="shared" si="21"/>
        <v>#REF!</v>
      </c>
      <c r="P185" s="725">
        <f>SUM(P168:P184)</f>
        <v>14600000</v>
      </c>
      <c r="Q185" s="725" t="e">
        <f t="shared" si="21"/>
        <v>#REF!</v>
      </c>
      <c r="R185" s="726" t="e">
        <f t="shared" si="21"/>
        <v>#REF!</v>
      </c>
      <c r="S185" s="725" t="e">
        <f t="shared" si="21"/>
        <v>#REF!</v>
      </c>
      <c r="AB185" s="62">
        <f t="shared" si="19"/>
        <v>0</v>
      </c>
    </row>
    <row r="186" spans="5:28" x14ac:dyDescent="0.25">
      <c r="AB186" s="62">
        <f t="shared" si="19"/>
        <v>0</v>
      </c>
    </row>
    <row r="187" spans="5:28" x14ac:dyDescent="0.25">
      <c r="E187" s="708"/>
      <c r="F187" s="709"/>
      <c r="G187" s="742" t="s">
        <v>742</v>
      </c>
      <c r="H187" s="743"/>
      <c r="I187" s="743"/>
      <c r="J187" s="744"/>
      <c r="K187" s="743"/>
      <c r="L187" s="745"/>
      <c r="M187" s="745"/>
      <c r="N187" s="746"/>
      <c r="O187" s="745"/>
      <c r="P187" s="745"/>
      <c r="Q187" s="745"/>
      <c r="R187" s="746"/>
      <c r="S187" s="800"/>
      <c r="AB187" s="62">
        <f t="shared" si="19"/>
        <v>0</v>
      </c>
    </row>
    <row r="188" spans="5:28" ht="15.75" hidden="1" thickBot="1" x14ac:dyDescent="0.3">
      <c r="E188" s="715"/>
      <c r="F188" s="716" t="s">
        <v>185</v>
      </c>
      <c r="G188" s="717" t="s">
        <v>186</v>
      </c>
      <c r="H188" s="718">
        <f>H128</f>
        <v>14600000</v>
      </c>
      <c r="I188" s="718">
        <f>I128</f>
        <v>7326927.6500000004</v>
      </c>
      <c r="J188" s="719">
        <f>SUM(J168)</f>
        <v>0.50184435958904117</v>
      </c>
      <c r="K188" s="718">
        <f>K128</f>
        <v>7273072.3500000015</v>
      </c>
      <c r="L188" s="720">
        <f>L128</f>
        <v>0</v>
      </c>
      <c r="M188" s="720">
        <v>0</v>
      </c>
      <c r="N188" s="721"/>
      <c r="O188" s="720">
        <v>0</v>
      </c>
      <c r="P188" s="720">
        <f t="shared" ref="P188:Q200" si="22">H188+L188</f>
        <v>14600000</v>
      </c>
      <c r="Q188" s="720">
        <f t="shared" si="22"/>
        <v>7326927.6500000004</v>
      </c>
      <c r="R188" s="721">
        <f t="shared" ref="R188:R204" si="23">Q188/P188</f>
        <v>0.50184435958904117</v>
      </c>
      <c r="S188" s="720">
        <f>P188-Q188</f>
        <v>7273072.3499999996</v>
      </c>
      <c r="AB188" s="62">
        <f t="shared" si="19"/>
        <v>0</v>
      </c>
    </row>
    <row r="189" spans="5:28" hidden="1" x14ac:dyDescent="0.25">
      <c r="F189" s="716" t="s">
        <v>187</v>
      </c>
      <c r="G189" s="717" t="s">
        <v>188</v>
      </c>
      <c r="P189" s="689">
        <f t="shared" si="22"/>
        <v>0</v>
      </c>
      <c r="Q189" s="689">
        <f t="shared" si="22"/>
        <v>0</v>
      </c>
      <c r="R189" s="690" t="e">
        <f t="shared" si="23"/>
        <v>#DIV/0!</v>
      </c>
      <c r="S189" s="720">
        <f>P189-Q189</f>
        <v>0</v>
      </c>
      <c r="AB189" s="62">
        <f t="shared" si="19"/>
        <v>0</v>
      </c>
    </row>
    <row r="190" spans="5:28" hidden="1" x14ac:dyDescent="0.25">
      <c r="F190" s="716" t="s">
        <v>189</v>
      </c>
      <c r="G190" s="717" t="s">
        <v>190</v>
      </c>
      <c r="P190" s="689">
        <f t="shared" si="22"/>
        <v>0</v>
      </c>
      <c r="Q190" s="689">
        <f t="shared" si="22"/>
        <v>0</v>
      </c>
      <c r="R190" s="690" t="e">
        <f t="shared" si="23"/>
        <v>#DIV/0!</v>
      </c>
      <c r="S190" s="720">
        <f t="shared" ref="S190:S203" si="24">SUM(H190:L190)</f>
        <v>0</v>
      </c>
      <c r="AB190" s="62">
        <f t="shared" si="19"/>
        <v>0</v>
      </c>
    </row>
    <row r="191" spans="5:28" hidden="1" x14ac:dyDescent="0.25">
      <c r="F191" s="716" t="s">
        <v>191</v>
      </c>
      <c r="G191" s="717" t="s">
        <v>192</v>
      </c>
      <c r="P191" s="689">
        <f t="shared" si="22"/>
        <v>0</v>
      </c>
      <c r="Q191" s="689">
        <f t="shared" si="22"/>
        <v>0</v>
      </c>
      <c r="R191" s="690" t="e">
        <f t="shared" si="23"/>
        <v>#DIV/0!</v>
      </c>
      <c r="S191" s="720">
        <f t="shared" si="24"/>
        <v>0</v>
      </c>
      <c r="AB191" s="62">
        <f t="shared" si="19"/>
        <v>0</v>
      </c>
    </row>
    <row r="192" spans="5:28" hidden="1" x14ac:dyDescent="0.25">
      <c r="F192" s="716" t="s">
        <v>193</v>
      </c>
      <c r="G192" s="717" t="s">
        <v>194</v>
      </c>
      <c r="P192" s="689">
        <f t="shared" si="22"/>
        <v>0</v>
      </c>
      <c r="Q192" s="689">
        <f t="shared" si="22"/>
        <v>0</v>
      </c>
      <c r="R192" s="690" t="e">
        <f t="shared" si="23"/>
        <v>#DIV/0!</v>
      </c>
      <c r="S192" s="720">
        <f t="shared" si="24"/>
        <v>0</v>
      </c>
      <c r="AB192" s="62">
        <f t="shared" si="19"/>
        <v>0</v>
      </c>
    </row>
    <row r="193" spans="1:28" hidden="1" x14ac:dyDescent="0.25">
      <c r="F193" s="716" t="s">
        <v>195</v>
      </c>
      <c r="G193" s="717" t="s">
        <v>196</v>
      </c>
      <c r="P193" s="689">
        <f t="shared" si="22"/>
        <v>0</v>
      </c>
      <c r="Q193" s="689">
        <f t="shared" si="22"/>
        <v>0</v>
      </c>
      <c r="R193" s="690" t="e">
        <f t="shared" si="23"/>
        <v>#DIV/0!</v>
      </c>
      <c r="S193" s="720">
        <f t="shared" si="24"/>
        <v>0</v>
      </c>
      <c r="AB193" s="62">
        <f t="shared" si="19"/>
        <v>0</v>
      </c>
    </row>
    <row r="194" spans="1:28" hidden="1" x14ac:dyDescent="0.25">
      <c r="F194" s="716" t="s">
        <v>197</v>
      </c>
      <c r="G194" s="717" t="s">
        <v>1294</v>
      </c>
      <c r="P194" s="689">
        <f t="shared" si="22"/>
        <v>0</v>
      </c>
      <c r="Q194" s="689">
        <f t="shared" si="22"/>
        <v>0</v>
      </c>
      <c r="R194" s="690" t="e">
        <f t="shared" si="23"/>
        <v>#DIV/0!</v>
      </c>
      <c r="S194" s="720">
        <f t="shared" si="24"/>
        <v>0</v>
      </c>
      <c r="AB194" s="62">
        <f t="shared" si="19"/>
        <v>0</v>
      </c>
    </row>
    <row r="195" spans="1:28" ht="30" hidden="1" x14ac:dyDescent="0.25">
      <c r="F195" s="716" t="s">
        <v>198</v>
      </c>
      <c r="G195" s="717" t="s">
        <v>1293</v>
      </c>
      <c r="P195" s="689">
        <f t="shared" si="22"/>
        <v>0</v>
      </c>
      <c r="Q195" s="689">
        <f t="shared" si="22"/>
        <v>0</v>
      </c>
      <c r="R195" s="690" t="e">
        <f t="shared" si="23"/>
        <v>#DIV/0!</v>
      </c>
      <c r="S195" s="720">
        <f t="shared" si="24"/>
        <v>0</v>
      </c>
      <c r="AB195" s="62">
        <f t="shared" si="19"/>
        <v>0</v>
      </c>
    </row>
    <row r="196" spans="1:28" hidden="1" x14ac:dyDescent="0.25">
      <c r="F196" s="716" t="s">
        <v>199</v>
      </c>
      <c r="G196" s="717" t="s">
        <v>58</v>
      </c>
      <c r="P196" s="689">
        <f t="shared" si="22"/>
        <v>0</v>
      </c>
      <c r="Q196" s="689">
        <f t="shared" si="22"/>
        <v>0</v>
      </c>
      <c r="R196" s="690" t="e">
        <f t="shared" si="23"/>
        <v>#DIV/0!</v>
      </c>
      <c r="S196" s="720">
        <f t="shared" si="24"/>
        <v>0</v>
      </c>
      <c r="AB196" s="62">
        <f t="shared" si="19"/>
        <v>0</v>
      </c>
    </row>
    <row r="197" spans="1:28" hidden="1" x14ac:dyDescent="0.25">
      <c r="F197" s="716" t="s">
        <v>200</v>
      </c>
      <c r="G197" s="717" t="s">
        <v>201</v>
      </c>
      <c r="P197" s="689">
        <f t="shared" si="22"/>
        <v>0</v>
      </c>
      <c r="Q197" s="689">
        <f t="shared" si="22"/>
        <v>0</v>
      </c>
      <c r="R197" s="690" t="e">
        <f t="shared" si="23"/>
        <v>#DIV/0!</v>
      </c>
      <c r="S197" s="720">
        <f t="shared" si="24"/>
        <v>0</v>
      </c>
      <c r="AB197" s="62">
        <f t="shared" si="19"/>
        <v>0</v>
      </c>
    </row>
    <row r="198" spans="1:28" hidden="1" x14ac:dyDescent="0.25">
      <c r="F198" s="716" t="s">
        <v>202</v>
      </c>
      <c r="G198" s="717" t="s">
        <v>203</v>
      </c>
      <c r="P198" s="689">
        <f t="shared" si="22"/>
        <v>0</v>
      </c>
      <c r="Q198" s="689">
        <f t="shared" si="22"/>
        <v>0</v>
      </c>
      <c r="R198" s="690" t="e">
        <f t="shared" si="23"/>
        <v>#DIV/0!</v>
      </c>
      <c r="S198" s="720">
        <f t="shared" si="24"/>
        <v>0</v>
      </c>
      <c r="AB198" s="62">
        <f t="shared" si="19"/>
        <v>0</v>
      </c>
    </row>
    <row r="199" spans="1:28" ht="30" hidden="1" x14ac:dyDescent="0.25">
      <c r="F199" s="716" t="s">
        <v>204</v>
      </c>
      <c r="G199" s="717" t="s">
        <v>205</v>
      </c>
      <c r="P199" s="689">
        <f t="shared" si="22"/>
        <v>0</v>
      </c>
      <c r="Q199" s="689">
        <f t="shared" si="22"/>
        <v>0</v>
      </c>
      <c r="R199" s="690" t="e">
        <f t="shared" si="23"/>
        <v>#DIV/0!</v>
      </c>
      <c r="S199" s="720">
        <f t="shared" si="24"/>
        <v>0</v>
      </c>
      <c r="AB199" s="62">
        <f t="shared" si="19"/>
        <v>0</v>
      </c>
    </row>
    <row r="200" spans="1:28" hidden="1" x14ac:dyDescent="0.25">
      <c r="F200" s="716" t="s">
        <v>206</v>
      </c>
      <c r="G200" s="717" t="s">
        <v>207</v>
      </c>
      <c r="L200" s="689">
        <f>L184</f>
        <v>0</v>
      </c>
      <c r="P200" s="689">
        <f t="shared" si="22"/>
        <v>0</v>
      </c>
      <c r="Q200" s="689">
        <f t="shared" si="22"/>
        <v>0</v>
      </c>
      <c r="R200" s="690" t="e">
        <f t="shared" si="23"/>
        <v>#DIV/0!</v>
      </c>
      <c r="S200" s="720">
        <f t="shared" si="24"/>
        <v>0</v>
      </c>
      <c r="AB200" s="62">
        <f t="shared" si="19"/>
        <v>0</v>
      </c>
    </row>
    <row r="201" spans="1:28" ht="30" hidden="1" x14ac:dyDescent="0.25">
      <c r="F201" s="716" t="s">
        <v>208</v>
      </c>
      <c r="G201" s="717" t="s">
        <v>209</v>
      </c>
      <c r="R201" s="690" t="e">
        <f t="shared" si="23"/>
        <v>#DIV/0!</v>
      </c>
      <c r="S201" s="720">
        <f t="shared" si="24"/>
        <v>0</v>
      </c>
      <c r="AB201" s="62">
        <f t="shared" si="19"/>
        <v>0</v>
      </c>
    </row>
    <row r="202" spans="1:28" ht="30" hidden="1" x14ac:dyDescent="0.25">
      <c r="F202" s="716" t="s">
        <v>210</v>
      </c>
      <c r="G202" s="717" t="s">
        <v>211</v>
      </c>
      <c r="R202" s="690" t="e">
        <f t="shared" si="23"/>
        <v>#DIV/0!</v>
      </c>
      <c r="S202" s="720">
        <f t="shared" si="24"/>
        <v>0</v>
      </c>
      <c r="AB202" s="62">
        <f t="shared" si="19"/>
        <v>0</v>
      </c>
    </row>
    <row r="203" spans="1:28" ht="15.75" hidden="1" thickBot="1" x14ac:dyDescent="0.3">
      <c r="F203" s="716" t="s">
        <v>212</v>
      </c>
      <c r="G203" s="717" t="s">
        <v>213</v>
      </c>
      <c r="H203" s="718"/>
      <c r="I203" s="718"/>
      <c r="J203" s="719"/>
      <c r="K203" s="718"/>
      <c r="L203" s="720"/>
      <c r="M203" s="720"/>
      <c r="N203" s="721"/>
      <c r="O203" s="720"/>
      <c r="P203" s="720"/>
      <c r="Q203" s="720"/>
      <c r="R203" s="721" t="e">
        <f t="shared" si="23"/>
        <v>#DIV/0!</v>
      </c>
      <c r="S203" s="720">
        <f t="shared" si="24"/>
        <v>0</v>
      </c>
      <c r="AB203" s="62">
        <f t="shared" si="19"/>
        <v>0</v>
      </c>
    </row>
    <row r="204" spans="1:28" ht="15.75" hidden="1" thickBot="1" x14ac:dyDescent="0.3">
      <c r="G204" s="722" t="s">
        <v>746</v>
      </c>
      <c r="H204" s="723">
        <f>H144</f>
        <v>14600000</v>
      </c>
      <c r="I204" s="723">
        <f>I144</f>
        <v>7326927.6500000004</v>
      </c>
      <c r="J204" s="724">
        <f t="shared" ref="J204:P204" si="25">SUM(J188:J203)</f>
        <v>0.50184435958904117</v>
      </c>
      <c r="K204" s="723">
        <f>K144</f>
        <v>7273072.3500000015</v>
      </c>
      <c r="L204" s="725">
        <f t="shared" si="25"/>
        <v>0</v>
      </c>
      <c r="M204" s="725">
        <v>0</v>
      </c>
      <c r="N204" s="726"/>
      <c r="O204" s="725">
        <v>0</v>
      </c>
      <c r="P204" s="725">
        <f t="shared" si="25"/>
        <v>14600000</v>
      </c>
      <c r="Q204" s="725">
        <f>SUM(Q188:Q203)</f>
        <v>7326927.6500000004</v>
      </c>
      <c r="R204" s="726">
        <f t="shared" si="23"/>
        <v>0.50184435958904117</v>
      </c>
      <c r="S204" s="725">
        <f>SUM(S188:S203)</f>
        <v>7273072.3499999996</v>
      </c>
      <c r="AB204" s="178">
        <f t="shared" si="19"/>
        <v>0</v>
      </c>
    </row>
    <row r="205" spans="1:28" hidden="1" x14ac:dyDescent="0.25">
      <c r="AB205" s="62">
        <f t="shared" si="19"/>
        <v>0</v>
      </c>
    </row>
    <row r="206" spans="1:28" x14ac:dyDescent="0.25">
      <c r="AB206" s="62">
        <f t="shared" si="19"/>
        <v>0</v>
      </c>
    </row>
    <row r="207" spans="1:28" ht="16.5" customHeight="1" x14ac:dyDescent="0.25">
      <c r="A207" s="779">
        <v>2</v>
      </c>
      <c r="B207" s="780"/>
      <c r="C207" s="781"/>
      <c r="D207" s="782"/>
      <c r="E207" s="783"/>
      <c r="F207" s="782"/>
      <c r="G207" s="856" t="s">
        <v>1845</v>
      </c>
      <c r="H207" s="785"/>
      <c r="I207" s="785"/>
      <c r="J207" s="786"/>
      <c r="K207" s="785"/>
      <c r="L207" s="787"/>
      <c r="M207" s="787"/>
      <c r="N207" s="788"/>
      <c r="O207" s="787"/>
      <c r="P207" s="787"/>
      <c r="Q207" s="787"/>
      <c r="R207" s="788"/>
      <c r="S207" s="787"/>
      <c r="AB207" s="62">
        <f t="shared" ref="AB207:AB270" si="26">Z207-AA207</f>
        <v>0</v>
      </c>
    </row>
    <row r="208" spans="1:28" ht="28.5" x14ac:dyDescent="0.25">
      <c r="C208" s="685" t="s">
        <v>1434</v>
      </c>
      <c r="G208" s="789" t="s">
        <v>1491</v>
      </c>
      <c r="AB208" s="62">
        <f t="shared" si="26"/>
        <v>0</v>
      </c>
    </row>
    <row r="209" spans="3:31" x14ac:dyDescent="0.25">
      <c r="C209" s="685" t="s">
        <v>1438</v>
      </c>
      <c r="D209" s="694"/>
      <c r="G209" s="789" t="s">
        <v>1439</v>
      </c>
      <c r="AB209" s="62">
        <f t="shared" si="26"/>
        <v>0</v>
      </c>
    </row>
    <row r="210" spans="3:31" ht="30" x14ac:dyDescent="0.25">
      <c r="C210" s="685"/>
      <c r="D210" s="702">
        <v>110</v>
      </c>
      <c r="E210" s="703"/>
      <c r="F210" s="702"/>
      <c r="G210" s="704" t="s">
        <v>100</v>
      </c>
      <c r="H210" s="718"/>
      <c r="I210" s="718"/>
      <c r="J210" s="719"/>
      <c r="K210" s="718"/>
      <c r="L210" s="720"/>
      <c r="M210" s="720"/>
      <c r="N210" s="721"/>
      <c r="O210" s="720"/>
      <c r="P210" s="720"/>
      <c r="Q210" s="720"/>
      <c r="R210" s="721"/>
      <c r="S210" s="720"/>
      <c r="AB210" s="62">
        <f t="shared" si="26"/>
        <v>0</v>
      </c>
    </row>
    <row r="211" spans="3:31" x14ac:dyDescent="0.25">
      <c r="E211" s="684" t="s">
        <v>1917</v>
      </c>
      <c r="F211" s="706">
        <v>411</v>
      </c>
      <c r="G211" s="707" t="s">
        <v>704</v>
      </c>
      <c r="H211" s="790">
        <v>6648000</v>
      </c>
      <c r="I211" s="687">
        <v>2281533.9900000002</v>
      </c>
      <c r="J211" s="688">
        <f>I211/H211</f>
        <v>0.34319103339350182</v>
      </c>
      <c r="K211" s="687">
        <f>H211-I211</f>
        <v>4366466.01</v>
      </c>
      <c r="L211" s="689">
        <v>0</v>
      </c>
      <c r="M211" s="689">
        <v>0</v>
      </c>
      <c r="O211" s="689">
        <f>L211-M211</f>
        <v>0</v>
      </c>
      <c r="P211" s="689">
        <f>L211+H211</f>
        <v>6648000</v>
      </c>
      <c r="Q211" s="689">
        <f>M211+I211</f>
        <v>2281533.9900000002</v>
      </c>
      <c r="R211" s="690">
        <f>Q211/P211</f>
        <v>0.34319103339350182</v>
      </c>
      <c r="S211" s="689">
        <f>P211-Q211</f>
        <v>4366466.01</v>
      </c>
      <c r="Z211" s="750">
        <f t="shared" ref="Z211:Z244" si="27">H211-X211+Y211</f>
        <v>6648000</v>
      </c>
      <c r="AA211" s="751">
        <v>2636632.7599999998</v>
      </c>
      <c r="AB211" s="62">
        <f t="shared" si="26"/>
        <v>4011367.24</v>
      </c>
      <c r="AE211" s="62">
        <f t="shared" ref="AE211:AE244" si="28">H211-AA211</f>
        <v>4011367.24</v>
      </c>
    </row>
    <row r="212" spans="3:31" x14ac:dyDescent="0.25">
      <c r="E212" s="684" t="s">
        <v>200</v>
      </c>
      <c r="F212" s="706">
        <v>412</v>
      </c>
      <c r="G212" s="707" t="s">
        <v>365</v>
      </c>
      <c r="H212" s="790">
        <v>1009572</v>
      </c>
      <c r="I212" s="687">
        <v>379875.38999999996</v>
      </c>
      <c r="J212" s="688">
        <f>I212/H212</f>
        <v>0.37627369816120093</v>
      </c>
      <c r="K212" s="687">
        <f>H212-I212</f>
        <v>629696.6100000001</v>
      </c>
      <c r="L212" s="689">
        <v>0</v>
      </c>
      <c r="M212" s="689">
        <v>0</v>
      </c>
      <c r="O212" s="689">
        <f>L212-M212</f>
        <v>0</v>
      </c>
      <c r="P212" s="689">
        <f>L212+H212</f>
        <v>1009572</v>
      </c>
      <c r="Q212" s="689">
        <f>M212+I212</f>
        <v>379875.38999999996</v>
      </c>
      <c r="R212" s="690">
        <f>Q212/P212</f>
        <v>0.37627369816120093</v>
      </c>
      <c r="S212" s="689">
        <f>P212-Q212</f>
        <v>629696.6100000001</v>
      </c>
      <c r="Z212" s="750">
        <f t="shared" si="27"/>
        <v>1009572</v>
      </c>
      <c r="AA212" s="751">
        <v>471957.28</v>
      </c>
      <c r="AB212" s="62">
        <f t="shared" si="26"/>
        <v>537614.72</v>
      </c>
      <c r="AE212" s="62">
        <f t="shared" si="28"/>
        <v>537614.72</v>
      </c>
    </row>
    <row r="213" spans="3:31" hidden="1" x14ac:dyDescent="0.25">
      <c r="F213" s="706">
        <v>413</v>
      </c>
      <c r="G213" s="707" t="s">
        <v>705</v>
      </c>
      <c r="H213" s="790">
        <v>0</v>
      </c>
      <c r="S213" s="689">
        <f>SUM(H213:L213)</f>
        <v>0</v>
      </c>
      <c r="Z213" s="750">
        <f t="shared" si="27"/>
        <v>0</v>
      </c>
      <c r="AA213" s="751">
        <v>0</v>
      </c>
      <c r="AB213" s="62">
        <f t="shared" si="26"/>
        <v>0</v>
      </c>
      <c r="AE213" s="62">
        <f t="shared" si="28"/>
        <v>0</v>
      </c>
    </row>
    <row r="214" spans="3:31" hidden="1" x14ac:dyDescent="0.25">
      <c r="F214" s="706">
        <v>414</v>
      </c>
      <c r="G214" s="707" t="s">
        <v>368</v>
      </c>
      <c r="H214" s="790">
        <v>0</v>
      </c>
      <c r="I214" s="687">
        <v>0</v>
      </c>
      <c r="J214" s="688">
        <v>0</v>
      </c>
      <c r="K214" s="687">
        <f>H214-I214</f>
        <v>0</v>
      </c>
      <c r="L214" s="689">
        <v>0</v>
      </c>
      <c r="M214" s="689">
        <v>0</v>
      </c>
      <c r="O214" s="689">
        <f t="shared" ref="O214:O246" si="29">L214-M214</f>
        <v>0</v>
      </c>
      <c r="P214" s="689">
        <f t="shared" ref="P214:P246" si="30">L214+H214</f>
        <v>0</v>
      </c>
      <c r="Q214" s="689">
        <f t="shared" ref="Q214:Q246" si="31">M214+I214</f>
        <v>0</v>
      </c>
      <c r="R214" s="690" t="e">
        <f t="shared" ref="R214:R246" si="32">Q214/P214</f>
        <v>#DIV/0!</v>
      </c>
      <c r="S214" s="689">
        <f t="shared" ref="S214:S246" si="33">P214-Q214</f>
        <v>0</v>
      </c>
      <c r="Z214" s="750">
        <f t="shared" si="27"/>
        <v>0</v>
      </c>
      <c r="AA214" s="751">
        <v>0</v>
      </c>
      <c r="AB214" s="62">
        <f t="shared" si="26"/>
        <v>0</v>
      </c>
      <c r="AE214" s="62">
        <f t="shared" si="28"/>
        <v>0</v>
      </c>
    </row>
    <row r="215" spans="3:31" x14ac:dyDescent="0.25">
      <c r="E215" s="795">
        <v>11</v>
      </c>
      <c r="F215" s="706">
        <v>415</v>
      </c>
      <c r="G215" s="707" t="s">
        <v>714</v>
      </c>
      <c r="H215" s="790">
        <v>290000</v>
      </c>
      <c r="I215" s="687">
        <v>116454.81000000003</v>
      </c>
      <c r="J215" s="688">
        <f t="shared" ref="J215:J244" si="34">I215/H215</f>
        <v>0.40156831034482771</v>
      </c>
      <c r="K215" s="687">
        <f t="shared" ref="K215:K246" si="35">H215-I215</f>
        <v>173545.18999999997</v>
      </c>
      <c r="L215" s="689">
        <v>0</v>
      </c>
      <c r="M215" s="689">
        <v>0</v>
      </c>
      <c r="O215" s="689">
        <f t="shared" si="29"/>
        <v>0</v>
      </c>
      <c r="P215" s="689">
        <f t="shared" si="30"/>
        <v>290000</v>
      </c>
      <c r="Q215" s="689">
        <f t="shared" si="31"/>
        <v>116454.81000000003</v>
      </c>
      <c r="R215" s="690">
        <f t="shared" si="32"/>
        <v>0.40156831034482771</v>
      </c>
      <c r="S215" s="689">
        <f t="shared" si="33"/>
        <v>173545.18999999997</v>
      </c>
      <c r="Y215" s="754">
        <v>2000</v>
      </c>
      <c r="Z215" s="750">
        <f t="shared" si="27"/>
        <v>292000</v>
      </c>
      <c r="AA215" s="751">
        <v>144374.29999999999</v>
      </c>
      <c r="AB215" s="62">
        <f t="shared" si="26"/>
        <v>147625.70000000001</v>
      </c>
      <c r="AE215" s="62">
        <f t="shared" si="28"/>
        <v>145625.70000000001</v>
      </c>
    </row>
    <row r="216" spans="3:31" hidden="1" x14ac:dyDescent="0.25">
      <c r="F216" s="706">
        <v>416</v>
      </c>
      <c r="G216" s="707" t="s">
        <v>715</v>
      </c>
      <c r="H216" s="790">
        <v>0</v>
      </c>
      <c r="J216" s="688" t="e">
        <f t="shared" si="34"/>
        <v>#DIV/0!</v>
      </c>
      <c r="K216" s="687">
        <f t="shared" si="35"/>
        <v>0</v>
      </c>
      <c r="O216" s="689">
        <f t="shared" si="29"/>
        <v>0</v>
      </c>
      <c r="P216" s="689">
        <f t="shared" si="30"/>
        <v>0</v>
      </c>
      <c r="Q216" s="689">
        <f t="shared" si="31"/>
        <v>0</v>
      </c>
      <c r="R216" s="690" t="e">
        <f t="shared" si="32"/>
        <v>#DIV/0!</v>
      </c>
      <c r="S216" s="689">
        <f t="shared" si="33"/>
        <v>0</v>
      </c>
      <c r="Z216" s="750">
        <f t="shared" si="27"/>
        <v>0</v>
      </c>
      <c r="AA216" s="751">
        <v>0</v>
      </c>
      <c r="AB216" s="62">
        <f t="shared" si="26"/>
        <v>0</v>
      </c>
      <c r="AE216" s="62">
        <f t="shared" si="28"/>
        <v>0</v>
      </c>
    </row>
    <row r="217" spans="3:31" hidden="1" x14ac:dyDescent="0.25">
      <c r="F217" s="706">
        <v>417</v>
      </c>
      <c r="G217" s="707" t="s">
        <v>716</v>
      </c>
      <c r="H217" s="790">
        <v>0</v>
      </c>
      <c r="J217" s="688" t="e">
        <f t="shared" si="34"/>
        <v>#DIV/0!</v>
      </c>
      <c r="K217" s="687">
        <f t="shared" si="35"/>
        <v>0</v>
      </c>
      <c r="O217" s="689">
        <f t="shared" si="29"/>
        <v>0</v>
      </c>
      <c r="P217" s="689">
        <f t="shared" si="30"/>
        <v>0</v>
      </c>
      <c r="Q217" s="689">
        <f t="shared" si="31"/>
        <v>0</v>
      </c>
      <c r="R217" s="690" t="e">
        <f t="shared" si="32"/>
        <v>#DIV/0!</v>
      </c>
      <c r="S217" s="689">
        <f t="shared" si="33"/>
        <v>0</v>
      </c>
      <c r="Z217" s="750">
        <f t="shared" si="27"/>
        <v>0</v>
      </c>
      <c r="AA217" s="751">
        <v>0</v>
      </c>
      <c r="AB217" s="62">
        <f t="shared" si="26"/>
        <v>0</v>
      </c>
      <c r="AE217" s="62">
        <f t="shared" si="28"/>
        <v>0</v>
      </c>
    </row>
    <row r="218" spans="3:31" hidden="1" x14ac:dyDescent="0.25">
      <c r="F218" s="706">
        <v>418</v>
      </c>
      <c r="G218" s="707" t="s">
        <v>374</v>
      </c>
      <c r="H218" s="790">
        <v>0</v>
      </c>
      <c r="J218" s="688" t="e">
        <f t="shared" si="34"/>
        <v>#DIV/0!</v>
      </c>
      <c r="K218" s="687">
        <f t="shared" si="35"/>
        <v>0</v>
      </c>
      <c r="O218" s="689">
        <f t="shared" si="29"/>
        <v>0</v>
      </c>
      <c r="P218" s="689">
        <f t="shared" si="30"/>
        <v>0</v>
      </c>
      <c r="Q218" s="689">
        <f t="shared" si="31"/>
        <v>0</v>
      </c>
      <c r="R218" s="690" t="e">
        <f t="shared" si="32"/>
        <v>#DIV/0!</v>
      </c>
      <c r="S218" s="689">
        <f t="shared" si="33"/>
        <v>0</v>
      </c>
      <c r="Z218" s="750">
        <f t="shared" si="27"/>
        <v>0</v>
      </c>
      <c r="AA218" s="751">
        <v>0</v>
      </c>
      <c r="AB218" s="62">
        <f t="shared" si="26"/>
        <v>0</v>
      </c>
      <c r="AE218" s="62">
        <f t="shared" si="28"/>
        <v>0</v>
      </c>
    </row>
    <row r="219" spans="3:31" x14ac:dyDescent="0.25">
      <c r="E219" s="795">
        <v>12</v>
      </c>
      <c r="F219" s="706">
        <v>421</v>
      </c>
      <c r="G219" s="707" t="s">
        <v>378</v>
      </c>
      <c r="H219" s="790">
        <v>10000</v>
      </c>
      <c r="I219" s="687">
        <v>0</v>
      </c>
      <c r="J219" s="688">
        <f t="shared" si="34"/>
        <v>0</v>
      </c>
      <c r="K219" s="687">
        <f t="shared" si="35"/>
        <v>10000</v>
      </c>
      <c r="L219" s="689">
        <v>0</v>
      </c>
      <c r="M219" s="689">
        <v>0</v>
      </c>
      <c r="O219" s="689">
        <f t="shared" si="29"/>
        <v>0</v>
      </c>
      <c r="P219" s="689">
        <f t="shared" si="30"/>
        <v>10000</v>
      </c>
      <c r="Q219" s="689">
        <f t="shared" si="31"/>
        <v>0</v>
      </c>
      <c r="R219" s="690">
        <f t="shared" si="32"/>
        <v>0</v>
      </c>
      <c r="S219" s="689">
        <f t="shared" si="33"/>
        <v>10000</v>
      </c>
      <c r="Z219" s="750">
        <f t="shared" si="27"/>
        <v>10000</v>
      </c>
      <c r="AA219" s="751">
        <v>1000</v>
      </c>
      <c r="AB219" s="62">
        <f t="shared" si="26"/>
        <v>9000</v>
      </c>
      <c r="AE219" s="62">
        <f t="shared" si="28"/>
        <v>9000</v>
      </c>
    </row>
    <row r="220" spans="3:31" x14ac:dyDescent="0.25">
      <c r="E220" s="795">
        <v>13</v>
      </c>
      <c r="F220" s="706">
        <v>422</v>
      </c>
      <c r="G220" s="707" t="s">
        <v>379</v>
      </c>
      <c r="H220" s="790">
        <v>50000</v>
      </c>
      <c r="I220" s="687">
        <v>0</v>
      </c>
      <c r="K220" s="687">
        <f t="shared" si="35"/>
        <v>50000</v>
      </c>
      <c r="L220" s="689">
        <v>0</v>
      </c>
      <c r="M220" s="689">
        <v>0</v>
      </c>
      <c r="O220" s="689">
        <f t="shared" si="29"/>
        <v>0</v>
      </c>
      <c r="P220" s="689">
        <f t="shared" si="30"/>
        <v>50000</v>
      </c>
      <c r="Q220" s="689">
        <f t="shared" si="31"/>
        <v>0</v>
      </c>
      <c r="S220" s="689">
        <f t="shared" si="33"/>
        <v>50000</v>
      </c>
      <c r="Y220" s="754">
        <v>245000</v>
      </c>
      <c r="Z220" s="750">
        <f t="shared" si="27"/>
        <v>295000</v>
      </c>
      <c r="AA220" s="751">
        <v>60000</v>
      </c>
      <c r="AB220" s="62">
        <f t="shared" si="26"/>
        <v>235000</v>
      </c>
      <c r="AE220" s="62">
        <f t="shared" si="28"/>
        <v>-10000</v>
      </c>
    </row>
    <row r="221" spans="3:31" x14ac:dyDescent="0.25">
      <c r="E221" s="795">
        <v>14</v>
      </c>
      <c r="F221" s="706">
        <v>423</v>
      </c>
      <c r="G221" s="707" t="s">
        <v>380</v>
      </c>
      <c r="H221" s="790">
        <v>570000</v>
      </c>
      <c r="I221" s="687">
        <v>798946.37999999989</v>
      </c>
      <c r="J221" s="688">
        <f t="shared" si="34"/>
        <v>1.4016603157894736</v>
      </c>
      <c r="K221" s="687">
        <f t="shared" si="35"/>
        <v>-228946.37999999989</v>
      </c>
      <c r="L221" s="689">
        <v>0</v>
      </c>
      <c r="M221" s="689">
        <v>0</v>
      </c>
      <c r="O221" s="689">
        <f t="shared" si="29"/>
        <v>0</v>
      </c>
      <c r="P221" s="689">
        <f t="shared" si="30"/>
        <v>570000</v>
      </c>
      <c r="Q221" s="689">
        <f t="shared" si="31"/>
        <v>798946.37999999989</v>
      </c>
      <c r="R221" s="690">
        <f t="shared" si="32"/>
        <v>1.4016603157894736</v>
      </c>
      <c r="S221" s="689">
        <f t="shared" si="33"/>
        <v>-228946.37999999989</v>
      </c>
      <c r="T221" s="857"/>
      <c r="Z221" s="750">
        <f t="shared" si="27"/>
        <v>570000</v>
      </c>
      <c r="AA221" s="751">
        <v>2288435.4700000002</v>
      </c>
      <c r="AB221" s="62">
        <f t="shared" si="26"/>
        <v>-1718435.4700000002</v>
      </c>
      <c r="AE221" s="62">
        <f t="shared" si="28"/>
        <v>-1718435.4700000002</v>
      </c>
    </row>
    <row r="222" spans="3:31" hidden="1" x14ac:dyDescent="0.25">
      <c r="F222" s="706">
        <v>424</v>
      </c>
      <c r="G222" s="707" t="s">
        <v>382</v>
      </c>
      <c r="H222" s="790">
        <v>0</v>
      </c>
      <c r="J222" s="688" t="e">
        <f t="shared" si="34"/>
        <v>#DIV/0!</v>
      </c>
      <c r="K222" s="687">
        <f t="shared" si="35"/>
        <v>0</v>
      </c>
      <c r="L222" s="689">
        <v>0</v>
      </c>
      <c r="M222" s="689">
        <v>0</v>
      </c>
      <c r="O222" s="689">
        <f t="shared" si="29"/>
        <v>0</v>
      </c>
      <c r="P222" s="689">
        <f t="shared" si="30"/>
        <v>0</v>
      </c>
      <c r="Q222" s="689">
        <f t="shared" si="31"/>
        <v>0</v>
      </c>
      <c r="R222" s="690" t="e">
        <f t="shared" si="32"/>
        <v>#DIV/0!</v>
      </c>
      <c r="S222" s="689">
        <f t="shared" si="33"/>
        <v>0</v>
      </c>
      <c r="Z222" s="750">
        <f t="shared" si="27"/>
        <v>0</v>
      </c>
      <c r="AA222" s="751">
        <v>0</v>
      </c>
      <c r="AB222" s="62">
        <f t="shared" si="26"/>
        <v>0</v>
      </c>
      <c r="AE222" s="62">
        <f t="shared" si="28"/>
        <v>0</v>
      </c>
    </row>
    <row r="223" spans="3:31" hidden="1" x14ac:dyDescent="0.25">
      <c r="F223" s="706">
        <v>425</v>
      </c>
      <c r="G223" s="707" t="s">
        <v>717</v>
      </c>
      <c r="H223" s="790">
        <v>0</v>
      </c>
      <c r="J223" s="688" t="e">
        <f t="shared" si="34"/>
        <v>#DIV/0!</v>
      </c>
      <c r="K223" s="687">
        <f t="shared" si="35"/>
        <v>0</v>
      </c>
      <c r="L223" s="689">
        <v>0</v>
      </c>
      <c r="M223" s="689">
        <v>0</v>
      </c>
      <c r="O223" s="689">
        <f t="shared" si="29"/>
        <v>0</v>
      </c>
      <c r="P223" s="689">
        <f t="shared" si="30"/>
        <v>0</v>
      </c>
      <c r="Q223" s="689">
        <f t="shared" si="31"/>
        <v>0</v>
      </c>
      <c r="R223" s="690" t="e">
        <f t="shared" si="32"/>
        <v>#DIV/0!</v>
      </c>
      <c r="S223" s="689">
        <f t="shared" si="33"/>
        <v>0</v>
      </c>
      <c r="Z223" s="750">
        <f t="shared" si="27"/>
        <v>0</v>
      </c>
      <c r="AA223" s="751">
        <v>0</v>
      </c>
      <c r="AB223" s="62">
        <f t="shared" si="26"/>
        <v>0</v>
      </c>
      <c r="AE223" s="62">
        <f t="shared" si="28"/>
        <v>0</v>
      </c>
    </row>
    <row r="224" spans="3:31" ht="15.75" thickBot="1" x14ac:dyDescent="0.3">
      <c r="E224" s="795">
        <v>15</v>
      </c>
      <c r="F224" s="706">
        <v>426</v>
      </c>
      <c r="G224" s="707" t="s">
        <v>386</v>
      </c>
      <c r="H224" s="790">
        <v>200000</v>
      </c>
      <c r="I224" s="687">
        <v>114884.48</v>
      </c>
      <c r="J224" s="688">
        <f t="shared" si="34"/>
        <v>0.5744224</v>
      </c>
      <c r="K224" s="687">
        <f t="shared" si="35"/>
        <v>85115.520000000004</v>
      </c>
      <c r="L224" s="689">
        <v>0</v>
      </c>
      <c r="M224" s="689">
        <v>0</v>
      </c>
      <c r="O224" s="689">
        <f t="shared" si="29"/>
        <v>0</v>
      </c>
      <c r="P224" s="689">
        <f t="shared" si="30"/>
        <v>200000</v>
      </c>
      <c r="Q224" s="689">
        <f t="shared" si="31"/>
        <v>114884.48</v>
      </c>
      <c r="R224" s="690">
        <f t="shared" si="32"/>
        <v>0.5744224</v>
      </c>
      <c r="S224" s="689">
        <f t="shared" si="33"/>
        <v>85115.520000000004</v>
      </c>
      <c r="Z224" s="750">
        <f t="shared" si="27"/>
        <v>200000</v>
      </c>
      <c r="AA224" s="751">
        <v>549953</v>
      </c>
      <c r="AB224" s="62">
        <f t="shared" si="26"/>
        <v>-349953</v>
      </c>
      <c r="AE224" s="62">
        <f t="shared" si="28"/>
        <v>-349953</v>
      </c>
    </row>
    <row r="225" spans="6:31" hidden="1" x14ac:dyDescent="0.25">
      <c r="F225" s="706">
        <v>431</v>
      </c>
      <c r="G225" s="707" t="s">
        <v>718</v>
      </c>
      <c r="H225" s="790">
        <v>0</v>
      </c>
      <c r="J225" s="688" t="e">
        <f t="shared" si="34"/>
        <v>#DIV/0!</v>
      </c>
      <c r="K225" s="687">
        <f t="shared" si="35"/>
        <v>0</v>
      </c>
      <c r="L225" s="689">
        <v>0</v>
      </c>
      <c r="M225" s="689">
        <v>0</v>
      </c>
      <c r="O225" s="689">
        <f t="shared" si="29"/>
        <v>0</v>
      </c>
      <c r="P225" s="689">
        <f t="shared" si="30"/>
        <v>0</v>
      </c>
      <c r="Q225" s="689">
        <f t="shared" si="31"/>
        <v>0</v>
      </c>
      <c r="R225" s="690" t="e">
        <f t="shared" si="32"/>
        <v>#DIV/0!</v>
      </c>
      <c r="S225" s="689">
        <f t="shared" si="33"/>
        <v>0</v>
      </c>
      <c r="Z225" s="750">
        <f t="shared" si="27"/>
        <v>0</v>
      </c>
      <c r="AA225" s="751">
        <v>0</v>
      </c>
      <c r="AB225" s="62">
        <f t="shared" si="26"/>
        <v>0</v>
      </c>
      <c r="AE225" s="62">
        <f t="shared" si="28"/>
        <v>0</v>
      </c>
    </row>
    <row r="226" spans="6:31" hidden="1" x14ac:dyDescent="0.25">
      <c r="F226" s="706">
        <v>432</v>
      </c>
      <c r="G226" s="707" t="s">
        <v>719</v>
      </c>
      <c r="H226" s="790">
        <v>0</v>
      </c>
      <c r="J226" s="688" t="e">
        <f t="shared" si="34"/>
        <v>#DIV/0!</v>
      </c>
      <c r="K226" s="687">
        <f t="shared" si="35"/>
        <v>0</v>
      </c>
      <c r="L226" s="689">
        <v>0</v>
      </c>
      <c r="M226" s="689">
        <v>0</v>
      </c>
      <c r="O226" s="689">
        <f t="shared" si="29"/>
        <v>0</v>
      </c>
      <c r="P226" s="689">
        <f t="shared" si="30"/>
        <v>0</v>
      </c>
      <c r="Q226" s="689">
        <f t="shared" si="31"/>
        <v>0</v>
      </c>
      <c r="R226" s="690" t="e">
        <f t="shared" si="32"/>
        <v>#DIV/0!</v>
      </c>
      <c r="S226" s="689">
        <f t="shared" si="33"/>
        <v>0</v>
      </c>
      <c r="Z226" s="750">
        <f t="shared" si="27"/>
        <v>0</v>
      </c>
      <c r="AA226" s="751">
        <v>0</v>
      </c>
      <c r="AB226" s="62">
        <f t="shared" si="26"/>
        <v>0</v>
      </c>
      <c r="AE226" s="62">
        <f t="shared" si="28"/>
        <v>0</v>
      </c>
    </row>
    <row r="227" spans="6:31" hidden="1" x14ac:dyDescent="0.25">
      <c r="F227" s="706">
        <v>433</v>
      </c>
      <c r="G227" s="707" t="s">
        <v>720</v>
      </c>
      <c r="H227" s="790">
        <v>0</v>
      </c>
      <c r="J227" s="688" t="e">
        <f t="shared" si="34"/>
        <v>#DIV/0!</v>
      </c>
      <c r="K227" s="687">
        <f t="shared" si="35"/>
        <v>0</v>
      </c>
      <c r="L227" s="689">
        <v>0</v>
      </c>
      <c r="M227" s="689">
        <v>0</v>
      </c>
      <c r="O227" s="689">
        <f t="shared" si="29"/>
        <v>0</v>
      </c>
      <c r="P227" s="689">
        <f t="shared" si="30"/>
        <v>0</v>
      </c>
      <c r="Q227" s="689">
        <f t="shared" si="31"/>
        <v>0</v>
      </c>
      <c r="R227" s="690" t="e">
        <f t="shared" si="32"/>
        <v>#DIV/0!</v>
      </c>
      <c r="S227" s="689">
        <f t="shared" si="33"/>
        <v>0</v>
      </c>
      <c r="Z227" s="750">
        <f t="shared" si="27"/>
        <v>0</v>
      </c>
      <c r="AA227" s="751">
        <v>0</v>
      </c>
      <c r="AB227" s="62">
        <f t="shared" si="26"/>
        <v>0</v>
      </c>
      <c r="AE227" s="62">
        <f t="shared" si="28"/>
        <v>0</v>
      </c>
    </row>
    <row r="228" spans="6:31" hidden="1" x14ac:dyDescent="0.25">
      <c r="F228" s="706">
        <v>434</v>
      </c>
      <c r="G228" s="707" t="s">
        <v>721</v>
      </c>
      <c r="H228" s="790">
        <v>0</v>
      </c>
      <c r="J228" s="688" t="e">
        <f t="shared" si="34"/>
        <v>#DIV/0!</v>
      </c>
      <c r="K228" s="687">
        <f t="shared" si="35"/>
        <v>0</v>
      </c>
      <c r="L228" s="689">
        <v>0</v>
      </c>
      <c r="M228" s="689">
        <v>0</v>
      </c>
      <c r="O228" s="689">
        <f t="shared" si="29"/>
        <v>0</v>
      </c>
      <c r="P228" s="689">
        <f t="shared" si="30"/>
        <v>0</v>
      </c>
      <c r="Q228" s="689">
        <f t="shared" si="31"/>
        <v>0</v>
      </c>
      <c r="R228" s="690" t="e">
        <f t="shared" si="32"/>
        <v>#DIV/0!</v>
      </c>
      <c r="S228" s="689">
        <f t="shared" si="33"/>
        <v>0</v>
      </c>
      <c r="Z228" s="750">
        <f t="shared" si="27"/>
        <v>0</v>
      </c>
      <c r="AA228" s="751">
        <v>0</v>
      </c>
      <c r="AB228" s="62">
        <f t="shared" si="26"/>
        <v>0</v>
      </c>
      <c r="AE228" s="62">
        <f t="shared" si="28"/>
        <v>0</v>
      </c>
    </row>
    <row r="229" spans="6:31" hidden="1" x14ac:dyDescent="0.25">
      <c r="F229" s="706">
        <v>435</v>
      </c>
      <c r="G229" s="707" t="s">
        <v>393</v>
      </c>
      <c r="H229" s="790">
        <v>0</v>
      </c>
      <c r="J229" s="688" t="e">
        <f t="shared" si="34"/>
        <v>#DIV/0!</v>
      </c>
      <c r="K229" s="687">
        <f t="shared" si="35"/>
        <v>0</v>
      </c>
      <c r="L229" s="689">
        <v>0</v>
      </c>
      <c r="M229" s="689">
        <v>0</v>
      </c>
      <c r="O229" s="689">
        <f t="shared" si="29"/>
        <v>0</v>
      </c>
      <c r="P229" s="689">
        <f t="shared" si="30"/>
        <v>0</v>
      </c>
      <c r="Q229" s="689">
        <f t="shared" si="31"/>
        <v>0</v>
      </c>
      <c r="R229" s="690" t="e">
        <f t="shared" si="32"/>
        <v>#DIV/0!</v>
      </c>
      <c r="S229" s="689">
        <f t="shared" si="33"/>
        <v>0</v>
      </c>
      <c r="Z229" s="750">
        <f t="shared" si="27"/>
        <v>0</v>
      </c>
      <c r="AA229" s="751">
        <v>0</v>
      </c>
      <c r="AB229" s="62">
        <f t="shared" si="26"/>
        <v>0</v>
      </c>
      <c r="AE229" s="62">
        <f t="shared" si="28"/>
        <v>0</v>
      </c>
    </row>
    <row r="230" spans="6:31" hidden="1" x14ac:dyDescent="0.25">
      <c r="F230" s="706">
        <v>441</v>
      </c>
      <c r="G230" s="707" t="s">
        <v>722</v>
      </c>
      <c r="H230" s="790">
        <v>0</v>
      </c>
      <c r="J230" s="688" t="e">
        <f t="shared" si="34"/>
        <v>#DIV/0!</v>
      </c>
      <c r="K230" s="687">
        <f t="shared" si="35"/>
        <v>0</v>
      </c>
      <c r="L230" s="689">
        <v>0</v>
      </c>
      <c r="M230" s="689">
        <v>0</v>
      </c>
      <c r="O230" s="689">
        <f t="shared" si="29"/>
        <v>0</v>
      </c>
      <c r="P230" s="689">
        <f t="shared" si="30"/>
        <v>0</v>
      </c>
      <c r="Q230" s="689">
        <f t="shared" si="31"/>
        <v>0</v>
      </c>
      <c r="R230" s="690" t="e">
        <f t="shared" si="32"/>
        <v>#DIV/0!</v>
      </c>
      <c r="S230" s="689">
        <f t="shared" si="33"/>
        <v>0</v>
      </c>
      <c r="Z230" s="750">
        <f t="shared" si="27"/>
        <v>0</v>
      </c>
      <c r="AA230" s="751">
        <v>0</v>
      </c>
      <c r="AB230" s="62">
        <f t="shared" si="26"/>
        <v>0</v>
      </c>
      <c r="AE230" s="62">
        <f t="shared" si="28"/>
        <v>0</v>
      </c>
    </row>
    <row r="231" spans="6:31" hidden="1" x14ac:dyDescent="0.25">
      <c r="F231" s="706">
        <v>442</v>
      </c>
      <c r="G231" s="707" t="s">
        <v>723</v>
      </c>
      <c r="H231" s="790">
        <v>0</v>
      </c>
      <c r="J231" s="688" t="e">
        <f t="shared" si="34"/>
        <v>#DIV/0!</v>
      </c>
      <c r="K231" s="687">
        <f t="shared" si="35"/>
        <v>0</v>
      </c>
      <c r="L231" s="689">
        <v>0</v>
      </c>
      <c r="M231" s="689">
        <v>0</v>
      </c>
      <c r="O231" s="689">
        <f t="shared" si="29"/>
        <v>0</v>
      </c>
      <c r="P231" s="689">
        <f t="shared" si="30"/>
        <v>0</v>
      </c>
      <c r="Q231" s="689">
        <f t="shared" si="31"/>
        <v>0</v>
      </c>
      <c r="R231" s="690" t="e">
        <f t="shared" si="32"/>
        <v>#DIV/0!</v>
      </c>
      <c r="S231" s="689">
        <f t="shared" si="33"/>
        <v>0</v>
      </c>
      <c r="Z231" s="750">
        <f t="shared" si="27"/>
        <v>0</v>
      </c>
      <c r="AA231" s="751">
        <v>0</v>
      </c>
      <c r="AB231" s="62">
        <f t="shared" si="26"/>
        <v>0</v>
      </c>
      <c r="AE231" s="62">
        <f t="shared" si="28"/>
        <v>0</v>
      </c>
    </row>
    <row r="232" spans="6:31" hidden="1" x14ac:dyDescent="0.25">
      <c r="F232" s="706">
        <v>443</v>
      </c>
      <c r="G232" s="707" t="s">
        <v>398</v>
      </c>
      <c r="H232" s="790">
        <v>0</v>
      </c>
      <c r="J232" s="688" t="e">
        <f t="shared" si="34"/>
        <v>#DIV/0!</v>
      </c>
      <c r="K232" s="687">
        <f t="shared" si="35"/>
        <v>0</v>
      </c>
      <c r="L232" s="689">
        <v>0</v>
      </c>
      <c r="M232" s="689">
        <v>0</v>
      </c>
      <c r="O232" s="689">
        <f t="shared" si="29"/>
        <v>0</v>
      </c>
      <c r="P232" s="689">
        <f t="shared" si="30"/>
        <v>0</v>
      </c>
      <c r="Q232" s="689">
        <f t="shared" si="31"/>
        <v>0</v>
      </c>
      <c r="R232" s="690" t="e">
        <f t="shared" si="32"/>
        <v>#DIV/0!</v>
      </c>
      <c r="S232" s="689">
        <f t="shared" si="33"/>
        <v>0</v>
      </c>
      <c r="Z232" s="750">
        <f t="shared" si="27"/>
        <v>0</v>
      </c>
      <c r="AA232" s="751">
        <v>0</v>
      </c>
      <c r="AB232" s="62">
        <f t="shared" si="26"/>
        <v>0</v>
      </c>
      <c r="AE232" s="62">
        <f t="shared" si="28"/>
        <v>0</v>
      </c>
    </row>
    <row r="233" spans="6:31" hidden="1" x14ac:dyDescent="0.25">
      <c r="F233" s="706">
        <v>444</v>
      </c>
      <c r="G233" s="707" t="s">
        <v>399</v>
      </c>
      <c r="H233" s="790">
        <v>0</v>
      </c>
      <c r="J233" s="688" t="e">
        <f t="shared" si="34"/>
        <v>#DIV/0!</v>
      </c>
      <c r="K233" s="687">
        <f t="shared" si="35"/>
        <v>0</v>
      </c>
      <c r="L233" s="689">
        <v>0</v>
      </c>
      <c r="M233" s="689">
        <v>0</v>
      </c>
      <c r="O233" s="689">
        <f t="shared" si="29"/>
        <v>0</v>
      </c>
      <c r="P233" s="689">
        <f t="shared" si="30"/>
        <v>0</v>
      </c>
      <c r="Q233" s="689">
        <f t="shared" si="31"/>
        <v>0</v>
      </c>
      <c r="R233" s="690" t="e">
        <f t="shared" si="32"/>
        <v>#DIV/0!</v>
      </c>
      <c r="S233" s="689">
        <f t="shared" si="33"/>
        <v>0</v>
      </c>
      <c r="Z233" s="750">
        <f t="shared" si="27"/>
        <v>0</v>
      </c>
      <c r="AA233" s="751">
        <v>0</v>
      </c>
      <c r="AB233" s="62">
        <f t="shared" si="26"/>
        <v>0</v>
      </c>
      <c r="AE233" s="62">
        <f t="shared" si="28"/>
        <v>0</v>
      </c>
    </row>
    <row r="234" spans="6:31" ht="30" hidden="1" x14ac:dyDescent="0.25">
      <c r="F234" s="706">
        <v>4511</v>
      </c>
      <c r="G234" s="794" t="s">
        <v>215</v>
      </c>
      <c r="H234" s="790">
        <v>0</v>
      </c>
      <c r="J234" s="688" t="e">
        <f t="shared" si="34"/>
        <v>#DIV/0!</v>
      </c>
      <c r="K234" s="687">
        <f t="shared" si="35"/>
        <v>0</v>
      </c>
      <c r="L234" s="689">
        <v>0</v>
      </c>
      <c r="M234" s="689">
        <v>0</v>
      </c>
      <c r="O234" s="689">
        <f t="shared" si="29"/>
        <v>0</v>
      </c>
      <c r="P234" s="689">
        <f t="shared" si="30"/>
        <v>0</v>
      </c>
      <c r="Q234" s="689">
        <f t="shared" si="31"/>
        <v>0</v>
      </c>
      <c r="R234" s="690" t="e">
        <f t="shared" si="32"/>
        <v>#DIV/0!</v>
      </c>
      <c r="S234" s="689">
        <f t="shared" si="33"/>
        <v>0</v>
      </c>
      <c r="Z234" s="750">
        <f t="shared" si="27"/>
        <v>0</v>
      </c>
      <c r="AA234" s="751">
        <v>0</v>
      </c>
      <c r="AB234" s="62">
        <f t="shared" si="26"/>
        <v>0</v>
      </c>
      <c r="AE234" s="62">
        <f t="shared" si="28"/>
        <v>0</v>
      </c>
    </row>
    <row r="235" spans="6:31" ht="30" hidden="1" x14ac:dyDescent="0.25">
      <c r="F235" s="706">
        <v>4512</v>
      </c>
      <c r="G235" s="794" t="s">
        <v>216</v>
      </c>
      <c r="H235" s="790">
        <v>0</v>
      </c>
      <c r="J235" s="688" t="e">
        <f t="shared" si="34"/>
        <v>#DIV/0!</v>
      </c>
      <c r="K235" s="687">
        <f t="shared" si="35"/>
        <v>0</v>
      </c>
      <c r="L235" s="689">
        <v>0</v>
      </c>
      <c r="M235" s="689">
        <v>0</v>
      </c>
      <c r="O235" s="689">
        <f t="shared" si="29"/>
        <v>0</v>
      </c>
      <c r="P235" s="689">
        <f t="shared" si="30"/>
        <v>0</v>
      </c>
      <c r="Q235" s="689">
        <f t="shared" si="31"/>
        <v>0</v>
      </c>
      <c r="R235" s="690" t="e">
        <f t="shared" si="32"/>
        <v>#DIV/0!</v>
      </c>
      <c r="S235" s="689">
        <f t="shared" si="33"/>
        <v>0</v>
      </c>
      <c r="Z235" s="750">
        <f t="shared" si="27"/>
        <v>0</v>
      </c>
      <c r="AA235" s="751">
        <v>0</v>
      </c>
      <c r="AB235" s="62">
        <f t="shared" si="26"/>
        <v>0</v>
      </c>
      <c r="AE235" s="62">
        <f t="shared" si="28"/>
        <v>0</v>
      </c>
    </row>
    <row r="236" spans="6:31" ht="30" hidden="1" x14ac:dyDescent="0.25">
      <c r="F236" s="706">
        <v>452</v>
      </c>
      <c r="G236" s="707" t="s">
        <v>724</v>
      </c>
      <c r="H236" s="790">
        <v>0</v>
      </c>
      <c r="J236" s="688" t="e">
        <f t="shared" si="34"/>
        <v>#DIV/0!</v>
      </c>
      <c r="K236" s="687">
        <f t="shared" si="35"/>
        <v>0</v>
      </c>
      <c r="L236" s="689">
        <v>0</v>
      </c>
      <c r="M236" s="689">
        <v>0</v>
      </c>
      <c r="O236" s="689">
        <f t="shared" si="29"/>
        <v>0</v>
      </c>
      <c r="P236" s="689">
        <f t="shared" si="30"/>
        <v>0</v>
      </c>
      <c r="Q236" s="689">
        <f t="shared" si="31"/>
        <v>0</v>
      </c>
      <c r="R236" s="690" t="e">
        <f t="shared" si="32"/>
        <v>#DIV/0!</v>
      </c>
      <c r="S236" s="689">
        <f t="shared" si="33"/>
        <v>0</v>
      </c>
      <c r="Z236" s="750">
        <f t="shared" si="27"/>
        <v>0</v>
      </c>
      <c r="AA236" s="751">
        <v>0</v>
      </c>
      <c r="AB236" s="62">
        <f t="shared" si="26"/>
        <v>0</v>
      </c>
      <c r="AE236" s="62">
        <f t="shared" si="28"/>
        <v>0</v>
      </c>
    </row>
    <row r="237" spans="6:31" hidden="1" x14ac:dyDescent="0.25">
      <c r="F237" s="706">
        <v>453</v>
      </c>
      <c r="G237" s="707" t="s">
        <v>725</v>
      </c>
      <c r="H237" s="790">
        <v>0</v>
      </c>
      <c r="J237" s="688" t="e">
        <f t="shared" si="34"/>
        <v>#DIV/0!</v>
      </c>
      <c r="K237" s="687">
        <f t="shared" si="35"/>
        <v>0</v>
      </c>
      <c r="L237" s="689">
        <v>0</v>
      </c>
      <c r="M237" s="689">
        <v>0</v>
      </c>
      <c r="O237" s="689">
        <f t="shared" si="29"/>
        <v>0</v>
      </c>
      <c r="P237" s="689">
        <f t="shared" si="30"/>
        <v>0</v>
      </c>
      <c r="Q237" s="689">
        <f t="shared" si="31"/>
        <v>0</v>
      </c>
      <c r="R237" s="690" t="e">
        <f t="shared" si="32"/>
        <v>#DIV/0!</v>
      </c>
      <c r="S237" s="689">
        <f t="shared" si="33"/>
        <v>0</v>
      </c>
      <c r="Z237" s="750">
        <f t="shared" si="27"/>
        <v>0</v>
      </c>
      <c r="AA237" s="751">
        <v>0</v>
      </c>
      <c r="AB237" s="62">
        <f t="shared" si="26"/>
        <v>0</v>
      </c>
      <c r="AE237" s="62">
        <f t="shared" si="28"/>
        <v>0</v>
      </c>
    </row>
    <row r="238" spans="6:31" hidden="1" x14ac:dyDescent="0.25">
      <c r="F238" s="706">
        <v>454</v>
      </c>
      <c r="G238" s="707" t="s">
        <v>404</v>
      </c>
      <c r="H238" s="790">
        <v>0</v>
      </c>
      <c r="J238" s="688" t="e">
        <f t="shared" si="34"/>
        <v>#DIV/0!</v>
      </c>
      <c r="K238" s="687">
        <f t="shared" si="35"/>
        <v>0</v>
      </c>
      <c r="L238" s="689">
        <v>0</v>
      </c>
      <c r="M238" s="689">
        <v>0</v>
      </c>
      <c r="O238" s="689">
        <f t="shared" si="29"/>
        <v>0</v>
      </c>
      <c r="P238" s="689">
        <f t="shared" si="30"/>
        <v>0</v>
      </c>
      <c r="Q238" s="689">
        <f t="shared" si="31"/>
        <v>0</v>
      </c>
      <c r="R238" s="690" t="e">
        <f t="shared" si="32"/>
        <v>#DIV/0!</v>
      </c>
      <c r="S238" s="689">
        <f t="shared" si="33"/>
        <v>0</v>
      </c>
      <c r="Z238" s="750">
        <f t="shared" si="27"/>
        <v>0</v>
      </c>
      <c r="AA238" s="751">
        <v>0</v>
      </c>
      <c r="AB238" s="62">
        <f t="shared" si="26"/>
        <v>0</v>
      </c>
      <c r="AE238" s="62">
        <f t="shared" si="28"/>
        <v>0</v>
      </c>
    </row>
    <row r="239" spans="6:31" hidden="1" x14ac:dyDescent="0.25">
      <c r="F239" s="706">
        <v>461</v>
      </c>
      <c r="G239" s="707" t="s">
        <v>706</v>
      </c>
      <c r="H239" s="790">
        <v>0</v>
      </c>
      <c r="J239" s="688" t="e">
        <f t="shared" si="34"/>
        <v>#DIV/0!</v>
      </c>
      <c r="K239" s="687">
        <f t="shared" si="35"/>
        <v>0</v>
      </c>
      <c r="L239" s="689">
        <v>0</v>
      </c>
      <c r="M239" s="689">
        <v>0</v>
      </c>
      <c r="O239" s="689">
        <f t="shared" si="29"/>
        <v>0</v>
      </c>
      <c r="P239" s="689">
        <f t="shared" si="30"/>
        <v>0</v>
      </c>
      <c r="Q239" s="689">
        <f t="shared" si="31"/>
        <v>0</v>
      </c>
      <c r="R239" s="690" t="e">
        <f t="shared" si="32"/>
        <v>#DIV/0!</v>
      </c>
      <c r="S239" s="689">
        <f t="shared" si="33"/>
        <v>0</v>
      </c>
      <c r="Z239" s="750">
        <f t="shared" si="27"/>
        <v>0</v>
      </c>
      <c r="AA239" s="751">
        <v>0</v>
      </c>
      <c r="AB239" s="62">
        <f t="shared" si="26"/>
        <v>0</v>
      </c>
      <c r="AE239" s="62">
        <f t="shared" si="28"/>
        <v>0</v>
      </c>
    </row>
    <row r="240" spans="6:31" ht="30" hidden="1" x14ac:dyDescent="0.25">
      <c r="F240" s="706">
        <v>462</v>
      </c>
      <c r="G240" s="707" t="s">
        <v>407</v>
      </c>
      <c r="H240" s="790">
        <v>0</v>
      </c>
      <c r="J240" s="688" t="e">
        <f t="shared" si="34"/>
        <v>#DIV/0!</v>
      </c>
      <c r="K240" s="687">
        <f t="shared" si="35"/>
        <v>0</v>
      </c>
      <c r="L240" s="689">
        <v>0</v>
      </c>
      <c r="M240" s="689">
        <v>0</v>
      </c>
      <c r="O240" s="689">
        <f t="shared" si="29"/>
        <v>0</v>
      </c>
      <c r="P240" s="689">
        <f t="shared" si="30"/>
        <v>0</v>
      </c>
      <c r="Q240" s="689">
        <f t="shared" si="31"/>
        <v>0</v>
      </c>
      <c r="R240" s="690" t="e">
        <f t="shared" si="32"/>
        <v>#DIV/0!</v>
      </c>
      <c r="S240" s="689">
        <f t="shared" si="33"/>
        <v>0</v>
      </c>
      <c r="Z240" s="750">
        <f t="shared" si="27"/>
        <v>0</v>
      </c>
      <c r="AA240" s="751">
        <v>0</v>
      </c>
      <c r="AB240" s="62">
        <f t="shared" si="26"/>
        <v>0</v>
      </c>
      <c r="AE240" s="62">
        <f t="shared" si="28"/>
        <v>0</v>
      </c>
    </row>
    <row r="241" spans="5:31" hidden="1" x14ac:dyDescent="0.25">
      <c r="F241" s="706">
        <v>4631</v>
      </c>
      <c r="G241" s="707" t="s">
        <v>408</v>
      </c>
      <c r="H241" s="790">
        <v>0</v>
      </c>
      <c r="J241" s="688" t="e">
        <f t="shared" si="34"/>
        <v>#DIV/0!</v>
      </c>
      <c r="K241" s="687">
        <f t="shared" si="35"/>
        <v>0</v>
      </c>
      <c r="L241" s="689">
        <v>0</v>
      </c>
      <c r="M241" s="689">
        <v>0</v>
      </c>
      <c r="O241" s="689">
        <f t="shared" si="29"/>
        <v>0</v>
      </c>
      <c r="P241" s="689">
        <f t="shared" si="30"/>
        <v>0</v>
      </c>
      <c r="Q241" s="689">
        <f t="shared" si="31"/>
        <v>0</v>
      </c>
      <c r="R241" s="690" t="e">
        <f t="shared" si="32"/>
        <v>#DIV/0!</v>
      </c>
      <c r="S241" s="689">
        <f t="shared" si="33"/>
        <v>0</v>
      </c>
      <c r="Z241" s="750">
        <f t="shared" si="27"/>
        <v>0</v>
      </c>
      <c r="AA241" s="751">
        <v>0</v>
      </c>
      <c r="AB241" s="62">
        <f t="shared" si="26"/>
        <v>0</v>
      </c>
      <c r="AE241" s="62">
        <f t="shared" si="28"/>
        <v>0</v>
      </c>
    </row>
    <row r="242" spans="5:31" hidden="1" x14ac:dyDescent="0.25">
      <c r="F242" s="706">
        <v>4632</v>
      </c>
      <c r="G242" s="707" t="s">
        <v>409</v>
      </c>
      <c r="H242" s="790">
        <v>0</v>
      </c>
      <c r="J242" s="688" t="e">
        <f t="shared" si="34"/>
        <v>#DIV/0!</v>
      </c>
      <c r="K242" s="687">
        <f t="shared" si="35"/>
        <v>0</v>
      </c>
      <c r="L242" s="689">
        <v>0</v>
      </c>
      <c r="M242" s="689">
        <v>0</v>
      </c>
      <c r="O242" s="689">
        <f t="shared" si="29"/>
        <v>0</v>
      </c>
      <c r="P242" s="689">
        <f t="shared" si="30"/>
        <v>0</v>
      </c>
      <c r="Q242" s="689">
        <f t="shared" si="31"/>
        <v>0</v>
      </c>
      <c r="R242" s="690" t="e">
        <f t="shared" si="32"/>
        <v>#DIV/0!</v>
      </c>
      <c r="S242" s="689">
        <f t="shared" si="33"/>
        <v>0</v>
      </c>
      <c r="Z242" s="750">
        <f t="shared" si="27"/>
        <v>0</v>
      </c>
      <c r="AA242" s="751">
        <v>0</v>
      </c>
      <c r="AB242" s="62">
        <f t="shared" si="26"/>
        <v>0</v>
      </c>
      <c r="AE242" s="62">
        <f t="shared" si="28"/>
        <v>0</v>
      </c>
    </row>
    <row r="243" spans="5:31" ht="30" hidden="1" x14ac:dyDescent="0.25">
      <c r="F243" s="706">
        <v>464</v>
      </c>
      <c r="G243" s="707" t="s">
        <v>410</v>
      </c>
      <c r="H243" s="790">
        <v>0</v>
      </c>
      <c r="J243" s="688" t="e">
        <f t="shared" si="34"/>
        <v>#DIV/0!</v>
      </c>
      <c r="K243" s="687">
        <f t="shared" si="35"/>
        <v>0</v>
      </c>
      <c r="L243" s="689">
        <v>0</v>
      </c>
      <c r="M243" s="689">
        <v>0</v>
      </c>
      <c r="O243" s="689">
        <f t="shared" si="29"/>
        <v>0</v>
      </c>
      <c r="P243" s="689">
        <f t="shared" si="30"/>
        <v>0</v>
      </c>
      <c r="Q243" s="689">
        <f t="shared" si="31"/>
        <v>0</v>
      </c>
      <c r="R243" s="690" t="e">
        <f t="shared" si="32"/>
        <v>#DIV/0!</v>
      </c>
      <c r="S243" s="689">
        <f t="shared" si="33"/>
        <v>0</v>
      </c>
      <c r="Z243" s="750">
        <f t="shared" si="27"/>
        <v>0</v>
      </c>
      <c r="AA243" s="751">
        <v>0</v>
      </c>
      <c r="AB243" s="62">
        <f t="shared" si="26"/>
        <v>0</v>
      </c>
      <c r="AE243" s="62">
        <f t="shared" si="28"/>
        <v>0</v>
      </c>
    </row>
    <row r="244" spans="5:31" hidden="1" x14ac:dyDescent="0.25">
      <c r="E244" s="795"/>
      <c r="F244" s="706">
        <v>465</v>
      </c>
      <c r="G244" s="707" t="s">
        <v>707</v>
      </c>
      <c r="H244" s="790">
        <v>0</v>
      </c>
      <c r="I244" s="687">
        <v>0</v>
      </c>
      <c r="J244" s="688" t="e">
        <f t="shared" si="34"/>
        <v>#DIV/0!</v>
      </c>
      <c r="K244" s="687">
        <f t="shared" si="35"/>
        <v>0</v>
      </c>
      <c r="L244" s="689">
        <v>0</v>
      </c>
      <c r="M244" s="689">
        <v>0</v>
      </c>
      <c r="O244" s="689">
        <f t="shared" si="29"/>
        <v>0</v>
      </c>
      <c r="P244" s="689">
        <f t="shared" si="30"/>
        <v>0</v>
      </c>
      <c r="Q244" s="689">
        <f t="shared" si="31"/>
        <v>0</v>
      </c>
      <c r="R244" s="690" t="e">
        <f t="shared" si="32"/>
        <v>#DIV/0!</v>
      </c>
      <c r="S244" s="689">
        <f t="shared" si="33"/>
        <v>0</v>
      </c>
      <c r="Z244" s="750">
        <f t="shared" si="27"/>
        <v>0</v>
      </c>
      <c r="AA244" s="751">
        <v>323000</v>
      </c>
      <c r="AB244" s="62">
        <f t="shared" si="26"/>
        <v>-323000</v>
      </c>
      <c r="AE244" s="62">
        <f t="shared" si="28"/>
        <v>-323000</v>
      </c>
    </row>
    <row r="245" spans="5:31" hidden="1" x14ac:dyDescent="0.25">
      <c r="F245" s="706">
        <v>482</v>
      </c>
      <c r="G245" s="707" t="s">
        <v>727</v>
      </c>
      <c r="H245" s="790">
        <v>0</v>
      </c>
      <c r="I245" s="687">
        <v>0</v>
      </c>
      <c r="K245" s="687">
        <f t="shared" si="35"/>
        <v>0</v>
      </c>
      <c r="L245" s="689">
        <v>0</v>
      </c>
      <c r="M245" s="689">
        <v>0</v>
      </c>
      <c r="O245" s="689">
        <f t="shared" si="29"/>
        <v>0</v>
      </c>
      <c r="P245" s="689">
        <f t="shared" si="30"/>
        <v>0</v>
      </c>
      <c r="Q245" s="689">
        <f t="shared" si="31"/>
        <v>0</v>
      </c>
      <c r="R245" s="690" t="e">
        <f t="shared" si="32"/>
        <v>#DIV/0!</v>
      </c>
      <c r="S245" s="689">
        <f t="shared" si="33"/>
        <v>0</v>
      </c>
      <c r="V245" s="178">
        <f>I245/10*12</f>
        <v>0</v>
      </c>
      <c r="W245" s="178">
        <f>H245-V245</f>
        <v>0</v>
      </c>
      <c r="Z245" s="750">
        <f>H245-X245+Y245</f>
        <v>0</v>
      </c>
      <c r="AB245" s="62">
        <f t="shared" si="26"/>
        <v>0</v>
      </c>
    </row>
    <row r="246" spans="5:31" hidden="1" x14ac:dyDescent="0.25">
      <c r="F246" s="706">
        <v>483</v>
      </c>
      <c r="G246" s="796" t="s">
        <v>728</v>
      </c>
      <c r="H246" s="790">
        <v>0</v>
      </c>
      <c r="I246" s="687">
        <v>0</v>
      </c>
      <c r="K246" s="687">
        <f t="shared" si="35"/>
        <v>0</v>
      </c>
      <c r="L246" s="689">
        <v>0</v>
      </c>
      <c r="M246" s="689">
        <v>0</v>
      </c>
      <c r="O246" s="689">
        <f t="shared" si="29"/>
        <v>0</v>
      </c>
      <c r="P246" s="689">
        <f t="shared" si="30"/>
        <v>0</v>
      </c>
      <c r="Q246" s="689">
        <f t="shared" si="31"/>
        <v>0</v>
      </c>
      <c r="R246" s="690" t="e">
        <f t="shared" si="32"/>
        <v>#DIV/0!</v>
      </c>
      <c r="S246" s="689">
        <f t="shared" si="33"/>
        <v>0</v>
      </c>
      <c r="V246" s="178">
        <f>I246/10*12</f>
        <v>0</v>
      </c>
      <c r="W246" s="178">
        <f>H246-V246</f>
        <v>0</v>
      </c>
      <c r="Z246" s="750">
        <f>H246-X246+Y246</f>
        <v>0</v>
      </c>
      <c r="AB246" s="62">
        <f t="shared" si="26"/>
        <v>0</v>
      </c>
    </row>
    <row r="247" spans="5:31" ht="45" hidden="1" x14ac:dyDescent="0.25">
      <c r="F247" s="706">
        <v>484</v>
      </c>
      <c r="G247" s="707" t="s">
        <v>729</v>
      </c>
      <c r="S247" s="689">
        <f t="shared" ref="S247:S268" si="36">SUM(H247:L247)</f>
        <v>0</v>
      </c>
      <c r="AB247" s="62">
        <f t="shared" si="26"/>
        <v>0</v>
      </c>
    </row>
    <row r="248" spans="5:31" ht="30" hidden="1" x14ac:dyDescent="0.25">
      <c r="F248" s="706">
        <v>485</v>
      </c>
      <c r="G248" s="707" t="s">
        <v>730</v>
      </c>
      <c r="S248" s="689">
        <f t="shared" si="36"/>
        <v>0</v>
      </c>
      <c r="AB248" s="62">
        <f t="shared" si="26"/>
        <v>0</v>
      </c>
    </row>
    <row r="249" spans="5:31" ht="30" hidden="1" x14ac:dyDescent="0.25">
      <c r="F249" s="706">
        <v>489</v>
      </c>
      <c r="G249" s="707" t="s">
        <v>422</v>
      </c>
      <c r="S249" s="689">
        <f t="shared" si="36"/>
        <v>0</v>
      </c>
      <c r="AB249" s="62">
        <f t="shared" si="26"/>
        <v>0</v>
      </c>
    </row>
    <row r="250" spans="5:31" ht="30" hidden="1" x14ac:dyDescent="0.25">
      <c r="F250" s="706">
        <v>494</v>
      </c>
      <c r="G250" s="707" t="s">
        <v>708</v>
      </c>
      <c r="S250" s="689">
        <f t="shared" si="36"/>
        <v>0</v>
      </c>
      <c r="AB250" s="62">
        <f t="shared" si="26"/>
        <v>0</v>
      </c>
    </row>
    <row r="251" spans="5:31" ht="30" hidden="1" x14ac:dyDescent="0.25">
      <c r="F251" s="706">
        <v>495</v>
      </c>
      <c r="G251" s="707" t="s">
        <v>709</v>
      </c>
      <c r="S251" s="689">
        <f t="shared" si="36"/>
        <v>0</v>
      </c>
      <c r="AB251" s="62">
        <f t="shared" si="26"/>
        <v>0</v>
      </c>
    </row>
    <row r="252" spans="5:31" ht="45" hidden="1" x14ac:dyDescent="0.25">
      <c r="F252" s="706">
        <v>496</v>
      </c>
      <c r="G252" s="707" t="s">
        <v>710</v>
      </c>
      <c r="S252" s="689">
        <f t="shared" si="36"/>
        <v>0</v>
      </c>
      <c r="AB252" s="62">
        <f t="shared" si="26"/>
        <v>0</v>
      </c>
    </row>
    <row r="253" spans="5:31" ht="30" hidden="1" x14ac:dyDescent="0.25">
      <c r="F253" s="706">
        <v>499</v>
      </c>
      <c r="G253" s="707" t="s">
        <v>711</v>
      </c>
      <c r="S253" s="689">
        <f t="shared" si="36"/>
        <v>0</v>
      </c>
      <c r="AB253" s="62">
        <f t="shared" si="26"/>
        <v>0</v>
      </c>
    </row>
    <row r="254" spans="5:31" hidden="1" x14ac:dyDescent="0.25">
      <c r="F254" s="706">
        <v>511</v>
      </c>
      <c r="G254" s="796" t="s">
        <v>731</v>
      </c>
      <c r="S254" s="689">
        <f t="shared" si="36"/>
        <v>0</v>
      </c>
      <c r="AB254" s="62">
        <f t="shared" si="26"/>
        <v>0</v>
      </c>
    </row>
    <row r="255" spans="5:31" hidden="1" x14ac:dyDescent="0.25">
      <c r="F255" s="706">
        <v>512</v>
      </c>
      <c r="G255" s="796" t="s">
        <v>732</v>
      </c>
      <c r="S255" s="689">
        <f t="shared" si="36"/>
        <v>0</v>
      </c>
      <c r="AB255" s="62">
        <f t="shared" si="26"/>
        <v>0</v>
      </c>
    </row>
    <row r="256" spans="5:31" hidden="1" x14ac:dyDescent="0.25">
      <c r="F256" s="706">
        <v>513</v>
      </c>
      <c r="G256" s="796" t="s">
        <v>733</v>
      </c>
      <c r="S256" s="689">
        <f t="shared" si="36"/>
        <v>0</v>
      </c>
      <c r="AB256" s="62">
        <f t="shared" si="26"/>
        <v>0</v>
      </c>
    </row>
    <row r="257" spans="5:28" hidden="1" x14ac:dyDescent="0.25">
      <c r="F257" s="706">
        <v>514</v>
      </c>
      <c r="G257" s="707" t="s">
        <v>734</v>
      </c>
      <c r="S257" s="689">
        <f t="shared" si="36"/>
        <v>0</v>
      </c>
      <c r="AB257" s="62">
        <f t="shared" si="26"/>
        <v>0</v>
      </c>
    </row>
    <row r="258" spans="5:28" hidden="1" x14ac:dyDescent="0.25">
      <c r="F258" s="706">
        <v>515</v>
      </c>
      <c r="G258" s="707" t="s">
        <v>433</v>
      </c>
      <c r="S258" s="689">
        <f t="shared" si="36"/>
        <v>0</v>
      </c>
      <c r="AB258" s="62">
        <f t="shared" si="26"/>
        <v>0</v>
      </c>
    </row>
    <row r="259" spans="5:28" hidden="1" x14ac:dyDescent="0.25">
      <c r="F259" s="706">
        <v>521</v>
      </c>
      <c r="G259" s="707" t="s">
        <v>735</v>
      </c>
      <c r="S259" s="689">
        <f t="shared" si="36"/>
        <v>0</v>
      </c>
      <c r="AB259" s="62">
        <f t="shared" si="26"/>
        <v>0</v>
      </c>
    </row>
    <row r="260" spans="5:28" hidden="1" x14ac:dyDescent="0.25">
      <c r="F260" s="706">
        <v>522</v>
      </c>
      <c r="G260" s="707" t="s">
        <v>736</v>
      </c>
      <c r="S260" s="689">
        <f t="shared" si="36"/>
        <v>0</v>
      </c>
      <c r="AB260" s="62">
        <f t="shared" si="26"/>
        <v>0</v>
      </c>
    </row>
    <row r="261" spans="5:28" hidden="1" x14ac:dyDescent="0.25">
      <c r="F261" s="706">
        <v>523</v>
      </c>
      <c r="G261" s="707" t="s">
        <v>438</v>
      </c>
      <c r="S261" s="689">
        <f t="shared" si="36"/>
        <v>0</v>
      </c>
      <c r="AB261" s="62">
        <f t="shared" si="26"/>
        <v>0</v>
      </c>
    </row>
    <row r="262" spans="5:28" hidden="1" x14ac:dyDescent="0.25">
      <c r="F262" s="706">
        <v>531</v>
      </c>
      <c r="G262" s="707" t="s">
        <v>712</v>
      </c>
      <c r="S262" s="689">
        <f t="shared" si="36"/>
        <v>0</v>
      </c>
      <c r="AB262" s="62">
        <f t="shared" si="26"/>
        <v>0</v>
      </c>
    </row>
    <row r="263" spans="5:28" hidden="1" x14ac:dyDescent="0.25">
      <c r="F263" s="706">
        <v>541</v>
      </c>
      <c r="G263" s="707" t="s">
        <v>737</v>
      </c>
      <c r="S263" s="689">
        <f t="shared" si="36"/>
        <v>0</v>
      </c>
      <c r="AB263" s="62">
        <f t="shared" si="26"/>
        <v>0</v>
      </c>
    </row>
    <row r="264" spans="5:28" hidden="1" x14ac:dyDescent="0.25">
      <c r="F264" s="706">
        <v>542</v>
      </c>
      <c r="G264" s="707" t="s">
        <v>738</v>
      </c>
      <c r="S264" s="689">
        <f t="shared" si="36"/>
        <v>0</v>
      </c>
      <c r="AB264" s="62">
        <f t="shared" si="26"/>
        <v>0</v>
      </c>
    </row>
    <row r="265" spans="5:28" hidden="1" x14ac:dyDescent="0.25">
      <c r="F265" s="706">
        <v>543</v>
      </c>
      <c r="G265" s="707" t="s">
        <v>443</v>
      </c>
      <c r="S265" s="689">
        <f t="shared" si="36"/>
        <v>0</v>
      </c>
      <c r="AB265" s="62">
        <f t="shared" si="26"/>
        <v>0</v>
      </c>
    </row>
    <row r="266" spans="5:28" ht="45" hidden="1" x14ac:dyDescent="0.25">
      <c r="F266" s="706">
        <v>551</v>
      </c>
      <c r="G266" s="707" t="s">
        <v>713</v>
      </c>
      <c r="S266" s="689">
        <f t="shared" si="36"/>
        <v>0</v>
      </c>
      <c r="AB266" s="62">
        <f t="shared" si="26"/>
        <v>0</v>
      </c>
    </row>
    <row r="267" spans="5:28" hidden="1" x14ac:dyDescent="0.25">
      <c r="F267" s="709">
        <v>611</v>
      </c>
      <c r="G267" s="796" t="s">
        <v>449</v>
      </c>
      <c r="S267" s="689">
        <f t="shared" si="36"/>
        <v>0</v>
      </c>
      <c r="AB267" s="62">
        <f t="shared" si="26"/>
        <v>0</v>
      </c>
    </row>
    <row r="268" spans="5:28" ht="15.75" hidden="1" thickBot="1" x14ac:dyDescent="0.3">
      <c r="F268" s="709">
        <v>620</v>
      </c>
      <c r="G268" s="796" t="s">
        <v>89</v>
      </c>
      <c r="S268" s="689">
        <f t="shared" si="36"/>
        <v>0</v>
      </c>
      <c r="AB268" s="62">
        <f t="shared" si="26"/>
        <v>0</v>
      </c>
    </row>
    <row r="269" spans="5:28" x14ac:dyDescent="0.25">
      <c r="E269" s="708"/>
      <c r="F269" s="709"/>
      <c r="G269" s="710" t="s">
        <v>770</v>
      </c>
      <c r="H269" s="711"/>
      <c r="I269" s="711"/>
      <c r="J269" s="712"/>
      <c r="K269" s="711"/>
      <c r="L269" s="713"/>
      <c r="M269" s="713"/>
      <c r="N269" s="714"/>
      <c r="O269" s="713"/>
      <c r="P269" s="713"/>
      <c r="Q269" s="713"/>
      <c r="R269" s="714"/>
      <c r="S269" s="797"/>
      <c r="AB269" s="62">
        <f t="shared" si="26"/>
        <v>0</v>
      </c>
    </row>
    <row r="270" spans="5:28" ht="15.75" thickBot="1" x14ac:dyDescent="0.3">
      <c r="E270" s="715"/>
      <c r="F270" s="716" t="s">
        <v>185</v>
      </c>
      <c r="G270" s="717" t="s">
        <v>186</v>
      </c>
      <c r="H270" s="718">
        <f>SUM(H211:H268)</f>
        <v>8777572</v>
      </c>
      <c r="I270" s="718">
        <f>SUM(I211:I268)</f>
        <v>3691695.0500000003</v>
      </c>
      <c r="J270" s="719">
        <f>I270/H270</f>
        <v>0.42058271353399324</v>
      </c>
      <c r="K270" s="718">
        <f t="shared" ref="K270:S270" si="37">SUM(K211:K268)</f>
        <v>5085876.95</v>
      </c>
      <c r="L270" s="720">
        <f t="shared" si="37"/>
        <v>0</v>
      </c>
      <c r="M270" s="720">
        <f t="shared" si="37"/>
        <v>0</v>
      </c>
      <c r="N270" s="721"/>
      <c r="O270" s="720">
        <f t="shared" si="37"/>
        <v>0</v>
      </c>
      <c r="P270" s="720">
        <f t="shared" si="37"/>
        <v>8777572</v>
      </c>
      <c r="Q270" s="720">
        <f t="shared" si="37"/>
        <v>3691695.0500000003</v>
      </c>
      <c r="R270" s="721">
        <f>Q270/P270</f>
        <v>0.42058271353399324</v>
      </c>
      <c r="S270" s="720">
        <f t="shared" si="37"/>
        <v>5085876.95</v>
      </c>
      <c r="AB270" s="62">
        <f t="shared" si="26"/>
        <v>0</v>
      </c>
    </row>
    <row r="271" spans="5:28" ht="15.75" hidden="1" thickBot="1" x14ac:dyDescent="0.3">
      <c r="F271" s="716" t="s">
        <v>187</v>
      </c>
      <c r="G271" s="717" t="s">
        <v>188</v>
      </c>
      <c r="S271" s="720">
        <f t="shared" ref="S271:S285" si="38">SUM(H271:L271)</f>
        <v>0</v>
      </c>
      <c r="AB271" s="62">
        <f t="shared" ref="AB271:AB334" si="39">Z271-AA271</f>
        <v>0</v>
      </c>
    </row>
    <row r="272" spans="5:28" ht="15.75" hidden="1" thickBot="1" x14ac:dyDescent="0.3">
      <c r="F272" s="716" t="s">
        <v>189</v>
      </c>
      <c r="G272" s="717" t="s">
        <v>190</v>
      </c>
      <c r="S272" s="720">
        <f t="shared" si="38"/>
        <v>0</v>
      </c>
      <c r="AB272" s="62">
        <f t="shared" si="39"/>
        <v>0</v>
      </c>
    </row>
    <row r="273" spans="5:28" ht="15.75" hidden="1" thickBot="1" x14ac:dyDescent="0.3">
      <c r="F273" s="716" t="s">
        <v>191</v>
      </c>
      <c r="G273" s="717" t="s">
        <v>192</v>
      </c>
      <c r="S273" s="720">
        <f t="shared" si="38"/>
        <v>0</v>
      </c>
      <c r="AB273" s="62">
        <f t="shared" si="39"/>
        <v>0</v>
      </c>
    </row>
    <row r="274" spans="5:28" ht="15.75" hidden="1" thickBot="1" x14ac:dyDescent="0.3">
      <c r="F274" s="716" t="s">
        <v>193</v>
      </c>
      <c r="G274" s="717" t="s">
        <v>194</v>
      </c>
      <c r="S274" s="720">
        <f t="shared" si="38"/>
        <v>0</v>
      </c>
      <c r="AB274" s="62">
        <f t="shared" si="39"/>
        <v>0</v>
      </c>
    </row>
    <row r="275" spans="5:28" ht="15.75" hidden="1" thickBot="1" x14ac:dyDescent="0.3">
      <c r="F275" s="716" t="s">
        <v>195</v>
      </c>
      <c r="G275" s="717" t="s">
        <v>196</v>
      </c>
      <c r="S275" s="720">
        <f t="shared" si="38"/>
        <v>0</v>
      </c>
      <c r="AB275" s="62">
        <f t="shared" si="39"/>
        <v>0</v>
      </c>
    </row>
    <row r="276" spans="5:28" ht="15.75" hidden="1" thickBot="1" x14ac:dyDescent="0.3">
      <c r="F276" s="716" t="s">
        <v>197</v>
      </c>
      <c r="G276" s="717" t="s">
        <v>1294</v>
      </c>
      <c r="S276" s="720">
        <f t="shared" si="38"/>
        <v>0</v>
      </c>
      <c r="AB276" s="62">
        <f t="shared" si="39"/>
        <v>0</v>
      </c>
    </row>
    <row r="277" spans="5:28" ht="30.75" hidden="1" thickBot="1" x14ac:dyDescent="0.3">
      <c r="F277" s="716" t="s">
        <v>198</v>
      </c>
      <c r="G277" s="717" t="s">
        <v>1293</v>
      </c>
      <c r="S277" s="720">
        <f t="shared" si="38"/>
        <v>0</v>
      </c>
      <c r="AB277" s="62">
        <f t="shared" si="39"/>
        <v>0</v>
      </c>
    </row>
    <row r="278" spans="5:28" ht="15.75" hidden="1" thickBot="1" x14ac:dyDescent="0.3">
      <c r="F278" s="716" t="s">
        <v>199</v>
      </c>
      <c r="G278" s="717" t="s">
        <v>58</v>
      </c>
      <c r="S278" s="720">
        <f t="shared" si="38"/>
        <v>0</v>
      </c>
      <c r="AB278" s="62">
        <f t="shared" si="39"/>
        <v>0</v>
      </c>
    </row>
    <row r="279" spans="5:28" ht="15.75" hidden="1" thickBot="1" x14ac:dyDescent="0.3">
      <c r="F279" s="716" t="s">
        <v>200</v>
      </c>
      <c r="G279" s="717" t="s">
        <v>201</v>
      </c>
      <c r="S279" s="720">
        <f t="shared" si="38"/>
        <v>0</v>
      </c>
      <c r="AB279" s="62">
        <f t="shared" si="39"/>
        <v>0</v>
      </c>
    </row>
    <row r="280" spans="5:28" ht="15.75" hidden="1" thickBot="1" x14ac:dyDescent="0.3">
      <c r="F280" s="716" t="s">
        <v>202</v>
      </c>
      <c r="G280" s="717" t="s">
        <v>203</v>
      </c>
      <c r="S280" s="720">
        <f t="shared" si="38"/>
        <v>0</v>
      </c>
      <c r="AB280" s="62">
        <f t="shared" si="39"/>
        <v>0</v>
      </c>
    </row>
    <row r="281" spans="5:28" ht="30.75" hidden="1" thickBot="1" x14ac:dyDescent="0.3">
      <c r="F281" s="716" t="s">
        <v>204</v>
      </c>
      <c r="G281" s="717" t="s">
        <v>205</v>
      </c>
      <c r="S281" s="720">
        <f t="shared" si="38"/>
        <v>0</v>
      </c>
      <c r="AB281" s="62">
        <f t="shared" si="39"/>
        <v>0</v>
      </c>
    </row>
    <row r="282" spans="5:28" ht="15.75" hidden="1" thickBot="1" x14ac:dyDescent="0.3">
      <c r="F282" s="716" t="s">
        <v>206</v>
      </c>
      <c r="G282" s="717" t="s">
        <v>207</v>
      </c>
      <c r="S282" s="720">
        <f t="shared" si="38"/>
        <v>0</v>
      </c>
      <c r="AB282" s="62">
        <f t="shared" si="39"/>
        <v>0</v>
      </c>
    </row>
    <row r="283" spans="5:28" ht="30.75" hidden="1" thickBot="1" x14ac:dyDescent="0.3">
      <c r="F283" s="716" t="s">
        <v>208</v>
      </c>
      <c r="G283" s="717" t="s">
        <v>209</v>
      </c>
      <c r="S283" s="720">
        <f t="shared" si="38"/>
        <v>0</v>
      </c>
      <c r="AB283" s="62">
        <f t="shared" si="39"/>
        <v>0</v>
      </c>
    </row>
    <row r="284" spans="5:28" ht="30.75" hidden="1" thickBot="1" x14ac:dyDescent="0.3">
      <c r="F284" s="716" t="s">
        <v>210</v>
      </c>
      <c r="G284" s="717" t="s">
        <v>211</v>
      </c>
      <c r="S284" s="720">
        <f t="shared" si="38"/>
        <v>0</v>
      </c>
      <c r="AB284" s="62">
        <f t="shared" si="39"/>
        <v>0</v>
      </c>
    </row>
    <row r="285" spans="5:28" ht="15.75" hidden="1" thickBot="1" x14ac:dyDescent="0.3">
      <c r="F285" s="716" t="s">
        <v>212</v>
      </c>
      <c r="G285" s="717" t="s">
        <v>213</v>
      </c>
      <c r="H285" s="718"/>
      <c r="I285" s="718"/>
      <c r="J285" s="719"/>
      <c r="K285" s="718"/>
      <c r="L285" s="720"/>
      <c r="M285" s="720"/>
      <c r="N285" s="721"/>
      <c r="O285" s="720"/>
      <c r="P285" s="720"/>
      <c r="Q285" s="720"/>
      <c r="R285" s="721"/>
      <c r="S285" s="720">
        <f t="shared" si="38"/>
        <v>0</v>
      </c>
      <c r="AB285" s="62">
        <f t="shared" si="39"/>
        <v>0</v>
      </c>
    </row>
    <row r="286" spans="5:28" ht="15.75" thickBot="1" x14ac:dyDescent="0.3">
      <c r="G286" s="722" t="s">
        <v>757</v>
      </c>
      <c r="H286" s="723">
        <f>SUM(H270:H285)</f>
        <v>8777572</v>
      </c>
      <c r="I286" s="723">
        <f t="shared" ref="I286:S286" si="40">SUM(I270:I285)</f>
        <v>3691695.0500000003</v>
      </c>
      <c r="J286" s="724">
        <f t="shared" si="40"/>
        <v>0.42058271353399324</v>
      </c>
      <c r="K286" s="723">
        <f t="shared" si="40"/>
        <v>5085876.95</v>
      </c>
      <c r="L286" s="725">
        <f t="shared" si="40"/>
        <v>0</v>
      </c>
      <c r="M286" s="725">
        <f t="shared" si="40"/>
        <v>0</v>
      </c>
      <c r="N286" s="726"/>
      <c r="O286" s="725">
        <f t="shared" si="40"/>
        <v>0</v>
      </c>
      <c r="P286" s="725">
        <f t="shared" si="40"/>
        <v>8777572</v>
      </c>
      <c r="Q286" s="725">
        <f t="shared" si="40"/>
        <v>3691695.0500000003</v>
      </c>
      <c r="R286" s="726">
        <f t="shared" si="40"/>
        <v>0.42058271353399324</v>
      </c>
      <c r="S286" s="725">
        <f t="shared" si="40"/>
        <v>5085876.95</v>
      </c>
      <c r="AB286" s="62">
        <f t="shared" si="39"/>
        <v>0</v>
      </c>
    </row>
    <row r="287" spans="5:28" ht="28.5" collapsed="1" x14ac:dyDescent="0.25">
      <c r="E287" s="708"/>
      <c r="F287" s="709"/>
      <c r="G287" s="727" t="s">
        <v>1446</v>
      </c>
      <c r="H287" s="728"/>
      <c r="I287" s="729"/>
      <c r="J287" s="730"/>
      <c r="K287" s="729"/>
      <c r="L287" s="731"/>
      <c r="M287" s="732"/>
      <c r="N287" s="733"/>
      <c r="O287" s="732"/>
      <c r="P287" s="732"/>
      <c r="Q287" s="732"/>
      <c r="R287" s="733"/>
      <c r="S287" s="798"/>
      <c r="AB287" s="62">
        <f t="shared" si="39"/>
        <v>0</v>
      </c>
    </row>
    <row r="288" spans="5:28" ht="15.75" thickBot="1" x14ac:dyDescent="0.3">
      <c r="E288" s="715"/>
      <c r="F288" s="716" t="s">
        <v>185</v>
      </c>
      <c r="G288" s="717" t="s">
        <v>186</v>
      </c>
      <c r="H288" s="718">
        <f>SUM(H211:H268)</f>
        <v>8777572</v>
      </c>
      <c r="I288" s="718">
        <f t="shared" ref="I288:S288" si="41">SUM(I211:I268)</f>
        <v>3691695.0500000003</v>
      </c>
      <c r="J288" s="719">
        <f>I288/H288</f>
        <v>0.42058271353399324</v>
      </c>
      <c r="K288" s="718">
        <f t="shared" si="41"/>
        <v>5085876.95</v>
      </c>
      <c r="L288" s="720">
        <f t="shared" si="41"/>
        <v>0</v>
      </c>
      <c r="M288" s="720">
        <f t="shared" si="41"/>
        <v>0</v>
      </c>
      <c r="N288" s="721"/>
      <c r="O288" s="720">
        <f t="shared" si="41"/>
        <v>0</v>
      </c>
      <c r="P288" s="720">
        <f t="shared" si="41"/>
        <v>8777572</v>
      </c>
      <c r="Q288" s="720">
        <f t="shared" si="41"/>
        <v>3691695.0500000003</v>
      </c>
      <c r="R288" s="721">
        <f>Q288/P288</f>
        <v>0.42058271353399324</v>
      </c>
      <c r="S288" s="720">
        <f t="shared" si="41"/>
        <v>5085876.95</v>
      </c>
      <c r="AB288" s="62">
        <f t="shared" si="39"/>
        <v>0</v>
      </c>
    </row>
    <row r="289" spans="6:28" hidden="1" x14ac:dyDescent="0.25">
      <c r="F289" s="716" t="s">
        <v>187</v>
      </c>
      <c r="G289" s="717" t="s">
        <v>188</v>
      </c>
      <c r="S289" s="720">
        <f t="shared" ref="S289:S303" si="42">SUM(H289:L289)</f>
        <v>0</v>
      </c>
      <c r="AB289" s="62">
        <f t="shared" si="39"/>
        <v>0</v>
      </c>
    </row>
    <row r="290" spans="6:28" hidden="1" x14ac:dyDescent="0.25">
      <c r="F290" s="716" t="s">
        <v>189</v>
      </c>
      <c r="G290" s="717" t="s">
        <v>190</v>
      </c>
      <c r="S290" s="720">
        <f t="shared" si="42"/>
        <v>0</v>
      </c>
      <c r="AB290" s="62">
        <f t="shared" si="39"/>
        <v>0</v>
      </c>
    </row>
    <row r="291" spans="6:28" hidden="1" x14ac:dyDescent="0.25">
      <c r="F291" s="716" t="s">
        <v>191</v>
      </c>
      <c r="G291" s="717" t="s">
        <v>192</v>
      </c>
      <c r="S291" s="720">
        <f t="shared" si="42"/>
        <v>0</v>
      </c>
      <c r="AB291" s="62">
        <f t="shared" si="39"/>
        <v>0</v>
      </c>
    </row>
    <row r="292" spans="6:28" hidden="1" x14ac:dyDescent="0.25">
      <c r="F292" s="716" t="s">
        <v>193</v>
      </c>
      <c r="G292" s="717" t="s">
        <v>194</v>
      </c>
      <c r="S292" s="720">
        <f t="shared" si="42"/>
        <v>0</v>
      </c>
      <c r="AB292" s="62">
        <f t="shared" si="39"/>
        <v>0</v>
      </c>
    </row>
    <row r="293" spans="6:28" hidden="1" x14ac:dyDescent="0.25">
      <c r="F293" s="716" t="s">
        <v>195</v>
      </c>
      <c r="G293" s="717" t="s">
        <v>196</v>
      </c>
      <c r="S293" s="720">
        <f t="shared" si="42"/>
        <v>0</v>
      </c>
      <c r="AB293" s="62">
        <f t="shared" si="39"/>
        <v>0</v>
      </c>
    </row>
    <row r="294" spans="6:28" hidden="1" x14ac:dyDescent="0.25">
      <c r="F294" s="716" t="s">
        <v>197</v>
      </c>
      <c r="G294" s="717" t="s">
        <v>1294</v>
      </c>
      <c r="S294" s="720">
        <f t="shared" si="42"/>
        <v>0</v>
      </c>
      <c r="AB294" s="62">
        <f t="shared" si="39"/>
        <v>0</v>
      </c>
    </row>
    <row r="295" spans="6:28" ht="30" hidden="1" x14ac:dyDescent="0.25">
      <c r="F295" s="716" t="s">
        <v>198</v>
      </c>
      <c r="G295" s="717" t="s">
        <v>1293</v>
      </c>
      <c r="S295" s="720">
        <f t="shared" si="42"/>
        <v>0</v>
      </c>
      <c r="AB295" s="62">
        <f t="shared" si="39"/>
        <v>0</v>
      </c>
    </row>
    <row r="296" spans="6:28" hidden="1" x14ac:dyDescent="0.25">
      <c r="F296" s="716" t="s">
        <v>199</v>
      </c>
      <c r="G296" s="717" t="s">
        <v>58</v>
      </c>
      <c r="S296" s="720">
        <f t="shared" si="42"/>
        <v>0</v>
      </c>
      <c r="AB296" s="62">
        <f t="shared" si="39"/>
        <v>0</v>
      </c>
    </row>
    <row r="297" spans="6:28" hidden="1" x14ac:dyDescent="0.25">
      <c r="F297" s="716" t="s">
        <v>200</v>
      </c>
      <c r="G297" s="717" t="s">
        <v>201</v>
      </c>
      <c r="S297" s="720">
        <f t="shared" si="42"/>
        <v>0</v>
      </c>
      <c r="AB297" s="62">
        <f t="shared" si="39"/>
        <v>0</v>
      </c>
    </row>
    <row r="298" spans="6:28" hidden="1" x14ac:dyDescent="0.25">
      <c r="F298" s="716" t="s">
        <v>202</v>
      </c>
      <c r="G298" s="717" t="s">
        <v>203</v>
      </c>
      <c r="S298" s="720">
        <f t="shared" si="42"/>
        <v>0</v>
      </c>
      <c r="AB298" s="62">
        <f t="shared" si="39"/>
        <v>0</v>
      </c>
    </row>
    <row r="299" spans="6:28" ht="30" hidden="1" x14ac:dyDescent="0.25">
      <c r="F299" s="716" t="s">
        <v>204</v>
      </c>
      <c r="G299" s="717" t="s">
        <v>205</v>
      </c>
      <c r="S299" s="720">
        <f t="shared" si="42"/>
        <v>0</v>
      </c>
      <c r="AB299" s="62">
        <f t="shared" si="39"/>
        <v>0</v>
      </c>
    </row>
    <row r="300" spans="6:28" hidden="1" x14ac:dyDescent="0.25">
      <c r="F300" s="716" t="s">
        <v>206</v>
      </c>
      <c r="G300" s="717" t="s">
        <v>207</v>
      </c>
      <c r="S300" s="720">
        <f t="shared" si="42"/>
        <v>0</v>
      </c>
      <c r="AB300" s="62">
        <f t="shared" si="39"/>
        <v>0</v>
      </c>
    </row>
    <row r="301" spans="6:28" ht="30" hidden="1" x14ac:dyDescent="0.25">
      <c r="F301" s="716" t="s">
        <v>208</v>
      </c>
      <c r="G301" s="717" t="s">
        <v>209</v>
      </c>
      <c r="S301" s="720">
        <f t="shared" si="42"/>
        <v>0</v>
      </c>
      <c r="AB301" s="62">
        <f t="shared" si="39"/>
        <v>0</v>
      </c>
    </row>
    <row r="302" spans="6:28" ht="30" hidden="1" x14ac:dyDescent="0.25">
      <c r="F302" s="716" t="s">
        <v>210</v>
      </c>
      <c r="G302" s="717" t="s">
        <v>211</v>
      </c>
      <c r="S302" s="720">
        <f t="shared" si="42"/>
        <v>0</v>
      </c>
      <c r="AB302" s="62">
        <f t="shared" si="39"/>
        <v>0</v>
      </c>
    </row>
    <row r="303" spans="6:28" ht="15.75" hidden="1" thickBot="1" x14ac:dyDescent="0.3">
      <c r="F303" s="716" t="s">
        <v>212</v>
      </c>
      <c r="G303" s="717" t="s">
        <v>213</v>
      </c>
      <c r="H303" s="718"/>
      <c r="I303" s="718"/>
      <c r="J303" s="719"/>
      <c r="K303" s="718"/>
      <c r="L303" s="720"/>
      <c r="M303" s="720"/>
      <c r="N303" s="721"/>
      <c r="O303" s="720"/>
      <c r="P303" s="720"/>
      <c r="Q303" s="720"/>
      <c r="R303" s="721"/>
      <c r="S303" s="720">
        <f t="shared" si="42"/>
        <v>0</v>
      </c>
      <c r="AB303" s="62">
        <f t="shared" si="39"/>
        <v>0</v>
      </c>
    </row>
    <row r="304" spans="6:28" ht="15.75" collapsed="1" thickBot="1" x14ac:dyDescent="0.3">
      <c r="G304" s="722" t="s">
        <v>1447</v>
      </c>
      <c r="H304" s="723">
        <f>SUM(H288:H303)</f>
        <v>8777572</v>
      </c>
      <c r="I304" s="723">
        <f t="shared" ref="I304:S304" si="43">SUM(I288:I303)</f>
        <v>3691695.0500000003</v>
      </c>
      <c r="J304" s="724">
        <f t="shared" si="43"/>
        <v>0.42058271353399324</v>
      </c>
      <c r="K304" s="723">
        <f t="shared" si="43"/>
        <v>5085876.95</v>
      </c>
      <c r="L304" s="725">
        <f t="shared" si="43"/>
        <v>0</v>
      </c>
      <c r="M304" s="725">
        <f t="shared" si="43"/>
        <v>0</v>
      </c>
      <c r="N304" s="726"/>
      <c r="O304" s="725">
        <f t="shared" si="43"/>
        <v>0</v>
      </c>
      <c r="P304" s="725">
        <f t="shared" si="43"/>
        <v>8777572</v>
      </c>
      <c r="Q304" s="725">
        <f t="shared" si="43"/>
        <v>3691695.0500000003</v>
      </c>
      <c r="R304" s="726">
        <f t="shared" si="43"/>
        <v>0.42058271353399324</v>
      </c>
      <c r="S304" s="725">
        <f t="shared" si="43"/>
        <v>5085876.95</v>
      </c>
      <c r="AB304" s="62">
        <f t="shared" si="39"/>
        <v>0</v>
      </c>
    </row>
    <row r="305" spans="3:28" x14ac:dyDescent="0.25">
      <c r="AB305" s="62">
        <f t="shared" si="39"/>
        <v>0</v>
      </c>
    </row>
    <row r="306" spans="3:28" hidden="1" x14ac:dyDescent="0.25">
      <c r="C306" s="685" t="s">
        <v>1542</v>
      </c>
      <c r="D306" s="694"/>
      <c r="G306" s="858" t="s">
        <v>1543</v>
      </c>
      <c r="AB306" s="62">
        <f t="shared" si="39"/>
        <v>0</v>
      </c>
    </row>
    <row r="307" spans="3:28" ht="30" hidden="1" x14ac:dyDescent="0.25">
      <c r="C307" s="685"/>
      <c r="D307" s="702">
        <v>110</v>
      </c>
      <c r="E307" s="703"/>
      <c r="F307" s="702"/>
      <c r="G307" s="704" t="s">
        <v>100</v>
      </c>
      <c r="AB307" s="62">
        <f t="shared" si="39"/>
        <v>0</v>
      </c>
    </row>
    <row r="308" spans="3:28" ht="15.75" hidden="1" thickBot="1" x14ac:dyDescent="0.3">
      <c r="E308" s="684">
        <v>27</v>
      </c>
      <c r="F308" s="706">
        <v>423</v>
      </c>
      <c r="G308" s="707" t="s">
        <v>380</v>
      </c>
      <c r="H308" s="687">
        <v>0</v>
      </c>
      <c r="I308" s="687">
        <v>0</v>
      </c>
      <c r="J308" s="688" t="e">
        <f>I308/H308</f>
        <v>#DIV/0!</v>
      </c>
      <c r="K308" s="687">
        <f>H308-I308</f>
        <v>0</v>
      </c>
      <c r="L308" s="689">
        <v>0</v>
      </c>
      <c r="M308" s="689">
        <v>0</v>
      </c>
      <c r="O308" s="689">
        <f>SUM(O229:O288)</f>
        <v>0</v>
      </c>
      <c r="P308" s="689">
        <f>H308+L308</f>
        <v>0</v>
      </c>
      <c r="Q308" s="689">
        <f>I308+M308</f>
        <v>0</v>
      </c>
      <c r="R308" s="690" t="e">
        <f>Q308/P308</f>
        <v>#DIV/0!</v>
      </c>
      <c r="S308" s="689">
        <f>P308-Q308</f>
        <v>0</v>
      </c>
      <c r="V308" s="178">
        <v>350000</v>
      </c>
      <c r="W308" s="178">
        <v>0</v>
      </c>
      <c r="Z308" s="750">
        <f>H308-X308+Y308</f>
        <v>0</v>
      </c>
      <c r="AA308" s="751">
        <v>0</v>
      </c>
      <c r="AB308" s="62">
        <f t="shared" si="39"/>
        <v>0</v>
      </c>
    </row>
    <row r="309" spans="3:28" hidden="1" x14ac:dyDescent="0.25">
      <c r="E309" s="708"/>
      <c r="F309" s="709"/>
      <c r="G309" s="710" t="s">
        <v>770</v>
      </c>
      <c r="H309" s="711"/>
      <c r="I309" s="711"/>
      <c r="J309" s="712"/>
      <c r="K309" s="711"/>
      <c r="L309" s="713"/>
      <c r="M309" s="713"/>
      <c r="N309" s="714"/>
      <c r="O309" s="713"/>
      <c r="P309" s="713"/>
      <c r="Q309" s="713"/>
      <c r="R309" s="714"/>
      <c r="S309" s="797"/>
      <c r="AB309" s="62">
        <f t="shared" si="39"/>
        <v>0</v>
      </c>
    </row>
    <row r="310" spans="3:28" ht="15.75" hidden="1" thickBot="1" x14ac:dyDescent="0.3">
      <c r="E310" s="715"/>
      <c r="F310" s="716" t="s">
        <v>185</v>
      </c>
      <c r="G310" s="717" t="s">
        <v>186</v>
      </c>
      <c r="H310" s="718">
        <f>SUM(H308:H308)</f>
        <v>0</v>
      </c>
      <c r="I310" s="718">
        <f>SUM(I308:I308)</f>
        <v>0</v>
      </c>
      <c r="J310" s="719" t="e">
        <f>I310/H310</f>
        <v>#DIV/0!</v>
      </c>
      <c r="K310" s="718">
        <f>SUM(K308:K308)</f>
        <v>0</v>
      </c>
      <c r="L310" s="720">
        <f>SUM(L250:L308)</f>
        <v>0</v>
      </c>
      <c r="M310" s="720">
        <f>SUM(M250:M308)</f>
        <v>0</v>
      </c>
      <c r="N310" s="721"/>
      <c r="O310" s="720">
        <f>SUM(O250:O308)</f>
        <v>0</v>
      </c>
      <c r="P310" s="720">
        <f>SUM(P308:P308)</f>
        <v>0</v>
      </c>
      <c r="Q310" s="720">
        <f>SUM(Q308:Q308)</f>
        <v>0</v>
      </c>
      <c r="R310" s="721" t="e">
        <f>Q310/P310</f>
        <v>#DIV/0!</v>
      </c>
      <c r="S310" s="720">
        <f>SUM(S308:S308)</f>
        <v>0</v>
      </c>
      <c r="AB310" s="62">
        <f t="shared" si="39"/>
        <v>0</v>
      </c>
    </row>
    <row r="311" spans="3:28" ht="15.75" hidden="1" thickBot="1" x14ac:dyDescent="0.3">
      <c r="G311" s="722" t="s">
        <v>757</v>
      </c>
      <c r="H311" s="723">
        <f t="shared" ref="H311:M311" si="44">SUM(H310)</f>
        <v>0</v>
      </c>
      <c r="I311" s="723">
        <f t="shared" si="44"/>
        <v>0</v>
      </c>
      <c r="J311" s="724" t="e">
        <f t="shared" si="44"/>
        <v>#DIV/0!</v>
      </c>
      <c r="K311" s="723">
        <f t="shared" si="44"/>
        <v>0</v>
      </c>
      <c r="L311" s="725">
        <f t="shared" si="44"/>
        <v>0</v>
      </c>
      <c r="M311" s="725">
        <f t="shared" si="44"/>
        <v>0</v>
      </c>
      <c r="N311" s="726"/>
      <c r="O311" s="725">
        <f>SUM(O310)</f>
        <v>0</v>
      </c>
      <c r="P311" s="725">
        <f>SUM(P310)</f>
        <v>0</v>
      </c>
      <c r="Q311" s="725">
        <f>SUM(Q310)</f>
        <v>0</v>
      </c>
      <c r="R311" s="726" t="e">
        <f>SUM(R310)</f>
        <v>#DIV/0!</v>
      </c>
      <c r="S311" s="725">
        <f>SUM(S310)</f>
        <v>0</v>
      </c>
      <c r="AB311" s="62">
        <f t="shared" si="39"/>
        <v>0</v>
      </c>
    </row>
    <row r="312" spans="3:28" hidden="1" x14ac:dyDescent="0.25">
      <c r="E312" s="708"/>
      <c r="F312" s="709"/>
      <c r="G312" s="727" t="s">
        <v>1544</v>
      </c>
      <c r="H312" s="728"/>
      <c r="I312" s="729"/>
      <c r="J312" s="730"/>
      <c r="K312" s="729"/>
      <c r="L312" s="731"/>
      <c r="M312" s="732"/>
      <c r="N312" s="733"/>
      <c r="O312" s="732"/>
      <c r="P312" s="732"/>
      <c r="Q312" s="732"/>
      <c r="R312" s="733"/>
      <c r="S312" s="798"/>
      <c r="AB312" s="62">
        <f t="shared" si="39"/>
        <v>0</v>
      </c>
    </row>
    <row r="313" spans="3:28" ht="15.75" hidden="1" thickBot="1" x14ac:dyDescent="0.3">
      <c r="E313" s="715"/>
      <c r="F313" s="716" t="s">
        <v>185</v>
      </c>
      <c r="G313" s="717" t="s">
        <v>186</v>
      </c>
      <c r="H313" s="718">
        <f>H311</f>
        <v>0</v>
      </c>
      <c r="I313" s="718">
        <f>SUM(I308:I308)</f>
        <v>0</v>
      </c>
      <c r="J313" s="719" t="e">
        <f>I313/H313</f>
        <v>#DIV/0!</v>
      </c>
      <c r="K313" s="718">
        <f>SUM(K308:K308)</f>
        <v>0</v>
      </c>
      <c r="L313" s="720">
        <f>SUM(L235:L294)</f>
        <v>0</v>
      </c>
      <c r="M313" s="720">
        <f>SUM(M235:M294)</f>
        <v>0</v>
      </c>
      <c r="N313" s="721"/>
      <c r="O313" s="720">
        <f>SUM(O235:O294)</f>
        <v>0</v>
      </c>
      <c r="P313" s="720">
        <f>SUM(P308:P308)</f>
        <v>0</v>
      </c>
      <c r="Q313" s="720">
        <f>SUM(Q308:Q308)</f>
        <v>0</v>
      </c>
      <c r="R313" s="721" t="e">
        <f>Q313/P313</f>
        <v>#DIV/0!</v>
      </c>
      <c r="S313" s="720">
        <f>SUM(S308:S308)</f>
        <v>0</v>
      </c>
      <c r="AB313" s="62">
        <f t="shared" si="39"/>
        <v>0</v>
      </c>
    </row>
    <row r="314" spans="3:28" ht="15.75" hidden="1" thickBot="1" x14ac:dyDescent="0.3">
      <c r="G314" s="722" t="s">
        <v>1545</v>
      </c>
      <c r="H314" s="723">
        <f t="shared" ref="H314:M314" si="45">SUM(H313)</f>
        <v>0</v>
      </c>
      <c r="I314" s="723">
        <f t="shared" si="45"/>
        <v>0</v>
      </c>
      <c r="J314" s="724" t="e">
        <f t="shared" si="45"/>
        <v>#DIV/0!</v>
      </c>
      <c r="K314" s="723">
        <f t="shared" si="45"/>
        <v>0</v>
      </c>
      <c r="L314" s="725">
        <f t="shared" si="45"/>
        <v>0</v>
      </c>
      <c r="M314" s="725">
        <f t="shared" si="45"/>
        <v>0</v>
      </c>
      <c r="N314" s="726"/>
      <c r="O314" s="725">
        <f>SUM(O313)</f>
        <v>0</v>
      </c>
      <c r="P314" s="725">
        <f>SUM(P313)</f>
        <v>0</v>
      </c>
      <c r="Q314" s="725">
        <f>SUM(Q313)</f>
        <v>0</v>
      </c>
      <c r="R314" s="726" t="e">
        <f>SUM(R313)</f>
        <v>#DIV/0!</v>
      </c>
      <c r="S314" s="725">
        <f>SUM(S313)</f>
        <v>0</v>
      </c>
      <c r="AB314" s="62">
        <f t="shared" si="39"/>
        <v>0</v>
      </c>
    </row>
    <row r="315" spans="3:28" hidden="1" x14ac:dyDescent="0.25">
      <c r="AB315" s="62">
        <f t="shared" si="39"/>
        <v>0</v>
      </c>
    </row>
    <row r="316" spans="3:28" hidden="1" x14ac:dyDescent="0.25">
      <c r="E316" s="708"/>
      <c r="F316" s="709"/>
      <c r="G316" s="742" t="s">
        <v>1444</v>
      </c>
      <c r="H316" s="743"/>
      <c r="I316" s="743"/>
      <c r="J316" s="744"/>
      <c r="K316" s="743"/>
      <c r="L316" s="745"/>
      <c r="M316" s="745"/>
      <c r="N316" s="746"/>
      <c r="O316" s="745"/>
      <c r="P316" s="745"/>
      <c r="Q316" s="745"/>
      <c r="R316" s="746"/>
      <c r="S316" s="800"/>
      <c r="AB316" s="62">
        <f t="shared" si="39"/>
        <v>0</v>
      </c>
    </row>
    <row r="317" spans="3:28" ht="15.75" hidden="1" thickBot="1" x14ac:dyDescent="0.3">
      <c r="E317" s="715"/>
      <c r="F317" s="716" t="s">
        <v>185</v>
      </c>
      <c r="G317" s="717" t="s">
        <v>186</v>
      </c>
      <c r="H317" s="718">
        <f>SUM(H288+H313)</f>
        <v>8777572</v>
      </c>
      <c r="I317" s="718">
        <f>SUM(I288+I313)</f>
        <v>3691695.0500000003</v>
      </c>
      <c r="J317" s="719">
        <f>I317/H317</f>
        <v>0.42058271353399324</v>
      </c>
      <c r="K317" s="718">
        <f>SUM(K288+K313)</f>
        <v>5085876.95</v>
      </c>
      <c r="L317" s="720">
        <f>SUM(L288)</f>
        <v>0</v>
      </c>
      <c r="M317" s="720">
        <f>SUM(M288+M313)</f>
        <v>0</v>
      </c>
      <c r="N317" s="721"/>
      <c r="O317" s="720">
        <f>SUM(O288+O313)</f>
        <v>0</v>
      </c>
      <c r="P317" s="720">
        <f>H317+L317</f>
        <v>8777572</v>
      </c>
      <c r="Q317" s="720">
        <f>I317+M317</f>
        <v>3691695.0500000003</v>
      </c>
      <c r="R317" s="721">
        <f>Q317/P317</f>
        <v>0.42058271353399324</v>
      </c>
      <c r="S317" s="720">
        <f>P317-Q317</f>
        <v>5085876.9499999993</v>
      </c>
      <c r="AB317" s="62">
        <f t="shared" si="39"/>
        <v>0</v>
      </c>
    </row>
    <row r="318" spans="3:28" ht="15.75" hidden="1" thickBot="1" x14ac:dyDescent="0.3">
      <c r="G318" s="722" t="s">
        <v>1445</v>
      </c>
      <c r="H318" s="723">
        <f t="shared" ref="H318:M318" si="46">SUM(H317:H317)</f>
        <v>8777572</v>
      </c>
      <c r="I318" s="723">
        <f t="shared" si="46"/>
        <v>3691695.0500000003</v>
      </c>
      <c r="J318" s="724">
        <f t="shared" si="46"/>
        <v>0.42058271353399324</v>
      </c>
      <c r="K318" s="723">
        <f t="shared" si="46"/>
        <v>5085876.95</v>
      </c>
      <c r="L318" s="725">
        <f t="shared" si="46"/>
        <v>0</v>
      </c>
      <c r="M318" s="725">
        <f t="shared" si="46"/>
        <v>0</v>
      </c>
      <c r="N318" s="726"/>
      <c r="O318" s="725">
        <f>SUM(O317:O317)</f>
        <v>0</v>
      </c>
      <c r="P318" s="725">
        <f>SUM(P317:P317)</f>
        <v>8777572</v>
      </c>
      <c r="Q318" s="725">
        <f>SUM(Q317:Q317)</f>
        <v>3691695.0500000003</v>
      </c>
      <c r="R318" s="726">
        <f>SUM(R317:R317)</f>
        <v>0.42058271353399324</v>
      </c>
      <c r="S318" s="725">
        <f>SUM(S317:S317)</f>
        <v>5085876.9499999993</v>
      </c>
      <c r="AB318" s="62">
        <f t="shared" si="39"/>
        <v>0</v>
      </c>
    </row>
    <row r="319" spans="3:28" hidden="1" x14ac:dyDescent="0.25">
      <c r="AB319" s="62">
        <f t="shared" si="39"/>
        <v>0</v>
      </c>
    </row>
    <row r="320" spans="3:28" hidden="1" x14ac:dyDescent="0.25">
      <c r="E320" s="708"/>
      <c r="F320" s="709"/>
      <c r="G320" s="742" t="s">
        <v>1310</v>
      </c>
      <c r="H320" s="743"/>
      <c r="I320" s="743"/>
      <c r="J320" s="744"/>
      <c r="K320" s="743"/>
      <c r="L320" s="745"/>
      <c r="M320" s="745"/>
      <c r="N320" s="746"/>
      <c r="O320" s="745"/>
      <c r="P320" s="745"/>
      <c r="Q320" s="745"/>
      <c r="R320" s="746"/>
      <c r="S320" s="800"/>
      <c r="AB320" s="62">
        <f t="shared" si="39"/>
        <v>0</v>
      </c>
    </row>
    <row r="321" spans="5:28" hidden="1" x14ac:dyDescent="0.25">
      <c r="E321" s="715"/>
      <c r="F321" s="716" t="s">
        <v>185</v>
      </c>
      <c r="G321" s="717" t="s">
        <v>186</v>
      </c>
      <c r="H321" s="718">
        <f>SUM(H317)</f>
        <v>8777572</v>
      </c>
      <c r="I321" s="718">
        <f t="shared" ref="I321:S321" si="47">SUM(I317)</f>
        <v>3691695.0500000003</v>
      </c>
      <c r="J321" s="719">
        <f t="shared" si="47"/>
        <v>0.42058271353399324</v>
      </c>
      <c r="K321" s="718">
        <f t="shared" si="47"/>
        <v>5085876.95</v>
      </c>
      <c r="L321" s="720">
        <f t="shared" si="47"/>
        <v>0</v>
      </c>
      <c r="M321" s="720">
        <f t="shared" si="47"/>
        <v>0</v>
      </c>
      <c r="N321" s="721"/>
      <c r="O321" s="720">
        <f t="shared" si="47"/>
        <v>0</v>
      </c>
      <c r="P321" s="720">
        <f t="shared" si="47"/>
        <v>8777572</v>
      </c>
      <c r="Q321" s="720">
        <f>SUM(Q317)</f>
        <v>3691695.0500000003</v>
      </c>
      <c r="R321" s="721">
        <f t="shared" si="47"/>
        <v>0.42058271353399324</v>
      </c>
      <c r="S321" s="720">
        <f t="shared" si="47"/>
        <v>5085876.9499999993</v>
      </c>
      <c r="AB321" s="62">
        <f t="shared" si="39"/>
        <v>0</v>
      </c>
    </row>
    <row r="322" spans="5:28" hidden="1" x14ac:dyDescent="0.25">
      <c r="F322" s="716" t="s">
        <v>187</v>
      </c>
      <c r="G322" s="717" t="s">
        <v>188</v>
      </c>
      <c r="S322" s="720">
        <f t="shared" ref="S322:S336" si="48">SUM(H322:L322)</f>
        <v>0</v>
      </c>
      <c r="AB322" s="62">
        <f t="shared" si="39"/>
        <v>0</v>
      </c>
    </row>
    <row r="323" spans="5:28" hidden="1" x14ac:dyDescent="0.25">
      <c r="F323" s="716" t="s">
        <v>189</v>
      </c>
      <c r="G323" s="717" t="s">
        <v>190</v>
      </c>
      <c r="S323" s="720">
        <f t="shared" si="48"/>
        <v>0</v>
      </c>
      <c r="AB323" s="62">
        <f t="shared" si="39"/>
        <v>0</v>
      </c>
    </row>
    <row r="324" spans="5:28" hidden="1" x14ac:dyDescent="0.25">
      <c r="F324" s="716" t="s">
        <v>191</v>
      </c>
      <c r="G324" s="717" t="s">
        <v>192</v>
      </c>
      <c r="S324" s="720">
        <f t="shared" si="48"/>
        <v>0</v>
      </c>
      <c r="AB324" s="62">
        <f t="shared" si="39"/>
        <v>0</v>
      </c>
    </row>
    <row r="325" spans="5:28" hidden="1" x14ac:dyDescent="0.25">
      <c r="F325" s="716" t="s">
        <v>193</v>
      </c>
      <c r="G325" s="717" t="s">
        <v>194</v>
      </c>
      <c r="S325" s="720">
        <f t="shared" si="48"/>
        <v>0</v>
      </c>
      <c r="AB325" s="62">
        <f t="shared" si="39"/>
        <v>0</v>
      </c>
    </row>
    <row r="326" spans="5:28" hidden="1" x14ac:dyDescent="0.25">
      <c r="F326" s="716" t="s">
        <v>195</v>
      </c>
      <c r="G326" s="717" t="s">
        <v>196</v>
      </c>
      <c r="S326" s="720">
        <f t="shared" si="48"/>
        <v>0</v>
      </c>
      <c r="AB326" s="62">
        <f t="shared" si="39"/>
        <v>0</v>
      </c>
    </row>
    <row r="327" spans="5:28" hidden="1" x14ac:dyDescent="0.25">
      <c r="F327" s="716" t="s">
        <v>197</v>
      </c>
      <c r="G327" s="717" t="s">
        <v>1294</v>
      </c>
      <c r="S327" s="720">
        <f t="shared" si="48"/>
        <v>0</v>
      </c>
      <c r="AB327" s="62">
        <f t="shared" si="39"/>
        <v>0</v>
      </c>
    </row>
    <row r="328" spans="5:28" ht="30" hidden="1" x14ac:dyDescent="0.25">
      <c r="F328" s="716" t="s">
        <v>198</v>
      </c>
      <c r="G328" s="717" t="s">
        <v>1293</v>
      </c>
      <c r="S328" s="720">
        <f t="shared" si="48"/>
        <v>0</v>
      </c>
      <c r="AB328" s="62">
        <f t="shared" si="39"/>
        <v>0</v>
      </c>
    </row>
    <row r="329" spans="5:28" hidden="1" x14ac:dyDescent="0.25">
      <c r="F329" s="716" t="s">
        <v>199</v>
      </c>
      <c r="G329" s="717" t="s">
        <v>58</v>
      </c>
      <c r="S329" s="720">
        <f t="shared" si="48"/>
        <v>0</v>
      </c>
      <c r="AB329" s="62">
        <f t="shared" si="39"/>
        <v>0</v>
      </c>
    </row>
    <row r="330" spans="5:28" hidden="1" x14ac:dyDescent="0.25">
      <c r="F330" s="716" t="s">
        <v>200</v>
      </c>
      <c r="G330" s="717" t="s">
        <v>201</v>
      </c>
      <c r="S330" s="720">
        <f t="shared" si="48"/>
        <v>0</v>
      </c>
      <c r="AB330" s="62">
        <f t="shared" si="39"/>
        <v>0</v>
      </c>
    </row>
    <row r="331" spans="5:28" hidden="1" x14ac:dyDescent="0.25">
      <c r="F331" s="716" t="s">
        <v>202</v>
      </c>
      <c r="G331" s="717" t="s">
        <v>203</v>
      </c>
      <c r="S331" s="720">
        <f t="shared" si="48"/>
        <v>0</v>
      </c>
      <c r="AB331" s="62">
        <f t="shared" si="39"/>
        <v>0</v>
      </c>
    </row>
    <row r="332" spans="5:28" ht="30" hidden="1" x14ac:dyDescent="0.25">
      <c r="F332" s="716" t="s">
        <v>204</v>
      </c>
      <c r="G332" s="717" t="s">
        <v>205</v>
      </c>
      <c r="S332" s="720">
        <f t="shared" si="48"/>
        <v>0</v>
      </c>
      <c r="AB332" s="62">
        <f t="shared" si="39"/>
        <v>0</v>
      </c>
    </row>
    <row r="333" spans="5:28" hidden="1" x14ac:dyDescent="0.25">
      <c r="F333" s="716" t="s">
        <v>206</v>
      </c>
      <c r="G333" s="717" t="s">
        <v>207</v>
      </c>
      <c r="S333" s="720">
        <f t="shared" si="48"/>
        <v>0</v>
      </c>
      <c r="AB333" s="62">
        <f t="shared" si="39"/>
        <v>0</v>
      </c>
    </row>
    <row r="334" spans="5:28" ht="30" hidden="1" x14ac:dyDescent="0.25">
      <c r="F334" s="716" t="s">
        <v>208</v>
      </c>
      <c r="G334" s="717" t="s">
        <v>209</v>
      </c>
      <c r="S334" s="720">
        <f t="shared" si="48"/>
        <v>0</v>
      </c>
      <c r="AB334" s="62">
        <f t="shared" si="39"/>
        <v>0</v>
      </c>
    </row>
    <row r="335" spans="5:28" ht="30" hidden="1" x14ac:dyDescent="0.25">
      <c r="F335" s="716" t="s">
        <v>210</v>
      </c>
      <c r="G335" s="717" t="s">
        <v>211</v>
      </c>
      <c r="S335" s="720">
        <f t="shared" si="48"/>
        <v>0</v>
      </c>
      <c r="AB335" s="62">
        <f t="shared" ref="AB335:AB416" si="49">Z335-AA335</f>
        <v>0</v>
      </c>
    </row>
    <row r="336" spans="5:28" ht="15.75" hidden="1" thickBot="1" x14ac:dyDescent="0.3">
      <c r="F336" s="716" t="s">
        <v>212</v>
      </c>
      <c r="G336" s="717" t="s">
        <v>213</v>
      </c>
      <c r="H336" s="718"/>
      <c r="I336" s="718"/>
      <c r="J336" s="719"/>
      <c r="K336" s="718"/>
      <c r="L336" s="720"/>
      <c r="M336" s="720"/>
      <c r="N336" s="721"/>
      <c r="O336" s="720"/>
      <c r="P336" s="720"/>
      <c r="Q336" s="720"/>
      <c r="R336" s="721"/>
      <c r="S336" s="720">
        <f t="shared" si="48"/>
        <v>0</v>
      </c>
      <c r="AB336" s="62">
        <f t="shared" si="49"/>
        <v>0</v>
      </c>
    </row>
    <row r="337" spans="5:28" ht="15.75" hidden="1" thickBot="1" x14ac:dyDescent="0.3">
      <c r="G337" s="722" t="s">
        <v>743</v>
      </c>
      <c r="H337" s="723">
        <f>SUM(H321:H336)</f>
        <v>8777572</v>
      </c>
      <c r="I337" s="723">
        <f t="shared" ref="I337:S337" si="50">SUM(I321:I336)</f>
        <v>3691695.0500000003</v>
      </c>
      <c r="J337" s="724">
        <f t="shared" si="50"/>
        <v>0.42058271353399324</v>
      </c>
      <c r="K337" s="723">
        <f t="shared" si="50"/>
        <v>5085876.95</v>
      </c>
      <c r="L337" s="725">
        <f t="shared" si="50"/>
        <v>0</v>
      </c>
      <c r="M337" s="725">
        <f t="shared" si="50"/>
        <v>0</v>
      </c>
      <c r="N337" s="726"/>
      <c r="O337" s="725">
        <f t="shared" si="50"/>
        <v>0</v>
      </c>
      <c r="P337" s="725">
        <f t="shared" si="50"/>
        <v>8777572</v>
      </c>
      <c r="Q337" s="725">
        <f>SUM(Q321:Q336)</f>
        <v>3691695.0500000003</v>
      </c>
      <c r="R337" s="726">
        <f t="shared" si="50"/>
        <v>0.42058271353399324</v>
      </c>
      <c r="S337" s="725">
        <f t="shared" si="50"/>
        <v>5085876.9499999993</v>
      </c>
      <c r="AB337" s="62">
        <f t="shared" si="49"/>
        <v>0</v>
      </c>
    </row>
    <row r="338" spans="5:28" hidden="1" x14ac:dyDescent="0.25">
      <c r="AB338" s="62">
        <f t="shared" si="49"/>
        <v>0</v>
      </c>
    </row>
    <row r="339" spans="5:28" x14ac:dyDescent="0.25">
      <c r="E339" s="708"/>
      <c r="F339" s="709"/>
      <c r="G339" s="742" t="s">
        <v>747</v>
      </c>
      <c r="H339" s="743"/>
      <c r="I339" s="743"/>
      <c r="J339" s="744"/>
      <c r="K339" s="743"/>
      <c r="L339" s="745"/>
      <c r="M339" s="745"/>
      <c r="N339" s="746"/>
      <c r="O339" s="745"/>
      <c r="P339" s="745"/>
      <c r="Q339" s="745"/>
      <c r="R339" s="746"/>
      <c r="S339" s="800"/>
      <c r="AB339" s="62">
        <f t="shared" si="49"/>
        <v>0</v>
      </c>
    </row>
    <row r="340" spans="5:28" ht="15.75" thickBot="1" x14ac:dyDescent="0.3">
      <c r="E340" s="715"/>
      <c r="F340" s="716" t="s">
        <v>185</v>
      </c>
      <c r="G340" s="717" t="s">
        <v>186</v>
      </c>
      <c r="H340" s="718">
        <f>SUM(H321)</f>
        <v>8777572</v>
      </c>
      <c r="I340" s="718">
        <f t="shared" ref="I340:S340" si="51">SUM(I321)</f>
        <v>3691695.0500000003</v>
      </c>
      <c r="J340" s="719">
        <f t="shared" si="51"/>
        <v>0.42058271353399324</v>
      </c>
      <c r="K340" s="718">
        <f t="shared" si="51"/>
        <v>5085876.95</v>
      </c>
      <c r="L340" s="720">
        <f t="shared" si="51"/>
        <v>0</v>
      </c>
      <c r="M340" s="720">
        <f t="shared" si="51"/>
        <v>0</v>
      </c>
      <c r="N340" s="721"/>
      <c r="O340" s="720">
        <f t="shared" si="51"/>
        <v>0</v>
      </c>
      <c r="P340" s="720">
        <f t="shared" si="51"/>
        <v>8777572</v>
      </c>
      <c r="Q340" s="720">
        <f t="shared" si="51"/>
        <v>3691695.0500000003</v>
      </c>
      <c r="R340" s="721">
        <f t="shared" si="51"/>
        <v>0.42058271353399324</v>
      </c>
      <c r="S340" s="720">
        <f t="shared" si="51"/>
        <v>5085876.9499999993</v>
      </c>
      <c r="AB340" s="62">
        <f t="shared" si="49"/>
        <v>0</v>
      </c>
    </row>
    <row r="341" spans="5:28" ht="15.75" hidden="1" thickBot="1" x14ac:dyDescent="0.3">
      <c r="F341" s="716" t="s">
        <v>187</v>
      </c>
      <c r="G341" s="717" t="s">
        <v>188</v>
      </c>
      <c r="S341" s="720">
        <f t="shared" ref="S341:S355" si="52">SUM(H341:L341)</f>
        <v>0</v>
      </c>
      <c r="AB341" s="62">
        <f t="shared" si="49"/>
        <v>0</v>
      </c>
    </row>
    <row r="342" spans="5:28" ht="15.75" hidden="1" thickBot="1" x14ac:dyDescent="0.3">
      <c r="F342" s="716" t="s">
        <v>189</v>
      </c>
      <c r="G342" s="717" t="s">
        <v>190</v>
      </c>
      <c r="S342" s="720">
        <f t="shared" si="52"/>
        <v>0</v>
      </c>
      <c r="AB342" s="62">
        <f t="shared" si="49"/>
        <v>0</v>
      </c>
    </row>
    <row r="343" spans="5:28" ht="15.75" hidden="1" thickBot="1" x14ac:dyDescent="0.3">
      <c r="F343" s="716" t="s">
        <v>191</v>
      </c>
      <c r="G343" s="717" t="s">
        <v>192</v>
      </c>
      <c r="S343" s="720">
        <f t="shared" si="52"/>
        <v>0</v>
      </c>
      <c r="AB343" s="62">
        <f t="shared" si="49"/>
        <v>0</v>
      </c>
    </row>
    <row r="344" spans="5:28" ht="15.75" hidden="1" thickBot="1" x14ac:dyDescent="0.3">
      <c r="F344" s="716" t="s">
        <v>193</v>
      </c>
      <c r="G344" s="717" t="s">
        <v>194</v>
      </c>
      <c r="S344" s="720">
        <f t="shared" si="52"/>
        <v>0</v>
      </c>
      <c r="AB344" s="62">
        <f t="shared" si="49"/>
        <v>0</v>
      </c>
    </row>
    <row r="345" spans="5:28" ht="15.75" hidden="1" thickBot="1" x14ac:dyDescent="0.3">
      <c r="F345" s="716" t="s">
        <v>195</v>
      </c>
      <c r="G345" s="717" t="s">
        <v>196</v>
      </c>
      <c r="S345" s="720">
        <f t="shared" si="52"/>
        <v>0</v>
      </c>
      <c r="AB345" s="62">
        <f t="shared" si="49"/>
        <v>0</v>
      </c>
    </row>
    <row r="346" spans="5:28" ht="15.75" hidden="1" thickBot="1" x14ac:dyDescent="0.3">
      <c r="F346" s="716" t="s">
        <v>197</v>
      </c>
      <c r="G346" s="717" t="s">
        <v>1294</v>
      </c>
      <c r="S346" s="720">
        <f t="shared" si="52"/>
        <v>0</v>
      </c>
      <c r="AB346" s="62">
        <f t="shared" si="49"/>
        <v>0</v>
      </c>
    </row>
    <row r="347" spans="5:28" ht="30.75" hidden="1" thickBot="1" x14ac:dyDescent="0.3">
      <c r="F347" s="716" t="s">
        <v>198</v>
      </c>
      <c r="G347" s="717" t="s">
        <v>1293</v>
      </c>
      <c r="S347" s="720">
        <f t="shared" si="52"/>
        <v>0</v>
      </c>
      <c r="AB347" s="62">
        <f t="shared" si="49"/>
        <v>0</v>
      </c>
    </row>
    <row r="348" spans="5:28" ht="15.75" hidden="1" thickBot="1" x14ac:dyDescent="0.3">
      <c r="F348" s="716" t="s">
        <v>199</v>
      </c>
      <c r="G348" s="717" t="s">
        <v>58</v>
      </c>
      <c r="S348" s="720">
        <f t="shared" si="52"/>
        <v>0</v>
      </c>
      <c r="AB348" s="62">
        <f t="shared" si="49"/>
        <v>0</v>
      </c>
    </row>
    <row r="349" spans="5:28" ht="15.75" hidden="1" thickBot="1" x14ac:dyDescent="0.3">
      <c r="F349" s="716" t="s">
        <v>200</v>
      </c>
      <c r="G349" s="717" t="s">
        <v>201</v>
      </c>
      <c r="S349" s="720">
        <f t="shared" si="52"/>
        <v>0</v>
      </c>
      <c r="AB349" s="62">
        <f t="shared" si="49"/>
        <v>0</v>
      </c>
    </row>
    <row r="350" spans="5:28" ht="15.75" hidden="1" thickBot="1" x14ac:dyDescent="0.3">
      <c r="F350" s="716" t="s">
        <v>202</v>
      </c>
      <c r="G350" s="717" t="s">
        <v>203</v>
      </c>
      <c r="S350" s="720">
        <f t="shared" si="52"/>
        <v>0</v>
      </c>
      <c r="AB350" s="62">
        <f t="shared" si="49"/>
        <v>0</v>
      </c>
    </row>
    <row r="351" spans="5:28" ht="30.75" hidden="1" thickBot="1" x14ac:dyDescent="0.3">
      <c r="F351" s="716" t="s">
        <v>204</v>
      </c>
      <c r="G351" s="717" t="s">
        <v>205</v>
      </c>
      <c r="S351" s="720">
        <f t="shared" si="52"/>
        <v>0</v>
      </c>
      <c r="AB351" s="62">
        <f t="shared" si="49"/>
        <v>0</v>
      </c>
    </row>
    <row r="352" spans="5:28" ht="15.75" hidden="1" thickBot="1" x14ac:dyDescent="0.3">
      <c r="F352" s="716" t="s">
        <v>206</v>
      </c>
      <c r="G352" s="717" t="s">
        <v>207</v>
      </c>
      <c r="S352" s="720">
        <f t="shared" si="52"/>
        <v>0</v>
      </c>
      <c r="AB352" s="62">
        <f t="shared" si="49"/>
        <v>0</v>
      </c>
    </row>
    <row r="353" spans="1:31" ht="30.75" hidden="1" thickBot="1" x14ac:dyDescent="0.3">
      <c r="F353" s="716" t="s">
        <v>208</v>
      </c>
      <c r="G353" s="717" t="s">
        <v>209</v>
      </c>
      <c r="S353" s="720">
        <f t="shared" si="52"/>
        <v>0</v>
      </c>
      <c r="AB353" s="62">
        <f t="shared" si="49"/>
        <v>0</v>
      </c>
    </row>
    <row r="354" spans="1:31" ht="30.75" hidden="1" thickBot="1" x14ac:dyDescent="0.3">
      <c r="F354" s="716" t="s">
        <v>210</v>
      </c>
      <c r="G354" s="717" t="s">
        <v>211</v>
      </c>
      <c r="S354" s="720">
        <f t="shared" si="52"/>
        <v>0</v>
      </c>
      <c r="AB354" s="62">
        <f t="shared" si="49"/>
        <v>0</v>
      </c>
    </row>
    <row r="355" spans="1:31" ht="15.75" hidden="1" thickBot="1" x14ac:dyDescent="0.3">
      <c r="F355" s="716" t="s">
        <v>212</v>
      </c>
      <c r="G355" s="717" t="s">
        <v>213</v>
      </c>
      <c r="H355" s="718"/>
      <c r="I355" s="718"/>
      <c r="J355" s="719"/>
      <c r="K355" s="718"/>
      <c r="L355" s="720"/>
      <c r="M355" s="720"/>
      <c r="N355" s="721"/>
      <c r="O355" s="720"/>
      <c r="P355" s="720"/>
      <c r="Q355" s="720"/>
      <c r="R355" s="721"/>
      <c r="S355" s="720">
        <f t="shared" si="52"/>
        <v>0</v>
      </c>
      <c r="AB355" s="62">
        <f t="shared" si="49"/>
        <v>0</v>
      </c>
    </row>
    <row r="356" spans="1:31" ht="15.75" thickBot="1" x14ac:dyDescent="0.3">
      <c r="G356" s="722" t="s">
        <v>748</v>
      </c>
      <c r="H356" s="723">
        <f>SUM(H340:H355)</f>
        <v>8777572</v>
      </c>
      <c r="I356" s="723">
        <f t="shared" ref="I356:S356" si="53">SUM(I340:I355)</f>
        <v>3691695.0500000003</v>
      </c>
      <c r="J356" s="724">
        <f t="shared" si="53"/>
        <v>0.42058271353399324</v>
      </c>
      <c r="K356" s="723">
        <f t="shared" si="53"/>
        <v>5085876.95</v>
      </c>
      <c r="L356" s="725">
        <f t="shared" si="53"/>
        <v>0</v>
      </c>
      <c r="M356" s="725">
        <f t="shared" si="53"/>
        <v>0</v>
      </c>
      <c r="N356" s="726"/>
      <c r="O356" s="725">
        <f t="shared" si="53"/>
        <v>0</v>
      </c>
      <c r="P356" s="725">
        <f t="shared" si="53"/>
        <v>8777572</v>
      </c>
      <c r="Q356" s="725">
        <f t="shared" si="53"/>
        <v>3691695.0500000003</v>
      </c>
      <c r="R356" s="726">
        <f t="shared" si="53"/>
        <v>0.42058271353399324</v>
      </c>
      <c r="S356" s="725">
        <f t="shared" si="53"/>
        <v>5085876.9499999993</v>
      </c>
      <c r="AB356" s="62">
        <f t="shared" si="49"/>
        <v>0</v>
      </c>
    </row>
    <row r="357" spans="1:31" x14ac:dyDescent="0.25">
      <c r="G357" s="735"/>
      <c r="H357" s="736"/>
      <c r="I357" s="736"/>
      <c r="J357" s="737"/>
      <c r="K357" s="736"/>
      <c r="L357" s="738"/>
      <c r="M357" s="738"/>
      <c r="N357" s="739"/>
      <c r="O357" s="738"/>
      <c r="P357" s="738"/>
      <c r="Q357" s="738"/>
      <c r="R357" s="739"/>
      <c r="S357" s="738"/>
    </row>
    <row r="358" spans="1:31" x14ac:dyDescent="0.25">
      <c r="A358" s="779">
        <v>3</v>
      </c>
      <c r="B358" s="780"/>
      <c r="C358" s="781"/>
      <c r="D358" s="782"/>
      <c r="E358" s="783"/>
      <c r="F358" s="782"/>
      <c r="G358" s="856" t="s">
        <v>1846</v>
      </c>
      <c r="H358" s="785"/>
      <c r="I358" s="785"/>
      <c r="J358" s="786"/>
      <c r="K358" s="785"/>
      <c r="L358" s="787"/>
      <c r="M358" s="787"/>
      <c r="N358" s="788"/>
      <c r="O358" s="787"/>
      <c r="P358" s="787"/>
      <c r="Q358" s="787"/>
      <c r="R358" s="788"/>
      <c r="S358" s="787"/>
      <c r="AB358" s="62">
        <f t="shared" ref="AB358:AB368" si="54">Z358-AA358</f>
        <v>0</v>
      </c>
    </row>
    <row r="359" spans="1:31" ht="28.5" x14ac:dyDescent="0.25">
      <c r="C359" s="685" t="s">
        <v>1434</v>
      </c>
      <c r="G359" s="789" t="s">
        <v>1491</v>
      </c>
      <c r="AB359" s="62">
        <f t="shared" si="54"/>
        <v>0</v>
      </c>
    </row>
    <row r="360" spans="1:31" x14ac:dyDescent="0.25">
      <c r="C360" s="685" t="s">
        <v>1438</v>
      </c>
      <c r="D360" s="694"/>
      <c r="G360" s="789" t="s">
        <v>1439</v>
      </c>
      <c r="AB360" s="62">
        <f t="shared" si="54"/>
        <v>0</v>
      </c>
    </row>
    <row r="361" spans="1:31" ht="30" x14ac:dyDescent="0.25">
      <c r="C361" s="685"/>
      <c r="D361" s="702">
        <v>110</v>
      </c>
      <c r="E361" s="703"/>
      <c r="F361" s="702"/>
      <c r="G361" s="704" t="s">
        <v>100</v>
      </c>
      <c r="H361" s="718"/>
      <c r="I361" s="718"/>
      <c r="J361" s="719"/>
      <c r="K361" s="718"/>
      <c r="L361" s="720"/>
      <c r="M361" s="720"/>
      <c r="N361" s="721"/>
      <c r="O361" s="720"/>
      <c r="P361" s="720"/>
      <c r="Q361" s="720"/>
      <c r="R361" s="721"/>
      <c r="S361" s="720"/>
      <c r="AB361" s="62">
        <f t="shared" si="54"/>
        <v>0</v>
      </c>
    </row>
    <row r="362" spans="1:31" ht="15.75" thickBot="1" x14ac:dyDescent="0.3">
      <c r="E362" s="795">
        <v>16</v>
      </c>
      <c r="F362" s="706">
        <v>423</v>
      </c>
      <c r="G362" s="707" t="s">
        <v>380</v>
      </c>
      <c r="H362" s="790">
        <v>1600000</v>
      </c>
      <c r="I362" s="687">
        <v>376213.46000000025</v>
      </c>
      <c r="J362" s="688">
        <f t="shared" ref="J362:J368" si="55">I362/H362</f>
        <v>0.23513341250000017</v>
      </c>
      <c r="K362" s="687">
        <f t="shared" ref="K362:K368" si="56">H362-I362</f>
        <v>1223786.5399999998</v>
      </c>
      <c r="L362" s="689">
        <v>0</v>
      </c>
      <c r="M362" s="689">
        <v>0</v>
      </c>
      <c r="O362" s="689">
        <f>L362-M362</f>
        <v>0</v>
      </c>
      <c r="P362" s="689">
        <f>L362+H362</f>
        <v>1600000</v>
      </c>
      <c r="Q362" s="689">
        <f>M362+I362</f>
        <v>376213.46000000025</v>
      </c>
      <c r="R362" s="690">
        <f>Q362/P362</f>
        <v>0.23513341250000017</v>
      </c>
      <c r="S362" s="689">
        <f>P362-Q362</f>
        <v>1223786.5399999998</v>
      </c>
      <c r="T362" s="857"/>
      <c r="Z362" s="750">
        <f>H362-X362+Y362</f>
        <v>1600000</v>
      </c>
      <c r="AA362" s="751">
        <v>2288435.4700000002</v>
      </c>
      <c r="AB362" s="62">
        <f t="shared" si="54"/>
        <v>-688435.4700000002</v>
      </c>
      <c r="AE362" s="62">
        <f>H362-AA362</f>
        <v>-688435.4700000002</v>
      </c>
    </row>
    <row r="363" spans="1:31" x14ac:dyDescent="0.25">
      <c r="E363" s="708"/>
      <c r="F363" s="709"/>
      <c r="G363" s="710" t="s">
        <v>770</v>
      </c>
      <c r="H363" s="711"/>
      <c r="I363" s="711"/>
      <c r="J363" s="712"/>
      <c r="K363" s="711"/>
      <c r="L363" s="713"/>
      <c r="M363" s="713"/>
      <c r="N363" s="714"/>
      <c r="O363" s="713"/>
      <c r="P363" s="713"/>
      <c r="Q363" s="713"/>
      <c r="R363" s="714"/>
      <c r="S363" s="797"/>
      <c r="AB363" s="62">
        <f t="shared" si="54"/>
        <v>0</v>
      </c>
    </row>
    <row r="364" spans="1:31" ht="15.75" thickBot="1" x14ac:dyDescent="0.3">
      <c r="E364" s="715"/>
      <c r="F364" s="716" t="s">
        <v>185</v>
      </c>
      <c r="G364" s="717" t="s">
        <v>186</v>
      </c>
      <c r="H364" s="718">
        <f>H362</f>
        <v>1600000</v>
      </c>
      <c r="I364" s="718">
        <f>I362</f>
        <v>376213.46000000025</v>
      </c>
      <c r="J364" s="719">
        <f t="shared" si="55"/>
        <v>0.23513341250000017</v>
      </c>
      <c r="K364" s="718">
        <f t="shared" si="56"/>
        <v>1223786.5399999998</v>
      </c>
      <c r="L364" s="720">
        <f>SUM(L305:L362)</f>
        <v>0</v>
      </c>
      <c r="M364" s="720">
        <f>SUM(M305:M362)</f>
        <v>0</v>
      </c>
      <c r="N364" s="721"/>
      <c r="O364" s="720">
        <f>SUM(O305:O362)</f>
        <v>0</v>
      </c>
      <c r="P364" s="720">
        <f>L364+H364</f>
        <v>1600000</v>
      </c>
      <c r="Q364" s="720">
        <f>M364+I364</f>
        <v>376213.46000000025</v>
      </c>
      <c r="R364" s="721">
        <f>Q364/P364</f>
        <v>0.23513341250000017</v>
      </c>
      <c r="S364" s="720">
        <f>P364-Q364</f>
        <v>1223786.5399999998</v>
      </c>
      <c r="AB364" s="62">
        <f t="shared" si="54"/>
        <v>0</v>
      </c>
    </row>
    <row r="365" spans="1:31" ht="15.75" thickBot="1" x14ac:dyDescent="0.3">
      <c r="G365" s="722" t="s">
        <v>757</v>
      </c>
      <c r="H365" s="723">
        <f>H364</f>
        <v>1600000</v>
      </c>
      <c r="I365" s="723">
        <f>SUM(I364)</f>
        <v>376213.46000000025</v>
      </c>
      <c r="J365" s="724">
        <f t="shared" si="55"/>
        <v>0.23513341250000017</v>
      </c>
      <c r="K365" s="723">
        <f t="shared" si="56"/>
        <v>1223786.5399999998</v>
      </c>
      <c r="L365" s="725">
        <f>SUM(L349:L364)</f>
        <v>0</v>
      </c>
      <c r="M365" s="725">
        <f>SUM(M349:M364)</f>
        <v>0</v>
      </c>
      <c r="N365" s="726"/>
      <c r="O365" s="725">
        <f>SUM(O349:O364)</f>
        <v>0</v>
      </c>
      <c r="P365" s="725">
        <f>L365+H365</f>
        <v>1600000</v>
      </c>
      <c r="Q365" s="725">
        <f>M365+I365</f>
        <v>376213.46000000025</v>
      </c>
      <c r="R365" s="726">
        <f>Q365/P365</f>
        <v>0.23513341250000017</v>
      </c>
      <c r="S365" s="725">
        <f>P365-Q365</f>
        <v>1223786.5399999998</v>
      </c>
      <c r="AB365" s="62">
        <f t="shared" si="54"/>
        <v>0</v>
      </c>
    </row>
    <row r="366" spans="1:31" ht="28.5" collapsed="1" x14ac:dyDescent="0.25">
      <c r="E366" s="708"/>
      <c r="F366" s="709"/>
      <c r="G366" s="727" t="s">
        <v>1446</v>
      </c>
      <c r="H366" s="728"/>
      <c r="I366" s="729"/>
      <c r="J366" s="730"/>
      <c r="K366" s="729"/>
      <c r="L366" s="731"/>
      <c r="M366" s="732"/>
      <c r="N366" s="733"/>
      <c r="O366" s="732"/>
      <c r="P366" s="732"/>
      <c r="Q366" s="732"/>
      <c r="R366" s="733"/>
      <c r="S366" s="798"/>
      <c r="AB366" s="62">
        <f t="shared" si="54"/>
        <v>0</v>
      </c>
    </row>
    <row r="367" spans="1:31" ht="15.75" thickBot="1" x14ac:dyDescent="0.3">
      <c r="E367" s="715"/>
      <c r="F367" s="716" t="s">
        <v>185</v>
      </c>
      <c r="G367" s="717" t="s">
        <v>186</v>
      </c>
      <c r="H367" s="718">
        <f>H364</f>
        <v>1600000</v>
      </c>
      <c r="I367" s="718">
        <f>I364</f>
        <v>376213.46000000025</v>
      </c>
      <c r="J367" s="719">
        <f t="shared" si="55"/>
        <v>0.23513341250000017</v>
      </c>
      <c r="K367" s="718">
        <f t="shared" si="56"/>
        <v>1223786.5399999998</v>
      </c>
      <c r="L367" s="720">
        <f>SUM(L290:L347)</f>
        <v>0</v>
      </c>
      <c r="M367" s="720">
        <f>SUM(M290:M347)</f>
        <v>0</v>
      </c>
      <c r="N367" s="721"/>
      <c r="O367" s="720">
        <f>SUM(O290:O347)</f>
        <v>0</v>
      </c>
      <c r="P367" s="720">
        <f>L367+H367</f>
        <v>1600000</v>
      </c>
      <c r="Q367" s="720">
        <f>M367+I367</f>
        <v>376213.46000000025</v>
      </c>
      <c r="R367" s="721">
        <f>Q367/P367</f>
        <v>0.23513341250000017</v>
      </c>
      <c r="S367" s="720">
        <f>P367-Q367</f>
        <v>1223786.5399999998</v>
      </c>
      <c r="AB367" s="62">
        <f t="shared" si="54"/>
        <v>0</v>
      </c>
    </row>
    <row r="368" spans="1:31" ht="15.75" collapsed="1" thickBot="1" x14ac:dyDescent="0.3">
      <c r="G368" s="722" t="s">
        <v>1447</v>
      </c>
      <c r="H368" s="723">
        <f>H367</f>
        <v>1600000</v>
      </c>
      <c r="I368" s="723">
        <f>I365</f>
        <v>376213.46000000025</v>
      </c>
      <c r="J368" s="724">
        <f t="shared" si="55"/>
        <v>0.23513341250000017</v>
      </c>
      <c r="K368" s="723">
        <f t="shared" si="56"/>
        <v>1223786.5399999998</v>
      </c>
      <c r="L368" s="725">
        <f>SUM(L352:L367)</f>
        <v>0</v>
      </c>
      <c r="M368" s="725">
        <f>SUM(M352:M367)</f>
        <v>0</v>
      </c>
      <c r="N368" s="726"/>
      <c r="O368" s="725">
        <f>SUM(O352:O367)</f>
        <v>0</v>
      </c>
      <c r="P368" s="725">
        <f>L368+H368</f>
        <v>1600000</v>
      </c>
      <c r="Q368" s="725">
        <f>M368+I368</f>
        <v>376213.46000000025</v>
      </c>
      <c r="R368" s="726">
        <f>Q368/P368</f>
        <v>0.23513341250000017</v>
      </c>
      <c r="S368" s="725">
        <f>P368-Q368</f>
        <v>1223786.5399999998</v>
      </c>
      <c r="AB368" s="62">
        <f t="shared" si="54"/>
        <v>0</v>
      </c>
    </row>
    <row r="369" spans="1:31" x14ac:dyDescent="0.25">
      <c r="G369" s="735"/>
      <c r="H369" s="736"/>
      <c r="I369" s="736"/>
      <c r="J369" s="737"/>
      <c r="K369" s="736"/>
      <c r="L369" s="738"/>
      <c r="M369" s="738"/>
      <c r="N369" s="739"/>
      <c r="O369" s="738"/>
      <c r="P369" s="738"/>
      <c r="Q369" s="738"/>
      <c r="R369" s="739"/>
      <c r="S369" s="738"/>
    </row>
    <row r="370" spans="1:31" x14ac:dyDescent="0.25">
      <c r="E370" s="708"/>
      <c r="F370" s="709"/>
      <c r="G370" s="742" t="s">
        <v>1827</v>
      </c>
      <c r="H370" s="743"/>
      <c r="I370" s="743"/>
      <c r="J370" s="744"/>
      <c r="K370" s="743"/>
      <c r="L370" s="745"/>
      <c r="M370" s="745"/>
      <c r="N370" s="746"/>
      <c r="O370" s="745"/>
      <c r="P370" s="745"/>
      <c r="Q370" s="745"/>
      <c r="R370" s="746"/>
      <c r="S370" s="800"/>
      <c r="AB370" s="62">
        <f>Z370-AA370</f>
        <v>0</v>
      </c>
    </row>
    <row r="371" spans="1:31" ht="15.75" thickBot="1" x14ac:dyDescent="0.3">
      <c r="E371" s="715"/>
      <c r="F371" s="716" t="s">
        <v>185</v>
      </c>
      <c r="G371" s="717" t="s">
        <v>186</v>
      </c>
      <c r="H371" s="718">
        <f>H367</f>
        <v>1600000</v>
      </c>
      <c r="I371" s="718">
        <f>SUM(I367)</f>
        <v>376213.46000000025</v>
      </c>
      <c r="J371" s="719">
        <f>I371/H371</f>
        <v>0.23513341250000017</v>
      </c>
      <c r="K371" s="718">
        <f>H371-I371</f>
        <v>1223786.5399999998</v>
      </c>
      <c r="L371" s="720">
        <f>SUM(L352)</f>
        <v>0</v>
      </c>
      <c r="M371" s="720">
        <f>SUM(M352)</f>
        <v>0</v>
      </c>
      <c r="N371" s="721"/>
      <c r="O371" s="720">
        <f>SUM(O352)</f>
        <v>0</v>
      </c>
      <c r="P371" s="720">
        <f>L371+H371</f>
        <v>1600000</v>
      </c>
      <c r="Q371" s="720">
        <f>M371+I371</f>
        <v>376213.46000000025</v>
      </c>
      <c r="R371" s="721">
        <f>Q371/P371</f>
        <v>0.23513341250000017</v>
      </c>
      <c r="S371" s="720">
        <f>P371-Q371</f>
        <v>1223786.5399999998</v>
      </c>
      <c r="AB371" s="62">
        <f>Z371-AA371</f>
        <v>0</v>
      </c>
    </row>
    <row r="372" spans="1:31" ht="15.75" thickBot="1" x14ac:dyDescent="0.3">
      <c r="G372" s="722" t="s">
        <v>1828</v>
      </c>
      <c r="H372" s="723">
        <f>H371</f>
        <v>1600000</v>
      </c>
      <c r="I372" s="723">
        <f>I371</f>
        <v>376213.46000000025</v>
      </c>
      <c r="J372" s="724">
        <f>I372/H372</f>
        <v>0.23513341250000017</v>
      </c>
      <c r="K372" s="723">
        <f>H372-I372</f>
        <v>1223786.5399999998</v>
      </c>
      <c r="L372" s="725">
        <f>SUM(L356:L371)</f>
        <v>0</v>
      </c>
      <c r="M372" s="725">
        <f>SUM(M356:M371)</f>
        <v>0</v>
      </c>
      <c r="N372" s="726"/>
      <c r="O372" s="725">
        <f>SUM(O356:O371)</f>
        <v>0</v>
      </c>
      <c r="P372" s="725">
        <f>L372+H372</f>
        <v>1600000</v>
      </c>
      <c r="Q372" s="725">
        <f>M372+I372</f>
        <v>376213.46000000025</v>
      </c>
      <c r="R372" s="726">
        <f>Q372/P372</f>
        <v>0.23513341250000017</v>
      </c>
      <c r="S372" s="725">
        <f>P372-Q372</f>
        <v>1223786.5399999998</v>
      </c>
      <c r="AB372" s="62">
        <f>Z372-AA372</f>
        <v>0</v>
      </c>
    </row>
    <row r="373" spans="1:31" x14ac:dyDescent="0.25">
      <c r="AB373" s="62">
        <f t="shared" si="49"/>
        <v>0</v>
      </c>
    </row>
    <row r="374" spans="1:31" s="868" customFormat="1" ht="14.25" x14ac:dyDescent="0.2">
      <c r="A374" s="779">
        <v>4</v>
      </c>
      <c r="B374" s="780"/>
      <c r="C374" s="859"/>
      <c r="D374" s="779"/>
      <c r="E374" s="780"/>
      <c r="F374" s="779"/>
      <c r="G374" s="860" t="s">
        <v>1847</v>
      </c>
      <c r="H374" s="861"/>
      <c r="I374" s="861"/>
      <c r="J374" s="862"/>
      <c r="K374" s="861"/>
      <c r="L374" s="863"/>
      <c r="M374" s="863"/>
      <c r="N374" s="864"/>
      <c r="O374" s="863"/>
      <c r="P374" s="863"/>
      <c r="Q374" s="865"/>
      <c r="R374" s="866"/>
      <c r="S374" s="865"/>
      <c r="T374" s="867"/>
      <c r="V374" s="869"/>
      <c r="W374" s="869"/>
      <c r="X374" s="870"/>
      <c r="Y374" s="871"/>
      <c r="Z374" s="750"/>
      <c r="AA374" s="751"/>
      <c r="AB374" s="868">
        <f t="shared" si="49"/>
        <v>0</v>
      </c>
      <c r="AE374" s="872"/>
    </row>
    <row r="375" spans="1:31" ht="15" hidden="1" customHeight="1" x14ac:dyDescent="0.25">
      <c r="A375" s="873">
        <v>3</v>
      </c>
      <c r="B375" s="874" t="s">
        <v>1316</v>
      </c>
      <c r="C375" s="875"/>
      <c r="D375" s="873"/>
      <c r="E375" s="874"/>
      <c r="F375" s="876"/>
      <c r="G375" s="860" t="s">
        <v>1315</v>
      </c>
      <c r="H375" s="877"/>
      <c r="I375" s="877"/>
      <c r="J375" s="878"/>
      <c r="K375" s="877"/>
      <c r="L375" s="787"/>
      <c r="M375" s="787"/>
      <c r="N375" s="788"/>
      <c r="O375" s="787"/>
      <c r="P375" s="787"/>
      <c r="Q375" s="787"/>
      <c r="R375" s="788"/>
      <c r="S375" s="879"/>
      <c r="AB375" s="62">
        <f t="shared" si="49"/>
        <v>0</v>
      </c>
    </row>
    <row r="376" spans="1:31" s="179" customFormat="1" x14ac:dyDescent="0.25">
      <c r="A376" s="801"/>
      <c r="B376" s="802"/>
      <c r="C376" s="803" t="s">
        <v>1448</v>
      </c>
      <c r="D376" s="804"/>
      <c r="E376" s="805"/>
      <c r="F376" s="804"/>
      <c r="G376" s="806" t="s">
        <v>1317</v>
      </c>
      <c r="H376" s="807"/>
      <c r="I376" s="807"/>
      <c r="J376" s="808"/>
      <c r="K376" s="807"/>
      <c r="L376" s="809"/>
      <c r="M376" s="809"/>
      <c r="N376" s="810"/>
      <c r="O376" s="809"/>
      <c r="P376" s="809"/>
      <c r="Q376" s="809"/>
      <c r="R376" s="810"/>
      <c r="S376" s="811"/>
      <c r="T376" s="793"/>
      <c r="V376" s="812"/>
      <c r="W376" s="812"/>
      <c r="X376" s="753"/>
      <c r="Y376" s="754"/>
      <c r="Z376" s="750"/>
      <c r="AA376" s="751"/>
      <c r="AB376" s="179">
        <f t="shared" si="49"/>
        <v>0</v>
      </c>
    </row>
    <row r="377" spans="1:31" s="179" customFormat="1" x14ac:dyDescent="0.25">
      <c r="A377" s="801"/>
      <c r="B377" s="802"/>
      <c r="C377" s="813" t="s">
        <v>1463</v>
      </c>
      <c r="D377" s="814"/>
      <c r="E377" s="815"/>
      <c r="F377" s="816"/>
      <c r="G377" s="817" t="s">
        <v>1450</v>
      </c>
      <c r="H377" s="807"/>
      <c r="I377" s="807"/>
      <c r="J377" s="808"/>
      <c r="K377" s="807"/>
      <c r="L377" s="809"/>
      <c r="M377" s="809"/>
      <c r="N377" s="810"/>
      <c r="O377" s="809"/>
      <c r="P377" s="809"/>
      <c r="Q377" s="809"/>
      <c r="R377" s="810"/>
      <c r="S377" s="811"/>
      <c r="T377" s="793"/>
      <c r="V377" s="812"/>
      <c r="W377" s="812"/>
      <c r="X377" s="753"/>
      <c r="Y377" s="754"/>
      <c r="Z377" s="750"/>
      <c r="AA377" s="751"/>
      <c r="AB377" s="179">
        <f t="shared" si="49"/>
        <v>0</v>
      </c>
    </row>
    <row r="378" spans="1:31" s="179" customFormat="1" x14ac:dyDescent="0.25">
      <c r="A378" s="801"/>
      <c r="B378" s="802"/>
      <c r="C378" s="803"/>
      <c r="D378" s="818">
        <v>640</v>
      </c>
      <c r="E378" s="819"/>
      <c r="F378" s="818"/>
      <c r="G378" s="820" t="s">
        <v>151</v>
      </c>
      <c r="H378" s="807"/>
      <c r="I378" s="807"/>
      <c r="J378" s="808"/>
      <c r="K378" s="807"/>
      <c r="L378" s="809"/>
      <c r="M378" s="809"/>
      <c r="N378" s="810"/>
      <c r="O378" s="809"/>
      <c r="P378" s="809"/>
      <c r="Q378" s="809"/>
      <c r="R378" s="810"/>
      <c r="S378" s="811"/>
      <c r="T378" s="793"/>
      <c r="V378" s="812"/>
      <c r="W378" s="812"/>
      <c r="X378" s="753"/>
      <c r="Y378" s="754"/>
      <c r="Z378" s="750"/>
      <c r="AA378" s="751"/>
      <c r="AB378" s="179">
        <f t="shared" si="49"/>
        <v>0</v>
      </c>
    </row>
    <row r="379" spans="1:31" s="179" customFormat="1" x14ac:dyDescent="0.25">
      <c r="A379" s="801"/>
      <c r="B379" s="802"/>
      <c r="C379" s="821"/>
      <c r="D379" s="801"/>
      <c r="E379" s="880">
        <v>17</v>
      </c>
      <c r="F379" s="823">
        <v>421</v>
      </c>
      <c r="G379" s="824" t="s">
        <v>378</v>
      </c>
      <c r="H379" s="807">
        <v>21940000</v>
      </c>
      <c r="I379" s="807">
        <v>7450183.0100000016</v>
      </c>
      <c r="J379" s="808">
        <f>I379/H379</f>
        <v>0.33957078441203287</v>
      </c>
      <c r="K379" s="807">
        <f>H379-I379</f>
        <v>14489816.989999998</v>
      </c>
      <c r="L379" s="809">
        <v>0</v>
      </c>
      <c r="M379" s="809">
        <v>0</v>
      </c>
      <c r="N379" s="810" t="e">
        <f>M379/L379</f>
        <v>#DIV/0!</v>
      </c>
      <c r="O379" s="809">
        <f>L379-M379</f>
        <v>0</v>
      </c>
      <c r="P379" s="809">
        <f t="shared" ref="P379:Q383" si="57">L379+H379</f>
        <v>21940000</v>
      </c>
      <c r="Q379" s="809">
        <f>M379+I379</f>
        <v>7450183.0100000016</v>
      </c>
      <c r="R379" s="810">
        <f>Q379/P379</f>
        <v>0.33957078441203287</v>
      </c>
      <c r="S379" s="811">
        <f>P379-Q379</f>
        <v>14489816.989999998</v>
      </c>
      <c r="T379" s="825" t="s">
        <v>1470</v>
      </c>
      <c r="V379" s="812"/>
      <c r="W379" s="812"/>
      <c r="X379" s="753"/>
      <c r="Y379" s="754">
        <v>1900000</v>
      </c>
      <c r="Z379" s="750">
        <f>H379-X379+Y379</f>
        <v>23840000</v>
      </c>
      <c r="AA379" s="751">
        <v>10490000</v>
      </c>
      <c r="AB379" s="179">
        <f t="shared" si="49"/>
        <v>13350000</v>
      </c>
      <c r="AE379" s="179">
        <f>H379-AA379</f>
        <v>11450000</v>
      </c>
    </row>
    <row r="380" spans="1:31" s="179" customFormat="1" x14ac:dyDescent="0.25">
      <c r="A380" s="801"/>
      <c r="B380" s="802"/>
      <c r="C380" s="821"/>
      <c r="D380" s="801"/>
      <c r="E380" s="880">
        <v>18</v>
      </c>
      <c r="F380" s="823">
        <v>423</v>
      </c>
      <c r="G380" s="824" t="s">
        <v>380</v>
      </c>
      <c r="H380" s="807">
        <v>250000</v>
      </c>
      <c r="I380" s="807">
        <v>577107.16</v>
      </c>
      <c r="J380" s="808">
        <f>I380/H380</f>
        <v>2.3084286400000003</v>
      </c>
      <c r="K380" s="807">
        <f>H380-I380</f>
        <v>-327107.16000000003</v>
      </c>
      <c r="L380" s="809">
        <v>0</v>
      </c>
      <c r="M380" s="809">
        <v>0</v>
      </c>
      <c r="N380" s="810"/>
      <c r="O380" s="809"/>
      <c r="P380" s="809">
        <f t="shared" si="57"/>
        <v>250000</v>
      </c>
      <c r="Q380" s="809">
        <f>M380+I380</f>
        <v>577107.16</v>
      </c>
      <c r="R380" s="810">
        <f>Q380/P380</f>
        <v>2.3084286400000003</v>
      </c>
      <c r="S380" s="811"/>
      <c r="T380" s="825"/>
      <c r="V380" s="812"/>
      <c r="W380" s="812"/>
      <c r="X380" s="753"/>
      <c r="Y380" s="754"/>
      <c r="Z380" s="750"/>
      <c r="AA380" s="751"/>
    </row>
    <row r="381" spans="1:31" s="179" customFormat="1" x14ac:dyDescent="0.25">
      <c r="A381" s="801"/>
      <c r="B381" s="802"/>
      <c r="C381" s="821"/>
      <c r="D381" s="801"/>
      <c r="E381" s="880">
        <v>19</v>
      </c>
      <c r="F381" s="823">
        <v>425</v>
      </c>
      <c r="G381" s="826" t="s">
        <v>717</v>
      </c>
      <c r="H381" s="807">
        <v>8000000</v>
      </c>
      <c r="I381" s="807">
        <v>6744508.9500000002</v>
      </c>
      <c r="J381" s="808">
        <f>I381/H381</f>
        <v>0.84306361875000002</v>
      </c>
      <c r="K381" s="807">
        <f>H381-I381</f>
        <v>1255491.0499999998</v>
      </c>
      <c r="L381" s="809">
        <v>0</v>
      </c>
      <c r="M381" s="809">
        <v>0</v>
      </c>
      <c r="N381" s="810"/>
      <c r="O381" s="809">
        <f>L381-M381</f>
        <v>0</v>
      </c>
      <c r="P381" s="809">
        <f t="shared" si="57"/>
        <v>8000000</v>
      </c>
      <c r="Q381" s="809">
        <f t="shared" si="57"/>
        <v>6744508.9500000002</v>
      </c>
      <c r="R381" s="810">
        <f>Q381/P381</f>
        <v>0.84306361875000002</v>
      </c>
      <c r="S381" s="811">
        <f>P381-Q381</f>
        <v>1255491.0499999998</v>
      </c>
      <c r="T381" s="793"/>
      <c r="V381" s="812"/>
      <c r="W381" s="812"/>
      <c r="X381" s="753"/>
      <c r="Y381" s="754"/>
      <c r="Z381" s="750">
        <f>H381-X381+Y381</f>
        <v>8000000</v>
      </c>
      <c r="AA381" s="751">
        <v>1500000</v>
      </c>
      <c r="AB381" s="179">
        <f t="shared" si="49"/>
        <v>6500000</v>
      </c>
      <c r="AE381" s="179">
        <f>H381-AA381</f>
        <v>6500000</v>
      </c>
    </row>
    <row r="382" spans="1:31" s="179" customFormat="1" x14ac:dyDescent="0.25">
      <c r="A382" s="801"/>
      <c r="B382" s="802"/>
      <c r="C382" s="821"/>
      <c r="D382" s="801"/>
      <c r="E382" s="880">
        <v>20</v>
      </c>
      <c r="F382" s="823">
        <v>426</v>
      </c>
      <c r="G382" s="826" t="s">
        <v>386</v>
      </c>
      <c r="H382" s="807">
        <v>8000000</v>
      </c>
      <c r="I382" s="807"/>
      <c r="J382" s="808"/>
      <c r="K382" s="807"/>
      <c r="L382" s="809">
        <v>0</v>
      </c>
      <c r="M382" s="809"/>
      <c r="N382" s="810"/>
      <c r="O382" s="809"/>
      <c r="P382" s="809">
        <f>H382+L382</f>
        <v>8000000</v>
      </c>
      <c r="Q382" s="809"/>
      <c r="R382" s="810"/>
      <c r="S382" s="811"/>
      <c r="T382" s="793"/>
      <c r="V382" s="812"/>
      <c r="W382" s="812"/>
      <c r="X382" s="753"/>
      <c r="Y382" s="754"/>
      <c r="Z382" s="750"/>
      <c r="AA382" s="751"/>
    </row>
    <row r="383" spans="1:31" s="179" customFormat="1" ht="15.75" thickBot="1" x14ac:dyDescent="0.3">
      <c r="A383" s="801"/>
      <c r="B383" s="802"/>
      <c r="C383" s="821"/>
      <c r="D383" s="801"/>
      <c r="E383" s="880">
        <v>21</v>
      </c>
      <c r="F383" s="823">
        <v>444</v>
      </c>
      <c r="G383" s="826" t="s">
        <v>1533</v>
      </c>
      <c r="H383" s="807">
        <v>100000</v>
      </c>
      <c r="I383" s="807">
        <v>112298.74</v>
      </c>
      <c r="J383" s="808">
        <f>I383/H383</f>
        <v>1.1229874</v>
      </c>
      <c r="K383" s="807">
        <f>H383-I383</f>
        <v>-12298.740000000005</v>
      </c>
      <c r="L383" s="809">
        <v>0</v>
      </c>
      <c r="M383" s="809">
        <v>0</v>
      </c>
      <c r="N383" s="810"/>
      <c r="O383" s="809">
        <v>0</v>
      </c>
      <c r="P383" s="809">
        <f t="shared" si="57"/>
        <v>100000</v>
      </c>
      <c r="Q383" s="809">
        <f t="shared" si="57"/>
        <v>112298.74</v>
      </c>
      <c r="R383" s="810">
        <f>Q383/P383</f>
        <v>1.1229874</v>
      </c>
      <c r="S383" s="811">
        <f>P383-Q383</f>
        <v>-12298.740000000005</v>
      </c>
      <c r="T383" s="793"/>
      <c r="V383" s="812"/>
      <c r="W383" s="812"/>
      <c r="X383" s="753"/>
      <c r="Y383" s="754"/>
      <c r="Z383" s="750">
        <f>H383-X383+Y383</f>
        <v>100000</v>
      </c>
      <c r="AA383" s="751">
        <v>1000000</v>
      </c>
      <c r="AB383" s="179">
        <f t="shared" si="49"/>
        <v>-900000</v>
      </c>
      <c r="AE383" s="179">
        <f>H383-AA383</f>
        <v>-900000</v>
      </c>
    </row>
    <row r="384" spans="1:31" s="179" customFormat="1" x14ac:dyDescent="0.25">
      <c r="A384" s="804"/>
      <c r="B384" s="805"/>
      <c r="C384" s="827"/>
      <c r="D384" s="804"/>
      <c r="E384" s="828"/>
      <c r="F384" s="829"/>
      <c r="G384" s="830" t="s">
        <v>1464</v>
      </c>
      <c r="H384" s="831"/>
      <c r="I384" s="831"/>
      <c r="J384" s="832"/>
      <c r="K384" s="831"/>
      <c r="L384" s="833"/>
      <c r="M384" s="833"/>
      <c r="N384" s="834"/>
      <c r="O384" s="833"/>
      <c r="P384" s="833"/>
      <c r="Q384" s="833"/>
      <c r="R384" s="834"/>
      <c r="S384" s="831"/>
      <c r="T384" s="793"/>
      <c r="V384" s="812"/>
      <c r="W384" s="812"/>
      <c r="X384" s="753"/>
      <c r="Y384" s="754"/>
      <c r="Z384" s="750"/>
      <c r="AA384" s="751"/>
      <c r="AB384" s="179">
        <f t="shared" si="49"/>
        <v>0</v>
      </c>
    </row>
    <row r="385" spans="1:28" s="179" customFormat="1" x14ac:dyDescent="0.25">
      <c r="A385" s="804"/>
      <c r="B385" s="805"/>
      <c r="C385" s="827"/>
      <c r="D385" s="804"/>
      <c r="E385" s="835"/>
      <c r="F385" s="836" t="s">
        <v>185</v>
      </c>
      <c r="G385" s="837" t="s">
        <v>186</v>
      </c>
      <c r="H385" s="807">
        <f>SUM(H379:H383)</f>
        <v>38290000</v>
      </c>
      <c r="I385" s="807">
        <f>SUM(I379:I383)</f>
        <v>14884097.860000001</v>
      </c>
      <c r="J385" s="808">
        <f t="shared" ref="J385:J400" si="58">I385/H385</f>
        <v>0.3887202366153043</v>
      </c>
      <c r="K385" s="807">
        <f>SUM(K379:K383)</f>
        <v>15405902.139999999</v>
      </c>
      <c r="L385" s="838">
        <f>SUM(L381)</f>
        <v>0</v>
      </c>
      <c r="M385" s="838">
        <f>SUM(M381)</f>
        <v>0</v>
      </c>
      <c r="N385" s="839"/>
      <c r="O385" s="838">
        <f>L385-M385</f>
        <v>0</v>
      </c>
      <c r="P385" s="838">
        <f>L385+H385</f>
        <v>38290000</v>
      </c>
      <c r="Q385" s="838">
        <f>M385+I385</f>
        <v>14884097.860000001</v>
      </c>
      <c r="R385" s="839">
        <f>Q385/P385</f>
        <v>0.3887202366153043</v>
      </c>
      <c r="S385" s="838">
        <f>P385-Q385</f>
        <v>23405902.140000001</v>
      </c>
      <c r="T385" s="793"/>
      <c r="V385" s="812"/>
      <c r="W385" s="812"/>
      <c r="X385" s="753"/>
      <c r="Y385" s="754"/>
      <c r="Z385" s="750"/>
      <c r="AA385" s="751"/>
      <c r="AB385" s="179">
        <f t="shared" si="49"/>
        <v>0</v>
      </c>
    </row>
    <row r="386" spans="1:28" s="179" customFormat="1" hidden="1" x14ac:dyDescent="0.25">
      <c r="A386" s="804"/>
      <c r="B386" s="805"/>
      <c r="C386" s="827"/>
      <c r="D386" s="804"/>
      <c r="E386" s="805"/>
      <c r="F386" s="853" t="s">
        <v>187</v>
      </c>
      <c r="G386" s="837" t="s">
        <v>188</v>
      </c>
      <c r="H386" s="854"/>
      <c r="I386" s="854"/>
      <c r="J386" s="855" t="e">
        <f t="shared" si="58"/>
        <v>#DIV/0!</v>
      </c>
      <c r="K386" s="854"/>
      <c r="L386" s="809"/>
      <c r="M386" s="809"/>
      <c r="N386" s="810" t="e">
        <f t="shared" ref="N386:N400" si="59">M386/L386</f>
        <v>#DIV/0!</v>
      </c>
      <c r="O386" s="809"/>
      <c r="P386" s="809"/>
      <c r="Q386" s="809"/>
      <c r="R386" s="810"/>
      <c r="S386" s="838" t="e">
        <f t="shared" ref="S386:S400" si="60">SUM(H386:L386)</f>
        <v>#DIV/0!</v>
      </c>
      <c r="T386" s="793"/>
      <c r="V386" s="812"/>
      <c r="W386" s="812"/>
      <c r="X386" s="753"/>
      <c r="Y386" s="754"/>
      <c r="Z386" s="750"/>
      <c r="AA386" s="751"/>
      <c r="AB386" s="179">
        <f t="shared" si="49"/>
        <v>0</v>
      </c>
    </row>
    <row r="387" spans="1:28" s="179" customFormat="1" hidden="1" x14ac:dyDescent="0.25">
      <c r="A387" s="804"/>
      <c r="B387" s="805"/>
      <c r="C387" s="827"/>
      <c r="D387" s="804"/>
      <c r="E387" s="805"/>
      <c r="F387" s="853" t="s">
        <v>189</v>
      </c>
      <c r="G387" s="837" t="s">
        <v>190</v>
      </c>
      <c r="H387" s="854"/>
      <c r="I387" s="854"/>
      <c r="J387" s="855" t="e">
        <f t="shared" si="58"/>
        <v>#DIV/0!</v>
      </c>
      <c r="K387" s="854"/>
      <c r="L387" s="809"/>
      <c r="M387" s="809"/>
      <c r="N387" s="810" t="e">
        <f t="shared" si="59"/>
        <v>#DIV/0!</v>
      </c>
      <c r="O387" s="809"/>
      <c r="P387" s="809"/>
      <c r="Q387" s="809"/>
      <c r="R387" s="810"/>
      <c r="S387" s="838" t="e">
        <f t="shared" si="60"/>
        <v>#DIV/0!</v>
      </c>
      <c r="T387" s="793"/>
      <c r="V387" s="812"/>
      <c r="W387" s="812"/>
      <c r="X387" s="753"/>
      <c r="Y387" s="754"/>
      <c r="Z387" s="750"/>
      <c r="AA387" s="751"/>
      <c r="AB387" s="179">
        <f t="shared" si="49"/>
        <v>0</v>
      </c>
    </row>
    <row r="388" spans="1:28" s="179" customFormat="1" hidden="1" x14ac:dyDescent="0.25">
      <c r="A388" s="804"/>
      <c r="B388" s="805"/>
      <c r="C388" s="827"/>
      <c r="D388" s="804"/>
      <c r="E388" s="805"/>
      <c r="F388" s="853" t="s">
        <v>191</v>
      </c>
      <c r="G388" s="837" t="s">
        <v>192</v>
      </c>
      <c r="H388" s="854"/>
      <c r="I388" s="854"/>
      <c r="J388" s="855" t="e">
        <f t="shared" si="58"/>
        <v>#DIV/0!</v>
      </c>
      <c r="K388" s="854"/>
      <c r="L388" s="809"/>
      <c r="M388" s="809"/>
      <c r="N388" s="810" t="e">
        <f t="shared" si="59"/>
        <v>#DIV/0!</v>
      </c>
      <c r="O388" s="809"/>
      <c r="P388" s="809"/>
      <c r="Q388" s="809"/>
      <c r="R388" s="810"/>
      <c r="S388" s="838" t="e">
        <f t="shared" si="60"/>
        <v>#DIV/0!</v>
      </c>
      <c r="T388" s="793"/>
      <c r="V388" s="812"/>
      <c r="W388" s="812"/>
      <c r="X388" s="753"/>
      <c r="Y388" s="754"/>
      <c r="Z388" s="750"/>
      <c r="AA388" s="751"/>
      <c r="AB388" s="179">
        <f t="shared" si="49"/>
        <v>0</v>
      </c>
    </row>
    <row r="389" spans="1:28" s="179" customFormat="1" hidden="1" x14ac:dyDescent="0.25">
      <c r="A389" s="804"/>
      <c r="B389" s="805"/>
      <c r="C389" s="827"/>
      <c r="D389" s="804"/>
      <c r="E389" s="805"/>
      <c r="F389" s="853" t="s">
        <v>193</v>
      </c>
      <c r="G389" s="837" t="s">
        <v>194</v>
      </c>
      <c r="H389" s="854"/>
      <c r="I389" s="854"/>
      <c r="J389" s="855" t="e">
        <f t="shared" si="58"/>
        <v>#DIV/0!</v>
      </c>
      <c r="K389" s="854"/>
      <c r="L389" s="809"/>
      <c r="M389" s="809"/>
      <c r="N389" s="810" t="e">
        <f t="shared" si="59"/>
        <v>#DIV/0!</v>
      </c>
      <c r="O389" s="809"/>
      <c r="P389" s="809"/>
      <c r="Q389" s="809"/>
      <c r="R389" s="810"/>
      <c r="S389" s="838" t="e">
        <f t="shared" si="60"/>
        <v>#DIV/0!</v>
      </c>
      <c r="T389" s="793"/>
      <c r="V389" s="812"/>
      <c r="W389" s="812"/>
      <c r="X389" s="753"/>
      <c r="Y389" s="754"/>
      <c r="Z389" s="750"/>
      <c r="AA389" s="751"/>
      <c r="AB389" s="179">
        <f t="shared" si="49"/>
        <v>0</v>
      </c>
    </row>
    <row r="390" spans="1:28" s="179" customFormat="1" hidden="1" x14ac:dyDescent="0.25">
      <c r="A390" s="804"/>
      <c r="B390" s="805"/>
      <c r="C390" s="827"/>
      <c r="D390" s="804"/>
      <c r="E390" s="805"/>
      <c r="F390" s="853" t="s">
        <v>195</v>
      </c>
      <c r="G390" s="837" t="s">
        <v>196</v>
      </c>
      <c r="H390" s="854"/>
      <c r="I390" s="854"/>
      <c r="J390" s="855" t="e">
        <f t="shared" si="58"/>
        <v>#DIV/0!</v>
      </c>
      <c r="K390" s="854"/>
      <c r="L390" s="809"/>
      <c r="M390" s="809"/>
      <c r="N390" s="810" t="e">
        <f t="shared" si="59"/>
        <v>#DIV/0!</v>
      </c>
      <c r="O390" s="809"/>
      <c r="P390" s="809"/>
      <c r="Q390" s="809"/>
      <c r="R390" s="810"/>
      <c r="S390" s="838" t="e">
        <f t="shared" si="60"/>
        <v>#DIV/0!</v>
      </c>
      <c r="T390" s="793"/>
      <c r="V390" s="812"/>
      <c r="W390" s="812"/>
      <c r="X390" s="753"/>
      <c r="Y390" s="754"/>
      <c r="Z390" s="750"/>
      <c r="AA390" s="751"/>
      <c r="AB390" s="179">
        <f t="shared" si="49"/>
        <v>0</v>
      </c>
    </row>
    <row r="391" spans="1:28" s="179" customFormat="1" hidden="1" x14ac:dyDescent="0.25">
      <c r="A391" s="804"/>
      <c r="B391" s="805"/>
      <c r="C391" s="827"/>
      <c r="D391" s="804"/>
      <c r="E391" s="805"/>
      <c r="F391" s="853" t="s">
        <v>197</v>
      </c>
      <c r="G391" s="837" t="s">
        <v>1294</v>
      </c>
      <c r="H391" s="854"/>
      <c r="I391" s="854"/>
      <c r="J391" s="855" t="e">
        <f t="shared" si="58"/>
        <v>#DIV/0!</v>
      </c>
      <c r="K391" s="854"/>
      <c r="L391" s="809"/>
      <c r="M391" s="809"/>
      <c r="N391" s="810" t="e">
        <f t="shared" si="59"/>
        <v>#DIV/0!</v>
      </c>
      <c r="O391" s="809"/>
      <c r="P391" s="809"/>
      <c r="Q391" s="809"/>
      <c r="R391" s="810"/>
      <c r="S391" s="838" t="e">
        <f t="shared" si="60"/>
        <v>#DIV/0!</v>
      </c>
      <c r="T391" s="793"/>
      <c r="V391" s="812"/>
      <c r="W391" s="812"/>
      <c r="X391" s="753"/>
      <c r="Y391" s="754"/>
      <c r="Z391" s="750"/>
      <c r="AA391" s="751"/>
      <c r="AB391" s="179">
        <f t="shared" si="49"/>
        <v>0</v>
      </c>
    </row>
    <row r="392" spans="1:28" s="179" customFormat="1" ht="30" hidden="1" x14ac:dyDescent="0.25">
      <c r="A392" s="804"/>
      <c r="B392" s="805"/>
      <c r="C392" s="827"/>
      <c r="D392" s="804"/>
      <c r="E392" s="805"/>
      <c r="F392" s="853" t="s">
        <v>198</v>
      </c>
      <c r="G392" s="837" t="s">
        <v>1293</v>
      </c>
      <c r="H392" s="854"/>
      <c r="I392" s="854"/>
      <c r="J392" s="855" t="e">
        <f t="shared" si="58"/>
        <v>#DIV/0!</v>
      </c>
      <c r="K392" s="854"/>
      <c r="L392" s="809"/>
      <c r="M392" s="809"/>
      <c r="N392" s="810" t="e">
        <f t="shared" si="59"/>
        <v>#DIV/0!</v>
      </c>
      <c r="O392" s="809"/>
      <c r="P392" s="809"/>
      <c r="Q392" s="809"/>
      <c r="R392" s="810"/>
      <c r="S392" s="838" t="e">
        <f t="shared" si="60"/>
        <v>#DIV/0!</v>
      </c>
      <c r="T392" s="793"/>
      <c r="V392" s="812"/>
      <c r="W392" s="812"/>
      <c r="X392" s="753"/>
      <c r="Y392" s="754"/>
      <c r="Z392" s="750"/>
      <c r="AA392" s="751"/>
      <c r="AB392" s="179">
        <f t="shared" si="49"/>
        <v>0</v>
      </c>
    </row>
    <row r="393" spans="1:28" s="179" customFormat="1" hidden="1" x14ac:dyDescent="0.25">
      <c r="A393" s="804"/>
      <c r="B393" s="805"/>
      <c r="C393" s="827"/>
      <c r="D393" s="804"/>
      <c r="E393" s="805"/>
      <c r="F393" s="853" t="s">
        <v>199</v>
      </c>
      <c r="G393" s="837" t="s">
        <v>58</v>
      </c>
      <c r="H393" s="854"/>
      <c r="I393" s="854"/>
      <c r="J393" s="855" t="e">
        <f t="shared" si="58"/>
        <v>#DIV/0!</v>
      </c>
      <c r="K393" s="854"/>
      <c r="L393" s="809"/>
      <c r="M393" s="809"/>
      <c r="N393" s="810" t="e">
        <f t="shared" si="59"/>
        <v>#DIV/0!</v>
      </c>
      <c r="O393" s="809"/>
      <c r="P393" s="809"/>
      <c r="Q393" s="809"/>
      <c r="R393" s="810"/>
      <c r="S393" s="838" t="e">
        <f t="shared" si="60"/>
        <v>#DIV/0!</v>
      </c>
      <c r="T393" s="793"/>
      <c r="V393" s="812"/>
      <c r="W393" s="812"/>
      <c r="X393" s="753"/>
      <c r="Y393" s="754"/>
      <c r="Z393" s="750"/>
      <c r="AA393" s="751"/>
      <c r="AB393" s="179">
        <f t="shared" si="49"/>
        <v>0</v>
      </c>
    </row>
    <row r="394" spans="1:28" s="179" customFormat="1" hidden="1" x14ac:dyDescent="0.25">
      <c r="A394" s="804"/>
      <c r="B394" s="805"/>
      <c r="C394" s="827"/>
      <c r="D394" s="804"/>
      <c r="E394" s="805"/>
      <c r="F394" s="836" t="s">
        <v>185</v>
      </c>
      <c r="G394" s="837" t="s">
        <v>186</v>
      </c>
      <c r="H394" s="854"/>
      <c r="I394" s="854"/>
      <c r="J394" s="855" t="e">
        <f t="shared" si="58"/>
        <v>#DIV/0!</v>
      </c>
      <c r="K394" s="854"/>
      <c r="L394" s="809"/>
      <c r="M394" s="809"/>
      <c r="N394" s="810" t="e">
        <f t="shared" si="59"/>
        <v>#DIV/0!</v>
      </c>
      <c r="O394" s="809"/>
      <c r="P394" s="809"/>
      <c r="Q394" s="809"/>
      <c r="R394" s="810"/>
      <c r="S394" s="838" t="e">
        <f t="shared" si="60"/>
        <v>#DIV/0!</v>
      </c>
      <c r="T394" s="793"/>
      <c r="V394" s="812"/>
      <c r="W394" s="812"/>
      <c r="X394" s="753"/>
      <c r="Y394" s="754"/>
      <c r="Z394" s="750"/>
      <c r="AA394" s="751"/>
      <c r="AB394" s="179">
        <f t="shared" si="49"/>
        <v>0</v>
      </c>
    </row>
    <row r="395" spans="1:28" s="179" customFormat="1" hidden="1" x14ac:dyDescent="0.25">
      <c r="A395" s="804"/>
      <c r="B395" s="805"/>
      <c r="C395" s="827"/>
      <c r="D395" s="804"/>
      <c r="E395" s="805"/>
      <c r="F395" s="853" t="s">
        <v>202</v>
      </c>
      <c r="G395" s="837" t="s">
        <v>203</v>
      </c>
      <c r="H395" s="854"/>
      <c r="I395" s="854"/>
      <c r="J395" s="855" t="e">
        <f t="shared" si="58"/>
        <v>#DIV/0!</v>
      </c>
      <c r="K395" s="854"/>
      <c r="L395" s="809"/>
      <c r="M395" s="809"/>
      <c r="N395" s="810" t="e">
        <f t="shared" si="59"/>
        <v>#DIV/0!</v>
      </c>
      <c r="O395" s="809"/>
      <c r="P395" s="809"/>
      <c r="Q395" s="809"/>
      <c r="R395" s="810"/>
      <c r="S395" s="838" t="e">
        <f t="shared" si="60"/>
        <v>#DIV/0!</v>
      </c>
      <c r="T395" s="793"/>
      <c r="V395" s="812"/>
      <c r="W395" s="812"/>
      <c r="X395" s="753"/>
      <c r="Y395" s="754"/>
      <c r="Z395" s="750"/>
      <c r="AA395" s="751"/>
      <c r="AB395" s="179">
        <f t="shared" si="49"/>
        <v>0</v>
      </c>
    </row>
    <row r="396" spans="1:28" s="179" customFormat="1" ht="30" hidden="1" x14ac:dyDescent="0.25">
      <c r="A396" s="804"/>
      <c r="B396" s="805"/>
      <c r="C396" s="827"/>
      <c r="D396" s="804"/>
      <c r="E396" s="805"/>
      <c r="F396" s="853" t="s">
        <v>204</v>
      </c>
      <c r="G396" s="837" t="s">
        <v>205</v>
      </c>
      <c r="H396" s="854"/>
      <c r="I396" s="854"/>
      <c r="J396" s="855" t="e">
        <f t="shared" si="58"/>
        <v>#DIV/0!</v>
      </c>
      <c r="K396" s="854"/>
      <c r="L396" s="809"/>
      <c r="M396" s="809"/>
      <c r="N396" s="810" t="e">
        <f t="shared" si="59"/>
        <v>#DIV/0!</v>
      </c>
      <c r="O396" s="809"/>
      <c r="P396" s="809"/>
      <c r="Q396" s="809"/>
      <c r="R396" s="810"/>
      <c r="S396" s="838" t="e">
        <f t="shared" si="60"/>
        <v>#DIV/0!</v>
      </c>
      <c r="T396" s="793"/>
      <c r="V396" s="812"/>
      <c r="W396" s="812"/>
      <c r="X396" s="753"/>
      <c r="Y396" s="754"/>
      <c r="Z396" s="750"/>
      <c r="AA396" s="751"/>
      <c r="AB396" s="179">
        <f t="shared" si="49"/>
        <v>0</v>
      </c>
    </row>
    <row r="397" spans="1:28" s="179" customFormat="1" ht="15.75" thickBot="1" x14ac:dyDescent="0.3">
      <c r="A397" s="804"/>
      <c r="B397" s="805"/>
      <c r="C397" s="827"/>
      <c r="D397" s="804"/>
      <c r="E397" s="805"/>
      <c r="F397" s="853" t="s">
        <v>206</v>
      </c>
      <c r="G397" s="837" t="s">
        <v>207</v>
      </c>
      <c r="H397" s="854">
        <v>0</v>
      </c>
      <c r="I397" s="854">
        <v>0</v>
      </c>
      <c r="J397" s="855"/>
      <c r="K397" s="854">
        <v>0</v>
      </c>
      <c r="L397" s="809">
        <f>SUM(L379:L383)</f>
        <v>0</v>
      </c>
      <c r="M397" s="809">
        <f>SUM(M379:M383)</f>
        <v>0</v>
      </c>
      <c r="N397" s="810" t="e">
        <f>M397/L397</f>
        <v>#DIV/0!</v>
      </c>
      <c r="O397" s="809">
        <f>L397-M397</f>
        <v>0</v>
      </c>
      <c r="P397" s="809">
        <f>L397+H397</f>
        <v>0</v>
      </c>
      <c r="Q397" s="809">
        <f>M397+I397</f>
        <v>0</v>
      </c>
      <c r="R397" s="810" t="e">
        <f>Q397/P397</f>
        <v>#DIV/0!</v>
      </c>
      <c r="S397" s="838">
        <f>P397-Q397</f>
        <v>0</v>
      </c>
      <c r="T397" s="793"/>
      <c r="V397" s="812"/>
      <c r="W397" s="812"/>
      <c r="X397" s="753"/>
      <c r="Y397" s="754"/>
      <c r="Z397" s="750"/>
      <c r="AA397" s="751"/>
      <c r="AB397" s="179">
        <f t="shared" si="49"/>
        <v>0</v>
      </c>
    </row>
    <row r="398" spans="1:28" s="179" customFormat="1" ht="30.75" hidden="1" thickBot="1" x14ac:dyDescent="0.3">
      <c r="A398" s="804"/>
      <c r="B398" s="805"/>
      <c r="C398" s="827"/>
      <c r="D398" s="804"/>
      <c r="E398" s="805"/>
      <c r="F398" s="853" t="s">
        <v>208</v>
      </c>
      <c r="G398" s="837" t="s">
        <v>209</v>
      </c>
      <c r="H398" s="854"/>
      <c r="I398" s="854"/>
      <c r="J398" s="855" t="e">
        <f t="shared" si="58"/>
        <v>#DIV/0!</v>
      </c>
      <c r="K398" s="854"/>
      <c r="L398" s="809"/>
      <c r="M398" s="809"/>
      <c r="N398" s="810" t="e">
        <f t="shared" si="59"/>
        <v>#DIV/0!</v>
      </c>
      <c r="O398" s="809"/>
      <c r="P398" s="809"/>
      <c r="Q398" s="809"/>
      <c r="R398" s="810"/>
      <c r="S398" s="838" t="e">
        <f t="shared" si="60"/>
        <v>#DIV/0!</v>
      </c>
      <c r="T398" s="793"/>
      <c r="V398" s="812"/>
      <c r="W398" s="812"/>
      <c r="X398" s="753"/>
      <c r="Y398" s="754"/>
      <c r="Z398" s="750"/>
      <c r="AA398" s="751"/>
      <c r="AB398" s="179">
        <f t="shared" si="49"/>
        <v>0</v>
      </c>
    </row>
    <row r="399" spans="1:28" s="179" customFormat="1" ht="30.75" hidden="1" thickBot="1" x14ac:dyDescent="0.3">
      <c r="A399" s="804"/>
      <c r="B399" s="805"/>
      <c r="C399" s="827"/>
      <c r="D399" s="804"/>
      <c r="E399" s="805"/>
      <c r="F399" s="853" t="s">
        <v>210</v>
      </c>
      <c r="G399" s="837" t="s">
        <v>211</v>
      </c>
      <c r="H399" s="854"/>
      <c r="I399" s="854"/>
      <c r="J399" s="855" t="e">
        <f t="shared" si="58"/>
        <v>#DIV/0!</v>
      </c>
      <c r="K399" s="854"/>
      <c r="L399" s="809"/>
      <c r="M399" s="809"/>
      <c r="N399" s="810" t="e">
        <f t="shared" si="59"/>
        <v>#DIV/0!</v>
      </c>
      <c r="O399" s="809"/>
      <c r="P399" s="809"/>
      <c r="Q399" s="809"/>
      <c r="R399" s="810"/>
      <c r="S399" s="838" t="e">
        <f t="shared" si="60"/>
        <v>#DIV/0!</v>
      </c>
      <c r="T399" s="793"/>
      <c r="V399" s="812"/>
      <c r="W399" s="812"/>
      <c r="X399" s="753"/>
      <c r="Y399" s="754"/>
      <c r="Z399" s="750"/>
      <c r="AA399" s="751"/>
      <c r="AB399" s="179">
        <f t="shared" si="49"/>
        <v>0</v>
      </c>
    </row>
    <row r="400" spans="1:28" s="179" customFormat="1" ht="15.75" hidden="1" thickBot="1" x14ac:dyDescent="0.3">
      <c r="A400" s="804"/>
      <c r="B400" s="805"/>
      <c r="C400" s="827"/>
      <c r="D400" s="804"/>
      <c r="E400" s="805"/>
      <c r="F400" s="853" t="s">
        <v>212</v>
      </c>
      <c r="G400" s="837" t="s">
        <v>213</v>
      </c>
      <c r="H400" s="807"/>
      <c r="I400" s="807"/>
      <c r="J400" s="808" t="e">
        <f t="shared" si="58"/>
        <v>#DIV/0!</v>
      </c>
      <c r="K400" s="807"/>
      <c r="L400" s="838"/>
      <c r="M400" s="838"/>
      <c r="N400" s="839" t="e">
        <f t="shared" si="59"/>
        <v>#DIV/0!</v>
      </c>
      <c r="O400" s="838"/>
      <c r="P400" s="838"/>
      <c r="Q400" s="838"/>
      <c r="R400" s="839"/>
      <c r="S400" s="838" t="e">
        <f t="shared" si="60"/>
        <v>#DIV/0!</v>
      </c>
      <c r="T400" s="793"/>
      <c r="V400" s="812"/>
      <c r="W400" s="812"/>
      <c r="X400" s="753"/>
      <c r="Y400" s="754"/>
      <c r="Z400" s="750"/>
      <c r="AA400" s="751"/>
      <c r="AB400" s="179">
        <f t="shared" si="49"/>
        <v>0</v>
      </c>
    </row>
    <row r="401" spans="1:28" s="179" customFormat="1" ht="15.75" thickBot="1" x14ac:dyDescent="0.3">
      <c r="A401" s="804"/>
      <c r="B401" s="805"/>
      <c r="C401" s="827"/>
      <c r="D401" s="804"/>
      <c r="E401" s="805"/>
      <c r="F401" s="804"/>
      <c r="G401" s="840" t="s">
        <v>1465</v>
      </c>
      <c r="H401" s="841">
        <f>SUM(H385)</f>
        <v>38290000</v>
      </c>
      <c r="I401" s="841">
        <f>SUM(I385)</f>
        <v>14884097.860000001</v>
      </c>
      <c r="J401" s="842">
        <f>I401/H401</f>
        <v>0.3887202366153043</v>
      </c>
      <c r="K401" s="841">
        <f>SUM(K385)</f>
        <v>15405902.139999999</v>
      </c>
      <c r="L401" s="843">
        <f>SUM(L385:L397)</f>
        <v>0</v>
      </c>
      <c r="M401" s="843">
        <f>SUM(M397)</f>
        <v>0</v>
      </c>
      <c r="N401" s="844" t="e">
        <f>M401/L401</f>
        <v>#DIV/0!</v>
      </c>
      <c r="O401" s="843">
        <f>L401-M401</f>
        <v>0</v>
      </c>
      <c r="P401" s="843">
        <f>L401+H401</f>
        <v>38290000</v>
      </c>
      <c r="Q401" s="843">
        <f>M401+I401</f>
        <v>14884097.860000001</v>
      </c>
      <c r="R401" s="844">
        <f>Q401/P401</f>
        <v>0.3887202366153043</v>
      </c>
      <c r="S401" s="843">
        <f>P401-Q401</f>
        <v>23405902.140000001</v>
      </c>
      <c r="T401" s="793"/>
      <c r="V401" s="812"/>
      <c r="W401" s="812"/>
      <c r="X401" s="753"/>
      <c r="Y401" s="754"/>
      <c r="Z401" s="750"/>
      <c r="AA401" s="751"/>
      <c r="AB401" s="179">
        <f t="shared" si="49"/>
        <v>0</v>
      </c>
    </row>
    <row r="402" spans="1:28" s="179" customFormat="1" ht="28.5" collapsed="1" x14ac:dyDescent="0.25">
      <c r="A402" s="804"/>
      <c r="B402" s="805"/>
      <c r="C402" s="827"/>
      <c r="D402" s="804"/>
      <c r="E402" s="828"/>
      <c r="F402" s="829"/>
      <c r="G402" s="845" t="s">
        <v>1466</v>
      </c>
      <c r="H402" s="846"/>
      <c r="I402" s="847"/>
      <c r="J402" s="848"/>
      <c r="K402" s="847"/>
      <c r="L402" s="849"/>
      <c r="M402" s="850"/>
      <c r="N402" s="851"/>
      <c r="O402" s="850"/>
      <c r="P402" s="850"/>
      <c r="Q402" s="850"/>
      <c r="R402" s="851"/>
      <c r="S402" s="852"/>
      <c r="T402" s="793"/>
      <c r="V402" s="812"/>
      <c r="W402" s="812"/>
      <c r="X402" s="753"/>
      <c r="Y402" s="754"/>
      <c r="Z402" s="750"/>
      <c r="AA402" s="751"/>
      <c r="AB402" s="179">
        <f t="shared" si="49"/>
        <v>0</v>
      </c>
    </row>
    <row r="403" spans="1:28" s="179" customFormat="1" x14ac:dyDescent="0.25">
      <c r="A403" s="804"/>
      <c r="B403" s="805"/>
      <c r="C403" s="827"/>
      <c r="D403" s="804"/>
      <c r="E403" s="835"/>
      <c r="F403" s="836" t="s">
        <v>185</v>
      </c>
      <c r="G403" s="837" t="s">
        <v>186</v>
      </c>
      <c r="H403" s="807">
        <f t="shared" ref="H403:P403" si="61">SUM(H385)</f>
        <v>38290000</v>
      </c>
      <c r="I403" s="807">
        <f t="shared" si="61"/>
        <v>14884097.860000001</v>
      </c>
      <c r="J403" s="808">
        <f t="shared" si="61"/>
        <v>0.3887202366153043</v>
      </c>
      <c r="K403" s="807">
        <f>SUM(K385)</f>
        <v>15405902.139999999</v>
      </c>
      <c r="L403" s="838">
        <f t="shared" si="61"/>
        <v>0</v>
      </c>
      <c r="M403" s="838">
        <f t="shared" si="61"/>
        <v>0</v>
      </c>
      <c r="N403" s="839">
        <f t="shared" si="61"/>
        <v>0</v>
      </c>
      <c r="O403" s="838">
        <f t="shared" si="61"/>
        <v>0</v>
      </c>
      <c r="P403" s="838">
        <f t="shared" si="61"/>
        <v>38290000</v>
      </c>
      <c r="Q403" s="838">
        <f>M403+I403</f>
        <v>14884097.860000001</v>
      </c>
      <c r="R403" s="839">
        <f>Q403/P403</f>
        <v>0.3887202366153043</v>
      </c>
      <c r="S403" s="838">
        <f>P403-Q403</f>
        <v>23405902.140000001</v>
      </c>
      <c r="T403" s="793"/>
      <c r="V403" s="812"/>
      <c r="W403" s="812"/>
      <c r="X403" s="753"/>
      <c r="Y403" s="754"/>
      <c r="Z403" s="750"/>
      <c r="AA403" s="751"/>
      <c r="AB403" s="179">
        <f t="shared" si="49"/>
        <v>0</v>
      </c>
    </row>
    <row r="404" spans="1:28" s="179" customFormat="1" hidden="1" x14ac:dyDescent="0.25">
      <c r="A404" s="804"/>
      <c r="B404" s="805"/>
      <c r="C404" s="827"/>
      <c r="D404" s="804"/>
      <c r="E404" s="805"/>
      <c r="F404" s="853" t="s">
        <v>187</v>
      </c>
      <c r="G404" s="837" t="s">
        <v>188</v>
      </c>
      <c r="H404" s="854"/>
      <c r="I404" s="854"/>
      <c r="J404" s="855"/>
      <c r="K404" s="854"/>
      <c r="L404" s="809"/>
      <c r="M404" s="809"/>
      <c r="N404" s="810" t="e">
        <f t="shared" ref="N404:N418" si="62">M404/L404</f>
        <v>#DIV/0!</v>
      </c>
      <c r="O404" s="809"/>
      <c r="P404" s="809"/>
      <c r="Q404" s="809"/>
      <c r="R404" s="810"/>
      <c r="S404" s="838">
        <f t="shared" ref="S404:S418" si="63">SUM(H404:L404)</f>
        <v>0</v>
      </c>
      <c r="T404" s="793"/>
      <c r="V404" s="812"/>
      <c r="W404" s="812"/>
      <c r="X404" s="753"/>
      <c r="Y404" s="754"/>
      <c r="Z404" s="750"/>
      <c r="AA404" s="751"/>
      <c r="AB404" s="179">
        <f t="shared" si="49"/>
        <v>0</v>
      </c>
    </row>
    <row r="405" spans="1:28" s="179" customFormat="1" hidden="1" x14ac:dyDescent="0.25">
      <c r="A405" s="804"/>
      <c r="B405" s="805"/>
      <c r="C405" s="827"/>
      <c r="D405" s="804"/>
      <c r="E405" s="805"/>
      <c r="F405" s="853" t="s">
        <v>189</v>
      </c>
      <c r="G405" s="837" t="s">
        <v>190</v>
      </c>
      <c r="H405" s="854"/>
      <c r="I405" s="854"/>
      <c r="J405" s="855"/>
      <c r="K405" s="854"/>
      <c r="L405" s="809"/>
      <c r="M405" s="809"/>
      <c r="N405" s="810" t="e">
        <f t="shared" si="62"/>
        <v>#DIV/0!</v>
      </c>
      <c r="O405" s="809"/>
      <c r="P405" s="809"/>
      <c r="Q405" s="809"/>
      <c r="R405" s="810"/>
      <c r="S405" s="838">
        <f t="shared" si="63"/>
        <v>0</v>
      </c>
      <c r="T405" s="793"/>
      <c r="V405" s="812"/>
      <c r="W405" s="812"/>
      <c r="X405" s="753"/>
      <c r="Y405" s="754"/>
      <c r="Z405" s="750"/>
      <c r="AA405" s="751"/>
      <c r="AB405" s="179">
        <f t="shared" si="49"/>
        <v>0</v>
      </c>
    </row>
    <row r="406" spans="1:28" s="179" customFormat="1" hidden="1" x14ac:dyDescent="0.25">
      <c r="A406" s="804"/>
      <c r="B406" s="805"/>
      <c r="C406" s="827"/>
      <c r="D406" s="804"/>
      <c r="E406" s="805"/>
      <c r="F406" s="853" t="s">
        <v>191</v>
      </c>
      <c r="G406" s="837" t="s">
        <v>192</v>
      </c>
      <c r="H406" s="854"/>
      <c r="I406" s="854"/>
      <c r="J406" s="855"/>
      <c r="K406" s="854"/>
      <c r="L406" s="809"/>
      <c r="M406" s="809"/>
      <c r="N406" s="810" t="e">
        <f t="shared" si="62"/>
        <v>#DIV/0!</v>
      </c>
      <c r="O406" s="809"/>
      <c r="P406" s="809"/>
      <c r="Q406" s="809"/>
      <c r="R406" s="810"/>
      <c r="S406" s="838">
        <f t="shared" si="63"/>
        <v>0</v>
      </c>
      <c r="T406" s="793"/>
      <c r="V406" s="812"/>
      <c r="W406" s="812"/>
      <c r="X406" s="753"/>
      <c r="Y406" s="754"/>
      <c r="Z406" s="750"/>
      <c r="AA406" s="751"/>
      <c r="AB406" s="179">
        <f t="shared" si="49"/>
        <v>0</v>
      </c>
    </row>
    <row r="407" spans="1:28" s="179" customFormat="1" hidden="1" x14ac:dyDescent="0.25">
      <c r="A407" s="804"/>
      <c r="B407" s="805"/>
      <c r="C407" s="827"/>
      <c r="D407" s="804"/>
      <c r="E407" s="805"/>
      <c r="F407" s="853" t="s">
        <v>193</v>
      </c>
      <c r="G407" s="837" t="s">
        <v>194</v>
      </c>
      <c r="H407" s="854"/>
      <c r="I407" s="854"/>
      <c r="J407" s="855"/>
      <c r="K407" s="854"/>
      <c r="L407" s="809"/>
      <c r="M407" s="809"/>
      <c r="N407" s="810" t="e">
        <f t="shared" si="62"/>
        <v>#DIV/0!</v>
      </c>
      <c r="O407" s="809"/>
      <c r="P407" s="809"/>
      <c r="Q407" s="809"/>
      <c r="R407" s="810"/>
      <c r="S407" s="838">
        <f t="shared" si="63"/>
        <v>0</v>
      </c>
      <c r="T407" s="793"/>
      <c r="V407" s="812"/>
      <c r="W407" s="812"/>
      <c r="X407" s="753"/>
      <c r="Y407" s="754"/>
      <c r="Z407" s="750"/>
      <c r="AA407" s="751"/>
      <c r="AB407" s="179">
        <f t="shared" si="49"/>
        <v>0</v>
      </c>
    </row>
    <row r="408" spans="1:28" s="179" customFormat="1" hidden="1" x14ac:dyDescent="0.25">
      <c r="A408" s="804"/>
      <c r="B408" s="805"/>
      <c r="C408" s="827"/>
      <c r="D408" s="804"/>
      <c r="E408" s="805"/>
      <c r="F408" s="853" t="s">
        <v>195</v>
      </c>
      <c r="G408" s="837" t="s">
        <v>196</v>
      </c>
      <c r="H408" s="854"/>
      <c r="I408" s="854"/>
      <c r="J408" s="855"/>
      <c r="K408" s="854"/>
      <c r="L408" s="809"/>
      <c r="M408" s="809"/>
      <c r="N408" s="810" t="e">
        <f t="shared" si="62"/>
        <v>#DIV/0!</v>
      </c>
      <c r="O408" s="809"/>
      <c r="P408" s="809"/>
      <c r="Q408" s="809"/>
      <c r="R408" s="810"/>
      <c r="S408" s="838">
        <f t="shared" si="63"/>
        <v>0</v>
      </c>
      <c r="T408" s="793"/>
      <c r="V408" s="812"/>
      <c r="W408" s="812"/>
      <c r="X408" s="753"/>
      <c r="Y408" s="754"/>
      <c r="Z408" s="750"/>
      <c r="AA408" s="751"/>
      <c r="AB408" s="179">
        <f t="shared" si="49"/>
        <v>0</v>
      </c>
    </row>
    <row r="409" spans="1:28" s="179" customFormat="1" hidden="1" x14ac:dyDescent="0.25">
      <c r="A409" s="804"/>
      <c r="B409" s="805"/>
      <c r="C409" s="827"/>
      <c r="D409" s="804"/>
      <c r="E409" s="805"/>
      <c r="F409" s="853" t="s">
        <v>197</v>
      </c>
      <c r="G409" s="837" t="s">
        <v>1294</v>
      </c>
      <c r="H409" s="854"/>
      <c r="I409" s="854"/>
      <c r="J409" s="855"/>
      <c r="K409" s="854"/>
      <c r="L409" s="809"/>
      <c r="M409" s="809"/>
      <c r="N409" s="810" t="e">
        <f t="shared" si="62"/>
        <v>#DIV/0!</v>
      </c>
      <c r="O409" s="809"/>
      <c r="P409" s="809"/>
      <c r="Q409" s="809"/>
      <c r="R409" s="810"/>
      <c r="S409" s="838">
        <f t="shared" si="63"/>
        <v>0</v>
      </c>
      <c r="T409" s="793"/>
      <c r="V409" s="812"/>
      <c r="W409" s="812"/>
      <c r="X409" s="753"/>
      <c r="Y409" s="754"/>
      <c r="Z409" s="750"/>
      <c r="AA409" s="751"/>
      <c r="AB409" s="179">
        <f t="shared" si="49"/>
        <v>0</v>
      </c>
    </row>
    <row r="410" spans="1:28" s="179" customFormat="1" ht="30" hidden="1" x14ac:dyDescent="0.25">
      <c r="A410" s="804"/>
      <c r="B410" s="805"/>
      <c r="C410" s="827"/>
      <c r="D410" s="804"/>
      <c r="E410" s="805"/>
      <c r="F410" s="853" t="s">
        <v>198</v>
      </c>
      <c r="G410" s="837" t="s">
        <v>1293</v>
      </c>
      <c r="H410" s="854"/>
      <c r="I410" s="854"/>
      <c r="J410" s="855"/>
      <c r="K410" s="854"/>
      <c r="L410" s="809"/>
      <c r="M410" s="809"/>
      <c r="N410" s="810" t="e">
        <f t="shared" si="62"/>
        <v>#DIV/0!</v>
      </c>
      <c r="O410" s="809"/>
      <c r="P410" s="809"/>
      <c r="Q410" s="809"/>
      <c r="R410" s="810"/>
      <c r="S410" s="838">
        <f t="shared" si="63"/>
        <v>0</v>
      </c>
      <c r="T410" s="793"/>
      <c r="V410" s="812"/>
      <c r="W410" s="812"/>
      <c r="X410" s="753"/>
      <c r="Y410" s="754"/>
      <c r="Z410" s="750"/>
      <c r="AA410" s="751"/>
      <c r="AB410" s="179">
        <f t="shared" si="49"/>
        <v>0</v>
      </c>
    </row>
    <row r="411" spans="1:28" s="179" customFormat="1" hidden="1" x14ac:dyDescent="0.25">
      <c r="A411" s="804"/>
      <c r="B411" s="805"/>
      <c r="C411" s="827"/>
      <c r="D411" s="804"/>
      <c r="E411" s="805"/>
      <c r="F411" s="853" t="s">
        <v>199</v>
      </c>
      <c r="G411" s="837" t="s">
        <v>58</v>
      </c>
      <c r="H411" s="854"/>
      <c r="I411" s="854"/>
      <c r="J411" s="855"/>
      <c r="K411" s="854"/>
      <c r="L411" s="809"/>
      <c r="M411" s="809"/>
      <c r="N411" s="810" t="e">
        <f t="shared" si="62"/>
        <v>#DIV/0!</v>
      </c>
      <c r="O411" s="809"/>
      <c r="P411" s="809"/>
      <c r="Q411" s="809"/>
      <c r="R411" s="810"/>
      <c r="S411" s="838">
        <f t="shared" si="63"/>
        <v>0</v>
      </c>
      <c r="T411" s="793"/>
      <c r="V411" s="812"/>
      <c r="W411" s="812"/>
      <c r="X411" s="753"/>
      <c r="Y411" s="754"/>
      <c r="Z411" s="750"/>
      <c r="AA411" s="751"/>
      <c r="AB411" s="179">
        <f t="shared" si="49"/>
        <v>0</v>
      </c>
    </row>
    <row r="412" spans="1:28" s="179" customFormat="1" hidden="1" x14ac:dyDescent="0.25">
      <c r="A412" s="804"/>
      <c r="B412" s="805"/>
      <c r="C412" s="827"/>
      <c r="D412" s="804"/>
      <c r="E412" s="805"/>
      <c r="F412" s="836" t="s">
        <v>185</v>
      </c>
      <c r="G412" s="837" t="s">
        <v>186</v>
      </c>
      <c r="H412" s="854"/>
      <c r="I412" s="854"/>
      <c r="J412" s="855"/>
      <c r="K412" s="854"/>
      <c r="L412" s="809"/>
      <c r="M412" s="809"/>
      <c r="N412" s="810" t="e">
        <f t="shared" si="62"/>
        <v>#DIV/0!</v>
      </c>
      <c r="O412" s="809"/>
      <c r="P412" s="809"/>
      <c r="Q412" s="809"/>
      <c r="R412" s="810"/>
      <c r="S412" s="838">
        <f t="shared" si="63"/>
        <v>0</v>
      </c>
      <c r="T412" s="793"/>
      <c r="V412" s="812"/>
      <c r="W412" s="812"/>
      <c r="X412" s="753"/>
      <c r="Y412" s="754"/>
      <c r="Z412" s="750"/>
      <c r="AA412" s="751"/>
      <c r="AB412" s="179">
        <f t="shared" si="49"/>
        <v>0</v>
      </c>
    </row>
    <row r="413" spans="1:28" s="179" customFormat="1" hidden="1" x14ac:dyDescent="0.25">
      <c r="A413" s="804"/>
      <c r="B413" s="805"/>
      <c r="C413" s="827"/>
      <c r="D413" s="804"/>
      <c r="E413" s="805"/>
      <c r="F413" s="853" t="s">
        <v>202</v>
      </c>
      <c r="G413" s="837" t="s">
        <v>203</v>
      </c>
      <c r="H413" s="854"/>
      <c r="I413" s="854"/>
      <c r="J413" s="855"/>
      <c r="K413" s="854"/>
      <c r="L413" s="809"/>
      <c r="M413" s="809"/>
      <c r="N413" s="810" t="e">
        <f t="shared" si="62"/>
        <v>#DIV/0!</v>
      </c>
      <c r="O413" s="809"/>
      <c r="P413" s="809"/>
      <c r="Q413" s="809"/>
      <c r="R413" s="810"/>
      <c r="S413" s="838">
        <f t="shared" si="63"/>
        <v>0</v>
      </c>
      <c r="T413" s="793"/>
      <c r="V413" s="812"/>
      <c r="W413" s="812"/>
      <c r="X413" s="753"/>
      <c r="Y413" s="754"/>
      <c r="Z413" s="750"/>
      <c r="AA413" s="751"/>
      <c r="AB413" s="179">
        <f t="shared" si="49"/>
        <v>0</v>
      </c>
    </row>
    <row r="414" spans="1:28" s="179" customFormat="1" ht="30" hidden="1" x14ac:dyDescent="0.25">
      <c r="A414" s="804"/>
      <c r="B414" s="805"/>
      <c r="C414" s="827"/>
      <c r="D414" s="804"/>
      <c r="E414" s="805"/>
      <c r="F414" s="853" t="s">
        <v>204</v>
      </c>
      <c r="G414" s="837" t="s">
        <v>205</v>
      </c>
      <c r="H414" s="854"/>
      <c r="I414" s="854"/>
      <c r="J414" s="855"/>
      <c r="K414" s="854"/>
      <c r="L414" s="809"/>
      <c r="M414" s="809"/>
      <c r="N414" s="810" t="e">
        <f t="shared" si="62"/>
        <v>#DIV/0!</v>
      </c>
      <c r="O414" s="809"/>
      <c r="P414" s="809"/>
      <c r="Q414" s="809"/>
      <c r="R414" s="810"/>
      <c r="S414" s="838">
        <f t="shared" si="63"/>
        <v>0</v>
      </c>
      <c r="T414" s="793"/>
      <c r="V414" s="812"/>
      <c r="W414" s="812"/>
      <c r="X414" s="753"/>
      <c r="Y414" s="754"/>
      <c r="Z414" s="750"/>
      <c r="AA414" s="751"/>
      <c r="AB414" s="179">
        <f t="shared" si="49"/>
        <v>0</v>
      </c>
    </row>
    <row r="415" spans="1:28" s="179" customFormat="1" ht="15.75" thickBot="1" x14ac:dyDescent="0.3">
      <c r="A415" s="804"/>
      <c r="B415" s="805"/>
      <c r="C415" s="827"/>
      <c r="D415" s="804"/>
      <c r="E415" s="805"/>
      <c r="F415" s="853" t="s">
        <v>206</v>
      </c>
      <c r="G415" s="837" t="s">
        <v>207</v>
      </c>
      <c r="H415" s="854">
        <f>H397</f>
        <v>0</v>
      </c>
      <c r="I415" s="854">
        <v>0</v>
      </c>
      <c r="J415" s="855"/>
      <c r="K415" s="854"/>
      <c r="L415" s="809">
        <f>L397</f>
        <v>0</v>
      </c>
      <c r="M415" s="809">
        <f>M397</f>
        <v>0</v>
      </c>
      <c r="N415" s="810" t="e">
        <f>N397</f>
        <v>#DIV/0!</v>
      </c>
      <c r="O415" s="809">
        <f>O397</f>
        <v>0</v>
      </c>
      <c r="P415" s="809">
        <f>P397</f>
        <v>0</v>
      </c>
      <c r="Q415" s="809">
        <f>M415+I415</f>
        <v>0</v>
      </c>
      <c r="R415" s="810" t="e">
        <f>Q415/P415</f>
        <v>#DIV/0!</v>
      </c>
      <c r="S415" s="838">
        <f>P415-Q415</f>
        <v>0</v>
      </c>
      <c r="T415" s="793"/>
      <c r="V415" s="812"/>
      <c r="W415" s="812"/>
      <c r="X415" s="753"/>
      <c r="Y415" s="754"/>
      <c r="Z415" s="750"/>
      <c r="AA415" s="751"/>
      <c r="AB415" s="179">
        <f t="shared" si="49"/>
        <v>0</v>
      </c>
    </row>
    <row r="416" spans="1:28" s="179" customFormat="1" ht="30" hidden="1" customHeight="1" x14ac:dyDescent="0.25">
      <c r="A416" s="804"/>
      <c r="B416" s="805"/>
      <c r="C416" s="827"/>
      <c r="D416" s="804"/>
      <c r="E416" s="805"/>
      <c r="F416" s="853" t="s">
        <v>208</v>
      </c>
      <c r="G416" s="837" t="s">
        <v>209</v>
      </c>
      <c r="H416" s="854"/>
      <c r="I416" s="854"/>
      <c r="J416" s="855"/>
      <c r="K416" s="854"/>
      <c r="L416" s="809"/>
      <c r="M416" s="809"/>
      <c r="N416" s="810" t="e">
        <f t="shared" si="62"/>
        <v>#DIV/0!</v>
      </c>
      <c r="O416" s="809"/>
      <c r="P416" s="809"/>
      <c r="Q416" s="809"/>
      <c r="R416" s="810"/>
      <c r="S416" s="838">
        <f t="shared" si="63"/>
        <v>0</v>
      </c>
      <c r="T416" s="793"/>
      <c r="V416" s="812"/>
      <c r="W416" s="812"/>
      <c r="X416" s="753"/>
      <c r="Y416" s="754"/>
      <c r="Z416" s="750"/>
      <c r="AA416" s="751"/>
      <c r="AB416" s="179">
        <f t="shared" si="49"/>
        <v>0</v>
      </c>
    </row>
    <row r="417" spans="1:31" s="179" customFormat="1" ht="30" hidden="1" customHeight="1" x14ac:dyDescent="0.25">
      <c r="A417" s="804"/>
      <c r="B417" s="805"/>
      <c r="C417" s="827"/>
      <c r="D417" s="804"/>
      <c r="E417" s="805"/>
      <c r="F417" s="853" t="s">
        <v>210</v>
      </c>
      <c r="G417" s="837" t="s">
        <v>211</v>
      </c>
      <c r="H417" s="854"/>
      <c r="I417" s="854"/>
      <c r="J417" s="855"/>
      <c r="K417" s="854"/>
      <c r="L417" s="809"/>
      <c r="M417" s="809"/>
      <c r="N417" s="810" t="e">
        <f t="shared" si="62"/>
        <v>#DIV/0!</v>
      </c>
      <c r="O417" s="809"/>
      <c r="P417" s="809"/>
      <c r="Q417" s="809"/>
      <c r="R417" s="810"/>
      <c r="S417" s="838">
        <f t="shared" si="63"/>
        <v>0</v>
      </c>
      <c r="T417" s="793"/>
      <c r="V417" s="812"/>
      <c r="W417" s="812"/>
      <c r="X417" s="753"/>
      <c r="Y417" s="754"/>
      <c r="Z417" s="750"/>
      <c r="AA417" s="751"/>
      <c r="AB417" s="179">
        <f t="shared" ref="AB417:AB482" si="64">Z417-AA417</f>
        <v>0</v>
      </c>
    </row>
    <row r="418" spans="1:31" s="179" customFormat="1" ht="15.75" hidden="1" customHeight="1" thickBot="1" x14ac:dyDescent="0.3">
      <c r="A418" s="804"/>
      <c r="B418" s="805"/>
      <c r="C418" s="827"/>
      <c r="D418" s="804"/>
      <c r="E418" s="805"/>
      <c r="F418" s="853" t="s">
        <v>212</v>
      </c>
      <c r="G418" s="837" t="s">
        <v>213</v>
      </c>
      <c r="H418" s="807"/>
      <c r="I418" s="807"/>
      <c r="J418" s="808"/>
      <c r="K418" s="807"/>
      <c r="L418" s="838"/>
      <c r="M418" s="838"/>
      <c r="N418" s="839" t="e">
        <f t="shared" si="62"/>
        <v>#DIV/0!</v>
      </c>
      <c r="O418" s="838"/>
      <c r="P418" s="838"/>
      <c r="Q418" s="838"/>
      <c r="R418" s="839"/>
      <c r="S418" s="838">
        <f t="shared" si="63"/>
        <v>0</v>
      </c>
      <c r="T418" s="793"/>
      <c r="V418" s="812"/>
      <c r="W418" s="812"/>
      <c r="X418" s="753"/>
      <c r="Y418" s="754"/>
      <c r="Z418" s="750"/>
      <c r="AA418" s="751"/>
      <c r="AB418" s="179">
        <f t="shared" si="64"/>
        <v>0</v>
      </c>
    </row>
    <row r="419" spans="1:31" s="179" customFormat="1" ht="15.75" collapsed="1" thickBot="1" x14ac:dyDescent="0.3">
      <c r="A419" s="804"/>
      <c r="B419" s="805"/>
      <c r="C419" s="827"/>
      <c r="D419" s="804"/>
      <c r="E419" s="805"/>
      <c r="F419" s="804"/>
      <c r="G419" s="840" t="s">
        <v>1467</v>
      </c>
      <c r="H419" s="841">
        <f>SUM(H403:H415)</f>
        <v>38290000</v>
      </c>
      <c r="I419" s="841">
        <f>SUM(I403:I415)</f>
        <v>14884097.860000001</v>
      </c>
      <c r="J419" s="842">
        <f>I419/H419</f>
        <v>0.3887202366153043</v>
      </c>
      <c r="K419" s="841">
        <f>SUM(K403:K418)</f>
        <v>15405902.139999999</v>
      </c>
      <c r="L419" s="843">
        <f>SUM(L403:L415)</f>
        <v>0</v>
      </c>
      <c r="M419" s="843">
        <f>SUM(M415)</f>
        <v>0</v>
      </c>
      <c r="N419" s="844" t="e">
        <f>M419/L419</f>
        <v>#DIV/0!</v>
      </c>
      <c r="O419" s="843">
        <f>L419-M419</f>
        <v>0</v>
      </c>
      <c r="P419" s="843">
        <f>SUM(P403:P415)</f>
        <v>38290000</v>
      </c>
      <c r="Q419" s="843">
        <f>M419+I419</f>
        <v>14884097.860000001</v>
      </c>
      <c r="R419" s="844">
        <f>Q419/P419</f>
        <v>0.3887202366153043</v>
      </c>
      <c r="S419" s="843">
        <f>P419-Q419</f>
        <v>23405902.140000001</v>
      </c>
      <c r="T419" s="793"/>
      <c r="V419" s="812"/>
      <c r="W419" s="812"/>
      <c r="X419" s="753"/>
      <c r="Y419" s="754"/>
      <c r="Z419" s="750"/>
      <c r="AA419" s="751"/>
      <c r="AB419" s="179">
        <f t="shared" si="64"/>
        <v>0</v>
      </c>
    </row>
    <row r="420" spans="1:31" x14ac:dyDescent="0.25">
      <c r="G420" s="735"/>
      <c r="H420" s="736"/>
      <c r="I420" s="736"/>
      <c r="J420" s="737"/>
      <c r="K420" s="736"/>
      <c r="L420" s="738"/>
      <c r="M420" s="738"/>
      <c r="N420" s="739"/>
      <c r="O420" s="738"/>
      <c r="P420" s="738"/>
      <c r="Q420" s="738"/>
      <c r="R420" s="739"/>
      <c r="S420" s="738"/>
      <c r="AB420" s="62">
        <f t="shared" si="64"/>
        <v>0</v>
      </c>
    </row>
    <row r="421" spans="1:31" s="179" customFormat="1" x14ac:dyDescent="0.25">
      <c r="A421" s="801"/>
      <c r="B421" s="802"/>
      <c r="C421" s="813" t="s">
        <v>1468</v>
      </c>
      <c r="D421" s="814"/>
      <c r="E421" s="815"/>
      <c r="F421" s="816"/>
      <c r="G421" s="817" t="s">
        <v>1452</v>
      </c>
      <c r="H421" s="807"/>
      <c r="I421" s="807"/>
      <c r="J421" s="808"/>
      <c r="K421" s="807"/>
      <c r="L421" s="809"/>
      <c r="M421" s="809"/>
      <c r="N421" s="810"/>
      <c r="O421" s="809"/>
      <c r="P421" s="809"/>
      <c r="Q421" s="809"/>
      <c r="R421" s="810"/>
      <c r="S421" s="811"/>
      <c r="T421" s="793"/>
      <c r="V421" s="812"/>
      <c r="W421" s="812"/>
      <c r="X421" s="753"/>
      <c r="Y421" s="754"/>
      <c r="Z421" s="750"/>
      <c r="AA421" s="751"/>
      <c r="AB421" s="179">
        <f t="shared" si="64"/>
        <v>0</v>
      </c>
    </row>
    <row r="422" spans="1:31" s="179" customFormat="1" ht="30" x14ac:dyDescent="0.25">
      <c r="A422" s="801"/>
      <c r="B422" s="802"/>
      <c r="C422" s="803"/>
      <c r="D422" s="818">
        <v>540</v>
      </c>
      <c r="E422" s="819"/>
      <c r="F422" s="818"/>
      <c r="G422" s="820" t="s">
        <v>558</v>
      </c>
      <c r="H422" s="807"/>
      <c r="I422" s="807"/>
      <c r="J422" s="808"/>
      <c r="K422" s="807"/>
      <c r="L422" s="809"/>
      <c r="M422" s="809"/>
      <c r="N422" s="810"/>
      <c r="O422" s="809"/>
      <c r="P422" s="809"/>
      <c r="Q422" s="809"/>
      <c r="R422" s="810"/>
      <c r="S422" s="811"/>
      <c r="T422" s="793"/>
      <c r="V422" s="812"/>
      <c r="W422" s="812"/>
      <c r="X422" s="753"/>
      <c r="Y422" s="754"/>
      <c r="Z422" s="750"/>
      <c r="AA422" s="751"/>
      <c r="AB422" s="179">
        <f t="shared" si="64"/>
        <v>0</v>
      </c>
    </row>
    <row r="423" spans="1:31" s="179" customFormat="1" ht="15.75" thickBot="1" x14ac:dyDescent="0.3">
      <c r="A423" s="801"/>
      <c r="B423" s="802"/>
      <c r="C423" s="821"/>
      <c r="D423" s="801"/>
      <c r="E423" s="822" t="s">
        <v>1918</v>
      </c>
      <c r="F423" s="823">
        <v>424</v>
      </c>
      <c r="G423" s="826" t="s">
        <v>382</v>
      </c>
      <c r="H423" s="807">
        <v>3500000</v>
      </c>
      <c r="I423" s="807">
        <v>404098.08</v>
      </c>
      <c r="J423" s="808">
        <f>I423/H423</f>
        <v>0.1154565942857143</v>
      </c>
      <c r="K423" s="807">
        <f>H423-I423</f>
        <v>3095901.92</v>
      </c>
      <c r="L423" s="809">
        <v>0</v>
      </c>
      <c r="M423" s="809">
        <v>0</v>
      </c>
      <c r="N423" s="810"/>
      <c r="O423" s="809">
        <f>L423-M423</f>
        <v>0</v>
      </c>
      <c r="P423" s="809">
        <f>L423+H423</f>
        <v>3500000</v>
      </c>
      <c r="Q423" s="809">
        <f>M423+I423</f>
        <v>404098.08</v>
      </c>
      <c r="R423" s="810">
        <f>Q423/P423</f>
        <v>0.1154565942857143</v>
      </c>
      <c r="S423" s="811">
        <f>P423-Q423</f>
        <v>3095901.92</v>
      </c>
      <c r="T423" s="825" t="s">
        <v>1469</v>
      </c>
      <c r="V423" s="812"/>
      <c r="W423" s="812"/>
      <c r="X423" s="753"/>
      <c r="Y423" s="754">
        <v>60000</v>
      </c>
      <c r="Z423" s="750">
        <f>H423-X423+Y423</f>
        <v>3560000</v>
      </c>
      <c r="AA423" s="751">
        <v>600000</v>
      </c>
      <c r="AB423" s="179">
        <f t="shared" si="64"/>
        <v>2960000</v>
      </c>
      <c r="AE423" s="179">
        <f>H423-AA423</f>
        <v>2900000</v>
      </c>
    </row>
    <row r="424" spans="1:31" s="179" customFormat="1" ht="15.75" hidden="1" thickBot="1" x14ac:dyDescent="0.3">
      <c r="A424" s="801"/>
      <c r="B424" s="802"/>
      <c r="C424" s="821"/>
      <c r="D424" s="801"/>
      <c r="E424" s="822"/>
      <c r="F424" s="823">
        <v>426</v>
      </c>
      <c r="G424" s="826" t="s">
        <v>386</v>
      </c>
      <c r="H424" s="807">
        <v>0</v>
      </c>
      <c r="I424" s="807">
        <v>0</v>
      </c>
      <c r="J424" s="808"/>
      <c r="K424" s="807">
        <f>H424-I424</f>
        <v>0</v>
      </c>
      <c r="L424" s="809">
        <v>0</v>
      </c>
      <c r="M424" s="809">
        <v>0</v>
      </c>
      <c r="N424" s="810"/>
      <c r="O424" s="809">
        <f>L424-M424</f>
        <v>0</v>
      </c>
      <c r="P424" s="809">
        <f>L424+H424</f>
        <v>0</v>
      </c>
      <c r="Q424" s="809">
        <f>M424+I424</f>
        <v>0</v>
      </c>
      <c r="R424" s="810" t="e">
        <f>Q424/P424</f>
        <v>#DIV/0!</v>
      </c>
      <c r="S424" s="811">
        <f>P424-Q424</f>
        <v>0</v>
      </c>
      <c r="T424" s="825"/>
      <c r="V424" s="812"/>
      <c r="W424" s="812"/>
      <c r="X424" s="753"/>
      <c r="Y424" s="754"/>
      <c r="Z424" s="750">
        <f>H424-X424+Y424</f>
        <v>0</v>
      </c>
      <c r="AA424" s="751">
        <v>0</v>
      </c>
      <c r="AB424" s="179">
        <f t="shared" si="64"/>
        <v>0</v>
      </c>
      <c r="AE424" s="179">
        <f>H424-AA424</f>
        <v>0</v>
      </c>
    </row>
    <row r="425" spans="1:31" s="179" customFormat="1" x14ac:dyDescent="0.25">
      <c r="A425" s="804"/>
      <c r="B425" s="805"/>
      <c r="C425" s="827"/>
      <c r="D425" s="804"/>
      <c r="E425" s="828"/>
      <c r="F425" s="829"/>
      <c r="G425" s="830" t="s">
        <v>1613</v>
      </c>
      <c r="H425" s="831"/>
      <c r="I425" s="831"/>
      <c r="J425" s="832"/>
      <c r="K425" s="831"/>
      <c r="L425" s="833"/>
      <c r="M425" s="833"/>
      <c r="N425" s="834"/>
      <c r="O425" s="833"/>
      <c r="P425" s="833"/>
      <c r="Q425" s="833"/>
      <c r="R425" s="834"/>
      <c r="S425" s="831"/>
      <c r="T425" s="793"/>
      <c r="V425" s="812"/>
      <c r="W425" s="812"/>
      <c r="X425" s="753"/>
      <c r="Y425" s="754"/>
      <c r="Z425" s="750"/>
      <c r="AA425" s="751"/>
      <c r="AB425" s="179">
        <f t="shared" si="64"/>
        <v>0</v>
      </c>
    </row>
    <row r="426" spans="1:31" s="179" customFormat="1" ht="15.75" thickBot="1" x14ac:dyDescent="0.3">
      <c r="A426" s="804"/>
      <c r="B426" s="805"/>
      <c r="C426" s="827"/>
      <c r="D426" s="804"/>
      <c r="E426" s="835"/>
      <c r="F426" s="836" t="s">
        <v>185</v>
      </c>
      <c r="G426" s="837" t="s">
        <v>186</v>
      </c>
      <c r="H426" s="807">
        <f>SUM(H423:H424)</f>
        <v>3500000</v>
      </c>
      <c r="I426" s="807">
        <f>SUM(I423:I424)</f>
        <v>404098.08</v>
      </c>
      <c r="J426" s="808">
        <f>I426/H426</f>
        <v>0.1154565942857143</v>
      </c>
      <c r="K426" s="807">
        <f>SUM(K423:K423)</f>
        <v>3095901.92</v>
      </c>
      <c r="L426" s="838">
        <f>SUM(L423)</f>
        <v>0</v>
      </c>
      <c r="M426" s="838">
        <f>SUM(M423)</f>
        <v>0</v>
      </c>
      <c r="N426" s="839"/>
      <c r="O426" s="838">
        <f>L426-M426</f>
        <v>0</v>
      </c>
      <c r="P426" s="838">
        <f>L426+H426</f>
        <v>3500000</v>
      </c>
      <c r="Q426" s="838">
        <f>M426+I426</f>
        <v>404098.08</v>
      </c>
      <c r="R426" s="839">
        <f>Q426/P426</f>
        <v>0.1154565942857143</v>
      </c>
      <c r="S426" s="838">
        <f>P426-Q426</f>
        <v>3095901.92</v>
      </c>
      <c r="T426" s="793"/>
      <c r="V426" s="812"/>
      <c r="W426" s="812"/>
      <c r="X426" s="753"/>
      <c r="Y426" s="754"/>
      <c r="Z426" s="750"/>
      <c r="AA426" s="751"/>
      <c r="AB426" s="179">
        <f t="shared" si="64"/>
        <v>0</v>
      </c>
    </row>
    <row r="427" spans="1:31" s="179" customFormat="1" ht="15.75" thickBot="1" x14ac:dyDescent="0.3">
      <c r="A427" s="804"/>
      <c r="B427" s="805"/>
      <c r="C427" s="827"/>
      <c r="D427" s="804"/>
      <c r="E427" s="805"/>
      <c r="F427" s="804"/>
      <c r="G427" s="840" t="s">
        <v>1614</v>
      </c>
      <c r="H427" s="841">
        <f>SUM(H426)</f>
        <v>3500000</v>
      </c>
      <c r="I427" s="841">
        <f>SUM(I426)</f>
        <v>404098.08</v>
      </c>
      <c r="J427" s="842">
        <f>I427/H427</f>
        <v>0.1154565942857143</v>
      </c>
      <c r="K427" s="841">
        <f>SUM(K426)</f>
        <v>3095901.92</v>
      </c>
      <c r="L427" s="843">
        <f>SUM(L426)</f>
        <v>0</v>
      </c>
      <c r="M427" s="843">
        <f>SUM(M426)</f>
        <v>0</v>
      </c>
      <c r="N427" s="844"/>
      <c r="O427" s="843">
        <f>L427-M427</f>
        <v>0</v>
      </c>
      <c r="P427" s="843">
        <f>SUM(P426)</f>
        <v>3500000</v>
      </c>
      <c r="Q427" s="843">
        <f>M427+I427</f>
        <v>404098.08</v>
      </c>
      <c r="R427" s="844">
        <f>Q427/P427</f>
        <v>0.1154565942857143</v>
      </c>
      <c r="S427" s="843">
        <f>P427-Q427</f>
        <v>3095901.92</v>
      </c>
      <c r="T427" s="793"/>
      <c r="V427" s="812"/>
      <c r="W427" s="812"/>
      <c r="X427" s="753"/>
      <c r="Y427" s="754"/>
      <c r="Z427" s="750"/>
      <c r="AA427" s="751"/>
      <c r="AB427" s="179">
        <f t="shared" si="64"/>
        <v>0</v>
      </c>
    </row>
    <row r="428" spans="1:31" s="179" customFormat="1" ht="28.5" collapsed="1" x14ac:dyDescent="0.25">
      <c r="A428" s="804"/>
      <c r="B428" s="805"/>
      <c r="C428" s="827"/>
      <c r="D428" s="804"/>
      <c r="E428" s="828"/>
      <c r="F428" s="829"/>
      <c r="G428" s="845" t="s">
        <v>1471</v>
      </c>
      <c r="H428" s="846"/>
      <c r="I428" s="847"/>
      <c r="J428" s="848"/>
      <c r="K428" s="847"/>
      <c r="L428" s="849"/>
      <c r="M428" s="850"/>
      <c r="N428" s="851"/>
      <c r="O428" s="850"/>
      <c r="P428" s="850"/>
      <c r="Q428" s="850"/>
      <c r="R428" s="851"/>
      <c r="S428" s="852"/>
      <c r="T428" s="793"/>
      <c r="V428" s="812"/>
      <c r="W428" s="812"/>
      <c r="X428" s="753"/>
      <c r="Y428" s="754"/>
      <c r="Z428" s="750"/>
      <c r="AA428" s="751"/>
      <c r="AB428" s="179">
        <f t="shared" si="64"/>
        <v>0</v>
      </c>
    </row>
    <row r="429" spans="1:31" s="179" customFormat="1" ht="15.75" thickBot="1" x14ac:dyDescent="0.3">
      <c r="A429" s="804"/>
      <c r="B429" s="805"/>
      <c r="C429" s="827"/>
      <c r="D429" s="804"/>
      <c r="E429" s="835"/>
      <c r="F429" s="836" t="s">
        <v>185</v>
      </c>
      <c r="G429" s="837" t="s">
        <v>186</v>
      </c>
      <c r="H429" s="807">
        <f>SUM(H427)</f>
        <v>3500000</v>
      </c>
      <c r="I429" s="807">
        <f t="shared" ref="I429:S429" si="65">SUM(I427)</f>
        <v>404098.08</v>
      </c>
      <c r="J429" s="808">
        <f t="shared" si="65"/>
        <v>0.1154565942857143</v>
      </c>
      <c r="K429" s="807">
        <f t="shared" si="65"/>
        <v>3095901.92</v>
      </c>
      <c r="L429" s="838">
        <f t="shared" si="65"/>
        <v>0</v>
      </c>
      <c r="M429" s="838">
        <f t="shared" si="65"/>
        <v>0</v>
      </c>
      <c r="N429" s="839"/>
      <c r="O429" s="838">
        <f t="shared" si="65"/>
        <v>0</v>
      </c>
      <c r="P429" s="838">
        <f t="shared" si="65"/>
        <v>3500000</v>
      </c>
      <c r="Q429" s="838">
        <f t="shared" si="65"/>
        <v>404098.08</v>
      </c>
      <c r="R429" s="839">
        <f t="shared" si="65"/>
        <v>0.1154565942857143</v>
      </c>
      <c r="S429" s="838">
        <f t="shared" si="65"/>
        <v>3095901.92</v>
      </c>
      <c r="T429" s="793"/>
      <c r="V429" s="812"/>
      <c r="W429" s="812"/>
      <c r="X429" s="753"/>
      <c r="Y429" s="754"/>
      <c r="Z429" s="750"/>
      <c r="AA429" s="751"/>
      <c r="AB429" s="179">
        <f t="shared" si="64"/>
        <v>0</v>
      </c>
    </row>
    <row r="430" spans="1:31" s="179" customFormat="1" ht="15.75" collapsed="1" thickBot="1" x14ac:dyDescent="0.3">
      <c r="A430" s="804"/>
      <c r="B430" s="805"/>
      <c r="C430" s="827"/>
      <c r="D430" s="804"/>
      <c r="E430" s="805"/>
      <c r="F430" s="804"/>
      <c r="G430" s="840" t="s">
        <v>1472</v>
      </c>
      <c r="H430" s="841">
        <f>SUM(H429)</f>
        <v>3500000</v>
      </c>
      <c r="I430" s="841">
        <f>SUM(I429)</f>
        <v>404098.08</v>
      </c>
      <c r="J430" s="842">
        <f>I430/H430</f>
        <v>0.1154565942857143</v>
      </c>
      <c r="K430" s="841">
        <f>SUM(K429)</f>
        <v>3095901.92</v>
      </c>
      <c r="L430" s="843">
        <f>SUM(L429)</f>
        <v>0</v>
      </c>
      <c r="M430" s="843">
        <f>SUM(M429)</f>
        <v>0</v>
      </c>
      <c r="N430" s="844"/>
      <c r="O430" s="843">
        <f>SUM(O429)</f>
        <v>0</v>
      </c>
      <c r="P430" s="843">
        <f>SUM(P429)</f>
        <v>3500000</v>
      </c>
      <c r="Q430" s="843">
        <f>SUM(Q429)</f>
        <v>404098.08</v>
      </c>
      <c r="R430" s="844">
        <f>Q430/P430</f>
        <v>0.1154565942857143</v>
      </c>
      <c r="S430" s="843">
        <f>SUM(S429)</f>
        <v>3095901.92</v>
      </c>
      <c r="T430" s="793"/>
      <c r="V430" s="812"/>
      <c r="W430" s="812"/>
      <c r="X430" s="753"/>
      <c r="Y430" s="754"/>
      <c r="Z430" s="750"/>
      <c r="AA430" s="751"/>
      <c r="AB430" s="179">
        <f t="shared" si="64"/>
        <v>0</v>
      </c>
    </row>
    <row r="431" spans="1:31" x14ac:dyDescent="0.25">
      <c r="G431" s="735"/>
      <c r="H431" s="736"/>
      <c r="I431" s="736"/>
      <c r="J431" s="737"/>
      <c r="K431" s="736"/>
      <c r="L431" s="738"/>
      <c r="M431" s="738"/>
      <c r="N431" s="739"/>
      <c r="O431" s="738"/>
      <c r="P431" s="738"/>
      <c r="Q431" s="738"/>
      <c r="R431" s="739"/>
      <c r="S431" s="738"/>
      <c r="AB431" s="62">
        <f t="shared" si="64"/>
        <v>0</v>
      </c>
    </row>
    <row r="432" spans="1:31" ht="28.5" x14ac:dyDescent="0.25">
      <c r="A432" s="801"/>
      <c r="B432" s="802"/>
      <c r="C432" s="881" t="s">
        <v>1473</v>
      </c>
      <c r="D432" s="814"/>
      <c r="E432" s="815"/>
      <c r="F432" s="816"/>
      <c r="G432" s="817" t="s">
        <v>1474</v>
      </c>
      <c r="H432" s="807"/>
      <c r="I432" s="807"/>
      <c r="J432" s="808"/>
      <c r="K432" s="807"/>
      <c r="L432" s="809"/>
      <c r="M432" s="809"/>
      <c r="N432" s="810"/>
      <c r="O432" s="809"/>
      <c r="P432" s="809"/>
      <c r="Q432" s="809"/>
      <c r="R432" s="810"/>
      <c r="S432" s="811"/>
      <c r="AB432" s="62">
        <f t="shared" si="64"/>
        <v>0</v>
      </c>
    </row>
    <row r="433" spans="1:31" ht="30" x14ac:dyDescent="0.25">
      <c r="A433" s="801"/>
      <c r="B433" s="802"/>
      <c r="C433" s="803"/>
      <c r="D433" s="818">
        <v>620</v>
      </c>
      <c r="E433" s="819"/>
      <c r="F433" s="818"/>
      <c r="G433" s="820" t="s">
        <v>152</v>
      </c>
      <c r="H433" s="807"/>
      <c r="I433" s="807"/>
      <c r="J433" s="808"/>
      <c r="K433" s="807"/>
      <c r="L433" s="809"/>
      <c r="M433" s="809"/>
      <c r="N433" s="810"/>
      <c r="O433" s="809"/>
      <c r="P433" s="809"/>
      <c r="Q433" s="809"/>
      <c r="R433" s="810"/>
      <c r="S433" s="811"/>
      <c r="AB433" s="62">
        <f t="shared" si="64"/>
        <v>0</v>
      </c>
    </row>
    <row r="434" spans="1:31" ht="15.75" thickBot="1" x14ac:dyDescent="0.3">
      <c r="A434" s="801"/>
      <c r="B434" s="802"/>
      <c r="C434" s="821"/>
      <c r="D434" s="801"/>
      <c r="E434" s="822" t="s">
        <v>1850</v>
      </c>
      <c r="F434" s="823">
        <v>421</v>
      </c>
      <c r="G434" s="826" t="s">
        <v>378</v>
      </c>
      <c r="H434" s="807">
        <v>350000</v>
      </c>
      <c r="I434" s="807">
        <v>173400</v>
      </c>
      <c r="J434" s="808"/>
      <c r="K434" s="807">
        <f>H434-I434</f>
        <v>176600</v>
      </c>
      <c r="L434" s="809">
        <v>0</v>
      </c>
      <c r="M434" s="809">
        <v>0</v>
      </c>
      <c r="N434" s="810"/>
      <c r="O434" s="809">
        <f>L434-M434</f>
        <v>0</v>
      </c>
      <c r="P434" s="809">
        <f>L434+H434</f>
        <v>350000</v>
      </c>
      <c r="Q434" s="809">
        <f>M434+I434</f>
        <v>173400</v>
      </c>
      <c r="R434" s="810">
        <f>Q434/P434</f>
        <v>0.49542857142857144</v>
      </c>
      <c r="S434" s="811">
        <f>P434-Q434</f>
        <v>176600</v>
      </c>
      <c r="T434" s="825" t="s">
        <v>1534</v>
      </c>
      <c r="X434" s="753">
        <v>250000</v>
      </c>
      <c r="Z434" s="750">
        <f>H434-X434+Y434</f>
        <v>100000</v>
      </c>
      <c r="AA434" s="751">
        <v>250000</v>
      </c>
      <c r="AB434" s="62">
        <f t="shared" si="64"/>
        <v>-150000</v>
      </c>
      <c r="AE434" s="62">
        <f>H434-AA434</f>
        <v>100000</v>
      </c>
    </row>
    <row r="435" spans="1:31" x14ac:dyDescent="0.25">
      <c r="A435" s="804"/>
      <c r="B435" s="805"/>
      <c r="C435" s="827"/>
      <c r="D435" s="804"/>
      <c r="E435" s="828"/>
      <c r="F435" s="829"/>
      <c r="G435" s="830" t="s">
        <v>771</v>
      </c>
      <c r="H435" s="831"/>
      <c r="I435" s="831"/>
      <c r="J435" s="832"/>
      <c r="K435" s="831"/>
      <c r="L435" s="833"/>
      <c r="M435" s="833"/>
      <c r="N435" s="834"/>
      <c r="O435" s="833"/>
      <c r="P435" s="833"/>
      <c r="Q435" s="833"/>
      <c r="R435" s="834"/>
      <c r="S435" s="831"/>
      <c r="AB435" s="62">
        <f t="shared" si="64"/>
        <v>0</v>
      </c>
    </row>
    <row r="436" spans="1:31" ht="15.75" thickBot="1" x14ac:dyDescent="0.3">
      <c r="A436" s="804"/>
      <c r="B436" s="805"/>
      <c r="C436" s="827"/>
      <c r="D436" s="804"/>
      <c r="E436" s="835"/>
      <c r="F436" s="836" t="s">
        <v>185</v>
      </c>
      <c r="G436" s="837" t="s">
        <v>186</v>
      </c>
      <c r="H436" s="807">
        <f>SUM(H434:H434)</f>
        <v>350000</v>
      </c>
      <c r="I436" s="807">
        <f>SUM(I434:I434)</f>
        <v>173400</v>
      </c>
      <c r="J436" s="808"/>
      <c r="K436" s="807">
        <f>SUM(K434:K434)</f>
        <v>176600</v>
      </c>
      <c r="L436" s="838">
        <f>SUM(L434)</f>
        <v>0</v>
      </c>
      <c r="M436" s="838">
        <f>SUM(M434)</f>
        <v>0</v>
      </c>
      <c r="N436" s="839"/>
      <c r="O436" s="838">
        <f>L436-M436</f>
        <v>0</v>
      </c>
      <c r="P436" s="838">
        <f>L436+H436</f>
        <v>350000</v>
      </c>
      <c r="Q436" s="838">
        <f>M436+I436</f>
        <v>173400</v>
      </c>
      <c r="R436" s="839">
        <f>Q436/P436</f>
        <v>0.49542857142857144</v>
      </c>
      <c r="S436" s="838">
        <f>P436-Q436</f>
        <v>176600</v>
      </c>
      <c r="AB436" s="62">
        <f t="shared" si="64"/>
        <v>0</v>
      </c>
    </row>
    <row r="437" spans="1:31" ht="15.75" thickBot="1" x14ac:dyDescent="0.3">
      <c r="A437" s="804"/>
      <c r="B437" s="805"/>
      <c r="C437" s="827"/>
      <c r="D437" s="804"/>
      <c r="E437" s="805"/>
      <c r="F437" s="804"/>
      <c r="G437" s="840" t="s">
        <v>772</v>
      </c>
      <c r="H437" s="841">
        <f>SUM(H436)</f>
        <v>350000</v>
      </c>
      <c r="I437" s="841">
        <f>SUM(I436)</f>
        <v>173400</v>
      </c>
      <c r="J437" s="842"/>
      <c r="K437" s="841">
        <f>SUM(K436)</f>
        <v>176600</v>
      </c>
      <c r="L437" s="843">
        <f>SUM(L436)</f>
        <v>0</v>
      </c>
      <c r="M437" s="843">
        <f>SUM(M436)</f>
        <v>0</v>
      </c>
      <c r="N437" s="844"/>
      <c r="O437" s="843">
        <f>L437-M437</f>
        <v>0</v>
      </c>
      <c r="P437" s="843">
        <f>SUM(P436)</f>
        <v>350000</v>
      </c>
      <c r="Q437" s="843">
        <f>M437+I437</f>
        <v>173400</v>
      </c>
      <c r="R437" s="844">
        <f>Q437/P437</f>
        <v>0.49542857142857144</v>
      </c>
      <c r="S437" s="843">
        <f>P437-Q437</f>
        <v>176600</v>
      </c>
      <c r="AB437" s="62">
        <f t="shared" si="64"/>
        <v>0</v>
      </c>
    </row>
    <row r="438" spans="1:31" ht="28.5" x14ac:dyDescent="0.25">
      <c r="A438" s="804"/>
      <c r="B438" s="805"/>
      <c r="C438" s="827"/>
      <c r="D438" s="804"/>
      <c r="E438" s="828"/>
      <c r="F438" s="829"/>
      <c r="G438" s="845" t="s">
        <v>1475</v>
      </c>
      <c r="H438" s="846"/>
      <c r="I438" s="847"/>
      <c r="J438" s="848"/>
      <c r="K438" s="847"/>
      <c r="L438" s="849"/>
      <c r="M438" s="850"/>
      <c r="N438" s="851"/>
      <c r="O438" s="850"/>
      <c r="P438" s="850"/>
      <c r="Q438" s="850"/>
      <c r="R438" s="851"/>
      <c r="S438" s="852"/>
      <c r="AB438" s="62">
        <f t="shared" si="64"/>
        <v>0</v>
      </c>
    </row>
    <row r="439" spans="1:31" ht="15.75" thickBot="1" x14ac:dyDescent="0.3">
      <c r="A439" s="804"/>
      <c r="B439" s="805"/>
      <c r="C439" s="827"/>
      <c r="D439" s="804"/>
      <c r="E439" s="835"/>
      <c r="F439" s="836" t="s">
        <v>185</v>
      </c>
      <c r="G439" s="837" t="s">
        <v>186</v>
      </c>
      <c r="H439" s="807">
        <f>SUM(H437)</f>
        <v>350000</v>
      </c>
      <c r="I439" s="807">
        <f t="shared" ref="I439:S439" si="66">SUM(I437)</f>
        <v>173400</v>
      </c>
      <c r="J439" s="808"/>
      <c r="K439" s="807">
        <f t="shared" si="66"/>
        <v>176600</v>
      </c>
      <c r="L439" s="838">
        <f t="shared" si="66"/>
        <v>0</v>
      </c>
      <c r="M439" s="838">
        <f t="shared" si="66"/>
        <v>0</v>
      </c>
      <c r="N439" s="839"/>
      <c r="O439" s="838">
        <f t="shared" si="66"/>
        <v>0</v>
      </c>
      <c r="P439" s="838">
        <f t="shared" si="66"/>
        <v>350000</v>
      </c>
      <c r="Q439" s="838">
        <f t="shared" si="66"/>
        <v>173400</v>
      </c>
      <c r="R439" s="839">
        <f t="shared" si="66"/>
        <v>0.49542857142857144</v>
      </c>
      <c r="S439" s="838">
        <f t="shared" si="66"/>
        <v>176600</v>
      </c>
      <c r="AB439" s="62">
        <f t="shared" si="64"/>
        <v>0</v>
      </c>
    </row>
    <row r="440" spans="1:31" ht="15.75" thickBot="1" x14ac:dyDescent="0.3">
      <c r="A440" s="804"/>
      <c r="B440" s="805"/>
      <c r="C440" s="827"/>
      <c r="D440" s="804"/>
      <c r="E440" s="805"/>
      <c r="F440" s="804"/>
      <c r="G440" s="840" t="s">
        <v>1476</v>
      </c>
      <c r="H440" s="841">
        <f>SUM(H439)</f>
        <v>350000</v>
      </c>
      <c r="I440" s="841">
        <f>SUM(I439)</f>
        <v>173400</v>
      </c>
      <c r="J440" s="842"/>
      <c r="K440" s="841">
        <f>SUM(K439)</f>
        <v>176600</v>
      </c>
      <c r="L440" s="843">
        <f>SUM(L439)</f>
        <v>0</v>
      </c>
      <c r="M440" s="843">
        <f>SUM(M439)</f>
        <v>0</v>
      </c>
      <c r="N440" s="844"/>
      <c r="O440" s="843">
        <f>SUM(O439)</f>
        <v>0</v>
      </c>
      <c r="P440" s="843">
        <f>SUM(P439)</f>
        <v>350000</v>
      </c>
      <c r="Q440" s="843">
        <f>SUM(Q439)</f>
        <v>173400</v>
      </c>
      <c r="R440" s="844">
        <f>Q440/P440</f>
        <v>0.49542857142857144</v>
      </c>
      <c r="S440" s="843">
        <f>SUM(S439)</f>
        <v>176600</v>
      </c>
      <c r="AB440" s="62">
        <f t="shared" si="64"/>
        <v>0</v>
      </c>
    </row>
    <row r="441" spans="1:31" x14ac:dyDescent="0.25">
      <c r="C441" s="827"/>
      <c r="D441" s="804"/>
      <c r="E441" s="805"/>
      <c r="F441" s="804"/>
      <c r="G441" s="882"/>
      <c r="H441" s="736"/>
      <c r="I441" s="736"/>
      <c r="J441" s="737"/>
      <c r="K441" s="736"/>
      <c r="L441" s="738"/>
      <c r="M441" s="738"/>
      <c r="N441" s="739"/>
      <c r="O441" s="738"/>
      <c r="P441" s="738"/>
      <c r="Q441" s="738"/>
      <c r="R441" s="739"/>
      <c r="S441" s="738"/>
      <c r="AB441" s="62">
        <f t="shared" si="64"/>
        <v>0</v>
      </c>
    </row>
    <row r="442" spans="1:31" x14ac:dyDescent="0.25">
      <c r="A442" s="801"/>
      <c r="B442" s="802"/>
      <c r="C442" s="813" t="s">
        <v>1477</v>
      </c>
      <c r="D442" s="814"/>
      <c r="E442" s="815"/>
      <c r="F442" s="816"/>
      <c r="G442" s="817" t="s">
        <v>1456</v>
      </c>
      <c r="H442" s="807"/>
      <c r="I442" s="807"/>
      <c r="J442" s="808"/>
      <c r="K442" s="807"/>
      <c r="L442" s="809"/>
      <c r="M442" s="809"/>
      <c r="N442" s="810"/>
      <c r="O442" s="809"/>
      <c r="P442" s="809"/>
      <c r="Q442" s="809"/>
      <c r="R442" s="810"/>
      <c r="S442" s="811"/>
      <c r="AB442" s="62">
        <f t="shared" si="64"/>
        <v>0</v>
      </c>
    </row>
    <row r="443" spans="1:31" ht="30" x14ac:dyDescent="0.25">
      <c r="A443" s="801"/>
      <c r="B443" s="802"/>
      <c r="C443" s="803"/>
      <c r="D443" s="818">
        <v>620</v>
      </c>
      <c r="E443" s="819"/>
      <c r="F443" s="818"/>
      <c r="G443" s="820" t="s">
        <v>152</v>
      </c>
      <c r="H443" s="807"/>
      <c r="I443" s="807"/>
      <c r="J443" s="808"/>
      <c r="K443" s="807"/>
      <c r="L443" s="809"/>
      <c r="M443" s="809"/>
      <c r="N443" s="810"/>
      <c r="O443" s="809"/>
      <c r="P443" s="809"/>
      <c r="Q443" s="809"/>
      <c r="R443" s="810"/>
      <c r="S443" s="811"/>
      <c r="AB443" s="62">
        <f t="shared" si="64"/>
        <v>0</v>
      </c>
    </row>
    <row r="444" spans="1:31" hidden="1" x14ac:dyDescent="0.25">
      <c r="A444" s="801"/>
      <c r="B444" s="802"/>
      <c r="C444" s="821"/>
      <c r="D444" s="801"/>
      <c r="E444" s="822"/>
      <c r="F444" s="823">
        <v>424</v>
      </c>
      <c r="G444" s="826" t="s">
        <v>382</v>
      </c>
      <c r="H444" s="807">
        <v>0</v>
      </c>
      <c r="I444" s="807">
        <v>0</v>
      </c>
      <c r="J444" s="808" t="e">
        <f>I444/H444</f>
        <v>#DIV/0!</v>
      </c>
      <c r="K444" s="807">
        <f>H444-I444</f>
        <v>0</v>
      </c>
      <c r="L444" s="809">
        <v>0</v>
      </c>
      <c r="M444" s="809">
        <v>0</v>
      </c>
      <c r="N444" s="810"/>
      <c r="O444" s="809">
        <f>L444-M444</f>
        <v>0</v>
      </c>
      <c r="P444" s="809">
        <f>L444+H444</f>
        <v>0</v>
      </c>
      <c r="Q444" s="809">
        <f>M444+I444</f>
        <v>0</v>
      </c>
      <c r="R444" s="810" t="e">
        <f>Q444/P444</f>
        <v>#DIV/0!</v>
      </c>
      <c r="S444" s="811">
        <f>P444-Q444</f>
        <v>0</v>
      </c>
      <c r="T444" s="825" t="s">
        <v>1492</v>
      </c>
      <c r="V444" s="178">
        <f>300000-216840</f>
        <v>83160</v>
      </c>
      <c r="Y444" s="754">
        <v>83160</v>
      </c>
      <c r="Z444" s="750">
        <f>H444-X444+Y444</f>
        <v>83160</v>
      </c>
      <c r="AA444" s="751">
        <v>600000</v>
      </c>
      <c r="AB444" s="62">
        <f t="shared" si="64"/>
        <v>-516840</v>
      </c>
      <c r="AE444" s="62">
        <f>H444-AA444</f>
        <v>-600000</v>
      </c>
    </row>
    <row r="445" spans="1:31" ht="30.75" thickBot="1" x14ac:dyDescent="0.3">
      <c r="A445" s="801"/>
      <c r="B445" s="802"/>
      <c r="C445" s="821"/>
      <c r="D445" s="801"/>
      <c r="E445" s="822" t="s">
        <v>1809</v>
      </c>
      <c r="F445" s="823">
        <v>485</v>
      </c>
      <c r="G445" s="883" t="s">
        <v>421</v>
      </c>
      <c r="H445" s="807">
        <v>1500000</v>
      </c>
      <c r="I445" s="807">
        <v>662950.71</v>
      </c>
      <c r="J445" s="808">
        <f>I445/H445</f>
        <v>0.44196713999999998</v>
      </c>
      <c r="K445" s="807">
        <f>H445-I445</f>
        <v>837049.29</v>
      </c>
      <c r="L445" s="809">
        <v>0</v>
      </c>
      <c r="M445" s="809">
        <v>0</v>
      </c>
      <c r="N445" s="810"/>
      <c r="O445" s="809">
        <f>L445-M445</f>
        <v>0</v>
      </c>
      <c r="P445" s="809">
        <f>L445+H445</f>
        <v>1500000</v>
      </c>
      <c r="Q445" s="809">
        <f>M445+I445</f>
        <v>662950.71</v>
      </c>
      <c r="R445" s="810">
        <f>Q445/P445</f>
        <v>0.44196713999999998</v>
      </c>
      <c r="S445" s="811">
        <f>P445-Q445</f>
        <v>837049.29</v>
      </c>
      <c r="T445" s="825"/>
      <c r="V445" s="178">
        <f>I445*1.25</f>
        <v>828688.38749999995</v>
      </c>
      <c r="W445" s="178">
        <f>V445-I445</f>
        <v>165737.67749999999</v>
      </c>
      <c r="Y445" s="754">
        <v>200000</v>
      </c>
      <c r="Z445" s="750">
        <f>H445-X445+Y445</f>
        <v>1700000</v>
      </c>
      <c r="AA445" s="751">
        <v>1255691.23</v>
      </c>
      <c r="AB445" s="62">
        <f t="shared" si="64"/>
        <v>444308.77</v>
      </c>
      <c r="AE445" s="62">
        <f>H445-AA445</f>
        <v>244308.77000000002</v>
      </c>
    </row>
    <row r="446" spans="1:31" x14ac:dyDescent="0.25">
      <c r="A446" s="804"/>
      <c r="B446" s="805"/>
      <c r="C446" s="827"/>
      <c r="D446" s="804"/>
      <c r="E446" s="828"/>
      <c r="F446" s="829"/>
      <c r="G446" s="830" t="s">
        <v>771</v>
      </c>
      <c r="H446" s="831"/>
      <c r="I446" s="831"/>
      <c r="J446" s="832"/>
      <c r="K446" s="831"/>
      <c r="L446" s="833"/>
      <c r="M446" s="833"/>
      <c r="N446" s="834"/>
      <c r="O446" s="833"/>
      <c r="P446" s="833"/>
      <c r="Q446" s="833"/>
      <c r="R446" s="834"/>
      <c r="S446" s="831"/>
      <c r="AB446" s="62">
        <f t="shared" si="64"/>
        <v>0</v>
      </c>
    </row>
    <row r="447" spans="1:31" ht="15.75" thickBot="1" x14ac:dyDescent="0.3">
      <c r="A447" s="804"/>
      <c r="B447" s="805"/>
      <c r="C447" s="827"/>
      <c r="D447" s="804"/>
      <c r="E447" s="835"/>
      <c r="F447" s="836" t="s">
        <v>185</v>
      </c>
      <c r="G447" s="837" t="s">
        <v>186</v>
      </c>
      <c r="H447" s="807">
        <f>SUM(H444:H445)</f>
        <v>1500000</v>
      </c>
      <c r="I447" s="807">
        <f>I445</f>
        <v>662950.71</v>
      </c>
      <c r="J447" s="808">
        <f>I447/H447</f>
        <v>0.44196713999999998</v>
      </c>
      <c r="K447" s="807">
        <f>H447-I447</f>
        <v>837049.29</v>
      </c>
      <c r="L447" s="838">
        <f>SUM(L444)</f>
        <v>0</v>
      </c>
      <c r="M447" s="838">
        <f>SUM(M444)</f>
        <v>0</v>
      </c>
      <c r="N447" s="839"/>
      <c r="O447" s="838">
        <f>L447-M447</f>
        <v>0</v>
      </c>
      <c r="P447" s="838">
        <f>L447+H447</f>
        <v>1500000</v>
      </c>
      <c r="Q447" s="838">
        <f>M447+I447</f>
        <v>662950.71</v>
      </c>
      <c r="R447" s="839">
        <f>Q447/P447</f>
        <v>0.44196713999999998</v>
      </c>
      <c r="S447" s="838">
        <f>P447-Q447</f>
        <v>837049.29</v>
      </c>
      <c r="AB447" s="62">
        <f t="shared" si="64"/>
        <v>0</v>
      </c>
    </row>
    <row r="448" spans="1:31" ht="15.75" thickBot="1" x14ac:dyDescent="0.3">
      <c r="A448" s="804"/>
      <c r="B448" s="805"/>
      <c r="C448" s="827"/>
      <c r="D448" s="804"/>
      <c r="E448" s="805"/>
      <c r="F448" s="804"/>
      <c r="G448" s="840" t="s">
        <v>772</v>
      </c>
      <c r="H448" s="841">
        <f>SUM(H447)</f>
        <v>1500000</v>
      </c>
      <c r="I448" s="841">
        <f>SUM(I447)</f>
        <v>662950.71</v>
      </c>
      <c r="J448" s="842">
        <f>I448/H448</f>
        <v>0.44196713999999998</v>
      </c>
      <c r="K448" s="841">
        <f>H448-I448</f>
        <v>837049.29</v>
      </c>
      <c r="L448" s="843">
        <f>SUM(L447)</f>
        <v>0</v>
      </c>
      <c r="M448" s="843">
        <f>SUM(M447)</f>
        <v>0</v>
      </c>
      <c r="N448" s="844"/>
      <c r="O448" s="843">
        <f>L448-M448</f>
        <v>0</v>
      </c>
      <c r="P448" s="843">
        <f>SUM(P447)</f>
        <v>1500000</v>
      </c>
      <c r="Q448" s="843">
        <f>M448+I448</f>
        <v>662950.71</v>
      </c>
      <c r="R448" s="844">
        <f>Q448/P448</f>
        <v>0.44196713999999998</v>
      </c>
      <c r="S448" s="843">
        <f>P448-Q448</f>
        <v>837049.29</v>
      </c>
      <c r="AB448" s="62">
        <f t="shared" si="64"/>
        <v>0</v>
      </c>
    </row>
    <row r="449" spans="1:31" ht="28.5" x14ac:dyDescent="0.25">
      <c r="A449" s="804"/>
      <c r="B449" s="805"/>
      <c r="C449" s="827"/>
      <c r="D449" s="804"/>
      <c r="E449" s="828"/>
      <c r="F449" s="829"/>
      <c r="G449" s="845" t="s">
        <v>1478</v>
      </c>
      <c r="H449" s="846"/>
      <c r="I449" s="847"/>
      <c r="J449" s="848"/>
      <c r="K449" s="847"/>
      <c r="L449" s="849"/>
      <c r="M449" s="850"/>
      <c r="N449" s="851"/>
      <c r="O449" s="850"/>
      <c r="P449" s="850"/>
      <c r="Q449" s="850"/>
      <c r="R449" s="851"/>
      <c r="S449" s="852"/>
      <c r="AB449" s="62">
        <f t="shared" si="64"/>
        <v>0</v>
      </c>
    </row>
    <row r="450" spans="1:31" ht="15.75" thickBot="1" x14ac:dyDescent="0.3">
      <c r="A450" s="804"/>
      <c r="B450" s="805"/>
      <c r="C450" s="827"/>
      <c r="D450" s="804"/>
      <c r="E450" s="835"/>
      <c r="F450" s="836" t="s">
        <v>185</v>
      </c>
      <c r="G450" s="837" t="s">
        <v>186</v>
      </c>
      <c r="H450" s="807">
        <f>SUM(H448)</f>
        <v>1500000</v>
      </c>
      <c r="I450" s="807">
        <f>SUM(I448)</f>
        <v>662950.71</v>
      </c>
      <c r="J450" s="808">
        <f t="shared" ref="J450:S450" si="67">SUM(J448)</f>
        <v>0.44196713999999998</v>
      </c>
      <c r="K450" s="807">
        <f t="shared" si="67"/>
        <v>837049.29</v>
      </c>
      <c r="L450" s="838">
        <f t="shared" si="67"/>
        <v>0</v>
      </c>
      <c r="M450" s="838">
        <f t="shared" si="67"/>
        <v>0</v>
      </c>
      <c r="N450" s="839"/>
      <c r="O450" s="838">
        <f t="shared" si="67"/>
        <v>0</v>
      </c>
      <c r="P450" s="838">
        <f t="shared" si="67"/>
        <v>1500000</v>
      </c>
      <c r="Q450" s="838">
        <f t="shared" si="67"/>
        <v>662950.71</v>
      </c>
      <c r="R450" s="839">
        <f t="shared" si="67"/>
        <v>0.44196713999999998</v>
      </c>
      <c r="S450" s="838">
        <f t="shared" si="67"/>
        <v>837049.29</v>
      </c>
      <c r="AB450" s="62">
        <f t="shared" si="64"/>
        <v>0</v>
      </c>
    </row>
    <row r="451" spans="1:31" ht="15.75" thickBot="1" x14ac:dyDescent="0.3">
      <c r="A451" s="804"/>
      <c r="B451" s="805"/>
      <c r="C451" s="827"/>
      <c r="D451" s="804"/>
      <c r="E451" s="805"/>
      <c r="F451" s="804"/>
      <c r="G451" s="840" t="s">
        <v>1479</v>
      </c>
      <c r="H451" s="841">
        <f>SUM(H450)</f>
        <v>1500000</v>
      </c>
      <c r="I451" s="841">
        <f>SUM(I450)</f>
        <v>662950.71</v>
      </c>
      <c r="J451" s="842">
        <f>I451/H451</f>
        <v>0.44196713999999998</v>
      </c>
      <c r="K451" s="841">
        <f>SUM(K450)</f>
        <v>837049.29</v>
      </c>
      <c r="L451" s="843">
        <f>SUM(L450)</f>
        <v>0</v>
      </c>
      <c r="M451" s="843">
        <f>SUM(M450)</f>
        <v>0</v>
      </c>
      <c r="N451" s="844"/>
      <c r="O451" s="843">
        <f>SUM(O450)</f>
        <v>0</v>
      </c>
      <c r="P451" s="843">
        <f>SUM(P450)</f>
        <v>1500000</v>
      </c>
      <c r="Q451" s="843">
        <f>SUM(Q450)</f>
        <v>662950.71</v>
      </c>
      <c r="R451" s="844">
        <f>Q451/P451</f>
        <v>0.44196713999999998</v>
      </c>
      <c r="S451" s="843">
        <f>SUM(S450)</f>
        <v>837049.29</v>
      </c>
      <c r="AB451" s="62">
        <f t="shared" si="64"/>
        <v>0</v>
      </c>
    </row>
    <row r="452" spans="1:31" x14ac:dyDescent="0.25">
      <c r="A452" s="804"/>
      <c r="B452" s="805"/>
      <c r="C452" s="827"/>
      <c r="D452" s="804"/>
      <c r="E452" s="805"/>
      <c r="F452" s="804"/>
      <c r="G452" s="882"/>
      <c r="H452" s="884"/>
      <c r="I452" s="884"/>
      <c r="J452" s="885"/>
      <c r="K452" s="884"/>
      <c r="L452" s="886"/>
      <c r="M452" s="886"/>
      <c r="N452" s="887"/>
      <c r="O452" s="886"/>
      <c r="P452" s="886"/>
      <c r="Q452" s="886"/>
      <c r="R452" s="887"/>
      <c r="S452" s="886"/>
      <c r="AB452" s="62">
        <f t="shared" si="64"/>
        <v>0</v>
      </c>
    </row>
    <row r="453" spans="1:31" x14ac:dyDescent="0.25">
      <c r="A453" s="801"/>
      <c r="B453" s="802"/>
      <c r="C453" s="881" t="s">
        <v>1649</v>
      </c>
      <c r="D453" s="814"/>
      <c r="E453" s="815"/>
      <c r="F453" s="816"/>
      <c r="G453" s="817" t="s">
        <v>1650</v>
      </c>
      <c r="H453" s="807"/>
      <c r="I453" s="807"/>
      <c r="J453" s="808"/>
      <c r="K453" s="807"/>
      <c r="L453" s="809"/>
      <c r="M453" s="809"/>
      <c r="N453" s="810"/>
      <c r="O453" s="809"/>
      <c r="P453" s="809"/>
      <c r="Q453" s="809"/>
      <c r="R453" s="810"/>
      <c r="S453" s="811"/>
      <c r="AB453" s="62">
        <f t="shared" si="64"/>
        <v>0</v>
      </c>
    </row>
    <row r="454" spans="1:31" x14ac:dyDescent="0.25">
      <c r="A454" s="801"/>
      <c r="B454" s="802"/>
      <c r="C454" s="803"/>
      <c r="D454" s="818">
        <v>630</v>
      </c>
      <c r="E454" s="819"/>
      <c r="F454" s="818"/>
      <c r="G454" s="820" t="s">
        <v>150</v>
      </c>
      <c r="H454" s="807"/>
      <c r="I454" s="807"/>
      <c r="J454" s="808"/>
      <c r="K454" s="807"/>
      <c r="L454" s="809"/>
      <c r="M454" s="809"/>
      <c r="N454" s="810"/>
      <c r="O454" s="809"/>
      <c r="P454" s="809"/>
      <c r="Q454" s="809"/>
      <c r="R454" s="810"/>
      <c r="S454" s="811"/>
      <c r="AB454" s="62">
        <f t="shared" si="64"/>
        <v>0</v>
      </c>
    </row>
    <row r="455" spans="1:31" hidden="1" x14ac:dyDescent="0.25">
      <c r="A455" s="801"/>
      <c r="B455" s="802"/>
      <c r="C455" s="821"/>
      <c r="D455" s="801"/>
      <c r="E455" s="822" t="s">
        <v>1809</v>
      </c>
      <c r="F455" s="823">
        <v>426</v>
      </c>
      <c r="G455" s="826" t="s">
        <v>1976</v>
      </c>
      <c r="H455" s="807">
        <v>0</v>
      </c>
      <c r="I455" s="807">
        <v>7000000</v>
      </c>
      <c r="J455" s="808" t="e">
        <f>I455/H455</f>
        <v>#DIV/0!</v>
      </c>
      <c r="K455" s="807">
        <f>H455-I455</f>
        <v>-7000000</v>
      </c>
      <c r="L455" s="809">
        <v>0</v>
      </c>
      <c r="M455" s="809">
        <v>0</v>
      </c>
      <c r="N455" s="810"/>
      <c r="O455" s="809">
        <f>L455-M455</f>
        <v>0</v>
      </c>
      <c r="P455" s="809">
        <f>L455+H455</f>
        <v>0</v>
      </c>
      <c r="Q455" s="809">
        <f>M455+I455</f>
        <v>7000000</v>
      </c>
      <c r="R455" s="810" t="e">
        <f>Q455/P455</f>
        <v>#DIV/0!</v>
      </c>
      <c r="S455" s="811">
        <f>P455-Q455</f>
        <v>-7000000</v>
      </c>
      <c r="T455" s="825" t="s">
        <v>1655</v>
      </c>
      <c r="Z455" s="750">
        <f>H455-X455+Y455</f>
        <v>0</v>
      </c>
      <c r="AA455" s="751">
        <v>9000000</v>
      </c>
      <c r="AB455" s="62">
        <f t="shared" si="64"/>
        <v>-9000000</v>
      </c>
      <c r="AE455" s="62">
        <f>H455-AA455</f>
        <v>-9000000</v>
      </c>
    </row>
    <row r="456" spans="1:31" ht="30.75" thickBot="1" x14ac:dyDescent="0.3">
      <c r="A456" s="801"/>
      <c r="B456" s="802"/>
      <c r="C456" s="821"/>
      <c r="D456" s="801"/>
      <c r="E456" s="822" t="s">
        <v>1810</v>
      </c>
      <c r="F456" s="823">
        <v>451</v>
      </c>
      <c r="G456" s="826" t="s">
        <v>1916</v>
      </c>
      <c r="H456" s="807">
        <v>18000000</v>
      </c>
      <c r="I456" s="807">
        <v>0</v>
      </c>
      <c r="J456" s="808">
        <f>I456/H456</f>
        <v>0</v>
      </c>
      <c r="K456" s="807">
        <f>H456-I456</f>
        <v>18000000</v>
      </c>
      <c r="L456" s="809">
        <v>0</v>
      </c>
      <c r="M456" s="809">
        <v>0</v>
      </c>
      <c r="N456" s="810"/>
      <c r="O456" s="809">
        <f>L456-M456</f>
        <v>0</v>
      </c>
      <c r="P456" s="809">
        <f>L456+H456</f>
        <v>18000000</v>
      </c>
      <c r="Q456" s="809"/>
      <c r="R456" s="810"/>
      <c r="S456" s="811"/>
      <c r="T456" s="825"/>
    </row>
    <row r="457" spans="1:31" ht="15.75" hidden="1" thickBot="1" x14ac:dyDescent="0.3">
      <c r="A457" s="801"/>
      <c r="B457" s="802"/>
      <c r="C457" s="821"/>
      <c r="D457" s="801"/>
      <c r="E457" s="822"/>
      <c r="F457" s="823"/>
      <c r="G457" s="826"/>
      <c r="H457" s="807"/>
      <c r="I457" s="807"/>
      <c r="J457" s="808"/>
      <c r="K457" s="807"/>
      <c r="L457" s="809"/>
      <c r="M457" s="809"/>
      <c r="N457" s="810"/>
      <c r="O457" s="809"/>
      <c r="P457" s="809"/>
      <c r="Q457" s="809"/>
      <c r="R457" s="810"/>
      <c r="S457" s="811"/>
      <c r="T457" s="825"/>
    </row>
    <row r="458" spans="1:31" x14ac:dyDescent="0.25">
      <c r="A458" s="804"/>
      <c r="B458" s="805"/>
      <c r="C458" s="827"/>
      <c r="D458" s="804"/>
      <c r="E458" s="828"/>
      <c r="F458" s="829"/>
      <c r="G458" s="830" t="s">
        <v>1484</v>
      </c>
      <c r="H458" s="831"/>
      <c r="I458" s="831"/>
      <c r="J458" s="832"/>
      <c r="K458" s="831"/>
      <c r="L458" s="833"/>
      <c r="M458" s="833"/>
      <c r="N458" s="834"/>
      <c r="O458" s="833"/>
      <c r="P458" s="833"/>
      <c r="Q458" s="833"/>
      <c r="R458" s="834"/>
      <c r="S458" s="831"/>
      <c r="AB458" s="62">
        <f t="shared" si="64"/>
        <v>0</v>
      </c>
    </row>
    <row r="459" spans="1:31" ht="15.75" thickBot="1" x14ac:dyDescent="0.3">
      <c r="A459" s="804"/>
      <c r="B459" s="805"/>
      <c r="C459" s="827"/>
      <c r="D459" s="804"/>
      <c r="E459" s="835"/>
      <c r="F459" s="836" t="s">
        <v>185</v>
      </c>
      <c r="G459" s="837" t="s">
        <v>186</v>
      </c>
      <c r="H459" s="807">
        <f>SUM(H455:H456)</f>
        <v>18000000</v>
      </c>
      <c r="I459" s="807">
        <f>SUM(I455:I455)</f>
        <v>7000000</v>
      </c>
      <c r="J459" s="808">
        <f>I459/H459</f>
        <v>0.3888888888888889</v>
      </c>
      <c r="K459" s="807">
        <f>SUM(K455:K455)</f>
        <v>-7000000</v>
      </c>
      <c r="L459" s="838">
        <f>SUM(L455)</f>
        <v>0</v>
      </c>
      <c r="M459" s="838">
        <f>SUM(M455)</f>
        <v>0</v>
      </c>
      <c r="N459" s="839"/>
      <c r="O459" s="838">
        <f>L459-M459</f>
        <v>0</v>
      </c>
      <c r="P459" s="838">
        <f>L459+H459</f>
        <v>18000000</v>
      </c>
      <c r="Q459" s="838">
        <f>M459+I459</f>
        <v>7000000</v>
      </c>
      <c r="R459" s="839">
        <f>Q459/P459</f>
        <v>0.3888888888888889</v>
      </c>
      <c r="S459" s="838">
        <f>P459-Q459</f>
        <v>11000000</v>
      </c>
      <c r="AB459" s="62">
        <f t="shared" si="64"/>
        <v>0</v>
      </c>
    </row>
    <row r="460" spans="1:31" ht="15.75" thickBot="1" x14ac:dyDescent="0.3">
      <c r="A460" s="804"/>
      <c r="B460" s="805"/>
      <c r="C460" s="827"/>
      <c r="D460" s="804"/>
      <c r="E460" s="805"/>
      <c r="F460" s="804"/>
      <c r="G460" s="840" t="s">
        <v>1487</v>
      </c>
      <c r="H460" s="841">
        <f>SUM(H459)</f>
        <v>18000000</v>
      </c>
      <c r="I460" s="841">
        <f>SUM(I459)</f>
        <v>7000000</v>
      </c>
      <c r="J460" s="842">
        <f>I460/H460</f>
        <v>0.3888888888888889</v>
      </c>
      <c r="K460" s="841">
        <f>SUM(K459)</f>
        <v>-7000000</v>
      </c>
      <c r="L460" s="843">
        <f>SUM(L459)</f>
        <v>0</v>
      </c>
      <c r="M460" s="843">
        <f>SUM(M459)</f>
        <v>0</v>
      </c>
      <c r="N460" s="844"/>
      <c r="O460" s="843">
        <f>L460-M460</f>
        <v>0</v>
      </c>
      <c r="P460" s="843">
        <f>SUM(P459)</f>
        <v>18000000</v>
      </c>
      <c r="Q460" s="843">
        <f>M460+I460</f>
        <v>7000000</v>
      </c>
      <c r="R460" s="844">
        <f>Q460/P460</f>
        <v>0.3888888888888889</v>
      </c>
      <c r="S460" s="843">
        <f>P460-Q460</f>
        <v>11000000</v>
      </c>
      <c r="AB460" s="62">
        <f t="shared" si="64"/>
        <v>0</v>
      </c>
    </row>
    <row r="461" spans="1:31" ht="28.5" x14ac:dyDescent="0.25">
      <c r="A461" s="804"/>
      <c r="B461" s="805"/>
      <c r="C461" s="827"/>
      <c r="D461" s="804"/>
      <c r="E461" s="828"/>
      <c r="F461" s="829"/>
      <c r="G461" s="845" t="s">
        <v>1480</v>
      </c>
      <c r="H461" s="846"/>
      <c r="I461" s="847"/>
      <c r="J461" s="848"/>
      <c r="K461" s="847"/>
      <c r="L461" s="849"/>
      <c r="M461" s="850"/>
      <c r="N461" s="851"/>
      <c r="O461" s="850"/>
      <c r="P461" s="850"/>
      <c r="Q461" s="850"/>
      <c r="R461" s="851"/>
      <c r="S461" s="852"/>
      <c r="AB461" s="62">
        <f t="shared" si="64"/>
        <v>0</v>
      </c>
    </row>
    <row r="462" spans="1:31" ht="15.75" thickBot="1" x14ac:dyDescent="0.3">
      <c r="A462" s="804"/>
      <c r="B462" s="805"/>
      <c r="C462" s="827"/>
      <c r="D462" s="804"/>
      <c r="E462" s="835"/>
      <c r="F462" s="836" t="s">
        <v>185</v>
      </c>
      <c r="G462" s="837" t="s">
        <v>186</v>
      </c>
      <c r="H462" s="807">
        <f t="shared" ref="H462:M462" si="68">SUM(H460)</f>
        <v>18000000</v>
      </c>
      <c r="I462" s="807">
        <f t="shared" si="68"/>
        <v>7000000</v>
      </c>
      <c r="J462" s="808">
        <f t="shared" si="68"/>
        <v>0.3888888888888889</v>
      </c>
      <c r="K462" s="807">
        <f t="shared" si="68"/>
        <v>-7000000</v>
      </c>
      <c r="L462" s="838">
        <f t="shared" si="68"/>
        <v>0</v>
      </c>
      <c r="M462" s="838">
        <f t="shared" si="68"/>
        <v>0</v>
      </c>
      <c r="N462" s="839"/>
      <c r="O462" s="838">
        <f>SUM(O460)</f>
        <v>0</v>
      </c>
      <c r="P462" s="838">
        <f>SUM(P460)</f>
        <v>18000000</v>
      </c>
      <c r="Q462" s="838">
        <f>SUM(Q460)</f>
        <v>7000000</v>
      </c>
      <c r="R462" s="839">
        <f>SUM(R460)</f>
        <v>0.3888888888888889</v>
      </c>
      <c r="S462" s="838">
        <f>SUM(S460)</f>
        <v>11000000</v>
      </c>
      <c r="AB462" s="62">
        <f t="shared" si="64"/>
        <v>0</v>
      </c>
    </row>
    <row r="463" spans="1:31" ht="15.75" thickBot="1" x14ac:dyDescent="0.3">
      <c r="A463" s="804"/>
      <c r="B463" s="805"/>
      <c r="C463" s="827"/>
      <c r="D463" s="804"/>
      <c r="E463" s="805"/>
      <c r="F463" s="804"/>
      <c r="G463" s="840" t="s">
        <v>1481</v>
      </c>
      <c r="H463" s="841">
        <f>SUM(H462)</f>
        <v>18000000</v>
      </c>
      <c r="I463" s="841">
        <f>SUM(I462)</f>
        <v>7000000</v>
      </c>
      <c r="J463" s="842">
        <f>I463/H463</f>
        <v>0.3888888888888889</v>
      </c>
      <c r="K463" s="841">
        <f>SUM(K462)</f>
        <v>-7000000</v>
      </c>
      <c r="L463" s="843">
        <f>SUM(L462)</f>
        <v>0</v>
      </c>
      <c r="M463" s="843">
        <f>SUM(M462)</f>
        <v>0</v>
      </c>
      <c r="N463" s="844"/>
      <c r="O463" s="843">
        <f>SUM(O462)</f>
        <v>0</v>
      </c>
      <c r="P463" s="843">
        <f>SUM(P462)</f>
        <v>18000000</v>
      </c>
      <c r="Q463" s="843">
        <f>SUM(Q462)</f>
        <v>7000000</v>
      </c>
      <c r="R463" s="844">
        <f>Q463/P463</f>
        <v>0.3888888888888889</v>
      </c>
      <c r="S463" s="843">
        <f>SUM(S462)</f>
        <v>11000000</v>
      </c>
      <c r="AB463" s="62">
        <f t="shared" si="64"/>
        <v>0</v>
      </c>
    </row>
    <row r="464" spans="1:31" x14ac:dyDescent="0.25">
      <c r="A464" s="804"/>
      <c r="B464" s="805"/>
      <c r="C464" s="827"/>
      <c r="D464" s="804"/>
      <c r="E464" s="805"/>
      <c r="F464" s="804"/>
      <c r="G464" s="882"/>
      <c r="H464" s="884"/>
      <c r="I464" s="884"/>
      <c r="J464" s="885"/>
      <c r="K464" s="884"/>
      <c r="L464" s="886"/>
      <c r="M464" s="886"/>
      <c r="N464" s="887"/>
      <c r="O464" s="886"/>
      <c r="P464" s="886"/>
      <c r="Q464" s="886"/>
      <c r="R464" s="887"/>
      <c r="S464" s="886"/>
      <c r="AB464" s="62">
        <f t="shared" si="64"/>
        <v>0</v>
      </c>
    </row>
    <row r="465" spans="1:31" s="892" customFormat="1" ht="57" hidden="1" x14ac:dyDescent="0.25">
      <c r="A465" s="691"/>
      <c r="B465" s="692"/>
      <c r="C465" s="888" t="s">
        <v>1483</v>
      </c>
      <c r="D465" s="691"/>
      <c r="E465" s="692"/>
      <c r="F465" s="889"/>
      <c r="G465" s="789" t="s">
        <v>1815</v>
      </c>
      <c r="H465" s="698"/>
      <c r="I465" s="698"/>
      <c r="J465" s="699"/>
      <c r="K465" s="698"/>
      <c r="L465" s="700"/>
      <c r="M465" s="700"/>
      <c r="N465" s="701"/>
      <c r="O465" s="700"/>
      <c r="P465" s="700"/>
      <c r="Q465" s="700"/>
      <c r="R465" s="701"/>
      <c r="S465" s="890"/>
      <c r="T465" s="891"/>
      <c r="V465" s="893"/>
      <c r="W465" s="893"/>
      <c r="X465" s="753"/>
      <c r="Y465" s="754"/>
      <c r="Z465" s="750"/>
      <c r="AA465" s="751"/>
      <c r="AB465" s="892">
        <f t="shared" si="64"/>
        <v>0</v>
      </c>
    </row>
    <row r="466" spans="1:31" s="892" customFormat="1" hidden="1" x14ac:dyDescent="0.25">
      <c r="A466" s="691"/>
      <c r="B466" s="692"/>
      <c r="C466" s="894"/>
      <c r="D466" s="702">
        <v>630</v>
      </c>
      <c r="E466" s="703"/>
      <c r="F466" s="702"/>
      <c r="G466" s="895" t="s">
        <v>150</v>
      </c>
      <c r="H466" s="698"/>
      <c r="I466" s="698"/>
      <c r="J466" s="699"/>
      <c r="K466" s="698"/>
      <c r="L466" s="700"/>
      <c r="M466" s="700"/>
      <c r="N466" s="701"/>
      <c r="O466" s="700"/>
      <c r="P466" s="700"/>
      <c r="Q466" s="700"/>
      <c r="R466" s="701"/>
      <c r="S466" s="890"/>
      <c r="T466" s="891"/>
      <c r="V466" s="893"/>
      <c r="W466" s="893"/>
      <c r="X466" s="753"/>
      <c r="Y466" s="754"/>
      <c r="Z466" s="750"/>
      <c r="AA466" s="751"/>
      <c r="AB466" s="892">
        <f t="shared" si="64"/>
        <v>0</v>
      </c>
    </row>
    <row r="467" spans="1:31" s="892" customFormat="1" ht="15.75" hidden="1" thickBot="1" x14ac:dyDescent="0.3">
      <c r="A467" s="691"/>
      <c r="B467" s="692"/>
      <c r="C467" s="888"/>
      <c r="D467" s="691"/>
      <c r="E467" s="896"/>
      <c r="F467" s="889">
        <v>511</v>
      </c>
      <c r="G467" s="707" t="s">
        <v>731</v>
      </c>
      <c r="H467" s="698">
        <v>0</v>
      </c>
      <c r="I467" s="698">
        <v>0</v>
      </c>
      <c r="J467" s="699" t="e">
        <f>I467/H467</f>
        <v>#DIV/0!</v>
      </c>
      <c r="K467" s="698">
        <f>H467-I467</f>
        <v>0</v>
      </c>
      <c r="L467" s="700">
        <v>0</v>
      </c>
      <c r="M467" s="700">
        <v>0</v>
      </c>
      <c r="N467" s="701"/>
      <c r="O467" s="700">
        <f>L467-M467</f>
        <v>0</v>
      </c>
      <c r="P467" s="700">
        <f>L467+H467</f>
        <v>0</v>
      </c>
      <c r="Q467" s="700">
        <f>M467+I467</f>
        <v>0</v>
      </c>
      <c r="R467" s="701" t="e">
        <f>Q467/P467</f>
        <v>#DIV/0!</v>
      </c>
      <c r="S467" s="890">
        <f>P467-Q467</f>
        <v>0</v>
      </c>
      <c r="T467" s="891"/>
      <c r="V467" s="893">
        <f>1200000-773488</f>
        <v>426512</v>
      </c>
      <c r="W467" s="893"/>
      <c r="X467" s="753"/>
      <c r="Y467" s="754">
        <v>426512</v>
      </c>
      <c r="Z467" s="750">
        <f>H467-X467+Y467</f>
        <v>426512</v>
      </c>
      <c r="AA467" s="751">
        <v>1000000</v>
      </c>
      <c r="AB467" s="892">
        <f t="shared" si="64"/>
        <v>-573488</v>
      </c>
      <c r="AE467" s="892">
        <f>H467-AA467</f>
        <v>-1000000</v>
      </c>
    </row>
    <row r="468" spans="1:31" hidden="1" x14ac:dyDescent="0.25">
      <c r="E468" s="708"/>
      <c r="F468" s="709"/>
      <c r="G468" s="710" t="s">
        <v>1484</v>
      </c>
      <c r="H468" s="711"/>
      <c r="I468" s="711"/>
      <c r="J468" s="712"/>
      <c r="K468" s="711"/>
      <c r="L468" s="713"/>
      <c r="M468" s="713"/>
      <c r="N468" s="714"/>
      <c r="O468" s="713"/>
      <c r="P468" s="713"/>
      <c r="Q468" s="713"/>
      <c r="R468" s="714"/>
      <c r="S468" s="797"/>
      <c r="AB468" s="62">
        <f t="shared" si="64"/>
        <v>0</v>
      </c>
    </row>
    <row r="469" spans="1:31" hidden="1" x14ac:dyDescent="0.25">
      <c r="E469" s="715"/>
      <c r="F469" s="716" t="s">
        <v>185</v>
      </c>
      <c r="G469" s="717" t="s">
        <v>186</v>
      </c>
      <c r="H469" s="718">
        <f>SUM(H467:H467)</f>
        <v>0</v>
      </c>
      <c r="I469" s="718">
        <f>SUM(I467:I467)</f>
        <v>0</v>
      </c>
      <c r="J469" s="719" t="e">
        <f>I469/H469</f>
        <v>#DIV/0!</v>
      </c>
      <c r="K469" s="718">
        <f>H469-I469</f>
        <v>0</v>
      </c>
      <c r="L469" s="720">
        <v>0</v>
      </c>
      <c r="M469" s="720">
        <f>SUM(M467:M467)</f>
        <v>0</v>
      </c>
      <c r="N469" s="721"/>
      <c r="O469" s="720">
        <v>0</v>
      </c>
      <c r="P469" s="720">
        <f>L469+H469</f>
        <v>0</v>
      </c>
      <c r="Q469" s="720">
        <f>M469+I469</f>
        <v>0</v>
      </c>
      <c r="R469" s="721" t="e">
        <f>Q469/P469</f>
        <v>#DIV/0!</v>
      </c>
      <c r="S469" s="720">
        <f>P469-Q469</f>
        <v>0</v>
      </c>
      <c r="AB469" s="62">
        <f t="shared" si="64"/>
        <v>0</v>
      </c>
    </row>
    <row r="470" spans="1:31" ht="15.75" hidden="1" thickBot="1" x14ac:dyDescent="0.3">
      <c r="E470" s="715"/>
      <c r="F470" s="716">
        <v>10</v>
      </c>
      <c r="G470" s="717" t="s">
        <v>1482</v>
      </c>
      <c r="H470" s="718">
        <v>0</v>
      </c>
      <c r="I470" s="718"/>
      <c r="J470" s="719"/>
      <c r="K470" s="718"/>
      <c r="L470" s="720">
        <f>L467</f>
        <v>0</v>
      </c>
      <c r="M470" s="720">
        <f>M467</f>
        <v>0</v>
      </c>
      <c r="N470" s="721"/>
      <c r="O470" s="720">
        <f>O467</f>
        <v>0</v>
      </c>
      <c r="P470" s="720">
        <f>L470+H470</f>
        <v>0</v>
      </c>
      <c r="Q470" s="720">
        <f>M470+I470</f>
        <v>0</v>
      </c>
      <c r="R470" s="721" t="e">
        <f>Q470/P470</f>
        <v>#DIV/0!</v>
      </c>
      <c r="S470" s="720">
        <f>P470-Q470</f>
        <v>0</v>
      </c>
      <c r="AB470" s="62">
        <f t="shared" si="64"/>
        <v>0</v>
      </c>
    </row>
    <row r="471" spans="1:31" ht="15.75" hidden="1" thickBot="1" x14ac:dyDescent="0.3">
      <c r="G471" s="722" t="s">
        <v>1487</v>
      </c>
      <c r="H471" s="723">
        <f>SUM(H469:H470)</f>
        <v>0</v>
      </c>
      <c r="I471" s="723">
        <f>SUM(I469:I470)</f>
        <v>0</v>
      </c>
      <c r="J471" s="724" t="e">
        <f>I471/H471</f>
        <v>#DIV/0!</v>
      </c>
      <c r="K471" s="723">
        <f>SUM(K469:K470)</f>
        <v>0</v>
      </c>
      <c r="L471" s="725">
        <f>SUM(L469:L470)</f>
        <v>0</v>
      </c>
      <c r="M471" s="725">
        <f>SUM(M469:M470)</f>
        <v>0</v>
      </c>
      <c r="N471" s="726"/>
      <c r="O471" s="725">
        <f>SUM(O469:O470)</f>
        <v>0</v>
      </c>
      <c r="P471" s="725">
        <f>SUM(P469:P470)</f>
        <v>0</v>
      </c>
      <c r="Q471" s="725">
        <f>SUM(Q469:Q470)</f>
        <v>0</v>
      </c>
      <c r="R471" s="726" t="e">
        <f>Q471/P471</f>
        <v>#DIV/0!</v>
      </c>
      <c r="S471" s="725">
        <f>SUM(S469:S470)</f>
        <v>0</v>
      </c>
      <c r="AB471" s="62">
        <f t="shared" si="64"/>
        <v>0</v>
      </c>
    </row>
    <row r="472" spans="1:31" hidden="1" collapsed="1" x14ac:dyDescent="0.25">
      <c r="E472" s="708"/>
      <c r="F472" s="709"/>
      <c r="G472" s="727" t="s">
        <v>1485</v>
      </c>
      <c r="H472" s="728"/>
      <c r="I472" s="729"/>
      <c r="J472" s="730"/>
      <c r="K472" s="729"/>
      <c r="L472" s="731"/>
      <c r="M472" s="732"/>
      <c r="N472" s="733"/>
      <c r="O472" s="732"/>
      <c r="P472" s="732"/>
      <c r="Q472" s="732"/>
      <c r="R472" s="733"/>
      <c r="S472" s="798"/>
      <c r="AB472" s="62">
        <f t="shared" si="64"/>
        <v>0</v>
      </c>
    </row>
    <row r="473" spans="1:31" hidden="1" x14ac:dyDescent="0.25">
      <c r="E473" s="715"/>
      <c r="F473" s="716" t="s">
        <v>185</v>
      </c>
      <c r="G473" s="717" t="s">
        <v>186</v>
      </c>
      <c r="H473" s="718">
        <f>SUM(H469)</f>
        <v>0</v>
      </c>
      <c r="I473" s="718">
        <f>SUM(I469)</f>
        <v>0</v>
      </c>
      <c r="J473" s="719" t="e">
        <f>I473/H473</f>
        <v>#DIV/0!</v>
      </c>
      <c r="K473" s="718">
        <f>SUM(K469)</f>
        <v>0</v>
      </c>
      <c r="L473" s="720">
        <f t="shared" ref="L473:S473" si="69">SUM(L469)</f>
        <v>0</v>
      </c>
      <c r="M473" s="720">
        <f t="shared" si="69"/>
        <v>0</v>
      </c>
      <c r="N473" s="721"/>
      <c r="O473" s="720">
        <f t="shared" si="69"/>
        <v>0</v>
      </c>
      <c r="P473" s="720">
        <f t="shared" si="69"/>
        <v>0</v>
      </c>
      <c r="Q473" s="720">
        <f t="shared" si="69"/>
        <v>0</v>
      </c>
      <c r="R473" s="721" t="e">
        <f>Q473/P473</f>
        <v>#DIV/0!</v>
      </c>
      <c r="S473" s="720">
        <f t="shared" si="69"/>
        <v>0</v>
      </c>
      <c r="AB473" s="62">
        <f t="shared" si="64"/>
        <v>0</v>
      </c>
    </row>
    <row r="474" spans="1:31" ht="15.75" hidden="1" thickBot="1" x14ac:dyDescent="0.3">
      <c r="E474" s="715"/>
      <c r="F474" s="716">
        <v>10</v>
      </c>
      <c r="G474" s="717" t="s">
        <v>1482</v>
      </c>
      <c r="H474" s="718">
        <v>0</v>
      </c>
      <c r="I474" s="718">
        <v>0</v>
      </c>
      <c r="J474" s="719"/>
      <c r="K474" s="718">
        <v>0</v>
      </c>
      <c r="L474" s="720">
        <f>SUM(L470)</f>
        <v>0</v>
      </c>
      <c r="M474" s="720">
        <f t="shared" ref="M474:S474" si="70">SUM(M470)</f>
        <v>0</v>
      </c>
      <c r="N474" s="721"/>
      <c r="O474" s="720">
        <f t="shared" si="70"/>
        <v>0</v>
      </c>
      <c r="P474" s="720">
        <f t="shared" si="70"/>
        <v>0</v>
      </c>
      <c r="Q474" s="720">
        <f t="shared" si="70"/>
        <v>0</v>
      </c>
      <c r="R474" s="721" t="e">
        <f>Q474/P474</f>
        <v>#DIV/0!</v>
      </c>
      <c r="S474" s="720">
        <f t="shared" si="70"/>
        <v>0</v>
      </c>
      <c r="AB474" s="62">
        <f t="shared" si="64"/>
        <v>0</v>
      </c>
    </row>
    <row r="475" spans="1:31" ht="15.75" hidden="1" thickBot="1" x14ac:dyDescent="0.3">
      <c r="G475" s="722" t="s">
        <v>1486</v>
      </c>
      <c r="H475" s="723">
        <f>SUM(H473:H474)</f>
        <v>0</v>
      </c>
      <c r="I475" s="723">
        <f t="shared" ref="I475:S475" si="71">SUM(I473:I474)</f>
        <v>0</v>
      </c>
      <c r="J475" s="724" t="e">
        <f>I475/H475</f>
        <v>#DIV/0!</v>
      </c>
      <c r="K475" s="723">
        <f t="shared" si="71"/>
        <v>0</v>
      </c>
      <c r="L475" s="725">
        <f t="shared" si="71"/>
        <v>0</v>
      </c>
      <c r="M475" s="725">
        <f t="shared" si="71"/>
        <v>0</v>
      </c>
      <c r="N475" s="726"/>
      <c r="O475" s="725">
        <f t="shared" si="71"/>
        <v>0</v>
      </c>
      <c r="P475" s="725">
        <f t="shared" si="71"/>
        <v>0</v>
      </c>
      <c r="Q475" s="725">
        <f t="shared" si="71"/>
        <v>0</v>
      </c>
      <c r="R475" s="726" t="e">
        <f>Q475/P475</f>
        <v>#DIV/0!</v>
      </c>
      <c r="S475" s="725">
        <f t="shared" si="71"/>
        <v>0</v>
      </c>
      <c r="AB475" s="62">
        <f t="shared" si="64"/>
        <v>0</v>
      </c>
    </row>
    <row r="476" spans="1:31" ht="15" hidden="1" customHeight="1" x14ac:dyDescent="0.25">
      <c r="G476" s="735"/>
      <c r="H476" s="736"/>
      <c r="I476" s="736"/>
      <c r="J476" s="737"/>
      <c r="K476" s="736"/>
      <c r="L476" s="738"/>
      <c r="M476" s="738"/>
      <c r="N476" s="739"/>
      <c r="O476" s="738"/>
      <c r="P476" s="738"/>
      <c r="Q476" s="738"/>
      <c r="R476" s="739"/>
      <c r="S476" s="738"/>
      <c r="AB476" s="62">
        <f t="shared" si="64"/>
        <v>0</v>
      </c>
    </row>
    <row r="477" spans="1:31" s="892" customFormat="1" ht="15" hidden="1" customHeight="1" x14ac:dyDescent="0.25">
      <c r="A477" s="691"/>
      <c r="B477" s="692"/>
      <c r="C477" s="888" t="s">
        <v>1493</v>
      </c>
      <c r="D477" s="691"/>
      <c r="E477" s="692"/>
      <c r="F477" s="889"/>
      <c r="G477" s="789" t="s">
        <v>1751</v>
      </c>
      <c r="H477" s="698"/>
      <c r="I477" s="698"/>
      <c r="J477" s="699"/>
      <c r="K477" s="698"/>
      <c r="L477" s="700"/>
      <c r="M477" s="700"/>
      <c r="N477" s="701"/>
      <c r="O477" s="700"/>
      <c r="P477" s="700"/>
      <c r="Q477" s="700"/>
      <c r="R477" s="701"/>
      <c r="S477" s="890"/>
      <c r="T477" s="891"/>
      <c r="V477" s="893"/>
      <c r="W477" s="893"/>
      <c r="X477" s="753"/>
      <c r="Y477" s="754"/>
      <c r="Z477" s="750"/>
      <c r="AA477" s="751"/>
      <c r="AB477" s="892">
        <f t="shared" si="64"/>
        <v>0</v>
      </c>
    </row>
    <row r="478" spans="1:31" s="892" customFormat="1" ht="15" hidden="1" customHeight="1" x14ac:dyDescent="0.25">
      <c r="A478" s="691"/>
      <c r="B478" s="692"/>
      <c r="C478" s="894"/>
      <c r="D478" s="702">
        <v>630</v>
      </c>
      <c r="E478" s="703"/>
      <c r="F478" s="702"/>
      <c r="G478" s="895" t="s">
        <v>150</v>
      </c>
      <c r="H478" s="698"/>
      <c r="I478" s="698"/>
      <c r="J478" s="699"/>
      <c r="K478" s="698"/>
      <c r="L478" s="700"/>
      <c r="M478" s="700"/>
      <c r="N478" s="701"/>
      <c r="O478" s="700"/>
      <c r="P478" s="700"/>
      <c r="Q478" s="700"/>
      <c r="R478" s="701"/>
      <c r="S478" s="890"/>
      <c r="T478" s="891"/>
      <c r="V478" s="893"/>
      <c r="W478" s="893"/>
      <c r="X478" s="753"/>
      <c r="Y478" s="754"/>
      <c r="Z478" s="750"/>
      <c r="AA478" s="751"/>
      <c r="AB478" s="892">
        <f t="shared" si="64"/>
        <v>0</v>
      </c>
    </row>
    <row r="479" spans="1:31" s="892" customFormat="1" ht="15.75" hidden="1" customHeight="1" thickBot="1" x14ac:dyDescent="0.3">
      <c r="A479" s="691"/>
      <c r="B479" s="692"/>
      <c r="C479" s="888"/>
      <c r="D479" s="691"/>
      <c r="E479" s="896" t="s">
        <v>1679</v>
      </c>
      <c r="F479" s="889">
        <v>511</v>
      </c>
      <c r="G479" s="707" t="s">
        <v>731</v>
      </c>
      <c r="H479" s="698">
        <v>0</v>
      </c>
      <c r="I479" s="698">
        <v>0</v>
      </c>
      <c r="J479" s="699"/>
      <c r="K479" s="698">
        <f>H479-I479</f>
        <v>0</v>
      </c>
      <c r="L479" s="700">
        <f>L484+L483+L482</f>
        <v>0</v>
      </c>
      <c r="M479" s="700">
        <v>0</v>
      </c>
      <c r="N479" s="701" t="e">
        <f>M479/L479</f>
        <v>#DIV/0!</v>
      </c>
      <c r="O479" s="700">
        <f>L479-M479</f>
        <v>0</v>
      </c>
      <c r="P479" s="700">
        <f>L479+H479</f>
        <v>0</v>
      </c>
      <c r="Q479" s="700">
        <f>M479+I479</f>
        <v>0</v>
      </c>
      <c r="R479" s="701" t="e">
        <f>Q479/P479</f>
        <v>#DIV/0!</v>
      </c>
      <c r="S479" s="890">
        <f>P479-Q479</f>
        <v>0</v>
      </c>
      <c r="T479" s="891"/>
      <c r="V479" s="893"/>
      <c r="W479" s="893"/>
      <c r="X479" s="753"/>
      <c r="Y479" s="754"/>
      <c r="Z479" s="750">
        <f>H479-X479+Y479</f>
        <v>0</v>
      </c>
      <c r="AA479" s="751">
        <v>0</v>
      </c>
      <c r="AB479" s="892">
        <f t="shared" si="64"/>
        <v>0</v>
      </c>
      <c r="AE479" s="892">
        <f>H479-AA479</f>
        <v>0</v>
      </c>
    </row>
    <row r="480" spans="1:31" ht="15" hidden="1" customHeight="1" x14ac:dyDescent="0.25">
      <c r="E480" s="708"/>
      <c r="F480" s="709"/>
      <c r="G480" s="710" t="s">
        <v>1484</v>
      </c>
      <c r="H480" s="711"/>
      <c r="I480" s="711"/>
      <c r="J480" s="712"/>
      <c r="K480" s="711"/>
      <c r="L480" s="713"/>
      <c r="M480" s="713"/>
      <c r="N480" s="714"/>
      <c r="O480" s="713"/>
      <c r="P480" s="713"/>
      <c r="Q480" s="713"/>
      <c r="R480" s="714"/>
      <c r="S480" s="797"/>
      <c r="AB480" s="62">
        <f t="shared" si="64"/>
        <v>0</v>
      </c>
    </row>
    <row r="481" spans="1:28" ht="15" hidden="1" customHeight="1" x14ac:dyDescent="0.25">
      <c r="E481" s="715"/>
      <c r="F481" s="716" t="s">
        <v>185</v>
      </c>
      <c r="G481" s="717" t="s">
        <v>186</v>
      </c>
      <c r="H481" s="718">
        <f>SUM(H479:H479)</f>
        <v>0</v>
      </c>
      <c r="I481" s="718">
        <f>SUM(I479:I479)</f>
        <v>0</v>
      </c>
      <c r="J481" s="719" t="e">
        <f>I481/H481</f>
        <v>#DIV/0!</v>
      </c>
      <c r="K481" s="718">
        <f>H481-I481</f>
        <v>0</v>
      </c>
      <c r="L481" s="720">
        <v>0</v>
      </c>
      <c r="M481" s="720">
        <v>0</v>
      </c>
      <c r="N481" s="721"/>
      <c r="O481" s="720">
        <v>0</v>
      </c>
      <c r="P481" s="720">
        <f t="shared" ref="P481:Q484" si="72">L481+H481</f>
        <v>0</v>
      </c>
      <c r="Q481" s="720">
        <f t="shared" si="72"/>
        <v>0</v>
      </c>
      <c r="R481" s="721" t="e">
        <f>Q481/P481</f>
        <v>#DIV/0!</v>
      </c>
      <c r="S481" s="720">
        <f>P481-Q481</f>
        <v>0</v>
      </c>
      <c r="AB481" s="62">
        <f t="shared" si="64"/>
        <v>0</v>
      </c>
    </row>
    <row r="482" spans="1:28" ht="15" hidden="1" customHeight="1" x14ac:dyDescent="0.25">
      <c r="E482" s="715"/>
      <c r="F482" s="741" t="s">
        <v>197</v>
      </c>
      <c r="G482" s="717" t="s">
        <v>1294</v>
      </c>
      <c r="H482" s="718">
        <v>0</v>
      </c>
      <c r="I482" s="718">
        <v>0</v>
      </c>
      <c r="J482" s="719"/>
      <c r="K482" s="718">
        <v>0</v>
      </c>
      <c r="L482" s="720">
        <v>0</v>
      </c>
      <c r="M482" s="720">
        <v>0</v>
      </c>
      <c r="N482" s="721" t="e">
        <f>M482/L482</f>
        <v>#DIV/0!</v>
      </c>
      <c r="O482" s="720">
        <f>L482-M482</f>
        <v>0</v>
      </c>
      <c r="P482" s="720">
        <f t="shared" si="72"/>
        <v>0</v>
      </c>
      <c r="Q482" s="720">
        <f t="shared" si="72"/>
        <v>0</v>
      </c>
      <c r="R482" s="721" t="e">
        <f>Q482/P482</f>
        <v>#DIV/0!</v>
      </c>
      <c r="S482" s="720">
        <f>P482-Q482</f>
        <v>0</v>
      </c>
      <c r="AB482" s="62">
        <f t="shared" si="64"/>
        <v>0</v>
      </c>
    </row>
    <row r="483" spans="1:28" ht="15" hidden="1" customHeight="1" x14ac:dyDescent="0.25">
      <c r="E483" s="715"/>
      <c r="F483" s="716">
        <v>10</v>
      </c>
      <c r="G483" s="717" t="s">
        <v>1482</v>
      </c>
      <c r="H483" s="718">
        <v>0</v>
      </c>
      <c r="I483" s="718">
        <v>0</v>
      </c>
      <c r="J483" s="719"/>
      <c r="K483" s="718">
        <v>0</v>
      </c>
      <c r="L483" s="720">
        <v>0</v>
      </c>
      <c r="M483" s="720">
        <v>0</v>
      </c>
      <c r="N483" s="721" t="e">
        <f>M483/L483</f>
        <v>#DIV/0!</v>
      </c>
      <c r="O483" s="720">
        <v>15000000</v>
      </c>
      <c r="P483" s="720">
        <f t="shared" si="72"/>
        <v>0</v>
      </c>
      <c r="Q483" s="720">
        <f t="shared" si="72"/>
        <v>0</v>
      </c>
      <c r="R483" s="721" t="e">
        <f>Q483/P483</f>
        <v>#DIV/0!</v>
      </c>
      <c r="S483" s="720">
        <v>15000000</v>
      </c>
      <c r="AB483" s="62">
        <f t="shared" ref="AB483:AB555" si="73">Z483-AA483</f>
        <v>0</v>
      </c>
    </row>
    <row r="484" spans="1:28" ht="15.75" hidden="1" customHeight="1" thickBot="1" x14ac:dyDescent="0.3">
      <c r="E484" s="715"/>
      <c r="F484" s="716">
        <v>13</v>
      </c>
      <c r="G484" s="717" t="s">
        <v>207</v>
      </c>
      <c r="H484" s="718">
        <v>0</v>
      </c>
      <c r="I484" s="718">
        <v>0</v>
      </c>
      <c r="J484" s="719"/>
      <c r="K484" s="718">
        <v>0</v>
      </c>
      <c r="L484" s="720">
        <f>H484+D484</f>
        <v>0</v>
      </c>
      <c r="M484" s="720">
        <v>0</v>
      </c>
      <c r="N484" s="721" t="e">
        <f>M484/L484</f>
        <v>#DIV/0!</v>
      </c>
      <c r="O484" s="720">
        <f>L484-M484</f>
        <v>0</v>
      </c>
      <c r="P484" s="720">
        <f t="shared" si="72"/>
        <v>0</v>
      </c>
      <c r="Q484" s="720">
        <f t="shared" si="72"/>
        <v>0</v>
      </c>
      <c r="R484" s="721" t="e">
        <f>Q484/P484</f>
        <v>#DIV/0!</v>
      </c>
      <c r="S484" s="720">
        <f>P484-Q484</f>
        <v>0</v>
      </c>
      <c r="AB484" s="62">
        <f t="shared" si="73"/>
        <v>0</v>
      </c>
    </row>
    <row r="485" spans="1:28" ht="15.75" hidden="1" customHeight="1" thickBot="1" x14ac:dyDescent="0.3">
      <c r="G485" s="722" t="s">
        <v>1487</v>
      </c>
      <c r="H485" s="723">
        <f>SUM(H481:H484)</f>
        <v>0</v>
      </c>
      <c r="I485" s="723">
        <f>SUM(I481:I484)</f>
        <v>0</v>
      </c>
      <c r="J485" s="724"/>
      <c r="K485" s="723">
        <f>SUM(K481:K483)</f>
        <v>0</v>
      </c>
      <c r="L485" s="725">
        <f>SUM(L481:L484)</f>
        <v>0</v>
      </c>
      <c r="M485" s="725">
        <f>SUM(M481:M484)</f>
        <v>0</v>
      </c>
      <c r="N485" s="726" t="e">
        <f>M485/L485</f>
        <v>#DIV/0!</v>
      </c>
      <c r="O485" s="725">
        <f>SUM(O481:O484)</f>
        <v>15000000</v>
      </c>
      <c r="P485" s="725">
        <f>SUM(P481:P484)</f>
        <v>0</v>
      </c>
      <c r="Q485" s="725">
        <f>SUM(Q481:Q484)</f>
        <v>0</v>
      </c>
      <c r="R485" s="726" t="e">
        <f>Q485/P485</f>
        <v>#DIV/0!</v>
      </c>
      <c r="S485" s="725">
        <f>SUM(S481:S484)</f>
        <v>15000000</v>
      </c>
      <c r="AB485" s="62">
        <f t="shared" si="73"/>
        <v>0</v>
      </c>
    </row>
    <row r="486" spans="1:28" ht="15" hidden="1" customHeight="1" collapsed="1" x14ac:dyDescent="0.25">
      <c r="E486" s="708"/>
      <c r="F486" s="709"/>
      <c r="G486" s="727" t="s">
        <v>1495</v>
      </c>
      <c r="H486" s="728"/>
      <c r="I486" s="729"/>
      <c r="J486" s="730"/>
      <c r="K486" s="729"/>
      <c r="L486" s="731"/>
      <c r="M486" s="732"/>
      <c r="N486" s="733"/>
      <c r="O486" s="732"/>
      <c r="P486" s="732"/>
      <c r="Q486" s="732"/>
      <c r="R486" s="733"/>
      <c r="S486" s="798"/>
      <c r="AB486" s="62">
        <f t="shared" si="73"/>
        <v>0</v>
      </c>
    </row>
    <row r="487" spans="1:28" ht="15" hidden="1" customHeight="1" x14ac:dyDescent="0.25">
      <c r="E487" s="715"/>
      <c r="F487" s="716" t="s">
        <v>185</v>
      </c>
      <c r="G487" s="717" t="s">
        <v>186</v>
      </c>
      <c r="H487" s="718">
        <f>SUM(H481)</f>
        <v>0</v>
      </c>
      <c r="I487" s="718">
        <f>SUM(I481)</f>
        <v>0</v>
      </c>
      <c r="J487" s="719" t="e">
        <f>I487/H487</f>
        <v>#DIV/0!</v>
      </c>
      <c r="K487" s="718">
        <f>SUM(K481)</f>
        <v>0</v>
      </c>
      <c r="L487" s="720">
        <f>SUM(L481)</f>
        <v>0</v>
      </c>
      <c r="M487" s="720">
        <f>SUM(M481)</f>
        <v>0</v>
      </c>
      <c r="N487" s="721"/>
      <c r="O487" s="720">
        <f>SUM(O481)</f>
        <v>0</v>
      </c>
      <c r="P487" s="720">
        <f>SUM(P481)</f>
        <v>0</v>
      </c>
      <c r="Q487" s="720">
        <f>SUM(Q481)</f>
        <v>0</v>
      </c>
      <c r="R487" s="721" t="e">
        <f>Q487/P487</f>
        <v>#DIV/0!</v>
      </c>
      <c r="S487" s="720">
        <f>SUM(S481)</f>
        <v>0</v>
      </c>
      <c r="AB487" s="62">
        <f t="shared" si="73"/>
        <v>0</v>
      </c>
    </row>
    <row r="488" spans="1:28" ht="15" hidden="1" customHeight="1" x14ac:dyDescent="0.25">
      <c r="E488" s="715"/>
      <c r="F488" s="716" t="s">
        <v>197</v>
      </c>
      <c r="G488" s="717" t="s">
        <v>1294</v>
      </c>
      <c r="H488" s="718">
        <f>H482</f>
        <v>0</v>
      </c>
      <c r="I488" s="718">
        <f t="shared" ref="I488:S488" si="74">I482</f>
        <v>0</v>
      </c>
      <c r="J488" s="719"/>
      <c r="K488" s="718">
        <f t="shared" si="74"/>
        <v>0</v>
      </c>
      <c r="L488" s="720">
        <f t="shared" si="74"/>
        <v>0</v>
      </c>
      <c r="M488" s="720">
        <f t="shared" si="74"/>
        <v>0</v>
      </c>
      <c r="N488" s="721" t="e">
        <f t="shared" si="74"/>
        <v>#DIV/0!</v>
      </c>
      <c r="O488" s="720">
        <f t="shared" si="74"/>
        <v>0</v>
      </c>
      <c r="P488" s="720">
        <f t="shared" si="74"/>
        <v>0</v>
      </c>
      <c r="Q488" s="720">
        <f t="shared" si="74"/>
        <v>0</v>
      </c>
      <c r="R488" s="721" t="e">
        <f t="shared" si="74"/>
        <v>#DIV/0!</v>
      </c>
      <c r="S488" s="720">
        <f t="shared" si="74"/>
        <v>0</v>
      </c>
      <c r="AB488" s="62">
        <f t="shared" si="73"/>
        <v>0</v>
      </c>
    </row>
    <row r="489" spans="1:28" ht="15" hidden="1" customHeight="1" x14ac:dyDescent="0.25">
      <c r="E489" s="715"/>
      <c r="F489" s="716">
        <v>10</v>
      </c>
      <c r="G489" s="717" t="s">
        <v>1482</v>
      </c>
      <c r="H489" s="718">
        <f>H483</f>
        <v>0</v>
      </c>
      <c r="I489" s="718">
        <f t="shared" ref="I489:S489" si="75">I483</f>
        <v>0</v>
      </c>
      <c r="J489" s="719"/>
      <c r="K489" s="718">
        <f t="shared" si="75"/>
        <v>0</v>
      </c>
      <c r="L489" s="720">
        <f t="shared" si="75"/>
        <v>0</v>
      </c>
      <c r="M489" s="720">
        <f t="shared" si="75"/>
        <v>0</v>
      </c>
      <c r="N489" s="721" t="e">
        <f t="shared" si="75"/>
        <v>#DIV/0!</v>
      </c>
      <c r="O489" s="720">
        <f t="shared" si="75"/>
        <v>15000000</v>
      </c>
      <c r="P489" s="720">
        <f t="shared" si="75"/>
        <v>0</v>
      </c>
      <c r="Q489" s="720">
        <f t="shared" si="75"/>
        <v>0</v>
      </c>
      <c r="R489" s="721" t="e">
        <f t="shared" si="75"/>
        <v>#DIV/0!</v>
      </c>
      <c r="S489" s="720">
        <f t="shared" si="75"/>
        <v>15000000</v>
      </c>
      <c r="AB489" s="62">
        <f t="shared" si="73"/>
        <v>0</v>
      </c>
    </row>
    <row r="490" spans="1:28" ht="15.75" hidden="1" customHeight="1" thickBot="1" x14ac:dyDescent="0.3">
      <c r="E490" s="715"/>
      <c r="F490" s="716">
        <v>13</v>
      </c>
      <c r="G490" s="717" t="s">
        <v>207</v>
      </c>
      <c r="H490" s="718">
        <f>H484</f>
        <v>0</v>
      </c>
      <c r="I490" s="718">
        <f t="shared" ref="I490:S490" si="76">I484</f>
        <v>0</v>
      </c>
      <c r="J490" s="719"/>
      <c r="K490" s="718">
        <f t="shared" si="76"/>
        <v>0</v>
      </c>
      <c r="L490" s="720">
        <f t="shared" si="76"/>
        <v>0</v>
      </c>
      <c r="M490" s="720">
        <f t="shared" si="76"/>
        <v>0</v>
      </c>
      <c r="N490" s="721" t="e">
        <f t="shared" si="76"/>
        <v>#DIV/0!</v>
      </c>
      <c r="O490" s="720">
        <f t="shared" si="76"/>
        <v>0</v>
      </c>
      <c r="P490" s="720">
        <f t="shared" si="76"/>
        <v>0</v>
      </c>
      <c r="Q490" s="720">
        <f t="shared" si="76"/>
        <v>0</v>
      </c>
      <c r="R490" s="721" t="e">
        <f t="shared" si="76"/>
        <v>#DIV/0!</v>
      </c>
      <c r="S490" s="720">
        <f t="shared" si="76"/>
        <v>0</v>
      </c>
      <c r="AB490" s="62">
        <f t="shared" si="73"/>
        <v>0</v>
      </c>
    </row>
    <row r="491" spans="1:28" ht="15.75" hidden="1" customHeight="1" thickBot="1" x14ac:dyDescent="0.3">
      <c r="G491" s="722" t="s">
        <v>1496</v>
      </c>
      <c r="H491" s="723">
        <f>SUM(H487:H490)</f>
        <v>0</v>
      </c>
      <c r="I491" s="723">
        <f>SUM(I487:I490)</f>
        <v>0</v>
      </c>
      <c r="J491" s="724"/>
      <c r="K491" s="723">
        <f>SUM(K487:K490)</f>
        <v>0</v>
      </c>
      <c r="L491" s="725">
        <f>SUM(L487:L490)</f>
        <v>0</v>
      </c>
      <c r="M491" s="725">
        <f>SUM(M487:M490)</f>
        <v>0</v>
      </c>
      <c r="N491" s="726" t="e">
        <f>M491/L491</f>
        <v>#DIV/0!</v>
      </c>
      <c r="O491" s="725" t="e">
        <f>N491/M491</f>
        <v>#DIV/0!</v>
      </c>
      <c r="P491" s="725">
        <f>SUM(P487:P490)</f>
        <v>0</v>
      </c>
      <c r="Q491" s="725">
        <f>SUM(Q487:Q490)</f>
        <v>0</v>
      </c>
      <c r="R491" s="726" t="e">
        <f>Q491/P491</f>
        <v>#DIV/0!</v>
      </c>
      <c r="S491" s="725">
        <f>SUM(S487:S490)</f>
        <v>15000000</v>
      </c>
      <c r="AB491" s="62">
        <f t="shared" si="73"/>
        <v>0</v>
      </c>
    </row>
    <row r="492" spans="1:28" ht="14.25" customHeight="1" x14ac:dyDescent="0.25">
      <c r="G492" s="735"/>
      <c r="H492" s="736"/>
      <c r="I492" s="736"/>
      <c r="J492" s="737"/>
      <c r="K492" s="736"/>
      <c r="L492" s="738"/>
      <c r="M492" s="738"/>
      <c r="N492" s="739"/>
      <c r="O492" s="738"/>
      <c r="P492" s="738"/>
      <c r="Q492" s="738"/>
      <c r="R492" s="739"/>
      <c r="S492" s="738"/>
      <c r="AB492" s="62">
        <f t="shared" si="73"/>
        <v>0</v>
      </c>
    </row>
    <row r="493" spans="1:28" s="179" customFormat="1" x14ac:dyDescent="0.25">
      <c r="A493" s="801"/>
      <c r="B493" s="802"/>
      <c r="C493" s="821"/>
      <c r="D493" s="801"/>
      <c r="E493" s="802"/>
      <c r="F493" s="829"/>
      <c r="G493" s="897" t="s">
        <v>761</v>
      </c>
      <c r="H493" s="898"/>
      <c r="I493" s="898"/>
      <c r="J493" s="899"/>
      <c r="K493" s="898"/>
      <c r="L493" s="811"/>
      <c r="M493" s="811"/>
      <c r="N493" s="900"/>
      <c r="O493" s="811"/>
      <c r="P493" s="811"/>
      <c r="Q493" s="811"/>
      <c r="R493" s="900"/>
      <c r="S493" s="898"/>
      <c r="T493" s="793"/>
      <c r="V493" s="812"/>
      <c r="W493" s="812"/>
      <c r="X493" s="753"/>
      <c r="Y493" s="754"/>
      <c r="Z493" s="750"/>
      <c r="AA493" s="751"/>
      <c r="AB493" s="179">
        <f t="shared" si="73"/>
        <v>0</v>
      </c>
    </row>
    <row r="494" spans="1:28" s="179" customFormat="1" x14ac:dyDescent="0.25">
      <c r="A494" s="801"/>
      <c r="B494" s="802"/>
      <c r="C494" s="821"/>
      <c r="D494" s="801"/>
      <c r="E494" s="802"/>
      <c r="F494" s="853" t="s">
        <v>185</v>
      </c>
      <c r="G494" s="837" t="s">
        <v>186</v>
      </c>
      <c r="H494" s="807">
        <f>H473+H450+H439+H429+H403+H487+H462</f>
        <v>61640000</v>
      </c>
      <c r="I494" s="807">
        <f>I473+I450+I439+I429+I403+I487+I462</f>
        <v>23124546.650000002</v>
      </c>
      <c r="J494" s="808">
        <f>I494/H494</f>
        <v>0.37515487751460097</v>
      </c>
      <c r="K494" s="807">
        <f>H494-I494</f>
        <v>38515453.349999994</v>
      </c>
      <c r="L494" s="838">
        <v>0</v>
      </c>
      <c r="M494" s="838">
        <v>0</v>
      </c>
      <c r="N494" s="839"/>
      <c r="O494" s="838">
        <f>L494-M494</f>
        <v>0</v>
      </c>
      <c r="P494" s="838">
        <f>L494+H494</f>
        <v>61640000</v>
      </c>
      <c r="Q494" s="838">
        <f>M494+I494</f>
        <v>23124546.650000002</v>
      </c>
      <c r="R494" s="839">
        <f>Q494/P494</f>
        <v>0.37515487751460097</v>
      </c>
      <c r="S494" s="838">
        <f>P494-Q494</f>
        <v>38515453.349999994</v>
      </c>
      <c r="T494" s="793"/>
      <c r="V494" s="812"/>
      <c r="W494" s="812"/>
      <c r="X494" s="753"/>
      <c r="Y494" s="754"/>
      <c r="Z494" s="750"/>
      <c r="AA494" s="751"/>
      <c r="AB494" s="179">
        <f t="shared" si="73"/>
        <v>0</v>
      </c>
    </row>
    <row r="495" spans="1:28" s="179" customFormat="1" hidden="1" x14ac:dyDescent="0.25">
      <c r="A495" s="801"/>
      <c r="B495" s="802"/>
      <c r="C495" s="821"/>
      <c r="D495" s="801"/>
      <c r="E495" s="802"/>
      <c r="F495" s="853" t="s">
        <v>197</v>
      </c>
      <c r="G495" s="837" t="s">
        <v>1294</v>
      </c>
      <c r="H495" s="807">
        <f>H488</f>
        <v>0</v>
      </c>
      <c r="I495" s="807">
        <f>I488</f>
        <v>0</v>
      </c>
      <c r="J495" s="808"/>
      <c r="K495" s="807">
        <f t="shared" ref="K495:S495" si="77">K488</f>
        <v>0</v>
      </c>
      <c r="L495" s="838">
        <f t="shared" si="77"/>
        <v>0</v>
      </c>
      <c r="M495" s="838">
        <f>M488</f>
        <v>0</v>
      </c>
      <c r="N495" s="839" t="e">
        <f t="shared" si="77"/>
        <v>#DIV/0!</v>
      </c>
      <c r="O495" s="838">
        <f t="shared" si="77"/>
        <v>0</v>
      </c>
      <c r="P495" s="838">
        <f t="shared" si="77"/>
        <v>0</v>
      </c>
      <c r="Q495" s="838">
        <f t="shared" si="77"/>
        <v>0</v>
      </c>
      <c r="R495" s="839" t="e">
        <f t="shared" si="77"/>
        <v>#DIV/0!</v>
      </c>
      <c r="S495" s="838">
        <f t="shared" si="77"/>
        <v>0</v>
      </c>
      <c r="T495" s="793"/>
      <c r="V495" s="812"/>
      <c r="W495" s="812"/>
      <c r="X495" s="753"/>
      <c r="Y495" s="754"/>
      <c r="Z495" s="750"/>
      <c r="AA495" s="751"/>
      <c r="AB495" s="179">
        <f t="shared" si="73"/>
        <v>0</v>
      </c>
    </row>
    <row r="496" spans="1:28" s="179" customFormat="1" hidden="1" x14ac:dyDescent="0.25">
      <c r="A496" s="801"/>
      <c r="B496" s="802"/>
      <c r="C496" s="821"/>
      <c r="D496" s="801"/>
      <c r="E496" s="802"/>
      <c r="F496" s="853" t="s">
        <v>200</v>
      </c>
      <c r="G496" s="837" t="s">
        <v>201</v>
      </c>
      <c r="H496" s="854">
        <v>0</v>
      </c>
      <c r="I496" s="854">
        <v>0</v>
      </c>
      <c r="J496" s="855"/>
      <c r="K496" s="854">
        <v>0</v>
      </c>
      <c r="L496" s="809">
        <f>L474+L489</f>
        <v>0</v>
      </c>
      <c r="M496" s="809">
        <f>M483</f>
        <v>0</v>
      </c>
      <c r="N496" s="810" t="e">
        <f>M496/L496</f>
        <v>#DIV/0!</v>
      </c>
      <c r="O496" s="809">
        <f>L496-M496</f>
        <v>0</v>
      </c>
      <c r="P496" s="809">
        <f>L496+H496</f>
        <v>0</v>
      </c>
      <c r="Q496" s="809">
        <f>Q474</f>
        <v>0</v>
      </c>
      <c r="R496" s="810" t="e">
        <f>Q496/P496</f>
        <v>#DIV/0!</v>
      </c>
      <c r="S496" s="838">
        <f>S474</f>
        <v>0</v>
      </c>
      <c r="T496" s="793"/>
      <c r="V496" s="812"/>
      <c r="W496" s="812"/>
      <c r="X496" s="753"/>
      <c r="Y496" s="754"/>
      <c r="Z496" s="750"/>
      <c r="AA496" s="751"/>
      <c r="AB496" s="179">
        <f t="shared" si="73"/>
        <v>0</v>
      </c>
    </row>
    <row r="497" spans="1:31 16384:16384" s="179" customFormat="1" hidden="1" x14ac:dyDescent="0.25">
      <c r="A497" s="801"/>
      <c r="B497" s="802"/>
      <c r="C497" s="821"/>
      <c r="D497" s="801"/>
      <c r="E497" s="802"/>
      <c r="F497" s="853" t="s">
        <v>202</v>
      </c>
      <c r="G497" s="837" t="s">
        <v>203</v>
      </c>
      <c r="H497" s="854"/>
      <c r="I497" s="854"/>
      <c r="J497" s="855"/>
      <c r="K497" s="854"/>
      <c r="L497" s="809"/>
      <c r="M497" s="809"/>
      <c r="N497" s="810"/>
      <c r="O497" s="809">
        <f>L497-M497</f>
        <v>0</v>
      </c>
      <c r="P497" s="809">
        <f>L497+H497</f>
        <v>0</v>
      </c>
      <c r="Q497" s="809"/>
      <c r="R497" s="810"/>
      <c r="S497" s="838">
        <f t="shared" ref="S497:S502" si="78">SUM(H497:L497)</f>
        <v>0</v>
      </c>
      <c r="T497" s="793"/>
      <c r="V497" s="812"/>
      <c r="W497" s="812"/>
      <c r="X497" s="753"/>
      <c r="Y497" s="754"/>
      <c r="Z497" s="750"/>
      <c r="AA497" s="751"/>
      <c r="AB497" s="179">
        <f t="shared" si="73"/>
        <v>0</v>
      </c>
    </row>
    <row r="498" spans="1:31 16384:16384" s="179" customFormat="1" ht="30" hidden="1" x14ac:dyDescent="0.25">
      <c r="A498" s="801"/>
      <c r="B498" s="802"/>
      <c r="C498" s="821"/>
      <c r="D498" s="801"/>
      <c r="E498" s="802"/>
      <c r="F498" s="853" t="s">
        <v>204</v>
      </c>
      <c r="G498" s="837" t="s">
        <v>205</v>
      </c>
      <c r="H498" s="854"/>
      <c r="I498" s="854"/>
      <c r="J498" s="855"/>
      <c r="K498" s="854"/>
      <c r="L498" s="809"/>
      <c r="M498" s="809"/>
      <c r="N498" s="810"/>
      <c r="O498" s="809">
        <f>L498-M498</f>
        <v>0</v>
      </c>
      <c r="P498" s="809">
        <f>L498+H498</f>
        <v>0</v>
      </c>
      <c r="Q498" s="809"/>
      <c r="R498" s="810"/>
      <c r="S498" s="838">
        <f t="shared" si="78"/>
        <v>0</v>
      </c>
      <c r="T498" s="793"/>
      <c r="V498" s="812"/>
      <c r="W498" s="812"/>
      <c r="X498" s="753"/>
      <c r="Y498" s="754"/>
      <c r="Z498" s="750"/>
      <c r="AA498" s="751"/>
      <c r="AB498" s="179">
        <f t="shared" si="73"/>
        <v>0</v>
      </c>
    </row>
    <row r="499" spans="1:31 16384:16384" s="179" customFormat="1" ht="15.75" thickBot="1" x14ac:dyDescent="0.3">
      <c r="A499" s="801"/>
      <c r="B499" s="802"/>
      <c r="C499" s="821"/>
      <c r="D499" s="801"/>
      <c r="E499" s="802"/>
      <c r="F499" s="853" t="s">
        <v>206</v>
      </c>
      <c r="G499" s="837" t="s">
        <v>207</v>
      </c>
      <c r="H499" s="854">
        <v>0</v>
      </c>
      <c r="I499" s="854">
        <v>0</v>
      </c>
      <c r="J499" s="855"/>
      <c r="K499" s="854">
        <v>0</v>
      </c>
      <c r="L499" s="809">
        <f>L415+L490</f>
        <v>0</v>
      </c>
      <c r="M499" s="809">
        <f>M415+M490</f>
        <v>0</v>
      </c>
      <c r="N499" s="810" t="e">
        <f>M499/L499</f>
        <v>#DIV/0!</v>
      </c>
      <c r="O499" s="809">
        <f>L499-M499</f>
        <v>0</v>
      </c>
      <c r="P499" s="809">
        <f>L499+H499</f>
        <v>0</v>
      </c>
      <c r="Q499" s="809">
        <v>0</v>
      </c>
      <c r="R499" s="810" t="e">
        <f>Q499/P499</f>
        <v>#DIV/0!</v>
      </c>
      <c r="S499" s="838">
        <f t="shared" si="78"/>
        <v>0</v>
      </c>
      <c r="T499" s="793"/>
      <c r="V499" s="812"/>
      <c r="W499" s="812"/>
      <c r="X499" s="753"/>
      <c r="Y499" s="754"/>
      <c r="Z499" s="750"/>
      <c r="AA499" s="751"/>
      <c r="AB499" s="179">
        <f t="shared" si="73"/>
        <v>0</v>
      </c>
    </row>
    <row r="500" spans="1:31 16384:16384" s="179" customFormat="1" ht="30" hidden="1" x14ac:dyDescent="0.25">
      <c r="A500" s="801"/>
      <c r="B500" s="802"/>
      <c r="C500" s="821"/>
      <c r="D500" s="801"/>
      <c r="E500" s="802"/>
      <c r="F500" s="853" t="s">
        <v>208</v>
      </c>
      <c r="G500" s="837" t="s">
        <v>209</v>
      </c>
      <c r="H500" s="854"/>
      <c r="I500" s="854"/>
      <c r="J500" s="855"/>
      <c r="K500" s="854"/>
      <c r="L500" s="809"/>
      <c r="M500" s="809"/>
      <c r="N500" s="810"/>
      <c r="O500" s="809"/>
      <c r="P500" s="809"/>
      <c r="Q500" s="809"/>
      <c r="R500" s="810"/>
      <c r="S500" s="838">
        <f t="shared" si="78"/>
        <v>0</v>
      </c>
      <c r="T500" s="793"/>
      <c r="V500" s="812"/>
      <c r="W500" s="812"/>
      <c r="X500" s="753"/>
      <c r="Y500" s="754"/>
      <c r="Z500" s="750"/>
      <c r="AA500" s="751"/>
      <c r="AB500" s="179">
        <f t="shared" si="73"/>
        <v>0</v>
      </c>
    </row>
    <row r="501" spans="1:31 16384:16384" s="179" customFormat="1" ht="30" hidden="1" x14ac:dyDescent="0.25">
      <c r="A501" s="801"/>
      <c r="B501" s="802"/>
      <c r="C501" s="821"/>
      <c r="D501" s="801"/>
      <c r="E501" s="802"/>
      <c r="F501" s="853" t="s">
        <v>210</v>
      </c>
      <c r="G501" s="837" t="s">
        <v>211</v>
      </c>
      <c r="H501" s="854"/>
      <c r="I501" s="854"/>
      <c r="J501" s="855"/>
      <c r="K501" s="854"/>
      <c r="L501" s="809"/>
      <c r="M501" s="809"/>
      <c r="N501" s="810"/>
      <c r="O501" s="809"/>
      <c r="P501" s="809"/>
      <c r="Q501" s="809"/>
      <c r="R501" s="810"/>
      <c r="S501" s="838">
        <f t="shared" si="78"/>
        <v>0</v>
      </c>
      <c r="T501" s="793"/>
      <c r="V501" s="812"/>
      <c r="W501" s="812"/>
      <c r="X501" s="753"/>
      <c r="Y501" s="754"/>
      <c r="Z501" s="750"/>
      <c r="AA501" s="751"/>
      <c r="AB501" s="179">
        <f t="shared" si="73"/>
        <v>0</v>
      </c>
    </row>
    <row r="502" spans="1:31 16384:16384" s="179" customFormat="1" ht="15.75" hidden="1" thickBot="1" x14ac:dyDescent="0.3">
      <c r="A502" s="801"/>
      <c r="B502" s="802"/>
      <c r="C502" s="821"/>
      <c r="D502" s="801"/>
      <c r="E502" s="802"/>
      <c r="F502" s="853" t="s">
        <v>212</v>
      </c>
      <c r="G502" s="837" t="s">
        <v>213</v>
      </c>
      <c r="H502" s="807"/>
      <c r="I502" s="807"/>
      <c r="J502" s="808"/>
      <c r="K502" s="807"/>
      <c r="L502" s="838"/>
      <c r="M502" s="838"/>
      <c r="N502" s="839"/>
      <c r="O502" s="838"/>
      <c r="P502" s="838"/>
      <c r="Q502" s="838"/>
      <c r="R502" s="839"/>
      <c r="S502" s="838">
        <f t="shared" si="78"/>
        <v>0</v>
      </c>
      <c r="T502" s="793"/>
      <c r="V502" s="812"/>
      <c r="W502" s="812"/>
      <c r="X502" s="753"/>
      <c r="Y502" s="754"/>
      <c r="Z502" s="750"/>
      <c r="AA502" s="751"/>
      <c r="AB502" s="179">
        <f t="shared" si="73"/>
        <v>0</v>
      </c>
    </row>
    <row r="503" spans="1:31 16384:16384" s="179" customFormat="1" ht="15.75" thickBot="1" x14ac:dyDescent="0.3">
      <c r="A503" s="801"/>
      <c r="B503" s="802"/>
      <c r="C503" s="821"/>
      <c r="D503" s="801"/>
      <c r="E503" s="802"/>
      <c r="F503" s="804"/>
      <c r="G503" s="840" t="s">
        <v>762</v>
      </c>
      <c r="H503" s="841">
        <f>SUM(H494:H502)</f>
        <v>61640000</v>
      </c>
      <c r="I503" s="841">
        <f>SUM(I494:I502)</f>
        <v>23124546.650000002</v>
      </c>
      <c r="J503" s="842">
        <f>I503/H503</f>
        <v>0.37515487751460097</v>
      </c>
      <c r="K503" s="841">
        <f>SUM(K494:K502)</f>
        <v>38515453.349999994</v>
      </c>
      <c r="L503" s="843">
        <f>SUM(L494:L502)</f>
        <v>0</v>
      </c>
      <c r="M503" s="843">
        <f>SUM(M494:M502)</f>
        <v>0</v>
      </c>
      <c r="N503" s="844" t="e">
        <f>M503/L503</f>
        <v>#DIV/0!</v>
      </c>
      <c r="O503" s="843">
        <f>SUM(O494:O502)</f>
        <v>0</v>
      </c>
      <c r="P503" s="843">
        <f>SUM(P494:P502)</f>
        <v>61640000</v>
      </c>
      <c r="Q503" s="843">
        <f>SUM(Q494:Q502)</f>
        <v>23124546.650000002</v>
      </c>
      <c r="R503" s="844">
        <f>Q503/P503</f>
        <v>0.37515487751460097</v>
      </c>
      <c r="S503" s="843">
        <f>SUM(S494:S502)</f>
        <v>38515453.349999994</v>
      </c>
      <c r="T503" s="793"/>
      <c r="V503" s="812"/>
      <c r="W503" s="812"/>
      <c r="X503" s="753"/>
      <c r="Y503" s="754"/>
      <c r="Z503" s="750"/>
      <c r="AA503" s="751"/>
      <c r="AB503" s="179">
        <f t="shared" si="73"/>
        <v>0</v>
      </c>
    </row>
    <row r="504" spans="1:31 16384:16384" s="892" customFormat="1" x14ac:dyDescent="0.25">
      <c r="A504" s="691"/>
      <c r="B504" s="692"/>
      <c r="C504" s="888"/>
      <c r="D504" s="901"/>
      <c r="E504" s="902"/>
      <c r="F504" s="903"/>
      <c r="G504" s="904"/>
      <c r="H504" s="698"/>
      <c r="I504" s="698"/>
      <c r="J504" s="699"/>
      <c r="K504" s="698"/>
      <c r="L504" s="700"/>
      <c r="M504" s="700"/>
      <c r="N504" s="701"/>
      <c r="O504" s="700"/>
      <c r="P504" s="700"/>
      <c r="Q504" s="700"/>
      <c r="R504" s="701"/>
      <c r="S504" s="890"/>
      <c r="T504" s="891"/>
      <c r="V504" s="893"/>
      <c r="W504" s="893"/>
      <c r="X504" s="753"/>
      <c r="Y504" s="754"/>
      <c r="Z504" s="750"/>
      <c r="AA504" s="751"/>
      <c r="AB504" s="892">
        <f t="shared" si="73"/>
        <v>0</v>
      </c>
    </row>
    <row r="505" spans="1:31 16384:16384" ht="28.5" x14ac:dyDescent="0.25">
      <c r="C505" s="685" t="s">
        <v>257</v>
      </c>
      <c r="G505" s="905" t="s">
        <v>1347</v>
      </c>
      <c r="AB505" s="62">
        <f t="shared" si="73"/>
        <v>0</v>
      </c>
    </row>
    <row r="506" spans="1:31 16384:16384" ht="30" customHeight="1" x14ac:dyDescent="0.25">
      <c r="C506" s="685" t="s">
        <v>644</v>
      </c>
      <c r="D506" s="694"/>
      <c r="G506" s="789" t="s">
        <v>1616</v>
      </c>
      <c r="AB506" s="62">
        <f t="shared" si="73"/>
        <v>0</v>
      </c>
    </row>
    <row r="507" spans="1:31 16384:16384" s="892" customFormat="1" x14ac:dyDescent="0.25">
      <c r="B507" s="692"/>
      <c r="C507" s="888"/>
      <c r="D507" s="906" t="s">
        <v>518</v>
      </c>
      <c r="E507" s="906"/>
      <c r="F507" s="907"/>
      <c r="G507" s="908" t="s">
        <v>116</v>
      </c>
      <c r="H507" s="698"/>
      <c r="I507" s="698"/>
      <c r="J507" s="699"/>
      <c r="K507" s="698"/>
      <c r="L507" s="700"/>
      <c r="M507" s="700"/>
      <c r="N507" s="701"/>
      <c r="O507" s="700"/>
      <c r="P507" s="700"/>
      <c r="Q507" s="700"/>
      <c r="R507" s="701"/>
      <c r="S507" s="890"/>
      <c r="T507" s="891"/>
      <c r="V507" s="893"/>
      <c r="W507" s="893"/>
      <c r="X507" s="753"/>
      <c r="Y507" s="754"/>
      <c r="Z507" s="750"/>
      <c r="AA507" s="751"/>
      <c r="AB507" s="892">
        <f t="shared" si="73"/>
        <v>0</v>
      </c>
    </row>
    <row r="508" spans="1:31 16384:16384" s="892" customFormat="1" hidden="1" x14ac:dyDescent="0.25">
      <c r="A508" s="691"/>
      <c r="B508" s="692"/>
      <c r="C508" s="888"/>
      <c r="D508" s="906"/>
      <c r="E508" s="896"/>
      <c r="F508" s="909">
        <v>416</v>
      </c>
      <c r="G508" s="707" t="s">
        <v>715</v>
      </c>
      <c r="H508" s="698">
        <v>0</v>
      </c>
      <c r="I508" s="698">
        <v>0</v>
      </c>
      <c r="J508" s="699" t="e">
        <f>I508/H508</f>
        <v>#DIV/0!</v>
      </c>
      <c r="K508" s="698">
        <f>H508-I508</f>
        <v>0</v>
      </c>
      <c r="L508" s="700">
        <v>0</v>
      </c>
      <c r="M508" s="700">
        <v>0</v>
      </c>
      <c r="N508" s="701"/>
      <c r="O508" s="700">
        <f>L508-M508</f>
        <v>0</v>
      </c>
      <c r="P508" s="700">
        <f>L508+H508</f>
        <v>0</v>
      </c>
      <c r="Q508" s="700">
        <f>M508+I508</f>
        <v>0</v>
      </c>
      <c r="R508" s="701"/>
      <c r="S508" s="890">
        <f>P508-Q508</f>
        <v>0</v>
      </c>
      <c r="T508" s="891"/>
      <c r="V508" s="893"/>
      <c r="W508" s="893"/>
      <c r="X508" s="753">
        <v>10000</v>
      </c>
      <c r="Y508" s="754"/>
      <c r="Z508" s="750">
        <f>H508-X508+Y508</f>
        <v>-10000</v>
      </c>
      <c r="AA508" s="751">
        <v>465000</v>
      </c>
      <c r="AB508" s="892">
        <f t="shared" si="73"/>
        <v>-475000</v>
      </c>
      <c r="AE508" s="892">
        <f>H508-AA508</f>
        <v>-465000</v>
      </c>
    </row>
    <row r="509" spans="1:31 16384:16384" s="892" customFormat="1" ht="15.75" thickBot="1" x14ac:dyDescent="0.3">
      <c r="A509" s="909"/>
      <c r="B509" s="896"/>
      <c r="C509" s="691"/>
      <c r="D509" s="896"/>
      <c r="E509" s="896" t="s">
        <v>1919</v>
      </c>
      <c r="F509" s="909">
        <v>423</v>
      </c>
      <c r="G509" s="911" t="s">
        <v>380</v>
      </c>
      <c r="H509" s="698">
        <v>3500000</v>
      </c>
      <c r="I509" s="698">
        <v>4680064.0400000038</v>
      </c>
      <c r="J509" s="699">
        <f>I509/H509</f>
        <v>1.3371611542857154</v>
      </c>
      <c r="K509" s="698">
        <f>H509-I509</f>
        <v>-1180064.0400000038</v>
      </c>
      <c r="L509" s="700">
        <v>0</v>
      </c>
      <c r="M509" s="700">
        <v>0</v>
      </c>
      <c r="N509" s="701"/>
      <c r="O509" s="700">
        <f>L509-M509</f>
        <v>0</v>
      </c>
      <c r="P509" s="700">
        <f>L509+H509</f>
        <v>3500000</v>
      </c>
      <c r="Q509" s="700">
        <f>M509+I509</f>
        <v>4680064.0400000038</v>
      </c>
      <c r="R509" s="701">
        <f>Q509/P509</f>
        <v>1.3371611542857154</v>
      </c>
      <c r="S509" s="890">
        <f>P509-Q509</f>
        <v>-1180064.0400000038</v>
      </c>
      <c r="T509" s="891"/>
      <c r="V509" s="893"/>
      <c r="W509" s="893"/>
      <c r="X509" s="753"/>
      <c r="Y509" s="754">
        <v>10000</v>
      </c>
      <c r="Z509" s="750">
        <f>H509-X509+Y509</f>
        <v>3510000</v>
      </c>
      <c r="AA509" s="751">
        <v>3535000</v>
      </c>
      <c r="AB509" s="892">
        <f t="shared" si="73"/>
        <v>-25000</v>
      </c>
      <c r="AE509" s="892">
        <f>H509-AA509</f>
        <v>-35000</v>
      </c>
      <c r="XFD509" s="1069">
        <f>SUM(A509:XFC509)</f>
        <v>20995425.674322307</v>
      </c>
    </row>
    <row r="510" spans="1:31 16384:16384" x14ac:dyDescent="0.25">
      <c r="E510" s="708"/>
      <c r="F510" s="709"/>
      <c r="G510" s="710" t="s">
        <v>1651</v>
      </c>
      <c r="H510" s="711"/>
      <c r="I510" s="711"/>
      <c r="J510" s="712"/>
      <c r="K510" s="711"/>
      <c r="L510" s="713"/>
      <c r="M510" s="713"/>
      <c r="N510" s="714"/>
      <c r="O510" s="713"/>
      <c r="P510" s="713"/>
      <c r="Q510" s="713"/>
      <c r="R510" s="714"/>
      <c r="S510" s="797"/>
      <c r="AB510" s="62">
        <f t="shared" si="73"/>
        <v>0</v>
      </c>
    </row>
    <row r="511" spans="1:31 16384:16384" ht="15.75" thickBot="1" x14ac:dyDescent="0.3">
      <c r="E511" s="715"/>
      <c r="F511" s="716" t="s">
        <v>185</v>
      </c>
      <c r="G511" s="717" t="s">
        <v>186</v>
      </c>
      <c r="H511" s="718">
        <f>SUM(H508:H509)</f>
        <v>3500000</v>
      </c>
      <c r="I511" s="718">
        <f>SUM(I508:I509)</f>
        <v>4680064.0400000038</v>
      </c>
      <c r="J511" s="719">
        <f>I511/H511</f>
        <v>1.3371611542857154</v>
      </c>
      <c r="K511" s="718">
        <f>SUM(K508:K509)</f>
        <v>-1180064.0400000038</v>
      </c>
      <c r="L511" s="720">
        <f>SUM(L508:L509)</f>
        <v>0</v>
      </c>
      <c r="M511" s="720">
        <f>SUM(M508:M509)</f>
        <v>0</v>
      </c>
      <c r="N511" s="721"/>
      <c r="O511" s="720">
        <f>SUM(O508:O509)</f>
        <v>0</v>
      </c>
      <c r="P511" s="720">
        <f>SUM(P508:P509)</f>
        <v>3500000</v>
      </c>
      <c r="Q511" s="720">
        <f>SUM(Q508:Q509)</f>
        <v>4680064.0400000038</v>
      </c>
      <c r="R511" s="721">
        <f>Q511/P511</f>
        <v>1.3371611542857154</v>
      </c>
      <c r="S511" s="720">
        <f>SUM(S508:S509)</f>
        <v>-1180064.0400000038</v>
      </c>
      <c r="AB511" s="62">
        <f t="shared" si="73"/>
        <v>0</v>
      </c>
    </row>
    <row r="512" spans="1:31 16384:16384" ht="15.75" thickBot="1" x14ac:dyDescent="0.3">
      <c r="G512" s="722" t="s">
        <v>1652</v>
      </c>
      <c r="H512" s="723">
        <f>SUM(H511)</f>
        <v>3500000</v>
      </c>
      <c r="I512" s="723">
        <f>SUM(I511)</f>
        <v>4680064.0400000038</v>
      </c>
      <c r="J512" s="724">
        <f>I512/H512</f>
        <v>1.3371611542857154</v>
      </c>
      <c r="K512" s="723">
        <f>H512-I512</f>
        <v>-1180064.0400000038</v>
      </c>
      <c r="L512" s="725">
        <v>0</v>
      </c>
      <c r="M512" s="725">
        <v>0</v>
      </c>
      <c r="N512" s="726"/>
      <c r="O512" s="725">
        <f>L512-M512</f>
        <v>0</v>
      </c>
      <c r="P512" s="725">
        <f>L512+H512</f>
        <v>3500000</v>
      </c>
      <c r="Q512" s="725">
        <f>M512+I512</f>
        <v>4680064.0400000038</v>
      </c>
      <c r="R512" s="726">
        <f>Q512/P512</f>
        <v>1.3371611542857154</v>
      </c>
      <c r="S512" s="725">
        <f>P512-Q512</f>
        <v>-1180064.0400000038</v>
      </c>
      <c r="AB512" s="62">
        <f t="shared" si="73"/>
        <v>0</v>
      </c>
    </row>
    <row r="513" spans="1:31" ht="28.5" collapsed="1" x14ac:dyDescent="0.25">
      <c r="E513" s="708"/>
      <c r="F513" s="709"/>
      <c r="G513" s="727" t="s">
        <v>1617</v>
      </c>
      <c r="H513" s="728"/>
      <c r="I513" s="729"/>
      <c r="J513" s="730"/>
      <c r="K513" s="729"/>
      <c r="L513" s="731"/>
      <c r="M513" s="732"/>
      <c r="N513" s="733"/>
      <c r="O513" s="732"/>
      <c r="P513" s="732"/>
      <c r="Q513" s="732"/>
      <c r="R513" s="733"/>
      <c r="S513" s="798"/>
      <c r="AB513" s="62">
        <f t="shared" si="73"/>
        <v>0</v>
      </c>
    </row>
    <row r="514" spans="1:31" ht="15.75" thickBot="1" x14ac:dyDescent="0.3">
      <c r="E514" s="715"/>
      <c r="F514" s="716" t="s">
        <v>185</v>
      </c>
      <c r="G514" s="717" t="s">
        <v>186</v>
      </c>
      <c r="H514" s="718">
        <f>H511</f>
        <v>3500000</v>
      </c>
      <c r="I514" s="718">
        <f>I511</f>
        <v>4680064.0400000038</v>
      </c>
      <c r="J514" s="719">
        <f>I514/H514</f>
        <v>1.3371611542857154</v>
      </c>
      <c r="K514" s="718">
        <f t="shared" ref="K514:S514" si="79">K511</f>
        <v>-1180064.0400000038</v>
      </c>
      <c r="L514" s="720">
        <f t="shared" si="79"/>
        <v>0</v>
      </c>
      <c r="M514" s="720">
        <f t="shared" si="79"/>
        <v>0</v>
      </c>
      <c r="N514" s="721">
        <f t="shared" si="79"/>
        <v>0</v>
      </c>
      <c r="O514" s="720">
        <f t="shared" si="79"/>
        <v>0</v>
      </c>
      <c r="P514" s="720">
        <f t="shared" si="79"/>
        <v>3500000</v>
      </c>
      <c r="Q514" s="720">
        <f t="shared" si="79"/>
        <v>4680064.0400000038</v>
      </c>
      <c r="R514" s="721">
        <f t="shared" si="79"/>
        <v>1.3371611542857154</v>
      </c>
      <c r="S514" s="720">
        <f t="shared" si="79"/>
        <v>-1180064.0400000038</v>
      </c>
      <c r="AB514" s="62">
        <f t="shared" si="73"/>
        <v>0</v>
      </c>
    </row>
    <row r="515" spans="1:31" ht="15.75" collapsed="1" thickBot="1" x14ac:dyDescent="0.3">
      <c r="G515" s="722" t="s">
        <v>1618</v>
      </c>
      <c r="H515" s="723">
        <f>SUM(H514)</f>
        <v>3500000</v>
      </c>
      <c r="I515" s="723">
        <f>SUM(I514)</f>
        <v>4680064.0400000038</v>
      </c>
      <c r="J515" s="724">
        <f>I515/H515</f>
        <v>1.3371611542857154</v>
      </c>
      <c r="K515" s="723">
        <f>H515-I515</f>
        <v>-1180064.0400000038</v>
      </c>
      <c r="L515" s="725">
        <v>0</v>
      </c>
      <c r="M515" s="725">
        <v>0</v>
      </c>
      <c r="N515" s="726"/>
      <c r="O515" s="725">
        <f>L515-M515</f>
        <v>0</v>
      </c>
      <c r="P515" s="725">
        <f>L515+H515</f>
        <v>3500000</v>
      </c>
      <c r="Q515" s="725">
        <f>M515+I515</f>
        <v>4680064.0400000038</v>
      </c>
      <c r="R515" s="726">
        <f>Q515/P515</f>
        <v>1.3371611542857154</v>
      </c>
      <c r="S515" s="725">
        <f>P515-Q515</f>
        <v>-1180064.0400000038</v>
      </c>
      <c r="AB515" s="62">
        <f t="shared" si="73"/>
        <v>0</v>
      </c>
    </row>
    <row r="516" spans="1:31" hidden="1" x14ac:dyDescent="0.25">
      <c r="AB516" s="62">
        <f t="shared" si="73"/>
        <v>0</v>
      </c>
    </row>
    <row r="517" spans="1:31" ht="23.25" hidden="1" customHeight="1" x14ac:dyDescent="0.25">
      <c r="C517" s="685" t="s">
        <v>874</v>
      </c>
      <c r="D517" s="694"/>
      <c r="G517" s="789" t="s">
        <v>1646</v>
      </c>
      <c r="AB517" s="62">
        <f t="shared" si="73"/>
        <v>0</v>
      </c>
    </row>
    <row r="518" spans="1:31" s="892" customFormat="1" hidden="1" x14ac:dyDescent="0.25">
      <c r="A518" s="691"/>
      <c r="B518" s="692"/>
      <c r="C518" s="888"/>
      <c r="D518" s="906" t="s">
        <v>517</v>
      </c>
      <c r="E518" s="906"/>
      <c r="F518" s="907"/>
      <c r="G518" s="908" t="s">
        <v>115</v>
      </c>
      <c r="H518" s="698"/>
      <c r="I518" s="698"/>
      <c r="J518" s="699"/>
      <c r="K518" s="698"/>
      <c r="L518" s="700"/>
      <c r="M518" s="700"/>
      <c r="N518" s="701"/>
      <c r="O518" s="700"/>
      <c r="P518" s="700"/>
      <c r="Q518" s="700"/>
      <c r="R518" s="701"/>
      <c r="S518" s="890"/>
      <c r="T518" s="891"/>
      <c r="V518" s="893"/>
      <c r="W518" s="893"/>
      <c r="X518" s="753"/>
      <c r="Y518" s="754"/>
      <c r="Z518" s="750"/>
      <c r="AA518" s="751"/>
      <c r="AB518" s="892">
        <f t="shared" si="73"/>
        <v>0</v>
      </c>
    </row>
    <row r="519" spans="1:31" s="892" customFormat="1" ht="15.75" hidden="1" thickBot="1" x14ac:dyDescent="0.3">
      <c r="A519" s="909"/>
      <c r="B519" s="896"/>
      <c r="C519" s="910"/>
      <c r="D519" s="896"/>
      <c r="E519" s="896"/>
      <c r="F519" s="909">
        <v>511</v>
      </c>
      <c r="G519" s="911" t="s">
        <v>731</v>
      </c>
      <c r="H519" s="698">
        <v>0</v>
      </c>
      <c r="I519" s="698">
        <v>3240875.93</v>
      </c>
      <c r="J519" s="699" t="e">
        <f>I519/H519</f>
        <v>#DIV/0!</v>
      </c>
      <c r="K519" s="698">
        <f>H519-I519</f>
        <v>-3240875.93</v>
      </c>
      <c r="L519" s="700">
        <f>SUM(L521:L523)</f>
        <v>0</v>
      </c>
      <c r="M519" s="700">
        <v>0</v>
      </c>
      <c r="N519" s="701"/>
      <c r="O519" s="700">
        <f>L519-M519</f>
        <v>0</v>
      </c>
      <c r="P519" s="700">
        <f>L519+H519</f>
        <v>0</v>
      </c>
      <c r="Q519" s="700">
        <f>M519+I519</f>
        <v>3240875.93</v>
      </c>
      <c r="R519" s="701"/>
      <c r="S519" s="890">
        <f>P519-Q519</f>
        <v>-3240875.93</v>
      </c>
      <c r="T519" s="891"/>
      <c r="V519" s="893"/>
      <c r="W519" s="893"/>
      <c r="X519" s="753"/>
      <c r="Y519" s="754"/>
      <c r="Z519" s="750">
        <f>H519-X519+Y519</f>
        <v>0</v>
      </c>
      <c r="AA519" s="751">
        <v>0</v>
      </c>
      <c r="AB519" s="892">
        <f t="shared" si="73"/>
        <v>0</v>
      </c>
      <c r="AE519" s="892">
        <f>H519-AA519</f>
        <v>0</v>
      </c>
    </row>
    <row r="520" spans="1:31" hidden="1" x14ac:dyDescent="0.25">
      <c r="E520" s="708"/>
      <c r="F520" s="709"/>
      <c r="G520" s="710" t="s">
        <v>1653</v>
      </c>
      <c r="H520" s="711"/>
      <c r="I520" s="711"/>
      <c r="J520" s="712"/>
      <c r="K520" s="711"/>
      <c r="L520" s="713"/>
      <c r="M520" s="713"/>
      <c r="N520" s="714"/>
      <c r="O520" s="713"/>
      <c r="P520" s="713"/>
      <c r="Q520" s="713"/>
      <c r="R520" s="714"/>
      <c r="S520" s="797"/>
      <c r="AB520" s="62">
        <f t="shared" si="73"/>
        <v>0</v>
      </c>
    </row>
    <row r="521" spans="1:31" hidden="1" x14ac:dyDescent="0.25">
      <c r="E521" s="715"/>
      <c r="F521" s="716" t="s">
        <v>185</v>
      </c>
      <c r="G521" s="717" t="s">
        <v>186</v>
      </c>
      <c r="H521" s="718">
        <f>SUM(H519)</f>
        <v>0</v>
      </c>
      <c r="I521" s="718">
        <f>SUM(I519:I519)</f>
        <v>3240875.93</v>
      </c>
      <c r="J521" s="719" t="e">
        <f>I521/H521</f>
        <v>#DIV/0!</v>
      </c>
      <c r="K521" s="718">
        <f>H521-I521</f>
        <v>-3240875.93</v>
      </c>
      <c r="L521" s="720">
        <v>0</v>
      </c>
      <c r="M521" s="720">
        <v>0</v>
      </c>
      <c r="N521" s="721"/>
      <c r="O521" s="720">
        <f>L521-M521</f>
        <v>0</v>
      </c>
      <c r="P521" s="720">
        <f t="shared" ref="P521:Q524" si="80">L521+H521</f>
        <v>0</v>
      </c>
      <c r="Q521" s="720">
        <f t="shared" si="80"/>
        <v>3240875.93</v>
      </c>
      <c r="R521" s="721"/>
      <c r="S521" s="720">
        <f>P521-Q521</f>
        <v>-3240875.93</v>
      </c>
      <c r="AB521" s="62">
        <f t="shared" si="73"/>
        <v>0</v>
      </c>
    </row>
    <row r="522" spans="1:31" hidden="1" x14ac:dyDescent="0.25">
      <c r="E522" s="715"/>
      <c r="F522" s="741" t="s">
        <v>197</v>
      </c>
      <c r="G522" s="717" t="s">
        <v>1294</v>
      </c>
      <c r="H522" s="718">
        <v>0</v>
      </c>
      <c r="I522" s="718">
        <v>0</v>
      </c>
      <c r="J522" s="719" t="e">
        <f>I522/H522</f>
        <v>#DIV/0!</v>
      </c>
      <c r="K522" s="718">
        <v>0</v>
      </c>
      <c r="L522" s="720">
        <v>0</v>
      </c>
      <c r="M522" s="720">
        <f>M519</f>
        <v>0</v>
      </c>
      <c r="N522" s="721"/>
      <c r="O522" s="720">
        <f>L522-M522</f>
        <v>0</v>
      </c>
      <c r="P522" s="720">
        <f t="shared" si="80"/>
        <v>0</v>
      </c>
      <c r="Q522" s="720">
        <f t="shared" si="80"/>
        <v>0</v>
      </c>
      <c r="R522" s="721"/>
      <c r="S522" s="720">
        <f>P522-Q522</f>
        <v>0</v>
      </c>
      <c r="AB522" s="62">
        <f t="shared" si="73"/>
        <v>0</v>
      </c>
    </row>
    <row r="523" spans="1:31" ht="15.75" hidden="1" thickBot="1" x14ac:dyDescent="0.3">
      <c r="E523" s="715"/>
      <c r="F523" s="741">
        <v>10</v>
      </c>
      <c r="G523" s="717" t="s">
        <v>13</v>
      </c>
      <c r="H523" s="718">
        <v>0</v>
      </c>
      <c r="I523" s="718">
        <v>0</v>
      </c>
      <c r="J523" s="719" t="e">
        <f>I523/H523</f>
        <v>#DIV/0!</v>
      </c>
      <c r="K523" s="718">
        <v>0</v>
      </c>
      <c r="L523" s="720">
        <v>0</v>
      </c>
      <c r="M523" s="720">
        <f>M520</f>
        <v>0</v>
      </c>
      <c r="N523" s="721"/>
      <c r="O523" s="720">
        <f>L523-M523</f>
        <v>0</v>
      </c>
      <c r="P523" s="720">
        <f>L523+H523</f>
        <v>0</v>
      </c>
      <c r="Q523" s="720"/>
      <c r="R523" s="721"/>
      <c r="S523" s="720"/>
    </row>
    <row r="524" spans="1:31" ht="15.75" hidden="1" thickBot="1" x14ac:dyDescent="0.3">
      <c r="G524" s="722" t="s">
        <v>1654</v>
      </c>
      <c r="H524" s="723">
        <f>SUM(H521:H523)</f>
        <v>0</v>
      </c>
      <c r="I524" s="723">
        <f>SUM(I521:I522)</f>
        <v>3240875.93</v>
      </c>
      <c r="J524" s="724" t="e">
        <f>I524/H524</f>
        <v>#DIV/0!</v>
      </c>
      <c r="K524" s="723">
        <f>H524-I524</f>
        <v>-3240875.93</v>
      </c>
      <c r="L524" s="725">
        <f>SUM(L521:L523)</f>
        <v>0</v>
      </c>
      <c r="M524" s="725">
        <f>SUM(M521:M522)</f>
        <v>0</v>
      </c>
      <c r="N524" s="726"/>
      <c r="O524" s="725">
        <f>L524-M524</f>
        <v>0</v>
      </c>
      <c r="P524" s="725">
        <f t="shared" si="80"/>
        <v>0</v>
      </c>
      <c r="Q524" s="725">
        <f t="shared" si="80"/>
        <v>3240875.93</v>
      </c>
      <c r="R524" s="726"/>
      <c r="S524" s="725">
        <f>P524-Q524</f>
        <v>-3240875.93</v>
      </c>
      <c r="AB524" s="62">
        <f t="shared" si="73"/>
        <v>0</v>
      </c>
    </row>
    <row r="525" spans="1:31" hidden="1" collapsed="1" x14ac:dyDescent="0.25">
      <c r="E525" s="708"/>
      <c r="F525" s="709"/>
      <c r="G525" s="727" t="s">
        <v>1648</v>
      </c>
      <c r="H525" s="728"/>
      <c r="I525" s="729"/>
      <c r="J525" s="730"/>
      <c r="K525" s="729"/>
      <c r="L525" s="731"/>
      <c r="M525" s="732"/>
      <c r="N525" s="733"/>
      <c r="O525" s="732"/>
      <c r="P525" s="732"/>
      <c r="Q525" s="732"/>
      <c r="R525" s="733"/>
      <c r="S525" s="798"/>
      <c r="AB525" s="62">
        <f t="shared" si="73"/>
        <v>0</v>
      </c>
    </row>
    <row r="526" spans="1:31" hidden="1" x14ac:dyDescent="0.25">
      <c r="E526" s="715"/>
      <c r="F526" s="716" t="s">
        <v>185</v>
      </c>
      <c r="G526" s="717" t="s">
        <v>186</v>
      </c>
      <c r="H526" s="718">
        <f>H521</f>
        <v>0</v>
      </c>
      <c r="I526" s="718">
        <f t="shared" ref="I526:S526" si="81">I521</f>
        <v>3240875.93</v>
      </c>
      <c r="J526" s="719" t="e">
        <f>I526/H526</f>
        <v>#DIV/0!</v>
      </c>
      <c r="K526" s="718">
        <f t="shared" si="81"/>
        <v>-3240875.93</v>
      </c>
      <c r="L526" s="720">
        <f t="shared" si="81"/>
        <v>0</v>
      </c>
      <c r="M526" s="720">
        <f t="shared" si="81"/>
        <v>0</v>
      </c>
      <c r="N526" s="721"/>
      <c r="O526" s="720">
        <f t="shared" si="81"/>
        <v>0</v>
      </c>
      <c r="P526" s="720">
        <f t="shared" si="81"/>
        <v>0</v>
      </c>
      <c r="Q526" s="720">
        <f t="shared" si="81"/>
        <v>3240875.93</v>
      </c>
      <c r="R526" s="721"/>
      <c r="S526" s="720">
        <f t="shared" si="81"/>
        <v>-3240875.93</v>
      </c>
      <c r="AB526" s="62">
        <f t="shared" si="73"/>
        <v>0</v>
      </c>
    </row>
    <row r="527" spans="1:31" hidden="1" x14ac:dyDescent="0.25">
      <c r="E527" s="715"/>
      <c r="F527" s="741" t="s">
        <v>197</v>
      </c>
      <c r="G527" s="717" t="s">
        <v>1294</v>
      </c>
      <c r="H527" s="718">
        <f>H522</f>
        <v>0</v>
      </c>
      <c r="I527" s="718">
        <f t="shared" ref="I527:S528" si="82">I522</f>
        <v>0</v>
      </c>
      <c r="J527" s="719" t="e">
        <f>I527/H527</f>
        <v>#DIV/0!</v>
      </c>
      <c r="K527" s="718">
        <f t="shared" si="82"/>
        <v>0</v>
      </c>
      <c r="L527" s="720">
        <f t="shared" si="82"/>
        <v>0</v>
      </c>
      <c r="M527" s="720">
        <f t="shared" si="82"/>
        <v>0</v>
      </c>
      <c r="N527" s="721"/>
      <c r="O527" s="720">
        <f>O522</f>
        <v>0</v>
      </c>
      <c r="P527" s="720">
        <f t="shared" si="82"/>
        <v>0</v>
      </c>
      <c r="Q527" s="720">
        <f t="shared" si="82"/>
        <v>0</v>
      </c>
      <c r="R527" s="721"/>
      <c r="S527" s="720">
        <f t="shared" si="82"/>
        <v>0</v>
      </c>
      <c r="AB527" s="62">
        <f t="shared" si="73"/>
        <v>0</v>
      </c>
    </row>
    <row r="528" spans="1:31" ht="15.75" hidden="1" thickBot="1" x14ac:dyDescent="0.3">
      <c r="E528" s="715"/>
      <c r="F528" s="741">
        <v>10</v>
      </c>
      <c r="G528" s="717" t="s">
        <v>13</v>
      </c>
      <c r="H528" s="718">
        <f>H523</f>
        <v>0</v>
      </c>
      <c r="I528" s="718">
        <f t="shared" si="82"/>
        <v>0</v>
      </c>
      <c r="J528" s="719" t="e">
        <f>I528/H528</f>
        <v>#DIV/0!</v>
      </c>
      <c r="K528" s="718">
        <f t="shared" si="82"/>
        <v>0</v>
      </c>
      <c r="L528" s="720">
        <f t="shared" si="82"/>
        <v>0</v>
      </c>
      <c r="M528" s="720">
        <f t="shared" si="82"/>
        <v>0</v>
      </c>
      <c r="N528" s="721"/>
      <c r="O528" s="720">
        <f>O523</f>
        <v>0</v>
      </c>
      <c r="P528" s="720">
        <f t="shared" si="82"/>
        <v>0</v>
      </c>
      <c r="Q528" s="720"/>
      <c r="R528" s="721"/>
      <c r="S528" s="720"/>
    </row>
    <row r="529" spans="1:31" ht="15.75" hidden="1" collapsed="1" thickBot="1" x14ac:dyDescent="0.3">
      <c r="G529" s="722" t="s">
        <v>1647</v>
      </c>
      <c r="H529" s="723">
        <f>H524</f>
        <v>0</v>
      </c>
      <c r="I529" s="723">
        <f>SUM(I526:I527)</f>
        <v>3240875.93</v>
      </c>
      <c r="J529" s="724" t="e">
        <f>I529/H529</f>
        <v>#DIV/0!</v>
      </c>
      <c r="K529" s="723">
        <f>SUM(K526:K527)</f>
        <v>-3240875.93</v>
      </c>
      <c r="L529" s="725">
        <f>L524</f>
        <v>0</v>
      </c>
      <c r="M529" s="725">
        <f>SUM(M526:M527)</f>
        <v>0</v>
      </c>
      <c r="N529" s="726"/>
      <c r="O529" s="725">
        <f>SUM(O526:O527)</f>
        <v>0</v>
      </c>
      <c r="P529" s="725">
        <f>L529+H529</f>
        <v>0</v>
      </c>
      <c r="Q529" s="725">
        <f>M529+I529</f>
        <v>3240875.93</v>
      </c>
      <c r="R529" s="726"/>
      <c r="S529" s="725">
        <f>P529-Q529</f>
        <v>-3240875.93</v>
      </c>
      <c r="AB529" s="62">
        <f t="shared" si="73"/>
        <v>0</v>
      </c>
    </row>
    <row r="530" spans="1:31" hidden="1" x14ac:dyDescent="0.25">
      <c r="G530" s="735"/>
      <c r="H530" s="736"/>
      <c r="I530" s="736"/>
      <c r="J530" s="737"/>
      <c r="K530" s="736"/>
      <c r="L530" s="738"/>
      <c r="M530" s="738"/>
      <c r="N530" s="739"/>
      <c r="O530" s="738"/>
      <c r="P530" s="738"/>
      <c r="Q530" s="738"/>
      <c r="R530" s="739"/>
      <c r="S530" s="738"/>
      <c r="AB530" s="62">
        <f t="shared" si="73"/>
        <v>0</v>
      </c>
    </row>
    <row r="531" spans="1:31" x14ac:dyDescent="0.25">
      <c r="G531" s="735"/>
      <c r="H531" s="736"/>
      <c r="I531" s="736"/>
      <c r="J531" s="737"/>
      <c r="K531" s="736"/>
      <c r="L531" s="738"/>
      <c r="M531" s="738"/>
      <c r="N531" s="739"/>
      <c r="O531" s="738"/>
      <c r="P531" s="738"/>
      <c r="Q531" s="738"/>
      <c r="R531" s="739"/>
      <c r="S531" s="738"/>
    </row>
    <row r="532" spans="1:31" ht="30" hidden="1" customHeight="1" x14ac:dyDescent="0.25">
      <c r="C532" s="685" t="s">
        <v>2012</v>
      </c>
      <c r="D532" s="694"/>
      <c r="G532" s="789" t="s">
        <v>2011</v>
      </c>
      <c r="AB532" s="62">
        <f t="shared" si="73"/>
        <v>0</v>
      </c>
    </row>
    <row r="533" spans="1:31" s="892" customFormat="1" hidden="1" x14ac:dyDescent="0.25">
      <c r="A533" s="691"/>
      <c r="B533" s="692"/>
      <c r="C533" s="888"/>
      <c r="D533" s="906" t="s">
        <v>534</v>
      </c>
      <c r="E533" s="906"/>
      <c r="F533" s="907"/>
      <c r="G533" s="908" t="s">
        <v>130</v>
      </c>
      <c r="H533" s="698"/>
      <c r="I533" s="698"/>
      <c r="J533" s="699"/>
      <c r="K533" s="698"/>
      <c r="L533" s="700"/>
      <c r="M533" s="700"/>
      <c r="N533" s="701"/>
      <c r="O533" s="700"/>
      <c r="P533" s="700"/>
      <c r="Q533" s="700"/>
      <c r="R533" s="701"/>
      <c r="S533" s="890"/>
      <c r="T533" s="891"/>
      <c r="V533" s="893"/>
      <c r="W533" s="893"/>
      <c r="X533" s="753"/>
      <c r="Y533" s="754"/>
      <c r="Z533" s="750"/>
      <c r="AA533" s="751"/>
      <c r="AB533" s="892">
        <f t="shared" si="73"/>
        <v>0</v>
      </c>
    </row>
    <row r="534" spans="1:31" s="892" customFormat="1" ht="15.75" hidden="1" thickBot="1" x14ac:dyDescent="0.3">
      <c r="A534" s="909"/>
      <c r="B534" s="896"/>
      <c r="C534" s="910"/>
      <c r="D534" s="896"/>
      <c r="E534" s="896" t="s">
        <v>1923</v>
      </c>
      <c r="F534" s="909">
        <v>511</v>
      </c>
      <c r="G534" s="911" t="s">
        <v>2013</v>
      </c>
      <c r="H534" s="698">
        <v>0</v>
      </c>
      <c r="I534" s="698">
        <v>0</v>
      </c>
      <c r="J534" s="699" t="e">
        <f>I534/H534</f>
        <v>#DIV/0!</v>
      </c>
      <c r="K534" s="698">
        <f>H534-I534</f>
        <v>0</v>
      </c>
      <c r="L534" s="700">
        <v>0</v>
      </c>
      <c r="M534" s="700">
        <v>0</v>
      </c>
      <c r="N534" s="701"/>
      <c r="O534" s="700">
        <f>L534-M534</f>
        <v>0</v>
      </c>
      <c r="P534" s="700">
        <f>L534+H534</f>
        <v>0</v>
      </c>
      <c r="Q534" s="700">
        <f>M534+I534</f>
        <v>0</v>
      </c>
      <c r="R534" s="701"/>
      <c r="S534" s="890">
        <f>P534-Q534</f>
        <v>0</v>
      </c>
      <c r="T534" s="891"/>
      <c r="V534" s="893"/>
      <c r="W534" s="893"/>
      <c r="X534" s="753"/>
      <c r="Y534" s="754"/>
      <c r="Z534" s="750">
        <f>H534-X534+Y534</f>
        <v>0</v>
      </c>
      <c r="AA534" s="751">
        <v>0</v>
      </c>
      <c r="AB534" s="892">
        <f t="shared" si="73"/>
        <v>0</v>
      </c>
      <c r="AE534" s="892">
        <f>H534-AA534</f>
        <v>0</v>
      </c>
    </row>
    <row r="535" spans="1:31" hidden="1" x14ac:dyDescent="0.25">
      <c r="E535" s="708"/>
      <c r="F535" s="709"/>
      <c r="G535" s="710" t="s">
        <v>1626</v>
      </c>
      <c r="H535" s="711"/>
      <c r="I535" s="711"/>
      <c r="J535" s="712"/>
      <c r="K535" s="711"/>
      <c r="L535" s="713"/>
      <c r="M535" s="713"/>
      <c r="N535" s="714"/>
      <c r="O535" s="713"/>
      <c r="P535" s="713"/>
      <c r="Q535" s="713"/>
      <c r="R535" s="714"/>
      <c r="S535" s="797"/>
      <c r="AB535" s="62">
        <f t="shared" si="73"/>
        <v>0</v>
      </c>
    </row>
    <row r="536" spans="1:31" ht="15.75" hidden="1" thickBot="1" x14ac:dyDescent="0.3">
      <c r="E536" s="715"/>
      <c r="F536" s="716" t="s">
        <v>185</v>
      </c>
      <c r="G536" s="717" t="s">
        <v>186</v>
      </c>
      <c r="H536" s="718">
        <f>H534</f>
        <v>0</v>
      </c>
      <c r="I536" s="718">
        <f>SUM(I534:I534)</f>
        <v>0</v>
      </c>
      <c r="J536" s="719" t="e">
        <f>I536/H536</f>
        <v>#DIV/0!</v>
      </c>
      <c r="K536" s="718">
        <f>H536-I536</f>
        <v>0</v>
      </c>
      <c r="L536" s="720">
        <v>0</v>
      </c>
      <c r="M536" s="720">
        <v>0</v>
      </c>
      <c r="N536" s="721"/>
      <c r="O536" s="720">
        <f>L536-M536</f>
        <v>0</v>
      </c>
      <c r="P536" s="720">
        <f t="shared" ref="P536:Q539" si="83">L536+H536</f>
        <v>0</v>
      </c>
      <c r="Q536" s="720">
        <f t="shared" si="83"/>
        <v>0</v>
      </c>
      <c r="R536" s="721"/>
      <c r="S536" s="720">
        <f>P536-Q536</f>
        <v>0</v>
      </c>
      <c r="AB536" s="62">
        <f t="shared" si="73"/>
        <v>0</v>
      </c>
    </row>
    <row r="537" spans="1:31" hidden="1" x14ac:dyDescent="0.25">
      <c r="E537" s="715"/>
      <c r="F537" s="741" t="s">
        <v>200</v>
      </c>
      <c r="G537" s="717" t="s">
        <v>13</v>
      </c>
      <c r="H537" s="718">
        <f>SUM(H535:H535)</f>
        <v>0</v>
      </c>
      <c r="I537" s="718">
        <f>SUM(I535:I535)</f>
        <v>0</v>
      </c>
      <c r="J537" s="719"/>
      <c r="K537" s="718">
        <f>H537-I537</f>
        <v>0</v>
      </c>
      <c r="L537" s="720">
        <f>L534</f>
        <v>0</v>
      </c>
      <c r="M537" s="720">
        <v>0</v>
      </c>
      <c r="N537" s="721"/>
      <c r="O537" s="720">
        <f>L537-M537</f>
        <v>0</v>
      </c>
      <c r="P537" s="720">
        <f t="shared" si="83"/>
        <v>0</v>
      </c>
      <c r="Q537" s="720">
        <f t="shared" si="83"/>
        <v>0</v>
      </c>
      <c r="R537" s="721"/>
      <c r="S537" s="720">
        <f>P537-Q537</f>
        <v>0</v>
      </c>
    </row>
    <row r="538" spans="1:31" ht="15.75" hidden="1" thickBot="1" x14ac:dyDescent="0.3">
      <c r="E538" s="715"/>
      <c r="F538" s="741" t="s">
        <v>206</v>
      </c>
      <c r="G538" s="717" t="s">
        <v>207</v>
      </c>
      <c r="H538" s="718">
        <v>0</v>
      </c>
      <c r="I538" s="718">
        <v>0</v>
      </c>
      <c r="J538" s="719"/>
      <c r="K538" s="718">
        <v>0</v>
      </c>
      <c r="L538" s="720">
        <v>0</v>
      </c>
      <c r="M538" s="720"/>
      <c r="N538" s="721"/>
      <c r="O538" s="720"/>
      <c r="P538" s="720">
        <f t="shared" si="83"/>
        <v>0</v>
      </c>
      <c r="Q538" s="720">
        <f t="shared" si="83"/>
        <v>0</v>
      </c>
      <c r="R538" s="721"/>
      <c r="S538" s="720">
        <f>P538-Q538</f>
        <v>0</v>
      </c>
    </row>
    <row r="539" spans="1:31" ht="15.75" hidden="1" thickBot="1" x14ac:dyDescent="0.3">
      <c r="G539" s="722" t="s">
        <v>1627</v>
      </c>
      <c r="H539" s="723">
        <f>SUM(H536:H537)</f>
        <v>0</v>
      </c>
      <c r="I539" s="723">
        <f>SUM(I536:I536)</f>
        <v>0</v>
      </c>
      <c r="J539" s="724" t="e">
        <f>I539/H539</f>
        <v>#DIV/0!</v>
      </c>
      <c r="K539" s="723">
        <f>H539-I539</f>
        <v>0</v>
      </c>
      <c r="L539" s="725">
        <f>SUM(L536:L538)</f>
        <v>0</v>
      </c>
      <c r="M539" s="725">
        <f>SUM(M536:M536)</f>
        <v>0</v>
      </c>
      <c r="N539" s="726"/>
      <c r="O539" s="725">
        <f>L539-M539</f>
        <v>0</v>
      </c>
      <c r="P539" s="725">
        <f t="shared" si="83"/>
        <v>0</v>
      </c>
      <c r="Q539" s="725">
        <f t="shared" si="83"/>
        <v>0</v>
      </c>
      <c r="R539" s="726"/>
      <c r="S539" s="725">
        <f>P539-Q539</f>
        <v>0</v>
      </c>
      <c r="AB539" s="62">
        <f t="shared" si="73"/>
        <v>0</v>
      </c>
    </row>
    <row r="540" spans="1:31" ht="28.5" hidden="1" collapsed="1" x14ac:dyDescent="0.25">
      <c r="E540" s="708"/>
      <c r="F540" s="709"/>
      <c r="G540" s="727" t="s">
        <v>1947</v>
      </c>
      <c r="H540" s="728"/>
      <c r="I540" s="729"/>
      <c r="J540" s="730"/>
      <c r="K540" s="729"/>
      <c r="L540" s="731"/>
      <c r="M540" s="732"/>
      <c r="N540" s="733"/>
      <c r="O540" s="732"/>
      <c r="P540" s="732"/>
      <c r="Q540" s="732"/>
      <c r="R540" s="733"/>
      <c r="S540" s="798"/>
      <c r="AB540" s="62">
        <f t="shared" si="73"/>
        <v>0</v>
      </c>
    </row>
    <row r="541" spans="1:31" ht="15.75" hidden="1" thickBot="1" x14ac:dyDescent="0.3">
      <c r="E541" s="715"/>
      <c r="F541" s="716" t="s">
        <v>185</v>
      </c>
      <c r="G541" s="717" t="s">
        <v>186</v>
      </c>
      <c r="H541" s="718">
        <f>H536</f>
        <v>0</v>
      </c>
      <c r="I541" s="718">
        <f t="shared" ref="I541:Q541" si="84">I536</f>
        <v>0</v>
      </c>
      <c r="J541" s="719" t="e">
        <f>I541/H541</f>
        <v>#DIV/0!</v>
      </c>
      <c r="K541" s="718">
        <f t="shared" si="84"/>
        <v>0</v>
      </c>
      <c r="L541" s="720">
        <f t="shared" si="84"/>
        <v>0</v>
      </c>
      <c r="M541" s="720">
        <f t="shared" si="84"/>
        <v>0</v>
      </c>
      <c r="N541" s="721"/>
      <c r="O541" s="720">
        <f t="shared" si="84"/>
        <v>0</v>
      </c>
      <c r="P541" s="720">
        <f t="shared" si="84"/>
        <v>0</v>
      </c>
      <c r="Q541" s="720">
        <f t="shared" si="84"/>
        <v>0</v>
      </c>
      <c r="R541" s="721"/>
      <c r="S541" s="720">
        <f>S536</f>
        <v>0</v>
      </c>
      <c r="AB541" s="62">
        <f t="shared" si="73"/>
        <v>0</v>
      </c>
    </row>
    <row r="542" spans="1:31" hidden="1" x14ac:dyDescent="0.25">
      <c r="E542" s="715"/>
      <c r="F542" s="741" t="s">
        <v>197</v>
      </c>
      <c r="G542" s="717" t="s">
        <v>1294</v>
      </c>
      <c r="H542" s="718">
        <f>H537</f>
        <v>0</v>
      </c>
      <c r="I542" s="718">
        <v>0</v>
      </c>
      <c r="J542" s="719"/>
      <c r="K542" s="718">
        <v>0</v>
      </c>
      <c r="L542" s="720">
        <f>L537</f>
        <v>0</v>
      </c>
      <c r="M542" s="720">
        <f>M537</f>
        <v>0</v>
      </c>
      <c r="N542" s="721">
        <f>N537</f>
        <v>0</v>
      </c>
      <c r="O542" s="720">
        <f>O537</f>
        <v>0</v>
      </c>
      <c r="P542" s="720">
        <f>P537</f>
        <v>0</v>
      </c>
      <c r="Q542" s="720">
        <f>M542+I542</f>
        <v>0</v>
      </c>
      <c r="R542" s="721"/>
      <c r="S542" s="720">
        <f>S537</f>
        <v>0</v>
      </c>
    </row>
    <row r="543" spans="1:31" ht="15.75" hidden="1" thickBot="1" x14ac:dyDescent="0.3">
      <c r="E543" s="715"/>
      <c r="F543" s="741" t="s">
        <v>206</v>
      </c>
      <c r="G543" s="717" t="s">
        <v>207</v>
      </c>
      <c r="H543" s="718">
        <v>0</v>
      </c>
      <c r="I543" s="718">
        <v>0</v>
      </c>
      <c r="J543" s="719"/>
      <c r="K543" s="718">
        <v>0</v>
      </c>
      <c r="L543" s="720">
        <f>L538</f>
        <v>0</v>
      </c>
      <c r="M543" s="720"/>
      <c r="N543" s="721"/>
      <c r="O543" s="720"/>
      <c r="P543" s="720">
        <f>P538</f>
        <v>0</v>
      </c>
      <c r="Q543" s="720">
        <f>M543+I543</f>
        <v>0</v>
      </c>
      <c r="R543" s="721"/>
      <c r="S543" s="720">
        <f>S538</f>
        <v>0</v>
      </c>
    </row>
    <row r="544" spans="1:31" ht="15.75" hidden="1" collapsed="1" thickBot="1" x14ac:dyDescent="0.3">
      <c r="G544" s="722" t="s">
        <v>2014</v>
      </c>
      <c r="H544" s="723">
        <f>H539</f>
        <v>0</v>
      </c>
      <c r="I544" s="723">
        <f>SUM(I541:I541)</f>
        <v>0</v>
      </c>
      <c r="J544" s="724" t="e">
        <f>I544/H544</f>
        <v>#DIV/0!</v>
      </c>
      <c r="K544" s="723">
        <f>SUM(K541:K541)</f>
        <v>0</v>
      </c>
      <c r="L544" s="725">
        <f>SUM(L541:L543)</f>
        <v>0</v>
      </c>
      <c r="M544" s="725">
        <f>M539</f>
        <v>0</v>
      </c>
      <c r="N544" s="726">
        <f>N539</f>
        <v>0</v>
      </c>
      <c r="O544" s="725">
        <f>O539</f>
        <v>0</v>
      </c>
      <c r="P544" s="725">
        <f>P539</f>
        <v>0</v>
      </c>
      <c r="Q544" s="725">
        <f>M544+I544</f>
        <v>0</v>
      </c>
      <c r="R544" s="726"/>
      <c r="S544" s="725">
        <f>P544-Q544</f>
        <v>0</v>
      </c>
      <c r="AB544" s="62">
        <f t="shared" si="73"/>
        <v>0</v>
      </c>
    </row>
    <row r="545" spans="1:31" x14ac:dyDescent="0.25">
      <c r="AB545" s="62">
        <f t="shared" si="73"/>
        <v>0</v>
      </c>
    </row>
    <row r="546" spans="1:31" s="892" customFormat="1" x14ac:dyDescent="0.25">
      <c r="A546" s="691"/>
      <c r="B546" s="692"/>
      <c r="C546" s="888"/>
      <c r="D546" s="691"/>
      <c r="E546" s="692"/>
      <c r="F546" s="709"/>
      <c r="G546" s="742" t="s">
        <v>1348</v>
      </c>
      <c r="H546" s="743"/>
      <c r="I546" s="743"/>
      <c r="J546" s="744"/>
      <c r="K546" s="743"/>
      <c r="L546" s="745"/>
      <c r="M546" s="745"/>
      <c r="N546" s="746"/>
      <c r="O546" s="745"/>
      <c r="P546" s="745"/>
      <c r="Q546" s="745"/>
      <c r="R546" s="746"/>
      <c r="S546" s="800"/>
      <c r="T546" s="891"/>
      <c r="V546" s="893"/>
      <c r="W546" s="893"/>
      <c r="X546" s="753"/>
      <c r="Y546" s="754"/>
      <c r="Z546" s="750"/>
      <c r="AA546" s="751"/>
      <c r="AB546" s="892">
        <f t="shared" si="73"/>
        <v>0</v>
      </c>
    </row>
    <row r="547" spans="1:31" s="892" customFormat="1" ht="15.75" thickBot="1" x14ac:dyDescent="0.3">
      <c r="A547" s="691"/>
      <c r="B547" s="692"/>
      <c r="C547" s="888"/>
      <c r="D547" s="691"/>
      <c r="E547" s="692"/>
      <c r="F547" s="716" t="s">
        <v>185</v>
      </c>
      <c r="G547" s="717" t="s">
        <v>186</v>
      </c>
      <c r="H547" s="718">
        <f>H526+H514+H541</f>
        <v>3500000</v>
      </c>
      <c r="I547" s="718">
        <f>I526+I514+I541</f>
        <v>7920939.9700000044</v>
      </c>
      <c r="J547" s="719">
        <f>I547/H547</f>
        <v>2.2631257057142871</v>
      </c>
      <c r="K547" s="718">
        <f>H547-I547</f>
        <v>-4420939.9700000044</v>
      </c>
      <c r="L547" s="720">
        <v>0</v>
      </c>
      <c r="M547" s="720">
        <v>0</v>
      </c>
      <c r="N547" s="721"/>
      <c r="O547" s="720">
        <f>L547-M547</f>
        <v>0</v>
      </c>
      <c r="P547" s="720">
        <f t="shared" ref="P547:Q549" si="85">L547+H547</f>
        <v>3500000</v>
      </c>
      <c r="Q547" s="720">
        <f t="shared" si="85"/>
        <v>7920939.9700000044</v>
      </c>
      <c r="R547" s="721">
        <f>Q547/P547</f>
        <v>2.2631257057142871</v>
      </c>
      <c r="S547" s="720">
        <f>P547-Q547</f>
        <v>-4420939.9700000044</v>
      </c>
      <c r="T547" s="891"/>
      <c r="V547" s="893"/>
      <c r="W547" s="893"/>
      <c r="X547" s="753"/>
      <c r="Y547" s="754"/>
      <c r="Z547" s="750"/>
      <c r="AA547" s="751"/>
      <c r="AB547" s="892">
        <f t="shared" si="73"/>
        <v>0</v>
      </c>
    </row>
    <row r="548" spans="1:31" s="892" customFormat="1" hidden="1" x14ac:dyDescent="0.25">
      <c r="A548" s="691"/>
      <c r="B548" s="692"/>
      <c r="C548" s="888"/>
      <c r="D548" s="691"/>
      <c r="E548" s="692"/>
      <c r="F548" s="741" t="s">
        <v>197</v>
      </c>
      <c r="G548" s="717" t="s">
        <v>1294</v>
      </c>
      <c r="H548" s="718">
        <v>0</v>
      </c>
      <c r="I548" s="718">
        <v>0</v>
      </c>
      <c r="J548" s="719"/>
      <c r="K548" s="718">
        <v>0</v>
      </c>
      <c r="L548" s="720">
        <f>L527+L542</f>
        <v>0</v>
      </c>
      <c r="M548" s="720">
        <f>M527</f>
        <v>0</v>
      </c>
      <c r="N548" s="721"/>
      <c r="O548" s="720">
        <f>L548-M548</f>
        <v>0</v>
      </c>
      <c r="P548" s="720">
        <f t="shared" si="85"/>
        <v>0</v>
      </c>
      <c r="Q548" s="720">
        <f t="shared" si="85"/>
        <v>0</v>
      </c>
      <c r="R548" s="721"/>
      <c r="S548" s="720">
        <f>P548-Q548</f>
        <v>0</v>
      </c>
      <c r="T548" s="891"/>
      <c r="V548" s="893"/>
      <c r="W548" s="893"/>
      <c r="X548" s="753"/>
      <c r="Y548" s="754"/>
      <c r="Z548" s="750"/>
      <c r="AA548" s="751"/>
      <c r="AB548" s="892">
        <f t="shared" si="73"/>
        <v>0</v>
      </c>
    </row>
    <row r="549" spans="1:31" s="892" customFormat="1" hidden="1" x14ac:dyDescent="0.25">
      <c r="A549" s="691"/>
      <c r="B549" s="692"/>
      <c r="C549" s="888"/>
      <c r="D549" s="691"/>
      <c r="E549" s="692"/>
      <c r="F549" s="741">
        <v>10</v>
      </c>
      <c r="G549" s="717" t="s">
        <v>13</v>
      </c>
      <c r="H549" s="718">
        <v>0</v>
      </c>
      <c r="I549" s="718">
        <v>0</v>
      </c>
      <c r="J549" s="719"/>
      <c r="K549" s="718">
        <v>0</v>
      </c>
      <c r="L549" s="720">
        <f>L528</f>
        <v>0</v>
      </c>
      <c r="M549" s="720">
        <f>M528</f>
        <v>0</v>
      </c>
      <c r="N549" s="721"/>
      <c r="O549" s="720">
        <f>L549-M549</f>
        <v>0</v>
      </c>
      <c r="P549" s="720">
        <f t="shared" si="85"/>
        <v>0</v>
      </c>
      <c r="Q549" s="720">
        <f t="shared" si="85"/>
        <v>0</v>
      </c>
      <c r="R549" s="721"/>
      <c r="S549" s="720"/>
      <c r="T549" s="891"/>
      <c r="V549" s="893"/>
      <c r="W549" s="893"/>
      <c r="X549" s="753"/>
      <c r="Y549" s="754"/>
      <c r="Z549" s="750"/>
      <c r="AA549" s="751"/>
    </row>
    <row r="550" spans="1:31" s="892" customFormat="1" ht="15.75" hidden="1" thickBot="1" x14ac:dyDescent="0.3">
      <c r="A550" s="691"/>
      <c r="B550" s="692"/>
      <c r="C550" s="888"/>
      <c r="D550" s="691"/>
      <c r="E550" s="692"/>
      <c r="F550" s="741" t="s">
        <v>206</v>
      </c>
      <c r="G550" s="717" t="s">
        <v>207</v>
      </c>
      <c r="H550" s="718">
        <v>0</v>
      </c>
      <c r="I550" s="718">
        <v>0</v>
      </c>
      <c r="J550" s="719"/>
      <c r="K550" s="718">
        <v>0</v>
      </c>
      <c r="L550" s="720">
        <f>L543</f>
        <v>0</v>
      </c>
      <c r="M550" s="720">
        <f>M543</f>
        <v>0</v>
      </c>
      <c r="N550" s="721"/>
      <c r="O550" s="720">
        <f>L550-M550</f>
        <v>0</v>
      </c>
      <c r="P550" s="720">
        <f>P543</f>
        <v>0</v>
      </c>
      <c r="Q550" s="720">
        <f>M550+I550</f>
        <v>0</v>
      </c>
      <c r="R550" s="721"/>
      <c r="S550" s="720">
        <f>P550-Q550</f>
        <v>0</v>
      </c>
      <c r="T550" s="891"/>
      <c r="V550" s="893"/>
      <c r="W550" s="893"/>
      <c r="X550" s="753"/>
      <c r="Y550" s="754"/>
      <c r="Z550" s="750"/>
      <c r="AA550" s="751"/>
    </row>
    <row r="551" spans="1:31" s="892" customFormat="1" ht="15.75" thickBot="1" x14ac:dyDescent="0.3">
      <c r="A551" s="691"/>
      <c r="B551" s="692"/>
      <c r="C551" s="888"/>
      <c r="D551" s="691"/>
      <c r="E551" s="692"/>
      <c r="F551" s="683"/>
      <c r="G551" s="722" t="s">
        <v>1349</v>
      </c>
      <c r="H551" s="723">
        <f>SUM(H547:H549)</f>
        <v>3500000</v>
      </c>
      <c r="I551" s="723">
        <f>SUM(I547:I548)</f>
        <v>7920939.9700000044</v>
      </c>
      <c r="J551" s="724">
        <f>I551/H551</f>
        <v>2.2631257057142871</v>
      </c>
      <c r="K551" s="723">
        <f>SUM(K547:K548)</f>
        <v>-4420939.9700000044</v>
      </c>
      <c r="L551" s="725">
        <f>SUM(L547:L550)</f>
        <v>0</v>
      </c>
      <c r="M551" s="725">
        <f>SUM(M547:M548)</f>
        <v>0</v>
      </c>
      <c r="N551" s="726"/>
      <c r="O551" s="725">
        <f>SUM(O547:O548)</f>
        <v>0</v>
      </c>
      <c r="P551" s="725">
        <f>SUM(P547:P550)</f>
        <v>3500000</v>
      </c>
      <c r="Q551" s="725">
        <f>SUM(Q547:Q548)</f>
        <v>7920939.9700000044</v>
      </c>
      <c r="R551" s="726">
        <f>Q551/P551</f>
        <v>2.2631257057142871</v>
      </c>
      <c r="S551" s="725">
        <f>SUM(S547:S548)</f>
        <v>-4420939.9700000044</v>
      </c>
      <c r="T551" s="891"/>
      <c r="V551" s="893"/>
      <c r="W551" s="893"/>
      <c r="X551" s="753"/>
      <c r="Y551" s="754"/>
      <c r="Z551" s="750"/>
      <c r="AA551" s="751"/>
      <c r="AB551" s="892">
        <f t="shared" si="73"/>
        <v>0</v>
      </c>
    </row>
    <row r="552" spans="1:31" s="892" customFormat="1" x14ac:dyDescent="0.25">
      <c r="A552" s="691"/>
      <c r="B552" s="692"/>
      <c r="C552" s="888"/>
      <c r="D552" s="901"/>
      <c r="E552" s="902"/>
      <c r="F552" s="903"/>
      <c r="G552" s="904"/>
      <c r="H552" s="698"/>
      <c r="I552" s="698"/>
      <c r="J552" s="699"/>
      <c r="K552" s="698"/>
      <c r="L552" s="700"/>
      <c r="M552" s="700"/>
      <c r="N552" s="701"/>
      <c r="O552" s="700"/>
      <c r="P552" s="700"/>
      <c r="Q552" s="700"/>
      <c r="R552" s="701"/>
      <c r="S552" s="890"/>
      <c r="T552" s="891"/>
      <c r="V552" s="893"/>
      <c r="W552" s="893"/>
      <c r="X552" s="753"/>
      <c r="Y552" s="754"/>
      <c r="Z552" s="750"/>
      <c r="AA552" s="751"/>
      <c r="AB552" s="892">
        <f t="shared" si="73"/>
        <v>0</v>
      </c>
    </row>
    <row r="553" spans="1:31" x14ac:dyDescent="0.25">
      <c r="C553" s="685" t="s">
        <v>268</v>
      </c>
      <c r="G553" s="789" t="s">
        <v>739</v>
      </c>
      <c r="AB553" s="62">
        <f t="shared" si="73"/>
        <v>0</v>
      </c>
    </row>
    <row r="554" spans="1:31" ht="28.5" x14ac:dyDescent="0.25">
      <c r="C554" s="912" t="s">
        <v>674</v>
      </c>
      <c r="G554" s="789" t="s">
        <v>675</v>
      </c>
      <c r="AB554" s="62">
        <f t="shared" si="73"/>
        <v>0</v>
      </c>
    </row>
    <row r="555" spans="1:31" x14ac:dyDescent="0.25">
      <c r="C555" s="685"/>
      <c r="D555" s="702">
        <v>130</v>
      </c>
      <c r="E555" s="703"/>
      <c r="F555" s="702"/>
      <c r="G555" s="895" t="s">
        <v>106</v>
      </c>
      <c r="AB555" s="62">
        <f t="shared" si="73"/>
        <v>0</v>
      </c>
    </row>
    <row r="556" spans="1:31" x14ac:dyDescent="0.25">
      <c r="E556" s="1087" t="s">
        <v>1923</v>
      </c>
      <c r="F556" s="706">
        <v>411</v>
      </c>
      <c r="G556" s="707" t="s">
        <v>704</v>
      </c>
      <c r="H556" s="687">
        <f>51676675-2252966</f>
        <v>49423709</v>
      </c>
      <c r="I556" s="687">
        <v>28990490.190000001</v>
      </c>
      <c r="J556" s="688">
        <f>I556/H556</f>
        <v>0.5865705099145837</v>
      </c>
      <c r="K556" s="687">
        <f>H556-I556</f>
        <v>20433218.809999999</v>
      </c>
      <c r="L556" s="689">
        <v>0</v>
      </c>
      <c r="M556" s="689">
        <v>0</v>
      </c>
      <c r="O556" s="689">
        <f>L556-M556</f>
        <v>0</v>
      </c>
      <c r="P556" s="689">
        <f>L556+H556</f>
        <v>49423709</v>
      </c>
      <c r="Q556" s="689">
        <f>M556+I556</f>
        <v>28990490.190000001</v>
      </c>
      <c r="R556" s="690">
        <f>Q556/P556</f>
        <v>0.5865705099145837</v>
      </c>
      <c r="S556" s="689">
        <f>P556-Q556</f>
        <v>20433218.809999999</v>
      </c>
      <c r="Y556" s="754">
        <v>163815.39999999851</v>
      </c>
      <c r="Z556" s="750">
        <f t="shared" ref="Z556:Z610" si="86">H556-X556+Y556</f>
        <v>49587524.399999999</v>
      </c>
      <c r="AA556" s="751">
        <v>39452926.409999996</v>
      </c>
      <c r="AB556" s="62">
        <f t="shared" ref="AB556:AB619" si="87">Z556-AA556</f>
        <v>10134597.990000002</v>
      </c>
      <c r="AE556" s="62">
        <f t="shared" ref="AE556:AE610" si="88">H556-AA556</f>
        <v>9970782.5900000036</v>
      </c>
    </row>
    <row r="557" spans="1:31" x14ac:dyDescent="0.25">
      <c r="E557" s="1087" t="s">
        <v>1924</v>
      </c>
      <c r="F557" s="706">
        <v>412</v>
      </c>
      <c r="G557" s="707" t="s">
        <v>365</v>
      </c>
      <c r="H557" s="687">
        <v>7480434</v>
      </c>
      <c r="I557" s="687">
        <v>4834263.5700000012</v>
      </c>
      <c r="J557" s="688">
        <f t="shared" ref="J557:J610" si="89">I557/H557</f>
        <v>0.64625442454274729</v>
      </c>
      <c r="K557" s="687">
        <f t="shared" ref="K557:K610" si="90">H557-I557</f>
        <v>2646170.4299999988</v>
      </c>
      <c r="L557" s="689">
        <v>0</v>
      </c>
      <c r="M557" s="689">
        <v>0</v>
      </c>
      <c r="O557" s="689">
        <f t="shared" ref="O557:O610" si="91">L557-M557</f>
        <v>0</v>
      </c>
      <c r="P557" s="689">
        <f t="shared" ref="P557:P610" si="92">L557+H557</f>
        <v>7480434</v>
      </c>
      <c r="Q557" s="689">
        <f t="shared" ref="Q557:Q610" si="93">M557+I557</f>
        <v>4834263.5700000012</v>
      </c>
      <c r="R557" s="690">
        <f t="shared" ref="R557:R610" si="94">Q557/P557</f>
        <v>0.64625442454274729</v>
      </c>
      <c r="S557" s="689">
        <f t="shared" ref="S557:S610" si="95">P557-Q557</f>
        <v>2646170.4299999988</v>
      </c>
      <c r="Y557" s="754">
        <v>29322.950000000186</v>
      </c>
      <c r="Z557" s="750">
        <f t="shared" si="86"/>
        <v>7509756.9500000002</v>
      </c>
      <c r="AA557" s="751">
        <v>7062074.8100000005</v>
      </c>
      <c r="AB557" s="62">
        <f t="shared" si="87"/>
        <v>447682.13999999966</v>
      </c>
      <c r="AE557" s="62">
        <f t="shared" si="88"/>
        <v>418359.18999999948</v>
      </c>
    </row>
    <row r="558" spans="1:31" x14ac:dyDescent="0.25">
      <c r="E558" s="1087" t="s">
        <v>1925</v>
      </c>
      <c r="F558" s="706">
        <v>413</v>
      </c>
      <c r="G558" s="707" t="s">
        <v>705</v>
      </c>
      <c r="H558" s="687">
        <v>150000</v>
      </c>
      <c r="I558" s="687">
        <v>61270</v>
      </c>
      <c r="J558" s="688">
        <f t="shared" si="89"/>
        <v>0.40846666666666664</v>
      </c>
      <c r="K558" s="687">
        <f t="shared" si="90"/>
        <v>88730</v>
      </c>
      <c r="L558" s="689">
        <v>0</v>
      </c>
      <c r="M558" s="689">
        <v>0</v>
      </c>
      <c r="O558" s="689">
        <f t="shared" si="91"/>
        <v>0</v>
      </c>
      <c r="P558" s="689">
        <f t="shared" si="92"/>
        <v>150000</v>
      </c>
      <c r="Q558" s="689">
        <f t="shared" si="93"/>
        <v>61270</v>
      </c>
      <c r="R558" s="690">
        <f t="shared" si="94"/>
        <v>0.40846666666666664</v>
      </c>
      <c r="S558" s="689">
        <f t="shared" si="95"/>
        <v>88730</v>
      </c>
      <c r="V558" s="178">
        <f>501111+150000+2653597.5</f>
        <v>3304708.5</v>
      </c>
      <c r="W558" s="178">
        <f>H558-V558</f>
        <v>-3154708.5</v>
      </c>
      <c r="X558" s="753">
        <v>561329.5</v>
      </c>
      <c r="Z558" s="750">
        <f t="shared" si="86"/>
        <v>-411329.5</v>
      </c>
      <c r="AA558" s="751">
        <v>3866038</v>
      </c>
      <c r="AB558" s="62">
        <f t="shared" si="87"/>
        <v>-4277367.5</v>
      </c>
      <c r="AE558" s="62">
        <f t="shared" si="88"/>
        <v>-3716038</v>
      </c>
    </row>
    <row r="559" spans="1:31" x14ac:dyDescent="0.25">
      <c r="E559" s="1087" t="s">
        <v>1676</v>
      </c>
      <c r="F559" s="706">
        <v>414</v>
      </c>
      <c r="G559" s="707" t="s">
        <v>368</v>
      </c>
      <c r="H559" s="687">
        <v>1600000</v>
      </c>
      <c r="I559" s="687">
        <v>567707.75</v>
      </c>
      <c r="J559" s="688">
        <f t="shared" si="89"/>
        <v>0.35481734375000001</v>
      </c>
      <c r="K559" s="687">
        <f t="shared" si="90"/>
        <v>1032292.25</v>
      </c>
      <c r="L559" s="689">
        <v>0</v>
      </c>
      <c r="M559" s="689">
        <v>0</v>
      </c>
      <c r="O559" s="689">
        <f t="shared" si="91"/>
        <v>0</v>
      </c>
      <c r="P559" s="689">
        <f t="shared" si="92"/>
        <v>1600000</v>
      </c>
      <c r="Q559" s="689">
        <f t="shared" si="93"/>
        <v>567707.75</v>
      </c>
      <c r="R559" s="690">
        <f t="shared" si="94"/>
        <v>0.35481734375000001</v>
      </c>
      <c r="S559" s="689">
        <f t="shared" si="95"/>
        <v>1032292.25</v>
      </c>
      <c r="V559" s="178">
        <v>200000</v>
      </c>
      <c r="W559" s="178">
        <f>V559-K559</f>
        <v>-832292.25</v>
      </c>
      <c r="Y559" s="754">
        <v>68000</v>
      </c>
      <c r="Z559" s="750">
        <f t="shared" si="86"/>
        <v>1668000</v>
      </c>
      <c r="AA559" s="751">
        <v>545864.30000000005</v>
      </c>
      <c r="AB559" s="62">
        <f t="shared" si="87"/>
        <v>1122135.7</v>
      </c>
      <c r="AE559" s="62">
        <f t="shared" si="88"/>
        <v>1054135.7</v>
      </c>
    </row>
    <row r="560" spans="1:31" x14ac:dyDescent="0.25">
      <c r="E560" s="1087" t="s">
        <v>1677</v>
      </c>
      <c r="F560" s="706">
        <v>415</v>
      </c>
      <c r="G560" s="707" t="s">
        <v>714</v>
      </c>
      <c r="H560" s="687">
        <v>2600000</v>
      </c>
      <c r="I560" s="687">
        <v>1463924.2999999968</v>
      </c>
      <c r="J560" s="688">
        <f t="shared" si="89"/>
        <v>0.56304780769230645</v>
      </c>
      <c r="K560" s="687">
        <f t="shared" si="90"/>
        <v>1136075.7000000032</v>
      </c>
      <c r="L560" s="689">
        <v>0</v>
      </c>
      <c r="M560" s="689">
        <v>0</v>
      </c>
      <c r="O560" s="689">
        <f t="shared" si="91"/>
        <v>0</v>
      </c>
      <c r="P560" s="689">
        <f t="shared" si="92"/>
        <v>2600000</v>
      </c>
      <c r="Q560" s="689">
        <f t="shared" si="93"/>
        <v>1463924.2999999968</v>
      </c>
      <c r="R560" s="690">
        <f t="shared" si="94"/>
        <v>0.56304780769230645</v>
      </c>
      <c r="S560" s="689">
        <f t="shared" si="95"/>
        <v>1136075.7000000032</v>
      </c>
      <c r="V560" s="178">
        <f>(416000*3)+1605591.1</f>
        <v>2853591.1</v>
      </c>
      <c r="W560" s="178">
        <f>V560-H560</f>
        <v>253591.10000000009</v>
      </c>
      <c r="Y560" s="754">
        <v>1248000</v>
      </c>
      <c r="Z560" s="750">
        <f t="shared" si="86"/>
        <v>3848000</v>
      </c>
      <c r="AA560" s="751">
        <v>1605591.1</v>
      </c>
      <c r="AB560" s="62">
        <f t="shared" si="87"/>
        <v>2242408.9</v>
      </c>
      <c r="AE560" s="62">
        <f t="shared" si="88"/>
        <v>994408.89999999991</v>
      </c>
    </row>
    <row r="561" spans="1:31" x14ac:dyDescent="0.25">
      <c r="A561" s="62"/>
      <c r="B561" s="62"/>
      <c r="C561" s="62"/>
      <c r="D561" s="62"/>
      <c r="E561" s="1087" t="s">
        <v>1811</v>
      </c>
      <c r="F561" s="706">
        <v>416</v>
      </c>
      <c r="G561" s="707" t="s">
        <v>715</v>
      </c>
      <c r="H561" s="687">
        <v>1000000</v>
      </c>
      <c r="I561" s="687">
        <v>1025277.4100000005</v>
      </c>
      <c r="J561" s="688">
        <f t="shared" si="89"/>
        <v>1.0252774100000004</v>
      </c>
      <c r="K561" s="687">
        <f t="shared" si="90"/>
        <v>-25277.410000000498</v>
      </c>
      <c r="L561" s="689">
        <v>0</v>
      </c>
      <c r="M561" s="689">
        <v>0</v>
      </c>
      <c r="O561" s="689">
        <f t="shared" si="91"/>
        <v>0</v>
      </c>
      <c r="P561" s="689">
        <f t="shared" si="92"/>
        <v>1000000</v>
      </c>
      <c r="Q561" s="689">
        <f t="shared" si="93"/>
        <v>1025277.4100000005</v>
      </c>
      <c r="R561" s="690">
        <f t="shared" si="94"/>
        <v>1.0252774100000004</v>
      </c>
      <c r="S561" s="689">
        <f t="shared" si="95"/>
        <v>-25277.410000000498</v>
      </c>
      <c r="T561" s="62"/>
      <c r="V561" s="178">
        <f>77000+1287691.59</f>
        <v>1364691.59</v>
      </c>
      <c r="W561" s="178">
        <f>V561-H561</f>
        <v>364691.59000000008</v>
      </c>
      <c r="Y561" s="754">
        <v>212634.59</v>
      </c>
      <c r="Z561" s="750">
        <f t="shared" si="86"/>
        <v>1212634.5900000001</v>
      </c>
      <c r="AA561" s="751">
        <v>1152057</v>
      </c>
      <c r="AB561" s="62">
        <f t="shared" si="87"/>
        <v>60577.590000000084</v>
      </c>
      <c r="AE561" s="62">
        <f t="shared" si="88"/>
        <v>-152057</v>
      </c>
    </row>
    <row r="562" spans="1:31" hidden="1" x14ac:dyDescent="0.25">
      <c r="A562" s="62"/>
      <c r="B562" s="62"/>
      <c r="C562" s="62"/>
      <c r="D562" s="62"/>
      <c r="F562" s="706">
        <v>417</v>
      </c>
      <c r="G562" s="707" t="s">
        <v>716</v>
      </c>
      <c r="H562" s="687">
        <v>0</v>
      </c>
      <c r="I562" s="687">
        <v>0</v>
      </c>
      <c r="J562" s="688" t="e">
        <f t="shared" si="89"/>
        <v>#DIV/0!</v>
      </c>
      <c r="K562" s="687">
        <f t="shared" si="90"/>
        <v>0</v>
      </c>
      <c r="L562" s="689">
        <v>0</v>
      </c>
      <c r="M562" s="689">
        <v>0</v>
      </c>
      <c r="O562" s="689">
        <f t="shared" si="91"/>
        <v>0</v>
      </c>
      <c r="P562" s="689">
        <f t="shared" si="92"/>
        <v>0</v>
      </c>
      <c r="Q562" s="689">
        <f t="shared" si="93"/>
        <v>0</v>
      </c>
      <c r="R562" s="690" t="e">
        <f t="shared" si="94"/>
        <v>#DIV/0!</v>
      </c>
      <c r="S562" s="689">
        <f t="shared" si="95"/>
        <v>0</v>
      </c>
      <c r="T562" s="62"/>
      <c r="Z562" s="750">
        <f t="shared" si="86"/>
        <v>0</v>
      </c>
      <c r="AA562" s="751">
        <v>0</v>
      </c>
      <c r="AB562" s="62">
        <f t="shared" si="87"/>
        <v>0</v>
      </c>
      <c r="AE562" s="62">
        <f t="shared" si="88"/>
        <v>0</v>
      </c>
    </row>
    <row r="563" spans="1:31" hidden="1" x14ac:dyDescent="0.25">
      <c r="A563" s="62"/>
      <c r="B563" s="62"/>
      <c r="C563" s="62"/>
      <c r="D563" s="62"/>
      <c r="F563" s="706">
        <v>418</v>
      </c>
      <c r="G563" s="707" t="s">
        <v>374</v>
      </c>
      <c r="H563" s="687">
        <v>0</v>
      </c>
      <c r="I563" s="687">
        <v>0</v>
      </c>
      <c r="J563" s="688" t="e">
        <f t="shared" si="89"/>
        <v>#DIV/0!</v>
      </c>
      <c r="K563" s="687">
        <f t="shared" si="90"/>
        <v>0</v>
      </c>
      <c r="L563" s="689">
        <v>0</v>
      </c>
      <c r="M563" s="689">
        <v>0</v>
      </c>
      <c r="O563" s="689">
        <f t="shared" si="91"/>
        <v>0</v>
      </c>
      <c r="P563" s="689">
        <f t="shared" si="92"/>
        <v>0</v>
      </c>
      <c r="Q563" s="689">
        <f t="shared" si="93"/>
        <v>0</v>
      </c>
      <c r="R563" s="690" t="e">
        <f t="shared" si="94"/>
        <v>#DIV/0!</v>
      </c>
      <c r="S563" s="689">
        <f t="shared" si="95"/>
        <v>0</v>
      </c>
      <c r="T563" s="62"/>
      <c r="Z563" s="750">
        <f t="shared" si="86"/>
        <v>0</v>
      </c>
      <c r="AA563" s="751">
        <v>0</v>
      </c>
      <c r="AB563" s="62">
        <f t="shared" si="87"/>
        <v>0</v>
      </c>
      <c r="AE563" s="62">
        <f t="shared" si="88"/>
        <v>0</v>
      </c>
    </row>
    <row r="564" spans="1:31" x14ac:dyDescent="0.25">
      <c r="A564" s="62"/>
      <c r="B564" s="62"/>
      <c r="C564" s="62"/>
      <c r="D564" s="62"/>
      <c r="E564" s="1087" t="s">
        <v>1678</v>
      </c>
      <c r="F564" s="706">
        <v>421</v>
      </c>
      <c r="G564" s="707" t="s">
        <v>378</v>
      </c>
      <c r="H564" s="687">
        <v>14000000</v>
      </c>
      <c r="I564" s="687">
        <v>6887773.8899999978</v>
      </c>
      <c r="J564" s="688">
        <f t="shared" si="89"/>
        <v>0.49198384928571415</v>
      </c>
      <c r="K564" s="687">
        <f t="shared" si="90"/>
        <v>7112226.1100000022</v>
      </c>
      <c r="L564" s="689">
        <v>0</v>
      </c>
      <c r="M564" s="689">
        <v>0</v>
      </c>
      <c r="O564" s="689">
        <f t="shared" si="91"/>
        <v>0</v>
      </c>
      <c r="P564" s="689">
        <f t="shared" si="92"/>
        <v>14000000</v>
      </c>
      <c r="Q564" s="689">
        <f t="shared" si="93"/>
        <v>6887773.8899999978</v>
      </c>
      <c r="R564" s="690">
        <f t="shared" si="94"/>
        <v>0.49198384928571415</v>
      </c>
      <c r="S564" s="689">
        <f t="shared" si="95"/>
        <v>7112226.1100000022</v>
      </c>
      <c r="T564" s="62"/>
      <c r="V564" s="178">
        <v>3748331.33</v>
      </c>
      <c r="W564" s="178">
        <f>V564-K564</f>
        <v>-3363894.7800000021</v>
      </c>
      <c r="X564" s="753">
        <v>43000</v>
      </c>
      <c r="Z564" s="750">
        <f t="shared" si="86"/>
        <v>13957000</v>
      </c>
      <c r="AA564" s="751">
        <v>13664036.23</v>
      </c>
      <c r="AB564" s="62">
        <f t="shared" si="87"/>
        <v>292963.76999999955</v>
      </c>
      <c r="AE564" s="62">
        <f t="shared" si="88"/>
        <v>335963.76999999955</v>
      </c>
    </row>
    <row r="565" spans="1:31" x14ac:dyDescent="0.25">
      <c r="A565" s="62"/>
      <c r="B565" s="62"/>
      <c r="C565" s="62"/>
      <c r="D565" s="62"/>
      <c r="E565" s="1087" t="s">
        <v>1679</v>
      </c>
      <c r="F565" s="706">
        <v>422</v>
      </c>
      <c r="G565" s="707" t="s">
        <v>379</v>
      </c>
      <c r="H565" s="687">
        <v>300000</v>
      </c>
      <c r="I565" s="687">
        <v>0</v>
      </c>
      <c r="K565" s="687">
        <f t="shared" si="90"/>
        <v>300000</v>
      </c>
      <c r="L565" s="689">
        <v>0</v>
      </c>
      <c r="M565" s="689">
        <v>0</v>
      </c>
      <c r="O565" s="689">
        <f t="shared" si="91"/>
        <v>0</v>
      </c>
      <c r="P565" s="689">
        <f t="shared" si="92"/>
        <v>300000</v>
      </c>
      <c r="Q565" s="689">
        <f t="shared" si="93"/>
        <v>0</v>
      </c>
      <c r="S565" s="689">
        <f t="shared" si="95"/>
        <v>300000</v>
      </c>
      <c r="T565" s="62"/>
      <c r="Y565" s="754">
        <v>40000</v>
      </c>
      <c r="Z565" s="750">
        <f t="shared" si="86"/>
        <v>340000</v>
      </c>
      <c r="AA565" s="751">
        <v>40000</v>
      </c>
      <c r="AB565" s="62">
        <f t="shared" si="87"/>
        <v>300000</v>
      </c>
      <c r="AE565" s="62">
        <f t="shared" si="88"/>
        <v>260000</v>
      </c>
    </row>
    <row r="566" spans="1:31" x14ac:dyDescent="0.25">
      <c r="A566" s="62"/>
      <c r="B566" s="62"/>
      <c r="C566" s="62"/>
      <c r="D566" s="62"/>
      <c r="E566" s="1087" t="s">
        <v>1680</v>
      </c>
      <c r="F566" s="706">
        <v>423</v>
      </c>
      <c r="G566" s="707" t="s">
        <v>380</v>
      </c>
      <c r="H566" s="687">
        <v>22174006</v>
      </c>
      <c r="I566" s="687">
        <v>10312977.690000009</v>
      </c>
      <c r="J566" s="688">
        <f t="shared" si="89"/>
        <v>0.46509312255079255</v>
      </c>
      <c r="K566" s="687">
        <f t="shared" si="90"/>
        <v>11861028.309999991</v>
      </c>
      <c r="L566" s="689">
        <v>0</v>
      </c>
      <c r="M566" s="689">
        <v>102144.61000000004</v>
      </c>
      <c r="N566" s="690" t="e">
        <f>M566/L566</f>
        <v>#DIV/0!</v>
      </c>
      <c r="O566" s="689">
        <f t="shared" si="91"/>
        <v>-102144.61000000004</v>
      </c>
      <c r="P566" s="689">
        <f t="shared" si="92"/>
        <v>22174006</v>
      </c>
      <c r="Q566" s="689">
        <f t="shared" si="93"/>
        <v>10415122.300000008</v>
      </c>
      <c r="R566" s="690">
        <f t="shared" si="94"/>
        <v>0.46969962486706318</v>
      </c>
      <c r="S566" s="689">
        <f t="shared" si="95"/>
        <v>11758883.699999992</v>
      </c>
      <c r="T566" s="62"/>
      <c r="V566" s="178">
        <v>3306712.16</v>
      </c>
      <c r="W566" s="178">
        <f>K566-V566</f>
        <v>8554316.1499999911</v>
      </c>
      <c r="X566" s="753">
        <v>810000</v>
      </c>
      <c r="Z566" s="750">
        <f t="shared" si="86"/>
        <v>21364006</v>
      </c>
      <c r="AA566" s="751">
        <v>15632316.920000002</v>
      </c>
      <c r="AB566" s="62">
        <f t="shared" si="87"/>
        <v>5731689.0799999982</v>
      </c>
      <c r="AE566" s="62">
        <f t="shared" si="88"/>
        <v>6541689.0799999982</v>
      </c>
    </row>
    <row r="567" spans="1:31" x14ac:dyDescent="0.25">
      <c r="A567" s="62"/>
      <c r="B567" s="62"/>
      <c r="C567" s="62"/>
      <c r="D567" s="62"/>
      <c r="E567" s="1087" t="s">
        <v>1681</v>
      </c>
      <c r="F567" s="706">
        <v>424</v>
      </c>
      <c r="G567" s="707" t="s">
        <v>382</v>
      </c>
      <c r="H567" s="687">
        <f>2500000-150000</f>
        <v>2350000</v>
      </c>
      <c r="I567" s="687">
        <v>1158778.5999999999</v>
      </c>
      <c r="J567" s="688">
        <f t="shared" si="89"/>
        <v>0.49309727659574465</v>
      </c>
      <c r="K567" s="687">
        <f t="shared" si="90"/>
        <v>1191221.4000000001</v>
      </c>
      <c r="L567" s="689">
        <v>0</v>
      </c>
      <c r="M567" s="689">
        <v>0</v>
      </c>
      <c r="O567" s="689">
        <f t="shared" si="91"/>
        <v>0</v>
      </c>
      <c r="P567" s="689">
        <f t="shared" si="92"/>
        <v>2350000</v>
      </c>
      <c r="Q567" s="689">
        <f t="shared" si="93"/>
        <v>1158778.5999999999</v>
      </c>
      <c r="R567" s="690">
        <f t="shared" si="94"/>
        <v>0.49309727659574465</v>
      </c>
      <c r="S567" s="689">
        <f t="shared" si="95"/>
        <v>1191221.4000000001</v>
      </c>
      <c r="T567" s="62"/>
      <c r="V567" s="178">
        <f>134710+I567</f>
        <v>1293488.5999999999</v>
      </c>
      <c r="W567" s="178">
        <f>V567-H567</f>
        <v>-1056511.4000000001</v>
      </c>
      <c r="Y567" s="754">
        <v>77416</v>
      </c>
      <c r="Z567" s="750">
        <f t="shared" si="86"/>
        <v>2427416</v>
      </c>
      <c r="AA567" s="751">
        <v>1460000</v>
      </c>
      <c r="AB567" s="62">
        <f t="shared" si="87"/>
        <v>967416</v>
      </c>
      <c r="AE567" s="62">
        <f t="shared" si="88"/>
        <v>890000</v>
      </c>
    </row>
    <row r="568" spans="1:31" x14ac:dyDescent="0.25">
      <c r="A568" s="62"/>
      <c r="B568" s="62"/>
      <c r="C568" s="62"/>
      <c r="D568" s="62"/>
      <c r="E568" s="1087" t="s">
        <v>1682</v>
      </c>
      <c r="F568" s="706">
        <v>425</v>
      </c>
      <c r="G568" s="707" t="s">
        <v>717</v>
      </c>
      <c r="H568" s="687">
        <v>12000000</v>
      </c>
      <c r="I568" s="687">
        <v>4675798.9000000004</v>
      </c>
      <c r="J568" s="688">
        <f t="shared" si="89"/>
        <v>0.38964990833333335</v>
      </c>
      <c r="K568" s="687">
        <f t="shared" si="90"/>
        <v>7324201.0999999996</v>
      </c>
      <c r="L568" s="689">
        <v>2030000</v>
      </c>
      <c r="M568" s="689">
        <v>0</v>
      </c>
      <c r="O568" s="689">
        <f t="shared" si="91"/>
        <v>2030000</v>
      </c>
      <c r="P568" s="689">
        <f t="shared" si="92"/>
        <v>14030000</v>
      </c>
      <c r="Q568" s="689">
        <f t="shared" si="93"/>
        <v>4675798.9000000004</v>
      </c>
      <c r="R568" s="690">
        <f t="shared" si="94"/>
        <v>0.33327148253741984</v>
      </c>
      <c r="S568" s="689">
        <f t="shared" si="95"/>
        <v>9354201.0999999996</v>
      </c>
      <c r="T568" s="62"/>
      <c r="V568" s="178">
        <f>3364028.89+3000000</f>
        <v>6364028.8900000006</v>
      </c>
      <c r="W568" s="178">
        <f>V568-H568</f>
        <v>-5635971.1099999994</v>
      </c>
      <c r="Y568" s="754">
        <f>400000+82876.35</f>
        <v>482876.35</v>
      </c>
      <c r="Z568" s="750">
        <f t="shared" si="86"/>
        <v>12482876.35</v>
      </c>
      <c r="AA568" s="751">
        <v>6017600</v>
      </c>
      <c r="AB568" s="62">
        <f t="shared" si="87"/>
        <v>6465276.3499999996</v>
      </c>
      <c r="AE568" s="62">
        <f t="shared" si="88"/>
        <v>5982400</v>
      </c>
    </row>
    <row r="569" spans="1:31" x14ac:dyDescent="0.25">
      <c r="A569" s="62"/>
      <c r="B569" s="62"/>
      <c r="C569" s="62"/>
      <c r="D569" s="62"/>
      <c r="E569" s="1087" t="s">
        <v>1683</v>
      </c>
      <c r="F569" s="706">
        <v>426</v>
      </c>
      <c r="G569" s="707" t="s">
        <v>386</v>
      </c>
      <c r="H569" s="687">
        <v>11300000</v>
      </c>
      <c r="I569" s="687">
        <v>7440457.8600000003</v>
      </c>
      <c r="J569" s="688">
        <f t="shared" si="89"/>
        <v>0.65844759823008847</v>
      </c>
      <c r="K569" s="687">
        <f t="shared" si="90"/>
        <v>3859542.1399999997</v>
      </c>
      <c r="L569" s="689">
        <v>0</v>
      </c>
      <c r="M569" s="689">
        <v>0</v>
      </c>
      <c r="O569" s="689">
        <f t="shared" si="91"/>
        <v>0</v>
      </c>
      <c r="P569" s="689">
        <f t="shared" si="92"/>
        <v>11300000</v>
      </c>
      <c r="Q569" s="689">
        <f t="shared" si="93"/>
        <v>7440457.8600000003</v>
      </c>
      <c r="R569" s="690">
        <f t="shared" si="94"/>
        <v>0.65844759823008847</v>
      </c>
      <c r="S569" s="689">
        <f t="shared" si="95"/>
        <v>3859542.1399999997</v>
      </c>
      <c r="T569" s="62"/>
      <c r="V569" s="178">
        <v>1789198.8199999998</v>
      </c>
      <c r="W569" s="178">
        <f>K569-V569</f>
        <v>2070343.3199999998</v>
      </c>
      <c r="X569" s="753">
        <v>403027.43</v>
      </c>
      <c r="Z569" s="750">
        <f t="shared" si="86"/>
        <v>10896972.57</v>
      </c>
      <c r="AA569" s="751">
        <v>6478848.0499999998</v>
      </c>
      <c r="AB569" s="62">
        <f t="shared" si="87"/>
        <v>4418124.5200000005</v>
      </c>
      <c r="AE569" s="62">
        <f t="shared" si="88"/>
        <v>4821151.95</v>
      </c>
    </row>
    <row r="570" spans="1:31" hidden="1" x14ac:dyDescent="0.25">
      <c r="A570" s="62"/>
      <c r="B570" s="62"/>
      <c r="C570" s="62"/>
      <c r="D570" s="62"/>
      <c r="F570" s="706">
        <v>431</v>
      </c>
      <c r="G570" s="707" t="s">
        <v>718</v>
      </c>
      <c r="H570" s="687">
        <v>0</v>
      </c>
      <c r="I570" s="687">
        <v>0</v>
      </c>
      <c r="J570" s="688" t="e">
        <f t="shared" si="89"/>
        <v>#DIV/0!</v>
      </c>
      <c r="K570" s="687">
        <f t="shared" si="90"/>
        <v>0</v>
      </c>
      <c r="L570" s="689">
        <v>0</v>
      </c>
      <c r="M570" s="689">
        <v>0</v>
      </c>
      <c r="O570" s="689">
        <f t="shared" si="91"/>
        <v>0</v>
      </c>
      <c r="P570" s="689">
        <f t="shared" si="92"/>
        <v>0</v>
      </c>
      <c r="Q570" s="689">
        <f t="shared" si="93"/>
        <v>0</v>
      </c>
      <c r="R570" s="690" t="e">
        <f t="shared" si="94"/>
        <v>#DIV/0!</v>
      </c>
      <c r="S570" s="689">
        <f t="shared" si="95"/>
        <v>0</v>
      </c>
      <c r="T570" s="62"/>
      <c r="Z570" s="750">
        <f t="shared" si="86"/>
        <v>0</v>
      </c>
      <c r="AA570" s="751">
        <v>0</v>
      </c>
      <c r="AB570" s="62">
        <f t="shared" si="87"/>
        <v>0</v>
      </c>
      <c r="AE570" s="62">
        <f t="shared" si="88"/>
        <v>0</v>
      </c>
    </row>
    <row r="571" spans="1:31" hidden="1" x14ac:dyDescent="0.25">
      <c r="A571" s="62"/>
      <c r="B571" s="62"/>
      <c r="C571" s="62"/>
      <c r="D571" s="62"/>
      <c r="F571" s="706">
        <v>432</v>
      </c>
      <c r="G571" s="707" t="s">
        <v>719</v>
      </c>
      <c r="H571" s="687">
        <v>0</v>
      </c>
      <c r="I571" s="687">
        <v>0</v>
      </c>
      <c r="J571" s="688" t="e">
        <f t="shared" si="89"/>
        <v>#DIV/0!</v>
      </c>
      <c r="K571" s="687">
        <f t="shared" si="90"/>
        <v>0</v>
      </c>
      <c r="L571" s="689">
        <v>0</v>
      </c>
      <c r="M571" s="689">
        <v>0</v>
      </c>
      <c r="O571" s="689">
        <f t="shared" si="91"/>
        <v>0</v>
      </c>
      <c r="P571" s="689">
        <f t="shared" si="92"/>
        <v>0</v>
      </c>
      <c r="Q571" s="689">
        <f t="shared" si="93"/>
        <v>0</v>
      </c>
      <c r="R571" s="690" t="e">
        <f t="shared" si="94"/>
        <v>#DIV/0!</v>
      </c>
      <c r="S571" s="689">
        <f t="shared" si="95"/>
        <v>0</v>
      </c>
      <c r="T571" s="62"/>
      <c r="Z571" s="750">
        <f t="shared" si="86"/>
        <v>0</v>
      </c>
      <c r="AA571" s="751">
        <v>0</v>
      </c>
      <c r="AB571" s="62">
        <f t="shared" si="87"/>
        <v>0</v>
      </c>
      <c r="AE571" s="62">
        <f t="shared" si="88"/>
        <v>0</v>
      </c>
    </row>
    <row r="572" spans="1:31" hidden="1" x14ac:dyDescent="0.25">
      <c r="A572" s="62"/>
      <c r="B572" s="62"/>
      <c r="C572" s="62"/>
      <c r="D572" s="62"/>
      <c r="F572" s="706">
        <v>433</v>
      </c>
      <c r="G572" s="707" t="s">
        <v>720</v>
      </c>
      <c r="H572" s="687">
        <v>0</v>
      </c>
      <c r="I572" s="687">
        <v>0</v>
      </c>
      <c r="J572" s="688" t="e">
        <f t="shared" si="89"/>
        <v>#DIV/0!</v>
      </c>
      <c r="K572" s="687">
        <f t="shared" si="90"/>
        <v>0</v>
      </c>
      <c r="L572" s="689">
        <v>0</v>
      </c>
      <c r="M572" s="689">
        <v>0</v>
      </c>
      <c r="O572" s="689">
        <f t="shared" si="91"/>
        <v>0</v>
      </c>
      <c r="P572" s="689">
        <f t="shared" si="92"/>
        <v>0</v>
      </c>
      <c r="Q572" s="689">
        <f t="shared" si="93"/>
        <v>0</v>
      </c>
      <c r="R572" s="690" t="e">
        <f t="shared" si="94"/>
        <v>#DIV/0!</v>
      </c>
      <c r="S572" s="689">
        <f t="shared" si="95"/>
        <v>0</v>
      </c>
      <c r="T572" s="62"/>
      <c r="Z572" s="750">
        <f t="shared" si="86"/>
        <v>0</v>
      </c>
      <c r="AA572" s="751">
        <v>0</v>
      </c>
      <c r="AB572" s="62">
        <f t="shared" si="87"/>
        <v>0</v>
      </c>
      <c r="AE572" s="62">
        <f t="shared" si="88"/>
        <v>0</v>
      </c>
    </row>
    <row r="573" spans="1:31" hidden="1" x14ac:dyDescent="0.25">
      <c r="A573" s="62"/>
      <c r="B573" s="62"/>
      <c r="C573" s="62"/>
      <c r="D573" s="62"/>
      <c r="F573" s="706">
        <v>434</v>
      </c>
      <c r="G573" s="707" t="s">
        <v>721</v>
      </c>
      <c r="H573" s="687">
        <v>0</v>
      </c>
      <c r="I573" s="687">
        <v>0</v>
      </c>
      <c r="J573" s="688" t="e">
        <f t="shared" si="89"/>
        <v>#DIV/0!</v>
      </c>
      <c r="K573" s="687">
        <f t="shared" si="90"/>
        <v>0</v>
      </c>
      <c r="L573" s="689">
        <v>0</v>
      </c>
      <c r="M573" s="689">
        <v>0</v>
      </c>
      <c r="O573" s="689">
        <f t="shared" si="91"/>
        <v>0</v>
      </c>
      <c r="P573" s="689">
        <f t="shared" si="92"/>
        <v>0</v>
      </c>
      <c r="Q573" s="689">
        <f t="shared" si="93"/>
        <v>0</v>
      </c>
      <c r="R573" s="690" t="e">
        <f t="shared" si="94"/>
        <v>#DIV/0!</v>
      </c>
      <c r="S573" s="689">
        <f t="shared" si="95"/>
        <v>0</v>
      </c>
      <c r="T573" s="62"/>
      <c r="Z573" s="750">
        <f t="shared" si="86"/>
        <v>0</v>
      </c>
      <c r="AA573" s="751">
        <v>0</v>
      </c>
      <c r="AB573" s="62">
        <f t="shared" si="87"/>
        <v>0</v>
      </c>
      <c r="AE573" s="62">
        <f t="shared" si="88"/>
        <v>0</v>
      </c>
    </row>
    <row r="574" spans="1:31" hidden="1" x14ac:dyDescent="0.25">
      <c r="A574" s="62"/>
      <c r="B574" s="62"/>
      <c r="C574" s="62"/>
      <c r="D574" s="62"/>
      <c r="F574" s="706">
        <v>435</v>
      </c>
      <c r="G574" s="707" t="s">
        <v>393</v>
      </c>
      <c r="H574" s="687">
        <v>0</v>
      </c>
      <c r="I574" s="687">
        <v>0</v>
      </c>
      <c r="J574" s="688" t="e">
        <f t="shared" si="89"/>
        <v>#DIV/0!</v>
      </c>
      <c r="K574" s="687">
        <f t="shared" si="90"/>
        <v>0</v>
      </c>
      <c r="L574" s="689">
        <v>0</v>
      </c>
      <c r="M574" s="689">
        <v>0</v>
      </c>
      <c r="O574" s="689">
        <f t="shared" si="91"/>
        <v>0</v>
      </c>
      <c r="P574" s="689">
        <f t="shared" si="92"/>
        <v>0</v>
      </c>
      <c r="Q574" s="689">
        <f t="shared" si="93"/>
        <v>0</v>
      </c>
      <c r="R574" s="690" t="e">
        <f t="shared" si="94"/>
        <v>#DIV/0!</v>
      </c>
      <c r="S574" s="689">
        <f t="shared" si="95"/>
        <v>0</v>
      </c>
      <c r="T574" s="62"/>
      <c r="Z574" s="750">
        <f t="shared" si="86"/>
        <v>0</v>
      </c>
      <c r="AA574" s="751">
        <v>0</v>
      </c>
      <c r="AB574" s="62">
        <f t="shared" si="87"/>
        <v>0</v>
      </c>
      <c r="AE574" s="62">
        <f t="shared" si="88"/>
        <v>0</v>
      </c>
    </row>
    <row r="575" spans="1:31" hidden="1" x14ac:dyDescent="0.25">
      <c r="A575" s="62"/>
      <c r="B575" s="62"/>
      <c r="C575" s="62"/>
      <c r="D575" s="62"/>
      <c r="F575" s="706">
        <v>441</v>
      </c>
      <c r="G575" s="707" t="s">
        <v>722</v>
      </c>
      <c r="H575" s="687">
        <v>0</v>
      </c>
      <c r="I575" s="687">
        <v>0</v>
      </c>
      <c r="J575" s="688" t="e">
        <f t="shared" si="89"/>
        <v>#DIV/0!</v>
      </c>
      <c r="K575" s="687">
        <f t="shared" si="90"/>
        <v>0</v>
      </c>
      <c r="L575" s="689">
        <v>0</v>
      </c>
      <c r="M575" s="689">
        <v>0</v>
      </c>
      <c r="O575" s="689">
        <f t="shared" si="91"/>
        <v>0</v>
      </c>
      <c r="P575" s="689">
        <f t="shared" si="92"/>
        <v>0</v>
      </c>
      <c r="Q575" s="689">
        <f t="shared" si="93"/>
        <v>0</v>
      </c>
      <c r="R575" s="690" t="e">
        <f t="shared" si="94"/>
        <v>#DIV/0!</v>
      </c>
      <c r="S575" s="689">
        <f t="shared" si="95"/>
        <v>0</v>
      </c>
      <c r="T575" s="62"/>
      <c r="Z575" s="750">
        <f t="shared" si="86"/>
        <v>0</v>
      </c>
      <c r="AA575" s="751">
        <v>0</v>
      </c>
      <c r="AB575" s="62">
        <f t="shared" si="87"/>
        <v>0</v>
      </c>
      <c r="AE575" s="62">
        <f t="shared" si="88"/>
        <v>0</v>
      </c>
    </row>
    <row r="576" spans="1:31" hidden="1" x14ac:dyDescent="0.25">
      <c r="A576" s="62"/>
      <c r="B576" s="62"/>
      <c r="C576" s="62"/>
      <c r="D576" s="62"/>
      <c r="F576" s="706">
        <v>443</v>
      </c>
      <c r="G576" s="707" t="s">
        <v>398</v>
      </c>
      <c r="H576" s="687">
        <v>0</v>
      </c>
      <c r="I576" s="687">
        <v>0</v>
      </c>
      <c r="J576" s="688" t="e">
        <f t="shared" si="89"/>
        <v>#DIV/0!</v>
      </c>
      <c r="K576" s="687">
        <f t="shared" si="90"/>
        <v>0</v>
      </c>
      <c r="L576" s="689">
        <v>0</v>
      </c>
      <c r="M576" s="689">
        <v>0</v>
      </c>
      <c r="O576" s="689">
        <f t="shared" si="91"/>
        <v>0</v>
      </c>
      <c r="P576" s="689">
        <f t="shared" si="92"/>
        <v>0</v>
      </c>
      <c r="Q576" s="689">
        <f t="shared" si="93"/>
        <v>0</v>
      </c>
      <c r="R576" s="690" t="e">
        <f t="shared" si="94"/>
        <v>#DIV/0!</v>
      </c>
      <c r="S576" s="689">
        <f t="shared" si="95"/>
        <v>0</v>
      </c>
      <c r="T576" s="62"/>
      <c r="Z576" s="750">
        <f t="shared" si="86"/>
        <v>0</v>
      </c>
      <c r="AA576" s="751">
        <v>0</v>
      </c>
      <c r="AB576" s="62">
        <f t="shared" si="87"/>
        <v>0</v>
      </c>
      <c r="AE576" s="62">
        <f t="shared" si="88"/>
        <v>0</v>
      </c>
    </row>
    <row r="577" spans="1:31" x14ac:dyDescent="0.25">
      <c r="A577" s="62"/>
      <c r="B577" s="62"/>
      <c r="C577" s="62"/>
      <c r="D577" s="62"/>
      <c r="E577" s="1087" t="s">
        <v>1684</v>
      </c>
      <c r="F577" s="706">
        <v>444</v>
      </c>
      <c r="G577" s="707" t="s">
        <v>399</v>
      </c>
      <c r="H577" s="687">
        <v>100000</v>
      </c>
      <c r="I577" s="687">
        <v>11913.45</v>
      </c>
      <c r="J577" s="688">
        <f t="shared" si="89"/>
        <v>0.1191345</v>
      </c>
      <c r="K577" s="687">
        <f t="shared" si="90"/>
        <v>88086.55</v>
      </c>
      <c r="L577" s="689">
        <v>0</v>
      </c>
      <c r="M577" s="689">
        <v>0</v>
      </c>
      <c r="O577" s="689">
        <f t="shared" si="91"/>
        <v>0</v>
      </c>
      <c r="P577" s="689">
        <f t="shared" si="92"/>
        <v>100000</v>
      </c>
      <c r="Q577" s="689">
        <f t="shared" si="93"/>
        <v>11913.45</v>
      </c>
      <c r="R577" s="690">
        <f t="shared" si="94"/>
        <v>0.1191345</v>
      </c>
      <c r="S577" s="689">
        <f t="shared" si="95"/>
        <v>88086.55</v>
      </c>
      <c r="T577" s="62"/>
      <c r="Z577" s="750">
        <f t="shared" si="86"/>
        <v>100000</v>
      </c>
      <c r="AA577" s="751">
        <v>150000</v>
      </c>
      <c r="AB577" s="62">
        <f t="shared" si="87"/>
        <v>-50000</v>
      </c>
      <c r="AE577" s="62">
        <f t="shared" si="88"/>
        <v>-50000</v>
      </c>
    </row>
    <row r="578" spans="1:31" ht="30" hidden="1" x14ac:dyDescent="0.25">
      <c r="A578" s="62"/>
      <c r="B578" s="62"/>
      <c r="C578" s="62"/>
      <c r="D578" s="62"/>
      <c r="F578" s="706">
        <v>451</v>
      </c>
      <c r="G578" s="794" t="s">
        <v>215</v>
      </c>
      <c r="H578" s="687">
        <v>0</v>
      </c>
      <c r="I578" s="687">
        <v>0</v>
      </c>
      <c r="J578" s="688" t="e">
        <f t="shared" si="89"/>
        <v>#DIV/0!</v>
      </c>
      <c r="K578" s="687">
        <f t="shared" si="90"/>
        <v>0</v>
      </c>
      <c r="L578" s="689">
        <v>0</v>
      </c>
      <c r="M578" s="689">
        <v>0</v>
      </c>
      <c r="O578" s="689">
        <f t="shared" si="91"/>
        <v>0</v>
      </c>
      <c r="P578" s="689">
        <f t="shared" si="92"/>
        <v>0</v>
      </c>
      <c r="Q578" s="689">
        <f t="shared" si="93"/>
        <v>0</v>
      </c>
      <c r="R578" s="690" t="e">
        <f t="shared" si="94"/>
        <v>#DIV/0!</v>
      </c>
      <c r="S578" s="689">
        <f t="shared" si="95"/>
        <v>0</v>
      </c>
      <c r="T578" s="62"/>
      <c r="Z578" s="750">
        <f t="shared" si="86"/>
        <v>0</v>
      </c>
      <c r="AA578" s="751">
        <v>0</v>
      </c>
      <c r="AB578" s="62">
        <f t="shared" si="87"/>
        <v>0</v>
      </c>
      <c r="AE578" s="62">
        <f t="shared" si="88"/>
        <v>0</v>
      </c>
    </row>
    <row r="579" spans="1:31" ht="30" hidden="1" x14ac:dyDescent="0.25">
      <c r="A579" s="62"/>
      <c r="B579" s="62"/>
      <c r="C579" s="62"/>
      <c r="D579" s="62"/>
      <c r="F579" s="706">
        <v>4512</v>
      </c>
      <c r="G579" s="794" t="s">
        <v>216</v>
      </c>
      <c r="H579" s="687">
        <v>0</v>
      </c>
      <c r="I579" s="687">
        <v>0</v>
      </c>
      <c r="J579" s="688" t="e">
        <f t="shared" si="89"/>
        <v>#DIV/0!</v>
      </c>
      <c r="K579" s="687">
        <f t="shared" si="90"/>
        <v>0</v>
      </c>
      <c r="L579" s="689">
        <v>0</v>
      </c>
      <c r="M579" s="689">
        <v>0</v>
      </c>
      <c r="O579" s="689">
        <f t="shared" si="91"/>
        <v>0</v>
      </c>
      <c r="P579" s="689">
        <f t="shared" si="92"/>
        <v>0</v>
      </c>
      <c r="Q579" s="689">
        <f t="shared" si="93"/>
        <v>0</v>
      </c>
      <c r="R579" s="690" t="e">
        <f t="shared" si="94"/>
        <v>#DIV/0!</v>
      </c>
      <c r="S579" s="689">
        <f t="shared" si="95"/>
        <v>0</v>
      </c>
      <c r="T579" s="62"/>
      <c r="Z579" s="750">
        <f t="shared" si="86"/>
        <v>0</v>
      </c>
      <c r="AA579" s="751">
        <v>0</v>
      </c>
      <c r="AB579" s="62">
        <f t="shared" si="87"/>
        <v>0</v>
      </c>
      <c r="AE579" s="62">
        <f t="shared" si="88"/>
        <v>0</v>
      </c>
    </row>
    <row r="580" spans="1:31" ht="30" hidden="1" x14ac:dyDescent="0.25">
      <c r="A580" s="62"/>
      <c r="B580" s="62"/>
      <c r="C580" s="62"/>
      <c r="D580" s="62"/>
      <c r="F580" s="706">
        <v>452</v>
      </c>
      <c r="G580" s="707" t="s">
        <v>724</v>
      </c>
      <c r="H580" s="687">
        <v>0</v>
      </c>
      <c r="I580" s="687">
        <v>0</v>
      </c>
      <c r="J580" s="688" t="e">
        <f t="shared" si="89"/>
        <v>#DIV/0!</v>
      </c>
      <c r="K580" s="687">
        <f t="shared" si="90"/>
        <v>0</v>
      </c>
      <c r="L580" s="689">
        <v>0</v>
      </c>
      <c r="M580" s="689">
        <v>0</v>
      </c>
      <c r="O580" s="689">
        <f t="shared" si="91"/>
        <v>0</v>
      </c>
      <c r="P580" s="689">
        <f t="shared" si="92"/>
        <v>0</v>
      </c>
      <c r="Q580" s="689">
        <f t="shared" si="93"/>
        <v>0</v>
      </c>
      <c r="R580" s="690" t="e">
        <f t="shared" si="94"/>
        <v>#DIV/0!</v>
      </c>
      <c r="S580" s="689">
        <f t="shared" si="95"/>
        <v>0</v>
      </c>
      <c r="T580" s="62"/>
      <c r="Z580" s="750">
        <f t="shared" si="86"/>
        <v>0</v>
      </c>
      <c r="AA580" s="751">
        <v>0</v>
      </c>
      <c r="AB580" s="62">
        <f t="shared" si="87"/>
        <v>0</v>
      </c>
      <c r="AE580" s="62">
        <f t="shared" si="88"/>
        <v>0</v>
      </c>
    </row>
    <row r="581" spans="1:31" hidden="1" x14ac:dyDescent="0.25">
      <c r="A581" s="62"/>
      <c r="B581" s="62"/>
      <c r="C581" s="62"/>
      <c r="D581" s="62"/>
      <c r="F581" s="706">
        <v>453</v>
      </c>
      <c r="G581" s="707" t="s">
        <v>725</v>
      </c>
      <c r="H581" s="687">
        <v>0</v>
      </c>
      <c r="I581" s="687">
        <v>0</v>
      </c>
      <c r="J581" s="688" t="e">
        <f t="shared" si="89"/>
        <v>#DIV/0!</v>
      </c>
      <c r="K581" s="687">
        <f t="shared" si="90"/>
        <v>0</v>
      </c>
      <c r="L581" s="689">
        <v>0</v>
      </c>
      <c r="M581" s="689">
        <v>0</v>
      </c>
      <c r="O581" s="689">
        <f t="shared" si="91"/>
        <v>0</v>
      </c>
      <c r="P581" s="689">
        <f t="shared" si="92"/>
        <v>0</v>
      </c>
      <c r="Q581" s="689">
        <f t="shared" si="93"/>
        <v>0</v>
      </c>
      <c r="R581" s="690" t="e">
        <f t="shared" si="94"/>
        <v>#DIV/0!</v>
      </c>
      <c r="S581" s="689">
        <f t="shared" si="95"/>
        <v>0</v>
      </c>
      <c r="T581" s="62"/>
      <c r="Z581" s="750">
        <f t="shared" si="86"/>
        <v>0</v>
      </c>
      <c r="AA581" s="751">
        <v>0</v>
      </c>
      <c r="AB581" s="62">
        <f t="shared" si="87"/>
        <v>0</v>
      </c>
      <c r="AE581" s="62">
        <f t="shared" si="88"/>
        <v>0</v>
      </c>
    </row>
    <row r="582" spans="1:31" hidden="1" x14ac:dyDescent="0.25">
      <c r="A582" s="62"/>
      <c r="B582" s="62"/>
      <c r="C582" s="62"/>
      <c r="D582" s="62"/>
      <c r="F582" s="706">
        <v>454</v>
      </c>
      <c r="G582" s="707" t="s">
        <v>404</v>
      </c>
      <c r="H582" s="687">
        <v>0</v>
      </c>
      <c r="I582" s="687">
        <v>0</v>
      </c>
      <c r="J582" s="688" t="e">
        <f t="shared" si="89"/>
        <v>#DIV/0!</v>
      </c>
      <c r="K582" s="687">
        <f t="shared" si="90"/>
        <v>0</v>
      </c>
      <c r="L582" s="689">
        <v>0</v>
      </c>
      <c r="M582" s="689">
        <v>0</v>
      </c>
      <c r="O582" s="689">
        <f t="shared" si="91"/>
        <v>0</v>
      </c>
      <c r="P582" s="689">
        <f t="shared" si="92"/>
        <v>0</v>
      </c>
      <c r="Q582" s="689">
        <f t="shared" si="93"/>
        <v>0</v>
      </c>
      <c r="R582" s="690" t="e">
        <f t="shared" si="94"/>
        <v>#DIV/0!</v>
      </c>
      <c r="S582" s="689">
        <f t="shared" si="95"/>
        <v>0</v>
      </c>
      <c r="T582" s="62"/>
      <c r="Z582" s="750">
        <f t="shared" si="86"/>
        <v>0</v>
      </c>
      <c r="AA582" s="751">
        <v>0</v>
      </c>
      <c r="AB582" s="62">
        <f t="shared" si="87"/>
        <v>0</v>
      </c>
      <c r="AE582" s="62">
        <f t="shared" si="88"/>
        <v>0</v>
      </c>
    </row>
    <row r="583" spans="1:31" hidden="1" x14ac:dyDescent="0.25">
      <c r="A583" s="62"/>
      <c r="B583" s="62"/>
      <c r="C583" s="62"/>
      <c r="D583" s="62"/>
      <c r="F583" s="706">
        <v>461</v>
      </c>
      <c r="G583" s="707" t="s">
        <v>706</v>
      </c>
      <c r="H583" s="687">
        <v>0</v>
      </c>
      <c r="I583" s="687">
        <v>0</v>
      </c>
      <c r="J583" s="688" t="e">
        <f t="shared" si="89"/>
        <v>#DIV/0!</v>
      </c>
      <c r="K583" s="687">
        <f t="shared" si="90"/>
        <v>0</v>
      </c>
      <c r="L583" s="689">
        <v>0</v>
      </c>
      <c r="M583" s="689">
        <v>0</v>
      </c>
      <c r="O583" s="689">
        <f t="shared" si="91"/>
        <v>0</v>
      </c>
      <c r="P583" s="689">
        <f t="shared" si="92"/>
        <v>0</v>
      </c>
      <c r="Q583" s="689">
        <f t="shared" si="93"/>
        <v>0</v>
      </c>
      <c r="R583" s="690" t="e">
        <f t="shared" si="94"/>
        <v>#DIV/0!</v>
      </c>
      <c r="S583" s="689">
        <f t="shared" si="95"/>
        <v>0</v>
      </c>
      <c r="T583" s="62"/>
      <c r="Z583" s="750">
        <f t="shared" si="86"/>
        <v>0</v>
      </c>
      <c r="AA583" s="751">
        <v>0</v>
      </c>
      <c r="AB583" s="62">
        <f t="shared" si="87"/>
        <v>0</v>
      </c>
      <c r="AE583" s="62">
        <f t="shared" si="88"/>
        <v>0</v>
      </c>
    </row>
    <row r="584" spans="1:31" ht="30" hidden="1" x14ac:dyDescent="0.25">
      <c r="A584" s="62"/>
      <c r="B584" s="62"/>
      <c r="C584" s="62"/>
      <c r="D584" s="62"/>
      <c r="F584" s="706">
        <v>462</v>
      </c>
      <c r="G584" s="707" t="s">
        <v>407</v>
      </c>
      <c r="H584" s="687">
        <v>0</v>
      </c>
      <c r="I584" s="687">
        <v>0</v>
      </c>
      <c r="J584" s="688" t="e">
        <f t="shared" si="89"/>
        <v>#DIV/0!</v>
      </c>
      <c r="K584" s="687">
        <f t="shared" si="90"/>
        <v>0</v>
      </c>
      <c r="L584" s="689">
        <v>0</v>
      </c>
      <c r="M584" s="689">
        <v>0</v>
      </c>
      <c r="O584" s="689">
        <f t="shared" si="91"/>
        <v>0</v>
      </c>
      <c r="P584" s="689">
        <f t="shared" si="92"/>
        <v>0</v>
      </c>
      <c r="Q584" s="689">
        <f t="shared" si="93"/>
        <v>0</v>
      </c>
      <c r="R584" s="690" t="e">
        <f t="shared" si="94"/>
        <v>#DIV/0!</v>
      </c>
      <c r="S584" s="689">
        <f t="shared" si="95"/>
        <v>0</v>
      </c>
      <c r="T584" s="62"/>
      <c r="Z584" s="750">
        <f t="shared" si="86"/>
        <v>0</v>
      </c>
      <c r="AA584" s="751">
        <v>0</v>
      </c>
      <c r="AB584" s="62">
        <f t="shared" si="87"/>
        <v>0</v>
      </c>
      <c r="AE584" s="62">
        <f t="shared" si="88"/>
        <v>0</v>
      </c>
    </row>
    <row r="585" spans="1:31" hidden="1" x14ac:dyDescent="0.25">
      <c r="A585" s="62"/>
      <c r="B585" s="62"/>
      <c r="C585" s="62"/>
      <c r="D585" s="62"/>
      <c r="F585" s="706">
        <v>4631</v>
      </c>
      <c r="G585" s="707" t="s">
        <v>408</v>
      </c>
      <c r="H585" s="687">
        <v>0</v>
      </c>
      <c r="I585" s="687">
        <v>0</v>
      </c>
      <c r="J585" s="688" t="e">
        <f t="shared" si="89"/>
        <v>#DIV/0!</v>
      </c>
      <c r="K585" s="687">
        <f t="shared" si="90"/>
        <v>0</v>
      </c>
      <c r="L585" s="689">
        <v>0</v>
      </c>
      <c r="M585" s="689">
        <v>0</v>
      </c>
      <c r="O585" s="689">
        <f t="shared" si="91"/>
        <v>0</v>
      </c>
      <c r="P585" s="689">
        <f t="shared" si="92"/>
        <v>0</v>
      </c>
      <c r="Q585" s="689">
        <f t="shared" si="93"/>
        <v>0</v>
      </c>
      <c r="R585" s="690" t="e">
        <f t="shared" si="94"/>
        <v>#DIV/0!</v>
      </c>
      <c r="S585" s="689">
        <f t="shared" si="95"/>
        <v>0</v>
      </c>
      <c r="T585" s="62"/>
      <c r="Z585" s="750">
        <f t="shared" si="86"/>
        <v>0</v>
      </c>
      <c r="AA585" s="751">
        <v>0</v>
      </c>
      <c r="AB585" s="62">
        <f t="shared" si="87"/>
        <v>0</v>
      </c>
      <c r="AE585" s="62">
        <f t="shared" si="88"/>
        <v>0</v>
      </c>
    </row>
    <row r="586" spans="1:31" hidden="1" x14ac:dyDescent="0.25">
      <c r="A586" s="62"/>
      <c r="B586" s="62"/>
      <c r="C586" s="62"/>
      <c r="D586" s="62"/>
      <c r="F586" s="706">
        <v>4632</v>
      </c>
      <c r="G586" s="707" t="s">
        <v>409</v>
      </c>
      <c r="H586" s="687">
        <v>0</v>
      </c>
      <c r="I586" s="687">
        <v>0</v>
      </c>
      <c r="J586" s="688" t="e">
        <f t="shared" si="89"/>
        <v>#DIV/0!</v>
      </c>
      <c r="K586" s="687">
        <f t="shared" si="90"/>
        <v>0</v>
      </c>
      <c r="L586" s="689">
        <v>0</v>
      </c>
      <c r="M586" s="689">
        <v>0</v>
      </c>
      <c r="O586" s="689">
        <f t="shared" si="91"/>
        <v>0</v>
      </c>
      <c r="P586" s="689">
        <f t="shared" si="92"/>
        <v>0</v>
      </c>
      <c r="Q586" s="689">
        <f t="shared" si="93"/>
        <v>0</v>
      </c>
      <c r="R586" s="690" t="e">
        <f t="shared" si="94"/>
        <v>#DIV/0!</v>
      </c>
      <c r="S586" s="689">
        <f t="shared" si="95"/>
        <v>0</v>
      </c>
      <c r="T586" s="62"/>
      <c r="Z586" s="750">
        <f t="shared" si="86"/>
        <v>0</v>
      </c>
      <c r="AA586" s="751">
        <v>0</v>
      </c>
      <c r="AB586" s="62">
        <f t="shared" si="87"/>
        <v>0</v>
      </c>
      <c r="AE586" s="62">
        <f t="shared" si="88"/>
        <v>0</v>
      </c>
    </row>
    <row r="587" spans="1:31" ht="30" hidden="1" x14ac:dyDescent="0.25">
      <c r="A587" s="62"/>
      <c r="B587" s="62"/>
      <c r="C587" s="62"/>
      <c r="D587" s="62"/>
      <c r="F587" s="706">
        <v>464</v>
      </c>
      <c r="G587" s="707" t="s">
        <v>410</v>
      </c>
      <c r="H587" s="687">
        <v>0</v>
      </c>
      <c r="I587" s="687">
        <v>0</v>
      </c>
      <c r="J587" s="688" t="e">
        <f t="shared" si="89"/>
        <v>#DIV/0!</v>
      </c>
      <c r="K587" s="687">
        <f t="shared" si="90"/>
        <v>0</v>
      </c>
      <c r="L587" s="689">
        <v>0</v>
      </c>
      <c r="M587" s="689">
        <v>0</v>
      </c>
      <c r="O587" s="689">
        <f t="shared" si="91"/>
        <v>0</v>
      </c>
      <c r="P587" s="689">
        <f t="shared" si="92"/>
        <v>0</v>
      </c>
      <c r="Q587" s="689">
        <f t="shared" si="93"/>
        <v>0</v>
      </c>
      <c r="R587" s="690" t="e">
        <f t="shared" si="94"/>
        <v>#DIV/0!</v>
      </c>
      <c r="S587" s="689">
        <f t="shared" si="95"/>
        <v>0</v>
      </c>
      <c r="T587" s="62"/>
      <c r="Z587" s="750">
        <f t="shared" si="86"/>
        <v>0</v>
      </c>
      <c r="AA587" s="751">
        <v>0</v>
      </c>
      <c r="AB587" s="62">
        <f t="shared" si="87"/>
        <v>0</v>
      </c>
      <c r="AE587" s="62">
        <f t="shared" si="88"/>
        <v>0</v>
      </c>
    </row>
    <row r="588" spans="1:31" hidden="1" x14ac:dyDescent="0.25">
      <c r="A588" s="62"/>
      <c r="B588" s="62"/>
      <c r="C588" s="62"/>
      <c r="D588" s="62"/>
      <c r="F588" s="706">
        <v>465</v>
      </c>
      <c r="G588" s="707" t="s">
        <v>707</v>
      </c>
      <c r="H588" s="687">
        <v>0</v>
      </c>
      <c r="J588" s="688" t="e">
        <f t="shared" si="89"/>
        <v>#DIV/0!</v>
      </c>
      <c r="K588" s="687">
        <f t="shared" si="90"/>
        <v>0</v>
      </c>
      <c r="L588" s="689">
        <v>0</v>
      </c>
      <c r="M588" s="689">
        <v>0</v>
      </c>
      <c r="O588" s="689">
        <f t="shared" si="91"/>
        <v>0</v>
      </c>
      <c r="P588" s="689">
        <f t="shared" si="92"/>
        <v>0</v>
      </c>
      <c r="Q588" s="689">
        <f t="shared" si="93"/>
        <v>0</v>
      </c>
      <c r="R588" s="690" t="e">
        <f t="shared" si="94"/>
        <v>#DIV/0!</v>
      </c>
      <c r="S588" s="689">
        <f t="shared" si="95"/>
        <v>0</v>
      </c>
      <c r="T588" s="62"/>
      <c r="V588" s="178">
        <v>800000</v>
      </c>
      <c r="X588" s="753">
        <v>179999.14</v>
      </c>
      <c r="Z588" s="750">
        <f t="shared" si="86"/>
        <v>-179999.14</v>
      </c>
      <c r="AA588" s="751">
        <v>4267985.3</v>
      </c>
      <c r="AB588" s="62">
        <f t="shared" si="87"/>
        <v>-4447984.4399999995</v>
      </c>
      <c r="AE588" s="62">
        <f t="shared" si="88"/>
        <v>-4267985.3</v>
      </c>
    </row>
    <row r="589" spans="1:31" hidden="1" x14ac:dyDescent="0.25">
      <c r="A589" s="62"/>
      <c r="B589" s="62"/>
      <c r="C589" s="62"/>
      <c r="D589" s="62"/>
      <c r="F589" s="706">
        <v>472</v>
      </c>
      <c r="G589" s="707" t="s">
        <v>414</v>
      </c>
      <c r="H589" s="687">
        <v>0</v>
      </c>
      <c r="J589" s="688" t="e">
        <f t="shared" si="89"/>
        <v>#DIV/0!</v>
      </c>
      <c r="K589" s="687">
        <f t="shared" si="90"/>
        <v>0</v>
      </c>
      <c r="L589" s="689">
        <v>0</v>
      </c>
      <c r="M589" s="689">
        <v>0</v>
      </c>
      <c r="O589" s="689">
        <f t="shared" si="91"/>
        <v>0</v>
      </c>
      <c r="P589" s="689">
        <f t="shared" si="92"/>
        <v>0</v>
      </c>
      <c r="Q589" s="689">
        <f t="shared" si="93"/>
        <v>0</v>
      </c>
      <c r="R589" s="690" t="e">
        <f t="shared" si="94"/>
        <v>#DIV/0!</v>
      </c>
      <c r="S589" s="689">
        <f t="shared" si="95"/>
        <v>0</v>
      </c>
      <c r="T589" s="62"/>
      <c r="V589" s="178">
        <f>5570000+14868708.15+80000</f>
        <v>20518708.149999999</v>
      </c>
      <c r="W589" s="178">
        <f>V589-H589</f>
        <v>20518708.149999999</v>
      </c>
      <c r="Y589" s="754">
        <v>2777080.65</v>
      </c>
      <c r="Z589" s="750">
        <f t="shared" si="86"/>
        <v>2777080.65</v>
      </c>
      <c r="AA589" s="751">
        <v>17741627.5</v>
      </c>
      <c r="AB589" s="62">
        <f t="shared" si="87"/>
        <v>-14964546.85</v>
      </c>
      <c r="AE589" s="62">
        <f t="shared" si="88"/>
        <v>-17741627.5</v>
      </c>
    </row>
    <row r="590" spans="1:31" ht="15" hidden="1" customHeight="1" x14ac:dyDescent="0.25">
      <c r="A590" s="62"/>
      <c r="B590" s="62"/>
      <c r="C590" s="62"/>
      <c r="D590" s="62"/>
      <c r="F590" s="706">
        <v>481</v>
      </c>
      <c r="G590" s="707" t="s">
        <v>726</v>
      </c>
      <c r="H590" s="687">
        <v>0</v>
      </c>
      <c r="I590" s="687">
        <v>0</v>
      </c>
      <c r="J590" s="688" t="e">
        <f t="shared" si="89"/>
        <v>#DIV/0!</v>
      </c>
      <c r="K590" s="687">
        <f t="shared" si="90"/>
        <v>0</v>
      </c>
      <c r="L590" s="689">
        <v>0</v>
      </c>
      <c r="M590" s="689">
        <v>0</v>
      </c>
      <c r="O590" s="689">
        <f t="shared" si="91"/>
        <v>0</v>
      </c>
      <c r="P590" s="689">
        <f t="shared" si="92"/>
        <v>0</v>
      </c>
      <c r="Q590" s="689">
        <f t="shared" si="93"/>
        <v>0</v>
      </c>
      <c r="R590" s="690" t="e">
        <f t="shared" si="94"/>
        <v>#DIV/0!</v>
      </c>
      <c r="S590" s="689">
        <f t="shared" si="95"/>
        <v>0</v>
      </c>
      <c r="T590" s="62"/>
      <c r="Z590" s="750">
        <f t="shared" si="86"/>
        <v>0</v>
      </c>
      <c r="AA590" s="751">
        <v>0</v>
      </c>
      <c r="AB590" s="62">
        <f t="shared" si="87"/>
        <v>0</v>
      </c>
      <c r="AE590" s="62">
        <f t="shared" si="88"/>
        <v>0</v>
      </c>
    </row>
    <row r="591" spans="1:31" x14ac:dyDescent="0.25">
      <c r="A591" s="62"/>
      <c r="B591" s="62"/>
      <c r="C591" s="62"/>
      <c r="D591" s="62"/>
      <c r="E591" s="1087" t="s">
        <v>1685</v>
      </c>
      <c r="F591" s="706">
        <v>482</v>
      </c>
      <c r="G591" s="707" t="s">
        <v>727</v>
      </c>
      <c r="H591" s="687">
        <v>800000</v>
      </c>
      <c r="I591" s="687">
        <v>123008.42</v>
      </c>
      <c r="J591" s="688">
        <f t="shared" si="89"/>
        <v>0.15376052500000001</v>
      </c>
      <c r="K591" s="687">
        <f t="shared" si="90"/>
        <v>676991.58</v>
      </c>
      <c r="L591" s="689">
        <v>0</v>
      </c>
      <c r="M591" s="689">
        <v>0</v>
      </c>
      <c r="O591" s="689">
        <f t="shared" si="91"/>
        <v>0</v>
      </c>
      <c r="P591" s="689">
        <f t="shared" si="92"/>
        <v>800000</v>
      </c>
      <c r="Q591" s="689">
        <f t="shared" si="93"/>
        <v>123008.42</v>
      </c>
      <c r="R591" s="690">
        <f t="shared" si="94"/>
        <v>0.15376052500000001</v>
      </c>
      <c r="S591" s="689">
        <f t="shared" si="95"/>
        <v>676991.58</v>
      </c>
      <c r="T591" s="62"/>
      <c r="Y591" s="754">
        <v>100000</v>
      </c>
      <c r="Z591" s="750">
        <f t="shared" si="86"/>
        <v>900000</v>
      </c>
      <c r="AA591" s="751">
        <v>243000</v>
      </c>
      <c r="AB591" s="62">
        <f t="shared" si="87"/>
        <v>657000</v>
      </c>
      <c r="AE591" s="62">
        <f t="shared" si="88"/>
        <v>557000</v>
      </c>
    </row>
    <row r="592" spans="1:31" x14ac:dyDescent="0.25">
      <c r="A592" s="62"/>
      <c r="B592" s="62"/>
      <c r="C592" s="62"/>
      <c r="E592" s="1087" t="s">
        <v>1686</v>
      </c>
      <c r="F592" s="706">
        <v>483</v>
      </c>
      <c r="G592" s="796" t="s">
        <v>728</v>
      </c>
      <c r="H592" s="687">
        <v>600000</v>
      </c>
      <c r="I592" s="687">
        <v>607452.67000000004</v>
      </c>
      <c r="J592" s="688">
        <f t="shared" si="89"/>
        <v>1.0124211166666668</v>
      </c>
      <c r="K592" s="687">
        <f t="shared" si="90"/>
        <v>-7452.6700000000419</v>
      </c>
      <c r="L592" s="689">
        <v>0</v>
      </c>
      <c r="M592" s="689">
        <v>0</v>
      </c>
      <c r="O592" s="689">
        <f t="shared" si="91"/>
        <v>0</v>
      </c>
      <c r="P592" s="689">
        <f t="shared" si="92"/>
        <v>600000</v>
      </c>
      <c r="Q592" s="689">
        <f t="shared" si="93"/>
        <v>607452.67000000004</v>
      </c>
      <c r="R592" s="690">
        <f t="shared" si="94"/>
        <v>1.0124211166666668</v>
      </c>
      <c r="S592" s="689">
        <f t="shared" si="95"/>
        <v>-7452.6700000000419</v>
      </c>
      <c r="T592" s="62"/>
      <c r="Y592" s="754">
        <v>25000</v>
      </c>
      <c r="Z592" s="750">
        <f t="shared" si="86"/>
        <v>625000</v>
      </c>
      <c r="AA592" s="751">
        <v>759522</v>
      </c>
      <c r="AB592" s="62">
        <f t="shared" si="87"/>
        <v>-134522</v>
      </c>
      <c r="AE592" s="62">
        <f t="shared" si="88"/>
        <v>-159522</v>
      </c>
    </row>
    <row r="593" spans="1:31" ht="45" x14ac:dyDescent="0.25">
      <c r="A593" s="62"/>
      <c r="B593" s="62"/>
      <c r="C593" s="62"/>
      <c r="E593" s="1087" t="s">
        <v>1687</v>
      </c>
      <c r="F593" s="706">
        <v>484</v>
      </c>
      <c r="G593" s="707" t="s">
        <v>729</v>
      </c>
      <c r="H593" s="687">
        <v>500000</v>
      </c>
      <c r="I593" s="687">
        <v>0</v>
      </c>
      <c r="J593" s="688">
        <f t="shared" si="89"/>
        <v>0</v>
      </c>
      <c r="K593" s="687">
        <f t="shared" si="90"/>
        <v>500000</v>
      </c>
      <c r="L593" s="689">
        <v>0</v>
      </c>
      <c r="M593" s="689">
        <v>0</v>
      </c>
      <c r="O593" s="689">
        <f t="shared" si="91"/>
        <v>0</v>
      </c>
      <c r="P593" s="689">
        <f t="shared" si="92"/>
        <v>500000</v>
      </c>
      <c r="Q593" s="689">
        <f t="shared" si="93"/>
        <v>0</v>
      </c>
      <c r="R593" s="690">
        <f t="shared" si="94"/>
        <v>0</v>
      </c>
      <c r="S593" s="689">
        <f t="shared" si="95"/>
        <v>500000</v>
      </c>
      <c r="T593" s="62"/>
      <c r="Z593" s="750">
        <f t="shared" si="86"/>
        <v>500000</v>
      </c>
      <c r="AA593" s="751">
        <v>0</v>
      </c>
      <c r="AB593" s="62">
        <f t="shared" si="87"/>
        <v>500000</v>
      </c>
      <c r="AE593" s="62">
        <f t="shared" si="88"/>
        <v>500000</v>
      </c>
    </row>
    <row r="594" spans="1:31" ht="30" hidden="1" x14ac:dyDescent="0.25">
      <c r="A594" s="62"/>
      <c r="B594" s="62"/>
      <c r="C594" s="62"/>
      <c r="F594" s="706">
        <v>485</v>
      </c>
      <c r="G594" s="707" t="s">
        <v>730</v>
      </c>
      <c r="H594" s="687">
        <v>0</v>
      </c>
      <c r="I594" s="687">
        <v>0</v>
      </c>
      <c r="J594" s="688" t="e">
        <f t="shared" si="89"/>
        <v>#DIV/0!</v>
      </c>
      <c r="K594" s="687">
        <f t="shared" si="90"/>
        <v>0</v>
      </c>
      <c r="L594" s="689">
        <v>0</v>
      </c>
      <c r="M594" s="689">
        <v>0</v>
      </c>
      <c r="O594" s="689">
        <f t="shared" si="91"/>
        <v>0</v>
      </c>
      <c r="P594" s="689">
        <f t="shared" si="92"/>
        <v>0</v>
      </c>
      <c r="Q594" s="689">
        <f t="shared" si="93"/>
        <v>0</v>
      </c>
      <c r="R594" s="690" t="e">
        <f t="shared" si="94"/>
        <v>#DIV/0!</v>
      </c>
      <c r="S594" s="689">
        <f t="shared" si="95"/>
        <v>0</v>
      </c>
      <c r="T594" s="62"/>
      <c r="Z594" s="750">
        <f t="shared" si="86"/>
        <v>0</v>
      </c>
      <c r="AA594" s="751">
        <v>0</v>
      </c>
      <c r="AB594" s="62">
        <f t="shared" si="87"/>
        <v>0</v>
      </c>
      <c r="AE594" s="62">
        <f t="shared" si="88"/>
        <v>0</v>
      </c>
    </row>
    <row r="595" spans="1:31" ht="30" hidden="1" x14ac:dyDescent="0.25">
      <c r="A595" s="62"/>
      <c r="B595" s="62"/>
      <c r="C595" s="62"/>
      <c r="F595" s="706">
        <v>489</v>
      </c>
      <c r="G595" s="707" t="s">
        <v>422</v>
      </c>
      <c r="H595" s="687">
        <v>0</v>
      </c>
      <c r="I595" s="687">
        <v>0</v>
      </c>
      <c r="J595" s="688" t="e">
        <f t="shared" si="89"/>
        <v>#DIV/0!</v>
      </c>
      <c r="K595" s="687">
        <f t="shared" si="90"/>
        <v>0</v>
      </c>
      <c r="L595" s="689">
        <v>0</v>
      </c>
      <c r="M595" s="689">
        <v>0</v>
      </c>
      <c r="O595" s="689">
        <f t="shared" si="91"/>
        <v>0</v>
      </c>
      <c r="P595" s="689">
        <f t="shared" si="92"/>
        <v>0</v>
      </c>
      <c r="Q595" s="689">
        <f t="shared" si="93"/>
        <v>0</v>
      </c>
      <c r="R595" s="690" t="e">
        <f t="shared" si="94"/>
        <v>#DIV/0!</v>
      </c>
      <c r="S595" s="689">
        <f t="shared" si="95"/>
        <v>0</v>
      </c>
      <c r="T595" s="62"/>
      <c r="Z595" s="750">
        <f t="shared" si="86"/>
        <v>0</v>
      </c>
      <c r="AA595" s="751">
        <v>0</v>
      </c>
      <c r="AB595" s="62">
        <f t="shared" si="87"/>
        <v>0</v>
      </c>
      <c r="AE595" s="62">
        <f t="shared" si="88"/>
        <v>0</v>
      </c>
    </row>
    <row r="596" spans="1:31" ht="30" hidden="1" x14ac:dyDescent="0.25">
      <c r="A596" s="62"/>
      <c r="B596" s="62"/>
      <c r="C596" s="62"/>
      <c r="F596" s="706">
        <v>494</v>
      </c>
      <c r="G596" s="707" t="s">
        <v>708</v>
      </c>
      <c r="H596" s="687">
        <v>0</v>
      </c>
      <c r="I596" s="687">
        <v>0</v>
      </c>
      <c r="J596" s="688" t="e">
        <f t="shared" si="89"/>
        <v>#DIV/0!</v>
      </c>
      <c r="K596" s="687">
        <f t="shared" si="90"/>
        <v>0</v>
      </c>
      <c r="L596" s="689">
        <v>0</v>
      </c>
      <c r="M596" s="689">
        <v>0</v>
      </c>
      <c r="O596" s="689">
        <f t="shared" si="91"/>
        <v>0</v>
      </c>
      <c r="P596" s="689">
        <f t="shared" si="92"/>
        <v>0</v>
      </c>
      <c r="Q596" s="689">
        <f t="shared" si="93"/>
        <v>0</v>
      </c>
      <c r="R596" s="690" t="e">
        <f t="shared" si="94"/>
        <v>#DIV/0!</v>
      </c>
      <c r="S596" s="689">
        <f t="shared" si="95"/>
        <v>0</v>
      </c>
      <c r="T596" s="62"/>
      <c r="Z596" s="750">
        <f t="shared" si="86"/>
        <v>0</v>
      </c>
      <c r="AA596" s="751">
        <v>0</v>
      </c>
      <c r="AB596" s="62">
        <f t="shared" si="87"/>
        <v>0</v>
      </c>
      <c r="AE596" s="62">
        <f t="shared" si="88"/>
        <v>0</v>
      </c>
    </row>
    <row r="597" spans="1:31" ht="30" hidden="1" x14ac:dyDescent="0.25">
      <c r="A597" s="62"/>
      <c r="B597" s="62"/>
      <c r="C597" s="62"/>
      <c r="F597" s="706">
        <v>495</v>
      </c>
      <c r="G597" s="707" t="s">
        <v>709</v>
      </c>
      <c r="H597" s="687">
        <v>0</v>
      </c>
      <c r="I597" s="687">
        <v>0</v>
      </c>
      <c r="J597" s="688" t="e">
        <f t="shared" si="89"/>
        <v>#DIV/0!</v>
      </c>
      <c r="K597" s="687">
        <f t="shared" si="90"/>
        <v>0</v>
      </c>
      <c r="L597" s="689">
        <v>0</v>
      </c>
      <c r="M597" s="689">
        <v>0</v>
      </c>
      <c r="O597" s="689">
        <f t="shared" si="91"/>
        <v>0</v>
      </c>
      <c r="P597" s="689">
        <f t="shared" si="92"/>
        <v>0</v>
      </c>
      <c r="Q597" s="689">
        <f t="shared" si="93"/>
        <v>0</v>
      </c>
      <c r="R597" s="690" t="e">
        <f t="shared" si="94"/>
        <v>#DIV/0!</v>
      </c>
      <c r="S597" s="689">
        <f t="shared" si="95"/>
        <v>0</v>
      </c>
      <c r="T597" s="62"/>
      <c r="Z597" s="750">
        <f t="shared" si="86"/>
        <v>0</v>
      </c>
      <c r="AA597" s="751">
        <v>0</v>
      </c>
      <c r="AB597" s="62">
        <f t="shared" si="87"/>
        <v>0</v>
      </c>
      <c r="AE597" s="62">
        <f t="shared" si="88"/>
        <v>0</v>
      </c>
    </row>
    <row r="598" spans="1:31" ht="45" hidden="1" x14ac:dyDescent="0.25">
      <c r="A598" s="62"/>
      <c r="B598" s="62"/>
      <c r="C598" s="62"/>
      <c r="F598" s="706">
        <v>496</v>
      </c>
      <c r="G598" s="707" t="s">
        <v>710</v>
      </c>
      <c r="H598" s="687">
        <v>0</v>
      </c>
      <c r="I598" s="687">
        <v>0</v>
      </c>
      <c r="J598" s="688" t="e">
        <f t="shared" si="89"/>
        <v>#DIV/0!</v>
      </c>
      <c r="K598" s="687">
        <f t="shared" si="90"/>
        <v>0</v>
      </c>
      <c r="L598" s="689">
        <v>0</v>
      </c>
      <c r="M598" s="689">
        <v>0</v>
      </c>
      <c r="O598" s="689">
        <f t="shared" si="91"/>
        <v>0</v>
      </c>
      <c r="P598" s="689">
        <f t="shared" si="92"/>
        <v>0</v>
      </c>
      <c r="Q598" s="689">
        <f t="shared" si="93"/>
        <v>0</v>
      </c>
      <c r="R598" s="690" t="e">
        <f t="shared" si="94"/>
        <v>#DIV/0!</v>
      </c>
      <c r="S598" s="689">
        <f t="shared" si="95"/>
        <v>0</v>
      </c>
      <c r="T598" s="62"/>
      <c r="Z598" s="750">
        <f t="shared" si="86"/>
        <v>0</v>
      </c>
      <c r="AA598" s="751">
        <v>0</v>
      </c>
      <c r="AB598" s="62">
        <f t="shared" si="87"/>
        <v>0</v>
      </c>
      <c r="AE598" s="62">
        <f t="shared" si="88"/>
        <v>0</v>
      </c>
    </row>
    <row r="599" spans="1:31" hidden="1" x14ac:dyDescent="0.25">
      <c r="A599" s="62"/>
      <c r="B599" s="62"/>
      <c r="C599" s="62"/>
      <c r="D599" s="702">
        <v>112</v>
      </c>
      <c r="F599" s="706">
        <v>49911</v>
      </c>
      <c r="G599" s="707" t="s">
        <v>424</v>
      </c>
      <c r="H599" s="687">
        <v>0</v>
      </c>
      <c r="I599" s="687">
        <v>0</v>
      </c>
      <c r="J599" s="688" t="e">
        <f t="shared" si="89"/>
        <v>#DIV/0!</v>
      </c>
      <c r="K599" s="687">
        <f t="shared" si="90"/>
        <v>0</v>
      </c>
      <c r="L599" s="689">
        <v>0</v>
      </c>
      <c r="M599" s="689">
        <v>0</v>
      </c>
      <c r="O599" s="689">
        <f t="shared" si="91"/>
        <v>0</v>
      </c>
      <c r="P599" s="689">
        <f t="shared" si="92"/>
        <v>0</v>
      </c>
      <c r="Q599" s="689">
        <f t="shared" si="93"/>
        <v>0</v>
      </c>
      <c r="R599" s="690" t="e">
        <f t="shared" si="94"/>
        <v>#DIV/0!</v>
      </c>
      <c r="S599" s="689">
        <f t="shared" si="95"/>
        <v>0</v>
      </c>
      <c r="T599" s="62"/>
      <c r="Z599" s="750">
        <f t="shared" si="86"/>
        <v>0</v>
      </c>
      <c r="AA599" s="751">
        <v>0</v>
      </c>
      <c r="AB599" s="62">
        <f t="shared" si="87"/>
        <v>0</v>
      </c>
      <c r="AE599" s="62">
        <f t="shared" si="88"/>
        <v>0</v>
      </c>
    </row>
    <row r="600" spans="1:31" hidden="1" x14ac:dyDescent="0.25">
      <c r="A600" s="62"/>
      <c r="B600" s="62"/>
      <c r="C600" s="62"/>
      <c r="D600" s="702">
        <v>112</v>
      </c>
      <c r="F600" s="683">
        <v>49912</v>
      </c>
      <c r="G600" s="799" t="s">
        <v>426</v>
      </c>
      <c r="H600" s="687">
        <v>0</v>
      </c>
      <c r="I600" s="687">
        <v>0</v>
      </c>
      <c r="J600" s="688" t="e">
        <f t="shared" si="89"/>
        <v>#DIV/0!</v>
      </c>
      <c r="K600" s="687">
        <f t="shared" si="90"/>
        <v>0</v>
      </c>
      <c r="L600" s="689">
        <v>0</v>
      </c>
      <c r="M600" s="689">
        <v>0</v>
      </c>
      <c r="O600" s="689">
        <f t="shared" si="91"/>
        <v>0</v>
      </c>
      <c r="P600" s="689">
        <f t="shared" si="92"/>
        <v>0</v>
      </c>
      <c r="Q600" s="689">
        <f t="shared" si="93"/>
        <v>0</v>
      </c>
      <c r="R600" s="690" t="e">
        <f t="shared" si="94"/>
        <v>#DIV/0!</v>
      </c>
      <c r="S600" s="689">
        <f t="shared" si="95"/>
        <v>0</v>
      </c>
      <c r="T600" s="62"/>
      <c r="Z600" s="750">
        <f t="shared" si="86"/>
        <v>0</v>
      </c>
      <c r="AA600" s="751">
        <v>0</v>
      </c>
      <c r="AB600" s="62">
        <f t="shared" si="87"/>
        <v>0</v>
      </c>
      <c r="AE600" s="62">
        <f t="shared" si="88"/>
        <v>0</v>
      </c>
    </row>
    <row r="601" spans="1:31" x14ac:dyDescent="0.25">
      <c r="A601" s="62"/>
      <c r="B601" s="62"/>
      <c r="C601" s="62"/>
      <c r="E601" s="1087" t="s">
        <v>1688</v>
      </c>
      <c r="F601" s="706">
        <v>511</v>
      </c>
      <c r="G601" s="796" t="s">
        <v>731</v>
      </c>
      <c r="H601" s="687">
        <f>15000000+10000000+13000000-13000000</f>
        <v>25000000</v>
      </c>
      <c r="I601" s="687">
        <v>1597652.2</v>
      </c>
      <c r="J601" s="688">
        <f t="shared" si="89"/>
        <v>6.3906088E-2</v>
      </c>
      <c r="K601" s="687">
        <f t="shared" si="90"/>
        <v>23402347.800000001</v>
      </c>
      <c r="L601" s="689">
        <v>0</v>
      </c>
      <c r="M601" s="689">
        <v>0</v>
      </c>
      <c r="O601" s="689">
        <f t="shared" si="91"/>
        <v>0</v>
      </c>
      <c r="P601" s="689">
        <f t="shared" si="92"/>
        <v>25000000</v>
      </c>
      <c r="Q601" s="689">
        <f t="shared" si="93"/>
        <v>1597652.2</v>
      </c>
      <c r="R601" s="690">
        <f t="shared" si="94"/>
        <v>6.3906088E-2</v>
      </c>
      <c r="S601" s="689">
        <f t="shared" si="95"/>
        <v>23402347.800000001</v>
      </c>
      <c r="T601" s="62"/>
      <c r="V601" s="178">
        <f>1850000+3083960</f>
        <v>4933960</v>
      </c>
      <c r="W601" s="178">
        <f>V601-H601</f>
        <v>-20066040</v>
      </c>
      <c r="Y601" s="754">
        <v>1602000</v>
      </c>
      <c r="Z601" s="750">
        <f t="shared" si="86"/>
        <v>26602000</v>
      </c>
      <c r="AA601" s="751">
        <v>3332000</v>
      </c>
      <c r="AB601" s="62">
        <f t="shared" si="87"/>
        <v>23270000</v>
      </c>
      <c r="AE601" s="62">
        <f t="shared" si="88"/>
        <v>21668000</v>
      </c>
    </row>
    <row r="602" spans="1:31" x14ac:dyDescent="0.25">
      <c r="A602" s="62"/>
      <c r="B602" s="62"/>
      <c r="C602" s="62"/>
      <c r="E602" s="1087" t="s">
        <v>1689</v>
      </c>
      <c r="F602" s="706">
        <v>512</v>
      </c>
      <c r="G602" s="796" t="s">
        <v>732</v>
      </c>
      <c r="H602" s="687">
        <v>3000000</v>
      </c>
      <c r="I602" s="687">
        <f>2615861.98-467884</f>
        <v>2147977.98</v>
      </c>
      <c r="J602" s="688">
        <f t="shared" si="89"/>
        <v>0.71599265999999995</v>
      </c>
      <c r="K602" s="687">
        <f t="shared" si="90"/>
        <v>852022.02</v>
      </c>
      <c r="L602" s="689">
        <v>0</v>
      </c>
      <c r="M602" s="689">
        <v>467884</v>
      </c>
      <c r="N602" s="690" t="e">
        <f>M602/L602</f>
        <v>#DIV/0!</v>
      </c>
      <c r="O602" s="689">
        <f t="shared" si="91"/>
        <v>-467884</v>
      </c>
      <c r="P602" s="689">
        <f t="shared" si="92"/>
        <v>3000000</v>
      </c>
      <c r="Q602" s="689">
        <f t="shared" si="93"/>
        <v>2615861.98</v>
      </c>
      <c r="R602" s="690">
        <f t="shared" si="94"/>
        <v>0.87195399333333334</v>
      </c>
      <c r="S602" s="689">
        <f t="shared" si="95"/>
        <v>384138.02</v>
      </c>
      <c r="T602" s="62"/>
      <c r="W602" s="178">
        <f>50000+596160</f>
        <v>646160</v>
      </c>
      <c r="Y602" s="754">
        <v>646160</v>
      </c>
      <c r="Z602" s="750">
        <f t="shared" si="86"/>
        <v>3646160</v>
      </c>
      <c r="AA602" s="751">
        <v>2585000</v>
      </c>
      <c r="AB602" s="62">
        <f t="shared" si="87"/>
        <v>1061160</v>
      </c>
      <c r="AE602" s="62">
        <f t="shared" si="88"/>
        <v>415000</v>
      </c>
    </row>
    <row r="603" spans="1:31" hidden="1" x14ac:dyDescent="0.25">
      <c r="A603" s="62"/>
      <c r="B603" s="62"/>
      <c r="C603" s="62"/>
      <c r="F603" s="706">
        <v>513</v>
      </c>
      <c r="G603" s="796" t="s">
        <v>733</v>
      </c>
      <c r="H603" s="687">
        <v>0</v>
      </c>
      <c r="I603" s="687">
        <v>0</v>
      </c>
      <c r="J603" s="688" t="e">
        <f t="shared" si="89"/>
        <v>#DIV/0!</v>
      </c>
      <c r="K603" s="687">
        <f t="shared" si="90"/>
        <v>0</v>
      </c>
      <c r="L603" s="689">
        <v>0</v>
      </c>
      <c r="M603" s="689">
        <v>0</v>
      </c>
      <c r="N603" s="690" t="e">
        <f>M603/L603</f>
        <v>#DIV/0!</v>
      </c>
      <c r="O603" s="689">
        <f t="shared" si="91"/>
        <v>0</v>
      </c>
      <c r="P603" s="689">
        <f t="shared" si="92"/>
        <v>0</v>
      </c>
      <c r="Q603" s="689">
        <f t="shared" si="93"/>
        <v>0</v>
      </c>
      <c r="R603" s="690" t="e">
        <f t="shared" si="94"/>
        <v>#DIV/0!</v>
      </c>
      <c r="S603" s="689">
        <f t="shared" si="95"/>
        <v>0</v>
      </c>
      <c r="T603" s="62"/>
      <c r="Z603" s="750">
        <f t="shared" si="86"/>
        <v>0</v>
      </c>
      <c r="AA603" s="751">
        <v>0</v>
      </c>
      <c r="AB603" s="62">
        <f t="shared" si="87"/>
        <v>0</v>
      </c>
      <c r="AE603" s="62">
        <f t="shared" si="88"/>
        <v>0</v>
      </c>
    </row>
    <row r="604" spans="1:31" hidden="1" x14ac:dyDescent="0.25">
      <c r="A604" s="62"/>
      <c r="B604" s="62"/>
      <c r="C604" s="62"/>
      <c r="F604" s="706">
        <v>514</v>
      </c>
      <c r="G604" s="707" t="s">
        <v>734</v>
      </c>
      <c r="H604" s="687">
        <v>0</v>
      </c>
      <c r="I604" s="687">
        <v>0</v>
      </c>
      <c r="J604" s="688" t="e">
        <f t="shared" si="89"/>
        <v>#DIV/0!</v>
      </c>
      <c r="K604" s="687">
        <f t="shared" si="90"/>
        <v>0</v>
      </c>
      <c r="L604" s="689">
        <v>0</v>
      </c>
      <c r="M604" s="689">
        <v>0</v>
      </c>
      <c r="N604" s="690" t="e">
        <f>M604/L604</f>
        <v>#DIV/0!</v>
      </c>
      <c r="O604" s="689">
        <f t="shared" si="91"/>
        <v>0</v>
      </c>
      <c r="P604" s="689">
        <f t="shared" si="92"/>
        <v>0</v>
      </c>
      <c r="Q604" s="689">
        <f t="shared" si="93"/>
        <v>0</v>
      </c>
      <c r="R604" s="690" t="e">
        <f t="shared" si="94"/>
        <v>#DIV/0!</v>
      </c>
      <c r="S604" s="689">
        <f t="shared" si="95"/>
        <v>0</v>
      </c>
      <c r="T604" s="62"/>
      <c r="Z604" s="750">
        <f t="shared" si="86"/>
        <v>0</v>
      </c>
      <c r="AA604" s="751">
        <v>0</v>
      </c>
      <c r="AB604" s="62">
        <f t="shared" si="87"/>
        <v>0</v>
      </c>
      <c r="AE604" s="62">
        <f t="shared" si="88"/>
        <v>0</v>
      </c>
    </row>
    <row r="605" spans="1:31" x14ac:dyDescent="0.25">
      <c r="A605" s="62"/>
      <c r="B605" s="62"/>
      <c r="C605" s="62"/>
      <c r="E605" s="1087" t="s">
        <v>1690</v>
      </c>
      <c r="F605" s="706">
        <v>515</v>
      </c>
      <c r="G605" s="707" t="s">
        <v>433</v>
      </c>
      <c r="H605" s="687">
        <v>700000</v>
      </c>
      <c r="I605" s="687">
        <v>0</v>
      </c>
      <c r="K605" s="687">
        <f t="shared" si="90"/>
        <v>700000</v>
      </c>
      <c r="L605" s="689">
        <v>0</v>
      </c>
      <c r="M605" s="689">
        <v>253098</v>
      </c>
      <c r="N605" s="690" t="e">
        <f>M605/L605</f>
        <v>#DIV/0!</v>
      </c>
      <c r="O605" s="689">
        <f t="shared" si="91"/>
        <v>-253098</v>
      </c>
      <c r="P605" s="689">
        <f t="shared" si="92"/>
        <v>700000</v>
      </c>
      <c r="Q605" s="689">
        <f t="shared" si="93"/>
        <v>253098</v>
      </c>
      <c r="R605" s="690">
        <f>Q605/P605</f>
        <v>0.36156857142857141</v>
      </c>
      <c r="S605" s="689">
        <f t="shared" si="95"/>
        <v>446902</v>
      </c>
      <c r="T605" s="62"/>
      <c r="X605" s="753">
        <v>150000</v>
      </c>
      <c r="Z605" s="750">
        <f t="shared" si="86"/>
        <v>550000</v>
      </c>
      <c r="AA605" s="751">
        <v>558000</v>
      </c>
      <c r="AB605" s="62">
        <f t="shared" si="87"/>
        <v>-8000</v>
      </c>
      <c r="AE605" s="62">
        <f t="shared" si="88"/>
        <v>142000</v>
      </c>
    </row>
    <row r="606" spans="1:31" hidden="1" x14ac:dyDescent="0.25">
      <c r="A606" s="62"/>
      <c r="B606" s="62"/>
      <c r="C606" s="62"/>
      <c r="F606" s="706">
        <v>521</v>
      </c>
      <c r="G606" s="707" t="s">
        <v>735</v>
      </c>
      <c r="H606" s="687">
        <v>0</v>
      </c>
      <c r="I606" s="687">
        <v>0</v>
      </c>
      <c r="J606" s="688" t="e">
        <f t="shared" si="89"/>
        <v>#DIV/0!</v>
      </c>
      <c r="K606" s="687">
        <f t="shared" si="90"/>
        <v>0</v>
      </c>
      <c r="L606" s="689">
        <v>0</v>
      </c>
      <c r="M606" s="689">
        <v>0</v>
      </c>
      <c r="O606" s="689">
        <f t="shared" si="91"/>
        <v>0</v>
      </c>
      <c r="P606" s="689">
        <f t="shared" si="92"/>
        <v>0</v>
      </c>
      <c r="Q606" s="689">
        <f t="shared" si="93"/>
        <v>0</v>
      </c>
      <c r="R606" s="690" t="e">
        <f t="shared" si="94"/>
        <v>#DIV/0!</v>
      </c>
      <c r="S606" s="689">
        <f t="shared" si="95"/>
        <v>0</v>
      </c>
      <c r="T606" s="62"/>
      <c r="Z606" s="750">
        <f t="shared" si="86"/>
        <v>0</v>
      </c>
      <c r="AA606" s="751">
        <v>0</v>
      </c>
      <c r="AB606" s="62">
        <f t="shared" si="87"/>
        <v>0</v>
      </c>
      <c r="AE606" s="62">
        <f t="shared" si="88"/>
        <v>0</v>
      </c>
    </row>
    <row r="607" spans="1:31" hidden="1" x14ac:dyDescent="0.25">
      <c r="A607" s="62"/>
      <c r="B607" s="62"/>
      <c r="C607" s="62"/>
      <c r="F607" s="706">
        <v>522</v>
      </c>
      <c r="G607" s="707" t="s">
        <v>736</v>
      </c>
      <c r="H607" s="687">
        <v>0</v>
      </c>
      <c r="I607" s="687">
        <v>0</v>
      </c>
      <c r="J607" s="688" t="e">
        <f t="shared" si="89"/>
        <v>#DIV/0!</v>
      </c>
      <c r="K607" s="687">
        <f t="shared" si="90"/>
        <v>0</v>
      </c>
      <c r="L607" s="689">
        <v>0</v>
      </c>
      <c r="M607" s="689">
        <v>0</v>
      </c>
      <c r="O607" s="689">
        <f t="shared" si="91"/>
        <v>0</v>
      </c>
      <c r="P607" s="689">
        <f t="shared" si="92"/>
        <v>0</v>
      </c>
      <c r="Q607" s="689">
        <f t="shared" si="93"/>
        <v>0</v>
      </c>
      <c r="R607" s="690" t="e">
        <f t="shared" si="94"/>
        <v>#DIV/0!</v>
      </c>
      <c r="S607" s="689">
        <f t="shared" si="95"/>
        <v>0</v>
      </c>
      <c r="T607" s="62"/>
      <c r="Z607" s="750">
        <f t="shared" si="86"/>
        <v>0</v>
      </c>
      <c r="AA607" s="751">
        <v>0</v>
      </c>
      <c r="AB607" s="62">
        <f t="shared" si="87"/>
        <v>0</v>
      </c>
      <c r="AE607" s="62">
        <f t="shared" si="88"/>
        <v>0</v>
      </c>
    </row>
    <row r="608" spans="1:31" hidden="1" x14ac:dyDescent="0.25">
      <c r="A608" s="62"/>
      <c r="B608" s="62"/>
      <c r="C608" s="62"/>
      <c r="D608" s="62"/>
      <c r="F608" s="706">
        <v>523</v>
      </c>
      <c r="G608" s="707" t="s">
        <v>438</v>
      </c>
      <c r="H608" s="687">
        <v>0</v>
      </c>
      <c r="I608" s="687">
        <v>0</v>
      </c>
      <c r="J608" s="688" t="e">
        <f t="shared" si="89"/>
        <v>#DIV/0!</v>
      </c>
      <c r="K608" s="687">
        <f t="shared" si="90"/>
        <v>0</v>
      </c>
      <c r="L608" s="689">
        <v>0</v>
      </c>
      <c r="M608" s="689">
        <v>0</v>
      </c>
      <c r="O608" s="689">
        <f t="shared" si="91"/>
        <v>0</v>
      </c>
      <c r="P608" s="689">
        <f t="shared" si="92"/>
        <v>0</v>
      </c>
      <c r="Q608" s="689">
        <f t="shared" si="93"/>
        <v>0</v>
      </c>
      <c r="R608" s="690" t="e">
        <f t="shared" si="94"/>
        <v>#DIV/0!</v>
      </c>
      <c r="S608" s="689">
        <f t="shared" si="95"/>
        <v>0</v>
      </c>
      <c r="T608" s="62"/>
      <c r="Z608" s="750">
        <f t="shared" si="86"/>
        <v>0</v>
      </c>
      <c r="AA608" s="751">
        <v>0</v>
      </c>
      <c r="AB608" s="62">
        <f t="shared" si="87"/>
        <v>0</v>
      </c>
      <c r="AE608" s="62">
        <f t="shared" si="88"/>
        <v>0</v>
      </c>
    </row>
    <row r="609" spans="1:31" hidden="1" x14ac:dyDescent="0.25">
      <c r="A609" s="62"/>
      <c r="B609" s="62"/>
      <c r="C609" s="62"/>
      <c r="D609" s="62"/>
      <c r="F609" s="706">
        <v>531</v>
      </c>
      <c r="G609" s="707" t="s">
        <v>712</v>
      </c>
      <c r="H609" s="687">
        <v>0</v>
      </c>
      <c r="I609" s="687">
        <v>0</v>
      </c>
      <c r="J609" s="688" t="e">
        <f t="shared" si="89"/>
        <v>#DIV/0!</v>
      </c>
      <c r="K609" s="687">
        <f t="shared" si="90"/>
        <v>0</v>
      </c>
      <c r="L609" s="689">
        <v>0</v>
      </c>
      <c r="M609" s="689">
        <v>0</v>
      </c>
      <c r="O609" s="689">
        <f t="shared" si="91"/>
        <v>0</v>
      </c>
      <c r="P609" s="689">
        <f t="shared" si="92"/>
        <v>0</v>
      </c>
      <c r="Q609" s="689">
        <f t="shared" si="93"/>
        <v>0</v>
      </c>
      <c r="R609" s="690" t="e">
        <f t="shared" si="94"/>
        <v>#DIV/0!</v>
      </c>
      <c r="S609" s="689">
        <f t="shared" si="95"/>
        <v>0</v>
      </c>
      <c r="T609" s="62"/>
      <c r="Z609" s="750">
        <f t="shared" si="86"/>
        <v>0</v>
      </c>
      <c r="AA609" s="751">
        <v>0</v>
      </c>
      <c r="AB609" s="62">
        <f t="shared" si="87"/>
        <v>0</v>
      </c>
      <c r="AE609" s="62">
        <f t="shared" si="88"/>
        <v>0</v>
      </c>
    </row>
    <row r="610" spans="1:31" ht="15.75" thickBot="1" x14ac:dyDescent="0.3">
      <c r="A610" s="62"/>
      <c r="B610" s="62"/>
      <c r="C610" s="62"/>
      <c r="D610" s="62"/>
      <c r="E610" s="1087" t="s">
        <v>1691</v>
      </c>
      <c r="F610" s="706">
        <v>541</v>
      </c>
      <c r="G610" s="707" t="s">
        <v>737</v>
      </c>
      <c r="H610" s="687">
        <f>1000000+4000000</f>
        <v>5000000</v>
      </c>
      <c r="I610" s="687">
        <v>446903.67000000016</v>
      </c>
      <c r="J610" s="688">
        <f t="shared" si="89"/>
        <v>8.9380734000000031E-2</v>
      </c>
      <c r="K610" s="687">
        <f t="shared" si="90"/>
        <v>4553096.33</v>
      </c>
      <c r="L610" s="689">
        <v>0</v>
      </c>
      <c r="M610" s="689">
        <v>0</v>
      </c>
      <c r="O610" s="689">
        <f t="shared" si="91"/>
        <v>0</v>
      </c>
      <c r="P610" s="689">
        <f t="shared" si="92"/>
        <v>5000000</v>
      </c>
      <c r="Q610" s="689">
        <f t="shared" si="93"/>
        <v>446903.67000000016</v>
      </c>
      <c r="R610" s="690">
        <f t="shared" si="94"/>
        <v>8.9380734000000031E-2</v>
      </c>
      <c r="S610" s="689">
        <f t="shared" si="95"/>
        <v>4553096.33</v>
      </c>
      <c r="T610" s="62"/>
      <c r="V610" s="178">
        <v>150000</v>
      </c>
      <c r="W610" s="178">
        <f>H610-I610-V610</f>
        <v>4403096.33</v>
      </c>
      <c r="X610" s="753">
        <v>878565.23</v>
      </c>
      <c r="Z610" s="750">
        <f t="shared" si="86"/>
        <v>4121434.77</v>
      </c>
      <c r="AA610" s="751">
        <v>2944947.44</v>
      </c>
      <c r="AB610" s="62">
        <f t="shared" si="87"/>
        <v>1176487.33</v>
      </c>
      <c r="AE610" s="62">
        <f t="shared" si="88"/>
        <v>2055052.56</v>
      </c>
    </row>
    <row r="611" spans="1:31" hidden="1" x14ac:dyDescent="0.25">
      <c r="A611" s="62"/>
      <c r="B611" s="62"/>
      <c r="C611" s="62"/>
      <c r="D611" s="62"/>
      <c r="F611" s="706">
        <v>542</v>
      </c>
      <c r="G611" s="707" t="s">
        <v>738</v>
      </c>
      <c r="S611" s="689">
        <f>SUM(H611:L611)</f>
        <v>0</v>
      </c>
      <c r="T611" s="62"/>
      <c r="AB611" s="62">
        <f t="shared" si="87"/>
        <v>0</v>
      </c>
    </row>
    <row r="612" spans="1:31" hidden="1" x14ac:dyDescent="0.25">
      <c r="A612" s="62"/>
      <c r="B612" s="62"/>
      <c r="C612" s="62"/>
      <c r="D612" s="62"/>
      <c r="F612" s="706">
        <v>543</v>
      </c>
      <c r="G612" s="707" t="s">
        <v>443</v>
      </c>
      <c r="S612" s="689">
        <f>SUM(H612:L612)</f>
        <v>0</v>
      </c>
      <c r="T612" s="62"/>
      <c r="AB612" s="62">
        <f t="shared" si="87"/>
        <v>0</v>
      </c>
    </row>
    <row r="613" spans="1:31" ht="45" hidden="1" x14ac:dyDescent="0.25">
      <c r="A613" s="62"/>
      <c r="B613" s="62"/>
      <c r="C613" s="62"/>
      <c r="D613" s="62"/>
      <c r="F613" s="706">
        <v>551</v>
      </c>
      <c r="G613" s="707" t="s">
        <v>713</v>
      </c>
      <c r="S613" s="689">
        <f>SUM(H613:L613)</f>
        <v>0</v>
      </c>
      <c r="T613" s="62"/>
      <c r="AB613" s="62">
        <f t="shared" si="87"/>
        <v>0</v>
      </c>
    </row>
    <row r="614" spans="1:31" ht="15.75" hidden="1" thickBot="1" x14ac:dyDescent="0.3">
      <c r="A614" s="62"/>
      <c r="B614" s="62"/>
      <c r="C614" s="62"/>
      <c r="D614" s="62"/>
      <c r="F614" s="709">
        <v>614</v>
      </c>
      <c r="G614" s="796" t="s">
        <v>1921</v>
      </c>
      <c r="H614" s="687">
        <v>0</v>
      </c>
      <c r="L614" s="689">
        <v>0</v>
      </c>
      <c r="P614" s="689">
        <f t="shared" ref="P614" si="96">L614+H614</f>
        <v>0</v>
      </c>
      <c r="S614" s="689">
        <f>SUM(H614:L614)</f>
        <v>0</v>
      </c>
      <c r="T614" s="62"/>
      <c r="AB614" s="62">
        <f t="shared" si="87"/>
        <v>0</v>
      </c>
    </row>
    <row r="615" spans="1:31" ht="15.75" hidden="1" thickBot="1" x14ac:dyDescent="0.3">
      <c r="A615" s="62"/>
      <c r="B615" s="62"/>
      <c r="C615" s="62"/>
      <c r="D615" s="62"/>
      <c r="F615" s="709">
        <v>620</v>
      </c>
      <c r="G615" s="796" t="s">
        <v>89</v>
      </c>
      <c r="S615" s="689">
        <f>SUM(H615:L615)</f>
        <v>0</v>
      </c>
      <c r="T615" s="62"/>
      <c r="AB615" s="62">
        <f t="shared" si="87"/>
        <v>0</v>
      </c>
    </row>
    <row r="616" spans="1:31" x14ac:dyDescent="0.25">
      <c r="A616" s="62"/>
      <c r="B616" s="62"/>
      <c r="C616" s="62"/>
      <c r="D616" s="62"/>
      <c r="E616" s="708"/>
      <c r="F616" s="709"/>
      <c r="G616" s="710" t="s">
        <v>775</v>
      </c>
      <c r="H616" s="711"/>
      <c r="I616" s="711"/>
      <c r="J616" s="712"/>
      <c r="K616" s="711"/>
      <c r="L616" s="713"/>
      <c r="M616" s="713"/>
      <c r="N616" s="714"/>
      <c r="O616" s="713"/>
      <c r="P616" s="713"/>
      <c r="Q616" s="713"/>
      <c r="R616" s="714"/>
      <c r="S616" s="797"/>
      <c r="T616" s="62"/>
      <c r="AB616" s="62">
        <f t="shared" si="87"/>
        <v>0</v>
      </c>
    </row>
    <row r="617" spans="1:31" x14ac:dyDescent="0.25">
      <c r="A617" s="62"/>
      <c r="B617" s="62"/>
      <c r="C617" s="62"/>
      <c r="D617" s="62"/>
      <c r="E617" s="715"/>
      <c r="F617" s="716" t="s">
        <v>185</v>
      </c>
      <c r="G617" s="717" t="s">
        <v>186</v>
      </c>
      <c r="H617" s="718">
        <f>SUM(H556:H614)</f>
        <v>160078149</v>
      </c>
      <c r="I617" s="718">
        <f>SUM(I556:I610)</f>
        <v>72353628.550000027</v>
      </c>
      <c r="J617" s="719">
        <f t="shared" ref="J617:J633" si="97">I617/H617</f>
        <v>0.45198941268367632</v>
      </c>
      <c r="K617" s="718">
        <f>SUM(K556:K610)</f>
        <v>87724520.449999988</v>
      </c>
      <c r="L617" s="720">
        <v>0</v>
      </c>
      <c r="M617" s="720">
        <v>0</v>
      </c>
      <c r="N617" s="721"/>
      <c r="O617" s="720">
        <f>L617-M617</f>
        <v>0</v>
      </c>
      <c r="P617" s="720">
        <f>H617+L617</f>
        <v>160078149</v>
      </c>
      <c r="Q617" s="720">
        <f>M617+I617</f>
        <v>72353628.550000027</v>
      </c>
      <c r="R617" s="721">
        <f>Q617/P617</f>
        <v>0.45198941268367632</v>
      </c>
      <c r="S617" s="689">
        <f>P617-Q617</f>
        <v>87724520.449999973</v>
      </c>
      <c r="T617" s="62"/>
      <c r="AB617" s="62">
        <f t="shared" si="87"/>
        <v>0</v>
      </c>
    </row>
    <row r="618" spans="1:31" ht="15" hidden="1" customHeight="1" x14ac:dyDescent="0.25">
      <c r="A618" s="62"/>
      <c r="B618" s="62"/>
      <c r="C618" s="62"/>
      <c r="D618" s="62"/>
      <c r="F618" s="716" t="s">
        <v>187</v>
      </c>
      <c r="G618" s="717" t="s">
        <v>188</v>
      </c>
      <c r="J618" s="688" t="e">
        <f t="shared" si="97"/>
        <v>#DIV/0!</v>
      </c>
      <c r="R618" s="690" t="e">
        <f t="shared" ref="R618:R633" si="98">Q618/P618</f>
        <v>#DIV/0!</v>
      </c>
      <c r="S618" s="720" t="e">
        <f t="shared" ref="S618:S632" si="99">SUM(H618:L618)</f>
        <v>#DIV/0!</v>
      </c>
      <c r="T618" s="62"/>
      <c r="AB618" s="62">
        <f t="shared" si="87"/>
        <v>0</v>
      </c>
    </row>
    <row r="619" spans="1:31" ht="15" hidden="1" customHeight="1" x14ac:dyDescent="0.25">
      <c r="A619" s="62"/>
      <c r="B619" s="62"/>
      <c r="C619" s="62"/>
      <c r="D619" s="62"/>
      <c r="F619" s="716" t="s">
        <v>189</v>
      </c>
      <c r="G619" s="717" t="s">
        <v>190</v>
      </c>
      <c r="J619" s="688" t="e">
        <f t="shared" si="97"/>
        <v>#DIV/0!</v>
      </c>
      <c r="R619" s="690" t="e">
        <f t="shared" si="98"/>
        <v>#DIV/0!</v>
      </c>
      <c r="S619" s="720" t="e">
        <f t="shared" si="99"/>
        <v>#DIV/0!</v>
      </c>
      <c r="T619" s="62"/>
      <c r="AB619" s="62">
        <f t="shared" si="87"/>
        <v>0</v>
      </c>
    </row>
    <row r="620" spans="1:31" ht="15" hidden="1" customHeight="1" x14ac:dyDescent="0.25">
      <c r="A620" s="62"/>
      <c r="B620" s="62"/>
      <c r="C620" s="62"/>
      <c r="D620" s="62"/>
      <c r="F620" s="716" t="s">
        <v>191</v>
      </c>
      <c r="G620" s="717" t="s">
        <v>192</v>
      </c>
      <c r="J620" s="688" t="e">
        <f t="shared" si="97"/>
        <v>#DIV/0!</v>
      </c>
      <c r="R620" s="690" t="e">
        <f t="shared" si="98"/>
        <v>#DIV/0!</v>
      </c>
      <c r="S620" s="720" t="e">
        <f t="shared" si="99"/>
        <v>#DIV/0!</v>
      </c>
      <c r="T620" s="62"/>
      <c r="AB620" s="62">
        <f t="shared" ref="AB620:AB683" si="100">Z620-AA620</f>
        <v>0</v>
      </c>
    </row>
    <row r="621" spans="1:31" ht="15" hidden="1" customHeight="1" x14ac:dyDescent="0.25">
      <c r="A621" s="62"/>
      <c r="B621" s="62"/>
      <c r="C621" s="62"/>
      <c r="D621" s="62"/>
      <c r="F621" s="716" t="s">
        <v>193</v>
      </c>
      <c r="G621" s="717" t="s">
        <v>194</v>
      </c>
      <c r="J621" s="688" t="e">
        <f t="shared" si="97"/>
        <v>#DIV/0!</v>
      </c>
      <c r="R621" s="690" t="e">
        <f t="shared" si="98"/>
        <v>#DIV/0!</v>
      </c>
      <c r="S621" s="720" t="e">
        <f t="shared" si="99"/>
        <v>#DIV/0!</v>
      </c>
      <c r="T621" s="62"/>
      <c r="AB621" s="62">
        <f t="shared" si="100"/>
        <v>0</v>
      </c>
    </row>
    <row r="622" spans="1:31" ht="15" customHeight="1" x14ac:dyDescent="0.25">
      <c r="A622" s="62"/>
      <c r="B622" s="62"/>
      <c r="C622" s="62"/>
      <c r="D622" s="62"/>
      <c r="F622" s="716" t="s">
        <v>195</v>
      </c>
      <c r="G622" s="717" t="s">
        <v>196</v>
      </c>
      <c r="H622" s="687">
        <v>0</v>
      </c>
      <c r="I622" s="687">
        <v>0</v>
      </c>
      <c r="L622" s="689">
        <v>0</v>
      </c>
      <c r="P622" s="689">
        <f t="shared" ref="P622:P630" si="101">H622+L622</f>
        <v>0</v>
      </c>
      <c r="Q622" s="689">
        <f t="shared" ref="Q622:Q631" si="102">M622+I622</f>
        <v>0</v>
      </c>
      <c r="R622" s="690" t="e">
        <f t="shared" si="98"/>
        <v>#DIV/0!</v>
      </c>
      <c r="S622" s="720">
        <f t="shared" si="99"/>
        <v>0</v>
      </c>
      <c r="T622" s="62"/>
      <c r="AB622" s="62">
        <f t="shared" si="100"/>
        <v>0</v>
      </c>
    </row>
    <row r="623" spans="1:31" ht="15" hidden="1" customHeight="1" x14ac:dyDescent="0.25">
      <c r="A623" s="62"/>
      <c r="B623" s="62"/>
      <c r="C623" s="62"/>
      <c r="D623" s="62"/>
      <c r="F623" s="716" t="s">
        <v>197</v>
      </c>
      <c r="G623" s="717" t="s">
        <v>1294</v>
      </c>
      <c r="H623" s="687">
        <v>0</v>
      </c>
      <c r="I623" s="687">
        <v>0</v>
      </c>
      <c r="L623" s="689">
        <v>0</v>
      </c>
      <c r="M623" s="689">
        <v>102144.61000000004</v>
      </c>
      <c r="P623" s="689">
        <f t="shared" si="101"/>
        <v>0</v>
      </c>
      <c r="Q623" s="689">
        <f t="shared" si="102"/>
        <v>102144.61000000004</v>
      </c>
      <c r="R623" s="690" t="e">
        <f t="shared" si="98"/>
        <v>#DIV/0!</v>
      </c>
      <c r="S623" s="720">
        <f t="shared" si="99"/>
        <v>0</v>
      </c>
      <c r="T623" s="62"/>
      <c r="AB623" s="62">
        <f t="shared" si="100"/>
        <v>0</v>
      </c>
    </row>
    <row r="624" spans="1:31" ht="30" hidden="1" customHeight="1" x14ac:dyDescent="0.25">
      <c r="A624" s="62"/>
      <c r="B624" s="62"/>
      <c r="C624" s="62"/>
      <c r="D624" s="62"/>
      <c r="F624" s="716" t="s">
        <v>198</v>
      </c>
      <c r="G624" s="717" t="s">
        <v>1293</v>
      </c>
      <c r="J624" s="688" t="e">
        <f t="shared" si="97"/>
        <v>#DIV/0!</v>
      </c>
      <c r="P624" s="689">
        <f t="shared" si="101"/>
        <v>0</v>
      </c>
      <c r="Q624" s="689">
        <f t="shared" si="102"/>
        <v>0</v>
      </c>
      <c r="R624" s="690" t="e">
        <f t="shared" si="98"/>
        <v>#DIV/0!</v>
      </c>
      <c r="S624" s="720" t="e">
        <f t="shared" si="99"/>
        <v>#DIV/0!</v>
      </c>
      <c r="T624" s="62"/>
      <c r="AB624" s="62">
        <f t="shared" si="100"/>
        <v>0</v>
      </c>
    </row>
    <row r="625" spans="1:28" ht="15" customHeight="1" x14ac:dyDescent="0.25">
      <c r="A625" s="62"/>
      <c r="B625" s="62"/>
      <c r="C625" s="62"/>
      <c r="D625" s="62"/>
      <c r="F625" s="716" t="s">
        <v>199</v>
      </c>
      <c r="G625" s="717" t="s">
        <v>58</v>
      </c>
      <c r="H625" s="687">
        <v>0</v>
      </c>
      <c r="I625" s="687">
        <v>0</v>
      </c>
      <c r="L625" s="689">
        <f>L568</f>
        <v>2030000</v>
      </c>
      <c r="P625" s="689">
        <f t="shared" si="101"/>
        <v>2030000</v>
      </c>
      <c r="Q625" s="689">
        <f t="shared" si="102"/>
        <v>0</v>
      </c>
      <c r="R625" s="690">
        <f t="shared" si="98"/>
        <v>0</v>
      </c>
      <c r="S625" s="720">
        <f t="shared" si="99"/>
        <v>2030000</v>
      </c>
      <c r="T625" s="62"/>
      <c r="AB625" s="62">
        <f t="shared" si="100"/>
        <v>0</v>
      </c>
    </row>
    <row r="626" spans="1:28" ht="15" hidden="1" customHeight="1" x14ac:dyDescent="0.25">
      <c r="A626" s="62"/>
      <c r="B626" s="62"/>
      <c r="C626" s="62"/>
      <c r="D626" s="62"/>
      <c r="F626" s="716" t="s">
        <v>200</v>
      </c>
      <c r="G626" s="717" t="s">
        <v>201</v>
      </c>
      <c r="J626" s="688" t="e">
        <f t="shared" si="97"/>
        <v>#DIV/0!</v>
      </c>
      <c r="P626" s="689">
        <f t="shared" si="101"/>
        <v>0</v>
      </c>
      <c r="Q626" s="689">
        <f t="shared" si="102"/>
        <v>0</v>
      </c>
      <c r="R626" s="690" t="e">
        <f t="shared" si="98"/>
        <v>#DIV/0!</v>
      </c>
      <c r="S626" s="720" t="e">
        <f t="shared" si="99"/>
        <v>#DIV/0!</v>
      </c>
      <c r="T626" s="62"/>
      <c r="AB626" s="62">
        <f t="shared" si="100"/>
        <v>0</v>
      </c>
    </row>
    <row r="627" spans="1:28" ht="15" hidden="1" customHeight="1" x14ac:dyDescent="0.25">
      <c r="A627" s="62"/>
      <c r="B627" s="62"/>
      <c r="C627" s="62"/>
      <c r="D627" s="62"/>
      <c r="F627" s="716" t="s">
        <v>202</v>
      </c>
      <c r="G627" s="717" t="s">
        <v>203</v>
      </c>
      <c r="J627" s="688" t="e">
        <f t="shared" si="97"/>
        <v>#DIV/0!</v>
      </c>
      <c r="P627" s="689">
        <f t="shared" si="101"/>
        <v>0</v>
      </c>
      <c r="Q627" s="689">
        <f t="shared" si="102"/>
        <v>0</v>
      </c>
      <c r="R627" s="690" t="e">
        <f t="shared" si="98"/>
        <v>#DIV/0!</v>
      </c>
      <c r="S627" s="720" t="e">
        <f t="shared" si="99"/>
        <v>#DIV/0!</v>
      </c>
      <c r="T627" s="62"/>
      <c r="AB627" s="62">
        <f t="shared" si="100"/>
        <v>0</v>
      </c>
    </row>
    <row r="628" spans="1:28" ht="30" hidden="1" customHeight="1" x14ac:dyDescent="0.25">
      <c r="A628" s="62"/>
      <c r="B628" s="62"/>
      <c r="C628" s="62"/>
      <c r="D628" s="62"/>
      <c r="F628" s="716" t="s">
        <v>204</v>
      </c>
      <c r="G628" s="717" t="s">
        <v>205</v>
      </c>
      <c r="J628" s="688" t="e">
        <f t="shared" si="97"/>
        <v>#DIV/0!</v>
      </c>
      <c r="P628" s="689">
        <f t="shared" si="101"/>
        <v>0</v>
      </c>
      <c r="Q628" s="689">
        <f t="shared" si="102"/>
        <v>0</v>
      </c>
      <c r="R628" s="690" t="e">
        <f t="shared" si="98"/>
        <v>#DIV/0!</v>
      </c>
      <c r="S628" s="720" t="e">
        <f t="shared" si="99"/>
        <v>#DIV/0!</v>
      </c>
      <c r="T628" s="62"/>
      <c r="AB628" s="62">
        <f t="shared" si="100"/>
        <v>0</v>
      </c>
    </row>
    <row r="629" spans="1:28" ht="15" hidden="1" customHeight="1" x14ac:dyDescent="0.25">
      <c r="A629" s="62"/>
      <c r="B629" s="62"/>
      <c r="C629" s="62"/>
      <c r="D629" s="62"/>
      <c r="F629" s="716" t="s">
        <v>206</v>
      </c>
      <c r="G629" s="717" t="s">
        <v>207</v>
      </c>
      <c r="H629" s="687">
        <v>0</v>
      </c>
      <c r="I629" s="687">
        <v>0</v>
      </c>
      <c r="K629" s="687">
        <v>0</v>
      </c>
      <c r="N629" s="690" t="e">
        <f>M629/L629</f>
        <v>#DIV/0!</v>
      </c>
      <c r="O629" s="689">
        <f>L629-M629</f>
        <v>0</v>
      </c>
      <c r="P629" s="689">
        <f t="shared" si="101"/>
        <v>0</v>
      </c>
      <c r="Q629" s="689">
        <f t="shared" si="102"/>
        <v>0</v>
      </c>
      <c r="R629" s="690" t="e">
        <f t="shared" si="98"/>
        <v>#DIV/0!</v>
      </c>
      <c r="S629" s="720">
        <f>P629-Q629</f>
        <v>0</v>
      </c>
      <c r="T629" s="62"/>
      <c r="AB629" s="62">
        <f t="shared" si="100"/>
        <v>0</v>
      </c>
    </row>
    <row r="630" spans="1:28" ht="30" hidden="1" customHeight="1" x14ac:dyDescent="0.25">
      <c r="A630" s="62"/>
      <c r="B630" s="62"/>
      <c r="C630" s="62"/>
      <c r="D630" s="62"/>
      <c r="F630" s="716" t="s">
        <v>208</v>
      </c>
      <c r="G630" s="717" t="s">
        <v>209</v>
      </c>
      <c r="J630" s="688" t="e">
        <f t="shared" si="97"/>
        <v>#DIV/0!</v>
      </c>
      <c r="P630" s="689">
        <f t="shared" si="101"/>
        <v>0</v>
      </c>
      <c r="Q630" s="689">
        <f t="shared" si="102"/>
        <v>0</v>
      </c>
      <c r="R630" s="690" t="e">
        <f t="shared" si="98"/>
        <v>#DIV/0!</v>
      </c>
      <c r="S630" s="720" t="e">
        <f t="shared" si="99"/>
        <v>#DIV/0!</v>
      </c>
      <c r="T630" s="62"/>
      <c r="AB630" s="62">
        <f t="shared" si="100"/>
        <v>0</v>
      </c>
    </row>
    <row r="631" spans="1:28" ht="30" customHeight="1" x14ac:dyDescent="0.25">
      <c r="A631" s="62"/>
      <c r="B631" s="62"/>
      <c r="C631" s="62"/>
      <c r="D631" s="62"/>
      <c r="F631" s="716" t="s">
        <v>210</v>
      </c>
      <c r="G631" s="717" t="s">
        <v>211</v>
      </c>
      <c r="H631" s="687">
        <v>0</v>
      </c>
      <c r="I631" s="687">
        <v>0</v>
      </c>
      <c r="L631" s="689">
        <v>0</v>
      </c>
      <c r="M631" s="689">
        <f>SUM(M602:M605)</f>
        <v>720982</v>
      </c>
      <c r="P631" s="689">
        <f>H631+L631</f>
        <v>0</v>
      </c>
      <c r="Q631" s="689">
        <f t="shared" si="102"/>
        <v>720982</v>
      </c>
      <c r="R631" s="690" t="e">
        <f t="shared" si="98"/>
        <v>#DIV/0!</v>
      </c>
      <c r="S631" s="720">
        <f t="shared" si="99"/>
        <v>0</v>
      </c>
      <c r="T631" s="62"/>
      <c r="AB631" s="62">
        <f t="shared" si="100"/>
        <v>0</v>
      </c>
    </row>
    <row r="632" spans="1:28" ht="15.75" customHeight="1" thickBot="1" x14ac:dyDescent="0.3">
      <c r="A632" s="62"/>
      <c r="B632" s="62"/>
      <c r="C632" s="62"/>
      <c r="D632" s="62"/>
      <c r="F632" s="716">
        <v>17</v>
      </c>
      <c r="G632" s="717" t="s">
        <v>2039</v>
      </c>
      <c r="H632" s="718">
        <v>0</v>
      </c>
      <c r="I632" s="718"/>
      <c r="J632" s="719" t="e">
        <f t="shared" si="97"/>
        <v>#DIV/0!</v>
      </c>
      <c r="K632" s="718"/>
      <c r="L632" s="720">
        <f>L601</f>
        <v>0</v>
      </c>
      <c r="M632" s="720"/>
      <c r="N632" s="721"/>
      <c r="O632" s="720"/>
      <c r="P632" s="720">
        <f>L632</f>
        <v>0</v>
      </c>
      <c r="Q632" s="720"/>
      <c r="R632" s="721" t="e">
        <f t="shared" si="98"/>
        <v>#DIV/0!</v>
      </c>
      <c r="S632" s="720" t="e">
        <f t="shared" si="99"/>
        <v>#DIV/0!</v>
      </c>
      <c r="T632" s="62"/>
      <c r="AB632" s="62">
        <f t="shared" si="100"/>
        <v>0</v>
      </c>
    </row>
    <row r="633" spans="1:28" ht="15.75" thickBot="1" x14ac:dyDescent="0.3">
      <c r="A633" s="62"/>
      <c r="B633" s="62"/>
      <c r="C633" s="62"/>
      <c r="D633" s="62"/>
      <c r="G633" s="722" t="s">
        <v>759</v>
      </c>
      <c r="H633" s="723">
        <f>SUM(H617:H629)</f>
        <v>160078149</v>
      </c>
      <c r="I633" s="723">
        <f t="shared" ref="I633:Q633" si="103">SUM(I617:I632)</f>
        <v>72353628.550000027</v>
      </c>
      <c r="J633" s="724">
        <f t="shared" si="97"/>
        <v>0.45198941268367632</v>
      </c>
      <c r="K633" s="723">
        <f t="shared" si="103"/>
        <v>87724520.449999988</v>
      </c>
      <c r="L633" s="725">
        <f>SUM(L617:L632)</f>
        <v>2030000</v>
      </c>
      <c r="M633" s="725">
        <f t="shared" si="103"/>
        <v>823126.6100000001</v>
      </c>
      <c r="N633" s="726"/>
      <c r="O633" s="725">
        <f>SUM(O617:O632)</f>
        <v>0</v>
      </c>
      <c r="P633" s="725">
        <f>SUM(P617:P632)</f>
        <v>162108149</v>
      </c>
      <c r="Q633" s="725">
        <f t="shared" si="103"/>
        <v>73176755.160000026</v>
      </c>
      <c r="R633" s="726">
        <f t="shared" si="98"/>
        <v>0.45140701199419669</v>
      </c>
      <c r="S633" s="725">
        <f>S617+S629</f>
        <v>87724520.449999973</v>
      </c>
      <c r="T633" s="62"/>
      <c r="AB633" s="62">
        <f t="shared" si="100"/>
        <v>0</v>
      </c>
    </row>
    <row r="634" spans="1:28" ht="28.5" collapsed="1" x14ac:dyDescent="0.25">
      <c r="A634" s="62"/>
      <c r="B634" s="62"/>
      <c r="C634" s="62"/>
      <c r="D634" s="62"/>
      <c r="E634" s="708"/>
      <c r="F634" s="709"/>
      <c r="G634" s="727" t="s">
        <v>745</v>
      </c>
      <c r="H634" s="728"/>
      <c r="I634" s="729"/>
      <c r="J634" s="730"/>
      <c r="K634" s="729"/>
      <c r="L634" s="731"/>
      <c r="M634" s="732"/>
      <c r="N634" s="733"/>
      <c r="O634" s="732"/>
      <c r="P634" s="732"/>
      <c r="Q634" s="732"/>
      <c r="R634" s="733"/>
      <c r="S634" s="798"/>
      <c r="T634" s="62"/>
      <c r="AB634" s="62">
        <f t="shared" si="100"/>
        <v>0</v>
      </c>
    </row>
    <row r="635" spans="1:28" x14ac:dyDescent="0.25">
      <c r="A635" s="62"/>
      <c r="B635" s="62"/>
      <c r="C635" s="62"/>
      <c r="D635" s="62"/>
      <c r="E635" s="715"/>
      <c r="F635" s="716" t="s">
        <v>185</v>
      </c>
      <c r="G635" s="717" t="s">
        <v>186</v>
      </c>
      <c r="H635" s="718">
        <f>H617</f>
        <v>160078149</v>
      </c>
      <c r="I635" s="718">
        <f>SUM(I556:I615)</f>
        <v>72353628.550000027</v>
      </c>
      <c r="J635" s="719">
        <f>I635/H635</f>
        <v>0.45198941268367632</v>
      </c>
      <c r="K635" s="718">
        <f>SUM(K556:K615)</f>
        <v>87724520.449999988</v>
      </c>
      <c r="L635" s="720">
        <f>L617</f>
        <v>0</v>
      </c>
      <c r="M635" s="720">
        <f>M617</f>
        <v>0</v>
      </c>
      <c r="N635" s="721"/>
      <c r="O635" s="720">
        <f>O617</f>
        <v>0</v>
      </c>
      <c r="P635" s="720">
        <f t="shared" ref="P635:P649" si="104">H635+L635</f>
        <v>160078149</v>
      </c>
      <c r="Q635" s="720">
        <f>Q617</f>
        <v>72353628.550000027</v>
      </c>
      <c r="R635" s="721">
        <f>Q635/P635</f>
        <v>0.45198941268367632</v>
      </c>
      <c r="S635" s="720">
        <f>SUM(S556:S615)</f>
        <v>88931393.839999989</v>
      </c>
      <c r="T635" s="62"/>
      <c r="AB635" s="62">
        <f t="shared" si="100"/>
        <v>0</v>
      </c>
    </row>
    <row r="636" spans="1:28" hidden="1" x14ac:dyDescent="0.25">
      <c r="A636" s="62"/>
      <c r="B636" s="62"/>
      <c r="C636" s="62"/>
      <c r="D636" s="62"/>
      <c r="F636" s="716" t="s">
        <v>187</v>
      </c>
      <c r="G636" s="717" t="s">
        <v>188</v>
      </c>
      <c r="P636" s="689">
        <f t="shared" si="104"/>
        <v>0</v>
      </c>
      <c r="S636" s="720">
        <f t="shared" ref="S636:S650" si="105">SUM(H636:L636)</f>
        <v>0</v>
      </c>
      <c r="T636" s="62"/>
      <c r="AB636" s="62">
        <f t="shared" si="100"/>
        <v>0</v>
      </c>
    </row>
    <row r="637" spans="1:28" hidden="1" x14ac:dyDescent="0.25">
      <c r="A637" s="62"/>
      <c r="B637" s="62"/>
      <c r="C637" s="62"/>
      <c r="D637" s="62"/>
      <c r="F637" s="716" t="s">
        <v>189</v>
      </c>
      <c r="G637" s="717" t="s">
        <v>190</v>
      </c>
      <c r="P637" s="689">
        <f t="shared" si="104"/>
        <v>0</v>
      </c>
      <c r="S637" s="720">
        <f t="shared" si="105"/>
        <v>0</v>
      </c>
      <c r="T637" s="62"/>
      <c r="AB637" s="62">
        <f t="shared" si="100"/>
        <v>0</v>
      </c>
    </row>
    <row r="638" spans="1:28" hidden="1" x14ac:dyDescent="0.25">
      <c r="A638" s="62"/>
      <c r="B638" s="62"/>
      <c r="C638" s="62"/>
      <c r="D638" s="62"/>
      <c r="F638" s="716" t="s">
        <v>191</v>
      </c>
      <c r="G638" s="717" t="s">
        <v>192</v>
      </c>
      <c r="P638" s="689">
        <f t="shared" si="104"/>
        <v>0</v>
      </c>
      <c r="S638" s="720">
        <f t="shared" si="105"/>
        <v>0</v>
      </c>
      <c r="T638" s="62"/>
      <c r="AB638" s="62">
        <f t="shared" si="100"/>
        <v>0</v>
      </c>
    </row>
    <row r="639" spans="1:28" hidden="1" x14ac:dyDescent="0.25">
      <c r="A639" s="62"/>
      <c r="B639" s="62"/>
      <c r="C639" s="62"/>
      <c r="D639" s="62"/>
      <c r="F639" s="716" t="s">
        <v>193</v>
      </c>
      <c r="G639" s="717" t="s">
        <v>194</v>
      </c>
      <c r="P639" s="689">
        <f t="shared" si="104"/>
        <v>0</v>
      </c>
      <c r="S639" s="720">
        <f t="shared" si="105"/>
        <v>0</v>
      </c>
      <c r="T639" s="62"/>
      <c r="AB639" s="62">
        <f t="shared" si="100"/>
        <v>0</v>
      </c>
    </row>
    <row r="640" spans="1:28" x14ac:dyDescent="0.25">
      <c r="A640" s="62"/>
      <c r="B640" s="62"/>
      <c r="F640" s="716" t="s">
        <v>195</v>
      </c>
      <c r="G640" s="717" t="s">
        <v>196</v>
      </c>
      <c r="H640" s="687">
        <v>0</v>
      </c>
      <c r="I640" s="687">
        <v>0</v>
      </c>
      <c r="L640" s="689">
        <f>L622</f>
        <v>0</v>
      </c>
      <c r="M640" s="689">
        <f>M622</f>
        <v>0</v>
      </c>
      <c r="N640" s="690" t="e">
        <f t="shared" ref="N640:N651" si="106">M640/L640</f>
        <v>#DIV/0!</v>
      </c>
      <c r="P640" s="689">
        <f t="shared" si="104"/>
        <v>0</v>
      </c>
      <c r="Q640" s="689">
        <f t="shared" ref="Q640:Q649" si="107">Q622</f>
        <v>0</v>
      </c>
      <c r="R640" s="690" t="e">
        <f t="shared" ref="R640:R649" si="108">Q640/P640</f>
        <v>#DIV/0!</v>
      </c>
      <c r="S640" s="720">
        <f t="shared" si="105"/>
        <v>0</v>
      </c>
      <c r="T640" s="62"/>
      <c r="AB640" s="62">
        <f t="shared" si="100"/>
        <v>0</v>
      </c>
    </row>
    <row r="641" spans="1:28" hidden="1" x14ac:dyDescent="0.25">
      <c r="A641" s="62"/>
      <c r="B641" s="62"/>
      <c r="F641" s="716" t="s">
        <v>197</v>
      </c>
      <c r="G641" s="717" t="s">
        <v>1294</v>
      </c>
      <c r="H641" s="687">
        <v>0</v>
      </c>
      <c r="I641" s="687">
        <v>0</v>
      </c>
      <c r="L641" s="689">
        <f>L623</f>
        <v>0</v>
      </c>
      <c r="M641" s="689">
        <f>M623</f>
        <v>102144.61000000004</v>
      </c>
      <c r="N641" s="690" t="e">
        <f t="shared" si="106"/>
        <v>#DIV/0!</v>
      </c>
      <c r="P641" s="689">
        <f t="shared" si="104"/>
        <v>0</v>
      </c>
      <c r="Q641" s="689">
        <f t="shared" si="107"/>
        <v>102144.61000000004</v>
      </c>
      <c r="R641" s="690" t="e">
        <f t="shared" si="108"/>
        <v>#DIV/0!</v>
      </c>
      <c r="S641" s="720">
        <f t="shared" si="105"/>
        <v>0</v>
      </c>
      <c r="T641" s="62"/>
      <c r="AB641" s="62">
        <f t="shared" si="100"/>
        <v>0</v>
      </c>
    </row>
    <row r="642" spans="1:28" ht="30" hidden="1" x14ac:dyDescent="0.25">
      <c r="A642" s="62"/>
      <c r="B642" s="62"/>
      <c r="F642" s="716" t="s">
        <v>198</v>
      </c>
      <c r="G642" s="717" t="s">
        <v>1293</v>
      </c>
      <c r="N642" s="690" t="e">
        <f t="shared" si="106"/>
        <v>#DIV/0!</v>
      </c>
      <c r="P642" s="689">
        <f t="shared" si="104"/>
        <v>0</v>
      </c>
      <c r="Q642" s="689">
        <f t="shared" si="107"/>
        <v>0</v>
      </c>
      <c r="R642" s="690" t="e">
        <f t="shared" si="108"/>
        <v>#DIV/0!</v>
      </c>
      <c r="S642" s="720">
        <f t="shared" si="105"/>
        <v>0</v>
      </c>
      <c r="T642" s="62"/>
      <c r="AB642" s="62">
        <f t="shared" si="100"/>
        <v>0</v>
      </c>
    </row>
    <row r="643" spans="1:28" x14ac:dyDescent="0.25">
      <c r="A643" s="62"/>
      <c r="B643" s="62"/>
      <c r="F643" s="716" t="s">
        <v>199</v>
      </c>
      <c r="G643" s="717" t="s">
        <v>58</v>
      </c>
      <c r="H643" s="687">
        <f>H625</f>
        <v>0</v>
      </c>
      <c r="I643" s="687">
        <v>0</v>
      </c>
      <c r="L643" s="689">
        <f>L625</f>
        <v>2030000</v>
      </c>
      <c r="M643" s="689">
        <f>M625</f>
        <v>0</v>
      </c>
      <c r="N643" s="690">
        <f t="shared" si="106"/>
        <v>0</v>
      </c>
      <c r="O643" s="689">
        <f>O625</f>
        <v>0</v>
      </c>
      <c r="P643" s="689">
        <f t="shared" si="104"/>
        <v>2030000</v>
      </c>
      <c r="Q643" s="689">
        <f t="shared" si="107"/>
        <v>0</v>
      </c>
      <c r="R643" s="690">
        <f t="shared" si="108"/>
        <v>0</v>
      </c>
      <c r="S643" s="720">
        <f t="shared" si="105"/>
        <v>2030000</v>
      </c>
      <c r="T643" s="62"/>
      <c r="AB643" s="62">
        <f t="shared" si="100"/>
        <v>0</v>
      </c>
    </row>
    <row r="644" spans="1:28" hidden="1" x14ac:dyDescent="0.25">
      <c r="A644" s="62"/>
      <c r="B644" s="62"/>
      <c r="F644" s="716" t="s">
        <v>200</v>
      </c>
      <c r="G644" s="717" t="s">
        <v>201</v>
      </c>
      <c r="N644" s="690" t="e">
        <f t="shared" si="106"/>
        <v>#DIV/0!</v>
      </c>
      <c r="P644" s="689">
        <f t="shared" si="104"/>
        <v>0</v>
      </c>
      <c r="Q644" s="689">
        <f t="shared" si="107"/>
        <v>0</v>
      </c>
      <c r="R644" s="690" t="e">
        <f t="shared" si="108"/>
        <v>#DIV/0!</v>
      </c>
      <c r="S644" s="720">
        <f t="shared" si="105"/>
        <v>0</v>
      </c>
      <c r="T644" s="62"/>
      <c r="AB644" s="62">
        <f t="shared" si="100"/>
        <v>0</v>
      </c>
    </row>
    <row r="645" spans="1:28" ht="21.75" hidden="1" customHeight="1" x14ac:dyDescent="0.25">
      <c r="A645" s="62"/>
      <c r="B645" s="62"/>
      <c r="F645" s="716" t="s">
        <v>202</v>
      </c>
      <c r="G645" s="717" t="s">
        <v>203</v>
      </c>
      <c r="N645" s="690" t="e">
        <f t="shared" si="106"/>
        <v>#DIV/0!</v>
      </c>
      <c r="P645" s="689">
        <f t="shared" si="104"/>
        <v>0</v>
      </c>
      <c r="Q645" s="689">
        <f t="shared" si="107"/>
        <v>0</v>
      </c>
      <c r="R645" s="690" t="e">
        <f t="shared" si="108"/>
        <v>#DIV/0!</v>
      </c>
      <c r="S645" s="720">
        <f t="shared" si="105"/>
        <v>0</v>
      </c>
      <c r="T645" s="62"/>
      <c r="AB645" s="62">
        <f t="shared" si="100"/>
        <v>0</v>
      </c>
    </row>
    <row r="646" spans="1:28" ht="30" hidden="1" x14ac:dyDescent="0.25">
      <c r="A646" s="62"/>
      <c r="B646" s="62"/>
      <c r="F646" s="716" t="s">
        <v>204</v>
      </c>
      <c r="G646" s="717" t="s">
        <v>205</v>
      </c>
      <c r="N646" s="690" t="e">
        <f t="shared" si="106"/>
        <v>#DIV/0!</v>
      </c>
      <c r="P646" s="689">
        <f t="shared" si="104"/>
        <v>0</v>
      </c>
      <c r="Q646" s="689">
        <f t="shared" si="107"/>
        <v>0</v>
      </c>
      <c r="R646" s="690" t="e">
        <f t="shared" si="108"/>
        <v>#DIV/0!</v>
      </c>
      <c r="S646" s="720">
        <f t="shared" si="105"/>
        <v>0</v>
      </c>
      <c r="T646" s="62"/>
      <c r="AB646" s="62">
        <f t="shared" si="100"/>
        <v>0</v>
      </c>
    </row>
    <row r="647" spans="1:28" hidden="1" x14ac:dyDescent="0.25">
      <c r="A647" s="62"/>
      <c r="B647" s="62"/>
      <c r="F647" s="716" t="s">
        <v>206</v>
      </c>
      <c r="G647" s="717" t="s">
        <v>207</v>
      </c>
      <c r="H647" s="687">
        <f>H629</f>
        <v>0</v>
      </c>
      <c r="L647" s="689">
        <f>L629</f>
        <v>0</v>
      </c>
      <c r="M647" s="689">
        <f>M629</f>
        <v>0</v>
      </c>
      <c r="O647" s="689">
        <f>O629</f>
        <v>0</v>
      </c>
      <c r="P647" s="689">
        <f t="shared" si="104"/>
        <v>0</v>
      </c>
      <c r="Q647" s="689">
        <f t="shared" si="107"/>
        <v>0</v>
      </c>
      <c r="S647" s="720">
        <f t="shared" si="105"/>
        <v>0</v>
      </c>
      <c r="T647" s="62"/>
      <c r="AB647" s="62">
        <f t="shared" si="100"/>
        <v>0</v>
      </c>
    </row>
    <row r="648" spans="1:28" ht="30" hidden="1" x14ac:dyDescent="0.25">
      <c r="A648" s="62"/>
      <c r="B648" s="62"/>
      <c r="F648" s="716" t="s">
        <v>208</v>
      </c>
      <c r="G648" s="717" t="s">
        <v>209</v>
      </c>
      <c r="N648" s="690" t="e">
        <f t="shared" si="106"/>
        <v>#DIV/0!</v>
      </c>
      <c r="P648" s="689">
        <f t="shared" si="104"/>
        <v>0</v>
      </c>
      <c r="Q648" s="689">
        <f t="shared" si="107"/>
        <v>0</v>
      </c>
      <c r="R648" s="690" t="e">
        <f t="shared" si="108"/>
        <v>#DIV/0!</v>
      </c>
      <c r="S648" s="720">
        <f t="shared" si="105"/>
        <v>0</v>
      </c>
      <c r="T648" s="62"/>
      <c r="AB648" s="62">
        <f t="shared" si="100"/>
        <v>0</v>
      </c>
    </row>
    <row r="649" spans="1:28" ht="30" x14ac:dyDescent="0.25">
      <c r="A649" s="62"/>
      <c r="B649" s="62"/>
      <c r="F649" s="716" t="s">
        <v>210</v>
      </c>
      <c r="G649" s="717" t="s">
        <v>211</v>
      </c>
      <c r="H649" s="687">
        <v>0</v>
      </c>
      <c r="I649" s="687">
        <v>0</v>
      </c>
      <c r="L649" s="689">
        <f>L631</f>
        <v>0</v>
      </c>
      <c r="M649" s="689">
        <f>M631</f>
        <v>720982</v>
      </c>
      <c r="N649" s="690" t="e">
        <f t="shared" si="106"/>
        <v>#DIV/0!</v>
      </c>
      <c r="P649" s="689">
        <f t="shared" si="104"/>
        <v>0</v>
      </c>
      <c r="Q649" s="689">
        <f t="shared" si="107"/>
        <v>720982</v>
      </c>
      <c r="R649" s="690" t="e">
        <f t="shared" si="108"/>
        <v>#DIV/0!</v>
      </c>
      <c r="S649" s="720">
        <f t="shared" si="105"/>
        <v>0</v>
      </c>
      <c r="T649" s="62"/>
      <c r="AB649" s="62">
        <f t="shared" si="100"/>
        <v>0</v>
      </c>
    </row>
    <row r="650" spans="1:28" ht="30.75" thickBot="1" x14ac:dyDescent="0.3">
      <c r="A650" s="62"/>
      <c r="B650" s="62"/>
      <c r="F650" s="716">
        <v>17</v>
      </c>
      <c r="G650" s="717" t="s">
        <v>2039</v>
      </c>
      <c r="H650" s="718">
        <v>0</v>
      </c>
      <c r="I650" s="718"/>
      <c r="J650" s="719"/>
      <c r="K650" s="718"/>
      <c r="L650" s="720">
        <f>L632</f>
        <v>0</v>
      </c>
      <c r="M650" s="720"/>
      <c r="N650" s="721"/>
      <c r="O650" s="720"/>
      <c r="P650" s="720">
        <f>L650</f>
        <v>0</v>
      </c>
      <c r="Q650" s="720"/>
      <c r="R650" s="721"/>
      <c r="S650" s="720">
        <f t="shared" si="105"/>
        <v>0</v>
      </c>
      <c r="T650" s="62"/>
      <c r="AB650" s="62">
        <f t="shared" si="100"/>
        <v>0</v>
      </c>
    </row>
    <row r="651" spans="1:28" ht="15.75" collapsed="1" thickBot="1" x14ac:dyDescent="0.3">
      <c r="A651" s="62"/>
      <c r="B651" s="62"/>
      <c r="G651" s="722" t="s">
        <v>744</v>
      </c>
      <c r="H651" s="723">
        <f>H633</f>
        <v>160078149</v>
      </c>
      <c r="I651" s="723">
        <f t="shared" ref="I651:S651" si="109">SUM(I635:I650)</f>
        <v>72353628.550000027</v>
      </c>
      <c r="J651" s="724">
        <f t="shared" si="109"/>
        <v>0.45198941268367632</v>
      </c>
      <c r="K651" s="723">
        <f t="shared" si="109"/>
        <v>87724520.449999988</v>
      </c>
      <c r="L651" s="725">
        <f>L633</f>
        <v>2030000</v>
      </c>
      <c r="M651" s="725">
        <f>SUM(M635:M650)</f>
        <v>823126.6100000001</v>
      </c>
      <c r="N651" s="726">
        <f t="shared" si="106"/>
        <v>0.40548108866995081</v>
      </c>
      <c r="O651" s="725">
        <f t="shared" si="109"/>
        <v>0</v>
      </c>
      <c r="P651" s="725">
        <f>P633</f>
        <v>162108149</v>
      </c>
      <c r="Q651" s="725">
        <f>SUM(Q635:Q650)</f>
        <v>73176755.160000026</v>
      </c>
      <c r="R651" s="726">
        <f>Q651/P651</f>
        <v>0.45140701199419669</v>
      </c>
      <c r="S651" s="725">
        <f t="shared" si="109"/>
        <v>90961393.839999989</v>
      </c>
      <c r="T651" s="62"/>
      <c r="AB651" s="62">
        <f t="shared" si="100"/>
        <v>0</v>
      </c>
    </row>
    <row r="652" spans="1:28" ht="21" customHeight="1" x14ac:dyDescent="0.25">
      <c r="AB652" s="62">
        <f t="shared" si="100"/>
        <v>0</v>
      </c>
    </row>
    <row r="653" spans="1:28" hidden="1" x14ac:dyDescent="0.25">
      <c r="A653" s="62"/>
      <c r="B653" s="62"/>
      <c r="C653" s="912" t="s">
        <v>677</v>
      </c>
      <c r="D653" s="62"/>
      <c r="E653" s="715"/>
      <c r="F653" s="913"/>
      <c r="G653" s="735" t="s">
        <v>1615</v>
      </c>
      <c r="T653" s="62"/>
      <c r="AB653" s="62">
        <f t="shared" si="100"/>
        <v>0</v>
      </c>
    </row>
    <row r="654" spans="1:28" hidden="1" x14ac:dyDescent="0.25">
      <c r="A654" s="62"/>
      <c r="B654" s="62"/>
      <c r="D654" s="702">
        <v>170</v>
      </c>
      <c r="E654" s="703"/>
      <c r="F654" s="702"/>
      <c r="G654" s="895" t="s">
        <v>1539</v>
      </c>
      <c r="T654" s="62"/>
      <c r="AB654" s="62">
        <f t="shared" si="100"/>
        <v>0</v>
      </c>
    </row>
    <row r="655" spans="1:28" hidden="1" x14ac:dyDescent="0.25">
      <c r="A655" s="62"/>
      <c r="B655" s="62"/>
      <c r="F655" s="706">
        <v>411</v>
      </c>
      <c r="G655" s="707" t="s">
        <v>704</v>
      </c>
      <c r="S655" s="689">
        <f>SUM(H655:L655)</f>
        <v>0</v>
      </c>
      <c r="T655" s="62"/>
      <c r="AB655" s="62">
        <f t="shared" si="100"/>
        <v>0</v>
      </c>
    </row>
    <row r="656" spans="1:28" hidden="1" x14ac:dyDescent="0.25">
      <c r="A656" s="62"/>
      <c r="B656" s="62"/>
      <c r="C656" s="62"/>
      <c r="D656" s="62"/>
      <c r="E656" s="914"/>
      <c r="F656" s="706">
        <v>412</v>
      </c>
      <c r="G656" s="707" t="s">
        <v>365</v>
      </c>
      <c r="S656" s="689">
        <f t="shared" ref="S656:S714" si="110">SUM(H656:L656)</f>
        <v>0</v>
      </c>
      <c r="T656" s="62"/>
      <c r="AB656" s="62">
        <f t="shared" si="100"/>
        <v>0</v>
      </c>
    </row>
    <row r="657" spans="1:28" hidden="1" x14ac:dyDescent="0.25">
      <c r="A657" s="62"/>
      <c r="B657" s="62"/>
      <c r="C657" s="62"/>
      <c r="D657" s="62"/>
      <c r="E657" s="914"/>
      <c r="F657" s="706">
        <v>413</v>
      </c>
      <c r="G657" s="707" t="s">
        <v>705</v>
      </c>
      <c r="S657" s="689">
        <f t="shared" si="110"/>
        <v>0</v>
      </c>
      <c r="T657" s="62"/>
      <c r="AB657" s="62">
        <f t="shared" si="100"/>
        <v>0</v>
      </c>
    </row>
    <row r="658" spans="1:28" hidden="1" x14ac:dyDescent="0.25">
      <c r="A658" s="62"/>
      <c r="B658" s="62"/>
      <c r="C658" s="62"/>
      <c r="D658" s="62"/>
      <c r="E658" s="914"/>
      <c r="F658" s="706">
        <v>414</v>
      </c>
      <c r="G658" s="707" t="s">
        <v>368</v>
      </c>
      <c r="S658" s="689">
        <f t="shared" si="110"/>
        <v>0</v>
      </c>
      <c r="T658" s="62"/>
      <c r="AB658" s="62">
        <f t="shared" si="100"/>
        <v>0</v>
      </c>
    </row>
    <row r="659" spans="1:28" hidden="1" x14ac:dyDescent="0.25">
      <c r="A659" s="62"/>
      <c r="B659" s="62"/>
      <c r="C659" s="62"/>
      <c r="D659" s="62"/>
      <c r="E659" s="914"/>
      <c r="F659" s="706">
        <v>415</v>
      </c>
      <c r="G659" s="707" t="s">
        <v>714</v>
      </c>
      <c r="S659" s="689">
        <f t="shared" si="110"/>
        <v>0</v>
      </c>
      <c r="T659" s="62"/>
      <c r="AB659" s="62">
        <f t="shared" si="100"/>
        <v>0</v>
      </c>
    </row>
    <row r="660" spans="1:28" hidden="1" x14ac:dyDescent="0.25">
      <c r="A660" s="62"/>
      <c r="B660" s="62"/>
      <c r="C660" s="62"/>
      <c r="D660" s="62"/>
      <c r="E660" s="914"/>
      <c r="F660" s="706">
        <v>416</v>
      </c>
      <c r="G660" s="707" t="s">
        <v>715</v>
      </c>
      <c r="S660" s="689">
        <f t="shared" si="110"/>
        <v>0</v>
      </c>
      <c r="T660" s="62"/>
      <c r="AB660" s="62">
        <f t="shared" si="100"/>
        <v>0</v>
      </c>
    </row>
    <row r="661" spans="1:28" hidden="1" x14ac:dyDescent="0.25">
      <c r="A661" s="62"/>
      <c r="B661" s="62"/>
      <c r="C661" s="62"/>
      <c r="D661" s="62"/>
      <c r="E661" s="914"/>
      <c r="F661" s="706">
        <v>417</v>
      </c>
      <c r="G661" s="707" t="s">
        <v>716</v>
      </c>
      <c r="S661" s="689">
        <f t="shared" si="110"/>
        <v>0</v>
      </c>
      <c r="T661" s="62"/>
      <c r="AB661" s="62">
        <f t="shared" si="100"/>
        <v>0</v>
      </c>
    </row>
    <row r="662" spans="1:28" hidden="1" x14ac:dyDescent="0.25">
      <c r="A662" s="62"/>
      <c r="B662" s="62"/>
      <c r="C662" s="62"/>
      <c r="D662" s="62"/>
      <c r="E662" s="914"/>
      <c r="F662" s="706">
        <v>418</v>
      </c>
      <c r="G662" s="707" t="s">
        <v>374</v>
      </c>
      <c r="S662" s="689">
        <f t="shared" si="110"/>
        <v>0</v>
      </c>
      <c r="T662" s="62"/>
      <c r="AB662" s="62">
        <f t="shared" si="100"/>
        <v>0</v>
      </c>
    </row>
    <row r="663" spans="1:28" hidden="1" x14ac:dyDescent="0.25">
      <c r="A663" s="62"/>
      <c r="B663" s="62"/>
      <c r="C663" s="62"/>
      <c r="D663" s="62"/>
      <c r="E663" s="914"/>
      <c r="F663" s="706">
        <v>421</v>
      </c>
      <c r="G663" s="707" t="s">
        <v>378</v>
      </c>
      <c r="S663" s="689">
        <f t="shared" si="110"/>
        <v>0</v>
      </c>
      <c r="T663" s="62"/>
      <c r="AB663" s="62">
        <f t="shared" si="100"/>
        <v>0</v>
      </c>
    </row>
    <row r="664" spans="1:28" hidden="1" x14ac:dyDescent="0.25">
      <c r="A664" s="62"/>
      <c r="B664" s="62"/>
      <c r="C664" s="62"/>
      <c r="D664" s="62"/>
      <c r="E664" s="914"/>
      <c r="F664" s="706">
        <v>422</v>
      </c>
      <c r="G664" s="707" t="s">
        <v>379</v>
      </c>
      <c r="S664" s="689">
        <f t="shared" si="110"/>
        <v>0</v>
      </c>
      <c r="T664" s="62"/>
      <c r="AB664" s="62">
        <f t="shared" si="100"/>
        <v>0</v>
      </c>
    </row>
    <row r="665" spans="1:28" hidden="1" x14ac:dyDescent="0.25">
      <c r="A665" s="62"/>
      <c r="B665" s="62"/>
      <c r="C665" s="62"/>
      <c r="D665" s="62"/>
      <c r="E665" s="914"/>
      <c r="F665" s="706">
        <v>423</v>
      </c>
      <c r="G665" s="707" t="s">
        <v>380</v>
      </c>
      <c r="S665" s="689">
        <f t="shared" si="110"/>
        <v>0</v>
      </c>
      <c r="T665" s="62"/>
      <c r="AB665" s="62">
        <f t="shared" si="100"/>
        <v>0</v>
      </c>
    </row>
    <row r="666" spans="1:28" hidden="1" x14ac:dyDescent="0.25">
      <c r="A666" s="62"/>
      <c r="B666" s="62"/>
      <c r="C666" s="62"/>
      <c r="D666" s="62"/>
      <c r="E666" s="914"/>
      <c r="F666" s="706">
        <v>424</v>
      </c>
      <c r="G666" s="707" t="s">
        <v>382</v>
      </c>
      <c r="S666" s="689">
        <f t="shared" si="110"/>
        <v>0</v>
      </c>
      <c r="T666" s="62"/>
      <c r="AB666" s="62">
        <f t="shared" si="100"/>
        <v>0</v>
      </c>
    </row>
    <row r="667" spans="1:28" hidden="1" x14ac:dyDescent="0.25">
      <c r="A667" s="62"/>
      <c r="B667" s="62"/>
      <c r="C667" s="62"/>
      <c r="D667" s="62"/>
      <c r="E667" s="914"/>
      <c r="F667" s="706">
        <v>425</v>
      </c>
      <c r="G667" s="707" t="s">
        <v>717</v>
      </c>
      <c r="S667" s="689">
        <f t="shared" si="110"/>
        <v>0</v>
      </c>
      <c r="T667" s="62"/>
      <c r="AB667" s="62">
        <f t="shared" si="100"/>
        <v>0</v>
      </c>
    </row>
    <row r="668" spans="1:28" hidden="1" x14ac:dyDescent="0.25">
      <c r="A668" s="62"/>
      <c r="B668" s="62"/>
      <c r="C668" s="62"/>
      <c r="D668" s="62"/>
      <c r="E668" s="914"/>
      <c r="F668" s="706">
        <v>426</v>
      </c>
      <c r="G668" s="707" t="s">
        <v>386</v>
      </c>
      <c r="S668" s="689">
        <f t="shared" si="110"/>
        <v>0</v>
      </c>
      <c r="T668" s="62"/>
      <c r="AB668" s="62">
        <f t="shared" si="100"/>
        <v>0</v>
      </c>
    </row>
    <row r="669" spans="1:28" hidden="1" x14ac:dyDescent="0.25">
      <c r="A669" s="62"/>
      <c r="B669" s="62"/>
      <c r="C669" s="62"/>
      <c r="D669" s="62"/>
      <c r="E669" s="914"/>
      <c r="F669" s="706">
        <v>431</v>
      </c>
      <c r="G669" s="707" t="s">
        <v>718</v>
      </c>
      <c r="S669" s="689">
        <f t="shared" si="110"/>
        <v>0</v>
      </c>
      <c r="T669" s="62"/>
      <c r="AB669" s="62">
        <f t="shared" si="100"/>
        <v>0</v>
      </c>
    </row>
    <row r="670" spans="1:28" hidden="1" x14ac:dyDescent="0.25">
      <c r="A670" s="62"/>
      <c r="B670" s="62"/>
      <c r="C670" s="62"/>
      <c r="D670" s="62"/>
      <c r="E670" s="914"/>
      <c r="F670" s="706">
        <v>432</v>
      </c>
      <c r="G670" s="707" t="s">
        <v>719</v>
      </c>
      <c r="S670" s="689">
        <f t="shared" si="110"/>
        <v>0</v>
      </c>
      <c r="T670" s="62"/>
      <c r="AB670" s="62">
        <f t="shared" si="100"/>
        <v>0</v>
      </c>
    </row>
    <row r="671" spans="1:28" hidden="1" x14ac:dyDescent="0.25">
      <c r="A671" s="62"/>
      <c r="B671" s="62"/>
      <c r="C671" s="62"/>
      <c r="D671" s="62"/>
      <c r="E671" s="914"/>
      <c r="F671" s="706">
        <v>433</v>
      </c>
      <c r="G671" s="707" t="s">
        <v>720</v>
      </c>
      <c r="S671" s="689">
        <f t="shared" si="110"/>
        <v>0</v>
      </c>
      <c r="T671" s="62"/>
      <c r="AB671" s="62">
        <f t="shared" si="100"/>
        <v>0</v>
      </c>
    </row>
    <row r="672" spans="1:28" hidden="1" x14ac:dyDescent="0.25">
      <c r="A672" s="62"/>
      <c r="B672" s="62"/>
      <c r="C672" s="62"/>
      <c r="D672" s="62"/>
      <c r="F672" s="706">
        <v>434</v>
      </c>
      <c r="G672" s="707" t="s">
        <v>721</v>
      </c>
      <c r="S672" s="689">
        <f t="shared" si="110"/>
        <v>0</v>
      </c>
      <c r="T672" s="62"/>
      <c r="AB672" s="62">
        <f t="shared" si="100"/>
        <v>0</v>
      </c>
    </row>
    <row r="673" spans="1:31" hidden="1" x14ac:dyDescent="0.25">
      <c r="A673" s="62"/>
      <c r="B673" s="62"/>
      <c r="C673" s="62"/>
      <c r="D673" s="62"/>
      <c r="F673" s="706">
        <v>435</v>
      </c>
      <c r="G673" s="707" t="s">
        <v>393</v>
      </c>
      <c r="S673" s="689">
        <f t="shared" si="110"/>
        <v>0</v>
      </c>
      <c r="T673" s="62"/>
      <c r="AB673" s="62">
        <f t="shared" si="100"/>
        <v>0</v>
      </c>
    </row>
    <row r="674" spans="1:31" hidden="1" x14ac:dyDescent="0.25">
      <c r="A674" s="62"/>
      <c r="B674" s="62"/>
      <c r="C674" s="62"/>
      <c r="D674" s="62"/>
      <c r="E674" s="684" t="s">
        <v>1693</v>
      </c>
      <c r="F674" s="706">
        <v>441</v>
      </c>
      <c r="G674" s="707" t="s">
        <v>722</v>
      </c>
      <c r="H674" s="687">
        <v>0</v>
      </c>
      <c r="I674" s="687">
        <v>530758.9800000001</v>
      </c>
      <c r="J674" s="688" t="e">
        <f>I674/H674</f>
        <v>#DIV/0!</v>
      </c>
      <c r="K674" s="687">
        <f>H674-I674</f>
        <v>-530758.9800000001</v>
      </c>
      <c r="L674" s="689">
        <v>0</v>
      </c>
      <c r="M674" s="689">
        <v>0</v>
      </c>
      <c r="O674" s="689">
        <f>L674-M674</f>
        <v>0</v>
      </c>
      <c r="P674" s="689">
        <f>L674+H674</f>
        <v>0</v>
      </c>
      <c r="Q674" s="689">
        <f>M674+I674</f>
        <v>530758.9800000001</v>
      </c>
      <c r="R674" s="690" t="e">
        <f>Q674/P674</f>
        <v>#DIV/0!</v>
      </c>
      <c r="S674" s="689">
        <f>P674-Q674</f>
        <v>-530758.9800000001</v>
      </c>
      <c r="T674" s="62"/>
      <c r="V674" s="178">
        <f>120000+176614.5</f>
        <v>296614.5</v>
      </c>
      <c r="W674" s="178">
        <f>H674-V674</f>
        <v>-296614.5</v>
      </c>
      <c r="X674" s="753">
        <v>200000</v>
      </c>
      <c r="Z674" s="750">
        <f t="shared" ref="Z674:Z713" si="111">H674-X674+Y674</f>
        <v>-200000</v>
      </c>
      <c r="AA674" s="751">
        <v>500000</v>
      </c>
      <c r="AB674" s="62">
        <f t="shared" si="100"/>
        <v>-700000</v>
      </c>
      <c r="AE674" s="62">
        <f t="shared" ref="AE674:AE713" si="112">H674-AA674</f>
        <v>-500000</v>
      </c>
    </row>
    <row r="675" spans="1:31" hidden="1" x14ac:dyDescent="0.25">
      <c r="A675" s="62"/>
      <c r="B675" s="62"/>
      <c r="C675" s="62"/>
      <c r="D675" s="62"/>
      <c r="F675" s="706">
        <v>442</v>
      </c>
      <c r="G675" s="707" t="s">
        <v>723</v>
      </c>
      <c r="H675" s="687">
        <v>0</v>
      </c>
      <c r="S675" s="689">
        <f t="shared" si="110"/>
        <v>0</v>
      </c>
      <c r="T675" s="62"/>
      <c r="Z675" s="750">
        <f t="shared" si="111"/>
        <v>0</v>
      </c>
      <c r="AA675" s="751">
        <v>0</v>
      </c>
      <c r="AB675" s="62">
        <f t="shared" si="100"/>
        <v>0</v>
      </c>
      <c r="AE675" s="62">
        <f t="shared" si="112"/>
        <v>0</v>
      </c>
    </row>
    <row r="676" spans="1:31" hidden="1" x14ac:dyDescent="0.25">
      <c r="A676" s="62"/>
      <c r="B676" s="62"/>
      <c r="C676" s="62"/>
      <c r="D676" s="62"/>
      <c r="F676" s="706">
        <v>443</v>
      </c>
      <c r="G676" s="707" t="s">
        <v>398</v>
      </c>
      <c r="H676" s="687">
        <v>0</v>
      </c>
      <c r="S676" s="689">
        <f t="shared" si="110"/>
        <v>0</v>
      </c>
      <c r="T676" s="62"/>
      <c r="Z676" s="750">
        <f t="shared" si="111"/>
        <v>0</v>
      </c>
      <c r="AA676" s="751">
        <v>0</v>
      </c>
      <c r="AB676" s="62">
        <f t="shared" si="100"/>
        <v>0</v>
      </c>
      <c r="AE676" s="62">
        <f t="shared" si="112"/>
        <v>0</v>
      </c>
    </row>
    <row r="677" spans="1:31" hidden="1" x14ac:dyDescent="0.25">
      <c r="A677" s="62"/>
      <c r="B677" s="62"/>
      <c r="C677" s="62"/>
      <c r="D677" s="62"/>
      <c r="E677" s="684" t="s">
        <v>1694</v>
      </c>
      <c r="F677" s="706">
        <v>444</v>
      </c>
      <c r="G677" s="707" t="s">
        <v>399</v>
      </c>
      <c r="H677" s="687">
        <v>0</v>
      </c>
      <c r="I677" s="687">
        <v>6295.51</v>
      </c>
      <c r="J677" s="688" t="e">
        <f>I677/H677</f>
        <v>#DIV/0!</v>
      </c>
      <c r="K677" s="687">
        <f>H677-I677</f>
        <v>-6295.51</v>
      </c>
      <c r="L677" s="689">
        <v>0</v>
      </c>
      <c r="M677" s="689">
        <v>0</v>
      </c>
      <c r="O677" s="689">
        <f>L677-M677</f>
        <v>0</v>
      </c>
      <c r="P677" s="689">
        <f>L677+H677</f>
        <v>0</v>
      </c>
      <c r="Q677" s="689">
        <f t="shared" ref="Q677:Q713" si="113">M677+I677</f>
        <v>6295.51</v>
      </c>
      <c r="R677" s="690" t="e">
        <f>Q677/P677</f>
        <v>#DIV/0!</v>
      </c>
      <c r="S677" s="689" t="e">
        <f t="shared" si="110"/>
        <v>#DIV/0!</v>
      </c>
      <c r="T677" s="62"/>
      <c r="X677" s="753">
        <v>150000</v>
      </c>
      <c r="Z677" s="750">
        <f t="shared" si="111"/>
        <v>-150000</v>
      </c>
      <c r="AA677" s="751">
        <v>300000</v>
      </c>
      <c r="AB677" s="62">
        <f t="shared" si="100"/>
        <v>-450000</v>
      </c>
      <c r="AE677" s="62">
        <f t="shared" si="112"/>
        <v>-300000</v>
      </c>
    </row>
    <row r="678" spans="1:31" ht="30" hidden="1" x14ac:dyDescent="0.25">
      <c r="A678" s="62"/>
      <c r="B678" s="62"/>
      <c r="C678" s="62"/>
      <c r="D678" s="62"/>
      <c r="F678" s="706">
        <v>4511</v>
      </c>
      <c r="G678" s="794" t="s">
        <v>215</v>
      </c>
      <c r="H678" s="687">
        <v>0</v>
      </c>
      <c r="Q678" s="689">
        <f t="shared" si="113"/>
        <v>0</v>
      </c>
      <c r="S678" s="689">
        <f t="shared" si="110"/>
        <v>0</v>
      </c>
      <c r="T678" s="62"/>
      <c r="Z678" s="750">
        <f t="shared" si="111"/>
        <v>0</v>
      </c>
      <c r="AA678" s="751">
        <v>0</v>
      </c>
      <c r="AB678" s="62">
        <f t="shared" si="100"/>
        <v>0</v>
      </c>
      <c r="AE678" s="62">
        <f t="shared" si="112"/>
        <v>0</v>
      </c>
    </row>
    <row r="679" spans="1:31" ht="16.5" hidden="1" customHeight="1" x14ac:dyDescent="0.25">
      <c r="A679" s="62"/>
      <c r="B679" s="62"/>
      <c r="C679" s="62"/>
      <c r="D679" s="62"/>
      <c r="F679" s="706">
        <v>4512</v>
      </c>
      <c r="G679" s="794" t="s">
        <v>216</v>
      </c>
      <c r="H679" s="687">
        <v>0</v>
      </c>
      <c r="Q679" s="689">
        <f t="shared" si="113"/>
        <v>0</v>
      </c>
      <c r="S679" s="689">
        <f t="shared" si="110"/>
        <v>0</v>
      </c>
      <c r="T679" s="62"/>
      <c r="Z679" s="750">
        <f t="shared" si="111"/>
        <v>0</v>
      </c>
      <c r="AA679" s="751">
        <v>0</v>
      </c>
      <c r="AB679" s="62">
        <f t="shared" si="100"/>
        <v>0</v>
      </c>
      <c r="AE679" s="62">
        <f t="shared" si="112"/>
        <v>0</v>
      </c>
    </row>
    <row r="680" spans="1:31" ht="30" hidden="1" x14ac:dyDescent="0.25">
      <c r="A680" s="62"/>
      <c r="B680" s="62"/>
      <c r="C680" s="62"/>
      <c r="D680" s="62"/>
      <c r="F680" s="706">
        <v>452</v>
      </c>
      <c r="G680" s="707" t="s">
        <v>724</v>
      </c>
      <c r="H680" s="687">
        <v>0</v>
      </c>
      <c r="Q680" s="689">
        <f t="shared" si="113"/>
        <v>0</v>
      </c>
      <c r="S680" s="689">
        <f t="shared" si="110"/>
        <v>0</v>
      </c>
      <c r="T680" s="62"/>
      <c r="Z680" s="750">
        <f t="shared" si="111"/>
        <v>0</v>
      </c>
      <c r="AA680" s="751">
        <v>0</v>
      </c>
      <c r="AB680" s="62">
        <f t="shared" si="100"/>
        <v>0</v>
      </c>
      <c r="AE680" s="62">
        <f t="shared" si="112"/>
        <v>0</v>
      </c>
    </row>
    <row r="681" spans="1:31" hidden="1" x14ac:dyDescent="0.25">
      <c r="A681" s="62"/>
      <c r="B681" s="62"/>
      <c r="C681" s="62"/>
      <c r="D681" s="62"/>
      <c r="F681" s="706">
        <v>453</v>
      </c>
      <c r="G681" s="707" t="s">
        <v>725</v>
      </c>
      <c r="H681" s="687">
        <v>0</v>
      </c>
      <c r="Q681" s="689">
        <f t="shared" si="113"/>
        <v>0</v>
      </c>
      <c r="S681" s="689">
        <f t="shared" si="110"/>
        <v>0</v>
      </c>
      <c r="T681" s="62"/>
      <c r="Z681" s="750">
        <f t="shared" si="111"/>
        <v>0</v>
      </c>
      <c r="AA681" s="751">
        <v>0</v>
      </c>
      <c r="AB681" s="62">
        <f t="shared" si="100"/>
        <v>0</v>
      </c>
      <c r="AE681" s="62">
        <f t="shared" si="112"/>
        <v>0</v>
      </c>
    </row>
    <row r="682" spans="1:31" hidden="1" x14ac:dyDescent="0.25">
      <c r="A682" s="62"/>
      <c r="B682" s="62"/>
      <c r="C682" s="62"/>
      <c r="D682" s="62"/>
      <c r="F682" s="706">
        <v>454</v>
      </c>
      <c r="G682" s="707" t="s">
        <v>404</v>
      </c>
      <c r="H682" s="687">
        <v>0</v>
      </c>
      <c r="Q682" s="689">
        <f t="shared" si="113"/>
        <v>0</v>
      </c>
      <c r="S682" s="689">
        <f t="shared" si="110"/>
        <v>0</v>
      </c>
      <c r="T682" s="62"/>
      <c r="Z682" s="750">
        <f t="shared" si="111"/>
        <v>0</v>
      </c>
      <c r="AA682" s="751">
        <v>0</v>
      </c>
      <c r="AB682" s="62">
        <f t="shared" si="100"/>
        <v>0</v>
      </c>
      <c r="AE682" s="62">
        <f t="shared" si="112"/>
        <v>0</v>
      </c>
    </row>
    <row r="683" spans="1:31" hidden="1" x14ac:dyDescent="0.25">
      <c r="A683" s="62"/>
      <c r="B683" s="62"/>
      <c r="C683" s="62"/>
      <c r="D683" s="62"/>
      <c r="F683" s="706">
        <v>461</v>
      </c>
      <c r="G683" s="707" t="s">
        <v>706</v>
      </c>
      <c r="H683" s="687">
        <v>0</v>
      </c>
      <c r="Q683" s="689">
        <f t="shared" si="113"/>
        <v>0</v>
      </c>
      <c r="S683" s="689">
        <f t="shared" si="110"/>
        <v>0</v>
      </c>
      <c r="T683" s="62"/>
      <c r="Z683" s="750">
        <f t="shared" si="111"/>
        <v>0</v>
      </c>
      <c r="AA683" s="751">
        <v>0</v>
      </c>
      <c r="AB683" s="62">
        <f t="shared" si="100"/>
        <v>0</v>
      </c>
      <c r="AE683" s="62">
        <f t="shared" si="112"/>
        <v>0</v>
      </c>
    </row>
    <row r="684" spans="1:31" ht="30" hidden="1" x14ac:dyDescent="0.25">
      <c r="A684" s="62"/>
      <c r="B684" s="62"/>
      <c r="C684" s="62"/>
      <c r="D684" s="62"/>
      <c r="F684" s="706">
        <v>462</v>
      </c>
      <c r="G684" s="707" t="s">
        <v>407</v>
      </c>
      <c r="H684" s="687">
        <v>0</v>
      </c>
      <c r="Q684" s="689">
        <f t="shared" si="113"/>
        <v>0</v>
      </c>
      <c r="S684" s="689">
        <f t="shared" si="110"/>
        <v>0</v>
      </c>
      <c r="T684" s="62"/>
      <c r="Z684" s="750">
        <f t="shared" si="111"/>
        <v>0</v>
      </c>
      <c r="AA684" s="751">
        <v>0</v>
      </c>
      <c r="AB684" s="62">
        <f t="shared" ref="AB684:AB747" si="114">Z684-AA684</f>
        <v>0</v>
      </c>
      <c r="AE684" s="62">
        <f t="shared" si="112"/>
        <v>0</v>
      </c>
    </row>
    <row r="685" spans="1:31" hidden="1" x14ac:dyDescent="0.25">
      <c r="A685" s="62"/>
      <c r="B685" s="62"/>
      <c r="C685" s="62"/>
      <c r="D685" s="62"/>
      <c r="F685" s="706">
        <v>4631</v>
      </c>
      <c r="G685" s="707" t="s">
        <v>408</v>
      </c>
      <c r="H685" s="687">
        <v>0</v>
      </c>
      <c r="Q685" s="689">
        <f t="shared" si="113"/>
        <v>0</v>
      </c>
      <c r="S685" s="689">
        <f t="shared" si="110"/>
        <v>0</v>
      </c>
      <c r="T685" s="62"/>
      <c r="Z685" s="750">
        <f t="shared" si="111"/>
        <v>0</v>
      </c>
      <c r="AA685" s="751">
        <v>0</v>
      </c>
      <c r="AB685" s="62">
        <f t="shared" si="114"/>
        <v>0</v>
      </c>
      <c r="AE685" s="62">
        <f t="shared" si="112"/>
        <v>0</v>
      </c>
    </row>
    <row r="686" spans="1:31" hidden="1" x14ac:dyDescent="0.25">
      <c r="A686" s="62"/>
      <c r="B686" s="62"/>
      <c r="C686" s="62"/>
      <c r="D686" s="62"/>
      <c r="F686" s="706">
        <v>4632</v>
      </c>
      <c r="G686" s="707" t="s">
        <v>409</v>
      </c>
      <c r="H686" s="687">
        <v>0</v>
      </c>
      <c r="Q686" s="689">
        <f t="shared" si="113"/>
        <v>0</v>
      </c>
      <c r="S686" s="689">
        <f t="shared" si="110"/>
        <v>0</v>
      </c>
      <c r="T686" s="62"/>
      <c r="Z686" s="750">
        <f t="shared" si="111"/>
        <v>0</v>
      </c>
      <c r="AA686" s="751">
        <v>0</v>
      </c>
      <c r="AB686" s="62">
        <f t="shared" si="114"/>
        <v>0</v>
      </c>
      <c r="AE686" s="62">
        <f t="shared" si="112"/>
        <v>0</v>
      </c>
    </row>
    <row r="687" spans="1:31" ht="30" hidden="1" x14ac:dyDescent="0.25">
      <c r="A687" s="62"/>
      <c r="B687" s="62"/>
      <c r="C687" s="62"/>
      <c r="D687" s="62"/>
      <c r="F687" s="706">
        <v>464</v>
      </c>
      <c r="G687" s="707" t="s">
        <v>410</v>
      </c>
      <c r="H687" s="687">
        <v>0</v>
      </c>
      <c r="Q687" s="689">
        <f t="shared" si="113"/>
        <v>0</v>
      </c>
      <c r="S687" s="689">
        <f t="shared" si="110"/>
        <v>0</v>
      </c>
      <c r="T687" s="62"/>
      <c r="Z687" s="750">
        <f t="shared" si="111"/>
        <v>0</v>
      </c>
      <c r="AA687" s="751">
        <v>0</v>
      </c>
      <c r="AB687" s="62">
        <f t="shared" si="114"/>
        <v>0</v>
      </c>
      <c r="AE687" s="62">
        <f t="shared" si="112"/>
        <v>0</v>
      </c>
    </row>
    <row r="688" spans="1:31" hidden="1" x14ac:dyDescent="0.25">
      <c r="A688" s="62"/>
      <c r="B688" s="62"/>
      <c r="C688" s="62"/>
      <c r="D688" s="62"/>
      <c r="E688" s="914"/>
      <c r="F688" s="706">
        <v>465</v>
      </c>
      <c r="G688" s="707" t="s">
        <v>707</v>
      </c>
      <c r="H688" s="687">
        <v>0</v>
      </c>
      <c r="Q688" s="689">
        <f t="shared" si="113"/>
        <v>0</v>
      </c>
      <c r="S688" s="689">
        <f t="shared" si="110"/>
        <v>0</v>
      </c>
      <c r="T688" s="62"/>
      <c r="Z688" s="750">
        <f t="shared" si="111"/>
        <v>0</v>
      </c>
      <c r="AA688" s="751">
        <v>0</v>
      </c>
      <c r="AB688" s="62">
        <f t="shared" si="114"/>
        <v>0</v>
      </c>
      <c r="AE688" s="62">
        <f t="shared" si="112"/>
        <v>0</v>
      </c>
    </row>
    <row r="689" spans="1:31" hidden="1" x14ac:dyDescent="0.25">
      <c r="A689" s="62"/>
      <c r="B689" s="62"/>
      <c r="C689" s="62"/>
      <c r="D689" s="62"/>
      <c r="E689" s="914"/>
      <c r="F689" s="706">
        <v>472</v>
      </c>
      <c r="G689" s="707" t="s">
        <v>414</v>
      </c>
      <c r="H689" s="687">
        <v>0</v>
      </c>
      <c r="Q689" s="689">
        <f t="shared" si="113"/>
        <v>0</v>
      </c>
      <c r="S689" s="689">
        <f t="shared" si="110"/>
        <v>0</v>
      </c>
      <c r="T689" s="62"/>
      <c r="Z689" s="750">
        <f t="shared" si="111"/>
        <v>0</v>
      </c>
      <c r="AA689" s="751">
        <v>0</v>
      </c>
      <c r="AB689" s="62">
        <f t="shared" si="114"/>
        <v>0</v>
      </c>
      <c r="AE689" s="62">
        <f t="shared" si="112"/>
        <v>0</v>
      </c>
    </row>
    <row r="690" spans="1:31" hidden="1" x14ac:dyDescent="0.25">
      <c r="A690" s="62"/>
      <c r="B690" s="62"/>
      <c r="C690" s="62"/>
      <c r="D690" s="62"/>
      <c r="E690" s="914"/>
      <c r="F690" s="706">
        <v>481</v>
      </c>
      <c r="G690" s="707" t="s">
        <v>726</v>
      </c>
      <c r="H690" s="687">
        <v>0</v>
      </c>
      <c r="Q690" s="689">
        <f t="shared" si="113"/>
        <v>0</v>
      </c>
      <c r="S690" s="689">
        <f t="shared" si="110"/>
        <v>0</v>
      </c>
      <c r="T690" s="62"/>
      <c r="Z690" s="750">
        <f t="shared" si="111"/>
        <v>0</v>
      </c>
      <c r="AA690" s="751">
        <v>0</v>
      </c>
      <c r="AB690" s="62">
        <f t="shared" si="114"/>
        <v>0</v>
      </c>
      <c r="AE690" s="62">
        <f t="shared" si="112"/>
        <v>0</v>
      </c>
    </row>
    <row r="691" spans="1:31" hidden="1" x14ac:dyDescent="0.25">
      <c r="A691" s="62"/>
      <c r="B691" s="62"/>
      <c r="C691" s="62"/>
      <c r="D691" s="62"/>
      <c r="E691" s="914"/>
      <c r="F691" s="706">
        <v>482</v>
      </c>
      <c r="G691" s="707" t="s">
        <v>727</v>
      </c>
      <c r="H691" s="687">
        <v>0</v>
      </c>
      <c r="Q691" s="689">
        <f t="shared" si="113"/>
        <v>0</v>
      </c>
      <c r="S691" s="689">
        <f t="shared" si="110"/>
        <v>0</v>
      </c>
      <c r="T691" s="62"/>
      <c r="Z691" s="750">
        <f t="shared" si="111"/>
        <v>0</v>
      </c>
      <c r="AA691" s="751">
        <v>0</v>
      </c>
      <c r="AB691" s="62">
        <f t="shared" si="114"/>
        <v>0</v>
      </c>
      <c r="AE691" s="62">
        <f t="shared" si="112"/>
        <v>0</v>
      </c>
    </row>
    <row r="692" spans="1:31" hidden="1" x14ac:dyDescent="0.25">
      <c r="A692" s="62"/>
      <c r="B692" s="62"/>
      <c r="C692" s="62"/>
      <c r="D692" s="62"/>
      <c r="E692" s="914"/>
      <c r="F692" s="706">
        <v>483</v>
      </c>
      <c r="G692" s="796" t="s">
        <v>728</v>
      </c>
      <c r="H692" s="687">
        <v>0</v>
      </c>
      <c r="Q692" s="689">
        <f t="shared" si="113"/>
        <v>0</v>
      </c>
      <c r="S692" s="689">
        <f t="shared" si="110"/>
        <v>0</v>
      </c>
      <c r="T692" s="62"/>
      <c r="Z692" s="750">
        <f t="shared" si="111"/>
        <v>0</v>
      </c>
      <c r="AA692" s="751">
        <v>0</v>
      </c>
      <c r="AB692" s="62">
        <f t="shared" si="114"/>
        <v>0</v>
      </c>
      <c r="AE692" s="62">
        <f t="shared" si="112"/>
        <v>0</v>
      </c>
    </row>
    <row r="693" spans="1:31" ht="45" hidden="1" x14ac:dyDescent="0.25">
      <c r="A693" s="62"/>
      <c r="B693" s="62"/>
      <c r="C693" s="62"/>
      <c r="D693" s="62"/>
      <c r="E693" s="914"/>
      <c r="F693" s="706">
        <v>484</v>
      </c>
      <c r="G693" s="707" t="s">
        <v>729</v>
      </c>
      <c r="H693" s="687">
        <v>0</v>
      </c>
      <c r="Q693" s="689">
        <f t="shared" si="113"/>
        <v>0</v>
      </c>
      <c r="S693" s="689">
        <f t="shared" si="110"/>
        <v>0</v>
      </c>
      <c r="T693" s="62"/>
      <c r="Z693" s="750">
        <f t="shared" si="111"/>
        <v>0</v>
      </c>
      <c r="AA693" s="751">
        <v>0</v>
      </c>
      <c r="AB693" s="62">
        <f t="shared" si="114"/>
        <v>0</v>
      </c>
      <c r="AE693" s="62">
        <f t="shared" si="112"/>
        <v>0</v>
      </c>
    </row>
    <row r="694" spans="1:31" ht="30" hidden="1" x14ac:dyDescent="0.25">
      <c r="A694" s="62"/>
      <c r="B694" s="62"/>
      <c r="C694" s="62"/>
      <c r="D694" s="62"/>
      <c r="E694" s="914"/>
      <c r="F694" s="706">
        <v>485</v>
      </c>
      <c r="G694" s="707" t="s">
        <v>730</v>
      </c>
      <c r="H694" s="687">
        <v>0</v>
      </c>
      <c r="Q694" s="689">
        <f t="shared" si="113"/>
        <v>0</v>
      </c>
      <c r="S694" s="689">
        <f t="shared" si="110"/>
        <v>0</v>
      </c>
      <c r="T694" s="62"/>
      <c r="Z694" s="750">
        <f t="shared" si="111"/>
        <v>0</v>
      </c>
      <c r="AA694" s="751">
        <v>0</v>
      </c>
      <c r="AB694" s="62">
        <f t="shared" si="114"/>
        <v>0</v>
      </c>
      <c r="AE694" s="62">
        <f t="shared" si="112"/>
        <v>0</v>
      </c>
    </row>
    <row r="695" spans="1:31" ht="30" hidden="1" x14ac:dyDescent="0.25">
      <c r="A695" s="62"/>
      <c r="B695" s="62"/>
      <c r="C695" s="62"/>
      <c r="D695" s="62"/>
      <c r="E695" s="914"/>
      <c r="F695" s="706">
        <v>489</v>
      </c>
      <c r="G695" s="707" t="s">
        <v>422</v>
      </c>
      <c r="H695" s="687">
        <v>0</v>
      </c>
      <c r="Q695" s="689">
        <f t="shared" si="113"/>
        <v>0</v>
      </c>
      <c r="S695" s="689">
        <f t="shared" si="110"/>
        <v>0</v>
      </c>
      <c r="T695" s="62"/>
      <c r="Z695" s="750">
        <f t="shared" si="111"/>
        <v>0</v>
      </c>
      <c r="AA695" s="751">
        <v>0</v>
      </c>
      <c r="AB695" s="62">
        <f t="shared" si="114"/>
        <v>0</v>
      </c>
      <c r="AE695" s="62">
        <f t="shared" si="112"/>
        <v>0</v>
      </c>
    </row>
    <row r="696" spans="1:31" ht="30" hidden="1" x14ac:dyDescent="0.25">
      <c r="A696" s="62"/>
      <c r="B696" s="62"/>
      <c r="C696" s="62"/>
      <c r="D696" s="62"/>
      <c r="E696" s="914"/>
      <c r="F696" s="706">
        <v>494</v>
      </c>
      <c r="G696" s="707" t="s">
        <v>708</v>
      </c>
      <c r="H696" s="687">
        <v>0</v>
      </c>
      <c r="Q696" s="689">
        <f t="shared" si="113"/>
        <v>0</v>
      </c>
      <c r="S696" s="689">
        <f t="shared" si="110"/>
        <v>0</v>
      </c>
      <c r="T696" s="62"/>
      <c r="Z696" s="750">
        <f t="shared" si="111"/>
        <v>0</v>
      </c>
      <c r="AA696" s="751">
        <v>0</v>
      </c>
      <c r="AB696" s="62">
        <f t="shared" si="114"/>
        <v>0</v>
      </c>
      <c r="AE696" s="62">
        <f t="shared" si="112"/>
        <v>0</v>
      </c>
    </row>
    <row r="697" spans="1:31" ht="30" hidden="1" x14ac:dyDescent="0.25">
      <c r="A697" s="62"/>
      <c r="B697" s="62"/>
      <c r="C697" s="62"/>
      <c r="D697" s="62"/>
      <c r="E697" s="914"/>
      <c r="F697" s="706">
        <v>495</v>
      </c>
      <c r="G697" s="707" t="s">
        <v>709</v>
      </c>
      <c r="H697" s="687">
        <v>0</v>
      </c>
      <c r="Q697" s="689">
        <f t="shared" si="113"/>
        <v>0</v>
      </c>
      <c r="S697" s="689">
        <f t="shared" si="110"/>
        <v>0</v>
      </c>
      <c r="T697" s="62"/>
      <c r="Z697" s="750">
        <f t="shared" si="111"/>
        <v>0</v>
      </c>
      <c r="AA697" s="751">
        <v>0</v>
      </c>
      <c r="AB697" s="62">
        <f t="shared" si="114"/>
        <v>0</v>
      </c>
      <c r="AE697" s="62">
        <f t="shared" si="112"/>
        <v>0</v>
      </c>
    </row>
    <row r="698" spans="1:31" ht="45" hidden="1" x14ac:dyDescent="0.25">
      <c r="A698" s="62"/>
      <c r="B698" s="62"/>
      <c r="C698" s="62"/>
      <c r="D698" s="62"/>
      <c r="E698" s="914"/>
      <c r="F698" s="706">
        <v>496</v>
      </c>
      <c r="G698" s="707" t="s">
        <v>710</v>
      </c>
      <c r="H698" s="687">
        <v>0</v>
      </c>
      <c r="Q698" s="689">
        <f t="shared" si="113"/>
        <v>0</v>
      </c>
      <c r="S698" s="689">
        <f t="shared" si="110"/>
        <v>0</v>
      </c>
      <c r="T698" s="62"/>
      <c r="Z698" s="750">
        <f t="shared" si="111"/>
        <v>0</v>
      </c>
      <c r="AA698" s="751">
        <v>0</v>
      </c>
      <c r="AB698" s="62">
        <f t="shared" si="114"/>
        <v>0</v>
      </c>
      <c r="AE698" s="62">
        <f t="shared" si="112"/>
        <v>0</v>
      </c>
    </row>
    <row r="699" spans="1:31" ht="30" hidden="1" x14ac:dyDescent="0.25">
      <c r="A699" s="62"/>
      <c r="B699" s="62"/>
      <c r="C699" s="62"/>
      <c r="D699" s="62"/>
      <c r="E699" s="914"/>
      <c r="F699" s="706">
        <v>499</v>
      </c>
      <c r="G699" s="707" t="s">
        <v>711</v>
      </c>
      <c r="H699" s="687">
        <v>0</v>
      </c>
      <c r="Q699" s="689">
        <f t="shared" si="113"/>
        <v>0</v>
      </c>
      <c r="S699" s="689">
        <f t="shared" si="110"/>
        <v>0</v>
      </c>
      <c r="T699" s="62"/>
      <c r="Z699" s="750">
        <f t="shared" si="111"/>
        <v>0</v>
      </c>
      <c r="AA699" s="751">
        <v>0</v>
      </c>
      <c r="AB699" s="62">
        <f t="shared" si="114"/>
        <v>0</v>
      </c>
      <c r="AE699" s="62">
        <f t="shared" si="112"/>
        <v>0</v>
      </c>
    </row>
    <row r="700" spans="1:31" hidden="1" x14ac:dyDescent="0.25">
      <c r="A700" s="62"/>
      <c r="B700" s="62"/>
      <c r="C700" s="62"/>
      <c r="D700" s="62"/>
      <c r="E700" s="914"/>
      <c r="F700" s="706">
        <v>511</v>
      </c>
      <c r="G700" s="796" t="s">
        <v>731</v>
      </c>
      <c r="H700" s="687">
        <v>0</v>
      </c>
      <c r="Q700" s="689">
        <f t="shared" si="113"/>
        <v>0</v>
      </c>
      <c r="S700" s="689">
        <f t="shared" si="110"/>
        <v>0</v>
      </c>
      <c r="T700" s="62"/>
      <c r="Z700" s="750">
        <f t="shared" si="111"/>
        <v>0</v>
      </c>
      <c r="AA700" s="751">
        <v>0</v>
      </c>
      <c r="AB700" s="62">
        <f t="shared" si="114"/>
        <v>0</v>
      </c>
      <c r="AE700" s="62">
        <f t="shared" si="112"/>
        <v>0</v>
      </c>
    </row>
    <row r="701" spans="1:31" hidden="1" x14ac:dyDescent="0.25">
      <c r="A701" s="62"/>
      <c r="B701" s="62"/>
      <c r="C701" s="62"/>
      <c r="D701" s="62"/>
      <c r="E701" s="914"/>
      <c r="F701" s="706">
        <v>512</v>
      </c>
      <c r="G701" s="796" t="s">
        <v>732</v>
      </c>
      <c r="H701" s="687">
        <v>0</v>
      </c>
      <c r="Q701" s="689">
        <f t="shared" si="113"/>
        <v>0</v>
      </c>
      <c r="S701" s="689">
        <f t="shared" si="110"/>
        <v>0</v>
      </c>
      <c r="T701" s="62"/>
      <c r="Z701" s="750">
        <f t="shared" si="111"/>
        <v>0</v>
      </c>
      <c r="AA701" s="751">
        <v>0</v>
      </c>
      <c r="AB701" s="62">
        <f t="shared" si="114"/>
        <v>0</v>
      </c>
      <c r="AE701" s="62">
        <f t="shared" si="112"/>
        <v>0</v>
      </c>
    </row>
    <row r="702" spans="1:31" hidden="1" x14ac:dyDescent="0.25">
      <c r="A702" s="62"/>
      <c r="B702" s="62"/>
      <c r="C702" s="62"/>
      <c r="D702" s="62"/>
      <c r="E702" s="914"/>
      <c r="F702" s="706">
        <v>513</v>
      </c>
      <c r="G702" s="796" t="s">
        <v>733</v>
      </c>
      <c r="H702" s="687">
        <v>0</v>
      </c>
      <c r="Q702" s="689">
        <f t="shared" si="113"/>
        <v>0</v>
      </c>
      <c r="S702" s="689">
        <f t="shared" si="110"/>
        <v>0</v>
      </c>
      <c r="T702" s="62"/>
      <c r="Z702" s="750">
        <f t="shared" si="111"/>
        <v>0</v>
      </c>
      <c r="AA702" s="751">
        <v>0</v>
      </c>
      <c r="AB702" s="62">
        <f t="shared" si="114"/>
        <v>0</v>
      </c>
      <c r="AE702" s="62">
        <f t="shared" si="112"/>
        <v>0</v>
      </c>
    </row>
    <row r="703" spans="1:31" hidden="1" x14ac:dyDescent="0.25">
      <c r="A703" s="62"/>
      <c r="B703" s="62"/>
      <c r="C703" s="62"/>
      <c r="D703" s="62"/>
      <c r="E703" s="914"/>
      <c r="F703" s="706">
        <v>514</v>
      </c>
      <c r="G703" s="707" t="s">
        <v>734</v>
      </c>
      <c r="H703" s="687">
        <v>0</v>
      </c>
      <c r="Q703" s="689">
        <f t="shared" si="113"/>
        <v>0</v>
      </c>
      <c r="S703" s="689">
        <f t="shared" si="110"/>
        <v>0</v>
      </c>
      <c r="T703" s="62"/>
      <c r="Z703" s="750">
        <f t="shared" si="111"/>
        <v>0</v>
      </c>
      <c r="AA703" s="751">
        <v>0</v>
      </c>
      <c r="AB703" s="62">
        <f t="shared" si="114"/>
        <v>0</v>
      </c>
      <c r="AE703" s="62">
        <f t="shared" si="112"/>
        <v>0</v>
      </c>
    </row>
    <row r="704" spans="1:31" hidden="1" x14ac:dyDescent="0.25">
      <c r="A704" s="62"/>
      <c r="B704" s="62"/>
      <c r="C704" s="62"/>
      <c r="D704" s="62"/>
      <c r="F704" s="706">
        <v>515</v>
      </c>
      <c r="G704" s="707" t="s">
        <v>433</v>
      </c>
      <c r="H704" s="687">
        <v>0</v>
      </c>
      <c r="Q704" s="689">
        <f t="shared" si="113"/>
        <v>0</v>
      </c>
      <c r="S704" s="689">
        <f t="shared" si="110"/>
        <v>0</v>
      </c>
      <c r="T704" s="62"/>
      <c r="Z704" s="750">
        <f t="shared" si="111"/>
        <v>0</v>
      </c>
      <c r="AA704" s="751">
        <v>0</v>
      </c>
      <c r="AB704" s="62">
        <f t="shared" si="114"/>
        <v>0</v>
      </c>
      <c r="AE704" s="62">
        <f t="shared" si="112"/>
        <v>0</v>
      </c>
    </row>
    <row r="705" spans="1:31" hidden="1" x14ac:dyDescent="0.25">
      <c r="A705" s="62"/>
      <c r="B705" s="62"/>
      <c r="C705" s="62"/>
      <c r="D705" s="62"/>
      <c r="F705" s="706">
        <v>521</v>
      </c>
      <c r="G705" s="707" t="s">
        <v>735</v>
      </c>
      <c r="H705" s="687">
        <v>0</v>
      </c>
      <c r="Q705" s="689">
        <f t="shared" si="113"/>
        <v>0</v>
      </c>
      <c r="S705" s="689">
        <f t="shared" si="110"/>
        <v>0</v>
      </c>
      <c r="T705" s="62"/>
      <c r="Z705" s="750">
        <f t="shared" si="111"/>
        <v>0</v>
      </c>
      <c r="AA705" s="751">
        <v>0</v>
      </c>
      <c r="AB705" s="62">
        <f t="shared" si="114"/>
        <v>0</v>
      </c>
      <c r="AE705" s="62">
        <f t="shared" si="112"/>
        <v>0</v>
      </c>
    </row>
    <row r="706" spans="1:31" hidden="1" x14ac:dyDescent="0.25">
      <c r="A706" s="62"/>
      <c r="B706" s="62"/>
      <c r="C706" s="62"/>
      <c r="D706" s="62"/>
      <c r="F706" s="706">
        <v>522</v>
      </c>
      <c r="G706" s="707" t="s">
        <v>736</v>
      </c>
      <c r="H706" s="687">
        <v>0</v>
      </c>
      <c r="Q706" s="689">
        <f t="shared" si="113"/>
        <v>0</v>
      </c>
      <c r="S706" s="689">
        <f t="shared" si="110"/>
        <v>0</v>
      </c>
      <c r="T706" s="62"/>
      <c r="Z706" s="750">
        <f t="shared" si="111"/>
        <v>0</v>
      </c>
      <c r="AA706" s="751">
        <v>0</v>
      </c>
      <c r="AB706" s="62">
        <f t="shared" si="114"/>
        <v>0</v>
      </c>
      <c r="AE706" s="62">
        <f t="shared" si="112"/>
        <v>0</v>
      </c>
    </row>
    <row r="707" spans="1:31" hidden="1" x14ac:dyDescent="0.25">
      <c r="A707" s="62"/>
      <c r="B707" s="62"/>
      <c r="C707" s="62"/>
      <c r="D707" s="62"/>
      <c r="F707" s="706">
        <v>523</v>
      </c>
      <c r="G707" s="707" t="s">
        <v>438</v>
      </c>
      <c r="H707" s="687">
        <v>0</v>
      </c>
      <c r="Q707" s="689">
        <f t="shared" si="113"/>
        <v>0</v>
      </c>
      <c r="S707" s="689">
        <f t="shared" si="110"/>
        <v>0</v>
      </c>
      <c r="T707" s="62"/>
      <c r="Z707" s="750">
        <f t="shared" si="111"/>
        <v>0</v>
      </c>
      <c r="AA707" s="751">
        <v>0</v>
      </c>
      <c r="AB707" s="62">
        <f t="shared" si="114"/>
        <v>0</v>
      </c>
      <c r="AE707" s="62">
        <f t="shared" si="112"/>
        <v>0</v>
      </c>
    </row>
    <row r="708" spans="1:31" hidden="1" x14ac:dyDescent="0.25">
      <c r="A708" s="62"/>
      <c r="B708" s="62"/>
      <c r="C708" s="62"/>
      <c r="D708" s="62"/>
      <c r="F708" s="706">
        <v>531</v>
      </c>
      <c r="G708" s="707" t="s">
        <v>712</v>
      </c>
      <c r="H708" s="687">
        <v>0</v>
      </c>
      <c r="Q708" s="689">
        <f t="shared" si="113"/>
        <v>0</v>
      </c>
      <c r="S708" s="689">
        <f t="shared" si="110"/>
        <v>0</v>
      </c>
      <c r="T708" s="62"/>
      <c r="Z708" s="750">
        <f t="shared" si="111"/>
        <v>0</v>
      </c>
      <c r="AA708" s="751">
        <v>0</v>
      </c>
      <c r="AB708" s="62">
        <f t="shared" si="114"/>
        <v>0</v>
      </c>
      <c r="AE708" s="62">
        <f t="shared" si="112"/>
        <v>0</v>
      </c>
    </row>
    <row r="709" spans="1:31" hidden="1" x14ac:dyDescent="0.25">
      <c r="A709" s="62"/>
      <c r="B709" s="62"/>
      <c r="C709" s="62"/>
      <c r="D709" s="62"/>
      <c r="F709" s="706">
        <v>541</v>
      </c>
      <c r="G709" s="707" t="s">
        <v>737</v>
      </c>
      <c r="H709" s="687">
        <v>0</v>
      </c>
      <c r="Q709" s="689">
        <f t="shared" si="113"/>
        <v>0</v>
      </c>
      <c r="S709" s="689">
        <f t="shared" si="110"/>
        <v>0</v>
      </c>
      <c r="T709" s="62"/>
      <c r="Z709" s="750">
        <f t="shared" si="111"/>
        <v>0</v>
      </c>
      <c r="AA709" s="751">
        <v>0</v>
      </c>
      <c r="AB709" s="62">
        <f t="shared" si="114"/>
        <v>0</v>
      </c>
      <c r="AE709" s="62">
        <f t="shared" si="112"/>
        <v>0</v>
      </c>
    </row>
    <row r="710" spans="1:31" hidden="1" x14ac:dyDescent="0.25">
      <c r="A710" s="62"/>
      <c r="B710" s="62"/>
      <c r="C710" s="62"/>
      <c r="D710" s="62"/>
      <c r="F710" s="706">
        <v>542</v>
      </c>
      <c r="G710" s="707" t="s">
        <v>738</v>
      </c>
      <c r="H710" s="687">
        <v>0</v>
      </c>
      <c r="Q710" s="689">
        <f t="shared" si="113"/>
        <v>0</v>
      </c>
      <c r="S710" s="689">
        <f t="shared" si="110"/>
        <v>0</v>
      </c>
      <c r="T710" s="62"/>
      <c r="Z710" s="750">
        <f t="shared" si="111"/>
        <v>0</v>
      </c>
      <c r="AA710" s="751">
        <v>0</v>
      </c>
      <c r="AB710" s="62">
        <f t="shared" si="114"/>
        <v>0</v>
      </c>
      <c r="AE710" s="62">
        <f t="shared" si="112"/>
        <v>0</v>
      </c>
    </row>
    <row r="711" spans="1:31" hidden="1" x14ac:dyDescent="0.25">
      <c r="A711" s="62"/>
      <c r="B711" s="62"/>
      <c r="C711" s="62"/>
      <c r="D711" s="62"/>
      <c r="F711" s="706">
        <v>543</v>
      </c>
      <c r="G711" s="707" t="s">
        <v>443</v>
      </c>
      <c r="H711" s="687">
        <v>0</v>
      </c>
      <c r="Q711" s="689">
        <f t="shared" si="113"/>
        <v>0</v>
      </c>
      <c r="S711" s="689">
        <f t="shared" si="110"/>
        <v>0</v>
      </c>
      <c r="T711" s="62"/>
      <c r="Z711" s="750">
        <f t="shared" si="111"/>
        <v>0</v>
      </c>
      <c r="AA711" s="751">
        <v>0</v>
      </c>
      <c r="AB711" s="62">
        <f t="shared" si="114"/>
        <v>0</v>
      </c>
      <c r="AE711" s="62">
        <f t="shared" si="112"/>
        <v>0</v>
      </c>
    </row>
    <row r="712" spans="1:31" ht="45" hidden="1" x14ac:dyDescent="0.25">
      <c r="A712" s="62"/>
      <c r="B712" s="62"/>
      <c r="C712" s="62"/>
      <c r="D712" s="62"/>
      <c r="F712" s="706">
        <v>551</v>
      </c>
      <c r="G712" s="707" t="s">
        <v>713</v>
      </c>
      <c r="H712" s="687">
        <v>0</v>
      </c>
      <c r="Q712" s="689">
        <f t="shared" si="113"/>
        <v>0</v>
      </c>
      <c r="S712" s="689">
        <f t="shared" si="110"/>
        <v>0</v>
      </c>
      <c r="T712" s="62"/>
      <c r="Z712" s="750">
        <f t="shared" si="111"/>
        <v>0</v>
      </c>
      <c r="AA712" s="751">
        <v>0</v>
      </c>
      <c r="AB712" s="62">
        <f t="shared" si="114"/>
        <v>0</v>
      </c>
      <c r="AE712" s="62">
        <f t="shared" si="112"/>
        <v>0</v>
      </c>
    </row>
    <row r="713" spans="1:31" ht="15.75" hidden="1" thickBot="1" x14ac:dyDescent="0.3">
      <c r="A713" s="62"/>
      <c r="B713" s="62"/>
      <c r="C713" s="62"/>
      <c r="D713" s="62"/>
      <c r="E713" s="684" t="s">
        <v>1695</v>
      </c>
      <c r="F713" s="709">
        <v>611</v>
      </c>
      <c r="G713" s="796" t="s">
        <v>449</v>
      </c>
      <c r="H713" s="687">
        <v>0</v>
      </c>
      <c r="I713" s="687">
        <v>5515551.9400000004</v>
      </c>
      <c r="J713" s="688" t="e">
        <f>I713/H713</f>
        <v>#DIV/0!</v>
      </c>
      <c r="K713" s="687">
        <f>H713-I713</f>
        <v>-5515551.9400000004</v>
      </c>
      <c r="L713" s="689">
        <v>0</v>
      </c>
      <c r="M713" s="689">
        <v>0</v>
      </c>
      <c r="O713" s="689">
        <f>L713-M713</f>
        <v>0</v>
      </c>
      <c r="P713" s="689">
        <f>L713+H713</f>
        <v>0</v>
      </c>
      <c r="Q713" s="689">
        <f t="shared" si="113"/>
        <v>5515551.9400000004</v>
      </c>
      <c r="R713" s="690" t="e">
        <f>Q713/P713</f>
        <v>#DIV/0!</v>
      </c>
      <c r="S713" s="689">
        <f>P713-Q713</f>
        <v>-5515551.9400000004</v>
      </c>
      <c r="T713" s="62"/>
      <c r="V713" s="178">
        <f>1100000+152968.08</f>
        <v>1252968.08</v>
      </c>
      <c r="W713" s="178">
        <f>H713-V713</f>
        <v>-1252968.08</v>
      </c>
      <c r="X713" s="753">
        <v>2747000</v>
      </c>
      <c r="Z713" s="750">
        <f t="shared" si="111"/>
        <v>-2747000</v>
      </c>
      <c r="AA713" s="751">
        <v>4000000</v>
      </c>
      <c r="AB713" s="62">
        <f t="shared" si="114"/>
        <v>-6747000</v>
      </c>
      <c r="AE713" s="62">
        <f t="shared" si="112"/>
        <v>-4000000</v>
      </c>
    </row>
    <row r="714" spans="1:31" ht="15.75" hidden="1" thickBot="1" x14ac:dyDescent="0.3">
      <c r="A714" s="62"/>
      <c r="B714" s="62"/>
      <c r="C714" s="62"/>
      <c r="D714" s="62"/>
      <c r="F714" s="709">
        <v>620</v>
      </c>
      <c r="G714" s="796" t="s">
        <v>89</v>
      </c>
      <c r="S714" s="689">
        <f t="shared" si="110"/>
        <v>0</v>
      </c>
      <c r="T714" s="62"/>
      <c r="AB714" s="62">
        <f t="shared" si="114"/>
        <v>0</v>
      </c>
    </row>
    <row r="715" spans="1:31" hidden="1" x14ac:dyDescent="0.25">
      <c r="A715" s="62"/>
      <c r="B715" s="62"/>
      <c r="C715" s="62"/>
      <c r="D715" s="62"/>
      <c r="E715" s="708"/>
      <c r="F715" s="709"/>
      <c r="G715" s="710" t="s">
        <v>1525</v>
      </c>
      <c r="H715" s="711"/>
      <c r="I715" s="711"/>
      <c r="J715" s="712"/>
      <c r="K715" s="711"/>
      <c r="L715" s="713"/>
      <c r="M715" s="713"/>
      <c r="N715" s="714"/>
      <c r="O715" s="713"/>
      <c r="P715" s="713"/>
      <c r="Q715" s="713"/>
      <c r="R715" s="714"/>
      <c r="S715" s="797"/>
      <c r="T715" s="62"/>
      <c r="AB715" s="62">
        <f t="shared" si="114"/>
        <v>0</v>
      </c>
    </row>
    <row r="716" spans="1:31" ht="15.75" hidden="1" thickBot="1" x14ac:dyDescent="0.3">
      <c r="A716" s="62"/>
      <c r="B716" s="62"/>
      <c r="C716" s="62"/>
      <c r="D716" s="62"/>
      <c r="E716" s="715"/>
      <c r="F716" s="716" t="s">
        <v>185</v>
      </c>
      <c r="G716" s="717" t="s">
        <v>186</v>
      </c>
      <c r="H716" s="718">
        <f>SUM(H655:H714)</f>
        <v>0</v>
      </c>
      <c r="I716" s="718">
        <f t="shared" ref="I716:S716" si="115">SUM(I655:I714)</f>
        <v>6052606.4300000006</v>
      </c>
      <c r="J716" s="719" t="e">
        <f>I716/H716</f>
        <v>#DIV/0!</v>
      </c>
      <c r="K716" s="718">
        <f t="shared" si="115"/>
        <v>-6052606.4300000006</v>
      </c>
      <c r="L716" s="720">
        <f t="shared" si="115"/>
        <v>0</v>
      </c>
      <c r="M716" s="720">
        <f t="shared" si="115"/>
        <v>0</v>
      </c>
      <c r="N716" s="721"/>
      <c r="O716" s="720">
        <f t="shared" si="115"/>
        <v>0</v>
      </c>
      <c r="P716" s="720">
        <f>SUM(P655:P714)</f>
        <v>0</v>
      </c>
      <c r="Q716" s="720">
        <f t="shared" si="115"/>
        <v>6052606.4300000006</v>
      </c>
      <c r="R716" s="721" t="e">
        <f>Q716/P716</f>
        <v>#DIV/0!</v>
      </c>
      <c r="S716" s="720" t="e">
        <f t="shared" si="115"/>
        <v>#DIV/0!</v>
      </c>
      <c r="T716" s="62"/>
      <c r="AB716" s="62">
        <f t="shared" si="114"/>
        <v>0</v>
      </c>
    </row>
    <row r="717" spans="1:31" ht="15.75" hidden="1" thickBot="1" x14ac:dyDescent="0.3">
      <c r="A717" s="62"/>
      <c r="B717" s="62"/>
      <c r="C717" s="62"/>
      <c r="D717" s="62"/>
      <c r="F717" s="716" t="s">
        <v>187</v>
      </c>
      <c r="G717" s="717" t="s">
        <v>188</v>
      </c>
      <c r="S717" s="720">
        <f t="shared" ref="S717:S731" si="116">SUM(H717:L717)</f>
        <v>0</v>
      </c>
      <c r="T717" s="62"/>
      <c r="AB717" s="62">
        <f t="shared" si="114"/>
        <v>0</v>
      </c>
    </row>
    <row r="718" spans="1:31" ht="15.75" hidden="1" thickBot="1" x14ac:dyDescent="0.3">
      <c r="A718" s="62"/>
      <c r="B718" s="62"/>
      <c r="C718" s="62"/>
      <c r="D718" s="62"/>
      <c r="F718" s="716" t="s">
        <v>189</v>
      </c>
      <c r="G718" s="717" t="s">
        <v>190</v>
      </c>
      <c r="S718" s="720">
        <f t="shared" si="116"/>
        <v>0</v>
      </c>
      <c r="T718" s="62"/>
      <c r="AB718" s="62">
        <f t="shared" si="114"/>
        <v>0</v>
      </c>
    </row>
    <row r="719" spans="1:31" ht="15.75" hidden="1" thickBot="1" x14ac:dyDescent="0.3">
      <c r="A719" s="62"/>
      <c r="B719" s="62"/>
      <c r="C719" s="62"/>
      <c r="D719" s="62"/>
      <c r="F719" s="716" t="s">
        <v>191</v>
      </c>
      <c r="G719" s="717" t="s">
        <v>192</v>
      </c>
      <c r="S719" s="720">
        <f t="shared" si="116"/>
        <v>0</v>
      </c>
      <c r="T719" s="62"/>
      <c r="AB719" s="62">
        <f t="shared" si="114"/>
        <v>0</v>
      </c>
    </row>
    <row r="720" spans="1:31" ht="15.75" hidden="1" thickBot="1" x14ac:dyDescent="0.3">
      <c r="A720" s="62"/>
      <c r="B720" s="62"/>
      <c r="C720" s="62"/>
      <c r="D720" s="62"/>
      <c r="F720" s="716" t="s">
        <v>193</v>
      </c>
      <c r="G720" s="717" t="s">
        <v>194</v>
      </c>
      <c r="S720" s="720">
        <f t="shared" si="116"/>
        <v>0</v>
      </c>
      <c r="T720" s="62"/>
      <c r="AB720" s="62">
        <f t="shared" si="114"/>
        <v>0</v>
      </c>
    </row>
    <row r="721" spans="1:28" ht="15.75" hidden="1" thickBot="1" x14ac:dyDescent="0.3">
      <c r="A721" s="62"/>
      <c r="B721" s="62"/>
      <c r="C721" s="62"/>
      <c r="D721" s="62"/>
      <c r="F721" s="716" t="s">
        <v>195</v>
      </c>
      <c r="G721" s="717" t="s">
        <v>196</v>
      </c>
      <c r="S721" s="720">
        <f t="shared" si="116"/>
        <v>0</v>
      </c>
      <c r="T721" s="62"/>
      <c r="AB721" s="62">
        <f t="shared" si="114"/>
        <v>0</v>
      </c>
    </row>
    <row r="722" spans="1:28" ht="15.75" hidden="1" thickBot="1" x14ac:dyDescent="0.3">
      <c r="A722" s="62"/>
      <c r="B722" s="62"/>
      <c r="C722" s="62"/>
      <c r="D722" s="62"/>
      <c r="F722" s="716" t="s">
        <v>197</v>
      </c>
      <c r="G722" s="717" t="s">
        <v>1294</v>
      </c>
      <c r="S722" s="720">
        <f t="shared" si="116"/>
        <v>0</v>
      </c>
      <c r="T722" s="62"/>
      <c r="AB722" s="62">
        <f t="shared" si="114"/>
        <v>0</v>
      </c>
    </row>
    <row r="723" spans="1:28" ht="30.75" hidden="1" thickBot="1" x14ac:dyDescent="0.3">
      <c r="A723" s="62"/>
      <c r="B723" s="62"/>
      <c r="C723" s="62"/>
      <c r="D723" s="62"/>
      <c r="F723" s="716" t="s">
        <v>198</v>
      </c>
      <c r="G723" s="717" t="s">
        <v>1293</v>
      </c>
      <c r="S723" s="720">
        <f t="shared" si="116"/>
        <v>0</v>
      </c>
      <c r="T723" s="62"/>
      <c r="AB723" s="62">
        <f t="shared" si="114"/>
        <v>0</v>
      </c>
    </row>
    <row r="724" spans="1:28" ht="15.75" hidden="1" thickBot="1" x14ac:dyDescent="0.3">
      <c r="A724" s="62"/>
      <c r="B724" s="62"/>
      <c r="C724" s="62"/>
      <c r="D724" s="62"/>
      <c r="F724" s="716" t="s">
        <v>199</v>
      </c>
      <c r="G724" s="717" t="s">
        <v>58</v>
      </c>
      <c r="S724" s="720">
        <f t="shared" si="116"/>
        <v>0</v>
      </c>
      <c r="T724" s="62"/>
      <c r="AB724" s="62">
        <f t="shared" si="114"/>
        <v>0</v>
      </c>
    </row>
    <row r="725" spans="1:28" ht="15.75" hidden="1" thickBot="1" x14ac:dyDescent="0.3">
      <c r="A725" s="62"/>
      <c r="B725" s="62"/>
      <c r="C725" s="62"/>
      <c r="D725" s="62"/>
      <c r="F725" s="716" t="s">
        <v>200</v>
      </c>
      <c r="G725" s="717" t="s">
        <v>201</v>
      </c>
      <c r="S725" s="720">
        <f t="shared" si="116"/>
        <v>0</v>
      </c>
      <c r="T725" s="62"/>
      <c r="AB725" s="62">
        <f t="shared" si="114"/>
        <v>0</v>
      </c>
    </row>
    <row r="726" spans="1:28" ht="15.75" hidden="1" thickBot="1" x14ac:dyDescent="0.3">
      <c r="A726" s="62"/>
      <c r="B726" s="62"/>
      <c r="C726" s="62"/>
      <c r="D726" s="62"/>
      <c r="F726" s="716" t="s">
        <v>202</v>
      </c>
      <c r="G726" s="717" t="s">
        <v>203</v>
      </c>
      <c r="S726" s="720">
        <f t="shared" si="116"/>
        <v>0</v>
      </c>
      <c r="T726" s="62"/>
      <c r="AB726" s="62">
        <f t="shared" si="114"/>
        <v>0</v>
      </c>
    </row>
    <row r="727" spans="1:28" ht="30.75" hidden="1" thickBot="1" x14ac:dyDescent="0.3">
      <c r="A727" s="62"/>
      <c r="B727" s="62"/>
      <c r="C727" s="62"/>
      <c r="D727" s="62"/>
      <c r="F727" s="716" t="s">
        <v>204</v>
      </c>
      <c r="G727" s="717" t="s">
        <v>205</v>
      </c>
      <c r="S727" s="720">
        <f t="shared" si="116"/>
        <v>0</v>
      </c>
      <c r="T727" s="62"/>
      <c r="AB727" s="62">
        <f t="shared" si="114"/>
        <v>0</v>
      </c>
    </row>
    <row r="728" spans="1:28" ht="15.75" hidden="1" thickBot="1" x14ac:dyDescent="0.3">
      <c r="A728" s="62"/>
      <c r="B728" s="62"/>
      <c r="C728" s="62"/>
      <c r="D728" s="62"/>
      <c r="F728" s="716" t="s">
        <v>206</v>
      </c>
      <c r="G728" s="717" t="s">
        <v>207</v>
      </c>
      <c r="S728" s="720">
        <f t="shared" si="116"/>
        <v>0</v>
      </c>
      <c r="T728" s="62"/>
      <c r="AB728" s="62">
        <f t="shared" si="114"/>
        <v>0</v>
      </c>
    </row>
    <row r="729" spans="1:28" ht="30.75" hidden="1" thickBot="1" x14ac:dyDescent="0.3">
      <c r="A729" s="62"/>
      <c r="B729" s="62"/>
      <c r="C729" s="62"/>
      <c r="D729" s="62"/>
      <c r="F729" s="716" t="s">
        <v>208</v>
      </c>
      <c r="G729" s="717" t="s">
        <v>209</v>
      </c>
      <c r="S729" s="720">
        <f t="shared" si="116"/>
        <v>0</v>
      </c>
      <c r="T729" s="62"/>
      <c r="AB729" s="62">
        <f t="shared" si="114"/>
        <v>0</v>
      </c>
    </row>
    <row r="730" spans="1:28" ht="30.75" hidden="1" thickBot="1" x14ac:dyDescent="0.3">
      <c r="A730" s="62"/>
      <c r="B730" s="62"/>
      <c r="C730" s="62"/>
      <c r="D730" s="62"/>
      <c r="F730" s="716" t="s">
        <v>210</v>
      </c>
      <c r="G730" s="717" t="s">
        <v>211</v>
      </c>
      <c r="S730" s="720">
        <f t="shared" si="116"/>
        <v>0</v>
      </c>
      <c r="T730" s="62"/>
      <c r="AB730" s="62">
        <f t="shared" si="114"/>
        <v>0</v>
      </c>
    </row>
    <row r="731" spans="1:28" ht="15.75" hidden="1" thickBot="1" x14ac:dyDescent="0.3">
      <c r="A731" s="62"/>
      <c r="B731" s="62"/>
      <c r="C731" s="62"/>
      <c r="D731" s="62"/>
      <c r="F731" s="716" t="s">
        <v>212</v>
      </c>
      <c r="G731" s="717" t="s">
        <v>213</v>
      </c>
      <c r="H731" s="718"/>
      <c r="I731" s="718"/>
      <c r="J731" s="719"/>
      <c r="K731" s="718"/>
      <c r="L731" s="720"/>
      <c r="M731" s="720"/>
      <c r="N731" s="721"/>
      <c r="O731" s="720"/>
      <c r="P731" s="720"/>
      <c r="Q731" s="720"/>
      <c r="R731" s="721"/>
      <c r="S731" s="720">
        <f t="shared" si="116"/>
        <v>0</v>
      </c>
      <c r="T731" s="62"/>
      <c r="AB731" s="62">
        <f t="shared" si="114"/>
        <v>0</v>
      </c>
    </row>
    <row r="732" spans="1:28" ht="15.75" hidden="1" thickBot="1" x14ac:dyDescent="0.3">
      <c r="A732" s="62"/>
      <c r="B732" s="62"/>
      <c r="C732" s="62"/>
      <c r="D732" s="62"/>
      <c r="G732" s="722" t="s">
        <v>1526</v>
      </c>
      <c r="H732" s="723">
        <f>SUM(H716:H731)</f>
        <v>0</v>
      </c>
      <c r="I732" s="723">
        <f t="shared" ref="I732:S732" si="117">SUM(I716:I731)</f>
        <v>6052606.4300000006</v>
      </c>
      <c r="J732" s="724" t="e">
        <f t="shared" si="117"/>
        <v>#DIV/0!</v>
      </c>
      <c r="K732" s="723">
        <f t="shared" si="117"/>
        <v>-6052606.4300000006</v>
      </c>
      <c r="L732" s="725">
        <f t="shared" si="117"/>
        <v>0</v>
      </c>
      <c r="M732" s="725">
        <f t="shared" si="117"/>
        <v>0</v>
      </c>
      <c r="N732" s="726"/>
      <c r="O732" s="725">
        <f t="shared" si="117"/>
        <v>0</v>
      </c>
      <c r="P732" s="725">
        <f t="shared" si="117"/>
        <v>0</v>
      </c>
      <c r="Q732" s="725">
        <f t="shared" si="117"/>
        <v>6052606.4300000006</v>
      </c>
      <c r="R732" s="726" t="e">
        <f t="shared" si="117"/>
        <v>#DIV/0!</v>
      </c>
      <c r="S732" s="725" t="e">
        <f t="shared" si="117"/>
        <v>#DIV/0!</v>
      </c>
      <c r="T732" s="62"/>
      <c r="AB732" s="62">
        <f t="shared" si="114"/>
        <v>0</v>
      </c>
    </row>
    <row r="733" spans="1:28" ht="28.5" hidden="1" x14ac:dyDescent="0.25">
      <c r="A733" s="62"/>
      <c r="B733" s="62"/>
      <c r="C733" s="62"/>
      <c r="D733" s="62"/>
      <c r="E733" s="708"/>
      <c r="F733" s="709"/>
      <c r="G733" s="727" t="s">
        <v>776</v>
      </c>
      <c r="H733" s="728"/>
      <c r="I733" s="729"/>
      <c r="J733" s="730"/>
      <c r="K733" s="729"/>
      <c r="L733" s="731"/>
      <c r="M733" s="732"/>
      <c r="N733" s="733"/>
      <c r="O733" s="732"/>
      <c r="P733" s="732"/>
      <c r="Q733" s="732"/>
      <c r="R733" s="733"/>
      <c r="S733" s="798"/>
      <c r="T733" s="62"/>
      <c r="AB733" s="62">
        <f t="shared" si="114"/>
        <v>0</v>
      </c>
    </row>
    <row r="734" spans="1:28" ht="15.75" hidden="1" thickBot="1" x14ac:dyDescent="0.3">
      <c r="A734" s="62"/>
      <c r="B734" s="62"/>
      <c r="C734" s="62"/>
      <c r="D734" s="62"/>
      <c r="E734" s="715"/>
      <c r="F734" s="716" t="s">
        <v>185</v>
      </c>
      <c r="G734" s="717" t="s">
        <v>186</v>
      </c>
      <c r="H734" s="718">
        <f>SUM(H655:H714)</f>
        <v>0</v>
      </c>
      <c r="I734" s="718">
        <f t="shared" ref="I734:S734" si="118">SUM(I655:I714)</f>
        <v>6052606.4300000006</v>
      </c>
      <c r="J734" s="719" t="e">
        <f>I734/H734</f>
        <v>#DIV/0!</v>
      </c>
      <c r="K734" s="718">
        <f t="shared" si="118"/>
        <v>-6052606.4300000006</v>
      </c>
      <c r="L734" s="720">
        <f t="shared" si="118"/>
        <v>0</v>
      </c>
      <c r="M734" s="720">
        <f t="shared" si="118"/>
        <v>0</v>
      </c>
      <c r="N734" s="721"/>
      <c r="O734" s="720">
        <f t="shared" si="118"/>
        <v>0</v>
      </c>
      <c r="P734" s="720">
        <f t="shared" si="118"/>
        <v>0</v>
      </c>
      <c r="Q734" s="720">
        <f t="shared" si="118"/>
        <v>6052606.4300000006</v>
      </c>
      <c r="R734" s="721" t="e">
        <f>Q734/P734</f>
        <v>#DIV/0!</v>
      </c>
      <c r="S734" s="720" t="e">
        <f t="shared" si="118"/>
        <v>#DIV/0!</v>
      </c>
      <c r="T734" s="62"/>
      <c r="AB734" s="62">
        <f t="shared" si="114"/>
        <v>0</v>
      </c>
    </row>
    <row r="735" spans="1:28" ht="15.75" hidden="1" thickBot="1" x14ac:dyDescent="0.3">
      <c r="A735" s="62"/>
      <c r="B735" s="62"/>
      <c r="C735" s="62"/>
      <c r="D735" s="62"/>
      <c r="F735" s="716" t="s">
        <v>187</v>
      </c>
      <c r="G735" s="717" t="s">
        <v>188</v>
      </c>
      <c r="S735" s="720">
        <f t="shared" ref="S735:S749" si="119">SUM(H735:L735)</f>
        <v>0</v>
      </c>
      <c r="T735" s="62"/>
      <c r="AB735" s="62">
        <f t="shared" si="114"/>
        <v>0</v>
      </c>
    </row>
    <row r="736" spans="1:28" ht="15.75" hidden="1" thickBot="1" x14ac:dyDescent="0.3">
      <c r="A736" s="62"/>
      <c r="B736" s="62"/>
      <c r="F736" s="716" t="s">
        <v>189</v>
      </c>
      <c r="G736" s="717" t="s">
        <v>190</v>
      </c>
      <c r="S736" s="720">
        <f t="shared" si="119"/>
        <v>0</v>
      </c>
      <c r="T736" s="62"/>
      <c r="AB736" s="62">
        <f t="shared" si="114"/>
        <v>0</v>
      </c>
    </row>
    <row r="737" spans="1:28" ht="15.75" hidden="1" thickBot="1" x14ac:dyDescent="0.3">
      <c r="A737" s="62"/>
      <c r="B737" s="62"/>
      <c r="F737" s="716" t="s">
        <v>191</v>
      </c>
      <c r="G737" s="717" t="s">
        <v>192</v>
      </c>
      <c r="S737" s="720">
        <f t="shared" si="119"/>
        <v>0</v>
      </c>
      <c r="T737" s="62"/>
      <c r="AB737" s="62">
        <f t="shared" si="114"/>
        <v>0</v>
      </c>
    </row>
    <row r="738" spans="1:28" ht="15.75" hidden="1" thickBot="1" x14ac:dyDescent="0.3">
      <c r="A738" s="62"/>
      <c r="B738" s="62"/>
      <c r="F738" s="716" t="s">
        <v>193</v>
      </c>
      <c r="G738" s="717" t="s">
        <v>194</v>
      </c>
      <c r="S738" s="720">
        <f t="shared" si="119"/>
        <v>0</v>
      </c>
      <c r="T738" s="62"/>
      <c r="AB738" s="62">
        <f t="shared" si="114"/>
        <v>0</v>
      </c>
    </row>
    <row r="739" spans="1:28" ht="15.75" hidden="1" thickBot="1" x14ac:dyDescent="0.3">
      <c r="A739" s="62"/>
      <c r="B739" s="62"/>
      <c r="F739" s="716" t="s">
        <v>195</v>
      </c>
      <c r="G739" s="717" t="s">
        <v>196</v>
      </c>
      <c r="S739" s="720">
        <f t="shared" si="119"/>
        <v>0</v>
      </c>
      <c r="T739" s="62"/>
      <c r="AB739" s="62">
        <f t="shared" si="114"/>
        <v>0</v>
      </c>
    </row>
    <row r="740" spans="1:28" ht="15.75" hidden="1" thickBot="1" x14ac:dyDescent="0.3">
      <c r="A740" s="62"/>
      <c r="B740" s="62"/>
      <c r="F740" s="716" t="s">
        <v>197</v>
      </c>
      <c r="G740" s="717" t="s">
        <v>1294</v>
      </c>
      <c r="S740" s="720">
        <f t="shared" si="119"/>
        <v>0</v>
      </c>
      <c r="T740" s="62"/>
      <c r="AB740" s="62">
        <f t="shared" si="114"/>
        <v>0</v>
      </c>
    </row>
    <row r="741" spans="1:28" ht="30.75" hidden="1" thickBot="1" x14ac:dyDescent="0.3">
      <c r="A741" s="62"/>
      <c r="B741" s="62"/>
      <c r="F741" s="716" t="s">
        <v>198</v>
      </c>
      <c r="G741" s="717" t="s">
        <v>1293</v>
      </c>
      <c r="S741" s="720">
        <f t="shared" si="119"/>
        <v>0</v>
      </c>
      <c r="T741" s="62"/>
      <c r="AB741" s="62">
        <f t="shared" si="114"/>
        <v>0</v>
      </c>
    </row>
    <row r="742" spans="1:28" ht="15.75" hidden="1" thickBot="1" x14ac:dyDescent="0.3">
      <c r="A742" s="62"/>
      <c r="B742" s="62"/>
      <c r="F742" s="716" t="s">
        <v>199</v>
      </c>
      <c r="G742" s="717" t="s">
        <v>58</v>
      </c>
      <c r="S742" s="720">
        <f t="shared" si="119"/>
        <v>0</v>
      </c>
      <c r="T742" s="62"/>
      <c r="AB742" s="62">
        <f t="shared" si="114"/>
        <v>0</v>
      </c>
    </row>
    <row r="743" spans="1:28" ht="15.75" hidden="1" thickBot="1" x14ac:dyDescent="0.3">
      <c r="A743" s="62"/>
      <c r="B743" s="62"/>
      <c r="F743" s="716" t="s">
        <v>200</v>
      </c>
      <c r="G743" s="717" t="s">
        <v>201</v>
      </c>
      <c r="S743" s="720">
        <f t="shared" si="119"/>
        <v>0</v>
      </c>
      <c r="T743" s="62"/>
      <c r="AB743" s="62">
        <f t="shared" si="114"/>
        <v>0</v>
      </c>
    </row>
    <row r="744" spans="1:28" ht="15.75" hidden="1" thickBot="1" x14ac:dyDescent="0.3">
      <c r="A744" s="62"/>
      <c r="B744" s="62"/>
      <c r="F744" s="716" t="s">
        <v>202</v>
      </c>
      <c r="G744" s="717" t="s">
        <v>203</v>
      </c>
      <c r="S744" s="720">
        <f t="shared" si="119"/>
        <v>0</v>
      </c>
      <c r="T744" s="62"/>
      <c r="AB744" s="62">
        <f t="shared" si="114"/>
        <v>0</v>
      </c>
    </row>
    <row r="745" spans="1:28" ht="30.75" hidden="1" thickBot="1" x14ac:dyDescent="0.3">
      <c r="A745" s="62"/>
      <c r="B745" s="62"/>
      <c r="F745" s="716" t="s">
        <v>204</v>
      </c>
      <c r="G745" s="717" t="s">
        <v>205</v>
      </c>
      <c r="S745" s="720">
        <f t="shared" si="119"/>
        <v>0</v>
      </c>
      <c r="T745" s="62"/>
      <c r="AB745" s="62">
        <f t="shared" si="114"/>
        <v>0</v>
      </c>
    </row>
    <row r="746" spans="1:28" ht="15.75" hidden="1" thickBot="1" x14ac:dyDescent="0.3">
      <c r="A746" s="62"/>
      <c r="B746" s="62"/>
      <c r="F746" s="716" t="s">
        <v>206</v>
      </c>
      <c r="G746" s="717" t="s">
        <v>207</v>
      </c>
      <c r="S746" s="720">
        <f t="shared" si="119"/>
        <v>0</v>
      </c>
      <c r="T746" s="62"/>
      <c r="AB746" s="62">
        <f t="shared" si="114"/>
        <v>0</v>
      </c>
    </row>
    <row r="747" spans="1:28" ht="30.75" hidden="1" thickBot="1" x14ac:dyDescent="0.3">
      <c r="A747" s="62"/>
      <c r="B747" s="62"/>
      <c r="F747" s="716" t="s">
        <v>208</v>
      </c>
      <c r="G747" s="717" t="s">
        <v>209</v>
      </c>
      <c r="S747" s="720">
        <f t="shared" si="119"/>
        <v>0</v>
      </c>
      <c r="T747" s="62"/>
      <c r="AB747" s="62">
        <f t="shared" si="114"/>
        <v>0</v>
      </c>
    </row>
    <row r="748" spans="1:28" ht="30.75" hidden="1" thickBot="1" x14ac:dyDescent="0.3">
      <c r="A748" s="62"/>
      <c r="B748" s="62"/>
      <c r="F748" s="716" t="s">
        <v>210</v>
      </c>
      <c r="G748" s="717" t="s">
        <v>211</v>
      </c>
      <c r="S748" s="720">
        <f t="shared" si="119"/>
        <v>0</v>
      </c>
      <c r="T748" s="62"/>
      <c r="AB748" s="62">
        <f t="shared" ref="AB748:AB840" si="120">Z748-AA748</f>
        <v>0</v>
      </c>
    </row>
    <row r="749" spans="1:28" ht="15.75" hidden="1" thickBot="1" x14ac:dyDescent="0.3">
      <c r="A749" s="62"/>
      <c r="B749" s="62"/>
      <c r="F749" s="716" t="s">
        <v>212</v>
      </c>
      <c r="G749" s="717" t="s">
        <v>213</v>
      </c>
      <c r="H749" s="718"/>
      <c r="I749" s="718"/>
      <c r="J749" s="719"/>
      <c r="K749" s="718"/>
      <c r="L749" s="720"/>
      <c r="M749" s="720"/>
      <c r="N749" s="721"/>
      <c r="O749" s="720"/>
      <c r="P749" s="720"/>
      <c r="Q749" s="720"/>
      <c r="R749" s="721"/>
      <c r="S749" s="720">
        <f t="shared" si="119"/>
        <v>0</v>
      </c>
      <c r="T749" s="62"/>
      <c r="AB749" s="62">
        <f t="shared" si="120"/>
        <v>0</v>
      </c>
    </row>
    <row r="750" spans="1:28" ht="15.75" hidden="1" thickBot="1" x14ac:dyDescent="0.3">
      <c r="A750" s="62"/>
      <c r="B750" s="62"/>
      <c r="G750" s="722" t="s">
        <v>750</v>
      </c>
      <c r="H750" s="723">
        <f>SUM(H734:H749)</f>
        <v>0</v>
      </c>
      <c r="I750" s="723">
        <f t="shared" ref="I750:S750" si="121">SUM(I734:I749)</f>
        <v>6052606.4300000006</v>
      </c>
      <c r="J750" s="724" t="e">
        <f t="shared" si="121"/>
        <v>#DIV/0!</v>
      </c>
      <c r="K750" s="723">
        <f t="shared" si="121"/>
        <v>-6052606.4300000006</v>
      </c>
      <c r="L750" s="725">
        <f t="shared" si="121"/>
        <v>0</v>
      </c>
      <c r="M750" s="725">
        <f t="shared" si="121"/>
        <v>0</v>
      </c>
      <c r="N750" s="726"/>
      <c r="O750" s="725">
        <f t="shared" si="121"/>
        <v>0</v>
      </c>
      <c r="P750" s="725">
        <f t="shared" si="121"/>
        <v>0</v>
      </c>
      <c r="Q750" s="725">
        <f t="shared" si="121"/>
        <v>6052606.4300000006</v>
      </c>
      <c r="R750" s="726" t="e">
        <f t="shared" si="121"/>
        <v>#DIV/0!</v>
      </c>
      <c r="S750" s="725" t="e">
        <f t="shared" si="121"/>
        <v>#DIV/0!</v>
      </c>
      <c r="T750" s="62"/>
      <c r="AB750" s="62">
        <f t="shared" si="120"/>
        <v>0</v>
      </c>
    </row>
    <row r="751" spans="1:28" x14ac:dyDescent="0.25">
      <c r="A751" s="62"/>
      <c r="B751" s="62"/>
      <c r="C751" s="681"/>
      <c r="D751" s="62"/>
      <c r="E751" s="914"/>
      <c r="F751" s="62"/>
      <c r="T751" s="62"/>
      <c r="AB751" s="62">
        <f t="shared" si="120"/>
        <v>0</v>
      </c>
    </row>
    <row r="752" spans="1:28" x14ac:dyDescent="0.25">
      <c r="C752" s="685" t="s">
        <v>686</v>
      </c>
      <c r="D752" s="694"/>
      <c r="G752" s="915" t="s">
        <v>1527</v>
      </c>
      <c r="AB752" s="62">
        <f t="shared" si="120"/>
        <v>0</v>
      </c>
    </row>
    <row r="753" spans="1:31" ht="30" x14ac:dyDescent="0.25">
      <c r="C753" s="685"/>
      <c r="D753" s="702">
        <v>160</v>
      </c>
      <c r="E753" s="703"/>
      <c r="F753" s="702"/>
      <c r="G753" s="704" t="s">
        <v>100</v>
      </c>
      <c r="H753" s="718"/>
      <c r="I753" s="718"/>
      <c r="J753" s="719"/>
      <c r="K753" s="718"/>
      <c r="L753" s="720"/>
      <c r="M753" s="720"/>
      <c r="N753" s="721"/>
      <c r="O753" s="720"/>
      <c r="P753" s="720"/>
      <c r="Q753" s="720"/>
      <c r="R753" s="721"/>
      <c r="S753" s="720"/>
      <c r="AB753" s="62">
        <f t="shared" si="120"/>
        <v>0</v>
      </c>
    </row>
    <row r="754" spans="1:31" ht="15.75" thickBot="1" x14ac:dyDescent="0.3">
      <c r="E754" s="1087" t="s">
        <v>1692</v>
      </c>
      <c r="F754" s="706">
        <v>499</v>
      </c>
      <c r="G754" s="796" t="s">
        <v>688</v>
      </c>
      <c r="H754" s="854">
        <f>10000000-5000000</f>
        <v>5000000</v>
      </c>
      <c r="I754" s="687">
        <v>0</v>
      </c>
      <c r="J754" s="688">
        <f>I754/H754</f>
        <v>0</v>
      </c>
      <c r="K754" s="687">
        <f>H754-I754</f>
        <v>5000000</v>
      </c>
      <c r="L754" s="689">
        <v>0</v>
      </c>
      <c r="M754" s="689">
        <v>0</v>
      </c>
      <c r="O754" s="689">
        <f>L754-M754</f>
        <v>0</v>
      </c>
      <c r="P754" s="689">
        <f>L754+H754</f>
        <v>5000000</v>
      </c>
      <c r="Q754" s="689">
        <f>M754+I754</f>
        <v>0</v>
      </c>
      <c r="R754" s="690">
        <f>Q754/P754</f>
        <v>0</v>
      </c>
      <c r="S754" s="689">
        <f>P754-Q754</f>
        <v>5000000</v>
      </c>
      <c r="Z754" s="750">
        <f>H754-X754+Y754</f>
        <v>5000000</v>
      </c>
      <c r="AA754" s="751">
        <v>344100.60000000009</v>
      </c>
      <c r="AB754" s="62">
        <f t="shared" si="120"/>
        <v>4655899.4000000004</v>
      </c>
      <c r="AE754" s="62">
        <f>H754-AA754</f>
        <v>4655899.4000000004</v>
      </c>
    </row>
    <row r="755" spans="1:31" x14ac:dyDescent="0.25">
      <c r="E755" s="708"/>
      <c r="F755" s="709"/>
      <c r="G755" s="710" t="s">
        <v>1343</v>
      </c>
      <c r="H755" s="711"/>
      <c r="I755" s="711"/>
      <c r="J755" s="712"/>
      <c r="K755" s="711"/>
      <c r="L755" s="713"/>
      <c r="M755" s="713"/>
      <c r="N755" s="714"/>
      <c r="O755" s="713"/>
      <c r="P755" s="713"/>
      <c r="Q755" s="713"/>
      <c r="R755" s="714"/>
      <c r="S755" s="797"/>
      <c r="AB755" s="62">
        <f t="shared" si="120"/>
        <v>0</v>
      </c>
    </row>
    <row r="756" spans="1:31" ht="15.75" thickBot="1" x14ac:dyDescent="0.3">
      <c r="E756" s="715"/>
      <c r="F756" s="716" t="s">
        <v>185</v>
      </c>
      <c r="G756" s="717" t="s">
        <v>186</v>
      </c>
      <c r="H756" s="718">
        <f t="shared" ref="H756:M756" si="122">SUM(H754)</f>
        <v>5000000</v>
      </c>
      <c r="I756" s="718">
        <f t="shared" si="122"/>
        <v>0</v>
      </c>
      <c r="J756" s="719">
        <f t="shared" si="122"/>
        <v>0</v>
      </c>
      <c r="K756" s="718">
        <f t="shared" si="122"/>
        <v>5000000</v>
      </c>
      <c r="L756" s="720">
        <f t="shared" si="122"/>
        <v>0</v>
      </c>
      <c r="M756" s="720">
        <f t="shared" si="122"/>
        <v>0</v>
      </c>
      <c r="N756" s="721"/>
      <c r="O756" s="720">
        <f>SUM(O754)</f>
        <v>0</v>
      </c>
      <c r="P756" s="720">
        <f>SUM(P754)</f>
        <v>5000000</v>
      </c>
      <c r="Q756" s="720">
        <f>SUM(Q754)</f>
        <v>0</v>
      </c>
      <c r="R756" s="721">
        <f>SUM(R754)</f>
        <v>0</v>
      </c>
      <c r="S756" s="720">
        <f>SUM(S754)</f>
        <v>5000000</v>
      </c>
      <c r="AB756" s="62">
        <f t="shared" si="120"/>
        <v>0</v>
      </c>
    </row>
    <row r="757" spans="1:31" ht="15.75" thickBot="1" x14ac:dyDescent="0.3">
      <c r="G757" s="722" t="s">
        <v>1344</v>
      </c>
      <c r="H757" s="723">
        <f t="shared" ref="H757:M757" si="123">SUM(H756)</f>
        <v>5000000</v>
      </c>
      <c r="I757" s="723">
        <f t="shared" si="123"/>
        <v>0</v>
      </c>
      <c r="J757" s="724">
        <f t="shared" si="123"/>
        <v>0</v>
      </c>
      <c r="K757" s="723">
        <f t="shared" si="123"/>
        <v>5000000</v>
      </c>
      <c r="L757" s="725">
        <f t="shared" si="123"/>
        <v>0</v>
      </c>
      <c r="M757" s="725">
        <f t="shared" si="123"/>
        <v>0</v>
      </c>
      <c r="N757" s="726"/>
      <c r="O757" s="725">
        <f>SUM(O756)</f>
        <v>0</v>
      </c>
      <c r="P757" s="725">
        <f>SUM(P756)</f>
        <v>5000000</v>
      </c>
      <c r="Q757" s="725">
        <f>SUM(Q756)</f>
        <v>0</v>
      </c>
      <c r="R757" s="726">
        <f>SUM(R756)</f>
        <v>0</v>
      </c>
      <c r="S757" s="725">
        <f>SUM(S756)</f>
        <v>5000000</v>
      </c>
      <c r="AB757" s="62">
        <f t="shared" si="120"/>
        <v>0</v>
      </c>
    </row>
    <row r="758" spans="1:31" ht="28.5" x14ac:dyDescent="0.25">
      <c r="E758" s="708"/>
      <c r="F758" s="709"/>
      <c r="G758" s="727" t="s">
        <v>1530</v>
      </c>
      <c r="H758" s="728"/>
      <c r="I758" s="729"/>
      <c r="J758" s="730"/>
      <c r="K758" s="729"/>
      <c r="L758" s="731"/>
      <c r="M758" s="732"/>
      <c r="N758" s="733"/>
      <c r="O758" s="732"/>
      <c r="P758" s="732"/>
      <c r="Q758" s="732"/>
      <c r="R758" s="733"/>
      <c r="S758" s="798"/>
      <c r="AB758" s="62">
        <f t="shared" si="120"/>
        <v>0</v>
      </c>
    </row>
    <row r="759" spans="1:31" ht="15.75" thickBot="1" x14ac:dyDescent="0.3">
      <c r="E759" s="715"/>
      <c r="F759" s="716" t="s">
        <v>185</v>
      </c>
      <c r="G759" s="717" t="s">
        <v>186</v>
      </c>
      <c r="H759" s="718">
        <f t="shared" ref="H759:M759" si="124">SUM(H756)</f>
        <v>5000000</v>
      </c>
      <c r="I759" s="718">
        <f t="shared" si="124"/>
        <v>0</v>
      </c>
      <c r="J759" s="719">
        <f t="shared" si="124"/>
        <v>0</v>
      </c>
      <c r="K759" s="718">
        <f t="shared" si="124"/>
        <v>5000000</v>
      </c>
      <c r="L759" s="720">
        <f t="shared" si="124"/>
        <v>0</v>
      </c>
      <c r="M759" s="720">
        <f t="shared" si="124"/>
        <v>0</v>
      </c>
      <c r="N759" s="721"/>
      <c r="O759" s="720">
        <f>SUM(O756)</f>
        <v>0</v>
      </c>
      <c r="P759" s="720">
        <f>SUM(P756)</f>
        <v>5000000</v>
      </c>
      <c r="Q759" s="720">
        <f>SUM(Q756)</f>
        <v>0</v>
      </c>
      <c r="R759" s="721">
        <f>SUM(R756)</f>
        <v>0</v>
      </c>
      <c r="S759" s="720">
        <f>SUM(S756)</f>
        <v>5000000</v>
      </c>
      <c r="AB759" s="62">
        <f t="shared" si="120"/>
        <v>0</v>
      </c>
    </row>
    <row r="760" spans="1:31" ht="15.75" thickBot="1" x14ac:dyDescent="0.3">
      <c r="G760" s="722" t="s">
        <v>1529</v>
      </c>
      <c r="H760" s="723">
        <f t="shared" ref="H760:M760" si="125">SUM(H759)</f>
        <v>5000000</v>
      </c>
      <c r="I760" s="723">
        <f t="shared" si="125"/>
        <v>0</v>
      </c>
      <c r="J760" s="724">
        <f t="shared" si="125"/>
        <v>0</v>
      </c>
      <c r="K760" s="723">
        <f t="shared" si="125"/>
        <v>5000000</v>
      </c>
      <c r="L760" s="725">
        <f t="shared" si="125"/>
        <v>0</v>
      </c>
      <c r="M760" s="725">
        <f t="shared" si="125"/>
        <v>0</v>
      </c>
      <c r="N760" s="726"/>
      <c r="O760" s="725">
        <f>SUM(O759)</f>
        <v>0</v>
      </c>
      <c r="P760" s="725">
        <f>SUM(P759)</f>
        <v>5000000</v>
      </c>
      <c r="Q760" s="725">
        <f>SUM(Q759)</f>
        <v>0</v>
      </c>
      <c r="R760" s="726">
        <f>SUM(R759)</f>
        <v>0</v>
      </c>
      <c r="S760" s="725">
        <f>SUM(S759)</f>
        <v>5000000</v>
      </c>
      <c r="AB760" s="62">
        <f t="shared" si="120"/>
        <v>0</v>
      </c>
    </row>
    <row r="761" spans="1:31" x14ac:dyDescent="0.25">
      <c r="A761" s="62"/>
      <c r="B761" s="62"/>
      <c r="C761" s="681"/>
      <c r="D761" s="62"/>
      <c r="E761" s="914"/>
      <c r="F761" s="62"/>
      <c r="T761" s="62"/>
      <c r="AB761" s="62">
        <f t="shared" si="120"/>
        <v>0</v>
      </c>
    </row>
    <row r="762" spans="1:31" x14ac:dyDescent="0.25">
      <c r="C762" s="685" t="s">
        <v>687</v>
      </c>
      <c r="D762" s="694"/>
      <c r="G762" s="915" t="s">
        <v>1528</v>
      </c>
      <c r="AB762" s="62">
        <f t="shared" si="120"/>
        <v>0</v>
      </c>
    </row>
    <row r="763" spans="1:31" ht="30" x14ac:dyDescent="0.25">
      <c r="C763" s="685"/>
      <c r="D763" s="702">
        <v>160</v>
      </c>
      <c r="E763" s="703"/>
      <c r="F763" s="702"/>
      <c r="G763" s="704" t="s">
        <v>100</v>
      </c>
      <c r="H763" s="718"/>
      <c r="I763" s="718"/>
      <c r="J763" s="719"/>
      <c r="K763" s="718"/>
      <c r="L763" s="720"/>
      <c r="M763" s="720"/>
      <c r="N763" s="721"/>
      <c r="O763" s="720"/>
      <c r="P763" s="720"/>
      <c r="Q763" s="720"/>
      <c r="R763" s="721"/>
      <c r="S763" s="720"/>
      <c r="AB763" s="62">
        <f t="shared" si="120"/>
        <v>0</v>
      </c>
    </row>
    <row r="764" spans="1:31" ht="15.75" thickBot="1" x14ac:dyDescent="0.3">
      <c r="E764" s="1087" t="s">
        <v>1693</v>
      </c>
      <c r="F764" s="706">
        <v>499</v>
      </c>
      <c r="G764" s="796" t="s">
        <v>688</v>
      </c>
      <c r="H764" s="687">
        <v>1000000</v>
      </c>
      <c r="I764" s="687">
        <v>0</v>
      </c>
      <c r="K764" s="687">
        <f>H764-I764</f>
        <v>1000000</v>
      </c>
      <c r="L764" s="689">
        <v>0</v>
      </c>
      <c r="M764" s="689">
        <v>0</v>
      </c>
      <c r="O764" s="689">
        <f>L764-M764</f>
        <v>0</v>
      </c>
      <c r="P764" s="689">
        <f>L764+H764</f>
        <v>1000000</v>
      </c>
      <c r="Q764" s="689">
        <f>M764+I764</f>
        <v>0</v>
      </c>
      <c r="S764" s="689">
        <f>P764-Q764</f>
        <v>1000000</v>
      </c>
      <c r="Z764" s="750">
        <f>H764-X764+Y764</f>
        <v>1000000</v>
      </c>
      <c r="AA764" s="751">
        <v>1250000</v>
      </c>
      <c r="AB764" s="62">
        <f t="shared" si="120"/>
        <v>-250000</v>
      </c>
      <c r="AE764" s="62">
        <f>H764-AA764</f>
        <v>-250000</v>
      </c>
    </row>
    <row r="765" spans="1:31" x14ac:dyDescent="0.25">
      <c r="E765" s="708"/>
      <c r="F765" s="709"/>
      <c r="G765" s="710" t="s">
        <v>1343</v>
      </c>
      <c r="H765" s="711"/>
      <c r="I765" s="711"/>
      <c r="J765" s="712"/>
      <c r="K765" s="711"/>
      <c r="L765" s="713"/>
      <c r="M765" s="713"/>
      <c r="N765" s="714"/>
      <c r="O765" s="713"/>
      <c r="P765" s="713"/>
      <c r="Q765" s="713"/>
      <c r="R765" s="714"/>
      <c r="S765" s="797"/>
      <c r="AB765" s="62">
        <f t="shared" si="120"/>
        <v>0</v>
      </c>
    </row>
    <row r="766" spans="1:31" ht="15.75" thickBot="1" x14ac:dyDescent="0.3">
      <c r="E766" s="715"/>
      <c r="F766" s="716" t="s">
        <v>185</v>
      </c>
      <c r="G766" s="717" t="s">
        <v>186</v>
      </c>
      <c r="H766" s="718">
        <f t="shared" ref="H766:M766" si="126">SUM(H764)</f>
        <v>1000000</v>
      </c>
      <c r="I766" s="718">
        <f t="shared" si="126"/>
        <v>0</v>
      </c>
      <c r="J766" s="719"/>
      <c r="K766" s="718">
        <f t="shared" si="126"/>
        <v>1000000</v>
      </c>
      <c r="L766" s="720">
        <f t="shared" si="126"/>
        <v>0</v>
      </c>
      <c r="M766" s="720">
        <f t="shared" si="126"/>
        <v>0</v>
      </c>
      <c r="N766" s="721"/>
      <c r="O766" s="720">
        <f>SUM(O764)</f>
        <v>0</v>
      </c>
      <c r="P766" s="720">
        <f>SUM(P764)</f>
        <v>1000000</v>
      </c>
      <c r="Q766" s="720">
        <f>SUM(Q764)</f>
        <v>0</v>
      </c>
      <c r="R766" s="721"/>
      <c r="S766" s="720">
        <f>SUM(S764)</f>
        <v>1000000</v>
      </c>
      <c r="AB766" s="62">
        <f t="shared" si="120"/>
        <v>0</v>
      </c>
    </row>
    <row r="767" spans="1:31" ht="15.75" thickBot="1" x14ac:dyDescent="0.3">
      <c r="G767" s="722" t="s">
        <v>1344</v>
      </c>
      <c r="H767" s="723">
        <f t="shared" ref="H767:M767" si="127">SUM(H766)</f>
        <v>1000000</v>
      </c>
      <c r="I767" s="723">
        <f t="shared" si="127"/>
        <v>0</v>
      </c>
      <c r="J767" s="724"/>
      <c r="K767" s="723">
        <f t="shared" si="127"/>
        <v>1000000</v>
      </c>
      <c r="L767" s="725">
        <f t="shared" si="127"/>
        <v>0</v>
      </c>
      <c r="M767" s="725">
        <f t="shared" si="127"/>
        <v>0</v>
      </c>
      <c r="N767" s="726"/>
      <c r="O767" s="725">
        <f>SUM(O766)</f>
        <v>0</v>
      </c>
      <c r="P767" s="725">
        <f>SUM(P766)</f>
        <v>1000000</v>
      </c>
      <c r="Q767" s="725">
        <f>SUM(Q766)</f>
        <v>0</v>
      </c>
      <c r="R767" s="726"/>
      <c r="S767" s="725">
        <f>SUM(S766)</f>
        <v>1000000</v>
      </c>
      <c r="AB767" s="62">
        <f t="shared" si="120"/>
        <v>0</v>
      </c>
    </row>
    <row r="768" spans="1:31" ht="28.5" x14ac:dyDescent="0.25">
      <c r="E768" s="708"/>
      <c r="F768" s="709"/>
      <c r="G768" s="727" t="s">
        <v>1313</v>
      </c>
      <c r="H768" s="728"/>
      <c r="I768" s="729"/>
      <c r="J768" s="730"/>
      <c r="K768" s="729"/>
      <c r="L768" s="731"/>
      <c r="M768" s="732"/>
      <c r="N768" s="733"/>
      <c r="O768" s="732"/>
      <c r="P768" s="732"/>
      <c r="Q768" s="732"/>
      <c r="R768" s="733"/>
      <c r="S768" s="798"/>
      <c r="AB768" s="62">
        <f t="shared" si="120"/>
        <v>0</v>
      </c>
    </row>
    <row r="769" spans="1:31" ht="15.75" thickBot="1" x14ac:dyDescent="0.3">
      <c r="E769" s="715"/>
      <c r="F769" s="716" t="s">
        <v>185</v>
      </c>
      <c r="G769" s="717" t="s">
        <v>186</v>
      </c>
      <c r="H769" s="718">
        <f t="shared" ref="H769:M769" si="128">SUM(H766)</f>
        <v>1000000</v>
      </c>
      <c r="I769" s="718">
        <f t="shared" si="128"/>
        <v>0</v>
      </c>
      <c r="J769" s="719"/>
      <c r="K769" s="718">
        <f t="shared" si="128"/>
        <v>1000000</v>
      </c>
      <c r="L769" s="720">
        <f t="shared" si="128"/>
        <v>0</v>
      </c>
      <c r="M769" s="720">
        <f t="shared" si="128"/>
        <v>0</v>
      </c>
      <c r="N769" s="721"/>
      <c r="O769" s="720">
        <f>SUM(O766)</f>
        <v>0</v>
      </c>
      <c r="P769" s="720">
        <f>SUM(P766)</f>
        <v>1000000</v>
      </c>
      <c r="Q769" s="720">
        <f>SUM(Q766)</f>
        <v>0</v>
      </c>
      <c r="R769" s="721"/>
      <c r="S769" s="720">
        <f>SUM(S766)</f>
        <v>1000000</v>
      </c>
      <c r="AB769" s="62">
        <f t="shared" si="120"/>
        <v>0</v>
      </c>
    </row>
    <row r="770" spans="1:31" ht="15.75" thickBot="1" x14ac:dyDescent="0.3">
      <c r="G770" s="722" t="s">
        <v>1312</v>
      </c>
      <c r="H770" s="723">
        <f t="shared" ref="H770:M770" si="129">SUM(H769)</f>
        <v>1000000</v>
      </c>
      <c r="I770" s="723">
        <f t="shared" si="129"/>
        <v>0</v>
      </c>
      <c r="J770" s="724"/>
      <c r="K770" s="723">
        <f t="shared" si="129"/>
        <v>1000000</v>
      </c>
      <c r="L770" s="725">
        <f t="shared" si="129"/>
        <v>0</v>
      </c>
      <c r="M770" s="725">
        <f t="shared" si="129"/>
        <v>0</v>
      </c>
      <c r="N770" s="726"/>
      <c r="O770" s="725">
        <f>SUM(O769)</f>
        <v>0</v>
      </c>
      <c r="P770" s="725">
        <f>SUM(P769)</f>
        <v>1000000</v>
      </c>
      <c r="Q770" s="725">
        <f>SUM(Q769)</f>
        <v>0</v>
      </c>
      <c r="R770" s="726"/>
      <c r="S770" s="725">
        <f>SUM(S769)</f>
        <v>1000000</v>
      </c>
      <c r="AB770" s="62">
        <f t="shared" si="120"/>
        <v>0</v>
      </c>
    </row>
    <row r="771" spans="1:31" x14ac:dyDescent="0.25">
      <c r="A771" s="62"/>
      <c r="B771" s="62"/>
      <c r="C771" s="681"/>
      <c r="D771" s="62"/>
      <c r="E771" s="914"/>
      <c r="F771" s="62"/>
      <c r="T771" s="62"/>
      <c r="AB771" s="62">
        <f t="shared" si="120"/>
        <v>0</v>
      </c>
    </row>
    <row r="772" spans="1:31" ht="22.5" customHeight="1" x14ac:dyDescent="0.25">
      <c r="A772" s="691"/>
      <c r="B772" s="692"/>
      <c r="C772" s="888" t="s">
        <v>1946</v>
      </c>
      <c r="D772" s="691"/>
      <c r="E772" s="692"/>
      <c r="F772" s="889"/>
      <c r="G772" s="789" t="s">
        <v>1795</v>
      </c>
      <c r="H772" s="698"/>
      <c r="I772" s="698"/>
      <c r="J772" s="699"/>
      <c r="K772" s="698"/>
      <c r="L772" s="700"/>
      <c r="M772" s="700"/>
      <c r="N772" s="701"/>
      <c r="O772" s="700"/>
      <c r="P772" s="700"/>
      <c r="Q772" s="700"/>
      <c r="R772" s="701"/>
      <c r="S772" s="890"/>
      <c r="T772" s="62"/>
      <c r="AB772" s="62">
        <f t="shared" si="120"/>
        <v>0</v>
      </c>
    </row>
    <row r="773" spans="1:31" x14ac:dyDescent="0.25">
      <c r="A773" s="691"/>
      <c r="B773" s="692"/>
      <c r="C773" s="894"/>
      <c r="D773" s="702">
        <v>130</v>
      </c>
      <c r="E773" s="703"/>
      <c r="F773" s="702"/>
      <c r="G773" s="895" t="s">
        <v>106</v>
      </c>
      <c r="H773" s="698"/>
      <c r="I773" s="698"/>
      <c r="J773" s="699"/>
      <c r="K773" s="698"/>
      <c r="L773" s="700"/>
      <c r="M773" s="700"/>
      <c r="N773" s="701"/>
      <c r="O773" s="700"/>
      <c r="P773" s="700"/>
      <c r="Q773" s="700"/>
      <c r="R773" s="701"/>
      <c r="S773" s="890"/>
      <c r="T773" s="62"/>
      <c r="AB773" s="62">
        <f t="shared" si="120"/>
        <v>0</v>
      </c>
    </row>
    <row r="774" spans="1:31" ht="15.75" thickBot="1" x14ac:dyDescent="0.3">
      <c r="A774" s="691"/>
      <c r="B774" s="692"/>
      <c r="C774" s="888"/>
      <c r="D774" s="691"/>
      <c r="E774" s="896" t="s">
        <v>1694</v>
      </c>
      <c r="F774" s="909">
        <v>511</v>
      </c>
      <c r="G774" s="707" t="s">
        <v>731</v>
      </c>
      <c r="H774" s="698">
        <v>6000000</v>
      </c>
      <c r="I774" s="807">
        <v>0</v>
      </c>
      <c r="J774" s="699">
        <f>I774/H774</f>
        <v>0</v>
      </c>
      <c r="K774" s="698">
        <f>H774-I774</f>
        <v>6000000</v>
      </c>
      <c r="L774" s="700">
        <v>4000000</v>
      </c>
      <c r="M774" s="700">
        <v>0</v>
      </c>
      <c r="N774" s="701"/>
      <c r="O774" s="700">
        <f>L774-M774</f>
        <v>4000000</v>
      </c>
      <c r="P774" s="700">
        <f t="shared" ref="P774:Q776" si="130">L774+H774</f>
        <v>10000000</v>
      </c>
      <c r="Q774" s="700">
        <f t="shared" si="130"/>
        <v>0</v>
      </c>
      <c r="R774" s="701">
        <f>Q774/P774</f>
        <v>0</v>
      </c>
      <c r="S774" s="890">
        <f>P774-Q774</f>
        <v>10000000</v>
      </c>
      <c r="T774" s="62"/>
      <c r="Z774" s="750">
        <f>H774-X774+Y774</f>
        <v>6000000</v>
      </c>
      <c r="AA774" s="751">
        <v>0</v>
      </c>
      <c r="AB774" s="62">
        <f t="shared" si="120"/>
        <v>6000000</v>
      </c>
    </row>
    <row r="775" spans="1:31" hidden="1" x14ac:dyDescent="0.25">
      <c r="A775" s="691"/>
      <c r="B775" s="692"/>
      <c r="C775" s="888"/>
      <c r="D775" s="691"/>
      <c r="E775" s="896"/>
      <c r="F775" s="909">
        <v>423</v>
      </c>
      <c r="G775" s="707" t="s">
        <v>380</v>
      </c>
      <c r="H775" s="698">
        <v>0</v>
      </c>
      <c r="I775" s="807">
        <v>0</v>
      </c>
      <c r="J775" s="699"/>
      <c r="K775" s="698">
        <f>H775-I775</f>
        <v>0</v>
      </c>
      <c r="L775" s="700">
        <v>0</v>
      </c>
      <c r="M775" s="700">
        <v>0</v>
      </c>
      <c r="N775" s="701"/>
      <c r="O775" s="700">
        <f>L775-M775</f>
        <v>0</v>
      </c>
      <c r="P775" s="700">
        <f t="shared" si="130"/>
        <v>0</v>
      </c>
      <c r="Q775" s="700">
        <f t="shared" si="130"/>
        <v>0</v>
      </c>
      <c r="R775" s="701"/>
      <c r="S775" s="890">
        <f>P775-Q775</f>
        <v>0</v>
      </c>
      <c r="T775" s="62"/>
      <c r="Z775" s="750">
        <f>H775-X775+Y775</f>
        <v>0</v>
      </c>
      <c r="AA775" s="751">
        <v>0</v>
      </c>
      <c r="AB775" s="62">
        <f t="shared" si="120"/>
        <v>0</v>
      </c>
      <c r="AE775" s="62">
        <f>H775-AA775</f>
        <v>0</v>
      </c>
    </row>
    <row r="776" spans="1:31" ht="15.75" hidden="1" thickBot="1" x14ac:dyDescent="0.3">
      <c r="A776" s="691"/>
      <c r="B776" s="692"/>
      <c r="C776" s="888"/>
      <c r="D776" s="691"/>
      <c r="E776" s="896"/>
      <c r="F776" s="909">
        <v>426</v>
      </c>
      <c r="G776" s="707" t="s">
        <v>386</v>
      </c>
      <c r="H776" s="698">
        <v>0</v>
      </c>
      <c r="I776" s="807">
        <v>0</v>
      </c>
      <c r="J776" s="699" t="e">
        <f>H776/I776</f>
        <v>#DIV/0!</v>
      </c>
      <c r="K776" s="698">
        <f>H776-I776</f>
        <v>0</v>
      </c>
      <c r="L776" s="700">
        <v>0</v>
      </c>
      <c r="M776" s="700">
        <v>0</v>
      </c>
      <c r="N776" s="701"/>
      <c r="O776" s="700">
        <f>L776-M776</f>
        <v>0</v>
      </c>
      <c r="P776" s="700">
        <f t="shared" si="130"/>
        <v>0</v>
      </c>
      <c r="Q776" s="700">
        <f t="shared" si="130"/>
        <v>0</v>
      </c>
      <c r="R776" s="701" t="e">
        <f>Q776/P776</f>
        <v>#DIV/0!</v>
      </c>
      <c r="S776" s="890">
        <f>P776-Q776</f>
        <v>0</v>
      </c>
      <c r="T776" s="62"/>
      <c r="Z776" s="750">
        <f>H776-X776+Y776</f>
        <v>0</v>
      </c>
      <c r="AA776" s="751">
        <v>0</v>
      </c>
      <c r="AB776" s="62">
        <f t="shared" si="120"/>
        <v>0</v>
      </c>
    </row>
    <row r="777" spans="1:31" x14ac:dyDescent="0.25">
      <c r="E777" s="708"/>
      <c r="F777" s="709"/>
      <c r="G777" s="710" t="s">
        <v>775</v>
      </c>
      <c r="H777" s="711"/>
      <c r="I777" s="831"/>
      <c r="J777" s="712"/>
      <c r="K777" s="711"/>
      <c r="L777" s="713"/>
      <c r="M777" s="713"/>
      <c r="N777" s="714"/>
      <c r="O777" s="713"/>
      <c r="P777" s="713"/>
      <c r="Q777" s="713"/>
      <c r="R777" s="714"/>
      <c r="S777" s="797"/>
      <c r="T777" s="62"/>
      <c r="AB777" s="62">
        <f t="shared" si="120"/>
        <v>0</v>
      </c>
    </row>
    <row r="778" spans="1:31" x14ac:dyDescent="0.25">
      <c r="E778" s="715"/>
      <c r="F778" s="716" t="s">
        <v>185</v>
      </c>
      <c r="G778" s="717" t="s">
        <v>186</v>
      </c>
      <c r="H778" s="718">
        <f>SUM(H774:H776)</f>
        <v>6000000</v>
      </c>
      <c r="I778" s="807">
        <f>SUM(I774:I776)</f>
        <v>0</v>
      </c>
      <c r="J778" s="719"/>
      <c r="K778" s="718">
        <f>SUM(K774:K774)</f>
        <v>6000000</v>
      </c>
      <c r="L778" s="720">
        <v>0</v>
      </c>
      <c r="M778" s="720">
        <f>SUM(M774:M774)</f>
        <v>0</v>
      </c>
      <c r="N778" s="721"/>
      <c r="O778" s="720">
        <v>0</v>
      </c>
      <c r="P778" s="720">
        <f>H778</f>
        <v>6000000</v>
      </c>
      <c r="Q778" s="720">
        <f>SUM(Q774:Q776)</f>
        <v>0</v>
      </c>
      <c r="R778" s="721"/>
      <c r="S778" s="720">
        <v>0</v>
      </c>
      <c r="T778" s="62"/>
      <c r="AB778" s="62">
        <f t="shared" si="120"/>
        <v>0</v>
      </c>
    </row>
    <row r="779" spans="1:31" ht="30.75" thickBot="1" x14ac:dyDescent="0.3">
      <c r="E779" s="715"/>
      <c r="F779" s="741" t="s">
        <v>2015</v>
      </c>
      <c r="G779" s="717" t="s">
        <v>2016</v>
      </c>
      <c r="H779" s="718">
        <v>0</v>
      </c>
      <c r="I779" s="807"/>
      <c r="J779" s="719"/>
      <c r="K779" s="718"/>
      <c r="L779" s="720">
        <f>L774</f>
        <v>4000000</v>
      </c>
      <c r="M779" s="720">
        <f t="shared" ref="M779:S779" si="131">M774</f>
        <v>0</v>
      </c>
      <c r="N779" s="721"/>
      <c r="O779" s="720">
        <f t="shared" si="131"/>
        <v>4000000</v>
      </c>
      <c r="P779" s="720">
        <f>L779</f>
        <v>4000000</v>
      </c>
      <c r="Q779" s="720">
        <v>0</v>
      </c>
      <c r="R779" s="721"/>
      <c r="S779" s="720">
        <f t="shared" si="131"/>
        <v>10000000</v>
      </c>
      <c r="T779" s="62"/>
      <c r="AB779" s="62">
        <f t="shared" si="120"/>
        <v>0</v>
      </c>
    </row>
    <row r="780" spans="1:31" ht="15.75" hidden="1" thickBot="1" x14ac:dyDescent="0.3">
      <c r="E780" s="715"/>
      <c r="F780" s="716" t="s">
        <v>206</v>
      </c>
      <c r="G780" s="717" t="s">
        <v>207</v>
      </c>
      <c r="H780" s="718">
        <f>H774</f>
        <v>6000000</v>
      </c>
      <c r="I780" s="807"/>
      <c r="J780" s="719"/>
      <c r="K780" s="718"/>
      <c r="L780" s="720">
        <v>0</v>
      </c>
      <c r="M780" s="720">
        <f>M774</f>
        <v>0</v>
      </c>
      <c r="N780" s="721">
        <f>N774</f>
        <v>0</v>
      </c>
      <c r="O780" s="720">
        <f>O774</f>
        <v>4000000</v>
      </c>
      <c r="P780" s="720">
        <f>P774</f>
        <v>10000000</v>
      </c>
      <c r="Q780" s="720"/>
      <c r="R780" s="721"/>
      <c r="S780" s="720"/>
      <c r="T780" s="62"/>
    </row>
    <row r="781" spans="1:31" ht="15.75" thickBot="1" x14ac:dyDescent="0.3">
      <c r="G781" s="722" t="s">
        <v>759</v>
      </c>
      <c r="H781" s="723">
        <f>SUM(H778:H779)</f>
        <v>6000000</v>
      </c>
      <c r="I781" s="841">
        <f t="shared" ref="I781:S781" si="132">SUM(I778:I779)</f>
        <v>0</v>
      </c>
      <c r="J781" s="724"/>
      <c r="K781" s="723">
        <f t="shared" si="132"/>
        <v>6000000</v>
      </c>
      <c r="L781" s="725">
        <f t="shared" si="132"/>
        <v>4000000</v>
      </c>
      <c r="M781" s="725">
        <f t="shared" si="132"/>
        <v>0</v>
      </c>
      <c r="N781" s="726"/>
      <c r="O781" s="725">
        <f t="shared" si="132"/>
        <v>4000000</v>
      </c>
      <c r="P781" s="725">
        <f t="shared" si="132"/>
        <v>10000000</v>
      </c>
      <c r="Q781" s="725">
        <f t="shared" si="132"/>
        <v>0</v>
      </c>
      <c r="R781" s="726"/>
      <c r="S781" s="725">
        <f t="shared" si="132"/>
        <v>10000000</v>
      </c>
      <c r="T781" s="62"/>
      <c r="AB781" s="62">
        <f t="shared" si="120"/>
        <v>0</v>
      </c>
    </row>
    <row r="782" spans="1:31" x14ac:dyDescent="0.25">
      <c r="E782" s="708"/>
      <c r="F782" s="709"/>
      <c r="G782" s="727" t="s">
        <v>1954</v>
      </c>
      <c r="H782" s="728"/>
      <c r="I782" s="847"/>
      <c r="J782" s="730"/>
      <c r="K782" s="729"/>
      <c r="L782" s="731"/>
      <c r="M782" s="732"/>
      <c r="N782" s="733"/>
      <c r="O782" s="732"/>
      <c r="P782" s="732"/>
      <c r="Q782" s="732"/>
      <c r="R782" s="733"/>
      <c r="S782" s="798"/>
      <c r="T782" s="62"/>
      <c r="AB782" s="62">
        <f t="shared" si="120"/>
        <v>0</v>
      </c>
    </row>
    <row r="783" spans="1:31" x14ac:dyDescent="0.25">
      <c r="E783" s="715"/>
      <c r="F783" s="716" t="s">
        <v>185</v>
      </c>
      <c r="G783" s="717" t="s">
        <v>186</v>
      </c>
      <c r="H783" s="718">
        <f>H778</f>
        <v>6000000</v>
      </c>
      <c r="I783" s="807">
        <f t="shared" ref="I783:S783" si="133">I778</f>
        <v>0</v>
      </c>
      <c r="J783" s="719"/>
      <c r="K783" s="718">
        <f t="shared" si="133"/>
        <v>6000000</v>
      </c>
      <c r="L783" s="720">
        <f t="shared" si="133"/>
        <v>0</v>
      </c>
      <c r="M783" s="720">
        <f t="shared" si="133"/>
        <v>0</v>
      </c>
      <c r="N783" s="721"/>
      <c r="O783" s="720">
        <f t="shared" si="133"/>
        <v>0</v>
      </c>
      <c r="P783" s="720">
        <f t="shared" si="133"/>
        <v>6000000</v>
      </c>
      <c r="Q783" s="720">
        <f t="shared" si="133"/>
        <v>0</v>
      </c>
      <c r="R783" s="721"/>
      <c r="S783" s="720">
        <f t="shared" si="133"/>
        <v>0</v>
      </c>
      <c r="T783" s="62"/>
      <c r="AB783" s="62">
        <f t="shared" si="120"/>
        <v>0</v>
      </c>
    </row>
    <row r="784" spans="1:31" ht="30.75" thickBot="1" x14ac:dyDescent="0.3">
      <c r="E784" s="715"/>
      <c r="F784" s="741" t="s">
        <v>2015</v>
      </c>
      <c r="G784" s="717" t="s">
        <v>2016</v>
      </c>
      <c r="H784" s="718">
        <f>H779</f>
        <v>0</v>
      </c>
      <c r="I784" s="807">
        <f t="shared" ref="I784:S784" si="134">I779</f>
        <v>0</v>
      </c>
      <c r="J784" s="719"/>
      <c r="K784" s="718">
        <f t="shared" si="134"/>
        <v>0</v>
      </c>
      <c r="L784" s="720">
        <f t="shared" si="134"/>
        <v>4000000</v>
      </c>
      <c r="M784" s="720">
        <f t="shared" si="134"/>
        <v>0</v>
      </c>
      <c r="N784" s="721"/>
      <c r="O784" s="720">
        <f t="shared" si="134"/>
        <v>4000000</v>
      </c>
      <c r="P784" s="720">
        <f t="shared" si="134"/>
        <v>4000000</v>
      </c>
      <c r="Q784" s="720">
        <f t="shared" si="134"/>
        <v>0</v>
      </c>
      <c r="R784" s="721"/>
      <c r="S784" s="720">
        <f t="shared" si="134"/>
        <v>10000000</v>
      </c>
      <c r="T784" s="62"/>
      <c r="AB784" s="62">
        <f t="shared" si="120"/>
        <v>0</v>
      </c>
    </row>
    <row r="785" spans="1:31" ht="15.75" hidden="1" thickBot="1" x14ac:dyDescent="0.3">
      <c r="E785" s="715"/>
      <c r="F785" s="716" t="s">
        <v>206</v>
      </c>
      <c r="G785" s="717" t="s">
        <v>207</v>
      </c>
      <c r="H785" s="718">
        <f>H780</f>
        <v>6000000</v>
      </c>
      <c r="I785" s="807"/>
      <c r="J785" s="719"/>
      <c r="K785" s="718"/>
      <c r="L785" s="720">
        <f>L780</f>
        <v>0</v>
      </c>
      <c r="M785" s="720">
        <f>M780</f>
        <v>0</v>
      </c>
      <c r="N785" s="721">
        <f>N780</f>
        <v>0</v>
      </c>
      <c r="O785" s="720">
        <f>O780</f>
        <v>4000000</v>
      </c>
      <c r="P785" s="720">
        <f>P780</f>
        <v>10000000</v>
      </c>
      <c r="Q785" s="720"/>
      <c r="R785" s="721"/>
      <c r="S785" s="720"/>
      <c r="T785" s="62"/>
    </row>
    <row r="786" spans="1:31" ht="15.75" thickBot="1" x14ac:dyDescent="0.3">
      <c r="G786" s="722" t="s">
        <v>1531</v>
      </c>
      <c r="H786" s="723">
        <f>H785</f>
        <v>6000000</v>
      </c>
      <c r="I786" s="841">
        <f>SUM(I783:I784)</f>
        <v>0</v>
      </c>
      <c r="J786" s="724"/>
      <c r="K786" s="723">
        <f>SUM(K783:K784)</f>
        <v>6000000</v>
      </c>
      <c r="L786" s="725">
        <f>L784</f>
        <v>4000000</v>
      </c>
      <c r="M786" s="725">
        <f>M785</f>
        <v>0</v>
      </c>
      <c r="N786" s="726">
        <f>N785</f>
        <v>0</v>
      </c>
      <c r="O786" s="725">
        <f>O785</f>
        <v>4000000</v>
      </c>
      <c r="P786" s="725">
        <f>P785</f>
        <v>10000000</v>
      </c>
      <c r="Q786" s="725">
        <f>SUM(Q783:Q784)</f>
        <v>0</v>
      </c>
      <c r="R786" s="726"/>
      <c r="S786" s="725">
        <f>SUM(S783:S784)</f>
        <v>10000000</v>
      </c>
      <c r="T786" s="62"/>
      <c r="AB786" s="62">
        <f t="shared" si="120"/>
        <v>0</v>
      </c>
    </row>
    <row r="787" spans="1:31" x14ac:dyDescent="0.25">
      <c r="A787" s="62"/>
      <c r="B787" s="62"/>
      <c r="C787" s="681"/>
      <c r="D787" s="62"/>
      <c r="E787" s="914"/>
      <c r="F787" s="62"/>
      <c r="T787" s="62"/>
      <c r="AB787" s="62">
        <f t="shared" si="120"/>
        <v>0</v>
      </c>
    </row>
    <row r="788" spans="1:31" ht="15" customHeight="1" x14ac:dyDescent="0.25">
      <c r="A788" s="691"/>
      <c r="B788" s="692"/>
      <c r="C788" s="888" t="s">
        <v>1960</v>
      </c>
      <c r="D788" s="691"/>
      <c r="E788" s="692"/>
      <c r="F788" s="889"/>
      <c r="G788" s="789" t="s">
        <v>1961</v>
      </c>
      <c r="H788" s="698"/>
      <c r="I788" s="698"/>
      <c r="J788" s="699"/>
      <c r="K788" s="698"/>
      <c r="L788" s="700"/>
      <c r="M788" s="700"/>
      <c r="N788" s="701"/>
      <c r="O788" s="700"/>
      <c r="P788" s="700"/>
      <c r="Q788" s="700"/>
      <c r="R788" s="701"/>
      <c r="S788" s="890"/>
      <c r="T788" s="62"/>
      <c r="AB788" s="62">
        <f t="shared" ref="AB788:AB798" si="135">Z788-AA788</f>
        <v>0</v>
      </c>
    </row>
    <row r="789" spans="1:31" x14ac:dyDescent="0.25">
      <c r="A789" s="691"/>
      <c r="B789" s="692"/>
      <c r="C789" s="894"/>
      <c r="D789" s="702">
        <v>490</v>
      </c>
      <c r="E789" s="703"/>
      <c r="F789" s="702"/>
      <c r="G789" s="895" t="s">
        <v>106</v>
      </c>
      <c r="H789" s="698"/>
      <c r="I789" s="698"/>
      <c r="J789" s="699"/>
      <c r="K789" s="698"/>
      <c r="L789" s="700"/>
      <c r="M789" s="700"/>
      <c r="N789" s="701"/>
      <c r="O789" s="700"/>
      <c r="P789" s="700"/>
      <c r="Q789" s="700"/>
      <c r="R789" s="701"/>
      <c r="S789" s="890"/>
      <c r="T789" s="62"/>
      <c r="AB789" s="62">
        <f t="shared" si="135"/>
        <v>0</v>
      </c>
    </row>
    <row r="790" spans="1:31" ht="15.75" thickBot="1" x14ac:dyDescent="0.3">
      <c r="A790" s="691"/>
      <c r="B790" s="692"/>
      <c r="C790" s="894"/>
      <c r="D790" s="702"/>
      <c r="E790" s="1087" t="s">
        <v>1695</v>
      </c>
      <c r="F790" s="683">
        <v>454</v>
      </c>
      <c r="G790" s="916" t="s">
        <v>404</v>
      </c>
      <c r="H790" s="698">
        <v>0</v>
      </c>
      <c r="I790" s="698">
        <v>0</v>
      </c>
      <c r="J790" s="699"/>
      <c r="K790" s="698">
        <f>H790-I790</f>
        <v>0</v>
      </c>
      <c r="L790" s="700">
        <v>10000000</v>
      </c>
      <c r="M790" s="700">
        <v>532589.81999999995</v>
      </c>
      <c r="N790" s="701">
        <f>M790/L790</f>
        <v>5.3258981999999996E-2</v>
      </c>
      <c r="O790" s="700">
        <f>L790-M790</f>
        <v>9467410.1799999997</v>
      </c>
      <c r="P790" s="700">
        <f>L790+H790</f>
        <v>10000000</v>
      </c>
      <c r="Q790" s="700">
        <f>M790+I790</f>
        <v>532589.81999999995</v>
      </c>
      <c r="R790" s="701">
        <f>Q790/P790</f>
        <v>5.3258981999999996E-2</v>
      </c>
      <c r="S790" s="890">
        <f>P790-Q790</f>
        <v>9467410.1799999997</v>
      </c>
      <c r="T790" s="62"/>
    </row>
    <row r="791" spans="1:31" ht="15.75" hidden="1" thickBot="1" x14ac:dyDescent="0.3">
      <c r="A791" s="691"/>
      <c r="B791" s="692"/>
      <c r="C791" s="888"/>
      <c r="D791" s="691"/>
      <c r="E791" s="896"/>
      <c r="F791" s="909">
        <v>426</v>
      </c>
      <c r="G791" s="707" t="s">
        <v>386</v>
      </c>
      <c r="H791" s="698">
        <v>0</v>
      </c>
      <c r="I791" s="807">
        <v>0</v>
      </c>
      <c r="J791" s="699"/>
      <c r="K791" s="698">
        <f>H791-I791</f>
        <v>0</v>
      </c>
      <c r="L791" s="700">
        <v>0</v>
      </c>
      <c r="M791" s="700">
        <v>0</v>
      </c>
      <c r="N791" s="701" t="e">
        <f>M791/L791</f>
        <v>#DIV/0!</v>
      </c>
      <c r="O791" s="700">
        <f>L791-M791</f>
        <v>0</v>
      </c>
      <c r="P791" s="700">
        <f>L791+H791</f>
        <v>0</v>
      </c>
      <c r="Q791" s="700">
        <f>M791+I791</f>
        <v>0</v>
      </c>
      <c r="R791" s="701" t="e">
        <f>Q791/P791</f>
        <v>#DIV/0!</v>
      </c>
      <c r="S791" s="890">
        <f>P791-Q791</f>
        <v>0</v>
      </c>
      <c r="T791" s="62"/>
      <c r="Z791" s="750">
        <f>H791-X791+Y791</f>
        <v>0</v>
      </c>
      <c r="AA791" s="751">
        <v>0</v>
      </c>
      <c r="AB791" s="62">
        <f t="shared" si="135"/>
        <v>0</v>
      </c>
      <c r="AE791" s="62">
        <f>H791-AA791</f>
        <v>0</v>
      </c>
    </row>
    <row r="792" spans="1:31" x14ac:dyDescent="0.25">
      <c r="E792" s="708"/>
      <c r="F792" s="709"/>
      <c r="G792" s="710" t="s">
        <v>1966</v>
      </c>
      <c r="H792" s="711"/>
      <c r="I792" s="831"/>
      <c r="J792" s="712"/>
      <c r="K792" s="711"/>
      <c r="L792" s="713"/>
      <c r="M792" s="713"/>
      <c r="N792" s="714"/>
      <c r="O792" s="713"/>
      <c r="P792" s="713"/>
      <c r="Q792" s="713"/>
      <c r="R792" s="714"/>
      <c r="S792" s="797"/>
      <c r="T792" s="62"/>
      <c r="AB792" s="62">
        <f t="shared" si="135"/>
        <v>0</v>
      </c>
    </row>
    <row r="793" spans="1:31" ht="15.75" thickBot="1" x14ac:dyDescent="0.3">
      <c r="E793" s="708"/>
      <c r="F793" s="708" t="s">
        <v>197</v>
      </c>
      <c r="G793" s="717" t="s">
        <v>1294</v>
      </c>
      <c r="H793" s="890">
        <f>H790</f>
        <v>0</v>
      </c>
      <c r="I793" s="898"/>
      <c r="J793" s="744"/>
      <c r="K793" s="743"/>
      <c r="L793" s="745">
        <f>L790</f>
        <v>10000000</v>
      </c>
      <c r="M793" s="745">
        <v>0</v>
      </c>
      <c r="N793" s="746"/>
      <c r="O793" s="745">
        <v>0</v>
      </c>
      <c r="P793" s="745">
        <f>SUM(H793:L793)</f>
        <v>10000000</v>
      </c>
      <c r="Q793" s="745">
        <f>M793+I793</f>
        <v>0</v>
      </c>
      <c r="R793" s="746"/>
      <c r="S793" s="800"/>
      <c r="T793" s="62"/>
    </row>
    <row r="794" spans="1:31" ht="15.75" hidden="1" thickBot="1" x14ac:dyDescent="0.3">
      <c r="E794" s="715"/>
      <c r="F794" s="741" t="s">
        <v>1699</v>
      </c>
      <c r="G794" s="717" t="s">
        <v>1816</v>
      </c>
      <c r="H794" s="718">
        <v>0</v>
      </c>
      <c r="I794" s="807">
        <f>SUM(I788:I791)</f>
        <v>0</v>
      </c>
      <c r="J794" s="719"/>
      <c r="K794" s="718">
        <f>SUM(K788:K788)</f>
        <v>0</v>
      </c>
      <c r="L794" s="720">
        <v>0</v>
      </c>
      <c r="M794" s="720">
        <f>SUM(M790)</f>
        <v>532589.81999999995</v>
      </c>
      <c r="N794" s="721" t="e">
        <f>M794/L794</f>
        <v>#DIV/0!</v>
      </c>
      <c r="O794" s="720">
        <v>0</v>
      </c>
      <c r="P794" s="720">
        <f>SUM(H794:L794)</f>
        <v>0</v>
      </c>
      <c r="Q794" s="720">
        <f>SUM(Q788:Q791)</f>
        <v>532589.81999999995</v>
      </c>
      <c r="R794" s="721" t="e">
        <f>Q794/P794</f>
        <v>#DIV/0!</v>
      </c>
      <c r="S794" s="720">
        <f>P794-Q794</f>
        <v>-532589.81999999995</v>
      </c>
      <c r="T794" s="62"/>
      <c r="AB794" s="62">
        <f t="shared" si="135"/>
        <v>0</v>
      </c>
    </row>
    <row r="795" spans="1:31" ht="15.75" thickBot="1" x14ac:dyDescent="0.3">
      <c r="G795" s="722" t="s">
        <v>1962</v>
      </c>
      <c r="H795" s="723">
        <f>SUM(H793:H794)</f>
        <v>0</v>
      </c>
      <c r="I795" s="841">
        <f t="shared" ref="I795:Q795" si="136">SUM(I792:I794)</f>
        <v>0</v>
      </c>
      <c r="J795" s="724"/>
      <c r="K795" s="723">
        <f t="shared" si="136"/>
        <v>0</v>
      </c>
      <c r="L795" s="725">
        <f>SUM(L793:L794)</f>
        <v>10000000</v>
      </c>
      <c r="M795" s="725">
        <f t="shared" si="136"/>
        <v>532589.81999999995</v>
      </c>
      <c r="N795" s="726">
        <f>M795/L795</f>
        <v>5.3258981999999996E-2</v>
      </c>
      <c r="O795" s="725">
        <f t="shared" si="136"/>
        <v>0</v>
      </c>
      <c r="P795" s="725">
        <f>SUM(P793:P794)</f>
        <v>10000000</v>
      </c>
      <c r="Q795" s="725">
        <f t="shared" si="136"/>
        <v>532589.81999999995</v>
      </c>
      <c r="R795" s="726">
        <f>Q795/P795</f>
        <v>5.3258981999999996E-2</v>
      </c>
      <c r="S795" s="725">
        <f>P795-Q795</f>
        <v>9467410.1799999997</v>
      </c>
      <c r="T795" s="62"/>
      <c r="AB795" s="62">
        <f t="shared" si="135"/>
        <v>0</v>
      </c>
    </row>
    <row r="796" spans="1:31" x14ac:dyDescent="0.25">
      <c r="E796" s="708"/>
      <c r="F796" s="709"/>
      <c r="G796" s="727" t="s">
        <v>1963</v>
      </c>
      <c r="H796" s="728"/>
      <c r="I796" s="847"/>
      <c r="J796" s="730"/>
      <c r="K796" s="729"/>
      <c r="L796" s="731"/>
      <c r="M796" s="732"/>
      <c r="N796" s="733"/>
      <c r="O796" s="732"/>
      <c r="P796" s="732"/>
      <c r="Q796" s="732"/>
      <c r="R796" s="733"/>
      <c r="S796" s="798"/>
      <c r="T796" s="62"/>
      <c r="AB796" s="62">
        <f t="shared" si="135"/>
        <v>0</v>
      </c>
    </row>
    <row r="797" spans="1:31" ht="15.75" thickBot="1" x14ac:dyDescent="0.3">
      <c r="E797" s="708"/>
      <c r="F797" s="708" t="s">
        <v>197</v>
      </c>
      <c r="G797" s="717" t="s">
        <v>1294</v>
      </c>
      <c r="H797" s="890">
        <f>H794</f>
        <v>0</v>
      </c>
      <c r="I797" s="898"/>
      <c r="J797" s="744"/>
      <c r="K797" s="743"/>
      <c r="L797" s="745">
        <f>L793</f>
        <v>10000000</v>
      </c>
      <c r="M797" s="745">
        <v>0</v>
      </c>
      <c r="N797" s="746"/>
      <c r="O797" s="745">
        <v>0</v>
      </c>
      <c r="P797" s="745">
        <f>SUM(H797:L797)</f>
        <v>10000000</v>
      </c>
      <c r="Q797" s="745">
        <f>M797+I797</f>
        <v>0</v>
      </c>
      <c r="R797" s="746"/>
      <c r="S797" s="800"/>
      <c r="T797" s="62"/>
    </row>
    <row r="798" spans="1:31" ht="15.75" hidden="1" thickBot="1" x14ac:dyDescent="0.3">
      <c r="E798" s="715"/>
      <c r="F798" s="741" t="s">
        <v>1699</v>
      </c>
      <c r="G798" s="717" t="s">
        <v>1816</v>
      </c>
      <c r="H798" s="718">
        <f>H794</f>
        <v>0</v>
      </c>
      <c r="I798" s="807">
        <f>I792</f>
        <v>0</v>
      </c>
      <c r="J798" s="719"/>
      <c r="K798" s="718">
        <f>K792</f>
        <v>0</v>
      </c>
      <c r="L798" s="720">
        <f t="shared" ref="L798:P798" si="137">L794</f>
        <v>0</v>
      </c>
      <c r="M798" s="720">
        <f t="shared" si="137"/>
        <v>532589.81999999995</v>
      </c>
      <c r="N798" s="721" t="e">
        <f t="shared" si="137"/>
        <v>#DIV/0!</v>
      </c>
      <c r="O798" s="720">
        <f t="shared" si="137"/>
        <v>0</v>
      </c>
      <c r="P798" s="720">
        <f t="shared" si="137"/>
        <v>0</v>
      </c>
      <c r="Q798" s="720">
        <f>M798+I798</f>
        <v>532589.81999999995</v>
      </c>
      <c r="R798" s="721" t="e">
        <f>Q798/P798</f>
        <v>#DIV/0!</v>
      </c>
      <c r="S798" s="720">
        <f>P798-Q798</f>
        <v>-532589.81999999995</v>
      </c>
      <c r="T798" s="62"/>
      <c r="AB798" s="62">
        <f t="shared" si="135"/>
        <v>0</v>
      </c>
    </row>
    <row r="799" spans="1:31" ht="15.75" thickBot="1" x14ac:dyDescent="0.3">
      <c r="G799" s="722" t="s">
        <v>1964</v>
      </c>
      <c r="H799" s="723">
        <f>SUM(H796:H798)</f>
        <v>0</v>
      </c>
      <c r="I799" s="841">
        <f>SUM(I796:I798)</f>
        <v>0</v>
      </c>
      <c r="J799" s="724"/>
      <c r="K799" s="723">
        <f>SUM(K796:K798)</f>
        <v>0</v>
      </c>
      <c r="L799" s="725">
        <f>SUM(L796:L798)</f>
        <v>10000000</v>
      </c>
      <c r="M799" s="725">
        <f>SUM(M796:M798)</f>
        <v>532589.81999999995</v>
      </c>
      <c r="N799" s="726">
        <f>M799/L799</f>
        <v>5.3258981999999996E-2</v>
      </c>
      <c r="O799" s="725">
        <f>SUM(O796:O798)</f>
        <v>0</v>
      </c>
      <c r="P799" s="725">
        <f>SUM(P796:P798)</f>
        <v>10000000</v>
      </c>
      <c r="Q799" s="725">
        <f>SUM(Q796:Q798)</f>
        <v>532589.81999999995</v>
      </c>
      <c r="R799" s="726">
        <f>Q799/P799</f>
        <v>5.3258981999999996E-2</v>
      </c>
      <c r="S799" s="725">
        <f>P799-Q799</f>
        <v>9467410.1799999997</v>
      </c>
      <c r="T799" s="62"/>
      <c r="AB799" s="62">
        <f>Z799-AA799</f>
        <v>0</v>
      </c>
    </row>
    <row r="800" spans="1:31" x14ac:dyDescent="0.25">
      <c r="G800" s="735"/>
      <c r="H800" s="736"/>
      <c r="I800" s="884"/>
      <c r="J800" s="737"/>
      <c r="K800" s="736"/>
      <c r="L800" s="738"/>
      <c r="M800" s="738"/>
      <c r="N800" s="739"/>
      <c r="O800" s="738"/>
      <c r="P800" s="738"/>
      <c r="Q800" s="738"/>
      <c r="R800" s="739"/>
      <c r="S800" s="738"/>
      <c r="T800" s="62"/>
    </row>
    <row r="801" spans="1:28" ht="28.5" hidden="1" x14ac:dyDescent="0.25">
      <c r="A801" s="691"/>
      <c r="B801" s="692"/>
      <c r="C801" s="888" t="s">
        <v>2025</v>
      </c>
      <c r="D801" s="691"/>
      <c r="E801" s="692"/>
      <c r="F801" s="889"/>
      <c r="G801" s="789" t="s">
        <v>2026</v>
      </c>
      <c r="H801" s="698"/>
      <c r="I801" s="698"/>
      <c r="J801" s="699"/>
      <c r="K801" s="698"/>
      <c r="L801" s="700"/>
      <c r="M801" s="700"/>
      <c r="N801" s="701"/>
      <c r="O801" s="700"/>
      <c r="P801" s="700"/>
      <c r="Q801" s="738"/>
      <c r="R801" s="739"/>
      <c r="S801" s="738"/>
      <c r="T801" s="62"/>
    </row>
    <row r="802" spans="1:28" hidden="1" x14ac:dyDescent="0.25">
      <c r="A802" s="691"/>
      <c r="B802" s="692"/>
      <c r="C802" s="894"/>
      <c r="D802" s="702">
        <v>130</v>
      </c>
      <c r="E802" s="703"/>
      <c r="F802" s="702"/>
      <c r="G802" s="895" t="s">
        <v>106</v>
      </c>
      <c r="H802" s="698"/>
      <c r="I802" s="698"/>
      <c r="J802" s="699"/>
      <c r="K802" s="698"/>
      <c r="L802" s="700"/>
      <c r="M802" s="700"/>
      <c r="N802" s="701"/>
      <c r="O802" s="700"/>
      <c r="P802" s="700"/>
      <c r="Q802" s="738"/>
      <c r="R802" s="739"/>
      <c r="S802" s="738"/>
      <c r="T802" s="62"/>
    </row>
    <row r="803" spans="1:28" ht="15.75" hidden="1" thickBot="1" x14ac:dyDescent="0.3">
      <c r="A803" s="691"/>
      <c r="B803" s="692"/>
      <c r="C803" s="894"/>
      <c r="D803" s="702"/>
      <c r="E803" s="1082" t="s">
        <v>2031</v>
      </c>
      <c r="F803" s="683">
        <v>425</v>
      </c>
      <c r="G803" s="916" t="s">
        <v>717</v>
      </c>
      <c r="H803" s="698">
        <v>0</v>
      </c>
      <c r="I803" s="698">
        <v>0</v>
      </c>
      <c r="J803" s="699"/>
      <c r="K803" s="698">
        <f>H803-I803</f>
        <v>0</v>
      </c>
      <c r="L803" s="700">
        <v>0</v>
      </c>
      <c r="M803" s="700">
        <v>532589.81999999995</v>
      </c>
      <c r="N803" s="701" t="e">
        <f>M803/L803</f>
        <v>#DIV/0!</v>
      </c>
      <c r="O803" s="700">
        <f>L803-M803</f>
        <v>-532589.81999999995</v>
      </c>
      <c r="P803" s="700">
        <f>L803+H803</f>
        <v>0</v>
      </c>
      <c r="Q803" s="738"/>
      <c r="R803" s="739"/>
      <c r="S803" s="738"/>
      <c r="T803" s="62"/>
    </row>
    <row r="804" spans="1:28" hidden="1" x14ac:dyDescent="0.25">
      <c r="E804" s="708"/>
      <c r="F804" s="709"/>
      <c r="G804" s="710" t="s">
        <v>1966</v>
      </c>
      <c r="H804" s="711"/>
      <c r="I804" s="831"/>
      <c r="J804" s="712"/>
      <c r="K804" s="711"/>
      <c r="L804" s="713"/>
      <c r="M804" s="713"/>
      <c r="N804" s="714"/>
      <c r="O804" s="713"/>
      <c r="P804" s="713"/>
      <c r="Q804" s="738"/>
      <c r="R804" s="739"/>
      <c r="S804" s="738"/>
      <c r="T804" s="62"/>
    </row>
    <row r="805" spans="1:28" hidden="1" x14ac:dyDescent="0.25">
      <c r="E805" s="708"/>
      <c r="F805" s="708" t="s">
        <v>185</v>
      </c>
      <c r="G805" s="717" t="s">
        <v>186</v>
      </c>
      <c r="H805" s="890">
        <f>H803</f>
        <v>0</v>
      </c>
      <c r="I805" s="898"/>
      <c r="J805" s="744"/>
      <c r="K805" s="743"/>
      <c r="L805" s="745">
        <v>0</v>
      </c>
      <c r="M805" s="745">
        <v>0</v>
      </c>
      <c r="N805" s="746"/>
      <c r="O805" s="745">
        <v>0</v>
      </c>
      <c r="P805" s="745">
        <f>SUM(H805:L805)</f>
        <v>0</v>
      </c>
      <c r="Q805" s="738"/>
      <c r="R805" s="739"/>
      <c r="S805" s="738"/>
      <c r="T805" s="62"/>
    </row>
    <row r="806" spans="1:28" ht="30.75" hidden="1" thickBot="1" x14ac:dyDescent="0.3">
      <c r="E806" s="715"/>
      <c r="F806" s="741" t="s">
        <v>2015</v>
      </c>
      <c r="G806" s="717" t="s">
        <v>2016</v>
      </c>
      <c r="H806" s="718">
        <v>0</v>
      </c>
      <c r="I806" s="807">
        <f>SUM(I801:I803)</f>
        <v>0</v>
      </c>
      <c r="J806" s="719"/>
      <c r="K806" s="718">
        <f>SUM(K801:K801)</f>
        <v>0</v>
      </c>
      <c r="L806" s="720">
        <f>L803</f>
        <v>0</v>
      </c>
      <c r="M806" s="720">
        <f>SUM(M803)</f>
        <v>532589.81999999995</v>
      </c>
      <c r="N806" s="721" t="e">
        <f>M806/L806</f>
        <v>#DIV/0!</v>
      </c>
      <c r="O806" s="720">
        <v>0</v>
      </c>
      <c r="P806" s="720">
        <f>SUM(H806:L806)</f>
        <v>0</v>
      </c>
      <c r="Q806" s="738"/>
      <c r="R806" s="739"/>
      <c r="S806" s="738"/>
      <c r="T806" s="62"/>
    </row>
    <row r="807" spans="1:28" ht="15.75" hidden="1" thickBot="1" x14ac:dyDescent="0.3">
      <c r="G807" s="722" t="s">
        <v>1962</v>
      </c>
      <c r="H807" s="723">
        <f>SUM(H805:H806)</f>
        <v>0</v>
      </c>
      <c r="I807" s="841">
        <f t="shared" ref="I807" si="138">SUM(I804:I806)</f>
        <v>0</v>
      </c>
      <c r="J807" s="724"/>
      <c r="K807" s="723">
        <f t="shared" ref="K807" si="139">SUM(K804:K806)</f>
        <v>0</v>
      </c>
      <c r="L807" s="725">
        <f>SUM(L805:L806)</f>
        <v>0</v>
      </c>
      <c r="M807" s="725">
        <f t="shared" ref="M807" si="140">SUM(M804:M806)</f>
        <v>532589.81999999995</v>
      </c>
      <c r="N807" s="726" t="e">
        <f>M807/L807</f>
        <v>#DIV/0!</v>
      </c>
      <c r="O807" s="725">
        <f t="shared" ref="O807" si="141">SUM(O804:O806)</f>
        <v>0</v>
      </c>
      <c r="P807" s="725">
        <f>SUM(P805:P806)</f>
        <v>0</v>
      </c>
      <c r="Q807" s="738"/>
      <c r="R807" s="739"/>
      <c r="S807" s="738"/>
      <c r="T807" s="62"/>
    </row>
    <row r="808" spans="1:28" hidden="1" x14ac:dyDescent="0.25">
      <c r="E808" s="708"/>
      <c r="F808" s="709"/>
      <c r="G808" s="727" t="s">
        <v>1963</v>
      </c>
      <c r="H808" s="728"/>
      <c r="I808" s="847"/>
      <c r="J808" s="730"/>
      <c r="K808" s="729"/>
      <c r="L808" s="731"/>
      <c r="M808" s="732"/>
      <c r="N808" s="733"/>
      <c r="O808" s="732"/>
      <c r="P808" s="732"/>
      <c r="Q808" s="738"/>
      <c r="R808" s="739"/>
      <c r="S808" s="738"/>
      <c r="T808" s="62"/>
    </row>
    <row r="809" spans="1:28" hidden="1" x14ac:dyDescent="0.25">
      <c r="E809" s="708"/>
      <c r="F809" s="708" t="s">
        <v>185</v>
      </c>
      <c r="G809" s="717" t="s">
        <v>186</v>
      </c>
      <c r="H809" s="890">
        <f>H803</f>
        <v>0</v>
      </c>
      <c r="I809" s="898"/>
      <c r="J809" s="744"/>
      <c r="K809" s="743"/>
      <c r="L809" s="745">
        <f>L805</f>
        <v>0</v>
      </c>
      <c r="M809" s="745">
        <v>0</v>
      </c>
      <c r="N809" s="746"/>
      <c r="O809" s="745">
        <v>0</v>
      </c>
      <c r="P809" s="745">
        <f>SUM(H809:L809)</f>
        <v>0</v>
      </c>
      <c r="Q809" s="720"/>
      <c r="R809" s="721"/>
      <c r="S809" s="720"/>
      <c r="T809" s="62"/>
    </row>
    <row r="810" spans="1:28" ht="30.75" hidden="1" thickBot="1" x14ac:dyDescent="0.3">
      <c r="E810" s="715"/>
      <c r="F810" s="741" t="s">
        <v>2015</v>
      </c>
      <c r="G810" s="717" t="s">
        <v>2016</v>
      </c>
      <c r="H810" s="718">
        <f>H806</f>
        <v>0</v>
      </c>
      <c r="I810" s="807">
        <f>I804</f>
        <v>0</v>
      </c>
      <c r="J810" s="719"/>
      <c r="K810" s="718">
        <f>K804</f>
        <v>0</v>
      </c>
      <c r="L810" s="720">
        <f t="shared" ref="L810:P810" si="142">L806</f>
        <v>0</v>
      </c>
      <c r="M810" s="720">
        <f t="shared" si="142"/>
        <v>532589.81999999995</v>
      </c>
      <c r="N810" s="721" t="e">
        <f t="shared" si="142"/>
        <v>#DIV/0!</v>
      </c>
      <c r="O810" s="720">
        <f t="shared" si="142"/>
        <v>0</v>
      </c>
      <c r="P810" s="720">
        <f t="shared" si="142"/>
        <v>0</v>
      </c>
      <c r="Q810" s="720"/>
      <c r="R810" s="721"/>
      <c r="S810" s="720"/>
      <c r="T810" s="62"/>
    </row>
    <row r="811" spans="1:28" ht="15.75" hidden="1" thickBot="1" x14ac:dyDescent="0.3">
      <c r="G811" s="722" t="s">
        <v>1964</v>
      </c>
      <c r="H811" s="723">
        <f>SUM(H808:H810)</f>
        <v>0</v>
      </c>
      <c r="I811" s="841">
        <f>SUM(I808:I810)</f>
        <v>0</v>
      </c>
      <c r="J811" s="724"/>
      <c r="K811" s="723">
        <f>SUM(K808:K810)</f>
        <v>0</v>
      </c>
      <c r="L811" s="725">
        <f>SUM(L808:L810)</f>
        <v>0</v>
      </c>
      <c r="M811" s="725">
        <f>SUM(M808:M810)</f>
        <v>532589.81999999995</v>
      </c>
      <c r="N811" s="726" t="e">
        <f>M811/L811</f>
        <v>#DIV/0!</v>
      </c>
      <c r="O811" s="725">
        <f>SUM(O808:O810)</f>
        <v>0</v>
      </c>
      <c r="P811" s="725">
        <f>SUM(P808:P810)</f>
        <v>0</v>
      </c>
      <c r="Q811" s="720"/>
      <c r="R811" s="721"/>
      <c r="S811" s="720"/>
      <c r="T811" s="62"/>
    </row>
    <row r="812" spans="1:28" x14ac:dyDescent="0.25">
      <c r="E812" s="715"/>
      <c r="F812" s="741"/>
      <c r="G812" s="717"/>
      <c r="H812" s="718"/>
      <c r="I812" s="807"/>
      <c r="J812" s="719"/>
      <c r="K812" s="718"/>
      <c r="L812" s="720"/>
      <c r="M812" s="720"/>
      <c r="N812" s="721"/>
      <c r="O812" s="720"/>
      <c r="P812" s="720"/>
      <c r="Q812" s="720"/>
      <c r="R812" s="721"/>
      <c r="S812" s="720"/>
      <c r="T812" s="62"/>
    </row>
    <row r="814" spans="1:28" s="179" customFormat="1" x14ac:dyDescent="0.25">
      <c r="A814" s="804"/>
      <c r="B814" s="805"/>
      <c r="C814" s="827"/>
      <c r="D814" s="804"/>
      <c r="E814" s="805"/>
      <c r="F814" s="804"/>
      <c r="G814" s="917"/>
      <c r="H814" s="854"/>
      <c r="I814" s="854"/>
      <c r="J814" s="855"/>
      <c r="K814" s="854"/>
      <c r="L814" s="809"/>
      <c r="M814" s="809"/>
      <c r="N814" s="810"/>
      <c r="O814" s="809"/>
      <c r="P814" s="809"/>
      <c r="Q814" s="809"/>
      <c r="R814" s="810"/>
      <c r="S814" s="809"/>
      <c r="T814" s="793"/>
      <c r="V814" s="812"/>
      <c r="W814" s="812"/>
      <c r="X814" s="753"/>
      <c r="Y814" s="754"/>
      <c r="Z814" s="750"/>
      <c r="AA814" s="751"/>
      <c r="AB814" s="179">
        <f t="shared" si="120"/>
        <v>0</v>
      </c>
    </row>
    <row r="815" spans="1:28" s="179" customFormat="1" x14ac:dyDescent="0.25">
      <c r="A815" s="804"/>
      <c r="B815" s="803"/>
      <c r="C815" s="827"/>
      <c r="D815" s="804"/>
      <c r="E815" s="805"/>
      <c r="F815" s="829"/>
      <c r="G815" s="897" t="s">
        <v>740</v>
      </c>
      <c r="H815" s="898"/>
      <c r="I815" s="898"/>
      <c r="J815" s="899"/>
      <c r="K815" s="898"/>
      <c r="L815" s="811"/>
      <c r="M815" s="811"/>
      <c r="N815" s="900"/>
      <c r="O815" s="811"/>
      <c r="P815" s="811"/>
      <c r="Q815" s="811"/>
      <c r="R815" s="900"/>
      <c r="S815" s="898"/>
      <c r="T815" s="793"/>
      <c r="V815" s="812"/>
      <c r="W815" s="812"/>
      <c r="X815" s="753"/>
      <c r="Y815" s="754"/>
      <c r="Z815" s="750"/>
      <c r="AA815" s="751"/>
      <c r="AB815" s="179">
        <f t="shared" si="120"/>
        <v>0</v>
      </c>
    </row>
    <row r="816" spans="1:28" s="179" customFormat="1" x14ac:dyDescent="0.25">
      <c r="A816" s="804"/>
      <c r="B816" s="835"/>
      <c r="C816" s="827"/>
      <c r="D816" s="804"/>
      <c r="E816" s="805"/>
      <c r="F816" s="853" t="s">
        <v>185</v>
      </c>
      <c r="G816" s="837" t="s">
        <v>186</v>
      </c>
      <c r="H816" s="807">
        <f>H635+H716+H754+H764+H774+H803</f>
        <v>172078149</v>
      </c>
      <c r="I816" s="807">
        <f>I783+I769+I759+I734+I635</f>
        <v>78406234.980000034</v>
      </c>
      <c r="J816" s="808">
        <f>I816/H816</f>
        <v>0.45564317977409224</v>
      </c>
      <c r="K816" s="807">
        <f>K783+K769+K759+K734+K635</f>
        <v>93671914.019999981</v>
      </c>
      <c r="L816" s="838">
        <v>0</v>
      </c>
      <c r="M816" s="838">
        <v>0</v>
      </c>
      <c r="N816" s="839"/>
      <c r="O816" s="838">
        <v>0</v>
      </c>
      <c r="P816" s="838">
        <f>L816+H816</f>
        <v>172078149</v>
      </c>
      <c r="Q816" s="838">
        <f>M816+I816</f>
        <v>78406234.980000034</v>
      </c>
      <c r="R816" s="839">
        <f>Q816/P816</f>
        <v>0.45564317977409224</v>
      </c>
      <c r="S816" s="838">
        <f>P816-Q816</f>
        <v>93671914.019999966</v>
      </c>
      <c r="T816" s="793"/>
      <c r="V816" s="812"/>
      <c r="W816" s="812"/>
      <c r="X816" s="753"/>
      <c r="Y816" s="754"/>
      <c r="Z816" s="750"/>
      <c r="AA816" s="751"/>
      <c r="AB816" s="179">
        <f t="shared" si="120"/>
        <v>0</v>
      </c>
    </row>
    <row r="817" spans="1:28" s="179" customFormat="1" hidden="1" x14ac:dyDescent="0.25">
      <c r="A817" s="804"/>
      <c r="B817" s="805"/>
      <c r="C817" s="827"/>
      <c r="D817" s="804"/>
      <c r="E817" s="805"/>
      <c r="F817" s="853" t="s">
        <v>187</v>
      </c>
      <c r="G817" s="837" t="s">
        <v>188</v>
      </c>
      <c r="H817" s="854"/>
      <c r="I817" s="854"/>
      <c r="J817" s="855"/>
      <c r="K817" s="854"/>
      <c r="L817" s="809"/>
      <c r="M817" s="809"/>
      <c r="N817" s="810"/>
      <c r="O817" s="809"/>
      <c r="P817" s="809"/>
      <c r="Q817" s="809"/>
      <c r="R817" s="810"/>
      <c r="S817" s="838">
        <f t="shared" ref="S817:S831" si="143">SUM(H817:L817)</f>
        <v>0</v>
      </c>
      <c r="T817" s="793"/>
      <c r="V817" s="812"/>
      <c r="W817" s="812"/>
      <c r="X817" s="753"/>
      <c r="Y817" s="754"/>
      <c r="Z817" s="750"/>
      <c r="AA817" s="751"/>
      <c r="AB817" s="179">
        <f t="shared" si="120"/>
        <v>0</v>
      </c>
    </row>
    <row r="818" spans="1:28" s="179" customFormat="1" hidden="1" x14ac:dyDescent="0.25">
      <c r="A818" s="804"/>
      <c r="B818" s="805"/>
      <c r="C818" s="827"/>
      <c r="D818" s="804"/>
      <c r="E818" s="805"/>
      <c r="F818" s="853" t="s">
        <v>189</v>
      </c>
      <c r="G818" s="837" t="s">
        <v>190</v>
      </c>
      <c r="H818" s="854"/>
      <c r="I818" s="854"/>
      <c r="J818" s="855"/>
      <c r="K818" s="854"/>
      <c r="L818" s="809"/>
      <c r="M818" s="809"/>
      <c r="N818" s="810"/>
      <c r="O818" s="809"/>
      <c r="P818" s="809"/>
      <c r="Q818" s="809"/>
      <c r="R818" s="810"/>
      <c r="S818" s="838">
        <f t="shared" si="143"/>
        <v>0</v>
      </c>
      <c r="T818" s="793"/>
      <c r="V818" s="812"/>
      <c r="W818" s="812"/>
      <c r="X818" s="753"/>
      <c r="Y818" s="754"/>
      <c r="Z818" s="750"/>
      <c r="AA818" s="751"/>
      <c r="AB818" s="179">
        <f t="shared" si="120"/>
        <v>0</v>
      </c>
    </row>
    <row r="819" spans="1:28" s="179" customFormat="1" hidden="1" x14ac:dyDescent="0.25">
      <c r="A819" s="804"/>
      <c r="B819" s="805"/>
      <c r="C819" s="827"/>
      <c r="D819" s="804"/>
      <c r="E819" s="805"/>
      <c r="F819" s="853" t="s">
        <v>191</v>
      </c>
      <c r="G819" s="837" t="s">
        <v>192</v>
      </c>
      <c r="H819" s="854"/>
      <c r="I819" s="854"/>
      <c r="J819" s="855"/>
      <c r="K819" s="854"/>
      <c r="L819" s="809"/>
      <c r="M819" s="809"/>
      <c r="N819" s="810"/>
      <c r="O819" s="809"/>
      <c r="P819" s="809"/>
      <c r="Q819" s="809"/>
      <c r="R819" s="810"/>
      <c r="S819" s="838">
        <f t="shared" si="143"/>
        <v>0</v>
      </c>
      <c r="T819" s="793"/>
      <c r="V819" s="812"/>
      <c r="W819" s="812"/>
      <c r="X819" s="753"/>
      <c r="Y819" s="754"/>
      <c r="Z819" s="750"/>
      <c r="AA819" s="751"/>
      <c r="AB819" s="179">
        <f t="shared" si="120"/>
        <v>0</v>
      </c>
    </row>
    <row r="820" spans="1:28" s="179" customFormat="1" hidden="1" x14ac:dyDescent="0.25">
      <c r="A820" s="804"/>
      <c r="B820" s="805"/>
      <c r="C820" s="827"/>
      <c r="D820" s="804"/>
      <c r="E820" s="805"/>
      <c r="F820" s="853" t="s">
        <v>193</v>
      </c>
      <c r="G820" s="837" t="s">
        <v>194</v>
      </c>
      <c r="H820" s="854"/>
      <c r="I820" s="854"/>
      <c r="J820" s="855"/>
      <c r="K820" s="854"/>
      <c r="L820" s="809"/>
      <c r="M820" s="809"/>
      <c r="N820" s="810"/>
      <c r="O820" s="809"/>
      <c r="P820" s="809"/>
      <c r="Q820" s="809"/>
      <c r="R820" s="810"/>
      <c r="S820" s="838">
        <f t="shared" si="143"/>
        <v>0</v>
      </c>
      <c r="T820" s="793"/>
      <c r="V820" s="812"/>
      <c r="W820" s="812"/>
      <c r="X820" s="753"/>
      <c r="Y820" s="754"/>
      <c r="Z820" s="750"/>
      <c r="AA820" s="751"/>
      <c r="AB820" s="179">
        <f t="shared" si="120"/>
        <v>0</v>
      </c>
    </row>
    <row r="821" spans="1:28" s="179" customFormat="1" x14ac:dyDescent="0.25">
      <c r="A821" s="804"/>
      <c r="B821" s="805"/>
      <c r="C821" s="827"/>
      <c r="D821" s="804"/>
      <c r="E821" s="805"/>
      <c r="F821" s="836" t="s">
        <v>195</v>
      </c>
      <c r="G821" s="837" t="s">
        <v>196</v>
      </c>
      <c r="H821" s="854">
        <v>0</v>
      </c>
      <c r="I821" s="854">
        <f>I799</f>
        <v>0</v>
      </c>
      <c r="J821" s="855"/>
      <c r="K821" s="854">
        <f>K799</f>
        <v>0</v>
      </c>
      <c r="L821" s="809">
        <f>L622</f>
        <v>0</v>
      </c>
      <c r="M821" s="809">
        <f>M622</f>
        <v>0</v>
      </c>
      <c r="N821" s="810" t="e">
        <f>M821/L821</f>
        <v>#DIV/0!</v>
      </c>
      <c r="O821" s="809">
        <f>O799</f>
        <v>0</v>
      </c>
      <c r="P821" s="809">
        <f t="shared" ref="P821:P831" si="144">L821+H821</f>
        <v>0</v>
      </c>
      <c r="Q821" s="809">
        <f t="shared" ref="Q821:Q831" si="145">M821+I821</f>
        <v>0</v>
      </c>
      <c r="R821" s="810" t="e">
        <f t="shared" ref="R821:R831" si="146">Q821/P821</f>
        <v>#DIV/0!</v>
      </c>
      <c r="S821" s="838">
        <f t="shared" si="143"/>
        <v>0</v>
      </c>
      <c r="T821" s="793"/>
      <c r="V821" s="812"/>
      <c r="W821" s="812"/>
      <c r="X821" s="753"/>
      <c r="Y821" s="754"/>
      <c r="Z821" s="750"/>
      <c r="AA821" s="751"/>
      <c r="AB821" s="179">
        <f t="shared" si="120"/>
        <v>0</v>
      </c>
    </row>
    <row r="822" spans="1:28" s="179" customFormat="1" x14ac:dyDescent="0.25">
      <c r="A822" s="804"/>
      <c r="B822" s="805"/>
      <c r="C822" s="827"/>
      <c r="D822" s="804"/>
      <c r="E822" s="805"/>
      <c r="F822" s="853" t="s">
        <v>197</v>
      </c>
      <c r="G822" s="837" t="s">
        <v>1294</v>
      </c>
      <c r="H822" s="854">
        <v>0</v>
      </c>
      <c r="I822" s="854">
        <v>0</v>
      </c>
      <c r="J822" s="855"/>
      <c r="K822" s="854"/>
      <c r="L822" s="809">
        <f>L790</f>
        <v>10000000</v>
      </c>
      <c r="M822" s="809">
        <f>M641</f>
        <v>102144.61000000004</v>
      </c>
      <c r="N822" s="810">
        <f t="shared" ref="N822:N831" si="147">M822/L822</f>
        <v>1.0214461000000005E-2</v>
      </c>
      <c r="O822" s="809"/>
      <c r="P822" s="809">
        <f t="shared" si="144"/>
        <v>10000000</v>
      </c>
      <c r="Q822" s="809">
        <f t="shared" si="145"/>
        <v>102144.61000000004</v>
      </c>
      <c r="R822" s="810">
        <f t="shared" si="146"/>
        <v>1.0214461000000005E-2</v>
      </c>
      <c r="S822" s="838">
        <f t="shared" si="143"/>
        <v>10000000</v>
      </c>
      <c r="T822" s="793"/>
      <c r="V822" s="812"/>
      <c r="W822" s="812"/>
      <c r="X822" s="753"/>
      <c r="Y822" s="754"/>
      <c r="Z822" s="750"/>
      <c r="AA822" s="751"/>
      <c r="AB822" s="179">
        <f t="shared" si="120"/>
        <v>0</v>
      </c>
    </row>
    <row r="823" spans="1:28" s="179" customFormat="1" ht="30" x14ac:dyDescent="0.25">
      <c r="A823" s="804"/>
      <c r="B823" s="805"/>
      <c r="C823" s="827"/>
      <c r="D823" s="804"/>
      <c r="E823" s="805"/>
      <c r="F823" s="853" t="s">
        <v>198</v>
      </c>
      <c r="G823" s="837" t="s">
        <v>1293</v>
      </c>
      <c r="H823" s="854">
        <v>0</v>
      </c>
      <c r="I823" s="854"/>
      <c r="J823" s="855"/>
      <c r="K823" s="854"/>
      <c r="L823" s="809"/>
      <c r="M823" s="809"/>
      <c r="N823" s="810" t="e">
        <f t="shared" si="147"/>
        <v>#DIV/0!</v>
      </c>
      <c r="O823" s="809"/>
      <c r="P823" s="809">
        <f t="shared" si="144"/>
        <v>0</v>
      </c>
      <c r="Q823" s="809">
        <f t="shared" si="145"/>
        <v>0</v>
      </c>
      <c r="R823" s="810" t="e">
        <f t="shared" si="146"/>
        <v>#DIV/0!</v>
      </c>
      <c r="S823" s="838">
        <f t="shared" si="143"/>
        <v>0</v>
      </c>
      <c r="T823" s="793"/>
      <c r="V823" s="812"/>
      <c r="W823" s="812"/>
      <c r="X823" s="753"/>
      <c r="Y823" s="754"/>
      <c r="Z823" s="750"/>
      <c r="AA823" s="751"/>
      <c r="AB823" s="179">
        <f t="shared" si="120"/>
        <v>0</v>
      </c>
    </row>
    <row r="824" spans="1:28" s="179" customFormat="1" x14ac:dyDescent="0.25">
      <c r="A824" s="804"/>
      <c r="B824" s="805"/>
      <c r="C824" s="827"/>
      <c r="D824" s="804"/>
      <c r="E824" s="805"/>
      <c r="F824" s="853" t="s">
        <v>199</v>
      </c>
      <c r="G824" s="837" t="s">
        <v>58</v>
      </c>
      <c r="H824" s="854">
        <v>0</v>
      </c>
      <c r="I824" s="854">
        <v>0</v>
      </c>
      <c r="J824" s="855"/>
      <c r="K824" s="854"/>
      <c r="L824" s="809">
        <f>L643</f>
        <v>2030000</v>
      </c>
      <c r="M824" s="809">
        <f>M643</f>
        <v>0</v>
      </c>
      <c r="N824" s="810">
        <f t="shared" si="147"/>
        <v>0</v>
      </c>
      <c r="O824" s="809"/>
      <c r="P824" s="809">
        <f t="shared" si="144"/>
        <v>2030000</v>
      </c>
      <c r="Q824" s="809">
        <f t="shared" si="145"/>
        <v>0</v>
      </c>
      <c r="R824" s="810">
        <f t="shared" si="146"/>
        <v>0</v>
      </c>
      <c r="S824" s="838">
        <f t="shared" si="143"/>
        <v>2030000</v>
      </c>
      <c r="T824" s="793"/>
      <c r="V824" s="812"/>
      <c r="W824" s="812"/>
      <c r="X824" s="753"/>
      <c r="Y824" s="754"/>
      <c r="Z824" s="750"/>
      <c r="AA824" s="751"/>
      <c r="AB824" s="179">
        <f t="shared" si="120"/>
        <v>0</v>
      </c>
    </row>
    <row r="825" spans="1:28" s="179" customFormat="1" x14ac:dyDescent="0.25">
      <c r="A825" s="804"/>
      <c r="B825" s="805"/>
      <c r="C825" s="827"/>
      <c r="D825" s="804"/>
      <c r="E825" s="805"/>
      <c r="F825" s="853" t="s">
        <v>200</v>
      </c>
      <c r="G825" s="837" t="s">
        <v>201</v>
      </c>
      <c r="H825" s="854">
        <v>0</v>
      </c>
      <c r="I825" s="854">
        <v>0</v>
      </c>
      <c r="J825" s="855"/>
      <c r="K825" s="854">
        <v>0</v>
      </c>
      <c r="L825" s="809"/>
      <c r="M825" s="809"/>
      <c r="N825" s="810" t="e">
        <f t="shared" si="147"/>
        <v>#DIV/0!</v>
      </c>
      <c r="O825" s="809">
        <v>0</v>
      </c>
      <c r="P825" s="809">
        <f t="shared" si="144"/>
        <v>0</v>
      </c>
      <c r="Q825" s="809">
        <f t="shared" si="145"/>
        <v>0</v>
      </c>
      <c r="R825" s="810" t="e">
        <f t="shared" si="146"/>
        <v>#DIV/0!</v>
      </c>
      <c r="S825" s="838">
        <f>P825-Q825</f>
        <v>0</v>
      </c>
      <c r="T825" s="793"/>
      <c r="V825" s="812"/>
      <c r="W825" s="812"/>
      <c r="X825" s="753"/>
      <c r="Y825" s="754"/>
      <c r="Z825" s="750"/>
      <c r="AA825" s="751"/>
      <c r="AB825" s="179">
        <f t="shared" si="120"/>
        <v>0</v>
      </c>
    </row>
    <row r="826" spans="1:28" s="179" customFormat="1" hidden="1" x14ac:dyDescent="0.25">
      <c r="A826" s="804"/>
      <c r="B826" s="805"/>
      <c r="C826" s="827"/>
      <c r="D826" s="804"/>
      <c r="E826" s="805"/>
      <c r="F826" s="853" t="s">
        <v>202</v>
      </c>
      <c r="G826" s="837" t="s">
        <v>203</v>
      </c>
      <c r="H826" s="854"/>
      <c r="I826" s="854"/>
      <c r="J826" s="855"/>
      <c r="K826" s="854"/>
      <c r="L826" s="809"/>
      <c r="M826" s="809"/>
      <c r="N826" s="810" t="e">
        <f t="shared" si="147"/>
        <v>#DIV/0!</v>
      </c>
      <c r="O826" s="809"/>
      <c r="P826" s="809">
        <f t="shared" si="144"/>
        <v>0</v>
      </c>
      <c r="Q826" s="809">
        <f t="shared" si="145"/>
        <v>0</v>
      </c>
      <c r="R826" s="810" t="e">
        <f t="shared" si="146"/>
        <v>#DIV/0!</v>
      </c>
      <c r="S826" s="838">
        <f t="shared" si="143"/>
        <v>0</v>
      </c>
      <c r="T826" s="793"/>
      <c r="V826" s="812"/>
      <c r="W826" s="812"/>
      <c r="X826" s="753"/>
      <c r="Y826" s="754"/>
      <c r="Z826" s="750"/>
      <c r="AA826" s="751"/>
      <c r="AB826" s="179">
        <f t="shared" si="120"/>
        <v>0</v>
      </c>
    </row>
    <row r="827" spans="1:28" s="179" customFormat="1" ht="30" hidden="1" x14ac:dyDescent="0.25">
      <c r="A827" s="804"/>
      <c r="B827" s="805"/>
      <c r="C827" s="827"/>
      <c r="D827" s="804"/>
      <c r="E827" s="805"/>
      <c r="F827" s="853" t="s">
        <v>204</v>
      </c>
      <c r="G827" s="837" t="s">
        <v>205</v>
      </c>
      <c r="H827" s="854"/>
      <c r="I827" s="854"/>
      <c r="J827" s="855"/>
      <c r="K827" s="854"/>
      <c r="L827" s="809"/>
      <c r="M827" s="809"/>
      <c r="N827" s="810" t="e">
        <f t="shared" si="147"/>
        <v>#DIV/0!</v>
      </c>
      <c r="O827" s="809"/>
      <c r="P827" s="809">
        <f t="shared" si="144"/>
        <v>0</v>
      </c>
      <c r="Q827" s="809">
        <f t="shared" si="145"/>
        <v>0</v>
      </c>
      <c r="R827" s="810" t="e">
        <f t="shared" si="146"/>
        <v>#DIV/0!</v>
      </c>
      <c r="S827" s="838">
        <f t="shared" si="143"/>
        <v>0</v>
      </c>
      <c r="T827" s="793"/>
      <c r="V827" s="812"/>
      <c r="W827" s="812"/>
      <c r="X827" s="753"/>
      <c r="Y827" s="754"/>
      <c r="Z827" s="750"/>
      <c r="AA827" s="751"/>
      <c r="AB827" s="179">
        <f t="shared" si="120"/>
        <v>0</v>
      </c>
    </row>
    <row r="828" spans="1:28" s="179" customFormat="1" hidden="1" x14ac:dyDescent="0.25">
      <c r="A828" s="804"/>
      <c r="B828" s="805"/>
      <c r="C828" s="827"/>
      <c r="D828" s="804"/>
      <c r="E828" s="805"/>
      <c r="F828" s="853" t="s">
        <v>206</v>
      </c>
      <c r="G828" s="837" t="s">
        <v>207</v>
      </c>
      <c r="H828" s="854">
        <v>0</v>
      </c>
      <c r="I828" s="854">
        <v>0</v>
      </c>
      <c r="J828" s="855"/>
      <c r="K828" s="854">
        <v>0</v>
      </c>
      <c r="L828" s="809">
        <v>0</v>
      </c>
      <c r="M828" s="809">
        <f>M786</f>
        <v>0</v>
      </c>
      <c r="N828" s="810" t="e">
        <f t="shared" si="147"/>
        <v>#DIV/0!</v>
      </c>
      <c r="O828" s="809">
        <f>L828-M828</f>
        <v>0</v>
      </c>
      <c r="P828" s="809">
        <f t="shared" si="144"/>
        <v>0</v>
      </c>
      <c r="Q828" s="809">
        <f t="shared" si="145"/>
        <v>0</v>
      </c>
      <c r="R828" s="810" t="e">
        <f t="shared" si="146"/>
        <v>#DIV/0!</v>
      </c>
      <c r="S828" s="838">
        <f>P828-Q828</f>
        <v>0</v>
      </c>
      <c r="T828" s="793"/>
      <c r="V828" s="812"/>
      <c r="W828" s="812"/>
      <c r="X828" s="753"/>
      <c r="Y828" s="754"/>
      <c r="Z828" s="750"/>
      <c r="AA828" s="751"/>
      <c r="AB828" s="179">
        <f t="shared" si="120"/>
        <v>0</v>
      </c>
    </row>
    <row r="829" spans="1:28" s="179" customFormat="1" ht="30" hidden="1" x14ac:dyDescent="0.25">
      <c r="A829" s="804"/>
      <c r="B829" s="805"/>
      <c r="C829" s="827"/>
      <c r="D829" s="804"/>
      <c r="E829" s="805"/>
      <c r="F829" s="853" t="s">
        <v>208</v>
      </c>
      <c r="G829" s="837" t="s">
        <v>209</v>
      </c>
      <c r="H829" s="854"/>
      <c r="I829" s="854"/>
      <c r="J829" s="855"/>
      <c r="K829" s="854"/>
      <c r="L829" s="809"/>
      <c r="M829" s="809"/>
      <c r="N829" s="810" t="e">
        <f t="shared" si="147"/>
        <v>#DIV/0!</v>
      </c>
      <c r="O829" s="809"/>
      <c r="P829" s="809">
        <f t="shared" si="144"/>
        <v>0</v>
      </c>
      <c r="Q829" s="809">
        <f t="shared" si="145"/>
        <v>0</v>
      </c>
      <c r="R829" s="810" t="e">
        <f t="shared" si="146"/>
        <v>#DIV/0!</v>
      </c>
      <c r="S829" s="838">
        <f t="shared" si="143"/>
        <v>0</v>
      </c>
      <c r="T829" s="793"/>
      <c r="V829" s="812"/>
      <c r="W829" s="812"/>
      <c r="X829" s="753"/>
      <c r="Y829" s="754"/>
      <c r="Z829" s="750"/>
      <c r="AA829" s="751"/>
      <c r="AB829" s="179">
        <f t="shared" si="120"/>
        <v>0</v>
      </c>
    </row>
    <row r="830" spans="1:28" s="179" customFormat="1" ht="30" x14ac:dyDescent="0.25">
      <c r="A830" s="804"/>
      <c r="B830" s="805"/>
      <c r="C830" s="827"/>
      <c r="D830" s="804"/>
      <c r="E830" s="805"/>
      <c r="F830" s="853" t="s">
        <v>210</v>
      </c>
      <c r="G830" s="837" t="s">
        <v>211</v>
      </c>
      <c r="H830" s="854">
        <v>0</v>
      </c>
      <c r="I830" s="854">
        <v>0</v>
      </c>
      <c r="J830" s="855"/>
      <c r="K830" s="854"/>
      <c r="L830" s="809">
        <f>L649</f>
        <v>0</v>
      </c>
      <c r="M830" s="809">
        <f>M649</f>
        <v>720982</v>
      </c>
      <c r="N830" s="810" t="e">
        <f t="shared" si="147"/>
        <v>#DIV/0!</v>
      </c>
      <c r="O830" s="809"/>
      <c r="P830" s="809">
        <f t="shared" si="144"/>
        <v>0</v>
      </c>
      <c r="Q830" s="809">
        <f t="shared" si="145"/>
        <v>720982</v>
      </c>
      <c r="R830" s="810" t="e">
        <f t="shared" si="146"/>
        <v>#DIV/0!</v>
      </c>
      <c r="S830" s="838">
        <f t="shared" si="143"/>
        <v>0</v>
      </c>
      <c r="T830" s="793"/>
      <c r="V830" s="812"/>
      <c r="W830" s="812"/>
      <c r="X830" s="753"/>
      <c r="Y830" s="754"/>
      <c r="Z830" s="750"/>
      <c r="AA830" s="751"/>
      <c r="AB830" s="179">
        <f t="shared" si="120"/>
        <v>0</v>
      </c>
    </row>
    <row r="831" spans="1:28" s="179" customFormat="1" hidden="1" x14ac:dyDescent="0.25">
      <c r="A831" s="804"/>
      <c r="B831" s="805"/>
      <c r="C831" s="827"/>
      <c r="D831" s="804"/>
      <c r="E831" s="805"/>
      <c r="F831" s="853">
        <v>56</v>
      </c>
      <c r="G831" s="837" t="s">
        <v>1816</v>
      </c>
      <c r="H831" s="807">
        <v>0</v>
      </c>
      <c r="I831" s="807">
        <v>0</v>
      </c>
      <c r="J831" s="808"/>
      <c r="K831" s="807"/>
      <c r="L831" s="838">
        <f>L798</f>
        <v>0</v>
      </c>
      <c r="M831" s="838">
        <f>M798</f>
        <v>532589.81999999995</v>
      </c>
      <c r="N831" s="839" t="e">
        <f t="shared" si="147"/>
        <v>#DIV/0!</v>
      </c>
      <c r="O831" s="838"/>
      <c r="P831" s="838">
        <f t="shared" si="144"/>
        <v>0</v>
      </c>
      <c r="Q831" s="838">
        <f t="shared" si="145"/>
        <v>532589.81999999995</v>
      </c>
      <c r="R831" s="839" t="e">
        <f t="shared" si="146"/>
        <v>#DIV/0!</v>
      </c>
      <c r="S831" s="838">
        <f t="shared" si="143"/>
        <v>0</v>
      </c>
      <c r="T831" s="793"/>
      <c r="V831" s="812"/>
      <c r="W831" s="812"/>
      <c r="X831" s="753"/>
      <c r="Y831" s="754"/>
      <c r="Z831" s="750"/>
      <c r="AA831" s="751"/>
      <c r="AB831" s="179">
        <f t="shared" si="120"/>
        <v>0</v>
      </c>
    </row>
    <row r="832" spans="1:28" s="179" customFormat="1" ht="30.75" thickBot="1" x14ac:dyDescent="0.3">
      <c r="A832" s="804"/>
      <c r="B832" s="805"/>
      <c r="C832" s="827"/>
      <c r="D832" s="804"/>
      <c r="E832" s="805"/>
      <c r="F832" s="741" t="s">
        <v>2015</v>
      </c>
      <c r="G832" s="717" t="s">
        <v>2016</v>
      </c>
      <c r="H832" s="807">
        <v>0</v>
      </c>
      <c r="I832" s="807"/>
      <c r="J832" s="808"/>
      <c r="K832" s="807"/>
      <c r="L832" s="838">
        <f>L779+L806+L650</f>
        <v>4000000</v>
      </c>
      <c r="M832" s="838"/>
      <c r="N832" s="839"/>
      <c r="O832" s="838"/>
      <c r="P832" s="838">
        <f>L832</f>
        <v>4000000</v>
      </c>
      <c r="Q832" s="838"/>
      <c r="R832" s="839"/>
      <c r="S832" s="838"/>
      <c r="T832" s="793"/>
      <c r="V832" s="812"/>
      <c r="W832" s="812"/>
      <c r="X832" s="753"/>
      <c r="Y832" s="754"/>
      <c r="Z832" s="750"/>
      <c r="AA832" s="751"/>
    </row>
    <row r="833" spans="1:31" s="179" customFormat="1" ht="15.75" thickBot="1" x14ac:dyDescent="0.3">
      <c r="A833" s="804"/>
      <c r="B833" s="805"/>
      <c r="C833" s="827"/>
      <c r="D833" s="804"/>
      <c r="E833" s="805"/>
      <c r="F833" s="804"/>
      <c r="G833" s="840" t="s">
        <v>741</v>
      </c>
      <c r="H833" s="841">
        <f>H816</f>
        <v>172078149</v>
      </c>
      <c r="I833" s="841">
        <f>SUM(I816:I831)</f>
        <v>78406234.980000034</v>
      </c>
      <c r="J833" s="842">
        <f>SUM(J816:J831)</f>
        <v>0.45564317977409224</v>
      </c>
      <c r="K833" s="841">
        <f>SUM(K816:K831)</f>
        <v>93671914.019999981</v>
      </c>
      <c r="L833" s="843">
        <f>SUM(L816:L832)</f>
        <v>16030000</v>
      </c>
      <c r="M833" s="843">
        <f>SUM(M816:M831)</f>
        <v>1355716.4300000002</v>
      </c>
      <c r="N833" s="844">
        <f>M833/L833</f>
        <v>8.4573701185277614E-2</v>
      </c>
      <c r="O833" s="843">
        <f>SUM(O816:O831)</f>
        <v>0</v>
      </c>
      <c r="P833" s="843">
        <f>SUM(P816:P832)</f>
        <v>188108149</v>
      </c>
      <c r="Q833" s="843">
        <f>SUM(Q816:Q831)</f>
        <v>79761951.410000026</v>
      </c>
      <c r="R833" s="844">
        <f>Q833/P833</f>
        <v>0.42402177595187557</v>
      </c>
      <c r="S833" s="843">
        <f>SUM(S816:S831)</f>
        <v>105701914.01999997</v>
      </c>
      <c r="T833" s="793"/>
      <c r="V833" s="812"/>
      <c r="W833" s="812"/>
      <c r="X833" s="753"/>
      <c r="Y833" s="754"/>
      <c r="Z833" s="750"/>
      <c r="AA833" s="751"/>
      <c r="AB833" s="179">
        <f t="shared" si="120"/>
        <v>0</v>
      </c>
    </row>
    <row r="834" spans="1:31" x14ac:dyDescent="0.25">
      <c r="AB834" s="62">
        <f t="shared" si="120"/>
        <v>0</v>
      </c>
    </row>
    <row r="835" spans="1:31" x14ac:dyDescent="0.25">
      <c r="AB835" s="62">
        <f t="shared" si="120"/>
        <v>0</v>
      </c>
    </row>
    <row r="836" spans="1:31" s="179" customFormat="1" ht="28.5" x14ac:dyDescent="0.25">
      <c r="A836" s="804"/>
      <c r="B836" s="805"/>
      <c r="C836" s="918" t="s">
        <v>256</v>
      </c>
      <c r="D836" s="804"/>
      <c r="E836" s="805"/>
      <c r="F836" s="804"/>
      <c r="G836" s="915" t="s">
        <v>1670</v>
      </c>
      <c r="H836" s="854"/>
      <c r="I836" s="854"/>
      <c r="J836" s="855"/>
      <c r="K836" s="854"/>
      <c r="L836" s="809"/>
      <c r="M836" s="809"/>
      <c r="N836" s="810"/>
      <c r="O836" s="809"/>
      <c r="P836" s="809"/>
      <c r="Q836" s="809"/>
      <c r="R836" s="810"/>
      <c r="S836" s="809"/>
      <c r="T836" s="793"/>
      <c r="V836" s="812"/>
      <c r="W836" s="812"/>
      <c r="X836" s="753"/>
      <c r="Y836" s="754"/>
      <c r="Z836" s="750"/>
      <c r="AA836" s="751"/>
      <c r="AB836" s="179">
        <f t="shared" si="120"/>
        <v>0</v>
      </c>
    </row>
    <row r="837" spans="1:31" s="179" customFormat="1" x14ac:dyDescent="0.25">
      <c r="A837" s="804"/>
      <c r="B837" s="805"/>
      <c r="C837" s="881" t="s">
        <v>801</v>
      </c>
      <c r="D837" s="804"/>
      <c r="E837" s="805"/>
      <c r="F837" s="804"/>
      <c r="G837" s="915" t="s">
        <v>1619</v>
      </c>
      <c r="H837" s="854"/>
      <c r="I837" s="854"/>
      <c r="J837" s="855"/>
      <c r="K837" s="854"/>
      <c r="L837" s="809"/>
      <c r="M837" s="809"/>
      <c r="N837" s="810"/>
      <c r="O837" s="809"/>
      <c r="P837" s="809"/>
      <c r="Q837" s="809"/>
      <c r="R837" s="810"/>
      <c r="S837" s="809"/>
      <c r="T837" s="793"/>
      <c r="V837" s="812"/>
      <c r="W837" s="812"/>
      <c r="X837" s="753"/>
      <c r="Y837" s="754"/>
      <c r="Z837" s="750"/>
      <c r="AA837" s="751"/>
      <c r="AB837" s="179">
        <f t="shared" si="120"/>
        <v>0</v>
      </c>
    </row>
    <row r="838" spans="1:31" s="179" customFormat="1" x14ac:dyDescent="0.25">
      <c r="A838" s="804"/>
      <c r="B838" s="805"/>
      <c r="C838" s="918"/>
      <c r="D838" s="818">
        <v>130</v>
      </c>
      <c r="E838" s="819"/>
      <c r="F838" s="818"/>
      <c r="G838" s="820" t="s">
        <v>106</v>
      </c>
      <c r="H838" s="854"/>
      <c r="I838" s="854"/>
      <c r="J838" s="855"/>
      <c r="K838" s="854"/>
      <c r="L838" s="809"/>
      <c r="M838" s="809"/>
      <c r="N838" s="810"/>
      <c r="O838" s="809"/>
      <c r="P838" s="809"/>
      <c r="Q838" s="809"/>
      <c r="R838" s="810"/>
      <c r="S838" s="809"/>
      <c r="T838" s="793"/>
      <c r="V838" s="812"/>
      <c r="W838" s="812"/>
      <c r="X838" s="753"/>
      <c r="Y838" s="754"/>
      <c r="Z838" s="750"/>
      <c r="AA838" s="751"/>
      <c r="AB838" s="179">
        <f t="shared" si="120"/>
        <v>0</v>
      </c>
    </row>
    <row r="839" spans="1:31" s="179" customFormat="1" ht="15.75" thickBot="1" x14ac:dyDescent="0.3">
      <c r="A839" s="804"/>
      <c r="B839" s="805"/>
      <c r="C839" s="827"/>
      <c r="D839" s="804"/>
      <c r="E839" s="805" t="s">
        <v>1812</v>
      </c>
      <c r="F839" s="823">
        <v>511</v>
      </c>
      <c r="G839" s="740" t="s">
        <v>731</v>
      </c>
      <c r="H839" s="919">
        <v>9000000</v>
      </c>
      <c r="I839" s="919">
        <v>0</v>
      </c>
      <c r="J839" s="920">
        <f>I839/H839</f>
        <v>0</v>
      </c>
      <c r="K839" s="919">
        <f>H839-I839</f>
        <v>9000000</v>
      </c>
      <c r="L839" s="921">
        <v>0</v>
      </c>
      <c r="M839" s="921">
        <v>0</v>
      </c>
      <c r="N839" s="922"/>
      <c r="O839" s="921">
        <f>L839-M839</f>
        <v>0</v>
      </c>
      <c r="P839" s="921">
        <f>L839+H839</f>
        <v>9000000</v>
      </c>
      <c r="Q839" s="921">
        <f>M839+I839</f>
        <v>0</v>
      </c>
      <c r="R839" s="922">
        <f>Q839/P839</f>
        <v>0</v>
      </c>
      <c r="S839" s="921">
        <f>P839-Q839</f>
        <v>9000000</v>
      </c>
      <c r="T839" s="793"/>
      <c r="V839" s="812"/>
      <c r="W839" s="812"/>
      <c r="X839" s="753">
        <v>699020.26</v>
      </c>
      <c r="Y839" s="754"/>
      <c r="Z839" s="750">
        <f>H839-X839+Y839</f>
        <v>8300979.7400000002</v>
      </c>
      <c r="AA839" s="751">
        <v>919020.26</v>
      </c>
      <c r="AB839" s="179">
        <f t="shared" si="120"/>
        <v>7381959.4800000004</v>
      </c>
      <c r="AE839" s="179">
        <f>H839-AA839</f>
        <v>8080979.7400000002</v>
      </c>
    </row>
    <row r="840" spans="1:31" s="179" customFormat="1" x14ac:dyDescent="0.25">
      <c r="A840" s="804"/>
      <c r="B840" s="805"/>
      <c r="C840" s="827"/>
      <c r="D840" s="804"/>
      <c r="E840" s="828"/>
      <c r="F840" s="829"/>
      <c r="G840" s="830" t="s">
        <v>775</v>
      </c>
      <c r="H840" s="831"/>
      <c r="I840" s="831"/>
      <c r="J840" s="832"/>
      <c r="K840" s="831"/>
      <c r="L840" s="833"/>
      <c r="M840" s="833"/>
      <c r="N840" s="834"/>
      <c r="O840" s="833"/>
      <c r="P840" s="833"/>
      <c r="Q840" s="833"/>
      <c r="R840" s="834"/>
      <c r="S840" s="831"/>
      <c r="T840" s="793"/>
      <c r="V840" s="812"/>
      <c r="W840" s="812"/>
      <c r="X840" s="753"/>
      <c r="Y840" s="754"/>
      <c r="Z840" s="750"/>
      <c r="AA840" s="751"/>
      <c r="AB840" s="179">
        <f t="shared" si="120"/>
        <v>0</v>
      </c>
    </row>
    <row r="841" spans="1:31" s="179" customFormat="1" ht="15.75" thickBot="1" x14ac:dyDescent="0.3">
      <c r="A841" s="804"/>
      <c r="B841" s="805"/>
      <c r="C841" s="827"/>
      <c r="D841" s="804"/>
      <c r="E841" s="835"/>
      <c r="F841" s="853" t="s">
        <v>185</v>
      </c>
      <c r="G841" s="837" t="s">
        <v>186</v>
      </c>
      <c r="H841" s="807">
        <f t="shared" ref="H841:M841" si="148">SUM(H839:H839)</f>
        <v>9000000</v>
      </c>
      <c r="I841" s="807">
        <f t="shared" si="148"/>
        <v>0</v>
      </c>
      <c r="J841" s="808">
        <f t="shared" si="148"/>
        <v>0</v>
      </c>
      <c r="K841" s="807">
        <f t="shared" si="148"/>
        <v>9000000</v>
      </c>
      <c r="L841" s="838">
        <f t="shared" si="148"/>
        <v>0</v>
      </c>
      <c r="M841" s="838">
        <f t="shared" si="148"/>
        <v>0</v>
      </c>
      <c r="N841" s="839"/>
      <c r="O841" s="838">
        <f>SUM(O839:O839)</f>
        <v>0</v>
      </c>
      <c r="P841" s="838">
        <f>SUM(P839:P839)</f>
        <v>9000000</v>
      </c>
      <c r="Q841" s="838">
        <f>SUM(Q839:Q839)</f>
        <v>0</v>
      </c>
      <c r="R841" s="839">
        <f>SUM(R839:R839)</f>
        <v>0</v>
      </c>
      <c r="S841" s="838">
        <f>SUM(S839:S839)</f>
        <v>9000000</v>
      </c>
      <c r="T841" s="793"/>
      <c r="V841" s="812"/>
      <c r="W841" s="812"/>
      <c r="X841" s="753"/>
      <c r="Y841" s="754"/>
      <c r="Z841" s="750"/>
      <c r="AA841" s="751"/>
      <c r="AB841" s="179">
        <f t="shared" ref="AB841:AB906" si="149">Z841-AA841</f>
        <v>0</v>
      </c>
    </row>
    <row r="842" spans="1:31" s="179" customFormat="1" ht="15.75" thickBot="1" x14ac:dyDescent="0.3">
      <c r="A842" s="804"/>
      <c r="B842" s="805"/>
      <c r="C842" s="827"/>
      <c r="D842" s="804"/>
      <c r="E842" s="805"/>
      <c r="F842" s="804"/>
      <c r="G842" s="840" t="s">
        <v>759</v>
      </c>
      <c r="H842" s="841">
        <f t="shared" ref="H842:M842" si="150">SUM(H841)</f>
        <v>9000000</v>
      </c>
      <c r="I842" s="841">
        <f t="shared" si="150"/>
        <v>0</v>
      </c>
      <c r="J842" s="842">
        <f t="shared" si="150"/>
        <v>0</v>
      </c>
      <c r="K842" s="841">
        <f t="shared" si="150"/>
        <v>9000000</v>
      </c>
      <c r="L842" s="843">
        <f t="shared" si="150"/>
        <v>0</v>
      </c>
      <c r="M842" s="843">
        <f t="shared" si="150"/>
        <v>0</v>
      </c>
      <c r="N842" s="844"/>
      <c r="O842" s="843">
        <f>SUM(O841)</f>
        <v>0</v>
      </c>
      <c r="P842" s="843">
        <f>SUM(P841)</f>
        <v>9000000</v>
      </c>
      <c r="Q842" s="843">
        <f>SUM(Q841)</f>
        <v>0</v>
      </c>
      <c r="R842" s="844">
        <f>SUM(R841)</f>
        <v>0</v>
      </c>
      <c r="S842" s="843">
        <f>SUM(S841)</f>
        <v>9000000</v>
      </c>
      <c r="T842" s="793"/>
      <c r="V842" s="812"/>
      <c r="W842" s="812"/>
      <c r="X842" s="753"/>
      <c r="Y842" s="754"/>
      <c r="Z842" s="750"/>
      <c r="AA842" s="751"/>
      <c r="AB842" s="179">
        <f t="shared" si="149"/>
        <v>0</v>
      </c>
    </row>
    <row r="843" spans="1:31" s="179" customFormat="1" ht="28.5" x14ac:dyDescent="0.25">
      <c r="A843" s="804"/>
      <c r="B843" s="805"/>
      <c r="C843" s="827"/>
      <c r="D843" s="804"/>
      <c r="E843" s="828"/>
      <c r="F843" s="829"/>
      <c r="G843" s="845" t="s">
        <v>1319</v>
      </c>
      <c r="H843" s="846"/>
      <c r="I843" s="847"/>
      <c r="J843" s="848"/>
      <c r="K843" s="847"/>
      <c r="L843" s="849"/>
      <c r="M843" s="850"/>
      <c r="N843" s="851"/>
      <c r="O843" s="850"/>
      <c r="P843" s="850"/>
      <c r="Q843" s="850"/>
      <c r="R843" s="851"/>
      <c r="S843" s="852"/>
      <c r="T843" s="793"/>
      <c r="V843" s="812"/>
      <c r="W843" s="812"/>
      <c r="X843" s="753"/>
      <c r="Y843" s="754"/>
      <c r="Z843" s="750"/>
      <c r="AA843" s="751"/>
      <c r="AB843" s="179">
        <f t="shared" si="149"/>
        <v>0</v>
      </c>
    </row>
    <row r="844" spans="1:31" s="179" customFormat="1" ht="15.75" thickBot="1" x14ac:dyDescent="0.3">
      <c r="A844" s="804"/>
      <c r="B844" s="805"/>
      <c r="C844" s="827"/>
      <c r="D844" s="804"/>
      <c r="E844" s="835"/>
      <c r="F844" s="853" t="s">
        <v>185</v>
      </c>
      <c r="G844" s="837" t="s">
        <v>186</v>
      </c>
      <c r="H844" s="807">
        <f>SUM(H839)</f>
        <v>9000000</v>
      </c>
      <c r="I844" s="807">
        <f>SUM(I839)</f>
        <v>0</v>
      </c>
      <c r="J844" s="808">
        <f>I844/H844</f>
        <v>0</v>
      </c>
      <c r="K844" s="807">
        <f>SUM(K839)</f>
        <v>9000000</v>
      </c>
      <c r="L844" s="838">
        <f>SUM(L839)</f>
        <v>0</v>
      </c>
      <c r="M844" s="838">
        <f>SUM(M839)</f>
        <v>0</v>
      </c>
      <c r="N844" s="839"/>
      <c r="O844" s="838">
        <f>SUM(O839)</f>
        <v>0</v>
      </c>
      <c r="P844" s="838">
        <f>SUM(P839)</f>
        <v>9000000</v>
      </c>
      <c r="Q844" s="838">
        <f>SUM(Q839)</f>
        <v>0</v>
      </c>
      <c r="R844" s="839">
        <f>Q844/P844</f>
        <v>0</v>
      </c>
      <c r="S844" s="838">
        <f>SUM(S839)</f>
        <v>9000000</v>
      </c>
      <c r="T844" s="793"/>
      <c r="V844" s="812"/>
      <c r="W844" s="812"/>
      <c r="X844" s="753"/>
      <c r="Y844" s="754"/>
      <c r="Z844" s="750"/>
      <c r="AA844" s="751"/>
      <c r="AB844" s="179">
        <f t="shared" si="149"/>
        <v>0</v>
      </c>
    </row>
    <row r="845" spans="1:31" s="179" customFormat="1" ht="15.75" thickBot="1" x14ac:dyDescent="0.3">
      <c r="A845" s="804"/>
      <c r="B845" s="805"/>
      <c r="C845" s="827"/>
      <c r="D845" s="804"/>
      <c r="E845" s="805"/>
      <c r="F845" s="804"/>
      <c r="G845" s="840" t="s">
        <v>1318</v>
      </c>
      <c r="H845" s="841">
        <f t="shared" ref="H845:M845" si="151">SUM(H844)</f>
        <v>9000000</v>
      </c>
      <c r="I845" s="841">
        <f t="shared" si="151"/>
        <v>0</v>
      </c>
      <c r="J845" s="842">
        <f t="shared" si="151"/>
        <v>0</v>
      </c>
      <c r="K845" s="841">
        <f t="shared" si="151"/>
        <v>9000000</v>
      </c>
      <c r="L845" s="843">
        <f t="shared" si="151"/>
        <v>0</v>
      </c>
      <c r="M845" s="843">
        <f t="shared" si="151"/>
        <v>0</v>
      </c>
      <c r="N845" s="844"/>
      <c r="O845" s="843">
        <f>SUM(O844)</f>
        <v>0</v>
      </c>
      <c r="P845" s="843">
        <f>SUM(P844)</f>
        <v>9000000</v>
      </c>
      <c r="Q845" s="843">
        <f>SUM(Q844)</f>
        <v>0</v>
      </c>
      <c r="R845" s="844">
        <f>SUM(R844)</f>
        <v>0</v>
      </c>
      <c r="S845" s="843">
        <f>SUM(S844)</f>
        <v>9000000</v>
      </c>
      <c r="T845" s="793"/>
      <c r="V845" s="812"/>
      <c r="W845" s="812"/>
      <c r="X845" s="753"/>
      <c r="Y845" s="754"/>
      <c r="Z845" s="750"/>
      <c r="AA845" s="751"/>
      <c r="AB845" s="179">
        <f t="shared" si="149"/>
        <v>0</v>
      </c>
    </row>
    <row r="846" spans="1:31" s="179" customFormat="1" x14ac:dyDescent="0.25">
      <c r="A846" s="804"/>
      <c r="B846" s="805"/>
      <c r="C846" s="827"/>
      <c r="D846" s="804"/>
      <c r="E846" s="805"/>
      <c r="F846" s="804"/>
      <c r="G846" s="882"/>
      <c r="H846" s="884"/>
      <c r="I846" s="884"/>
      <c r="J846" s="885"/>
      <c r="K846" s="884"/>
      <c r="L846" s="886"/>
      <c r="M846" s="886"/>
      <c r="N846" s="887"/>
      <c r="O846" s="886"/>
      <c r="P846" s="886"/>
      <c r="Q846" s="886"/>
      <c r="R846" s="887"/>
      <c r="S846" s="886"/>
      <c r="T846" s="793"/>
      <c r="V846" s="812"/>
      <c r="W846" s="812"/>
      <c r="X846" s="753"/>
      <c r="Y846" s="754"/>
      <c r="Z846" s="750"/>
      <c r="AA846" s="751"/>
      <c r="AB846" s="179">
        <f t="shared" si="149"/>
        <v>0</v>
      </c>
    </row>
    <row r="847" spans="1:31" s="179" customFormat="1" ht="28.5" x14ac:dyDescent="0.25">
      <c r="A847" s="804"/>
      <c r="B847" s="805"/>
      <c r="C847" s="881" t="s">
        <v>1671</v>
      </c>
      <c r="D847" s="804"/>
      <c r="E847" s="805"/>
      <c r="F847" s="804"/>
      <c r="G847" s="915" t="s">
        <v>1672</v>
      </c>
      <c r="H847" s="854"/>
      <c r="I847" s="854"/>
      <c r="J847" s="855"/>
      <c r="K847" s="854"/>
      <c r="L847" s="809"/>
      <c r="M847" s="809"/>
      <c r="N847" s="810"/>
      <c r="O847" s="809"/>
      <c r="P847" s="809"/>
      <c r="Q847" s="809"/>
      <c r="R847" s="810"/>
      <c r="S847" s="809"/>
      <c r="T847" s="793"/>
      <c r="V847" s="812"/>
      <c r="W847" s="812"/>
      <c r="X847" s="753"/>
      <c r="Y847" s="754"/>
      <c r="Z847" s="750"/>
      <c r="AA847" s="751"/>
      <c r="AB847" s="179">
        <f t="shared" si="149"/>
        <v>0</v>
      </c>
    </row>
    <row r="848" spans="1:31" s="179" customFormat="1" x14ac:dyDescent="0.25">
      <c r="A848" s="804"/>
      <c r="B848" s="805"/>
      <c r="C848" s="918"/>
      <c r="D848" s="818">
        <v>133</v>
      </c>
      <c r="E848" s="819"/>
      <c r="F848" s="818"/>
      <c r="G848" s="820" t="s">
        <v>109</v>
      </c>
      <c r="H848" s="854"/>
      <c r="I848" s="854"/>
      <c r="J848" s="855"/>
      <c r="K848" s="854"/>
      <c r="L848" s="809"/>
      <c r="M848" s="809"/>
      <c r="N848" s="810"/>
      <c r="O848" s="809"/>
      <c r="P848" s="809"/>
      <c r="Q848" s="809"/>
      <c r="R848" s="810"/>
      <c r="S848" s="809"/>
      <c r="T848" s="793"/>
      <c r="V848" s="812"/>
      <c r="W848" s="812"/>
      <c r="X848" s="753"/>
      <c r="Y848" s="754"/>
      <c r="Z848" s="750"/>
      <c r="AA848" s="751"/>
      <c r="AB848" s="179">
        <f t="shared" si="149"/>
        <v>0</v>
      </c>
    </row>
    <row r="849" spans="1:31" s="179" customFormat="1" ht="15.75" thickBot="1" x14ac:dyDescent="0.3">
      <c r="A849" s="804"/>
      <c r="B849" s="805"/>
      <c r="C849" s="827"/>
      <c r="D849" s="804"/>
      <c r="E849" s="805" t="s">
        <v>1813</v>
      </c>
      <c r="F849" s="823">
        <v>425</v>
      </c>
      <c r="G849" s="826" t="s">
        <v>717</v>
      </c>
      <c r="H849" s="807">
        <v>800000</v>
      </c>
      <c r="I849" s="807"/>
      <c r="J849" s="808"/>
      <c r="K849" s="807"/>
      <c r="L849" s="838">
        <v>0</v>
      </c>
      <c r="M849" s="838"/>
      <c r="N849" s="839"/>
      <c r="O849" s="838"/>
      <c r="P849" s="838">
        <f>L849+H849</f>
        <v>800000</v>
      </c>
      <c r="Q849" s="838"/>
      <c r="R849" s="839"/>
      <c r="S849" s="838"/>
      <c r="T849" s="793"/>
      <c r="V849" s="812"/>
      <c r="W849" s="812"/>
      <c r="X849" s="753"/>
      <c r="Y849" s="754"/>
      <c r="Z849" s="750"/>
      <c r="AA849" s="751"/>
    </row>
    <row r="850" spans="1:31" s="179" customFormat="1" ht="15.75" hidden="1" thickBot="1" x14ac:dyDescent="0.3">
      <c r="A850" s="804"/>
      <c r="B850" s="805"/>
      <c r="C850" s="827"/>
      <c r="D850" s="804"/>
      <c r="E850" s="805" t="s">
        <v>1887</v>
      </c>
      <c r="F850" s="823">
        <v>512</v>
      </c>
      <c r="G850" s="826" t="s">
        <v>731</v>
      </c>
      <c r="H850" s="807">
        <v>0</v>
      </c>
      <c r="I850" s="807">
        <v>0</v>
      </c>
      <c r="J850" s="808" t="e">
        <f>I850/H850</f>
        <v>#DIV/0!</v>
      </c>
      <c r="K850" s="807">
        <f>H850-I850</f>
        <v>0</v>
      </c>
      <c r="L850" s="838">
        <v>0</v>
      </c>
      <c r="M850" s="838">
        <v>0</v>
      </c>
      <c r="N850" s="839"/>
      <c r="O850" s="838">
        <f>L850-M850</f>
        <v>0</v>
      </c>
      <c r="P850" s="838">
        <f>L850+H850</f>
        <v>0</v>
      </c>
      <c r="Q850" s="838">
        <f>M850+I850</f>
        <v>0</v>
      </c>
      <c r="R850" s="839" t="e">
        <f>Q850/P850</f>
        <v>#DIV/0!</v>
      </c>
      <c r="S850" s="838">
        <f>P850-Q850</f>
        <v>0</v>
      </c>
      <c r="T850" s="793"/>
      <c r="V850" s="812"/>
      <c r="W850" s="812"/>
      <c r="X850" s="753"/>
      <c r="Y850" s="754"/>
      <c r="Z850" s="750"/>
      <c r="AA850" s="751"/>
    </row>
    <row r="851" spans="1:31" s="179" customFormat="1" x14ac:dyDescent="0.25">
      <c r="A851" s="804"/>
      <c r="B851" s="805"/>
      <c r="C851" s="827"/>
      <c r="D851" s="804"/>
      <c r="E851" s="828"/>
      <c r="F851" s="829"/>
      <c r="G851" s="830" t="s">
        <v>1623</v>
      </c>
      <c r="H851" s="831"/>
      <c r="I851" s="831"/>
      <c r="J851" s="832"/>
      <c r="K851" s="831"/>
      <c r="L851" s="833"/>
      <c r="M851" s="833"/>
      <c r="N851" s="834"/>
      <c r="O851" s="833"/>
      <c r="P851" s="833"/>
      <c r="Q851" s="833"/>
      <c r="R851" s="834"/>
      <c r="S851" s="831"/>
      <c r="T851" s="793"/>
      <c r="V851" s="812"/>
      <c r="W851" s="812"/>
      <c r="X851" s="753"/>
      <c r="Y851" s="754"/>
      <c r="Z851" s="750"/>
      <c r="AA851" s="751"/>
      <c r="AB851" s="179">
        <f t="shared" si="149"/>
        <v>0</v>
      </c>
    </row>
    <row r="852" spans="1:31" s="179" customFormat="1" ht="15.75" thickBot="1" x14ac:dyDescent="0.3">
      <c r="A852" s="804"/>
      <c r="B852" s="805"/>
      <c r="C852" s="827"/>
      <c r="D852" s="804"/>
      <c r="E852" s="835"/>
      <c r="F852" s="853" t="s">
        <v>185</v>
      </c>
      <c r="G852" s="837" t="s">
        <v>186</v>
      </c>
      <c r="H852" s="807">
        <f>SUM(H849:H850)</f>
        <v>800000</v>
      </c>
      <c r="I852" s="807">
        <f>SUM(I849:I850)</f>
        <v>0</v>
      </c>
      <c r="J852" s="808" t="e">
        <f>SUM(#REF!)</f>
        <v>#REF!</v>
      </c>
      <c r="K852" s="807">
        <f>SUM(K849:K850)</f>
        <v>0</v>
      </c>
      <c r="L852" s="838">
        <v>0</v>
      </c>
      <c r="M852" s="838" t="e">
        <f>SUM(#REF!)</f>
        <v>#REF!</v>
      </c>
      <c r="N852" s="839"/>
      <c r="O852" s="838" t="e">
        <f>SUM(#REF!)</f>
        <v>#REF!</v>
      </c>
      <c r="P852" s="838">
        <f>SUM(P849:P850)</f>
        <v>800000</v>
      </c>
      <c r="Q852" s="838">
        <f>SUM(Q849:Q850)</f>
        <v>0</v>
      </c>
      <c r="R852" s="839" t="e">
        <f>SUM(#REF!)</f>
        <v>#REF!</v>
      </c>
      <c r="S852" s="838">
        <f>SUM(S849:S850)</f>
        <v>0</v>
      </c>
      <c r="T852" s="793"/>
      <c r="V852" s="812"/>
      <c r="W852" s="812"/>
      <c r="X852" s="753"/>
      <c r="Y852" s="754"/>
      <c r="Z852" s="750"/>
      <c r="AA852" s="751"/>
      <c r="AB852" s="179">
        <f t="shared" si="149"/>
        <v>0</v>
      </c>
    </row>
    <row r="853" spans="1:31" s="179" customFormat="1" ht="15.75" thickBot="1" x14ac:dyDescent="0.3">
      <c r="A853" s="804"/>
      <c r="B853" s="805"/>
      <c r="C853" s="827"/>
      <c r="D853" s="804"/>
      <c r="E853" s="805"/>
      <c r="F853" s="804"/>
      <c r="G853" s="840" t="s">
        <v>1624</v>
      </c>
      <c r="H853" s="841">
        <f>SUM(H852:H852)</f>
        <v>800000</v>
      </c>
      <c r="I853" s="841">
        <f>SUM(I852)</f>
        <v>0</v>
      </c>
      <c r="J853" s="842" t="e">
        <f>SUM(J852)</f>
        <v>#REF!</v>
      </c>
      <c r="K853" s="841">
        <f>SUM(K852)</f>
        <v>0</v>
      </c>
      <c r="L853" s="843">
        <f>SUM(L852)</f>
        <v>0</v>
      </c>
      <c r="M853" s="843" t="e">
        <f>SUM(M852)</f>
        <v>#REF!</v>
      </c>
      <c r="N853" s="844"/>
      <c r="O853" s="843" t="e">
        <f>SUM(O852)</f>
        <v>#REF!</v>
      </c>
      <c r="P853" s="843">
        <f>SUM(P852:P852)</f>
        <v>800000</v>
      </c>
      <c r="Q853" s="843">
        <f>SUM(Q852)</f>
        <v>0</v>
      </c>
      <c r="R853" s="844" t="e">
        <f>SUM(R852)</f>
        <v>#REF!</v>
      </c>
      <c r="S853" s="843">
        <f>SUM(S852:S852)</f>
        <v>0</v>
      </c>
      <c r="T853" s="793"/>
      <c r="V853" s="812"/>
      <c r="W853" s="812"/>
      <c r="X853" s="753"/>
      <c r="Y853" s="754"/>
      <c r="Z853" s="750"/>
      <c r="AA853" s="751"/>
      <c r="AB853" s="179">
        <f t="shared" si="149"/>
        <v>0</v>
      </c>
    </row>
    <row r="854" spans="1:31" s="179" customFormat="1" ht="28.5" x14ac:dyDescent="0.25">
      <c r="A854" s="804"/>
      <c r="B854" s="805"/>
      <c r="C854" s="827"/>
      <c r="D854" s="804"/>
      <c r="E854" s="828"/>
      <c r="F854" s="829"/>
      <c r="G854" s="845" t="s">
        <v>1673</v>
      </c>
      <c r="H854" s="846"/>
      <c r="I854" s="847"/>
      <c r="J854" s="848"/>
      <c r="K854" s="847"/>
      <c r="L854" s="849"/>
      <c r="M854" s="850"/>
      <c r="N854" s="851"/>
      <c r="O854" s="850"/>
      <c r="P854" s="850"/>
      <c r="Q854" s="850"/>
      <c r="R854" s="851"/>
      <c r="S854" s="852"/>
      <c r="T854" s="793"/>
      <c r="V854" s="812"/>
      <c r="W854" s="812"/>
      <c r="X854" s="753"/>
      <c r="Y854" s="754"/>
      <c r="Z854" s="750"/>
      <c r="AA854" s="751"/>
      <c r="AB854" s="179">
        <f t="shared" si="149"/>
        <v>0</v>
      </c>
    </row>
    <row r="855" spans="1:31" s="179" customFormat="1" ht="15.75" thickBot="1" x14ac:dyDescent="0.3">
      <c r="A855" s="804"/>
      <c r="B855" s="805"/>
      <c r="C855" s="827"/>
      <c r="D855" s="804"/>
      <c r="E855" s="835"/>
      <c r="F855" s="853" t="s">
        <v>185</v>
      </c>
      <c r="G855" s="837" t="s">
        <v>186</v>
      </c>
      <c r="H855" s="807">
        <f>H852</f>
        <v>800000</v>
      </c>
      <c r="I855" s="807" t="e">
        <f>SUM(#REF!)</f>
        <v>#REF!</v>
      </c>
      <c r="J855" s="808" t="e">
        <f>I855/H855</f>
        <v>#REF!</v>
      </c>
      <c r="K855" s="807" t="e">
        <f>SUM(#REF!)</f>
        <v>#REF!</v>
      </c>
      <c r="L855" s="838">
        <f>L852</f>
        <v>0</v>
      </c>
      <c r="M855" s="838" t="e">
        <f>M852</f>
        <v>#REF!</v>
      </c>
      <c r="N855" s="839"/>
      <c r="O855" s="838" t="e">
        <f>O852</f>
        <v>#REF!</v>
      </c>
      <c r="P855" s="838">
        <f>P852</f>
        <v>800000</v>
      </c>
      <c r="Q855" s="838" t="e">
        <f>SUM(#REF!)</f>
        <v>#REF!</v>
      </c>
      <c r="R855" s="839" t="e">
        <f>Q855/P855</f>
        <v>#REF!</v>
      </c>
      <c r="S855" s="838">
        <f>S852</f>
        <v>0</v>
      </c>
      <c r="T855" s="793"/>
      <c r="V855" s="812"/>
      <c r="W855" s="812"/>
      <c r="X855" s="753"/>
      <c r="Y855" s="754"/>
      <c r="Z855" s="750"/>
      <c r="AA855" s="751"/>
      <c r="AB855" s="179">
        <f t="shared" si="149"/>
        <v>0</v>
      </c>
    </row>
    <row r="856" spans="1:31" s="179" customFormat="1" ht="15.75" thickBot="1" x14ac:dyDescent="0.3">
      <c r="A856" s="804"/>
      <c r="B856" s="805"/>
      <c r="C856" s="827"/>
      <c r="D856" s="804"/>
      <c r="E856" s="805"/>
      <c r="F856" s="804"/>
      <c r="G856" s="840" t="s">
        <v>1674</v>
      </c>
      <c r="H856" s="841">
        <f>SUM(H855:H855)</f>
        <v>800000</v>
      </c>
      <c r="I856" s="841" t="e">
        <f>SUM(I855)</f>
        <v>#REF!</v>
      </c>
      <c r="J856" s="842" t="e">
        <f>SUM(J855)</f>
        <v>#REF!</v>
      </c>
      <c r="K856" s="841" t="e">
        <f>SUM(K855)</f>
        <v>#REF!</v>
      </c>
      <c r="L856" s="843">
        <f>SUM(L855:L855)</f>
        <v>0</v>
      </c>
      <c r="M856" s="843" t="e">
        <f>SUM(M855)</f>
        <v>#REF!</v>
      </c>
      <c r="N856" s="844">
        <f>N853</f>
        <v>0</v>
      </c>
      <c r="O856" s="843" t="e">
        <f>SUM(O855)</f>
        <v>#REF!</v>
      </c>
      <c r="P856" s="843">
        <f>SUM(P855:P855)</f>
        <v>800000</v>
      </c>
      <c r="Q856" s="843" t="e">
        <f>SUM(Q855)</f>
        <v>#REF!</v>
      </c>
      <c r="R856" s="844" t="e">
        <f>SUM(R855)</f>
        <v>#REF!</v>
      </c>
      <c r="S856" s="843">
        <f>SUM(S855:S855)</f>
        <v>0</v>
      </c>
      <c r="T856" s="793"/>
      <c r="V856" s="812"/>
      <c r="W856" s="812"/>
      <c r="X856" s="753"/>
      <c r="Y856" s="754"/>
      <c r="Z856" s="750"/>
      <c r="AA856" s="751"/>
      <c r="AB856" s="179">
        <f t="shared" si="149"/>
        <v>0</v>
      </c>
    </row>
    <row r="857" spans="1:31" s="179" customFormat="1" x14ac:dyDescent="0.25">
      <c r="A857" s="804"/>
      <c r="B857" s="805"/>
      <c r="C857" s="827"/>
      <c r="D857" s="804"/>
      <c r="E857" s="805"/>
      <c r="F857" s="804"/>
      <c r="G857" s="882"/>
      <c r="H857" s="884"/>
      <c r="I857" s="884"/>
      <c r="J857" s="885"/>
      <c r="K857" s="884"/>
      <c r="L857" s="886"/>
      <c r="M857" s="886"/>
      <c r="N857" s="887"/>
      <c r="O857" s="886"/>
      <c r="P857" s="886"/>
      <c r="Q857" s="886"/>
      <c r="R857" s="887"/>
      <c r="S857" s="886"/>
      <c r="T857" s="793"/>
      <c r="V857" s="812"/>
      <c r="W857" s="812"/>
      <c r="X857" s="753"/>
      <c r="Y857" s="754"/>
      <c r="Z857" s="750"/>
      <c r="AA857" s="751"/>
      <c r="AB857" s="179">
        <f t="shared" si="149"/>
        <v>0</v>
      </c>
    </row>
    <row r="858" spans="1:31" s="179" customFormat="1" hidden="1" x14ac:dyDescent="0.25">
      <c r="A858" s="804"/>
      <c r="B858" s="805"/>
      <c r="C858" s="881" t="s">
        <v>803</v>
      </c>
      <c r="D858" s="804"/>
      <c r="E858" s="805"/>
      <c r="F858" s="804"/>
      <c r="G858" s="915" t="s">
        <v>1620</v>
      </c>
      <c r="H858" s="854"/>
      <c r="I858" s="854"/>
      <c r="J858" s="855"/>
      <c r="K858" s="854"/>
      <c r="L858" s="809"/>
      <c r="M858" s="809"/>
      <c r="N858" s="810"/>
      <c r="O858" s="809"/>
      <c r="P858" s="809"/>
      <c r="Q858" s="809"/>
      <c r="R858" s="810"/>
      <c r="S858" s="809"/>
      <c r="T858" s="793"/>
      <c r="V858" s="812"/>
      <c r="W858" s="812"/>
      <c r="X858" s="753"/>
      <c r="Y858" s="754"/>
      <c r="Z858" s="750"/>
      <c r="AA858" s="751"/>
      <c r="AB858" s="179">
        <f t="shared" si="149"/>
        <v>0</v>
      </c>
    </row>
    <row r="859" spans="1:31" s="179" customFormat="1" hidden="1" x14ac:dyDescent="0.25">
      <c r="A859" s="804"/>
      <c r="B859" s="805"/>
      <c r="C859" s="918"/>
      <c r="D859" s="818">
        <v>133</v>
      </c>
      <c r="E859" s="819"/>
      <c r="F859" s="818"/>
      <c r="G859" s="820" t="s">
        <v>109</v>
      </c>
      <c r="H859" s="854"/>
      <c r="I859" s="854"/>
      <c r="J859" s="855"/>
      <c r="K859" s="854"/>
      <c r="L859" s="809"/>
      <c r="M859" s="809"/>
      <c r="N859" s="810"/>
      <c r="O859" s="809"/>
      <c r="P859" s="809"/>
      <c r="Q859" s="809"/>
      <c r="R859" s="810"/>
      <c r="S859" s="809"/>
      <c r="T859" s="793"/>
      <c r="V859" s="812"/>
      <c r="W859" s="812"/>
      <c r="X859" s="753"/>
      <c r="Y859" s="754"/>
      <c r="Z859" s="750"/>
      <c r="AA859" s="751"/>
      <c r="AB859" s="179">
        <f t="shared" si="149"/>
        <v>0</v>
      </c>
    </row>
    <row r="860" spans="1:31" s="179" customFormat="1" hidden="1" x14ac:dyDescent="0.25">
      <c r="A860" s="804"/>
      <c r="B860" s="805"/>
      <c r="C860" s="827"/>
      <c r="D860" s="804"/>
      <c r="E860" s="805" t="s">
        <v>1705</v>
      </c>
      <c r="F860" s="823">
        <v>511</v>
      </c>
      <c r="G860" s="826" t="s">
        <v>731</v>
      </c>
      <c r="H860" s="807">
        <v>0</v>
      </c>
      <c r="I860" s="807">
        <v>0</v>
      </c>
      <c r="J860" s="808" t="e">
        <f>I860/H860</f>
        <v>#DIV/0!</v>
      </c>
      <c r="K860" s="807">
        <f>H860-I860</f>
        <v>0</v>
      </c>
      <c r="L860" s="838">
        <v>0</v>
      </c>
      <c r="M860" s="838">
        <v>0</v>
      </c>
      <c r="N860" s="839"/>
      <c r="O860" s="838">
        <f>L860-M860</f>
        <v>0</v>
      </c>
      <c r="P860" s="838">
        <f>L860+H860</f>
        <v>0</v>
      </c>
      <c r="Q860" s="838">
        <f>M860+I860</f>
        <v>0</v>
      </c>
      <c r="R860" s="839" t="e">
        <f>Q860/P860</f>
        <v>#DIV/0!</v>
      </c>
      <c r="S860" s="838">
        <f>P860-Q860</f>
        <v>0</v>
      </c>
      <c r="T860" s="793"/>
      <c r="V860" s="812"/>
      <c r="W860" s="812"/>
      <c r="X860" s="753"/>
      <c r="Y860" s="754"/>
      <c r="Z860" s="750">
        <f>H860-X860+Y860</f>
        <v>0</v>
      </c>
      <c r="AA860" s="751">
        <v>3000000</v>
      </c>
      <c r="AB860" s="179">
        <f t="shared" si="149"/>
        <v>-3000000</v>
      </c>
      <c r="AE860" s="179">
        <f>H860-AA860</f>
        <v>-3000000</v>
      </c>
    </row>
    <row r="861" spans="1:31" s="179" customFormat="1" ht="15.75" hidden="1" thickBot="1" x14ac:dyDescent="0.3">
      <c r="A861" s="804"/>
      <c r="B861" s="805"/>
      <c r="C861" s="827"/>
      <c r="D861" s="804"/>
      <c r="E861" s="805" t="s">
        <v>1796</v>
      </c>
      <c r="F861" s="823">
        <v>515</v>
      </c>
      <c r="G861" s="826" t="s">
        <v>433</v>
      </c>
      <c r="H861" s="807">
        <v>0</v>
      </c>
      <c r="I861" s="807">
        <v>0</v>
      </c>
      <c r="J861" s="808"/>
      <c r="K861" s="919">
        <f>H861-I861</f>
        <v>0</v>
      </c>
      <c r="L861" s="921">
        <v>0</v>
      </c>
      <c r="M861" s="921">
        <v>0</v>
      </c>
      <c r="N861" s="922"/>
      <c r="O861" s="921">
        <f>L861-M861</f>
        <v>0</v>
      </c>
      <c r="P861" s="921">
        <f>L861+H861</f>
        <v>0</v>
      </c>
      <c r="Q861" s="921">
        <f>M861+I861</f>
        <v>0</v>
      </c>
      <c r="R861" s="922"/>
      <c r="S861" s="921">
        <f>P861-Q861</f>
        <v>0</v>
      </c>
      <c r="T861" s="793"/>
      <c r="V861" s="812"/>
      <c r="W861" s="812"/>
      <c r="X861" s="753"/>
      <c r="Y861" s="754"/>
      <c r="Z861" s="750">
        <f>H861-X861+Y861</f>
        <v>0</v>
      </c>
      <c r="AA861" s="751">
        <v>0</v>
      </c>
      <c r="AB861" s="179">
        <f t="shared" si="149"/>
        <v>0</v>
      </c>
      <c r="AE861" s="179">
        <f>H861-AA861</f>
        <v>0</v>
      </c>
    </row>
    <row r="862" spans="1:31" s="179" customFormat="1" hidden="1" x14ac:dyDescent="0.25">
      <c r="A862" s="804"/>
      <c r="B862" s="805"/>
      <c r="C862" s="827"/>
      <c r="D862" s="804"/>
      <c r="E862" s="828"/>
      <c r="F862" s="829"/>
      <c r="G862" s="830" t="s">
        <v>1623</v>
      </c>
      <c r="H862" s="831"/>
      <c r="I862" s="831"/>
      <c r="J862" s="832"/>
      <c r="K862" s="831"/>
      <c r="L862" s="833"/>
      <c r="M862" s="833"/>
      <c r="N862" s="834"/>
      <c r="O862" s="833"/>
      <c r="P862" s="833"/>
      <c r="Q862" s="833"/>
      <c r="R862" s="834"/>
      <c r="S862" s="831"/>
      <c r="T862" s="793"/>
      <c r="V862" s="812"/>
      <c r="W862" s="812"/>
      <c r="X862" s="753"/>
      <c r="Y862" s="754"/>
      <c r="Z862" s="750"/>
      <c r="AA862" s="751"/>
      <c r="AB862" s="179">
        <f t="shared" si="149"/>
        <v>0</v>
      </c>
    </row>
    <row r="863" spans="1:31" s="179" customFormat="1" ht="15.75" hidden="1" thickBot="1" x14ac:dyDescent="0.3">
      <c r="A863" s="804"/>
      <c r="B863" s="805"/>
      <c r="C863" s="827"/>
      <c r="D863" s="804"/>
      <c r="E863" s="835"/>
      <c r="F863" s="853" t="s">
        <v>185</v>
      </c>
      <c r="G863" s="837" t="s">
        <v>186</v>
      </c>
      <c r="H863" s="807">
        <f>SUM(H860:H861)</f>
        <v>0</v>
      </c>
      <c r="I863" s="807">
        <f>SUM(I860:I861)</f>
        <v>0</v>
      </c>
      <c r="J863" s="808" t="e">
        <f>I863/H863</f>
        <v>#DIV/0!</v>
      </c>
      <c r="K863" s="807">
        <f>SUM(K860:K861)</f>
        <v>0</v>
      </c>
      <c r="L863" s="838">
        <f>SUM(L860:L860)</f>
        <v>0</v>
      </c>
      <c r="M863" s="838">
        <f>SUM(M860:M860)</f>
        <v>0</v>
      </c>
      <c r="N863" s="839"/>
      <c r="O863" s="838">
        <f>SUM(O860:O860)</f>
        <v>0</v>
      </c>
      <c r="P863" s="838">
        <f>SUM(P860:P861)</f>
        <v>0</v>
      </c>
      <c r="Q863" s="838">
        <f>SUM(Q860:Q861)</f>
        <v>0</v>
      </c>
      <c r="R863" s="839" t="e">
        <f>Q863/P863</f>
        <v>#DIV/0!</v>
      </c>
      <c r="S863" s="838">
        <f>SUM(S860:S861)</f>
        <v>0</v>
      </c>
      <c r="T863" s="793"/>
      <c r="V863" s="812"/>
      <c r="W863" s="812"/>
      <c r="X863" s="753"/>
      <c r="Y863" s="754"/>
      <c r="Z863" s="750"/>
      <c r="AA863" s="751"/>
      <c r="AB863" s="179">
        <f t="shared" si="149"/>
        <v>0</v>
      </c>
    </row>
    <row r="864" spans="1:31" s="179" customFormat="1" ht="15.75" hidden="1" thickBot="1" x14ac:dyDescent="0.3">
      <c r="A864" s="804"/>
      <c r="B864" s="805"/>
      <c r="C864" s="827"/>
      <c r="D864" s="804"/>
      <c r="E864" s="805"/>
      <c r="F864" s="804"/>
      <c r="G864" s="840" t="s">
        <v>1624</v>
      </c>
      <c r="H864" s="841">
        <f t="shared" ref="H864:M864" si="152">SUM(H863)</f>
        <v>0</v>
      </c>
      <c r="I864" s="841">
        <f t="shared" si="152"/>
        <v>0</v>
      </c>
      <c r="J864" s="842" t="e">
        <f t="shared" si="152"/>
        <v>#DIV/0!</v>
      </c>
      <c r="K864" s="841">
        <f t="shared" si="152"/>
        <v>0</v>
      </c>
      <c r="L864" s="843">
        <f t="shared" si="152"/>
        <v>0</v>
      </c>
      <c r="M864" s="843">
        <f t="shared" si="152"/>
        <v>0</v>
      </c>
      <c r="N864" s="844"/>
      <c r="O864" s="843">
        <f>SUM(O863)</f>
        <v>0</v>
      </c>
      <c r="P864" s="843">
        <f>SUM(P863)</f>
        <v>0</v>
      </c>
      <c r="Q864" s="843">
        <f>SUM(Q863)</f>
        <v>0</v>
      </c>
      <c r="R864" s="844" t="e">
        <f>SUM(R863)</f>
        <v>#DIV/0!</v>
      </c>
      <c r="S864" s="843">
        <f>SUM(S863)</f>
        <v>0</v>
      </c>
      <c r="T864" s="793"/>
      <c r="V864" s="812"/>
      <c r="W864" s="812"/>
      <c r="X864" s="753"/>
      <c r="Y864" s="754"/>
      <c r="Z864" s="750"/>
      <c r="AA864" s="751"/>
      <c r="AB864" s="179">
        <f t="shared" si="149"/>
        <v>0</v>
      </c>
    </row>
    <row r="865" spans="1:31" s="179" customFormat="1" hidden="1" x14ac:dyDescent="0.25">
      <c r="A865" s="804"/>
      <c r="B865" s="805"/>
      <c r="C865" s="827"/>
      <c r="D865" s="804"/>
      <c r="E865" s="828"/>
      <c r="F865" s="829"/>
      <c r="G865" s="845" t="s">
        <v>1621</v>
      </c>
      <c r="H865" s="846"/>
      <c r="I865" s="847"/>
      <c r="J865" s="848"/>
      <c r="K865" s="847"/>
      <c r="L865" s="849"/>
      <c r="M865" s="850"/>
      <c r="N865" s="851"/>
      <c r="O865" s="850"/>
      <c r="P865" s="850"/>
      <c r="Q865" s="850"/>
      <c r="R865" s="851"/>
      <c r="S865" s="852"/>
      <c r="T865" s="793"/>
      <c r="V865" s="812"/>
      <c r="W865" s="812"/>
      <c r="X865" s="753"/>
      <c r="Y865" s="754"/>
      <c r="Z865" s="750"/>
      <c r="AA865" s="751"/>
      <c r="AB865" s="179">
        <f t="shared" si="149"/>
        <v>0</v>
      </c>
    </row>
    <row r="866" spans="1:31" s="179" customFormat="1" ht="15.75" hidden="1" thickBot="1" x14ac:dyDescent="0.3">
      <c r="A866" s="804"/>
      <c r="B866" s="805"/>
      <c r="C866" s="827"/>
      <c r="D866" s="804"/>
      <c r="E866" s="835"/>
      <c r="F866" s="853" t="s">
        <v>185</v>
      </c>
      <c r="G866" s="837" t="s">
        <v>186</v>
      </c>
      <c r="H866" s="807">
        <f>SUM(H863)</f>
        <v>0</v>
      </c>
      <c r="I866" s="807">
        <f t="shared" ref="I866:S866" si="153">SUM(I863)</f>
        <v>0</v>
      </c>
      <c r="J866" s="808" t="e">
        <f t="shared" si="153"/>
        <v>#DIV/0!</v>
      </c>
      <c r="K866" s="807">
        <f t="shared" si="153"/>
        <v>0</v>
      </c>
      <c r="L866" s="838">
        <f t="shared" si="153"/>
        <v>0</v>
      </c>
      <c r="M866" s="838">
        <f t="shared" si="153"/>
        <v>0</v>
      </c>
      <c r="N866" s="839">
        <f t="shared" si="153"/>
        <v>0</v>
      </c>
      <c r="O866" s="838">
        <f t="shared" si="153"/>
        <v>0</v>
      </c>
      <c r="P866" s="838">
        <f t="shared" si="153"/>
        <v>0</v>
      </c>
      <c r="Q866" s="838">
        <f t="shared" si="153"/>
        <v>0</v>
      </c>
      <c r="R866" s="839" t="e">
        <f t="shared" si="153"/>
        <v>#DIV/0!</v>
      </c>
      <c r="S866" s="838">
        <f t="shared" si="153"/>
        <v>0</v>
      </c>
      <c r="T866" s="793"/>
      <c r="V866" s="812"/>
      <c r="W866" s="812"/>
      <c r="X866" s="753"/>
      <c r="Y866" s="754"/>
      <c r="Z866" s="750"/>
      <c r="AA866" s="751"/>
      <c r="AB866" s="179">
        <f t="shared" si="149"/>
        <v>0</v>
      </c>
    </row>
    <row r="867" spans="1:31" s="179" customFormat="1" ht="15.75" hidden="1" thickBot="1" x14ac:dyDescent="0.3">
      <c r="A867" s="804"/>
      <c r="B867" s="805"/>
      <c r="C867" s="827"/>
      <c r="D867" s="804"/>
      <c r="E867" s="805"/>
      <c r="F867" s="804"/>
      <c r="G867" s="840" t="s">
        <v>1622</v>
      </c>
      <c r="H867" s="841">
        <f>H866</f>
        <v>0</v>
      </c>
      <c r="I867" s="841">
        <f t="shared" ref="I867:S867" si="154">I866</f>
        <v>0</v>
      </c>
      <c r="J867" s="842" t="e">
        <f t="shared" si="154"/>
        <v>#DIV/0!</v>
      </c>
      <c r="K867" s="841">
        <f t="shared" si="154"/>
        <v>0</v>
      </c>
      <c r="L867" s="843">
        <f t="shared" si="154"/>
        <v>0</v>
      </c>
      <c r="M867" s="843">
        <f t="shared" si="154"/>
        <v>0</v>
      </c>
      <c r="N867" s="844">
        <f t="shared" si="154"/>
        <v>0</v>
      </c>
      <c r="O867" s="843">
        <f t="shared" si="154"/>
        <v>0</v>
      </c>
      <c r="P867" s="843">
        <f t="shared" si="154"/>
        <v>0</v>
      </c>
      <c r="Q867" s="843">
        <f t="shared" si="154"/>
        <v>0</v>
      </c>
      <c r="R867" s="844" t="e">
        <f t="shared" si="154"/>
        <v>#DIV/0!</v>
      </c>
      <c r="S867" s="843">
        <f t="shared" si="154"/>
        <v>0</v>
      </c>
      <c r="T867" s="793"/>
      <c r="V867" s="812"/>
      <c r="W867" s="812"/>
      <c r="X867" s="753"/>
      <c r="Y867" s="754"/>
      <c r="Z867" s="750"/>
      <c r="AA867" s="751"/>
      <c r="AB867" s="179">
        <f t="shared" si="149"/>
        <v>0</v>
      </c>
    </row>
    <row r="868" spans="1:31" s="179" customFormat="1" hidden="1" x14ac:dyDescent="0.25">
      <c r="A868" s="801"/>
      <c r="B868" s="802"/>
      <c r="C868" s="821"/>
      <c r="D868" s="801"/>
      <c r="E868" s="802"/>
      <c r="F868" s="804"/>
      <c r="G868" s="882"/>
      <c r="H868" s="884"/>
      <c r="I868" s="884"/>
      <c r="J868" s="885"/>
      <c r="K868" s="884"/>
      <c r="L868" s="886"/>
      <c r="M868" s="886"/>
      <c r="N868" s="887"/>
      <c r="O868" s="886"/>
      <c r="P868" s="886"/>
      <c r="Q868" s="886"/>
      <c r="R868" s="887"/>
      <c r="S868" s="886"/>
      <c r="T868" s="793"/>
      <c r="V868" s="812"/>
      <c r="W868" s="812"/>
      <c r="X868" s="753"/>
      <c r="Y868" s="754"/>
      <c r="Z868" s="750"/>
      <c r="AA868" s="751"/>
      <c r="AB868" s="179">
        <f t="shared" si="149"/>
        <v>0</v>
      </c>
    </row>
    <row r="869" spans="1:31" s="179" customFormat="1" x14ac:dyDescent="0.25">
      <c r="A869" s="804"/>
      <c r="B869" s="803"/>
      <c r="C869" s="827"/>
      <c r="D869" s="804"/>
      <c r="E869" s="805"/>
      <c r="F869" s="829"/>
      <c r="G869" s="897" t="s">
        <v>751</v>
      </c>
      <c r="H869" s="898"/>
      <c r="I869" s="898"/>
      <c r="J869" s="899"/>
      <c r="K869" s="898"/>
      <c r="L869" s="811"/>
      <c r="M869" s="811"/>
      <c r="N869" s="900"/>
      <c r="O869" s="811"/>
      <c r="P869" s="811"/>
      <c r="Q869" s="811"/>
      <c r="R869" s="900"/>
      <c r="S869" s="898"/>
      <c r="T869" s="793"/>
      <c r="V869" s="812"/>
      <c r="W869" s="812"/>
      <c r="X869" s="753"/>
      <c r="Y869" s="754"/>
      <c r="Z869" s="750"/>
      <c r="AA869" s="751"/>
      <c r="AB869" s="179">
        <f t="shared" si="149"/>
        <v>0</v>
      </c>
    </row>
    <row r="870" spans="1:31" s="179" customFormat="1" ht="15.75" thickBot="1" x14ac:dyDescent="0.3">
      <c r="A870" s="804"/>
      <c r="B870" s="835"/>
      <c r="C870" s="827"/>
      <c r="D870" s="804"/>
      <c r="E870" s="805"/>
      <c r="F870" s="853" t="s">
        <v>185</v>
      </c>
      <c r="G870" s="837" t="s">
        <v>186</v>
      </c>
      <c r="H870" s="807">
        <f>H844+H866+H855</f>
        <v>9800000</v>
      </c>
      <c r="I870" s="807" t="e">
        <f>I844+I866+I855</f>
        <v>#REF!</v>
      </c>
      <c r="J870" s="808" t="e">
        <f>I870/H870</f>
        <v>#REF!</v>
      </c>
      <c r="K870" s="807" t="e">
        <f>K844+K866+K855</f>
        <v>#REF!</v>
      </c>
      <c r="L870" s="838">
        <f>L844+L866+L855</f>
        <v>0</v>
      </c>
      <c r="M870" s="838" t="e">
        <f>M844+M866+M855</f>
        <v>#REF!</v>
      </c>
      <c r="N870" s="839"/>
      <c r="O870" s="838">
        <f>O844+O866</f>
        <v>0</v>
      </c>
      <c r="P870" s="838">
        <f>P844+P866+P855</f>
        <v>9800000</v>
      </c>
      <c r="Q870" s="838" t="e">
        <f>Q844+Q866+Q855</f>
        <v>#REF!</v>
      </c>
      <c r="R870" s="839" t="e">
        <f>Q870/P870</f>
        <v>#REF!</v>
      </c>
      <c r="S870" s="838" t="e">
        <f>P870-Q870</f>
        <v>#REF!</v>
      </c>
      <c r="T870" s="793"/>
      <c r="V870" s="812"/>
      <c r="W870" s="812"/>
      <c r="X870" s="753"/>
      <c r="Y870" s="754"/>
      <c r="Z870" s="750"/>
      <c r="AA870" s="751"/>
      <c r="AB870" s="179">
        <f t="shared" si="149"/>
        <v>0</v>
      </c>
    </row>
    <row r="871" spans="1:31" s="179" customFormat="1" ht="15.75" thickBot="1" x14ac:dyDescent="0.3">
      <c r="A871" s="804"/>
      <c r="B871" s="805"/>
      <c r="C871" s="827"/>
      <c r="D871" s="804"/>
      <c r="E871" s="805"/>
      <c r="F871" s="804"/>
      <c r="G871" s="840" t="s">
        <v>752</v>
      </c>
      <c r="H871" s="841">
        <f>SUM(H870:H870)</f>
        <v>9800000</v>
      </c>
      <c r="I871" s="841" t="e">
        <f t="shared" ref="I871:S871" si="155">SUM(I870)</f>
        <v>#REF!</v>
      </c>
      <c r="J871" s="842" t="e">
        <f t="shared" si="155"/>
        <v>#REF!</v>
      </c>
      <c r="K871" s="841" t="e">
        <f t="shared" si="155"/>
        <v>#REF!</v>
      </c>
      <c r="L871" s="843">
        <f>SUM(L870:L870)</f>
        <v>0</v>
      </c>
      <c r="M871" s="843" t="e">
        <f t="shared" si="155"/>
        <v>#REF!</v>
      </c>
      <c r="N871" s="844"/>
      <c r="O871" s="843">
        <f t="shared" si="155"/>
        <v>0</v>
      </c>
      <c r="P871" s="843">
        <f>SUM(P870:P870)</f>
        <v>9800000</v>
      </c>
      <c r="Q871" s="843" t="e">
        <f t="shared" si="155"/>
        <v>#REF!</v>
      </c>
      <c r="R871" s="844" t="e">
        <f t="shared" si="155"/>
        <v>#REF!</v>
      </c>
      <c r="S871" s="843" t="e">
        <f t="shared" si="155"/>
        <v>#REF!</v>
      </c>
      <c r="T871" s="793"/>
      <c r="V871" s="812"/>
      <c r="W871" s="812"/>
      <c r="X871" s="753"/>
      <c r="Y871" s="754"/>
      <c r="Z871" s="750"/>
      <c r="AA871" s="751"/>
      <c r="AB871" s="179">
        <f t="shared" si="149"/>
        <v>0</v>
      </c>
    </row>
    <row r="872" spans="1:31" s="179" customFormat="1" x14ac:dyDescent="0.25">
      <c r="A872" s="801"/>
      <c r="B872" s="802"/>
      <c r="C872" s="821"/>
      <c r="D872" s="923"/>
      <c r="E872" s="924"/>
      <c r="F872" s="804"/>
      <c r="G872" s="882"/>
      <c r="H872" s="884"/>
      <c r="I872" s="884"/>
      <c r="J872" s="885"/>
      <c r="K872" s="884"/>
      <c r="L872" s="886"/>
      <c r="M872" s="886"/>
      <c r="N872" s="887"/>
      <c r="O872" s="886"/>
      <c r="P872" s="886"/>
      <c r="Q872" s="886"/>
      <c r="R872" s="887"/>
      <c r="S872" s="886"/>
      <c r="T872" s="793"/>
      <c r="V872" s="812"/>
      <c r="W872" s="812"/>
      <c r="X872" s="753"/>
      <c r="Y872" s="754"/>
      <c r="Z872" s="750"/>
      <c r="AA872" s="751"/>
      <c r="AB872" s="179">
        <f t="shared" si="149"/>
        <v>0</v>
      </c>
    </row>
    <row r="873" spans="1:31" s="892" customFormat="1" x14ac:dyDescent="0.25">
      <c r="A873" s="691"/>
      <c r="B873" s="692"/>
      <c r="C873" s="888"/>
      <c r="D873" s="901"/>
      <c r="E873" s="902"/>
      <c r="F873" s="683"/>
      <c r="G873" s="735"/>
      <c r="H873" s="687"/>
      <c r="I873" s="688"/>
      <c r="J873" s="737"/>
      <c r="K873" s="736"/>
      <c r="L873" s="738"/>
      <c r="M873" s="738"/>
      <c r="N873" s="739"/>
      <c r="O873" s="738"/>
      <c r="P873" s="738"/>
      <c r="Q873" s="738"/>
      <c r="R873" s="739"/>
      <c r="S873" s="738"/>
      <c r="T873" s="891"/>
      <c r="V873" s="893"/>
      <c r="W873" s="893"/>
      <c r="X873" s="753"/>
      <c r="Y873" s="754"/>
      <c r="Z873" s="750"/>
      <c r="AA873" s="751"/>
      <c r="AB873" s="892">
        <f t="shared" si="149"/>
        <v>0</v>
      </c>
    </row>
    <row r="874" spans="1:31" ht="42.75" x14ac:dyDescent="0.25">
      <c r="C874" s="685" t="s">
        <v>261</v>
      </c>
      <c r="G874" s="686" t="s">
        <v>1537</v>
      </c>
      <c r="AB874" s="62">
        <f t="shared" si="149"/>
        <v>0</v>
      </c>
    </row>
    <row r="875" spans="1:31" s="892" customFormat="1" ht="29.25" x14ac:dyDescent="0.25">
      <c r="A875" s="691"/>
      <c r="B875" s="692"/>
      <c r="C875" s="693" t="s">
        <v>800</v>
      </c>
      <c r="D875" s="694"/>
      <c r="E875" s="695"/>
      <c r="F875" s="696"/>
      <c r="G875" s="697" t="s">
        <v>1625</v>
      </c>
      <c r="H875" s="698"/>
      <c r="I875" s="698"/>
      <c r="J875" s="699"/>
      <c r="K875" s="698"/>
      <c r="L875" s="700"/>
      <c r="M875" s="700"/>
      <c r="N875" s="701"/>
      <c r="O875" s="700"/>
      <c r="P875" s="700"/>
      <c r="Q875" s="700"/>
      <c r="R875" s="701"/>
      <c r="S875" s="890"/>
      <c r="T875" s="891"/>
      <c r="V875" s="893"/>
      <c r="W875" s="893"/>
      <c r="X875" s="753"/>
      <c r="Y875" s="754"/>
      <c r="Z875" s="750"/>
      <c r="AA875" s="751"/>
      <c r="AB875" s="892">
        <f t="shared" si="149"/>
        <v>0</v>
      </c>
    </row>
    <row r="876" spans="1:31" x14ac:dyDescent="0.25">
      <c r="C876" s="685"/>
      <c r="D876" s="702">
        <v>451</v>
      </c>
      <c r="E876" s="703"/>
      <c r="F876" s="702"/>
      <c r="G876" s="704" t="s">
        <v>130</v>
      </c>
      <c r="AB876" s="62">
        <f t="shared" si="149"/>
        <v>0</v>
      </c>
    </row>
    <row r="877" spans="1:31" x14ac:dyDescent="0.25">
      <c r="C877" s="685"/>
      <c r="D877" s="702"/>
      <c r="E877" s="703" t="s">
        <v>1696</v>
      </c>
      <c r="F877" s="683">
        <v>423</v>
      </c>
      <c r="G877" s="705" t="s">
        <v>380</v>
      </c>
      <c r="H877" s="687">
        <v>215000</v>
      </c>
      <c r="I877" s="687">
        <v>0</v>
      </c>
      <c r="J877" s="688">
        <f>I877/H877</f>
        <v>0</v>
      </c>
      <c r="K877" s="687">
        <f>H877-I877</f>
        <v>215000</v>
      </c>
      <c r="L877" s="689">
        <v>0</v>
      </c>
      <c r="M877" s="689">
        <v>0</v>
      </c>
      <c r="O877" s="689">
        <f>L877-M877</f>
        <v>0</v>
      </c>
      <c r="P877" s="689">
        <f t="shared" ref="P877:Q879" si="156">L877+H877</f>
        <v>215000</v>
      </c>
      <c r="Q877" s="689">
        <f t="shared" si="156"/>
        <v>0</v>
      </c>
      <c r="R877" s="690">
        <f>Q877/P877</f>
        <v>0</v>
      </c>
      <c r="S877" s="689">
        <f>P877-Q877</f>
        <v>215000</v>
      </c>
      <c r="AB877" s="62">
        <f t="shared" si="149"/>
        <v>0</v>
      </c>
    </row>
    <row r="878" spans="1:31" x14ac:dyDescent="0.25">
      <c r="A878" s="62"/>
      <c r="B878" s="62"/>
      <c r="C878" s="62"/>
      <c r="D878" s="62"/>
      <c r="E878" s="1087" t="s">
        <v>1697</v>
      </c>
      <c r="F878" s="706">
        <v>425</v>
      </c>
      <c r="G878" s="707" t="s">
        <v>717</v>
      </c>
      <c r="H878" s="687">
        <f>80000000-2792197-2794-5571428-10000000-4000000</f>
        <v>57633581</v>
      </c>
      <c r="I878" s="687">
        <v>37399047.939999998</v>
      </c>
      <c r="J878" s="688">
        <f>I878/H878</f>
        <v>0.64891070953928753</v>
      </c>
      <c r="K878" s="687">
        <f>H878-I878</f>
        <v>20234533.060000002</v>
      </c>
      <c r="L878" s="689">
        <v>0</v>
      </c>
      <c r="M878" s="689">
        <v>0</v>
      </c>
      <c r="O878" s="689">
        <f>L878-M878</f>
        <v>0</v>
      </c>
      <c r="P878" s="689">
        <f t="shared" si="156"/>
        <v>57633581</v>
      </c>
      <c r="Q878" s="689">
        <f t="shared" si="156"/>
        <v>37399047.939999998</v>
      </c>
      <c r="R878" s="690">
        <f>Q878/P878</f>
        <v>0.64891070953928753</v>
      </c>
      <c r="S878" s="689">
        <f>P878-Q878</f>
        <v>20234533.060000002</v>
      </c>
      <c r="T878" s="62"/>
      <c r="V878" s="178">
        <f>887121.9+457000+600000</f>
        <v>1944121.9</v>
      </c>
      <c r="Y878" s="754">
        <v>1945000</v>
      </c>
      <c r="Z878" s="750">
        <f>H878-X878+Y878</f>
        <v>59578581</v>
      </c>
      <c r="AA878" s="751">
        <v>25700000</v>
      </c>
      <c r="AB878" s="62">
        <f t="shared" si="149"/>
        <v>33878581</v>
      </c>
      <c r="AE878" s="62">
        <f>H878-AA878</f>
        <v>31933581</v>
      </c>
    </row>
    <row r="879" spans="1:31" ht="15.75" thickBot="1" x14ac:dyDescent="0.3">
      <c r="A879" s="62"/>
      <c r="B879" s="62"/>
      <c r="C879" s="62"/>
      <c r="D879" s="62"/>
      <c r="E879" s="1087" t="s">
        <v>1698</v>
      </c>
      <c r="F879" s="706">
        <v>511</v>
      </c>
      <c r="G879" s="707" t="s">
        <v>731</v>
      </c>
      <c r="H879" s="687">
        <f>30000000-5000000-11000000-2000000-1000000-200000+13000000</f>
        <v>23800000</v>
      </c>
      <c r="I879" s="687">
        <v>768865.02</v>
      </c>
      <c r="J879" s="688">
        <f>I879/H879</f>
        <v>3.230525294117647E-2</v>
      </c>
      <c r="K879" s="687">
        <f>H879-I879</f>
        <v>23031134.98</v>
      </c>
      <c r="L879" s="689">
        <v>57390900</v>
      </c>
      <c r="M879" s="689">
        <v>0</v>
      </c>
      <c r="O879" s="689">
        <f>L879-M879</f>
        <v>57390900</v>
      </c>
      <c r="P879" s="689">
        <f t="shared" si="156"/>
        <v>81190900</v>
      </c>
      <c r="Q879" s="689">
        <f t="shared" si="156"/>
        <v>768865.02</v>
      </c>
      <c r="R879" s="690">
        <f>Q879/P879</f>
        <v>9.4698423099140415E-3</v>
      </c>
      <c r="S879" s="689">
        <f>P879-Q879</f>
        <v>80422034.980000004</v>
      </c>
      <c r="T879" s="62"/>
      <c r="Z879" s="750">
        <f>H879-X879+Y879</f>
        <v>23800000</v>
      </c>
      <c r="AA879" s="751">
        <v>0</v>
      </c>
      <c r="AB879" s="62">
        <f t="shared" si="149"/>
        <v>23800000</v>
      </c>
      <c r="AE879" s="62">
        <f>H879-AA879</f>
        <v>23800000</v>
      </c>
    </row>
    <row r="880" spans="1:31" x14ac:dyDescent="0.25">
      <c r="A880" s="62"/>
      <c r="B880" s="62"/>
      <c r="C880" s="62"/>
      <c r="D880" s="62"/>
      <c r="E880" s="708"/>
      <c r="F880" s="709"/>
      <c r="G880" s="710" t="s">
        <v>1626</v>
      </c>
      <c r="H880" s="711"/>
      <c r="I880" s="711"/>
      <c r="J880" s="712"/>
      <c r="K880" s="711"/>
      <c r="L880" s="713"/>
      <c r="M880" s="713"/>
      <c r="N880" s="714"/>
      <c r="O880" s="713"/>
      <c r="P880" s="713"/>
      <c r="Q880" s="713"/>
      <c r="R880" s="714"/>
      <c r="S880" s="797"/>
      <c r="T880" s="62"/>
      <c r="AB880" s="62">
        <f t="shared" si="149"/>
        <v>0</v>
      </c>
    </row>
    <row r="881" spans="1:28" x14ac:dyDescent="0.25">
      <c r="A881" s="62"/>
      <c r="B881" s="62"/>
      <c r="C881" s="62"/>
      <c r="D881" s="62"/>
      <c r="E881" s="715"/>
      <c r="F881" s="716" t="s">
        <v>185</v>
      </c>
      <c r="G881" s="717" t="s">
        <v>186</v>
      </c>
      <c r="H881" s="718">
        <f>SUM(H877:H879)</f>
        <v>81648581</v>
      </c>
      <c r="I881" s="718">
        <f>SUM(I877:I879)</f>
        <v>38167912.960000001</v>
      </c>
      <c r="J881" s="719">
        <f t="shared" ref="J881:J897" si="157">I881/H881</f>
        <v>0.46746572313363294</v>
      </c>
      <c r="K881" s="718">
        <f>SUM(K877:K879)</f>
        <v>43480668.040000007</v>
      </c>
      <c r="L881" s="720">
        <v>0</v>
      </c>
      <c r="M881" s="720">
        <v>0</v>
      </c>
      <c r="N881" s="721"/>
      <c r="O881" s="720">
        <f>L881-M881</f>
        <v>0</v>
      </c>
      <c r="P881" s="720">
        <f>L881+H881</f>
        <v>81648581</v>
      </c>
      <c r="Q881" s="720">
        <f>M881+I881</f>
        <v>38167912.960000001</v>
      </c>
      <c r="R881" s="721">
        <f>Q881/P881</f>
        <v>0.46746572313363294</v>
      </c>
      <c r="S881" s="720">
        <f>P881-Q881</f>
        <v>43480668.039999999</v>
      </c>
      <c r="T881" s="62"/>
      <c r="AB881" s="62">
        <f t="shared" si="149"/>
        <v>0</v>
      </c>
    </row>
    <row r="882" spans="1:28" hidden="1" x14ac:dyDescent="0.25">
      <c r="A882" s="62"/>
      <c r="B882" s="62"/>
      <c r="C882" s="62"/>
      <c r="D882" s="62"/>
      <c r="F882" s="716" t="s">
        <v>187</v>
      </c>
      <c r="G882" s="717" t="s">
        <v>188</v>
      </c>
      <c r="J882" s="688" t="e">
        <f t="shared" si="157"/>
        <v>#DIV/0!</v>
      </c>
      <c r="R882" s="690" t="e">
        <f t="shared" ref="R882:R897" si="158">Q882/P882</f>
        <v>#DIV/0!</v>
      </c>
      <c r="S882" s="720" t="e">
        <f t="shared" ref="S882:S896" si="159">SUM(H882:L882)</f>
        <v>#DIV/0!</v>
      </c>
      <c r="T882" s="62"/>
      <c r="AB882" s="62">
        <f t="shared" si="149"/>
        <v>0</v>
      </c>
    </row>
    <row r="883" spans="1:28" hidden="1" x14ac:dyDescent="0.25">
      <c r="A883" s="62"/>
      <c r="B883" s="62"/>
      <c r="C883" s="62"/>
      <c r="D883" s="62"/>
      <c r="F883" s="716" t="s">
        <v>189</v>
      </c>
      <c r="G883" s="717" t="s">
        <v>190</v>
      </c>
      <c r="J883" s="688" t="e">
        <f t="shared" si="157"/>
        <v>#DIV/0!</v>
      </c>
      <c r="R883" s="690" t="e">
        <f t="shared" si="158"/>
        <v>#DIV/0!</v>
      </c>
      <c r="S883" s="720" t="e">
        <f t="shared" si="159"/>
        <v>#DIV/0!</v>
      </c>
      <c r="T883" s="62"/>
      <c r="AB883" s="62">
        <f t="shared" si="149"/>
        <v>0</v>
      </c>
    </row>
    <row r="884" spans="1:28" hidden="1" x14ac:dyDescent="0.25">
      <c r="A884" s="62"/>
      <c r="B884" s="62"/>
      <c r="C884" s="62"/>
      <c r="D884" s="62"/>
      <c r="F884" s="716" t="s">
        <v>191</v>
      </c>
      <c r="G884" s="717" t="s">
        <v>192</v>
      </c>
      <c r="J884" s="688" t="e">
        <f t="shared" si="157"/>
        <v>#DIV/0!</v>
      </c>
      <c r="R884" s="690" t="e">
        <f t="shared" si="158"/>
        <v>#DIV/0!</v>
      </c>
      <c r="S884" s="720" t="e">
        <f t="shared" si="159"/>
        <v>#DIV/0!</v>
      </c>
      <c r="T884" s="62"/>
      <c r="AB884" s="62">
        <f t="shared" si="149"/>
        <v>0</v>
      </c>
    </row>
    <row r="885" spans="1:28" hidden="1" x14ac:dyDescent="0.25">
      <c r="A885" s="62"/>
      <c r="B885" s="62"/>
      <c r="C885" s="62"/>
      <c r="D885" s="62"/>
      <c r="F885" s="716" t="s">
        <v>193</v>
      </c>
      <c r="G885" s="717" t="s">
        <v>194</v>
      </c>
      <c r="J885" s="688" t="e">
        <f t="shared" si="157"/>
        <v>#DIV/0!</v>
      </c>
      <c r="R885" s="690" t="e">
        <f t="shared" si="158"/>
        <v>#DIV/0!</v>
      </c>
      <c r="S885" s="720" t="e">
        <f t="shared" si="159"/>
        <v>#DIV/0!</v>
      </c>
      <c r="T885" s="62"/>
      <c r="AB885" s="62">
        <f t="shared" si="149"/>
        <v>0</v>
      </c>
    </row>
    <row r="886" spans="1:28" hidden="1" x14ac:dyDescent="0.25">
      <c r="A886" s="62"/>
      <c r="B886" s="62"/>
      <c r="C886" s="62"/>
      <c r="D886" s="62"/>
      <c r="F886" s="716" t="s">
        <v>195</v>
      </c>
      <c r="G886" s="717" t="s">
        <v>196</v>
      </c>
      <c r="J886" s="688" t="e">
        <f t="shared" si="157"/>
        <v>#DIV/0!</v>
      </c>
      <c r="R886" s="690" t="e">
        <f t="shared" si="158"/>
        <v>#DIV/0!</v>
      </c>
      <c r="S886" s="720" t="e">
        <f t="shared" si="159"/>
        <v>#DIV/0!</v>
      </c>
      <c r="T886" s="62"/>
      <c r="AB886" s="62">
        <f t="shared" si="149"/>
        <v>0</v>
      </c>
    </row>
    <row r="887" spans="1:28" hidden="1" x14ac:dyDescent="0.25">
      <c r="A887" s="62"/>
      <c r="B887" s="62"/>
      <c r="C887" s="62"/>
      <c r="D887" s="62"/>
      <c r="F887" s="716" t="s">
        <v>197</v>
      </c>
      <c r="G887" s="717" t="s">
        <v>1294</v>
      </c>
      <c r="J887" s="688" t="e">
        <f t="shared" si="157"/>
        <v>#DIV/0!</v>
      </c>
      <c r="R887" s="690" t="e">
        <f t="shared" si="158"/>
        <v>#DIV/0!</v>
      </c>
      <c r="S887" s="720" t="e">
        <f t="shared" si="159"/>
        <v>#DIV/0!</v>
      </c>
      <c r="T887" s="62"/>
      <c r="AB887" s="62">
        <f t="shared" si="149"/>
        <v>0</v>
      </c>
    </row>
    <row r="888" spans="1:28" ht="30" hidden="1" x14ac:dyDescent="0.25">
      <c r="A888" s="62"/>
      <c r="B888" s="62"/>
      <c r="C888" s="62"/>
      <c r="D888" s="62"/>
      <c r="F888" s="716" t="s">
        <v>198</v>
      </c>
      <c r="G888" s="717" t="s">
        <v>1293</v>
      </c>
      <c r="J888" s="688" t="e">
        <f t="shared" si="157"/>
        <v>#DIV/0!</v>
      </c>
      <c r="R888" s="690" t="e">
        <f t="shared" si="158"/>
        <v>#DIV/0!</v>
      </c>
      <c r="S888" s="720" t="e">
        <f t="shared" si="159"/>
        <v>#DIV/0!</v>
      </c>
      <c r="T888" s="62"/>
      <c r="AB888" s="62">
        <f t="shared" si="149"/>
        <v>0</v>
      </c>
    </row>
    <row r="889" spans="1:28" hidden="1" x14ac:dyDescent="0.25">
      <c r="A889" s="62"/>
      <c r="B889" s="62"/>
      <c r="C889" s="62"/>
      <c r="D889" s="62"/>
      <c r="F889" s="716" t="s">
        <v>199</v>
      </c>
      <c r="G889" s="717" t="s">
        <v>58</v>
      </c>
      <c r="J889" s="688" t="e">
        <f t="shared" si="157"/>
        <v>#DIV/0!</v>
      </c>
      <c r="R889" s="690" t="e">
        <f t="shared" si="158"/>
        <v>#DIV/0!</v>
      </c>
      <c r="S889" s="720" t="e">
        <f t="shared" si="159"/>
        <v>#DIV/0!</v>
      </c>
      <c r="T889" s="62"/>
      <c r="AB889" s="62">
        <f t="shared" si="149"/>
        <v>0</v>
      </c>
    </row>
    <row r="890" spans="1:28" hidden="1" x14ac:dyDescent="0.25">
      <c r="A890" s="62"/>
      <c r="B890" s="62"/>
      <c r="C890" s="62"/>
      <c r="D890" s="62"/>
      <c r="F890" s="716" t="s">
        <v>200</v>
      </c>
      <c r="G890" s="717" t="s">
        <v>201</v>
      </c>
      <c r="H890" s="687">
        <v>0</v>
      </c>
      <c r="I890" s="687">
        <v>0</v>
      </c>
      <c r="K890" s="687">
        <v>0</v>
      </c>
      <c r="L890" s="689">
        <f>L879</f>
        <v>57390900</v>
      </c>
      <c r="M890" s="689">
        <f t="shared" ref="M890:S890" si="160">M879</f>
        <v>0</v>
      </c>
      <c r="N890" s="690">
        <f>M890/L890</f>
        <v>0</v>
      </c>
      <c r="O890" s="689">
        <f t="shared" si="160"/>
        <v>57390900</v>
      </c>
      <c r="P890" s="689">
        <f t="shared" si="160"/>
        <v>81190900</v>
      </c>
      <c r="Q890" s="689">
        <f t="shared" si="160"/>
        <v>768865.02</v>
      </c>
      <c r="R890" s="690">
        <f t="shared" si="160"/>
        <v>9.4698423099140415E-3</v>
      </c>
      <c r="S890" s="720">
        <f t="shared" si="160"/>
        <v>80422034.980000004</v>
      </c>
      <c r="T890" s="62"/>
      <c r="AB890" s="62">
        <f t="shared" si="149"/>
        <v>0</v>
      </c>
    </row>
    <row r="891" spans="1:28" hidden="1" x14ac:dyDescent="0.25">
      <c r="A891" s="62"/>
      <c r="B891" s="62"/>
      <c r="C891" s="62"/>
      <c r="D891" s="62"/>
      <c r="F891" s="716" t="s">
        <v>202</v>
      </c>
      <c r="G891" s="717" t="s">
        <v>203</v>
      </c>
      <c r="J891" s="688" t="e">
        <f t="shared" si="157"/>
        <v>#DIV/0!</v>
      </c>
      <c r="R891" s="690" t="e">
        <f t="shared" si="158"/>
        <v>#DIV/0!</v>
      </c>
      <c r="S891" s="720" t="e">
        <f t="shared" si="159"/>
        <v>#DIV/0!</v>
      </c>
      <c r="T891" s="62"/>
      <c r="AB891" s="62">
        <f t="shared" si="149"/>
        <v>0</v>
      </c>
    </row>
    <row r="892" spans="1:28" ht="30" hidden="1" x14ac:dyDescent="0.25">
      <c r="A892" s="62"/>
      <c r="B892" s="62"/>
      <c r="C892" s="62"/>
      <c r="D892" s="62"/>
      <c r="F892" s="716" t="s">
        <v>204</v>
      </c>
      <c r="G892" s="717" t="s">
        <v>205</v>
      </c>
      <c r="J892" s="688" t="e">
        <f t="shared" si="157"/>
        <v>#DIV/0!</v>
      </c>
      <c r="R892" s="690" t="e">
        <f t="shared" si="158"/>
        <v>#DIV/0!</v>
      </c>
      <c r="S892" s="720" t="e">
        <f t="shared" si="159"/>
        <v>#DIV/0!</v>
      </c>
      <c r="T892" s="62"/>
      <c r="AB892" s="62">
        <f t="shared" si="149"/>
        <v>0</v>
      </c>
    </row>
    <row r="893" spans="1:28" hidden="1" x14ac:dyDescent="0.25">
      <c r="A893" s="62"/>
      <c r="B893" s="62"/>
      <c r="C893" s="62"/>
      <c r="D893" s="62"/>
      <c r="F893" s="716" t="s">
        <v>206</v>
      </c>
      <c r="G893" s="717" t="s">
        <v>207</v>
      </c>
      <c r="J893" s="688" t="e">
        <f t="shared" si="157"/>
        <v>#DIV/0!</v>
      </c>
      <c r="R893" s="690" t="e">
        <f t="shared" si="158"/>
        <v>#DIV/0!</v>
      </c>
      <c r="S893" s="720" t="e">
        <f t="shared" si="159"/>
        <v>#DIV/0!</v>
      </c>
      <c r="T893" s="62"/>
      <c r="AB893" s="62">
        <f t="shared" si="149"/>
        <v>0</v>
      </c>
    </row>
    <row r="894" spans="1:28" ht="30" hidden="1" x14ac:dyDescent="0.25">
      <c r="A894" s="62"/>
      <c r="B894" s="62"/>
      <c r="C894" s="62"/>
      <c r="D894" s="62"/>
      <c r="F894" s="716" t="s">
        <v>208</v>
      </c>
      <c r="G894" s="717" t="s">
        <v>209</v>
      </c>
      <c r="J894" s="688" t="e">
        <f t="shared" si="157"/>
        <v>#DIV/0!</v>
      </c>
      <c r="R894" s="690" t="e">
        <f t="shared" si="158"/>
        <v>#DIV/0!</v>
      </c>
      <c r="S894" s="720" t="e">
        <f t="shared" si="159"/>
        <v>#DIV/0!</v>
      </c>
      <c r="T894" s="62"/>
      <c r="AB894" s="62">
        <f t="shared" si="149"/>
        <v>0</v>
      </c>
    </row>
    <row r="895" spans="1:28" ht="30" hidden="1" x14ac:dyDescent="0.25">
      <c r="A895" s="62"/>
      <c r="B895" s="62"/>
      <c r="C895" s="62"/>
      <c r="D895" s="62"/>
      <c r="F895" s="716" t="s">
        <v>210</v>
      </c>
      <c r="G895" s="717" t="s">
        <v>211</v>
      </c>
      <c r="J895" s="688" t="e">
        <f t="shared" si="157"/>
        <v>#DIV/0!</v>
      </c>
      <c r="R895" s="690" t="e">
        <f t="shared" si="158"/>
        <v>#DIV/0!</v>
      </c>
      <c r="S895" s="720" t="e">
        <f t="shared" si="159"/>
        <v>#DIV/0!</v>
      </c>
      <c r="T895" s="62"/>
      <c r="AB895" s="62">
        <f t="shared" si="149"/>
        <v>0</v>
      </c>
    </row>
    <row r="896" spans="1:28" ht="15.75" thickBot="1" x14ac:dyDescent="0.3">
      <c r="A896" s="62"/>
      <c r="B896" s="62"/>
      <c r="C896" s="62"/>
      <c r="D896" s="62"/>
      <c r="F896" s="716">
        <v>17</v>
      </c>
      <c r="G896" s="717" t="s">
        <v>2081</v>
      </c>
      <c r="H896" s="718"/>
      <c r="I896" s="718"/>
      <c r="J896" s="719" t="e">
        <f t="shared" si="157"/>
        <v>#DIV/0!</v>
      </c>
      <c r="K896" s="718"/>
      <c r="L896" s="720">
        <f>L879</f>
        <v>57390900</v>
      </c>
      <c r="M896" s="720"/>
      <c r="N896" s="721"/>
      <c r="O896" s="720"/>
      <c r="P896" s="720"/>
      <c r="Q896" s="720"/>
      <c r="R896" s="721" t="e">
        <f t="shared" si="158"/>
        <v>#DIV/0!</v>
      </c>
      <c r="S896" s="720" t="e">
        <f t="shared" si="159"/>
        <v>#DIV/0!</v>
      </c>
      <c r="T896" s="62"/>
      <c r="AB896" s="62">
        <f t="shared" si="149"/>
        <v>0</v>
      </c>
    </row>
    <row r="897" spans="1:31" ht="15.75" thickBot="1" x14ac:dyDescent="0.3">
      <c r="A897" s="62"/>
      <c r="B897" s="62"/>
      <c r="C897" s="62"/>
      <c r="D897" s="62"/>
      <c r="G897" s="722" t="s">
        <v>1627</v>
      </c>
      <c r="H897" s="723">
        <f>SUM(H881:H896)</f>
        <v>81648581</v>
      </c>
      <c r="I897" s="723">
        <f>SUM(I881:I896)</f>
        <v>38167912.960000001</v>
      </c>
      <c r="J897" s="724">
        <f t="shared" si="157"/>
        <v>0.46746572313363294</v>
      </c>
      <c r="K897" s="723">
        <f>SUM(K881:K896)</f>
        <v>43480668.040000007</v>
      </c>
      <c r="L897" s="725">
        <f>SUM(L881:L890)</f>
        <v>57390900</v>
      </c>
      <c r="M897" s="725">
        <f>SUM(M881:M890)</f>
        <v>0</v>
      </c>
      <c r="N897" s="726"/>
      <c r="O897" s="725">
        <f>L897-M897</f>
        <v>57390900</v>
      </c>
      <c r="P897" s="725">
        <f>L897+H897</f>
        <v>139039481</v>
      </c>
      <c r="Q897" s="725">
        <f>M897+I897</f>
        <v>38167912.960000001</v>
      </c>
      <c r="R897" s="726">
        <f t="shared" si="158"/>
        <v>0.27451133077805434</v>
      </c>
      <c r="S897" s="725">
        <f>P897-Q897</f>
        <v>100871568.03999999</v>
      </c>
      <c r="T897" s="62"/>
      <c r="AB897" s="62">
        <f t="shared" si="149"/>
        <v>0</v>
      </c>
    </row>
    <row r="898" spans="1:31" ht="30" x14ac:dyDescent="0.25">
      <c r="C898" s="685"/>
      <c r="D898" s="702">
        <v>360</v>
      </c>
      <c r="E898" s="703"/>
      <c r="F898" s="702"/>
      <c r="G898" s="704" t="s">
        <v>514</v>
      </c>
      <c r="AB898" s="62">
        <f t="shared" si="149"/>
        <v>0</v>
      </c>
    </row>
    <row r="899" spans="1:31" x14ac:dyDescent="0.25">
      <c r="C899" s="685"/>
      <c r="D899" s="702"/>
      <c r="E899" s="1087" t="s">
        <v>1699</v>
      </c>
      <c r="F899" s="683">
        <v>424</v>
      </c>
      <c r="G899" s="705" t="s">
        <v>382</v>
      </c>
      <c r="H899" s="687">
        <v>700000</v>
      </c>
      <c r="I899" s="687">
        <v>21600</v>
      </c>
      <c r="J899" s="688">
        <f>I899/H899</f>
        <v>3.0857142857142857E-2</v>
      </c>
      <c r="K899" s="687">
        <f>H899-I899</f>
        <v>678400</v>
      </c>
      <c r="L899" s="689">
        <v>0</v>
      </c>
      <c r="M899" s="689">
        <v>0</v>
      </c>
      <c r="O899" s="689">
        <f>L899-M899</f>
        <v>0</v>
      </c>
      <c r="P899" s="689">
        <f t="shared" ref="P899:Q902" si="161">L899+H899</f>
        <v>700000</v>
      </c>
      <c r="Q899" s="689">
        <f t="shared" si="161"/>
        <v>21600</v>
      </c>
      <c r="R899" s="690">
        <f>Q899/P899</f>
        <v>3.0857142857142857E-2</v>
      </c>
      <c r="S899" s="689">
        <f>P899-Q899</f>
        <v>678400</v>
      </c>
      <c r="X899" s="753">
        <v>113200</v>
      </c>
      <c r="Z899" s="750">
        <f>H899-X899+Y899</f>
        <v>586800</v>
      </c>
      <c r="AA899" s="751">
        <v>250000</v>
      </c>
      <c r="AB899" s="62">
        <f t="shared" si="149"/>
        <v>336800</v>
      </c>
      <c r="AE899" s="62">
        <f>H899-AA899</f>
        <v>450000</v>
      </c>
    </row>
    <row r="900" spans="1:31" hidden="1" x14ac:dyDescent="0.25">
      <c r="C900" s="685"/>
      <c r="D900" s="702"/>
      <c r="E900" s="684" t="s">
        <v>1926</v>
      </c>
      <c r="F900" s="683">
        <v>425</v>
      </c>
      <c r="G900" s="705" t="s">
        <v>717</v>
      </c>
      <c r="H900" s="687">
        <v>0</v>
      </c>
      <c r="L900" s="689">
        <v>0</v>
      </c>
      <c r="P900" s="689">
        <f>L900</f>
        <v>0</v>
      </c>
    </row>
    <row r="901" spans="1:31" ht="15.75" thickBot="1" x14ac:dyDescent="0.3">
      <c r="A901" s="62"/>
      <c r="B901" s="62"/>
      <c r="C901" s="62"/>
      <c r="D901" s="62"/>
      <c r="E901" s="1087" t="s">
        <v>1700</v>
      </c>
      <c r="F901" s="706">
        <v>426</v>
      </c>
      <c r="G901" s="707" t="s">
        <v>386</v>
      </c>
      <c r="H901" s="687">
        <v>700000</v>
      </c>
      <c r="I901" s="687">
        <v>30200.400000000001</v>
      </c>
      <c r="J901" s="688">
        <f>I901/H901</f>
        <v>4.3143428571428576E-2</v>
      </c>
      <c r="K901" s="687">
        <f>H901-I901</f>
        <v>669799.6</v>
      </c>
      <c r="L901" s="689">
        <v>0</v>
      </c>
      <c r="M901" s="689">
        <v>0</v>
      </c>
      <c r="O901" s="689">
        <f>L901-M901</f>
        <v>0</v>
      </c>
      <c r="P901" s="689">
        <f t="shared" si="161"/>
        <v>700000</v>
      </c>
      <c r="Q901" s="689">
        <f t="shared" si="161"/>
        <v>30200.400000000001</v>
      </c>
      <c r="R901" s="690">
        <f>Q901/P901</f>
        <v>4.3143428571428576E-2</v>
      </c>
      <c r="S901" s="689">
        <f>P901-Q901</f>
        <v>669799.6</v>
      </c>
      <c r="T901" s="62"/>
      <c r="X901" s="753">
        <v>203584</v>
      </c>
      <c r="Z901" s="750">
        <f>H901-X901+Y901</f>
        <v>496416</v>
      </c>
      <c r="AA901" s="751">
        <v>400000</v>
      </c>
      <c r="AB901" s="62">
        <f t="shared" si="149"/>
        <v>96416</v>
      </c>
      <c r="AE901" s="62">
        <f>H901-AA901</f>
        <v>300000</v>
      </c>
    </row>
    <row r="902" spans="1:31" ht="15.75" hidden="1" thickBot="1" x14ac:dyDescent="0.3">
      <c r="A902" s="62"/>
      <c r="B902" s="62"/>
      <c r="C902" s="62"/>
      <c r="D902" s="62"/>
      <c r="F902" s="706">
        <v>511</v>
      </c>
      <c r="G902" s="707" t="s">
        <v>731</v>
      </c>
      <c r="H902" s="687">
        <v>0</v>
      </c>
      <c r="I902" s="687">
        <v>0</v>
      </c>
      <c r="K902" s="687">
        <f>H902-I902</f>
        <v>0</v>
      </c>
      <c r="L902" s="689">
        <v>0</v>
      </c>
      <c r="M902" s="689">
        <v>0</v>
      </c>
      <c r="O902" s="689">
        <f>L902-M902</f>
        <v>0</v>
      </c>
      <c r="P902" s="689">
        <f t="shared" si="161"/>
        <v>0</v>
      </c>
      <c r="Q902" s="689">
        <f t="shared" si="161"/>
        <v>0</v>
      </c>
      <c r="S902" s="689">
        <f>P902-Q902</f>
        <v>0</v>
      </c>
      <c r="T902" s="62"/>
      <c r="X902" s="753">
        <v>200000</v>
      </c>
      <c r="Z902" s="750">
        <f>H902-X902+Y902</f>
        <v>-200000</v>
      </c>
      <c r="AA902" s="751">
        <v>450000</v>
      </c>
      <c r="AB902" s="62">
        <f t="shared" si="149"/>
        <v>-650000</v>
      </c>
      <c r="AE902" s="62">
        <f>H902-AA902</f>
        <v>-450000</v>
      </c>
    </row>
    <row r="903" spans="1:31" x14ac:dyDescent="0.25">
      <c r="A903" s="62"/>
      <c r="B903" s="62"/>
      <c r="C903" s="62"/>
      <c r="D903" s="62"/>
      <c r="E903" s="708"/>
      <c r="F903" s="709"/>
      <c r="G903" s="710" t="s">
        <v>1656</v>
      </c>
      <c r="H903" s="711"/>
      <c r="I903" s="711"/>
      <c r="J903" s="712"/>
      <c r="K903" s="711"/>
      <c r="L903" s="713"/>
      <c r="M903" s="713"/>
      <c r="N903" s="714"/>
      <c r="O903" s="713"/>
      <c r="P903" s="713"/>
      <c r="Q903" s="713"/>
      <c r="R903" s="714"/>
      <c r="S903" s="797"/>
      <c r="T903" s="62"/>
      <c r="AB903" s="62">
        <f t="shared" si="149"/>
        <v>0</v>
      </c>
    </row>
    <row r="904" spans="1:31" x14ac:dyDescent="0.25">
      <c r="A904" s="62"/>
      <c r="B904" s="62"/>
      <c r="C904" s="62"/>
      <c r="D904" s="62"/>
      <c r="E904" s="715"/>
      <c r="F904" s="716" t="s">
        <v>185</v>
      </c>
      <c r="G904" s="717" t="s">
        <v>186</v>
      </c>
      <c r="H904" s="718">
        <f>SUM(H898:H902)</f>
        <v>1400000</v>
      </c>
      <c r="I904" s="718">
        <f>SUM(I898:I902)</f>
        <v>51800.4</v>
      </c>
      <c r="J904" s="719">
        <f>I904/H904</f>
        <v>3.7000285714285715E-2</v>
      </c>
      <c r="K904" s="718">
        <f>SUM(K898:K902)</f>
        <v>1348199.6</v>
      </c>
      <c r="L904" s="720">
        <v>0</v>
      </c>
      <c r="M904" s="720">
        <v>0</v>
      </c>
      <c r="N904" s="721"/>
      <c r="O904" s="720">
        <f>L904-M904</f>
        <v>0</v>
      </c>
      <c r="P904" s="720">
        <f>L904+H904</f>
        <v>1400000</v>
      </c>
      <c r="Q904" s="720">
        <f>M904+I904</f>
        <v>51800.4</v>
      </c>
      <c r="R904" s="721">
        <f>Q904/P904</f>
        <v>3.7000285714285715E-2</v>
      </c>
      <c r="S904" s="720">
        <f>P904-Q904</f>
        <v>1348199.6</v>
      </c>
      <c r="T904" s="62"/>
      <c r="AB904" s="62">
        <f t="shared" si="149"/>
        <v>0</v>
      </c>
    </row>
    <row r="905" spans="1:31" ht="15.75" thickBot="1" x14ac:dyDescent="0.3">
      <c r="A905" s="62"/>
      <c r="B905" s="62"/>
      <c r="C905" s="62"/>
      <c r="D905" s="62"/>
      <c r="E905" s="715"/>
      <c r="F905" s="716">
        <v>13</v>
      </c>
      <c r="G905" s="717" t="s">
        <v>207</v>
      </c>
      <c r="H905" s="718"/>
      <c r="I905" s="718"/>
      <c r="J905" s="719"/>
      <c r="K905" s="718"/>
      <c r="L905" s="720">
        <v>0</v>
      </c>
      <c r="M905" s="720"/>
      <c r="N905" s="721"/>
      <c r="O905" s="720"/>
      <c r="P905" s="720">
        <f>L905</f>
        <v>0</v>
      </c>
      <c r="Q905" s="720"/>
      <c r="R905" s="721"/>
      <c r="S905" s="720"/>
      <c r="T905" s="62"/>
    </row>
    <row r="906" spans="1:31" ht="15.75" thickBot="1" x14ac:dyDescent="0.3">
      <c r="A906" s="62"/>
      <c r="B906" s="62"/>
      <c r="C906" s="62"/>
      <c r="D906" s="62"/>
      <c r="G906" s="722" t="s">
        <v>1657</v>
      </c>
      <c r="H906" s="723">
        <f>H904</f>
        <v>1400000</v>
      </c>
      <c r="I906" s="723">
        <f t="shared" ref="I906:R906" si="162">I904</f>
        <v>51800.4</v>
      </c>
      <c r="J906" s="724">
        <f t="shared" si="162"/>
        <v>3.7000285714285715E-2</v>
      </c>
      <c r="K906" s="723">
        <f t="shared" si="162"/>
        <v>1348199.6</v>
      </c>
      <c r="L906" s="725">
        <f>L905</f>
        <v>0</v>
      </c>
      <c r="M906" s="725">
        <f t="shared" si="162"/>
        <v>0</v>
      </c>
      <c r="N906" s="726"/>
      <c r="O906" s="725">
        <f t="shared" si="162"/>
        <v>0</v>
      </c>
      <c r="P906" s="725">
        <f>H906+L906</f>
        <v>1400000</v>
      </c>
      <c r="Q906" s="725">
        <f t="shared" si="162"/>
        <v>51800.4</v>
      </c>
      <c r="R906" s="726">
        <f t="shared" si="162"/>
        <v>3.7000285714285715E-2</v>
      </c>
      <c r="S906" s="725">
        <f>S904</f>
        <v>1348199.6</v>
      </c>
      <c r="T906" s="62"/>
      <c r="AB906" s="62">
        <f t="shared" si="149"/>
        <v>0</v>
      </c>
    </row>
    <row r="907" spans="1:31" ht="28.5" collapsed="1" x14ac:dyDescent="0.25">
      <c r="A907" s="62"/>
      <c r="B907" s="62"/>
      <c r="C907" s="62"/>
      <c r="D907" s="62"/>
      <c r="E907" s="708"/>
      <c r="F907" s="709"/>
      <c r="G907" s="727" t="s">
        <v>1288</v>
      </c>
      <c r="H907" s="728"/>
      <c r="I907" s="729"/>
      <c r="J907" s="730"/>
      <c r="K907" s="729"/>
      <c r="L907" s="731"/>
      <c r="M907" s="732"/>
      <c r="N907" s="733"/>
      <c r="O907" s="732"/>
      <c r="P907" s="732"/>
      <c r="Q907" s="732"/>
      <c r="R907" s="733"/>
      <c r="S907" s="798"/>
      <c r="T907" s="62"/>
      <c r="AB907" s="62">
        <f t="shared" ref="AB907:AB946" si="163">Z907-AA907</f>
        <v>0</v>
      </c>
    </row>
    <row r="908" spans="1:31" x14ac:dyDescent="0.25">
      <c r="A908" s="62"/>
      <c r="B908" s="62"/>
      <c r="C908" s="62"/>
      <c r="D908" s="62"/>
      <c r="E908" s="715"/>
      <c r="F908" s="716" t="s">
        <v>185</v>
      </c>
      <c r="G908" s="717" t="s">
        <v>186</v>
      </c>
      <c r="H908" s="718">
        <f>H881+H904</f>
        <v>83048581</v>
      </c>
      <c r="I908" s="718">
        <f>I881+I904</f>
        <v>38219713.359999999</v>
      </c>
      <c r="J908" s="719">
        <f>J881</f>
        <v>0.46746572313363294</v>
      </c>
      <c r="K908" s="718">
        <f>K881+K904</f>
        <v>44828867.640000008</v>
      </c>
      <c r="L908" s="720">
        <f>L881+L904</f>
        <v>0</v>
      </c>
      <c r="M908" s="720">
        <f>M881+M904</f>
        <v>0</v>
      </c>
      <c r="N908" s="721"/>
      <c r="O908" s="720">
        <f>O881+O904</f>
        <v>0</v>
      </c>
      <c r="P908" s="720">
        <f>P881+P904</f>
        <v>83048581</v>
      </c>
      <c r="Q908" s="720">
        <f>Q881+Q904</f>
        <v>38219713.359999999</v>
      </c>
      <c r="R908" s="721">
        <f>R881</f>
        <v>0.46746572313363294</v>
      </c>
      <c r="S908" s="720">
        <f>P908-Q908</f>
        <v>44828867.640000001</v>
      </c>
      <c r="T908" s="62"/>
      <c r="AB908" s="62">
        <f t="shared" si="163"/>
        <v>0</v>
      </c>
    </row>
    <row r="909" spans="1:31" hidden="1" x14ac:dyDescent="0.25">
      <c r="A909" s="62"/>
      <c r="B909" s="62"/>
      <c r="C909" s="62"/>
      <c r="D909" s="62"/>
      <c r="F909" s="716" t="s">
        <v>187</v>
      </c>
      <c r="G909" s="717" t="s">
        <v>188</v>
      </c>
      <c r="J909" s="688" t="e">
        <f t="shared" ref="J909:J923" si="164">I909/H909</f>
        <v>#DIV/0!</v>
      </c>
      <c r="R909" s="690" t="e">
        <f t="shared" ref="R909:R923" si="165">Q909/P909</f>
        <v>#DIV/0!</v>
      </c>
      <c r="S909" s="720" t="e">
        <f t="shared" ref="S909:S923" si="166">SUM(H909:L909)</f>
        <v>#DIV/0!</v>
      </c>
      <c r="T909" s="62"/>
      <c r="AB909" s="62">
        <f t="shared" si="163"/>
        <v>0</v>
      </c>
    </row>
    <row r="910" spans="1:31" hidden="1" x14ac:dyDescent="0.25">
      <c r="A910" s="62"/>
      <c r="B910" s="62"/>
      <c r="C910" s="62"/>
      <c r="D910" s="62"/>
      <c r="F910" s="716" t="s">
        <v>189</v>
      </c>
      <c r="G910" s="717" t="s">
        <v>190</v>
      </c>
      <c r="J910" s="688" t="e">
        <f t="shared" si="164"/>
        <v>#DIV/0!</v>
      </c>
      <c r="R910" s="690" t="e">
        <f t="shared" si="165"/>
        <v>#DIV/0!</v>
      </c>
      <c r="S910" s="720" t="e">
        <f t="shared" si="166"/>
        <v>#DIV/0!</v>
      </c>
      <c r="T910" s="62"/>
      <c r="AB910" s="62">
        <f t="shared" si="163"/>
        <v>0</v>
      </c>
    </row>
    <row r="911" spans="1:31" hidden="1" x14ac:dyDescent="0.25">
      <c r="A911" s="62"/>
      <c r="B911" s="62"/>
      <c r="C911" s="62"/>
      <c r="D911" s="62"/>
      <c r="F911" s="716" t="s">
        <v>191</v>
      </c>
      <c r="G911" s="717" t="s">
        <v>192</v>
      </c>
      <c r="J911" s="688" t="e">
        <f t="shared" si="164"/>
        <v>#DIV/0!</v>
      </c>
      <c r="R911" s="690" t="e">
        <f t="shared" si="165"/>
        <v>#DIV/0!</v>
      </c>
      <c r="S911" s="720" t="e">
        <f t="shared" si="166"/>
        <v>#DIV/0!</v>
      </c>
      <c r="T911" s="62"/>
      <c r="AB911" s="62">
        <f t="shared" si="163"/>
        <v>0</v>
      </c>
    </row>
    <row r="912" spans="1:31" hidden="1" x14ac:dyDescent="0.25">
      <c r="A912" s="62"/>
      <c r="B912" s="62"/>
      <c r="C912" s="62"/>
      <c r="D912" s="62"/>
      <c r="F912" s="716" t="s">
        <v>193</v>
      </c>
      <c r="G912" s="717" t="s">
        <v>194</v>
      </c>
      <c r="J912" s="688" t="e">
        <f t="shared" si="164"/>
        <v>#DIV/0!</v>
      </c>
      <c r="R912" s="690" t="e">
        <f t="shared" si="165"/>
        <v>#DIV/0!</v>
      </c>
      <c r="S912" s="720" t="e">
        <f t="shared" si="166"/>
        <v>#DIV/0!</v>
      </c>
      <c r="T912" s="62"/>
      <c r="AB912" s="62">
        <f t="shared" si="163"/>
        <v>0</v>
      </c>
    </row>
    <row r="913" spans="1:28" hidden="1" x14ac:dyDescent="0.25">
      <c r="A913" s="62"/>
      <c r="B913" s="62"/>
      <c r="C913" s="62"/>
      <c r="D913" s="62"/>
      <c r="F913" s="716" t="s">
        <v>195</v>
      </c>
      <c r="G913" s="717" t="s">
        <v>196</v>
      </c>
      <c r="J913" s="688" t="e">
        <f t="shared" si="164"/>
        <v>#DIV/0!</v>
      </c>
      <c r="R913" s="690" t="e">
        <f t="shared" si="165"/>
        <v>#DIV/0!</v>
      </c>
      <c r="S913" s="720" t="e">
        <f t="shared" si="166"/>
        <v>#DIV/0!</v>
      </c>
      <c r="T913" s="62"/>
      <c r="AB913" s="62">
        <f t="shared" si="163"/>
        <v>0</v>
      </c>
    </row>
    <row r="914" spans="1:28" hidden="1" x14ac:dyDescent="0.25">
      <c r="A914" s="62"/>
      <c r="B914" s="62"/>
      <c r="C914" s="62"/>
      <c r="D914" s="62"/>
      <c r="F914" s="716" t="s">
        <v>197</v>
      </c>
      <c r="G914" s="717" t="s">
        <v>1294</v>
      </c>
      <c r="J914" s="688" t="e">
        <f t="shared" si="164"/>
        <v>#DIV/0!</v>
      </c>
      <c r="R914" s="690" t="e">
        <f t="shared" si="165"/>
        <v>#DIV/0!</v>
      </c>
      <c r="S914" s="720" t="e">
        <f t="shared" si="166"/>
        <v>#DIV/0!</v>
      </c>
      <c r="T914" s="62"/>
      <c r="AB914" s="62">
        <f t="shared" si="163"/>
        <v>0</v>
      </c>
    </row>
    <row r="915" spans="1:28" ht="30" hidden="1" x14ac:dyDescent="0.25">
      <c r="A915" s="62"/>
      <c r="B915" s="62"/>
      <c r="C915" s="62"/>
      <c r="D915" s="62"/>
      <c r="F915" s="716" t="s">
        <v>198</v>
      </c>
      <c r="G915" s="717" t="s">
        <v>1293</v>
      </c>
      <c r="J915" s="688" t="e">
        <f t="shared" si="164"/>
        <v>#DIV/0!</v>
      </c>
      <c r="R915" s="690" t="e">
        <f t="shared" si="165"/>
        <v>#DIV/0!</v>
      </c>
      <c r="S915" s="720" t="e">
        <f t="shared" si="166"/>
        <v>#DIV/0!</v>
      </c>
      <c r="T915" s="62"/>
      <c r="AB915" s="62">
        <f t="shared" si="163"/>
        <v>0</v>
      </c>
    </row>
    <row r="916" spans="1:28" hidden="1" x14ac:dyDescent="0.25">
      <c r="A916" s="62"/>
      <c r="B916" s="62"/>
      <c r="C916" s="62"/>
      <c r="D916" s="62"/>
      <c r="F916" s="716" t="s">
        <v>199</v>
      </c>
      <c r="G916" s="717" t="s">
        <v>58</v>
      </c>
      <c r="J916" s="688" t="e">
        <f t="shared" si="164"/>
        <v>#DIV/0!</v>
      </c>
      <c r="R916" s="690" t="e">
        <f t="shared" si="165"/>
        <v>#DIV/0!</v>
      </c>
      <c r="S916" s="720" t="e">
        <f t="shared" si="166"/>
        <v>#DIV/0!</v>
      </c>
      <c r="T916" s="62"/>
      <c r="AB916" s="62">
        <f t="shared" si="163"/>
        <v>0</v>
      </c>
    </row>
    <row r="917" spans="1:28" ht="15.75" hidden="1" thickBot="1" x14ac:dyDescent="0.3">
      <c r="F917" s="716" t="s">
        <v>200</v>
      </c>
      <c r="G917" s="717" t="s">
        <v>201</v>
      </c>
      <c r="H917" s="687">
        <v>0</v>
      </c>
      <c r="I917" s="687">
        <v>0</v>
      </c>
      <c r="K917" s="687">
        <v>0</v>
      </c>
      <c r="L917" s="689">
        <f>L890</f>
        <v>57390900</v>
      </c>
      <c r="M917" s="689">
        <f>M890</f>
        <v>0</v>
      </c>
      <c r="N917" s="690">
        <f>M917/L917</f>
        <v>0</v>
      </c>
      <c r="O917" s="689">
        <f>O890</f>
        <v>57390900</v>
      </c>
      <c r="P917" s="689">
        <f>P890</f>
        <v>81190900</v>
      </c>
      <c r="Q917" s="689">
        <f>Q890</f>
        <v>768865.02</v>
      </c>
      <c r="R917" s="690">
        <f>R890</f>
        <v>9.4698423099140415E-3</v>
      </c>
      <c r="S917" s="720">
        <f>S890</f>
        <v>80422034.980000004</v>
      </c>
      <c r="AB917" s="62">
        <f t="shared" si="163"/>
        <v>0</v>
      </c>
    </row>
    <row r="918" spans="1:28" ht="15.75" hidden="1" thickBot="1" x14ac:dyDescent="0.3">
      <c r="F918" s="716" t="s">
        <v>202</v>
      </c>
      <c r="G918" s="717" t="s">
        <v>203</v>
      </c>
      <c r="J918" s="688" t="e">
        <f t="shared" si="164"/>
        <v>#DIV/0!</v>
      </c>
      <c r="R918" s="690" t="e">
        <f t="shared" si="165"/>
        <v>#DIV/0!</v>
      </c>
      <c r="S918" s="720" t="e">
        <f t="shared" si="166"/>
        <v>#DIV/0!</v>
      </c>
      <c r="AB918" s="62">
        <f t="shared" si="163"/>
        <v>0</v>
      </c>
    </row>
    <row r="919" spans="1:28" ht="30.75" hidden="1" thickBot="1" x14ac:dyDescent="0.3">
      <c r="F919" s="716" t="s">
        <v>204</v>
      </c>
      <c r="G919" s="717" t="s">
        <v>205</v>
      </c>
      <c r="J919" s="688" t="e">
        <f t="shared" si="164"/>
        <v>#DIV/0!</v>
      </c>
      <c r="R919" s="690" t="e">
        <f t="shared" si="165"/>
        <v>#DIV/0!</v>
      </c>
      <c r="S919" s="720" t="e">
        <f t="shared" si="166"/>
        <v>#DIV/0!</v>
      </c>
      <c r="AB919" s="62">
        <f t="shared" si="163"/>
        <v>0</v>
      </c>
    </row>
    <row r="920" spans="1:28" ht="15.75" hidden="1" thickBot="1" x14ac:dyDescent="0.3">
      <c r="F920" s="716" t="s">
        <v>206</v>
      </c>
      <c r="G920" s="717" t="s">
        <v>207</v>
      </c>
      <c r="J920" s="688" t="e">
        <f t="shared" si="164"/>
        <v>#DIV/0!</v>
      </c>
      <c r="R920" s="690" t="e">
        <f t="shared" si="165"/>
        <v>#DIV/0!</v>
      </c>
      <c r="S920" s="720" t="e">
        <f t="shared" si="166"/>
        <v>#DIV/0!</v>
      </c>
      <c r="AB920" s="62">
        <f t="shared" si="163"/>
        <v>0</v>
      </c>
    </row>
    <row r="921" spans="1:28" ht="30.75" hidden="1" thickBot="1" x14ac:dyDescent="0.3">
      <c r="F921" s="716" t="s">
        <v>208</v>
      </c>
      <c r="G921" s="717" t="s">
        <v>209</v>
      </c>
      <c r="J921" s="688" t="e">
        <f t="shared" si="164"/>
        <v>#DIV/0!</v>
      </c>
      <c r="R921" s="690" t="e">
        <f t="shared" si="165"/>
        <v>#DIV/0!</v>
      </c>
      <c r="S921" s="720" t="e">
        <f t="shared" si="166"/>
        <v>#DIV/0!</v>
      </c>
      <c r="AB921" s="62">
        <f t="shared" si="163"/>
        <v>0</v>
      </c>
    </row>
    <row r="922" spans="1:28" ht="30.75" hidden="1" thickBot="1" x14ac:dyDescent="0.3">
      <c r="F922" s="716" t="s">
        <v>210</v>
      </c>
      <c r="G922" s="717" t="s">
        <v>211</v>
      </c>
      <c r="J922" s="688" t="e">
        <f t="shared" si="164"/>
        <v>#DIV/0!</v>
      </c>
      <c r="R922" s="690" t="e">
        <f t="shared" si="165"/>
        <v>#DIV/0!</v>
      </c>
      <c r="S922" s="720" t="e">
        <f t="shared" si="166"/>
        <v>#DIV/0!</v>
      </c>
      <c r="AB922" s="62">
        <f t="shared" si="163"/>
        <v>0</v>
      </c>
    </row>
    <row r="923" spans="1:28" ht="15.75" hidden="1" thickBot="1" x14ac:dyDescent="0.3">
      <c r="F923" s="716" t="s">
        <v>212</v>
      </c>
      <c r="G923" s="717" t="s">
        <v>213</v>
      </c>
      <c r="H923" s="718"/>
      <c r="I923" s="718"/>
      <c r="J923" s="719" t="e">
        <f t="shared" si="164"/>
        <v>#DIV/0!</v>
      </c>
      <c r="K923" s="718"/>
      <c r="L923" s="720"/>
      <c r="M923" s="720"/>
      <c r="N923" s="721"/>
      <c r="O923" s="720"/>
      <c r="P923" s="720"/>
      <c r="Q923" s="720"/>
      <c r="R923" s="721" t="e">
        <f t="shared" si="165"/>
        <v>#DIV/0!</v>
      </c>
      <c r="S923" s="720" t="e">
        <f t="shared" si="166"/>
        <v>#DIV/0!</v>
      </c>
      <c r="AB923" s="62">
        <f t="shared" si="163"/>
        <v>0</v>
      </c>
    </row>
    <row r="924" spans="1:28" ht="15.75" thickBot="1" x14ac:dyDescent="0.3">
      <c r="A924" s="62"/>
      <c r="B924" s="62"/>
      <c r="C924" s="62"/>
      <c r="D924" s="62"/>
      <c r="E924" s="715"/>
      <c r="F924" s="716">
        <v>13</v>
      </c>
      <c r="G924" s="717" t="s">
        <v>207</v>
      </c>
      <c r="H924" s="718"/>
      <c r="I924" s="718"/>
      <c r="J924" s="719"/>
      <c r="K924" s="718"/>
      <c r="L924" s="720">
        <v>0</v>
      </c>
      <c r="M924" s="720"/>
      <c r="N924" s="721"/>
      <c r="O924" s="720"/>
      <c r="P924" s="720">
        <f>L924</f>
        <v>0</v>
      </c>
      <c r="Q924" s="720"/>
      <c r="R924" s="721"/>
      <c r="S924" s="720"/>
      <c r="T924" s="62"/>
    </row>
    <row r="925" spans="1:28" ht="15.75" collapsed="1" thickBot="1" x14ac:dyDescent="0.3">
      <c r="G925" s="722" t="s">
        <v>1289</v>
      </c>
      <c r="H925" s="723">
        <f>H908</f>
        <v>83048581</v>
      </c>
      <c r="I925" s="723">
        <f>I908</f>
        <v>38219713.359999999</v>
      </c>
      <c r="J925" s="724">
        <f>J908</f>
        <v>0.46746572313363294</v>
      </c>
      <c r="K925" s="723">
        <f>K908</f>
        <v>44828867.640000008</v>
      </c>
      <c r="L925" s="725">
        <v>0</v>
      </c>
      <c r="M925" s="725">
        <f>SUM(M908:M917)</f>
        <v>0</v>
      </c>
      <c r="N925" s="726"/>
      <c r="O925" s="725">
        <f>O908</f>
        <v>0</v>
      </c>
      <c r="P925" s="725">
        <f>H925+L925</f>
        <v>83048581</v>
      </c>
      <c r="Q925" s="725">
        <f>SUM(Q908:Q917)</f>
        <v>38988578.380000003</v>
      </c>
      <c r="R925" s="726">
        <f>Q925/P925</f>
        <v>0.46946712286390546</v>
      </c>
      <c r="S925" s="725">
        <f>P925-Q925</f>
        <v>44060002.619999997</v>
      </c>
      <c r="AB925" s="62">
        <f t="shared" si="163"/>
        <v>0</v>
      </c>
    </row>
    <row r="926" spans="1:28" ht="15.75" customHeight="1" x14ac:dyDescent="0.25">
      <c r="G926" s="735"/>
      <c r="H926" s="736"/>
      <c r="I926" s="736"/>
      <c r="J926" s="737"/>
      <c r="K926" s="736"/>
      <c r="L926" s="738"/>
      <c r="M926" s="738"/>
      <c r="N926" s="739"/>
      <c r="O926" s="738"/>
      <c r="P926" s="738"/>
      <c r="Q926" s="738"/>
      <c r="R926" s="739"/>
      <c r="S926" s="738"/>
      <c r="AB926" s="62">
        <f t="shared" si="163"/>
        <v>0</v>
      </c>
    </row>
    <row r="927" spans="1:28" hidden="1" x14ac:dyDescent="0.25">
      <c r="G927" s="735"/>
      <c r="H927" s="736"/>
      <c r="I927" s="736"/>
      <c r="J927" s="737"/>
      <c r="K927" s="736"/>
      <c r="L927" s="738"/>
      <c r="M927" s="738"/>
      <c r="N927" s="739"/>
      <c r="O927" s="738"/>
      <c r="P927" s="738"/>
      <c r="Q927" s="738"/>
      <c r="R927" s="739"/>
      <c r="S927" s="738"/>
    </row>
    <row r="928" spans="1:28" hidden="1" x14ac:dyDescent="0.25">
      <c r="C928" s="1176" t="s">
        <v>2017</v>
      </c>
      <c r="D928" s="1176"/>
      <c r="G928" s="735" t="s">
        <v>2018</v>
      </c>
      <c r="H928" s="736"/>
      <c r="I928" s="736"/>
      <c r="J928" s="737"/>
      <c r="K928" s="736"/>
      <c r="L928" s="738"/>
      <c r="M928" s="738"/>
      <c r="N928" s="739"/>
      <c r="O928" s="738"/>
      <c r="P928" s="738"/>
      <c r="Q928" s="738"/>
      <c r="R928" s="739"/>
      <c r="S928" s="738"/>
    </row>
    <row r="929" spans="1:28" hidden="1" x14ac:dyDescent="0.25">
      <c r="D929" s="702">
        <v>451</v>
      </c>
      <c r="G929" s="1075" t="s">
        <v>130</v>
      </c>
      <c r="H929" s="736"/>
      <c r="I929" s="736"/>
      <c r="J929" s="737"/>
      <c r="K929" s="736"/>
      <c r="L929" s="738"/>
      <c r="M929" s="738"/>
      <c r="N929" s="739"/>
      <c r="O929" s="738"/>
      <c r="P929" s="738"/>
      <c r="Q929" s="738"/>
      <c r="R929" s="739"/>
      <c r="S929" s="738"/>
    </row>
    <row r="930" spans="1:28" ht="15.75" hidden="1" thickBot="1" x14ac:dyDescent="0.3">
      <c r="E930" s="1083" t="s">
        <v>2032</v>
      </c>
      <c r="F930" s="683">
        <v>512</v>
      </c>
      <c r="G930" s="1068" t="s">
        <v>1641</v>
      </c>
      <c r="H930" s="718">
        <v>0</v>
      </c>
      <c r="I930" s="736"/>
      <c r="J930" s="737"/>
      <c r="K930" s="736"/>
      <c r="L930" s="720">
        <v>0</v>
      </c>
      <c r="M930" s="738"/>
      <c r="N930" s="739"/>
      <c r="O930" s="738"/>
      <c r="P930" s="720">
        <f>L930+H930</f>
        <v>0</v>
      </c>
      <c r="Q930" s="738"/>
      <c r="R930" s="739"/>
      <c r="S930" s="738"/>
    </row>
    <row r="931" spans="1:28" hidden="1" x14ac:dyDescent="0.25">
      <c r="A931" s="62"/>
      <c r="B931" s="62"/>
      <c r="C931" s="62"/>
      <c r="D931" s="62"/>
      <c r="E931" s="708"/>
      <c r="F931" s="709"/>
      <c r="G931" s="710" t="s">
        <v>2019</v>
      </c>
      <c r="H931" s="711"/>
      <c r="I931" s="711"/>
      <c r="J931" s="712"/>
      <c r="K931" s="711"/>
      <c r="L931" s="713"/>
      <c r="M931" s="713"/>
      <c r="N931" s="714"/>
      <c r="O931" s="713"/>
      <c r="P931" s="713"/>
      <c r="Q931" s="713"/>
      <c r="R931" s="714"/>
      <c r="S931" s="797"/>
      <c r="T931" s="62"/>
      <c r="AB931" s="62">
        <f t="shared" ref="AB931" si="167">Z931-AA931</f>
        <v>0</v>
      </c>
    </row>
    <row r="932" spans="1:28" hidden="1" x14ac:dyDescent="0.25">
      <c r="A932" s="62"/>
      <c r="B932" s="62"/>
      <c r="C932" s="62"/>
      <c r="D932" s="62"/>
      <c r="E932" s="715"/>
      <c r="F932" s="716" t="s">
        <v>185</v>
      </c>
      <c r="G932" s="717" t="s">
        <v>186</v>
      </c>
      <c r="H932" s="718">
        <f>SUM(H926:H930)</f>
        <v>0</v>
      </c>
      <c r="I932" s="718">
        <f>SUM(I926:I930)</f>
        <v>0</v>
      </c>
      <c r="J932" s="719" t="e">
        <f>I932/H932</f>
        <v>#DIV/0!</v>
      </c>
      <c r="K932" s="718">
        <f>SUM(K926:K930)</f>
        <v>0</v>
      </c>
      <c r="L932" s="720">
        <v>0</v>
      </c>
      <c r="M932" s="720">
        <v>0</v>
      </c>
      <c r="N932" s="721"/>
      <c r="O932" s="720">
        <f>L932-M932</f>
        <v>0</v>
      </c>
      <c r="P932" s="720">
        <f>L932+H932</f>
        <v>0</v>
      </c>
      <c r="Q932" s="738"/>
      <c r="R932" s="739"/>
      <c r="S932" s="738"/>
    </row>
    <row r="933" spans="1:28" ht="30.75" hidden="1" thickBot="1" x14ac:dyDescent="0.3">
      <c r="A933" s="62"/>
      <c r="B933" s="62"/>
      <c r="C933" s="62"/>
      <c r="D933" s="62"/>
      <c r="E933" s="715"/>
      <c r="F933" s="716">
        <v>17</v>
      </c>
      <c r="G933" s="717" t="s">
        <v>2016</v>
      </c>
      <c r="H933" s="718"/>
      <c r="I933" s="718"/>
      <c r="J933" s="719"/>
      <c r="K933" s="718"/>
      <c r="L933" s="720">
        <f>L930</f>
        <v>0</v>
      </c>
      <c r="M933" s="720"/>
      <c r="N933" s="721"/>
      <c r="O933" s="720"/>
      <c r="P933" s="720">
        <f>L933</f>
        <v>0</v>
      </c>
      <c r="Q933" s="738"/>
      <c r="R933" s="739"/>
      <c r="S933" s="738"/>
    </row>
    <row r="934" spans="1:28" hidden="1" x14ac:dyDescent="0.25">
      <c r="A934" s="62"/>
      <c r="B934" s="62"/>
      <c r="C934" s="62"/>
      <c r="D934" s="62"/>
      <c r="E934" s="708"/>
      <c r="F934" s="709"/>
      <c r="G934" s="710" t="s">
        <v>2020</v>
      </c>
      <c r="H934" s="1076">
        <f>H932</f>
        <v>0</v>
      </c>
      <c r="I934" s="1076"/>
      <c r="J934" s="1077"/>
      <c r="K934" s="1076"/>
      <c r="L934" s="713">
        <f>L933</f>
        <v>0</v>
      </c>
      <c r="M934" s="713"/>
      <c r="N934" s="714"/>
      <c r="O934" s="713"/>
      <c r="P934" s="713">
        <f>P932+P933</f>
        <v>0</v>
      </c>
      <c r="Q934" s="713"/>
      <c r="R934" s="714"/>
      <c r="S934" s="797"/>
      <c r="T934" s="62"/>
      <c r="AB934" s="62">
        <f t="shared" ref="AB934" si="168">Z934-AA934</f>
        <v>0</v>
      </c>
    </row>
    <row r="935" spans="1:28" hidden="1" x14ac:dyDescent="0.25">
      <c r="G935" s="735"/>
      <c r="H935" s="736"/>
      <c r="I935" s="736"/>
      <c r="J935" s="737"/>
      <c r="K935" s="736"/>
      <c r="L935" s="738"/>
      <c r="M935" s="738"/>
      <c r="N935" s="739"/>
      <c r="O935" s="738"/>
      <c r="P935" s="738"/>
      <c r="Q935" s="738"/>
      <c r="R935" s="739"/>
      <c r="S935" s="738"/>
    </row>
    <row r="936" spans="1:28" x14ac:dyDescent="0.25">
      <c r="E936" s="708"/>
      <c r="F936" s="709"/>
      <c r="G936" s="742" t="s">
        <v>753</v>
      </c>
      <c r="H936" s="743"/>
      <c r="I936" s="743"/>
      <c r="J936" s="744"/>
      <c r="K936" s="743"/>
      <c r="L936" s="745"/>
      <c r="M936" s="745"/>
      <c r="N936" s="746"/>
      <c r="O936" s="745"/>
      <c r="P936" s="745"/>
      <c r="Q936" s="745"/>
      <c r="R936" s="746"/>
      <c r="S936" s="800"/>
      <c r="AB936" s="62">
        <f t="shared" si="163"/>
        <v>0</v>
      </c>
    </row>
    <row r="937" spans="1:28" x14ac:dyDescent="0.25">
      <c r="E937" s="715"/>
      <c r="F937" s="716" t="s">
        <v>185</v>
      </c>
      <c r="G937" s="717" t="s">
        <v>186</v>
      </c>
      <c r="H937" s="718">
        <f>H908+H934</f>
        <v>83048581</v>
      </c>
      <c r="I937" s="718">
        <f>I908</f>
        <v>38219713.359999999</v>
      </c>
      <c r="J937" s="719">
        <f>I937/H937</f>
        <v>0.460209107726958</v>
      </c>
      <c r="K937" s="718">
        <f>H937-I937</f>
        <v>44828867.640000001</v>
      </c>
      <c r="L937" s="720">
        <v>0</v>
      </c>
      <c r="M937" s="720">
        <v>0</v>
      </c>
      <c r="N937" s="721"/>
      <c r="O937" s="720">
        <v>0</v>
      </c>
      <c r="P937" s="720">
        <f>H937+L937</f>
        <v>83048581</v>
      </c>
      <c r="Q937" s="720">
        <f>I937+M937</f>
        <v>38219713.359999999</v>
      </c>
      <c r="R937" s="721">
        <f>Q937/P937</f>
        <v>0.460209107726958</v>
      </c>
      <c r="S937" s="720">
        <f>P937-Q937</f>
        <v>44828867.640000001</v>
      </c>
      <c r="AB937" s="62">
        <f t="shared" si="163"/>
        <v>0</v>
      </c>
    </row>
    <row r="938" spans="1:28" hidden="1" x14ac:dyDescent="0.25">
      <c r="E938" s="715"/>
      <c r="F938" s="741" t="s">
        <v>197</v>
      </c>
      <c r="G938" s="717" t="s">
        <v>1294</v>
      </c>
      <c r="H938" s="718">
        <v>0</v>
      </c>
      <c r="I938" s="718"/>
      <c r="J938" s="719"/>
      <c r="K938" s="718" t="e">
        <f>#REF!+#REF!+#REF!</f>
        <v>#REF!</v>
      </c>
      <c r="L938" s="720">
        <v>0</v>
      </c>
      <c r="M938" s="720"/>
      <c r="N938" s="721"/>
      <c r="O938" s="720" t="e">
        <f>#REF!+#REF!+#REF!</f>
        <v>#REF!</v>
      </c>
      <c r="P938" s="720">
        <f>P921+P926</f>
        <v>0</v>
      </c>
      <c r="Q938" s="720"/>
      <c r="R938" s="721"/>
      <c r="S938" s="720" t="e">
        <f>#REF!</f>
        <v>#REF!</v>
      </c>
      <c r="AB938" s="62">
        <f t="shared" si="163"/>
        <v>0</v>
      </c>
    </row>
    <row r="939" spans="1:28" hidden="1" x14ac:dyDescent="0.25">
      <c r="F939" s="716" t="s">
        <v>200</v>
      </c>
      <c r="G939" s="717" t="s">
        <v>201</v>
      </c>
      <c r="H939" s="687">
        <v>0</v>
      </c>
      <c r="I939" s="687">
        <v>0</v>
      </c>
      <c r="K939" s="687">
        <v>0</v>
      </c>
      <c r="L939" s="689">
        <v>0</v>
      </c>
      <c r="O939" s="689">
        <f>L939-M939</f>
        <v>0</v>
      </c>
      <c r="P939" s="720" t="e">
        <f>P922+#REF!</f>
        <v>#REF!</v>
      </c>
      <c r="Q939" s="689">
        <f>I939+M939</f>
        <v>0</v>
      </c>
      <c r="S939" s="720" t="e">
        <f>P939-Q939</f>
        <v>#REF!</v>
      </c>
      <c r="AB939" s="62">
        <f t="shared" si="163"/>
        <v>0</v>
      </c>
    </row>
    <row r="940" spans="1:28" ht="30.75" thickBot="1" x14ac:dyDescent="0.3">
      <c r="F940" s="716">
        <v>17</v>
      </c>
      <c r="G940" s="717" t="s">
        <v>2016</v>
      </c>
      <c r="H940" s="687">
        <v>0</v>
      </c>
      <c r="L940" s="689">
        <f>L879</f>
        <v>57390900</v>
      </c>
      <c r="P940" s="720">
        <f>L940</f>
        <v>57390900</v>
      </c>
      <c r="S940" s="720"/>
    </row>
    <row r="941" spans="1:28" ht="15.75" thickBot="1" x14ac:dyDescent="0.3">
      <c r="G941" s="722" t="s">
        <v>754</v>
      </c>
      <c r="H941" s="723">
        <f>SUM(H937:H939)</f>
        <v>83048581</v>
      </c>
      <c r="I941" s="723">
        <f>SUM(I937)</f>
        <v>38219713.359999999</v>
      </c>
      <c r="J941" s="724">
        <f>I941/H941</f>
        <v>0.460209107726958</v>
      </c>
      <c r="K941" s="723">
        <f>H941-I941</f>
        <v>44828867.640000001</v>
      </c>
      <c r="L941" s="725">
        <f>SUM(L937:L940)</f>
        <v>57390900</v>
      </c>
      <c r="M941" s="725">
        <f>SUM(M937)</f>
        <v>0</v>
      </c>
      <c r="N941" s="726"/>
      <c r="O941" s="725">
        <v>0</v>
      </c>
      <c r="P941" s="725">
        <f>P937+P940</f>
        <v>140439481</v>
      </c>
      <c r="Q941" s="725">
        <f>SUM(Q937)</f>
        <v>38219713.359999999</v>
      </c>
      <c r="R941" s="726">
        <f>Q941/P941</f>
        <v>0.27214365282366715</v>
      </c>
      <c r="S941" s="725">
        <f>P941-Q941</f>
        <v>102219767.64</v>
      </c>
      <c r="AB941" s="62">
        <f t="shared" si="163"/>
        <v>0</v>
      </c>
    </row>
    <row r="942" spans="1:28" x14ac:dyDescent="0.25">
      <c r="G942" s="735"/>
      <c r="H942" s="736"/>
      <c r="I942" s="736"/>
      <c r="J942" s="737"/>
      <c r="K942" s="736"/>
      <c r="L942" s="738"/>
      <c r="M942" s="738"/>
      <c r="N942" s="739"/>
      <c r="O942" s="738"/>
      <c r="P942" s="738"/>
      <c r="Q942" s="738"/>
      <c r="R942" s="739"/>
      <c r="S942" s="738"/>
    </row>
    <row r="943" spans="1:28" x14ac:dyDescent="0.25">
      <c r="AB943" s="62">
        <f t="shared" si="163"/>
        <v>0</v>
      </c>
    </row>
    <row r="944" spans="1:28" ht="28.5" x14ac:dyDescent="0.25">
      <c r="C944" s="685" t="s">
        <v>259</v>
      </c>
      <c r="G944" s="858" t="s">
        <v>1707</v>
      </c>
      <c r="AB944" s="62">
        <f t="shared" si="163"/>
        <v>0</v>
      </c>
    </row>
    <row r="945" spans="1:31" ht="29.25" x14ac:dyDescent="0.25">
      <c r="C945" s="685" t="s">
        <v>1548</v>
      </c>
      <c r="G945" s="697" t="s">
        <v>1549</v>
      </c>
      <c r="AB945" s="62">
        <f t="shared" si="163"/>
        <v>0</v>
      </c>
    </row>
    <row r="946" spans="1:31" x14ac:dyDescent="0.25">
      <c r="D946" s="702">
        <v>420</v>
      </c>
      <c r="G946" s="704" t="s">
        <v>117</v>
      </c>
      <c r="AB946" s="62">
        <f t="shared" si="163"/>
        <v>0</v>
      </c>
    </row>
    <row r="947" spans="1:31" x14ac:dyDescent="0.25">
      <c r="A947" s="62"/>
      <c r="B947" s="62"/>
      <c r="E947" s="1087" t="s">
        <v>1701</v>
      </c>
      <c r="F947" s="683">
        <v>423</v>
      </c>
      <c r="G947" s="799" t="s">
        <v>380</v>
      </c>
      <c r="H947" s="687">
        <v>500000</v>
      </c>
      <c r="I947" s="687">
        <v>0</v>
      </c>
      <c r="K947" s="687">
        <f>H947-I947</f>
        <v>500000</v>
      </c>
      <c r="L947" s="689">
        <v>0</v>
      </c>
      <c r="M947" s="689">
        <v>0</v>
      </c>
      <c r="O947" s="689">
        <f>L947-M947</f>
        <v>0</v>
      </c>
      <c r="P947" s="689">
        <f>L947+H947</f>
        <v>500000</v>
      </c>
      <c r="Q947" s="689">
        <f>M947+I947</f>
        <v>0</v>
      </c>
      <c r="S947" s="689">
        <f>P947-Q947</f>
        <v>500000</v>
      </c>
      <c r="Z947" s="750">
        <f>H947-X947+Y947</f>
        <v>500000</v>
      </c>
      <c r="AA947" s="751">
        <v>11488000</v>
      </c>
      <c r="AB947" s="62">
        <f>Z947-AA947</f>
        <v>-10988000</v>
      </c>
      <c r="AE947" s="62">
        <f>H947-AA947</f>
        <v>-10988000</v>
      </c>
    </row>
    <row r="948" spans="1:31" ht="15.75" thickBot="1" x14ac:dyDescent="0.3">
      <c r="A948" s="62"/>
      <c r="B948" s="62"/>
      <c r="E948" s="1087" t="s">
        <v>1702</v>
      </c>
      <c r="F948" s="683">
        <v>454</v>
      </c>
      <c r="G948" s="799" t="s">
        <v>404</v>
      </c>
      <c r="H948" s="687">
        <v>5000000</v>
      </c>
      <c r="I948" s="687">
        <v>1086000</v>
      </c>
      <c r="J948" s="688">
        <f>I948/H948</f>
        <v>0.2172</v>
      </c>
      <c r="K948" s="687">
        <f>H948-I948</f>
        <v>3914000</v>
      </c>
      <c r="L948" s="689">
        <v>0</v>
      </c>
      <c r="M948" s="689">
        <v>0</v>
      </c>
      <c r="O948" s="689">
        <f>L948-M948</f>
        <v>0</v>
      </c>
      <c r="P948" s="689">
        <f>L948+H948</f>
        <v>5000000</v>
      </c>
      <c r="Q948" s="689">
        <f>M948+I948</f>
        <v>1086000</v>
      </c>
      <c r="R948" s="690">
        <f>Q948/P948</f>
        <v>0.2172</v>
      </c>
      <c r="S948" s="689">
        <f>P948-Q948</f>
        <v>3914000</v>
      </c>
      <c r="Z948" s="750">
        <f>H948-X948+Y948</f>
        <v>5000000</v>
      </c>
      <c r="AA948" s="751">
        <v>11488000</v>
      </c>
      <c r="AB948" s="62">
        <f t="shared" ref="AB948:AB1032" si="169">Z948-AA948</f>
        <v>-6488000</v>
      </c>
      <c r="AE948" s="62">
        <f>H948-AA948</f>
        <v>-6488000</v>
      </c>
    </row>
    <row r="949" spans="1:31" ht="15.75" hidden="1" thickBot="1" x14ac:dyDescent="0.3">
      <c r="A949" s="62"/>
      <c r="B949" s="62"/>
      <c r="F949" s="683">
        <v>481</v>
      </c>
      <c r="G949" s="799" t="s">
        <v>726</v>
      </c>
      <c r="H949" s="687">
        <v>0</v>
      </c>
      <c r="I949" s="687">
        <v>0</v>
      </c>
      <c r="K949" s="687">
        <f>H949-I949</f>
        <v>0</v>
      </c>
      <c r="L949" s="689">
        <v>0</v>
      </c>
      <c r="M949" s="689">
        <v>0</v>
      </c>
      <c r="O949" s="689">
        <v>0</v>
      </c>
      <c r="P949" s="689">
        <f>H949+L949</f>
        <v>0</v>
      </c>
      <c r="Q949" s="689">
        <f>M949+I949</f>
        <v>0</v>
      </c>
      <c r="S949" s="689">
        <f>P949-Q949</f>
        <v>0</v>
      </c>
    </row>
    <row r="950" spans="1:31" x14ac:dyDescent="0.25">
      <c r="A950" s="62"/>
      <c r="B950" s="62"/>
      <c r="E950" s="708"/>
      <c r="F950" s="709"/>
      <c r="G950" s="710" t="s">
        <v>1320</v>
      </c>
      <c r="H950" s="711"/>
      <c r="I950" s="711"/>
      <c r="J950" s="712"/>
      <c r="K950" s="711"/>
      <c r="L950" s="713"/>
      <c r="M950" s="713"/>
      <c r="N950" s="714"/>
      <c r="O950" s="713"/>
      <c r="P950" s="713"/>
      <c r="Q950" s="713"/>
      <c r="R950" s="714"/>
      <c r="S950" s="797"/>
      <c r="AB950" s="62">
        <f t="shared" si="169"/>
        <v>0</v>
      </c>
    </row>
    <row r="951" spans="1:31" ht="15.75" thickBot="1" x14ac:dyDescent="0.3">
      <c r="A951" s="62"/>
      <c r="B951" s="62"/>
      <c r="E951" s="715"/>
      <c r="F951" s="716" t="s">
        <v>185</v>
      </c>
      <c r="G951" s="717" t="s">
        <v>186</v>
      </c>
      <c r="H951" s="718">
        <f>H947+H948+H949</f>
        <v>5500000</v>
      </c>
      <c r="I951" s="718">
        <f>SUM(I947:I948)</f>
        <v>1086000</v>
      </c>
      <c r="J951" s="719">
        <f>I951/H951</f>
        <v>0.19745454545454547</v>
      </c>
      <c r="K951" s="718">
        <f>SUM(K947:K949)</f>
        <v>4414000</v>
      </c>
      <c r="L951" s="720">
        <f>SUM(L947:L948)</f>
        <v>0</v>
      </c>
      <c r="M951" s="720">
        <f>SUM(M947:M948)</f>
        <v>0</v>
      </c>
      <c r="N951" s="721"/>
      <c r="O951" s="720">
        <f>SUM(O947:O948)</f>
        <v>0</v>
      </c>
      <c r="P951" s="720">
        <f>P947+P948+P949</f>
        <v>5500000</v>
      </c>
      <c r="Q951" s="720">
        <f>SUM(Q947:Q948)</f>
        <v>1086000</v>
      </c>
      <c r="R951" s="721">
        <f>Q951/P951</f>
        <v>0.19745454545454547</v>
      </c>
      <c r="S951" s="720">
        <f>S947+S948+S949</f>
        <v>4414000</v>
      </c>
      <c r="AB951" s="62">
        <f t="shared" si="169"/>
        <v>0</v>
      </c>
    </row>
    <row r="952" spans="1:31" ht="15.75" thickBot="1" x14ac:dyDescent="0.3">
      <c r="A952" s="62"/>
      <c r="B952" s="62"/>
      <c r="G952" s="722" t="s">
        <v>1321</v>
      </c>
      <c r="H952" s="723">
        <f>H951</f>
        <v>5500000</v>
      </c>
      <c r="I952" s="723">
        <f>SUM(I948)</f>
        <v>1086000</v>
      </c>
      <c r="J952" s="724">
        <f>SUM(J948)</f>
        <v>0.2172</v>
      </c>
      <c r="K952" s="723">
        <f>SUM(K951)</f>
        <v>4414000</v>
      </c>
      <c r="L952" s="725">
        <f>SUM(L948)</f>
        <v>0</v>
      </c>
      <c r="M952" s="725">
        <f>SUM(M948)</f>
        <v>0</v>
      </c>
      <c r="N952" s="726"/>
      <c r="O952" s="725">
        <f>SUM(O948)</f>
        <v>0</v>
      </c>
      <c r="P952" s="725">
        <f>P951</f>
        <v>5500000</v>
      </c>
      <c r="Q952" s="725">
        <f>SUM(Q948)</f>
        <v>1086000</v>
      </c>
      <c r="R952" s="726">
        <f>SUM(R948)</f>
        <v>0.2172</v>
      </c>
      <c r="S952" s="725">
        <f>S951</f>
        <v>4414000</v>
      </c>
      <c r="AB952" s="62">
        <f t="shared" si="169"/>
        <v>0</v>
      </c>
    </row>
    <row r="953" spans="1:31" ht="28.5" collapsed="1" x14ac:dyDescent="0.25">
      <c r="A953" s="62"/>
      <c r="B953" s="62"/>
      <c r="E953" s="708"/>
      <c r="F953" s="709"/>
      <c r="G953" s="727" t="s">
        <v>1546</v>
      </c>
      <c r="H953" s="728"/>
      <c r="I953" s="729"/>
      <c r="J953" s="730"/>
      <c r="K953" s="729"/>
      <c r="L953" s="731"/>
      <c r="M953" s="732"/>
      <c r="N953" s="733"/>
      <c r="O953" s="732"/>
      <c r="P953" s="732"/>
      <c r="Q953" s="732"/>
      <c r="R953" s="733"/>
      <c r="S953" s="798"/>
      <c r="AB953" s="62">
        <f t="shared" si="169"/>
        <v>0</v>
      </c>
    </row>
    <row r="954" spans="1:31" ht="15.75" thickBot="1" x14ac:dyDescent="0.3">
      <c r="A954" s="62"/>
      <c r="B954" s="62"/>
      <c r="E954" s="715"/>
      <c r="F954" s="716" t="s">
        <v>185</v>
      </c>
      <c r="G954" s="717" t="s">
        <v>186</v>
      </c>
      <c r="H954" s="718">
        <f>H951</f>
        <v>5500000</v>
      </c>
      <c r="I954" s="718">
        <f>SUM(I948)</f>
        <v>1086000</v>
      </c>
      <c r="J954" s="719">
        <f>SUM(J948)</f>
        <v>0.2172</v>
      </c>
      <c r="K954" s="718">
        <f>SUM(K951)</f>
        <v>4414000</v>
      </c>
      <c r="L954" s="720">
        <f>SUM(L948)</f>
        <v>0</v>
      </c>
      <c r="M954" s="720">
        <f>SUM(M948)</f>
        <v>0</v>
      </c>
      <c r="N954" s="721"/>
      <c r="O954" s="720">
        <f>SUM(O948)</f>
        <v>0</v>
      </c>
      <c r="P954" s="720">
        <f>P951</f>
        <v>5500000</v>
      </c>
      <c r="Q954" s="720">
        <f>SUM(Q948)</f>
        <v>1086000</v>
      </c>
      <c r="R954" s="721">
        <f>SUM(R948)</f>
        <v>0.2172</v>
      </c>
      <c r="S954" s="720">
        <f>S951</f>
        <v>4414000</v>
      </c>
      <c r="AB954" s="62">
        <f t="shared" si="169"/>
        <v>0</v>
      </c>
    </row>
    <row r="955" spans="1:31" ht="15.75" collapsed="1" thickBot="1" x14ac:dyDescent="0.3">
      <c r="A955" s="62"/>
      <c r="B955" s="62"/>
      <c r="G955" s="722" t="s">
        <v>1547</v>
      </c>
      <c r="H955" s="723">
        <f t="shared" ref="H955:M955" si="170">SUM(H954)</f>
        <v>5500000</v>
      </c>
      <c r="I955" s="723">
        <f t="shared" si="170"/>
        <v>1086000</v>
      </c>
      <c r="J955" s="724">
        <f t="shared" si="170"/>
        <v>0.2172</v>
      </c>
      <c r="K955" s="723">
        <f t="shared" si="170"/>
        <v>4414000</v>
      </c>
      <c r="L955" s="725">
        <f t="shared" si="170"/>
        <v>0</v>
      </c>
      <c r="M955" s="725">
        <f t="shared" si="170"/>
        <v>0</v>
      </c>
      <c r="N955" s="726"/>
      <c r="O955" s="725">
        <f>SUM(O954)</f>
        <v>0</v>
      </c>
      <c r="P955" s="725">
        <f>SUM(P954)</f>
        <v>5500000</v>
      </c>
      <c r="Q955" s="725">
        <f>SUM(Q954)</f>
        <v>1086000</v>
      </c>
      <c r="R955" s="726">
        <f>SUM(R954)</f>
        <v>0.2172</v>
      </c>
      <c r="S955" s="725">
        <f>SUM(S954)</f>
        <v>4414000</v>
      </c>
      <c r="AB955" s="62">
        <f t="shared" si="169"/>
        <v>0</v>
      </c>
    </row>
    <row r="956" spans="1:31" x14ac:dyDescent="0.25">
      <c r="A956" s="62"/>
      <c r="B956" s="62"/>
      <c r="G956" s="735"/>
      <c r="H956" s="736"/>
      <c r="I956" s="736"/>
      <c r="J956" s="737"/>
      <c r="K956" s="736"/>
      <c r="L956" s="738"/>
      <c r="M956" s="738"/>
      <c r="N956" s="739"/>
      <c r="O956" s="738"/>
      <c r="P956" s="738"/>
      <c r="Q956" s="738"/>
      <c r="R956" s="739"/>
      <c r="S956" s="738"/>
      <c r="AB956" s="62">
        <f t="shared" si="169"/>
        <v>0</v>
      </c>
    </row>
    <row r="957" spans="1:31" x14ac:dyDescent="0.25">
      <c r="A957" s="62"/>
      <c r="B957" s="62"/>
      <c r="C957" s="685" t="s">
        <v>658</v>
      </c>
      <c r="G957" s="697" t="s">
        <v>1488</v>
      </c>
      <c r="AB957" s="62">
        <f t="shared" si="169"/>
        <v>0</v>
      </c>
    </row>
    <row r="958" spans="1:31" x14ac:dyDescent="0.25">
      <c r="A958" s="62"/>
      <c r="B958" s="62"/>
      <c r="D958" s="702">
        <v>420</v>
      </c>
      <c r="G958" s="704" t="s">
        <v>117</v>
      </c>
      <c r="AB958" s="62">
        <f t="shared" si="169"/>
        <v>0</v>
      </c>
    </row>
    <row r="959" spans="1:31" ht="15.75" thickBot="1" x14ac:dyDescent="0.3">
      <c r="A959" s="62"/>
      <c r="B959" s="62"/>
      <c r="E959" s="1087" t="s">
        <v>1703</v>
      </c>
      <c r="F959" s="683">
        <v>425</v>
      </c>
      <c r="G959" s="799" t="s">
        <v>717</v>
      </c>
      <c r="H959" s="687">
        <v>6000000</v>
      </c>
      <c r="I959" s="687">
        <v>3380130.72</v>
      </c>
      <c r="J959" s="688">
        <f>I959/H959</f>
        <v>0.56335511999999999</v>
      </c>
      <c r="K959" s="687">
        <f>H959-I959</f>
        <v>2619869.2799999998</v>
      </c>
      <c r="L959" s="689">
        <v>0</v>
      </c>
      <c r="M959" s="689">
        <v>0</v>
      </c>
      <c r="O959" s="689">
        <f>L959-M959</f>
        <v>0</v>
      </c>
      <c r="P959" s="689">
        <f>L959+H959</f>
        <v>6000000</v>
      </c>
      <c r="Q959" s="689">
        <f>M959+I959</f>
        <v>3380130.72</v>
      </c>
      <c r="R959" s="690">
        <f>Q959/P959</f>
        <v>0.56335511999999999</v>
      </c>
      <c r="S959" s="689">
        <f>P959-Q959</f>
        <v>2619869.2799999998</v>
      </c>
      <c r="Z959" s="750">
        <f>H959-X959+Y959</f>
        <v>6000000</v>
      </c>
      <c r="AA959" s="751">
        <v>7000000</v>
      </c>
      <c r="AB959" s="62">
        <f t="shared" si="169"/>
        <v>-1000000</v>
      </c>
      <c r="AE959" s="62">
        <f>H959-AA959</f>
        <v>-1000000</v>
      </c>
    </row>
    <row r="960" spans="1:31" x14ac:dyDescent="0.25">
      <c r="A960" s="62"/>
      <c r="B960" s="62"/>
      <c r="E960" s="708"/>
      <c r="F960" s="709"/>
      <c r="G960" s="710" t="s">
        <v>1320</v>
      </c>
      <c r="H960" s="711"/>
      <c r="I960" s="711"/>
      <c r="J960" s="712"/>
      <c r="K960" s="711"/>
      <c r="L960" s="713"/>
      <c r="M960" s="713"/>
      <c r="N960" s="714"/>
      <c r="O960" s="713"/>
      <c r="P960" s="713"/>
      <c r="Q960" s="713"/>
      <c r="R960" s="714"/>
      <c r="S960" s="797"/>
      <c r="AB960" s="62">
        <f t="shared" si="169"/>
        <v>0</v>
      </c>
    </row>
    <row r="961" spans="1:28" x14ac:dyDescent="0.25">
      <c r="A961" s="62"/>
      <c r="B961" s="62"/>
      <c r="E961" s="715"/>
      <c r="F961" s="716" t="s">
        <v>185</v>
      </c>
      <c r="G961" s="717" t="s">
        <v>186</v>
      </c>
      <c r="H961" s="718">
        <f t="shared" ref="H961:M961" si="171">SUM(H959)</f>
        <v>6000000</v>
      </c>
      <c r="I961" s="718">
        <f t="shared" si="171"/>
        <v>3380130.72</v>
      </c>
      <c r="J961" s="719">
        <f>I961/H961</f>
        <v>0.56335511999999999</v>
      </c>
      <c r="K961" s="718">
        <f t="shared" si="171"/>
        <v>2619869.2799999998</v>
      </c>
      <c r="L961" s="720">
        <v>0</v>
      </c>
      <c r="M961" s="720">
        <f t="shared" si="171"/>
        <v>0</v>
      </c>
      <c r="N961" s="721"/>
      <c r="O961" s="720">
        <f>SUM(O959)</f>
        <v>0</v>
      </c>
      <c r="P961" s="720">
        <f>H961</f>
        <v>6000000</v>
      </c>
      <c r="Q961" s="720">
        <f>SUM(Q959)</f>
        <v>3380130.72</v>
      </c>
      <c r="R961" s="721">
        <f>Q961/P961</f>
        <v>0.56335511999999999</v>
      </c>
      <c r="S961" s="720">
        <f>SUM(S959)</f>
        <v>2619869.2799999998</v>
      </c>
      <c r="AB961" s="62">
        <f t="shared" si="169"/>
        <v>0</v>
      </c>
    </row>
    <row r="962" spans="1:28" x14ac:dyDescent="0.25">
      <c r="A962" s="62"/>
      <c r="B962" s="62"/>
      <c r="E962" s="715"/>
      <c r="F962" s="853" t="s">
        <v>197</v>
      </c>
      <c r="G962" s="837" t="s">
        <v>1294</v>
      </c>
      <c r="H962" s="718">
        <v>0</v>
      </c>
      <c r="I962" s="718"/>
      <c r="J962" s="719"/>
      <c r="K962" s="718"/>
      <c r="L962" s="720">
        <v>0</v>
      </c>
      <c r="M962" s="720"/>
      <c r="N962" s="721"/>
      <c r="O962" s="720"/>
      <c r="P962" s="720">
        <f>L962</f>
        <v>0</v>
      </c>
      <c r="Q962" s="720"/>
      <c r="R962" s="721"/>
      <c r="S962" s="720"/>
    </row>
    <row r="963" spans="1:28" ht="30.75" thickBot="1" x14ac:dyDescent="0.3">
      <c r="A963" s="62"/>
      <c r="B963" s="62"/>
      <c r="E963" s="715"/>
      <c r="F963" s="741" t="s">
        <v>2015</v>
      </c>
      <c r="G963" s="717" t="s">
        <v>2016</v>
      </c>
      <c r="H963" s="718"/>
      <c r="I963" s="718"/>
      <c r="J963" s="719"/>
      <c r="K963" s="718"/>
      <c r="L963" s="720">
        <v>0</v>
      </c>
      <c r="M963" s="720"/>
      <c r="N963" s="721"/>
      <c r="O963" s="720"/>
      <c r="P963" s="720">
        <f>L963</f>
        <v>0</v>
      </c>
      <c r="Q963" s="720"/>
      <c r="R963" s="721"/>
      <c r="S963" s="720"/>
    </row>
    <row r="964" spans="1:28" ht="15.75" thickBot="1" x14ac:dyDescent="0.3">
      <c r="A964" s="62"/>
      <c r="B964" s="62"/>
      <c r="G964" s="722" t="s">
        <v>1321</v>
      </c>
      <c r="H964" s="723">
        <f t="shared" ref="H964:M964" si="172">SUM(H959)</f>
        <v>6000000</v>
      </c>
      <c r="I964" s="723">
        <f t="shared" si="172"/>
        <v>3380130.72</v>
      </c>
      <c r="J964" s="724">
        <f>I964/H964</f>
        <v>0.56335511999999999</v>
      </c>
      <c r="K964" s="723">
        <f t="shared" si="172"/>
        <v>2619869.2799999998</v>
      </c>
      <c r="L964" s="725">
        <f t="shared" si="172"/>
        <v>0</v>
      </c>
      <c r="M964" s="725">
        <f t="shared" si="172"/>
        <v>0</v>
      </c>
      <c r="N964" s="726"/>
      <c r="O964" s="725">
        <f>SUM(O959)</f>
        <v>0</v>
      </c>
      <c r="P964" s="725">
        <f>SUM(P959)</f>
        <v>6000000</v>
      </c>
      <c r="Q964" s="725">
        <f>SUM(Q959)</f>
        <v>3380130.72</v>
      </c>
      <c r="R964" s="726">
        <f>Q964/P964</f>
        <v>0.56335511999999999</v>
      </c>
      <c r="S964" s="725">
        <f>SUM(S959)</f>
        <v>2619869.2799999998</v>
      </c>
      <c r="AB964" s="62">
        <f t="shared" si="169"/>
        <v>0</v>
      </c>
    </row>
    <row r="965" spans="1:28" ht="28.5" collapsed="1" x14ac:dyDescent="0.25">
      <c r="A965" s="62"/>
      <c r="B965" s="62"/>
      <c r="E965" s="708"/>
      <c r="F965" s="709"/>
      <c r="G965" s="727" t="s">
        <v>1323</v>
      </c>
      <c r="H965" s="728"/>
      <c r="I965" s="729"/>
      <c r="J965" s="730"/>
      <c r="K965" s="729"/>
      <c r="L965" s="731"/>
      <c r="M965" s="732"/>
      <c r="N965" s="733"/>
      <c r="O965" s="732"/>
      <c r="P965" s="732"/>
      <c r="Q965" s="732"/>
      <c r="R965" s="733"/>
      <c r="S965" s="798"/>
      <c r="AB965" s="62">
        <f t="shared" si="169"/>
        <v>0</v>
      </c>
    </row>
    <row r="966" spans="1:28" x14ac:dyDescent="0.25">
      <c r="E966" s="715"/>
      <c r="F966" s="716" t="s">
        <v>185</v>
      </c>
      <c r="G966" s="717" t="s">
        <v>186</v>
      </c>
      <c r="H966" s="718">
        <f>SUM(H959)</f>
        <v>6000000</v>
      </c>
      <c r="I966" s="718">
        <f>SUM(I959)</f>
        <v>3380130.72</v>
      </c>
      <c r="J966" s="719">
        <f>I966/H966</f>
        <v>0.56335511999999999</v>
      </c>
      <c r="K966" s="718">
        <f>SUM(K959)</f>
        <v>2619869.2799999998</v>
      </c>
      <c r="L966" s="720">
        <v>0</v>
      </c>
      <c r="M966" s="720">
        <f>SUM(M959)</f>
        <v>0</v>
      </c>
      <c r="N966" s="721"/>
      <c r="O966" s="720">
        <f>SUM(O959)</f>
        <v>0</v>
      </c>
      <c r="P966" s="720">
        <f>H966</f>
        <v>6000000</v>
      </c>
      <c r="Q966" s="720">
        <f>SUM(Q959)</f>
        <v>3380130.72</v>
      </c>
      <c r="R966" s="721">
        <f>Q966/P966</f>
        <v>0.56335511999999999</v>
      </c>
      <c r="S966" s="720">
        <f>SUM(S959)</f>
        <v>2619869.2799999998</v>
      </c>
      <c r="AB966" s="62">
        <f t="shared" si="169"/>
        <v>0</v>
      </c>
    </row>
    <row r="967" spans="1:28" x14ac:dyDescent="0.25">
      <c r="B967" s="1074"/>
      <c r="E967" s="715"/>
      <c r="F967" s="853" t="s">
        <v>197</v>
      </c>
      <c r="G967" s="837" t="s">
        <v>1294</v>
      </c>
      <c r="H967" s="718">
        <v>0</v>
      </c>
      <c r="I967" s="718"/>
      <c r="J967" s="719"/>
      <c r="K967" s="718"/>
      <c r="L967" s="720">
        <f>L962</f>
        <v>0</v>
      </c>
      <c r="M967" s="720"/>
      <c r="N967" s="721"/>
      <c r="O967" s="720"/>
      <c r="P967" s="720">
        <f>L967</f>
        <v>0</v>
      </c>
      <c r="Q967" s="720"/>
      <c r="R967" s="721"/>
      <c r="S967" s="720"/>
    </row>
    <row r="968" spans="1:28" ht="30.75" thickBot="1" x14ac:dyDescent="0.3">
      <c r="B968" s="1074"/>
      <c r="E968" s="715"/>
      <c r="F968" s="741" t="s">
        <v>2015</v>
      </c>
      <c r="G968" s="717" t="s">
        <v>2016</v>
      </c>
      <c r="H968" s="718">
        <v>0</v>
      </c>
      <c r="I968" s="718"/>
      <c r="J968" s="719"/>
      <c r="K968" s="718"/>
      <c r="L968" s="720">
        <f>L963</f>
        <v>0</v>
      </c>
      <c r="M968" s="720"/>
      <c r="N968" s="721"/>
      <c r="O968" s="720"/>
      <c r="P968" s="720">
        <f>L968</f>
        <v>0</v>
      </c>
      <c r="Q968" s="720"/>
      <c r="R968" s="721"/>
      <c r="S968" s="720"/>
    </row>
    <row r="969" spans="1:28" ht="15.75" collapsed="1" thickBot="1" x14ac:dyDescent="0.3">
      <c r="G969" s="722" t="s">
        <v>1324</v>
      </c>
      <c r="H969" s="723">
        <f t="shared" ref="H969:M969" si="173">SUM(H966)</f>
        <v>6000000</v>
      </c>
      <c r="I969" s="723">
        <f t="shared" si="173"/>
        <v>3380130.72</v>
      </c>
      <c r="J969" s="724">
        <f>I969/H969</f>
        <v>0.56335511999999999</v>
      </c>
      <c r="K969" s="723">
        <f t="shared" si="173"/>
        <v>2619869.2799999998</v>
      </c>
      <c r="L969" s="725">
        <f>L967+L968</f>
        <v>0</v>
      </c>
      <c r="M969" s="725">
        <f t="shared" si="173"/>
        <v>0</v>
      </c>
      <c r="N969" s="726"/>
      <c r="O969" s="725">
        <f>SUM(O966)</f>
        <v>0</v>
      </c>
      <c r="P969" s="725">
        <f>SUM(P966:P968)</f>
        <v>6000000</v>
      </c>
      <c r="Q969" s="725">
        <f>SUM(Q966)</f>
        <v>3380130.72</v>
      </c>
      <c r="R969" s="726">
        <f>Q969/P969</f>
        <v>0.56335511999999999</v>
      </c>
      <c r="S969" s="725">
        <f>SUM(S966)</f>
        <v>2619869.2799999998</v>
      </c>
      <c r="AB969" s="62">
        <f t="shared" si="169"/>
        <v>0</v>
      </c>
    </row>
    <row r="970" spans="1:28" x14ac:dyDescent="0.25">
      <c r="G970" s="735"/>
      <c r="H970" s="736"/>
      <c r="I970" s="736"/>
      <c r="J970" s="737"/>
      <c r="K970" s="736"/>
      <c r="L970" s="738"/>
      <c r="M970" s="738"/>
      <c r="N970" s="739"/>
      <c r="O970" s="738"/>
      <c r="P970" s="738"/>
      <c r="Q970" s="738"/>
      <c r="R970" s="739"/>
      <c r="S970" s="738"/>
      <c r="AB970" s="62">
        <f t="shared" si="169"/>
        <v>0</v>
      </c>
    </row>
    <row r="971" spans="1:28" x14ac:dyDescent="0.25">
      <c r="E971" s="708"/>
      <c r="F971" s="709"/>
      <c r="G971" s="742" t="s">
        <v>1325</v>
      </c>
      <c r="H971" s="743"/>
      <c r="I971" s="743"/>
      <c r="J971" s="744"/>
      <c r="K971" s="743"/>
      <c r="L971" s="745"/>
      <c r="M971" s="745"/>
      <c r="N971" s="746"/>
      <c r="O971" s="745"/>
      <c r="P971" s="745"/>
      <c r="Q971" s="745"/>
      <c r="R971" s="746"/>
      <c r="S971" s="800"/>
      <c r="AB971" s="62">
        <f t="shared" si="169"/>
        <v>0</v>
      </c>
    </row>
    <row r="972" spans="1:28" x14ac:dyDescent="0.25">
      <c r="E972" s="715"/>
      <c r="F972" s="716" t="s">
        <v>185</v>
      </c>
      <c r="G972" s="717" t="s">
        <v>186</v>
      </c>
      <c r="H972" s="718">
        <f>H966+H954</f>
        <v>11500000</v>
      </c>
      <c r="I972" s="718">
        <f>I966+I954</f>
        <v>4466130.7200000007</v>
      </c>
      <c r="J972" s="719">
        <f>I972/H972</f>
        <v>0.38835919304347832</v>
      </c>
      <c r="K972" s="718">
        <f>K966+K954</f>
        <v>7033869.2799999993</v>
      </c>
      <c r="L972" s="720">
        <v>0</v>
      </c>
      <c r="M972" s="720">
        <f>M966+M954</f>
        <v>0</v>
      </c>
      <c r="N972" s="721">
        <f>N966+N954</f>
        <v>0</v>
      </c>
      <c r="O972" s="720">
        <f>O966+O954</f>
        <v>0</v>
      </c>
      <c r="P972" s="720">
        <f>P966+P954</f>
        <v>11500000</v>
      </c>
      <c r="Q972" s="720">
        <f>Q966+Q954</f>
        <v>4466130.7200000007</v>
      </c>
      <c r="R972" s="721">
        <f>Q972/P972</f>
        <v>0.38835919304347832</v>
      </c>
      <c r="S972" s="720">
        <f>S966+S954</f>
        <v>7033869.2799999993</v>
      </c>
      <c r="AB972" s="62">
        <f t="shared" si="169"/>
        <v>0</v>
      </c>
    </row>
    <row r="973" spans="1:28" x14ac:dyDescent="0.25">
      <c r="B973" s="1074"/>
      <c r="E973" s="715"/>
      <c r="F973" s="853" t="s">
        <v>197</v>
      </c>
      <c r="G973" s="837" t="s">
        <v>1294</v>
      </c>
      <c r="H973" s="718">
        <v>0</v>
      </c>
      <c r="I973" s="718"/>
      <c r="J973" s="719"/>
      <c r="K973" s="718"/>
      <c r="L973" s="720">
        <f>L967</f>
        <v>0</v>
      </c>
      <c r="M973" s="720"/>
      <c r="N973" s="721"/>
      <c r="O973" s="720"/>
      <c r="P973" s="720">
        <f>L973</f>
        <v>0</v>
      </c>
      <c r="Q973" s="720"/>
      <c r="R973" s="721"/>
      <c r="S973" s="720"/>
    </row>
    <row r="974" spans="1:28" ht="30.75" thickBot="1" x14ac:dyDescent="0.3">
      <c r="B974" s="1074"/>
      <c r="E974" s="715"/>
      <c r="F974" s="741" t="s">
        <v>2015</v>
      </c>
      <c r="G974" s="717" t="s">
        <v>2016</v>
      </c>
      <c r="H974" s="718">
        <v>0</v>
      </c>
      <c r="I974" s="718"/>
      <c r="J974" s="719"/>
      <c r="K974" s="718"/>
      <c r="L974" s="720">
        <f>L968</f>
        <v>0</v>
      </c>
      <c r="M974" s="720"/>
      <c r="N974" s="721"/>
      <c r="O974" s="720"/>
      <c r="P974" s="720">
        <f>L974</f>
        <v>0</v>
      </c>
      <c r="Q974" s="720"/>
      <c r="R974" s="721"/>
      <c r="S974" s="720"/>
    </row>
    <row r="975" spans="1:28" ht="15.75" thickBot="1" x14ac:dyDescent="0.3">
      <c r="G975" s="722" t="s">
        <v>1326</v>
      </c>
      <c r="H975" s="723">
        <f>SUM(H972:H972)</f>
        <v>11500000</v>
      </c>
      <c r="I975" s="723">
        <f>SUM(I972:I972)</f>
        <v>4466130.7200000007</v>
      </c>
      <c r="J975" s="724">
        <f>I975/H975</f>
        <v>0.38835919304347832</v>
      </c>
      <c r="K975" s="723">
        <f>SUM(K972:K972)</f>
        <v>7033869.2799999993</v>
      </c>
      <c r="L975" s="725">
        <f>L973+L974</f>
        <v>0</v>
      </c>
      <c r="M975" s="725">
        <f>SUM(M972:M972)</f>
        <v>0</v>
      </c>
      <c r="N975" s="726"/>
      <c r="O975" s="725">
        <f>SUM(O972:O972)</f>
        <v>0</v>
      </c>
      <c r="P975" s="725">
        <f>SUM(P972:P974)</f>
        <v>11500000</v>
      </c>
      <c r="Q975" s="725">
        <f>SUM(Q972:Q972)</f>
        <v>4466130.7200000007</v>
      </c>
      <c r="R975" s="726">
        <f>Q975/P975</f>
        <v>0.38835919304347832</v>
      </c>
      <c r="S975" s="725">
        <f>SUM(S972:S972)</f>
        <v>7033869.2799999993</v>
      </c>
      <c r="AB975" s="62">
        <f t="shared" si="169"/>
        <v>0</v>
      </c>
    </row>
    <row r="976" spans="1:28" x14ac:dyDescent="0.25">
      <c r="G976" s="735"/>
      <c r="H976" s="736"/>
      <c r="I976" s="736"/>
      <c r="J976" s="737"/>
      <c r="K976" s="736"/>
      <c r="L976" s="738"/>
      <c r="M976" s="738"/>
      <c r="N976" s="739"/>
      <c r="O976" s="738"/>
      <c r="P976" s="738"/>
      <c r="Q976" s="738"/>
      <c r="R976" s="739"/>
      <c r="S976" s="738"/>
      <c r="AB976" s="62">
        <f t="shared" si="169"/>
        <v>0</v>
      </c>
    </row>
    <row r="977" spans="1:31" ht="28.5" x14ac:dyDescent="0.25">
      <c r="C977" s="685" t="s">
        <v>260</v>
      </c>
      <c r="G977" s="735" t="s">
        <v>1339</v>
      </c>
      <c r="H977" s="736"/>
      <c r="I977" s="736"/>
      <c r="J977" s="737"/>
      <c r="K977" s="736"/>
      <c r="L977" s="738"/>
      <c r="M977" s="738"/>
      <c r="N977" s="739"/>
      <c r="O977" s="738"/>
      <c r="P977" s="738"/>
      <c r="Q977" s="738"/>
      <c r="R977" s="739"/>
      <c r="S977" s="738"/>
      <c r="AB977" s="62">
        <f t="shared" si="169"/>
        <v>0</v>
      </c>
    </row>
    <row r="978" spans="1:31" ht="30" customHeight="1" x14ac:dyDescent="0.25">
      <c r="C978" s="685" t="s">
        <v>648</v>
      </c>
      <c r="D978" s="694"/>
      <c r="G978" s="789" t="s">
        <v>1499</v>
      </c>
      <c r="AB978" s="62">
        <f t="shared" si="169"/>
        <v>0</v>
      </c>
    </row>
    <row r="979" spans="1:31" s="892" customFormat="1" ht="30" x14ac:dyDescent="0.25">
      <c r="A979" s="691"/>
      <c r="B979" s="692"/>
      <c r="C979" s="888"/>
      <c r="D979" s="906" t="s">
        <v>561</v>
      </c>
      <c r="E979" s="906"/>
      <c r="F979" s="907"/>
      <c r="G979" s="908" t="s">
        <v>149</v>
      </c>
      <c r="H979" s="698"/>
      <c r="I979" s="698"/>
      <c r="J979" s="699"/>
      <c r="K979" s="698"/>
      <c r="L979" s="700"/>
      <c r="M979" s="700"/>
      <c r="N979" s="701"/>
      <c r="O979" s="700"/>
      <c r="P979" s="700"/>
      <c r="Q979" s="700"/>
      <c r="R979" s="701"/>
      <c r="S979" s="890"/>
      <c r="T979" s="891"/>
      <c r="V979" s="893"/>
      <c r="W979" s="893"/>
      <c r="X979" s="753"/>
      <c r="Y979" s="754"/>
      <c r="Z979" s="750"/>
      <c r="AA979" s="751"/>
      <c r="AB979" s="892">
        <f t="shared" si="169"/>
        <v>0</v>
      </c>
    </row>
    <row r="980" spans="1:31" s="892" customFormat="1" x14ac:dyDescent="0.25">
      <c r="A980" s="691"/>
      <c r="B980" s="692"/>
      <c r="C980" s="888"/>
      <c r="D980" s="906"/>
      <c r="E980" s="896" t="s">
        <v>1926</v>
      </c>
      <c r="F980" s="909">
        <v>421</v>
      </c>
      <c r="G980" s="911" t="s">
        <v>1497</v>
      </c>
      <c r="H980" s="687">
        <v>1000000</v>
      </c>
      <c r="I980" s="687">
        <v>0</v>
      </c>
      <c r="J980" s="688">
        <f>I980/H980</f>
        <v>0</v>
      </c>
      <c r="K980" s="687">
        <f>H980-I980</f>
        <v>1000000</v>
      </c>
      <c r="L980" s="689">
        <v>0</v>
      </c>
      <c r="M980" s="689">
        <v>0</v>
      </c>
      <c r="N980" s="690"/>
      <c r="O980" s="689">
        <f>L980-M980</f>
        <v>0</v>
      </c>
      <c r="P980" s="689">
        <f t="shared" ref="P980:Q984" si="174">L980+H980</f>
        <v>1000000</v>
      </c>
      <c r="Q980" s="689">
        <f t="shared" si="174"/>
        <v>0</v>
      </c>
      <c r="R980" s="690">
        <f>Q980/P980</f>
        <v>0</v>
      </c>
      <c r="S980" s="689">
        <f>P980-Q980</f>
        <v>1000000</v>
      </c>
      <c r="T980" s="891"/>
      <c r="V980" s="893"/>
      <c r="W980" s="893"/>
      <c r="X980" s="753"/>
      <c r="Y980" s="754">
        <v>21600</v>
      </c>
      <c r="Z980" s="750">
        <f>H980-X980+Y980</f>
        <v>1021600</v>
      </c>
      <c r="AA980" s="751">
        <v>600000</v>
      </c>
      <c r="AB980" s="892">
        <f t="shared" si="169"/>
        <v>421600</v>
      </c>
      <c r="AE980" s="892">
        <f>H980-AA980</f>
        <v>400000</v>
      </c>
    </row>
    <row r="981" spans="1:31" hidden="1" x14ac:dyDescent="0.25">
      <c r="A981" s="62"/>
      <c r="B981" s="62"/>
      <c r="C981" s="62"/>
      <c r="D981" s="62"/>
      <c r="F981" s="706">
        <v>423</v>
      </c>
      <c r="G981" s="707" t="s">
        <v>380</v>
      </c>
      <c r="H981" s="687">
        <v>0</v>
      </c>
      <c r="I981" s="687">
        <v>0</v>
      </c>
      <c r="J981" s="688" t="e">
        <f>I981/H981</f>
        <v>#DIV/0!</v>
      </c>
      <c r="K981" s="687">
        <f>H981-I981</f>
        <v>0</v>
      </c>
      <c r="L981" s="689">
        <v>0</v>
      </c>
      <c r="M981" s="689">
        <v>0</v>
      </c>
      <c r="O981" s="689">
        <f>L981-M981</f>
        <v>0</v>
      </c>
      <c r="P981" s="689">
        <f t="shared" si="174"/>
        <v>0</v>
      </c>
      <c r="Q981" s="689">
        <f t="shared" si="174"/>
        <v>0</v>
      </c>
      <c r="R981" s="690" t="e">
        <f>Q981/P981</f>
        <v>#DIV/0!</v>
      </c>
      <c r="S981" s="689">
        <f>P981-Q981</f>
        <v>0</v>
      </c>
      <c r="T981" s="62"/>
      <c r="Z981" s="750">
        <f>H981-X981+Y981</f>
        <v>0</v>
      </c>
      <c r="AA981" s="751">
        <v>0</v>
      </c>
      <c r="AB981" s="62">
        <f t="shared" si="169"/>
        <v>0</v>
      </c>
      <c r="AE981" s="62">
        <f>H981-AA981</f>
        <v>0</v>
      </c>
    </row>
    <row r="982" spans="1:31" ht="15.75" customHeight="1" thickBot="1" x14ac:dyDescent="0.3">
      <c r="A982" s="62"/>
      <c r="B982" s="62"/>
      <c r="C982" s="62"/>
      <c r="D982" s="62"/>
      <c r="E982" s="1088" t="s">
        <v>2062</v>
      </c>
      <c r="F982" s="706">
        <v>424</v>
      </c>
      <c r="G982" s="707" t="s">
        <v>382</v>
      </c>
      <c r="H982" s="687">
        <v>1000000</v>
      </c>
      <c r="I982" s="687">
        <v>0</v>
      </c>
      <c r="K982" s="687">
        <f>H982-I982</f>
        <v>1000000</v>
      </c>
      <c r="L982" s="689">
        <v>0</v>
      </c>
      <c r="M982" s="689">
        <v>0</v>
      </c>
      <c r="O982" s="689">
        <v>0</v>
      </c>
      <c r="P982" s="689">
        <f>L982+H982</f>
        <v>1000000</v>
      </c>
      <c r="Q982" s="689">
        <f>M982+I982</f>
        <v>0</v>
      </c>
      <c r="S982" s="689">
        <f>P982-Q982</f>
        <v>1000000</v>
      </c>
      <c r="T982" s="62"/>
      <c r="X982" s="753">
        <v>3000000</v>
      </c>
      <c r="Z982" s="750">
        <f>H982-X982+Y982</f>
        <v>-2000000</v>
      </c>
      <c r="AA982" s="751">
        <v>3000000</v>
      </c>
      <c r="AB982" s="62">
        <f t="shared" si="169"/>
        <v>-5000000</v>
      </c>
      <c r="AE982" s="62">
        <f>H982-AA982</f>
        <v>-2000000</v>
      </c>
    </row>
    <row r="983" spans="1:31" ht="15" hidden="1" customHeight="1" x14ac:dyDescent="0.25">
      <c r="A983" s="62"/>
      <c r="B983" s="62"/>
      <c r="C983" s="62"/>
      <c r="D983" s="62"/>
      <c r="F983" s="706">
        <v>426</v>
      </c>
      <c r="G983" s="707" t="s">
        <v>386</v>
      </c>
      <c r="H983" s="687">
        <v>0</v>
      </c>
      <c r="I983" s="687">
        <v>0</v>
      </c>
      <c r="J983" s="688" t="e">
        <f>I983/H983</f>
        <v>#DIV/0!</v>
      </c>
      <c r="K983" s="687">
        <f>H983-I983</f>
        <v>0</v>
      </c>
      <c r="L983" s="689">
        <v>0</v>
      </c>
      <c r="M983" s="689">
        <v>0</v>
      </c>
      <c r="O983" s="689">
        <f>L983-M983</f>
        <v>0</v>
      </c>
      <c r="P983" s="689">
        <f t="shared" si="174"/>
        <v>0</v>
      </c>
      <c r="Q983" s="689">
        <f t="shared" si="174"/>
        <v>0</v>
      </c>
      <c r="R983" s="690" t="e">
        <f>Q983/P983</f>
        <v>#DIV/0!</v>
      </c>
      <c r="S983" s="689">
        <f>P983-Q983</f>
        <v>0</v>
      </c>
      <c r="T983" s="62"/>
      <c r="Z983" s="750">
        <f>H983-X983+Y983</f>
        <v>0</v>
      </c>
      <c r="AA983" s="751">
        <v>0</v>
      </c>
      <c r="AB983" s="62">
        <f t="shared" si="169"/>
        <v>0</v>
      </c>
    </row>
    <row r="984" spans="1:31" ht="15.75" hidden="1" customHeight="1" thickBot="1" x14ac:dyDescent="0.3">
      <c r="A984" s="62"/>
      <c r="B984" s="62"/>
      <c r="C984" s="62"/>
      <c r="D984" s="62"/>
      <c r="F984" s="706">
        <v>512</v>
      </c>
      <c r="G984" s="707" t="s">
        <v>732</v>
      </c>
      <c r="H984" s="687">
        <v>0</v>
      </c>
      <c r="I984" s="925">
        <v>0</v>
      </c>
      <c r="K984" s="687">
        <f>H984-I984</f>
        <v>0</v>
      </c>
      <c r="L984" s="689">
        <v>0</v>
      </c>
      <c r="M984" s="689">
        <v>0</v>
      </c>
      <c r="O984" s="689">
        <v>0</v>
      </c>
      <c r="P984" s="689">
        <f t="shared" si="174"/>
        <v>0</v>
      </c>
      <c r="Q984" s="689">
        <f t="shared" si="174"/>
        <v>0</v>
      </c>
      <c r="S984" s="689">
        <f>P984-Q984</f>
        <v>0</v>
      </c>
      <c r="T984" s="62"/>
      <c r="Z984" s="750">
        <f>H984-X984+Y984</f>
        <v>0</v>
      </c>
      <c r="AA984" s="751">
        <v>0</v>
      </c>
      <c r="AB984" s="62">
        <f t="shared" si="169"/>
        <v>0</v>
      </c>
    </row>
    <row r="985" spans="1:31" x14ac:dyDescent="0.25">
      <c r="A985" s="62"/>
      <c r="B985" s="62"/>
      <c r="C985" s="62"/>
      <c r="D985" s="62"/>
      <c r="E985" s="708"/>
      <c r="F985" s="709"/>
      <c r="G985" s="710" t="s">
        <v>1335</v>
      </c>
      <c r="H985" s="711"/>
      <c r="I985" s="711"/>
      <c r="J985" s="712"/>
      <c r="K985" s="711"/>
      <c r="L985" s="713"/>
      <c r="M985" s="713"/>
      <c r="N985" s="714"/>
      <c r="O985" s="713"/>
      <c r="P985" s="713"/>
      <c r="Q985" s="713"/>
      <c r="R985" s="714"/>
      <c r="S985" s="797"/>
      <c r="T985" s="62"/>
      <c r="AB985" s="62">
        <f t="shared" si="169"/>
        <v>0</v>
      </c>
    </row>
    <row r="986" spans="1:31" ht="15.75" thickBot="1" x14ac:dyDescent="0.3">
      <c r="A986" s="62"/>
      <c r="B986" s="62"/>
      <c r="C986" s="62"/>
      <c r="D986" s="62"/>
      <c r="E986" s="715"/>
      <c r="F986" s="716" t="s">
        <v>185</v>
      </c>
      <c r="G986" s="717" t="s">
        <v>186</v>
      </c>
      <c r="H986" s="718">
        <f>SUM(H980:H984)</f>
        <v>2000000</v>
      </c>
      <c r="I986" s="718">
        <f>SUM(I980:I984)</f>
        <v>0</v>
      </c>
      <c r="J986" s="719">
        <f>I986/H986</f>
        <v>0</v>
      </c>
      <c r="K986" s="718">
        <f>H986-I986</f>
        <v>2000000</v>
      </c>
      <c r="L986" s="720">
        <f>SUM(L980:L984)</f>
        <v>0</v>
      </c>
      <c r="M986" s="720">
        <f>SUM(M980:M984)</f>
        <v>0</v>
      </c>
      <c r="N986" s="721"/>
      <c r="O986" s="720">
        <f>L986-M986</f>
        <v>0</v>
      </c>
      <c r="P986" s="720">
        <f>L986+H986</f>
        <v>2000000</v>
      </c>
      <c r="Q986" s="720">
        <f>M986+I986</f>
        <v>0</v>
      </c>
      <c r="R986" s="721">
        <f>Q986/P986</f>
        <v>0</v>
      </c>
      <c r="S986" s="720">
        <f>P986-Q986</f>
        <v>2000000</v>
      </c>
      <c r="T986" s="62"/>
      <c r="AB986" s="62">
        <f t="shared" si="169"/>
        <v>0</v>
      </c>
    </row>
    <row r="987" spans="1:31" ht="15.75" thickBot="1" x14ac:dyDescent="0.3">
      <c r="A987" s="62"/>
      <c r="B987" s="62"/>
      <c r="C987" s="62"/>
      <c r="D987" s="62"/>
      <c r="G987" s="722" t="s">
        <v>1336</v>
      </c>
      <c r="H987" s="723">
        <f>SUM(H986:H986)</f>
        <v>2000000</v>
      </c>
      <c r="I987" s="723">
        <f>SUM(I986:I986)</f>
        <v>0</v>
      </c>
      <c r="J987" s="724">
        <f>I987/H987</f>
        <v>0</v>
      </c>
      <c r="K987" s="723">
        <f>H987-I987</f>
        <v>2000000</v>
      </c>
      <c r="L987" s="725">
        <f>SUM(L986)</f>
        <v>0</v>
      </c>
      <c r="M987" s="725">
        <f>SUM(M986)</f>
        <v>0</v>
      </c>
      <c r="N987" s="726"/>
      <c r="O987" s="725">
        <f>L987-M987</f>
        <v>0</v>
      </c>
      <c r="P987" s="725">
        <f>L987+H987</f>
        <v>2000000</v>
      </c>
      <c r="Q987" s="725">
        <f>M987+I987</f>
        <v>0</v>
      </c>
      <c r="R987" s="726">
        <f>Q987/P987</f>
        <v>0</v>
      </c>
      <c r="S987" s="725">
        <f>P987-Q987</f>
        <v>2000000</v>
      </c>
      <c r="T987" s="62"/>
      <c r="AB987" s="62">
        <f t="shared" si="169"/>
        <v>0</v>
      </c>
    </row>
    <row r="988" spans="1:31" ht="28.5" collapsed="1" x14ac:dyDescent="0.25">
      <c r="A988" s="62"/>
      <c r="B988" s="62"/>
      <c r="C988" s="62"/>
      <c r="D988" s="62"/>
      <c r="E988" s="708"/>
      <c r="F988" s="709"/>
      <c r="G988" s="727" t="s">
        <v>1337</v>
      </c>
      <c r="H988" s="728"/>
      <c r="I988" s="729"/>
      <c r="J988" s="730"/>
      <c r="K988" s="729"/>
      <c r="L988" s="731"/>
      <c r="M988" s="732"/>
      <c r="N988" s="733"/>
      <c r="O988" s="732"/>
      <c r="P988" s="732"/>
      <c r="Q988" s="732"/>
      <c r="R988" s="733"/>
      <c r="S988" s="798"/>
      <c r="T988" s="62"/>
      <c r="AB988" s="62">
        <f t="shared" si="169"/>
        <v>0</v>
      </c>
    </row>
    <row r="989" spans="1:31" ht="15.75" thickBot="1" x14ac:dyDescent="0.3">
      <c r="A989" s="62"/>
      <c r="B989" s="62"/>
      <c r="C989" s="62"/>
      <c r="D989" s="62"/>
      <c r="E989" s="715"/>
      <c r="F989" s="716" t="s">
        <v>185</v>
      </c>
      <c r="G989" s="717" t="s">
        <v>186</v>
      </c>
      <c r="H989" s="718">
        <f>SUM(H986)</f>
        <v>2000000</v>
      </c>
      <c r="I989" s="718">
        <f>SUM(I986)</f>
        <v>0</v>
      </c>
      <c r="J989" s="719">
        <f>I989/H989</f>
        <v>0</v>
      </c>
      <c r="K989" s="718">
        <f>H989-I989</f>
        <v>2000000</v>
      </c>
      <c r="L989" s="720">
        <f>SUM(L986)</f>
        <v>0</v>
      </c>
      <c r="M989" s="720">
        <f>SUM(M986)</f>
        <v>0</v>
      </c>
      <c r="N989" s="721"/>
      <c r="O989" s="720">
        <f>L989-M989</f>
        <v>0</v>
      </c>
      <c r="P989" s="720">
        <f>L989+H989</f>
        <v>2000000</v>
      </c>
      <c r="Q989" s="720">
        <f>M989+I989</f>
        <v>0</v>
      </c>
      <c r="R989" s="721">
        <f>Q989/P989</f>
        <v>0</v>
      </c>
      <c r="S989" s="720">
        <f>P989-Q989</f>
        <v>2000000</v>
      </c>
      <c r="T989" s="62"/>
      <c r="AB989" s="62">
        <f t="shared" si="169"/>
        <v>0</v>
      </c>
    </row>
    <row r="990" spans="1:31" ht="15.75" collapsed="1" thickBot="1" x14ac:dyDescent="0.3">
      <c r="A990" s="62"/>
      <c r="B990" s="62"/>
      <c r="C990" s="62"/>
      <c r="D990" s="62"/>
      <c r="G990" s="722" t="s">
        <v>1338</v>
      </c>
      <c r="H990" s="723">
        <f>SUM(H989:H989)</f>
        <v>2000000</v>
      </c>
      <c r="I990" s="723">
        <f>SUM(I989:I989)</f>
        <v>0</v>
      </c>
      <c r="J990" s="724">
        <f>I990/H990</f>
        <v>0</v>
      </c>
      <c r="K990" s="723">
        <f>H990-I990</f>
        <v>2000000</v>
      </c>
      <c r="L990" s="725">
        <v>0</v>
      </c>
      <c r="M990" s="725">
        <v>0</v>
      </c>
      <c r="N990" s="726"/>
      <c r="O990" s="725">
        <f>L990-M990</f>
        <v>0</v>
      </c>
      <c r="P990" s="725">
        <f>L990+H990</f>
        <v>2000000</v>
      </c>
      <c r="Q990" s="725">
        <f>M990+I990</f>
        <v>0</v>
      </c>
      <c r="R990" s="726">
        <f>Q990/P990</f>
        <v>0</v>
      </c>
      <c r="S990" s="725">
        <f>P990-Q990</f>
        <v>2000000</v>
      </c>
      <c r="T990" s="62"/>
      <c r="AB990" s="62">
        <f t="shared" si="169"/>
        <v>0</v>
      </c>
    </row>
    <row r="991" spans="1:31" x14ac:dyDescent="0.25">
      <c r="A991" s="62"/>
      <c r="B991" s="62"/>
      <c r="C991" s="914"/>
      <c r="D991" s="62"/>
      <c r="E991" s="1084"/>
      <c r="G991" s="735"/>
      <c r="H991" s="736"/>
      <c r="I991" s="736"/>
      <c r="J991" s="737"/>
      <c r="K991" s="736"/>
      <c r="L991" s="738"/>
      <c r="M991" s="738"/>
      <c r="N991" s="739"/>
      <c r="O991" s="738"/>
      <c r="P991" s="738"/>
      <c r="Q991" s="738"/>
      <c r="R991" s="739"/>
      <c r="S991" s="738"/>
      <c r="T991" s="62"/>
    </row>
    <row r="992" spans="1:31" hidden="1" x14ac:dyDescent="0.25">
      <c r="A992" s="62"/>
      <c r="B992" s="62"/>
      <c r="C992" s="1085" t="s">
        <v>260</v>
      </c>
      <c r="D992" s="62"/>
      <c r="E992" s="1084"/>
      <c r="G992" s="735"/>
      <c r="H992" s="736"/>
      <c r="I992" s="736"/>
      <c r="J992" s="737"/>
      <c r="K992" s="736"/>
      <c r="L992" s="738"/>
      <c r="M992" s="738"/>
      <c r="N992" s="739"/>
      <c r="O992" s="738"/>
      <c r="P992" s="738"/>
      <c r="Q992" s="738"/>
      <c r="R992" s="739"/>
      <c r="S992" s="738"/>
      <c r="T992" s="62"/>
    </row>
    <row r="993" spans="1:31" ht="57" x14ac:dyDescent="0.25">
      <c r="A993" s="62"/>
      <c r="B993" s="62"/>
      <c r="C993" s="1177" t="s">
        <v>2041</v>
      </c>
      <c r="D993" s="1177"/>
      <c r="E993" s="1084"/>
      <c r="G993" s="735" t="s">
        <v>2042</v>
      </c>
      <c r="H993" s="736"/>
      <c r="I993" s="736"/>
      <c r="J993" s="737"/>
      <c r="K993" s="736"/>
      <c r="L993" s="738"/>
      <c r="M993" s="738"/>
      <c r="N993" s="739"/>
      <c r="O993" s="738"/>
      <c r="P993" s="738"/>
      <c r="Q993" s="738"/>
      <c r="R993" s="739"/>
      <c r="S993" s="738"/>
      <c r="T993" s="62"/>
    </row>
    <row r="994" spans="1:31" ht="30" x14ac:dyDescent="0.25">
      <c r="A994" s="62"/>
      <c r="B994" s="62"/>
      <c r="C994" s="914"/>
      <c r="D994" s="62">
        <v>560</v>
      </c>
      <c r="E994" s="1084"/>
      <c r="G994" s="908" t="s">
        <v>149</v>
      </c>
      <c r="H994" s="736"/>
      <c r="I994" s="736"/>
      <c r="J994" s="737"/>
      <c r="K994" s="736"/>
      <c r="L994" s="738"/>
      <c r="M994" s="738"/>
      <c r="N994" s="739"/>
      <c r="O994" s="738"/>
      <c r="P994" s="738"/>
      <c r="Q994" s="738"/>
      <c r="R994" s="739"/>
      <c r="S994" s="738"/>
      <c r="T994" s="62"/>
    </row>
    <row r="995" spans="1:31" ht="15.75" thickBot="1" x14ac:dyDescent="0.3">
      <c r="A995" s="62"/>
      <c r="B995" s="62"/>
      <c r="C995" s="914"/>
      <c r="D995" s="62"/>
      <c r="E995" s="1088" t="s">
        <v>2063</v>
      </c>
      <c r="F995" s="683">
        <v>512</v>
      </c>
      <c r="G995" s="1068" t="s">
        <v>1641</v>
      </c>
      <c r="H995" s="718">
        <v>5571428</v>
      </c>
      <c r="I995" s="718"/>
      <c r="J995" s="719"/>
      <c r="K995" s="718"/>
      <c r="L995" s="720">
        <v>13000000</v>
      </c>
      <c r="M995" s="738"/>
      <c r="N995" s="739"/>
      <c r="O995" s="738"/>
      <c r="P995" s="738">
        <f>H995+L995</f>
        <v>18571428</v>
      </c>
      <c r="Q995" s="738"/>
      <c r="R995" s="739"/>
      <c r="S995" s="738"/>
      <c r="T995" s="62"/>
    </row>
    <row r="996" spans="1:31" x14ac:dyDescent="0.25">
      <c r="A996" s="62"/>
      <c r="B996" s="62"/>
      <c r="C996" s="62"/>
      <c r="D996" s="62"/>
      <c r="E996" s="1084"/>
      <c r="G996" s="710" t="s">
        <v>1335</v>
      </c>
      <c r="H996" s="736"/>
      <c r="I996" s="736"/>
      <c r="J996" s="737"/>
      <c r="K996" s="736"/>
      <c r="L996" s="738"/>
      <c r="M996" s="738"/>
      <c r="N996" s="739"/>
      <c r="O996" s="738"/>
      <c r="P996" s="738"/>
      <c r="Q996" s="738"/>
      <c r="R996" s="739"/>
      <c r="S996" s="738"/>
      <c r="T996" s="62"/>
    </row>
    <row r="997" spans="1:31" x14ac:dyDescent="0.25">
      <c r="A997" s="62"/>
      <c r="B997" s="62"/>
      <c r="C997" s="62"/>
      <c r="D997" s="62"/>
      <c r="E997" s="1084"/>
      <c r="F997" s="716" t="s">
        <v>185</v>
      </c>
      <c r="G997" s="717" t="s">
        <v>186</v>
      </c>
      <c r="H997" s="718">
        <f>H995</f>
        <v>5571428</v>
      </c>
      <c r="I997" s="718"/>
      <c r="J997" s="719"/>
      <c r="K997" s="718"/>
      <c r="L997" s="720">
        <v>0</v>
      </c>
      <c r="M997" s="738"/>
      <c r="N997" s="739"/>
      <c r="O997" s="738"/>
      <c r="P997" s="720">
        <f>H997</f>
        <v>5571428</v>
      </c>
      <c r="Q997" s="738"/>
      <c r="R997" s="739"/>
      <c r="S997" s="738"/>
      <c r="T997" s="62"/>
    </row>
    <row r="998" spans="1:31" ht="30.75" thickBot="1" x14ac:dyDescent="0.3">
      <c r="A998" s="62"/>
      <c r="B998" s="62"/>
      <c r="C998" s="62"/>
      <c r="D998" s="62"/>
      <c r="E998" s="1084"/>
      <c r="F998" s="683">
        <v>17</v>
      </c>
      <c r="G998" s="1068" t="s">
        <v>2039</v>
      </c>
      <c r="H998" s="718"/>
      <c r="I998" s="718"/>
      <c r="J998" s="719"/>
      <c r="K998" s="718"/>
      <c r="L998" s="720">
        <f>L995</f>
        <v>13000000</v>
      </c>
      <c r="M998" s="738"/>
      <c r="N998" s="739"/>
      <c r="O998" s="738"/>
      <c r="P998" s="720">
        <f>L998</f>
        <v>13000000</v>
      </c>
      <c r="Q998" s="738"/>
      <c r="R998" s="739"/>
      <c r="S998" s="738"/>
      <c r="T998" s="62"/>
    </row>
    <row r="999" spans="1:31" ht="15.75" thickBot="1" x14ac:dyDescent="0.3">
      <c r="A999" s="62"/>
      <c r="B999" s="62"/>
      <c r="C999" s="62"/>
      <c r="D999" s="62"/>
      <c r="E999" s="1084"/>
      <c r="G999" s="722" t="s">
        <v>1336</v>
      </c>
      <c r="H999" s="723">
        <f>H997</f>
        <v>5571428</v>
      </c>
      <c r="I999" s="723">
        <f>SUM(I998:I998)</f>
        <v>0</v>
      </c>
      <c r="J999" s="724">
        <f>I999/H999</f>
        <v>0</v>
      </c>
      <c r="K999" s="723">
        <f>H999-I999</f>
        <v>5571428</v>
      </c>
      <c r="L999" s="725">
        <f>SUM(L998)</f>
        <v>13000000</v>
      </c>
      <c r="M999" s="725">
        <f>SUM(M998)</f>
        <v>0</v>
      </c>
      <c r="N999" s="726"/>
      <c r="O999" s="725">
        <f>L999-M999</f>
        <v>13000000</v>
      </c>
      <c r="P999" s="725">
        <f>L999+H999</f>
        <v>18571428</v>
      </c>
      <c r="Q999" s="738"/>
      <c r="R999" s="739"/>
      <c r="S999" s="738"/>
      <c r="T999" s="62"/>
    </row>
    <row r="1000" spans="1:31" ht="28.5" x14ac:dyDescent="0.25">
      <c r="A1000" s="62"/>
      <c r="B1000" s="62"/>
      <c r="C1000" s="62"/>
      <c r="D1000" s="62"/>
      <c r="E1000" s="1084"/>
      <c r="G1000" s="727" t="s">
        <v>2043</v>
      </c>
      <c r="H1000" s="728"/>
      <c r="I1000" s="729"/>
      <c r="J1000" s="730"/>
      <c r="K1000" s="729"/>
      <c r="L1000" s="731"/>
      <c r="M1000" s="732"/>
      <c r="N1000" s="733"/>
      <c r="O1000" s="732"/>
      <c r="P1000" s="732"/>
      <c r="Q1000" s="738"/>
      <c r="R1000" s="739"/>
      <c r="S1000" s="738"/>
      <c r="T1000" s="62"/>
    </row>
    <row r="1001" spans="1:31" x14ac:dyDescent="0.25">
      <c r="A1001" s="62"/>
      <c r="B1001" s="62"/>
      <c r="C1001" s="62"/>
      <c r="D1001" s="62"/>
      <c r="E1001" s="1084"/>
      <c r="F1001" s="716" t="s">
        <v>185</v>
      </c>
      <c r="G1001" s="717" t="s">
        <v>186</v>
      </c>
      <c r="H1001" s="718">
        <f>H995</f>
        <v>5571428</v>
      </c>
      <c r="I1001" s="718"/>
      <c r="J1001" s="719"/>
      <c r="K1001" s="718"/>
      <c r="L1001" s="720">
        <v>0</v>
      </c>
      <c r="M1001" s="720"/>
      <c r="N1001" s="721"/>
      <c r="O1001" s="720"/>
      <c r="P1001" s="720">
        <f>H1001</f>
        <v>5571428</v>
      </c>
      <c r="Q1001" s="738"/>
      <c r="R1001" s="739"/>
      <c r="S1001" s="738"/>
      <c r="T1001" s="62"/>
    </row>
    <row r="1002" spans="1:31" ht="30.75" thickBot="1" x14ac:dyDescent="0.3">
      <c r="A1002" s="62"/>
      <c r="B1002" s="62"/>
      <c r="C1002" s="62"/>
      <c r="D1002" s="62"/>
      <c r="E1002" s="1084"/>
      <c r="F1002" s="683">
        <v>17</v>
      </c>
      <c r="G1002" s="1068" t="s">
        <v>2039</v>
      </c>
      <c r="H1002" s="718">
        <v>0</v>
      </c>
      <c r="I1002" s="718"/>
      <c r="J1002" s="719"/>
      <c r="K1002" s="718"/>
      <c r="L1002" s="720">
        <f>L995</f>
        <v>13000000</v>
      </c>
      <c r="M1002" s="720"/>
      <c r="N1002" s="721"/>
      <c r="O1002" s="720"/>
      <c r="P1002" s="720">
        <f>L1002</f>
        <v>13000000</v>
      </c>
      <c r="Q1002" s="738"/>
      <c r="R1002" s="739"/>
      <c r="S1002" s="738"/>
      <c r="T1002" s="62"/>
    </row>
    <row r="1003" spans="1:31" ht="15.75" thickBot="1" x14ac:dyDescent="0.3">
      <c r="A1003" s="62"/>
      <c r="B1003" s="62"/>
      <c r="C1003" s="62"/>
      <c r="D1003" s="62"/>
      <c r="E1003" s="1084"/>
      <c r="G1003" s="722" t="s">
        <v>2044</v>
      </c>
      <c r="H1003" s="736">
        <f>H1001</f>
        <v>5571428</v>
      </c>
      <c r="I1003" s="736"/>
      <c r="J1003" s="737"/>
      <c r="K1003" s="736"/>
      <c r="L1003" s="738">
        <f>L1002</f>
        <v>13000000</v>
      </c>
      <c r="M1003" s="738"/>
      <c r="N1003" s="739"/>
      <c r="O1003" s="738"/>
      <c r="P1003" s="738">
        <f>P1001+P1002</f>
        <v>18571428</v>
      </c>
      <c r="Q1003" s="738"/>
      <c r="R1003" s="739"/>
      <c r="S1003" s="738"/>
      <c r="T1003" s="62"/>
    </row>
    <row r="1004" spans="1:31" x14ac:dyDescent="0.25">
      <c r="A1004" s="62"/>
      <c r="B1004" s="62"/>
      <c r="C1004" s="62"/>
      <c r="D1004" s="62"/>
      <c r="G1004" s="735"/>
      <c r="H1004" s="736"/>
      <c r="I1004" s="736"/>
      <c r="J1004" s="737"/>
      <c r="K1004" s="736"/>
      <c r="L1004" s="738"/>
      <c r="M1004" s="738"/>
      <c r="N1004" s="739"/>
      <c r="O1004" s="738"/>
      <c r="P1004" s="738"/>
      <c r="Q1004" s="738"/>
      <c r="R1004" s="739"/>
      <c r="S1004" s="738"/>
      <c r="T1004" s="62"/>
      <c r="AB1004" s="62">
        <f t="shared" si="169"/>
        <v>0</v>
      </c>
    </row>
    <row r="1005" spans="1:31" ht="30" customHeight="1" x14ac:dyDescent="0.25">
      <c r="C1005" s="685" t="s">
        <v>1498</v>
      </c>
      <c r="D1005" s="694"/>
      <c r="G1005" s="789" t="s">
        <v>650</v>
      </c>
      <c r="AB1005" s="62">
        <f t="shared" si="169"/>
        <v>0</v>
      </c>
    </row>
    <row r="1006" spans="1:31" s="892" customFormat="1" x14ac:dyDescent="0.25">
      <c r="A1006" s="691"/>
      <c r="B1006" s="692"/>
      <c r="C1006" s="888"/>
      <c r="D1006" s="906" t="s">
        <v>427</v>
      </c>
      <c r="E1006" s="906"/>
      <c r="F1006" s="907"/>
      <c r="G1006" s="908" t="s">
        <v>148</v>
      </c>
      <c r="H1006" s="698"/>
      <c r="I1006" s="698"/>
      <c r="J1006" s="699"/>
      <c r="K1006" s="698"/>
      <c r="L1006" s="700"/>
      <c r="M1006" s="700"/>
      <c r="N1006" s="701"/>
      <c r="O1006" s="700"/>
      <c r="P1006" s="700"/>
      <c r="Q1006" s="700"/>
      <c r="R1006" s="701"/>
      <c r="S1006" s="890"/>
      <c r="T1006" s="891"/>
      <c r="V1006" s="893"/>
      <c r="W1006" s="893"/>
      <c r="X1006" s="753"/>
      <c r="Y1006" s="754"/>
      <c r="Z1006" s="750"/>
      <c r="AA1006" s="751"/>
      <c r="AB1006" s="892">
        <f t="shared" si="169"/>
        <v>0</v>
      </c>
    </row>
    <row r="1007" spans="1:31" s="892" customFormat="1" x14ac:dyDescent="0.25">
      <c r="A1007" s="691"/>
      <c r="B1007" s="692"/>
      <c r="C1007" s="888"/>
      <c r="D1007" s="906"/>
      <c r="E1007" s="896" t="s">
        <v>2064</v>
      </c>
      <c r="F1007" s="909">
        <v>421</v>
      </c>
      <c r="G1007" s="911" t="s">
        <v>378</v>
      </c>
      <c r="H1007" s="698">
        <v>8000000</v>
      </c>
      <c r="I1007" s="698">
        <v>6858740</v>
      </c>
      <c r="J1007" s="699">
        <f>I1007/H1007</f>
        <v>0.85734250000000001</v>
      </c>
      <c r="K1007" s="698">
        <f>H1007-I1007</f>
        <v>1141260</v>
      </c>
      <c r="L1007" s="700">
        <v>0</v>
      </c>
      <c r="M1007" s="700">
        <v>0</v>
      </c>
      <c r="N1007" s="701"/>
      <c r="O1007" s="700">
        <v>0</v>
      </c>
      <c r="P1007" s="700">
        <f>H1007+L1007</f>
        <v>8000000</v>
      </c>
      <c r="Q1007" s="700">
        <f>I1007+M1007</f>
        <v>6858740</v>
      </c>
      <c r="R1007" s="701">
        <f>Q1007/P1007</f>
        <v>0.85734250000000001</v>
      </c>
      <c r="S1007" s="890">
        <f>P1007-Q1007</f>
        <v>1141260</v>
      </c>
      <c r="T1007" s="891"/>
      <c r="V1007" s="893">
        <f>(784080+350000)+3548160</f>
        <v>4682240</v>
      </c>
      <c r="W1007" s="893">
        <f>V1007-H1007</f>
        <v>-3317760</v>
      </c>
      <c r="X1007" s="753"/>
      <c r="Y1007" s="754">
        <v>415000</v>
      </c>
      <c r="Z1007" s="750">
        <f>H1007-X1007+Y1007</f>
        <v>8415000</v>
      </c>
      <c r="AA1007" s="751">
        <v>4268880</v>
      </c>
      <c r="AB1007" s="892">
        <f t="shared" si="169"/>
        <v>4146120</v>
      </c>
      <c r="AE1007" s="892">
        <f>H1007-AA1007</f>
        <v>3731120</v>
      </c>
    </row>
    <row r="1008" spans="1:31" s="892" customFormat="1" ht="30.75" thickBot="1" x14ac:dyDescent="0.3">
      <c r="A1008" s="691"/>
      <c r="B1008" s="692"/>
      <c r="C1008" s="888"/>
      <c r="D1008" s="906"/>
      <c r="E1008" s="896" t="s">
        <v>1851</v>
      </c>
      <c r="F1008" s="909">
        <v>451</v>
      </c>
      <c r="G1008" s="911" t="s">
        <v>1322</v>
      </c>
      <c r="H1008" s="687">
        <v>2600000</v>
      </c>
      <c r="I1008" s="687">
        <v>374498</v>
      </c>
      <c r="J1008" s="688">
        <f>I1008/H1008</f>
        <v>0.14403769230769231</v>
      </c>
      <c r="K1008" s="687">
        <f>H1008-I1008</f>
        <v>2225502</v>
      </c>
      <c r="L1008" s="689">
        <v>0</v>
      </c>
      <c r="M1008" s="689">
        <v>0</v>
      </c>
      <c r="N1008" s="690"/>
      <c r="O1008" s="689">
        <f>L1008-M1008</f>
        <v>0</v>
      </c>
      <c r="P1008" s="689">
        <f>L1008+H1008</f>
        <v>2600000</v>
      </c>
      <c r="Q1008" s="689">
        <f>M1008+I1008</f>
        <v>374498</v>
      </c>
      <c r="R1008" s="690">
        <f>Q1008/P1008</f>
        <v>0.14403769230769231</v>
      </c>
      <c r="S1008" s="689">
        <f>P1008-Q1008</f>
        <v>2225502</v>
      </c>
      <c r="T1008" s="891"/>
      <c r="V1008" s="893"/>
      <c r="W1008" s="893"/>
      <c r="X1008" s="753"/>
      <c r="Y1008" s="754"/>
      <c r="Z1008" s="750">
        <f>H1008-X1008+Y1008</f>
        <v>2600000</v>
      </c>
      <c r="AA1008" s="751">
        <v>773906</v>
      </c>
      <c r="AB1008" s="892">
        <f t="shared" si="169"/>
        <v>1826094</v>
      </c>
      <c r="AE1008" s="892">
        <f>H1008-AA1008</f>
        <v>1826094</v>
      </c>
    </row>
    <row r="1009" spans="1:31" s="892" customFormat="1" ht="15.75" hidden="1" thickBot="1" x14ac:dyDescent="0.3">
      <c r="A1009" s="691"/>
      <c r="B1009" s="692"/>
      <c r="C1009" s="888"/>
      <c r="D1009" s="906"/>
      <c r="E1009" s="896" t="s">
        <v>1854</v>
      </c>
      <c r="F1009" s="909">
        <v>512</v>
      </c>
      <c r="G1009" s="911" t="s">
        <v>732</v>
      </c>
      <c r="H1009" s="687">
        <v>0</v>
      </c>
      <c r="I1009" s="687">
        <v>1004400</v>
      </c>
      <c r="J1009" s="688" t="e">
        <f>I1009/H1009</f>
        <v>#DIV/0!</v>
      </c>
      <c r="K1009" s="687">
        <f>H1009-I1009</f>
        <v>-1004400</v>
      </c>
      <c r="L1009" s="689">
        <v>0</v>
      </c>
      <c r="M1009" s="689">
        <v>0</v>
      </c>
      <c r="N1009" s="690"/>
      <c r="O1009" s="689">
        <f>L1009-M1009</f>
        <v>0</v>
      </c>
      <c r="P1009" s="689">
        <f>L1009+H1009</f>
        <v>0</v>
      </c>
      <c r="Q1009" s="689">
        <f>M1009+I1009</f>
        <v>1004400</v>
      </c>
      <c r="R1009" s="690" t="e">
        <f>Q1009/P1009</f>
        <v>#DIV/0!</v>
      </c>
      <c r="S1009" s="689">
        <f>P1009-Q1009</f>
        <v>-1004400</v>
      </c>
      <c r="T1009" s="891"/>
      <c r="V1009" s="893"/>
      <c r="W1009" s="893"/>
      <c r="X1009" s="753"/>
      <c r="Y1009" s="754"/>
      <c r="Z1009" s="750">
        <f>H1009-X1009+Y1009</f>
        <v>0</v>
      </c>
      <c r="AA1009" s="751">
        <v>520800</v>
      </c>
      <c r="AB1009" s="892">
        <f t="shared" si="169"/>
        <v>-520800</v>
      </c>
      <c r="AE1009" s="892">
        <f>H1009-AA1009</f>
        <v>-520800</v>
      </c>
    </row>
    <row r="1010" spans="1:31" x14ac:dyDescent="0.25">
      <c r="A1010" s="62"/>
      <c r="B1010" s="62"/>
      <c r="C1010" s="62"/>
      <c r="D1010" s="62"/>
      <c r="E1010" s="708"/>
      <c r="F1010" s="709"/>
      <c r="G1010" s="710" t="s">
        <v>1500</v>
      </c>
      <c r="H1010" s="711"/>
      <c r="I1010" s="711"/>
      <c r="J1010" s="712"/>
      <c r="K1010" s="711"/>
      <c r="L1010" s="713"/>
      <c r="M1010" s="713"/>
      <c r="N1010" s="714"/>
      <c r="O1010" s="713"/>
      <c r="P1010" s="713"/>
      <c r="Q1010" s="713"/>
      <c r="R1010" s="714"/>
      <c r="S1010" s="797"/>
      <c r="T1010" s="62"/>
      <c r="AB1010" s="62">
        <f t="shared" si="169"/>
        <v>0</v>
      </c>
    </row>
    <row r="1011" spans="1:31" ht="15.75" thickBot="1" x14ac:dyDescent="0.3">
      <c r="A1011" s="62"/>
      <c r="B1011" s="62"/>
      <c r="C1011" s="62"/>
      <c r="D1011" s="62"/>
      <c r="E1011" s="715"/>
      <c r="F1011" s="716" t="s">
        <v>185</v>
      </c>
      <c r="G1011" s="717" t="s">
        <v>186</v>
      </c>
      <c r="H1011" s="718">
        <f>SUM(H1007:H1009)</f>
        <v>10600000</v>
      </c>
      <c r="I1011" s="718">
        <f>SUM(I1007:I1009)</f>
        <v>8237638</v>
      </c>
      <c r="J1011" s="719">
        <f>I1011/H1011</f>
        <v>0.77713566037735848</v>
      </c>
      <c r="K1011" s="718">
        <f>H1011-I1011</f>
        <v>2362362</v>
      </c>
      <c r="L1011" s="720">
        <f>SUM(L1007:L1009)</f>
        <v>0</v>
      </c>
      <c r="M1011" s="720">
        <f>SUM(M1007:M1009)</f>
        <v>0</v>
      </c>
      <c r="N1011" s="721"/>
      <c r="O1011" s="720">
        <f>L1011-M1011</f>
        <v>0</v>
      </c>
      <c r="P1011" s="720">
        <f>L1011+H1011</f>
        <v>10600000</v>
      </c>
      <c r="Q1011" s="720">
        <f>M1011+I1011</f>
        <v>8237638</v>
      </c>
      <c r="R1011" s="721">
        <f>Q1011/P1011</f>
        <v>0.77713566037735848</v>
      </c>
      <c r="S1011" s="720">
        <f>P1011-Q1011</f>
        <v>2362362</v>
      </c>
      <c r="T1011" s="62"/>
      <c r="AB1011" s="62">
        <f t="shared" si="169"/>
        <v>0</v>
      </c>
    </row>
    <row r="1012" spans="1:31" ht="15.75" thickBot="1" x14ac:dyDescent="0.3">
      <c r="A1012" s="62"/>
      <c r="B1012" s="62"/>
      <c r="C1012" s="62"/>
      <c r="D1012" s="62"/>
      <c r="G1012" s="722" t="s">
        <v>1501</v>
      </c>
      <c r="H1012" s="723">
        <f>SUM(H1011:H1011)</f>
        <v>10600000</v>
      </c>
      <c r="I1012" s="723">
        <f>SUM(I1011:I1011)</f>
        <v>8237638</v>
      </c>
      <c r="J1012" s="724">
        <f>I1012/H1012</f>
        <v>0.77713566037735848</v>
      </c>
      <c r="K1012" s="723">
        <f>H1012-I1012</f>
        <v>2362362</v>
      </c>
      <c r="L1012" s="725">
        <f>SUM(L1011)</f>
        <v>0</v>
      </c>
      <c r="M1012" s="725">
        <f>SUM(M1011)</f>
        <v>0</v>
      </c>
      <c r="N1012" s="726"/>
      <c r="O1012" s="725">
        <f>L1012-M1012</f>
        <v>0</v>
      </c>
      <c r="P1012" s="725">
        <f>L1012+H1012</f>
        <v>10600000</v>
      </c>
      <c r="Q1012" s="725">
        <f>M1012+I1012</f>
        <v>8237638</v>
      </c>
      <c r="R1012" s="726">
        <f>Q1012/P1012</f>
        <v>0.77713566037735848</v>
      </c>
      <c r="S1012" s="725">
        <f>P1012-Q1012</f>
        <v>2362362</v>
      </c>
      <c r="T1012" s="62"/>
      <c r="AB1012" s="62">
        <f t="shared" si="169"/>
        <v>0</v>
      </c>
    </row>
    <row r="1013" spans="1:31" ht="28.5" collapsed="1" x14ac:dyDescent="0.25">
      <c r="A1013" s="62"/>
      <c r="B1013" s="62"/>
      <c r="C1013" s="62"/>
      <c r="D1013" s="62"/>
      <c r="E1013" s="708"/>
      <c r="F1013" s="709"/>
      <c r="G1013" s="727" t="s">
        <v>1502</v>
      </c>
      <c r="H1013" s="728"/>
      <c r="I1013" s="729"/>
      <c r="J1013" s="730"/>
      <c r="K1013" s="729"/>
      <c r="L1013" s="731"/>
      <c r="M1013" s="732"/>
      <c r="N1013" s="733"/>
      <c r="O1013" s="732"/>
      <c r="P1013" s="732"/>
      <c r="Q1013" s="732"/>
      <c r="R1013" s="733"/>
      <c r="S1013" s="798"/>
      <c r="T1013" s="62"/>
      <c r="AB1013" s="62">
        <f t="shared" si="169"/>
        <v>0</v>
      </c>
    </row>
    <row r="1014" spans="1:31" ht="15.75" thickBot="1" x14ac:dyDescent="0.3">
      <c r="A1014" s="62"/>
      <c r="B1014" s="62"/>
      <c r="C1014" s="62"/>
      <c r="D1014" s="62"/>
      <c r="E1014" s="715"/>
      <c r="F1014" s="716" t="s">
        <v>185</v>
      </c>
      <c r="G1014" s="717" t="s">
        <v>186</v>
      </c>
      <c r="H1014" s="718">
        <f>SUM(H1011)</f>
        <v>10600000</v>
      </c>
      <c r="I1014" s="718">
        <f>SUM(I1011)</f>
        <v>8237638</v>
      </c>
      <c r="J1014" s="719">
        <f>I1014/H1014</f>
        <v>0.77713566037735848</v>
      </c>
      <c r="K1014" s="718">
        <f>H1014-I1014</f>
        <v>2362362</v>
      </c>
      <c r="L1014" s="720">
        <f>SUM(L1011)</f>
        <v>0</v>
      </c>
      <c r="M1014" s="720">
        <f>SUM(M1011)</f>
        <v>0</v>
      </c>
      <c r="N1014" s="721"/>
      <c r="O1014" s="720">
        <f>L1014-M1014</f>
        <v>0</v>
      </c>
      <c r="P1014" s="720">
        <f>L1014+H1014</f>
        <v>10600000</v>
      </c>
      <c r="Q1014" s="720">
        <f>M1014+I1014</f>
        <v>8237638</v>
      </c>
      <c r="R1014" s="721">
        <f>Q1014/P1014</f>
        <v>0.77713566037735848</v>
      </c>
      <c r="S1014" s="720">
        <f>P1014-Q1014</f>
        <v>2362362</v>
      </c>
      <c r="T1014" s="62"/>
      <c r="AB1014" s="62">
        <f t="shared" si="169"/>
        <v>0</v>
      </c>
    </row>
    <row r="1015" spans="1:31" ht="15.75" collapsed="1" thickBot="1" x14ac:dyDescent="0.3">
      <c r="A1015" s="62"/>
      <c r="B1015" s="62"/>
      <c r="C1015" s="62"/>
      <c r="D1015" s="62"/>
      <c r="G1015" s="722" t="s">
        <v>1503</v>
      </c>
      <c r="H1015" s="723">
        <f>SUM(H1014:H1014)</f>
        <v>10600000</v>
      </c>
      <c r="I1015" s="723">
        <f>SUM(I1014:I1014)</f>
        <v>8237638</v>
      </c>
      <c r="J1015" s="724">
        <f>I1015/H1015</f>
        <v>0.77713566037735848</v>
      </c>
      <c r="K1015" s="723">
        <f>H1015-I1015</f>
        <v>2362362</v>
      </c>
      <c r="L1015" s="725">
        <v>0</v>
      </c>
      <c r="M1015" s="725">
        <v>0</v>
      </c>
      <c r="N1015" s="726"/>
      <c r="O1015" s="725">
        <f>L1015-M1015</f>
        <v>0</v>
      </c>
      <c r="P1015" s="725">
        <f>L1015+H1015</f>
        <v>10600000</v>
      </c>
      <c r="Q1015" s="725">
        <f>M1015+I1015</f>
        <v>8237638</v>
      </c>
      <c r="R1015" s="726">
        <f>Q1015/P1015</f>
        <v>0.77713566037735848</v>
      </c>
      <c r="S1015" s="725">
        <f>P1015-Q1015</f>
        <v>2362362</v>
      </c>
      <c r="T1015" s="62"/>
      <c r="AB1015" s="62">
        <f t="shared" si="169"/>
        <v>0</v>
      </c>
    </row>
    <row r="1016" spans="1:31" x14ac:dyDescent="0.25">
      <c r="A1016" s="62"/>
      <c r="B1016" s="62"/>
      <c r="C1016" s="62"/>
      <c r="D1016" s="62"/>
      <c r="G1016" s="735"/>
      <c r="H1016" s="736"/>
      <c r="I1016" s="736"/>
      <c r="J1016" s="737"/>
      <c r="K1016" s="736"/>
      <c r="L1016" s="738"/>
      <c r="M1016" s="738"/>
      <c r="N1016" s="739"/>
      <c r="O1016" s="738"/>
      <c r="P1016" s="738"/>
      <c r="Q1016" s="738"/>
      <c r="R1016" s="739"/>
      <c r="S1016" s="738"/>
      <c r="T1016" s="62"/>
      <c r="AB1016" s="62">
        <f t="shared" si="169"/>
        <v>0</v>
      </c>
    </row>
    <row r="1017" spans="1:31" x14ac:dyDescent="0.25">
      <c r="E1017" s="708"/>
      <c r="F1017" s="709"/>
      <c r="G1017" s="742" t="s">
        <v>1340</v>
      </c>
      <c r="H1017" s="743"/>
      <c r="I1017" s="743"/>
      <c r="J1017" s="744"/>
      <c r="K1017" s="743"/>
      <c r="L1017" s="745"/>
      <c r="M1017" s="745"/>
      <c r="N1017" s="746"/>
      <c r="O1017" s="745"/>
      <c r="P1017" s="745"/>
      <c r="Q1017" s="745"/>
      <c r="R1017" s="746"/>
      <c r="S1017" s="800"/>
      <c r="AB1017" s="62">
        <f t="shared" si="169"/>
        <v>0</v>
      </c>
    </row>
    <row r="1018" spans="1:31" x14ac:dyDescent="0.25">
      <c r="E1018" s="715"/>
      <c r="F1018" s="716" t="s">
        <v>185</v>
      </c>
      <c r="G1018" s="717" t="s">
        <v>186</v>
      </c>
      <c r="H1018" s="718">
        <f>H1014+H989+H995</f>
        <v>18171428</v>
      </c>
      <c r="I1018" s="718">
        <f>I1014+I989</f>
        <v>8237638</v>
      </c>
      <c r="J1018" s="719">
        <f>I1018/H1018</f>
        <v>0.45332914947575942</v>
      </c>
      <c r="K1018" s="718">
        <f>H1018-I1018</f>
        <v>9933790</v>
      </c>
      <c r="L1018" s="720">
        <v>0</v>
      </c>
      <c r="M1018" s="720">
        <v>0</v>
      </c>
      <c r="N1018" s="721"/>
      <c r="O1018" s="720">
        <f>L1018-M1018</f>
        <v>0</v>
      </c>
      <c r="P1018" s="720">
        <f>L1018+H1018</f>
        <v>18171428</v>
      </c>
      <c r="Q1018" s="720">
        <f>M1018+I1018</f>
        <v>8237638</v>
      </c>
      <c r="R1018" s="721">
        <f>Q1018/P1018</f>
        <v>0.45332914947575942</v>
      </c>
      <c r="S1018" s="720">
        <f>P1018-Q1018</f>
        <v>9933790</v>
      </c>
      <c r="AB1018" s="62">
        <f t="shared" si="169"/>
        <v>0</v>
      </c>
    </row>
    <row r="1019" spans="1:31" ht="30.75" thickBot="1" x14ac:dyDescent="0.3">
      <c r="B1019" s="1084"/>
      <c r="E1019" s="715"/>
      <c r="F1019" s="683">
        <v>17</v>
      </c>
      <c r="G1019" s="1068" t="s">
        <v>2039</v>
      </c>
      <c r="H1019" s="718">
        <v>0</v>
      </c>
      <c r="I1019" s="718"/>
      <c r="J1019" s="719"/>
      <c r="K1019" s="718"/>
      <c r="L1019" s="720">
        <f>L1002</f>
        <v>13000000</v>
      </c>
      <c r="M1019" s="720"/>
      <c r="N1019" s="721"/>
      <c r="O1019" s="720"/>
      <c r="P1019" s="720">
        <f>L1019</f>
        <v>13000000</v>
      </c>
      <c r="Q1019" s="720"/>
      <c r="R1019" s="721"/>
      <c r="S1019" s="720"/>
    </row>
    <row r="1020" spans="1:31" ht="15.75" thickBot="1" x14ac:dyDescent="0.3">
      <c r="G1020" s="722" t="s">
        <v>1341</v>
      </c>
      <c r="H1020" s="723">
        <f>SUM(H1018)</f>
        <v>18171428</v>
      </c>
      <c r="I1020" s="723">
        <f>SUM(I1018)</f>
        <v>8237638</v>
      </c>
      <c r="J1020" s="724">
        <f>SUM(J1018)</f>
        <v>0.45332914947575942</v>
      </c>
      <c r="K1020" s="723">
        <f>SUM(K1018)</f>
        <v>9933790</v>
      </c>
      <c r="L1020" s="725">
        <f>L1019</f>
        <v>13000000</v>
      </c>
      <c r="M1020" s="725">
        <v>0</v>
      </c>
      <c r="N1020" s="726"/>
      <c r="O1020" s="725">
        <f>L1020-M1020</f>
        <v>13000000</v>
      </c>
      <c r="P1020" s="725">
        <f>L1020+H1020</f>
        <v>31171428</v>
      </c>
      <c r="Q1020" s="725">
        <f>M1020+I1020</f>
        <v>8237638</v>
      </c>
      <c r="R1020" s="726">
        <f>Q1020/P1020</f>
        <v>0.26426886827257318</v>
      </c>
      <c r="S1020" s="725">
        <f>P1020-Q1020</f>
        <v>22933790</v>
      </c>
      <c r="AB1020" s="62">
        <f t="shared" si="169"/>
        <v>0</v>
      </c>
    </row>
    <row r="1021" spans="1:31" x14ac:dyDescent="0.25">
      <c r="G1021" s="735"/>
      <c r="H1021" s="736"/>
      <c r="I1021" s="736"/>
      <c r="J1021" s="737"/>
      <c r="K1021" s="736"/>
      <c r="L1021" s="738"/>
      <c r="M1021" s="738"/>
      <c r="N1021" s="739"/>
      <c r="O1021" s="738"/>
      <c r="P1021" s="738"/>
      <c r="Q1021" s="738"/>
      <c r="R1021" s="739"/>
      <c r="S1021" s="738"/>
      <c r="AB1021" s="62">
        <f t="shared" si="169"/>
        <v>0</v>
      </c>
    </row>
    <row r="1022" spans="1:31" x14ac:dyDescent="0.25">
      <c r="C1022" s="685" t="s">
        <v>263</v>
      </c>
      <c r="G1022" s="789" t="s">
        <v>1942</v>
      </c>
      <c r="T1022" s="62"/>
      <c r="AB1022" s="62">
        <f t="shared" si="169"/>
        <v>0</v>
      </c>
    </row>
    <row r="1023" spans="1:31" ht="28.5" x14ac:dyDescent="0.25">
      <c r="C1023" s="685" t="s">
        <v>769</v>
      </c>
      <c r="D1023" s="694"/>
      <c r="G1023" s="789" t="s">
        <v>1977</v>
      </c>
      <c r="T1023" s="62"/>
      <c r="AB1023" s="62">
        <f t="shared" si="169"/>
        <v>0</v>
      </c>
    </row>
    <row r="1024" spans="1:31" x14ac:dyDescent="0.25">
      <c r="C1024" s="685"/>
      <c r="D1024" s="702">
        <v>912</v>
      </c>
      <c r="E1024" s="703"/>
      <c r="F1024" s="702"/>
      <c r="G1024" s="704" t="s">
        <v>172</v>
      </c>
      <c r="T1024" s="62"/>
      <c r="AB1024" s="62">
        <f t="shared" si="169"/>
        <v>0</v>
      </c>
    </row>
    <row r="1025" spans="1:31" ht="15.75" thickBot="1" x14ac:dyDescent="0.3">
      <c r="A1025" s="62"/>
      <c r="B1025" s="62"/>
      <c r="C1025" s="62"/>
      <c r="D1025" s="62"/>
      <c r="E1025" s="1088" t="s">
        <v>1852</v>
      </c>
      <c r="F1025" s="706">
        <v>463</v>
      </c>
      <c r="G1025" s="707" t="s">
        <v>1330</v>
      </c>
      <c r="H1025" s="687">
        <v>30000000</v>
      </c>
      <c r="I1025" s="687">
        <v>11563179.230000008</v>
      </c>
      <c r="J1025" s="688">
        <f>I1025/H1025</f>
        <v>0.38543930766666695</v>
      </c>
      <c r="K1025" s="687">
        <f>H1025-I1025</f>
        <v>18436820.769999992</v>
      </c>
      <c r="L1025" s="689">
        <v>0</v>
      </c>
      <c r="M1025" s="689">
        <v>0</v>
      </c>
      <c r="O1025" s="689">
        <f>L1025-M1025</f>
        <v>0</v>
      </c>
      <c r="P1025" s="689">
        <f>L1025+H1025</f>
        <v>30000000</v>
      </c>
      <c r="Q1025" s="689">
        <f>M1025+I1025</f>
        <v>11563179.230000008</v>
      </c>
      <c r="R1025" s="690">
        <f>Q1025/P1025</f>
        <v>0.38543930766666695</v>
      </c>
      <c r="S1025" s="689">
        <f>P1025-Q1025</f>
        <v>18436820.769999992</v>
      </c>
      <c r="T1025" s="62"/>
      <c r="Y1025" s="754">
        <v>1200000</v>
      </c>
      <c r="Z1025" s="750">
        <f>H1025-X1025+Y1025</f>
        <v>31200000</v>
      </c>
      <c r="AA1025" s="751">
        <v>18798150</v>
      </c>
      <c r="AB1025" s="62">
        <f t="shared" si="169"/>
        <v>12401850</v>
      </c>
      <c r="AE1025" s="62">
        <f>H1025-AA1025</f>
        <v>11201850</v>
      </c>
    </row>
    <row r="1026" spans="1:31" x14ac:dyDescent="0.25">
      <c r="A1026" s="62"/>
      <c r="B1026" s="62"/>
      <c r="C1026" s="62"/>
      <c r="D1026" s="62"/>
      <c r="E1026" s="708"/>
      <c r="F1026" s="709"/>
      <c r="G1026" s="710" t="s">
        <v>783</v>
      </c>
      <c r="H1026" s="711"/>
      <c r="I1026" s="711"/>
      <c r="J1026" s="712"/>
      <c r="K1026" s="711"/>
      <c r="L1026" s="713"/>
      <c r="M1026" s="713"/>
      <c r="N1026" s="714"/>
      <c r="O1026" s="713"/>
      <c r="P1026" s="713"/>
      <c r="Q1026" s="713"/>
      <c r="R1026" s="714"/>
      <c r="S1026" s="797"/>
      <c r="T1026" s="62"/>
      <c r="AB1026" s="62">
        <f t="shared" si="169"/>
        <v>0</v>
      </c>
    </row>
    <row r="1027" spans="1:31" ht="15.75" thickBot="1" x14ac:dyDescent="0.3">
      <c r="A1027" s="62"/>
      <c r="B1027" s="62"/>
      <c r="C1027" s="62"/>
      <c r="D1027" s="62"/>
      <c r="E1027" s="715"/>
      <c r="F1027" s="716" t="s">
        <v>185</v>
      </c>
      <c r="G1027" s="717" t="s">
        <v>186</v>
      </c>
      <c r="H1027" s="718">
        <f>SUM(H1025:H1025)</f>
        <v>30000000</v>
      </c>
      <c r="I1027" s="718">
        <f>SUM(I1025:I1025)</f>
        <v>11563179.230000008</v>
      </c>
      <c r="J1027" s="719">
        <f>I1027/H1027</f>
        <v>0.38543930766666695</v>
      </c>
      <c r="K1027" s="718">
        <f>H1027-I1027</f>
        <v>18436820.769999992</v>
      </c>
      <c r="L1027" s="720">
        <v>0</v>
      </c>
      <c r="M1027" s="720">
        <v>0</v>
      </c>
      <c r="N1027" s="721"/>
      <c r="O1027" s="720">
        <f>L1027-M1027</f>
        <v>0</v>
      </c>
      <c r="P1027" s="720">
        <f>L1027+H1027</f>
        <v>30000000</v>
      </c>
      <c r="Q1027" s="720">
        <f>M1027+I1027</f>
        <v>11563179.230000008</v>
      </c>
      <c r="R1027" s="721">
        <f>Q1027/P1027</f>
        <v>0.38543930766666695</v>
      </c>
      <c r="S1027" s="720">
        <f>P1027-Q1027</f>
        <v>18436820.769999992</v>
      </c>
      <c r="T1027" s="62"/>
      <c r="AB1027" s="62">
        <f t="shared" si="169"/>
        <v>0</v>
      </c>
    </row>
    <row r="1028" spans="1:31" ht="15.75" thickBot="1" x14ac:dyDescent="0.3">
      <c r="A1028" s="62"/>
      <c r="B1028" s="62"/>
      <c r="C1028" s="62"/>
      <c r="D1028" s="62"/>
      <c r="G1028" s="722" t="s">
        <v>784</v>
      </c>
      <c r="H1028" s="723">
        <f>SUM(H1027:H1027)</f>
        <v>30000000</v>
      </c>
      <c r="I1028" s="723">
        <f>SUM(I1027:I1027)</f>
        <v>11563179.230000008</v>
      </c>
      <c r="J1028" s="724">
        <f>I1028/H1028</f>
        <v>0.38543930766666695</v>
      </c>
      <c r="K1028" s="723">
        <f>H1028-I1028</f>
        <v>18436820.769999992</v>
      </c>
      <c r="L1028" s="725">
        <v>0</v>
      </c>
      <c r="M1028" s="725">
        <v>0</v>
      </c>
      <c r="N1028" s="726"/>
      <c r="O1028" s="725">
        <f>L1028-M1028</f>
        <v>0</v>
      </c>
      <c r="P1028" s="725">
        <f>L1028+H1028</f>
        <v>30000000</v>
      </c>
      <c r="Q1028" s="725">
        <f>M1028+I1028</f>
        <v>11563179.230000008</v>
      </c>
      <c r="R1028" s="726">
        <f>Q1028/P1028</f>
        <v>0.38543930766666695</v>
      </c>
      <c r="S1028" s="725">
        <f>P1028-Q1028</f>
        <v>18436820.769999992</v>
      </c>
      <c r="T1028" s="62"/>
      <c r="AB1028" s="62">
        <f t="shared" si="169"/>
        <v>0</v>
      </c>
    </row>
    <row r="1029" spans="1:31" ht="28.5" collapsed="1" x14ac:dyDescent="0.25">
      <c r="A1029" s="62"/>
      <c r="B1029" s="62"/>
      <c r="C1029" s="62"/>
      <c r="D1029" s="62"/>
      <c r="E1029" s="708"/>
      <c r="F1029" s="709"/>
      <c r="G1029" s="727" t="s">
        <v>789</v>
      </c>
      <c r="H1029" s="728"/>
      <c r="I1029" s="729"/>
      <c r="J1029" s="730"/>
      <c r="K1029" s="729"/>
      <c r="L1029" s="731"/>
      <c r="M1029" s="732"/>
      <c r="N1029" s="733"/>
      <c r="O1029" s="732"/>
      <c r="P1029" s="732"/>
      <c r="Q1029" s="732"/>
      <c r="R1029" s="733"/>
      <c r="S1029" s="798"/>
      <c r="T1029" s="62"/>
      <c r="AB1029" s="62">
        <f t="shared" si="169"/>
        <v>0</v>
      </c>
    </row>
    <row r="1030" spans="1:31" ht="15.75" thickBot="1" x14ac:dyDescent="0.3">
      <c r="A1030" s="62"/>
      <c r="B1030" s="62"/>
      <c r="C1030" s="62"/>
      <c r="D1030" s="62"/>
      <c r="E1030" s="715"/>
      <c r="F1030" s="716" t="s">
        <v>185</v>
      </c>
      <c r="G1030" s="717" t="s">
        <v>186</v>
      </c>
      <c r="H1030" s="718">
        <f>SUM(H1025:H1025)</f>
        <v>30000000</v>
      </c>
      <c r="I1030" s="718">
        <f>SUM(I1025:I1025)</f>
        <v>11563179.230000008</v>
      </c>
      <c r="J1030" s="719">
        <f>I1030/H1030</f>
        <v>0.38543930766666695</v>
      </c>
      <c r="K1030" s="718">
        <f>H1030-I1030</f>
        <v>18436820.769999992</v>
      </c>
      <c r="L1030" s="720">
        <v>0</v>
      </c>
      <c r="M1030" s="720">
        <v>0</v>
      </c>
      <c r="N1030" s="721"/>
      <c r="O1030" s="720">
        <f>L1030-M1030</f>
        <v>0</v>
      </c>
      <c r="P1030" s="720">
        <f>L1030+H1030</f>
        <v>30000000</v>
      </c>
      <c r="Q1030" s="720">
        <f>M1030+I1030</f>
        <v>11563179.230000008</v>
      </c>
      <c r="R1030" s="721">
        <f>Q1030/P1030</f>
        <v>0.38543930766666695</v>
      </c>
      <c r="S1030" s="720">
        <f>P1030-Q1030</f>
        <v>18436820.769999992</v>
      </c>
      <c r="T1030" s="62"/>
      <c r="AB1030" s="62">
        <f t="shared" si="169"/>
        <v>0</v>
      </c>
    </row>
    <row r="1031" spans="1:31" ht="15.75" collapsed="1" thickBot="1" x14ac:dyDescent="0.3">
      <c r="A1031" s="62"/>
      <c r="B1031" s="62"/>
      <c r="C1031" s="62"/>
      <c r="D1031" s="62"/>
      <c r="G1031" s="722" t="s">
        <v>790</v>
      </c>
      <c r="H1031" s="723">
        <f>SUM(H1030:H1030)</f>
        <v>30000000</v>
      </c>
      <c r="I1031" s="723">
        <f>SUM(I1030:I1030)</f>
        <v>11563179.230000008</v>
      </c>
      <c r="J1031" s="724">
        <f>I1031/H1031</f>
        <v>0.38543930766666695</v>
      </c>
      <c r="K1031" s="723">
        <f>H1031-I1031</f>
        <v>18436820.769999992</v>
      </c>
      <c r="L1031" s="725">
        <v>0</v>
      </c>
      <c r="M1031" s="725">
        <v>0</v>
      </c>
      <c r="N1031" s="726"/>
      <c r="O1031" s="725">
        <f>L1031-M1031</f>
        <v>0</v>
      </c>
      <c r="P1031" s="725">
        <f>L1031+H1031</f>
        <v>30000000</v>
      </c>
      <c r="Q1031" s="725">
        <f>M1031+I1031</f>
        <v>11563179.230000008</v>
      </c>
      <c r="R1031" s="726">
        <f>Q1031/P1031</f>
        <v>0.38543930766666695</v>
      </c>
      <c r="S1031" s="725">
        <f>P1031-Q1031</f>
        <v>18436820.769999992</v>
      </c>
      <c r="T1031" s="62"/>
      <c r="AB1031" s="62">
        <f t="shared" si="169"/>
        <v>0</v>
      </c>
    </row>
    <row r="1032" spans="1:31" x14ac:dyDescent="0.25">
      <c r="AB1032" s="62">
        <f t="shared" si="169"/>
        <v>0</v>
      </c>
    </row>
    <row r="1033" spans="1:31" x14ac:dyDescent="0.25">
      <c r="C1033" s="685" t="s">
        <v>1950</v>
      </c>
      <c r="D1033" s="694"/>
      <c r="G1033" s="789" t="s">
        <v>1805</v>
      </c>
      <c r="T1033" s="62"/>
      <c r="Z1033" s="1066"/>
      <c r="AA1033" s="1067"/>
      <c r="AB1033" s="62">
        <f t="shared" ref="AB1033:AB1041" si="175">Z1033-AA1033</f>
        <v>0</v>
      </c>
    </row>
    <row r="1034" spans="1:31" x14ac:dyDescent="0.25">
      <c r="C1034" s="685"/>
      <c r="D1034" s="702">
        <v>912</v>
      </c>
      <c r="E1034" s="703"/>
      <c r="F1034" s="702"/>
      <c r="G1034" s="704" t="s">
        <v>172</v>
      </c>
      <c r="T1034" s="62"/>
      <c r="Z1034" s="1066"/>
      <c r="AA1034" s="1067"/>
      <c r="AB1034" s="62">
        <f t="shared" si="175"/>
        <v>0</v>
      </c>
    </row>
    <row r="1035" spans="1:31" ht="15.75" thickBot="1" x14ac:dyDescent="0.3">
      <c r="A1035" s="62"/>
      <c r="B1035" s="62"/>
      <c r="C1035" s="62"/>
      <c r="D1035" s="62"/>
      <c r="E1035" s="1088" t="s">
        <v>1705</v>
      </c>
      <c r="F1035" s="706">
        <v>472</v>
      </c>
      <c r="G1035" s="707" t="s">
        <v>414</v>
      </c>
      <c r="H1035" s="687">
        <v>28700000</v>
      </c>
      <c r="I1035" s="687">
        <v>7989799.9800000004</v>
      </c>
      <c r="J1035" s="688">
        <f>I1035/H1035</f>
        <v>0.27839024320557493</v>
      </c>
      <c r="K1035" s="687">
        <f>H1035-I1035</f>
        <v>20710200.02</v>
      </c>
      <c r="L1035" s="689">
        <v>0</v>
      </c>
      <c r="M1035" s="689">
        <v>0</v>
      </c>
      <c r="O1035" s="689">
        <f>L1035-M1035</f>
        <v>0</v>
      </c>
      <c r="P1035" s="689">
        <f>L1035+H1035</f>
        <v>28700000</v>
      </c>
      <c r="Q1035" s="689">
        <f>M1035+I1035</f>
        <v>7989799.9800000004</v>
      </c>
      <c r="R1035" s="690">
        <f>Q1035/P1035</f>
        <v>0.27839024320557493</v>
      </c>
      <c r="S1035" s="689">
        <f>P1035-Q1035</f>
        <v>20710200.02</v>
      </c>
      <c r="T1035" s="62"/>
      <c r="Z1035" s="1066">
        <f>H1035-X1035+Y1035</f>
        <v>28700000</v>
      </c>
      <c r="AA1035" s="1067">
        <v>0</v>
      </c>
      <c r="AB1035" s="62">
        <f t="shared" si="175"/>
        <v>28700000</v>
      </c>
      <c r="AE1035" s="62">
        <f>H1035-AA1035</f>
        <v>28700000</v>
      </c>
    </row>
    <row r="1036" spans="1:31" x14ac:dyDescent="0.25">
      <c r="A1036" s="62"/>
      <c r="B1036" s="62"/>
      <c r="C1036" s="62"/>
      <c r="D1036" s="62"/>
      <c r="E1036" s="708"/>
      <c r="F1036" s="709"/>
      <c r="G1036" s="710" t="s">
        <v>783</v>
      </c>
      <c r="H1036" s="711"/>
      <c r="I1036" s="711"/>
      <c r="J1036" s="712"/>
      <c r="K1036" s="711"/>
      <c r="L1036" s="713"/>
      <c r="M1036" s="713"/>
      <c r="N1036" s="714"/>
      <c r="O1036" s="713"/>
      <c r="P1036" s="713"/>
      <c r="Q1036" s="713"/>
      <c r="R1036" s="714"/>
      <c r="S1036" s="797"/>
      <c r="T1036" s="62"/>
      <c r="Z1036" s="1066"/>
      <c r="AA1036" s="1067"/>
      <c r="AB1036" s="62">
        <f t="shared" si="175"/>
        <v>0</v>
      </c>
    </row>
    <row r="1037" spans="1:31" ht="15.75" thickBot="1" x14ac:dyDescent="0.3">
      <c r="A1037" s="62"/>
      <c r="B1037" s="62"/>
      <c r="C1037" s="62"/>
      <c r="D1037" s="62"/>
      <c r="E1037" s="715"/>
      <c r="F1037" s="716" t="s">
        <v>185</v>
      </c>
      <c r="G1037" s="717" t="s">
        <v>186</v>
      </c>
      <c r="H1037" s="718">
        <f>SUM(H1035)</f>
        <v>28700000</v>
      </c>
      <c r="I1037" s="718">
        <f>SUM(I1035)</f>
        <v>7989799.9800000004</v>
      </c>
      <c r="J1037" s="719">
        <f>I1037/H1037</f>
        <v>0.27839024320557493</v>
      </c>
      <c r="K1037" s="718">
        <f>H1037-I1037</f>
        <v>20710200.02</v>
      </c>
      <c r="L1037" s="720">
        <f>SUM(L1035)</f>
        <v>0</v>
      </c>
      <c r="M1037" s="720">
        <f>SUM(M1035)</f>
        <v>0</v>
      </c>
      <c r="N1037" s="721"/>
      <c r="O1037" s="720">
        <f>SUM(O1035)</f>
        <v>0</v>
      </c>
      <c r="P1037" s="720">
        <f>L1037+H1037</f>
        <v>28700000</v>
      </c>
      <c r="Q1037" s="720">
        <f>M1037+I1037</f>
        <v>7989799.9800000004</v>
      </c>
      <c r="R1037" s="721">
        <f>Q1037/P1037</f>
        <v>0.27839024320557493</v>
      </c>
      <c r="S1037" s="720">
        <f>P1037-Q1037</f>
        <v>20710200.02</v>
      </c>
      <c r="T1037" s="62"/>
      <c r="Z1037" s="1066"/>
      <c r="AA1037" s="1067"/>
      <c r="AB1037" s="62">
        <f t="shared" si="175"/>
        <v>0</v>
      </c>
    </row>
    <row r="1038" spans="1:31" ht="15.75" thickBot="1" x14ac:dyDescent="0.3">
      <c r="A1038" s="62"/>
      <c r="B1038" s="62"/>
      <c r="C1038" s="62"/>
      <c r="D1038" s="62"/>
      <c r="G1038" s="722" t="s">
        <v>784</v>
      </c>
      <c r="H1038" s="723">
        <f>SUM(H1037:H1037)</f>
        <v>28700000</v>
      </c>
      <c r="I1038" s="723">
        <f>SUM(I1037:I1037)</f>
        <v>7989799.9800000004</v>
      </c>
      <c r="J1038" s="724">
        <f>I1038/H1038</f>
        <v>0.27839024320557493</v>
      </c>
      <c r="K1038" s="723">
        <f>H1038-I1038</f>
        <v>20710200.02</v>
      </c>
      <c r="L1038" s="725">
        <f>SUM(L1037:L1037)</f>
        <v>0</v>
      </c>
      <c r="M1038" s="725">
        <f>SUM(M1037:M1037)</f>
        <v>0</v>
      </c>
      <c r="N1038" s="726"/>
      <c r="O1038" s="725">
        <f>SUM(O1037:O1037)</f>
        <v>0</v>
      </c>
      <c r="P1038" s="725">
        <f>L1038+H1038</f>
        <v>28700000</v>
      </c>
      <c r="Q1038" s="725">
        <f>M1038+I1038</f>
        <v>7989799.9800000004</v>
      </c>
      <c r="R1038" s="726">
        <f>Q1038/P1038</f>
        <v>0.27839024320557493</v>
      </c>
      <c r="S1038" s="725">
        <f>P1038-Q1038</f>
        <v>20710200.02</v>
      </c>
      <c r="T1038" s="62"/>
      <c r="Z1038" s="1066"/>
      <c r="AA1038" s="1067"/>
      <c r="AB1038" s="62">
        <f t="shared" si="175"/>
        <v>0</v>
      </c>
    </row>
    <row r="1039" spans="1:31" collapsed="1" x14ac:dyDescent="0.25">
      <c r="A1039" s="62"/>
      <c r="B1039" s="62"/>
      <c r="C1039" s="62"/>
      <c r="D1039" s="62"/>
      <c r="E1039" s="708"/>
      <c r="F1039" s="709"/>
      <c r="G1039" s="727" t="s">
        <v>1955</v>
      </c>
      <c r="H1039" s="728"/>
      <c r="I1039" s="729"/>
      <c r="J1039" s="730"/>
      <c r="K1039" s="729"/>
      <c r="L1039" s="731"/>
      <c r="M1039" s="732"/>
      <c r="N1039" s="733"/>
      <c r="O1039" s="732"/>
      <c r="P1039" s="732"/>
      <c r="Q1039" s="732"/>
      <c r="R1039" s="733"/>
      <c r="S1039" s="798"/>
      <c r="T1039" s="62"/>
      <c r="Z1039" s="1066"/>
      <c r="AA1039" s="1067"/>
      <c r="AB1039" s="62">
        <f t="shared" si="175"/>
        <v>0</v>
      </c>
    </row>
    <row r="1040" spans="1:31" ht="15.75" thickBot="1" x14ac:dyDescent="0.3">
      <c r="A1040" s="62"/>
      <c r="B1040" s="62"/>
      <c r="C1040" s="62"/>
      <c r="D1040" s="62"/>
      <c r="E1040" s="715"/>
      <c r="F1040" s="716" t="s">
        <v>185</v>
      </c>
      <c r="G1040" s="717" t="s">
        <v>186</v>
      </c>
      <c r="H1040" s="718">
        <f>SUM(H1035:H1035)</f>
        <v>28700000</v>
      </c>
      <c r="I1040" s="718">
        <f>SUM(I1035:I1035)</f>
        <v>7989799.9800000004</v>
      </c>
      <c r="J1040" s="719">
        <f>I1040/H1040</f>
        <v>0.27839024320557493</v>
      </c>
      <c r="K1040" s="718">
        <f>H1040-I1040</f>
        <v>20710200.02</v>
      </c>
      <c r="L1040" s="720">
        <f>SUM(L1035:L1035)</f>
        <v>0</v>
      </c>
      <c r="M1040" s="720">
        <f>SUM(M1035:M1035)</f>
        <v>0</v>
      </c>
      <c r="N1040" s="721"/>
      <c r="O1040" s="720">
        <f>SUM(O1035:O1035)</f>
        <v>0</v>
      </c>
      <c r="P1040" s="720">
        <f>L1040+H1040</f>
        <v>28700000</v>
      </c>
      <c r="Q1040" s="720">
        <f>M1040+I1040</f>
        <v>7989799.9800000004</v>
      </c>
      <c r="R1040" s="721">
        <f>Q1040/P1040</f>
        <v>0.27839024320557493</v>
      </c>
      <c r="S1040" s="720">
        <f>P1040-Q1040</f>
        <v>20710200.02</v>
      </c>
      <c r="T1040" s="62"/>
      <c r="Z1040" s="1066"/>
      <c r="AA1040" s="1067"/>
      <c r="AB1040" s="62">
        <f t="shared" si="175"/>
        <v>0</v>
      </c>
    </row>
    <row r="1041" spans="1:31" ht="15.75" collapsed="1" thickBot="1" x14ac:dyDescent="0.3">
      <c r="A1041" s="62"/>
      <c r="B1041" s="62"/>
      <c r="C1041" s="62"/>
      <c r="D1041" s="62"/>
      <c r="G1041" s="722" t="s">
        <v>1948</v>
      </c>
      <c r="H1041" s="723">
        <f>SUM(H1040:H1040)</f>
        <v>28700000</v>
      </c>
      <c r="I1041" s="723">
        <f>SUM(I1040:I1040)</f>
        <v>7989799.9800000004</v>
      </c>
      <c r="J1041" s="724">
        <f>I1041/H1041</f>
        <v>0.27839024320557493</v>
      </c>
      <c r="K1041" s="723">
        <f>H1041-I1041</f>
        <v>20710200.02</v>
      </c>
      <c r="L1041" s="725">
        <f>SUM(L1040:L1040)</f>
        <v>0</v>
      </c>
      <c r="M1041" s="725">
        <v>0</v>
      </c>
      <c r="N1041" s="726"/>
      <c r="O1041" s="725">
        <v>0</v>
      </c>
      <c r="P1041" s="725">
        <f>L1041+H1041</f>
        <v>28700000</v>
      </c>
      <c r="Q1041" s="725">
        <f>M1041+I1041</f>
        <v>7989799.9800000004</v>
      </c>
      <c r="R1041" s="726">
        <f>Q1041/P1041</f>
        <v>0.27839024320557493</v>
      </c>
      <c r="S1041" s="725">
        <f>P1041-Q1041</f>
        <v>20710200.02</v>
      </c>
      <c r="T1041" s="62"/>
      <c r="Z1041" s="1066"/>
      <c r="AA1041" s="1067"/>
      <c r="AB1041" s="62">
        <f t="shared" si="175"/>
        <v>0</v>
      </c>
    </row>
    <row r="1042" spans="1:31" x14ac:dyDescent="0.25">
      <c r="C1042" s="1064"/>
      <c r="D1042" s="1061"/>
      <c r="E1042" s="1060"/>
      <c r="F1042" s="1061"/>
      <c r="G1042" s="1065"/>
      <c r="H1042" s="1024"/>
      <c r="I1042" s="1024"/>
      <c r="J1042" s="1062"/>
      <c r="K1042" s="1024"/>
      <c r="L1042" s="1000"/>
      <c r="M1042" s="1000"/>
      <c r="N1042" s="1063"/>
      <c r="O1042" s="1000"/>
      <c r="P1042" s="1000"/>
    </row>
    <row r="1043" spans="1:31" x14ac:dyDescent="0.25">
      <c r="A1043" s="62"/>
      <c r="B1043" s="62"/>
      <c r="C1043" s="62"/>
      <c r="D1043" s="62"/>
      <c r="E1043" s="708"/>
      <c r="F1043" s="709"/>
      <c r="G1043" s="742" t="s">
        <v>785</v>
      </c>
      <c r="H1043" s="743"/>
      <c r="I1043" s="743"/>
      <c r="J1043" s="744"/>
      <c r="K1043" s="743"/>
      <c r="L1043" s="745"/>
      <c r="M1043" s="745"/>
      <c r="N1043" s="746"/>
      <c r="O1043" s="745"/>
      <c r="P1043" s="745"/>
      <c r="Q1043" s="745"/>
      <c r="R1043" s="746"/>
      <c r="S1043" s="800"/>
      <c r="T1043" s="62"/>
      <c r="AB1043" s="62">
        <f t="shared" ref="AB1043:AB1110" si="176">Z1043-AA1043</f>
        <v>0</v>
      </c>
    </row>
    <row r="1044" spans="1:31" ht="15.75" thickBot="1" x14ac:dyDescent="0.3">
      <c r="A1044" s="62"/>
      <c r="B1044" s="62"/>
      <c r="C1044" s="62"/>
      <c r="D1044" s="62"/>
      <c r="E1044" s="715"/>
      <c r="F1044" s="716" t="s">
        <v>185</v>
      </c>
      <c r="G1044" s="717" t="s">
        <v>186</v>
      </c>
      <c r="H1044" s="718">
        <f>SUM(H1025)+H1035</f>
        <v>58700000</v>
      </c>
      <c r="I1044" s="718">
        <f>I1030+I1040</f>
        <v>19552979.210000008</v>
      </c>
      <c r="J1044" s="719">
        <f>I1044/H1044</f>
        <v>0.33310015689948907</v>
      </c>
      <c r="K1044" s="718">
        <f>H1044-I1044</f>
        <v>39147020.789999992</v>
      </c>
      <c r="L1044" s="720">
        <v>0</v>
      </c>
      <c r="M1044" s="720">
        <v>0</v>
      </c>
      <c r="N1044" s="721"/>
      <c r="O1044" s="720">
        <f>L1044-M1044</f>
        <v>0</v>
      </c>
      <c r="P1044" s="720">
        <f>L1044+H1044</f>
        <v>58700000</v>
      </c>
      <c r="Q1044" s="720">
        <f>M1044+I1044</f>
        <v>19552979.210000008</v>
      </c>
      <c r="R1044" s="721">
        <f>Q1044/P1044</f>
        <v>0.33310015689948907</v>
      </c>
      <c r="S1044" s="720">
        <f>P1044-Q1044</f>
        <v>39147020.789999992</v>
      </c>
      <c r="T1044" s="62"/>
      <c r="AB1044" s="62">
        <f t="shared" si="176"/>
        <v>0</v>
      </c>
    </row>
    <row r="1045" spans="1:31" ht="15.75" thickBot="1" x14ac:dyDescent="0.3">
      <c r="A1045" s="62"/>
      <c r="B1045" s="62"/>
      <c r="C1045" s="62"/>
      <c r="D1045" s="62"/>
      <c r="G1045" s="722" t="s">
        <v>786</v>
      </c>
      <c r="H1045" s="723">
        <f>SUM(H1044:H1044)</f>
        <v>58700000</v>
      </c>
      <c r="I1045" s="723">
        <f>SUM(I1044:I1044)</f>
        <v>19552979.210000008</v>
      </c>
      <c r="J1045" s="724">
        <f>I1045/H1045</f>
        <v>0.33310015689948907</v>
      </c>
      <c r="K1045" s="723">
        <f>H1045-I1045</f>
        <v>39147020.789999992</v>
      </c>
      <c r="L1045" s="725">
        <v>0</v>
      </c>
      <c r="M1045" s="725">
        <v>0</v>
      </c>
      <c r="N1045" s="726"/>
      <c r="O1045" s="725">
        <f>L1045-M1045</f>
        <v>0</v>
      </c>
      <c r="P1045" s="725">
        <f>L1045+H1045</f>
        <v>58700000</v>
      </c>
      <c r="Q1045" s="725">
        <f>M1045+I1045</f>
        <v>19552979.210000008</v>
      </c>
      <c r="R1045" s="726">
        <f>Q1045/P1045</f>
        <v>0.33310015689948907</v>
      </c>
      <c r="S1045" s="725">
        <f>P1045-Q1045</f>
        <v>39147020.789999992</v>
      </c>
      <c r="T1045" s="62"/>
      <c r="AB1045" s="62">
        <f t="shared" si="176"/>
        <v>0</v>
      </c>
    </row>
    <row r="1046" spans="1:31" x14ac:dyDescent="0.25">
      <c r="G1046" s="735"/>
      <c r="H1046" s="736"/>
      <c r="I1046" s="736"/>
      <c r="J1046" s="737"/>
      <c r="K1046" s="736"/>
      <c r="L1046" s="738"/>
      <c r="M1046" s="738"/>
      <c r="N1046" s="739"/>
      <c r="O1046" s="738"/>
      <c r="P1046" s="738"/>
      <c r="Q1046" s="738"/>
      <c r="R1046" s="739"/>
      <c r="S1046" s="738"/>
      <c r="AB1046" s="62">
        <f t="shared" si="176"/>
        <v>0</v>
      </c>
    </row>
    <row r="1047" spans="1:31" ht="30" customHeight="1" x14ac:dyDescent="0.25">
      <c r="C1047" s="685" t="s">
        <v>1978</v>
      </c>
      <c r="G1047" s="789" t="s">
        <v>1941</v>
      </c>
      <c r="T1047" s="62"/>
      <c r="AB1047" s="62">
        <f t="shared" si="176"/>
        <v>0</v>
      </c>
    </row>
    <row r="1048" spans="1:31" ht="28.5" x14ac:dyDescent="0.25">
      <c r="C1048" s="685" t="s">
        <v>1979</v>
      </c>
      <c r="D1048" s="694"/>
      <c r="G1048" s="789" t="s">
        <v>1980</v>
      </c>
      <c r="T1048" s="62"/>
      <c r="AB1048" s="62">
        <f t="shared" si="176"/>
        <v>0</v>
      </c>
    </row>
    <row r="1049" spans="1:31" x14ac:dyDescent="0.25">
      <c r="C1049" s="685"/>
      <c r="D1049" s="702">
        <v>920</v>
      </c>
      <c r="E1049" s="703"/>
      <c r="F1049" s="702"/>
      <c r="G1049" s="704" t="s">
        <v>177</v>
      </c>
      <c r="T1049" s="62"/>
      <c r="AB1049" s="62">
        <f t="shared" si="176"/>
        <v>0</v>
      </c>
    </row>
    <row r="1050" spans="1:31" ht="15.75" thickBot="1" x14ac:dyDescent="0.3">
      <c r="A1050" s="62"/>
      <c r="B1050" s="62"/>
      <c r="C1050" s="62"/>
      <c r="D1050" s="62"/>
      <c r="E1050" s="1088" t="s">
        <v>1853</v>
      </c>
      <c r="F1050" s="706">
        <v>463</v>
      </c>
      <c r="G1050" s="707" t="s">
        <v>1330</v>
      </c>
      <c r="H1050" s="687">
        <v>15000000</v>
      </c>
      <c r="I1050" s="687">
        <v>9641016.0799999963</v>
      </c>
      <c r="J1050" s="688">
        <f>I1050/H1050</f>
        <v>0.64273440533333304</v>
      </c>
      <c r="K1050" s="687">
        <f>H1050-I1050</f>
        <v>5358983.9200000037</v>
      </c>
      <c r="L1050" s="689">
        <v>0</v>
      </c>
      <c r="M1050" s="689">
        <v>0</v>
      </c>
      <c r="O1050" s="689">
        <f>L1050-M1050</f>
        <v>0</v>
      </c>
      <c r="P1050" s="689">
        <f>L1050+H1050</f>
        <v>15000000</v>
      </c>
      <c r="Q1050" s="689">
        <f>M1050+I1050</f>
        <v>9641016.0799999963</v>
      </c>
      <c r="R1050" s="690">
        <f>Q1050/P1050</f>
        <v>0.64273440533333304</v>
      </c>
      <c r="S1050" s="689">
        <f>P1050-Q1050</f>
        <v>5358983.9200000037</v>
      </c>
      <c r="T1050" s="62"/>
      <c r="Y1050" s="754">
        <v>1000000</v>
      </c>
      <c r="Z1050" s="750">
        <f>H1050-X1050+Y1050</f>
        <v>16000000</v>
      </c>
      <c r="AA1050" s="751">
        <v>5500000</v>
      </c>
      <c r="AB1050" s="62">
        <f t="shared" si="176"/>
        <v>10500000</v>
      </c>
      <c r="AE1050" s="62">
        <f>H1050-AA1050</f>
        <v>9500000</v>
      </c>
    </row>
    <row r="1051" spans="1:31" x14ac:dyDescent="0.25">
      <c r="A1051" s="62"/>
      <c r="B1051" s="62"/>
      <c r="C1051" s="62"/>
      <c r="D1051" s="62"/>
      <c r="E1051" s="708"/>
      <c r="F1051" s="709"/>
      <c r="G1051" s="710" t="s">
        <v>787</v>
      </c>
      <c r="H1051" s="711"/>
      <c r="I1051" s="711"/>
      <c r="J1051" s="712"/>
      <c r="K1051" s="711"/>
      <c r="L1051" s="713"/>
      <c r="M1051" s="713"/>
      <c r="N1051" s="714"/>
      <c r="O1051" s="713"/>
      <c r="P1051" s="713"/>
      <c r="Q1051" s="713"/>
      <c r="R1051" s="714"/>
      <c r="S1051" s="797"/>
      <c r="T1051" s="62"/>
      <c r="AB1051" s="62">
        <f t="shared" si="176"/>
        <v>0</v>
      </c>
    </row>
    <row r="1052" spans="1:31" ht="15.75" thickBot="1" x14ac:dyDescent="0.3">
      <c r="A1052" s="62"/>
      <c r="B1052" s="62"/>
      <c r="C1052" s="62"/>
      <c r="D1052" s="62"/>
      <c r="E1052" s="715"/>
      <c r="F1052" s="716" t="s">
        <v>185</v>
      </c>
      <c r="G1052" s="717" t="s">
        <v>186</v>
      </c>
      <c r="H1052" s="718">
        <f>SUM(H1050)</f>
        <v>15000000</v>
      </c>
      <c r="I1052" s="718">
        <f>SUM(I1050)</f>
        <v>9641016.0799999963</v>
      </c>
      <c r="J1052" s="719">
        <f>I1052/H1052</f>
        <v>0.64273440533333304</v>
      </c>
      <c r="K1052" s="718">
        <f>H1052-I1052</f>
        <v>5358983.9200000037</v>
      </c>
      <c r="L1052" s="720">
        <f>SUM(L1050)</f>
        <v>0</v>
      </c>
      <c r="M1052" s="720">
        <f>SUM(M1050)</f>
        <v>0</v>
      </c>
      <c r="N1052" s="721"/>
      <c r="O1052" s="720">
        <f>SUM(O1050)</f>
        <v>0</v>
      </c>
      <c r="P1052" s="720">
        <f>L1052+H1052</f>
        <v>15000000</v>
      </c>
      <c r="Q1052" s="720">
        <f>M1052+I1052</f>
        <v>9641016.0799999963</v>
      </c>
      <c r="R1052" s="721">
        <f>Q1052/P1052</f>
        <v>0.64273440533333304</v>
      </c>
      <c r="S1052" s="720">
        <f>P1052-Q1052</f>
        <v>5358983.9200000037</v>
      </c>
      <c r="T1052" s="62"/>
      <c r="AB1052" s="62">
        <f t="shared" si="176"/>
        <v>0</v>
      </c>
    </row>
    <row r="1053" spans="1:31" ht="15.75" thickBot="1" x14ac:dyDescent="0.3">
      <c r="A1053" s="62"/>
      <c r="B1053" s="62"/>
      <c r="C1053" s="62"/>
      <c r="D1053" s="62"/>
      <c r="G1053" s="722" t="s">
        <v>788</v>
      </c>
      <c r="H1053" s="723">
        <f>SUM(H1052:H1052)</f>
        <v>15000000</v>
      </c>
      <c r="I1053" s="723">
        <f>SUM(I1052:I1052)</f>
        <v>9641016.0799999963</v>
      </c>
      <c r="J1053" s="724">
        <f>I1053/H1053</f>
        <v>0.64273440533333304</v>
      </c>
      <c r="K1053" s="723">
        <f>H1053-I1053</f>
        <v>5358983.9200000037</v>
      </c>
      <c r="L1053" s="725">
        <f>SUM(L1052:L1052)</f>
        <v>0</v>
      </c>
      <c r="M1053" s="725">
        <f>SUM(M1052:M1052)</f>
        <v>0</v>
      </c>
      <c r="N1053" s="726"/>
      <c r="O1053" s="725">
        <f>SUM(O1052:O1052)</f>
        <v>0</v>
      </c>
      <c r="P1053" s="725">
        <f>L1053+H1053</f>
        <v>15000000</v>
      </c>
      <c r="Q1053" s="725">
        <f>M1053+I1053</f>
        <v>9641016.0799999963</v>
      </c>
      <c r="R1053" s="726">
        <f>Q1053/P1053</f>
        <v>0.64273440533333304</v>
      </c>
      <c r="S1053" s="725">
        <f>P1053-Q1053</f>
        <v>5358983.9200000037</v>
      </c>
      <c r="T1053" s="62"/>
      <c r="AB1053" s="62">
        <f t="shared" si="176"/>
        <v>0</v>
      </c>
    </row>
    <row r="1054" spans="1:31" ht="28.5" collapsed="1" x14ac:dyDescent="0.25">
      <c r="A1054" s="62"/>
      <c r="B1054" s="62"/>
      <c r="C1054" s="62"/>
      <c r="D1054" s="62"/>
      <c r="E1054" s="708"/>
      <c r="F1054" s="709"/>
      <c r="G1054" s="727" t="s">
        <v>789</v>
      </c>
      <c r="H1054" s="728"/>
      <c r="I1054" s="729"/>
      <c r="J1054" s="730"/>
      <c r="K1054" s="729"/>
      <c r="L1054" s="731"/>
      <c r="M1054" s="732"/>
      <c r="N1054" s="733"/>
      <c r="O1054" s="732"/>
      <c r="P1054" s="732"/>
      <c r="Q1054" s="732"/>
      <c r="R1054" s="733"/>
      <c r="S1054" s="798"/>
      <c r="T1054" s="62"/>
      <c r="AB1054" s="62">
        <f t="shared" si="176"/>
        <v>0</v>
      </c>
    </row>
    <row r="1055" spans="1:31" ht="15.75" thickBot="1" x14ac:dyDescent="0.3">
      <c r="A1055" s="62"/>
      <c r="B1055" s="62"/>
      <c r="C1055" s="62"/>
      <c r="D1055" s="62"/>
      <c r="E1055" s="715"/>
      <c r="F1055" s="716" t="s">
        <v>185</v>
      </c>
      <c r="G1055" s="717" t="s">
        <v>186</v>
      </c>
      <c r="H1055" s="718">
        <f>SUM(H1050:H1050)</f>
        <v>15000000</v>
      </c>
      <c r="I1055" s="718">
        <f>SUM(I1050:I1050)</f>
        <v>9641016.0799999963</v>
      </c>
      <c r="J1055" s="719">
        <f>I1055/H1055</f>
        <v>0.64273440533333304</v>
      </c>
      <c r="K1055" s="718">
        <f>H1055-I1055</f>
        <v>5358983.9200000037</v>
      </c>
      <c r="L1055" s="720">
        <f>SUM(L1050:L1050)</f>
        <v>0</v>
      </c>
      <c r="M1055" s="720">
        <f>SUM(M1050:M1050)</f>
        <v>0</v>
      </c>
      <c r="N1055" s="721"/>
      <c r="O1055" s="720">
        <f>SUM(O1050:O1050)</f>
        <v>0</v>
      </c>
      <c r="P1055" s="720">
        <f>L1055+H1055</f>
        <v>15000000</v>
      </c>
      <c r="Q1055" s="720">
        <f>M1055+I1055</f>
        <v>9641016.0799999963</v>
      </c>
      <c r="R1055" s="721">
        <f>Q1055/P1055</f>
        <v>0.64273440533333304</v>
      </c>
      <c r="S1055" s="720">
        <f>P1055-Q1055</f>
        <v>5358983.9200000037</v>
      </c>
      <c r="T1055" s="62"/>
      <c r="AB1055" s="62">
        <f t="shared" si="176"/>
        <v>0</v>
      </c>
    </row>
    <row r="1056" spans="1:31" ht="15.75" collapsed="1" thickBot="1" x14ac:dyDescent="0.3">
      <c r="A1056" s="62"/>
      <c r="B1056" s="62"/>
      <c r="C1056" s="62"/>
      <c r="D1056" s="62"/>
      <c r="G1056" s="722" t="s">
        <v>1999</v>
      </c>
      <c r="H1056" s="723">
        <f>SUM(H1055:H1055)</f>
        <v>15000000</v>
      </c>
      <c r="I1056" s="723">
        <f>SUM(I1055:I1055)</f>
        <v>9641016.0799999963</v>
      </c>
      <c r="J1056" s="724">
        <f>I1056/H1056</f>
        <v>0.64273440533333304</v>
      </c>
      <c r="K1056" s="723">
        <f>H1056-I1056</f>
        <v>5358983.9200000037</v>
      </c>
      <c r="L1056" s="725">
        <f>SUM(L1055:L1055)</f>
        <v>0</v>
      </c>
      <c r="M1056" s="725">
        <v>0</v>
      </c>
      <c r="N1056" s="726"/>
      <c r="O1056" s="725">
        <v>0</v>
      </c>
      <c r="P1056" s="725">
        <f>L1056+H1056</f>
        <v>15000000</v>
      </c>
      <c r="Q1056" s="725">
        <f>M1056+I1056</f>
        <v>9641016.0799999963</v>
      </c>
      <c r="R1056" s="726">
        <f>Q1056/P1056</f>
        <v>0.64273440533333304</v>
      </c>
      <c r="S1056" s="725">
        <f>P1056-Q1056</f>
        <v>5358983.9200000037</v>
      </c>
      <c r="T1056" s="62"/>
      <c r="AB1056" s="62">
        <f t="shared" si="176"/>
        <v>0</v>
      </c>
    </row>
    <row r="1057" spans="1:31" x14ac:dyDescent="0.25">
      <c r="AB1057" s="62">
        <f t="shared" si="176"/>
        <v>0</v>
      </c>
    </row>
    <row r="1058" spans="1:31" x14ac:dyDescent="0.25">
      <c r="C1058" s="685" t="s">
        <v>1981</v>
      </c>
      <c r="D1058" s="694"/>
      <c r="G1058" s="789" t="s">
        <v>1804</v>
      </c>
      <c r="T1058" s="62"/>
      <c r="AB1058" s="62">
        <f t="shared" si="176"/>
        <v>0</v>
      </c>
    </row>
    <row r="1059" spans="1:31" x14ac:dyDescent="0.25">
      <c r="C1059" s="685"/>
      <c r="D1059" s="702">
        <v>920</v>
      </c>
      <c r="E1059" s="703"/>
      <c r="F1059" s="702"/>
      <c r="G1059" s="704" t="s">
        <v>177</v>
      </c>
      <c r="T1059" s="62"/>
      <c r="AB1059" s="62">
        <f t="shared" si="176"/>
        <v>0</v>
      </c>
    </row>
    <row r="1060" spans="1:31" ht="15.75" thickBot="1" x14ac:dyDescent="0.3">
      <c r="A1060" s="62"/>
      <c r="B1060" s="62"/>
      <c r="C1060" s="62"/>
      <c r="D1060" s="62"/>
      <c r="E1060" s="1088" t="s">
        <v>1854</v>
      </c>
      <c r="F1060" s="706">
        <v>472</v>
      </c>
      <c r="G1060" s="707" t="s">
        <v>414</v>
      </c>
      <c r="H1060" s="687">
        <v>1000000</v>
      </c>
      <c r="I1060" s="687">
        <v>3815175.98</v>
      </c>
      <c r="J1060" s="688">
        <f>I1060/H1060</f>
        <v>3.8151759799999998</v>
      </c>
      <c r="K1060" s="687">
        <f>H1060-I1060</f>
        <v>-2815175.98</v>
      </c>
      <c r="L1060" s="689">
        <v>0</v>
      </c>
      <c r="M1060" s="689">
        <v>0</v>
      </c>
      <c r="O1060" s="689">
        <f>L1060-M1060</f>
        <v>0</v>
      </c>
      <c r="P1060" s="689">
        <f>L1060+H1060</f>
        <v>1000000</v>
      </c>
      <c r="Q1060" s="689">
        <f>M1060+I1060</f>
        <v>3815175.98</v>
      </c>
      <c r="R1060" s="690">
        <f>Q1060/P1060</f>
        <v>3.8151759799999998</v>
      </c>
      <c r="S1060" s="689">
        <f>P1060-Q1060</f>
        <v>-2815175.98</v>
      </c>
      <c r="T1060" s="62"/>
      <c r="Z1060" s="750">
        <f>H1060-X1060+Y1060</f>
        <v>1000000</v>
      </c>
      <c r="AA1060" s="751">
        <v>0</v>
      </c>
      <c r="AB1060" s="62">
        <f t="shared" si="176"/>
        <v>1000000</v>
      </c>
      <c r="AE1060" s="62">
        <f>H1060-AA1060</f>
        <v>1000000</v>
      </c>
    </row>
    <row r="1061" spans="1:31" x14ac:dyDescent="0.25">
      <c r="A1061" s="62"/>
      <c r="B1061" s="62"/>
      <c r="C1061" s="62"/>
      <c r="D1061" s="62"/>
      <c r="E1061" s="708"/>
      <c r="F1061" s="709"/>
      <c r="G1061" s="710" t="s">
        <v>787</v>
      </c>
      <c r="H1061" s="711"/>
      <c r="I1061" s="711"/>
      <c r="J1061" s="712"/>
      <c r="K1061" s="711"/>
      <c r="L1061" s="713"/>
      <c r="M1061" s="713"/>
      <c r="N1061" s="714"/>
      <c r="O1061" s="713"/>
      <c r="P1061" s="713"/>
      <c r="Q1061" s="713"/>
      <c r="R1061" s="714"/>
      <c r="S1061" s="797"/>
      <c r="T1061" s="62"/>
      <c r="AB1061" s="62">
        <f t="shared" si="176"/>
        <v>0</v>
      </c>
    </row>
    <row r="1062" spans="1:31" ht="15.75" thickBot="1" x14ac:dyDescent="0.3">
      <c r="A1062" s="62"/>
      <c r="B1062" s="62"/>
      <c r="C1062" s="62"/>
      <c r="D1062" s="62"/>
      <c r="E1062" s="715"/>
      <c r="F1062" s="716" t="s">
        <v>185</v>
      </c>
      <c r="G1062" s="717" t="s">
        <v>186</v>
      </c>
      <c r="H1062" s="718">
        <f>SUM(H1060)</f>
        <v>1000000</v>
      </c>
      <c r="I1062" s="718">
        <f>SUM(I1060)</f>
        <v>3815175.98</v>
      </c>
      <c r="J1062" s="719">
        <f>I1062/H1062</f>
        <v>3.8151759799999998</v>
      </c>
      <c r="K1062" s="718">
        <f>H1062-I1062</f>
        <v>-2815175.98</v>
      </c>
      <c r="L1062" s="720">
        <f>SUM(L1060)</f>
        <v>0</v>
      </c>
      <c r="M1062" s="720">
        <f>SUM(M1060)</f>
        <v>0</v>
      </c>
      <c r="N1062" s="721"/>
      <c r="O1062" s="720">
        <f>SUM(O1060)</f>
        <v>0</v>
      </c>
      <c r="P1062" s="720">
        <f>L1062+H1062</f>
        <v>1000000</v>
      </c>
      <c r="Q1062" s="720">
        <f>M1062+I1062</f>
        <v>3815175.98</v>
      </c>
      <c r="R1062" s="721">
        <f>Q1062/P1062</f>
        <v>3.8151759799999998</v>
      </c>
      <c r="S1062" s="720">
        <f>P1062-Q1062</f>
        <v>-2815175.98</v>
      </c>
      <c r="T1062" s="62"/>
      <c r="AB1062" s="62">
        <f t="shared" si="176"/>
        <v>0</v>
      </c>
    </row>
    <row r="1063" spans="1:31" ht="15.75" thickBot="1" x14ac:dyDescent="0.3">
      <c r="A1063" s="62"/>
      <c r="B1063" s="62"/>
      <c r="C1063" s="62"/>
      <c r="D1063" s="62"/>
      <c r="G1063" s="722" t="s">
        <v>788</v>
      </c>
      <c r="H1063" s="723">
        <f>SUM(H1062:H1062)</f>
        <v>1000000</v>
      </c>
      <c r="I1063" s="723">
        <f>SUM(I1062:I1062)</f>
        <v>3815175.98</v>
      </c>
      <c r="J1063" s="724">
        <f>I1063/H1063</f>
        <v>3.8151759799999998</v>
      </c>
      <c r="K1063" s="723">
        <f>H1063-I1063</f>
        <v>-2815175.98</v>
      </c>
      <c r="L1063" s="725">
        <f>SUM(L1062:L1062)</f>
        <v>0</v>
      </c>
      <c r="M1063" s="725">
        <f>SUM(M1062:M1062)</f>
        <v>0</v>
      </c>
      <c r="N1063" s="726"/>
      <c r="O1063" s="725">
        <f>SUM(O1062:O1062)</f>
        <v>0</v>
      </c>
      <c r="P1063" s="725">
        <f>L1063+H1063</f>
        <v>1000000</v>
      </c>
      <c r="Q1063" s="725">
        <f>M1063+I1063</f>
        <v>3815175.98</v>
      </c>
      <c r="R1063" s="726">
        <f>Q1063/P1063</f>
        <v>3.8151759799999998</v>
      </c>
      <c r="S1063" s="725">
        <f>P1063-Q1063</f>
        <v>-2815175.98</v>
      </c>
      <c r="T1063" s="62"/>
      <c r="AB1063" s="62">
        <f t="shared" si="176"/>
        <v>0</v>
      </c>
    </row>
    <row r="1064" spans="1:31" collapsed="1" x14ac:dyDescent="0.25">
      <c r="A1064" s="62"/>
      <c r="B1064" s="62"/>
      <c r="C1064" s="62"/>
      <c r="D1064" s="62"/>
      <c r="E1064" s="708"/>
      <c r="F1064" s="709"/>
      <c r="G1064" s="727" t="s">
        <v>2000</v>
      </c>
      <c r="H1064" s="728"/>
      <c r="I1064" s="729"/>
      <c r="J1064" s="730"/>
      <c r="K1064" s="729"/>
      <c r="L1064" s="731"/>
      <c r="M1064" s="732"/>
      <c r="N1064" s="733"/>
      <c r="O1064" s="732"/>
      <c r="P1064" s="732"/>
      <c r="Q1064" s="732"/>
      <c r="R1064" s="733"/>
      <c r="S1064" s="798"/>
      <c r="T1064" s="62"/>
      <c r="AB1064" s="62">
        <f t="shared" si="176"/>
        <v>0</v>
      </c>
    </row>
    <row r="1065" spans="1:31" ht="15.75" thickBot="1" x14ac:dyDescent="0.3">
      <c r="A1065" s="62"/>
      <c r="B1065" s="62"/>
      <c r="C1065" s="62"/>
      <c r="D1065" s="62"/>
      <c r="E1065" s="715"/>
      <c r="F1065" s="716" t="s">
        <v>185</v>
      </c>
      <c r="G1065" s="717" t="s">
        <v>186</v>
      </c>
      <c r="H1065" s="718">
        <f>SUM(H1060:H1060)</f>
        <v>1000000</v>
      </c>
      <c r="I1065" s="718">
        <f>SUM(I1060:I1060)</f>
        <v>3815175.98</v>
      </c>
      <c r="J1065" s="719">
        <f>I1065/H1065</f>
        <v>3.8151759799999998</v>
      </c>
      <c r="K1065" s="718">
        <f>H1065-I1065</f>
        <v>-2815175.98</v>
      </c>
      <c r="L1065" s="720">
        <f>SUM(L1060:L1060)</f>
        <v>0</v>
      </c>
      <c r="M1065" s="720">
        <f>SUM(M1060:M1060)</f>
        <v>0</v>
      </c>
      <c r="N1065" s="721"/>
      <c r="O1065" s="720">
        <f>SUM(O1060:O1060)</f>
        <v>0</v>
      </c>
      <c r="P1065" s="720">
        <f>L1065+H1065</f>
        <v>1000000</v>
      </c>
      <c r="Q1065" s="720">
        <f>M1065+I1065</f>
        <v>3815175.98</v>
      </c>
      <c r="R1065" s="721">
        <f>Q1065/P1065</f>
        <v>3.8151759799999998</v>
      </c>
      <c r="S1065" s="720">
        <f>P1065-Q1065</f>
        <v>-2815175.98</v>
      </c>
      <c r="T1065" s="62"/>
      <c r="AB1065" s="62">
        <f t="shared" si="176"/>
        <v>0</v>
      </c>
    </row>
    <row r="1066" spans="1:31" ht="15.75" collapsed="1" thickBot="1" x14ac:dyDescent="0.3">
      <c r="A1066" s="62"/>
      <c r="B1066" s="62"/>
      <c r="C1066" s="62"/>
      <c r="D1066" s="62"/>
      <c r="G1066" s="722" t="s">
        <v>2001</v>
      </c>
      <c r="H1066" s="723">
        <f>SUM(H1065:H1065)</f>
        <v>1000000</v>
      </c>
      <c r="I1066" s="723">
        <f>SUM(I1065:I1065)</f>
        <v>3815175.98</v>
      </c>
      <c r="J1066" s="724">
        <f>I1066/H1066</f>
        <v>3.8151759799999998</v>
      </c>
      <c r="K1066" s="723">
        <f>H1066-I1066</f>
        <v>-2815175.98</v>
      </c>
      <c r="L1066" s="725">
        <f>SUM(L1065:L1065)</f>
        <v>0</v>
      </c>
      <c r="M1066" s="725">
        <v>0</v>
      </c>
      <c r="N1066" s="726"/>
      <c r="O1066" s="725">
        <v>0</v>
      </c>
      <c r="P1066" s="725">
        <f>L1066+H1066</f>
        <v>1000000</v>
      </c>
      <c r="Q1066" s="725">
        <f>M1066+I1066</f>
        <v>3815175.98</v>
      </c>
      <c r="R1066" s="726">
        <f>Q1066/P1066</f>
        <v>3.8151759799999998</v>
      </c>
      <c r="S1066" s="725">
        <f>P1066-Q1066</f>
        <v>-2815175.98</v>
      </c>
      <c r="T1066" s="62"/>
      <c r="AB1066" s="62">
        <f t="shared" si="176"/>
        <v>0</v>
      </c>
    </row>
    <row r="1067" spans="1:31" x14ac:dyDescent="0.25">
      <c r="AB1067" s="62">
        <f t="shared" si="176"/>
        <v>0</v>
      </c>
    </row>
    <row r="1068" spans="1:31" x14ac:dyDescent="0.25">
      <c r="A1068" s="62"/>
      <c r="B1068" s="62"/>
      <c r="C1068" s="62"/>
      <c r="D1068" s="62"/>
      <c r="E1068" s="708"/>
      <c r="F1068" s="709"/>
      <c r="G1068" s="742" t="s">
        <v>793</v>
      </c>
      <c r="H1068" s="743"/>
      <c r="I1068" s="743"/>
      <c r="J1068" s="744"/>
      <c r="K1068" s="743"/>
      <c r="L1068" s="745"/>
      <c r="M1068" s="745"/>
      <c r="N1068" s="746"/>
      <c r="O1068" s="745"/>
      <c r="P1068" s="745"/>
      <c r="Q1068" s="745"/>
      <c r="R1068" s="746"/>
      <c r="S1068" s="800"/>
      <c r="T1068" s="62"/>
      <c r="AB1068" s="62">
        <f t="shared" si="176"/>
        <v>0</v>
      </c>
    </row>
    <row r="1069" spans="1:31" ht="15.75" thickBot="1" x14ac:dyDescent="0.3">
      <c r="A1069" s="62"/>
      <c r="B1069" s="62"/>
      <c r="C1069" s="62"/>
      <c r="D1069" s="62"/>
      <c r="E1069" s="715"/>
      <c r="F1069" s="716" t="s">
        <v>185</v>
      </c>
      <c r="G1069" s="717" t="s">
        <v>186</v>
      </c>
      <c r="H1069" s="718">
        <f>H1055+H1065</f>
        <v>16000000</v>
      </c>
      <c r="I1069" s="718">
        <f t="shared" ref="I1069:S1069" si="177">I1055+I1065</f>
        <v>13456192.059999997</v>
      </c>
      <c r="J1069" s="719">
        <f>I1069/H1069</f>
        <v>0.84101200374999985</v>
      </c>
      <c r="K1069" s="718">
        <f t="shared" si="177"/>
        <v>2543807.9400000037</v>
      </c>
      <c r="L1069" s="720">
        <f t="shared" si="177"/>
        <v>0</v>
      </c>
      <c r="M1069" s="720">
        <f t="shared" si="177"/>
        <v>0</v>
      </c>
      <c r="N1069" s="721">
        <f t="shared" si="177"/>
        <v>0</v>
      </c>
      <c r="O1069" s="720">
        <f t="shared" si="177"/>
        <v>0</v>
      </c>
      <c r="P1069" s="720">
        <f t="shared" si="177"/>
        <v>16000000</v>
      </c>
      <c r="Q1069" s="720">
        <f t="shared" si="177"/>
        <v>13456192.059999997</v>
      </c>
      <c r="R1069" s="721">
        <f t="shared" si="177"/>
        <v>4.4579103853333333</v>
      </c>
      <c r="S1069" s="720">
        <f t="shared" si="177"/>
        <v>2543807.9400000037</v>
      </c>
      <c r="T1069" s="62"/>
      <c r="AB1069" s="62">
        <f t="shared" si="176"/>
        <v>0</v>
      </c>
    </row>
    <row r="1070" spans="1:31" ht="15.75" thickBot="1" x14ac:dyDescent="0.3">
      <c r="A1070" s="62"/>
      <c r="B1070" s="62"/>
      <c r="C1070" s="62"/>
      <c r="D1070" s="62"/>
      <c r="G1070" s="722" t="s">
        <v>794</v>
      </c>
      <c r="H1070" s="723">
        <f>SUM(H1069:H1069)</f>
        <v>16000000</v>
      </c>
      <c r="I1070" s="723">
        <f>SUM(I1069:I1069)</f>
        <v>13456192.059999997</v>
      </c>
      <c r="J1070" s="724">
        <f>I1070/H1070</f>
        <v>0.84101200374999985</v>
      </c>
      <c r="K1070" s="723">
        <f>H1070-I1070</f>
        <v>2543807.9400000032</v>
      </c>
      <c r="L1070" s="725">
        <v>0</v>
      </c>
      <c r="M1070" s="725">
        <v>0</v>
      </c>
      <c r="N1070" s="726"/>
      <c r="O1070" s="725">
        <f>L1070-M1070</f>
        <v>0</v>
      </c>
      <c r="P1070" s="725">
        <f>L1070+H1070</f>
        <v>16000000</v>
      </c>
      <c r="Q1070" s="725">
        <f>M1070+I1070</f>
        <v>13456192.059999997</v>
      </c>
      <c r="R1070" s="726">
        <f>Q1070/P1070</f>
        <v>0.84101200374999985</v>
      </c>
      <c r="S1070" s="725">
        <f>P1070-Q1070</f>
        <v>2543807.9400000032</v>
      </c>
      <c r="T1070" s="62"/>
      <c r="AB1070" s="62">
        <f t="shared" si="176"/>
        <v>0</v>
      </c>
    </row>
    <row r="1071" spans="1:31" x14ac:dyDescent="0.25">
      <c r="A1071" s="62"/>
      <c r="B1071" s="62"/>
      <c r="C1071" s="62"/>
      <c r="D1071" s="62"/>
      <c r="G1071" s="735"/>
      <c r="H1071" s="736"/>
      <c r="I1071" s="736"/>
      <c r="J1071" s="737"/>
      <c r="K1071" s="736"/>
      <c r="L1071" s="738"/>
      <c r="M1071" s="738"/>
      <c r="N1071" s="739"/>
      <c r="O1071" s="738"/>
      <c r="P1071" s="738"/>
      <c r="Q1071" s="738"/>
      <c r="R1071" s="739"/>
      <c r="S1071" s="738"/>
      <c r="T1071" s="62"/>
      <c r="AB1071" s="62">
        <f t="shared" si="176"/>
        <v>0</v>
      </c>
    </row>
    <row r="1072" spans="1:31" s="892" customFormat="1" ht="28.5" x14ac:dyDescent="0.25">
      <c r="A1072" s="691"/>
      <c r="B1072" s="692"/>
      <c r="C1072" s="894" t="s">
        <v>1982</v>
      </c>
      <c r="D1072" s="894"/>
      <c r="E1072" s="926"/>
      <c r="F1072" s="927"/>
      <c r="G1072" s="686" t="s">
        <v>1943</v>
      </c>
      <c r="H1072" s="928"/>
      <c r="I1072" s="928"/>
      <c r="J1072" s="929"/>
      <c r="K1072" s="928"/>
      <c r="L1072" s="598"/>
      <c r="M1072" s="598"/>
      <c r="N1072" s="930"/>
      <c r="O1072" s="598"/>
      <c r="P1072" s="598"/>
      <c r="Q1072" s="598"/>
      <c r="R1072" s="930"/>
      <c r="S1072" s="598"/>
      <c r="T1072" s="891"/>
      <c r="V1072" s="893"/>
      <c r="W1072" s="893"/>
      <c r="X1072" s="753"/>
      <c r="Y1072" s="754"/>
      <c r="Z1072" s="750"/>
      <c r="AA1072" s="751"/>
      <c r="AB1072" s="892">
        <f t="shared" si="176"/>
        <v>0</v>
      </c>
    </row>
    <row r="1073" spans="1:31" ht="22.5" customHeight="1" x14ac:dyDescent="0.25">
      <c r="C1073" s="685" t="s">
        <v>1983</v>
      </c>
      <c r="D1073" s="694"/>
      <c r="G1073" s="789" t="s">
        <v>1628</v>
      </c>
      <c r="AB1073" s="62">
        <f t="shared" si="176"/>
        <v>0</v>
      </c>
    </row>
    <row r="1074" spans="1:31" s="892" customFormat="1" ht="30" x14ac:dyDescent="0.25">
      <c r="A1074" s="691"/>
      <c r="B1074" s="692"/>
      <c r="C1074" s="894"/>
      <c r="D1074" s="931" t="s">
        <v>477</v>
      </c>
      <c r="E1074" s="932"/>
      <c r="F1074" s="933"/>
      <c r="G1074" s="934" t="s">
        <v>758</v>
      </c>
      <c r="H1074" s="928"/>
      <c r="I1074" s="928"/>
      <c r="J1074" s="929"/>
      <c r="K1074" s="928"/>
      <c r="L1074" s="598"/>
      <c r="M1074" s="598"/>
      <c r="N1074" s="930"/>
      <c r="O1074" s="598"/>
      <c r="P1074" s="598"/>
      <c r="Q1074" s="598"/>
      <c r="R1074" s="930"/>
      <c r="S1074" s="598"/>
      <c r="T1074" s="891"/>
      <c r="V1074" s="893"/>
      <c r="W1074" s="893"/>
      <c r="X1074" s="753"/>
      <c r="Y1074" s="754"/>
      <c r="Z1074" s="750"/>
      <c r="AA1074" s="751"/>
      <c r="AB1074" s="892">
        <f t="shared" si="176"/>
        <v>0</v>
      </c>
    </row>
    <row r="1075" spans="1:31" ht="15.75" thickBot="1" x14ac:dyDescent="0.3">
      <c r="A1075" s="62"/>
      <c r="B1075" s="62"/>
      <c r="C1075" s="62"/>
      <c r="D1075" s="62"/>
      <c r="E1075" s="1088" t="s">
        <v>1855</v>
      </c>
      <c r="F1075" s="706">
        <v>463</v>
      </c>
      <c r="G1075" s="707" t="s">
        <v>1330</v>
      </c>
      <c r="H1075" s="687">
        <v>9000000</v>
      </c>
      <c r="I1075" s="687">
        <v>4281932.8099999996</v>
      </c>
      <c r="J1075" s="688">
        <f>I1075/H1075</f>
        <v>0.47577031222222216</v>
      </c>
      <c r="K1075" s="687">
        <f>H1075-I1075</f>
        <v>4718067.1900000004</v>
      </c>
      <c r="L1075" s="689">
        <v>0</v>
      </c>
      <c r="M1075" s="689">
        <v>0</v>
      </c>
      <c r="O1075" s="689">
        <f>L1075-M1075</f>
        <v>0</v>
      </c>
      <c r="P1075" s="689">
        <f>L1075+H1075</f>
        <v>9000000</v>
      </c>
      <c r="Q1075" s="689">
        <f>M1075+I1075</f>
        <v>4281932.8099999996</v>
      </c>
      <c r="R1075" s="690">
        <f>Q1075/P1075</f>
        <v>0.47577031222222216</v>
      </c>
      <c r="S1075" s="689">
        <f>P1075-Q1075</f>
        <v>4718067.1900000004</v>
      </c>
      <c r="T1075" s="62"/>
      <c r="X1075" s="753">
        <v>2000000</v>
      </c>
      <c r="Z1075" s="750">
        <f>H1075-X1075+Y1075</f>
        <v>7000000</v>
      </c>
      <c r="AA1075" s="751">
        <v>10000000</v>
      </c>
      <c r="AB1075" s="62">
        <f t="shared" si="176"/>
        <v>-3000000</v>
      </c>
      <c r="AE1075" s="62">
        <f>H1075-AA1075</f>
        <v>-1000000</v>
      </c>
    </row>
    <row r="1076" spans="1:31" x14ac:dyDescent="0.25">
      <c r="A1076" s="62"/>
      <c r="B1076" s="62"/>
      <c r="C1076" s="62"/>
      <c r="D1076" s="62"/>
      <c r="E1076" s="708"/>
      <c r="F1076" s="709"/>
      <c r="G1076" s="710" t="s">
        <v>773</v>
      </c>
      <c r="H1076" s="711"/>
      <c r="I1076" s="711"/>
      <c r="J1076" s="712"/>
      <c r="K1076" s="711"/>
      <c r="L1076" s="713"/>
      <c r="M1076" s="713"/>
      <c r="N1076" s="714"/>
      <c r="O1076" s="713"/>
      <c r="P1076" s="713"/>
      <c r="Q1076" s="713"/>
      <c r="R1076" s="714"/>
      <c r="S1076" s="797"/>
      <c r="T1076" s="62"/>
      <c r="AB1076" s="62">
        <f t="shared" si="176"/>
        <v>0</v>
      </c>
    </row>
    <row r="1077" spans="1:31" ht="15.75" thickBot="1" x14ac:dyDescent="0.3">
      <c r="A1077" s="62"/>
      <c r="B1077" s="62"/>
      <c r="C1077" s="62"/>
      <c r="D1077" s="62"/>
      <c r="E1077" s="715"/>
      <c r="F1077" s="716" t="s">
        <v>185</v>
      </c>
      <c r="G1077" s="717" t="s">
        <v>186</v>
      </c>
      <c r="H1077" s="718">
        <f t="shared" ref="H1077:M1077" si="178">SUM(H1075:H1075)</f>
        <v>9000000</v>
      </c>
      <c r="I1077" s="718">
        <f t="shared" si="178"/>
        <v>4281932.8099999996</v>
      </c>
      <c r="J1077" s="719">
        <f t="shared" si="178"/>
        <v>0.47577031222222216</v>
      </c>
      <c r="K1077" s="718">
        <f t="shared" si="178"/>
        <v>4718067.1900000004</v>
      </c>
      <c r="L1077" s="720">
        <f t="shared" si="178"/>
        <v>0</v>
      </c>
      <c r="M1077" s="720">
        <f t="shared" si="178"/>
        <v>0</v>
      </c>
      <c r="N1077" s="721"/>
      <c r="O1077" s="720">
        <f>SUM(O1075:O1075)</f>
        <v>0</v>
      </c>
      <c r="P1077" s="720">
        <f>SUM(P1075:P1075)</f>
        <v>9000000</v>
      </c>
      <c r="Q1077" s="720">
        <f>SUM(Q1075:Q1075)</f>
        <v>4281932.8099999996</v>
      </c>
      <c r="R1077" s="721">
        <f>SUM(R1075:R1075)</f>
        <v>0.47577031222222216</v>
      </c>
      <c r="S1077" s="720">
        <f>SUM(S1075:S1075)</f>
        <v>4718067.1900000004</v>
      </c>
      <c r="T1077" s="62"/>
      <c r="AB1077" s="62">
        <f t="shared" si="176"/>
        <v>0</v>
      </c>
    </row>
    <row r="1078" spans="1:31" ht="15.75" thickBot="1" x14ac:dyDescent="0.3">
      <c r="A1078" s="62"/>
      <c r="B1078" s="62"/>
      <c r="C1078" s="62"/>
      <c r="D1078" s="62"/>
      <c r="G1078" s="722" t="s">
        <v>774</v>
      </c>
      <c r="H1078" s="723">
        <f t="shared" ref="H1078:M1078" si="179">SUM(H1077:H1077)</f>
        <v>9000000</v>
      </c>
      <c r="I1078" s="723">
        <f t="shared" si="179"/>
        <v>4281932.8099999996</v>
      </c>
      <c r="J1078" s="724">
        <f t="shared" si="179"/>
        <v>0.47577031222222216</v>
      </c>
      <c r="K1078" s="723">
        <f t="shared" si="179"/>
        <v>4718067.1900000004</v>
      </c>
      <c r="L1078" s="725">
        <f t="shared" si="179"/>
        <v>0</v>
      </c>
      <c r="M1078" s="725">
        <f t="shared" si="179"/>
        <v>0</v>
      </c>
      <c r="N1078" s="726"/>
      <c r="O1078" s="725">
        <f>SUM(O1077:O1077)</f>
        <v>0</v>
      </c>
      <c r="P1078" s="725">
        <f>SUM(P1077:P1077)</f>
        <v>9000000</v>
      </c>
      <c r="Q1078" s="725">
        <f>SUM(Q1077:Q1077)</f>
        <v>4281932.8099999996</v>
      </c>
      <c r="R1078" s="726">
        <f>SUM(R1077:R1077)</f>
        <v>0.47577031222222216</v>
      </c>
      <c r="S1078" s="725">
        <f>SUM(S1077:S1077)</f>
        <v>4718067.1900000004</v>
      </c>
      <c r="T1078" s="62"/>
      <c r="AB1078" s="62">
        <f t="shared" si="176"/>
        <v>0</v>
      </c>
    </row>
    <row r="1079" spans="1:31" ht="28.5" collapsed="1" x14ac:dyDescent="0.25">
      <c r="A1079" s="62"/>
      <c r="B1079" s="62"/>
      <c r="C1079" s="62"/>
      <c r="D1079" s="62"/>
      <c r="E1079" s="708"/>
      <c r="F1079" s="709"/>
      <c r="G1079" s="727" t="s">
        <v>2003</v>
      </c>
      <c r="H1079" s="728"/>
      <c r="I1079" s="729"/>
      <c r="J1079" s="730"/>
      <c r="K1079" s="729"/>
      <c r="L1079" s="731"/>
      <c r="M1079" s="732"/>
      <c r="N1079" s="733"/>
      <c r="O1079" s="732"/>
      <c r="P1079" s="732"/>
      <c r="Q1079" s="732"/>
      <c r="R1079" s="733"/>
      <c r="S1079" s="798"/>
      <c r="T1079" s="62"/>
      <c r="AB1079" s="62">
        <f t="shared" si="176"/>
        <v>0</v>
      </c>
    </row>
    <row r="1080" spans="1:31" ht="15.75" thickBot="1" x14ac:dyDescent="0.3">
      <c r="A1080" s="62"/>
      <c r="B1080" s="62"/>
      <c r="C1080" s="62"/>
      <c r="D1080" s="62"/>
      <c r="E1080" s="715"/>
      <c r="F1080" s="716" t="s">
        <v>185</v>
      </c>
      <c r="G1080" s="717" t="s">
        <v>186</v>
      </c>
      <c r="H1080" s="718">
        <f t="shared" ref="H1080:M1080" si="180">SUM(H1075:H1075)</f>
        <v>9000000</v>
      </c>
      <c r="I1080" s="718">
        <f t="shared" si="180"/>
        <v>4281932.8099999996</v>
      </c>
      <c r="J1080" s="719">
        <f t="shared" si="180"/>
        <v>0.47577031222222216</v>
      </c>
      <c r="K1080" s="718">
        <f t="shared" si="180"/>
        <v>4718067.1900000004</v>
      </c>
      <c r="L1080" s="720">
        <f t="shared" si="180"/>
        <v>0</v>
      </c>
      <c r="M1080" s="720">
        <f t="shared" si="180"/>
        <v>0</v>
      </c>
      <c r="N1080" s="721"/>
      <c r="O1080" s="720">
        <f>SUM(O1075:O1075)</f>
        <v>0</v>
      </c>
      <c r="P1080" s="720">
        <f>SUM(P1075:P1075)</f>
        <v>9000000</v>
      </c>
      <c r="Q1080" s="720">
        <f>SUM(Q1075:Q1075)</f>
        <v>4281932.8099999996</v>
      </c>
      <c r="R1080" s="721">
        <f>SUM(R1075:R1075)</f>
        <v>0.47577031222222216</v>
      </c>
      <c r="S1080" s="720">
        <f>SUM(S1075:S1075)</f>
        <v>4718067.1900000004</v>
      </c>
      <c r="T1080" s="62"/>
      <c r="AB1080" s="62">
        <f t="shared" si="176"/>
        <v>0</v>
      </c>
    </row>
    <row r="1081" spans="1:31" ht="15.75" collapsed="1" thickBot="1" x14ac:dyDescent="0.3">
      <c r="G1081" s="722" t="s">
        <v>2002</v>
      </c>
      <c r="H1081" s="723">
        <f t="shared" ref="H1081:M1081" si="181">SUM(H1080:H1080)</f>
        <v>9000000</v>
      </c>
      <c r="I1081" s="723">
        <f t="shared" si="181"/>
        <v>4281932.8099999996</v>
      </c>
      <c r="J1081" s="724">
        <f t="shared" si="181"/>
        <v>0.47577031222222216</v>
      </c>
      <c r="K1081" s="723">
        <f t="shared" si="181"/>
        <v>4718067.1900000004</v>
      </c>
      <c r="L1081" s="725">
        <f t="shared" si="181"/>
        <v>0</v>
      </c>
      <c r="M1081" s="725">
        <f t="shared" si="181"/>
        <v>0</v>
      </c>
      <c r="N1081" s="726"/>
      <c r="O1081" s="725">
        <f>SUM(O1080:O1080)</f>
        <v>0</v>
      </c>
      <c r="P1081" s="725">
        <f>SUM(P1080:P1080)</f>
        <v>9000000</v>
      </c>
      <c r="Q1081" s="725">
        <f>SUM(Q1080:Q1080)</f>
        <v>4281932.8099999996</v>
      </c>
      <c r="R1081" s="726">
        <f>SUM(R1080:R1080)</f>
        <v>0.47577031222222216</v>
      </c>
      <c r="S1081" s="725">
        <f>SUM(S1080:S1080)</f>
        <v>4718067.1900000004</v>
      </c>
      <c r="AB1081" s="62">
        <f t="shared" si="176"/>
        <v>0</v>
      </c>
    </row>
    <row r="1082" spans="1:31" x14ac:dyDescent="0.25">
      <c r="G1082" s="735"/>
      <c r="H1082" s="736"/>
      <c r="I1082" s="736"/>
      <c r="J1082" s="737"/>
      <c r="K1082" s="736"/>
      <c r="L1082" s="738"/>
      <c r="M1082" s="738"/>
      <c r="N1082" s="739"/>
      <c r="O1082" s="738"/>
      <c r="P1082" s="738"/>
      <c r="Q1082" s="738"/>
      <c r="R1082" s="739"/>
      <c r="S1082" s="738"/>
      <c r="AB1082" s="62">
        <f t="shared" si="176"/>
        <v>0</v>
      </c>
    </row>
    <row r="1083" spans="1:31" ht="33" hidden="1" customHeight="1" x14ac:dyDescent="0.25">
      <c r="C1083" s="685" t="s">
        <v>661</v>
      </c>
      <c r="D1083" s="694"/>
      <c r="G1083" s="789" t="s">
        <v>1635</v>
      </c>
      <c r="AB1083" s="62">
        <f t="shared" si="176"/>
        <v>0</v>
      </c>
    </row>
    <row r="1084" spans="1:31" s="892" customFormat="1" hidden="1" x14ac:dyDescent="0.25">
      <c r="A1084" s="691"/>
      <c r="B1084" s="692"/>
      <c r="C1084" s="894"/>
      <c r="D1084" s="931" t="s">
        <v>471</v>
      </c>
      <c r="E1084" s="932"/>
      <c r="F1084" s="933"/>
      <c r="G1084" s="934" t="s">
        <v>97</v>
      </c>
      <c r="H1084" s="928"/>
      <c r="I1084" s="928"/>
      <c r="J1084" s="929"/>
      <c r="K1084" s="928"/>
      <c r="L1084" s="598"/>
      <c r="M1084" s="598"/>
      <c r="N1084" s="930"/>
      <c r="O1084" s="598"/>
      <c r="P1084" s="598"/>
      <c r="Q1084" s="598"/>
      <c r="R1084" s="930"/>
      <c r="S1084" s="598"/>
      <c r="T1084" s="891"/>
      <c r="V1084" s="893"/>
      <c r="W1084" s="893"/>
      <c r="X1084" s="753"/>
      <c r="Y1084" s="754"/>
      <c r="Z1084" s="750"/>
      <c r="AA1084" s="751"/>
      <c r="AB1084" s="892">
        <f t="shared" si="176"/>
        <v>0</v>
      </c>
    </row>
    <row r="1085" spans="1:31" ht="15.75" hidden="1" thickBot="1" x14ac:dyDescent="0.3">
      <c r="A1085" s="62"/>
      <c r="B1085" s="62"/>
      <c r="C1085" s="62"/>
      <c r="D1085" s="62"/>
      <c r="E1085" s="684" t="s">
        <v>1709</v>
      </c>
      <c r="F1085" s="706">
        <v>511</v>
      </c>
      <c r="G1085" s="707" t="s">
        <v>731</v>
      </c>
      <c r="H1085" s="687">
        <v>0</v>
      </c>
      <c r="I1085" s="687">
        <v>0</v>
      </c>
      <c r="K1085" s="687">
        <f>H1085-I1085</f>
        <v>0</v>
      </c>
      <c r="L1085" s="689">
        <v>0</v>
      </c>
      <c r="M1085" s="689">
        <v>0</v>
      </c>
      <c r="O1085" s="689">
        <f>L1085-M1085</f>
        <v>0</v>
      </c>
      <c r="P1085" s="689">
        <f>L1085+H1085</f>
        <v>0</v>
      </c>
      <c r="Q1085" s="689">
        <f>M1085+I1085</f>
        <v>0</v>
      </c>
      <c r="S1085" s="689">
        <f>P1085-Q1085</f>
        <v>0</v>
      </c>
      <c r="T1085" s="62"/>
      <c r="Z1085" s="750">
        <f>H1085-X1085+Y1085</f>
        <v>0</v>
      </c>
      <c r="AA1085" s="751">
        <v>0</v>
      </c>
      <c r="AB1085" s="62">
        <f t="shared" si="176"/>
        <v>0</v>
      </c>
      <c r="AC1085" s="62">
        <v>7</v>
      </c>
      <c r="AE1085" s="62">
        <f>H1085-AA1085</f>
        <v>0</v>
      </c>
    </row>
    <row r="1086" spans="1:31" hidden="1" x14ac:dyDescent="0.25">
      <c r="A1086" s="62"/>
      <c r="B1086" s="62"/>
      <c r="C1086" s="62"/>
      <c r="D1086" s="62"/>
      <c r="E1086" s="708"/>
      <c r="F1086" s="709"/>
      <c r="G1086" s="710" t="s">
        <v>1631</v>
      </c>
      <c r="H1086" s="711"/>
      <c r="I1086" s="711"/>
      <c r="J1086" s="712"/>
      <c r="K1086" s="711"/>
      <c r="L1086" s="713"/>
      <c r="M1086" s="713"/>
      <c r="N1086" s="714"/>
      <c r="O1086" s="713"/>
      <c r="P1086" s="713"/>
      <c r="Q1086" s="713"/>
      <c r="R1086" s="714"/>
      <c r="S1086" s="797"/>
      <c r="T1086" s="62"/>
      <c r="AB1086" s="62">
        <f t="shared" si="176"/>
        <v>0</v>
      </c>
    </row>
    <row r="1087" spans="1:31" hidden="1" x14ac:dyDescent="0.25">
      <c r="A1087" s="62"/>
      <c r="B1087" s="62"/>
      <c r="C1087" s="62"/>
      <c r="D1087" s="62"/>
      <c r="E1087" s="715"/>
      <c r="F1087" s="716" t="s">
        <v>185</v>
      </c>
      <c r="G1087" s="717" t="s">
        <v>186</v>
      </c>
      <c r="H1087" s="718">
        <f t="shared" ref="H1087:M1087" si="182">SUM(H1085:H1085)</f>
        <v>0</v>
      </c>
      <c r="I1087" s="718">
        <f t="shared" si="182"/>
        <v>0</v>
      </c>
      <c r="J1087" s="719"/>
      <c r="K1087" s="718">
        <f t="shared" si="182"/>
        <v>0</v>
      </c>
      <c r="L1087" s="720">
        <v>0</v>
      </c>
      <c r="M1087" s="720">
        <f t="shared" si="182"/>
        <v>0</v>
      </c>
      <c r="N1087" s="721"/>
      <c r="O1087" s="720">
        <f>SUM(O1085:O1085)</f>
        <v>0</v>
      </c>
      <c r="P1087" s="720">
        <f>H1087+L1087</f>
        <v>0</v>
      </c>
      <c r="Q1087" s="720">
        <f>SUM(Q1085:Q1085)</f>
        <v>0</v>
      </c>
      <c r="R1087" s="721"/>
      <c r="S1087" s="720">
        <f>SUM(S1085:S1085)</f>
        <v>0</v>
      </c>
      <c r="T1087" s="62"/>
      <c r="AB1087" s="62">
        <f t="shared" si="176"/>
        <v>0</v>
      </c>
    </row>
    <row r="1088" spans="1:31" ht="15.75" hidden="1" thickBot="1" x14ac:dyDescent="0.3">
      <c r="A1088" s="62"/>
      <c r="B1088" s="62"/>
      <c r="C1088" s="62"/>
      <c r="D1088" s="62"/>
      <c r="E1088" s="715"/>
      <c r="F1088" s="716" t="s">
        <v>197</v>
      </c>
      <c r="G1088" s="717" t="s">
        <v>1294</v>
      </c>
      <c r="H1088" s="718"/>
      <c r="I1088" s="718"/>
      <c r="J1088" s="719"/>
      <c r="K1088" s="718"/>
      <c r="L1088" s="720">
        <f>L1085</f>
        <v>0</v>
      </c>
      <c r="M1088" s="720"/>
      <c r="N1088" s="721"/>
      <c r="O1088" s="720"/>
      <c r="P1088" s="720">
        <f>H1088+L1088</f>
        <v>0</v>
      </c>
      <c r="Q1088" s="720"/>
      <c r="R1088" s="721"/>
      <c r="S1088" s="720"/>
      <c r="T1088" s="62"/>
    </row>
    <row r="1089" spans="1:31" ht="15.75" hidden="1" thickBot="1" x14ac:dyDescent="0.3">
      <c r="A1089" s="62"/>
      <c r="B1089" s="62"/>
      <c r="C1089" s="62"/>
      <c r="D1089" s="62"/>
      <c r="G1089" s="722" t="s">
        <v>1632</v>
      </c>
      <c r="H1089" s="723">
        <f t="shared" ref="H1089:M1089" si="183">SUM(H1087:H1087)</f>
        <v>0</v>
      </c>
      <c r="I1089" s="723">
        <f t="shared" si="183"/>
        <v>0</v>
      </c>
      <c r="J1089" s="724"/>
      <c r="K1089" s="723">
        <f t="shared" si="183"/>
        <v>0</v>
      </c>
      <c r="L1089" s="725">
        <f>SUM(L1087:L1088)</f>
        <v>0</v>
      </c>
      <c r="M1089" s="725">
        <f t="shared" si="183"/>
        <v>0</v>
      </c>
      <c r="N1089" s="726"/>
      <c r="O1089" s="725">
        <f>SUM(O1087:O1087)</f>
        <v>0</v>
      </c>
      <c r="P1089" s="725">
        <f>H1089+L1089</f>
        <v>0</v>
      </c>
      <c r="Q1089" s="725">
        <f>SUM(Q1087:Q1087)</f>
        <v>0</v>
      </c>
      <c r="R1089" s="726"/>
      <c r="S1089" s="725">
        <f>SUM(S1087:S1087)</f>
        <v>0</v>
      </c>
      <c r="T1089" s="62"/>
      <c r="AB1089" s="62">
        <f t="shared" si="176"/>
        <v>0</v>
      </c>
    </row>
    <row r="1090" spans="1:31" ht="28.5" hidden="1" collapsed="1" x14ac:dyDescent="0.25">
      <c r="A1090" s="62"/>
      <c r="B1090" s="62"/>
      <c r="C1090" s="62"/>
      <c r="D1090" s="62"/>
      <c r="E1090" s="708"/>
      <c r="F1090" s="709"/>
      <c r="G1090" s="727" t="s">
        <v>1633</v>
      </c>
      <c r="H1090" s="728"/>
      <c r="I1090" s="729"/>
      <c r="J1090" s="730"/>
      <c r="K1090" s="729"/>
      <c r="L1090" s="731"/>
      <c r="M1090" s="732"/>
      <c r="N1090" s="733"/>
      <c r="O1090" s="732"/>
      <c r="P1090" s="732"/>
      <c r="Q1090" s="732"/>
      <c r="R1090" s="733"/>
      <c r="S1090" s="798"/>
      <c r="T1090" s="62"/>
      <c r="AB1090" s="62">
        <f t="shared" si="176"/>
        <v>0</v>
      </c>
    </row>
    <row r="1091" spans="1:31" hidden="1" x14ac:dyDescent="0.25">
      <c r="A1091" s="62"/>
      <c r="B1091" s="62"/>
      <c r="C1091" s="62"/>
      <c r="D1091" s="62"/>
      <c r="E1091" s="715"/>
      <c r="F1091" s="716" t="s">
        <v>185</v>
      </c>
      <c r="G1091" s="717" t="s">
        <v>186</v>
      </c>
      <c r="H1091" s="718">
        <f>H1087</f>
        <v>0</v>
      </c>
      <c r="I1091" s="718">
        <f>SUM(I1085:I1085)</f>
        <v>0</v>
      </c>
      <c r="J1091" s="719"/>
      <c r="K1091" s="718">
        <f>SUM(K1085:K1085)</f>
        <v>0</v>
      </c>
      <c r="L1091" s="720">
        <f>L1087</f>
        <v>0</v>
      </c>
      <c r="M1091" s="720">
        <f>M1087</f>
        <v>0</v>
      </c>
      <c r="N1091" s="721"/>
      <c r="O1091" s="720">
        <f>O1087</f>
        <v>0</v>
      </c>
      <c r="P1091" s="720">
        <f>P1087</f>
        <v>0</v>
      </c>
      <c r="Q1091" s="720">
        <f>SUM(Q1085:Q1085)</f>
        <v>0</v>
      </c>
      <c r="R1091" s="721"/>
      <c r="S1091" s="720">
        <f>SUM(S1085:S1085)</f>
        <v>0</v>
      </c>
      <c r="T1091" s="62"/>
      <c r="AB1091" s="62">
        <f t="shared" si="176"/>
        <v>0</v>
      </c>
    </row>
    <row r="1092" spans="1:31" ht="15.75" hidden="1" thickBot="1" x14ac:dyDescent="0.3">
      <c r="A1092" s="62"/>
      <c r="B1092" s="62"/>
      <c r="C1092" s="62"/>
      <c r="D1092" s="62"/>
      <c r="E1092" s="715"/>
      <c r="F1092" s="716" t="s">
        <v>197</v>
      </c>
      <c r="G1092" s="717" t="s">
        <v>1294</v>
      </c>
      <c r="H1092" s="718">
        <f>H1088</f>
        <v>0</v>
      </c>
      <c r="I1092" s="718"/>
      <c r="J1092" s="719"/>
      <c r="K1092" s="718"/>
      <c r="L1092" s="720">
        <f>L1088</f>
        <v>0</v>
      </c>
      <c r="M1092" s="720">
        <f>M1088</f>
        <v>0</v>
      </c>
      <c r="N1092" s="721"/>
      <c r="O1092" s="720">
        <f>O1088</f>
        <v>0</v>
      </c>
      <c r="P1092" s="720">
        <f>P1088</f>
        <v>0</v>
      </c>
      <c r="Q1092" s="720"/>
      <c r="R1092" s="721"/>
      <c r="S1092" s="720"/>
      <c r="T1092" s="62"/>
    </row>
    <row r="1093" spans="1:31" ht="15.75" hidden="1" collapsed="1" thickBot="1" x14ac:dyDescent="0.3">
      <c r="G1093" s="722" t="s">
        <v>1634</v>
      </c>
      <c r="H1093" s="723">
        <f>SUM(H1091:H1092)</f>
        <v>0</v>
      </c>
      <c r="I1093" s="723">
        <f>SUM(I1091:I1091)</f>
        <v>0</v>
      </c>
      <c r="J1093" s="724"/>
      <c r="K1093" s="723">
        <f>SUM(K1091:K1091)</f>
        <v>0</v>
      </c>
      <c r="L1093" s="725">
        <f>SUM(L1091:L1092)</f>
        <v>0</v>
      </c>
      <c r="M1093" s="725">
        <f>SUM(M1091:M1091)</f>
        <v>0</v>
      </c>
      <c r="N1093" s="726"/>
      <c r="O1093" s="725">
        <f>SUM(O1091:O1091)</f>
        <v>0</v>
      </c>
      <c r="P1093" s="725">
        <f>H1093+L1093</f>
        <v>0</v>
      </c>
      <c r="Q1093" s="725">
        <f>SUM(Q1091:Q1091)</f>
        <v>0</v>
      </c>
      <c r="R1093" s="726"/>
      <c r="S1093" s="725">
        <f>SUM(S1091:S1091)</f>
        <v>0</v>
      </c>
      <c r="AB1093" s="62">
        <f t="shared" si="176"/>
        <v>0</v>
      </c>
    </row>
    <row r="1094" spans="1:31" hidden="1" x14ac:dyDescent="0.25">
      <c r="G1094" s="735"/>
      <c r="H1094" s="736"/>
      <c r="I1094" s="736"/>
      <c r="J1094" s="737"/>
      <c r="K1094" s="736"/>
      <c r="L1094" s="738"/>
      <c r="M1094" s="738"/>
      <c r="N1094" s="739"/>
      <c r="O1094" s="738"/>
      <c r="P1094" s="738"/>
      <c r="Q1094" s="738"/>
      <c r="R1094" s="739"/>
      <c r="S1094" s="738"/>
      <c r="AB1094" s="62">
        <f t="shared" si="176"/>
        <v>0</v>
      </c>
    </row>
    <row r="1095" spans="1:31" x14ac:dyDescent="0.25">
      <c r="C1095" s="685" t="s">
        <v>1984</v>
      </c>
      <c r="D1095" s="694"/>
      <c r="G1095" s="789" t="s">
        <v>1630</v>
      </c>
      <c r="AB1095" s="62">
        <f t="shared" si="176"/>
        <v>0</v>
      </c>
    </row>
    <row r="1096" spans="1:31" s="892" customFormat="1" x14ac:dyDescent="0.25">
      <c r="A1096" s="691"/>
      <c r="B1096" s="692"/>
      <c r="C1096" s="888"/>
      <c r="D1096" s="906" t="s">
        <v>463</v>
      </c>
      <c r="E1096" s="906"/>
      <c r="F1096" s="907"/>
      <c r="G1096" s="908" t="s">
        <v>95</v>
      </c>
      <c r="H1096" s="698"/>
      <c r="I1096" s="698"/>
      <c r="J1096" s="699"/>
      <c r="K1096" s="698"/>
      <c r="L1096" s="700"/>
      <c r="M1096" s="700"/>
      <c r="N1096" s="701"/>
      <c r="O1096" s="700"/>
      <c r="P1096" s="700"/>
      <c r="Q1096" s="700"/>
      <c r="R1096" s="701"/>
      <c r="S1096" s="890"/>
      <c r="T1096" s="891"/>
      <c r="V1096" s="893"/>
      <c r="W1096" s="893"/>
      <c r="X1096" s="753"/>
      <c r="Y1096" s="754"/>
      <c r="Z1096" s="750"/>
      <c r="AA1096" s="751"/>
      <c r="AB1096" s="892">
        <f t="shared" si="176"/>
        <v>0</v>
      </c>
    </row>
    <row r="1097" spans="1:31" ht="15.75" thickBot="1" x14ac:dyDescent="0.3">
      <c r="E1097" s="1088" t="s">
        <v>1856</v>
      </c>
      <c r="F1097" s="706">
        <v>472</v>
      </c>
      <c r="G1097" s="707" t="s">
        <v>414</v>
      </c>
      <c r="H1097" s="687">
        <v>3000000</v>
      </c>
      <c r="I1097" s="687">
        <v>0</v>
      </c>
      <c r="K1097" s="687">
        <f>H1097-I1097</f>
        <v>3000000</v>
      </c>
      <c r="L1097" s="689">
        <v>0</v>
      </c>
      <c r="M1097" s="689">
        <v>2999850</v>
      </c>
      <c r="N1097" s="690" t="e">
        <f>M1097/L1097</f>
        <v>#DIV/0!</v>
      </c>
      <c r="O1097" s="689">
        <f>L1097-M1097</f>
        <v>-2999850</v>
      </c>
      <c r="P1097" s="689">
        <f>L1097+H1097</f>
        <v>3000000</v>
      </c>
      <c r="Q1097" s="689">
        <f>M1097+I1097</f>
        <v>2999850</v>
      </c>
      <c r="R1097" s="690">
        <f>Q1097/P1097</f>
        <v>0.99995000000000001</v>
      </c>
      <c r="S1097" s="689">
        <f>P1097-Q1097</f>
        <v>150</v>
      </c>
      <c r="Z1097" s="750">
        <f>H1097-X1097+Y1097</f>
        <v>3000000</v>
      </c>
      <c r="AA1097" s="751">
        <v>0</v>
      </c>
      <c r="AB1097" s="62">
        <f t="shared" si="176"/>
        <v>3000000</v>
      </c>
      <c r="AE1097" s="62">
        <f>H1097-AA1097</f>
        <v>3000000</v>
      </c>
    </row>
    <row r="1098" spans="1:31" x14ac:dyDescent="0.25">
      <c r="E1098" s="708"/>
      <c r="F1098" s="709"/>
      <c r="G1098" s="710" t="s">
        <v>1580</v>
      </c>
      <c r="H1098" s="711"/>
      <c r="I1098" s="711"/>
      <c r="J1098" s="712"/>
      <c r="K1098" s="711"/>
      <c r="L1098" s="713"/>
      <c r="M1098" s="713"/>
      <c r="N1098" s="714"/>
      <c r="O1098" s="713"/>
      <c r="P1098" s="713"/>
      <c r="Q1098" s="713"/>
      <c r="R1098" s="714"/>
      <c r="S1098" s="797"/>
      <c r="AB1098" s="62">
        <f t="shared" si="176"/>
        <v>0</v>
      </c>
    </row>
    <row r="1099" spans="1:31" x14ac:dyDescent="0.25">
      <c r="B1099" s="1074"/>
      <c r="E1099" s="708"/>
      <c r="F1099" s="716" t="s">
        <v>185</v>
      </c>
      <c r="G1099" s="717" t="s">
        <v>186</v>
      </c>
      <c r="H1099" s="890">
        <f>H1097</f>
        <v>3000000</v>
      </c>
      <c r="I1099" s="743"/>
      <c r="J1099" s="744"/>
      <c r="K1099" s="743"/>
      <c r="L1099" s="745">
        <v>0</v>
      </c>
      <c r="M1099" s="745"/>
      <c r="N1099" s="746"/>
      <c r="O1099" s="745"/>
      <c r="P1099" s="745">
        <f>H1099</f>
        <v>3000000</v>
      </c>
      <c r="Q1099" s="745"/>
      <c r="R1099" s="746"/>
      <c r="S1099" s="800"/>
    </row>
    <row r="1100" spans="1:31" ht="15.75" thickBot="1" x14ac:dyDescent="0.3">
      <c r="E1100" s="715"/>
      <c r="F1100" s="741" t="s">
        <v>197</v>
      </c>
      <c r="G1100" s="717" t="s">
        <v>1294</v>
      </c>
      <c r="H1100" s="718">
        <v>0</v>
      </c>
      <c r="I1100" s="718">
        <f>SUM(I1097)</f>
        <v>0</v>
      </c>
      <c r="J1100" s="719"/>
      <c r="K1100" s="718">
        <f>H1100-I1100</f>
        <v>0</v>
      </c>
      <c r="L1100" s="720">
        <f>L1097</f>
        <v>0</v>
      </c>
      <c r="M1100" s="720">
        <v>1499925</v>
      </c>
      <c r="N1100" s="721" t="e">
        <f>M1100/L1100</f>
        <v>#DIV/0!</v>
      </c>
      <c r="O1100" s="720">
        <f>L1100-M1100</f>
        <v>-1499925</v>
      </c>
      <c r="P1100" s="720">
        <f t="shared" ref="P1100:Q1102" si="184">L1100+H1100</f>
        <v>0</v>
      </c>
      <c r="Q1100" s="720">
        <f t="shared" si="184"/>
        <v>1499925</v>
      </c>
      <c r="R1100" s="721" t="e">
        <f>Q1100/P1100</f>
        <v>#DIV/0!</v>
      </c>
      <c r="S1100" s="720">
        <f>P1100-Q1100</f>
        <v>-1499925</v>
      </c>
      <c r="AB1100" s="62">
        <f t="shared" si="176"/>
        <v>0</v>
      </c>
    </row>
    <row r="1101" spans="1:31" ht="15.75" hidden="1" thickBot="1" x14ac:dyDescent="0.3">
      <c r="E1101" s="715"/>
      <c r="F1101" s="741" t="s">
        <v>206</v>
      </c>
      <c r="G1101" s="717" t="s">
        <v>1563</v>
      </c>
      <c r="H1101" s="718">
        <v>0</v>
      </c>
      <c r="I1101" s="718">
        <v>0</v>
      </c>
      <c r="J1101" s="719"/>
      <c r="K1101" s="718">
        <v>0</v>
      </c>
      <c r="L1101" s="720">
        <v>0</v>
      </c>
      <c r="M1101" s="720">
        <v>1499925</v>
      </c>
      <c r="N1101" s="721" t="e">
        <f>M1101/L1101</f>
        <v>#DIV/0!</v>
      </c>
      <c r="O1101" s="720">
        <f>L1101-M1101</f>
        <v>-1499925</v>
      </c>
      <c r="P1101" s="720">
        <f t="shared" si="184"/>
        <v>0</v>
      </c>
      <c r="Q1101" s="720">
        <f t="shared" si="184"/>
        <v>1499925</v>
      </c>
      <c r="R1101" s="721" t="e">
        <f>Q1101/P1101</f>
        <v>#DIV/0!</v>
      </c>
      <c r="S1101" s="720">
        <f>P1101-Q1101</f>
        <v>-1499925</v>
      </c>
      <c r="AB1101" s="62">
        <f t="shared" si="176"/>
        <v>0</v>
      </c>
    </row>
    <row r="1102" spans="1:31" ht="15.75" thickBot="1" x14ac:dyDescent="0.3">
      <c r="A1102" s="62"/>
      <c r="B1102" s="62"/>
      <c r="C1102" s="62"/>
      <c r="D1102" s="62"/>
      <c r="G1102" s="722" t="s">
        <v>1581</v>
      </c>
      <c r="H1102" s="723">
        <f>H1099</f>
        <v>3000000</v>
      </c>
      <c r="I1102" s="723">
        <f>SUM(I1100:I1100)</f>
        <v>0</v>
      </c>
      <c r="J1102" s="724"/>
      <c r="K1102" s="723">
        <f>H1102-I1102</f>
        <v>3000000</v>
      </c>
      <c r="L1102" s="725">
        <f>SUM(L1100:L1101)</f>
        <v>0</v>
      </c>
      <c r="M1102" s="725">
        <f>SUM(M1100:M1101)</f>
        <v>2999850</v>
      </c>
      <c r="N1102" s="726" t="e">
        <f>M1102/L1102</f>
        <v>#DIV/0!</v>
      </c>
      <c r="O1102" s="725">
        <f>L1102-M1102</f>
        <v>-2999850</v>
      </c>
      <c r="P1102" s="725">
        <f t="shared" si="184"/>
        <v>3000000</v>
      </c>
      <c r="Q1102" s="725">
        <f t="shared" si="184"/>
        <v>2999850</v>
      </c>
      <c r="R1102" s="726">
        <f>Q1102/P1102</f>
        <v>0.99995000000000001</v>
      </c>
      <c r="S1102" s="725">
        <f>P1102-Q1102</f>
        <v>150</v>
      </c>
      <c r="T1102" s="62"/>
      <c r="AB1102" s="62">
        <f t="shared" si="176"/>
        <v>0</v>
      </c>
    </row>
    <row r="1103" spans="1:31" ht="28.5" collapsed="1" x14ac:dyDescent="0.25">
      <c r="A1103" s="62"/>
      <c r="B1103" s="62"/>
      <c r="C1103" s="62"/>
      <c r="D1103" s="62"/>
      <c r="E1103" s="708"/>
      <c r="F1103" s="709"/>
      <c r="G1103" s="727" t="s">
        <v>2004</v>
      </c>
      <c r="H1103" s="728"/>
      <c r="I1103" s="729"/>
      <c r="J1103" s="730"/>
      <c r="K1103" s="729"/>
      <c r="L1103" s="731"/>
      <c r="M1103" s="732"/>
      <c r="N1103" s="733"/>
      <c r="O1103" s="732"/>
      <c r="P1103" s="732"/>
      <c r="Q1103" s="732"/>
      <c r="R1103" s="733"/>
      <c r="S1103" s="798"/>
      <c r="T1103" s="62"/>
      <c r="AB1103" s="62">
        <f t="shared" si="176"/>
        <v>0</v>
      </c>
    </row>
    <row r="1104" spans="1:31" x14ac:dyDescent="0.25">
      <c r="A1104" s="62"/>
      <c r="B1104" s="62"/>
      <c r="C1104" s="62"/>
      <c r="D1104" s="62"/>
      <c r="E1104" s="708"/>
      <c r="F1104" s="716" t="s">
        <v>185</v>
      </c>
      <c r="G1104" s="717" t="s">
        <v>186</v>
      </c>
      <c r="H1104" s="743">
        <f>H1097</f>
        <v>3000000</v>
      </c>
      <c r="I1104" s="743"/>
      <c r="J1104" s="744"/>
      <c r="K1104" s="743"/>
      <c r="L1104" s="745">
        <v>0</v>
      </c>
      <c r="M1104" s="745"/>
      <c r="N1104" s="746"/>
      <c r="O1104" s="745"/>
      <c r="P1104" s="745">
        <f>H1104</f>
        <v>3000000</v>
      </c>
      <c r="Q1104" s="745"/>
      <c r="R1104" s="746"/>
      <c r="S1104" s="800"/>
      <c r="T1104" s="62"/>
    </row>
    <row r="1105" spans="1:31" ht="15.75" thickBot="1" x14ac:dyDescent="0.3">
      <c r="A1105" s="62"/>
      <c r="B1105" s="62"/>
      <c r="C1105" s="62"/>
      <c r="D1105" s="62"/>
      <c r="E1105" s="715"/>
      <c r="F1105" s="741" t="s">
        <v>197</v>
      </c>
      <c r="G1105" s="717" t="s">
        <v>1294</v>
      </c>
      <c r="H1105" s="718">
        <v>0</v>
      </c>
      <c r="I1105" s="718">
        <f>SUM(I1097)</f>
        <v>0</v>
      </c>
      <c r="J1105" s="719"/>
      <c r="K1105" s="718">
        <f>H1105-I1105</f>
        <v>0</v>
      </c>
      <c r="L1105" s="720">
        <f>SUM(L1100)</f>
        <v>0</v>
      </c>
      <c r="M1105" s="720">
        <f>SUM(M1100)</f>
        <v>1499925</v>
      </c>
      <c r="N1105" s="721" t="e">
        <f>M1105/L1105</f>
        <v>#DIV/0!</v>
      </c>
      <c r="O1105" s="720">
        <f>L1105-M1105</f>
        <v>-1499925</v>
      </c>
      <c r="P1105" s="720">
        <f>L1105+H1105</f>
        <v>0</v>
      </c>
      <c r="Q1105" s="720">
        <f>M1105+I1105</f>
        <v>1499925</v>
      </c>
      <c r="R1105" s="721" t="e">
        <f>Q1105/P1105</f>
        <v>#DIV/0!</v>
      </c>
      <c r="S1105" s="720">
        <f>P1105-Q1105</f>
        <v>-1499925</v>
      </c>
      <c r="T1105" s="62"/>
      <c r="AB1105" s="62">
        <f t="shared" si="176"/>
        <v>0</v>
      </c>
    </row>
    <row r="1106" spans="1:31" ht="15.75" hidden="1" thickBot="1" x14ac:dyDescent="0.3">
      <c r="A1106" s="62"/>
      <c r="B1106" s="62"/>
      <c r="C1106" s="62"/>
      <c r="D1106" s="62"/>
      <c r="E1106" s="715"/>
      <c r="F1106" s="741" t="s">
        <v>206</v>
      </c>
      <c r="G1106" s="717" t="s">
        <v>1563</v>
      </c>
      <c r="H1106" s="718"/>
      <c r="I1106" s="718"/>
      <c r="J1106" s="719"/>
      <c r="K1106" s="718"/>
      <c r="L1106" s="720">
        <v>0</v>
      </c>
      <c r="M1106" s="720">
        <f>SUM(M1101)</f>
        <v>1499925</v>
      </c>
      <c r="N1106" s="721" t="e">
        <f>SUM(N1101)</f>
        <v>#DIV/0!</v>
      </c>
      <c r="O1106" s="720" t="e">
        <f>M1106/L1106</f>
        <v>#DIV/0!</v>
      </c>
      <c r="P1106" s="720">
        <f>P1101</f>
        <v>0</v>
      </c>
      <c r="Q1106" s="720">
        <f>Q1101</f>
        <v>1499925</v>
      </c>
      <c r="R1106" s="721" t="e">
        <f>Q1106/P1106</f>
        <v>#DIV/0!</v>
      </c>
      <c r="S1106" s="720">
        <f>P1106-Q1106</f>
        <v>-1499925</v>
      </c>
      <c r="T1106" s="62"/>
      <c r="AB1106" s="62">
        <f t="shared" si="176"/>
        <v>0</v>
      </c>
    </row>
    <row r="1107" spans="1:31" ht="15.75" collapsed="1" thickBot="1" x14ac:dyDescent="0.3">
      <c r="G1107" s="722" t="s">
        <v>1986</v>
      </c>
      <c r="H1107" s="723">
        <f>SUM(H1097)</f>
        <v>3000000</v>
      </c>
      <c r="I1107" s="723">
        <f>SUM(I1097)</f>
        <v>0</v>
      </c>
      <c r="J1107" s="724"/>
      <c r="K1107" s="723">
        <f>H1107-I1107</f>
        <v>3000000</v>
      </c>
      <c r="L1107" s="725">
        <f>SUM(L1105:L1106)</f>
        <v>0</v>
      </c>
      <c r="M1107" s="725">
        <f>SUM(M1105:M1106)</f>
        <v>2999850</v>
      </c>
      <c r="N1107" s="726" t="e">
        <f>M1107/L1107</f>
        <v>#DIV/0!</v>
      </c>
      <c r="O1107" s="725">
        <f>L1107-M1107</f>
        <v>-2999850</v>
      </c>
      <c r="P1107" s="725">
        <f>SUM(P1104:P1105)</f>
        <v>3000000</v>
      </c>
      <c r="Q1107" s="725">
        <f>M1107+I1107</f>
        <v>2999850</v>
      </c>
      <c r="R1107" s="726">
        <f>Q1107/P1107</f>
        <v>0.99995000000000001</v>
      </c>
      <c r="S1107" s="725">
        <f>P1107-Q1107</f>
        <v>150</v>
      </c>
      <c r="AB1107" s="62">
        <f t="shared" si="176"/>
        <v>0</v>
      </c>
    </row>
    <row r="1108" spans="1:31" x14ac:dyDescent="0.25">
      <c r="G1108" s="735"/>
      <c r="H1108" s="736"/>
      <c r="I1108" s="736"/>
      <c r="J1108" s="737"/>
      <c r="K1108" s="736"/>
      <c r="L1108" s="738"/>
      <c r="M1108" s="738"/>
      <c r="N1108" s="739"/>
      <c r="O1108" s="738"/>
      <c r="P1108" s="738"/>
      <c r="Q1108" s="738"/>
      <c r="R1108" s="739"/>
      <c r="S1108" s="738"/>
      <c r="AB1108" s="62">
        <f t="shared" si="176"/>
        <v>0</v>
      </c>
    </row>
    <row r="1109" spans="1:31" ht="28.5" x14ac:dyDescent="0.25">
      <c r="C1109" s="685" t="s">
        <v>1985</v>
      </c>
      <c r="D1109" s="694"/>
      <c r="G1109" s="789" t="s">
        <v>1629</v>
      </c>
      <c r="AB1109" s="62">
        <f t="shared" si="176"/>
        <v>0</v>
      </c>
    </row>
    <row r="1110" spans="1:31" s="892" customFormat="1" ht="30" x14ac:dyDescent="0.25">
      <c r="A1110" s="691"/>
      <c r="B1110" s="692"/>
      <c r="C1110" s="888"/>
      <c r="D1110" s="906" t="s">
        <v>477</v>
      </c>
      <c r="E1110" s="906"/>
      <c r="F1110" s="907"/>
      <c r="G1110" s="908" t="s">
        <v>98</v>
      </c>
      <c r="H1110" s="698"/>
      <c r="I1110" s="698"/>
      <c r="J1110" s="699"/>
      <c r="K1110" s="698"/>
      <c r="L1110" s="700"/>
      <c r="M1110" s="700"/>
      <c r="N1110" s="701"/>
      <c r="O1110" s="700"/>
      <c r="P1110" s="700"/>
      <c r="Q1110" s="700"/>
      <c r="R1110" s="701"/>
      <c r="S1110" s="890"/>
      <c r="T1110" s="891"/>
      <c r="V1110" s="893"/>
      <c r="W1110" s="893"/>
      <c r="X1110" s="753"/>
      <c r="Y1110" s="754"/>
      <c r="Z1110" s="750"/>
      <c r="AA1110" s="751"/>
      <c r="AB1110" s="892">
        <f t="shared" si="176"/>
        <v>0</v>
      </c>
    </row>
    <row r="1111" spans="1:31" ht="15.75" thickBot="1" x14ac:dyDescent="0.3">
      <c r="E1111" s="1088" t="s">
        <v>1706</v>
      </c>
      <c r="F1111" s="706">
        <v>481</v>
      </c>
      <c r="G1111" s="707" t="s">
        <v>726</v>
      </c>
      <c r="H1111" s="687">
        <f>7500000+150000</f>
        <v>7650000</v>
      </c>
      <c r="I1111" s="687">
        <v>3754166.5000000014</v>
      </c>
      <c r="J1111" s="688">
        <f>I1111/H1111</f>
        <v>0.49074071895424853</v>
      </c>
      <c r="K1111" s="687">
        <f>H1111-I1111</f>
        <v>3895833.4999999986</v>
      </c>
      <c r="L1111" s="689">
        <v>0</v>
      </c>
      <c r="M1111" s="689">
        <v>0</v>
      </c>
      <c r="N1111" s="690" t="e">
        <f>M1111/L1111</f>
        <v>#DIV/0!</v>
      </c>
      <c r="O1111" s="689">
        <f>L1111-M1111</f>
        <v>0</v>
      </c>
      <c r="P1111" s="689">
        <f>L1111+H1111</f>
        <v>7650000</v>
      </c>
      <c r="Q1111" s="689">
        <f>M1111+I1111</f>
        <v>3754166.5000000014</v>
      </c>
      <c r="R1111" s="690">
        <f>Q1111/P1111</f>
        <v>0.49074071895424853</v>
      </c>
      <c r="S1111" s="689">
        <f>P1111-Q1111</f>
        <v>3895833.4999999986</v>
      </c>
      <c r="Z1111" s="750">
        <f>H1111-X1111+Y1111</f>
        <v>7650000</v>
      </c>
      <c r="AA1111" s="751">
        <v>4100000</v>
      </c>
      <c r="AB1111" s="62">
        <f t="shared" ref="AB1111:AB1208" si="185">Z1111-AA1111</f>
        <v>3550000</v>
      </c>
      <c r="AE1111" s="62">
        <f>H1111-AA1111</f>
        <v>3550000</v>
      </c>
    </row>
    <row r="1112" spans="1:31" x14ac:dyDescent="0.25">
      <c r="E1112" s="708"/>
      <c r="F1112" s="709"/>
      <c r="G1112" s="710" t="s">
        <v>773</v>
      </c>
      <c r="H1112" s="711"/>
      <c r="I1112" s="711"/>
      <c r="J1112" s="712"/>
      <c r="K1112" s="711"/>
      <c r="L1112" s="713"/>
      <c r="M1112" s="713"/>
      <c r="N1112" s="714"/>
      <c r="O1112" s="713"/>
      <c r="P1112" s="713"/>
      <c r="Q1112" s="713"/>
      <c r="R1112" s="714"/>
      <c r="S1112" s="797"/>
      <c r="AB1112" s="62">
        <f t="shared" si="185"/>
        <v>0</v>
      </c>
    </row>
    <row r="1113" spans="1:31" x14ac:dyDescent="0.25">
      <c r="E1113" s="715"/>
      <c r="F1113" s="716" t="s">
        <v>185</v>
      </c>
      <c r="G1113" s="717" t="s">
        <v>186</v>
      </c>
      <c r="H1113" s="718">
        <f>SUM(H1111)</f>
        <v>7650000</v>
      </c>
      <c r="I1113" s="718">
        <f>SUM(I1111)</f>
        <v>3754166.5000000014</v>
      </c>
      <c r="J1113" s="719">
        <f>I1113/H1113</f>
        <v>0.49074071895424853</v>
      </c>
      <c r="K1113" s="718">
        <f>H1113-I1113</f>
        <v>3895833.4999999986</v>
      </c>
      <c r="L1113" s="720">
        <v>0</v>
      </c>
      <c r="M1113" s="720">
        <v>0</v>
      </c>
      <c r="N1113" s="721"/>
      <c r="O1113" s="720">
        <f>L1113-M1113</f>
        <v>0</v>
      </c>
      <c r="P1113" s="720">
        <f t="shared" ref="P1113:Q1116" si="186">L1113+H1113</f>
        <v>7650000</v>
      </c>
      <c r="Q1113" s="720">
        <f t="shared" si="186"/>
        <v>3754166.5000000014</v>
      </c>
      <c r="R1113" s="721">
        <f>Q1113/P1113</f>
        <v>0.49074071895424853</v>
      </c>
      <c r="S1113" s="720">
        <f>P1113-Q1113</f>
        <v>3895833.4999999986</v>
      </c>
      <c r="AB1113" s="62">
        <f t="shared" si="185"/>
        <v>0</v>
      </c>
    </row>
    <row r="1114" spans="1:31" hidden="1" x14ac:dyDescent="0.25">
      <c r="E1114" s="715"/>
      <c r="F1114" s="716" t="s">
        <v>197</v>
      </c>
      <c r="G1114" s="717" t="s">
        <v>1294</v>
      </c>
      <c r="H1114" s="718">
        <v>0</v>
      </c>
      <c r="I1114" s="718"/>
      <c r="J1114" s="719"/>
      <c r="K1114" s="718"/>
      <c r="L1114" s="720">
        <v>0</v>
      </c>
      <c r="M1114" s="720">
        <v>0</v>
      </c>
      <c r="N1114" s="721" t="e">
        <f>M1114/L1114</f>
        <v>#DIV/0!</v>
      </c>
      <c r="O1114" s="720"/>
      <c r="P1114" s="720">
        <f t="shared" si="186"/>
        <v>0</v>
      </c>
      <c r="Q1114" s="720">
        <f t="shared" si="186"/>
        <v>0</v>
      </c>
      <c r="R1114" s="721"/>
      <c r="S1114" s="720"/>
    </row>
    <row r="1115" spans="1:31" ht="15.75" thickBot="1" x14ac:dyDescent="0.3">
      <c r="A1115" s="62"/>
      <c r="B1115" s="62"/>
      <c r="C1115" s="62"/>
      <c r="D1115" s="62"/>
      <c r="E1115" s="715"/>
      <c r="F1115" s="741" t="s">
        <v>2015</v>
      </c>
      <c r="G1115" s="717" t="s">
        <v>1563</v>
      </c>
      <c r="H1115" s="718"/>
      <c r="I1115" s="718"/>
      <c r="J1115" s="719"/>
      <c r="K1115" s="718"/>
      <c r="L1115" s="720">
        <f>L1111</f>
        <v>0</v>
      </c>
      <c r="M1115" s="720">
        <f>SUM(M1111)</f>
        <v>0</v>
      </c>
      <c r="N1115" s="721" t="e">
        <f>SUM(N1111)</f>
        <v>#DIV/0!</v>
      </c>
      <c r="O1115" s="720" t="e">
        <f>M1115/L1115</f>
        <v>#DIV/0!</v>
      </c>
      <c r="P1115" s="720">
        <f>L1115</f>
        <v>0</v>
      </c>
      <c r="Q1115" s="720">
        <f>Q1111</f>
        <v>3754166.5000000014</v>
      </c>
      <c r="R1115" s="721" t="e">
        <f>Q1115/P1115</f>
        <v>#DIV/0!</v>
      </c>
      <c r="S1115" s="720">
        <f>P1115-Q1115</f>
        <v>-3754166.5000000014</v>
      </c>
      <c r="T1115" s="62"/>
      <c r="AB1115" s="62">
        <f t="shared" ref="AB1115" si="187">Z1115-AA1115</f>
        <v>0</v>
      </c>
    </row>
    <row r="1116" spans="1:31" ht="15.75" thickBot="1" x14ac:dyDescent="0.3">
      <c r="A1116" s="62"/>
      <c r="B1116" s="62"/>
      <c r="C1116" s="62"/>
      <c r="D1116" s="62"/>
      <c r="G1116" s="722" t="s">
        <v>774</v>
      </c>
      <c r="H1116" s="723">
        <f>SUM(H1113:H1114)</f>
        <v>7650000</v>
      </c>
      <c r="I1116" s="723">
        <f>SUM(I1113:I1113)</f>
        <v>3754166.5000000014</v>
      </c>
      <c r="J1116" s="724">
        <f>I1116/H1116</f>
        <v>0.49074071895424853</v>
      </c>
      <c r="K1116" s="723">
        <f>H1116-I1116</f>
        <v>3895833.4999999986</v>
      </c>
      <c r="L1116" s="725">
        <f>SUM(L1113:L1115)</f>
        <v>0</v>
      </c>
      <c r="M1116" s="725">
        <f>SUM(M1113:M1114)</f>
        <v>0</v>
      </c>
      <c r="N1116" s="726" t="e">
        <f>M1116/L1116</f>
        <v>#DIV/0!</v>
      </c>
      <c r="O1116" s="725">
        <f>L1116-M1116</f>
        <v>0</v>
      </c>
      <c r="P1116" s="725">
        <f t="shared" si="186"/>
        <v>7650000</v>
      </c>
      <c r="Q1116" s="725">
        <f t="shared" si="186"/>
        <v>3754166.5000000014</v>
      </c>
      <c r="R1116" s="726">
        <f>Q1116/P1116</f>
        <v>0.49074071895424853</v>
      </c>
      <c r="S1116" s="725">
        <f>P1116-Q1116</f>
        <v>3895833.4999999986</v>
      </c>
      <c r="T1116" s="62"/>
      <c r="AB1116" s="62">
        <f t="shared" si="185"/>
        <v>0</v>
      </c>
    </row>
    <row r="1117" spans="1:31" ht="28.5" collapsed="1" x14ac:dyDescent="0.25">
      <c r="A1117" s="62"/>
      <c r="B1117" s="62"/>
      <c r="C1117" s="62"/>
      <c r="D1117" s="62"/>
      <c r="E1117" s="708"/>
      <c r="F1117" s="709"/>
      <c r="G1117" s="727" t="s">
        <v>1987</v>
      </c>
      <c r="H1117" s="728"/>
      <c r="I1117" s="729"/>
      <c r="J1117" s="730"/>
      <c r="K1117" s="729"/>
      <c r="L1117" s="731"/>
      <c r="M1117" s="732"/>
      <c r="N1117" s="733"/>
      <c r="O1117" s="732"/>
      <c r="P1117" s="732"/>
      <c r="Q1117" s="732"/>
      <c r="R1117" s="733"/>
      <c r="S1117" s="798"/>
      <c r="T1117" s="62"/>
      <c r="AB1117" s="62">
        <f t="shared" si="185"/>
        <v>0</v>
      </c>
    </row>
    <row r="1118" spans="1:31" x14ac:dyDescent="0.25">
      <c r="A1118" s="62"/>
      <c r="B1118" s="62"/>
      <c r="C1118" s="62"/>
      <c r="D1118" s="62"/>
      <c r="E1118" s="715"/>
      <c r="F1118" s="716" t="s">
        <v>185</v>
      </c>
      <c r="G1118" s="717" t="s">
        <v>186</v>
      </c>
      <c r="H1118" s="718">
        <f>SUM(H1111)</f>
        <v>7650000</v>
      </c>
      <c r="I1118" s="718">
        <f>SUM(I1111)</f>
        <v>3754166.5000000014</v>
      </c>
      <c r="J1118" s="719">
        <f>I1118/H1118</f>
        <v>0.49074071895424853</v>
      </c>
      <c r="K1118" s="718">
        <f>H1118-I1118</f>
        <v>3895833.4999999986</v>
      </c>
      <c r="L1118" s="720">
        <v>0</v>
      </c>
      <c r="M1118" s="720">
        <f>M1113</f>
        <v>0</v>
      </c>
      <c r="N1118" s="721"/>
      <c r="O1118" s="720">
        <f>L1118-M1118</f>
        <v>0</v>
      </c>
      <c r="P1118" s="720">
        <f t="shared" ref="P1118:Q1121" si="188">L1118+H1118</f>
        <v>7650000</v>
      </c>
      <c r="Q1118" s="720">
        <f t="shared" si="188"/>
        <v>3754166.5000000014</v>
      </c>
      <c r="R1118" s="721">
        <f>Q1118/P1118</f>
        <v>0.49074071895424853</v>
      </c>
      <c r="S1118" s="720">
        <f>P1118-Q1118</f>
        <v>3895833.4999999986</v>
      </c>
      <c r="T1118" s="62"/>
      <c r="AB1118" s="62">
        <f t="shared" si="185"/>
        <v>0</v>
      </c>
    </row>
    <row r="1119" spans="1:31" hidden="1" x14ac:dyDescent="0.25">
      <c r="A1119" s="62"/>
      <c r="B1119" s="62"/>
      <c r="C1119" s="62"/>
      <c r="D1119" s="62"/>
      <c r="E1119" s="715"/>
      <c r="F1119" s="716" t="s">
        <v>197</v>
      </c>
      <c r="G1119" s="717" t="s">
        <v>1294</v>
      </c>
      <c r="H1119" s="718">
        <v>0</v>
      </c>
      <c r="I1119" s="718"/>
      <c r="J1119" s="719"/>
      <c r="K1119" s="718"/>
      <c r="L1119" s="720">
        <f>L1114</f>
        <v>0</v>
      </c>
      <c r="M1119" s="720">
        <f>M1114</f>
        <v>0</v>
      </c>
      <c r="N1119" s="721" t="e">
        <f>M1119/L1119</f>
        <v>#DIV/0!</v>
      </c>
      <c r="O1119" s="720"/>
      <c r="P1119" s="720">
        <f t="shared" si="188"/>
        <v>0</v>
      </c>
      <c r="Q1119" s="720">
        <f t="shared" si="188"/>
        <v>0</v>
      </c>
      <c r="R1119" s="721" t="e">
        <f>Q1119/P1119</f>
        <v>#DIV/0!</v>
      </c>
      <c r="S1119" s="720"/>
      <c r="T1119" s="62"/>
    </row>
    <row r="1120" spans="1:31" ht="15.75" thickBot="1" x14ac:dyDescent="0.3">
      <c r="A1120" s="62"/>
      <c r="B1120" s="62"/>
      <c r="C1120" s="62"/>
      <c r="D1120" s="62"/>
      <c r="E1120" s="715"/>
      <c r="F1120" s="741" t="s">
        <v>2015</v>
      </c>
      <c r="G1120" s="717" t="s">
        <v>1563</v>
      </c>
      <c r="H1120" s="718"/>
      <c r="I1120" s="718"/>
      <c r="J1120" s="719"/>
      <c r="K1120" s="718"/>
      <c r="L1120" s="720">
        <f>L1111</f>
        <v>0</v>
      </c>
      <c r="M1120" s="720">
        <f>SUM(M1116)</f>
        <v>0</v>
      </c>
      <c r="N1120" s="721" t="e">
        <f>SUM(N1116)</f>
        <v>#DIV/0!</v>
      </c>
      <c r="O1120" s="720" t="e">
        <f>M1120/L1120</f>
        <v>#DIV/0!</v>
      </c>
      <c r="P1120" s="720">
        <f>P1116</f>
        <v>7650000</v>
      </c>
      <c r="Q1120" s="720">
        <f>Q1116</f>
        <v>3754166.5000000014</v>
      </c>
      <c r="R1120" s="721">
        <f>Q1120/P1120</f>
        <v>0.49074071895424853</v>
      </c>
      <c r="S1120" s="720">
        <f>P1120-Q1120</f>
        <v>3895833.4999999986</v>
      </c>
      <c r="T1120" s="62"/>
      <c r="AB1120" s="62">
        <f t="shared" ref="AB1120" si="189">Z1120-AA1120</f>
        <v>0</v>
      </c>
    </row>
    <row r="1121" spans="1:31" ht="15.75" collapsed="1" thickBot="1" x14ac:dyDescent="0.3">
      <c r="G1121" s="722" t="s">
        <v>1988</v>
      </c>
      <c r="H1121" s="723">
        <f>SUM(H1111)</f>
        <v>7650000</v>
      </c>
      <c r="I1121" s="723">
        <f>SUM(I1118:I1119)</f>
        <v>3754166.5000000014</v>
      </c>
      <c r="J1121" s="724">
        <f>I1121/H1121</f>
        <v>0.49074071895424853</v>
      </c>
      <c r="K1121" s="723">
        <f>H1121-I1121</f>
        <v>3895833.4999999986</v>
      </c>
      <c r="L1121" s="725">
        <f>L1119+L1120</f>
        <v>0</v>
      </c>
      <c r="M1121" s="725">
        <f>SUM(M1118:M1119)</f>
        <v>0</v>
      </c>
      <c r="N1121" s="726" t="e">
        <f>M1121/L1121</f>
        <v>#DIV/0!</v>
      </c>
      <c r="O1121" s="725">
        <f>L1121-M1121</f>
        <v>0</v>
      </c>
      <c r="P1121" s="725">
        <f t="shared" si="188"/>
        <v>7650000</v>
      </c>
      <c r="Q1121" s="725">
        <f t="shared" si="188"/>
        <v>3754166.5000000014</v>
      </c>
      <c r="R1121" s="726">
        <f>Q1121/P1121</f>
        <v>0.49074071895424853</v>
      </c>
      <c r="S1121" s="725">
        <f>P1121-Q1121</f>
        <v>3895833.4999999986</v>
      </c>
      <c r="AB1121" s="62">
        <f t="shared" si="185"/>
        <v>0</v>
      </c>
    </row>
    <row r="1122" spans="1:31" x14ac:dyDescent="0.25">
      <c r="G1122" s="735"/>
      <c r="H1122" s="736"/>
      <c r="I1122" s="736"/>
      <c r="J1122" s="737"/>
      <c r="K1122" s="736"/>
      <c r="L1122" s="738"/>
      <c r="M1122" s="738"/>
      <c r="N1122" s="739"/>
      <c r="O1122" s="738"/>
      <c r="P1122" s="738"/>
      <c r="Q1122" s="738"/>
      <c r="R1122" s="739"/>
      <c r="S1122" s="738"/>
      <c r="AB1122" s="62">
        <f t="shared" si="185"/>
        <v>0</v>
      </c>
    </row>
    <row r="1123" spans="1:31" x14ac:dyDescent="0.25">
      <c r="C1123" s="685" t="s">
        <v>1991</v>
      </c>
      <c r="D1123" s="694"/>
      <c r="G1123" s="789" t="s">
        <v>1504</v>
      </c>
      <c r="AB1123" s="62">
        <f t="shared" si="185"/>
        <v>0</v>
      </c>
    </row>
    <row r="1124" spans="1:31" s="892" customFormat="1" x14ac:dyDescent="0.25">
      <c r="A1124" s="691"/>
      <c r="B1124" s="692"/>
      <c r="C1124" s="888"/>
      <c r="D1124" s="906" t="s">
        <v>467</v>
      </c>
      <c r="E1124" s="906"/>
      <c r="F1124" s="907"/>
      <c r="G1124" s="908" t="s">
        <v>96</v>
      </c>
      <c r="H1124" s="698"/>
      <c r="I1124" s="698"/>
      <c r="J1124" s="699"/>
      <c r="K1124" s="698"/>
      <c r="L1124" s="700"/>
      <c r="M1124" s="700"/>
      <c r="N1124" s="701"/>
      <c r="O1124" s="700"/>
      <c r="P1124" s="700"/>
      <c r="Q1124" s="700"/>
      <c r="R1124" s="701"/>
      <c r="S1124" s="890"/>
      <c r="T1124" s="891"/>
      <c r="V1124" s="893"/>
      <c r="W1124" s="893"/>
      <c r="X1124" s="753"/>
      <c r="Y1124" s="754"/>
      <c r="Z1124" s="750"/>
      <c r="AA1124" s="751"/>
      <c r="AB1124" s="892">
        <f t="shared" si="185"/>
        <v>0</v>
      </c>
    </row>
    <row r="1125" spans="1:31" ht="15.75" thickBot="1" x14ac:dyDescent="0.3">
      <c r="E1125" s="1088" t="s">
        <v>1859</v>
      </c>
      <c r="F1125" s="706">
        <v>472</v>
      </c>
      <c r="G1125" s="707" t="s">
        <v>414</v>
      </c>
      <c r="H1125" s="687">
        <v>6000000</v>
      </c>
      <c r="I1125" s="687">
        <v>1516400</v>
      </c>
      <c r="J1125" s="688">
        <f>I1125/H1125</f>
        <v>0.25273333333333331</v>
      </c>
      <c r="K1125" s="687">
        <f>H1125-I1125</f>
        <v>4483600</v>
      </c>
      <c r="L1125" s="689">
        <v>0</v>
      </c>
      <c r="M1125" s="689">
        <v>0</v>
      </c>
      <c r="N1125" s="690" t="e">
        <f>M1125/L1125</f>
        <v>#DIV/0!</v>
      </c>
      <c r="O1125" s="689">
        <f>L1125-M1125</f>
        <v>0</v>
      </c>
      <c r="P1125" s="689">
        <f>L1125+H1125</f>
        <v>6000000</v>
      </c>
      <c r="Q1125" s="689">
        <f>M1125+I1125</f>
        <v>1516400</v>
      </c>
      <c r="R1125" s="690">
        <f>Q1125/P1125</f>
        <v>0.25273333333333331</v>
      </c>
      <c r="S1125" s="689">
        <f>P1125-Q1125</f>
        <v>4483600</v>
      </c>
      <c r="X1125" s="753">
        <v>393778.76</v>
      </c>
      <c r="Z1125" s="750">
        <f>H1125-X1125+Y1125</f>
        <v>5606221.2400000002</v>
      </c>
      <c r="AA1125" s="751">
        <v>4027500</v>
      </c>
      <c r="AB1125" s="62">
        <f t="shared" si="185"/>
        <v>1578721.2400000002</v>
      </c>
      <c r="AE1125" s="62">
        <f>H1125-AA1125</f>
        <v>1972500</v>
      </c>
    </row>
    <row r="1126" spans="1:31" x14ac:dyDescent="0.25">
      <c r="E1126" s="708"/>
      <c r="F1126" s="709"/>
      <c r="G1126" s="710" t="s">
        <v>773</v>
      </c>
      <c r="H1126" s="711"/>
      <c r="I1126" s="711"/>
      <c r="J1126" s="712"/>
      <c r="K1126" s="711"/>
      <c r="L1126" s="713"/>
      <c r="M1126" s="713"/>
      <c r="N1126" s="714"/>
      <c r="O1126" s="713"/>
      <c r="P1126" s="713"/>
      <c r="Q1126" s="713"/>
      <c r="R1126" s="714"/>
      <c r="S1126" s="797"/>
      <c r="AB1126" s="62">
        <f t="shared" si="185"/>
        <v>0</v>
      </c>
    </row>
    <row r="1127" spans="1:31" x14ac:dyDescent="0.25">
      <c r="E1127" s="715"/>
      <c r="F1127" s="716" t="s">
        <v>185</v>
      </c>
      <c r="G1127" s="717" t="s">
        <v>186</v>
      </c>
      <c r="H1127" s="718">
        <f>SUM(H1125)</f>
        <v>6000000</v>
      </c>
      <c r="I1127" s="718">
        <f>SUM(I1125)</f>
        <v>1516400</v>
      </c>
      <c r="J1127" s="719">
        <f>I1127/H1127</f>
        <v>0.25273333333333331</v>
      </c>
      <c r="K1127" s="718">
        <f>H1127-I1127</f>
        <v>4483600</v>
      </c>
      <c r="L1127" s="720">
        <v>0</v>
      </c>
      <c r="M1127" s="720">
        <v>0</v>
      </c>
      <c r="N1127" s="721"/>
      <c r="O1127" s="720">
        <f>L1127-M1127</f>
        <v>0</v>
      </c>
      <c r="P1127" s="720">
        <f t="shared" ref="P1127" si="190">L1127+H1127</f>
        <v>6000000</v>
      </c>
      <c r="Q1127" s="720">
        <f>M1127+I1127</f>
        <v>1516400</v>
      </c>
      <c r="R1127" s="721">
        <f>Q1127/P1127</f>
        <v>0.25273333333333331</v>
      </c>
      <c r="S1127" s="720">
        <f>P1127-Q1127</f>
        <v>4483600</v>
      </c>
      <c r="AB1127" s="62">
        <f t="shared" si="185"/>
        <v>0</v>
      </c>
    </row>
    <row r="1128" spans="1:31" x14ac:dyDescent="0.25">
      <c r="E1128" s="715"/>
      <c r="F1128" s="741" t="s">
        <v>197</v>
      </c>
      <c r="G1128" s="717" t="s">
        <v>1294</v>
      </c>
      <c r="H1128" s="718">
        <v>0</v>
      </c>
      <c r="I1128" s="718">
        <v>0</v>
      </c>
      <c r="J1128" s="719"/>
      <c r="K1128" s="718">
        <v>0</v>
      </c>
      <c r="L1128" s="720">
        <v>0</v>
      </c>
      <c r="M1128" s="720">
        <f>M1125</f>
        <v>0</v>
      </c>
      <c r="N1128" s="721" t="e">
        <f>M1128/L1128</f>
        <v>#DIV/0!</v>
      </c>
      <c r="O1128" s="720">
        <f>L1128-M1128</f>
        <v>0</v>
      </c>
      <c r="P1128" s="720">
        <f>L1128+H1128</f>
        <v>0</v>
      </c>
      <c r="Q1128" s="720">
        <f>M1128+I1128</f>
        <v>0</v>
      </c>
      <c r="R1128" s="721" t="e">
        <f>Q1128/P1128</f>
        <v>#DIV/0!</v>
      </c>
      <c r="S1128" s="720">
        <f>P1128-Q1128</f>
        <v>0</v>
      </c>
      <c r="AB1128" s="62">
        <f>Z1128-AA1128</f>
        <v>0</v>
      </c>
    </row>
    <row r="1129" spans="1:31" ht="30.75" thickBot="1" x14ac:dyDescent="0.3">
      <c r="A1129" s="62"/>
      <c r="B1129" s="62"/>
      <c r="C1129" s="62"/>
      <c r="D1129" s="62"/>
      <c r="E1129" s="715"/>
      <c r="F1129" s="741" t="s">
        <v>2015</v>
      </c>
      <c r="G1129" s="717" t="s">
        <v>2028</v>
      </c>
      <c r="H1129" s="718">
        <v>0</v>
      </c>
      <c r="I1129" s="718"/>
      <c r="J1129" s="719"/>
      <c r="K1129" s="718"/>
      <c r="L1129" s="720">
        <v>0</v>
      </c>
      <c r="M1129" s="720">
        <f>SUM(M1125)</f>
        <v>0</v>
      </c>
      <c r="N1129" s="721" t="e">
        <f>SUM(N1125)</f>
        <v>#DIV/0!</v>
      </c>
      <c r="O1129" s="720" t="e">
        <f>M1129/L1129</f>
        <v>#DIV/0!</v>
      </c>
      <c r="P1129" s="720">
        <f>L1129+H1129</f>
        <v>0</v>
      </c>
      <c r="Q1129" s="720">
        <f>Q1125</f>
        <v>1516400</v>
      </c>
      <c r="R1129" s="721" t="e">
        <f>Q1129/P1129</f>
        <v>#DIV/0!</v>
      </c>
      <c r="S1129" s="720">
        <f>P1129-Q1129</f>
        <v>-1516400</v>
      </c>
      <c r="T1129" s="62"/>
      <c r="AB1129" s="62">
        <f t="shared" ref="AB1129" si="191">Z1129-AA1129</f>
        <v>0</v>
      </c>
    </row>
    <row r="1130" spans="1:31" ht="15.75" thickBot="1" x14ac:dyDescent="0.3">
      <c r="A1130" s="62"/>
      <c r="B1130" s="62"/>
      <c r="C1130" s="62"/>
      <c r="D1130" s="62"/>
      <c r="G1130" s="722" t="s">
        <v>1505</v>
      </c>
      <c r="H1130" s="723">
        <f>SUM(H1127:H1127)</f>
        <v>6000000</v>
      </c>
      <c r="I1130" s="723">
        <f>SUM(I1127:I1127)</f>
        <v>1516400</v>
      </c>
      <c r="J1130" s="724">
        <f>I1130/H1130</f>
        <v>0.25273333333333331</v>
      </c>
      <c r="K1130" s="723">
        <f>H1130-I1130</f>
        <v>4483600</v>
      </c>
      <c r="L1130" s="725">
        <f>SUM(L1127:L1129)</f>
        <v>0</v>
      </c>
      <c r="M1130" s="725">
        <f>SUM(M1127:M1128)</f>
        <v>0</v>
      </c>
      <c r="N1130" s="726" t="e">
        <f>M1130/L1130</f>
        <v>#DIV/0!</v>
      </c>
      <c r="O1130" s="725">
        <f>L1130-M1130</f>
        <v>0</v>
      </c>
      <c r="P1130" s="725">
        <f>SUM(P1127:P1129)</f>
        <v>6000000</v>
      </c>
      <c r="Q1130" s="725">
        <f>M1130+I1130</f>
        <v>1516400</v>
      </c>
      <c r="R1130" s="726">
        <f>Q1130/P1130</f>
        <v>0.25273333333333331</v>
      </c>
      <c r="S1130" s="725">
        <f>P1130-Q1130</f>
        <v>4483600</v>
      </c>
      <c r="T1130" s="62"/>
      <c r="AB1130" s="62">
        <f t="shared" si="185"/>
        <v>0</v>
      </c>
    </row>
    <row r="1131" spans="1:31" ht="28.5" collapsed="1" x14ac:dyDescent="0.25">
      <c r="A1131" s="62"/>
      <c r="B1131" s="62"/>
      <c r="C1131" s="62"/>
      <c r="D1131" s="62"/>
      <c r="E1131" s="708"/>
      <c r="F1131" s="709"/>
      <c r="G1131" s="727" t="s">
        <v>2005</v>
      </c>
      <c r="H1131" s="728"/>
      <c r="I1131" s="729"/>
      <c r="J1131" s="730"/>
      <c r="K1131" s="729"/>
      <c r="L1131" s="731"/>
      <c r="M1131" s="732"/>
      <c r="N1131" s="733"/>
      <c r="O1131" s="732"/>
      <c r="P1131" s="732"/>
      <c r="Q1131" s="732"/>
      <c r="R1131" s="733"/>
      <c r="S1131" s="798"/>
      <c r="T1131" s="62"/>
      <c r="AB1131" s="62">
        <f t="shared" si="185"/>
        <v>0</v>
      </c>
    </row>
    <row r="1132" spans="1:31" x14ac:dyDescent="0.25">
      <c r="A1132" s="62"/>
      <c r="B1132" s="62"/>
      <c r="C1132" s="62"/>
      <c r="D1132" s="62"/>
      <c r="E1132" s="715"/>
      <c r="F1132" s="716" t="s">
        <v>185</v>
      </c>
      <c r="G1132" s="717" t="s">
        <v>186</v>
      </c>
      <c r="H1132" s="718">
        <f>SUM(H1125)</f>
        <v>6000000</v>
      </c>
      <c r="I1132" s="718">
        <f>SUM(I1125)</f>
        <v>1516400</v>
      </c>
      <c r="J1132" s="719">
        <f>I1132/H1132</f>
        <v>0.25273333333333331</v>
      </c>
      <c r="K1132" s="718">
        <f>H1132-I1132</f>
        <v>4483600</v>
      </c>
      <c r="L1132" s="720">
        <v>0</v>
      </c>
      <c r="M1132" s="720">
        <v>0</v>
      </c>
      <c r="N1132" s="721"/>
      <c r="O1132" s="720">
        <f>L1132-M1132</f>
        <v>0</v>
      </c>
      <c r="P1132" s="720">
        <f t="shared" ref="P1132:Q1135" si="192">L1132+H1132</f>
        <v>6000000</v>
      </c>
      <c r="Q1132" s="720">
        <f t="shared" si="192"/>
        <v>1516400</v>
      </c>
      <c r="R1132" s="721">
        <f>Q1132/P1132</f>
        <v>0.25273333333333331</v>
      </c>
      <c r="S1132" s="720">
        <f>P1132-Q1132</f>
        <v>4483600</v>
      </c>
      <c r="T1132" s="62"/>
      <c r="AB1132" s="62">
        <f t="shared" si="185"/>
        <v>0</v>
      </c>
    </row>
    <row r="1133" spans="1:31" x14ac:dyDescent="0.25">
      <c r="E1133" s="715"/>
      <c r="F1133" s="741" t="s">
        <v>197</v>
      </c>
      <c r="G1133" s="717" t="s">
        <v>1294</v>
      </c>
      <c r="H1133" s="718">
        <v>0</v>
      </c>
      <c r="I1133" s="718">
        <v>0</v>
      </c>
      <c r="J1133" s="719"/>
      <c r="K1133" s="718">
        <v>0</v>
      </c>
      <c r="L1133" s="720">
        <f>L1128</f>
        <v>0</v>
      </c>
      <c r="M1133" s="720">
        <f>SUM(M1130)</f>
        <v>0</v>
      </c>
      <c r="N1133" s="721" t="e">
        <f>M1133/L1133</f>
        <v>#DIV/0!</v>
      </c>
      <c r="O1133" s="720">
        <f>L1133-M1133</f>
        <v>0</v>
      </c>
      <c r="P1133" s="720">
        <f>L1133+H1133</f>
        <v>0</v>
      </c>
      <c r="Q1133" s="720">
        <f t="shared" si="192"/>
        <v>0</v>
      </c>
      <c r="R1133" s="721" t="e">
        <f>Q1133/P1133</f>
        <v>#DIV/0!</v>
      </c>
      <c r="S1133" s="720">
        <f>P1133-Q1133</f>
        <v>0</v>
      </c>
      <c r="AB1133" s="62">
        <f>Z1133-AA1133</f>
        <v>0</v>
      </c>
    </row>
    <row r="1134" spans="1:31" ht="30.75" thickBot="1" x14ac:dyDescent="0.3">
      <c r="A1134" s="62"/>
      <c r="B1134" s="62"/>
      <c r="C1134" s="62"/>
      <c r="D1134" s="62"/>
      <c r="E1134" s="715"/>
      <c r="F1134" s="741" t="s">
        <v>2015</v>
      </c>
      <c r="G1134" s="717" t="s">
        <v>2028</v>
      </c>
      <c r="H1134" s="718">
        <v>0</v>
      </c>
      <c r="I1134" s="718"/>
      <c r="J1134" s="719"/>
      <c r="K1134" s="718"/>
      <c r="L1134" s="720">
        <f>L1129</f>
        <v>0</v>
      </c>
      <c r="M1134" s="720">
        <f>SUM(M1130)</f>
        <v>0</v>
      </c>
      <c r="N1134" s="721" t="e">
        <f>SUM(N1130)</f>
        <v>#DIV/0!</v>
      </c>
      <c r="O1134" s="720" t="e">
        <f>M1134/L1134</f>
        <v>#DIV/0!</v>
      </c>
      <c r="P1134" s="720">
        <f>L1134+H1134</f>
        <v>0</v>
      </c>
      <c r="Q1134" s="720">
        <f>Q1130</f>
        <v>1516400</v>
      </c>
      <c r="R1134" s="721" t="e">
        <f>Q1134/P1134</f>
        <v>#DIV/0!</v>
      </c>
      <c r="S1134" s="720">
        <f>P1134-Q1134</f>
        <v>-1516400</v>
      </c>
      <c r="T1134" s="62"/>
      <c r="AB1134" s="62">
        <f t="shared" ref="AB1134" si="193">Z1134-AA1134</f>
        <v>0</v>
      </c>
    </row>
    <row r="1135" spans="1:31" ht="15.75" collapsed="1" thickBot="1" x14ac:dyDescent="0.3">
      <c r="G1135" s="722" t="s">
        <v>1989</v>
      </c>
      <c r="H1135" s="723">
        <f>SUM(H1125)</f>
        <v>6000000</v>
      </c>
      <c r="I1135" s="723">
        <f>SUM(I1125)</f>
        <v>1516400</v>
      </c>
      <c r="J1135" s="724">
        <f>I1135/H1135</f>
        <v>0.25273333333333331</v>
      </c>
      <c r="K1135" s="723">
        <f>H1135-I1135</f>
        <v>4483600</v>
      </c>
      <c r="L1135" s="725">
        <f>L1130</f>
        <v>0</v>
      </c>
      <c r="M1135" s="725">
        <v>0</v>
      </c>
      <c r="N1135" s="726" t="e">
        <f>M1135/L1135</f>
        <v>#DIV/0!</v>
      </c>
      <c r="O1135" s="725">
        <f>L1135-M1135</f>
        <v>0</v>
      </c>
      <c r="P1135" s="725">
        <f>L1135+H1135</f>
        <v>6000000</v>
      </c>
      <c r="Q1135" s="725">
        <f t="shared" si="192"/>
        <v>1516400</v>
      </c>
      <c r="R1135" s="726">
        <f>Q1135/P1135</f>
        <v>0.25273333333333331</v>
      </c>
      <c r="S1135" s="725">
        <f>P1135-Q1135</f>
        <v>4483600</v>
      </c>
      <c r="AB1135" s="62">
        <f t="shared" si="185"/>
        <v>0</v>
      </c>
    </row>
    <row r="1136" spans="1:31" x14ac:dyDescent="0.25">
      <c r="G1136" s="735"/>
      <c r="H1136" s="736"/>
      <c r="I1136" s="736"/>
      <c r="J1136" s="737"/>
      <c r="K1136" s="736"/>
      <c r="L1136" s="738"/>
      <c r="M1136" s="738"/>
      <c r="N1136" s="739"/>
      <c r="O1136" s="738"/>
      <c r="P1136" s="738"/>
      <c r="Q1136" s="738"/>
      <c r="R1136" s="739"/>
      <c r="S1136" s="738"/>
      <c r="AB1136" s="62">
        <f t="shared" si="185"/>
        <v>0</v>
      </c>
    </row>
    <row r="1137" spans="1:31" x14ac:dyDescent="0.25">
      <c r="C1137" s="685" t="s">
        <v>1992</v>
      </c>
      <c r="D1137" s="694"/>
      <c r="G1137" s="789" t="s">
        <v>1636</v>
      </c>
      <c r="AB1137" s="62">
        <f t="shared" si="185"/>
        <v>0</v>
      </c>
    </row>
    <row r="1138" spans="1:31" s="892" customFormat="1" x14ac:dyDescent="0.25">
      <c r="A1138" s="691"/>
      <c r="B1138" s="692"/>
      <c r="C1138" s="888"/>
      <c r="D1138" s="906" t="s">
        <v>467</v>
      </c>
      <c r="E1138" s="906"/>
      <c r="F1138" s="907"/>
      <c r="G1138" s="908" t="s">
        <v>96</v>
      </c>
      <c r="H1138" s="698"/>
      <c r="I1138" s="698"/>
      <c r="J1138" s="699"/>
      <c r="K1138" s="698"/>
      <c r="L1138" s="700"/>
      <c r="M1138" s="700"/>
      <c r="N1138" s="701"/>
      <c r="O1138" s="700"/>
      <c r="P1138" s="700"/>
      <c r="Q1138" s="700"/>
      <c r="R1138" s="701"/>
      <c r="S1138" s="890"/>
      <c r="T1138" s="891"/>
      <c r="V1138" s="893"/>
      <c r="W1138" s="893"/>
      <c r="X1138" s="753"/>
      <c r="Y1138" s="754"/>
      <c r="Z1138" s="750"/>
      <c r="AA1138" s="751"/>
      <c r="AB1138" s="892">
        <f t="shared" si="185"/>
        <v>0</v>
      </c>
    </row>
    <row r="1139" spans="1:31" s="1019" customFormat="1" hidden="1" x14ac:dyDescent="0.25">
      <c r="A1139" s="901"/>
      <c r="B1139" s="902"/>
      <c r="C1139" s="1010"/>
      <c r="D1139" s="1011"/>
      <c r="E1139" s="1011" t="s">
        <v>1882</v>
      </c>
      <c r="F1139" s="1023">
        <v>421</v>
      </c>
      <c r="G1139" s="1012" t="s">
        <v>378</v>
      </c>
      <c r="H1139" s="1013">
        <v>0</v>
      </c>
      <c r="I1139" s="1013">
        <v>0</v>
      </c>
      <c r="J1139" s="1014" t="e">
        <f>I1139/H1139</f>
        <v>#DIV/0!</v>
      </c>
      <c r="K1139" s="1013">
        <f t="shared" ref="K1139:K1144" si="194">H1139-I1139</f>
        <v>0</v>
      </c>
      <c r="L1139" s="1015">
        <v>0</v>
      </c>
      <c r="M1139" s="1015">
        <v>0</v>
      </c>
      <c r="N1139" s="721" t="e">
        <f t="shared" ref="N1139:N1152" si="195">M1139/L1139</f>
        <v>#DIV/0!</v>
      </c>
      <c r="O1139" s="1015">
        <f t="shared" ref="O1139:O1144" si="196">L1139-M1139</f>
        <v>0</v>
      </c>
      <c r="P1139" s="1015">
        <f t="shared" ref="P1139:Q1144" si="197">L1139+H1139</f>
        <v>0</v>
      </c>
      <c r="Q1139" s="1015">
        <f t="shared" si="197"/>
        <v>0</v>
      </c>
      <c r="R1139" s="1016" t="e">
        <f t="shared" ref="R1139:R1144" si="198">Q1139/P1139</f>
        <v>#DIV/0!</v>
      </c>
      <c r="S1139" s="1017">
        <f t="shared" ref="S1139:S1144" si="199">P1139-Q1139</f>
        <v>0</v>
      </c>
      <c r="T1139" s="1018"/>
      <c r="V1139" s="1020"/>
      <c r="W1139" s="1020"/>
      <c r="X1139" s="1021"/>
      <c r="Y1139" s="1022"/>
      <c r="Z1139" s="750"/>
      <c r="AA1139" s="751"/>
    </row>
    <row r="1140" spans="1:31" s="1019" customFormat="1" hidden="1" x14ac:dyDescent="0.25">
      <c r="A1140" s="901"/>
      <c r="B1140" s="902"/>
      <c r="C1140" s="1010"/>
      <c r="D1140" s="1011"/>
      <c r="E1140" s="1011" t="s">
        <v>1883</v>
      </c>
      <c r="F1140" s="1023">
        <v>423</v>
      </c>
      <c r="G1140" s="1012" t="s">
        <v>380</v>
      </c>
      <c r="H1140" s="1013">
        <v>0</v>
      </c>
      <c r="I1140" s="1013">
        <v>0</v>
      </c>
      <c r="J1140" s="1014" t="e">
        <f>I1140/H1140</f>
        <v>#DIV/0!</v>
      </c>
      <c r="K1140" s="1013">
        <f t="shared" si="194"/>
        <v>0</v>
      </c>
      <c r="L1140" s="1015">
        <v>0</v>
      </c>
      <c r="M1140" s="1015">
        <v>0</v>
      </c>
      <c r="N1140" s="721" t="e">
        <f t="shared" si="195"/>
        <v>#DIV/0!</v>
      </c>
      <c r="O1140" s="1015">
        <f t="shared" si="196"/>
        <v>0</v>
      </c>
      <c r="P1140" s="1015">
        <f t="shared" si="197"/>
        <v>0</v>
      </c>
      <c r="Q1140" s="1015">
        <f t="shared" si="197"/>
        <v>0</v>
      </c>
      <c r="R1140" s="1016" t="e">
        <f t="shared" si="198"/>
        <v>#DIV/0!</v>
      </c>
      <c r="S1140" s="1017">
        <f t="shared" si="199"/>
        <v>0</v>
      </c>
      <c r="T1140" s="1018"/>
      <c r="V1140" s="1020"/>
      <c r="W1140" s="1020"/>
      <c r="X1140" s="1021"/>
      <c r="Y1140" s="1022"/>
      <c r="Z1140" s="750"/>
      <c r="AA1140" s="751"/>
    </row>
    <row r="1141" spans="1:31" s="1019" customFormat="1" hidden="1" x14ac:dyDescent="0.25">
      <c r="A1141" s="901"/>
      <c r="B1141" s="902"/>
      <c r="C1141" s="1010"/>
      <c r="D1141" s="1011"/>
      <c r="E1141" s="1011" t="s">
        <v>1884</v>
      </c>
      <c r="F1141" s="1023">
        <v>424</v>
      </c>
      <c r="G1141" s="1012" t="s">
        <v>382</v>
      </c>
      <c r="H1141" s="1013">
        <v>0</v>
      </c>
      <c r="I1141" s="1013">
        <v>0</v>
      </c>
      <c r="J1141" s="1014" t="e">
        <f>I1141/H1141</f>
        <v>#DIV/0!</v>
      </c>
      <c r="K1141" s="1013">
        <f t="shared" si="194"/>
        <v>0</v>
      </c>
      <c r="L1141" s="1015">
        <v>0</v>
      </c>
      <c r="M1141" s="1015">
        <v>0</v>
      </c>
      <c r="N1141" s="721" t="e">
        <f>M1141/L1141</f>
        <v>#DIV/0!</v>
      </c>
      <c r="O1141" s="1015">
        <f t="shared" si="196"/>
        <v>0</v>
      </c>
      <c r="P1141" s="1015">
        <f t="shared" si="197"/>
        <v>0</v>
      </c>
      <c r="Q1141" s="1015">
        <f t="shared" si="197"/>
        <v>0</v>
      </c>
      <c r="R1141" s="1016" t="e">
        <f t="shared" si="198"/>
        <v>#DIV/0!</v>
      </c>
      <c r="S1141" s="1017">
        <f t="shared" si="199"/>
        <v>0</v>
      </c>
      <c r="T1141" s="1018"/>
      <c r="V1141" s="1020"/>
      <c r="W1141" s="1020"/>
      <c r="X1141" s="1021"/>
      <c r="Y1141" s="1022"/>
      <c r="Z1141" s="750"/>
      <c r="AA1141" s="751"/>
    </row>
    <row r="1142" spans="1:31" s="1019" customFormat="1" hidden="1" x14ac:dyDescent="0.25">
      <c r="A1142" s="901"/>
      <c r="B1142" s="902"/>
      <c r="C1142" s="1010"/>
      <c r="D1142" s="1011"/>
      <c r="E1142" s="1011" t="s">
        <v>1885</v>
      </c>
      <c r="F1142" s="1023">
        <v>426</v>
      </c>
      <c r="G1142" s="1012" t="s">
        <v>386</v>
      </c>
      <c r="H1142" s="1013">
        <v>0</v>
      </c>
      <c r="I1142" s="1013">
        <v>0</v>
      </c>
      <c r="J1142" s="1014"/>
      <c r="K1142" s="1013">
        <f t="shared" si="194"/>
        <v>0</v>
      </c>
      <c r="L1142" s="1015">
        <v>0</v>
      </c>
      <c r="M1142" s="1015">
        <v>0</v>
      </c>
      <c r="N1142" s="721" t="e">
        <f t="shared" si="195"/>
        <v>#DIV/0!</v>
      </c>
      <c r="O1142" s="1015">
        <f t="shared" si="196"/>
        <v>0</v>
      </c>
      <c r="P1142" s="1015">
        <f t="shared" si="197"/>
        <v>0</v>
      </c>
      <c r="Q1142" s="1015">
        <f t="shared" si="197"/>
        <v>0</v>
      </c>
      <c r="R1142" s="1016" t="e">
        <f t="shared" si="198"/>
        <v>#DIV/0!</v>
      </c>
      <c r="S1142" s="1017">
        <f t="shared" si="199"/>
        <v>0</v>
      </c>
      <c r="T1142" s="1018"/>
      <c r="V1142" s="1020"/>
      <c r="W1142" s="1020"/>
      <c r="X1142" s="1021"/>
      <c r="Y1142" s="1022"/>
      <c r="Z1142" s="750"/>
      <c r="AA1142" s="751"/>
    </row>
    <row r="1143" spans="1:31" ht="15.75" thickBot="1" x14ac:dyDescent="0.3">
      <c r="E1143" s="1088" t="s">
        <v>1860</v>
      </c>
      <c r="F1143" s="706">
        <v>472</v>
      </c>
      <c r="G1143" s="707" t="s">
        <v>414</v>
      </c>
      <c r="H1143" s="687">
        <v>3400000</v>
      </c>
      <c r="I1143" s="687">
        <v>824000</v>
      </c>
      <c r="J1143" s="688">
        <f>I1143/H1143</f>
        <v>0.24235294117647058</v>
      </c>
      <c r="K1143" s="687">
        <f t="shared" si="194"/>
        <v>2576000</v>
      </c>
      <c r="L1143" s="689">
        <v>0</v>
      </c>
      <c r="M1143" s="689">
        <v>0</v>
      </c>
      <c r="O1143" s="689">
        <f t="shared" si="196"/>
        <v>0</v>
      </c>
      <c r="P1143" s="689">
        <f t="shared" si="197"/>
        <v>3400000</v>
      </c>
      <c r="Q1143" s="689">
        <f t="shared" si="197"/>
        <v>824000</v>
      </c>
      <c r="R1143" s="690">
        <f t="shared" si="198"/>
        <v>0.24235294117647058</v>
      </c>
      <c r="S1143" s="689">
        <f t="shared" si="199"/>
        <v>2576000</v>
      </c>
      <c r="Y1143" s="754">
        <v>50000</v>
      </c>
      <c r="Z1143" s="750">
        <f>H1143-X1143+Y1143</f>
        <v>3450000</v>
      </c>
      <c r="AA1143" s="751">
        <v>1094000</v>
      </c>
      <c r="AB1143" s="62">
        <f t="shared" si="185"/>
        <v>2356000</v>
      </c>
      <c r="AE1143" s="62">
        <f>H1143-AA1143</f>
        <v>2306000</v>
      </c>
    </row>
    <row r="1144" spans="1:31" ht="15.75" hidden="1" thickBot="1" x14ac:dyDescent="0.3">
      <c r="E1144" s="684" t="s">
        <v>1886</v>
      </c>
      <c r="F1144" s="706">
        <v>512</v>
      </c>
      <c r="G1144" s="707" t="s">
        <v>1641</v>
      </c>
      <c r="H1144" s="687">
        <v>0</v>
      </c>
      <c r="I1144" s="687">
        <v>0</v>
      </c>
      <c r="J1144" s="688" t="e">
        <f>I1144/H1144</f>
        <v>#DIV/0!</v>
      </c>
      <c r="K1144" s="687">
        <f t="shared" si="194"/>
        <v>0</v>
      </c>
      <c r="L1144" s="689">
        <v>0</v>
      </c>
      <c r="M1144" s="689">
        <v>0</v>
      </c>
      <c r="N1144" s="690" t="e">
        <f t="shared" si="195"/>
        <v>#DIV/0!</v>
      </c>
      <c r="O1144" s="689">
        <f t="shared" si="196"/>
        <v>0</v>
      </c>
      <c r="P1144" s="689">
        <f t="shared" si="197"/>
        <v>0</v>
      </c>
      <c r="Q1144" s="689">
        <f t="shared" si="197"/>
        <v>0</v>
      </c>
      <c r="R1144" s="690" t="e">
        <f t="shared" si="198"/>
        <v>#DIV/0!</v>
      </c>
      <c r="S1144" s="689">
        <f t="shared" si="199"/>
        <v>0</v>
      </c>
    </row>
    <row r="1145" spans="1:31" x14ac:dyDescent="0.25">
      <c r="E1145" s="708"/>
      <c r="F1145" s="709"/>
      <c r="G1145" s="710" t="s">
        <v>1637</v>
      </c>
      <c r="H1145" s="711"/>
      <c r="I1145" s="711"/>
      <c r="J1145" s="712"/>
      <c r="K1145" s="711"/>
      <c r="L1145" s="713"/>
      <c r="M1145" s="713"/>
      <c r="N1145" s="714"/>
      <c r="O1145" s="713"/>
      <c r="P1145" s="713"/>
      <c r="Q1145" s="713"/>
      <c r="R1145" s="714"/>
      <c r="S1145" s="797"/>
      <c r="AB1145" s="62">
        <f t="shared" si="185"/>
        <v>0</v>
      </c>
    </row>
    <row r="1146" spans="1:31" ht="15.75" thickBot="1" x14ac:dyDescent="0.3">
      <c r="E1146" s="715"/>
      <c r="F1146" s="741" t="s">
        <v>185</v>
      </c>
      <c r="G1146" s="717" t="s">
        <v>186</v>
      </c>
      <c r="H1146" s="718">
        <f>SUM(H1139:H1144)</f>
        <v>3400000</v>
      </c>
      <c r="I1146" s="718">
        <f>SUM(I1143)</f>
        <v>824000</v>
      </c>
      <c r="J1146" s="719">
        <f>I1146/H1146</f>
        <v>0.24235294117647058</v>
      </c>
      <c r="K1146" s="718">
        <f>H1146-I1146</f>
        <v>2576000</v>
      </c>
      <c r="L1146" s="720">
        <v>0</v>
      </c>
      <c r="M1146" s="720">
        <v>0</v>
      </c>
      <c r="N1146" s="721"/>
      <c r="O1146" s="720">
        <f>L1146-M1146</f>
        <v>0</v>
      </c>
      <c r="P1146" s="720">
        <f t="shared" ref="P1146:P1148" si="200">L1146+H1146</f>
        <v>3400000</v>
      </c>
      <c r="Q1146" s="720">
        <f>M1146+I1146</f>
        <v>824000</v>
      </c>
      <c r="R1146" s="721">
        <f>Q1146/P1146</f>
        <v>0.24235294117647058</v>
      </c>
      <c r="S1146" s="720">
        <f>P1146-Q1146</f>
        <v>2576000</v>
      </c>
      <c r="AB1146" s="62">
        <f t="shared" si="185"/>
        <v>0</v>
      </c>
    </row>
    <row r="1147" spans="1:31" ht="15.75" hidden="1" thickBot="1" x14ac:dyDescent="0.3">
      <c r="E1147" s="715"/>
      <c r="F1147" s="741" t="s">
        <v>197</v>
      </c>
      <c r="G1147" s="717" t="s">
        <v>1294</v>
      </c>
      <c r="H1147" s="718">
        <v>0</v>
      </c>
      <c r="I1147" s="718">
        <v>0</v>
      </c>
      <c r="J1147" s="719"/>
      <c r="K1147" s="718">
        <v>0</v>
      </c>
      <c r="L1147" s="720">
        <f>SUM(L1139:L1144)</f>
        <v>0</v>
      </c>
      <c r="M1147" s="720">
        <f>SUM(M1139:M1144)</f>
        <v>0</v>
      </c>
      <c r="N1147" s="721" t="e">
        <f t="shared" si="195"/>
        <v>#DIV/0!</v>
      </c>
      <c r="O1147" s="720">
        <f>L1147-M1147</f>
        <v>0</v>
      </c>
      <c r="P1147" s="720">
        <f t="shared" si="200"/>
        <v>0</v>
      </c>
      <c r="Q1147" s="720">
        <f>M1147+I1147</f>
        <v>0</v>
      </c>
      <c r="R1147" s="721" t="e">
        <f>Q1147/P1147</f>
        <v>#DIV/0!</v>
      </c>
      <c r="S1147" s="720">
        <f>P1147-Q1147</f>
        <v>0</v>
      </c>
      <c r="AB1147" s="62">
        <f t="shared" si="185"/>
        <v>0</v>
      </c>
    </row>
    <row r="1148" spans="1:31" ht="15.75" thickBot="1" x14ac:dyDescent="0.3">
      <c r="A1148" s="62"/>
      <c r="B1148" s="62"/>
      <c r="C1148" s="62"/>
      <c r="D1148" s="62"/>
      <c r="G1148" s="722" t="s">
        <v>1505</v>
      </c>
      <c r="H1148" s="723">
        <f>SUM(H1146:H1146)</f>
        <v>3400000</v>
      </c>
      <c r="I1148" s="723">
        <f>SUM(I1146:I1146)</f>
        <v>824000</v>
      </c>
      <c r="J1148" s="724">
        <f>I1148/H1148</f>
        <v>0.24235294117647058</v>
      </c>
      <c r="K1148" s="723">
        <f>H1148-I1148</f>
        <v>2576000</v>
      </c>
      <c r="L1148" s="725">
        <f>SUM(L1146:L1147)</f>
        <v>0</v>
      </c>
      <c r="M1148" s="725">
        <f>SUM(M1146:M1147)</f>
        <v>0</v>
      </c>
      <c r="N1148" s="726" t="e">
        <f t="shared" si="195"/>
        <v>#DIV/0!</v>
      </c>
      <c r="O1148" s="725">
        <f>L1148-M1148</f>
        <v>0</v>
      </c>
      <c r="P1148" s="725">
        <f t="shared" si="200"/>
        <v>3400000</v>
      </c>
      <c r="Q1148" s="725">
        <f>M1148+I1148</f>
        <v>824000</v>
      </c>
      <c r="R1148" s="726">
        <f>Q1148/P1148</f>
        <v>0.24235294117647058</v>
      </c>
      <c r="S1148" s="725">
        <f>P1148-Q1148</f>
        <v>2576000</v>
      </c>
      <c r="T1148" s="62"/>
      <c r="AB1148" s="62">
        <f t="shared" si="185"/>
        <v>0</v>
      </c>
    </row>
    <row r="1149" spans="1:31" ht="28.5" collapsed="1" x14ac:dyDescent="0.25">
      <c r="A1149" s="62"/>
      <c r="B1149" s="62"/>
      <c r="C1149" s="62"/>
      <c r="D1149" s="62"/>
      <c r="E1149" s="708"/>
      <c r="F1149" s="709"/>
      <c r="G1149" s="727" t="s">
        <v>2006</v>
      </c>
      <c r="H1149" s="728"/>
      <c r="I1149" s="729"/>
      <c r="J1149" s="730"/>
      <c r="K1149" s="729"/>
      <c r="L1149" s="731"/>
      <c r="M1149" s="732"/>
      <c r="N1149" s="733"/>
      <c r="O1149" s="732"/>
      <c r="P1149" s="732"/>
      <c r="Q1149" s="732"/>
      <c r="R1149" s="733"/>
      <c r="S1149" s="798"/>
      <c r="T1149" s="62"/>
      <c r="AB1149" s="62">
        <f t="shared" si="185"/>
        <v>0</v>
      </c>
    </row>
    <row r="1150" spans="1:31" ht="15.75" thickBot="1" x14ac:dyDescent="0.3">
      <c r="A1150" s="62"/>
      <c r="B1150" s="62"/>
      <c r="C1150" s="62"/>
      <c r="D1150" s="62"/>
      <c r="E1150" s="715"/>
      <c r="F1150" s="741" t="s">
        <v>185</v>
      </c>
      <c r="G1150" s="717" t="s">
        <v>186</v>
      </c>
      <c r="H1150" s="718">
        <f>H1146</f>
        <v>3400000</v>
      </c>
      <c r="I1150" s="718">
        <f>SUM(I1143)</f>
        <v>824000</v>
      </c>
      <c r="J1150" s="719">
        <f>I1150/H1150</f>
        <v>0.24235294117647058</v>
      </c>
      <c r="K1150" s="718">
        <f>H1150-I1150</f>
        <v>2576000</v>
      </c>
      <c r="L1150" s="720">
        <f>SUM(L1146)</f>
        <v>0</v>
      </c>
      <c r="M1150" s="720">
        <f>SUM(M1146)</f>
        <v>0</v>
      </c>
      <c r="N1150" s="721"/>
      <c r="O1150" s="720">
        <f>L1150-M1150</f>
        <v>0</v>
      </c>
      <c r="P1150" s="720">
        <f>L1150+H1150</f>
        <v>3400000</v>
      </c>
      <c r="Q1150" s="720">
        <f>M1150+I1150</f>
        <v>824000</v>
      </c>
      <c r="R1150" s="721">
        <f>Q1150/P1150</f>
        <v>0.24235294117647058</v>
      </c>
      <c r="S1150" s="720">
        <f>P1150-Q1150</f>
        <v>2576000</v>
      </c>
      <c r="T1150" s="62"/>
      <c r="AB1150" s="62">
        <f t="shared" si="185"/>
        <v>0</v>
      </c>
    </row>
    <row r="1151" spans="1:31" ht="15.75" hidden="1" thickBot="1" x14ac:dyDescent="0.3">
      <c r="A1151" s="62"/>
      <c r="B1151" s="62"/>
      <c r="C1151" s="62"/>
      <c r="D1151" s="62"/>
      <c r="E1151" s="715"/>
      <c r="F1151" s="741" t="s">
        <v>197</v>
      </c>
      <c r="G1151" s="717" t="s">
        <v>1294</v>
      </c>
      <c r="H1151" s="718">
        <v>0</v>
      </c>
      <c r="I1151" s="718">
        <v>0</v>
      </c>
      <c r="J1151" s="719"/>
      <c r="K1151" s="718">
        <v>0</v>
      </c>
      <c r="L1151" s="720">
        <f>SUM(L1147)</f>
        <v>0</v>
      </c>
      <c r="M1151" s="720">
        <f>SUM(M1147)</f>
        <v>0</v>
      </c>
      <c r="N1151" s="721" t="e">
        <f t="shared" si="195"/>
        <v>#DIV/0!</v>
      </c>
      <c r="O1151" s="720">
        <f>L1151-M1151</f>
        <v>0</v>
      </c>
      <c r="P1151" s="720">
        <f>P1147</f>
        <v>0</v>
      </c>
      <c r="Q1151" s="720">
        <f>M1151+I1151</f>
        <v>0</v>
      </c>
      <c r="R1151" s="721" t="e">
        <f>Q1151/P1151</f>
        <v>#DIV/0!</v>
      </c>
      <c r="S1151" s="720">
        <f>P1151-Q1151</f>
        <v>0</v>
      </c>
      <c r="T1151" s="62"/>
      <c r="AB1151" s="62">
        <f t="shared" si="185"/>
        <v>0</v>
      </c>
    </row>
    <row r="1152" spans="1:31" ht="15.75" collapsed="1" thickBot="1" x14ac:dyDescent="0.3">
      <c r="G1152" s="722" t="s">
        <v>1990</v>
      </c>
      <c r="H1152" s="723">
        <f>H1150</f>
        <v>3400000</v>
      </c>
      <c r="I1152" s="723">
        <f>SUM(I1143)</f>
        <v>824000</v>
      </c>
      <c r="J1152" s="724">
        <f>I1152/H1152</f>
        <v>0.24235294117647058</v>
      </c>
      <c r="K1152" s="723">
        <f>H1152-I1152</f>
        <v>2576000</v>
      </c>
      <c r="L1152" s="725">
        <f>SUM(L1150:L1151)</f>
        <v>0</v>
      </c>
      <c r="M1152" s="725">
        <f>SUM(M1150:M1151)</f>
        <v>0</v>
      </c>
      <c r="N1152" s="726" t="e">
        <f t="shared" si="195"/>
        <v>#DIV/0!</v>
      </c>
      <c r="O1152" s="725">
        <f>L1152-M1152</f>
        <v>0</v>
      </c>
      <c r="P1152" s="725">
        <f>SUM(P1150:P1151)</f>
        <v>3400000</v>
      </c>
      <c r="Q1152" s="725">
        <f>M1152+I1152</f>
        <v>824000</v>
      </c>
      <c r="R1152" s="726">
        <f>Q1152/P1152</f>
        <v>0.24235294117647058</v>
      </c>
      <c r="S1152" s="725">
        <f>P1152-Q1152</f>
        <v>2576000</v>
      </c>
      <c r="AB1152" s="62">
        <f t="shared" si="185"/>
        <v>0</v>
      </c>
    </row>
    <row r="1153" spans="1:31" x14ac:dyDescent="0.25">
      <c r="G1153" s="735"/>
      <c r="H1153" s="736"/>
      <c r="I1153" s="736"/>
      <c r="J1153" s="737"/>
      <c r="K1153" s="736"/>
      <c r="L1153" s="738"/>
      <c r="M1153" s="738"/>
      <c r="N1153" s="739"/>
      <c r="O1153" s="738"/>
      <c r="P1153" s="738"/>
      <c r="Q1153" s="738"/>
      <c r="R1153" s="739"/>
      <c r="S1153" s="738"/>
      <c r="AB1153" s="62">
        <f t="shared" si="185"/>
        <v>0</v>
      </c>
    </row>
    <row r="1154" spans="1:31" ht="43.5" customHeight="1" x14ac:dyDescent="0.25">
      <c r="C1154" s="685" t="s">
        <v>1993</v>
      </c>
      <c r="D1154" s="694"/>
      <c r="G1154" s="789" t="s">
        <v>1857</v>
      </c>
      <c r="AB1154" s="62">
        <f t="shared" si="185"/>
        <v>0</v>
      </c>
    </row>
    <row r="1155" spans="1:31" s="892" customFormat="1" ht="30" x14ac:dyDescent="0.25">
      <c r="A1155" s="691"/>
      <c r="B1155" s="692"/>
      <c r="C1155" s="888"/>
      <c r="D1155" s="906" t="s">
        <v>473</v>
      </c>
      <c r="E1155" s="906"/>
      <c r="F1155" s="907"/>
      <c r="G1155" s="908" t="s">
        <v>98</v>
      </c>
      <c r="H1155" s="698"/>
      <c r="I1155" s="698"/>
      <c r="J1155" s="699"/>
      <c r="K1155" s="698"/>
      <c r="L1155" s="700"/>
      <c r="M1155" s="700"/>
      <c r="N1155" s="701"/>
      <c r="O1155" s="700"/>
      <c r="P1155" s="700"/>
      <c r="Q1155" s="700"/>
      <c r="R1155" s="701"/>
      <c r="S1155" s="890"/>
      <c r="T1155" s="891"/>
      <c r="V1155" s="893"/>
      <c r="W1155" s="893"/>
      <c r="X1155" s="753"/>
      <c r="Y1155" s="754"/>
      <c r="Z1155" s="750"/>
      <c r="AA1155" s="751"/>
      <c r="AB1155" s="892">
        <f t="shared" si="185"/>
        <v>0</v>
      </c>
    </row>
    <row r="1156" spans="1:31" ht="15.75" thickBot="1" x14ac:dyDescent="0.3">
      <c r="E1156" s="1088" t="s">
        <v>1861</v>
      </c>
      <c r="F1156" s="706">
        <v>472</v>
      </c>
      <c r="G1156" s="707" t="s">
        <v>414</v>
      </c>
      <c r="H1156" s="687">
        <v>900000</v>
      </c>
      <c r="I1156" s="687">
        <v>262996.65000000002</v>
      </c>
      <c r="J1156" s="688">
        <f>I1156/H1156</f>
        <v>0.29221850000000005</v>
      </c>
      <c r="K1156" s="687">
        <f>H1156-I1156</f>
        <v>637003.35</v>
      </c>
      <c r="L1156" s="689">
        <f>6000000+L1161</f>
        <v>9000000</v>
      </c>
      <c r="M1156" s="689">
        <v>5154836.3499999996</v>
      </c>
      <c r="N1156" s="690">
        <f>M1156/L1156</f>
        <v>0.57275959444444435</v>
      </c>
      <c r="O1156" s="689">
        <f>L1156-M1156</f>
        <v>3845163.6500000004</v>
      </c>
      <c r="P1156" s="689">
        <f>L1156+H1156</f>
        <v>9900000</v>
      </c>
      <c r="Q1156" s="689">
        <f>M1156+I1156</f>
        <v>5417833</v>
      </c>
      <c r="R1156" s="690">
        <f>Q1156/P1156</f>
        <v>0.54725585858585857</v>
      </c>
      <c r="S1156" s="689">
        <f>P1156-Q1156</f>
        <v>4482167</v>
      </c>
      <c r="V1156" s="178">
        <v>453625</v>
      </c>
      <c r="Y1156" s="754">
        <v>253625</v>
      </c>
      <c r="Z1156" s="750">
        <f>H1156-X1156+Y1156</f>
        <v>1153625</v>
      </c>
      <c r="AA1156" s="751">
        <v>200000</v>
      </c>
      <c r="AB1156" s="62">
        <f t="shared" si="185"/>
        <v>953625</v>
      </c>
      <c r="AE1156" s="62">
        <f>H1156-AA1156</f>
        <v>700000</v>
      </c>
    </row>
    <row r="1157" spans="1:31" x14ac:dyDescent="0.25">
      <c r="E1157" s="708"/>
      <c r="F1157" s="709"/>
      <c r="G1157" s="710" t="s">
        <v>1597</v>
      </c>
      <c r="H1157" s="711"/>
      <c r="I1157" s="711"/>
      <c r="J1157" s="712"/>
      <c r="K1157" s="711"/>
      <c r="L1157" s="713"/>
      <c r="M1157" s="713"/>
      <c r="N1157" s="714"/>
      <c r="O1157" s="713"/>
      <c r="P1157" s="713"/>
      <c r="Q1157" s="713"/>
      <c r="R1157" s="714"/>
      <c r="S1157" s="797"/>
      <c r="AB1157" s="62">
        <f t="shared" si="185"/>
        <v>0</v>
      </c>
    </row>
    <row r="1158" spans="1:31" x14ac:dyDescent="0.25">
      <c r="E1158" s="715"/>
      <c r="F1158" s="716" t="s">
        <v>185</v>
      </c>
      <c r="G1158" s="717" t="s">
        <v>186</v>
      </c>
      <c r="H1158" s="718">
        <f>SUM(H1156)</f>
        <v>900000</v>
      </c>
      <c r="I1158" s="718">
        <f>SUM(I1156)</f>
        <v>262996.65000000002</v>
      </c>
      <c r="J1158" s="719">
        <f>I1158/H1158</f>
        <v>0.29221850000000005</v>
      </c>
      <c r="K1158" s="718">
        <f>H1158-I1158</f>
        <v>637003.35</v>
      </c>
      <c r="L1158" s="720">
        <v>0</v>
      </c>
      <c r="M1158" s="720">
        <v>0</v>
      </c>
      <c r="N1158" s="721"/>
      <c r="O1158" s="720">
        <f>L1158-M1158</f>
        <v>0</v>
      </c>
      <c r="P1158" s="720">
        <f t="shared" ref="P1158:Q1161" si="201">L1158+H1158</f>
        <v>900000</v>
      </c>
      <c r="Q1158" s="720">
        <f t="shared" si="201"/>
        <v>262996.65000000002</v>
      </c>
      <c r="R1158" s="721">
        <f>Q1158/P1158</f>
        <v>0.29221850000000005</v>
      </c>
      <c r="S1158" s="720">
        <f>P1158-Q1158</f>
        <v>637003.35</v>
      </c>
      <c r="AB1158" s="62">
        <f t="shared" si="185"/>
        <v>0</v>
      </c>
    </row>
    <row r="1159" spans="1:31" hidden="1" x14ac:dyDescent="0.25">
      <c r="E1159" s="715"/>
      <c r="F1159" s="741" t="s">
        <v>195</v>
      </c>
      <c r="G1159" s="717" t="s">
        <v>196</v>
      </c>
      <c r="H1159" s="718">
        <v>0</v>
      </c>
      <c r="I1159" s="718">
        <v>0</v>
      </c>
      <c r="J1159" s="719"/>
      <c r="K1159" s="718">
        <f>H1159-I1159</f>
        <v>0</v>
      </c>
      <c r="L1159" s="720">
        <v>0</v>
      </c>
      <c r="M1159" s="720">
        <v>157900</v>
      </c>
      <c r="N1159" s="721" t="e">
        <f>M1159/L1159</f>
        <v>#DIV/0!</v>
      </c>
      <c r="O1159" s="720">
        <f>L1159-M1159</f>
        <v>-157900</v>
      </c>
      <c r="P1159" s="720">
        <f t="shared" si="201"/>
        <v>0</v>
      </c>
      <c r="Q1159" s="720">
        <f>M1159+I1159</f>
        <v>157900</v>
      </c>
      <c r="R1159" s="721" t="e">
        <f>Q1159/P1159</f>
        <v>#DIV/0!</v>
      </c>
      <c r="S1159" s="720">
        <f>P1159-Q1159</f>
        <v>-157900</v>
      </c>
    </row>
    <row r="1160" spans="1:31" x14ac:dyDescent="0.25">
      <c r="E1160" s="715"/>
      <c r="F1160" s="741" t="s">
        <v>197</v>
      </c>
      <c r="G1160" s="717" t="s">
        <v>1294</v>
      </c>
      <c r="H1160" s="718">
        <v>0</v>
      </c>
      <c r="I1160" s="718">
        <v>0</v>
      </c>
      <c r="J1160" s="719"/>
      <c r="K1160" s="718">
        <v>0</v>
      </c>
      <c r="L1160" s="720">
        <f>6000000</f>
        <v>6000000</v>
      </c>
      <c r="M1160" s="720">
        <v>4996936.3499999996</v>
      </c>
      <c r="N1160" s="721">
        <f>M1160/L1160</f>
        <v>0.83282272499999999</v>
      </c>
      <c r="O1160" s="720">
        <f>L1160-M1160</f>
        <v>1003063.6500000004</v>
      </c>
      <c r="P1160" s="720">
        <f t="shared" si="201"/>
        <v>6000000</v>
      </c>
      <c r="Q1160" s="720">
        <f>M1160+I1160</f>
        <v>4996936.3499999996</v>
      </c>
      <c r="R1160" s="721">
        <f>Q1160/P1160</f>
        <v>0.83282272499999999</v>
      </c>
      <c r="S1160" s="720">
        <f>P1160-Q1160</f>
        <v>1003063.6500000004</v>
      </c>
      <c r="AB1160" s="62">
        <f t="shared" si="185"/>
        <v>0</v>
      </c>
    </row>
    <row r="1161" spans="1:31" ht="30.75" thickBot="1" x14ac:dyDescent="0.3">
      <c r="E1161" s="715"/>
      <c r="F1161" s="716">
        <v>17</v>
      </c>
      <c r="G1161" s="717" t="s">
        <v>2028</v>
      </c>
      <c r="H1161" s="718">
        <v>0</v>
      </c>
      <c r="I1161" s="718">
        <v>0</v>
      </c>
      <c r="J1161" s="719"/>
      <c r="K1161" s="718">
        <v>0</v>
      </c>
      <c r="L1161" s="720">
        <v>3000000</v>
      </c>
      <c r="M1161" s="720">
        <v>0</v>
      </c>
      <c r="N1161" s="721">
        <f>M1161/L1161</f>
        <v>0</v>
      </c>
      <c r="O1161" s="720">
        <f>L1161-M1161</f>
        <v>3000000</v>
      </c>
      <c r="P1161" s="720">
        <f t="shared" si="201"/>
        <v>3000000</v>
      </c>
      <c r="Q1161" s="720">
        <f t="shared" si="201"/>
        <v>0</v>
      </c>
      <c r="R1161" s="721">
        <f>Q1161/P1161</f>
        <v>0</v>
      </c>
      <c r="S1161" s="720">
        <f>P1161-Q1161</f>
        <v>3000000</v>
      </c>
      <c r="AB1161" s="62">
        <f t="shared" si="185"/>
        <v>0</v>
      </c>
    </row>
    <row r="1162" spans="1:31" ht="15.75" thickBot="1" x14ac:dyDescent="0.3">
      <c r="A1162" s="62"/>
      <c r="B1162" s="62"/>
      <c r="C1162" s="62"/>
      <c r="D1162" s="62"/>
      <c r="G1162" s="722" t="s">
        <v>1596</v>
      </c>
      <c r="H1162" s="723">
        <f>SUM(H1158:H1161)</f>
        <v>900000</v>
      </c>
      <c r="I1162" s="723">
        <f>SUM(I1158:I1161)</f>
        <v>262996.65000000002</v>
      </c>
      <c r="J1162" s="724">
        <f>I1162/H1162</f>
        <v>0.29221850000000005</v>
      </c>
      <c r="K1162" s="723">
        <f>SUM(K1158:K1161)</f>
        <v>637003.35</v>
      </c>
      <c r="L1162" s="725">
        <f>L1160+L1161</f>
        <v>9000000</v>
      </c>
      <c r="M1162" s="725">
        <f>SUM(M1158:M1161)</f>
        <v>5154836.3499999996</v>
      </c>
      <c r="N1162" s="726">
        <f>M1162/L1162</f>
        <v>0.57275959444444435</v>
      </c>
      <c r="O1162" s="725">
        <f>SUM(O1158:O1161)</f>
        <v>3845163.6500000004</v>
      </c>
      <c r="P1162" s="725">
        <f>SUM(P1158:P1161)</f>
        <v>9900000</v>
      </c>
      <c r="Q1162" s="725">
        <f>SUM(Q1158:Q1161)</f>
        <v>5417833</v>
      </c>
      <c r="R1162" s="726">
        <f>Q1162/P1162</f>
        <v>0.54725585858585857</v>
      </c>
      <c r="S1162" s="725">
        <f>P1162-Q1162</f>
        <v>4482167</v>
      </c>
      <c r="T1162" s="62"/>
      <c r="AB1162" s="62">
        <f t="shared" si="185"/>
        <v>0</v>
      </c>
    </row>
    <row r="1163" spans="1:31" ht="28.5" collapsed="1" x14ac:dyDescent="0.25">
      <c r="A1163" s="62"/>
      <c r="B1163" s="62"/>
      <c r="C1163" s="62"/>
      <c r="D1163" s="62"/>
      <c r="E1163" s="708"/>
      <c r="F1163" s="709"/>
      <c r="G1163" s="727" t="s">
        <v>1995</v>
      </c>
      <c r="H1163" s="728"/>
      <c r="I1163" s="729"/>
      <c r="J1163" s="730"/>
      <c r="K1163" s="729"/>
      <c r="L1163" s="731"/>
      <c r="M1163" s="732"/>
      <c r="N1163" s="733"/>
      <c r="O1163" s="732"/>
      <c r="P1163" s="732"/>
      <c r="Q1163" s="732"/>
      <c r="R1163" s="733"/>
      <c r="S1163" s="798"/>
      <c r="T1163" s="62"/>
      <c r="AB1163" s="62">
        <f t="shared" si="185"/>
        <v>0</v>
      </c>
    </row>
    <row r="1164" spans="1:31" x14ac:dyDescent="0.25">
      <c r="A1164" s="62"/>
      <c r="B1164" s="62"/>
      <c r="C1164" s="62"/>
      <c r="D1164" s="62"/>
      <c r="E1164" s="715"/>
      <c r="F1164" s="716" t="s">
        <v>185</v>
      </c>
      <c r="G1164" s="717" t="s">
        <v>186</v>
      </c>
      <c r="H1164" s="718">
        <f t="shared" ref="H1164:M1164" si="202">SUM(H1158)</f>
        <v>900000</v>
      </c>
      <c r="I1164" s="718">
        <f t="shared" si="202"/>
        <v>262996.65000000002</v>
      </c>
      <c r="J1164" s="719">
        <f t="shared" si="202"/>
        <v>0.29221850000000005</v>
      </c>
      <c r="K1164" s="718">
        <f t="shared" si="202"/>
        <v>637003.35</v>
      </c>
      <c r="L1164" s="720">
        <f t="shared" si="202"/>
        <v>0</v>
      </c>
      <c r="M1164" s="720">
        <f t="shared" si="202"/>
        <v>0</v>
      </c>
      <c r="N1164" s="721"/>
      <c r="O1164" s="720">
        <f>SUM(O1158)</f>
        <v>0</v>
      </c>
      <c r="P1164" s="720">
        <f>SUM(P1158)</f>
        <v>900000</v>
      </c>
      <c r="Q1164" s="720">
        <f>SUM(Q1158)</f>
        <v>262996.65000000002</v>
      </c>
      <c r="R1164" s="721">
        <f>SUM(R1158)</f>
        <v>0.29221850000000005</v>
      </c>
      <c r="S1164" s="720">
        <f>SUM(S1158)</f>
        <v>637003.35</v>
      </c>
      <c r="T1164" s="62"/>
      <c r="AB1164" s="62">
        <f t="shared" si="185"/>
        <v>0</v>
      </c>
    </row>
    <row r="1165" spans="1:31" x14ac:dyDescent="0.25">
      <c r="A1165" s="62"/>
      <c r="B1165" s="62"/>
      <c r="C1165" s="62"/>
      <c r="D1165" s="62"/>
      <c r="E1165" s="715"/>
      <c r="F1165" s="716" t="s">
        <v>195</v>
      </c>
      <c r="G1165" s="717" t="s">
        <v>196</v>
      </c>
      <c r="H1165" s="718">
        <f>H1159</f>
        <v>0</v>
      </c>
      <c r="I1165" s="718">
        <f t="shared" ref="I1165:S1165" si="203">I1159</f>
        <v>0</v>
      </c>
      <c r="J1165" s="719">
        <f t="shared" si="203"/>
        <v>0</v>
      </c>
      <c r="K1165" s="718">
        <f t="shared" si="203"/>
        <v>0</v>
      </c>
      <c r="L1165" s="720">
        <f>L1159</f>
        <v>0</v>
      </c>
      <c r="M1165" s="720">
        <f t="shared" si="203"/>
        <v>157900</v>
      </c>
      <c r="N1165" s="721" t="e">
        <f t="shared" si="203"/>
        <v>#DIV/0!</v>
      </c>
      <c r="O1165" s="720">
        <f t="shared" si="203"/>
        <v>-157900</v>
      </c>
      <c r="P1165" s="720">
        <f t="shared" si="203"/>
        <v>0</v>
      </c>
      <c r="Q1165" s="720">
        <f t="shared" si="203"/>
        <v>157900</v>
      </c>
      <c r="R1165" s="721" t="e">
        <f t="shared" si="203"/>
        <v>#DIV/0!</v>
      </c>
      <c r="S1165" s="720">
        <f t="shared" si="203"/>
        <v>-157900</v>
      </c>
      <c r="T1165" s="62"/>
    </row>
    <row r="1166" spans="1:31" x14ac:dyDescent="0.25">
      <c r="A1166" s="62"/>
      <c r="B1166" s="62"/>
      <c r="C1166" s="62"/>
      <c r="D1166" s="62"/>
      <c r="E1166" s="715"/>
      <c r="F1166" s="741" t="s">
        <v>197</v>
      </c>
      <c r="G1166" s="717" t="s">
        <v>1294</v>
      </c>
      <c r="H1166" s="718">
        <f>H1160</f>
        <v>0</v>
      </c>
      <c r="I1166" s="718">
        <f>I1160</f>
        <v>0</v>
      </c>
      <c r="J1166" s="719">
        <f>J1160</f>
        <v>0</v>
      </c>
      <c r="K1166" s="718">
        <f>K1160</f>
        <v>0</v>
      </c>
      <c r="L1166" s="720">
        <f>L1156</f>
        <v>9000000</v>
      </c>
      <c r="M1166" s="720">
        <f t="shared" ref="M1166:S1166" si="204">M1160</f>
        <v>4996936.3499999996</v>
      </c>
      <c r="N1166" s="721">
        <f t="shared" si="204"/>
        <v>0.83282272499999999</v>
      </c>
      <c r="O1166" s="720">
        <f t="shared" si="204"/>
        <v>1003063.6500000004</v>
      </c>
      <c r="P1166" s="720">
        <f t="shared" si="204"/>
        <v>6000000</v>
      </c>
      <c r="Q1166" s="720">
        <f t="shared" si="204"/>
        <v>4996936.3499999996</v>
      </c>
      <c r="R1166" s="721">
        <f t="shared" si="204"/>
        <v>0.83282272499999999</v>
      </c>
      <c r="S1166" s="720">
        <f t="shared" si="204"/>
        <v>1003063.6500000004</v>
      </c>
      <c r="T1166" s="62"/>
      <c r="AB1166" s="62">
        <f t="shared" si="185"/>
        <v>0</v>
      </c>
    </row>
    <row r="1167" spans="1:31" ht="30.75" thickBot="1" x14ac:dyDescent="0.3">
      <c r="A1167" s="62"/>
      <c r="B1167" s="62"/>
      <c r="C1167" s="62"/>
      <c r="D1167" s="62"/>
      <c r="E1167" s="715"/>
      <c r="F1167" s="716">
        <v>17</v>
      </c>
      <c r="G1167" s="717" t="s">
        <v>2028</v>
      </c>
      <c r="H1167" s="718">
        <f>H1161</f>
        <v>0</v>
      </c>
      <c r="I1167" s="718">
        <f>I1161</f>
        <v>0</v>
      </c>
      <c r="J1167" s="719"/>
      <c r="K1167" s="718">
        <f>K1161</f>
        <v>0</v>
      </c>
      <c r="L1167" s="720">
        <f>L1161</f>
        <v>3000000</v>
      </c>
      <c r="M1167" s="720">
        <f>M1161</f>
        <v>0</v>
      </c>
      <c r="N1167" s="721">
        <f>M1167/L1167</f>
        <v>0</v>
      </c>
      <c r="O1167" s="720">
        <f>O1161</f>
        <v>3000000</v>
      </c>
      <c r="P1167" s="720">
        <f>P1161</f>
        <v>3000000</v>
      </c>
      <c r="Q1167" s="720">
        <f>Q1161</f>
        <v>0</v>
      </c>
      <c r="R1167" s="721">
        <f>R1161</f>
        <v>0</v>
      </c>
      <c r="S1167" s="720">
        <f>S1161</f>
        <v>3000000</v>
      </c>
      <c r="T1167" s="62"/>
      <c r="AB1167" s="62">
        <f t="shared" si="185"/>
        <v>0</v>
      </c>
    </row>
    <row r="1168" spans="1:31" ht="15.75" collapsed="1" thickBot="1" x14ac:dyDescent="0.3">
      <c r="G1168" s="722" t="s">
        <v>1996</v>
      </c>
      <c r="H1168" s="723">
        <f>SUM(H1164:H1167)</f>
        <v>900000</v>
      </c>
      <c r="I1168" s="723">
        <f>SUM(I1164:I1167)</f>
        <v>262996.65000000002</v>
      </c>
      <c r="J1168" s="724">
        <f>I1168/H1168</f>
        <v>0.29221850000000005</v>
      </c>
      <c r="K1168" s="723">
        <f>SUM(K1164:K1167)</f>
        <v>637003.35</v>
      </c>
      <c r="L1168" s="725">
        <f>SUM(L1164:L1167)</f>
        <v>12000000</v>
      </c>
      <c r="M1168" s="725">
        <f>SUM(M1164:M1167)</f>
        <v>5154836.3499999996</v>
      </c>
      <c r="N1168" s="726">
        <f>M1168/L1168</f>
        <v>0.42956969583333332</v>
      </c>
      <c r="O1168" s="725">
        <f>L1168-M1168</f>
        <v>6845163.6500000004</v>
      </c>
      <c r="P1168" s="725">
        <f>L1168+H1168</f>
        <v>12900000</v>
      </c>
      <c r="Q1168" s="725">
        <f>M1168+I1168</f>
        <v>5417833</v>
      </c>
      <c r="R1168" s="726">
        <f>Q1168/P1168</f>
        <v>0.41998705426356592</v>
      </c>
      <c r="S1168" s="725">
        <f>P1168-Q1168</f>
        <v>7482167</v>
      </c>
      <c r="AB1168" s="62">
        <f t="shared" si="185"/>
        <v>0</v>
      </c>
    </row>
    <row r="1169" spans="1:31" x14ac:dyDescent="0.25">
      <c r="G1169" s="735"/>
      <c r="H1169" s="736"/>
      <c r="I1169" s="736"/>
      <c r="J1169" s="737"/>
      <c r="K1169" s="736"/>
      <c r="L1169" s="738"/>
      <c r="M1169" s="738"/>
      <c r="N1169" s="739"/>
      <c r="O1169" s="738"/>
      <c r="P1169" s="738"/>
      <c r="Q1169" s="738"/>
      <c r="R1169" s="739"/>
      <c r="S1169" s="738"/>
      <c r="AB1169" s="62">
        <f t="shared" si="185"/>
        <v>0</v>
      </c>
    </row>
    <row r="1170" spans="1:31" ht="33" hidden="1" customHeight="1" x14ac:dyDescent="0.25">
      <c r="C1170" s="685" t="s">
        <v>1994</v>
      </c>
      <c r="D1170" s="694"/>
      <c r="G1170" s="789" t="s">
        <v>1858</v>
      </c>
      <c r="AB1170" s="62">
        <f t="shared" ref="AB1170:AB1182" si="205">Z1170-AA1170</f>
        <v>0</v>
      </c>
    </row>
    <row r="1171" spans="1:31" s="892" customFormat="1" ht="30" hidden="1" x14ac:dyDescent="0.25">
      <c r="A1171" s="691"/>
      <c r="B1171" s="692"/>
      <c r="C1171" s="888"/>
      <c r="D1171" s="906" t="s">
        <v>473</v>
      </c>
      <c r="E1171" s="906"/>
      <c r="F1171" s="907"/>
      <c r="G1171" s="908" t="s">
        <v>98</v>
      </c>
      <c r="H1171" s="698"/>
      <c r="I1171" s="698"/>
      <c r="J1171" s="699"/>
      <c r="K1171" s="698"/>
      <c r="L1171" s="700"/>
      <c r="M1171" s="700"/>
      <c r="N1171" s="701"/>
      <c r="O1171" s="700"/>
      <c r="P1171" s="700"/>
      <c r="Q1171" s="700"/>
      <c r="R1171" s="701"/>
      <c r="S1171" s="890"/>
      <c r="T1171" s="891"/>
      <c r="V1171" s="893"/>
      <c r="W1171" s="893"/>
      <c r="X1171" s="753"/>
      <c r="Y1171" s="754"/>
      <c r="Z1171" s="750"/>
      <c r="AA1171" s="751"/>
      <c r="AB1171" s="892">
        <f t="shared" si="205"/>
        <v>0</v>
      </c>
    </row>
    <row r="1172" spans="1:31" ht="15.75" hidden="1" thickBot="1" x14ac:dyDescent="0.3">
      <c r="E1172" s="684" t="s">
        <v>1864</v>
      </c>
      <c r="F1172" s="706">
        <v>511</v>
      </c>
      <c r="G1172" s="707" t="s">
        <v>731</v>
      </c>
      <c r="H1172" s="687">
        <v>0</v>
      </c>
      <c r="I1172" s="687">
        <v>0</v>
      </c>
      <c r="K1172" s="687">
        <f>H1172-I1172</f>
        <v>0</v>
      </c>
      <c r="L1172" s="689">
        <v>0</v>
      </c>
      <c r="M1172" s="689">
        <v>0</v>
      </c>
      <c r="O1172" s="689">
        <f>L1172-M1172</f>
        <v>0</v>
      </c>
      <c r="P1172" s="689">
        <f>L1172+H1172</f>
        <v>0</v>
      </c>
      <c r="Q1172" s="689">
        <f>M1172+I1172</f>
        <v>0</v>
      </c>
      <c r="S1172" s="689">
        <f>P1172-Q1172</f>
        <v>0</v>
      </c>
      <c r="V1172" s="178">
        <v>453625</v>
      </c>
      <c r="Y1172" s="754">
        <v>253625</v>
      </c>
      <c r="Z1172" s="750">
        <f>H1172-X1172+Y1172</f>
        <v>253625</v>
      </c>
      <c r="AA1172" s="751">
        <v>200000</v>
      </c>
      <c r="AB1172" s="62">
        <f t="shared" si="205"/>
        <v>53625</v>
      </c>
      <c r="AE1172" s="62">
        <f>H1172-AA1172</f>
        <v>-200000</v>
      </c>
    </row>
    <row r="1173" spans="1:31" hidden="1" x14ac:dyDescent="0.25">
      <c r="E1173" s="708"/>
      <c r="F1173" s="709"/>
      <c r="G1173" s="710" t="s">
        <v>1597</v>
      </c>
      <c r="H1173" s="711"/>
      <c r="I1173" s="711"/>
      <c r="J1173" s="712"/>
      <c r="K1173" s="711"/>
      <c r="L1173" s="713"/>
      <c r="M1173" s="713"/>
      <c r="N1173" s="714"/>
      <c r="O1173" s="713"/>
      <c r="P1173" s="713"/>
      <c r="Q1173" s="713"/>
      <c r="R1173" s="714"/>
      <c r="S1173" s="797"/>
      <c r="AB1173" s="62">
        <f t="shared" si="205"/>
        <v>0</v>
      </c>
    </row>
    <row r="1174" spans="1:31" hidden="1" x14ac:dyDescent="0.25">
      <c r="E1174" s="715"/>
      <c r="F1174" s="716" t="s">
        <v>185</v>
      </c>
      <c r="G1174" s="717" t="s">
        <v>186</v>
      </c>
      <c r="H1174" s="718">
        <f>SUM(H1172)</f>
        <v>0</v>
      </c>
      <c r="I1174" s="718">
        <f>SUM(I1172)</f>
        <v>0</v>
      </c>
      <c r="J1174" s="719"/>
      <c r="K1174" s="718">
        <f>H1174-I1174</f>
        <v>0</v>
      </c>
      <c r="L1174" s="720">
        <v>0</v>
      </c>
      <c r="M1174" s="720">
        <v>0</v>
      </c>
      <c r="N1174" s="721"/>
      <c r="O1174" s="720">
        <f>L1174-M1174</f>
        <v>0</v>
      </c>
      <c r="P1174" s="720">
        <f>L1174+H1174</f>
        <v>0</v>
      </c>
      <c r="Q1174" s="720">
        <f>M1174+I1174</f>
        <v>0</v>
      </c>
      <c r="R1174" s="721"/>
      <c r="S1174" s="720">
        <f>P1174-Q1174</f>
        <v>0</v>
      </c>
      <c r="AB1174" s="62">
        <f t="shared" si="205"/>
        <v>0</v>
      </c>
    </row>
    <row r="1175" spans="1:31" ht="15.75" hidden="1" thickBot="1" x14ac:dyDescent="0.3">
      <c r="E1175" s="715"/>
      <c r="F1175" s="741" t="s">
        <v>197</v>
      </c>
      <c r="G1175" s="717" t="s">
        <v>1294</v>
      </c>
      <c r="H1175" s="718">
        <v>0</v>
      </c>
      <c r="I1175" s="718">
        <v>0</v>
      </c>
      <c r="J1175" s="719"/>
      <c r="K1175" s="718">
        <v>0</v>
      </c>
      <c r="L1175" s="720">
        <v>0</v>
      </c>
      <c r="M1175" s="720">
        <v>0</v>
      </c>
      <c r="N1175" s="721"/>
      <c r="O1175" s="720">
        <f>L1175-M1175</f>
        <v>0</v>
      </c>
      <c r="P1175" s="720">
        <f>L1175+H1175</f>
        <v>0</v>
      </c>
      <c r="Q1175" s="720">
        <f>M1175+I1175</f>
        <v>0</v>
      </c>
      <c r="R1175" s="721"/>
      <c r="S1175" s="720">
        <f>P1175-Q1175</f>
        <v>0</v>
      </c>
      <c r="AB1175" s="62">
        <f t="shared" si="205"/>
        <v>0</v>
      </c>
    </row>
    <row r="1176" spans="1:31" ht="15.75" hidden="1" thickBot="1" x14ac:dyDescent="0.3">
      <c r="A1176" s="62"/>
      <c r="B1176" s="62"/>
      <c r="C1176" s="62"/>
      <c r="D1176" s="62"/>
      <c r="E1176" s="715"/>
      <c r="F1176" s="741" t="s">
        <v>206</v>
      </c>
      <c r="G1176" s="717" t="s">
        <v>1563</v>
      </c>
      <c r="H1176" s="718">
        <v>0</v>
      </c>
      <c r="I1176" s="718"/>
      <c r="J1176" s="719"/>
      <c r="K1176" s="718"/>
      <c r="L1176" s="720">
        <v>0</v>
      </c>
      <c r="M1176" s="720">
        <f>SUM(M1172)</f>
        <v>0</v>
      </c>
      <c r="N1176" s="721">
        <f>SUM(N1172)</f>
        <v>0</v>
      </c>
      <c r="O1176" s="720" t="e">
        <f>M1176/L1176</f>
        <v>#DIV/0!</v>
      </c>
      <c r="P1176" s="720">
        <f>L1176+H1176</f>
        <v>0</v>
      </c>
      <c r="Q1176" s="720">
        <f>Q1172</f>
        <v>0</v>
      </c>
      <c r="R1176" s="721" t="e">
        <f>Q1176/P1176</f>
        <v>#DIV/0!</v>
      </c>
      <c r="S1176" s="720">
        <f>P1176-Q1176</f>
        <v>0</v>
      </c>
      <c r="T1176" s="62"/>
      <c r="AB1176" s="62">
        <f t="shared" si="205"/>
        <v>0</v>
      </c>
    </row>
    <row r="1177" spans="1:31" ht="15.75" hidden="1" thickBot="1" x14ac:dyDescent="0.3">
      <c r="A1177" s="62"/>
      <c r="B1177" s="62"/>
      <c r="C1177" s="62"/>
      <c r="D1177" s="62"/>
      <c r="G1177" s="722" t="s">
        <v>1596</v>
      </c>
      <c r="H1177" s="723">
        <f>SUM(H1173:H1175)</f>
        <v>0</v>
      </c>
      <c r="I1177" s="723">
        <f>SUM(I1173:I1175)</f>
        <v>0</v>
      </c>
      <c r="J1177" s="724"/>
      <c r="K1177" s="723">
        <f>SUM(K1173:K1175)</f>
        <v>0</v>
      </c>
      <c r="L1177" s="725">
        <f>SUM(L1173:L1176)</f>
        <v>0</v>
      </c>
      <c r="M1177" s="725">
        <f>SUM(M1173:M1175)</f>
        <v>0</v>
      </c>
      <c r="N1177" s="726"/>
      <c r="O1177" s="725">
        <f>SUM(O1173:O1175)</f>
        <v>0</v>
      </c>
      <c r="P1177" s="725">
        <f>P1174+P1175+P1176</f>
        <v>0</v>
      </c>
      <c r="Q1177" s="725">
        <f>SUM(Q1173:Q1175)</f>
        <v>0</v>
      </c>
      <c r="R1177" s="726"/>
      <c r="S1177" s="725">
        <f>P1177-Q1177</f>
        <v>0</v>
      </c>
      <c r="T1177" s="62"/>
      <c r="AB1177" s="62">
        <f t="shared" si="205"/>
        <v>0</v>
      </c>
    </row>
    <row r="1178" spans="1:31" ht="28.5" hidden="1" collapsed="1" x14ac:dyDescent="0.25">
      <c r="A1178" s="62"/>
      <c r="B1178" s="62"/>
      <c r="C1178" s="62"/>
      <c r="D1178" s="62"/>
      <c r="E1178" s="708"/>
      <c r="F1178" s="709"/>
      <c r="G1178" s="727" t="s">
        <v>1997</v>
      </c>
      <c r="H1178" s="728"/>
      <c r="I1178" s="729"/>
      <c r="J1178" s="730"/>
      <c r="K1178" s="729"/>
      <c r="L1178" s="731"/>
      <c r="M1178" s="732"/>
      <c r="N1178" s="733"/>
      <c r="O1178" s="732"/>
      <c r="P1178" s="732"/>
      <c r="Q1178" s="732"/>
      <c r="R1178" s="733"/>
      <c r="S1178" s="798"/>
      <c r="T1178" s="62"/>
      <c r="AB1178" s="62">
        <f t="shared" si="205"/>
        <v>0</v>
      </c>
    </row>
    <row r="1179" spans="1:31" hidden="1" x14ac:dyDescent="0.25">
      <c r="A1179" s="62"/>
      <c r="B1179" s="62"/>
      <c r="C1179" s="62"/>
      <c r="D1179" s="62"/>
      <c r="E1179" s="715"/>
      <c r="F1179" s="716" t="s">
        <v>185</v>
      </c>
      <c r="G1179" s="717" t="s">
        <v>186</v>
      </c>
      <c r="H1179" s="718">
        <f>H1174</f>
        <v>0</v>
      </c>
      <c r="I1179" s="718">
        <f>SUM(I1173)</f>
        <v>0</v>
      </c>
      <c r="J1179" s="719"/>
      <c r="K1179" s="718">
        <f>SUM(K1173)</f>
        <v>0</v>
      </c>
      <c r="L1179" s="720">
        <f>SUM(L1173)</f>
        <v>0</v>
      </c>
      <c r="M1179" s="720">
        <f>SUM(M1173)</f>
        <v>0</v>
      </c>
      <c r="N1179" s="721"/>
      <c r="O1179" s="720">
        <f>SUM(O1173)</f>
        <v>0</v>
      </c>
      <c r="P1179" s="720">
        <f>H1179+L1179</f>
        <v>0</v>
      </c>
      <c r="Q1179" s="720">
        <f>SUM(Q1173)</f>
        <v>0</v>
      </c>
      <c r="R1179" s="721"/>
      <c r="S1179" s="720">
        <f>SUM(S1173)</f>
        <v>0</v>
      </c>
      <c r="T1179" s="62"/>
      <c r="AB1179" s="62">
        <f t="shared" si="205"/>
        <v>0</v>
      </c>
    </row>
    <row r="1180" spans="1:31" hidden="1" x14ac:dyDescent="0.25">
      <c r="A1180" s="62"/>
      <c r="B1180" s="62"/>
      <c r="C1180" s="62"/>
      <c r="D1180" s="62"/>
      <c r="E1180" s="715"/>
      <c r="F1180" s="741" t="s">
        <v>197</v>
      </c>
      <c r="G1180" s="717" t="s">
        <v>1294</v>
      </c>
      <c r="H1180" s="718">
        <v>0</v>
      </c>
      <c r="I1180" s="718">
        <f>I1174</f>
        <v>0</v>
      </c>
      <c r="J1180" s="719"/>
      <c r="K1180" s="718">
        <f>K1174</f>
        <v>0</v>
      </c>
      <c r="L1180" s="720">
        <f>L1175</f>
        <v>0</v>
      </c>
      <c r="M1180" s="720">
        <f t="shared" ref="M1180:S1180" si="206">M1174</f>
        <v>0</v>
      </c>
      <c r="N1180" s="721"/>
      <c r="O1180" s="720">
        <f t="shared" si="206"/>
        <v>0</v>
      </c>
      <c r="P1180" s="720">
        <f>H1180+L1180</f>
        <v>0</v>
      </c>
      <c r="Q1180" s="720">
        <f t="shared" si="206"/>
        <v>0</v>
      </c>
      <c r="R1180" s="721"/>
      <c r="S1180" s="720">
        <f t="shared" si="206"/>
        <v>0</v>
      </c>
      <c r="T1180" s="62"/>
      <c r="AB1180" s="62">
        <f t="shared" si="205"/>
        <v>0</v>
      </c>
    </row>
    <row r="1181" spans="1:31" ht="15.75" hidden="1" thickBot="1" x14ac:dyDescent="0.3">
      <c r="A1181" s="62"/>
      <c r="B1181" s="62"/>
      <c r="C1181" s="62"/>
      <c r="D1181" s="62"/>
      <c r="E1181" s="715"/>
      <c r="F1181" s="741" t="s">
        <v>206</v>
      </c>
      <c r="G1181" s="717" t="s">
        <v>1563</v>
      </c>
      <c r="H1181" s="718">
        <v>0</v>
      </c>
      <c r="I1181" s="718"/>
      <c r="J1181" s="719"/>
      <c r="K1181" s="718"/>
      <c r="L1181" s="720">
        <f>L1176</f>
        <v>0</v>
      </c>
      <c r="M1181" s="720">
        <f>SUM(M1177)</f>
        <v>0</v>
      </c>
      <c r="N1181" s="721">
        <f>SUM(N1177)</f>
        <v>0</v>
      </c>
      <c r="O1181" s="720" t="e">
        <f>M1181/L1181</f>
        <v>#DIV/0!</v>
      </c>
      <c r="P1181" s="720">
        <f>L1181+H1181</f>
        <v>0</v>
      </c>
      <c r="Q1181" s="720">
        <f>Q1177</f>
        <v>0</v>
      </c>
      <c r="R1181" s="721" t="e">
        <f>Q1181/P1181</f>
        <v>#DIV/0!</v>
      </c>
      <c r="S1181" s="720">
        <f>P1181-Q1181</f>
        <v>0</v>
      </c>
      <c r="T1181" s="62"/>
      <c r="AB1181" s="62">
        <f t="shared" ref="AB1181" si="207">Z1181-AA1181</f>
        <v>0</v>
      </c>
    </row>
    <row r="1182" spans="1:31" ht="15.75" hidden="1" collapsed="1" thickBot="1" x14ac:dyDescent="0.3">
      <c r="G1182" s="722" t="s">
        <v>1998</v>
      </c>
      <c r="H1182" s="723">
        <f>SUM(H1179:H1180)</f>
        <v>0</v>
      </c>
      <c r="I1182" s="723">
        <f>SUM(I1178:I1180)</f>
        <v>0</v>
      </c>
      <c r="J1182" s="724"/>
      <c r="K1182" s="723">
        <f>SUM(K1178:K1180)</f>
        <v>0</v>
      </c>
      <c r="L1182" s="725">
        <f>SUM(L1179:L1181)</f>
        <v>0</v>
      </c>
      <c r="M1182" s="725">
        <f>SUM(M1178:M1180)</f>
        <v>0</v>
      </c>
      <c r="N1182" s="726"/>
      <c r="O1182" s="725">
        <f>L1182-M1182</f>
        <v>0</v>
      </c>
      <c r="P1182" s="725">
        <f>L1182+H1182</f>
        <v>0</v>
      </c>
      <c r="Q1182" s="725">
        <f>M1182+I1182</f>
        <v>0</v>
      </c>
      <c r="R1182" s="726"/>
      <c r="S1182" s="725">
        <f>P1182-Q1182</f>
        <v>0</v>
      </c>
      <c r="AB1182" s="62">
        <f t="shared" si="205"/>
        <v>0</v>
      </c>
    </row>
    <row r="1183" spans="1:31" x14ac:dyDescent="0.25">
      <c r="G1183" s="735"/>
      <c r="H1183" s="736"/>
      <c r="I1183" s="736"/>
      <c r="J1183" s="737"/>
      <c r="K1183" s="736"/>
      <c r="L1183" s="738"/>
      <c r="M1183" s="738"/>
      <c r="N1183" s="739"/>
      <c r="O1183" s="738"/>
      <c r="P1183" s="738"/>
      <c r="Q1183" s="738"/>
      <c r="R1183" s="739"/>
      <c r="S1183" s="738"/>
    </row>
    <row r="1184" spans="1:31" ht="28.5" hidden="1" x14ac:dyDescent="0.25">
      <c r="C1184" s="685" t="s">
        <v>1944</v>
      </c>
      <c r="D1184" s="694"/>
      <c r="G1184" s="789" t="s">
        <v>1889</v>
      </c>
      <c r="Q1184" s="738"/>
      <c r="R1184" s="739"/>
      <c r="S1184" s="738"/>
    </row>
    <row r="1185" spans="1:28" ht="30" hidden="1" x14ac:dyDescent="0.25">
      <c r="C1185" s="888"/>
      <c r="D1185" s="906" t="s">
        <v>473</v>
      </c>
      <c r="E1185" s="906"/>
      <c r="F1185" s="907"/>
      <c r="G1185" s="908" t="s">
        <v>98</v>
      </c>
      <c r="H1185" s="698"/>
      <c r="I1185" s="698"/>
      <c r="J1185" s="699"/>
      <c r="K1185" s="698"/>
      <c r="L1185" s="700"/>
      <c r="M1185" s="700"/>
      <c r="N1185" s="701"/>
      <c r="O1185" s="700"/>
      <c r="P1185" s="700"/>
      <c r="Q1185" s="738"/>
      <c r="R1185" s="739"/>
      <c r="S1185" s="738"/>
    </row>
    <row r="1186" spans="1:28" ht="15.75" hidden="1" thickBot="1" x14ac:dyDescent="0.3">
      <c r="E1186" s="684" t="s">
        <v>1865</v>
      </c>
      <c r="F1186" s="706">
        <v>472</v>
      </c>
      <c r="G1186" s="707" t="s">
        <v>414</v>
      </c>
      <c r="H1186" s="687">
        <v>0</v>
      </c>
      <c r="I1186" s="687">
        <v>1667483</v>
      </c>
      <c r="J1186" s="688" t="e">
        <f>I1186/H1186</f>
        <v>#DIV/0!</v>
      </c>
      <c r="K1186" s="687">
        <f>H1186-I1186</f>
        <v>-1667483</v>
      </c>
      <c r="L1186" s="689">
        <v>0</v>
      </c>
      <c r="M1186" s="689">
        <v>1262510</v>
      </c>
      <c r="N1186" s="690" t="e">
        <f>M1186/L1186</f>
        <v>#DIV/0!</v>
      </c>
      <c r="O1186" s="689">
        <f>L1186-M1186</f>
        <v>-1262510</v>
      </c>
      <c r="P1186" s="689">
        <f>L1186+H1186</f>
        <v>0</v>
      </c>
      <c r="Q1186" s="1043">
        <f>M1186+I1186</f>
        <v>2929993</v>
      </c>
      <c r="R1186" s="739" t="e">
        <f>Q1186/P1186</f>
        <v>#DIV/0!</v>
      </c>
      <c r="S1186" s="738"/>
    </row>
    <row r="1187" spans="1:28" hidden="1" x14ac:dyDescent="0.25">
      <c r="E1187" s="708"/>
      <c r="F1187" s="709"/>
      <c r="G1187" s="710" t="s">
        <v>1597</v>
      </c>
      <c r="H1187" s="711"/>
      <c r="I1187" s="711"/>
      <c r="J1187" s="712"/>
      <c r="K1187" s="711"/>
      <c r="L1187" s="713"/>
      <c r="M1187" s="713"/>
      <c r="N1187" s="714"/>
      <c r="O1187" s="713"/>
      <c r="P1187" s="713"/>
      <c r="Q1187" s="713"/>
      <c r="R1187" s="714"/>
      <c r="S1187" s="797"/>
      <c r="AB1187" s="62">
        <f t="shared" ref="AB1187:AB1194" si="208">Z1187-AA1187</f>
        <v>0</v>
      </c>
    </row>
    <row r="1188" spans="1:28" hidden="1" x14ac:dyDescent="0.25">
      <c r="E1188" s="715"/>
      <c r="F1188" s="716" t="s">
        <v>185</v>
      </c>
      <c r="G1188" s="717" t="s">
        <v>186</v>
      </c>
      <c r="H1188" s="718">
        <v>0</v>
      </c>
      <c r="I1188" s="718">
        <f>SUM(I1186)</f>
        <v>1667483</v>
      </c>
      <c r="J1188" s="719" t="e">
        <f>I1188/H1188</f>
        <v>#DIV/0!</v>
      </c>
      <c r="K1188" s="718">
        <f>H1188-I1188</f>
        <v>-1667483</v>
      </c>
      <c r="L1188" s="720">
        <v>0</v>
      </c>
      <c r="M1188" s="720">
        <v>0</v>
      </c>
      <c r="N1188" s="721"/>
      <c r="O1188" s="720">
        <f>L1188-M1188</f>
        <v>0</v>
      </c>
      <c r="P1188" s="720">
        <f>L1188+H1188</f>
        <v>0</v>
      </c>
      <c r="Q1188" s="720">
        <f>M1188+I1188</f>
        <v>1667483</v>
      </c>
      <c r="R1188" s="721" t="e">
        <f>Q1188/P1188</f>
        <v>#DIV/0!</v>
      </c>
      <c r="S1188" s="720">
        <f>P1188-Q1188</f>
        <v>-1667483</v>
      </c>
      <c r="AB1188" s="62">
        <f t="shared" si="208"/>
        <v>0</v>
      </c>
    </row>
    <row r="1189" spans="1:28" ht="30.75" hidden="1" thickBot="1" x14ac:dyDescent="0.3">
      <c r="E1189" s="715"/>
      <c r="F1189" s="741" t="s">
        <v>198</v>
      </c>
      <c r="G1189" s="717" t="s">
        <v>1293</v>
      </c>
      <c r="H1189" s="718">
        <v>0</v>
      </c>
      <c r="I1189" s="718">
        <v>0</v>
      </c>
      <c r="J1189" s="719"/>
      <c r="K1189" s="718">
        <v>0</v>
      </c>
      <c r="L1189" s="720">
        <f>SUM(L1186)</f>
        <v>0</v>
      </c>
      <c r="M1189" s="720">
        <f>SUM(M1186)</f>
        <v>1262510</v>
      </c>
      <c r="N1189" s="721" t="e">
        <f>M1189/L1189</f>
        <v>#DIV/0!</v>
      </c>
      <c r="O1189" s="720">
        <f>L1189-M1189</f>
        <v>-1262510</v>
      </c>
      <c r="P1189" s="720">
        <f>L1189+H1189</f>
        <v>0</v>
      </c>
      <c r="Q1189" s="720">
        <f>M1189+I1189</f>
        <v>1262510</v>
      </c>
      <c r="R1189" s="721" t="e">
        <f>Q1189/P1189</f>
        <v>#DIV/0!</v>
      </c>
      <c r="S1189" s="720">
        <f>P1189-Q1189</f>
        <v>-1262510</v>
      </c>
      <c r="AB1189" s="62">
        <f t="shared" si="208"/>
        <v>0</v>
      </c>
    </row>
    <row r="1190" spans="1:28" ht="15.75" hidden="1" thickBot="1" x14ac:dyDescent="0.3">
      <c r="A1190" s="62"/>
      <c r="B1190" s="62"/>
      <c r="C1190" s="62"/>
      <c r="D1190" s="62"/>
      <c r="G1190" s="722" t="s">
        <v>1596</v>
      </c>
      <c r="H1190" s="723">
        <f>SUM(H1187:H1189)</f>
        <v>0</v>
      </c>
      <c r="I1190" s="723">
        <f>SUM(I1187:I1189)</f>
        <v>1667483</v>
      </c>
      <c r="J1190" s="724" t="e">
        <f>I1190/H1190</f>
        <v>#DIV/0!</v>
      </c>
      <c r="K1190" s="723">
        <f>SUM(K1187:K1189)</f>
        <v>-1667483</v>
      </c>
      <c r="L1190" s="725">
        <f>SUM(L1187:L1189)</f>
        <v>0</v>
      </c>
      <c r="M1190" s="725">
        <f>SUM(M1187:M1189)</f>
        <v>1262510</v>
      </c>
      <c r="N1190" s="726" t="e">
        <f>M1190/L1190</f>
        <v>#DIV/0!</v>
      </c>
      <c r="O1190" s="725">
        <f>SUM(O1187:O1189)</f>
        <v>-1262510</v>
      </c>
      <c r="P1190" s="725">
        <f>P1188+P1189</f>
        <v>0</v>
      </c>
      <c r="Q1190" s="725">
        <f>SUM(Q1187:Q1189)</f>
        <v>2929993</v>
      </c>
      <c r="R1190" s="726" t="e">
        <f>Q1190/P1190</f>
        <v>#DIV/0!</v>
      </c>
      <c r="S1190" s="725">
        <f>P1190-Q1190</f>
        <v>-2929993</v>
      </c>
      <c r="T1190" s="62"/>
      <c r="AB1190" s="62">
        <f t="shared" si="208"/>
        <v>0</v>
      </c>
    </row>
    <row r="1191" spans="1:28" ht="28.5" hidden="1" collapsed="1" x14ac:dyDescent="0.25">
      <c r="A1191" s="62"/>
      <c r="B1191" s="62"/>
      <c r="C1191" s="62"/>
      <c r="D1191" s="62"/>
      <c r="E1191" s="708"/>
      <c r="F1191" s="709"/>
      <c r="G1191" s="727" t="s">
        <v>1956</v>
      </c>
      <c r="H1191" s="728"/>
      <c r="I1191" s="729"/>
      <c r="J1191" s="730"/>
      <c r="K1191" s="729"/>
      <c r="L1191" s="731"/>
      <c r="M1191" s="732"/>
      <c r="N1191" s="733"/>
      <c r="O1191" s="732"/>
      <c r="P1191" s="732"/>
      <c r="Q1191" s="732"/>
      <c r="R1191" s="733"/>
      <c r="S1191" s="798"/>
      <c r="T1191" s="62"/>
      <c r="AB1191" s="62">
        <f t="shared" si="208"/>
        <v>0</v>
      </c>
    </row>
    <row r="1192" spans="1:28" hidden="1" x14ac:dyDescent="0.25">
      <c r="A1192" s="62"/>
      <c r="B1192" s="62"/>
      <c r="C1192" s="62"/>
      <c r="D1192" s="62"/>
      <c r="E1192" s="715"/>
      <c r="F1192" s="716" t="s">
        <v>185</v>
      </c>
      <c r="G1192" s="717" t="s">
        <v>186</v>
      </c>
      <c r="H1192" s="718">
        <f>H1188</f>
        <v>0</v>
      </c>
      <c r="I1192" s="718">
        <f>SUM(I1188)</f>
        <v>1667483</v>
      </c>
      <c r="J1192" s="719" t="e">
        <f>SUM(J1188)</f>
        <v>#DIV/0!</v>
      </c>
      <c r="K1192" s="718">
        <f>SUM(K1188)</f>
        <v>-1667483</v>
      </c>
      <c r="L1192" s="720">
        <f>SUM(L1188)</f>
        <v>0</v>
      </c>
      <c r="M1192" s="720">
        <f>SUM(M1188)</f>
        <v>0</v>
      </c>
      <c r="N1192" s="721"/>
      <c r="O1192" s="720">
        <f>SUM(O1188)</f>
        <v>0</v>
      </c>
      <c r="P1192" s="720">
        <f>H1192+L1192</f>
        <v>0</v>
      </c>
      <c r="Q1192" s="720">
        <f>SUM(Q1188)</f>
        <v>1667483</v>
      </c>
      <c r="R1192" s="721" t="e">
        <f>SUM(R1188)</f>
        <v>#DIV/0!</v>
      </c>
      <c r="S1192" s="720">
        <f>SUM(S1188)</f>
        <v>-1667483</v>
      </c>
      <c r="T1192" s="62"/>
      <c r="AB1192" s="62">
        <f t="shared" si="208"/>
        <v>0</v>
      </c>
    </row>
    <row r="1193" spans="1:28" ht="30.75" hidden="1" thickBot="1" x14ac:dyDescent="0.3">
      <c r="A1193" s="62"/>
      <c r="B1193" s="62"/>
      <c r="C1193" s="62"/>
      <c r="D1193" s="62"/>
      <c r="E1193" s="715"/>
      <c r="F1193" s="741" t="s">
        <v>198</v>
      </c>
      <c r="G1193" s="717" t="s">
        <v>1293</v>
      </c>
      <c r="H1193" s="718">
        <f>H1189</f>
        <v>0</v>
      </c>
      <c r="I1193" s="718">
        <f t="shared" ref="I1193:O1193" si="209">I1189</f>
        <v>0</v>
      </c>
      <c r="J1193" s="719">
        <f t="shared" si="209"/>
        <v>0</v>
      </c>
      <c r="K1193" s="718">
        <f t="shared" si="209"/>
        <v>0</v>
      </c>
      <c r="L1193" s="720">
        <f t="shared" si="209"/>
        <v>0</v>
      </c>
      <c r="M1193" s="720">
        <f t="shared" si="209"/>
        <v>1262510</v>
      </c>
      <c r="N1193" s="721" t="e">
        <f t="shared" si="209"/>
        <v>#DIV/0!</v>
      </c>
      <c r="O1193" s="720">
        <f t="shared" si="209"/>
        <v>-1262510</v>
      </c>
      <c r="P1193" s="720">
        <f>H1193+L1193</f>
        <v>0</v>
      </c>
      <c r="Q1193" s="720">
        <f>Q1189</f>
        <v>1262510</v>
      </c>
      <c r="R1193" s="721" t="e">
        <f>R1189</f>
        <v>#DIV/0!</v>
      </c>
      <c r="S1193" s="720">
        <f>S1189</f>
        <v>-1262510</v>
      </c>
      <c r="T1193" s="62"/>
      <c r="AB1193" s="62">
        <f t="shared" si="208"/>
        <v>0</v>
      </c>
    </row>
    <row r="1194" spans="1:28" ht="15.75" hidden="1" collapsed="1" thickBot="1" x14ac:dyDescent="0.3">
      <c r="G1194" s="722" t="s">
        <v>1957</v>
      </c>
      <c r="H1194" s="723">
        <f>SUM(H1192:H1193)</f>
        <v>0</v>
      </c>
      <c r="I1194" s="723">
        <f>SUM(I1192:I1193)</f>
        <v>1667483</v>
      </c>
      <c r="J1194" s="724" t="e">
        <f>I1194/H1194</f>
        <v>#DIV/0!</v>
      </c>
      <c r="K1194" s="723">
        <f>SUM(K1192:K1193)</f>
        <v>-1667483</v>
      </c>
      <c r="L1194" s="725">
        <f>SUM(L1192:L1193)</f>
        <v>0</v>
      </c>
      <c r="M1194" s="725">
        <f>SUM(M1192:M1193)</f>
        <v>1262510</v>
      </c>
      <c r="N1194" s="726" t="e">
        <f>M1194/L1194</f>
        <v>#DIV/0!</v>
      </c>
      <c r="O1194" s="725">
        <f>L1194-M1194</f>
        <v>-1262510</v>
      </c>
      <c r="P1194" s="725">
        <f>L1194+H1194</f>
        <v>0</v>
      </c>
      <c r="Q1194" s="725">
        <f>M1194+I1194</f>
        <v>2929993</v>
      </c>
      <c r="R1194" s="726" t="e">
        <f>Q1194/P1194</f>
        <v>#DIV/0!</v>
      </c>
      <c r="S1194" s="725">
        <f>P1194-Q1194</f>
        <v>-2929993</v>
      </c>
      <c r="AB1194" s="62">
        <f t="shared" si="208"/>
        <v>0</v>
      </c>
    </row>
    <row r="1195" spans="1:28" hidden="1" x14ac:dyDescent="0.25">
      <c r="G1195" s="735"/>
      <c r="H1195" s="736"/>
      <c r="I1195" s="736"/>
      <c r="J1195" s="737"/>
      <c r="K1195" s="736"/>
      <c r="L1195" s="738"/>
      <c r="M1195" s="738"/>
      <c r="N1195" s="739"/>
      <c r="O1195" s="738"/>
      <c r="P1195" s="738"/>
      <c r="Q1195" s="738"/>
      <c r="R1195" s="739"/>
      <c r="S1195" s="738"/>
    </row>
    <row r="1196" spans="1:28" x14ac:dyDescent="0.25">
      <c r="E1196" s="708"/>
      <c r="F1196" s="709"/>
      <c r="G1196" s="742" t="s">
        <v>755</v>
      </c>
      <c r="H1196" s="743"/>
      <c r="I1196" s="743"/>
      <c r="J1196" s="744"/>
      <c r="K1196" s="743"/>
      <c r="L1196" s="745"/>
      <c r="M1196" s="745"/>
      <c r="N1196" s="746"/>
      <c r="O1196" s="745"/>
      <c r="P1196" s="745"/>
      <c r="Q1196" s="745"/>
      <c r="R1196" s="746"/>
      <c r="S1196" s="800"/>
      <c r="AB1196" s="62">
        <f t="shared" si="185"/>
        <v>0</v>
      </c>
    </row>
    <row r="1197" spans="1:28" x14ac:dyDescent="0.25">
      <c r="E1197" s="715"/>
      <c r="F1197" s="716" t="s">
        <v>185</v>
      </c>
      <c r="G1197" s="717" t="s">
        <v>186</v>
      </c>
      <c r="H1197" s="718">
        <f>H1132+H1080+H1164+H1118+H1091+H1150+H1179+H1192+H1097</f>
        <v>29950000</v>
      </c>
      <c r="I1197" s="718">
        <f>I1132+I1080+I1164+I1118+I1091+I1150+I1192</f>
        <v>12306978.960000001</v>
      </c>
      <c r="J1197" s="719">
        <v>0</v>
      </c>
      <c r="K1197" s="718">
        <f>H1197-I1197</f>
        <v>17643021.039999999</v>
      </c>
      <c r="L1197" s="720">
        <v>0</v>
      </c>
      <c r="M1197" s="720">
        <v>0</v>
      </c>
      <c r="N1197" s="721">
        <v>0</v>
      </c>
      <c r="O1197" s="720">
        <v>0</v>
      </c>
      <c r="P1197" s="720">
        <f>H1197+L1197</f>
        <v>29950000</v>
      </c>
      <c r="Q1197" s="720">
        <f>I1197+M1197</f>
        <v>12306978.960000001</v>
      </c>
      <c r="R1197" s="721">
        <f>Q1197/P1197</f>
        <v>0.41091749449081805</v>
      </c>
      <c r="S1197" s="720">
        <f>P1197-Q1197</f>
        <v>17643021.039999999</v>
      </c>
      <c r="AB1197" s="62">
        <f t="shared" si="185"/>
        <v>0</v>
      </c>
    </row>
    <row r="1198" spans="1:28" x14ac:dyDescent="0.25">
      <c r="E1198" s="715"/>
      <c r="F1198" s="716" t="s">
        <v>195</v>
      </c>
      <c r="G1198" s="717" t="s">
        <v>196</v>
      </c>
      <c r="H1198" s="718">
        <v>0</v>
      </c>
      <c r="I1198" s="718">
        <v>0</v>
      </c>
      <c r="J1198" s="719"/>
      <c r="K1198" s="718">
        <v>0</v>
      </c>
      <c r="L1198" s="720">
        <f t="shared" ref="L1198:S1198" si="210">L1165</f>
        <v>0</v>
      </c>
      <c r="M1198" s="720">
        <f t="shared" si="210"/>
        <v>157900</v>
      </c>
      <c r="N1198" s="721" t="e">
        <f t="shared" si="210"/>
        <v>#DIV/0!</v>
      </c>
      <c r="O1198" s="720">
        <f t="shared" si="210"/>
        <v>-157900</v>
      </c>
      <c r="P1198" s="720">
        <f t="shared" si="210"/>
        <v>0</v>
      </c>
      <c r="Q1198" s="720">
        <f t="shared" ref="Q1198:Q1204" si="211">I1198+M1198</f>
        <v>157900</v>
      </c>
      <c r="R1198" s="721" t="e">
        <f t="shared" si="210"/>
        <v>#DIV/0!</v>
      </c>
      <c r="S1198" s="720">
        <f t="shared" si="210"/>
        <v>-157900</v>
      </c>
    </row>
    <row r="1199" spans="1:28" x14ac:dyDescent="0.25">
      <c r="E1199" s="715"/>
      <c r="F1199" s="741" t="s">
        <v>197</v>
      </c>
      <c r="G1199" s="717" t="s">
        <v>1294</v>
      </c>
      <c r="H1199" s="718">
        <v>0</v>
      </c>
      <c r="I1199" s="718">
        <v>0</v>
      </c>
      <c r="J1199" s="719"/>
      <c r="K1199" s="718">
        <v>0</v>
      </c>
      <c r="L1199" s="720">
        <f>L1160</f>
        <v>6000000</v>
      </c>
      <c r="M1199" s="720">
        <f>M1105+M1166+M1151+M1092+M1133+M1180</f>
        <v>6496861.3499999996</v>
      </c>
      <c r="N1199" s="721">
        <f>M1199/L1199</f>
        <v>1.082810225</v>
      </c>
      <c r="O1199" s="720">
        <f>L1199-M1199</f>
        <v>-496861.34999999963</v>
      </c>
      <c r="P1199" s="720">
        <f>L1199</f>
        <v>6000000</v>
      </c>
      <c r="Q1199" s="720">
        <f t="shared" si="211"/>
        <v>6496861.3499999996</v>
      </c>
      <c r="R1199" s="721">
        <f>Q1199/P1199</f>
        <v>1.082810225</v>
      </c>
      <c r="S1199" s="720">
        <f>P1199-Q1199</f>
        <v>-496861.34999999963</v>
      </c>
      <c r="AB1199" s="62">
        <f t="shared" si="185"/>
        <v>0</v>
      </c>
    </row>
    <row r="1200" spans="1:28" ht="15" hidden="1" customHeight="1" x14ac:dyDescent="0.25">
      <c r="E1200" s="715"/>
      <c r="F1200" s="741" t="s">
        <v>195</v>
      </c>
      <c r="G1200" s="717" t="s">
        <v>196</v>
      </c>
      <c r="H1200" s="718">
        <v>0</v>
      </c>
      <c r="I1200" s="718">
        <v>0</v>
      </c>
      <c r="J1200" s="719"/>
      <c r="K1200" s="718">
        <v>0</v>
      </c>
      <c r="L1200" s="720"/>
      <c r="M1200" s="720"/>
      <c r="N1200" s="721" t="e">
        <f>M1200/L1200</f>
        <v>#DIV/0!</v>
      </c>
      <c r="O1200" s="720" t="e">
        <f>#REF!</f>
        <v>#REF!</v>
      </c>
      <c r="P1200" s="720">
        <f>H1200+L1200</f>
        <v>0</v>
      </c>
      <c r="Q1200" s="720">
        <f t="shared" si="211"/>
        <v>0</v>
      </c>
      <c r="R1200" s="721" t="e">
        <f>Q1200/P1200</f>
        <v>#DIV/0!</v>
      </c>
      <c r="S1200" s="720">
        <f>P1200-Q1200</f>
        <v>0</v>
      </c>
      <c r="AB1200" s="62">
        <f t="shared" si="185"/>
        <v>0</v>
      </c>
    </row>
    <row r="1201" spans="1:31" ht="15" hidden="1" customHeight="1" x14ac:dyDescent="0.25">
      <c r="E1201" s="715"/>
      <c r="F1201" s="741" t="s">
        <v>198</v>
      </c>
      <c r="G1201" s="717" t="s">
        <v>1293</v>
      </c>
      <c r="H1201" s="718">
        <f>H1189</f>
        <v>0</v>
      </c>
      <c r="I1201" s="718">
        <v>0</v>
      </c>
      <c r="J1201" s="719"/>
      <c r="K1201" s="718"/>
      <c r="L1201" s="720">
        <f>L1189</f>
        <v>0</v>
      </c>
      <c r="M1201" s="720">
        <f>M1193</f>
        <v>1262510</v>
      </c>
      <c r="N1201" s="721" t="e">
        <f>M1201/L1201</f>
        <v>#DIV/0!</v>
      </c>
      <c r="O1201" s="720"/>
      <c r="P1201" s="720">
        <f>L1201</f>
        <v>0</v>
      </c>
      <c r="Q1201" s="720">
        <f t="shared" si="211"/>
        <v>1262510</v>
      </c>
      <c r="R1201" s="721" t="e">
        <f>Q1201/P1201</f>
        <v>#DIV/0!</v>
      </c>
      <c r="S1201" s="720"/>
    </row>
    <row r="1202" spans="1:31" x14ac:dyDescent="0.25">
      <c r="E1202" s="715"/>
      <c r="F1202" s="716">
        <v>13</v>
      </c>
      <c r="G1202" s="717" t="s">
        <v>1563</v>
      </c>
      <c r="H1202" s="718">
        <v>0</v>
      </c>
      <c r="I1202" s="718">
        <v>0</v>
      </c>
      <c r="J1202" s="719"/>
      <c r="K1202" s="718">
        <v>0</v>
      </c>
      <c r="L1202" s="720"/>
      <c r="M1202" s="720">
        <f>M1101+M1167</f>
        <v>1499925</v>
      </c>
      <c r="N1202" s="721" t="e">
        <f>M1202/L1202</f>
        <v>#DIV/0!</v>
      </c>
      <c r="O1202" s="720">
        <f>L1202-M1202</f>
        <v>-1499925</v>
      </c>
      <c r="P1202" s="720">
        <f>L1202</f>
        <v>0</v>
      </c>
      <c r="Q1202" s="720">
        <f t="shared" si="211"/>
        <v>1499925</v>
      </c>
      <c r="R1202" s="721" t="e">
        <f>Q1202/P1202</f>
        <v>#DIV/0!</v>
      </c>
      <c r="S1202" s="720">
        <f>P1202-Q1202</f>
        <v>-1499925</v>
      </c>
      <c r="AB1202" s="62">
        <f t="shared" si="185"/>
        <v>0</v>
      </c>
    </row>
    <row r="1203" spans="1:31" ht="30.75" thickBot="1" x14ac:dyDescent="0.3">
      <c r="B1203" s="1074"/>
      <c r="E1203" s="715"/>
      <c r="F1203" s="741" t="s">
        <v>2015</v>
      </c>
      <c r="G1203" s="717" t="s">
        <v>2028</v>
      </c>
      <c r="H1203" s="718"/>
      <c r="I1203" s="718"/>
      <c r="J1203" s="719"/>
      <c r="K1203" s="718"/>
      <c r="L1203" s="720">
        <f>L1161</f>
        <v>3000000</v>
      </c>
      <c r="M1203" s="720"/>
      <c r="N1203" s="721"/>
      <c r="O1203" s="720"/>
      <c r="P1203" s="720">
        <f>L1203</f>
        <v>3000000</v>
      </c>
      <c r="Q1203" s="720"/>
      <c r="R1203" s="721"/>
      <c r="S1203" s="720"/>
    </row>
    <row r="1204" spans="1:31" ht="15.75" thickBot="1" x14ac:dyDescent="0.3">
      <c r="G1204" s="722" t="s">
        <v>756</v>
      </c>
      <c r="H1204" s="723">
        <f>SUM(H1197:H1202)</f>
        <v>29950000</v>
      </c>
      <c r="I1204" s="723">
        <f>SUM(I1197:I1202)</f>
        <v>12306978.960000001</v>
      </c>
      <c r="J1204" s="724">
        <f>I1204/H1204</f>
        <v>0.41091749449081805</v>
      </c>
      <c r="K1204" s="723">
        <f>SUM(K1197:K1202)</f>
        <v>17643021.039999999</v>
      </c>
      <c r="L1204" s="725">
        <f>SUM(L1197:L1203)</f>
        <v>9000000</v>
      </c>
      <c r="M1204" s="725">
        <f>SUM(M1197:M1202)</f>
        <v>9417196.3499999996</v>
      </c>
      <c r="N1204" s="726">
        <f>M1204/L1204</f>
        <v>1.0463551499999999</v>
      </c>
      <c r="O1204" s="725">
        <f>O1197+O1199+O1202</f>
        <v>-1996786.3499999996</v>
      </c>
      <c r="P1204" s="725">
        <f>SUM(P1197:P1203)</f>
        <v>38950000</v>
      </c>
      <c r="Q1204" s="725">
        <f t="shared" si="211"/>
        <v>21724175.310000002</v>
      </c>
      <c r="R1204" s="726">
        <f>Q1204/P1204</f>
        <v>0.55774519409499368</v>
      </c>
      <c r="S1204" s="725">
        <f>SUM(S1197:S1202)</f>
        <v>15488334.689999998</v>
      </c>
      <c r="AB1204" s="62">
        <f t="shared" si="185"/>
        <v>0</v>
      </c>
    </row>
    <row r="1205" spans="1:31" x14ac:dyDescent="0.25">
      <c r="A1205" s="62"/>
      <c r="B1205" s="62"/>
      <c r="C1205" s="62"/>
      <c r="D1205" s="62"/>
      <c r="G1205" s="735"/>
      <c r="H1205" s="736"/>
      <c r="I1205" s="736"/>
      <c r="J1205" s="737"/>
      <c r="K1205" s="736"/>
      <c r="L1205" s="738"/>
      <c r="M1205" s="738"/>
      <c r="N1205" s="739"/>
      <c r="O1205" s="738"/>
      <c r="P1205" s="738"/>
      <c r="Q1205" s="738"/>
      <c r="R1205" s="739"/>
      <c r="S1205" s="738"/>
      <c r="T1205" s="62"/>
      <c r="AB1205" s="62">
        <f t="shared" si="185"/>
        <v>0</v>
      </c>
    </row>
    <row r="1206" spans="1:31" s="892" customFormat="1" x14ac:dyDescent="0.25">
      <c r="A1206" s="691"/>
      <c r="B1206" s="692"/>
      <c r="C1206" s="894" t="s">
        <v>265</v>
      </c>
      <c r="E1206" s="935"/>
      <c r="G1206" s="686" t="s">
        <v>1802</v>
      </c>
      <c r="H1206" s="928"/>
      <c r="I1206" s="928"/>
      <c r="J1206" s="929"/>
      <c r="K1206" s="928"/>
      <c r="L1206" s="598"/>
      <c r="M1206" s="598"/>
      <c r="N1206" s="930"/>
      <c r="O1206" s="598"/>
      <c r="P1206" s="598"/>
      <c r="Q1206" s="598"/>
      <c r="R1206" s="930"/>
      <c r="S1206" s="598"/>
      <c r="T1206" s="891"/>
      <c r="V1206" s="893"/>
      <c r="W1206" s="893"/>
      <c r="X1206" s="753"/>
      <c r="Y1206" s="754"/>
      <c r="Z1206" s="750"/>
      <c r="AA1206" s="751"/>
      <c r="AB1206" s="892">
        <f t="shared" si="185"/>
        <v>0</v>
      </c>
    </row>
    <row r="1207" spans="1:31" ht="28.5" x14ac:dyDescent="0.25">
      <c r="C1207" s="685" t="s">
        <v>668</v>
      </c>
      <c r="D1207" s="694"/>
      <c r="G1207" s="789" t="s">
        <v>665</v>
      </c>
      <c r="AB1207" s="62">
        <f t="shared" si="185"/>
        <v>0</v>
      </c>
    </row>
    <row r="1208" spans="1:31" s="892" customFormat="1" x14ac:dyDescent="0.25">
      <c r="A1208" s="691"/>
      <c r="B1208" s="692"/>
      <c r="C1208" s="894"/>
      <c r="D1208" s="931" t="s">
        <v>595</v>
      </c>
      <c r="E1208" s="932"/>
      <c r="F1208" s="933"/>
      <c r="G1208" s="934" t="s">
        <v>164</v>
      </c>
      <c r="H1208" s="928"/>
      <c r="I1208" s="928"/>
      <c r="J1208" s="929"/>
      <c r="K1208" s="928"/>
      <c r="L1208" s="598"/>
      <c r="M1208" s="598"/>
      <c r="N1208" s="930"/>
      <c r="O1208" s="598"/>
      <c r="P1208" s="598"/>
      <c r="Q1208" s="598"/>
      <c r="R1208" s="930"/>
      <c r="S1208" s="598"/>
      <c r="T1208" s="891"/>
      <c r="V1208" s="893"/>
      <c r="W1208" s="893"/>
      <c r="X1208" s="753"/>
      <c r="Y1208" s="754"/>
      <c r="Z1208" s="750"/>
      <c r="AA1208" s="751"/>
      <c r="AB1208" s="892">
        <f t="shared" si="185"/>
        <v>0</v>
      </c>
    </row>
    <row r="1209" spans="1:31" ht="30.75" thickBot="1" x14ac:dyDescent="0.3">
      <c r="A1209" s="62"/>
      <c r="B1209" s="62"/>
      <c r="C1209" s="62"/>
      <c r="D1209" s="62"/>
      <c r="E1209" s="1088" t="s">
        <v>1862</v>
      </c>
      <c r="F1209" s="706">
        <v>464</v>
      </c>
      <c r="G1209" s="707" t="s">
        <v>410</v>
      </c>
      <c r="H1209" s="687">
        <v>1000000</v>
      </c>
      <c r="I1209" s="687">
        <v>7762334.0999999987</v>
      </c>
      <c r="J1209" s="688">
        <f>I1209/H1209</f>
        <v>7.7623340999999986</v>
      </c>
      <c r="K1209" s="687">
        <f>H1209-I1209</f>
        <v>-6762334.0999999987</v>
      </c>
      <c r="L1209" s="689">
        <v>0</v>
      </c>
      <c r="M1209" s="689">
        <v>0</v>
      </c>
      <c r="O1209" s="689">
        <f>L1209-M1209</f>
        <v>0</v>
      </c>
      <c r="P1209" s="689">
        <f>L1209+H1209</f>
        <v>1000000</v>
      </c>
      <c r="Q1209" s="689">
        <f>M1209+I1209</f>
        <v>7762334.0999999987</v>
      </c>
      <c r="R1209" s="690">
        <f>Q1209/P1209</f>
        <v>7.7623340999999986</v>
      </c>
      <c r="S1209" s="689">
        <f>P1209-Q1209</f>
        <v>-6762334.0999999987</v>
      </c>
      <c r="T1209" s="62"/>
      <c r="Z1209" s="750">
        <f>H1209-X1209+Y1209</f>
        <v>1000000</v>
      </c>
      <c r="AA1209" s="751">
        <v>14000000</v>
      </c>
      <c r="AB1209" s="62">
        <f t="shared" ref="AB1209:AB1293" si="212">Z1209-AA1209</f>
        <v>-13000000</v>
      </c>
      <c r="AE1209" s="62">
        <f>H1209-AA1209</f>
        <v>-13000000</v>
      </c>
    </row>
    <row r="1210" spans="1:31" x14ac:dyDescent="0.25">
      <c r="A1210" s="62"/>
      <c r="B1210" s="62"/>
      <c r="C1210" s="62"/>
      <c r="D1210" s="62"/>
      <c r="E1210" s="708"/>
      <c r="F1210" s="709"/>
      <c r="G1210" s="710" t="s">
        <v>1509</v>
      </c>
      <c r="H1210" s="711"/>
      <c r="I1210" s="711"/>
      <c r="J1210" s="712"/>
      <c r="K1210" s="711"/>
      <c r="L1210" s="713"/>
      <c r="M1210" s="713"/>
      <c r="N1210" s="714"/>
      <c r="O1210" s="713"/>
      <c r="P1210" s="713"/>
      <c r="Q1210" s="713"/>
      <c r="R1210" s="714"/>
      <c r="S1210" s="797"/>
      <c r="T1210" s="62"/>
      <c r="AB1210" s="62">
        <f t="shared" si="212"/>
        <v>0</v>
      </c>
    </row>
    <row r="1211" spans="1:31" x14ac:dyDescent="0.25">
      <c r="A1211" s="62"/>
      <c r="B1211" s="62"/>
      <c r="C1211" s="62"/>
      <c r="D1211" s="62"/>
      <c r="E1211" s="715"/>
      <c r="F1211" s="716" t="s">
        <v>185</v>
      </c>
      <c r="G1211" s="717" t="s">
        <v>186</v>
      </c>
      <c r="H1211" s="718">
        <f>SUM(H1209:H1209)</f>
        <v>1000000</v>
      </c>
      <c r="I1211" s="718">
        <f>SUM(I1209:I1209)</f>
        <v>7762334.0999999987</v>
      </c>
      <c r="J1211" s="719">
        <f>SUM(J1209:J1209)</f>
        <v>7.7623340999999986</v>
      </c>
      <c r="K1211" s="718">
        <f>SUM(K1209:K1209)</f>
        <v>-6762334.0999999987</v>
      </c>
      <c r="L1211" s="720">
        <v>0</v>
      </c>
      <c r="M1211" s="720">
        <v>0</v>
      </c>
      <c r="N1211" s="721"/>
      <c r="O1211" s="720">
        <f>L1211-M1211</f>
        <v>0</v>
      </c>
      <c r="P1211" s="720">
        <f>L1211+H1211</f>
        <v>1000000</v>
      </c>
      <c r="Q1211" s="720">
        <f>M1211+I1211</f>
        <v>7762334.0999999987</v>
      </c>
      <c r="R1211" s="721">
        <f>Q1211/P1211</f>
        <v>7.7623340999999986</v>
      </c>
      <c r="S1211" s="720">
        <f>P1211-Q1211</f>
        <v>-6762334.0999999987</v>
      </c>
      <c r="T1211" s="62"/>
      <c r="AB1211" s="62">
        <f t="shared" si="212"/>
        <v>0</v>
      </c>
    </row>
    <row r="1212" spans="1:31" ht="15.75" thickBot="1" x14ac:dyDescent="0.3">
      <c r="A1212" s="62"/>
      <c r="B1212" s="62"/>
      <c r="C1212" s="62"/>
      <c r="D1212" s="62"/>
      <c r="E1212" s="715"/>
      <c r="F1212" s="741" t="s">
        <v>197</v>
      </c>
      <c r="G1212" s="717" t="s">
        <v>1294</v>
      </c>
      <c r="H1212" s="718">
        <v>0</v>
      </c>
      <c r="I1212" s="718"/>
      <c r="J1212" s="719"/>
      <c r="K1212" s="718"/>
      <c r="L1212" s="720">
        <f>L1209</f>
        <v>0</v>
      </c>
      <c r="M1212" s="720"/>
      <c r="N1212" s="721"/>
      <c r="O1212" s="720"/>
      <c r="P1212" s="720">
        <f>L1212+H1212</f>
        <v>0</v>
      </c>
      <c r="Q1212" s="720"/>
      <c r="R1212" s="721"/>
      <c r="S1212" s="720"/>
      <c r="T1212" s="62"/>
    </row>
    <row r="1213" spans="1:31" ht="15.75" thickBot="1" x14ac:dyDescent="0.3">
      <c r="A1213" s="62"/>
      <c r="B1213" s="62"/>
      <c r="C1213" s="62"/>
      <c r="D1213" s="62"/>
      <c r="G1213" s="722" t="s">
        <v>1508</v>
      </c>
      <c r="H1213" s="723">
        <f>SUM(H1211:H1211)</f>
        <v>1000000</v>
      </c>
      <c r="I1213" s="723">
        <f>SUM(I1211:I1211)</f>
        <v>7762334.0999999987</v>
      </c>
      <c r="J1213" s="724">
        <f>SUM(J1211:J1211)</f>
        <v>7.7623340999999986</v>
      </c>
      <c r="K1213" s="723">
        <f>SUM(K1211:K1211)</f>
        <v>-6762334.0999999987</v>
      </c>
      <c r="L1213" s="725">
        <f>SUM(L1212)</f>
        <v>0</v>
      </c>
      <c r="M1213" s="725">
        <v>0</v>
      </c>
      <c r="N1213" s="726"/>
      <c r="O1213" s="725">
        <f>L1213-M1213</f>
        <v>0</v>
      </c>
      <c r="P1213" s="725">
        <f>L1213+H1213</f>
        <v>1000000</v>
      </c>
      <c r="Q1213" s="725">
        <f>M1213+I1213</f>
        <v>7762334.0999999987</v>
      </c>
      <c r="R1213" s="726">
        <f>Q1213/P1213</f>
        <v>7.7623340999999986</v>
      </c>
      <c r="S1213" s="725">
        <f>P1213-Q1213</f>
        <v>-6762334.0999999987</v>
      </c>
      <c r="T1213" s="62"/>
      <c r="AB1213" s="62">
        <f t="shared" si="212"/>
        <v>0</v>
      </c>
    </row>
    <row r="1214" spans="1:31" ht="28.5" collapsed="1" x14ac:dyDescent="0.25">
      <c r="A1214" s="62"/>
      <c r="B1214" s="62"/>
      <c r="C1214" s="62"/>
      <c r="D1214" s="62"/>
      <c r="E1214" s="708"/>
      <c r="F1214" s="709"/>
      <c r="G1214" s="727" t="s">
        <v>1331</v>
      </c>
      <c r="H1214" s="728"/>
      <c r="I1214" s="729"/>
      <c r="J1214" s="730"/>
      <c r="K1214" s="729"/>
      <c r="L1214" s="731"/>
      <c r="M1214" s="732"/>
      <c r="N1214" s="733"/>
      <c r="O1214" s="732"/>
      <c r="P1214" s="732"/>
      <c r="Q1214" s="732"/>
      <c r="R1214" s="733"/>
      <c r="S1214" s="798"/>
      <c r="T1214" s="62"/>
      <c r="AB1214" s="62">
        <f t="shared" si="212"/>
        <v>0</v>
      </c>
    </row>
    <row r="1215" spans="1:31" x14ac:dyDescent="0.25">
      <c r="A1215" s="62"/>
      <c r="B1215" s="62"/>
      <c r="C1215" s="62"/>
      <c r="D1215" s="62"/>
      <c r="E1215" s="715"/>
      <c r="F1215" s="716" t="s">
        <v>185</v>
      </c>
      <c r="G1215" s="717" t="s">
        <v>186</v>
      </c>
      <c r="H1215" s="718">
        <f t="shared" ref="H1215:K1216" si="213">SUM(H1209:H1209)</f>
        <v>1000000</v>
      </c>
      <c r="I1215" s="718">
        <f t="shared" si="213"/>
        <v>7762334.0999999987</v>
      </c>
      <c r="J1215" s="719">
        <f t="shared" si="213"/>
        <v>7.7623340999999986</v>
      </c>
      <c r="K1215" s="718">
        <f t="shared" si="213"/>
        <v>-6762334.0999999987</v>
      </c>
      <c r="L1215" s="720">
        <f>L1211</f>
        <v>0</v>
      </c>
      <c r="M1215" s="720">
        <v>0</v>
      </c>
      <c r="N1215" s="721"/>
      <c r="O1215" s="720">
        <f>L1215-M1215</f>
        <v>0</v>
      </c>
      <c r="P1215" s="720">
        <f>L1215+H1215</f>
        <v>1000000</v>
      </c>
      <c r="Q1215" s="720">
        <f>M1215+I1215</f>
        <v>7762334.0999999987</v>
      </c>
      <c r="R1215" s="721">
        <f>Q1215/P1215</f>
        <v>7.7623340999999986</v>
      </c>
      <c r="S1215" s="720">
        <f>P1215-Q1215</f>
        <v>-6762334.0999999987</v>
      </c>
      <c r="T1215" s="62"/>
      <c r="AB1215" s="62">
        <f t="shared" si="212"/>
        <v>0</v>
      </c>
    </row>
    <row r="1216" spans="1:31" ht="15.75" thickBot="1" x14ac:dyDescent="0.3">
      <c r="A1216" s="62"/>
      <c r="B1216" s="62"/>
      <c r="C1216" s="62"/>
      <c r="D1216" s="62"/>
      <c r="E1216" s="715"/>
      <c r="F1216" s="716" t="s">
        <v>197</v>
      </c>
      <c r="G1216" s="717" t="s">
        <v>1294</v>
      </c>
      <c r="H1216" s="718">
        <f t="shared" si="213"/>
        <v>0</v>
      </c>
      <c r="I1216" s="718">
        <f t="shared" si="213"/>
        <v>0</v>
      </c>
      <c r="J1216" s="719">
        <f t="shared" si="213"/>
        <v>0</v>
      </c>
      <c r="K1216" s="718">
        <f t="shared" si="213"/>
        <v>0</v>
      </c>
      <c r="L1216" s="720">
        <f>L1212</f>
        <v>0</v>
      </c>
      <c r="M1216" s="720">
        <v>0</v>
      </c>
      <c r="N1216" s="721"/>
      <c r="O1216" s="720">
        <f>L1216-M1216</f>
        <v>0</v>
      </c>
      <c r="P1216" s="720">
        <f>L1216+H1216</f>
        <v>0</v>
      </c>
      <c r="Q1216" s="720"/>
      <c r="R1216" s="721"/>
      <c r="S1216" s="720"/>
      <c r="T1216" s="62"/>
    </row>
    <row r="1217" spans="1:31" ht="15.75" collapsed="1" thickBot="1" x14ac:dyDescent="0.3">
      <c r="G1217" s="722" t="s">
        <v>1332</v>
      </c>
      <c r="H1217" s="723">
        <f>SUM(H1215:H1215)</f>
        <v>1000000</v>
      </c>
      <c r="I1217" s="723">
        <f>SUM(I1215:I1215)</f>
        <v>7762334.0999999987</v>
      </c>
      <c r="J1217" s="724">
        <f>SUM(J1215:J1215)</f>
        <v>7.7623340999999986</v>
      </c>
      <c r="K1217" s="723">
        <f>SUM(K1215:K1215)</f>
        <v>-6762334.0999999987</v>
      </c>
      <c r="L1217" s="725">
        <f>SUM(L1215:L1216)</f>
        <v>0</v>
      </c>
      <c r="M1217" s="725">
        <v>0</v>
      </c>
      <c r="N1217" s="726"/>
      <c r="O1217" s="725">
        <f>L1217-M1217</f>
        <v>0</v>
      </c>
      <c r="P1217" s="725">
        <f>L1217+H1217</f>
        <v>1000000</v>
      </c>
      <c r="Q1217" s="725">
        <f>M1217+I1217</f>
        <v>7762334.0999999987</v>
      </c>
      <c r="R1217" s="726">
        <f>Q1217/P1217</f>
        <v>7.7623340999999986</v>
      </c>
      <c r="S1217" s="725">
        <f>P1217-Q1217</f>
        <v>-6762334.0999999987</v>
      </c>
      <c r="AB1217" s="62">
        <f t="shared" si="212"/>
        <v>0</v>
      </c>
    </row>
    <row r="1218" spans="1:31" x14ac:dyDescent="0.25">
      <c r="G1218" s="735"/>
      <c r="H1218" s="736"/>
      <c r="I1218" s="736"/>
      <c r="J1218" s="737"/>
      <c r="K1218" s="736"/>
      <c r="L1218" s="738"/>
      <c r="M1218" s="738"/>
      <c r="N1218" s="739"/>
      <c r="O1218" s="738"/>
      <c r="P1218" s="738"/>
      <c r="Q1218" s="738"/>
      <c r="R1218" s="739"/>
      <c r="S1218" s="738"/>
      <c r="AB1218" s="62">
        <f t="shared" si="212"/>
        <v>0</v>
      </c>
    </row>
    <row r="1219" spans="1:31" x14ac:dyDescent="0.25">
      <c r="C1219" s="685" t="s">
        <v>1506</v>
      </c>
      <c r="D1219" s="694"/>
      <c r="G1219" s="789" t="s">
        <v>1507</v>
      </c>
      <c r="AB1219" s="62">
        <f t="shared" si="212"/>
        <v>0</v>
      </c>
    </row>
    <row r="1220" spans="1:31" s="892" customFormat="1" x14ac:dyDescent="0.25">
      <c r="A1220" s="691"/>
      <c r="B1220" s="692"/>
      <c r="C1220" s="894"/>
      <c r="D1220" s="931" t="s">
        <v>581</v>
      </c>
      <c r="E1220" s="932"/>
      <c r="F1220" s="933"/>
      <c r="G1220" s="934" t="s">
        <v>164</v>
      </c>
      <c r="H1220" s="928"/>
      <c r="I1220" s="928"/>
      <c r="J1220" s="929"/>
      <c r="K1220" s="928"/>
      <c r="L1220" s="598"/>
      <c r="M1220" s="598"/>
      <c r="N1220" s="930"/>
      <c r="O1220" s="598"/>
      <c r="P1220" s="598"/>
      <c r="Q1220" s="598"/>
      <c r="R1220" s="930"/>
      <c r="S1220" s="598"/>
      <c r="T1220" s="891"/>
      <c r="V1220" s="893"/>
      <c r="W1220" s="893"/>
      <c r="X1220" s="753"/>
      <c r="Y1220" s="754"/>
      <c r="Z1220" s="750"/>
      <c r="AA1220" s="751"/>
      <c r="AB1220" s="892">
        <f t="shared" si="212"/>
        <v>0</v>
      </c>
    </row>
    <row r="1221" spans="1:31" ht="15.75" thickBot="1" x14ac:dyDescent="0.3">
      <c r="A1221" s="62"/>
      <c r="B1221" s="62"/>
      <c r="C1221" s="62"/>
      <c r="D1221" s="62"/>
      <c r="E1221" s="1088" t="s">
        <v>1764</v>
      </c>
      <c r="F1221" s="706">
        <v>424</v>
      </c>
      <c r="G1221" s="707" t="s">
        <v>382</v>
      </c>
      <c r="H1221" s="687">
        <v>1000000</v>
      </c>
      <c r="I1221" s="687">
        <v>550314.47999999986</v>
      </c>
      <c r="J1221" s="688">
        <f>I1221/H1221</f>
        <v>0.55031447999999983</v>
      </c>
      <c r="K1221" s="687">
        <f>H1221-I1221</f>
        <v>449685.52000000014</v>
      </c>
      <c r="L1221" s="689">
        <v>0</v>
      </c>
      <c r="M1221" s="689">
        <v>0</v>
      </c>
      <c r="O1221" s="689">
        <f>L1221-M1221</f>
        <v>0</v>
      </c>
      <c r="P1221" s="689">
        <f>L1221+H1221</f>
        <v>1000000</v>
      </c>
      <c r="Q1221" s="689">
        <f>M1221+I1221</f>
        <v>550314.47999999986</v>
      </c>
      <c r="R1221" s="690">
        <f>Q1221/P1221</f>
        <v>0.55031447999999983</v>
      </c>
      <c r="S1221" s="689">
        <f>P1221-Q1221</f>
        <v>449685.52000000014</v>
      </c>
      <c r="T1221" s="62"/>
      <c r="Z1221" s="750">
        <f>H1221-X1221+Y1221</f>
        <v>1000000</v>
      </c>
      <c r="AA1221" s="751">
        <v>650000</v>
      </c>
      <c r="AB1221" s="62">
        <f t="shared" si="212"/>
        <v>350000</v>
      </c>
      <c r="AE1221" s="62">
        <f>H1221-AA1221</f>
        <v>350000</v>
      </c>
    </row>
    <row r="1222" spans="1:31" x14ac:dyDescent="0.25">
      <c r="A1222" s="62"/>
      <c r="B1222" s="62"/>
      <c r="C1222" s="62"/>
      <c r="D1222" s="62"/>
      <c r="E1222" s="708"/>
      <c r="F1222" s="709"/>
      <c r="G1222" s="710" t="s">
        <v>1717</v>
      </c>
      <c r="H1222" s="711"/>
      <c r="I1222" s="711"/>
      <c r="J1222" s="712"/>
      <c r="K1222" s="711"/>
      <c r="L1222" s="713"/>
      <c r="M1222" s="713"/>
      <c r="N1222" s="714"/>
      <c r="O1222" s="713"/>
      <c r="P1222" s="713"/>
      <c r="Q1222" s="713"/>
      <c r="R1222" s="714"/>
      <c r="S1222" s="797"/>
      <c r="T1222" s="62"/>
      <c r="AB1222" s="62">
        <f t="shared" si="212"/>
        <v>0</v>
      </c>
    </row>
    <row r="1223" spans="1:31" ht="15.75" thickBot="1" x14ac:dyDescent="0.3">
      <c r="A1223" s="62"/>
      <c r="B1223" s="62"/>
      <c r="C1223" s="62"/>
      <c r="D1223" s="62"/>
      <c r="E1223" s="715"/>
      <c r="F1223" s="716" t="s">
        <v>185</v>
      </c>
      <c r="G1223" s="717" t="s">
        <v>186</v>
      </c>
      <c r="H1223" s="718">
        <f>SUM(H1221:H1221)</f>
        <v>1000000</v>
      </c>
      <c r="I1223" s="718">
        <f>SUM(I1221:I1221)</f>
        <v>550314.47999999986</v>
      </c>
      <c r="J1223" s="719">
        <f>SUM(J1221:J1221)</f>
        <v>0.55031447999999983</v>
      </c>
      <c r="K1223" s="718">
        <f>SUM(K1221:K1221)</f>
        <v>449685.52000000014</v>
      </c>
      <c r="L1223" s="720">
        <v>0</v>
      </c>
      <c r="M1223" s="720">
        <v>0</v>
      </c>
      <c r="N1223" s="721"/>
      <c r="O1223" s="720">
        <f>L1223-M1223</f>
        <v>0</v>
      </c>
      <c r="P1223" s="720">
        <f>L1223+H1223</f>
        <v>1000000</v>
      </c>
      <c r="Q1223" s="720">
        <f>M1223+I1223</f>
        <v>550314.47999999986</v>
      </c>
      <c r="R1223" s="721">
        <f>Q1223/P1223</f>
        <v>0.55031447999999983</v>
      </c>
      <c r="S1223" s="720">
        <f>P1223-Q1223</f>
        <v>449685.52000000014</v>
      </c>
      <c r="T1223" s="62"/>
      <c r="AB1223" s="62">
        <f t="shared" si="212"/>
        <v>0</v>
      </c>
    </row>
    <row r="1224" spans="1:31" ht="15.75" thickBot="1" x14ac:dyDescent="0.3">
      <c r="A1224" s="62"/>
      <c r="B1224" s="62"/>
      <c r="C1224" s="62"/>
      <c r="D1224" s="62"/>
      <c r="G1224" s="722" t="s">
        <v>1718</v>
      </c>
      <c r="H1224" s="723">
        <f>SUM(H1223:H1223)</f>
        <v>1000000</v>
      </c>
      <c r="I1224" s="723">
        <f>SUM(I1223:I1223)</f>
        <v>550314.47999999986</v>
      </c>
      <c r="J1224" s="724">
        <f>SUM(J1223:J1223)</f>
        <v>0.55031447999999983</v>
      </c>
      <c r="K1224" s="723">
        <f>SUM(K1223:K1223)</f>
        <v>449685.52000000014</v>
      </c>
      <c r="L1224" s="725">
        <v>0</v>
      </c>
      <c r="M1224" s="725">
        <v>0</v>
      </c>
      <c r="N1224" s="726"/>
      <c r="O1224" s="725">
        <f>L1224-M1224</f>
        <v>0</v>
      </c>
      <c r="P1224" s="725">
        <f>L1224+H1224</f>
        <v>1000000</v>
      </c>
      <c r="Q1224" s="725">
        <f>M1224+I1224</f>
        <v>550314.47999999986</v>
      </c>
      <c r="R1224" s="726">
        <f>Q1224/P1224</f>
        <v>0.55031447999999983</v>
      </c>
      <c r="S1224" s="725">
        <f>P1224-Q1224</f>
        <v>449685.52000000014</v>
      </c>
      <c r="T1224" s="62"/>
      <c r="AB1224" s="62">
        <f t="shared" si="212"/>
        <v>0</v>
      </c>
    </row>
    <row r="1225" spans="1:31" ht="28.5" collapsed="1" x14ac:dyDescent="0.25">
      <c r="A1225" s="62"/>
      <c r="B1225" s="62"/>
      <c r="C1225" s="62"/>
      <c r="D1225" s="62"/>
      <c r="E1225" s="708"/>
      <c r="F1225" s="709"/>
      <c r="G1225" s="727" t="s">
        <v>1638</v>
      </c>
      <c r="H1225" s="728"/>
      <c r="I1225" s="729"/>
      <c r="J1225" s="730"/>
      <c r="K1225" s="729"/>
      <c r="L1225" s="731"/>
      <c r="M1225" s="732"/>
      <c r="N1225" s="733"/>
      <c r="O1225" s="732"/>
      <c r="P1225" s="732"/>
      <c r="Q1225" s="732"/>
      <c r="R1225" s="733"/>
      <c r="S1225" s="798"/>
      <c r="T1225" s="62"/>
      <c r="AB1225" s="62">
        <f t="shared" si="212"/>
        <v>0</v>
      </c>
    </row>
    <row r="1226" spans="1:31" ht="15.75" thickBot="1" x14ac:dyDescent="0.3">
      <c r="A1226" s="62"/>
      <c r="B1226" s="62"/>
      <c r="C1226" s="62"/>
      <c r="D1226" s="62"/>
      <c r="E1226" s="715"/>
      <c r="F1226" s="716" t="s">
        <v>185</v>
      </c>
      <c r="G1226" s="717" t="s">
        <v>186</v>
      </c>
      <c r="H1226" s="718">
        <f>SUM(H1221:H1221)</f>
        <v>1000000</v>
      </c>
      <c r="I1226" s="718">
        <f>SUM(I1221:I1221)</f>
        <v>550314.47999999986</v>
      </c>
      <c r="J1226" s="719">
        <f>SUM(J1221:J1221)</f>
        <v>0.55031447999999983</v>
      </c>
      <c r="K1226" s="718">
        <f>SUM(K1221:K1221)</f>
        <v>449685.52000000014</v>
      </c>
      <c r="L1226" s="720">
        <v>0</v>
      </c>
      <c r="M1226" s="720">
        <v>0</v>
      </c>
      <c r="N1226" s="721"/>
      <c r="O1226" s="720">
        <f>L1226-M1226</f>
        <v>0</v>
      </c>
      <c r="P1226" s="720">
        <f>L1226+H1226</f>
        <v>1000000</v>
      </c>
      <c r="Q1226" s="720">
        <f>M1226+I1226</f>
        <v>550314.47999999986</v>
      </c>
      <c r="R1226" s="721">
        <f>Q1226/P1226</f>
        <v>0.55031447999999983</v>
      </c>
      <c r="S1226" s="720">
        <f>P1226-Q1226</f>
        <v>449685.52000000014</v>
      </c>
      <c r="T1226" s="62"/>
      <c r="AB1226" s="62">
        <f t="shared" si="212"/>
        <v>0</v>
      </c>
    </row>
    <row r="1227" spans="1:31" ht="15.75" collapsed="1" thickBot="1" x14ac:dyDescent="0.3">
      <c r="G1227" s="722" t="s">
        <v>1639</v>
      </c>
      <c r="H1227" s="723">
        <f>SUM(H1226:H1226)</f>
        <v>1000000</v>
      </c>
      <c r="I1227" s="723">
        <f>SUM(I1226:I1226)</f>
        <v>550314.47999999986</v>
      </c>
      <c r="J1227" s="724">
        <f>SUM(J1226:J1226)</f>
        <v>0.55031447999999983</v>
      </c>
      <c r="K1227" s="723">
        <f>SUM(K1226:K1226)</f>
        <v>449685.52000000014</v>
      </c>
      <c r="L1227" s="725">
        <v>0</v>
      </c>
      <c r="M1227" s="725">
        <v>0</v>
      </c>
      <c r="N1227" s="726"/>
      <c r="O1227" s="725">
        <f>L1227-M1227</f>
        <v>0</v>
      </c>
      <c r="P1227" s="725">
        <f>L1227+H1227</f>
        <v>1000000</v>
      </c>
      <c r="Q1227" s="725">
        <f>M1227+I1227</f>
        <v>550314.47999999986</v>
      </c>
      <c r="R1227" s="726">
        <f>Q1227/P1227</f>
        <v>0.55031447999999983</v>
      </c>
      <c r="S1227" s="725">
        <f>P1227-Q1227</f>
        <v>449685.52000000014</v>
      </c>
      <c r="AB1227" s="62">
        <f t="shared" si="212"/>
        <v>0</v>
      </c>
    </row>
    <row r="1228" spans="1:31" x14ac:dyDescent="0.25">
      <c r="G1228" s="735"/>
      <c r="H1228" s="736"/>
      <c r="I1228" s="736"/>
      <c r="J1228" s="737"/>
      <c r="K1228" s="736"/>
      <c r="L1228" s="738"/>
      <c r="M1228" s="738"/>
      <c r="N1228" s="739"/>
      <c r="O1228" s="738"/>
      <c r="P1228" s="738"/>
      <c r="Q1228" s="738"/>
      <c r="R1228" s="739"/>
      <c r="S1228" s="738"/>
      <c r="AB1228" s="62">
        <f t="shared" si="212"/>
        <v>0</v>
      </c>
    </row>
    <row r="1229" spans="1:31" ht="28.5" hidden="1" x14ac:dyDescent="0.25">
      <c r="C1229" s="685" t="s">
        <v>1093</v>
      </c>
      <c r="D1229" s="694"/>
      <c r="G1229" s="789" t="s">
        <v>1640</v>
      </c>
      <c r="AB1229" s="62">
        <f t="shared" si="212"/>
        <v>0</v>
      </c>
    </row>
    <row r="1230" spans="1:31" s="892" customFormat="1" hidden="1" x14ac:dyDescent="0.25">
      <c r="A1230" s="691"/>
      <c r="B1230" s="692"/>
      <c r="C1230" s="894"/>
      <c r="D1230" s="931" t="s">
        <v>573</v>
      </c>
      <c r="E1230" s="932"/>
      <c r="F1230" s="933"/>
      <c r="G1230" s="934" t="s">
        <v>164</v>
      </c>
      <c r="H1230" s="928"/>
      <c r="I1230" s="928"/>
      <c r="J1230" s="929"/>
      <c r="K1230" s="928"/>
      <c r="L1230" s="598"/>
      <c r="M1230" s="598"/>
      <c r="N1230" s="930"/>
      <c r="O1230" s="598"/>
      <c r="P1230" s="598"/>
      <c r="Q1230" s="598"/>
      <c r="R1230" s="930"/>
      <c r="S1230" s="598"/>
      <c r="T1230" s="891"/>
      <c r="V1230" s="893"/>
      <c r="W1230" s="893"/>
      <c r="X1230" s="753"/>
      <c r="Y1230" s="754"/>
      <c r="Z1230" s="750"/>
      <c r="AA1230" s="751"/>
      <c r="AB1230" s="892">
        <f t="shared" si="212"/>
        <v>0</v>
      </c>
    </row>
    <row r="1231" spans="1:31" ht="15.75" hidden="1" thickBot="1" x14ac:dyDescent="0.3">
      <c r="A1231" s="62"/>
      <c r="B1231" s="62"/>
      <c r="C1231" s="62"/>
      <c r="D1231" s="62"/>
      <c r="E1231" s="684" t="s">
        <v>1719</v>
      </c>
      <c r="F1231" s="706">
        <v>512</v>
      </c>
      <c r="G1231" s="707" t="s">
        <v>1641</v>
      </c>
      <c r="H1231" s="687">
        <v>0</v>
      </c>
      <c r="I1231" s="687">
        <v>0</v>
      </c>
      <c r="K1231" s="687">
        <f>H1231-I1231</f>
        <v>0</v>
      </c>
      <c r="L1231" s="689">
        <v>0</v>
      </c>
      <c r="M1231" s="689">
        <v>0</v>
      </c>
      <c r="O1231" s="689">
        <f>L1231-M1231</f>
        <v>0</v>
      </c>
      <c r="P1231" s="689">
        <f>L1231+H1231</f>
        <v>0</v>
      </c>
      <c r="Q1231" s="689">
        <f>M1231+I1231</f>
        <v>0</v>
      </c>
      <c r="R1231" s="690" t="e">
        <f>Q1231/P1231</f>
        <v>#DIV/0!</v>
      </c>
      <c r="S1231" s="689">
        <f>P1231-Q1231</f>
        <v>0</v>
      </c>
      <c r="T1231" s="62"/>
      <c r="Z1231" s="750">
        <f>H1231-X1231+Y1231</f>
        <v>0</v>
      </c>
      <c r="AA1231" s="751">
        <v>0</v>
      </c>
      <c r="AB1231" s="62">
        <f t="shared" si="212"/>
        <v>0</v>
      </c>
      <c r="AE1231" s="62">
        <f>H1231-AA1231</f>
        <v>0</v>
      </c>
    </row>
    <row r="1232" spans="1:31" hidden="1" x14ac:dyDescent="0.25">
      <c r="A1232" s="62"/>
      <c r="B1232" s="62"/>
      <c r="C1232" s="62"/>
      <c r="D1232" s="62"/>
      <c r="E1232" s="708"/>
      <c r="F1232" s="709"/>
      <c r="G1232" s="710" t="s">
        <v>1642</v>
      </c>
      <c r="H1232" s="711"/>
      <c r="I1232" s="711"/>
      <c r="J1232" s="712"/>
      <c r="K1232" s="711"/>
      <c r="L1232" s="713"/>
      <c r="M1232" s="713"/>
      <c r="N1232" s="714"/>
      <c r="O1232" s="713"/>
      <c r="P1232" s="713"/>
      <c r="Q1232" s="713"/>
      <c r="R1232" s="714"/>
      <c r="S1232" s="797"/>
      <c r="T1232" s="62"/>
      <c r="AB1232" s="62">
        <f t="shared" si="212"/>
        <v>0</v>
      </c>
    </row>
    <row r="1233" spans="1:31" ht="15.75" hidden="1" thickBot="1" x14ac:dyDescent="0.3">
      <c r="A1233" s="62"/>
      <c r="B1233" s="62"/>
      <c r="C1233" s="62"/>
      <c r="D1233" s="62"/>
      <c r="E1233" s="715"/>
      <c r="F1233" s="716" t="s">
        <v>185</v>
      </c>
      <c r="G1233" s="717" t="s">
        <v>186</v>
      </c>
      <c r="H1233" s="718">
        <f>SUM(H1231:H1231)</f>
        <v>0</v>
      </c>
      <c r="I1233" s="718">
        <f>SUM(I1231:I1231)</f>
        <v>0</v>
      </c>
      <c r="J1233" s="719"/>
      <c r="K1233" s="718">
        <f>SUM(K1231:K1231)</f>
        <v>0</v>
      </c>
      <c r="L1233" s="720">
        <v>0</v>
      </c>
      <c r="M1233" s="720">
        <v>0</v>
      </c>
      <c r="N1233" s="721"/>
      <c r="O1233" s="720">
        <f>L1233-M1233</f>
        <v>0</v>
      </c>
      <c r="P1233" s="720">
        <f>L1233+H1233</f>
        <v>0</v>
      </c>
      <c r="Q1233" s="720">
        <f>M1233+I1233</f>
        <v>0</v>
      </c>
      <c r="R1233" s="721" t="e">
        <f>Q1233/P1233</f>
        <v>#DIV/0!</v>
      </c>
      <c r="S1233" s="720">
        <f>P1233-Q1233</f>
        <v>0</v>
      </c>
      <c r="T1233" s="62"/>
      <c r="AB1233" s="62">
        <f t="shared" si="212"/>
        <v>0</v>
      </c>
    </row>
    <row r="1234" spans="1:31" ht="15.75" hidden="1" thickBot="1" x14ac:dyDescent="0.3">
      <c r="A1234" s="62"/>
      <c r="B1234" s="62"/>
      <c r="C1234" s="62"/>
      <c r="D1234" s="62"/>
      <c r="G1234" s="722" t="s">
        <v>1643</v>
      </c>
      <c r="H1234" s="723">
        <f>SUM(H1233:H1233)</f>
        <v>0</v>
      </c>
      <c r="I1234" s="723">
        <f>SUM(I1233:I1233)</f>
        <v>0</v>
      </c>
      <c r="J1234" s="724"/>
      <c r="K1234" s="723">
        <f>SUM(K1233:K1233)</f>
        <v>0</v>
      </c>
      <c r="L1234" s="725">
        <v>0</v>
      </c>
      <c r="M1234" s="725">
        <v>0</v>
      </c>
      <c r="N1234" s="726"/>
      <c r="O1234" s="725">
        <f>L1234-M1234</f>
        <v>0</v>
      </c>
      <c r="P1234" s="725">
        <f>L1234+H1234</f>
        <v>0</v>
      </c>
      <c r="Q1234" s="725">
        <f>M1234+I1234</f>
        <v>0</v>
      </c>
      <c r="R1234" s="726" t="e">
        <f>Q1234/P1234</f>
        <v>#DIV/0!</v>
      </c>
      <c r="S1234" s="725">
        <f>P1234-Q1234</f>
        <v>0</v>
      </c>
      <c r="T1234" s="62"/>
      <c r="AB1234" s="62">
        <f t="shared" si="212"/>
        <v>0</v>
      </c>
    </row>
    <row r="1235" spans="1:31" hidden="1" collapsed="1" x14ac:dyDescent="0.25">
      <c r="A1235" s="62"/>
      <c r="B1235" s="62"/>
      <c r="C1235" s="62"/>
      <c r="D1235" s="62"/>
      <c r="E1235" s="708"/>
      <c r="F1235" s="709"/>
      <c r="G1235" s="727" t="s">
        <v>1644</v>
      </c>
      <c r="H1235" s="728"/>
      <c r="I1235" s="729"/>
      <c r="J1235" s="730"/>
      <c r="K1235" s="729"/>
      <c r="L1235" s="731"/>
      <c r="M1235" s="732"/>
      <c r="N1235" s="733"/>
      <c r="O1235" s="732"/>
      <c r="P1235" s="732"/>
      <c r="Q1235" s="732"/>
      <c r="R1235" s="733"/>
      <c r="S1235" s="798"/>
      <c r="T1235" s="62"/>
      <c r="AB1235" s="62">
        <f t="shared" si="212"/>
        <v>0</v>
      </c>
    </row>
    <row r="1236" spans="1:31" ht="15.75" hidden="1" thickBot="1" x14ac:dyDescent="0.3">
      <c r="A1236" s="62"/>
      <c r="B1236" s="62"/>
      <c r="C1236" s="62"/>
      <c r="D1236" s="62"/>
      <c r="E1236" s="715"/>
      <c r="F1236" s="716" t="s">
        <v>185</v>
      </c>
      <c r="G1236" s="717" t="s">
        <v>186</v>
      </c>
      <c r="H1236" s="718">
        <f>SUM(H1231:H1231)</f>
        <v>0</v>
      </c>
      <c r="I1236" s="718">
        <f>SUM(I1231:I1231)</f>
        <v>0</v>
      </c>
      <c r="J1236" s="719"/>
      <c r="K1236" s="718">
        <f>SUM(K1231:K1231)</f>
        <v>0</v>
      </c>
      <c r="L1236" s="720">
        <v>0</v>
      </c>
      <c r="M1236" s="720">
        <v>0</v>
      </c>
      <c r="N1236" s="721"/>
      <c r="O1236" s="720">
        <f>L1236-M1236</f>
        <v>0</v>
      </c>
      <c r="P1236" s="720">
        <f>L1236+H1236</f>
        <v>0</v>
      </c>
      <c r="Q1236" s="720">
        <f>M1236+I1236</f>
        <v>0</v>
      </c>
      <c r="R1236" s="721" t="e">
        <f>Q1236/P1236</f>
        <v>#DIV/0!</v>
      </c>
      <c r="S1236" s="720">
        <f>P1236-Q1236</f>
        <v>0</v>
      </c>
      <c r="T1236" s="62"/>
      <c r="AB1236" s="62">
        <f t="shared" si="212"/>
        <v>0</v>
      </c>
    </row>
    <row r="1237" spans="1:31" ht="15.75" hidden="1" collapsed="1" thickBot="1" x14ac:dyDescent="0.3">
      <c r="G1237" s="722" t="s">
        <v>1645</v>
      </c>
      <c r="H1237" s="723">
        <f>SUM(H1236:H1236)</f>
        <v>0</v>
      </c>
      <c r="I1237" s="723">
        <f>SUM(I1236:I1236)</f>
        <v>0</v>
      </c>
      <c r="J1237" s="724"/>
      <c r="K1237" s="723">
        <f>SUM(K1236:K1236)</f>
        <v>0</v>
      </c>
      <c r="L1237" s="725">
        <v>0</v>
      </c>
      <c r="M1237" s="725">
        <v>0</v>
      </c>
      <c r="N1237" s="726"/>
      <c r="O1237" s="725">
        <f>L1237-M1237</f>
        <v>0</v>
      </c>
      <c r="P1237" s="725">
        <f>L1237+H1237</f>
        <v>0</v>
      </c>
      <c r="Q1237" s="725">
        <f>M1237+I1237</f>
        <v>0</v>
      </c>
      <c r="R1237" s="726" t="e">
        <f>Q1237/P1237</f>
        <v>#DIV/0!</v>
      </c>
      <c r="S1237" s="725">
        <f>P1237-Q1237</f>
        <v>0</v>
      </c>
      <c r="AB1237" s="62">
        <f t="shared" si="212"/>
        <v>0</v>
      </c>
    </row>
    <row r="1238" spans="1:31" hidden="1" x14ac:dyDescent="0.25">
      <c r="G1238" s="735"/>
      <c r="H1238" s="736"/>
      <c r="I1238" s="736"/>
      <c r="J1238" s="737"/>
      <c r="K1238" s="736"/>
      <c r="L1238" s="738"/>
      <c r="M1238" s="738"/>
      <c r="N1238" s="739"/>
      <c r="O1238" s="738"/>
      <c r="P1238" s="738"/>
      <c r="Q1238" s="738"/>
      <c r="R1238" s="739"/>
      <c r="S1238" s="738"/>
      <c r="AB1238" s="62">
        <f t="shared" si="212"/>
        <v>0</v>
      </c>
    </row>
    <row r="1239" spans="1:31" x14ac:dyDescent="0.25">
      <c r="E1239" s="708"/>
      <c r="F1239" s="709"/>
      <c r="G1239" s="742" t="s">
        <v>1333</v>
      </c>
      <c r="H1239" s="743"/>
      <c r="I1239" s="743"/>
      <c r="J1239" s="744"/>
      <c r="K1239" s="743"/>
      <c r="L1239" s="745"/>
      <c r="M1239" s="745"/>
      <c r="N1239" s="746"/>
      <c r="O1239" s="745"/>
      <c r="P1239" s="745"/>
      <c r="Q1239" s="745"/>
      <c r="R1239" s="746"/>
      <c r="S1239" s="800"/>
      <c r="AB1239" s="62">
        <f t="shared" si="212"/>
        <v>0</v>
      </c>
    </row>
    <row r="1240" spans="1:31" x14ac:dyDescent="0.25">
      <c r="A1240" s="62"/>
      <c r="B1240" s="62"/>
      <c r="E1240" s="715"/>
      <c r="F1240" s="716" t="s">
        <v>185</v>
      </c>
      <c r="G1240" s="717" t="s">
        <v>186</v>
      </c>
      <c r="H1240" s="718">
        <f>H1226+H1215+H1236</f>
        <v>2000000</v>
      </c>
      <c r="I1240" s="718">
        <f>I1226+I1215+I1236</f>
        <v>8312648.5799999982</v>
      </c>
      <c r="J1240" s="719">
        <f>I1240/H1240</f>
        <v>4.1563242899999988</v>
      </c>
      <c r="K1240" s="718">
        <f>H1240-I1240</f>
        <v>-6312648.5799999982</v>
      </c>
      <c r="L1240" s="720">
        <v>0</v>
      </c>
      <c r="M1240" s="720">
        <v>0</v>
      </c>
      <c r="N1240" s="721"/>
      <c r="O1240" s="720">
        <f>L1240-M1240</f>
        <v>0</v>
      </c>
      <c r="P1240" s="720">
        <f>L1240+H1240</f>
        <v>2000000</v>
      </c>
      <c r="Q1240" s="720">
        <f>M1240+I1240</f>
        <v>8312648.5799999982</v>
      </c>
      <c r="R1240" s="721">
        <f>Q1240/P1240</f>
        <v>4.1563242899999988</v>
      </c>
      <c r="S1240" s="720">
        <f>P1240-Q1240</f>
        <v>-6312648.5799999982</v>
      </c>
      <c r="AB1240" s="62">
        <f t="shared" si="212"/>
        <v>0</v>
      </c>
    </row>
    <row r="1241" spans="1:31" ht="15.75" thickBot="1" x14ac:dyDescent="0.3">
      <c r="A1241" s="62"/>
      <c r="B1241" s="62"/>
      <c r="E1241" s="715"/>
      <c r="F1241" s="716" t="s">
        <v>197</v>
      </c>
      <c r="G1241" s="717" t="s">
        <v>1294</v>
      </c>
      <c r="H1241" s="718">
        <v>0</v>
      </c>
      <c r="I1241" s="718"/>
      <c r="J1241" s="719"/>
      <c r="K1241" s="718"/>
      <c r="L1241" s="720">
        <f>L1217</f>
        <v>0</v>
      </c>
      <c r="M1241" s="720"/>
      <c r="N1241" s="721"/>
      <c r="O1241" s="720"/>
      <c r="P1241" s="720">
        <f>L1241+H1241</f>
        <v>0</v>
      </c>
      <c r="Q1241" s="720"/>
      <c r="R1241" s="721"/>
      <c r="S1241" s="720"/>
    </row>
    <row r="1242" spans="1:31" ht="15.75" thickBot="1" x14ac:dyDescent="0.3">
      <c r="A1242" s="62"/>
      <c r="B1242" s="62"/>
      <c r="G1242" s="722" t="s">
        <v>1334</v>
      </c>
      <c r="H1242" s="723">
        <f>SUM(H1240)</f>
        <v>2000000</v>
      </c>
      <c r="I1242" s="723">
        <f>SUM(I1240)</f>
        <v>8312648.5799999982</v>
      </c>
      <c r="J1242" s="724">
        <f>SUM(J1240)</f>
        <v>4.1563242899999988</v>
      </c>
      <c r="K1242" s="723">
        <f>SUM(K1240)</f>
        <v>-6312648.5799999982</v>
      </c>
      <c r="L1242" s="725">
        <f>SUM(L1240:L1241)</f>
        <v>0</v>
      </c>
      <c r="M1242" s="725">
        <v>0</v>
      </c>
      <c r="N1242" s="726"/>
      <c r="O1242" s="725">
        <f>L1242-M1242</f>
        <v>0</v>
      </c>
      <c r="P1242" s="725">
        <f>SUM(P1240:P1241)</f>
        <v>2000000</v>
      </c>
      <c r="Q1242" s="725">
        <f>M1242+I1242</f>
        <v>8312648.5799999982</v>
      </c>
      <c r="R1242" s="726">
        <f>Q1242/P1242</f>
        <v>4.1563242899999988</v>
      </c>
      <c r="S1242" s="725">
        <f>P1242-Q1242</f>
        <v>-6312648.5799999982</v>
      </c>
      <c r="AB1242" s="62">
        <f t="shared" si="212"/>
        <v>0</v>
      </c>
    </row>
    <row r="1243" spans="1:31" x14ac:dyDescent="0.25">
      <c r="A1243" s="62"/>
      <c r="B1243" s="62"/>
      <c r="G1243" s="735"/>
      <c r="H1243" s="736"/>
      <c r="I1243" s="736"/>
      <c r="J1243" s="737"/>
      <c r="K1243" s="736"/>
      <c r="L1243" s="738"/>
      <c r="M1243" s="738"/>
      <c r="N1243" s="739"/>
      <c r="O1243" s="738"/>
      <c r="P1243" s="738"/>
      <c r="Q1243" s="738"/>
      <c r="R1243" s="739"/>
      <c r="S1243" s="738"/>
      <c r="AB1243" s="62">
        <f t="shared" si="212"/>
        <v>0</v>
      </c>
    </row>
    <row r="1244" spans="1:31" ht="28.5" x14ac:dyDescent="0.25">
      <c r="A1244" s="62"/>
      <c r="B1244" s="62"/>
      <c r="C1244" s="685" t="s">
        <v>266</v>
      </c>
      <c r="G1244" s="789" t="s">
        <v>1658</v>
      </c>
      <c r="H1244" s="736"/>
      <c r="I1244" s="736"/>
      <c r="J1244" s="737"/>
      <c r="K1244" s="736"/>
      <c r="L1244" s="738"/>
      <c r="M1244" s="738"/>
      <c r="N1244" s="739"/>
      <c r="O1244" s="738"/>
      <c r="P1244" s="738"/>
      <c r="Q1244" s="738"/>
      <c r="R1244" s="739"/>
      <c r="S1244" s="738"/>
      <c r="AB1244" s="62">
        <f t="shared" si="212"/>
        <v>0</v>
      </c>
    </row>
    <row r="1245" spans="1:31" ht="33.75" customHeight="1" x14ac:dyDescent="0.25">
      <c r="A1245" s="62"/>
      <c r="B1245" s="62"/>
      <c r="C1245" s="685" t="s">
        <v>1661</v>
      </c>
      <c r="D1245" s="694"/>
      <c r="G1245" s="915" t="s">
        <v>1660</v>
      </c>
      <c r="AB1245" s="62">
        <f t="shared" si="212"/>
        <v>0</v>
      </c>
    </row>
    <row r="1246" spans="1:31" ht="30" customHeight="1" x14ac:dyDescent="0.25">
      <c r="A1246" s="62"/>
      <c r="B1246" s="62"/>
      <c r="C1246" s="685"/>
      <c r="D1246" s="702">
        <v>860</v>
      </c>
      <c r="E1246" s="703"/>
      <c r="F1246" s="702"/>
      <c r="G1246" s="704" t="s">
        <v>169</v>
      </c>
      <c r="H1246" s="718"/>
      <c r="I1246" s="718"/>
      <c r="J1246" s="719"/>
      <c r="K1246" s="718"/>
      <c r="L1246" s="720"/>
      <c r="M1246" s="720"/>
      <c r="N1246" s="721"/>
      <c r="O1246" s="720"/>
      <c r="P1246" s="720"/>
      <c r="Q1246" s="720"/>
      <c r="R1246" s="721"/>
      <c r="S1246" s="720"/>
      <c r="AB1246" s="62">
        <f t="shared" si="212"/>
        <v>0</v>
      </c>
    </row>
    <row r="1247" spans="1:31" ht="15.75" thickBot="1" x14ac:dyDescent="0.3">
      <c r="A1247" s="62"/>
      <c r="B1247" s="62"/>
      <c r="E1247" s="1088" t="s">
        <v>1863</v>
      </c>
      <c r="F1247" s="706">
        <v>481</v>
      </c>
      <c r="G1247" s="796" t="s">
        <v>726</v>
      </c>
      <c r="H1247" s="687">
        <f>1580000+20000</f>
        <v>1600000</v>
      </c>
      <c r="I1247" s="687">
        <v>0</v>
      </c>
      <c r="J1247" s="688">
        <f>I1247/H1247</f>
        <v>0</v>
      </c>
      <c r="K1247" s="687">
        <f>H1247-I1247</f>
        <v>1600000</v>
      </c>
      <c r="L1247" s="689">
        <v>0</v>
      </c>
      <c r="M1247" s="689">
        <v>0</v>
      </c>
      <c r="O1247" s="689">
        <f>L1247-M1247</f>
        <v>0</v>
      </c>
      <c r="P1247" s="689">
        <f>L1247+H1247</f>
        <v>1600000</v>
      </c>
      <c r="Q1247" s="689">
        <f>M1247+I1247</f>
        <v>0</v>
      </c>
      <c r="R1247" s="690">
        <f>Q1247/P1247</f>
        <v>0</v>
      </c>
      <c r="S1247" s="689">
        <f>P1247-Q1247</f>
        <v>1600000</v>
      </c>
      <c r="Z1247" s="750">
        <f>H1247-X1247+Y1247</f>
        <v>1600000</v>
      </c>
      <c r="AA1247" s="751">
        <v>1382000</v>
      </c>
      <c r="AB1247" s="62">
        <f t="shared" si="212"/>
        <v>218000</v>
      </c>
      <c r="AE1247" s="62">
        <f>H1247-AA1247</f>
        <v>218000</v>
      </c>
    </row>
    <row r="1248" spans="1:31" x14ac:dyDescent="0.25">
      <c r="A1248" s="62"/>
      <c r="B1248" s="62"/>
      <c r="E1248" s="708"/>
      <c r="F1248" s="709"/>
      <c r="G1248" s="710" t="s">
        <v>1662</v>
      </c>
      <c r="H1248" s="711"/>
      <c r="I1248" s="711"/>
      <c r="J1248" s="712"/>
      <c r="K1248" s="711"/>
      <c r="L1248" s="713"/>
      <c r="M1248" s="713"/>
      <c r="N1248" s="714"/>
      <c r="O1248" s="713"/>
      <c r="P1248" s="713"/>
      <c r="Q1248" s="713"/>
      <c r="R1248" s="714"/>
      <c r="S1248" s="797"/>
      <c r="AB1248" s="62">
        <f t="shared" si="212"/>
        <v>0</v>
      </c>
    </row>
    <row r="1249" spans="1:31" ht="15.75" thickBot="1" x14ac:dyDescent="0.3">
      <c r="A1249" s="62"/>
      <c r="B1249" s="62"/>
      <c r="E1249" s="715"/>
      <c r="F1249" s="716" t="s">
        <v>185</v>
      </c>
      <c r="G1249" s="717" t="s">
        <v>186</v>
      </c>
      <c r="H1249" s="718">
        <f t="shared" ref="H1249:M1249" si="214">SUM(H1247)</f>
        <v>1600000</v>
      </c>
      <c r="I1249" s="718">
        <f t="shared" si="214"/>
        <v>0</v>
      </c>
      <c r="J1249" s="719">
        <f t="shared" si="214"/>
        <v>0</v>
      </c>
      <c r="K1249" s="718">
        <f t="shared" si="214"/>
        <v>1600000</v>
      </c>
      <c r="L1249" s="720">
        <f t="shared" si="214"/>
        <v>0</v>
      </c>
      <c r="M1249" s="720">
        <f t="shared" si="214"/>
        <v>0</v>
      </c>
      <c r="N1249" s="721"/>
      <c r="O1249" s="720">
        <f>SUM(O1247)</f>
        <v>0</v>
      </c>
      <c r="P1249" s="720">
        <f>SUM(P1247)</f>
        <v>1600000</v>
      </c>
      <c r="Q1249" s="720">
        <f>SUM(Q1247)</f>
        <v>0</v>
      </c>
      <c r="R1249" s="721">
        <f>SUM(R1247)</f>
        <v>0</v>
      </c>
      <c r="S1249" s="720">
        <f>SUM(S1247)</f>
        <v>1600000</v>
      </c>
      <c r="AB1249" s="62">
        <f t="shared" si="212"/>
        <v>0</v>
      </c>
    </row>
    <row r="1250" spans="1:31" ht="15.75" thickBot="1" x14ac:dyDescent="0.3">
      <c r="A1250" s="62"/>
      <c r="B1250" s="62"/>
      <c r="G1250" s="722" t="s">
        <v>1663</v>
      </c>
      <c r="H1250" s="723">
        <f t="shared" ref="H1250:M1250" si="215">SUM(H1249)</f>
        <v>1600000</v>
      </c>
      <c r="I1250" s="723">
        <f t="shared" si="215"/>
        <v>0</v>
      </c>
      <c r="J1250" s="724">
        <f t="shared" si="215"/>
        <v>0</v>
      </c>
      <c r="K1250" s="723">
        <f t="shared" si="215"/>
        <v>1600000</v>
      </c>
      <c r="L1250" s="725">
        <f t="shared" si="215"/>
        <v>0</v>
      </c>
      <c r="M1250" s="725">
        <f t="shared" si="215"/>
        <v>0</v>
      </c>
      <c r="N1250" s="726"/>
      <c r="O1250" s="725">
        <f>SUM(O1249)</f>
        <v>0</v>
      </c>
      <c r="P1250" s="725">
        <f>SUM(P1249)</f>
        <v>1600000</v>
      </c>
      <c r="Q1250" s="725">
        <f>SUM(Q1249)</f>
        <v>0</v>
      </c>
      <c r="R1250" s="726">
        <f>SUM(R1249)</f>
        <v>0</v>
      </c>
      <c r="S1250" s="725">
        <f>SUM(S1249)</f>
        <v>1600000</v>
      </c>
      <c r="AB1250" s="62">
        <f t="shared" si="212"/>
        <v>0</v>
      </c>
    </row>
    <row r="1251" spans="1:31" ht="28.5" collapsed="1" x14ac:dyDescent="0.25">
      <c r="A1251" s="62"/>
      <c r="B1251" s="62"/>
      <c r="E1251" s="708"/>
      <c r="F1251" s="709"/>
      <c r="G1251" s="727" t="s">
        <v>1664</v>
      </c>
      <c r="H1251" s="728"/>
      <c r="I1251" s="729"/>
      <c r="J1251" s="730"/>
      <c r="K1251" s="729"/>
      <c r="L1251" s="731"/>
      <c r="M1251" s="732"/>
      <c r="N1251" s="733"/>
      <c r="O1251" s="732"/>
      <c r="P1251" s="732"/>
      <c r="Q1251" s="732"/>
      <c r="R1251" s="733"/>
      <c r="S1251" s="798"/>
      <c r="AB1251" s="62">
        <f t="shared" si="212"/>
        <v>0</v>
      </c>
    </row>
    <row r="1252" spans="1:31" ht="15.75" thickBot="1" x14ac:dyDescent="0.3">
      <c r="A1252" s="62"/>
      <c r="B1252" s="62"/>
      <c r="E1252" s="715"/>
      <c r="F1252" s="716" t="s">
        <v>185</v>
      </c>
      <c r="G1252" s="717" t="s">
        <v>186</v>
      </c>
      <c r="H1252" s="718">
        <f t="shared" ref="H1252:M1252" si="216">SUM(H1249)</f>
        <v>1600000</v>
      </c>
      <c r="I1252" s="718">
        <f t="shared" si="216"/>
        <v>0</v>
      </c>
      <c r="J1252" s="719">
        <f t="shared" si="216"/>
        <v>0</v>
      </c>
      <c r="K1252" s="718">
        <f t="shared" si="216"/>
        <v>1600000</v>
      </c>
      <c r="L1252" s="720">
        <f t="shared" si="216"/>
        <v>0</v>
      </c>
      <c r="M1252" s="720">
        <f t="shared" si="216"/>
        <v>0</v>
      </c>
      <c r="N1252" s="721"/>
      <c r="O1252" s="720">
        <f>SUM(O1249)</f>
        <v>0</v>
      </c>
      <c r="P1252" s="720">
        <f>SUM(P1249)</f>
        <v>1600000</v>
      </c>
      <c r="Q1252" s="720">
        <f>SUM(Q1249)</f>
        <v>0</v>
      </c>
      <c r="R1252" s="721">
        <f>SUM(R1249)</f>
        <v>0</v>
      </c>
      <c r="S1252" s="720">
        <f>SUM(S1249)</f>
        <v>1600000</v>
      </c>
      <c r="AB1252" s="62">
        <f t="shared" si="212"/>
        <v>0</v>
      </c>
    </row>
    <row r="1253" spans="1:31" ht="15.75" collapsed="1" thickBot="1" x14ac:dyDescent="0.3">
      <c r="A1253" s="62"/>
      <c r="B1253" s="62"/>
      <c r="G1253" s="722" t="s">
        <v>1665</v>
      </c>
      <c r="H1253" s="723">
        <f t="shared" ref="H1253:M1253" si="217">SUM(H1252)</f>
        <v>1600000</v>
      </c>
      <c r="I1253" s="723">
        <f t="shared" si="217"/>
        <v>0</v>
      </c>
      <c r="J1253" s="724">
        <f t="shared" si="217"/>
        <v>0</v>
      </c>
      <c r="K1253" s="723">
        <f t="shared" si="217"/>
        <v>1600000</v>
      </c>
      <c r="L1253" s="725">
        <f t="shared" si="217"/>
        <v>0</v>
      </c>
      <c r="M1253" s="725">
        <f t="shared" si="217"/>
        <v>0</v>
      </c>
      <c r="N1253" s="726"/>
      <c r="O1253" s="725">
        <f>SUM(O1252)</f>
        <v>0</v>
      </c>
      <c r="P1253" s="725">
        <f>SUM(P1252)</f>
        <v>1600000</v>
      </c>
      <c r="Q1253" s="725">
        <f>SUM(Q1252)</f>
        <v>0</v>
      </c>
      <c r="R1253" s="726">
        <f>SUM(R1252)</f>
        <v>0</v>
      </c>
      <c r="S1253" s="725">
        <f>SUM(S1252)</f>
        <v>1600000</v>
      </c>
      <c r="AB1253" s="62">
        <f t="shared" si="212"/>
        <v>0</v>
      </c>
    </row>
    <row r="1254" spans="1:31" x14ac:dyDescent="0.25">
      <c r="A1254" s="62"/>
      <c r="B1254" s="62"/>
      <c r="C1254" s="685"/>
      <c r="G1254" s="789"/>
      <c r="H1254" s="736"/>
      <c r="I1254" s="736"/>
      <c r="J1254" s="737"/>
      <c r="K1254" s="736"/>
      <c r="L1254" s="738"/>
      <c r="M1254" s="738"/>
      <c r="N1254" s="739"/>
      <c r="O1254" s="738"/>
      <c r="P1254" s="738"/>
      <c r="Q1254" s="738"/>
      <c r="R1254" s="739"/>
      <c r="S1254" s="738"/>
      <c r="AB1254" s="62">
        <f t="shared" si="212"/>
        <v>0</v>
      </c>
    </row>
    <row r="1255" spans="1:31" ht="28.5" x14ac:dyDescent="0.25">
      <c r="A1255" s="62"/>
      <c r="B1255" s="62"/>
      <c r="C1255" s="685" t="s">
        <v>1510</v>
      </c>
      <c r="D1255" s="694"/>
      <c r="G1255" s="915" t="s">
        <v>1511</v>
      </c>
      <c r="AB1255" s="62">
        <f t="shared" si="212"/>
        <v>0</v>
      </c>
    </row>
    <row r="1256" spans="1:31" ht="21" customHeight="1" x14ac:dyDescent="0.25">
      <c r="A1256" s="62"/>
      <c r="B1256" s="62"/>
      <c r="C1256" s="685"/>
      <c r="D1256" s="702">
        <v>830</v>
      </c>
      <c r="E1256" s="703"/>
      <c r="F1256" s="702"/>
      <c r="G1256" s="704" t="s">
        <v>168</v>
      </c>
      <c r="H1256" s="718"/>
      <c r="I1256" s="718"/>
      <c r="J1256" s="719"/>
      <c r="K1256" s="718"/>
      <c r="L1256" s="720"/>
      <c r="M1256" s="720"/>
      <c r="N1256" s="721"/>
      <c r="O1256" s="720"/>
      <c r="P1256" s="720"/>
      <c r="Q1256" s="720"/>
      <c r="R1256" s="721"/>
      <c r="S1256" s="720"/>
      <c r="AB1256" s="62">
        <f t="shared" si="212"/>
        <v>0</v>
      </c>
    </row>
    <row r="1257" spans="1:31" ht="15.75" thickBot="1" x14ac:dyDescent="0.3">
      <c r="E1257" s="1088" t="s">
        <v>2065</v>
      </c>
      <c r="F1257" s="706">
        <v>454</v>
      </c>
      <c r="G1257" s="796" t="s">
        <v>380</v>
      </c>
      <c r="H1257" s="687">
        <v>3000000</v>
      </c>
      <c r="I1257" s="687">
        <v>650000</v>
      </c>
      <c r="J1257" s="688">
        <f>I1257/H1257</f>
        <v>0.21666666666666667</v>
      </c>
      <c r="K1257" s="687">
        <f>H1257-I1257</f>
        <v>2350000</v>
      </c>
      <c r="L1257" s="689">
        <v>0</v>
      </c>
      <c r="M1257" s="689">
        <v>0</v>
      </c>
      <c r="O1257" s="689">
        <f>L1257-M1257</f>
        <v>0</v>
      </c>
      <c r="P1257" s="689">
        <f>L1257+H1257</f>
        <v>3000000</v>
      </c>
      <c r="Q1257" s="689">
        <f>M1257+I1257</f>
        <v>650000</v>
      </c>
      <c r="R1257" s="690">
        <f>Q1257/P1257</f>
        <v>0.21666666666666667</v>
      </c>
      <c r="S1257" s="689">
        <f>P1257-Q1257</f>
        <v>2350000</v>
      </c>
      <c r="Z1257" s="750">
        <f>H1257-X1257+Y1257</f>
        <v>3000000</v>
      </c>
      <c r="AA1257" s="751">
        <v>1580000</v>
      </c>
      <c r="AB1257" s="62">
        <f t="shared" si="212"/>
        <v>1420000</v>
      </c>
      <c r="AE1257" s="62">
        <f>H1257-AA1257</f>
        <v>1420000</v>
      </c>
    </row>
    <row r="1258" spans="1:31" x14ac:dyDescent="0.25">
      <c r="E1258" s="708"/>
      <c r="F1258" s="709"/>
      <c r="G1258" s="710" t="s">
        <v>1512</v>
      </c>
      <c r="H1258" s="711"/>
      <c r="I1258" s="711"/>
      <c r="J1258" s="712"/>
      <c r="K1258" s="711"/>
      <c r="L1258" s="713"/>
      <c r="M1258" s="713"/>
      <c r="N1258" s="714"/>
      <c r="O1258" s="713"/>
      <c r="P1258" s="713"/>
      <c r="Q1258" s="713"/>
      <c r="R1258" s="714"/>
      <c r="S1258" s="797"/>
      <c r="AB1258" s="62">
        <f t="shared" si="212"/>
        <v>0</v>
      </c>
    </row>
    <row r="1259" spans="1:31" ht="15.75" thickBot="1" x14ac:dyDescent="0.3">
      <c r="E1259" s="715"/>
      <c r="F1259" s="716" t="s">
        <v>185</v>
      </c>
      <c r="G1259" s="717" t="s">
        <v>186</v>
      </c>
      <c r="H1259" s="718">
        <f t="shared" ref="H1259:M1259" si="218">SUM(H1257)</f>
        <v>3000000</v>
      </c>
      <c r="I1259" s="718">
        <f t="shared" si="218"/>
        <v>650000</v>
      </c>
      <c r="J1259" s="719">
        <f t="shared" si="218"/>
        <v>0.21666666666666667</v>
      </c>
      <c r="K1259" s="718">
        <f t="shared" si="218"/>
        <v>2350000</v>
      </c>
      <c r="L1259" s="720">
        <f t="shared" si="218"/>
        <v>0</v>
      </c>
      <c r="M1259" s="720">
        <f t="shared" si="218"/>
        <v>0</v>
      </c>
      <c r="N1259" s="721"/>
      <c r="O1259" s="720">
        <f>SUM(O1257)</f>
        <v>0</v>
      </c>
      <c r="P1259" s="720">
        <f>SUM(P1257)</f>
        <v>3000000</v>
      </c>
      <c r="Q1259" s="720">
        <f>SUM(Q1257)</f>
        <v>650000</v>
      </c>
      <c r="R1259" s="721">
        <f>SUM(R1257)</f>
        <v>0.21666666666666667</v>
      </c>
      <c r="S1259" s="720">
        <f>SUM(S1257)</f>
        <v>2350000</v>
      </c>
      <c r="AB1259" s="62">
        <f t="shared" si="212"/>
        <v>0</v>
      </c>
    </row>
    <row r="1260" spans="1:31" ht="15.75" thickBot="1" x14ac:dyDescent="0.3">
      <c r="G1260" s="722" t="s">
        <v>1515</v>
      </c>
      <c r="H1260" s="723">
        <f t="shared" ref="H1260:M1260" si="219">SUM(H1259)</f>
        <v>3000000</v>
      </c>
      <c r="I1260" s="723">
        <f t="shared" si="219"/>
        <v>650000</v>
      </c>
      <c r="J1260" s="724">
        <f t="shared" si="219"/>
        <v>0.21666666666666667</v>
      </c>
      <c r="K1260" s="723">
        <f t="shared" si="219"/>
        <v>2350000</v>
      </c>
      <c r="L1260" s="725">
        <f t="shared" si="219"/>
        <v>0</v>
      </c>
      <c r="M1260" s="725">
        <f t="shared" si="219"/>
        <v>0</v>
      </c>
      <c r="N1260" s="726"/>
      <c r="O1260" s="725">
        <f>SUM(O1259)</f>
        <v>0</v>
      </c>
      <c r="P1260" s="725">
        <f>SUM(P1259)</f>
        <v>3000000</v>
      </c>
      <c r="Q1260" s="725">
        <f>SUM(Q1259)</f>
        <v>650000</v>
      </c>
      <c r="R1260" s="726">
        <f>SUM(R1259)</f>
        <v>0.21666666666666667</v>
      </c>
      <c r="S1260" s="725">
        <f>SUM(S1259)</f>
        <v>2350000</v>
      </c>
      <c r="AB1260" s="62">
        <f t="shared" si="212"/>
        <v>0</v>
      </c>
    </row>
    <row r="1261" spans="1:31" ht="28.5" collapsed="1" x14ac:dyDescent="0.25">
      <c r="E1261" s="708"/>
      <c r="F1261" s="709"/>
      <c r="G1261" s="727" t="s">
        <v>1513</v>
      </c>
      <c r="H1261" s="728"/>
      <c r="I1261" s="729"/>
      <c r="J1261" s="730"/>
      <c r="K1261" s="729"/>
      <c r="L1261" s="731"/>
      <c r="M1261" s="732"/>
      <c r="N1261" s="733"/>
      <c r="O1261" s="732"/>
      <c r="P1261" s="732"/>
      <c r="Q1261" s="732"/>
      <c r="R1261" s="733"/>
      <c r="S1261" s="798"/>
      <c r="AB1261" s="62">
        <f t="shared" si="212"/>
        <v>0</v>
      </c>
    </row>
    <row r="1262" spans="1:31" ht="15.75" thickBot="1" x14ac:dyDescent="0.3">
      <c r="E1262" s="715"/>
      <c r="F1262" s="716" t="s">
        <v>185</v>
      </c>
      <c r="G1262" s="717" t="s">
        <v>186</v>
      </c>
      <c r="H1262" s="718">
        <f>H1259</f>
        <v>3000000</v>
      </c>
      <c r="I1262" s="718">
        <f t="shared" ref="I1262:S1262" si="220">I1259</f>
        <v>650000</v>
      </c>
      <c r="J1262" s="719">
        <f t="shared" si="220"/>
        <v>0.21666666666666667</v>
      </c>
      <c r="K1262" s="718">
        <f t="shared" si="220"/>
        <v>2350000</v>
      </c>
      <c r="L1262" s="720">
        <f t="shared" si="220"/>
        <v>0</v>
      </c>
      <c r="M1262" s="720">
        <f t="shared" si="220"/>
        <v>0</v>
      </c>
      <c r="N1262" s="721">
        <f t="shared" si="220"/>
        <v>0</v>
      </c>
      <c r="O1262" s="720">
        <f t="shared" si="220"/>
        <v>0</v>
      </c>
      <c r="P1262" s="720">
        <f t="shared" si="220"/>
        <v>3000000</v>
      </c>
      <c r="Q1262" s="720">
        <f t="shared" si="220"/>
        <v>650000</v>
      </c>
      <c r="R1262" s="721">
        <f t="shared" si="220"/>
        <v>0.21666666666666667</v>
      </c>
      <c r="S1262" s="720">
        <f t="shared" si="220"/>
        <v>2350000</v>
      </c>
      <c r="AB1262" s="62">
        <f t="shared" si="212"/>
        <v>0</v>
      </c>
    </row>
    <row r="1263" spans="1:31" ht="15.75" collapsed="1" thickBot="1" x14ac:dyDescent="0.3">
      <c r="G1263" s="722" t="s">
        <v>1514</v>
      </c>
      <c r="H1263" s="723">
        <f>H1262</f>
        <v>3000000</v>
      </c>
      <c r="I1263" s="723">
        <f t="shared" ref="I1263:S1263" si="221">I1262</f>
        <v>650000</v>
      </c>
      <c r="J1263" s="724">
        <f t="shared" si="221"/>
        <v>0.21666666666666667</v>
      </c>
      <c r="K1263" s="723">
        <f t="shared" si="221"/>
        <v>2350000</v>
      </c>
      <c r="L1263" s="725">
        <f t="shared" si="221"/>
        <v>0</v>
      </c>
      <c r="M1263" s="725">
        <f t="shared" si="221"/>
        <v>0</v>
      </c>
      <c r="N1263" s="726">
        <f t="shared" si="221"/>
        <v>0</v>
      </c>
      <c r="O1263" s="725">
        <f t="shared" si="221"/>
        <v>0</v>
      </c>
      <c r="P1263" s="725">
        <f t="shared" si="221"/>
        <v>3000000</v>
      </c>
      <c r="Q1263" s="725">
        <f t="shared" si="221"/>
        <v>650000</v>
      </c>
      <c r="R1263" s="726">
        <f t="shared" si="221"/>
        <v>0.21666666666666667</v>
      </c>
      <c r="S1263" s="725">
        <f t="shared" si="221"/>
        <v>2350000</v>
      </c>
      <c r="AB1263" s="62">
        <f t="shared" si="212"/>
        <v>0</v>
      </c>
    </row>
    <row r="1264" spans="1:31" x14ac:dyDescent="0.25">
      <c r="A1264" s="62"/>
      <c r="B1264" s="62"/>
      <c r="G1264" s="735"/>
      <c r="H1264" s="736"/>
      <c r="I1264" s="736"/>
      <c r="J1264" s="737"/>
      <c r="K1264" s="736"/>
      <c r="L1264" s="738"/>
      <c r="M1264" s="738"/>
      <c r="N1264" s="739"/>
      <c r="O1264" s="738"/>
      <c r="P1264" s="738"/>
      <c r="Q1264" s="738"/>
      <c r="R1264" s="739"/>
      <c r="S1264" s="738"/>
      <c r="AB1264" s="62">
        <f t="shared" si="212"/>
        <v>0</v>
      </c>
    </row>
    <row r="1265" spans="1:19" x14ac:dyDescent="0.25">
      <c r="G1265" s="735"/>
      <c r="H1265" s="736"/>
      <c r="I1265" s="736"/>
      <c r="J1265" s="737"/>
      <c r="K1265" s="736"/>
      <c r="L1265" s="738"/>
      <c r="M1265" s="738"/>
      <c r="N1265" s="739"/>
      <c r="O1265" s="738"/>
      <c r="P1265" s="738"/>
      <c r="Q1265" s="738"/>
      <c r="R1265" s="739"/>
      <c r="S1265" s="738"/>
    </row>
    <row r="1266" spans="1:19" ht="28.5" hidden="1" x14ac:dyDescent="0.25">
      <c r="A1266" s="62"/>
      <c r="B1266" s="62"/>
      <c r="C1266" s="685" t="s">
        <v>2021</v>
      </c>
      <c r="D1266" s="694"/>
      <c r="G1266" s="915" t="s">
        <v>2022</v>
      </c>
      <c r="Q1266" s="738"/>
      <c r="R1266" s="739"/>
      <c r="S1266" s="738"/>
    </row>
    <row r="1267" spans="1:19" hidden="1" x14ac:dyDescent="0.25">
      <c r="A1267" s="62"/>
      <c r="B1267" s="62"/>
      <c r="C1267" s="685"/>
      <c r="D1267" s="702">
        <v>820</v>
      </c>
      <c r="E1267" s="703"/>
      <c r="F1267" s="702"/>
      <c r="G1267" s="704" t="s">
        <v>167</v>
      </c>
      <c r="H1267" s="718"/>
      <c r="I1267" s="718"/>
      <c r="J1267" s="719"/>
      <c r="K1267" s="718"/>
      <c r="L1267" s="720"/>
      <c r="M1267" s="720"/>
      <c r="N1267" s="721"/>
      <c r="O1267" s="720"/>
      <c r="P1267" s="720"/>
      <c r="Q1267" s="738"/>
      <c r="R1267" s="739"/>
      <c r="S1267" s="738"/>
    </row>
    <row r="1268" spans="1:19" ht="15.75" hidden="1" thickBot="1" x14ac:dyDescent="0.3">
      <c r="E1268" s="1083" t="s">
        <v>2033</v>
      </c>
      <c r="F1268" s="706">
        <v>425</v>
      </c>
      <c r="G1268" s="796" t="s">
        <v>717</v>
      </c>
      <c r="H1268" s="687">
        <v>0</v>
      </c>
      <c r="I1268" s="687">
        <v>650000</v>
      </c>
      <c r="J1268" s="688" t="e">
        <f>I1268/H1268</f>
        <v>#DIV/0!</v>
      </c>
      <c r="K1268" s="687">
        <f>H1268-I1268</f>
        <v>-650000</v>
      </c>
      <c r="L1268" s="689">
        <v>0</v>
      </c>
      <c r="M1268" s="689">
        <v>0</v>
      </c>
      <c r="O1268" s="689">
        <f>L1268-M1268</f>
        <v>0</v>
      </c>
      <c r="P1268" s="689">
        <f>L1268+H1268</f>
        <v>0</v>
      </c>
      <c r="Q1268" s="738"/>
      <c r="R1268" s="739"/>
      <c r="S1268" s="738"/>
    </row>
    <row r="1269" spans="1:19" hidden="1" x14ac:dyDescent="0.25">
      <c r="E1269" s="708"/>
      <c r="F1269" s="709"/>
      <c r="G1269" s="710" t="s">
        <v>777</v>
      </c>
      <c r="H1269" s="711"/>
      <c r="I1269" s="711"/>
      <c r="J1269" s="712"/>
      <c r="K1269" s="711"/>
      <c r="L1269" s="713"/>
      <c r="M1269" s="713"/>
      <c r="N1269" s="714"/>
      <c r="O1269" s="713"/>
      <c r="P1269" s="713"/>
      <c r="Q1269" s="738"/>
      <c r="R1269" s="739"/>
      <c r="S1269" s="738"/>
    </row>
    <row r="1270" spans="1:19" hidden="1" x14ac:dyDescent="0.25">
      <c r="E1270" s="708"/>
      <c r="F1270" s="716" t="s">
        <v>185</v>
      </c>
      <c r="G1270" s="717" t="s">
        <v>186</v>
      </c>
      <c r="H1270" s="890">
        <f>H1268</f>
        <v>0</v>
      </c>
      <c r="I1270" s="743"/>
      <c r="J1270" s="744"/>
      <c r="K1270" s="743"/>
      <c r="L1270" s="745">
        <v>0</v>
      </c>
      <c r="M1270" s="745"/>
      <c r="N1270" s="746"/>
      <c r="O1270" s="745"/>
      <c r="P1270" s="745">
        <f>H1270</f>
        <v>0</v>
      </c>
      <c r="Q1270" s="738"/>
      <c r="R1270" s="739"/>
      <c r="S1270" s="738"/>
    </row>
    <row r="1271" spans="1:19" hidden="1" x14ac:dyDescent="0.25">
      <c r="B1271" s="1080"/>
      <c r="E1271" s="708"/>
      <c r="F1271" s="741" t="s">
        <v>197</v>
      </c>
      <c r="G1271" s="717" t="s">
        <v>1294</v>
      </c>
      <c r="H1271" s="890"/>
      <c r="I1271" s="743"/>
      <c r="J1271" s="744"/>
      <c r="K1271" s="743"/>
      <c r="L1271" s="745">
        <v>0</v>
      </c>
      <c r="M1271" s="745"/>
      <c r="N1271" s="746"/>
      <c r="O1271" s="745"/>
      <c r="P1271" s="745">
        <f>L1271</f>
        <v>0</v>
      </c>
      <c r="Q1271" s="738"/>
      <c r="R1271" s="739"/>
      <c r="S1271" s="738"/>
    </row>
    <row r="1272" spans="1:19" ht="30.75" hidden="1" thickBot="1" x14ac:dyDescent="0.3">
      <c r="E1272" s="708"/>
      <c r="F1272" s="708" t="s">
        <v>2015</v>
      </c>
      <c r="G1272" s="717" t="s">
        <v>2016</v>
      </c>
      <c r="H1272" s="890">
        <v>0</v>
      </c>
      <c r="I1272" s="743"/>
      <c r="J1272" s="744"/>
      <c r="K1272" s="743"/>
      <c r="L1272" s="745">
        <v>0</v>
      </c>
      <c r="M1272" s="745"/>
      <c r="N1272" s="746"/>
      <c r="O1272" s="745"/>
      <c r="P1272" s="745">
        <f>L1272</f>
        <v>0</v>
      </c>
      <c r="Q1272" s="738"/>
      <c r="R1272" s="739"/>
      <c r="S1272" s="738"/>
    </row>
    <row r="1273" spans="1:19" ht="15.75" hidden="1" thickBot="1" x14ac:dyDescent="0.3">
      <c r="G1273" s="722" t="s">
        <v>778</v>
      </c>
      <c r="H1273" s="1079">
        <f>H1270</f>
        <v>0</v>
      </c>
      <c r="I1273" s="723" t="e">
        <f>SUM(#REF!)</f>
        <v>#REF!</v>
      </c>
      <c r="J1273" s="724" t="e">
        <f>SUM(#REF!)</f>
        <v>#REF!</v>
      </c>
      <c r="K1273" s="723" t="e">
        <f>SUM(#REF!)</f>
        <v>#REF!</v>
      </c>
      <c r="L1273" s="725">
        <f>SUM(L1271:L1272)</f>
        <v>0</v>
      </c>
      <c r="M1273" s="725" t="e">
        <f>SUM(#REF!)</f>
        <v>#REF!</v>
      </c>
      <c r="N1273" s="726"/>
      <c r="O1273" s="725" t="e">
        <f>SUM(#REF!)</f>
        <v>#REF!</v>
      </c>
      <c r="P1273" s="725">
        <f>SUM(P1270:P1272)</f>
        <v>0</v>
      </c>
      <c r="Q1273" s="738"/>
      <c r="R1273" s="739"/>
      <c r="S1273" s="738"/>
    </row>
    <row r="1274" spans="1:19" hidden="1" x14ac:dyDescent="0.25">
      <c r="E1274" s="708"/>
      <c r="F1274" s="709"/>
      <c r="G1274" s="1078" t="s">
        <v>2023</v>
      </c>
      <c r="H1274" s="729"/>
      <c r="I1274" s="729"/>
      <c r="J1274" s="730"/>
      <c r="K1274" s="729"/>
      <c r="L1274" s="732"/>
      <c r="M1274" s="732"/>
      <c r="N1274" s="733"/>
      <c r="O1274" s="732"/>
      <c r="P1274" s="732"/>
      <c r="Q1274" s="738"/>
      <c r="R1274" s="739"/>
      <c r="S1274" s="738"/>
    </row>
    <row r="1275" spans="1:19" hidden="1" x14ac:dyDescent="0.25">
      <c r="E1275" s="708"/>
      <c r="F1275" s="716" t="s">
        <v>185</v>
      </c>
      <c r="G1275" s="717" t="s">
        <v>186</v>
      </c>
      <c r="H1275" s="890">
        <f>H1268</f>
        <v>0</v>
      </c>
      <c r="I1275" s="743"/>
      <c r="J1275" s="744"/>
      <c r="K1275" s="743"/>
      <c r="L1275" s="745">
        <v>0</v>
      </c>
      <c r="M1275" s="745"/>
      <c r="N1275" s="746"/>
      <c r="O1275" s="745"/>
      <c r="P1275" s="745">
        <f>H1275</f>
        <v>0</v>
      </c>
      <c r="Q1275" s="738"/>
      <c r="R1275" s="739"/>
      <c r="S1275" s="738"/>
    </row>
    <row r="1276" spans="1:19" hidden="1" x14ac:dyDescent="0.25">
      <c r="B1276" s="1081"/>
      <c r="E1276" s="708"/>
      <c r="F1276" s="741" t="s">
        <v>197</v>
      </c>
      <c r="G1276" s="717" t="s">
        <v>1294</v>
      </c>
      <c r="H1276" s="890">
        <v>0</v>
      </c>
      <c r="I1276" s="743"/>
      <c r="J1276" s="744"/>
      <c r="K1276" s="743"/>
      <c r="L1276" s="745">
        <f>L1271</f>
        <v>0</v>
      </c>
      <c r="M1276" s="745"/>
      <c r="N1276" s="746"/>
      <c r="O1276" s="745"/>
      <c r="P1276" s="745">
        <f>L1276</f>
        <v>0</v>
      </c>
      <c r="Q1276" s="738"/>
      <c r="R1276" s="739"/>
      <c r="S1276" s="738"/>
    </row>
    <row r="1277" spans="1:19" ht="30.75" hidden="1" thickBot="1" x14ac:dyDescent="0.3">
      <c r="E1277" s="715"/>
      <c r="F1277" s="708" t="s">
        <v>2015</v>
      </c>
      <c r="G1277" s="717" t="s">
        <v>2016</v>
      </c>
      <c r="H1277" s="718">
        <v>0</v>
      </c>
      <c r="I1277" s="718" t="e">
        <f>#REF!</f>
        <v>#REF!</v>
      </c>
      <c r="J1277" s="719" t="e">
        <f>#REF!</f>
        <v>#REF!</v>
      </c>
      <c r="K1277" s="718" t="e">
        <f>#REF!</f>
        <v>#REF!</v>
      </c>
      <c r="L1277" s="720">
        <f>L1272</f>
        <v>0</v>
      </c>
      <c r="M1277" s="720" t="e">
        <f>#REF!</f>
        <v>#REF!</v>
      </c>
      <c r="N1277" s="721" t="e">
        <f>#REF!</f>
        <v>#REF!</v>
      </c>
      <c r="O1277" s="720" t="e">
        <f>#REF!</f>
        <v>#REF!</v>
      </c>
      <c r="P1277" s="720">
        <f>L1277</f>
        <v>0</v>
      </c>
      <c r="Q1277" s="738"/>
      <c r="R1277" s="739"/>
      <c r="S1277" s="738"/>
    </row>
    <row r="1278" spans="1:19" ht="15.75" hidden="1" thickBot="1" x14ac:dyDescent="0.3">
      <c r="G1278" s="722" t="s">
        <v>2024</v>
      </c>
      <c r="H1278" s="723">
        <f>H1275</f>
        <v>0</v>
      </c>
      <c r="I1278" s="723" t="e">
        <f>I1277</f>
        <v>#REF!</v>
      </c>
      <c r="J1278" s="724" t="e">
        <f>J1277</f>
        <v>#REF!</v>
      </c>
      <c r="K1278" s="723" t="e">
        <f>K1277</f>
        <v>#REF!</v>
      </c>
      <c r="L1278" s="725">
        <f>SUM(L1277:L1277)</f>
        <v>0</v>
      </c>
      <c r="M1278" s="725" t="e">
        <f>M1277</f>
        <v>#REF!</v>
      </c>
      <c r="N1278" s="726" t="e">
        <f>N1277</f>
        <v>#REF!</v>
      </c>
      <c r="O1278" s="725" t="e">
        <f>O1277</f>
        <v>#REF!</v>
      </c>
      <c r="P1278" s="725">
        <f>H1275+L1277+L1276</f>
        <v>0</v>
      </c>
      <c r="Q1278" s="738"/>
      <c r="R1278" s="739"/>
      <c r="S1278" s="738"/>
    </row>
    <row r="1279" spans="1:19" x14ac:dyDescent="0.25">
      <c r="G1279" s="735"/>
      <c r="H1279" s="736"/>
      <c r="I1279" s="736"/>
      <c r="J1279" s="737"/>
      <c r="K1279" s="736"/>
      <c r="L1279" s="738"/>
      <c r="M1279" s="738"/>
      <c r="N1279" s="739"/>
      <c r="O1279" s="738"/>
      <c r="P1279" s="738"/>
      <c r="Q1279" s="738"/>
      <c r="R1279" s="739"/>
      <c r="S1279" s="738"/>
    </row>
    <row r="1280" spans="1:19" x14ac:dyDescent="0.25">
      <c r="E1280" s="708"/>
      <c r="F1280" s="709"/>
      <c r="G1280" s="742" t="s">
        <v>766</v>
      </c>
      <c r="H1280" s="743"/>
      <c r="I1280" s="743"/>
      <c r="J1280" s="744"/>
      <c r="K1280" s="743"/>
      <c r="L1280" s="745"/>
      <c r="M1280" s="745"/>
      <c r="N1280" s="746"/>
      <c r="O1280" s="745"/>
      <c r="P1280" s="745"/>
      <c r="Q1280" s="738"/>
      <c r="R1280" s="739"/>
      <c r="S1280" s="738"/>
    </row>
    <row r="1281" spans="1:31" x14ac:dyDescent="0.25">
      <c r="E1281" s="715"/>
      <c r="F1281" s="716" t="s">
        <v>185</v>
      </c>
      <c r="G1281" s="717" t="s">
        <v>186</v>
      </c>
      <c r="H1281" s="718">
        <f>H1247+H1257+H1268</f>
        <v>4600000</v>
      </c>
      <c r="I1281" s="718" t="e">
        <f>I1277+I1265</f>
        <v>#REF!</v>
      </c>
      <c r="J1281" s="719" t="e">
        <f t="shared" ref="J1281" si="222">J1277</f>
        <v>#REF!</v>
      </c>
      <c r="K1281" s="718" t="e">
        <f>H1281-I1281</f>
        <v>#REF!</v>
      </c>
      <c r="L1281" s="720">
        <v>0</v>
      </c>
      <c r="M1281" s="720">
        <v>0</v>
      </c>
      <c r="N1281" s="721" t="e">
        <f t="shared" ref="N1281:O1281" si="223">N1277</f>
        <v>#REF!</v>
      </c>
      <c r="O1281" s="720" t="e">
        <f t="shared" si="223"/>
        <v>#REF!</v>
      </c>
      <c r="P1281" s="720">
        <f>H1281+L1281</f>
        <v>4600000</v>
      </c>
      <c r="Q1281" s="738"/>
      <c r="R1281" s="739"/>
      <c r="S1281" s="738"/>
    </row>
    <row r="1282" spans="1:31" x14ac:dyDescent="0.25">
      <c r="B1282" s="1081"/>
      <c r="E1282" s="715"/>
      <c r="F1282" s="741" t="s">
        <v>197</v>
      </c>
      <c r="G1282" s="717" t="s">
        <v>1294</v>
      </c>
      <c r="H1282" s="718">
        <v>0</v>
      </c>
      <c r="I1282" s="718"/>
      <c r="J1282" s="719"/>
      <c r="K1282" s="718"/>
      <c r="L1282" s="720">
        <f>L1271</f>
        <v>0</v>
      </c>
      <c r="M1282" s="720"/>
      <c r="N1282" s="721"/>
      <c r="O1282" s="720"/>
      <c r="P1282" s="720">
        <f>L1282</f>
        <v>0</v>
      </c>
      <c r="Q1282" s="738"/>
      <c r="R1282" s="739"/>
      <c r="S1282" s="738"/>
    </row>
    <row r="1283" spans="1:31" ht="30.75" thickBot="1" x14ac:dyDescent="0.3">
      <c r="E1283" s="715"/>
      <c r="F1283" s="708" t="s">
        <v>2015</v>
      </c>
      <c r="G1283" s="717" t="s">
        <v>2016</v>
      </c>
      <c r="H1283" s="718">
        <v>0</v>
      </c>
      <c r="I1283" s="718"/>
      <c r="J1283" s="719"/>
      <c r="K1283" s="718"/>
      <c r="L1283" s="720">
        <f>L1277</f>
        <v>0</v>
      </c>
      <c r="M1283" s="720"/>
      <c r="N1283" s="721"/>
      <c r="O1283" s="720"/>
      <c r="P1283" s="720">
        <f>L1283</f>
        <v>0</v>
      </c>
      <c r="Q1283" s="738"/>
      <c r="R1283" s="739"/>
      <c r="S1283" s="738"/>
    </row>
    <row r="1284" spans="1:31" ht="15.75" thickBot="1" x14ac:dyDescent="0.3">
      <c r="G1284" s="722" t="s">
        <v>767</v>
      </c>
      <c r="H1284" s="723">
        <f>H1281</f>
        <v>4600000</v>
      </c>
      <c r="I1284" s="723" t="e">
        <f t="shared" ref="I1284:O1284" si="224">I1281</f>
        <v>#REF!</v>
      </c>
      <c r="J1284" s="724" t="e">
        <f t="shared" si="224"/>
        <v>#REF!</v>
      </c>
      <c r="K1284" s="723" t="e">
        <f t="shared" si="224"/>
        <v>#REF!</v>
      </c>
      <c r="L1284" s="725">
        <f>L1283+L1282</f>
        <v>0</v>
      </c>
      <c r="M1284" s="725">
        <f t="shared" si="224"/>
        <v>0</v>
      </c>
      <c r="N1284" s="726" t="e">
        <f t="shared" si="224"/>
        <v>#REF!</v>
      </c>
      <c r="O1284" s="725" t="e">
        <f t="shared" si="224"/>
        <v>#REF!</v>
      </c>
      <c r="P1284" s="725">
        <f>P1281+P1283+P1282</f>
        <v>4600000</v>
      </c>
      <c r="Q1284" s="738"/>
      <c r="R1284" s="739"/>
      <c r="S1284" s="738"/>
    </row>
    <row r="1285" spans="1:31" x14ac:dyDescent="0.25">
      <c r="G1285" s="735"/>
      <c r="H1285" s="736"/>
      <c r="I1285" s="736"/>
      <c r="J1285" s="737"/>
      <c r="K1285" s="736"/>
      <c r="L1285" s="738"/>
      <c r="M1285" s="738"/>
      <c r="N1285" s="739"/>
      <c r="O1285" s="738"/>
      <c r="P1285" s="738"/>
      <c r="Q1285" s="738"/>
      <c r="R1285" s="739"/>
      <c r="S1285" s="738"/>
    </row>
    <row r="1286" spans="1:31" x14ac:dyDescent="0.25">
      <c r="G1286" s="735"/>
      <c r="H1286" s="736"/>
      <c r="I1286" s="736"/>
      <c r="J1286" s="737"/>
      <c r="K1286" s="736"/>
      <c r="L1286" s="738"/>
      <c r="M1286" s="738"/>
      <c r="N1286" s="739"/>
      <c r="O1286" s="738"/>
      <c r="P1286" s="738"/>
      <c r="Q1286" s="738"/>
      <c r="R1286" s="739"/>
      <c r="S1286" s="738"/>
      <c r="AB1286" s="62">
        <f t="shared" si="212"/>
        <v>0</v>
      </c>
    </row>
    <row r="1287" spans="1:31" ht="28.5" x14ac:dyDescent="0.25">
      <c r="C1287" s="685" t="s">
        <v>267</v>
      </c>
      <c r="G1287" s="789" t="s">
        <v>1516</v>
      </c>
      <c r="H1287" s="736"/>
      <c r="I1287" s="736"/>
      <c r="J1287" s="737"/>
      <c r="K1287" s="736"/>
      <c r="L1287" s="738"/>
      <c r="M1287" s="738"/>
      <c r="N1287" s="739"/>
      <c r="O1287" s="738"/>
      <c r="P1287" s="738"/>
      <c r="Q1287" s="738"/>
      <c r="R1287" s="739"/>
      <c r="S1287" s="738"/>
      <c r="AB1287" s="62">
        <f t="shared" si="212"/>
        <v>0</v>
      </c>
    </row>
    <row r="1288" spans="1:31" ht="28.5" x14ac:dyDescent="0.25">
      <c r="C1288" s="685" t="s">
        <v>669</v>
      </c>
      <c r="D1288" s="694"/>
      <c r="G1288" s="915" t="s">
        <v>670</v>
      </c>
      <c r="AB1288" s="62">
        <f t="shared" si="212"/>
        <v>0</v>
      </c>
    </row>
    <row r="1289" spans="1:31" ht="21" customHeight="1" x14ac:dyDescent="0.25">
      <c r="C1289" s="685"/>
      <c r="D1289" s="702">
        <v>810</v>
      </c>
      <c r="E1289" s="703"/>
      <c r="F1289" s="702"/>
      <c r="G1289" s="704" t="s">
        <v>166</v>
      </c>
      <c r="H1289" s="718"/>
      <c r="I1289" s="718"/>
      <c r="J1289" s="719"/>
      <c r="K1289" s="718"/>
      <c r="L1289" s="720"/>
      <c r="M1289" s="720"/>
      <c r="N1289" s="721"/>
      <c r="O1289" s="720"/>
      <c r="P1289" s="720"/>
      <c r="Q1289" s="720"/>
      <c r="R1289" s="721"/>
      <c r="S1289" s="720"/>
      <c r="AB1289" s="62">
        <f t="shared" si="212"/>
        <v>0</v>
      </c>
    </row>
    <row r="1290" spans="1:31" ht="15.75" thickBot="1" x14ac:dyDescent="0.3">
      <c r="E1290" s="1088" t="s">
        <v>1864</v>
      </c>
      <c r="F1290" s="706">
        <v>481</v>
      </c>
      <c r="G1290" s="796" t="s">
        <v>726</v>
      </c>
      <c r="H1290" s="687">
        <f>12100000+1200000</f>
        <v>13300000</v>
      </c>
      <c r="I1290" s="687">
        <v>7886683.46</v>
      </c>
      <c r="J1290" s="688">
        <f>I1290/H1290</f>
        <v>0.59298371879699252</v>
      </c>
      <c r="K1290" s="687">
        <f>H1290-I1290</f>
        <v>5413316.54</v>
      </c>
      <c r="L1290" s="689">
        <v>0</v>
      </c>
      <c r="M1290" s="689">
        <v>0</v>
      </c>
      <c r="O1290" s="689">
        <f>L1290-M1290</f>
        <v>0</v>
      </c>
      <c r="P1290" s="689">
        <f>L1290+H1290</f>
        <v>13300000</v>
      </c>
      <c r="Q1290" s="689">
        <f>M1290+I1290</f>
        <v>7886683.46</v>
      </c>
      <c r="R1290" s="690">
        <f>Q1290/P1290</f>
        <v>0.59298371879699252</v>
      </c>
      <c r="S1290" s="689">
        <f>P1290-Q1290</f>
        <v>5413316.54</v>
      </c>
      <c r="Z1290" s="750">
        <f>H1290-X1290+Y1290</f>
        <v>13300000</v>
      </c>
      <c r="AA1290" s="751">
        <v>12760838</v>
      </c>
      <c r="AB1290" s="62">
        <f t="shared" si="212"/>
        <v>539162</v>
      </c>
      <c r="AE1290" s="62">
        <f>H1290-AA1290</f>
        <v>539162</v>
      </c>
    </row>
    <row r="1291" spans="1:31" x14ac:dyDescent="0.25">
      <c r="A1291" s="62"/>
      <c r="B1291" s="62"/>
      <c r="E1291" s="708"/>
      <c r="F1291" s="709"/>
      <c r="G1291" s="710" t="s">
        <v>1517</v>
      </c>
      <c r="H1291" s="711"/>
      <c r="I1291" s="711"/>
      <c r="J1291" s="712"/>
      <c r="K1291" s="711"/>
      <c r="L1291" s="713"/>
      <c r="M1291" s="713"/>
      <c r="N1291" s="714"/>
      <c r="O1291" s="713"/>
      <c r="P1291" s="713"/>
      <c r="Q1291" s="713"/>
      <c r="R1291" s="714"/>
      <c r="S1291" s="797"/>
      <c r="AB1291" s="62">
        <f t="shared" si="212"/>
        <v>0</v>
      </c>
    </row>
    <row r="1292" spans="1:31" ht="15.75" thickBot="1" x14ac:dyDescent="0.3">
      <c r="A1292" s="62"/>
      <c r="B1292" s="62"/>
      <c r="E1292" s="715"/>
      <c r="F1292" s="716" t="s">
        <v>185</v>
      </c>
      <c r="G1292" s="717" t="s">
        <v>186</v>
      </c>
      <c r="H1292" s="718">
        <f t="shared" ref="H1292:M1292" si="225">SUM(H1290)</f>
        <v>13300000</v>
      </c>
      <c r="I1292" s="718">
        <f t="shared" si="225"/>
        <v>7886683.46</v>
      </c>
      <c r="J1292" s="719">
        <f t="shared" si="225"/>
        <v>0.59298371879699252</v>
      </c>
      <c r="K1292" s="718">
        <f t="shared" si="225"/>
        <v>5413316.54</v>
      </c>
      <c r="L1292" s="720">
        <f t="shared" si="225"/>
        <v>0</v>
      </c>
      <c r="M1292" s="720">
        <f t="shared" si="225"/>
        <v>0</v>
      </c>
      <c r="N1292" s="721"/>
      <c r="O1292" s="720">
        <f>SUM(O1290)</f>
        <v>0</v>
      </c>
      <c r="P1292" s="720">
        <f>SUM(P1290)</f>
        <v>13300000</v>
      </c>
      <c r="Q1292" s="720">
        <f>SUM(Q1290)</f>
        <v>7886683.46</v>
      </c>
      <c r="R1292" s="721">
        <f>SUM(R1290)</f>
        <v>0.59298371879699252</v>
      </c>
      <c r="S1292" s="720">
        <f>SUM(S1290)</f>
        <v>5413316.54</v>
      </c>
      <c r="AB1292" s="62">
        <f t="shared" si="212"/>
        <v>0</v>
      </c>
    </row>
    <row r="1293" spans="1:31" ht="15.75" thickBot="1" x14ac:dyDescent="0.3">
      <c r="A1293" s="62"/>
      <c r="B1293" s="62"/>
      <c r="G1293" s="722" t="s">
        <v>1518</v>
      </c>
      <c r="H1293" s="723">
        <f t="shared" ref="H1293:M1293" si="226">SUM(H1292)</f>
        <v>13300000</v>
      </c>
      <c r="I1293" s="723">
        <f t="shared" si="226"/>
        <v>7886683.46</v>
      </c>
      <c r="J1293" s="724">
        <f t="shared" si="226"/>
        <v>0.59298371879699252</v>
      </c>
      <c r="K1293" s="723">
        <f t="shared" si="226"/>
        <v>5413316.54</v>
      </c>
      <c r="L1293" s="725">
        <f t="shared" si="226"/>
        <v>0</v>
      </c>
      <c r="M1293" s="725">
        <f t="shared" si="226"/>
        <v>0</v>
      </c>
      <c r="N1293" s="726"/>
      <c r="O1293" s="725">
        <f>SUM(O1292)</f>
        <v>0</v>
      </c>
      <c r="P1293" s="725">
        <f>SUM(P1292)</f>
        <v>13300000</v>
      </c>
      <c r="Q1293" s="725">
        <f>SUM(Q1292)</f>
        <v>7886683.46</v>
      </c>
      <c r="R1293" s="726">
        <f>SUM(R1292)</f>
        <v>0.59298371879699252</v>
      </c>
      <c r="S1293" s="725">
        <f>SUM(S1292)</f>
        <v>5413316.54</v>
      </c>
      <c r="AB1293" s="62">
        <f t="shared" si="212"/>
        <v>0</v>
      </c>
    </row>
    <row r="1294" spans="1:31" ht="28.5" collapsed="1" x14ac:dyDescent="0.25">
      <c r="A1294" s="62"/>
      <c r="B1294" s="62"/>
      <c r="E1294" s="708"/>
      <c r="F1294" s="709"/>
      <c r="G1294" s="727" t="s">
        <v>1868</v>
      </c>
      <c r="H1294" s="728"/>
      <c r="I1294" s="729"/>
      <c r="J1294" s="730"/>
      <c r="K1294" s="729"/>
      <c r="L1294" s="731"/>
      <c r="M1294" s="732"/>
      <c r="N1294" s="733"/>
      <c r="O1294" s="732"/>
      <c r="P1294" s="732"/>
      <c r="Q1294" s="732"/>
      <c r="R1294" s="733"/>
      <c r="S1294" s="798"/>
      <c r="AB1294" s="62">
        <f t="shared" ref="AB1294:AB1365" si="227">Z1294-AA1294</f>
        <v>0</v>
      </c>
    </row>
    <row r="1295" spans="1:31" ht="15.75" thickBot="1" x14ac:dyDescent="0.3">
      <c r="A1295" s="62"/>
      <c r="B1295" s="62"/>
      <c r="E1295" s="715"/>
      <c r="F1295" s="716" t="s">
        <v>185</v>
      </c>
      <c r="G1295" s="717" t="s">
        <v>186</v>
      </c>
      <c r="H1295" s="718">
        <f t="shared" ref="H1295:M1295" si="228">SUM(H1292)</f>
        <v>13300000</v>
      </c>
      <c r="I1295" s="718">
        <f t="shared" si="228"/>
        <v>7886683.46</v>
      </c>
      <c r="J1295" s="719">
        <f t="shared" si="228"/>
        <v>0.59298371879699252</v>
      </c>
      <c r="K1295" s="718">
        <f t="shared" si="228"/>
        <v>5413316.54</v>
      </c>
      <c r="L1295" s="720">
        <f t="shared" si="228"/>
        <v>0</v>
      </c>
      <c r="M1295" s="720">
        <f t="shared" si="228"/>
        <v>0</v>
      </c>
      <c r="N1295" s="721"/>
      <c r="O1295" s="720">
        <f>SUM(O1292)</f>
        <v>0</v>
      </c>
      <c r="P1295" s="720">
        <f>SUM(P1292)</f>
        <v>13300000</v>
      </c>
      <c r="Q1295" s="720">
        <f>SUM(Q1292)</f>
        <v>7886683.46</v>
      </c>
      <c r="R1295" s="721">
        <f>SUM(R1292)</f>
        <v>0.59298371879699252</v>
      </c>
      <c r="S1295" s="720">
        <f>SUM(S1292)</f>
        <v>5413316.54</v>
      </c>
      <c r="AB1295" s="62">
        <f t="shared" si="227"/>
        <v>0</v>
      </c>
    </row>
    <row r="1296" spans="1:31" ht="15.75" collapsed="1" thickBot="1" x14ac:dyDescent="0.3">
      <c r="A1296" s="62"/>
      <c r="B1296" s="62"/>
      <c r="G1296" s="722" t="s">
        <v>1519</v>
      </c>
      <c r="H1296" s="723">
        <f t="shared" ref="H1296:M1296" si="229">SUM(H1295)</f>
        <v>13300000</v>
      </c>
      <c r="I1296" s="723">
        <f t="shared" si="229"/>
        <v>7886683.46</v>
      </c>
      <c r="J1296" s="724">
        <f t="shared" si="229"/>
        <v>0.59298371879699252</v>
      </c>
      <c r="K1296" s="723">
        <f t="shared" si="229"/>
        <v>5413316.54</v>
      </c>
      <c r="L1296" s="725">
        <f t="shared" si="229"/>
        <v>0</v>
      </c>
      <c r="M1296" s="725">
        <f t="shared" si="229"/>
        <v>0</v>
      </c>
      <c r="N1296" s="726"/>
      <c r="O1296" s="725">
        <f>SUM(O1295)</f>
        <v>0</v>
      </c>
      <c r="P1296" s="725">
        <f>SUM(P1295)</f>
        <v>13300000</v>
      </c>
      <c r="Q1296" s="725">
        <f>SUM(Q1295)</f>
        <v>7886683.46</v>
      </c>
      <c r="R1296" s="726">
        <f>SUM(R1295)</f>
        <v>0.59298371879699252</v>
      </c>
      <c r="S1296" s="725">
        <f>SUM(S1295)</f>
        <v>5413316.54</v>
      </c>
      <c r="AB1296" s="62">
        <f t="shared" si="227"/>
        <v>0</v>
      </c>
    </row>
    <row r="1297" spans="1:31" x14ac:dyDescent="0.25">
      <c r="A1297" s="62"/>
      <c r="B1297" s="62"/>
      <c r="G1297" s="735"/>
      <c r="H1297" s="736"/>
      <c r="I1297" s="736"/>
      <c r="J1297" s="737"/>
      <c r="K1297" s="736"/>
      <c r="L1297" s="738"/>
      <c r="M1297" s="738"/>
      <c r="N1297" s="739"/>
      <c r="O1297" s="738"/>
      <c r="P1297" s="738"/>
      <c r="Q1297" s="738"/>
      <c r="R1297" s="739"/>
      <c r="S1297" s="738"/>
      <c r="AB1297" s="62">
        <f t="shared" si="227"/>
        <v>0</v>
      </c>
    </row>
    <row r="1298" spans="1:31" ht="20.25" hidden="1" customHeight="1" x14ac:dyDescent="0.25">
      <c r="A1298" s="62"/>
      <c r="B1298" s="62"/>
      <c r="C1298" s="685" t="s">
        <v>671</v>
      </c>
      <c r="D1298" s="694"/>
      <c r="G1298" s="915" t="s">
        <v>1669</v>
      </c>
      <c r="AB1298" s="62">
        <f t="shared" si="227"/>
        <v>0</v>
      </c>
    </row>
    <row r="1299" spans="1:31" ht="21" hidden="1" customHeight="1" x14ac:dyDescent="0.25">
      <c r="A1299" s="62"/>
      <c r="B1299" s="62"/>
      <c r="C1299" s="685"/>
      <c r="D1299" s="702">
        <v>810</v>
      </c>
      <c r="E1299" s="703"/>
      <c r="F1299" s="702"/>
      <c r="G1299" s="704" t="s">
        <v>166</v>
      </c>
      <c r="H1299" s="718"/>
      <c r="I1299" s="718"/>
      <c r="J1299" s="719"/>
      <c r="K1299" s="718"/>
      <c r="L1299" s="720"/>
      <c r="M1299" s="720"/>
      <c r="N1299" s="721"/>
      <c r="O1299" s="720"/>
      <c r="P1299" s="720"/>
      <c r="Q1299" s="720"/>
      <c r="R1299" s="721"/>
      <c r="S1299" s="720"/>
      <c r="AB1299" s="62">
        <f t="shared" si="227"/>
        <v>0</v>
      </c>
    </row>
    <row r="1300" spans="1:31" ht="15.75" hidden="1" thickBot="1" x14ac:dyDescent="0.3">
      <c r="A1300" s="62"/>
      <c r="B1300" s="62"/>
      <c r="E1300" s="684" t="s">
        <v>1866</v>
      </c>
      <c r="F1300" s="706">
        <v>424</v>
      </c>
      <c r="G1300" s="796" t="s">
        <v>382</v>
      </c>
      <c r="H1300" s="687">
        <v>0</v>
      </c>
      <c r="I1300" s="687">
        <v>287489.70999999996</v>
      </c>
      <c r="J1300" s="688" t="e">
        <f>I1300/H1300</f>
        <v>#DIV/0!</v>
      </c>
      <c r="K1300" s="687">
        <f>H1300-I1300</f>
        <v>-287489.70999999996</v>
      </c>
      <c r="L1300" s="689">
        <v>0</v>
      </c>
      <c r="M1300" s="689">
        <v>0</v>
      </c>
      <c r="O1300" s="689">
        <f>L1300-M1300</f>
        <v>0</v>
      </c>
      <c r="P1300" s="689">
        <f>L1300+H1300</f>
        <v>0</v>
      </c>
      <c r="Q1300" s="689">
        <f>M1300+I1300</f>
        <v>287489.70999999996</v>
      </c>
      <c r="R1300" s="690" t="e">
        <f>Q1300/P1300</f>
        <v>#DIV/0!</v>
      </c>
      <c r="S1300" s="689">
        <f>P1300-Q1300</f>
        <v>-287489.70999999996</v>
      </c>
      <c r="V1300" s="178">
        <f>70000+253164.64</f>
        <v>323164.64</v>
      </c>
      <c r="W1300" s="178">
        <f>H1300-V1300</f>
        <v>-323164.64</v>
      </c>
      <c r="X1300" s="753">
        <v>150000</v>
      </c>
      <c r="Z1300" s="750">
        <f>H1300-X1300+Y1300</f>
        <v>-150000</v>
      </c>
      <c r="AA1300" s="751">
        <v>475000</v>
      </c>
      <c r="AB1300" s="62">
        <f t="shared" si="227"/>
        <v>-625000</v>
      </c>
      <c r="AE1300" s="62">
        <f>H1300-AA1300</f>
        <v>-475000</v>
      </c>
    </row>
    <row r="1301" spans="1:31" hidden="1" x14ac:dyDescent="0.25">
      <c r="A1301" s="62"/>
      <c r="B1301" s="62"/>
      <c r="E1301" s="708"/>
      <c r="F1301" s="709"/>
      <c r="G1301" s="710" t="s">
        <v>1517</v>
      </c>
      <c r="H1301" s="711"/>
      <c r="I1301" s="711"/>
      <c r="J1301" s="712"/>
      <c r="K1301" s="711"/>
      <c r="L1301" s="713"/>
      <c r="M1301" s="713"/>
      <c r="N1301" s="714"/>
      <c r="O1301" s="713"/>
      <c r="P1301" s="713"/>
      <c r="Q1301" s="713"/>
      <c r="R1301" s="714"/>
      <c r="S1301" s="797"/>
      <c r="AB1301" s="62">
        <f t="shared" si="227"/>
        <v>0</v>
      </c>
    </row>
    <row r="1302" spans="1:31" ht="15.75" hidden="1" thickBot="1" x14ac:dyDescent="0.3">
      <c r="A1302" s="62"/>
      <c r="B1302" s="62"/>
      <c r="E1302" s="715"/>
      <c r="F1302" s="716" t="s">
        <v>185</v>
      </c>
      <c r="G1302" s="717" t="s">
        <v>186</v>
      </c>
      <c r="H1302" s="718">
        <f t="shared" ref="H1302:M1302" si="230">SUM(H1300)</f>
        <v>0</v>
      </c>
      <c r="I1302" s="718">
        <f t="shared" si="230"/>
        <v>287489.70999999996</v>
      </c>
      <c r="J1302" s="719" t="e">
        <f t="shared" si="230"/>
        <v>#DIV/0!</v>
      </c>
      <c r="K1302" s="718">
        <f t="shared" si="230"/>
        <v>-287489.70999999996</v>
      </c>
      <c r="L1302" s="720">
        <f t="shared" si="230"/>
        <v>0</v>
      </c>
      <c r="M1302" s="720">
        <f t="shared" si="230"/>
        <v>0</v>
      </c>
      <c r="N1302" s="721"/>
      <c r="O1302" s="720">
        <f>SUM(O1300)</f>
        <v>0</v>
      </c>
      <c r="P1302" s="720">
        <f>SUM(P1300)</f>
        <v>0</v>
      </c>
      <c r="Q1302" s="720">
        <f>SUM(Q1300)</f>
        <v>287489.70999999996</v>
      </c>
      <c r="R1302" s="721" t="e">
        <f>SUM(R1300)</f>
        <v>#DIV/0!</v>
      </c>
      <c r="S1302" s="720">
        <f>SUM(S1300)</f>
        <v>-287489.70999999996</v>
      </c>
      <c r="AB1302" s="62">
        <f t="shared" si="227"/>
        <v>0</v>
      </c>
    </row>
    <row r="1303" spans="1:31" ht="15.75" hidden="1" thickBot="1" x14ac:dyDescent="0.3">
      <c r="A1303" s="62"/>
      <c r="B1303" s="62"/>
      <c r="G1303" s="722" t="s">
        <v>1518</v>
      </c>
      <c r="H1303" s="723">
        <f t="shared" ref="H1303:M1303" si="231">SUM(H1302)</f>
        <v>0</v>
      </c>
      <c r="I1303" s="723">
        <f t="shared" si="231"/>
        <v>287489.70999999996</v>
      </c>
      <c r="J1303" s="724" t="e">
        <f t="shared" si="231"/>
        <v>#DIV/0!</v>
      </c>
      <c r="K1303" s="723">
        <f t="shared" si="231"/>
        <v>-287489.70999999996</v>
      </c>
      <c r="L1303" s="725">
        <f t="shared" si="231"/>
        <v>0</v>
      </c>
      <c r="M1303" s="725">
        <f t="shared" si="231"/>
        <v>0</v>
      </c>
      <c r="N1303" s="726"/>
      <c r="O1303" s="725">
        <f>SUM(O1302)</f>
        <v>0</v>
      </c>
      <c r="P1303" s="725">
        <f>SUM(P1302)</f>
        <v>0</v>
      </c>
      <c r="Q1303" s="725">
        <f>SUM(Q1302)</f>
        <v>287489.70999999996</v>
      </c>
      <c r="R1303" s="726" t="e">
        <f>SUM(R1302)</f>
        <v>#DIV/0!</v>
      </c>
      <c r="S1303" s="725">
        <f>SUM(S1302)</f>
        <v>-287489.70999999996</v>
      </c>
      <c r="AB1303" s="62">
        <f t="shared" si="227"/>
        <v>0</v>
      </c>
    </row>
    <row r="1304" spans="1:31" ht="28.5" hidden="1" collapsed="1" x14ac:dyDescent="0.25">
      <c r="A1304" s="62"/>
      <c r="B1304" s="62"/>
      <c r="E1304" s="708"/>
      <c r="F1304" s="709"/>
      <c r="G1304" s="727" t="s">
        <v>1667</v>
      </c>
      <c r="H1304" s="728"/>
      <c r="I1304" s="729"/>
      <c r="J1304" s="730"/>
      <c r="K1304" s="729"/>
      <c r="L1304" s="731"/>
      <c r="M1304" s="732"/>
      <c r="N1304" s="733"/>
      <c r="O1304" s="732"/>
      <c r="P1304" s="732"/>
      <c r="Q1304" s="732"/>
      <c r="R1304" s="733"/>
      <c r="S1304" s="798"/>
      <c r="AB1304" s="62">
        <f t="shared" si="227"/>
        <v>0</v>
      </c>
    </row>
    <row r="1305" spans="1:31" ht="15.75" hidden="1" thickBot="1" x14ac:dyDescent="0.3">
      <c r="A1305" s="62"/>
      <c r="B1305" s="62"/>
      <c r="E1305" s="715"/>
      <c r="F1305" s="716" t="s">
        <v>185</v>
      </c>
      <c r="G1305" s="717" t="s">
        <v>186</v>
      </c>
      <c r="H1305" s="718">
        <f t="shared" ref="H1305:M1305" si="232">SUM(H1302)</f>
        <v>0</v>
      </c>
      <c r="I1305" s="718">
        <f t="shared" si="232"/>
        <v>287489.70999999996</v>
      </c>
      <c r="J1305" s="719" t="e">
        <f t="shared" si="232"/>
        <v>#DIV/0!</v>
      </c>
      <c r="K1305" s="718">
        <f t="shared" si="232"/>
        <v>-287489.70999999996</v>
      </c>
      <c r="L1305" s="720">
        <f t="shared" si="232"/>
        <v>0</v>
      </c>
      <c r="M1305" s="720">
        <f t="shared" si="232"/>
        <v>0</v>
      </c>
      <c r="N1305" s="721"/>
      <c r="O1305" s="720">
        <f>SUM(O1302)</f>
        <v>0</v>
      </c>
      <c r="P1305" s="720">
        <f>SUM(P1302)</f>
        <v>0</v>
      </c>
      <c r="Q1305" s="720">
        <f>SUM(Q1302)</f>
        <v>287489.70999999996</v>
      </c>
      <c r="R1305" s="721" t="e">
        <f>SUM(R1302)</f>
        <v>#DIV/0!</v>
      </c>
      <c r="S1305" s="720">
        <f>SUM(S1302)</f>
        <v>-287489.70999999996</v>
      </c>
      <c r="AB1305" s="62">
        <f t="shared" si="227"/>
        <v>0</v>
      </c>
    </row>
    <row r="1306" spans="1:31" ht="15.75" hidden="1" collapsed="1" thickBot="1" x14ac:dyDescent="0.3">
      <c r="A1306" s="62"/>
      <c r="B1306" s="62"/>
      <c r="G1306" s="722" t="s">
        <v>1668</v>
      </c>
      <c r="H1306" s="723">
        <f t="shared" ref="H1306:M1306" si="233">SUM(H1305)</f>
        <v>0</v>
      </c>
      <c r="I1306" s="723">
        <f t="shared" si="233"/>
        <v>287489.70999999996</v>
      </c>
      <c r="J1306" s="724" t="e">
        <f t="shared" si="233"/>
        <v>#DIV/0!</v>
      </c>
      <c r="K1306" s="723">
        <f t="shared" si="233"/>
        <v>-287489.70999999996</v>
      </c>
      <c r="L1306" s="725">
        <f t="shared" si="233"/>
        <v>0</v>
      </c>
      <c r="M1306" s="725">
        <f t="shared" si="233"/>
        <v>0</v>
      </c>
      <c r="N1306" s="726"/>
      <c r="O1306" s="725">
        <f>SUM(O1305)</f>
        <v>0</v>
      </c>
      <c r="P1306" s="725">
        <f>SUM(P1305)</f>
        <v>0</v>
      </c>
      <c r="Q1306" s="725">
        <f>SUM(Q1305)</f>
        <v>287489.70999999996</v>
      </c>
      <c r="R1306" s="726" t="e">
        <f>SUM(R1305)</f>
        <v>#DIV/0!</v>
      </c>
      <c r="S1306" s="725">
        <f>SUM(S1305)</f>
        <v>-287489.70999999996</v>
      </c>
      <c r="AB1306" s="62">
        <f t="shared" si="227"/>
        <v>0</v>
      </c>
    </row>
    <row r="1307" spans="1:31" hidden="1" x14ac:dyDescent="0.25">
      <c r="A1307" s="62"/>
      <c r="B1307" s="62"/>
      <c r="G1307" s="735"/>
      <c r="H1307" s="736"/>
      <c r="I1307" s="736"/>
      <c r="J1307" s="737"/>
      <c r="K1307" s="736"/>
      <c r="L1307" s="738"/>
      <c r="M1307" s="738"/>
      <c r="N1307" s="739"/>
      <c r="O1307" s="738"/>
      <c r="P1307" s="738"/>
      <c r="Q1307" s="738"/>
      <c r="R1307" s="739"/>
      <c r="S1307" s="738"/>
      <c r="AB1307" s="62">
        <f t="shared" si="227"/>
        <v>0</v>
      </c>
    </row>
    <row r="1308" spans="1:31" ht="29.25" hidden="1" customHeight="1" x14ac:dyDescent="0.25">
      <c r="A1308" s="62"/>
      <c r="B1308" s="62"/>
      <c r="C1308" s="685" t="s">
        <v>1172</v>
      </c>
      <c r="D1308" s="694"/>
      <c r="G1308" s="915" t="s">
        <v>1920</v>
      </c>
      <c r="AB1308" s="62">
        <f t="shared" ref="AB1308:AB1316" si="234">Z1308-AA1308</f>
        <v>0</v>
      </c>
    </row>
    <row r="1309" spans="1:31" ht="21" hidden="1" customHeight="1" x14ac:dyDescent="0.25">
      <c r="A1309" s="62"/>
      <c r="B1309" s="62"/>
      <c r="C1309" s="685"/>
      <c r="D1309" s="702">
        <v>810</v>
      </c>
      <c r="E1309" s="703"/>
      <c r="F1309" s="702"/>
      <c r="G1309" s="704" t="s">
        <v>166</v>
      </c>
      <c r="H1309" s="718"/>
      <c r="I1309" s="718"/>
      <c r="J1309" s="719"/>
      <c r="K1309" s="718"/>
      <c r="L1309" s="720"/>
      <c r="M1309" s="720"/>
      <c r="N1309" s="721"/>
      <c r="O1309" s="720"/>
      <c r="P1309" s="720"/>
      <c r="Q1309" s="720"/>
      <c r="R1309" s="721"/>
      <c r="S1309" s="720"/>
      <c r="AB1309" s="62">
        <f t="shared" si="234"/>
        <v>0</v>
      </c>
    </row>
    <row r="1310" spans="1:31" ht="15.75" hidden="1" thickBot="1" x14ac:dyDescent="0.3">
      <c r="A1310" s="62"/>
      <c r="B1310" s="62"/>
      <c r="E1310" s="684" t="s">
        <v>1712</v>
      </c>
      <c r="F1310" s="706">
        <v>511</v>
      </c>
      <c r="G1310" s="796" t="s">
        <v>382</v>
      </c>
      <c r="H1310" s="687">
        <v>0</v>
      </c>
      <c r="I1310" s="687">
        <v>0</v>
      </c>
      <c r="K1310" s="687">
        <f>H1310-I1310</f>
        <v>0</v>
      </c>
      <c r="L1310" s="689">
        <v>0</v>
      </c>
      <c r="M1310" s="689">
        <v>0</v>
      </c>
      <c r="O1310" s="689">
        <f>L1310-M1310</f>
        <v>0</v>
      </c>
      <c r="P1310" s="689">
        <f>L1310+H1310</f>
        <v>0</v>
      </c>
      <c r="Q1310" s="689">
        <f>M1310+I1310</f>
        <v>0</v>
      </c>
      <c r="S1310" s="689">
        <f>P1310-Q1310</f>
        <v>0</v>
      </c>
      <c r="V1310" s="178">
        <f>70000+253164.64</f>
        <v>323164.64</v>
      </c>
      <c r="W1310" s="178">
        <f>H1310-V1310</f>
        <v>-323164.64</v>
      </c>
      <c r="X1310" s="753">
        <v>150000</v>
      </c>
      <c r="Z1310" s="750">
        <f>H1310-X1310+Y1310</f>
        <v>-150000</v>
      </c>
      <c r="AA1310" s="751">
        <v>475000</v>
      </c>
      <c r="AB1310" s="62">
        <f t="shared" si="234"/>
        <v>-625000</v>
      </c>
      <c r="AE1310" s="62">
        <f>H1310-AA1310</f>
        <v>-475000</v>
      </c>
    </row>
    <row r="1311" spans="1:31" hidden="1" x14ac:dyDescent="0.25">
      <c r="A1311" s="62"/>
      <c r="B1311" s="62"/>
      <c r="E1311" s="708"/>
      <c r="F1311" s="709"/>
      <c r="G1311" s="710" t="s">
        <v>1517</v>
      </c>
      <c r="H1311" s="711"/>
      <c r="I1311" s="711"/>
      <c r="J1311" s="712"/>
      <c r="K1311" s="711"/>
      <c r="L1311" s="713"/>
      <c r="M1311" s="713"/>
      <c r="N1311" s="714"/>
      <c r="O1311" s="713"/>
      <c r="P1311" s="713"/>
      <c r="Q1311" s="713"/>
      <c r="R1311" s="714"/>
      <c r="S1311" s="797"/>
      <c r="AB1311" s="62">
        <f t="shared" si="234"/>
        <v>0</v>
      </c>
    </row>
    <row r="1312" spans="1:31" ht="15.75" hidden="1" thickBot="1" x14ac:dyDescent="0.3">
      <c r="A1312" s="62"/>
      <c r="B1312" s="62"/>
      <c r="E1312" s="715"/>
      <c r="F1312" s="716" t="s">
        <v>185</v>
      </c>
      <c r="G1312" s="717" t="s">
        <v>186</v>
      </c>
      <c r="H1312" s="718">
        <f t="shared" ref="H1312:M1312" si="235">SUM(H1310)</f>
        <v>0</v>
      </c>
      <c r="I1312" s="718">
        <f t="shared" si="235"/>
        <v>0</v>
      </c>
      <c r="J1312" s="719"/>
      <c r="K1312" s="718">
        <f t="shared" si="235"/>
        <v>0</v>
      </c>
      <c r="L1312" s="720">
        <f t="shared" si="235"/>
        <v>0</v>
      </c>
      <c r="M1312" s="720">
        <f t="shared" si="235"/>
        <v>0</v>
      </c>
      <c r="N1312" s="721"/>
      <c r="O1312" s="720">
        <f>SUM(O1310)</f>
        <v>0</v>
      </c>
      <c r="P1312" s="720">
        <f>SUM(P1310)</f>
        <v>0</v>
      </c>
      <c r="Q1312" s="720">
        <f>SUM(Q1310)</f>
        <v>0</v>
      </c>
      <c r="R1312" s="721"/>
      <c r="S1312" s="720">
        <f>SUM(S1310)</f>
        <v>0</v>
      </c>
      <c r="AB1312" s="62">
        <f t="shared" si="234"/>
        <v>0</v>
      </c>
    </row>
    <row r="1313" spans="1:1024 1027:2048 2051:3072 3075:4096 4099:5120 5123:6144 6147:7168 7171:8192 8195:9216 9219:10240 10243:11264 11267:12288 12291:13312 13315:14336 14339:15360 15363:16384" ht="15.75" hidden="1" thickBot="1" x14ac:dyDescent="0.3">
      <c r="A1313" s="62"/>
      <c r="B1313" s="62"/>
      <c r="G1313" s="722" t="s">
        <v>1518</v>
      </c>
      <c r="H1313" s="723">
        <f t="shared" ref="H1313:M1313" si="236">SUM(H1312)</f>
        <v>0</v>
      </c>
      <c r="I1313" s="723">
        <f t="shared" si="236"/>
        <v>0</v>
      </c>
      <c r="J1313" s="724"/>
      <c r="K1313" s="723">
        <f t="shared" si="236"/>
        <v>0</v>
      </c>
      <c r="L1313" s="725">
        <f t="shared" si="236"/>
        <v>0</v>
      </c>
      <c r="M1313" s="725">
        <f t="shared" si="236"/>
        <v>0</v>
      </c>
      <c r="N1313" s="726"/>
      <c r="O1313" s="725">
        <f>SUM(O1312)</f>
        <v>0</v>
      </c>
      <c r="P1313" s="725">
        <f>SUM(P1312)</f>
        <v>0</v>
      </c>
      <c r="Q1313" s="725">
        <f>SUM(Q1312)</f>
        <v>0</v>
      </c>
      <c r="R1313" s="726"/>
      <c r="S1313" s="725">
        <f>SUM(S1312)</f>
        <v>0</v>
      </c>
      <c r="AB1313" s="62">
        <f t="shared" si="234"/>
        <v>0</v>
      </c>
    </row>
    <row r="1314" spans="1:1024 1027:2048 2051:3072 3075:4096 4099:5120 5123:6144 6147:7168 7171:8192 8195:9216 9219:10240 10243:11264 11267:12288 12291:13312 13315:14336 14339:15360 15363:16384" hidden="1" collapsed="1" x14ac:dyDescent="0.25">
      <c r="A1314" s="62"/>
      <c r="B1314" s="62"/>
      <c r="E1314" s="708"/>
      <c r="F1314" s="709"/>
      <c r="G1314" s="727" t="s">
        <v>1867</v>
      </c>
      <c r="H1314" s="728"/>
      <c r="I1314" s="729"/>
      <c r="J1314" s="730"/>
      <c r="K1314" s="729"/>
      <c r="L1314" s="731"/>
      <c r="M1314" s="732"/>
      <c r="N1314" s="733"/>
      <c r="O1314" s="732"/>
      <c r="P1314" s="732"/>
      <c r="Q1314" s="732"/>
      <c r="R1314" s="733"/>
      <c r="S1314" s="798"/>
      <c r="AB1314" s="62">
        <f t="shared" si="234"/>
        <v>0</v>
      </c>
    </row>
    <row r="1315" spans="1:1024 1027:2048 2051:3072 3075:4096 4099:5120 5123:6144 6147:7168 7171:8192 8195:9216 9219:10240 10243:11264 11267:12288 12291:13312 13315:14336 14339:15360 15363:16384" ht="15.75" hidden="1" thickBot="1" x14ac:dyDescent="0.3">
      <c r="A1315" s="62"/>
      <c r="B1315" s="62"/>
      <c r="E1315" s="715"/>
      <c r="F1315" s="716" t="s">
        <v>185</v>
      </c>
      <c r="G1315" s="717" t="s">
        <v>186</v>
      </c>
      <c r="H1315" s="718">
        <f t="shared" ref="H1315:M1315" si="237">SUM(H1312)</f>
        <v>0</v>
      </c>
      <c r="I1315" s="718">
        <f t="shared" si="237"/>
        <v>0</v>
      </c>
      <c r="J1315" s="719"/>
      <c r="K1315" s="718">
        <f t="shared" si="237"/>
        <v>0</v>
      </c>
      <c r="L1315" s="720">
        <f t="shared" si="237"/>
        <v>0</v>
      </c>
      <c r="M1315" s="720">
        <f t="shared" si="237"/>
        <v>0</v>
      </c>
      <c r="N1315" s="721"/>
      <c r="O1315" s="720">
        <f>SUM(O1312)</f>
        <v>0</v>
      </c>
      <c r="P1315" s="720">
        <f>SUM(P1312)</f>
        <v>0</v>
      </c>
      <c r="Q1315" s="720">
        <f>SUM(Q1312)</f>
        <v>0</v>
      </c>
      <c r="R1315" s="721"/>
      <c r="S1315" s="720">
        <f>SUM(S1312)</f>
        <v>0</v>
      </c>
      <c r="AB1315" s="62">
        <f t="shared" si="234"/>
        <v>0</v>
      </c>
    </row>
    <row r="1316" spans="1:1024 1027:2048 2051:3072 3075:4096 4099:5120 5123:6144 6147:7168 7171:8192 8195:9216 9219:10240 10243:11264 11267:12288 12291:13312 13315:14336 14339:15360 15363:16384" ht="15.75" hidden="1" collapsed="1" thickBot="1" x14ac:dyDescent="0.3">
      <c r="A1316" s="62"/>
      <c r="B1316" s="62"/>
      <c r="G1316" s="722" t="s">
        <v>1869</v>
      </c>
      <c r="H1316" s="723">
        <f t="shared" ref="H1316:M1316" si="238">SUM(H1315)</f>
        <v>0</v>
      </c>
      <c r="I1316" s="723">
        <f t="shared" si="238"/>
        <v>0</v>
      </c>
      <c r="J1316" s="724"/>
      <c r="K1316" s="723">
        <f t="shared" si="238"/>
        <v>0</v>
      </c>
      <c r="L1316" s="725">
        <f t="shared" si="238"/>
        <v>0</v>
      </c>
      <c r="M1316" s="725">
        <f t="shared" si="238"/>
        <v>0</v>
      </c>
      <c r="N1316" s="726"/>
      <c r="O1316" s="725">
        <f>SUM(O1315)</f>
        <v>0</v>
      </c>
      <c r="P1316" s="725">
        <f>SUM(P1315)</f>
        <v>0</v>
      </c>
      <c r="Q1316" s="725">
        <f>SUM(Q1315)</f>
        <v>0</v>
      </c>
      <c r="R1316" s="726"/>
      <c r="S1316" s="725">
        <f>SUM(S1315)</f>
        <v>0</v>
      </c>
      <c r="AB1316" s="62">
        <f t="shared" si="234"/>
        <v>0</v>
      </c>
    </row>
    <row r="1317" spans="1:1024 1027:2048 2051:3072 3075:4096 4099:5120 5123:6144 6147:7168 7171:8192 8195:9216 9219:10240 10243:11264 11267:12288 12291:13312 13315:14336 14339:15360 15363:16384" hidden="1" x14ac:dyDescent="0.25">
      <c r="A1317" s="62"/>
      <c r="B1317" s="62"/>
      <c r="G1317" s="735"/>
      <c r="H1317" s="736"/>
      <c r="I1317" s="736"/>
      <c r="J1317" s="737"/>
      <c r="K1317" s="736"/>
      <c r="L1317" s="738"/>
      <c r="M1317" s="738"/>
      <c r="N1317" s="739"/>
      <c r="O1317" s="738"/>
      <c r="P1317" s="738"/>
      <c r="Q1317" s="738"/>
      <c r="R1317" s="739"/>
      <c r="S1317" s="738"/>
    </row>
    <row r="1318" spans="1:1024 1027:2048 2051:3072 3075:4096 4099:5120 5123:6144 6147:7168 7171:8192 8195:9216 9219:10240 10243:11264 11267:12288 12291:13312 13315:14336 14339:15360 15363:16384" x14ac:dyDescent="0.25">
      <c r="A1318" s="62"/>
      <c r="B1318" s="62"/>
      <c r="E1318" s="708"/>
      <c r="F1318" s="709"/>
      <c r="G1318" s="742" t="s">
        <v>1523</v>
      </c>
      <c r="H1318" s="743"/>
      <c r="I1318" s="743"/>
      <c r="J1318" s="744"/>
      <c r="K1318" s="743"/>
      <c r="L1318" s="745"/>
      <c r="M1318" s="745"/>
      <c r="N1318" s="746"/>
      <c r="O1318" s="745"/>
      <c r="P1318" s="745"/>
      <c r="Q1318" s="745"/>
      <c r="R1318" s="746"/>
      <c r="S1318" s="800"/>
      <c r="AB1318" s="62">
        <f t="shared" si="227"/>
        <v>0</v>
      </c>
    </row>
    <row r="1319" spans="1:1024 1027:2048 2051:3072 3075:4096 4099:5120 5123:6144 6147:7168 7171:8192 8195:9216 9219:10240 10243:11264 11267:12288 12291:13312 13315:14336 14339:15360 15363:16384" x14ac:dyDescent="0.25">
      <c r="A1319" s="62"/>
      <c r="B1319" s="62"/>
      <c r="E1319" s="715"/>
      <c r="F1319" s="716" t="s">
        <v>185</v>
      </c>
      <c r="G1319" s="717" t="s">
        <v>186</v>
      </c>
      <c r="H1319" s="718">
        <f>H1295+H1305+H1315</f>
        <v>13300000</v>
      </c>
      <c r="I1319" s="718">
        <f>I1295+I1305+I1315</f>
        <v>8174173.1699999999</v>
      </c>
      <c r="J1319" s="719">
        <f>J1295</f>
        <v>0.59298371879699252</v>
      </c>
      <c r="K1319" s="718">
        <f>H1319-I1319</f>
        <v>5125826.83</v>
      </c>
      <c r="L1319" s="720">
        <f>L1295</f>
        <v>0</v>
      </c>
      <c r="M1319" s="720">
        <f>M1295</f>
        <v>0</v>
      </c>
      <c r="N1319" s="721"/>
      <c r="O1319" s="720">
        <f>O1295</f>
        <v>0</v>
      </c>
      <c r="P1319" s="720">
        <f>H1319</f>
        <v>13300000</v>
      </c>
      <c r="Q1319" s="720">
        <f>I1319</f>
        <v>8174173.1699999999</v>
      </c>
      <c r="R1319" s="721">
        <f>R1295</f>
        <v>0.59298371879699252</v>
      </c>
      <c r="S1319" s="720">
        <f>P1319-Q1319</f>
        <v>5125826.83</v>
      </c>
      <c r="AB1319" s="62">
        <f t="shared" si="227"/>
        <v>0</v>
      </c>
    </row>
    <row r="1320" spans="1:1024 1027:2048 2051:3072 3075:4096 4099:5120 5123:6144 6147:7168 7171:8192 8195:9216 9219:10240 10243:11264 11267:12288 12291:13312 13315:14336 14339:15360 15363:16384" ht="15.75" thickBot="1" x14ac:dyDescent="0.3">
      <c r="A1320" s="62"/>
      <c r="B1320" s="62"/>
      <c r="E1320" s="715"/>
      <c r="F1320" s="716">
        <v>10</v>
      </c>
      <c r="G1320" s="717" t="s">
        <v>201</v>
      </c>
      <c r="H1320" s="718">
        <v>0</v>
      </c>
      <c r="I1320" s="718">
        <v>0</v>
      </c>
      <c r="J1320" s="719"/>
      <c r="K1320" s="718">
        <v>0</v>
      </c>
      <c r="L1320" s="720">
        <v>0</v>
      </c>
      <c r="M1320" s="720" t="e">
        <f>#REF!</f>
        <v>#REF!</v>
      </c>
      <c r="N1320" s="721" t="e">
        <f>M1320/L1320</f>
        <v>#REF!</v>
      </c>
      <c r="O1320" s="720" t="e">
        <f>L1320-M1320</f>
        <v>#REF!</v>
      </c>
      <c r="P1320" s="720">
        <f>L1320</f>
        <v>0</v>
      </c>
      <c r="Q1320" s="720" t="e">
        <f>M1320</f>
        <v>#REF!</v>
      </c>
      <c r="R1320" s="721" t="e">
        <f>Q1320/P1320</f>
        <v>#REF!</v>
      </c>
      <c r="S1320" s="720" t="e">
        <f>P1320-Q1320</f>
        <v>#REF!</v>
      </c>
      <c r="AB1320" s="62">
        <f t="shared" si="227"/>
        <v>0</v>
      </c>
    </row>
    <row r="1321" spans="1:1024 1027:2048 2051:3072 3075:4096 4099:5120 5123:6144 6147:7168 7171:8192 8195:9216 9219:10240 10243:11264 11267:12288 12291:13312 13315:14336 14339:15360 15363:16384" ht="15.75" thickBot="1" x14ac:dyDescent="0.3">
      <c r="G1321" s="722" t="s">
        <v>1524</v>
      </c>
      <c r="H1321" s="723">
        <f>SUM(H1319)</f>
        <v>13300000</v>
      </c>
      <c r="I1321" s="723">
        <f>SUM(I1319)</f>
        <v>8174173.1699999999</v>
      </c>
      <c r="J1321" s="724">
        <f>SUM(J1319)</f>
        <v>0.59298371879699252</v>
      </c>
      <c r="K1321" s="723">
        <f>SUM(K1319)</f>
        <v>5125826.83</v>
      </c>
      <c r="L1321" s="725">
        <f>L1319</f>
        <v>0</v>
      </c>
      <c r="M1321" s="725">
        <f>M1319</f>
        <v>0</v>
      </c>
      <c r="N1321" s="726"/>
      <c r="O1321" s="725">
        <f>L1321-M1321</f>
        <v>0</v>
      </c>
      <c r="P1321" s="725">
        <f>H1321+L1321</f>
        <v>13300000</v>
      </c>
      <c r="Q1321" s="725">
        <f>I1321+M1321</f>
        <v>8174173.1699999999</v>
      </c>
      <c r="R1321" s="726">
        <f>R1297</f>
        <v>0</v>
      </c>
      <c r="S1321" s="725">
        <f>P1321-Q1321</f>
        <v>5125826.83</v>
      </c>
      <c r="AB1321" s="62">
        <f t="shared" si="227"/>
        <v>0</v>
      </c>
    </row>
    <row r="1322" spans="1:1024 1027:2048 2051:3072 3075:4096 4099:5120 5123:6144 6147:7168 7171:8192 8195:9216 9219:10240 10243:11264 11267:12288 12291:13312 13315:14336 14339:15360 15363:16384" x14ac:dyDescent="0.25">
      <c r="G1322" s="735"/>
      <c r="H1322" s="736"/>
      <c r="I1322" s="736"/>
      <c r="J1322" s="737"/>
      <c r="K1322" s="736"/>
      <c r="L1322" s="738"/>
      <c r="M1322" s="738"/>
      <c r="N1322" s="739"/>
      <c r="O1322" s="738"/>
      <c r="P1322" s="738"/>
      <c r="Q1322" s="738"/>
      <c r="R1322" s="739"/>
      <c r="S1322" s="738"/>
      <c r="AB1322" s="62">
        <f t="shared" si="227"/>
        <v>0</v>
      </c>
    </row>
    <row r="1323" spans="1:1024 1027:2048 2051:3072 3075:4096 4099:5120 5123:6144 6147:7168 7171:8192 8195:9216 9219:10240 10243:11264 11267:12288 12291:13312 13315:14336 14339:15360 15363:16384" x14ac:dyDescent="0.25">
      <c r="A1323" s="62"/>
      <c r="B1323" s="62"/>
      <c r="G1323" s="735"/>
      <c r="H1323" s="736"/>
      <c r="I1323" s="736"/>
      <c r="J1323" s="737"/>
      <c r="K1323" s="736"/>
      <c r="L1323" s="738"/>
      <c r="M1323" s="738"/>
      <c r="N1323" s="739"/>
      <c r="O1323" s="738"/>
      <c r="P1323" s="738"/>
      <c r="Q1323" s="738"/>
      <c r="R1323" s="739"/>
      <c r="S1323" s="738"/>
      <c r="T1323" s="62"/>
      <c r="V1323" s="62"/>
      <c r="W1323" s="62"/>
    </row>
    <row r="1324" spans="1:1024 1027:2048 2051:3072 3075:4096 4099:5120 5123:6144 6147:7168 7171:8192 8195:9216 9219:10240 10243:11264 11267:12288 12291:13312 13315:14336 14339:15360 15363:16384" ht="28.5" x14ac:dyDescent="0.25">
      <c r="A1324" s="62"/>
      <c r="B1324" s="62"/>
      <c r="C1324" s="685" t="s">
        <v>1520</v>
      </c>
      <c r="G1324" s="735" t="s">
        <v>1931</v>
      </c>
      <c r="H1324" s="736"/>
      <c r="I1324" s="736"/>
      <c r="J1324" s="737"/>
      <c r="K1324" s="736"/>
      <c r="L1324" s="738"/>
      <c r="M1324" s="738"/>
      <c r="N1324" s="739"/>
      <c r="O1324" s="738"/>
      <c r="P1324" s="738"/>
      <c r="Q1324" s="738"/>
      <c r="R1324" s="739"/>
      <c r="S1324" s="738" t="s">
        <v>1520</v>
      </c>
      <c r="T1324" s="62"/>
      <c r="V1324" s="62"/>
      <c r="W1324" s="62" t="s">
        <v>1931</v>
      </c>
      <c r="AI1324" s="62" t="s">
        <v>1520</v>
      </c>
      <c r="AM1324" s="62" t="s">
        <v>1931</v>
      </c>
      <c r="AY1324" s="62" t="s">
        <v>1520</v>
      </c>
      <c r="BC1324" s="62" t="s">
        <v>1931</v>
      </c>
      <c r="BO1324" s="62" t="s">
        <v>1520</v>
      </c>
      <c r="BS1324" s="62" t="s">
        <v>1931</v>
      </c>
      <c r="CE1324" s="62" t="s">
        <v>1520</v>
      </c>
      <c r="CI1324" s="62" t="s">
        <v>1931</v>
      </c>
      <c r="CU1324" s="62" t="s">
        <v>1520</v>
      </c>
      <c r="CY1324" s="62" t="s">
        <v>1931</v>
      </c>
      <c r="DK1324" s="62" t="s">
        <v>1520</v>
      </c>
      <c r="DO1324" s="62" t="s">
        <v>1931</v>
      </c>
      <c r="EA1324" s="62" t="s">
        <v>1520</v>
      </c>
      <c r="EE1324" s="62" t="s">
        <v>1931</v>
      </c>
      <c r="EQ1324" s="62" t="s">
        <v>1520</v>
      </c>
      <c r="EU1324" s="62" t="s">
        <v>1931</v>
      </c>
      <c r="FG1324" s="62" t="s">
        <v>1520</v>
      </c>
      <c r="FK1324" s="62" t="s">
        <v>1931</v>
      </c>
      <c r="FW1324" s="62" t="s">
        <v>1520</v>
      </c>
      <c r="GA1324" s="62" t="s">
        <v>1931</v>
      </c>
      <c r="GM1324" s="62" t="s">
        <v>1520</v>
      </c>
      <c r="GQ1324" s="62" t="s">
        <v>1931</v>
      </c>
      <c r="HC1324" s="62" t="s">
        <v>1520</v>
      </c>
      <c r="HG1324" s="62" t="s">
        <v>1931</v>
      </c>
      <c r="HS1324" s="62" t="s">
        <v>1520</v>
      </c>
      <c r="HW1324" s="62" t="s">
        <v>1931</v>
      </c>
      <c r="II1324" s="62" t="s">
        <v>1520</v>
      </c>
      <c r="IM1324" s="62" t="s">
        <v>1931</v>
      </c>
      <c r="IY1324" s="62" t="s">
        <v>1520</v>
      </c>
      <c r="JC1324" s="62" t="s">
        <v>1931</v>
      </c>
      <c r="JO1324" s="62" t="s">
        <v>1520</v>
      </c>
      <c r="JS1324" s="62" t="s">
        <v>1931</v>
      </c>
      <c r="KE1324" s="62" t="s">
        <v>1520</v>
      </c>
      <c r="KI1324" s="62" t="s">
        <v>1931</v>
      </c>
      <c r="KU1324" s="62" t="s">
        <v>1520</v>
      </c>
      <c r="KY1324" s="62" t="s">
        <v>1931</v>
      </c>
      <c r="LK1324" s="62" t="s">
        <v>1520</v>
      </c>
      <c r="LO1324" s="62" t="s">
        <v>1931</v>
      </c>
      <c r="MA1324" s="62" t="s">
        <v>1520</v>
      </c>
      <c r="ME1324" s="62" t="s">
        <v>1931</v>
      </c>
      <c r="MQ1324" s="62" t="s">
        <v>1520</v>
      </c>
      <c r="MU1324" s="62" t="s">
        <v>1931</v>
      </c>
      <c r="NG1324" s="62" t="s">
        <v>1520</v>
      </c>
      <c r="NK1324" s="62" t="s">
        <v>1931</v>
      </c>
      <c r="NW1324" s="62" t="s">
        <v>1520</v>
      </c>
      <c r="OA1324" s="62" t="s">
        <v>1931</v>
      </c>
      <c r="OM1324" s="62" t="s">
        <v>1520</v>
      </c>
      <c r="OQ1324" s="62" t="s">
        <v>1931</v>
      </c>
      <c r="PC1324" s="62" t="s">
        <v>1520</v>
      </c>
      <c r="PG1324" s="62" t="s">
        <v>1931</v>
      </c>
      <c r="PS1324" s="62" t="s">
        <v>1520</v>
      </c>
      <c r="PW1324" s="62" t="s">
        <v>1931</v>
      </c>
      <c r="QI1324" s="62" t="s">
        <v>1520</v>
      </c>
      <c r="QM1324" s="62" t="s">
        <v>1931</v>
      </c>
      <c r="QY1324" s="62" t="s">
        <v>1520</v>
      </c>
      <c r="RC1324" s="62" t="s">
        <v>1931</v>
      </c>
      <c r="RO1324" s="62" t="s">
        <v>1520</v>
      </c>
      <c r="RS1324" s="62" t="s">
        <v>1931</v>
      </c>
      <c r="SE1324" s="62" t="s">
        <v>1520</v>
      </c>
      <c r="SI1324" s="62" t="s">
        <v>1931</v>
      </c>
      <c r="SU1324" s="62" t="s">
        <v>1520</v>
      </c>
      <c r="SY1324" s="62" t="s">
        <v>1931</v>
      </c>
      <c r="TK1324" s="62" t="s">
        <v>1520</v>
      </c>
      <c r="TO1324" s="62" t="s">
        <v>1931</v>
      </c>
      <c r="UA1324" s="62" t="s">
        <v>1520</v>
      </c>
      <c r="UE1324" s="62" t="s">
        <v>1931</v>
      </c>
      <c r="UQ1324" s="62" t="s">
        <v>1520</v>
      </c>
      <c r="UU1324" s="62" t="s">
        <v>1931</v>
      </c>
      <c r="VG1324" s="62" t="s">
        <v>1520</v>
      </c>
      <c r="VK1324" s="62" t="s">
        <v>1931</v>
      </c>
      <c r="VW1324" s="62" t="s">
        <v>1520</v>
      </c>
      <c r="WA1324" s="62" t="s">
        <v>1931</v>
      </c>
      <c r="WM1324" s="62" t="s">
        <v>1520</v>
      </c>
      <c r="WQ1324" s="62" t="s">
        <v>1931</v>
      </c>
      <c r="XC1324" s="62" t="s">
        <v>1520</v>
      </c>
      <c r="XG1324" s="62" t="s">
        <v>1931</v>
      </c>
      <c r="XS1324" s="62" t="s">
        <v>1520</v>
      </c>
      <c r="XW1324" s="62" t="s">
        <v>1931</v>
      </c>
      <c r="YI1324" s="62" t="s">
        <v>1520</v>
      </c>
      <c r="YM1324" s="62" t="s">
        <v>1931</v>
      </c>
      <c r="YY1324" s="62" t="s">
        <v>1520</v>
      </c>
      <c r="ZC1324" s="62" t="s">
        <v>1931</v>
      </c>
      <c r="ZO1324" s="62" t="s">
        <v>1520</v>
      </c>
      <c r="ZS1324" s="62" t="s">
        <v>1931</v>
      </c>
      <c r="AAE1324" s="62" t="s">
        <v>1520</v>
      </c>
      <c r="AAI1324" s="62" t="s">
        <v>1931</v>
      </c>
      <c r="AAU1324" s="62" t="s">
        <v>1520</v>
      </c>
      <c r="AAY1324" s="62" t="s">
        <v>1931</v>
      </c>
      <c r="ABK1324" s="62" t="s">
        <v>1520</v>
      </c>
      <c r="ABO1324" s="62" t="s">
        <v>1931</v>
      </c>
      <c r="ACA1324" s="62" t="s">
        <v>1520</v>
      </c>
      <c r="ACE1324" s="62" t="s">
        <v>1931</v>
      </c>
      <c r="ACQ1324" s="62" t="s">
        <v>1520</v>
      </c>
      <c r="ACU1324" s="62" t="s">
        <v>1931</v>
      </c>
      <c r="ADG1324" s="62" t="s">
        <v>1520</v>
      </c>
      <c r="ADK1324" s="62" t="s">
        <v>1931</v>
      </c>
      <c r="ADW1324" s="62" t="s">
        <v>1520</v>
      </c>
      <c r="AEA1324" s="62" t="s">
        <v>1931</v>
      </c>
      <c r="AEM1324" s="62" t="s">
        <v>1520</v>
      </c>
      <c r="AEQ1324" s="62" t="s">
        <v>1931</v>
      </c>
      <c r="AFC1324" s="62" t="s">
        <v>1520</v>
      </c>
      <c r="AFG1324" s="62" t="s">
        <v>1931</v>
      </c>
      <c r="AFS1324" s="62" t="s">
        <v>1520</v>
      </c>
      <c r="AFW1324" s="62" t="s">
        <v>1931</v>
      </c>
      <c r="AGI1324" s="62" t="s">
        <v>1520</v>
      </c>
      <c r="AGM1324" s="62" t="s">
        <v>1931</v>
      </c>
      <c r="AGY1324" s="62" t="s">
        <v>1520</v>
      </c>
      <c r="AHC1324" s="62" t="s">
        <v>1931</v>
      </c>
      <c r="AHO1324" s="62" t="s">
        <v>1520</v>
      </c>
      <c r="AHS1324" s="62" t="s">
        <v>1931</v>
      </c>
      <c r="AIE1324" s="62" t="s">
        <v>1520</v>
      </c>
      <c r="AII1324" s="62" t="s">
        <v>1931</v>
      </c>
      <c r="AIU1324" s="62" t="s">
        <v>1520</v>
      </c>
      <c r="AIY1324" s="62" t="s">
        <v>1931</v>
      </c>
      <c r="AJK1324" s="62" t="s">
        <v>1520</v>
      </c>
      <c r="AJO1324" s="62" t="s">
        <v>1931</v>
      </c>
      <c r="AKA1324" s="62" t="s">
        <v>1520</v>
      </c>
      <c r="AKE1324" s="62" t="s">
        <v>1931</v>
      </c>
      <c r="AKQ1324" s="62" t="s">
        <v>1520</v>
      </c>
      <c r="AKU1324" s="62" t="s">
        <v>1931</v>
      </c>
      <c r="ALG1324" s="62" t="s">
        <v>1520</v>
      </c>
      <c r="ALK1324" s="62" t="s">
        <v>1931</v>
      </c>
      <c r="ALW1324" s="62" t="s">
        <v>1520</v>
      </c>
      <c r="AMA1324" s="62" t="s">
        <v>1931</v>
      </c>
      <c r="AMM1324" s="62" t="s">
        <v>1520</v>
      </c>
      <c r="AMQ1324" s="62" t="s">
        <v>1931</v>
      </c>
      <c r="ANC1324" s="62" t="s">
        <v>1520</v>
      </c>
      <c r="ANG1324" s="62" t="s">
        <v>1931</v>
      </c>
      <c r="ANS1324" s="62" t="s">
        <v>1520</v>
      </c>
      <c r="ANW1324" s="62" t="s">
        <v>1931</v>
      </c>
      <c r="AOI1324" s="62" t="s">
        <v>1520</v>
      </c>
      <c r="AOM1324" s="62" t="s">
        <v>1931</v>
      </c>
      <c r="AOY1324" s="62" t="s">
        <v>1520</v>
      </c>
      <c r="APC1324" s="62" t="s">
        <v>1931</v>
      </c>
      <c r="APO1324" s="62" t="s">
        <v>1520</v>
      </c>
      <c r="APS1324" s="62" t="s">
        <v>1931</v>
      </c>
      <c r="AQE1324" s="62" t="s">
        <v>1520</v>
      </c>
      <c r="AQI1324" s="62" t="s">
        <v>1931</v>
      </c>
      <c r="AQU1324" s="62" t="s">
        <v>1520</v>
      </c>
      <c r="AQY1324" s="62" t="s">
        <v>1931</v>
      </c>
      <c r="ARK1324" s="62" t="s">
        <v>1520</v>
      </c>
      <c r="ARO1324" s="62" t="s">
        <v>1931</v>
      </c>
      <c r="ASA1324" s="62" t="s">
        <v>1520</v>
      </c>
      <c r="ASE1324" s="62" t="s">
        <v>1931</v>
      </c>
      <c r="ASQ1324" s="62" t="s">
        <v>1520</v>
      </c>
      <c r="ASU1324" s="62" t="s">
        <v>1931</v>
      </c>
      <c r="ATG1324" s="62" t="s">
        <v>1520</v>
      </c>
      <c r="ATK1324" s="62" t="s">
        <v>1931</v>
      </c>
      <c r="ATW1324" s="62" t="s">
        <v>1520</v>
      </c>
      <c r="AUA1324" s="62" t="s">
        <v>1931</v>
      </c>
      <c r="AUM1324" s="62" t="s">
        <v>1520</v>
      </c>
      <c r="AUQ1324" s="62" t="s">
        <v>1931</v>
      </c>
      <c r="AVC1324" s="62" t="s">
        <v>1520</v>
      </c>
      <c r="AVG1324" s="62" t="s">
        <v>1931</v>
      </c>
      <c r="AVS1324" s="62" t="s">
        <v>1520</v>
      </c>
      <c r="AVW1324" s="62" t="s">
        <v>1931</v>
      </c>
      <c r="AWI1324" s="62" t="s">
        <v>1520</v>
      </c>
      <c r="AWM1324" s="62" t="s">
        <v>1931</v>
      </c>
      <c r="AWY1324" s="62" t="s">
        <v>1520</v>
      </c>
      <c r="AXC1324" s="62" t="s">
        <v>1931</v>
      </c>
      <c r="AXO1324" s="62" t="s">
        <v>1520</v>
      </c>
      <c r="AXS1324" s="62" t="s">
        <v>1931</v>
      </c>
      <c r="AYE1324" s="62" t="s">
        <v>1520</v>
      </c>
      <c r="AYI1324" s="62" t="s">
        <v>1931</v>
      </c>
      <c r="AYU1324" s="62" t="s">
        <v>1520</v>
      </c>
      <c r="AYY1324" s="62" t="s">
        <v>1931</v>
      </c>
      <c r="AZK1324" s="62" t="s">
        <v>1520</v>
      </c>
      <c r="AZO1324" s="62" t="s">
        <v>1931</v>
      </c>
      <c r="BAA1324" s="62" t="s">
        <v>1520</v>
      </c>
      <c r="BAE1324" s="62" t="s">
        <v>1931</v>
      </c>
      <c r="BAQ1324" s="62" t="s">
        <v>1520</v>
      </c>
      <c r="BAU1324" s="62" t="s">
        <v>1931</v>
      </c>
      <c r="BBG1324" s="62" t="s">
        <v>1520</v>
      </c>
      <c r="BBK1324" s="62" t="s">
        <v>1931</v>
      </c>
      <c r="BBW1324" s="62" t="s">
        <v>1520</v>
      </c>
      <c r="BCA1324" s="62" t="s">
        <v>1931</v>
      </c>
      <c r="BCM1324" s="62" t="s">
        <v>1520</v>
      </c>
      <c r="BCQ1324" s="62" t="s">
        <v>1931</v>
      </c>
      <c r="BDC1324" s="62" t="s">
        <v>1520</v>
      </c>
      <c r="BDG1324" s="62" t="s">
        <v>1931</v>
      </c>
      <c r="BDS1324" s="62" t="s">
        <v>1520</v>
      </c>
      <c r="BDW1324" s="62" t="s">
        <v>1931</v>
      </c>
      <c r="BEI1324" s="62" t="s">
        <v>1520</v>
      </c>
      <c r="BEM1324" s="62" t="s">
        <v>1931</v>
      </c>
      <c r="BEY1324" s="62" t="s">
        <v>1520</v>
      </c>
      <c r="BFC1324" s="62" t="s">
        <v>1931</v>
      </c>
      <c r="BFO1324" s="62" t="s">
        <v>1520</v>
      </c>
      <c r="BFS1324" s="62" t="s">
        <v>1931</v>
      </c>
      <c r="BGE1324" s="62" t="s">
        <v>1520</v>
      </c>
      <c r="BGI1324" s="62" t="s">
        <v>1931</v>
      </c>
      <c r="BGU1324" s="62" t="s">
        <v>1520</v>
      </c>
      <c r="BGY1324" s="62" t="s">
        <v>1931</v>
      </c>
      <c r="BHK1324" s="62" t="s">
        <v>1520</v>
      </c>
      <c r="BHO1324" s="62" t="s">
        <v>1931</v>
      </c>
      <c r="BIA1324" s="62" t="s">
        <v>1520</v>
      </c>
      <c r="BIE1324" s="62" t="s">
        <v>1931</v>
      </c>
      <c r="BIQ1324" s="62" t="s">
        <v>1520</v>
      </c>
      <c r="BIU1324" s="62" t="s">
        <v>1931</v>
      </c>
      <c r="BJG1324" s="62" t="s">
        <v>1520</v>
      </c>
      <c r="BJK1324" s="62" t="s">
        <v>1931</v>
      </c>
      <c r="BJW1324" s="62" t="s">
        <v>1520</v>
      </c>
      <c r="BKA1324" s="62" t="s">
        <v>1931</v>
      </c>
      <c r="BKM1324" s="62" t="s">
        <v>1520</v>
      </c>
      <c r="BKQ1324" s="62" t="s">
        <v>1931</v>
      </c>
      <c r="BLC1324" s="62" t="s">
        <v>1520</v>
      </c>
      <c r="BLG1324" s="62" t="s">
        <v>1931</v>
      </c>
      <c r="BLS1324" s="62" t="s">
        <v>1520</v>
      </c>
      <c r="BLW1324" s="62" t="s">
        <v>1931</v>
      </c>
      <c r="BMI1324" s="62" t="s">
        <v>1520</v>
      </c>
      <c r="BMM1324" s="62" t="s">
        <v>1931</v>
      </c>
      <c r="BMY1324" s="62" t="s">
        <v>1520</v>
      </c>
      <c r="BNC1324" s="62" t="s">
        <v>1931</v>
      </c>
      <c r="BNO1324" s="62" t="s">
        <v>1520</v>
      </c>
      <c r="BNS1324" s="62" t="s">
        <v>1931</v>
      </c>
      <c r="BOE1324" s="62" t="s">
        <v>1520</v>
      </c>
      <c r="BOI1324" s="62" t="s">
        <v>1931</v>
      </c>
      <c r="BOU1324" s="62" t="s">
        <v>1520</v>
      </c>
      <c r="BOY1324" s="62" t="s">
        <v>1931</v>
      </c>
      <c r="BPK1324" s="62" t="s">
        <v>1520</v>
      </c>
      <c r="BPO1324" s="62" t="s">
        <v>1931</v>
      </c>
      <c r="BQA1324" s="62" t="s">
        <v>1520</v>
      </c>
      <c r="BQE1324" s="62" t="s">
        <v>1931</v>
      </c>
      <c r="BQQ1324" s="62" t="s">
        <v>1520</v>
      </c>
      <c r="BQU1324" s="62" t="s">
        <v>1931</v>
      </c>
      <c r="BRG1324" s="62" t="s">
        <v>1520</v>
      </c>
      <c r="BRK1324" s="62" t="s">
        <v>1931</v>
      </c>
      <c r="BRW1324" s="62" t="s">
        <v>1520</v>
      </c>
      <c r="BSA1324" s="62" t="s">
        <v>1931</v>
      </c>
      <c r="BSM1324" s="62" t="s">
        <v>1520</v>
      </c>
      <c r="BSQ1324" s="62" t="s">
        <v>1931</v>
      </c>
      <c r="BTC1324" s="62" t="s">
        <v>1520</v>
      </c>
      <c r="BTG1324" s="62" t="s">
        <v>1931</v>
      </c>
      <c r="BTS1324" s="62" t="s">
        <v>1520</v>
      </c>
      <c r="BTW1324" s="62" t="s">
        <v>1931</v>
      </c>
      <c r="BUI1324" s="62" t="s">
        <v>1520</v>
      </c>
      <c r="BUM1324" s="62" t="s">
        <v>1931</v>
      </c>
      <c r="BUY1324" s="62" t="s">
        <v>1520</v>
      </c>
      <c r="BVC1324" s="62" t="s">
        <v>1931</v>
      </c>
      <c r="BVO1324" s="62" t="s">
        <v>1520</v>
      </c>
      <c r="BVS1324" s="62" t="s">
        <v>1931</v>
      </c>
      <c r="BWE1324" s="62" t="s">
        <v>1520</v>
      </c>
      <c r="BWI1324" s="62" t="s">
        <v>1931</v>
      </c>
      <c r="BWU1324" s="62" t="s">
        <v>1520</v>
      </c>
      <c r="BWY1324" s="62" t="s">
        <v>1931</v>
      </c>
      <c r="BXK1324" s="62" t="s">
        <v>1520</v>
      </c>
      <c r="BXO1324" s="62" t="s">
        <v>1931</v>
      </c>
      <c r="BYA1324" s="62" t="s">
        <v>1520</v>
      </c>
      <c r="BYE1324" s="62" t="s">
        <v>1931</v>
      </c>
      <c r="BYQ1324" s="62" t="s">
        <v>1520</v>
      </c>
      <c r="BYU1324" s="62" t="s">
        <v>1931</v>
      </c>
      <c r="BZG1324" s="62" t="s">
        <v>1520</v>
      </c>
      <c r="BZK1324" s="62" t="s">
        <v>1931</v>
      </c>
      <c r="BZW1324" s="62" t="s">
        <v>1520</v>
      </c>
      <c r="CAA1324" s="62" t="s">
        <v>1931</v>
      </c>
      <c r="CAM1324" s="62" t="s">
        <v>1520</v>
      </c>
      <c r="CAQ1324" s="62" t="s">
        <v>1931</v>
      </c>
      <c r="CBC1324" s="62" t="s">
        <v>1520</v>
      </c>
      <c r="CBG1324" s="62" t="s">
        <v>1931</v>
      </c>
      <c r="CBS1324" s="62" t="s">
        <v>1520</v>
      </c>
      <c r="CBW1324" s="62" t="s">
        <v>1931</v>
      </c>
      <c r="CCI1324" s="62" t="s">
        <v>1520</v>
      </c>
      <c r="CCM1324" s="62" t="s">
        <v>1931</v>
      </c>
      <c r="CCY1324" s="62" t="s">
        <v>1520</v>
      </c>
      <c r="CDC1324" s="62" t="s">
        <v>1931</v>
      </c>
      <c r="CDO1324" s="62" t="s">
        <v>1520</v>
      </c>
      <c r="CDS1324" s="62" t="s">
        <v>1931</v>
      </c>
      <c r="CEE1324" s="62" t="s">
        <v>1520</v>
      </c>
      <c r="CEI1324" s="62" t="s">
        <v>1931</v>
      </c>
      <c r="CEU1324" s="62" t="s">
        <v>1520</v>
      </c>
      <c r="CEY1324" s="62" t="s">
        <v>1931</v>
      </c>
      <c r="CFK1324" s="62" t="s">
        <v>1520</v>
      </c>
      <c r="CFO1324" s="62" t="s">
        <v>1931</v>
      </c>
      <c r="CGA1324" s="62" t="s">
        <v>1520</v>
      </c>
      <c r="CGE1324" s="62" t="s">
        <v>1931</v>
      </c>
      <c r="CGQ1324" s="62" t="s">
        <v>1520</v>
      </c>
      <c r="CGU1324" s="62" t="s">
        <v>1931</v>
      </c>
      <c r="CHG1324" s="62" t="s">
        <v>1520</v>
      </c>
      <c r="CHK1324" s="62" t="s">
        <v>1931</v>
      </c>
      <c r="CHW1324" s="62" t="s">
        <v>1520</v>
      </c>
      <c r="CIA1324" s="62" t="s">
        <v>1931</v>
      </c>
      <c r="CIM1324" s="62" t="s">
        <v>1520</v>
      </c>
      <c r="CIQ1324" s="62" t="s">
        <v>1931</v>
      </c>
      <c r="CJC1324" s="62" t="s">
        <v>1520</v>
      </c>
      <c r="CJG1324" s="62" t="s">
        <v>1931</v>
      </c>
      <c r="CJS1324" s="62" t="s">
        <v>1520</v>
      </c>
      <c r="CJW1324" s="62" t="s">
        <v>1931</v>
      </c>
      <c r="CKI1324" s="62" t="s">
        <v>1520</v>
      </c>
      <c r="CKM1324" s="62" t="s">
        <v>1931</v>
      </c>
      <c r="CKY1324" s="62" t="s">
        <v>1520</v>
      </c>
      <c r="CLC1324" s="62" t="s">
        <v>1931</v>
      </c>
      <c r="CLO1324" s="62" t="s">
        <v>1520</v>
      </c>
      <c r="CLS1324" s="62" t="s">
        <v>1931</v>
      </c>
      <c r="CME1324" s="62" t="s">
        <v>1520</v>
      </c>
      <c r="CMI1324" s="62" t="s">
        <v>1931</v>
      </c>
      <c r="CMU1324" s="62" t="s">
        <v>1520</v>
      </c>
      <c r="CMY1324" s="62" t="s">
        <v>1931</v>
      </c>
      <c r="CNK1324" s="62" t="s">
        <v>1520</v>
      </c>
      <c r="CNO1324" s="62" t="s">
        <v>1931</v>
      </c>
      <c r="COA1324" s="62" t="s">
        <v>1520</v>
      </c>
      <c r="COE1324" s="62" t="s">
        <v>1931</v>
      </c>
      <c r="COQ1324" s="62" t="s">
        <v>1520</v>
      </c>
      <c r="COU1324" s="62" t="s">
        <v>1931</v>
      </c>
      <c r="CPG1324" s="62" t="s">
        <v>1520</v>
      </c>
      <c r="CPK1324" s="62" t="s">
        <v>1931</v>
      </c>
      <c r="CPW1324" s="62" t="s">
        <v>1520</v>
      </c>
      <c r="CQA1324" s="62" t="s">
        <v>1931</v>
      </c>
      <c r="CQM1324" s="62" t="s">
        <v>1520</v>
      </c>
      <c r="CQQ1324" s="62" t="s">
        <v>1931</v>
      </c>
      <c r="CRC1324" s="62" t="s">
        <v>1520</v>
      </c>
      <c r="CRG1324" s="62" t="s">
        <v>1931</v>
      </c>
      <c r="CRS1324" s="62" t="s">
        <v>1520</v>
      </c>
      <c r="CRW1324" s="62" t="s">
        <v>1931</v>
      </c>
      <c r="CSI1324" s="62" t="s">
        <v>1520</v>
      </c>
      <c r="CSM1324" s="62" t="s">
        <v>1931</v>
      </c>
      <c r="CSY1324" s="62" t="s">
        <v>1520</v>
      </c>
      <c r="CTC1324" s="62" t="s">
        <v>1931</v>
      </c>
      <c r="CTO1324" s="62" t="s">
        <v>1520</v>
      </c>
      <c r="CTS1324" s="62" t="s">
        <v>1931</v>
      </c>
      <c r="CUE1324" s="62" t="s">
        <v>1520</v>
      </c>
      <c r="CUI1324" s="62" t="s">
        <v>1931</v>
      </c>
      <c r="CUU1324" s="62" t="s">
        <v>1520</v>
      </c>
      <c r="CUY1324" s="62" t="s">
        <v>1931</v>
      </c>
      <c r="CVK1324" s="62" t="s">
        <v>1520</v>
      </c>
      <c r="CVO1324" s="62" t="s">
        <v>1931</v>
      </c>
      <c r="CWA1324" s="62" t="s">
        <v>1520</v>
      </c>
      <c r="CWE1324" s="62" t="s">
        <v>1931</v>
      </c>
      <c r="CWQ1324" s="62" t="s">
        <v>1520</v>
      </c>
      <c r="CWU1324" s="62" t="s">
        <v>1931</v>
      </c>
      <c r="CXG1324" s="62" t="s">
        <v>1520</v>
      </c>
      <c r="CXK1324" s="62" t="s">
        <v>1931</v>
      </c>
      <c r="CXW1324" s="62" t="s">
        <v>1520</v>
      </c>
      <c r="CYA1324" s="62" t="s">
        <v>1931</v>
      </c>
      <c r="CYM1324" s="62" t="s">
        <v>1520</v>
      </c>
      <c r="CYQ1324" s="62" t="s">
        <v>1931</v>
      </c>
      <c r="CZC1324" s="62" t="s">
        <v>1520</v>
      </c>
      <c r="CZG1324" s="62" t="s">
        <v>1931</v>
      </c>
      <c r="CZS1324" s="62" t="s">
        <v>1520</v>
      </c>
      <c r="CZW1324" s="62" t="s">
        <v>1931</v>
      </c>
      <c r="DAI1324" s="62" t="s">
        <v>1520</v>
      </c>
      <c r="DAM1324" s="62" t="s">
        <v>1931</v>
      </c>
      <c r="DAY1324" s="62" t="s">
        <v>1520</v>
      </c>
      <c r="DBC1324" s="62" t="s">
        <v>1931</v>
      </c>
      <c r="DBO1324" s="62" t="s">
        <v>1520</v>
      </c>
      <c r="DBS1324" s="62" t="s">
        <v>1931</v>
      </c>
      <c r="DCE1324" s="62" t="s">
        <v>1520</v>
      </c>
      <c r="DCI1324" s="62" t="s">
        <v>1931</v>
      </c>
      <c r="DCU1324" s="62" t="s">
        <v>1520</v>
      </c>
      <c r="DCY1324" s="62" t="s">
        <v>1931</v>
      </c>
      <c r="DDK1324" s="62" t="s">
        <v>1520</v>
      </c>
      <c r="DDO1324" s="62" t="s">
        <v>1931</v>
      </c>
      <c r="DEA1324" s="62" t="s">
        <v>1520</v>
      </c>
      <c r="DEE1324" s="62" t="s">
        <v>1931</v>
      </c>
      <c r="DEQ1324" s="62" t="s">
        <v>1520</v>
      </c>
      <c r="DEU1324" s="62" t="s">
        <v>1931</v>
      </c>
      <c r="DFG1324" s="62" t="s">
        <v>1520</v>
      </c>
      <c r="DFK1324" s="62" t="s">
        <v>1931</v>
      </c>
      <c r="DFW1324" s="62" t="s">
        <v>1520</v>
      </c>
      <c r="DGA1324" s="62" t="s">
        <v>1931</v>
      </c>
      <c r="DGM1324" s="62" t="s">
        <v>1520</v>
      </c>
      <c r="DGQ1324" s="62" t="s">
        <v>1931</v>
      </c>
      <c r="DHC1324" s="62" t="s">
        <v>1520</v>
      </c>
      <c r="DHG1324" s="62" t="s">
        <v>1931</v>
      </c>
      <c r="DHS1324" s="62" t="s">
        <v>1520</v>
      </c>
      <c r="DHW1324" s="62" t="s">
        <v>1931</v>
      </c>
      <c r="DII1324" s="62" t="s">
        <v>1520</v>
      </c>
      <c r="DIM1324" s="62" t="s">
        <v>1931</v>
      </c>
      <c r="DIY1324" s="62" t="s">
        <v>1520</v>
      </c>
      <c r="DJC1324" s="62" t="s">
        <v>1931</v>
      </c>
      <c r="DJO1324" s="62" t="s">
        <v>1520</v>
      </c>
      <c r="DJS1324" s="62" t="s">
        <v>1931</v>
      </c>
      <c r="DKE1324" s="62" t="s">
        <v>1520</v>
      </c>
      <c r="DKI1324" s="62" t="s">
        <v>1931</v>
      </c>
      <c r="DKU1324" s="62" t="s">
        <v>1520</v>
      </c>
      <c r="DKY1324" s="62" t="s">
        <v>1931</v>
      </c>
      <c r="DLK1324" s="62" t="s">
        <v>1520</v>
      </c>
      <c r="DLO1324" s="62" t="s">
        <v>1931</v>
      </c>
      <c r="DMA1324" s="62" t="s">
        <v>1520</v>
      </c>
      <c r="DME1324" s="62" t="s">
        <v>1931</v>
      </c>
      <c r="DMQ1324" s="62" t="s">
        <v>1520</v>
      </c>
      <c r="DMU1324" s="62" t="s">
        <v>1931</v>
      </c>
      <c r="DNG1324" s="62" t="s">
        <v>1520</v>
      </c>
      <c r="DNK1324" s="62" t="s">
        <v>1931</v>
      </c>
      <c r="DNW1324" s="62" t="s">
        <v>1520</v>
      </c>
      <c r="DOA1324" s="62" t="s">
        <v>1931</v>
      </c>
      <c r="DOM1324" s="62" t="s">
        <v>1520</v>
      </c>
      <c r="DOQ1324" s="62" t="s">
        <v>1931</v>
      </c>
      <c r="DPC1324" s="62" t="s">
        <v>1520</v>
      </c>
      <c r="DPG1324" s="62" t="s">
        <v>1931</v>
      </c>
      <c r="DPS1324" s="62" t="s">
        <v>1520</v>
      </c>
      <c r="DPW1324" s="62" t="s">
        <v>1931</v>
      </c>
      <c r="DQI1324" s="62" t="s">
        <v>1520</v>
      </c>
      <c r="DQM1324" s="62" t="s">
        <v>1931</v>
      </c>
      <c r="DQY1324" s="62" t="s">
        <v>1520</v>
      </c>
      <c r="DRC1324" s="62" t="s">
        <v>1931</v>
      </c>
      <c r="DRO1324" s="62" t="s">
        <v>1520</v>
      </c>
      <c r="DRS1324" s="62" t="s">
        <v>1931</v>
      </c>
      <c r="DSE1324" s="62" t="s">
        <v>1520</v>
      </c>
      <c r="DSI1324" s="62" t="s">
        <v>1931</v>
      </c>
      <c r="DSU1324" s="62" t="s">
        <v>1520</v>
      </c>
      <c r="DSY1324" s="62" t="s">
        <v>1931</v>
      </c>
      <c r="DTK1324" s="62" t="s">
        <v>1520</v>
      </c>
      <c r="DTO1324" s="62" t="s">
        <v>1931</v>
      </c>
      <c r="DUA1324" s="62" t="s">
        <v>1520</v>
      </c>
      <c r="DUE1324" s="62" t="s">
        <v>1931</v>
      </c>
      <c r="DUQ1324" s="62" t="s">
        <v>1520</v>
      </c>
      <c r="DUU1324" s="62" t="s">
        <v>1931</v>
      </c>
      <c r="DVG1324" s="62" t="s">
        <v>1520</v>
      </c>
      <c r="DVK1324" s="62" t="s">
        <v>1931</v>
      </c>
      <c r="DVW1324" s="62" t="s">
        <v>1520</v>
      </c>
      <c r="DWA1324" s="62" t="s">
        <v>1931</v>
      </c>
      <c r="DWM1324" s="62" t="s">
        <v>1520</v>
      </c>
      <c r="DWQ1324" s="62" t="s">
        <v>1931</v>
      </c>
      <c r="DXC1324" s="62" t="s">
        <v>1520</v>
      </c>
      <c r="DXG1324" s="62" t="s">
        <v>1931</v>
      </c>
      <c r="DXS1324" s="62" t="s">
        <v>1520</v>
      </c>
      <c r="DXW1324" s="62" t="s">
        <v>1931</v>
      </c>
      <c r="DYI1324" s="62" t="s">
        <v>1520</v>
      </c>
      <c r="DYM1324" s="62" t="s">
        <v>1931</v>
      </c>
      <c r="DYY1324" s="62" t="s">
        <v>1520</v>
      </c>
      <c r="DZC1324" s="62" t="s">
        <v>1931</v>
      </c>
      <c r="DZO1324" s="62" t="s">
        <v>1520</v>
      </c>
      <c r="DZS1324" s="62" t="s">
        <v>1931</v>
      </c>
      <c r="EAE1324" s="62" t="s">
        <v>1520</v>
      </c>
      <c r="EAI1324" s="62" t="s">
        <v>1931</v>
      </c>
      <c r="EAU1324" s="62" t="s">
        <v>1520</v>
      </c>
      <c r="EAY1324" s="62" t="s">
        <v>1931</v>
      </c>
      <c r="EBK1324" s="62" t="s">
        <v>1520</v>
      </c>
      <c r="EBO1324" s="62" t="s">
        <v>1931</v>
      </c>
      <c r="ECA1324" s="62" t="s">
        <v>1520</v>
      </c>
      <c r="ECE1324" s="62" t="s">
        <v>1931</v>
      </c>
      <c r="ECQ1324" s="62" t="s">
        <v>1520</v>
      </c>
      <c r="ECU1324" s="62" t="s">
        <v>1931</v>
      </c>
      <c r="EDG1324" s="62" t="s">
        <v>1520</v>
      </c>
      <c r="EDK1324" s="62" t="s">
        <v>1931</v>
      </c>
      <c r="EDW1324" s="62" t="s">
        <v>1520</v>
      </c>
      <c r="EEA1324" s="62" t="s">
        <v>1931</v>
      </c>
      <c r="EEM1324" s="62" t="s">
        <v>1520</v>
      </c>
      <c r="EEQ1324" s="62" t="s">
        <v>1931</v>
      </c>
      <c r="EFC1324" s="62" t="s">
        <v>1520</v>
      </c>
      <c r="EFG1324" s="62" t="s">
        <v>1931</v>
      </c>
      <c r="EFS1324" s="62" t="s">
        <v>1520</v>
      </c>
      <c r="EFW1324" s="62" t="s">
        <v>1931</v>
      </c>
      <c r="EGI1324" s="62" t="s">
        <v>1520</v>
      </c>
      <c r="EGM1324" s="62" t="s">
        <v>1931</v>
      </c>
      <c r="EGY1324" s="62" t="s">
        <v>1520</v>
      </c>
      <c r="EHC1324" s="62" t="s">
        <v>1931</v>
      </c>
      <c r="EHO1324" s="62" t="s">
        <v>1520</v>
      </c>
      <c r="EHS1324" s="62" t="s">
        <v>1931</v>
      </c>
      <c r="EIE1324" s="62" t="s">
        <v>1520</v>
      </c>
      <c r="EII1324" s="62" t="s">
        <v>1931</v>
      </c>
      <c r="EIU1324" s="62" t="s">
        <v>1520</v>
      </c>
      <c r="EIY1324" s="62" t="s">
        <v>1931</v>
      </c>
      <c r="EJK1324" s="62" t="s">
        <v>1520</v>
      </c>
      <c r="EJO1324" s="62" t="s">
        <v>1931</v>
      </c>
      <c r="EKA1324" s="62" t="s">
        <v>1520</v>
      </c>
      <c r="EKE1324" s="62" t="s">
        <v>1931</v>
      </c>
      <c r="EKQ1324" s="62" t="s">
        <v>1520</v>
      </c>
      <c r="EKU1324" s="62" t="s">
        <v>1931</v>
      </c>
      <c r="ELG1324" s="62" t="s">
        <v>1520</v>
      </c>
      <c r="ELK1324" s="62" t="s">
        <v>1931</v>
      </c>
      <c r="ELW1324" s="62" t="s">
        <v>1520</v>
      </c>
      <c r="EMA1324" s="62" t="s">
        <v>1931</v>
      </c>
      <c r="EMM1324" s="62" t="s">
        <v>1520</v>
      </c>
      <c r="EMQ1324" s="62" t="s">
        <v>1931</v>
      </c>
      <c r="ENC1324" s="62" t="s">
        <v>1520</v>
      </c>
      <c r="ENG1324" s="62" t="s">
        <v>1931</v>
      </c>
      <c r="ENS1324" s="62" t="s">
        <v>1520</v>
      </c>
      <c r="ENW1324" s="62" t="s">
        <v>1931</v>
      </c>
      <c r="EOI1324" s="62" t="s">
        <v>1520</v>
      </c>
      <c r="EOM1324" s="62" t="s">
        <v>1931</v>
      </c>
      <c r="EOY1324" s="62" t="s">
        <v>1520</v>
      </c>
      <c r="EPC1324" s="62" t="s">
        <v>1931</v>
      </c>
      <c r="EPO1324" s="62" t="s">
        <v>1520</v>
      </c>
      <c r="EPS1324" s="62" t="s">
        <v>1931</v>
      </c>
      <c r="EQE1324" s="62" t="s">
        <v>1520</v>
      </c>
      <c r="EQI1324" s="62" t="s">
        <v>1931</v>
      </c>
      <c r="EQU1324" s="62" t="s">
        <v>1520</v>
      </c>
      <c r="EQY1324" s="62" t="s">
        <v>1931</v>
      </c>
      <c r="ERK1324" s="62" t="s">
        <v>1520</v>
      </c>
      <c r="ERO1324" s="62" t="s">
        <v>1931</v>
      </c>
      <c r="ESA1324" s="62" t="s">
        <v>1520</v>
      </c>
      <c r="ESE1324" s="62" t="s">
        <v>1931</v>
      </c>
      <c r="ESQ1324" s="62" t="s">
        <v>1520</v>
      </c>
      <c r="ESU1324" s="62" t="s">
        <v>1931</v>
      </c>
      <c r="ETG1324" s="62" t="s">
        <v>1520</v>
      </c>
      <c r="ETK1324" s="62" t="s">
        <v>1931</v>
      </c>
      <c r="ETW1324" s="62" t="s">
        <v>1520</v>
      </c>
      <c r="EUA1324" s="62" t="s">
        <v>1931</v>
      </c>
      <c r="EUM1324" s="62" t="s">
        <v>1520</v>
      </c>
      <c r="EUQ1324" s="62" t="s">
        <v>1931</v>
      </c>
      <c r="EVC1324" s="62" t="s">
        <v>1520</v>
      </c>
      <c r="EVG1324" s="62" t="s">
        <v>1931</v>
      </c>
      <c r="EVS1324" s="62" t="s">
        <v>1520</v>
      </c>
      <c r="EVW1324" s="62" t="s">
        <v>1931</v>
      </c>
      <c r="EWI1324" s="62" t="s">
        <v>1520</v>
      </c>
      <c r="EWM1324" s="62" t="s">
        <v>1931</v>
      </c>
      <c r="EWY1324" s="62" t="s">
        <v>1520</v>
      </c>
      <c r="EXC1324" s="62" t="s">
        <v>1931</v>
      </c>
      <c r="EXO1324" s="62" t="s">
        <v>1520</v>
      </c>
      <c r="EXS1324" s="62" t="s">
        <v>1931</v>
      </c>
      <c r="EYE1324" s="62" t="s">
        <v>1520</v>
      </c>
      <c r="EYI1324" s="62" t="s">
        <v>1931</v>
      </c>
      <c r="EYU1324" s="62" t="s">
        <v>1520</v>
      </c>
      <c r="EYY1324" s="62" t="s">
        <v>1931</v>
      </c>
      <c r="EZK1324" s="62" t="s">
        <v>1520</v>
      </c>
      <c r="EZO1324" s="62" t="s">
        <v>1931</v>
      </c>
      <c r="FAA1324" s="62" t="s">
        <v>1520</v>
      </c>
      <c r="FAE1324" s="62" t="s">
        <v>1931</v>
      </c>
      <c r="FAQ1324" s="62" t="s">
        <v>1520</v>
      </c>
      <c r="FAU1324" s="62" t="s">
        <v>1931</v>
      </c>
      <c r="FBG1324" s="62" t="s">
        <v>1520</v>
      </c>
      <c r="FBK1324" s="62" t="s">
        <v>1931</v>
      </c>
      <c r="FBW1324" s="62" t="s">
        <v>1520</v>
      </c>
      <c r="FCA1324" s="62" t="s">
        <v>1931</v>
      </c>
      <c r="FCM1324" s="62" t="s">
        <v>1520</v>
      </c>
      <c r="FCQ1324" s="62" t="s">
        <v>1931</v>
      </c>
      <c r="FDC1324" s="62" t="s">
        <v>1520</v>
      </c>
      <c r="FDG1324" s="62" t="s">
        <v>1931</v>
      </c>
      <c r="FDS1324" s="62" t="s">
        <v>1520</v>
      </c>
      <c r="FDW1324" s="62" t="s">
        <v>1931</v>
      </c>
      <c r="FEI1324" s="62" t="s">
        <v>1520</v>
      </c>
      <c r="FEM1324" s="62" t="s">
        <v>1931</v>
      </c>
      <c r="FEY1324" s="62" t="s">
        <v>1520</v>
      </c>
      <c r="FFC1324" s="62" t="s">
        <v>1931</v>
      </c>
      <c r="FFO1324" s="62" t="s">
        <v>1520</v>
      </c>
      <c r="FFS1324" s="62" t="s">
        <v>1931</v>
      </c>
      <c r="FGE1324" s="62" t="s">
        <v>1520</v>
      </c>
      <c r="FGI1324" s="62" t="s">
        <v>1931</v>
      </c>
      <c r="FGU1324" s="62" t="s">
        <v>1520</v>
      </c>
      <c r="FGY1324" s="62" t="s">
        <v>1931</v>
      </c>
      <c r="FHK1324" s="62" t="s">
        <v>1520</v>
      </c>
      <c r="FHO1324" s="62" t="s">
        <v>1931</v>
      </c>
      <c r="FIA1324" s="62" t="s">
        <v>1520</v>
      </c>
      <c r="FIE1324" s="62" t="s">
        <v>1931</v>
      </c>
      <c r="FIQ1324" s="62" t="s">
        <v>1520</v>
      </c>
      <c r="FIU1324" s="62" t="s">
        <v>1931</v>
      </c>
      <c r="FJG1324" s="62" t="s">
        <v>1520</v>
      </c>
      <c r="FJK1324" s="62" t="s">
        <v>1931</v>
      </c>
      <c r="FJW1324" s="62" t="s">
        <v>1520</v>
      </c>
      <c r="FKA1324" s="62" t="s">
        <v>1931</v>
      </c>
      <c r="FKM1324" s="62" t="s">
        <v>1520</v>
      </c>
      <c r="FKQ1324" s="62" t="s">
        <v>1931</v>
      </c>
      <c r="FLC1324" s="62" t="s">
        <v>1520</v>
      </c>
      <c r="FLG1324" s="62" t="s">
        <v>1931</v>
      </c>
      <c r="FLS1324" s="62" t="s">
        <v>1520</v>
      </c>
      <c r="FLW1324" s="62" t="s">
        <v>1931</v>
      </c>
      <c r="FMI1324" s="62" t="s">
        <v>1520</v>
      </c>
      <c r="FMM1324" s="62" t="s">
        <v>1931</v>
      </c>
      <c r="FMY1324" s="62" t="s">
        <v>1520</v>
      </c>
      <c r="FNC1324" s="62" t="s">
        <v>1931</v>
      </c>
      <c r="FNO1324" s="62" t="s">
        <v>1520</v>
      </c>
      <c r="FNS1324" s="62" t="s">
        <v>1931</v>
      </c>
      <c r="FOE1324" s="62" t="s">
        <v>1520</v>
      </c>
      <c r="FOI1324" s="62" t="s">
        <v>1931</v>
      </c>
      <c r="FOU1324" s="62" t="s">
        <v>1520</v>
      </c>
      <c r="FOY1324" s="62" t="s">
        <v>1931</v>
      </c>
      <c r="FPK1324" s="62" t="s">
        <v>1520</v>
      </c>
      <c r="FPO1324" s="62" t="s">
        <v>1931</v>
      </c>
      <c r="FQA1324" s="62" t="s">
        <v>1520</v>
      </c>
      <c r="FQE1324" s="62" t="s">
        <v>1931</v>
      </c>
      <c r="FQQ1324" s="62" t="s">
        <v>1520</v>
      </c>
      <c r="FQU1324" s="62" t="s">
        <v>1931</v>
      </c>
      <c r="FRG1324" s="62" t="s">
        <v>1520</v>
      </c>
      <c r="FRK1324" s="62" t="s">
        <v>1931</v>
      </c>
      <c r="FRW1324" s="62" t="s">
        <v>1520</v>
      </c>
      <c r="FSA1324" s="62" t="s">
        <v>1931</v>
      </c>
      <c r="FSM1324" s="62" t="s">
        <v>1520</v>
      </c>
      <c r="FSQ1324" s="62" t="s">
        <v>1931</v>
      </c>
      <c r="FTC1324" s="62" t="s">
        <v>1520</v>
      </c>
      <c r="FTG1324" s="62" t="s">
        <v>1931</v>
      </c>
      <c r="FTS1324" s="62" t="s">
        <v>1520</v>
      </c>
      <c r="FTW1324" s="62" t="s">
        <v>1931</v>
      </c>
      <c r="FUI1324" s="62" t="s">
        <v>1520</v>
      </c>
      <c r="FUM1324" s="62" t="s">
        <v>1931</v>
      </c>
      <c r="FUY1324" s="62" t="s">
        <v>1520</v>
      </c>
      <c r="FVC1324" s="62" t="s">
        <v>1931</v>
      </c>
      <c r="FVO1324" s="62" t="s">
        <v>1520</v>
      </c>
      <c r="FVS1324" s="62" t="s">
        <v>1931</v>
      </c>
      <c r="FWE1324" s="62" t="s">
        <v>1520</v>
      </c>
      <c r="FWI1324" s="62" t="s">
        <v>1931</v>
      </c>
      <c r="FWU1324" s="62" t="s">
        <v>1520</v>
      </c>
      <c r="FWY1324" s="62" t="s">
        <v>1931</v>
      </c>
      <c r="FXK1324" s="62" t="s">
        <v>1520</v>
      </c>
      <c r="FXO1324" s="62" t="s">
        <v>1931</v>
      </c>
      <c r="FYA1324" s="62" t="s">
        <v>1520</v>
      </c>
      <c r="FYE1324" s="62" t="s">
        <v>1931</v>
      </c>
      <c r="FYQ1324" s="62" t="s">
        <v>1520</v>
      </c>
      <c r="FYU1324" s="62" t="s">
        <v>1931</v>
      </c>
      <c r="FZG1324" s="62" t="s">
        <v>1520</v>
      </c>
      <c r="FZK1324" s="62" t="s">
        <v>1931</v>
      </c>
      <c r="FZW1324" s="62" t="s">
        <v>1520</v>
      </c>
      <c r="GAA1324" s="62" t="s">
        <v>1931</v>
      </c>
      <c r="GAM1324" s="62" t="s">
        <v>1520</v>
      </c>
      <c r="GAQ1324" s="62" t="s">
        <v>1931</v>
      </c>
      <c r="GBC1324" s="62" t="s">
        <v>1520</v>
      </c>
      <c r="GBG1324" s="62" t="s">
        <v>1931</v>
      </c>
      <c r="GBS1324" s="62" t="s">
        <v>1520</v>
      </c>
      <c r="GBW1324" s="62" t="s">
        <v>1931</v>
      </c>
      <c r="GCI1324" s="62" t="s">
        <v>1520</v>
      </c>
      <c r="GCM1324" s="62" t="s">
        <v>1931</v>
      </c>
      <c r="GCY1324" s="62" t="s">
        <v>1520</v>
      </c>
      <c r="GDC1324" s="62" t="s">
        <v>1931</v>
      </c>
      <c r="GDO1324" s="62" t="s">
        <v>1520</v>
      </c>
      <c r="GDS1324" s="62" t="s">
        <v>1931</v>
      </c>
      <c r="GEE1324" s="62" t="s">
        <v>1520</v>
      </c>
      <c r="GEI1324" s="62" t="s">
        <v>1931</v>
      </c>
      <c r="GEU1324" s="62" t="s">
        <v>1520</v>
      </c>
      <c r="GEY1324" s="62" t="s">
        <v>1931</v>
      </c>
      <c r="GFK1324" s="62" t="s">
        <v>1520</v>
      </c>
      <c r="GFO1324" s="62" t="s">
        <v>1931</v>
      </c>
      <c r="GGA1324" s="62" t="s">
        <v>1520</v>
      </c>
      <c r="GGE1324" s="62" t="s">
        <v>1931</v>
      </c>
      <c r="GGQ1324" s="62" t="s">
        <v>1520</v>
      </c>
      <c r="GGU1324" s="62" t="s">
        <v>1931</v>
      </c>
      <c r="GHG1324" s="62" t="s">
        <v>1520</v>
      </c>
      <c r="GHK1324" s="62" t="s">
        <v>1931</v>
      </c>
      <c r="GHW1324" s="62" t="s">
        <v>1520</v>
      </c>
      <c r="GIA1324" s="62" t="s">
        <v>1931</v>
      </c>
      <c r="GIM1324" s="62" t="s">
        <v>1520</v>
      </c>
      <c r="GIQ1324" s="62" t="s">
        <v>1931</v>
      </c>
      <c r="GJC1324" s="62" t="s">
        <v>1520</v>
      </c>
      <c r="GJG1324" s="62" t="s">
        <v>1931</v>
      </c>
      <c r="GJS1324" s="62" t="s">
        <v>1520</v>
      </c>
      <c r="GJW1324" s="62" t="s">
        <v>1931</v>
      </c>
      <c r="GKI1324" s="62" t="s">
        <v>1520</v>
      </c>
      <c r="GKM1324" s="62" t="s">
        <v>1931</v>
      </c>
      <c r="GKY1324" s="62" t="s">
        <v>1520</v>
      </c>
      <c r="GLC1324" s="62" t="s">
        <v>1931</v>
      </c>
      <c r="GLO1324" s="62" t="s">
        <v>1520</v>
      </c>
      <c r="GLS1324" s="62" t="s">
        <v>1931</v>
      </c>
      <c r="GME1324" s="62" t="s">
        <v>1520</v>
      </c>
      <c r="GMI1324" s="62" t="s">
        <v>1931</v>
      </c>
      <c r="GMU1324" s="62" t="s">
        <v>1520</v>
      </c>
      <c r="GMY1324" s="62" t="s">
        <v>1931</v>
      </c>
      <c r="GNK1324" s="62" t="s">
        <v>1520</v>
      </c>
      <c r="GNO1324" s="62" t="s">
        <v>1931</v>
      </c>
      <c r="GOA1324" s="62" t="s">
        <v>1520</v>
      </c>
      <c r="GOE1324" s="62" t="s">
        <v>1931</v>
      </c>
      <c r="GOQ1324" s="62" t="s">
        <v>1520</v>
      </c>
      <c r="GOU1324" s="62" t="s">
        <v>1931</v>
      </c>
      <c r="GPG1324" s="62" t="s">
        <v>1520</v>
      </c>
      <c r="GPK1324" s="62" t="s">
        <v>1931</v>
      </c>
      <c r="GPW1324" s="62" t="s">
        <v>1520</v>
      </c>
      <c r="GQA1324" s="62" t="s">
        <v>1931</v>
      </c>
      <c r="GQM1324" s="62" t="s">
        <v>1520</v>
      </c>
      <c r="GQQ1324" s="62" t="s">
        <v>1931</v>
      </c>
      <c r="GRC1324" s="62" t="s">
        <v>1520</v>
      </c>
      <c r="GRG1324" s="62" t="s">
        <v>1931</v>
      </c>
      <c r="GRS1324" s="62" t="s">
        <v>1520</v>
      </c>
      <c r="GRW1324" s="62" t="s">
        <v>1931</v>
      </c>
      <c r="GSI1324" s="62" t="s">
        <v>1520</v>
      </c>
      <c r="GSM1324" s="62" t="s">
        <v>1931</v>
      </c>
      <c r="GSY1324" s="62" t="s">
        <v>1520</v>
      </c>
      <c r="GTC1324" s="62" t="s">
        <v>1931</v>
      </c>
      <c r="GTO1324" s="62" t="s">
        <v>1520</v>
      </c>
      <c r="GTS1324" s="62" t="s">
        <v>1931</v>
      </c>
      <c r="GUE1324" s="62" t="s">
        <v>1520</v>
      </c>
      <c r="GUI1324" s="62" t="s">
        <v>1931</v>
      </c>
      <c r="GUU1324" s="62" t="s">
        <v>1520</v>
      </c>
      <c r="GUY1324" s="62" t="s">
        <v>1931</v>
      </c>
      <c r="GVK1324" s="62" t="s">
        <v>1520</v>
      </c>
      <c r="GVO1324" s="62" t="s">
        <v>1931</v>
      </c>
      <c r="GWA1324" s="62" t="s">
        <v>1520</v>
      </c>
      <c r="GWE1324" s="62" t="s">
        <v>1931</v>
      </c>
      <c r="GWQ1324" s="62" t="s">
        <v>1520</v>
      </c>
      <c r="GWU1324" s="62" t="s">
        <v>1931</v>
      </c>
      <c r="GXG1324" s="62" t="s">
        <v>1520</v>
      </c>
      <c r="GXK1324" s="62" t="s">
        <v>1931</v>
      </c>
      <c r="GXW1324" s="62" t="s">
        <v>1520</v>
      </c>
      <c r="GYA1324" s="62" t="s">
        <v>1931</v>
      </c>
      <c r="GYM1324" s="62" t="s">
        <v>1520</v>
      </c>
      <c r="GYQ1324" s="62" t="s">
        <v>1931</v>
      </c>
      <c r="GZC1324" s="62" t="s">
        <v>1520</v>
      </c>
      <c r="GZG1324" s="62" t="s">
        <v>1931</v>
      </c>
      <c r="GZS1324" s="62" t="s">
        <v>1520</v>
      </c>
      <c r="GZW1324" s="62" t="s">
        <v>1931</v>
      </c>
      <c r="HAI1324" s="62" t="s">
        <v>1520</v>
      </c>
      <c r="HAM1324" s="62" t="s">
        <v>1931</v>
      </c>
      <c r="HAY1324" s="62" t="s">
        <v>1520</v>
      </c>
      <c r="HBC1324" s="62" t="s">
        <v>1931</v>
      </c>
      <c r="HBO1324" s="62" t="s">
        <v>1520</v>
      </c>
      <c r="HBS1324" s="62" t="s">
        <v>1931</v>
      </c>
      <c r="HCE1324" s="62" t="s">
        <v>1520</v>
      </c>
      <c r="HCI1324" s="62" t="s">
        <v>1931</v>
      </c>
      <c r="HCU1324" s="62" t="s">
        <v>1520</v>
      </c>
      <c r="HCY1324" s="62" t="s">
        <v>1931</v>
      </c>
      <c r="HDK1324" s="62" t="s">
        <v>1520</v>
      </c>
      <c r="HDO1324" s="62" t="s">
        <v>1931</v>
      </c>
      <c r="HEA1324" s="62" t="s">
        <v>1520</v>
      </c>
      <c r="HEE1324" s="62" t="s">
        <v>1931</v>
      </c>
      <c r="HEQ1324" s="62" t="s">
        <v>1520</v>
      </c>
      <c r="HEU1324" s="62" t="s">
        <v>1931</v>
      </c>
      <c r="HFG1324" s="62" t="s">
        <v>1520</v>
      </c>
      <c r="HFK1324" s="62" t="s">
        <v>1931</v>
      </c>
      <c r="HFW1324" s="62" t="s">
        <v>1520</v>
      </c>
      <c r="HGA1324" s="62" t="s">
        <v>1931</v>
      </c>
      <c r="HGM1324" s="62" t="s">
        <v>1520</v>
      </c>
      <c r="HGQ1324" s="62" t="s">
        <v>1931</v>
      </c>
      <c r="HHC1324" s="62" t="s">
        <v>1520</v>
      </c>
      <c r="HHG1324" s="62" t="s">
        <v>1931</v>
      </c>
      <c r="HHS1324" s="62" t="s">
        <v>1520</v>
      </c>
      <c r="HHW1324" s="62" t="s">
        <v>1931</v>
      </c>
      <c r="HII1324" s="62" t="s">
        <v>1520</v>
      </c>
      <c r="HIM1324" s="62" t="s">
        <v>1931</v>
      </c>
      <c r="HIY1324" s="62" t="s">
        <v>1520</v>
      </c>
      <c r="HJC1324" s="62" t="s">
        <v>1931</v>
      </c>
      <c r="HJO1324" s="62" t="s">
        <v>1520</v>
      </c>
      <c r="HJS1324" s="62" t="s">
        <v>1931</v>
      </c>
      <c r="HKE1324" s="62" t="s">
        <v>1520</v>
      </c>
      <c r="HKI1324" s="62" t="s">
        <v>1931</v>
      </c>
      <c r="HKU1324" s="62" t="s">
        <v>1520</v>
      </c>
      <c r="HKY1324" s="62" t="s">
        <v>1931</v>
      </c>
      <c r="HLK1324" s="62" t="s">
        <v>1520</v>
      </c>
      <c r="HLO1324" s="62" t="s">
        <v>1931</v>
      </c>
      <c r="HMA1324" s="62" t="s">
        <v>1520</v>
      </c>
      <c r="HME1324" s="62" t="s">
        <v>1931</v>
      </c>
      <c r="HMQ1324" s="62" t="s">
        <v>1520</v>
      </c>
      <c r="HMU1324" s="62" t="s">
        <v>1931</v>
      </c>
      <c r="HNG1324" s="62" t="s">
        <v>1520</v>
      </c>
      <c r="HNK1324" s="62" t="s">
        <v>1931</v>
      </c>
      <c r="HNW1324" s="62" t="s">
        <v>1520</v>
      </c>
      <c r="HOA1324" s="62" t="s">
        <v>1931</v>
      </c>
      <c r="HOM1324" s="62" t="s">
        <v>1520</v>
      </c>
      <c r="HOQ1324" s="62" t="s">
        <v>1931</v>
      </c>
      <c r="HPC1324" s="62" t="s">
        <v>1520</v>
      </c>
      <c r="HPG1324" s="62" t="s">
        <v>1931</v>
      </c>
      <c r="HPS1324" s="62" t="s">
        <v>1520</v>
      </c>
      <c r="HPW1324" s="62" t="s">
        <v>1931</v>
      </c>
      <c r="HQI1324" s="62" t="s">
        <v>1520</v>
      </c>
      <c r="HQM1324" s="62" t="s">
        <v>1931</v>
      </c>
      <c r="HQY1324" s="62" t="s">
        <v>1520</v>
      </c>
      <c r="HRC1324" s="62" t="s">
        <v>1931</v>
      </c>
      <c r="HRO1324" s="62" t="s">
        <v>1520</v>
      </c>
      <c r="HRS1324" s="62" t="s">
        <v>1931</v>
      </c>
      <c r="HSE1324" s="62" t="s">
        <v>1520</v>
      </c>
      <c r="HSI1324" s="62" t="s">
        <v>1931</v>
      </c>
      <c r="HSU1324" s="62" t="s">
        <v>1520</v>
      </c>
      <c r="HSY1324" s="62" t="s">
        <v>1931</v>
      </c>
      <c r="HTK1324" s="62" t="s">
        <v>1520</v>
      </c>
      <c r="HTO1324" s="62" t="s">
        <v>1931</v>
      </c>
      <c r="HUA1324" s="62" t="s">
        <v>1520</v>
      </c>
      <c r="HUE1324" s="62" t="s">
        <v>1931</v>
      </c>
      <c r="HUQ1324" s="62" t="s">
        <v>1520</v>
      </c>
      <c r="HUU1324" s="62" t="s">
        <v>1931</v>
      </c>
      <c r="HVG1324" s="62" t="s">
        <v>1520</v>
      </c>
      <c r="HVK1324" s="62" t="s">
        <v>1931</v>
      </c>
      <c r="HVW1324" s="62" t="s">
        <v>1520</v>
      </c>
      <c r="HWA1324" s="62" t="s">
        <v>1931</v>
      </c>
      <c r="HWM1324" s="62" t="s">
        <v>1520</v>
      </c>
      <c r="HWQ1324" s="62" t="s">
        <v>1931</v>
      </c>
      <c r="HXC1324" s="62" t="s">
        <v>1520</v>
      </c>
      <c r="HXG1324" s="62" t="s">
        <v>1931</v>
      </c>
      <c r="HXS1324" s="62" t="s">
        <v>1520</v>
      </c>
      <c r="HXW1324" s="62" t="s">
        <v>1931</v>
      </c>
      <c r="HYI1324" s="62" t="s">
        <v>1520</v>
      </c>
      <c r="HYM1324" s="62" t="s">
        <v>1931</v>
      </c>
      <c r="HYY1324" s="62" t="s">
        <v>1520</v>
      </c>
      <c r="HZC1324" s="62" t="s">
        <v>1931</v>
      </c>
      <c r="HZO1324" s="62" t="s">
        <v>1520</v>
      </c>
      <c r="HZS1324" s="62" t="s">
        <v>1931</v>
      </c>
      <c r="IAE1324" s="62" t="s">
        <v>1520</v>
      </c>
      <c r="IAI1324" s="62" t="s">
        <v>1931</v>
      </c>
      <c r="IAU1324" s="62" t="s">
        <v>1520</v>
      </c>
      <c r="IAY1324" s="62" t="s">
        <v>1931</v>
      </c>
      <c r="IBK1324" s="62" t="s">
        <v>1520</v>
      </c>
      <c r="IBO1324" s="62" t="s">
        <v>1931</v>
      </c>
      <c r="ICA1324" s="62" t="s">
        <v>1520</v>
      </c>
      <c r="ICE1324" s="62" t="s">
        <v>1931</v>
      </c>
      <c r="ICQ1324" s="62" t="s">
        <v>1520</v>
      </c>
      <c r="ICU1324" s="62" t="s">
        <v>1931</v>
      </c>
      <c r="IDG1324" s="62" t="s">
        <v>1520</v>
      </c>
      <c r="IDK1324" s="62" t="s">
        <v>1931</v>
      </c>
      <c r="IDW1324" s="62" t="s">
        <v>1520</v>
      </c>
      <c r="IEA1324" s="62" t="s">
        <v>1931</v>
      </c>
      <c r="IEM1324" s="62" t="s">
        <v>1520</v>
      </c>
      <c r="IEQ1324" s="62" t="s">
        <v>1931</v>
      </c>
      <c r="IFC1324" s="62" t="s">
        <v>1520</v>
      </c>
      <c r="IFG1324" s="62" t="s">
        <v>1931</v>
      </c>
      <c r="IFS1324" s="62" t="s">
        <v>1520</v>
      </c>
      <c r="IFW1324" s="62" t="s">
        <v>1931</v>
      </c>
      <c r="IGI1324" s="62" t="s">
        <v>1520</v>
      </c>
      <c r="IGM1324" s="62" t="s">
        <v>1931</v>
      </c>
      <c r="IGY1324" s="62" t="s">
        <v>1520</v>
      </c>
      <c r="IHC1324" s="62" t="s">
        <v>1931</v>
      </c>
      <c r="IHO1324" s="62" t="s">
        <v>1520</v>
      </c>
      <c r="IHS1324" s="62" t="s">
        <v>1931</v>
      </c>
      <c r="IIE1324" s="62" t="s">
        <v>1520</v>
      </c>
      <c r="III1324" s="62" t="s">
        <v>1931</v>
      </c>
      <c r="IIU1324" s="62" t="s">
        <v>1520</v>
      </c>
      <c r="IIY1324" s="62" t="s">
        <v>1931</v>
      </c>
      <c r="IJK1324" s="62" t="s">
        <v>1520</v>
      </c>
      <c r="IJO1324" s="62" t="s">
        <v>1931</v>
      </c>
      <c r="IKA1324" s="62" t="s">
        <v>1520</v>
      </c>
      <c r="IKE1324" s="62" t="s">
        <v>1931</v>
      </c>
      <c r="IKQ1324" s="62" t="s">
        <v>1520</v>
      </c>
      <c r="IKU1324" s="62" t="s">
        <v>1931</v>
      </c>
      <c r="ILG1324" s="62" t="s">
        <v>1520</v>
      </c>
      <c r="ILK1324" s="62" t="s">
        <v>1931</v>
      </c>
      <c r="ILW1324" s="62" t="s">
        <v>1520</v>
      </c>
      <c r="IMA1324" s="62" t="s">
        <v>1931</v>
      </c>
      <c r="IMM1324" s="62" t="s">
        <v>1520</v>
      </c>
      <c r="IMQ1324" s="62" t="s">
        <v>1931</v>
      </c>
      <c r="INC1324" s="62" t="s">
        <v>1520</v>
      </c>
      <c r="ING1324" s="62" t="s">
        <v>1931</v>
      </c>
      <c r="INS1324" s="62" t="s">
        <v>1520</v>
      </c>
      <c r="INW1324" s="62" t="s">
        <v>1931</v>
      </c>
      <c r="IOI1324" s="62" t="s">
        <v>1520</v>
      </c>
      <c r="IOM1324" s="62" t="s">
        <v>1931</v>
      </c>
      <c r="IOY1324" s="62" t="s">
        <v>1520</v>
      </c>
      <c r="IPC1324" s="62" t="s">
        <v>1931</v>
      </c>
      <c r="IPO1324" s="62" t="s">
        <v>1520</v>
      </c>
      <c r="IPS1324" s="62" t="s">
        <v>1931</v>
      </c>
      <c r="IQE1324" s="62" t="s">
        <v>1520</v>
      </c>
      <c r="IQI1324" s="62" t="s">
        <v>1931</v>
      </c>
      <c r="IQU1324" s="62" t="s">
        <v>1520</v>
      </c>
      <c r="IQY1324" s="62" t="s">
        <v>1931</v>
      </c>
      <c r="IRK1324" s="62" t="s">
        <v>1520</v>
      </c>
      <c r="IRO1324" s="62" t="s">
        <v>1931</v>
      </c>
      <c r="ISA1324" s="62" t="s">
        <v>1520</v>
      </c>
      <c r="ISE1324" s="62" t="s">
        <v>1931</v>
      </c>
      <c r="ISQ1324" s="62" t="s">
        <v>1520</v>
      </c>
      <c r="ISU1324" s="62" t="s">
        <v>1931</v>
      </c>
      <c r="ITG1324" s="62" t="s">
        <v>1520</v>
      </c>
      <c r="ITK1324" s="62" t="s">
        <v>1931</v>
      </c>
      <c r="ITW1324" s="62" t="s">
        <v>1520</v>
      </c>
      <c r="IUA1324" s="62" t="s">
        <v>1931</v>
      </c>
      <c r="IUM1324" s="62" t="s">
        <v>1520</v>
      </c>
      <c r="IUQ1324" s="62" t="s">
        <v>1931</v>
      </c>
      <c r="IVC1324" s="62" t="s">
        <v>1520</v>
      </c>
      <c r="IVG1324" s="62" t="s">
        <v>1931</v>
      </c>
      <c r="IVS1324" s="62" t="s">
        <v>1520</v>
      </c>
      <c r="IVW1324" s="62" t="s">
        <v>1931</v>
      </c>
      <c r="IWI1324" s="62" t="s">
        <v>1520</v>
      </c>
      <c r="IWM1324" s="62" t="s">
        <v>1931</v>
      </c>
      <c r="IWY1324" s="62" t="s">
        <v>1520</v>
      </c>
      <c r="IXC1324" s="62" t="s">
        <v>1931</v>
      </c>
      <c r="IXO1324" s="62" t="s">
        <v>1520</v>
      </c>
      <c r="IXS1324" s="62" t="s">
        <v>1931</v>
      </c>
      <c r="IYE1324" s="62" t="s">
        <v>1520</v>
      </c>
      <c r="IYI1324" s="62" t="s">
        <v>1931</v>
      </c>
      <c r="IYU1324" s="62" t="s">
        <v>1520</v>
      </c>
      <c r="IYY1324" s="62" t="s">
        <v>1931</v>
      </c>
      <c r="IZK1324" s="62" t="s">
        <v>1520</v>
      </c>
      <c r="IZO1324" s="62" t="s">
        <v>1931</v>
      </c>
      <c r="JAA1324" s="62" t="s">
        <v>1520</v>
      </c>
      <c r="JAE1324" s="62" t="s">
        <v>1931</v>
      </c>
      <c r="JAQ1324" s="62" t="s">
        <v>1520</v>
      </c>
      <c r="JAU1324" s="62" t="s">
        <v>1931</v>
      </c>
      <c r="JBG1324" s="62" t="s">
        <v>1520</v>
      </c>
      <c r="JBK1324" s="62" t="s">
        <v>1931</v>
      </c>
      <c r="JBW1324" s="62" t="s">
        <v>1520</v>
      </c>
      <c r="JCA1324" s="62" t="s">
        <v>1931</v>
      </c>
      <c r="JCM1324" s="62" t="s">
        <v>1520</v>
      </c>
      <c r="JCQ1324" s="62" t="s">
        <v>1931</v>
      </c>
      <c r="JDC1324" s="62" t="s">
        <v>1520</v>
      </c>
      <c r="JDG1324" s="62" t="s">
        <v>1931</v>
      </c>
      <c r="JDS1324" s="62" t="s">
        <v>1520</v>
      </c>
      <c r="JDW1324" s="62" t="s">
        <v>1931</v>
      </c>
      <c r="JEI1324" s="62" t="s">
        <v>1520</v>
      </c>
      <c r="JEM1324" s="62" t="s">
        <v>1931</v>
      </c>
      <c r="JEY1324" s="62" t="s">
        <v>1520</v>
      </c>
      <c r="JFC1324" s="62" t="s">
        <v>1931</v>
      </c>
      <c r="JFO1324" s="62" t="s">
        <v>1520</v>
      </c>
      <c r="JFS1324" s="62" t="s">
        <v>1931</v>
      </c>
      <c r="JGE1324" s="62" t="s">
        <v>1520</v>
      </c>
      <c r="JGI1324" s="62" t="s">
        <v>1931</v>
      </c>
      <c r="JGU1324" s="62" t="s">
        <v>1520</v>
      </c>
      <c r="JGY1324" s="62" t="s">
        <v>1931</v>
      </c>
      <c r="JHK1324" s="62" t="s">
        <v>1520</v>
      </c>
      <c r="JHO1324" s="62" t="s">
        <v>1931</v>
      </c>
      <c r="JIA1324" s="62" t="s">
        <v>1520</v>
      </c>
      <c r="JIE1324" s="62" t="s">
        <v>1931</v>
      </c>
      <c r="JIQ1324" s="62" t="s">
        <v>1520</v>
      </c>
      <c r="JIU1324" s="62" t="s">
        <v>1931</v>
      </c>
      <c r="JJG1324" s="62" t="s">
        <v>1520</v>
      </c>
      <c r="JJK1324" s="62" t="s">
        <v>1931</v>
      </c>
      <c r="JJW1324" s="62" t="s">
        <v>1520</v>
      </c>
      <c r="JKA1324" s="62" t="s">
        <v>1931</v>
      </c>
      <c r="JKM1324" s="62" t="s">
        <v>1520</v>
      </c>
      <c r="JKQ1324" s="62" t="s">
        <v>1931</v>
      </c>
      <c r="JLC1324" s="62" t="s">
        <v>1520</v>
      </c>
      <c r="JLG1324" s="62" t="s">
        <v>1931</v>
      </c>
      <c r="JLS1324" s="62" t="s">
        <v>1520</v>
      </c>
      <c r="JLW1324" s="62" t="s">
        <v>1931</v>
      </c>
      <c r="JMI1324" s="62" t="s">
        <v>1520</v>
      </c>
      <c r="JMM1324" s="62" t="s">
        <v>1931</v>
      </c>
      <c r="JMY1324" s="62" t="s">
        <v>1520</v>
      </c>
      <c r="JNC1324" s="62" t="s">
        <v>1931</v>
      </c>
      <c r="JNO1324" s="62" t="s">
        <v>1520</v>
      </c>
      <c r="JNS1324" s="62" t="s">
        <v>1931</v>
      </c>
      <c r="JOE1324" s="62" t="s">
        <v>1520</v>
      </c>
      <c r="JOI1324" s="62" t="s">
        <v>1931</v>
      </c>
      <c r="JOU1324" s="62" t="s">
        <v>1520</v>
      </c>
      <c r="JOY1324" s="62" t="s">
        <v>1931</v>
      </c>
      <c r="JPK1324" s="62" t="s">
        <v>1520</v>
      </c>
      <c r="JPO1324" s="62" t="s">
        <v>1931</v>
      </c>
      <c r="JQA1324" s="62" t="s">
        <v>1520</v>
      </c>
      <c r="JQE1324" s="62" t="s">
        <v>1931</v>
      </c>
      <c r="JQQ1324" s="62" t="s">
        <v>1520</v>
      </c>
      <c r="JQU1324" s="62" t="s">
        <v>1931</v>
      </c>
      <c r="JRG1324" s="62" t="s">
        <v>1520</v>
      </c>
      <c r="JRK1324" s="62" t="s">
        <v>1931</v>
      </c>
      <c r="JRW1324" s="62" t="s">
        <v>1520</v>
      </c>
      <c r="JSA1324" s="62" t="s">
        <v>1931</v>
      </c>
      <c r="JSM1324" s="62" t="s">
        <v>1520</v>
      </c>
      <c r="JSQ1324" s="62" t="s">
        <v>1931</v>
      </c>
      <c r="JTC1324" s="62" t="s">
        <v>1520</v>
      </c>
      <c r="JTG1324" s="62" t="s">
        <v>1931</v>
      </c>
      <c r="JTS1324" s="62" t="s">
        <v>1520</v>
      </c>
      <c r="JTW1324" s="62" t="s">
        <v>1931</v>
      </c>
      <c r="JUI1324" s="62" t="s">
        <v>1520</v>
      </c>
      <c r="JUM1324" s="62" t="s">
        <v>1931</v>
      </c>
      <c r="JUY1324" s="62" t="s">
        <v>1520</v>
      </c>
      <c r="JVC1324" s="62" t="s">
        <v>1931</v>
      </c>
      <c r="JVO1324" s="62" t="s">
        <v>1520</v>
      </c>
      <c r="JVS1324" s="62" t="s">
        <v>1931</v>
      </c>
      <c r="JWE1324" s="62" t="s">
        <v>1520</v>
      </c>
      <c r="JWI1324" s="62" t="s">
        <v>1931</v>
      </c>
      <c r="JWU1324" s="62" t="s">
        <v>1520</v>
      </c>
      <c r="JWY1324" s="62" t="s">
        <v>1931</v>
      </c>
      <c r="JXK1324" s="62" t="s">
        <v>1520</v>
      </c>
      <c r="JXO1324" s="62" t="s">
        <v>1931</v>
      </c>
      <c r="JYA1324" s="62" t="s">
        <v>1520</v>
      </c>
      <c r="JYE1324" s="62" t="s">
        <v>1931</v>
      </c>
      <c r="JYQ1324" s="62" t="s">
        <v>1520</v>
      </c>
      <c r="JYU1324" s="62" t="s">
        <v>1931</v>
      </c>
      <c r="JZG1324" s="62" t="s">
        <v>1520</v>
      </c>
      <c r="JZK1324" s="62" t="s">
        <v>1931</v>
      </c>
      <c r="JZW1324" s="62" t="s">
        <v>1520</v>
      </c>
      <c r="KAA1324" s="62" t="s">
        <v>1931</v>
      </c>
      <c r="KAM1324" s="62" t="s">
        <v>1520</v>
      </c>
      <c r="KAQ1324" s="62" t="s">
        <v>1931</v>
      </c>
      <c r="KBC1324" s="62" t="s">
        <v>1520</v>
      </c>
      <c r="KBG1324" s="62" t="s">
        <v>1931</v>
      </c>
      <c r="KBS1324" s="62" t="s">
        <v>1520</v>
      </c>
      <c r="KBW1324" s="62" t="s">
        <v>1931</v>
      </c>
      <c r="KCI1324" s="62" t="s">
        <v>1520</v>
      </c>
      <c r="KCM1324" s="62" t="s">
        <v>1931</v>
      </c>
      <c r="KCY1324" s="62" t="s">
        <v>1520</v>
      </c>
      <c r="KDC1324" s="62" t="s">
        <v>1931</v>
      </c>
      <c r="KDO1324" s="62" t="s">
        <v>1520</v>
      </c>
      <c r="KDS1324" s="62" t="s">
        <v>1931</v>
      </c>
      <c r="KEE1324" s="62" t="s">
        <v>1520</v>
      </c>
      <c r="KEI1324" s="62" t="s">
        <v>1931</v>
      </c>
      <c r="KEU1324" s="62" t="s">
        <v>1520</v>
      </c>
      <c r="KEY1324" s="62" t="s">
        <v>1931</v>
      </c>
      <c r="KFK1324" s="62" t="s">
        <v>1520</v>
      </c>
      <c r="KFO1324" s="62" t="s">
        <v>1931</v>
      </c>
      <c r="KGA1324" s="62" t="s">
        <v>1520</v>
      </c>
      <c r="KGE1324" s="62" t="s">
        <v>1931</v>
      </c>
      <c r="KGQ1324" s="62" t="s">
        <v>1520</v>
      </c>
      <c r="KGU1324" s="62" t="s">
        <v>1931</v>
      </c>
      <c r="KHG1324" s="62" t="s">
        <v>1520</v>
      </c>
      <c r="KHK1324" s="62" t="s">
        <v>1931</v>
      </c>
      <c r="KHW1324" s="62" t="s">
        <v>1520</v>
      </c>
      <c r="KIA1324" s="62" t="s">
        <v>1931</v>
      </c>
      <c r="KIM1324" s="62" t="s">
        <v>1520</v>
      </c>
      <c r="KIQ1324" s="62" t="s">
        <v>1931</v>
      </c>
      <c r="KJC1324" s="62" t="s">
        <v>1520</v>
      </c>
      <c r="KJG1324" s="62" t="s">
        <v>1931</v>
      </c>
      <c r="KJS1324" s="62" t="s">
        <v>1520</v>
      </c>
      <c r="KJW1324" s="62" t="s">
        <v>1931</v>
      </c>
      <c r="KKI1324" s="62" t="s">
        <v>1520</v>
      </c>
      <c r="KKM1324" s="62" t="s">
        <v>1931</v>
      </c>
      <c r="KKY1324" s="62" t="s">
        <v>1520</v>
      </c>
      <c r="KLC1324" s="62" t="s">
        <v>1931</v>
      </c>
      <c r="KLO1324" s="62" t="s">
        <v>1520</v>
      </c>
      <c r="KLS1324" s="62" t="s">
        <v>1931</v>
      </c>
      <c r="KME1324" s="62" t="s">
        <v>1520</v>
      </c>
      <c r="KMI1324" s="62" t="s">
        <v>1931</v>
      </c>
      <c r="KMU1324" s="62" t="s">
        <v>1520</v>
      </c>
      <c r="KMY1324" s="62" t="s">
        <v>1931</v>
      </c>
      <c r="KNK1324" s="62" t="s">
        <v>1520</v>
      </c>
      <c r="KNO1324" s="62" t="s">
        <v>1931</v>
      </c>
      <c r="KOA1324" s="62" t="s">
        <v>1520</v>
      </c>
      <c r="KOE1324" s="62" t="s">
        <v>1931</v>
      </c>
      <c r="KOQ1324" s="62" t="s">
        <v>1520</v>
      </c>
      <c r="KOU1324" s="62" t="s">
        <v>1931</v>
      </c>
      <c r="KPG1324" s="62" t="s">
        <v>1520</v>
      </c>
      <c r="KPK1324" s="62" t="s">
        <v>1931</v>
      </c>
      <c r="KPW1324" s="62" t="s">
        <v>1520</v>
      </c>
      <c r="KQA1324" s="62" t="s">
        <v>1931</v>
      </c>
      <c r="KQM1324" s="62" t="s">
        <v>1520</v>
      </c>
      <c r="KQQ1324" s="62" t="s">
        <v>1931</v>
      </c>
      <c r="KRC1324" s="62" t="s">
        <v>1520</v>
      </c>
      <c r="KRG1324" s="62" t="s">
        <v>1931</v>
      </c>
      <c r="KRS1324" s="62" t="s">
        <v>1520</v>
      </c>
      <c r="KRW1324" s="62" t="s">
        <v>1931</v>
      </c>
      <c r="KSI1324" s="62" t="s">
        <v>1520</v>
      </c>
      <c r="KSM1324" s="62" t="s">
        <v>1931</v>
      </c>
      <c r="KSY1324" s="62" t="s">
        <v>1520</v>
      </c>
      <c r="KTC1324" s="62" t="s">
        <v>1931</v>
      </c>
      <c r="KTO1324" s="62" t="s">
        <v>1520</v>
      </c>
      <c r="KTS1324" s="62" t="s">
        <v>1931</v>
      </c>
      <c r="KUE1324" s="62" t="s">
        <v>1520</v>
      </c>
      <c r="KUI1324" s="62" t="s">
        <v>1931</v>
      </c>
      <c r="KUU1324" s="62" t="s">
        <v>1520</v>
      </c>
      <c r="KUY1324" s="62" t="s">
        <v>1931</v>
      </c>
      <c r="KVK1324" s="62" t="s">
        <v>1520</v>
      </c>
      <c r="KVO1324" s="62" t="s">
        <v>1931</v>
      </c>
      <c r="KWA1324" s="62" t="s">
        <v>1520</v>
      </c>
      <c r="KWE1324" s="62" t="s">
        <v>1931</v>
      </c>
      <c r="KWQ1324" s="62" t="s">
        <v>1520</v>
      </c>
      <c r="KWU1324" s="62" t="s">
        <v>1931</v>
      </c>
      <c r="KXG1324" s="62" t="s">
        <v>1520</v>
      </c>
      <c r="KXK1324" s="62" t="s">
        <v>1931</v>
      </c>
      <c r="KXW1324" s="62" t="s">
        <v>1520</v>
      </c>
      <c r="KYA1324" s="62" t="s">
        <v>1931</v>
      </c>
      <c r="KYM1324" s="62" t="s">
        <v>1520</v>
      </c>
      <c r="KYQ1324" s="62" t="s">
        <v>1931</v>
      </c>
      <c r="KZC1324" s="62" t="s">
        <v>1520</v>
      </c>
      <c r="KZG1324" s="62" t="s">
        <v>1931</v>
      </c>
      <c r="KZS1324" s="62" t="s">
        <v>1520</v>
      </c>
      <c r="KZW1324" s="62" t="s">
        <v>1931</v>
      </c>
      <c r="LAI1324" s="62" t="s">
        <v>1520</v>
      </c>
      <c r="LAM1324" s="62" t="s">
        <v>1931</v>
      </c>
      <c r="LAY1324" s="62" t="s">
        <v>1520</v>
      </c>
      <c r="LBC1324" s="62" t="s">
        <v>1931</v>
      </c>
      <c r="LBO1324" s="62" t="s">
        <v>1520</v>
      </c>
      <c r="LBS1324" s="62" t="s">
        <v>1931</v>
      </c>
      <c r="LCE1324" s="62" t="s">
        <v>1520</v>
      </c>
      <c r="LCI1324" s="62" t="s">
        <v>1931</v>
      </c>
      <c r="LCU1324" s="62" t="s">
        <v>1520</v>
      </c>
      <c r="LCY1324" s="62" t="s">
        <v>1931</v>
      </c>
      <c r="LDK1324" s="62" t="s">
        <v>1520</v>
      </c>
      <c r="LDO1324" s="62" t="s">
        <v>1931</v>
      </c>
      <c r="LEA1324" s="62" t="s">
        <v>1520</v>
      </c>
      <c r="LEE1324" s="62" t="s">
        <v>1931</v>
      </c>
      <c r="LEQ1324" s="62" t="s">
        <v>1520</v>
      </c>
      <c r="LEU1324" s="62" t="s">
        <v>1931</v>
      </c>
      <c r="LFG1324" s="62" t="s">
        <v>1520</v>
      </c>
      <c r="LFK1324" s="62" t="s">
        <v>1931</v>
      </c>
      <c r="LFW1324" s="62" t="s">
        <v>1520</v>
      </c>
      <c r="LGA1324" s="62" t="s">
        <v>1931</v>
      </c>
      <c r="LGM1324" s="62" t="s">
        <v>1520</v>
      </c>
      <c r="LGQ1324" s="62" t="s">
        <v>1931</v>
      </c>
      <c r="LHC1324" s="62" t="s">
        <v>1520</v>
      </c>
      <c r="LHG1324" s="62" t="s">
        <v>1931</v>
      </c>
      <c r="LHS1324" s="62" t="s">
        <v>1520</v>
      </c>
      <c r="LHW1324" s="62" t="s">
        <v>1931</v>
      </c>
      <c r="LII1324" s="62" t="s">
        <v>1520</v>
      </c>
      <c r="LIM1324" s="62" t="s">
        <v>1931</v>
      </c>
      <c r="LIY1324" s="62" t="s">
        <v>1520</v>
      </c>
      <c r="LJC1324" s="62" t="s">
        <v>1931</v>
      </c>
      <c r="LJO1324" s="62" t="s">
        <v>1520</v>
      </c>
      <c r="LJS1324" s="62" t="s">
        <v>1931</v>
      </c>
      <c r="LKE1324" s="62" t="s">
        <v>1520</v>
      </c>
      <c r="LKI1324" s="62" t="s">
        <v>1931</v>
      </c>
      <c r="LKU1324" s="62" t="s">
        <v>1520</v>
      </c>
      <c r="LKY1324" s="62" t="s">
        <v>1931</v>
      </c>
      <c r="LLK1324" s="62" t="s">
        <v>1520</v>
      </c>
      <c r="LLO1324" s="62" t="s">
        <v>1931</v>
      </c>
      <c r="LMA1324" s="62" t="s">
        <v>1520</v>
      </c>
      <c r="LME1324" s="62" t="s">
        <v>1931</v>
      </c>
      <c r="LMQ1324" s="62" t="s">
        <v>1520</v>
      </c>
      <c r="LMU1324" s="62" t="s">
        <v>1931</v>
      </c>
      <c r="LNG1324" s="62" t="s">
        <v>1520</v>
      </c>
      <c r="LNK1324" s="62" t="s">
        <v>1931</v>
      </c>
      <c r="LNW1324" s="62" t="s">
        <v>1520</v>
      </c>
      <c r="LOA1324" s="62" t="s">
        <v>1931</v>
      </c>
      <c r="LOM1324" s="62" t="s">
        <v>1520</v>
      </c>
      <c r="LOQ1324" s="62" t="s">
        <v>1931</v>
      </c>
      <c r="LPC1324" s="62" t="s">
        <v>1520</v>
      </c>
      <c r="LPG1324" s="62" t="s">
        <v>1931</v>
      </c>
      <c r="LPS1324" s="62" t="s">
        <v>1520</v>
      </c>
      <c r="LPW1324" s="62" t="s">
        <v>1931</v>
      </c>
      <c r="LQI1324" s="62" t="s">
        <v>1520</v>
      </c>
      <c r="LQM1324" s="62" t="s">
        <v>1931</v>
      </c>
      <c r="LQY1324" s="62" t="s">
        <v>1520</v>
      </c>
      <c r="LRC1324" s="62" t="s">
        <v>1931</v>
      </c>
      <c r="LRO1324" s="62" t="s">
        <v>1520</v>
      </c>
      <c r="LRS1324" s="62" t="s">
        <v>1931</v>
      </c>
      <c r="LSE1324" s="62" t="s">
        <v>1520</v>
      </c>
      <c r="LSI1324" s="62" t="s">
        <v>1931</v>
      </c>
      <c r="LSU1324" s="62" t="s">
        <v>1520</v>
      </c>
      <c r="LSY1324" s="62" t="s">
        <v>1931</v>
      </c>
      <c r="LTK1324" s="62" t="s">
        <v>1520</v>
      </c>
      <c r="LTO1324" s="62" t="s">
        <v>1931</v>
      </c>
      <c r="LUA1324" s="62" t="s">
        <v>1520</v>
      </c>
      <c r="LUE1324" s="62" t="s">
        <v>1931</v>
      </c>
      <c r="LUQ1324" s="62" t="s">
        <v>1520</v>
      </c>
      <c r="LUU1324" s="62" t="s">
        <v>1931</v>
      </c>
      <c r="LVG1324" s="62" t="s">
        <v>1520</v>
      </c>
      <c r="LVK1324" s="62" t="s">
        <v>1931</v>
      </c>
      <c r="LVW1324" s="62" t="s">
        <v>1520</v>
      </c>
      <c r="LWA1324" s="62" t="s">
        <v>1931</v>
      </c>
      <c r="LWM1324" s="62" t="s">
        <v>1520</v>
      </c>
      <c r="LWQ1324" s="62" t="s">
        <v>1931</v>
      </c>
      <c r="LXC1324" s="62" t="s">
        <v>1520</v>
      </c>
      <c r="LXG1324" s="62" t="s">
        <v>1931</v>
      </c>
      <c r="LXS1324" s="62" t="s">
        <v>1520</v>
      </c>
      <c r="LXW1324" s="62" t="s">
        <v>1931</v>
      </c>
      <c r="LYI1324" s="62" t="s">
        <v>1520</v>
      </c>
      <c r="LYM1324" s="62" t="s">
        <v>1931</v>
      </c>
      <c r="LYY1324" s="62" t="s">
        <v>1520</v>
      </c>
      <c r="LZC1324" s="62" t="s">
        <v>1931</v>
      </c>
      <c r="LZO1324" s="62" t="s">
        <v>1520</v>
      </c>
      <c r="LZS1324" s="62" t="s">
        <v>1931</v>
      </c>
      <c r="MAE1324" s="62" t="s">
        <v>1520</v>
      </c>
      <c r="MAI1324" s="62" t="s">
        <v>1931</v>
      </c>
      <c r="MAU1324" s="62" t="s">
        <v>1520</v>
      </c>
      <c r="MAY1324" s="62" t="s">
        <v>1931</v>
      </c>
      <c r="MBK1324" s="62" t="s">
        <v>1520</v>
      </c>
      <c r="MBO1324" s="62" t="s">
        <v>1931</v>
      </c>
      <c r="MCA1324" s="62" t="s">
        <v>1520</v>
      </c>
      <c r="MCE1324" s="62" t="s">
        <v>1931</v>
      </c>
      <c r="MCQ1324" s="62" t="s">
        <v>1520</v>
      </c>
      <c r="MCU1324" s="62" t="s">
        <v>1931</v>
      </c>
      <c r="MDG1324" s="62" t="s">
        <v>1520</v>
      </c>
      <c r="MDK1324" s="62" t="s">
        <v>1931</v>
      </c>
      <c r="MDW1324" s="62" t="s">
        <v>1520</v>
      </c>
      <c r="MEA1324" s="62" t="s">
        <v>1931</v>
      </c>
      <c r="MEM1324" s="62" t="s">
        <v>1520</v>
      </c>
      <c r="MEQ1324" s="62" t="s">
        <v>1931</v>
      </c>
      <c r="MFC1324" s="62" t="s">
        <v>1520</v>
      </c>
      <c r="MFG1324" s="62" t="s">
        <v>1931</v>
      </c>
      <c r="MFS1324" s="62" t="s">
        <v>1520</v>
      </c>
      <c r="MFW1324" s="62" t="s">
        <v>1931</v>
      </c>
      <c r="MGI1324" s="62" t="s">
        <v>1520</v>
      </c>
      <c r="MGM1324" s="62" t="s">
        <v>1931</v>
      </c>
      <c r="MGY1324" s="62" t="s">
        <v>1520</v>
      </c>
      <c r="MHC1324" s="62" t="s">
        <v>1931</v>
      </c>
      <c r="MHO1324" s="62" t="s">
        <v>1520</v>
      </c>
      <c r="MHS1324" s="62" t="s">
        <v>1931</v>
      </c>
      <c r="MIE1324" s="62" t="s">
        <v>1520</v>
      </c>
      <c r="MII1324" s="62" t="s">
        <v>1931</v>
      </c>
      <c r="MIU1324" s="62" t="s">
        <v>1520</v>
      </c>
      <c r="MIY1324" s="62" t="s">
        <v>1931</v>
      </c>
      <c r="MJK1324" s="62" t="s">
        <v>1520</v>
      </c>
      <c r="MJO1324" s="62" t="s">
        <v>1931</v>
      </c>
      <c r="MKA1324" s="62" t="s">
        <v>1520</v>
      </c>
      <c r="MKE1324" s="62" t="s">
        <v>1931</v>
      </c>
      <c r="MKQ1324" s="62" t="s">
        <v>1520</v>
      </c>
      <c r="MKU1324" s="62" t="s">
        <v>1931</v>
      </c>
      <c r="MLG1324" s="62" t="s">
        <v>1520</v>
      </c>
      <c r="MLK1324" s="62" t="s">
        <v>1931</v>
      </c>
      <c r="MLW1324" s="62" t="s">
        <v>1520</v>
      </c>
      <c r="MMA1324" s="62" t="s">
        <v>1931</v>
      </c>
      <c r="MMM1324" s="62" t="s">
        <v>1520</v>
      </c>
      <c r="MMQ1324" s="62" t="s">
        <v>1931</v>
      </c>
      <c r="MNC1324" s="62" t="s">
        <v>1520</v>
      </c>
      <c r="MNG1324" s="62" t="s">
        <v>1931</v>
      </c>
      <c r="MNS1324" s="62" t="s">
        <v>1520</v>
      </c>
      <c r="MNW1324" s="62" t="s">
        <v>1931</v>
      </c>
      <c r="MOI1324" s="62" t="s">
        <v>1520</v>
      </c>
      <c r="MOM1324" s="62" t="s">
        <v>1931</v>
      </c>
      <c r="MOY1324" s="62" t="s">
        <v>1520</v>
      </c>
      <c r="MPC1324" s="62" t="s">
        <v>1931</v>
      </c>
      <c r="MPO1324" s="62" t="s">
        <v>1520</v>
      </c>
      <c r="MPS1324" s="62" t="s">
        <v>1931</v>
      </c>
      <c r="MQE1324" s="62" t="s">
        <v>1520</v>
      </c>
      <c r="MQI1324" s="62" t="s">
        <v>1931</v>
      </c>
      <c r="MQU1324" s="62" t="s">
        <v>1520</v>
      </c>
      <c r="MQY1324" s="62" t="s">
        <v>1931</v>
      </c>
      <c r="MRK1324" s="62" t="s">
        <v>1520</v>
      </c>
      <c r="MRO1324" s="62" t="s">
        <v>1931</v>
      </c>
      <c r="MSA1324" s="62" t="s">
        <v>1520</v>
      </c>
      <c r="MSE1324" s="62" t="s">
        <v>1931</v>
      </c>
      <c r="MSQ1324" s="62" t="s">
        <v>1520</v>
      </c>
      <c r="MSU1324" s="62" t="s">
        <v>1931</v>
      </c>
      <c r="MTG1324" s="62" t="s">
        <v>1520</v>
      </c>
      <c r="MTK1324" s="62" t="s">
        <v>1931</v>
      </c>
      <c r="MTW1324" s="62" t="s">
        <v>1520</v>
      </c>
      <c r="MUA1324" s="62" t="s">
        <v>1931</v>
      </c>
      <c r="MUM1324" s="62" t="s">
        <v>1520</v>
      </c>
      <c r="MUQ1324" s="62" t="s">
        <v>1931</v>
      </c>
      <c r="MVC1324" s="62" t="s">
        <v>1520</v>
      </c>
      <c r="MVG1324" s="62" t="s">
        <v>1931</v>
      </c>
      <c r="MVS1324" s="62" t="s">
        <v>1520</v>
      </c>
      <c r="MVW1324" s="62" t="s">
        <v>1931</v>
      </c>
      <c r="MWI1324" s="62" t="s">
        <v>1520</v>
      </c>
      <c r="MWM1324" s="62" t="s">
        <v>1931</v>
      </c>
      <c r="MWY1324" s="62" t="s">
        <v>1520</v>
      </c>
      <c r="MXC1324" s="62" t="s">
        <v>1931</v>
      </c>
      <c r="MXO1324" s="62" t="s">
        <v>1520</v>
      </c>
      <c r="MXS1324" s="62" t="s">
        <v>1931</v>
      </c>
      <c r="MYE1324" s="62" t="s">
        <v>1520</v>
      </c>
      <c r="MYI1324" s="62" t="s">
        <v>1931</v>
      </c>
      <c r="MYU1324" s="62" t="s">
        <v>1520</v>
      </c>
      <c r="MYY1324" s="62" t="s">
        <v>1931</v>
      </c>
      <c r="MZK1324" s="62" t="s">
        <v>1520</v>
      </c>
      <c r="MZO1324" s="62" t="s">
        <v>1931</v>
      </c>
      <c r="NAA1324" s="62" t="s">
        <v>1520</v>
      </c>
      <c r="NAE1324" s="62" t="s">
        <v>1931</v>
      </c>
      <c r="NAQ1324" s="62" t="s">
        <v>1520</v>
      </c>
      <c r="NAU1324" s="62" t="s">
        <v>1931</v>
      </c>
      <c r="NBG1324" s="62" t="s">
        <v>1520</v>
      </c>
      <c r="NBK1324" s="62" t="s">
        <v>1931</v>
      </c>
      <c r="NBW1324" s="62" t="s">
        <v>1520</v>
      </c>
      <c r="NCA1324" s="62" t="s">
        <v>1931</v>
      </c>
      <c r="NCM1324" s="62" t="s">
        <v>1520</v>
      </c>
      <c r="NCQ1324" s="62" t="s">
        <v>1931</v>
      </c>
      <c r="NDC1324" s="62" t="s">
        <v>1520</v>
      </c>
      <c r="NDG1324" s="62" t="s">
        <v>1931</v>
      </c>
      <c r="NDS1324" s="62" t="s">
        <v>1520</v>
      </c>
      <c r="NDW1324" s="62" t="s">
        <v>1931</v>
      </c>
      <c r="NEI1324" s="62" t="s">
        <v>1520</v>
      </c>
      <c r="NEM1324" s="62" t="s">
        <v>1931</v>
      </c>
      <c r="NEY1324" s="62" t="s">
        <v>1520</v>
      </c>
      <c r="NFC1324" s="62" t="s">
        <v>1931</v>
      </c>
      <c r="NFO1324" s="62" t="s">
        <v>1520</v>
      </c>
      <c r="NFS1324" s="62" t="s">
        <v>1931</v>
      </c>
      <c r="NGE1324" s="62" t="s">
        <v>1520</v>
      </c>
      <c r="NGI1324" s="62" t="s">
        <v>1931</v>
      </c>
      <c r="NGU1324" s="62" t="s">
        <v>1520</v>
      </c>
      <c r="NGY1324" s="62" t="s">
        <v>1931</v>
      </c>
      <c r="NHK1324" s="62" t="s">
        <v>1520</v>
      </c>
      <c r="NHO1324" s="62" t="s">
        <v>1931</v>
      </c>
      <c r="NIA1324" s="62" t="s">
        <v>1520</v>
      </c>
      <c r="NIE1324" s="62" t="s">
        <v>1931</v>
      </c>
      <c r="NIQ1324" s="62" t="s">
        <v>1520</v>
      </c>
      <c r="NIU1324" s="62" t="s">
        <v>1931</v>
      </c>
      <c r="NJG1324" s="62" t="s">
        <v>1520</v>
      </c>
      <c r="NJK1324" s="62" t="s">
        <v>1931</v>
      </c>
      <c r="NJW1324" s="62" t="s">
        <v>1520</v>
      </c>
      <c r="NKA1324" s="62" t="s">
        <v>1931</v>
      </c>
      <c r="NKM1324" s="62" t="s">
        <v>1520</v>
      </c>
      <c r="NKQ1324" s="62" t="s">
        <v>1931</v>
      </c>
      <c r="NLC1324" s="62" t="s">
        <v>1520</v>
      </c>
      <c r="NLG1324" s="62" t="s">
        <v>1931</v>
      </c>
      <c r="NLS1324" s="62" t="s">
        <v>1520</v>
      </c>
      <c r="NLW1324" s="62" t="s">
        <v>1931</v>
      </c>
      <c r="NMI1324" s="62" t="s">
        <v>1520</v>
      </c>
      <c r="NMM1324" s="62" t="s">
        <v>1931</v>
      </c>
      <c r="NMY1324" s="62" t="s">
        <v>1520</v>
      </c>
      <c r="NNC1324" s="62" t="s">
        <v>1931</v>
      </c>
      <c r="NNO1324" s="62" t="s">
        <v>1520</v>
      </c>
      <c r="NNS1324" s="62" t="s">
        <v>1931</v>
      </c>
      <c r="NOE1324" s="62" t="s">
        <v>1520</v>
      </c>
      <c r="NOI1324" s="62" t="s">
        <v>1931</v>
      </c>
      <c r="NOU1324" s="62" t="s">
        <v>1520</v>
      </c>
      <c r="NOY1324" s="62" t="s">
        <v>1931</v>
      </c>
      <c r="NPK1324" s="62" t="s">
        <v>1520</v>
      </c>
      <c r="NPO1324" s="62" t="s">
        <v>1931</v>
      </c>
      <c r="NQA1324" s="62" t="s">
        <v>1520</v>
      </c>
      <c r="NQE1324" s="62" t="s">
        <v>1931</v>
      </c>
      <c r="NQQ1324" s="62" t="s">
        <v>1520</v>
      </c>
      <c r="NQU1324" s="62" t="s">
        <v>1931</v>
      </c>
      <c r="NRG1324" s="62" t="s">
        <v>1520</v>
      </c>
      <c r="NRK1324" s="62" t="s">
        <v>1931</v>
      </c>
      <c r="NRW1324" s="62" t="s">
        <v>1520</v>
      </c>
      <c r="NSA1324" s="62" t="s">
        <v>1931</v>
      </c>
      <c r="NSM1324" s="62" t="s">
        <v>1520</v>
      </c>
      <c r="NSQ1324" s="62" t="s">
        <v>1931</v>
      </c>
      <c r="NTC1324" s="62" t="s">
        <v>1520</v>
      </c>
      <c r="NTG1324" s="62" t="s">
        <v>1931</v>
      </c>
      <c r="NTS1324" s="62" t="s">
        <v>1520</v>
      </c>
      <c r="NTW1324" s="62" t="s">
        <v>1931</v>
      </c>
      <c r="NUI1324" s="62" t="s">
        <v>1520</v>
      </c>
      <c r="NUM1324" s="62" t="s">
        <v>1931</v>
      </c>
      <c r="NUY1324" s="62" t="s">
        <v>1520</v>
      </c>
      <c r="NVC1324" s="62" t="s">
        <v>1931</v>
      </c>
      <c r="NVO1324" s="62" t="s">
        <v>1520</v>
      </c>
      <c r="NVS1324" s="62" t="s">
        <v>1931</v>
      </c>
      <c r="NWE1324" s="62" t="s">
        <v>1520</v>
      </c>
      <c r="NWI1324" s="62" t="s">
        <v>1931</v>
      </c>
      <c r="NWU1324" s="62" t="s">
        <v>1520</v>
      </c>
      <c r="NWY1324" s="62" t="s">
        <v>1931</v>
      </c>
      <c r="NXK1324" s="62" t="s">
        <v>1520</v>
      </c>
      <c r="NXO1324" s="62" t="s">
        <v>1931</v>
      </c>
      <c r="NYA1324" s="62" t="s">
        <v>1520</v>
      </c>
      <c r="NYE1324" s="62" t="s">
        <v>1931</v>
      </c>
      <c r="NYQ1324" s="62" t="s">
        <v>1520</v>
      </c>
      <c r="NYU1324" s="62" t="s">
        <v>1931</v>
      </c>
      <c r="NZG1324" s="62" t="s">
        <v>1520</v>
      </c>
      <c r="NZK1324" s="62" t="s">
        <v>1931</v>
      </c>
      <c r="NZW1324" s="62" t="s">
        <v>1520</v>
      </c>
      <c r="OAA1324" s="62" t="s">
        <v>1931</v>
      </c>
      <c r="OAM1324" s="62" t="s">
        <v>1520</v>
      </c>
      <c r="OAQ1324" s="62" t="s">
        <v>1931</v>
      </c>
      <c r="OBC1324" s="62" t="s">
        <v>1520</v>
      </c>
      <c r="OBG1324" s="62" t="s">
        <v>1931</v>
      </c>
      <c r="OBS1324" s="62" t="s">
        <v>1520</v>
      </c>
      <c r="OBW1324" s="62" t="s">
        <v>1931</v>
      </c>
      <c r="OCI1324" s="62" t="s">
        <v>1520</v>
      </c>
      <c r="OCM1324" s="62" t="s">
        <v>1931</v>
      </c>
      <c r="OCY1324" s="62" t="s">
        <v>1520</v>
      </c>
      <c r="ODC1324" s="62" t="s">
        <v>1931</v>
      </c>
      <c r="ODO1324" s="62" t="s">
        <v>1520</v>
      </c>
      <c r="ODS1324" s="62" t="s">
        <v>1931</v>
      </c>
      <c r="OEE1324" s="62" t="s">
        <v>1520</v>
      </c>
      <c r="OEI1324" s="62" t="s">
        <v>1931</v>
      </c>
      <c r="OEU1324" s="62" t="s">
        <v>1520</v>
      </c>
      <c r="OEY1324" s="62" t="s">
        <v>1931</v>
      </c>
      <c r="OFK1324" s="62" t="s">
        <v>1520</v>
      </c>
      <c r="OFO1324" s="62" t="s">
        <v>1931</v>
      </c>
      <c r="OGA1324" s="62" t="s">
        <v>1520</v>
      </c>
      <c r="OGE1324" s="62" t="s">
        <v>1931</v>
      </c>
      <c r="OGQ1324" s="62" t="s">
        <v>1520</v>
      </c>
      <c r="OGU1324" s="62" t="s">
        <v>1931</v>
      </c>
      <c r="OHG1324" s="62" t="s">
        <v>1520</v>
      </c>
      <c r="OHK1324" s="62" t="s">
        <v>1931</v>
      </c>
      <c r="OHW1324" s="62" t="s">
        <v>1520</v>
      </c>
      <c r="OIA1324" s="62" t="s">
        <v>1931</v>
      </c>
      <c r="OIM1324" s="62" t="s">
        <v>1520</v>
      </c>
      <c r="OIQ1324" s="62" t="s">
        <v>1931</v>
      </c>
      <c r="OJC1324" s="62" t="s">
        <v>1520</v>
      </c>
      <c r="OJG1324" s="62" t="s">
        <v>1931</v>
      </c>
      <c r="OJS1324" s="62" t="s">
        <v>1520</v>
      </c>
      <c r="OJW1324" s="62" t="s">
        <v>1931</v>
      </c>
      <c r="OKI1324" s="62" t="s">
        <v>1520</v>
      </c>
      <c r="OKM1324" s="62" t="s">
        <v>1931</v>
      </c>
      <c r="OKY1324" s="62" t="s">
        <v>1520</v>
      </c>
      <c r="OLC1324" s="62" t="s">
        <v>1931</v>
      </c>
      <c r="OLO1324" s="62" t="s">
        <v>1520</v>
      </c>
      <c r="OLS1324" s="62" t="s">
        <v>1931</v>
      </c>
      <c r="OME1324" s="62" t="s">
        <v>1520</v>
      </c>
      <c r="OMI1324" s="62" t="s">
        <v>1931</v>
      </c>
      <c r="OMU1324" s="62" t="s">
        <v>1520</v>
      </c>
      <c r="OMY1324" s="62" t="s">
        <v>1931</v>
      </c>
      <c r="ONK1324" s="62" t="s">
        <v>1520</v>
      </c>
      <c r="ONO1324" s="62" t="s">
        <v>1931</v>
      </c>
      <c r="OOA1324" s="62" t="s">
        <v>1520</v>
      </c>
      <c r="OOE1324" s="62" t="s">
        <v>1931</v>
      </c>
      <c r="OOQ1324" s="62" t="s">
        <v>1520</v>
      </c>
      <c r="OOU1324" s="62" t="s">
        <v>1931</v>
      </c>
      <c r="OPG1324" s="62" t="s">
        <v>1520</v>
      </c>
      <c r="OPK1324" s="62" t="s">
        <v>1931</v>
      </c>
      <c r="OPW1324" s="62" t="s">
        <v>1520</v>
      </c>
      <c r="OQA1324" s="62" t="s">
        <v>1931</v>
      </c>
      <c r="OQM1324" s="62" t="s">
        <v>1520</v>
      </c>
      <c r="OQQ1324" s="62" t="s">
        <v>1931</v>
      </c>
      <c r="ORC1324" s="62" t="s">
        <v>1520</v>
      </c>
      <c r="ORG1324" s="62" t="s">
        <v>1931</v>
      </c>
      <c r="ORS1324" s="62" t="s">
        <v>1520</v>
      </c>
      <c r="ORW1324" s="62" t="s">
        <v>1931</v>
      </c>
      <c r="OSI1324" s="62" t="s">
        <v>1520</v>
      </c>
      <c r="OSM1324" s="62" t="s">
        <v>1931</v>
      </c>
      <c r="OSY1324" s="62" t="s">
        <v>1520</v>
      </c>
      <c r="OTC1324" s="62" t="s">
        <v>1931</v>
      </c>
      <c r="OTO1324" s="62" t="s">
        <v>1520</v>
      </c>
      <c r="OTS1324" s="62" t="s">
        <v>1931</v>
      </c>
      <c r="OUE1324" s="62" t="s">
        <v>1520</v>
      </c>
      <c r="OUI1324" s="62" t="s">
        <v>1931</v>
      </c>
      <c r="OUU1324" s="62" t="s">
        <v>1520</v>
      </c>
      <c r="OUY1324" s="62" t="s">
        <v>1931</v>
      </c>
      <c r="OVK1324" s="62" t="s">
        <v>1520</v>
      </c>
      <c r="OVO1324" s="62" t="s">
        <v>1931</v>
      </c>
      <c r="OWA1324" s="62" t="s">
        <v>1520</v>
      </c>
      <c r="OWE1324" s="62" t="s">
        <v>1931</v>
      </c>
      <c r="OWQ1324" s="62" t="s">
        <v>1520</v>
      </c>
      <c r="OWU1324" s="62" t="s">
        <v>1931</v>
      </c>
      <c r="OXG1324" s="62" t="s">
        <v>1520</v>
      </c>
      <c r="OXK1324" s="62" t="s">
        <v>1931</v>
      </c>
      <c r="OXW1324" s="62" t="s">
        <v>1520</v>
      </c>
      <c r="OYA1324" s="62" t="s">
        <v>1931</v>
      </c>
      <c r="OYM1324" s="62" t="s">
        <v>1520</v>
      </c>
      <c r="OYQ1324" s="62" t="s">
        <v>1931</v>
      </c>
      <c r="OZC1324" s="62" t="s">
        <v>1520</v>
      </c>
      <c r="OZG1324" s="62" t="s">
        <v>1931</v>
      </c>
      <c r="OZS1324" s="62" t="s">
        <v>1520</v>
      </c>
      <c r="OZW1324" s="62" t="s">
        <v>1931</v>
      </c>
      <c r="PAI1324" s="62" t="s">
        <v>1520</v>
      </c>
      <c r="PAM1324" s="62" t="s">
        <v>1931</v>
      </c>
      <c r="PAY1324" s="62" t="s">
        <v>1520</v>
      </c>
      <c r="PBC1324" s="62" t="s">
        <v>1931</v>
      </c>
      <c r="PBO1324" s="62" t="s">
        <v>1520</v>
      </c>
      <c r="PBS1324" s="62" t="s">
        <v>1931</v>
      </c>
      <c r="PCE1324" s="62" t="s">
        <v>1520</v>
      </c>
      <c r="PCI1324" s="62" t="s">
        <v>1931</v>
      </c>
      <c r="PCU1324" s="62" t="s">
        <v>1520</v>
      </c>
      <c r="PCY1324" s="62" t="s">
        <v>1931</v>
      </c>
      <c r="PDK1324" s="62" t="s">
        <v>1520</v>
      </c>
      <c r="PDO1324" s="62" t="s">
        <v>1931</v>
      </c>
      <c r="PEA1324" s="62" t="s">
        <v>1520</v>
      </c>
      <c r="PEE1324" s="62" t="s">
        <v>1931</v>
      </c>
      <c r="PEQ1324" s="62" t="s">
        <v>1520</v>
      </c>
      <c r="PEU1324" s="62" t="s">
        <v>1931</v>
      </c>
      <c r="PFG1324" s="62" t="s">
        <v>1520</v>
      </c>
      <c r="PFK1324" s="62" t="s">
        <v>1931</v>
      </c>
      <c r="PFW1324" s="62" t="s">
        <v>1520</v>
      </c>
      <c r="PGA1324" s="62" t="s">
        <v>1931</v>
      </c>
      <c r="PGM1324" s="62" t="s">
        <v>1520</v>
      </c>
      <c r="PGQ1324" s="62" t="s">
        <v>1931</v>
      </c>
      <c r="PHC1324" s="62" t="s">
        <v>1520</v>
      </c>
      <c r="PHG1324" s="62" t="s">
        <v>1931</v>
      </c>
      <c r="PHS1324" s="62" t="s">
        <v>1520</v>
      </c>
      <c r="PHW1324" s="62" t="s">
        <v>1931</v>
      </c>
      <c r="PII1324" s="62" t="s">
        <v>1520</v>
      </c>
      <c r="PIM1324" s="62" t="s">
        <v>1931</v>
      </c>
      <c r="PIY1324" s="62" t="s">
        <v>1520</v>
      </c>
      <c r="PJC1324" s="62" t="s">
        <v>1931</v>
      </c>
      <c r="PJO1324" s="62" t="s">
        <v>1520</v>
      </c>
      <c r="PJS1324" s="62" t="s">
        <v>1931</v>
      </c>
      <c r="PKE1324" s="62" t="s">
        <v>1520</v>
      </c>
      <c r="PKI1324" s="62" t="s">
        <v>1931</v>
      </c>
      <c r="PKU1324" s="62" t="s">
        <v>1520</v>
      </c>
      <c r="PKY1324" s="62" t="s">
        <v>1931</v>
      </c>
      <c r="PLK1324" s="62" t="s">
        <v>1520</v>
      </c>
      <c r="PLO1324" s="62" t="s">
        <v>1931</v>
      </c>
      <c r="PMA1324" s="62" t="s">
        <v>1520</v>
      </c>
      <c r="PME1324" s="62" t="s">
        <v>1931</v>
      </c>
      <c r="PMQ1324" s="62" t="s">
        <v>1520</v>
      </c>
      <c r="PMU1324" s="62" t="s">
        <v>1931</v>
      </c>
      <c r="PNG1324" s="62" t="s">
        <v>1520</v>
      </c>
      <c r="PNK1324" s="62" t="s">
        <v>1931</v>
      </c>
      <c r="PNW1324" s="62" t="s">
        <v>1520</v>
      </c>
      <c r="POA1324" s="62" t="s">
        <v>1931</v>
      </c>
      <c r="POM1324" s="62" t="s">
        <v>1520</v>
      </c>
      <c r="POQ1324" s="62" t="s">
        <v>1931</v>
      </c>
      <c r="PPC1324" s="62" t="s">
        <v>1520</v>
      </c>
      <c r="PPG1324" s="62" t="s">
        <v>1931</v>
      </c>
      <c r="PPS1324" s="62" t="s">
        <v>1520</v>
      </c>
      <c r="PPW1324" s="62" t="s">
        <v>1931</v>
      </c>
      <c r="PQI1324" s="62" t="s">
        <v>1520</v>
      </c>
      <c r="PQM1324" s="62" t="s">
        <v>1931</v>
      </c>
      <c r="PQY1324" s="62" t="s">
        <v>1520</v>
      </c>
      <c r="PRC1324" s="62" t="s">
        <v>1931</v>
      </c>
      <c r="PRO1324" s="62" t="s">
        <v>1520</v>
      </c>
      <c r="PRS1324" s="62" t="s">
        <v>1931</v>
      </c>
      <c r="PSE1324" s="62" t="s">
        <v>1520</v>
      </c>
      <c r="PSI1324" s="62" t="s">
        <v>1931</v>
      </c>
      <c r="PSU1324" s="62" t="s">
        <v>1520</v>
      </c>
      <c r="PSY1324" s="62" t="s">
        <v>1931</v>
      </c>
      <c r="PTK1324" s="62" t="s">
        <v>1520</v>
      </c>
      <c r="PTO1324" s="62" t="s">
        <v>1931</v>
      </c>
      <c r="PUA1324" s="62" t="s">
        <v>1520</v>
      </c>
      <c r="PUE1324" s="62" t="s">
        <v>1931</v>
      </c>
      <c r="PUQ1324" s="62" t="s">
        <v>1520</v>
      </c>
      <c r="PUU1324" s="62" t="s">
        <v>1931</v>
      </c>
      <c r="PVG1324" s="62" t="s">
        <v>1520</v>
      </c>
      <c r="PVK1324" s="62" t="s">
        <v>1931</v>
      </c>
      <c r="PVW1324" s="62" t="s">
        <v>1520</v>
      </c>
      <c r="PWA1324" s="62" t="s">
        <v>1931</v>
      </c>
      <c r="PWM1324" s="62" t="s">
        <v>1520</v>
      </c>
      <c r="PWQ1324" s="62" t="s">
        <v>1931</v>
      </c>
      <c r="PXC1324" s="62" t="s">
        <v>1520</v>
      </c>
      <c r="PXG1324" s="62" t="s">
        <v>1931</v>
      </c>
      <c r="PXS1324" s="62" t="s">
        <v>1520</v>
      </c>
      <c r="PXW1324" s="62" t="s">
        <v>1931</v>
      </c>
      <c r="PYI1324" s="62" t="s">
        <v>1520</v>
      </c>
      <c r="PYM1324" s="62" t="s">
        <v>1931</v>
      </c>
      <c r="PYY1324" s="62" t="s">
        <v>1520</v>
      </c>
      <c r="PZC1324" s="62" t="s">
        <v>1931</v>
      </c>
      <c r="PZO1324" s="62" t="s">
        <v>1520</v>
      </c>
      <c r="PZS1324" s="62" t="s">
        <v>1931</v>
      </c>
      <c r="QAE1324" s="62" t="s">
        <v>1520</v>
      </c>
      <c r="QAI1324" s="62" t="s">
        <v>1931</v>
      </c>
      <c r="QAU1324" s="62" t="s">
        <v>1520</v>
      </c>
      <c r="QAY1324" s="62" t="s">
        <v>1931</v>
      </c>
      <c r="QBK1324" s="62" t="s">
        <v>1520</v>
      </c>
      <c r="QBO1324" s="62" t="s">
        <v>1931</v>
      </c>
      <c r="QCA1324" s="62" t="s">
        <v>1520</v>
      </c>
      <c r="QCE1324" s="62" t="s">
        <v>1931</v>
      </c>
      <c r="QCQ1324" s="62" t="s">
        <v>1520</v>
      </c>
      <c r="QCU1324" s="62" t="s">
        <v>1931</v>
      </c>
      <c r="QDG1324" s="62" t="s">
        <v>1520</v>
      </c>
      <c r="QDK1324" s="62" t="s">
        <v>1931</v>
      </c>
      <c r="QDW1324" s="62" t="s">
        <v>1520</v>
      </c>
      <c r="QEA1324" s="62" t="s">
        <v>1931</v>
      </c>
      <c r="QEM1324" s="62" t="s">
        <v>1520</v>
      </c>
      <c r="QEQ1324" s="62" t="s">
        <v>1931</v>
      </c>
      <c r="QFC1324" s="62" t="s">
        <v>1520</v>
      </c>
      <c r="QFG1324" s="62" t="s">
        <v>1931</v>
      </c>
      <c r="QFS1324" s="62" t="s">
        <v>1520</v>
      </c>
      <c r="QFW1324" s="62" t="s">
        <v>1931</v>
      </c>
      <c r="QGI1324" s="62" t="s">
        <v>1520</v>
      </c>
      <c r="QGM1324" s="62" t="s">
        <v>1931</v>
      </c>
      <c r="QGY1324" s="62" t="s">
        <v>1520</v>
      </c>
      <c r="QHC1324" s="62" t="s">
        <v>1931</v>
      </c>
      <c r="QHO1324" s="62" t="s">
        <v>1520</v>
      </c>
      <c r="QHS1324" s="62" t="s">
        <v>1931</v>
      </c>
      <c r="QIE1324" s="62" t="s">
        <v>1520</v>
      </c>
      <c r="QII1324" s="62" t="s">
        <v>1931</v>
      </c>
      <c r="QIU1324" s="62" t="s">
        <v>1520</v>
      </c>
      <c r="QIY1324" s="62" t="s">
        <v>1931</v>
      </c>
      <c r="QJK1324" s="62" t="s">
        <v>1520</v>
      </c>
      <c r="QJO1324" s="62" t="s">
        <v>1931</v>
      </c>
      <c r="QKA1324" s="62" t="s">
        <v>1520</v>
      </c>
      <c r="QKE1324" s="62" t="s">
        <v>1931</v>
      </c>
      <c r="QKQ1324" s="62" t="s">
        <v>1520</v>
      </c>
      <c r="QKU1324" s="62" t="s">
        <v>1931</v>
      </c>
      <c r="QLG1324" s="62" t="s">
        <v>1520</v>
      </c>
      <c r="QLK1324" s="62" t="s">
        <v>1931</v>
      </c>
      <c r="QLW1324" s="62" t="s">
        <v>1520</v>
      </c>
      <c r="QMA1324" s="62" t="s">
        <v>1931</v>
      </c>
      <c r="QMM1324" s="62" t="s">
        <v>1520</v>
      </c>
      <c r="QMQ1324" s="62" t="s">
        <v>1931</v>
      </c>
      <c r="QNC1324" s="62" t="s">
        <v>1520</v>
      </c>
      <c r="QNG1324" s="62" t="s">
        <v>1931</v>
      </c>
      <c r="QNS1324" s="62" t="s">
        <v>1520</v>
      </c>
      <c r="QNW1324" s="62" t="s">
        <v>1931</v>
      </c>
      <c r="QOI1324" s="62" t="s">
        <v>1520</v>
      </c>
      <c r="QOM1324" s="62" t="s">
        <v>1931</v>
      </c>
      <c r="QOY1324" s="62" t="s">
        <v>1520</v>
      </c>
      <c r="QPC1324" s="62" t="s">
        <v>1931</v>
      </c>
      <c r="QPO1324" s="62" t="s">
        <v>1520</v>
      </c>
      <c r="QPS1324" s="62" t="s">
        <v>1931</v>
      </c>
      <c r="QQE1324" s="62" t="s">
        <v>1520</v>
      </c>
      <c r="QQI1324" s="62" t="s">
        <v>1931</v>
      </c>
      <c r="QQU1324" s="62" t="s">
        <v>1520</v>
      </c>
      <c r="QQY1324" s="62" t="s">
        <v>1931</v>
      </c>
      <c r="QRK1324" s="62" t="s">
        <v>1520</v>
      </c>
      <c r="QRO1324" s="62" t="s">
        <v>1931</v>
      </c>
      <c r="QSA1324" s="62" t="s">
        <v>1520</v>
      </c>
      <c r="QSE1324" s="62" t="s">
        <v>1931</v>
      </c>
      <c r="QSQ1324" s="62" t="s">
        <v>1520</v>
      </c>
      <c r="QSU1324" s="62" t="s">
        <v>1931</v>
      </c>
      <c r="QTG1324" s="62" t="s">
        <v>1520</v>
      </c>
      <c r="QTK1324" s="62" t="s">
        <v>1931</v>
      </c>
      <c r="QTW1324" s="62" t="s">
        <v>1520</v>
      </c>
      <c r="QUA1324" s="62" t="s">
        <v>1931</v>
      </c>
      <c r="QUM1324" s="62" t="s">
        <v>1520</v>
      </c>
      <c r="QUQ1324" s="62" t="s">
        <v>1931</v>
      </c>
      <c r="QVC1324" s="62" t="s">
        <v>1520</v>
      </c>
      <c r="QVG1324" s="62" t="s">
        <v>1931</v>
      </c>
      <c r="QVS1324" s="62" t="s">
        <v>1520</v>
      </c>
      <c r="QVW1324" s="62" t="s">
        <v>1931</v>
      </c>
      <c r="QWI1324" s="62" t="s">
        <v>1520</v>
      </c>
      <c r="QWM1324" s="62" t="s">
        <v>1931</v>
      </c>
      <c r="QWY1324" s="62" t="s">
        <v>1520</v>
      </c>
      <c r="QXC1324" s="62" t="s">
        <v>1931</v>
      </c>
      <c r="QXO1324" s="62" t="s">
        <v>1520</v>
      </c>
      <c r="QXS1324" s="62" t="s">
        <v>1931</v>
      </c>
      <c r="QYE1324" s="62" t="s">
        <v>1520</v>
      </c>
      <c r="QYI1324" s="62" t="s">
        <v>1931</v>
      </c>
      <c r="QYU1324" s="62" t="s">
        <v>1520</v>
      </c>
      <c r="QYY1324" s="62" t="s">
        <v>1931</v>
      </c>
      <c r="QZK1324" s="62" t="s">
        <v>1520</v>
      </c>
      <c r="QZO1324" s="62" t="s">
        <v>1931</v>
      </c>
      <c r="RAA1324" s="62" t="s">
        <v>1520</v>
      </c>
      <c r="RAE1324" s="62" t="s">
        <v>1931</v>
      </c>
      <c r="RAQ1324" s="62" t="s">
        <v>1520</v>
      </c>
      <c r="RAU1324" s="62" t="s">
        <v>1931</v>
      </c>
      <c r="RBG1324" s="62" t="s">
        <v>1520</v>
      </c>
      <c r="RBK1324" s="62" t="s">
        <v>1931</v>
      </c>
      <c r="RBW1324" s="62" t="s">
        <v>1520</v>
      </c>
      <c r="RCA1324" s="62" t="s">
        <v>1931</v>
      </c>
      <c r="RCM1324" s="62" t="s">
        <v>1520</v>
      </c>
      <c r="RCQ1324" s="62" t="s">
        <v>1931</v>
      </c>
      <c r="RDC1324" s="62" t="s">
        <v>1520</v>
      </c>
      <c r="RDG1324" s="62" t="s">
        <v>1931</v>
      </c>
      <c r="RDS1324" s="62" t="s">
        <v>1520</v>
      </c>
      <c r="RDW1324" s="62" t="s">
        <v>1931</v>
      </c>
      <c r="REI1324" s="62" t="s">
        <v>1520</v>
      </c>
      <c r="REM1324" s="62" t="s">
        <v>1931</v>
      </c>
      <c r="REY1324" s="62" t="s">
        <v>1520</v>
      </c>
      <c r="RFC1324" s="62" t="s">
        <v>1931</v>
      </c>
      <c r="RFO1324" s="62" t="s">
        <v>1520</v>
      </c>
      <c r="RFS1324" s="62" t="s">
        <v>1931</v>
      </c>
      <c r="RGE1324" s="62" t="s">
        <v>1520</v>
      </c>
      <c r="RGI1324" s="62" t="s">
        <v>1931</v>
      </c>
      <c r="RGU1324" s="62" t="s">
        <v>1520</v>
      </c>
      <c r="RGY1324" s="62" t="s">
        <v>1931</v>
      </c>
      <c r="RHK1324" s="62" t="s">
        <v>1520</v>
      </c>
      <c r="RHO1324" s="62" t="s">
        <v>1931</v>
      </c>
      <c r="RIA1324" s="62" t="s">
        <v>1520</v>
      </c>
      <c r="RIE1324" s="62" t="s">
        <v>1931</v>
      </c>
      <c r="RIQ1324" s="62" t="s">
        <v>1520</v>
      </c>
      <c r="RIU1324" s="62" t="s">
        <v>1931</v>
      </c>
      <c r="RJG1324" s="62" t="s">
        <v>1520</v>
      </c>
      <c r="RJK1324" s="62" t="s">
        <v>1931</v>
      </c>
      <c r="RJW1324" s="62" t="s">
        <v>1520</v>
      </c>
      <c r="RKA1324" s="62" t="s">
        <v>1931</v>
      </c>
      <c r="RKM1324" s="62" t="s">
        <v>1520</v>
      </c>
      <c r="RKQ1324" s="62" t="s">
        <v>1931</v>
      </c>
      <c r="RLC1324" s="62" t="s">
        <v>1520</v>
      </c>
      <c r="RLG1324" s="62" t="s">
        <v>1931</v>
      </c>
      <c r="RLS1324" s="62" t="s">
        <v>1520</v>
      </c>
      <c r="RLW1324" s="62" t="s">
        <v>1931</v>
      </c>
      <c r="RMI1324" s="62" t="s">
        <v>1520</v>
      </c>
      <c r="RMM1324" s="62" t="s">
        <v>1931</v>
      </c>
      <c r="RMY1324" s="62" t="s">
        <v>1520</v>
      </c>
      <c r="RNC1324" s="62" t="s">
        <v>1931</v>
      </c>
      <c r="RNO1324" s="62" t="s">
        <v>1520</v>
      </c>
      <c r="RNS1324" s="62" t="s">
        <v>1931</v>
      </c>
      <c r="ROE1324" s="62" t="s">
        <v>1520</v>
      </c>
      <c r="ROI1324" s="62" t="s">
        <v>1931</v>
      </c>
      <c r="ROU1324" s="62" t="s">
        <v>1520</v>
      </c>
      <c r="ROY1324" s="62" t="s">
        <v>1931</v>
      </c>
      <c r="RPK1324" s="62" t="s">
        <v>1520</v>
      </c>
      <c r="RPO1324" s="62" t="s">
        <v>1931</v>
      </c>
      <c r="RQA1324" s="62" t="s">
        <v>1520</v>
      </c>
      <c r="RQE1324" s="62" t="s">
        <v>1931</v>
      </c>
      <c r="RQQ1324" s="62" t="s">
        <v>1520</v>
      </c>
      <c r="RQU1324" s="62" t="s">
        <v>1931</v>
      </c>
      <c r="RRG1324" s="62" t="s">
        <v>1520</v>
      </c>
      <c r="RRK1324" s="62" t="s">
        <v>1931</v>
      </c>
      <c r="RRW1324" s="62" t="s">
        <v>1520</v>
      </c>
      <c r="RSA1324" s="62" t="s">
        <v>1931</v>
      </c>
      <c r="RSM1324" s="62" t="s">
        <v>1520</v>
      </c>
      <c r="RSQ1324" s="62" t="s">
        <v>1931</v>
      </c>
      <c r="RTC1324" s="62" t="s">
        <v>1520</v>
      </c>
      <c r="RTG1324" s="62" t="s">
        <v>1931</v>
      </c>
      <c r="RTS1324" s="62" t="s">
        <v>1520</v>
      </c>
      <c r="RTW1324" s="62" t="s">
        <v>1931</v>
      </c>
      <c r="RUI1324" s="62" t="s">
        <v>1520</v>
      </c>
      <c r="RUM1324" s="62" t="s">
        <v>1931</v>
      </c>
      <c r="RUY1324" s="62" t="s">
        <v>1520</v>
      </c>
      <c r="RVC1324" s="62" t="s">
        <v>1931</v>
      </c>
      <c r="RVO1324" s="62" t="s">
        <v>1520</v>
      </c>
      <c r="RVS1324" s="62" t="s">
        <v>1931</v>
      </c>
      <c r="RWE1324" s="62" t="s">
        <v>1520</v>
      </c>
      <c r="RWI1324" s="62" t="s">
        <v>1931</v>
      </c>
      <c r="RWU1324" s="62" t="s">
        <v>1520</v>
      </c>
      <c r="RWY1324" s="62" t="s">
        <v>1931</v>
      </c>
      <c r="RXK1324" s="62" t="s">
        <v>1520</v>
      </c>
      <c r="RXO1324" s="62" t="s">
        <v>1931</v>
      </c>
      <c r="RYA1324" s="62" t="s">
        <v>1520</v>
      </c>
      <c r="RYE1324" s="62" t="s">
        <v>1931</v>
      </c>
      <c r="RYQ1324" s="62" t="s">
        <v>1520</v>
      </c>
      <c r="RYU1324" s="62" t="s">
        <v>1931</v>
      </c>
      <c r="RZG1324" s="62" t="s">
        <v>1520</v>
      </c>
      <c r="RZK1324" s="62" t="s">
        <v>1931</v>
      </c>
      <c r="RZW1324" s="62" t="s">
        <v>1520</v>
      </c>
      <c r="SAA1324" s="62" t="s">
        <v>1931</v>
      </c>
      <c r="SAM1324" s="62" t="s">
        <v>1520</v>
      </c>
      <c r="SAQ1324" s="62" t="s">
        <v>1931</v>
      </c>
      <c r="SBC1324" s="62" t="s">
        <v>1520</v>
      </c>
      <c r="SBG1324" s="62" t="s">
        <v>1931</v>
      </c>
      <c r="SBS1324" s="62" t="s">
        <v>1520</v>
      </c>
      <c r="SBW1324" s="62" t="s">
        <v>1931</v>
      </c>
      <c r="SCI1324" s="62" t="s">
        <v>1520</v>
      </c>
      <c r="SCM1324" s="62" t="s">
        <v>1931</v>
      </c>
      <c r="SCY1324" s="62" t="s">
        <v>1520</v>
      </c>
      <c r="SDC1324" s="62" t="s">
        <v>1931</v>
      </c>
      <c r="SDO1324" s="62" t="s">
        <v>1520</v>
      </c>
      <c r="SDS1324" s="62" t="s">
        <v>1931</v>
      </c>
      <c r="SEE1324" s="62" t="s">
        <v>1520</v>
      </c>
      <c r="SEI1324" s="62" t="s">
        <v>1931</v>
      </c>
      <c r="SEU1324" s="62" t="s">
        <v>1520</v>
      </c>
      <c r="SEY1324" s="62" t="s">
        <v>1931</v>
      </c>
      <c r="SFK1324" s="62" t="s">
        <v>1520</v>
      </c>
      <c r="SFO1324" s="62" t="s">
        <v>1931</v>
      </c>
      <c r="SGA1324" s="62" t="s">
        <v>1520</v>
      </c>
      <c r="SGE1324" s="62" t="s">
        <v>1931</v>
      </c>
      <c r="SGQ1324" s="62" t="s">
        <v>1520</v>
      </c>
      <c r="SGU1324" s="62" t="s">
        <v>1931</v>
      </c>
      <c r="SHG1324" s="62" t="s">
        <v>1520</v>
      </c>
      <c r="SHK1324" s="62" t="s">
        <v>1931</v>
      </c>
      <c r="SHW1324" s="62" t="s">
        <v>1520</v>
      </c>
      <c r="SIA1324" s="62" t="s">
        <v>1931</v>
      </c>
      <c r="SIM1324" s="62" t="s">
        <v>1520</v>
      </c>
      <c r="SIQ1324" s="62" t="s">
        <v>1931</v>
      </c>
      <c r="SJC1324" s="62" t="s">
        <v>1520</v>
      </c>
      <c r="SJG1324" s="62" t="s">
        <v>1931</v>
      </c>
      <c r="SJS1324" s="62" t="s">
        <v>1520</v>
      </c>
      <c r="SJW1324" s="62" t="s">
        <v>1931</v>
      </c>
      <c r="SKI1324" s="62" t="s">
        <v>1520</v>
      </c>
      <c r="SKM1324" s="62" t="s">
        <v>1931</v>
      </c>
      <c r="SKY1324" s="62" t="s">
        <v>1520</v>
      </c>
      <c r="SLC1324" s="62" t="s">
        <v>1931</v>
      </c>
      <c r="SLO1324" s="62" t="s">
        <v>1520</v>
      </c>
      <c r="SLS1324" s="62" t="s">
        <v>1931</v>
      </c>
      <c r="SME1324" s="62" t="s">
        <v>1520</v>
      </c>
      <c r="SMI1324" s="62" t="s">
        <v>1931</v>
      </c>
      <c r="SMU1324" s="62" t="s">
        <v>1520</v>
      </c>
      <c r="SMY1324" s="62" t="s">
        <v>1931</v>
      </c>
      <c r="SNK1324" s="62" t="s">
        <v>1520</v>
      </c>
      <c r="SNO1324" s="62" t="s">
        <v>1931</v>
      </c>
      <c r="SOA1324" s="62" t="s">
        <v>1520</v>
      </c>
      <c r="SOE1324" s="62" t="s">
        <v>1931</v>
      </c>
      <c r="SOQ1324" s="62" t="s">
        <v>1520</v>
      </c>
      <c r="SOU1324" s="62" t="s">
        <v>1931</v>
      </c>
      <c r="SPG1324" s="62" t="s">
        <v>1520</v>
      </c>
      <c r="SPK1324" s="62" t="s">
        <v>1931</v>
      </c>
      <c r="SPW1324" s="62" t="s">
        <v>1520</v>
      </c>
      <c r="SQA1324" s="62" t="s">
        <v>1931</v>
      </c>
      <c r="SQM1324" s="62" t="s">
        <v>1520</v>
      </c>
      <c r="SQQ1324" s="62" t="s">
        <v>1931</v>
      </c>
      <c r="SRC1324" s="62" t="s">
        <v>1520</v>
      </c>
      <c r="SRG1324" s="62" t="s">
        <v>1931</v>
      </c>
      <c r="SRS1324" s="62" t="s">
        <v>1520</v>
      </c>
      <c r="SRW1324" s="62" t="s">
        <v>1931</v>
      </c>
      <c r="SSI1324" s="62" t="s">
        <v>1520</v>
      </c>
      <c r="SSM1324" s="62" t="s">
        <v>1931</v>
      </c>
      <c r="SSY1324" s="62" t="s">
        <v>1520</v>
      </c>
      <c r="STC1324" s="62" t="s">
        <v>1931</v>
      </c>
      <c r="STO1324" s="62" t="s">
        <v>1520</v>
      </c>
      <c r="STS1324" s="62" t="s">
        <v>1931</v>
      </c>
      <c r="SUE1324" s="62" t="s">
        <v>1520</v>
      </c>
      <c r="SUI1324" s="62" t="s">
        <v>1931</v>
      </c>
      <c r="SUU1324" s="62" t="s">
        <v>1520</v>
      </c>
      <c r="SUY1324" s="62" t="s">
        <v>1931</v>
      </c>
      <c r="SVK1324" s="62" t="s">
        <v>1520</v>
      </c>
      <c r="SVO1324" s="62" t="s">
        <v>1931</v>
      </c>
      <c r="SWA1324" s="62" t="s">
        <v>1520</v>
      </c>
      <c r="SWE1324" s="62" t="s">
        <v>1931</v>
      </c>
      <c r="SWQ1324" s="62" t="s">
        <v>1520</v>
      </c>
      <c r="SWU1324" s="62" t="s">
        <v>1931</v>
      </c>
      <c r="SXG1324" s="62" t="s">
        <v>1520</v>
      </c>
      <c r="SXK1324" s="62" t="s">
        <v>1931</v>
      </c>
      <c r="SXW1324" s="62" t="s">
        <v>1520</v>
      </c>
      <c r="SYA1324" s="62" t="s">
        <v>1931</v>
      </c>
      <c r="SYM1324" s="62" t="s">
        <v>1520</v>
      </c>
      <c r="SYQ1324" s="62" t="s">
        <v>1931</v>
      </c>
      <c r="SZC1324" s="62" t="s">
        <v>1520</v>
      </c>
      <c r="SZG1324" s="62" t="s">
        <v>1931</v>
      </c>
      <c r="SZS1324" s="62" t="s">
        <v>1520</v>
      </c>
      <c r="SZW1324" s="62" t="s">
        <v>1931</v>
      </c>
      <c r="TAI1324" s="62" t="s">
        <v>1520</v>
      </c>
      <c r="TAM1324" s="62" t="s">
        <v>1931</v>
      </c>
      <c r="TAY1324" s="62" t="s">
        <v>1520</v>
      </c>
      <c r="TBC1324" s="62" t="s">
        <v>1931</v>
      </c>
      <c r="TBO1324" s="62" t="s">
        <v>1520</v>
      </c>
      <c r="TBS1324" s="62" t="s">
        <v>1931</v>
      </c>
      <c r="TCE1324" s="62" t="s">
        <v>1520</v>
      </c>
      <c r="TCI1324" s="62" t="s">
        <v>1931</v>
      </c>
      <c r="TCU1324" s="62" t="s">
        <v>1520</v>
      </c>
      <c r="TCY1324" s="62" t="s">
        <v>1931</v>
      </c>
      <c r="TDK1324" s="62" t="s">
        <v>1520</v>
      </c>
      <c r="TDO1324" s="62" t="s">
        <v>1931</v>
      </c>
      <c r="TEA1324" s="62" t="s">
        <v>1520</v>
      </c>
      <c r="TEE1324" s="62" t="s">
        <v>1931</v>
      </c>
      <c r="TEQ1324" s="62" t="s">
        <v>1520</v>
      </c>
      <c r="TEU1324" s="62" t="s">
        <v>1931</v>
      </c>
      <c r="TFG1324" s="62" t="s">
        <v>1520</v>
      </c>
      <c r="TFK1324" s="62" t="s">
        <v>1931</v>
      </c>
      <c r="TFW1324" s="62" t="s">
        <v>1520</v>
      </c>
      <c r="TGA1324" s="62" t="s">
        <v>1931</v>
      </c>
      <c r="TGM1324" s="62" t="s">
        <v>1520</v>
      </c>
      <c r="TGQ1324" s="62" t="s">
        <v>1931</v>
      </c>
      <c r="THC1324" s="62" t="s">
        <v>1520</v>
      </c>
      <c r="THG1324" s="62" t="s">
        <v>1931</v>
      </c>
      <c r="THS1324" s="62" t="s">
        <v>1520</v>
      </c>
      <c r="THW1324" s="62" t="s">
        <v>1931</v>
      </c>
      <c r="TII1324" s="62" t="s">
        <v>1520</v>
      </c>
      <c r="TIM1324" s="62" t="s">
        <v>1931</v>
      </c>
      <c r="TIY1324" s="62" t="s">
        <v>1520</v>
      </c>
      <c r="TJC1324" s="62" t="s">
        <v>1931</v>
      </c>
      <c r="TJO1324" s="62" t="s">
        <v>1520</v>
      </c>
      <c r="TJS1324" s="62" t="s">
        <v>1931</v>
      </c>
      <c r="TKE1324" s="62" t="s">
        <v>1520</v>
      </c>
      <c r="TKI1324" s="62" t="s">
        <v>1931</v>
      </c>
      <c r="TKU1324" s="62" t="s">
        <v>1520</v>
      </c>
      <c r="TKY1324" s="62" t="s">
        <v>1931</v>
      </c>
      <c r="TLK1324" s="62" t="s">
        <v>1520</v>
      </c>
      <c r="TLO1324" s="62" t="s">
        <v>1931</v>
      </c>
      <c r="TMA1324" s="62" t="s">
        <v>1520</v>
      </c>
      <c r="TME1324" s="62" t="s">
        <v>1931</v>
      </c>
      <c r="TMQ1324" s="62" t="s">
        <v>1520</v>
      </c>
      <c r="TMU1324" s="62" t="s">
        <v>1931</v>
      </c>
      <c r="TNG1324" s="62" t="s">
        <v>1520</v>
      </c>
      <c r="TNK1324" s="62" t="s">
        <v>1931</v>
      </c>
      <c r="TNW1324" s="62" t="s">
        <v>1520</v>
      </c>
      <c r="TOA1324" s="62" t="s">
        <v>1931</v>
      </c>
      <c r="TOM1324" s="62" t="s">
        <v>1520</v>
      </c>
      <c r="TOQ1324" s="62" t="s">
        <v>1931</v>
      </c>
      <c r="TPC1324" s="62" t="s">
        <v>1520</v>
      </c>
      <c r="TPG1324" s="62" t="s">
        <v>1931</v>
      </c>
      <c r="TPS1324" s="62" t="s">
        <v>1520</v>
      </c>
      <c r="TPW1324" s="62" t="s">
        <v>1931</v>
      </c>
      <c r="TQI1324" s="62" t="s">
        <v>1520</v>
      </c>
      <c r="TQM1324" s="62" t="s">
        <v>1931</v>
      </c>
      <c r="TQY1324" s="62" t="s">
        <v>1520</v>
      </c>
      <c r="TRC1324" s="62" t="s">
        <v>1931</v>
      </c>
      <c r="TRO1324" s="62" t="s">
        <v>1520</v>
      </c>
      <c r="TRS1324" s="62" t="s">
        <v>1931</v>
      </c>
      <c r="TSE1324" s="62" t="s">
        <v>1520</v>
      </c>
      <c r="TSI1324" s="62" t="s">
        <v>1931</v>
      </c>
      <c r="TSU1324" s="62" t="s">
        <v>1520</v>
      </c>
      <c r="TSY1324" s="62" t="s">
        <v>1931</v>
      </c>
      <c r="TTK1324" s="62" t="s">
        <v>1520</v>
      </c>
      <c r="TTO1324" s="62" t="s">
        <v>1931</v>
      </c>
      <c r="TUA1324" s="62" t="s">
        <v>1520</v>
      </c>
      <c r="TUE1324" s="62" t="s">
        <v>1931</v>
      </c>
      <c r="TUQ1324" s="62" t="s">
        <v>1520</v>
      </c>
      <c r="TUU1324" s="62" t="s">
        <v>1931</v>
      </c>
      <c r="TVG1324" s="62" t="s">
        <v>1520</v>
      </c>
      <c r="TVK1324" s="62" t="s">
        <v>1931</v>
      </c>
      <c r="TVW1324" s="62" t="s">
        <v>1520</v>
      </c>
      <c r="TWA1324" s="62" t="s">
        <v>1931</v>
      </c>
      <c r="TWM1324" s="62" t="s">
        <v>1520</v>
      </c>
      <c r="TWQ1324" s="62" t="s">
        <v>1931</v>
      </c>
      <c r="TXC1324" s="62" t="s">
        <v>1520</v>
      </c>
      <c r="TXG1324" s="62" t="s">
        <v>1931</v>
      </c>
      <c r="TXS1324" s="62" t="s">
        <v>1520</v>
      </c>
      <c r="TXW1324" s="62" t="s">
        <v>1931</v>
      </c>
      <c r="TYI1324" s="62" t="s">
        <v>1520</v>
      </c>
      <c r="TYM1324" s="62" t="s">
        <v>1931</v>
      </c>
      <c r="TYY1324" s="62" t="s">
        <v>1520</v>
      </c>
      <c r="TZC1324" s="62" t="s">
        <v>1931</v>
      </c>
      <c r="TZO1324" s="62" t="s">
        <v>1520</v>
      </c>
      <c r="TZS1324" s="62" t="s">
        <v>1931</v>
      </c>
      <c r="UAE1324" s="62" t="s">
        <v>1520</v>
      </c>
      <c r="UAI1324" s="62" t="s">
        <v>1931</v>
      </c>
      <c r="UAU1324" s="62" t="s">
        <v>1520</v>
      </c>
      <c r="UAY1324" s="62" t="s">
        <v>1931</v>
      </c>
      <c r="UBK1324" s="62" t="s">
        <v>1520</v>
      </c>
      <c r="UBO1324" s="62" t="s">
        <v>1931</v>
      </c>
      <c r="UCA1324" s="62" t="s">
        <v>1520</v>
      </c>
      <c r="UCE1324" s="62" t="s">
        <v>1931</v>
      </c>
      <c r="UCQ1324" s="62" t="s">
        <v>1520</v>
      </c>
      <c r="UCU1324" s="62" t="s">
        <v>1931</v>
      </c>
      <c r="UDG1324" s="62" t="s">
        <v>1520</v>
      </c>
      <c r="UDK1324" s="62" t="s">
        <v>1931</v>
      </c>
      <c r="UDW1324" s="62" t="s">
        <v>1520</v>
      </c>
      <c r="UEA1324" s="62" t="s">
        <v>1931</v>
      </c>
      <c r="UEM1324" s="62" t="s">
        <v>1520</v>
      </c>
      <c r="UEQ1324" s="62" t="s">
        <v>1931</v>
      </c>
      <c r="UFC1324" s="62" t="s">
        <v>1520</v>
      </c>
      <c r="UFG1324" s="62" t="s">
        <v>1931</v>
      </c>
      <c r="UFS1324" s="62" t="s">
        <v>1520</v>
      </c>
      <c r="UFW1324" s="62" t="s">
        <v>1931</v>
      </c>
      <c r="UGI1324" s="62" t="s">
        <v>1520</v>
      </c>
      <c r="UGM1324" s="62" t="s">
        <v>1931</v>
      </c>
      <c r="UGY1324" s="62" t="s">
        <v>1520</v>
      </c>
      <c r="UHC1324" s="62" t="s">
        <v>1931</v>
      </c>
      <c r="UHO1324" s="62" t="s">
        <v>1520</v>
      </c>
      <c r="UHS1324" s="62" t="s">
        <v>1931</v>
      </c>
      <c r="UIE1324" s="62" t="s">
        <v>1520</v>
      </c>
      <c r="UII1324" s="62" t="s">
        <v>1931</v>
      </c>
      <c r="UIU1324" s="62" t="s">
        <v>1520</v>
      </c>
      <c r="UIY1324" s="62" t="s">
        <v>1931</v>
      </c>
      <c r="UJK1324" s="62" t="s">
        <v>1520</v>
      </c>
      <c r="UJO1324" s="62" t="s">
        <v>1931</v>
      </c>
      <c r="UKA1324" s="62" t="s">
        <v>1520</v>
      </c>
      <c r="UKE1324" s="62" t="s">
        <v>1931</v>
      </c>
      <c r="UKQ1324" s="62" t="s">
        <v>1520</v>
      </c>
      <c r="UKU1324" s="62" t="s">
        <v>1931</v>
      </c>
      <c r="ULG1324" s="62" t="s">
        <v>1520</v>
      </c>
      <c r="ULK1324" s="62" t="s">
        <v>1931</v>
      </c>
      <c r="ULW1324" s="62" t="s">
        <v>1520</v>
      </c>
      <c r="UMA1324" s="62" t="s">
        <v>1931</v>
      </c>
      <c r="UMM1324" s="62" t="s">
        <v>1520</v>
      </c>
      <c r="UMQ1324" s="62" t="s">
        <v>1931</v>
      </c>
      <c r="UNC1324" s="62" t="s">
        <v>1520</v>
      </c>
      <c r="UNG1324" s="62" t="s">
        <v>1931</v>
      </c>
      <c r="UNS1324" s="62" t="s">
        <v>1520</v>
      </c>
      <c r="UNW1324" s="62" t="s">
        <v>1931</v>
      </c>
      <c r="UOI1324" s="62" t="s">
        <v>1520</v>
      </c>
      <c r="UOM1324" s="62" t="s">
        <v>1931</v>
      </c>
      <c r="UOY1324" s="62" t="s">
        <v>1520</v>
      </c>
      <c r="UPC1324" s="62" t="s">
        <v>1931</v>
      </c>
      <c r="UPO1324" s="62" t="s">
        <v>1520</v>
      </c>
      <c r="UPS1324" s="62" t="s">
        <v>1931</v>
      </c>
      <c r="UQE1324" s="62" t="s">
        <v>1520</v>
      </c>
      <c r="UQI1324" s="62" t="s">
        <v>1931</v>
      </c>
      <c r="UQU1324" s="62" t="s">
        <v>1520</v>
      </c>
      <c r="UQY1324" s="62" t="s">
        <v>1931</v>
      </c>
      <c r="URK1324" s="62" t="s">
        <v>1520</v>
      </c>
      <c r="URO1324" s="62" t="s">
        <v>1931</v>
      </c>
      <c r="USA1324" s="62" t="s">
        <v>1520</v>
      </c>
      <c r="USE1324" s="62" t="s">
        <v>1931</v>
      </c>
      <c r="USQ1324" s="62" t="s">
        <v>1520</v>
      </c>
      <c r="USU1324" s="62" t="s">
        <v>1931</v>
      </c>
      <c r="UTG1324" s="62" t="s">
        <v>1520</v>
      </c>
      <c r="UTK1324" s="62" t="s">
        <v>1931</v>
      </c>
      <c r="UTW1324" s="62" t="s">
        <v>1520</v>
      </c>
      <c r="UUA1324" s="62" t="s">
        <v>1931</v>
      </c>
      <c r="UUM1324" s="62" t="s">
        <v>1520</v>
      </c>
      <c r="UUQ1324" s="62" t="s">
        <v>1931</v>
      </c>
      <c r="UVC1324" s="62" t="s">
        <v>1520</v>
      </c>
      <c r="UVG1324" s="62" t="s">
        <v>1931</v>
      </c>
      <c r="UVS1324" s="62" t="s">
        <v>1520</v>
      </c>
      <c r="UVW1324" s="62" t="s">
        <v>1931</v>
      </c>
      <c r="UWI1324" s="62" t="s">
        <v>1520</v>
      </c>
      <c r="UWM1324" s="62" t="s">
        <v>1931</v>
      </c>
      <c r="UWY1324" s="62" t="s">
        <v>1520</v>
      </c>
      <c r="UXC1324" s="62" t="s">
        <v>1931</v>
      </c>
      <c r="UXO1324" s="62" t="s">
        <v>1520</v>
      </c>
      <c r="UXS1324" s="62" t="s">
        <v>1931</v>
      </c>
      <c r="UYE1324" s="62" t="s">
        <v>1520</v>
      </c>
      <c r="UYI1324" s="62" t="s">
        <v>1931</v>
      </c>
      <c r="UYU1324" s="62" t="s">
        <v>1520</v>
      </c>
      <c r="UYY1324" s="62" t="s">
        <v>1931</v>
      </c>
      <c r="UZK1324" s="62" t="s">
        <v>1520</v>
      </c>
      <c r="UZO1324" s="62" t="s">
        <v>1931</v>
      </c>
      <c r="VAA1324" s="62" t="s">
        <v>1520</v>
      </c>
      <c r="VAE1324" s="62" t="s">
        <v>1931</v>
      </c>
      <c r="VAQ1324" s="62" t="s">
        <v>1520</v>
      </c>
      <c r="VAU1324" s="62" t="s">
        <v>1931</v>
      </c>
      <c r="VBG1324" s="62" t="s">
        <v>1520</v>
      </c>
      <c r="VBK1324" s="62" t="s">
        <v>1931</v>
      </c>
      <c r="VBW1324" s="62" t="s">
        <v>1520</v>
      </c>
      <c r="VCA1324" s="62" t="s">
        <v>1931</v>
      </c>
      <c r="VCM1324" s="62" t="s">
        <v>1520</v>
      </c>
      <c r="VCQ1324" s="62" t="s">
        <v>1931</v>
      </c>
      <c r="VDC1324" s="62" t="s">
        <v>1520</v>
      </c>
      <c r="VDG1324" s="62" t="s">
        <v>1931</v>
      </c>
      <c r="VDS1324" s="62" t="s">
        <v>1520</v>
      </c>
      <c r="VDW1324" s="62" t="s">
        <v>1931</v>
      </c>
      <c r="VEI1324" s="62" t="s">
        <v>1520</v>
      </c>
      <c r="VEM1324" s="62" t="s">
        <v>1931</v>
      </c>
      <c r="VEY1324" s="62" t="s">
        <v>1520</v>
      </c>
      <c r="VFC1324" s="62" t="s">
        <v>1931</v>
      </c>
      <c r="VFO1324" s="62" t="s">
        <v>1520</v>
      </c>
      <c r="VFS1324" s="62" t="s">
        <v>1931</v>
      </c>
      <c r="VGE1324" s="62" t="s">
        <v>1520</v>
      </c>
      <c r="VGI1324" s="62" t="s">
        <v>1931</v>
      </c>
      <c r="VGU1324" s="62" t="s">
        <v>1520</v>
      </c>
      <c r="VGY1324" s="62" t="s">
        <v>1931</v>
      </c>
      <c r="VHK1324" s="62" t="s">
        <v>1520</v>
      </c>
      <c r="VHO1324" s="62" t="s">
        <v>1931</v>
      </c>
      <c r="VIA1324" s="62" t="s">
        <v>1520</v>
      </c>
      <c r="VIE1324" s="62" t="s">
        <v>1931</v>
      </c>
      <c r="VIQ1324" s="62" t="s">
        <v>1520</v>
      </c>
      <c r="VIU1324" s="62" t="s">
        <v>1931</v>
      </c>
      <c r="VJG1324" s="62" t="s">
        <v>1520</v>
      </c>
      <c r="VJK1324" s="62" t="s">
        <v>1931</v>
      </c>
      <c r="VJW1324" s="62" t="s">
        <v>1520</v>
      </c>
      <c r="VKA1324" s="62" t="s">
        <v>1931</v>
      </c>
      <c r="VKM1324" s="62" t="s">
        <v>1520</v>
      </c>
      <c r="VKQ1324" s="62" t="s">
        <v>1931</v>
      </c>
      <c r="VLC1324" s="62" t="s">
        <v>1520</v>
      </c>
      <c r="VLG1324" s="62" t="s">
        <v>1931</v>
      </c>
      <c r="VLS1324" s="62" t="s">
        <v>1520</v>
      </c>
      <c r="VLW1324" s="62" t="s">
        <v>1931</v>
      </c>
      <c r="VMI1324" s="62" t="s">
        <v>1520</v>
      </c>
      <c r="VMM1324" s="62" t="s">
        <v>1931</v>
      </c>
      <c r="VMY1324" s="62" t="s">
        <v>1520</v>
      </c>
      <c r="VNC1324" s="62" t="s">
        <v>1931</v>
      </c>
      <c r="VNO1324" s="62" t="s">
        <v>1520</v>
      </c>
      <c r="VNS1324" s="62" t="s">
        <v>1931</v>
      </c>
      <c r="VOE1324" s="62" t="s">
        <v>1520</v>
      </c>
      <c r="VOI1324" s="62" t="s">
        <v>1931</v>
      </c>
      <c r="VOU1324" s="62" t="s">
        <v>1520</v>
      </c>
      <c r="VOY1324" s="62" t="s">
        <v>1931</v>
      </c>
      <c r="VPK1324" s="62" t="s">
        <v>1520</v>
      </c>
      <c r="VPO1324" s="62" t="s">
        <v>1931</v>
      </c>
      <c r="VQA1324" s="62" t="s">
        <v>1520</v>
      </c>
      <c r="VQE1324" s="62" t="s">
        <v>1931</v>
      </c>
      <c r="VQQ1324" s="62" t="s">
        <v>1520</v>
      </c>
      <c r="VQU1324" s="62" t="s">
        <v>1931</v>
      </c>
      <c r="VRG1324" s="62" t="s">
        <v>1520</v>
      </c>
      <c r="VRK1324" s="62" t="s">
        <v>1931</v>
      </c>
      <c r="VRW1324" s="62" t="s">
        <v>1520</v>
      </c>
      <c r="VSA1324" s="62" t="s">
        <v>1931</v>
      </c>
      <c r="VSM1324" s="62" t="s">
        <v>1520</v>
      </c>
      <c r="VSQ1324" s="62" t="s">
        <v>1931</v>
      </c>
      <c r="VTC1324" s="62" t="s">
        <v>1520</v>
      </c>
      <c r="VTG1324" s="62" t="s">
        <v>1931</v>
      </c>
      <c r="VTS1324" s="62" t="s">
        <v>1520</v>
      </c>
      <c r="VTW1324" s="62" t="s">
        <v>1931</v>
      </c>
      <c r="VUI1324" s="62" t="s">
        <v>1520</v>
      </c>
      <c r="VUM1324" s="62" t="s">
        <v>1931</v>
      </c>
      <c r="VUY1324" s="62" t="s">
        <v>1520</v>
      </c>
      <c r="VVC1324" s="62" t="s">
        <v>1931</v>
      </c>
      <c r="VVO1324" s="62" t="s">
        <v>1520</v>
      </c>
      <c r="VVS1324" s="62" t="s">
        <v>1931</v>
      </c>
      <c r="VWE1324" s="62" t="s">
        <v>1520</v>
      </c>
      <c r="VWI1324" s="62" t="s">
        <v>1931</v>
      </c>
      <c r="VWU1324" s="62" t="s">
        <v>1520</v>
      </c>
      <c r="VWY1324" s="62" t="s">
        <v>1931</v>
      </c>
      <c r="VXK1324" s="62" t="s">
        <v>1520</v>
      </c>
      <c r="VXO1324" s="62" t="s">
        <v>1931</v>
      </c>
      <c r="VYA1324" s="62" t="s">
        <v>1520</v>
      </c>
      <c r="VYE1324" s="62" t="s">
        <v>1931</v>
      </c>
      <c r="VYQ1324" s="62" t="s">
        <v>1520</v>
      </c>
      <c r="VYU1324" s="62" t="s">
        <v>1931</v>
      </c>
      <c r="VZG1324" s="62" t="s">
        <v>1520</v>
      </c>
      <c r="VZK1324" s="62" t="s">
        <v>1931</v>
      </c>
      <c r="VZW1324" s="62" t="s">
        <v>1520</v>
      </c>
      <c r="WAA1324" s="62" t="s">
        <v>1931</v>
      </c>
      <c r="WAM1324" s="62" t="s">
        <v>1520</v>
      </c>
      <c r="WAQ1324" s="62" t="s">
        <v>1931</v>
      </c>
      <c r="WBC1324" s="62" t="s">
        <v>1520</v>
      </c>
      <c r="WBG1324" s="62" t="s">
        <v>1931</v>
      </c>
      <c r="WBS1324" s="62" t="s">
        <v>1520</v>
      </c>
      <c r="WBW1324" s="62" t="s">
        <v>1931</v>
      </c>
      <c r="WCI1324" s="62" t="s">
        <v>1520</v>
      </c>
      <c r="WCM1324" s="62" t="s">
        <v>1931</v>
      </c>
      <c r="WCY1324" s="62" t="s">
        <v>1520</v>
      </c>
      <c r="WDC1324" s="62" t="s">
        <v>1931</v>
      </c>
      <c r="WDO1324" s="62" t="s">
        <v>1520</v>
      </c>
      <c r="WDS1324" s="62" t="s">
        <v>1931</v>
      </c>
      <c r="WEE1324" s="62" t="s">
        <v>1520</v>
      </c>
      <c r="WEI1324" s="62" t="s">
        <v>1931</v>
      </c>
      <c r="WEU1324" s="62" t="s">
        <v>1520</v>
      </c>
      <c r="WEY1324" s="62" t="s">
        <v>1931</v>
      </c>
      <c r="WFK1324" s="62" t="s">
        <v>1520</v>
      </c>
      <c r="WFO1324" s="62" t="s">
        <v>1931</v>
      </c>
      <c r="WGA1324" s="62" t="s">
        <v>1520</v>
      </c>
      <c r="WGE1324" s="62" t="s">
        <v>1931</v>
      </c>
      <c r="WGQ1324" s="62" t="s">
        <v>1520</v>
      </c>
      <c r="WGU1324" s="62" t="s">
        <v>1931</v>
      </c>
      <c r="WHG1324" s="62" t="s">
        <v>1520</v>
      </c>
      <c r="WHK1324" s="62" t="s">
        <v>1931</v>
      </c>
      <c r="WHW1324" s="62" t="s">
        <v>1520</v>
      </c>
      <c r="WIA1324" s="62" t="s">
        <v>1931</v>
      </c>
      <c r="WIM1324" s="62" t="s">
        <v>1520</v>
      </c>
      <c r="WIQ1324" s="62" t="s">
        <v>1931</v>
      </c>
      <c r="WJC1324" s="62" t="s">
        <v>1520</v>
      </c>
      <c r="WJG1324" s="62" t="s">
        <v>1931</v>
      </c>
      <c r="WJS1324" s="62" t="s">
        <v>1520</v>
      </c>
      <c r="WJW1324" s="62" t="s">
        <v>1931</v>
      </c>
      <c r="WKI1324" s="62" t="s">
        <v>1520</v>
      </c>
      <c r="WKM1324" s="62" t="s">
        <v>1931</v>
      </c>
      <c r="WKY1324" s="62" t="s">
        <v>1520</v>
      </c>
      <c r="WLC1324" s="62" t="s">
        <v>1931</v>
      </c>
      <c r="WLO1324" s="62" t="s">
        <v>1520</v>
      </c>
      <c r="WLS1324" s="62" t="s">
        <v>1931</v>
      </c>
      <c r="WME1324" s="62" t="s">
        <v>1520</v>
      </c>
      <c r="WMI1324" s="62" t="s">
        <v>1931</v>
      </c>
      <c r="WMU1324" s="62" t="s">
        <v>1520</v>
      </c>
      <c r="WMY1324" s="62" t="s">
        <v>1931</v>
      </c>
      <c r="WNK1324" s="62" t="s">
        <v>1520</v>
      </c>
      <c r="WNO1324" s="62" t="s">
        <v>1931</v>
      </c>
      <c r="WOA1324" s="62" t="s">
        <v>1520</v>
      </c>
      <c r="WOE1324" s="62" t="s">
        <v>1931</v>
      </c>
      <c r="WOQ1324" s="62" t="s">
        <v>1520</v>
      </c>
      <c r="WOU1324" s="62" t="s">
        <v>1931</v>
      </c>
      <c r="WPG1324" s="62" t="s">
        <v>1520</v>
      </c>
      <c r="WPK1324" s="62" t="s">
        <v>1931</v>
      </c>
      <c r="WPW1324" s="62" t="s">
        <v>1520</v>
      </c>
      <c r="WQA1324" s="62" t="s">
        <v>1931</v>
      </c>
      <c r="WQM1324" s="62" t="s">
        <v>1520</v>
      </c>
      <c r="WQQ1324" s="62" t="s">
        <v>1931</v>
      </c>
      <c r="WRC1324" s="62" t="s">
        <v>1520</v>
      </c>
      <c r="WRG1324" s="62" t="s">
        <v>1931</v>
      </c>
      <c r="WRS1324" s="62" t="s">
        <v>1520</v>
      </c>
      <c r="WRW1324" s="62" t="s">
        <v>1931</v>
      </c>
      <c r="WSI1324" s="62" t="s">
        <v>1520</v>
      </c>
      <c r="WSM1324" s="62" t="s">
        <v>1931</v>
      </c>
      <c r="WSY1324" s="62" t="s">
        <v>1520</v>
      </c>
      <c r="WTC1324" s="62" t="s">
        <v>1931</v>
      </c>
      <c r="WTO1324" s="62" t="s">
        <v>1520</v>
      </c>
      <c r="WTS1324" s="62" t="s">
        <v>1931</v>
      </c>
      <c r="WUE1324" s="62" t="s">
        <v>1520</v>
      </c>
      <c r="WUI1324" s="62" t="s">
        <v>1931</v>
      </c>
      <c r="WUU1324" s="62" t="s">
        <v>1520</v>
      </c>
      <c r="WUY1324" s="62" t="s">
        <v>1931</v>
      </c>
      <c r="WVK1324" s="62" t="s">
        <v>1520</v>
      </c>
      <c r="WVO1324" s="62" t="s">
        <v>1931</v>
      </c>
      <c r="WWA1324" s="62" t="s">
        <v>1520</v>
      </c>
      <c r="WWE1324" s="62" t="s">
        <v>1931</v>
      </c>
      <c r="WWQ1324" s="62" t="s">
        <v>1520</v>
      </c>
      <c r="WWU1324" s="62" t="s">
        <v>1931</v>
      </c>
      <c r="WXG1324" s="62" t="s">
        <v>1520</v>
      </c>
      <c r="WXK1324" s="62" t="s">
        <v>1931</v>
      </c>
      <c r="WXW1324" s="62" t="s">
        <v>1520</v>
      </c>
      <c r="WYA1324" s="62" t="s">
        <v>1931</v>
      </c>
      <c r="WYM1324" s="62" t="s">
        <v>1520</v>
      </c>
      <c r="WYQ1324" s="62" t="s">
        <v>1931</v>
      </c>
      <c r="WZC1324" s="62" t="s">
        <v>1520</v>
      </c>
      <c r="WZG1324" s="62" t="s">
        <v>1931</v>
      </c>
      <c r="WZS1324" s="62" t="s">
        <v>1520</v>
      </c>
      <c r="WZW1324" s="62" t="s">
        <v>1931</v>
      </c>
      <c r="XAI1324" s="62" t="s">
        <v>1520</v>
      </c>
      <c r="XAM1324" s="62" t="s">
        <v>1931</v>
      </c>
      <c r="XAY1324" s="62" t="s">
        <v>1520</v>
      </c>
      <c r="XBC1324" s="62" t="s">
        <v>1931</v>
      </c>
      <c r="XBO1324" s="62" t="s">
        <v>1520</v>
      </c>
      <c r="XBS1324" s="62" t="s">
        <v>1931</v>
      </c>
      <c r="XCE1324" s="62" t="s">
        <v>1520</v>
      </c>
      <c r="XCI1324" s="62" t="s">
        <v>1931</v>
      </c>
      <c r="XCU1324" s="62" t="s">
        <v>1520</v>
      </c>
      <c r="XCY1324" s="62" t="s">
        <v>1931</v>
      </c>
      <c r="XDK1324" s="62" t="s">
        <v>1520</v>
      </c>
      <c r="XDO1324" s="62" t="s">
        <v>1931</v>
      </c>
      <c r="XEA1324" s="62" t="s">
        <v>1520</v>
      </c>
      <c r="XEE1324" s="62" t="s">
        <v>1931</v>
      </c>
      <c r="XEQ1324" s="62" t="s">
        <v>1520</v>
      </c>
      <c r="XEU1324" s="62" t="s">
        <v>1931</v>
      </c>
    </row>
    <row r="1325" spans="1:1024 1027:2048 2051:3072 3075:4096 4099:5120 5123:6144 6147:7168 7171:8192 8195:9216 9219:10240 10243:11264 11267:12288 12291:13312 13315:14336 14339:15360 15363:16384" ht="42.75" x14ac:dyDescent="0.25">
      <c r="A1325" s="62"/>
      <c r="B1325" s="62"/>
      <c r="C1325" s="685" t="s">
        <v>1932</v>
      </c>
      <c r="G1325" s="735" t="s">
        <v>1933</v>
      </c>
      <c r="H1325" s="736"/>
      <c r="I1325" s="736"/>
      <c r="J1325" s="737"/>
      <c r="K1325" s="736"/>
      <c r="L1325" s="738"/>
      <c r="M1325" s="738"/>
      <c r="N1325" s="739"/>
      <c r="O1325" s="738"/>
      <c r="P1325" s="738"/>
      <c r="Q1325" s="738"/>
      <c r="R1325" s="739"/>
      <c r="S1325" s="738" t="s">
        <v>1932</v>
      </c>
      <c r="T1325" s="62"/>
      <c r="V1325" s="62"/>
      <c r="W1325" s="62" t="s">
        <v>1933</v>
      </c>
      <c r="AI1325" s="62" t="s">
        <v>1932</v>
      </c>
      <c r="AM1325" s="62" t="s">
        <v>1933</v>
      </c>
      <c r="AY1325" s="62" t="s">
        <v>1932</v>
      </c>
      <c r="BC1325" s="62" t="s">
        <v>1933</v>
      </c>
      <c r="BO1325" s="62" t="s">
        <v>1932</v>
      </c>
      <c r="BS1325" s="62" t="s">
        <v>1933</v>
      </c>
      <c r="CE1325" s="62" t="s">
        <v>1932</v>
      </c>
      <c r="CI1325" s="62" t="s">
        <v>1933</v>
      </c>
      <c r="CU1325" s="62" t="s">
        <v>1932</v>
      </c>
      <c r="CY1325" s="62" t="s">
        <v>1933</v>
      </c>
      <c r="DK1325" s="62" t="s">
        <v>1932</v>
      </c>
      <c r="DO1325" s="62" t="s">
        <v>1933</v>
      </c>
      <c r="EA1325" s="62" t="s">
        <v>1932</v>
      </c>
      <c r="EE1325" s="62" t="s">
        <v>1933</v>
      </c>
      <c r="EQ1325" s="62" t="s">
        <v>1932</v>
      </c>
      <c r="EU1325" s="62" t="s">
        <v>1933</v>
      </c>
      <c r="FG1325" s="62" t="s">
        <v>1932</v>
      </c>
      <c r="FK1325" s="62" t="s">
        <v>1933</v>
      </c>
      <c r="FW1325" s="62" t="s">
        <v>1932</v>
      </c>
      <c r="GA1325" s="62" t="s">
        <v>1933</v>
      </c>
      <c r="GM1325" s="62" t="s">
        <v>1932</v>
      </c>
      <c r="GQ1325" s="62" t="s">
        <v>1933</v>
      </c>
      <c r="HC1325" s="62" t="s">
        <v>1932</v>
      </c>
      <c r="HG1325" s="62" t="s">
        <v>1933</v>
      </c>
      <c r="HS1325" s="62" t="s">
        <v>1932</v>
      </c>
      <c r="HW1325" s="62" t="s">
        <v>1933</v>
      </c>
      <c r="II1325" s="62" t="s">
        <v>1932</v>
      </c>
      <c r="IM1325" s="62" t="s">
        <v>1933</v>
      </c>
      <c r="IY1325" s="62" t="s">
        <v>1932</v>
      </c>
      <c r="JC1325" s="62" t="s">
        <v>1933</v>
      </c>
      <c r="JO1325" s="62" t="s">
        <v>1932</v>
      </c>
      <c r="JS1325" s="62" t="s">
        <v>1933</v>
      </c>
      <c r="KE1325" s="62" t="s">
        <v>1932</v>
      </c>
      <c r="KI1325" s="62" t="s">
        <v>1933</v>
      </c>
      <c r="KU1325" s="62" t="s">
        <v>1932</v>
      </c>
      <c r="KY1325" s="62" t="s">
        <v>1933</v>
      </c>
      <c r="LK1325" s="62" t="s">
        <v>1932</v>
      </c>
      <c r="LO1325" s="62" t="s">
        <v>1933</v>
      </c>
      <c r="MA1325" s="62" t="s">
        <v>1932</v>
      </c>
      <c r="ME1325" s="62" t="s">
        <v>1933</v>
      </c>
      <c r="MQ1325" s="62" t="s">
        <v>1932</v>
      </c>
      <c r="MU1325" s="62" t="s">
        <v>1933</v>
      </c>
      <c r="NG1325" s="62" t="s">
        <v>1932</v>
      </c>
      <c r="NK1325" s="62" t="s">
        <v>1933</v>
      </c>
      <c r="NW1325" s="62" t="s">
        <v>1932</v>
      </c>
      <c r="OA1325" s="62" t="s">
        <v>1933</v>
      </c>
      <c r="OM1325" s="62" t="s">
        <v>1932</v>
      </c>
      <c r="OQ1325" s="62" t="s">
        <v>1933</v>
      </c>
      <c r="PC1325" s="62" t="s">
        <v>1932</v>
      </c>
      <c r="PG1325" s="62" t="s">
        <v>1933</v>
      </c>
      <c r="PS1325" s="62" t="s">
        <v>1932</v>
      </c>
      <c r="PW1325" s="62" t="s">
        <v>1933</v>
      </c>
      <c r="QI1325" s="62" t="s">
        <v>1932</v>
      </c>
      <c r="QM1325" s="62" t="s">
        <v>1933</v>
      </c>
      <c r="QY1325" s="62" t="s">
        <v>1932</v>
      </c>
      <c r="RC1325" s="62" t="s">
        <v>1933</v>
      </c>
      <c r="RO1325" s="62" t="s">
        <v>1932</v>
      </c>
      <c r="RS1325" s="62" t="s">
        <v>1933</v>
      </c>
      <c r="SE1325" s="62" t="s">
        <v>1932</v>
      </c>
      <c r="SI1325" s="62" t="s">
        <v>1933</v>
      </c>
      <c r="SU1325" s="62" t="s">
        <v>1932</v>
      </c>
      <c r="SY1325" s="62" t="s">
        <v>1933</v>
      </c>
      <c r="TK1325" s="62" t="s">
        <v>1932</v>
      </c>
      <c r="TO1325" s="62" t="s">
        <v>1933</v>
      </c>
      <c r="UA1325" s="62" t="s">
        <v>1932</v>
      </c>
      <c r="UE1325" s="62" t="s">
        <v>1933</v>
      </c>
      <c r="UQ1325" s="62" t="s">
        <v>1932</v>
      </c>
      <c r="UU1325" s="62" t="s">
        <v>1933</v>
      </c>
      <c r="VG1325" s="62" t="s">
        <v>1932</v>
      </c>
      <c r="VK1325" s="62" t="s">
        <v>1933</v>
      </c>
      <c r="VW1325" s="62" t="s">
        <v>1932</v>
      </c>
      <c r="WA1325" s="62" t="s">
        <v>1933</v>
      </c>
      <c r="WM1325" s="62" t="s">
        <v>1932</v>
      </c>
      <c r="WQ1325" s="62" t="s">
        <v>1933</v>
      </c>
      <c r="XC1325" s="62" t="s">
        <v>1932</v>
      </c>
      <c r="XG1325" s="62" t="s">
        <v>1933</v>
      </c>
      <c r="XS1325" s="62" t="s">
        <v>1932</v>
      </c>
      <c r="XW1325" s="62" t="s">
        <v>1933</v>
      </c>
      <c r="YI1325" s="62" t="s">
        <v>1932</v>
      </c>
      <c r="YM1325" s="62" t="s">
        <v>1933</v>
      </c>
      <c r="YY1325" s="62" t="s">
        <v>1932</v>
      </c>
      <c r="ZC1325" s="62" t="s">
        <v>1933</v>
      </c>
      <c r="ZO1325" s="62" t="s">
        <v>1932</v>
      </c>
      <c r="ZS1325" s="62" t="s">
        <v>1933</v>
      </c>
      <c r="AAE1325" s="62" t="s">
        <v>1932</v>
      </c>
      <c r="AAI1325" s="62" t="s">
        <v>1933</v>
      </c>
      <c r="AAU1325" s="62" t="s">
        <v>1932</v>
      </c>
      <c r="AAY1325" s="62" t="s">
        <v>1933</v>
      </c>
      <c r="ABK1325" s="62" t="s">
        <v>1932</v>
      </c>
      <c r="ABO1325" s="62" t="s">
        <v>1933</v>
      </c>
      <c r="ACA1325" s="62" t="s">
        <v>1932</v>
      </c>
      <c r="ACE1325" s="62" t="s">
        <v>1933</v>
      </c>
      <c r="ACQ1325" s="62" t="s">
        <v>1932</v>
      </c>
      <c r="ACU1325" s="62" t="s">
        <v>1933</v>
      </c>
      <c r="ADG1325" s="62" t="s">
        <v>1932</v>
      </c>
      <c r="ADK1325" s="62" t="s">
        <v>1933</v>
      </c>
      <c r="ADW1325" s="62" t="s">
        <v>1932</v>
      </c>
      <c r="AEA1325" s="62" t="s">
        <v>1933</v>
      </c>
      <c r="AEM1325" s="62" t="s">
        <v>1932</v>
      </c>
      <c r="AEQ1325" s="62" t="s">
        <v>1933</v>
      </c>
      <c r="AFC1325" s="62" t="s">
        <v>1932</v>
      </c>
      <c r="AFG1325" s="62" t="s">
        <v>1933</v>
      </c>
      <c r="AFS1325" s="62" t="s">
        <v>1932</v>
      </c>
      <c r="AFW1325" s="62" t="s">
        <v>1933</v>
      </c>
      <c r="AGI1325" s="62" t="s">
        <v>1932</v>
      </c>
      <c r="AGM1325" s="62" t="s">
        <v>1933</v>
      </c>
      <c r="AGY1325" s="62" t="s">
        <v>1932</v>
      </c>
      <c r="AHC1325" s="62" t="s">
        <v>1933</v>
      </c>
      <c r="AHO1325" s="62" t="s">
        <v>1932</v>
      </c>
      <c r="AHS1325" s="62" t="s">
        <v>1933</v>
      </c>
      <c r="AIE1325" s="62" t="s">
        <v>1932</v>
      </c>
      <c r="AII1325" s="62" t="s">
        <v>1933</v>
      </c>
      <c r="AIU1325" s="62" t="s">
        <v>1932</v>
      </c>
      <c r="AIY1325" s="62" t="s">
        <v>1933</v>
      </c>
      <c r="AJK1325" s="62" t="s">
        <v>1932</v>
      </c>
      <c r="AJO1325" s="62" t="s">
        <v>1933</v>
      </c>
      <c r="AKA1325" s="62" t="s">
        <v>1932</v>
      </c>
      <c r="AKE1325" s="62" t="s">
        <v>1933</v>
      </c>
      <c r="AKQ1325" s="62" t="s">
        <v>1932</v>
      </c>
      <c r="AKU1325" s="62" t="s">
        <v>1933</v>
      </c>
      <c r="ALG1325" s="62" t="s">
        <v>1932</v>
      </c>
      <c r="ALK1325" s="62" t="s">
        <v>1933</v>
      </c>
      <c r="ALW1325" s="62" t="s">
        <v>1932</v>
      </c>
      <c r="AMA1325" s="62" t="s">
        <v>1933</v>
      </c>
      <c r="AMM1325" s="62" t="s">
        <v>1932</v>
      </c>
      <c r="AMQ1325" s="62" t="s">
        <v>1933</v>
      </c>
      <c r="ANC1325" s="62" t="s">
        <v>1932</v>
      </c>
      <c r="ANG1325" s="62" t="s">
        <v>1933</v>
      </c>
      <c r="ANS1325" s="62" t="s">
        <v>1932</v>
      </c>
      <c r="ANW1325" s="62" t="s">
        <v>1933</v>
      </c>
      <c r="AOI1325" s="62" t="s">
        <v>1932</v>
      </c>
      <c r="AOM1325" s="62" t="s">
        <v>1933</v>
      </c>
      <c r="AOY1325" s="62" t="s">
        <v>1932</v>
      </c>
      <c r="APC1325" s="62" t="s">
        <v>1933</v>
      </c>
      <c r="APO1325" s="62" t="s">
        <v>1932</v>
      </c>
      <c r="APS1325" s="62" t="s">
        <v>1933</v>
      </c>
      <c r="AQE1325" s="62" t="s">
        <v>1932</v>
      </c>
      <c r="AQI1325" s="62" t="s">
        <v>1933</v>
      </c>
      <c r="AQU1325" s="62" t="s">
        <v>1932</v>
      </c>
      <c r="AQY1325" s="62" t="s">
        <v>1933</v>
      </c>
      <c r="ARK1325" s="62" t="s">
        <v>1932</v>
      </c>
      <c r="ARO1325" s="62" t="s">
        <v>1933</v>
      </c>
      <c r="ASA1325" s="62" t="s">
        <v>1932</v>
      </c>
      <c r="ASE1325" s="62" t="s">
        <v>1933</v>
      </c>
      <c r="ASQ1325" s="62" t="s">
        <v>1932</v>
      </c>
      <c r="ASU1325" s="62" t="s">
        <v>1933</v>
      </c>
      <c r="ATG1325" s="62" t="s">
        <v>1932</v>
      </c>
      <c r="ATK1325" s="62" t="s">
        <v>1933</v>
      </c>
      <c r="ATW1325" s="62" t="s">
        <v>1932</v>
      </c>
      <c r="AUA1325" s="62" t="s">
        <v>1933</v>
      </c>
      <c r="AUM1325" s="62" t="s">
        <v>1932</v>
      </c>
      <c r="AUQ1325" s="62" t="s">
        <v>1933</v>
      </c>
      <c r="AVC1325" s="62" t="s">
        <v>1932</v>
      </c>
      <c r="AVG1325" s="62" t="s">
        <v>1933</v>
      </c>
      <c r="AVS1325" s="62" t="s">
        <v>1932</v>
      </c>
      <c r="AVW1325" s="62" t="s">
        <v>1933</v>
      </c>
      <c r="AWI1325" s="62" t="s">
        <v>1932</v>
      </c>
      <c r="AWM1325" s="62" t="s">
        <v>1933</v>
      </c>
      <c r="AWY1325" s="62" t="s">
        <v>1932</v>
      </c>
      <c r="AXC1325" s="62" t="s">
        <v>1933</v>
      </c>
      <c r="AXO1325" s="62" t="s">
        <v>1932</v>
      </c>
      <c r="AXS1325" s="62" t="s">
        <v>1933</v>
      </c>
      <c r="AYE1325" s="62" t="s">
        <v>1932</v>
      </c>
      <c r="AYI1325" s="62" t="s">
        <v>1933</v>
      </c>
      <c r="AYU1325" s="62" t="s">
        <v>1932</v>
      </c>
      <c r="AYY1325" s="62" t="s">
        <v>1933</v>
      </c>
      <c r="AZK1325" s="62" t="s">
        <v>1932</v>
      </c>
      <c r="AZO1325" s="62" t="s">
        <v>1933</v>
      </c>
      <c r="BAA1325" s="62" t="s">
        <v>1932</v>
      </c>
      <c r="BAE1325" s="62" t="s">
        <v>1933</v>
      </c>
      <c r="BAQ1325" s="62" t="s">
        <v>1932</v>
      </c>
      <c r="BAU1325" s="62" t="s">
        <v>1933</v>
      </c>
      <c r="BBG1325" s="62" t="s">
        <v>1932</v>
      </c>
      <c r="BBK1325" s="62" t="s">
        <v>1933</v>
      </c>
      <c r="BBW1325" s="62" t="s">
        <v>1932</v>
      </c>
      <c r="BCA1325" s="62" t="s">
        <v>1933</v>
      </c>
      <c r="BCM1325" s="62" t="s">
        <v>1932</v>
      </c>
      <c r="BCQ1325" s="62" t="s">
        <v>1933</v>
      </c>
      <c r="BDC1325" s="62" t="s">
        <v>1932</v>
      </c>
      <c r="BDG1325" s="62" t="s">
        <v>1933</v>
      </c>
      <c r="BDS1325" s="62" t="s">
        <v>1932</v>
      </c>
      <c r="BDW1325" s="62" t="s">
        <v>1933</v>
      </c>
      <c r="BEI1325" s="62" t="s">
        <v>1932</v>
      </c>
      <c r="BEM1325" s="62" t="s">
        <v>1933</v>
      </c>
      <c r="BEY1325" s="62" t="s">
        <v>1932</v>
      </c>
      <c r="BFC1325" s="62" t="s">
        <v>1933</v>
      </c>
      <c r="BFO1325" s="62" t="s">
        <v>1932</v>
      </c>
      <c r="BFS1325" s="62" t="s">
        <v>1933</v>
      </c>
      <c r="BGE1325" s="62" t="s">
        <v>1932</v>
      </c>
      <c r="BGI1325" s="62" t="s">
        <v>1933</v>
      </c>
      <c r="BGU1325" s="62" t="s">
        <v>1932</v>
      </c>
      <c r="BGY1325" s="62" t="s">
        <v>1933</v>
      </c>
      <c r="BHK1325" s="62" t="s">
        <v>1932</v>
      </c>
      <c r="BHO1325" s="62" t="s">
        <v>1933</v>
      </c>
      <c r="BIA1325" s="62" t="s">
        <v>1932</v>
      </c>
      <c r="BIE1325" s="62" t="s">
        <v>1933</v>
      </c>
      <c r="BIQ1325" s="62" t="s">
        <v>1932</v>
      </c>
      <c r="BIU1325" s="62" t="s">
        <v>1933</v>
      </c>
      <c r="BJG1325" s="62" t="s">
        <v>1932</v>
      </c>
      <c r="BJK1325" s="62" t="s">
        <v>1933</v>
      </c>
      <c r="BJW1325" s="62" t="s">
        <v>1932</v>
      </c>
      <c r="BKA1325" s="62" t="s">
        <v>1933</v>
      </c>
      <c r="BKM1325" s="62" t="s">
        <v>1932</v>
      </c>
      <c r="BKQ1325" s="62" t="s">
        <v>1933</v>
      </c>
      <c r="BLC1325" s="62" t="s">
        <v>1932</v>
      </c>
      <c r="BLG1325" s="62" t="s">
        <v>1933</v>
      </c>
      <c r="BLS1325" s="62" t="s">
        <v>1932</v>
      </c>
      <c r="BLW1325" s="62" t="s">
        <v>1933</v>
      </c>
      <c r="BMI1325" s="62" t="s">
        <v>1932</v>
      </c>
      <c r="BMM1325" s="62" t="s">
        <v>1933</v>
      </c>
      <c r="BMY1325" s="62" t="s">
        <v>1932</v>
      </c>
      <c r="BNC1325" s="62" t="s">
        <v>1933</v>
      </c>
      <c r="BNO1325" s="62" t="s">
        <v>1932</v>
      </c>
      <c r="BNS1325" s="62" t="s">
        <v>1933</v>
      </c>
      <c r="BOE1325" s="62" t="s">
        <v>1932</v>
      </c>
      <c r="BOI1325" s="62" t="s">
        <v>1933</v>
      </c>
      <c r="BOU1325" s="62" t="s">
        <v>1932</v>
      </c>
      <c r="BOY1325" s="62" t="s">
        <v>1933</v>
      </c>
      <c r="BPK1325" s="62" t="s">
        <v>1932</v>
      </c>
      <c r="BPO1325" s="62" t="s">
        <v>1933</v>
      </c>
      <c r="BQA1325" s="62" t="s">
        <v>1932</v>
      </c>
      <c r="BQE1325" s="62" t="s">
        <v>1933</v>
      </c>
      <c r="BQQ1325" s="62" t="s">
        <v>1932</v>
      </c>
      <c r="BQU1325" s="62" t="s">
        <v>1933</v>
      </c>
      <c r="BRG1325" s="62" t="s">
        <v>1932</v>
      </c>
      <c r="BRK1325" s="62" t="s">
        <v>1933</v>
      </c>
      <c r="BRW1325" s="62" t="s">
        <v>1932</v>
      </c>
      <c r="BSA1325" s="62" t="s">
        <v>1933</v>
      </c>
      <c r="BSM1325" s="62" t="s">
        <v>1932</v>
      </c>
      <c r="BSQ1325" s="62" t="s">
        <v>1933</v>
      </c>
      <c r="BTC1325" s="62" t="s">
        <v>1932</v>
      </c>
      <c r="BTG1325" s="62" t="s">
        <v>1933</v>
      </c>
      <c r="BTS1325" s="62" t="s">
        <v>1932</v>
      </c>
      <c r="BTW1325" s="62" t="s">
        <v>1933</v>
      </c>
      <c r="BUI1325" s="62" t="s">
        <v>1932</v>
      </c>
      <c r="BUM1325" s="62" t="s">
        <v>1933</v>
      </c>
      <c r="BUY1325" s="62" t="s">
        <v>1932</v>
      </c>
      <c r="BVC1325" s="62" t="s">
        <v>1933</v>
      </c>
      <c r="BVO1325" s="62" t="s">
        <v>1932</v>
      </c>
      <c r="BVS1325" s="62" t="s">
        <v>1933</v>
      </c>
      <c r="BWE1325" s="62" t="s">
        <v>1932</v>
      </c>
      <c r="BWI1325" s="62" t="s">
        <v>1933</v>
      </c>
      <c r="BWU1325" s="62" t="s">
        <v>1932</v>
      </c>
      <c r="BWY1325" s="62" t="s">
        <v>1933</v>
      </c>
      <c r="BXK1325" s="62" t="s">
        <v>1932</v>
      </c>
      <c r="BXO1325" s="62" t="s">
        <v>1933</v>
      </c>
      <c r="BYA1325" s="62" t="s">
        <v>1932</v>
      </c>
      <c r="BYE1325" s="62" t="s">
        <v>1933</v>
      </c>
      <c r="BYQ1325" s="62" t="s">
        <v>1932</v>
      </c>
      <c r="BYU1325" s="62" t="s">
        <v>1933</v>
      </c>
      <c r="BZG1325" s="62" t="s">
        <v>1932</v>
      </c>
      <c r="BZK1325" s="62" t="s">
        <v>1933</v>
      </c>
      <c r="BZW1325" s="62" t="s">
        <v>1932</v>
      </c>
      <c r="CAA1325" s="62" t="s">
        <v>1933</v>
      </c>
      <c r="CAM1325" s="62" t="s">
        <v>1932</v>
      </c>
      <c r="CAQ1325" s="62" t="s">
        <v>1933</v>
      </c>
      <c r="CBC1325" s="62" t="s">
        <v>1932</v>
      </c>
      <c r="CBG1325" s="62" t="s">
        <v>1933</v>
      </c>
      <c r="CBS1325" s="62" t="s">
        <v>1932</v>
      </c>
      <c r="CBW1325" s="62" t="s">
        <v>1933</v>
      </c>
      <c r="CCI1325" s="62" t="s">
        <v>1932</v>
      </c>
      <c r="CCM1325" s="62" t="s">
        <v>1933</v>
      </c>
      <c r="CCY1325" s="62" t="s">
        <v>1932</v>
      </c>
      <c r="CDC1325" s="62" t="s">
        <v>1933</v>
      </c>
      <c r="CDO1325" s="62" t="s">
        <v>1932</v>
      </c>
      <c r="CDS1325" s="62" t="s">
        <v>1933</v>
      </c>
      <c r="CEE1325" s="62" t="s">
        <v>1932</v>
      </c>
      <c r="CEI1325" s="62" t="s">
        <v>1933</v>
      </c>
      <c r="CEU1325" s="62" t="s">
        <v>1932</v>
      </c>
      <c r="CEY1325" s="62" t="s">
        <v>1933</v>
      </c>
      <c r="CFK1325" s="62" t="s">
        <v>1932</v>
      </c>
      <c r="CFO1325" s="62" t="s">
        <v>1933</v>
      </c>
      <c r="CGA1325" s="62" t="s">
        <v>1932</v>
      </c>
      <c r="CGE1325" s="62" t="s">
        <v>1933</v>
      </c>
      <c r="CGQ1325" s="62" t="s">
        <v>1932</v>
      </c>
      <c r="CGU1325" s="62" t="s">
        <v>1933</v>
      </c>
      <c r="CHG1325" s="62" t="s">
        <v>1932</v>
      </c>
      <c r="CHK1325" s="62" t="s">
        <v>1933</v>
      </c>
      <c r="CHW1325" s="62" t="s">
        <v>1932</v>
      </c>
      <c r="CIA1325" s="62" t="s">
        <v>1933</v>
      </c>
      <c r="CIM1325" s="62" t="s">
        <v>1932</v>
      </c>
      <c r="CIQ1325" s="62" t="s">
        <v>1933</v>
      </c>
      <c r="CJC1325" s="62" t="s">
        <v>1932</v>
      </c>
      <c r="CJG1325" s="62" t="s">
        <v>1933</v>
      </c>
      <c r="CJS1325" s="62" t="s">
        <v>1932</v>
      </c>
      <c r="CJW1325" s="62" t="s">
        <v>1933</v>
      </c>
      <c r="CKI1325" s="62" t="s">
        <v>1932</v>
      </c>
      <c r="CKM1325" s="62" t="s">
        <v>1933</v>
      </c>
      <c r="CKY1325" s="62" t="s">
        <v>1932</v>
      </c>
      <c r="CLC1325" s="62" t="s">
        <v>1933</v>
      </c>
      <c r="CLO1325" s="62" t="s">
        <v>1932</v>
      </c>
      <c r="CLS1325" s="62" t="s">
        <v>1933</v>
      </c>
      <c r="CME1325" s="62" t="s">
        <v>1932</v>
      </c>
      <c r="CMI1325" s="62" t="s">
        <v>1933</v>
      </c>
      <c r="CMU1325" s="62" t="s">
        <v>1932</v>
      </c>
      <c r="CMY1325" s="62" t="s">
        <v>1933</v>
      </c>
      <c r="CNK1325" s="62" t="s">
        <v>1932</v>
      </c>
      <c r="CNO1325" s="62" t="s">
        <v>1933</v>
      </c>
      <c r="COA1325" s="62" t="s">
        <v>1932</v>
      </c>
      <c r="COE1325" s="62" t="s">
        <v>1933</v>
      </c>
      <c r="COQ1325" s="62" t="s">
        <v>1932</v>
      </c>
      <c r="COU1325" s="62" t="s">
        <v>1933</v>
      </c>
      <c r="CPG1325" s="62" t="s">
        <v>1932</v>
      </c>
      <c r="CPK1325" s="62" t="s">
        <v>1933</v>
      </c>
      <c r="CPW1325" s="62" t="s">
        <v>1932</v>
      </c>
      <c r="CQA1325" s="62" t="s">
        <v>1933</v>
      </c>
      <c r="CQM1325" s="62" t="s">
        <v>1932</v>
      </c>
      <c r="CQQ1325" s="62" t="s">
        <v>1933</v>
      </c>
      <c r="CRC1325" s="62" t="s">
        <v>1932</v>
      </c>
      <c r="CRG1325" s="62" t="s">
        <v>1933</v>
      </c>
      <c r="CRS1325" s="62" t="s">
        <v>1932</v>
      </c>
      <c r="CRW1325" s="62" t="s">
        <v>1933</v>
      </c>
      <c r="CSI1325" s="62" t="s">
        <v>1932</v>
      </c>
      <c r="CSM1325" s="62" t="s">
        <v>1933</v>
      </c>
      <c r="CSY1325" s="62" t="s">
        <v>1932</v>
      </c>
      <c r="CTC1325" s="62" t="s">
        <v>1933</v>
      </c>
      <c r="CTO1325" s="62" t="s">
        <v>1932</v>
      </c>
      <c r="CTS1325" s="62" t="s">
        <v>1933</v>
      </c>
      <c r="CUE1325" s="62" t="s">
        <v>1932</v>
      </c>
      <c r="CUI1325" s="62" t="s">
        <v>1933</v>
      </c>
      <c r="CUU1325" s="62" t="s">
        <v>1932</v>
      </c>
      <c r="CUY1325" s="62" t="s">
        <v>1933</v>
      </c>
      <c r="CVK1325" s="62" t="s">
        <v>1932</v>
      </c>
      <c r="CVO1325" s="62" t="s">
        <v>1933</v>
      </c>
      <c r="CWA1325" s="62" t="s">
        <v>1932</v>
      </c>
      <c r="CWE1325" s="62" t="s">
        <v>1933</v>
      </c>
      <c r="CWQ1325" s="62" t="s">
        <v>1932</v>
      </c>
      <c r="CWU1325" s="62" t="s">
        <v>1933</v>
      </c>
      <c r="CXG1325" s="62" t="s">
        <v>1932</v>
      </c>
      <c r="CXK1325" s="62" t="s">
        <v>1933</v>
      </c>
      <c r="CXW1325" s="62" t="s">
        <v>1932</v>
      </c>
      <c r="CYA1325" s="62" t="s">
        <v>1933</v>
      </c>
      <c r="CYM1325" s="62" t="s">
        <v>1932</v>
      </c>
      <c r="CYQ1325" s="62" t="s">
        <v>1933</v>
      </c>
      <c r="CZC1325" s="62" t="s">
        <v>1932</v>
      </c>
      <c r="CZG1325" s="62" t="s">
        <v>1933</v>
      </c>
      <c r="CZS1325" s="62" t="s">
        <v>1932</v>
      </c>
      <c r="CZW1325" s="62" t="s">
        <v>1933</v>
      </c>
      <c r="DAI1325" s="62" t="s">
        <v>1932</v>
      </c>
      <c r="DAM1325" s="62" t="s">
        <v>1933</v>
      </c>
      <c r="DAY1325" s="62" t="s">
        <v>1932</v>
      </c>
      <c r="DBC1325" s="62" t="s">
        <v>1933</v>
      </c>
      <c r="DBO1325" s="62" t="s">
        <v>1932</v>
      </c>
      <c r="DBS1325" s="62" t="s">
        <v>1933</v>
      </c>
      <c r="DCE1325" s="62" t="s">
        <v>1932</v>
      </c>
      <c r="DCI1325" s="62" t="s">
        <v>1933</v>
      </c>
      <c r="DCU1325" s="62" t="s">
        <v>1932</v>
      </c>
      <c r="DCY1325" s="62" t="s">
        <v>1933</v>
      </c>
      <c r="DDK1325" s="62" t="s">
        <v>1932</v>
      </c>
      <c r="DDO1325" s="62" t="s">
        <v>1933</v>
      </c>
      <c r="DEA1325" s="62" t="s">
        <v>1932</v>
      </c>
      <c r="DEE1325" s="62" t="s">
        <v>1933</v>
      </c>
      <c r="DEQ1325" s="62" t="s">
        <v>1932</v>
      </c>
      <c r="DEU1325" s="62" t="s">
        <v>1933</v>
      </c>
      <c r="DFG1325" s="62" t="s">
        <v>1932</v>
      </c>
      <c r="DFK1325" s="62" t="s">
        <v>1933</v>
      </c>
      <c r="DFW1325" s="62" t="s">
        <v>1932</v>
      </c>
      <c r="DGA1325" s="62" t="s">
        <v>1933</v>
      </c>
      <c r="DGM1325" s="62" t="s">
        <v>1932</v>
      </c>
      <c r="DGQ1325" s="62" t="s">
        <v>1933</v>
      </c>
      <c r="DHC1325" s="62" t="s">
        <v>1932</v>
      </c>
      <c r="DHG1325" s="62" t="s">
        <v>1933</v>
      </c>
      <c r="DHS1325" s="62" t="s">
        <v>1932</v>
      </c>
      <c r="DHW1325" s="62" t="s">
        <v>1933</v>
      </c>
      <c r="DII1325" s="62" t="s">
        <v>1932</v>
      </c>
      <c r="DIM1325" s="62" t="s">
        <v>1933</v>
      </c>
      <c r="DIY1325" s="62" t="s">
        <v>1932</v>
      </c>
      <c r="DJC1325" s="62" t="s">
        <v>1933</v>
      </c>
      <c r="DJO1325" s="62" t="s">
        <v>1932</v>
      </c>
      <c r="DJS1325" s="62" t="s">
        <v>1933</v>
      </c>
      <c r="DKE1325" s="62" t="s">
        <v>1932</v>
      </c>
      <c r="DKI1325" s="62" t="s">
        <v>1933</v>
      </c>
      <c r="DKU1325" s="62" t="s">
        <v>1932</v>
      </c>
      <c r="DKY1325" s="62" t="s">
        <v>1933</v>
      </c>
      <c r="DLK1325" s="62" t="s">
        <v>1932</v>
      </c>
      <c r="DLO1325" s="62" t="s">
        <v>1933</v>
      </c>
      <c r="DMA1325" s="62" t="s">
        <v>1932</v>
      </c>
      <c r="DME1325" s="62" t="s">
        <v>1933</v>
      </c>
      <c r="DMQ1325" s="62" t="s">
        <v>1932</v>
      </c>
      <c r="DMU1325" s="62" t="s">
        <v>1933</v>
      </c>
      <c r="DNG1325" s="62" t="s">
        <v>1932</v>
      </c>
      <c r="DNK1325" s="62" t="s">
        <v>1933</v>
      </c>
      <c r="DNW1325" s="62" t="s">
        <v>1932</v>
      </c>
      <c r="DOA1325" s="62" t="s">
        <v>1933</v>
      </c>
      <c r="DOM1325" s="62" t="s">
        <v>1932</v>
      </c>
      <c r="DOQ1325" s="62" t="s">
        <v>1933</v>
      </c>
      <c r="DPC1325" s="62" t="s">
        <v>1932</v>
      </c>
      <c r="DPG1325" s="62" t="s">
        <v>1933</v>
      </c>
      <c r="DPS1325" s="62" t="s">
        <v>1932</v>
      </c>
      <c r="DPW1325" s="62" t="s">
        <v>1933</v>
      </c>
      <c r="DQI1325" s="62" t="s">
        <v>1932</v>
      </c>
      <c r="DQM1325" s="62" t="s">
        <v>1933</v>
      </c>
      <c r="DQY1325" s="62" t="s">
        <v>1932</v>
      </c>
      <c r="DRC1325" s="62" t="s">
        <v>1933</v>
      </c>
      <c r="DRO1325" s="62" t="s">
        <v>1932</v>
      </c>
      <c r="DRS1325" s="62" t="s">
        <v>1933</v>
      </c>
      <c r="DSE1325" s="62" t="s">
        <v>1932</v>
      </c>
      <c r="DSI1325" s="62" t="s">
        <v>1933</v>
      </c>
      <c r="DSU1325" s="62" t="s">
        <v>1932</v>
      </c>
      <c r="DSY1325" s="62" t="s">
        <v>1933</v>
      </c>
      <c r="DTK1325" s="62" t="s">
        <v>1932</v>
      </c>
      <c r="DTO1325" s="62" t="s">
        <v>1933</v>
      </c>
      <c r="DUA1325" s="62" t="s">
        <v>1932</v>
      </c>
      <c r="DUE1325" s="62" t="s">
        <v>1933</v>
      </c>
      <c r="DUQ1325" s="62" t="s">
        <v>1932</v>
      </c>
      <c r="DUU1325" s="62" t="s">
        <v>1933</v>
      </c>
      <c r="DVG1325" s="62" t="s">
        <v>1932</v>
      </c>
      <c r="DVK1325" s="62" t="s">
        <v>1933</v>
      </c>
      <c r="DVW1325" s="62" t="s">
        <v>1932</v>
      </c>
      <c r="DWA1325" s="62" t="s">
        <v>1933</v>
      </c>
      <c r="DWM1325" s="62" t="s">
        <v>1932</v>
      </c>
      <c r="DWQ1325" s="62" t="s">
        <v>1933</v>
      </c>
      <c r="DXC1325" s="62" t="s">
        <v>1932</v>
      </c>
      <c r="DXG1325" s="62" t="s">
        <v>1933</v>
      </c>
      <c r="DXS1325" s="62" t="s">
        <v>1932</v>
      </c>
      <c r="DXW1325" s="62" t="s">
        <v>1933</v>
      </c>
      <c r="DYI1325" s="62" t="s">
        <v>1932</v>
      </c>
      <c r="DYM1325" s="62" t="s">
        <v>1933</v>
      </c>
      <c r="DYY1325" s="62" t="s">
        <v>1932</v>
      </c>
      <c r="DZC1325" s="62" t="s">
        <v>1933</v>
      </c>
      <c r="DZO1325" s="62" t="s">
        <v>1932</v>
      </c>
      <c r="DZS1325" s="62" t="s">
        <v>1933</v>
      </c>
      <c r="EAE1325" s="62" t="s">
        <v>1932</v>
      </c>
      <c r="EAI1325" s="62" t="s">
        <v>1933</v>
      </c>
      <c r="EAU1325" s="62" t="s">
        <v>1932</v>
      </c>
      <c r="EAY1325" s="62" t="s">
        <v>1933</v>
      </c>
      <c r="EBK1325" s="62" t="s">
        <v>1932</v>
      </c>
      <c r="EBO1325" s="62" t="s">
        <v>1933</v>
      </c>
      <c r="ECA1325" s="62" t="s">
        <v>1932</v>
      </c>
      <c r="ECE1325" s="62" t="s">
        <v>1933</v>
      </c>
      <c r="ECQ1325" s="62" t="s">
        <v>1932</v>
      </c>
      <c r="ECU1325" s="62" t="s">
        <v>1933</v>
      </c>
      <c r="EDG1325" s="62" t="s">
        <v>1932</v>
      </c>
      <c r="EDK1325" s="62" t="s">
        <v>1933</v>
      </c>
      <c r="EDW1325" s="62" t="s">
        <v>1932</v>
      </c>
      <c r="EEA1325" s="62" t="s">
        <v>1933</v>
      </c>
      <c r="EEM1325" s="62" t="s">
        <v>1932</v>
      </c>
      <c r="EEQ1325" s="62" t="s">
        <v>1933</v>
      </c>
      <c r="EFC1325" s="62" t="s">
        <v>1932</v>
      </c>
      <c r="EFG1325" s="62" t="s">
        <v>1933</v>
      </c>
      <c r="EFS1325" s="62" t="s">
        <v>1932</v>
      </c>
      <c r="EFW1325" s="62" t="s">
        <v>1933</v>
      </c>
      <c r="EGI1325" s="62" t="s">
        <v>1932</v>
      </c>
      <c r="EGM1325" s="62" t="s">
        <v>1933</v>
      </c>
      <c r="EGY1325" s="62" t="s">
        <v>1932</v>
      </c>
      <c r="EHC1325" s="62" t="s">
        <v>1933</v>
      </c>
      <c r="EHO1325" s="62" t="s">
        <v>1932</v>
      </c>
      <c r="EHS1325" s="62" t="s">
        <v>1933</v>
      </c>
      <c r="EIE1325" s="62" t="s">
        <v>1932</v>
      </c>
      <c r="EII1325" s="62" t="s">
        <v>1933</v>
      </c>
      <c r="EIU1325" s="62" t="s">
        <v>1932</v>
      </c>
      <c r="EIY1325" s="62" t="s">
        <v>1933</v>
      </c>
      <c r="EJK1325" s="62" t="s">
        <v>1932</v>
      </c>
      <c r="EJO1325" s="62" t="s">
        <v>1933</v>
      </c>
      <c r="EKA1325" s="62" t="s">
        <v>1932</v>
      </c>
      <c r="EKE1325" s="62" t="s">
        <v>1933</v>
      </c>
      <c r="EKQ1325" s="62" t="s">
        <v>1932</v>
      </c>
      <c r="EKU1325" s="62" t="s">
        <v>1933</v>
      </c>
      <c r="ELG1325" s="62" t="s">
        <v>1932</v>
      </c>
      <c r="ELK1325" s="62" t="s">
        <v>1933</v>
      </c>
      <c r="ELW1325" s="62" t="s">
        <v>1932</v>
      </c>
      <c r="EMA1325" s="62" t="s">
        <v>1933</v>
      </c>
      <c r="EMM1325" s="62" t="s">
        <v>1932</v>
      </c>
      <c r="EMQ1325" s="62" t="s">
        <v>1933</v>
      </c>
      <c r="ENC1325" s="62" t="s">
        <v>1932</v>
      </c>
      <c r="ENG1325" s="62" t="s">
        <v>1933</v>
      </c>
      <c r="ENS1325" s="62" t="s">
        <v>1932</v>
      </c>
      <c r="ENW1325" s="62" t="s">
        <v>1933</v>
      </c>
      <c r="EOI1325" s="62" t="s">
        <v>1932</v>
      </c>
      <c r="EOM1325" s="62" t="s">
        <v>1933</v>
      </c>
      <c r="EOY1325" s="62" t="s">
        <v>1932</v>
      </c>
      <c r="EPC1325" s="62" t="s">
        <v>1933</v>
      </c>
      <c r="EPO1325" s="62" t="s">
        <v>1932</v>
      </c>
      <c r="EPS1325" s="62" t="s">
        <v>1933</v>
      </c>
      <c r="EQE1325" s="62" t="s">
        <v>1932</v>
      </c>
      <c r="EQI1325" s="62" t="s">
        <v>1933</v>
      </c>
      <c r="EQU1325" s="62" t="s">
        <v>1932</v>
      </c>
      <c r="EQY1325" s="62" t="s">
        <v>1933</v>
      </c>
      <c r="ERK1325" s="62" t="s">
        <v>1932</v>
      </c>
      <c r="ERO1325" s="62" t="s">
        <v>1933</v>
      </c>
      <c r="ESA1325" s="62" t="s">
        <v>1932</v>
      </c>
      <c r="ESE1325" s="62" t="s">
        <v>1933</v>
      </c>
      <c r="ESQ1325" s="62" t="s">
        <v>1932</v>
      </c>
      <c r="ESU1325" s="62" t="s">
        <v>1933</v>
      </c>
      <c r="ETG1325" s="62" t="s">
        <v>1932</v>
      </c>
      <c r="ETK1325" s="62" t="s">
        <v>1933</v>
      </c>
      <c r="ETW1325" s="62" t="s">
        <v>1932</v>
      </c>
      <c r="EUA1325" s="62" t="s">
        <v>1933</v>
      </c>
      <c r="EUM1325" s="62" t="s">
        <v>1932</v>
      </c>
      <c r="EUQ1325" s="62" t="s">
        <v>1933</v>
      </c>
      <c r="EVC1325" s="62" t="s">
        <v>1932</v>
      </c>
      <c r="EVG1325" s="62" t="s">
        <v>1933</v>
      </c>
      <c r="EVS1325" s="62" t="s">
        <v>1932</v>
      </c>
      <c r="EVW1325" s="62" t="s">
        <v>1933</v>
      </c>
      <c r="EWI1325" s="62" t="s">
        <v>1932</v>
      </c>
      <c r="EWM1325" s="62" t="s">
        <v>1933</v>
      </c>
      <c r="EWY1325" s="62" t="s">
        <v>1932</v>
      </c>
      <c r="EXC1325" s="62" t="s">
        <v>1933</v>
      </c>
      <c r="EXO1325" s="62" t="s">
        <v>1932</v>
      </c>
      <c r="EXS1325" s="62" t="s">
        <v>1933</v>
      </c>
      <c r="EYE1325" s="62" t="s">
        <v>1932</v>
      </c>
      <c r="EYI1325" s="62" t="s">
        <v>1933</v>
      </c>
      <c r="EYU1325" s="62" t="s">
        <v>1932</v>
      </c>
      <c r="EYY1325" s="62" t="s">
        <v>1933</v>
      </c>
      <c r="EZK1325" s="62" t="s">
        <v>1932</v>
      </c>
      <c r="EZO1325" s="62" t="s">
        <v>1933</v>
      </c>
      <c r="FAA1325" s="62" t="s">
        <v>1932</v>
      </c>
      <c r="FAE1325" s="62" t="s">
        <v>1933</v>
      </c>
      <c r="FAQ1325" s="62" t="s">
        <v>1932</v>
      </c>
      <c r="FAU1325" s="62" t="s">
        <v>1933</v>
      </c>
      <c r="FBG1325" s="62" t="s">
        <v>1932</v>
      </c>
      <c r="FBK1325" s="62" t="s">
        <v>1933</v>
      </c>
      <c r="FBW1325" s="62" t="s">
        <v>1932</v>
      </c>
      <c r="FCA1325" s="62" t="s">
        <v>1933</v>
      </c>
      <c r="FCM1325" s="62" t="s">
        <v>1932</v>
      </c>
      <c r="FCQ1325" s="62" t="s">
        <v>1933</v>
      </c>
      <c r="FDC1325" s="62" t="s">
        <v>1932</v>
      </c>
      <c r="FDG1325" s="62" t="s">
        <v>1933</v>
      </c>
      <c r="FDS1325" s="62" t="s">
        <v>1932</v>
      </c>
      <c r="FDW1325" s="62" t="s">
        <v>1933</v>
      </c>
      <c r="FEI1325" s="62" t="s">
        <v>1932</v>
      </c>
      <c r="FEM1325" s="62" t="s">
        <v>1933</v>
      </c>
      <c r="FEY1325" s="62" t="s">
        <v>1932</v>
      </c>
      <c r="FFC1325" s="62" t="s">
        <v>1933</v>
      </c>
      <c r="FFO1325" s="62" t="s">
        <v>1932</v>
      </c>
      <c r="FFS1325" s="62" t="s">
        <v>1933</v>
      </c>
      <c r="FGE1325" s="62" t="s">
        <v>1932</v>
      </c>
      <c r="FGI1325" s="62" t="s">
        <v>1933</v>
      </c>
      <c r="FGU1325" s="62" t="s">
        <v>1932</v>
      </c>
      <c r="FGY1325" s="62" t="s">
        <v>1933</v>
      </c>
      <c r="FHK1325" s="62" t="s">
        <v>1932</v>
      </c>
      <c r="FHO1325" s="62" t="s">
        <v>1933</v>
      </c>
      <c r="FIA1325" s="62" t="s">
        <v>1932</v>
      </c>
      <c r="FIE1325" s="62" t="s">
        <v>1933</v>
      </c>
      <c r="FIQ1325" s="62" t="s">
        <v>1932</v>
      </c>
      <c r="FIU1325" s="62" t="s">
        <v>1933</v>
      </c>
      <c r="FJG1325" s="62" t="s">
        <v>1932</v>
      </c>
      <c r="FJK1325" s="62" t="s">
        <v>1933</v>
      </c>
      <c r="FJW1325" s="62" t="s">
        <v>1932</v>
      </c>
      <c r="FKA1325" s="62" t="s">
        <v>1933</v>
      </c>
      <c r="FKM1325" s="62" t="s">
        <v>1932</v>
      </c>
      <c r="FKQ1325" s="62" t="s">
        <v>1933</v>
      </c>
      <c r="FLC1325" s="62" t="s">
        <v>1932</v>
      </c>
      <c r="FLG1325" s="62" t="s">
        <v>1933</v>
      </c>
      <c r="FLS1325" s="62" t="s">
        <v>1932</v>
      </c>
      <c r="FLW1325" s="62" t="s">
        <v>1933</v>
      </c>
      <c r="FMI1325" s="62" t="s">
        <v>1932</v>
      </c>
      <c r="FMM1325" s="62" t="s">
        <v>1933</v>
      </c>
      <c r="FMY1325" s="62" t="s">
        <v>1932</v>
      </c>
      <c r="FNC1325" s="62" t="s">
        <v>1933</v>
      </c>
      <c r="FNO1325" s="62" t="s">
        <v>1932</v>
      </c>
      <c r="FNS1325" s="62" t="s">
        <v>1933</v>
      </c>
      <c r="FOE1325" s="62" t="s">
        <v>1932</v>
      </c>
      <c r="FOI1325" s="62" t="s">
        <v>1933</v>
      </c>
      <c r="FOU1325" s="62" t="s">
        <v>1932</v>
      </c>
      <c r="FOY1325" s="62" t="s">
        <v>1933</v>
      </c>
      <c r="FPK1325" s="62" t="s">
        <v>1932</v>
      </c>
      <c r="FPO1325" s="62" t="s">
        <v>1933</v>
      </c>
      <c r="FQA1325" s="62" t="s">
        <v>1932</v>
      </c>
      <c r="FQE1325" s="62" t="s">
        <v>1933</v>
      </c>
      <c r="FQQ1325" s="62" t="s">
        <v>1932</v>
      </c>
      <c r="FQU1325" s="62" t="s">
        <v>1933</v>
      </c>
      <c r="FRG1325" s="62" t="s">
        <v>1932</v>
      </c>
      <c r="FRK1325" s="62" t="s">
        <v>1933</v>
      </c>
      <c r="FRW1325" s="62" t="s">
        <v>1932</v>
      </c>
      <c r="FSA1325" s="62" t="s">
        <v>1933</v>
      </c>
      <c r="FSM1325" s="62" t="s">
        <v>1932</v>
      </c>
      <c r="FSQ1325" s="62" t="s">
        <v>1933</v>
      </c>
      <c r="FTC1325" s="62" t="s">
        <v>1932</v>
      </c>
      <c r="FTG1325" s="62" t="s">
        <v>1933</v>
      </c>
      <c r="FTS1325" s="62" t="s">
        <v>1932</v>
      </c>
      <c r="FTW1325" s="62" t="s">
        <v>1933</v>
      </c>
      <c r="FUI1325" s="62" t="s">
        <v>1932</v>
      </c>
      <c r="FUM1325" s="62" t="s">
        <v>1933</v>
      </c>
      <c r="FUY1325" s="62" t="s">
        <v>1932</v>
      </c>
      <c r="FVC1325" s="62" t="s">
        <v>1933</v>
      </c>
      <c r="FVO1325" s="62" t="s">
        <v>1932</v>
      </c>
      <c r="FVS1325" s="62" t="s">
        <v>1933</v>
      </c>
      <c r="FWE1325" s="62" t="s">
        <v>1932</v>
      </c>
      <c r="FWI1325" s="62" t="s">
        <v>1933</v>
      </c>
      <c r="FWU1325" s="62" t="s">
        <v>1932</v>
      </c>
      <c r="FWY1325" s="62" t="s">
        <v>1933</v>
      </c>
      <c r="FXK1325" s="62" t="s">
        <v>1932</v>
      </c>
      <c r="FXO1325" s="62" t="s">
        <v>1933</v>
      </c>
      <c r="FYA1325" s="62" t="s">
        <v>1932</v>
      </c>
      <c r="FYE1325" s="62" t="s">
        <v>1933</v>
      </c>
      <c r="FYQ1325" s="62" t="s">
        <v>1932</v>
      </c>
      <c r="FYU1325" s="62" t="s">
        <v>1933</v>
      </c>
      <c r="FZG1325" s="62" t="s">
        <v>1932</v>
      </c>
      <c r="FZK1325" s="62" t="s">
        <v>1933</v>
      </c>
      <c r="FZW1325" s="62" t="s">
        <v>1932</v>
      </c>
      <c r="GAA1325" s="62" t="s">
        <v>1933</v>
      </c>
      <c r="GAM1325" s="62" t="s">
        <v>1932</v>
      </c>
      <c r="GAQ1325" s="62" t="s">
        <v>1933</v>
      </c>
      <c r="GBC1325" s="62" t="s">
        <v>1932</v>
      </c>
      <c r="GBG1325" s="62" t="s">
        <v>1933</v>
      </c>
      <c r="GBS1325" s="62" t="s">
        <v>1932</v>
      </c>
      <c r="GBW1325" s="62" t="s">
        <v>1933</v>
      </c>
      <c r="GCI1325" s="62" t="s">
        <v>1932</v>
      </c>
      <c r="GCM1325" s="62" t="s">
        <v>1933</v>
      </c>
      <c r="GCY1325" s="62" t="s">
        <v>1932</v>
      </c>
      <c r="GDC1325" s="62" t="s">
        <v>1933</v>
      </c>
      <c r="GDO1325" s="62" t="s">
        <v>1932</v>
      </c>
      <c r="GDS1325" s="62" t="s">
        <v>1933</v>
      </c>
      <c r="GEE1325" s="62" t="s">
        <v>1932</v>
      </c>
      <c r="GEI1325" s="62" t="s">
        <v>1933</v>
      </c>
      <c r="GEU1325" s="62" t="s">
        <v>1932</v>
      </c>
      <c r="GEY1325" s="62" t="s">
        <v>1933</v>
      </c>
      <c r="GFK1325" s="62" t="s">
        <v>1932</v>
      </c>
      <c r="GFO1325" s="62" t="s">
        <v>1933</v>
      </c>
      <c r="GGA1325" s="62" t="s">
        <v>1932</v>
      </c>
      <c r="GGE1325" s="62" t="s">
        <v>1933</v>
      </c>
      <c r="GGQ1325" s="62" t="s">
        <v>1932</v>
      </c>
      <c r="GGU1325" s="62" t="s">
        <v>1933</v>
      </c>
      <c r="GHG1325" s="62" t="s">
        <v>1932</v>
      </c>
      <c r="GHK1325" s="62" t="s">
        <v>1933</v>
      </c>
      <c r="GHW1325" s="62" t="s">
        <v>1932</v>
      </c>
      <c r="GIA1325" s="62" t="s">
        <v>1933</v>
      </c>
      <c r="GIM1325" s="62" t="s">
        <v>1932</v>
      </c>
      <c r="GIQ1325" s="62" t="s">
        <v>1933</v>
      </c>
      <c r="GJC1325" s="62" t="s">
        <v>1932</v>
      </c>
      <c r="GJG1325" s="62" t="s">
        <v>1933</v>
      </c>
      <c r="GJS1325" s="62" t="s">
        <v>1932</v>
      </c>
      <c r="GJW1325" s="62" t="s">
        <v>1933</v>
      </c>
      <c r="GKI1325" s="62" t="s">
        <v>1932</v>
      </c>
      <c r="GKM1325" s="62" t="s">
        <v>1933</v>
      </c>
      <c r="GKY1325" s="62" t="s">
        <v>1932</v>
      </c>
      <c r="GLC1325" s="62" t="s">
        <v>1933</v>
      </c>
      <c r="GLO1325" s="62" t="s">
        <v>1932</v>
      </c>
      <c r="GLS1325" s="62" t="s">
        <v>1933</v>
      </c>
      <c r="GME1325" s="62" t="s">
        <v>1932</v>
      </c>
      <c r="GMI1325" s="62" t="s">
        <v>1933</v>
      </c>
      <c r="GMU1325" s="62" t="s">
        <v>1932</v>
      </c>
      <c r="GMY1325" s="62" t="s">
        <v>1933</v>
      </c>
      <c r="GNK1325" s="62" t="s">
        <v>1932</v>
      </c>
      <c r="GNO1325" s="62" t="s">
        <v>1933</v>
      </c>
      <c r="GOA1325" s="62" t="s">
        <v>1932</v>
      </c>
      <c r="GOE1325" s="62" t="s">
        <v>1933</v>
      </c>
      <c r="GOQ1325" s="62" t="s">
        <v>1932</v>
      </c>
      <c r="GOU1325" s="62" t="s">
        <v>1933</v>
      </c>
      <c r="GPG1325" s="62" t="s">
        <v>1932</v>
      </c>
      <c r="GPK1325" s="62" t="s">
        <v>1933</v>
      </c>
      <c r="GPW1325" s="62" t="s">
        <v>1932</v>
      </c>
      <c r="GQA1325" s="62" t="s">
        <v>1933</v>
      </c>
      <c r="GQM1325" s="62" t="s">
        <v>1932</v>
      </c>
      <c r="GQQ1325" s="62" t="s">
        <v>1933</v>
      </c>
      <c r="GRC1325" s="62" t="s">
        <v>1932</v>
      </c>
      <c r="GRG1325" s="62" t="s">
        <v>1933</v>
      </c>
      <c r="GRS1325" s="62" t="s">
        <v>1932</v>
      </c>
      <c r="GRW1325" s="62" t="s">
        <v>1933</v>
      </c>
      <c r="GSI1325" s="62" t="s">
        <v>1932</v>
      </c>
      <c r="GSM1325" s="62" t="s">
        <v>1933</v>
      </c>
      <c r="GSY1325" s="62" t="s">
        <v>1932</v>
      </c>
      <c r="GTC1325" s="62" t="s">
        <v>1933</v>
      </c>
      <c r="GTO1325" s="62" t="s">
        <v>1932</v>
      </c>
      <c r="GTS1325" s="62" t="s">
        <v>1933</v>
      </c>
      <c r="GUE1325" s="62" t="s">
        <v>1932</v>
      </c>
      <c r="GUI1325" s="62" t="s">
        <v>1933</v>
      </c>
      <c r="GUU1325" s="62" t="s">
        <v>1932</v>
      </c>
      <c r="GUY1325" s="62" t="s">
        <v>1933</v>
      </c>
      <c r="GVK1325" s="62" t="s">
        <v>1932</v>
      </c>
      <c r="GVO1325" s="62" t="s">
        <v>1933</v>
      </c>
      <c r="GWA1325" s="62" t="s">
        <v>1932</v>
      </c>
      <c r="GWE1325" s="62" t="s">
        <v>1933</v>
      </c>
      <c r="GWQ1325" s="62" t="s">
        <v>1932</v>
      </c>
      <c r="GWU1325" s="62" t="s">
        <v>1933</v>
      </c>
      <c r="GXG1325" s="62" t="s">
        <v>1932</v>
      </c>
      <c r="GXK1325" s="62" t="s">
        <v>1933</v>
      </c>
      <c r="GXW1325" s="62" t="s">
        <v>1932</v>
      </c>
      <c r="GYA1325" s="62" t="s">
        <v>1933</v>
      </c>
      <c r="GYM1325" s="62" t="s">
        <v>1932</v>
      </c>
      <c r="GYQ1325" s="62" t="s">
        <v>1933</v>
      </c>
      <c r="GZC1325" s="62" t="s">
        <v>1932</v>
      </c>
      <c r="GZG1325" s="62" t="s">
        <v>1933</v>
      </c>
      <c r="GZS1325" s="62" t="s">
        <v>1932</v>
      </c>
      <c r="GZW1325" s="62" t="s">
        <v>1933</v>
      </c>
      <c r="HAI1325" s="62" t="s">
        <v>1932</v>
      </c>
      <c r="HAM1325" s="62" t="s">
        <v>1933</v>
      </c>
      <c r="HAY1325" s="62" t="s">
        <v>1932</v>
      </c>
      <c r="HBC1325" s="62" t="s">
        <v>1933</v>
      </c>
      <c r="HBO1325" s="62" t="s">
        <v>1932</v>
      </c>
      <c r="HBS1325" s="62" t="s">
        <v>1933</v>
      </c>
      <c r="HCE1325" s="62" t="s">
        <v>1932</v>
      </c>
      <c r="HCI1325" s="62" t="s">
        <v>1933</v>
      </c>
      <c r="HCU1325" s="62" t="s">
        <v>1932</v>
      </c>
      <c r="HCY1325" s="62" t="s">
        <v>1933</v>
      </c>
      <c r="HDK1325" s="62" t="s">
        <v>1932</v>
      </c>
      <c r="HDO1325" s="62" t="s">
        <v>1933</v>
      </c>
      <c r="HEA1325" s="62" t="s">
        <v>1932</v>
      </c>
      <c r="HEE1325" s="62" t="s">
        <v>1933</v>
      </c>
      <c r="HEQ1325" s="62" t="s">
        <v>1932</v>
      </c>
      <c r="HEU1325" s="62" t="s">
        <v>1933</v>
      </c>
      <c r="HFG1325" s="62" t="s">
        <v>1932</v>
      </c>
      <c r="HFK1325" s="62" t="s">
        <v>1933</v>
      </c>
      <c r="HFW1325" s="62" t="s">
        <v>1932</v>
      </c>
      <c r="HGA1325" s="62" t="s">
        <v>1933</v>
      </c>
      <c r="HGM1325" s="62" t="s">
        <v>1932</v>
      </c>
      <c r="HGQ1325" s="62" t="s">
        <v>1933</v>
      </c>
      <c r="HHC1325" s="62" t="s">
        <v>1932</v>
      </c>
      <c r="HHG1325" s="62" t="s">
        <v>1933</v>
      </c>
      <c r="HHS1325" s="62" t="s">
        <v>1932</v>
      </c>
      <c r="HHW1325" s="62" t="s">
        <v>1933</v>
      </c>
      <c r="HII1325" s="62" t="s">
        <v>1932</v>
      </c>
      <c r="HIM1325" s="62" t="s">
        <v>1933</v>
      </c>
      <c r="HIY1325" s="62" t="s">
        <v>1932</v>
      </c>
      <c r="HJC1325" s="62" t="s">
        <v>1933</v>
      </c>
      <c r="HJO1325" s="62" t="s">
        <v>1932</v>
      </c>
      <c r="HJS1325" s="62" t="s">
        <v>1933</v>
      </c>
      <c r="HKE1325" s="62" t="s">
        <v>1932</v>
      </c>
      <c r="HKI1325" s="62" t="s">
        <v>1933</v>
      </c>
      <c r="HKU1325" s="62" t="s">
        <v>1932</v>
      </c>
      <c r="HKY1325" s="62" t="s">
        <v>1933</v>
      </c>
      <c r="HLK1325" s="62" t="s">
        <v>1932</v>
      </c>
      <c r="HLO1325" s="62" t="s">
        <v>1933</v>
      </c>
      <c r="HMA1325" s="62" t="s">
        <v>1932</v>
      </c>
      <c r="HME1325" s="62" t="s">
        <v>1933</v>
      </c>
      <c r="HMQ1325" s="62" t="s">
        <v>1932</v>
      </c>
      <c r="HMU1325" s="62" t="s">
        <v>1933</v>
      </c>
      <c r="HNG1325" s="62" t="s">
        <v>1932</v>
      </c>
      <c r="HNK1325" s="62" t="s">
        <v>1933</v>
      </c>
      <c r="HNW1325" s="62" t="s">
        <v>1932</v>
      </c>
      <c r="HOA1325" s="62" t="s">
        <v>1933</v>
      </c>
      <c r="HOM1325" s="62" t="s">
        <v>1932</v>
      </c>
      <c r="HOQ1325" s="62" t="s">
        <v>1933</v>
      </c>
      <c r="HPC1325" s="62" t="s">
        <v>1932</v>
      </c>
      <c r="HPG1325" s="62" t="s">
        <v>1933</v>
      </c>
      <c r="HPS1325" s="62" t="s">
        <v>1932</v>
      </c>
      <c r="HPW1325" s="62" t="s">
        <v>1933</v>
      </c>
      <c r="HQI1325" s="62" t="s">
        <v>1932</v>
      </c>
      <c r="HQM1325" s="62" t="s">
        <v>1933</v>
      </c>
      <c r="HQY1325" s="62" t="s">
        <v>1932</v>
      </c>
      <c r="HRC1325" s="62" t="s">
        <v>1933</v>
      </c>
      <c r="HRO1325" s="62" t="s">
        <v>1932</v>
      </c>
      <c r="HRS1325" s="62" t="s">
        <v>1933</v>
      </c>
      <c r="HSE1325" s="62" t="s">
        <v>1932</v>
      </c>
      <c r="HSI1325" s="62" t="s">
        <v>1933</v>
      </c>
      <c r="HSU1325" s="62" t="s">
        <v>1932</v>
      </c>
      <c r="HSY1325" s="62" t="s">
        <v>1933</v>
      </c>
      <c r="HTK1325" s="62" t="s">
        <v>1932</v>
      </c>
      <c r="HTO1325" s="62" t="s">
        <v>1933</v>
      </c>
      <c r="HUA1325" s="62" t="s">
        <v>1932</v>
      </c>
      <c r="HUE1325" s="62" t="s">
        <v>1933</v>
      </c>
      <c r="HUQ1325" s="62" t="s">
        <v>1932</v>
      </c>
      <c r="HUU1325" s="62" t="s">
        <v>1933</v>
      </c>
      <c r="HVG1325" s="62" t="s">
        <v>1932</v>
      </c>
      <c r="HVK1325" s="62" t="s">
        <v>1933</v>
      </c>
      <c r="HVW1325" s="62" t="s">
        <v>1932</v>
      </c>
      <c r="HWA1325" s="62" t="s">
        <v>1933</v>
      </c>
      <c r="HWM1325" s="62" t="s">
        <v>1932</v>
      </c>
      <c r="HWQ1325" s="62" t="s">
        <v>1933</v>
      </c>
      <c r="HXC1325" s="62" t="s">
        <v>1932</v>
      </c>
      <c r="HXG1325" s="62" t="s">
        <v>1933</v>
      </c>
      <c r="HXS1325" s="62" t="s">
        <v>1932</v>
      </c>
      <c r="HXW1325" s="62" t="s">
        <v>1933</v>
      </c>
      <c r="HYI1325" s="62" t="s">
        <v>1932</v>
      </c>
      <c r="HYM1325" s="62" t="s">
        <v>1933</v>
      </c>
      <c r="HYY1325" s="62" t="s">
        <v>1932</v>
      </c>
      <c r="HZC1325" s="62" t="s">
        <v>1933</v>
      </c>
      <c r="HZO1325" s="62" t="s">
        <v>1932</v>
      </c>
      <c r="HZS1325" s="62" t="s">
        <v>1933</v>
      </c>
      <c r="IAE1325" s="62" t="s">
        <v>1932</v>
      </c>
      <c r="IAI1325" s="62" t="s">
        <v>1933</v>
      </c>
      <c r="IAU1325" s="62" t="s">
        <v>1932</v>
      </c>
      <c r="IAY1325" s="62" t="s">
        <v>1933</v>
      </c>
      <c r="IBK1325" s="62" t="s">
        <v>1932</v>
      </c>
      <c r="IBO1325" s="62" t="s">
        <v>1933</v>
      </c>
      <c r="ICA1325" s="62" t="s">
        <v>1932</v>
      </c>
      <c r="ICE1325" s="62" t="s">
        <v>1933</v>
      </c>
      <c r="ICQ1325" s="62" t="s">
        <v>1932</v>
      </c>
      <c r="ICU1325" s="62" t="s">
        <v>1933</v>
      </c>
      <c r="IDG1325" s="62" t="s">
        <v>1932</v>
      </c>
      <c r="IDK1325" s="62" t="s">
        <v>1933</v>
      </c>
      <c r="IDW1325" s="62" t="s">
        <v>1932</v>
      </c>
      <c r="IEA1325" s="62" t="s">
        <v>1933</v>
      </c>
      <c r="IEM1325" s="62" t="s">
        <v>1932</v>
      </c>
      <c r="IEQ1325" s="62" t="s">
        <v>1933</v>
      </c>
      <c r="IFC1325" s="62" t="s">
        <v>1932</v>
      </c>
      <c r="IFG1325" s="62" t="s">
        <v>1933</v>
      </c>
      <c r="IFS1325" s="62" t="s">
        <v>1932</v>
      </c>
      <c r="IFW1325" s="62" t="s">
        <v>1933</v>
      </c>
      <c r="IGI1325" s="62" t="s">
        <v>1932</v>
      </c>
      <c r="IGM1325" s="62" t="s">
        <v>1933</v>
      </c>
      <c r="IGY1325" s="62" t="s">
        <v>1932</v>
      </c>
      <c r="IHC1325" s="62" t="s">
        <v>1933</v>
      </c>
      <c r="IHO1325" s="62" t="s">
        <v>1932</v>
      </c>
      <c r="IHS1325" s="62" t="s">
        <v>1933</v>
      </c>
      <c r="IIE1325" s="62" t="s">
        <v>1932</v>
      </c>
      <c r="III1325" s="62" t="s">
        <v>1933</v>
      </c>
      <c r="IIU1325" s="62" t="s">
        <v>1932</v>
      </c>
      <c r="IIY1325" s="62" t="s">
        <v>1933</v>
      </c>
      <c r="IJK1325" s="62" t="s">
        <v>1932</v>
      </c>
      <c r="IJO1325" s="62" t="s">
        <v>1933</v>
      </c>
      <c r="IKA1325" s="62" t="s">
        <v>1932</v>
      </c>
      <c r="IKE1325" s="62" t="s">
        <v>1933</v>
      </c>
      <c r="IKQ1325" s="62" t="s">
        <v>1932</v>
      </c>
      <c r="IKU1325" s="62" t="s">
        <v>1933</v>
      </c>
      <c r="ILG1325" s="62" t="s">
        <v>1932</v>
      </c>
      <c r="ILK1325" s="62" t="s">
        <v>1933</v>
      </c>
      <c r="ILW1325" s="62" t="s">
        <v>1932</v>
      </c>
      <c r="IMA1325" s="62" t="s">
        <v>1933</v>
      </c>
      <c r="IMM1325" s="62" t="s">
        <v>1932</v>
      </c>
      <c r="IMQ1325" s="62" t="s">
        <v>1933</v>
      </c>
      <c r="INC1325" s="62" t="s">
        <v>1932</v>
      </c>
      <c r="ING1325" s="62" t="s">
        <v>1933</v>
      </c>
      <c r="INS1325" s="62" t="s">
        <v>1932</v>
      </c>
      <c r="INW1325" s="62" t="s">
        <v>1933</v>
      </c>
      <c r="IOI1325" s="62" t="s">
        <v>1932</v>
      </c>
      <c r="IOM1325" s="62" t="s">
        <v>1933</v>
      </c>
      <c r="IOY1325" s="62" t="s">
        <v>1932</v>
      </c>
      <c r="IPC1325" s="62" t="s">
        <v>1933</v>
      </c>
      <c r="IPO1325" s="62" t="s">
        <v>1932</v>
      </c>
      <c r="IPS1325" s="62" t="s">
        <v>1933</v>
      </c>
      <c r="IQE1325" s="62" t="s">
        <v>1932</v>
      </c>
      <c r="IQI1325" s="62" t="s">
        <v>1933</v>
      </c>
      <c r="IQU1325" s="62" t="s">
        <v>1932</v>
      </c>
      <c r="IQY1325" s="62" t="s">
        <v>1933</v>
      </c>
      <c r="IRK1325" s="62" t="s">
        <v>1932</v>
      </c>
      <c r="IRO1325" s="62" t="s">
        <v>1933</v>
      </c>
      <c r="ISA1325" s="62" t="s">
        <v>1932</v>
      </c>
      <c r="ISE1325" s="62" t="s">
        <v>1933</v>
      </c>
      <c r="ISQ1325" s="62" t="s">
        <v>1932</v>
      </c>
      <c r="ISU1325" s="62" t="s">
        <v>1933</v>
      </c>
      <c r="ITG1325" s="62" t="s">
        <v>1932</v>
      </c>
      <c r="ITK1325" s="62" t="s">
        <v>1933</v>
      </c>
      <c r="ITW1325" s="62" t="s">
        <v>1932</v>
      </c>
      <c r="IUA1325" s="62" t="s">
        <v>1933</v>
      </c>
      <c r="IUM1325" s="62" t="s">
        <v>1932</v>
      </c>
      <c r="IUQ1325" s="62" t="s">
        <v>1933</v>
      </c>
      <c r="IVC1325" s="62" t="s">
        <v>1932</v>
      </c>
      <c r="IVG1325" s="62" t="s">
        <v>1933</v>
      </c>
      <c r="IVS1325" s="62" t="s">
        <v>1932</v>
      </c>
      <c r="IVW1325" s="62" t="s">
        <v>1933</v>
      </c>
      <c r="IWI1325" s="62" t="s">
        <v>1932</v>
      </c>
      <c r="IWM1325" s="62" t="s">
        <v>1933</v>
      </c>
      <c r="IWY1325" s="62" t="s">
        <v>1932</v>
      </c>
      <c r="IXC1325" s="62" t="s">
        <v>1933</v>
      </c>
      <c r="IXO1325" s="62" t="s">
        <v>1932</v>
      </c>
      <c r="IXS1325" s="62" t="s">
        <v>1933</v>
      </c>
      <c r="IYE1325" s="62" t="s">
        <v>1932</v>
      </c>
      <c r="IYI1325" s="62" t="s">
        <v>1933</v>
      </c>
      <c r="IYU1325" s="62" t="s">
        <v>1932</v>
      </c>
      <c r="IYY1325" s="62" t="s">
        <v>1933</v>
      </c>
      <c r="IZK1325" s="62" t="s">
        <v>1932</v>
      </c>
      <c r="IZO1325" s="62" t="s">
        <v>1933</v>
      </c>
      <c r="JAA1325" s="62" t="s">
        <v>1932</v>
      </c>
      <c r="JAE1325" s="62" t="s">
        <v>1933</v>
      </c>
      <c r="JAQ1325" s="62" t="s">
        <v>1932</v>
      </c>
      <c r="JAU1325" s="62" t="s">
        <v>1933</v>
      </c>
      <c r="JBG1325" s="62" t="s">
        <v>1932</v>
      </c>
      <c r="JBK1325" s="62" t="s">
        <v>1933</v>
      </c>
      <c r="JBW1325" s="62" t="s">
        <v>1932</v>
      </c>
      <c r="JCA1325" s="62" t="s">
        <v>1933</v>
      </c>
      <c r="JCM1325" s="62" t="s">
        <v>1932</v>
      </c>
      <c r="JCQ1325" s="62" t="s">
        <v>1933</v>
      </c>
      <c r="JDC1325" s="62" t="s">
        <v>1932</v>
      </c>
      <c r="JDG1325" s="62" t="s">
        <v>1933</v>
      </c>
      <c r="JDS1325" s="62" t="s">
        <v>1932</v>
      </c>
      <c r="JDW1325" s="62" t="s">
        <v>1933</v>
      </c>
      <c r="JEI1325" s="62" t="s">
        <v>1932</v>
      </c>
      <c r="JEM1325" s="62" t="s">
        <v>1933</v>
      </c>
      <c r="JEY1325" s="62" t="s">
        <v>1932</v>
      </c>
      <c r="JFC1325" s="62" t="s">
        <v>1933</v>
      </c>
      <c r="JFO1325" s="62" t="s">
        <v>1932</v>
      </c>
      <c r="JFS1325" s="62" t="s">
        <v>1933</v>
      </c>
      <c r="JGE1325" s="62" t="s">
        <v>1932</v>
      </c>
      <c r="JGI1325" s="62" t="s">
        <v>1933</v>
      </c>
      <c r="JGU1325" s="62" t="s">
        <v>1932</v>
      </c>
      <c r="JGY1325" s="62" t="s">
        <v>1933</v>
      </c>
      <c r="JHK1325" s="62" t="s">
        <v>1932</v>
      </c>
      <c r="JHO1325" s="62" t="s">
        <v>1933</v>
      </c>
      <c r="JIA1325" s="62" t="s">
        <v>1932</v>
      </c>
      <c r="JIE1325" s="62" t="s">
        <v>1933</v>
      </c>
      <c r="JIQ1325" s="62" t="s">
        <v>1932</v>
      </c>
      <c r="JIU1325" s="62" t="s">
        <v>1933</v>
      </c>
      <c r="JJG1325" s="62" t="s">
        <v>1932</v>
      </c>
      <c r="JJK1325" s="62" t="s">
        <v>1933</v>
      </c>
      <c r="JJW1325" s="62" t="s">
        <v>1932</v>
      </c>
      <c r="JKA1325" s="62" t="s">
        <v>1933</v>
      </c>
      <c r="JKM1325" s="62" t="s">
        <v>1932</v>
      </c>
      <c r="JKQ1325" s="62" t="s">
        <v>1933</v>
      </c>
      <c r="JLC1325" s="62" t="s">
        <v>1932</v>
      </c>
      <c r="JLG1325" s="62" t="s">
        <v>1933</v>
      </c>
      <c r="JLS1325" s="62" t="s">
        <v>1932</v>
      </c>
      <c r="JLW1325" s="62" t="s">
        <v>1933</v>
      </c>
      <c r="JMI1325" s="62" t="s">
        <v>1932</v>
      </c>
      <c r="JMM1325" s="62" t="s">
        <v>1933</v>
      </c>
      <c r="JMY1325" s="62" t="s">
        <v>1932</v>
      </c>
      <c r="JNC1325" s="62" t="s">
        <v>1933</v>
      </c>
      <c r="JNO1325" s="62" t="s">
        <v>1932</v>
      </c>
      <c r="JNS1325" s="62" t="s">
        <v>1933</v>
      </c>
      <c r="JOE1325" s="62" t="s">
        <v>1932</v>
      </c>
      <c r="JOI1325" s="62" t="s">
        <v>1933</v>
      </c>
      <c r="JOU1325" s="62" t="s">
        <v>1932</v>
      </c>
      <c r="JOY1325" s="62" t="s">
        <v>1933</v>
      </c>
      <c r="JPK1325" s="62" t="s">
        <v>1932</v>
      </c>
      <c r="JPO1325" s="62" t="s">
        <v>1933</v>
      </c>
      <c r="JQA1325" s="62" t="s">
        <v>1932</v>
      </c>
      <c r="JQE1325" s="62" t="s">
        <v>1933</v>
      </c>
      <c r="JQQ1325" s="62" t="s">
        <v>1932</v>
      </c>
      <c r="JQU1325" s="62" t="s">
        <v>1933</v>
      </c>
      <c r="JRG1325" s="62" t="s">
        <v>1932</v>
      </c>
      <c r="JRK1325" s="62" t="s">
        <v>1933</v>
      </c>
      <c r="JRW1325" s="62" t="s">
        <v>1932</v>
      </c>
      <c r="JSA1325" s="62" t="s">
        <v>1933</v>
      </c>
      <c r="JSM1325" s="62" t="s">
        <v>1932</v>
      </c>
      <c r="JSQ1325" s="62" t="s">
        <v>1933</v>
      </c>
      <c r="JTC1325" s="62" t="s">
        <v>1932</v>
      </c>
      <c r="JTG1325" s="62" t="s">
        <v>1933</v>
      </c>
      <c r="JTS1325" s="62" t="s">
        <v>1932</v>
      </c>
      <c r="JTW1325" s="62" t="s">
        <v>1933</v>
      </c>
      <c r="JUI1325" s="62" t="s">
        <v>1932</v>
      </c>
      <c r="JUM1325" s="62" t="s">
        <v>1933</v>
      </c>
      <c r="JUY1325" s="62" t="s">
        <v>1932</v>
      </c>
      <c r="JVC1325" s="62" t="s">
        <v>1933</v>
      </c>
      <c r="JVO1325" s="62" t="s">
        <v>1932</v>
      </c>
      <c r="JVS1325" s="62" t="s">
        <v>1933</v>
      </c>
      <c r="JWE1325" s="62" t="s">
        <v>1932</v>
      </c>
      <c r="JWI1325" s="62" t="s">
        <v>1933</v>
      </c>
      <c r="JWU1325" s="62" t="s">
        <v>1932</v>
      </c>
      <c r="JWY1325" s="62" t="s">
        <v>1933</v>
      </c>
      <c r="JXK1325" s="62" t="s">
        <v>1932</v>
      </c>
      <c r="JXO1325" s="62" t="s">
        <v>1933</v>
      </c>
      <c r="JYA1325" s="62" t="s">
        <v>1932</v>
      </c>
      <c r="JYE1325" s="62" t="s">
        <v>1933</v>
      </c>
      <c r="JYQ1325" s="62" t="s">
        <v>1932</v>
      </c>
      <c r="JYU1325" s="62" t="s">
        <v>1933</v>
      </c>
      <c r="JZG1325" s="62" t="s">
        <v>1932</v>
      </c>
      <c r="JZK1325" s="62" t="s">
        <v>1933</v>
      </c>
      <c r="JZW1325" s="62" t="s">
        <v>1932</v>
      </c>
      <c r="KAA1325" s="62" t="s">
        <v>1933</v>
      </c>
      <c r="KAM1325" s="62" t="s">
        <v>1932</v>
      </c>
      <c r="KAQ1325" s="62" t="s">
        <v>1933</v>
      </c>
      <c r="KBC1325" s="62" t="s">
        <v>1932</v>
      </c>
      <c r="KBG1325" s="62" t="s">
        <v>1933</v>
      </c>
      <c r="KBS1325" s="62" t="s">
        <v>1932</v>
      </c>
      <c r="KBW1325" s="62" t="s">
        <v>1933</v>
      </c>
      <c r="KCI1325" s="62" t="s">
        <v>1932</v>
      </c>
      <c r="KCM1325" s="62" t="s">
        <v>1933</v>
      </c>
      <c r="KCY1325" s="62" t="s">
        <v>1932</v>
      </c>
      <c r="KDC1325" s="62" t="s">
        <v>1933</v>
      </c>
      <c r="KDO1325" s="62" t="s">
        <v>1932</v>
      </c>
      <c r="KDS1325" s="62" t="s">
        <v>1933</v>
      </c>
      <c r="KEE1325" s="62" t="s">
        <v>1932</v>
      </c>
      <c r="KEI1325" s="62" t="s">
        <v>1933</v>
      </c>
      <c r="KEU1325" s="62" t="s">
        <v>1932</v>
      </c>
      <c r="KEY1325" s="62" t="s">
        <v>1933</v>
      </c>
      <c r="KFK1325" s="62" t="s">
        <v>1932</v>
      </c>
      <c r="KFO1325" s="62" t="s">
        <v>1933</v>
      </c>
      <c r="KGA1325" s="62" t="s">
        <v>1932</v>
      </c>
      <c r="KGE1325" s="62" t="s">
        <v>1933</v>
      </c>
      <c r="KGQ1325" s="62" t="s">
        <v>1932</v>
      </c>
      <c r="KGU1325" s="62" t="s">
        <v>1933</v>
      </c>
      <c r="KHG1325" s="62" t="s">
        <v>1932</v>
      </c>
      <c r="KHK1325" s="62" t="s">
        <v>1933</v>
      </c>
      <c r="KHW1325" s="62" t="s">
        <v>1932</v>
      </c>
      <c r="KIA1325" s="62" t="s">
        <v>1933</v>
      </c>
      <c r="KIM1325" s="62" t="s">
        <v>1932</v>
      </c>
      <c r="KIQ1325" s="62" t="s">
        <v>1933</v>
      </c>
      <c r="KJC1325" s="62" t="s">
        <v>1932</v>
      </c>
      <c r="KJG1325" s="62" t="s">
        <v>1933</v>
      </c>
      <c r="KJS1325" s="62" t="s">
        <v>1932</v>
      </c>
      <c r="KJW1325" s="62" t="s">
        <v>1933</v>
      </c>
      <c r="KKI1325" s="62" t="s">
        <v>1932</v>
      </c>
      <c r="KKM1325" s="62" t="s">
        <v>1933</v>
      </c>
      <c r="KKY1325" s="62" t="s">
        <v>1932</v>
      </c>
      <c r="KLC1325" s="62" t="s">
        <v>1933</v>
      </c>
      <c r="KLO1325" s="62" t="s">
        <v>1932</v>
      </c>
      <c r="KLS1325" s="62" t="s">
        <v>1933</v>
      </c>
      <c r="KME1325" s="62" t="s">
        <v>1932</v>
      </c>
      <c r="KMI1325" s="62" t="s">
        <v>1933</v>
      </c>
      <c r="KMU1325" s="62" t="s">
        <v>1932</v>
      </c>
      <c r="KMY1325" s="62" t="s">
        <v>1933</v>
      </c>
      <c r="KNK1325" s="62" t="s">
        <v>1932</v>
      </c>
      <c r="KNO1325" s="62" t="s">
        <v>1933</v>
      </c>
      <c r="KOA1325" s="62" t="s">
        <v>1932</v>
      </c>
      <c r="KOE1325" s="62" t="s">
        <v>1933</v>
      </c>
      <c r="KOQ1325" s="62" t="s">
        <v>1932</v>
      </c>
      <c r="KOU1325" s="62" t="s">
        <v>1933</v>
      </c>
      <c r="KPG1325" s="62" t="s">
        <v>1932</v>
      </c>
      <c r="KPK1325" s="62" t="s">
        <v>1933</v>
      </c>
      <c r="KPW1325" s="62" t="s">
        <v>1932</v>
      </c>
      <c r="KQA1325" s="62" t="s">
        <v>1933</v>
      </c>
      <c r="KQM1325" s="62" t="s">
        <v>1932</v>
      </c>
      <c r="KQQ1325" s="62" t="s">
        <v>1933</v>
      </c>
      <c r="KRC1325" s="62" t="s">
        <v>1932</v>
      </c>
      <c r="KRG1325" s="62" t="s">
        <v>1933</v>
      </c>
      <c r="KRS1325" s="62" t="s">
        <v>1932</v>
      </c>
      <c r="KRW1325" s="62" t="s">
        <v>1933</v>
      </c>
      <c r="KSI1325" s="62" t="s">
        <v>1932</v>
      </c>
      <c r="KSM1325" s="62" t="s">
        <v>1933</v>
      </c>
      <c r="KSY1325" s="62" t="s">
        <v>1932</v>
      </c>
      <c r="KTC1325" s="62" t="s">
        <v>1933</v>
      </c>
      <c r="KTO1325" s="62" t="s">
        <v>1932</v>
      </c>
      <c r="KTS1325" s="62" t="s">
        <v>1933</v>
      </c>
      <c r="KUE1325" s="62" t="s">
        <v>1932</v>
      </c>
      <c r="KUI1325" s="62" t="s">
        <v>1933</v>
      </c>
      <c r="KUU1325" s="62" t="s">
        <v>1932</v>
      </c>
      <c r="KUY1325" s="62" t="s">
        <v>1933</v>
      </c>
      <c r="KVK1325" s="62" t="s">
        <v>1932</v>
      </c>
      <c r="KVO1325" s="62" t="s">
        <v>1933</v>
      </c>
      <c r="KWA1325" s="62" t="s">
        <v>1932</v>
      </c>
      <c r="KWE1325" s="62" t="s">
        <v>1933</v>
      </c>
      <c r="KWQ1325" s="62" t="s">
        <v>1932</v>
      </c>
      <c r="KWU1325" s="62" t="s">
        <v>1933</v>
      </c>
      <c r="KXG1325" s="62" t="s">
        <v>1932</v>
      </c>
      <c r="KXK1325" s="62" t="s">
        <v>1933</v>
      </c>
      <c r="KXW1325" s="62" t="s">
        <v>1932</v>
      </c>
      <c r="KYA1325" s="62" t="s">
        <v>1933</v>
      </c>
      <c r="KYM1325" s="62" t="s">
        <v>1932</v>
      </c>
      <c r="KYQ1325" s="62" t="s">
        <v>1933</v>
      </c>
      <c r="KZC1325" s="62" t="s">
        <v>1932</v>
      </c>
      <c r="KZG1325" s="62" t="s">
        <v>1933</v>
      </c>
      <c r="KZS1325" s="62" t="s">
        <v>1932</v>
      </c>
      <c r="KZW1325" s="62" t="s">
        <v>1933</v>
      </c>
      <c r="LAI1325" s="62" t="s">
        <v>1932</v>
      </c>
      <c r="LAM1325" s="62" t="s">
        <v>1933</v>
      </c>
      <c r="LAY1325" s="62" t="s">
        <v>1932</v>
      </c>
      <c r="LBC1325" s="62" t="s">
        <v>1933</v>
      </c>
      <c r="LBO1325" s="62" t="s">
        <v>1932</v>
      </c>
      <c r="LBS1325" s="62" t="s">
        <v>1933</v>
      </c>
      <c r="LCE1325" s="62" t="s">
        <v>1932</v>
      </c>
      <c r="LCI1325" s="62" t="s">
        <v>1933</v>
      </c>
      <c r="LCU1325" s="62" t="s">
        <v>1932</v>
      </c>
      <c r="LCY1325" s="62" t="s">
        <v>1933</v>
      </c>
      <c r="LDK1325" s="62" t="s">
        <v>1932</v>
      </c>
      <c r="LDO1325" s="62" t="s">
        <v>1933</v>
      </c>
      <c r="LEA1325" s="62" t="s">
        <v>1932</v>
      </c>
      <c r="LEE1325" s="62" t="s">
        <v>1933</v>
      </c>
      <c r="LEQ1325" s="62" t="s">
        <v>1932</v>
      </c>
      <c r="LEU1325" s="62" t="s">
        <v>1933</v>
      </c>
      <c r="LFG1325" s="62" t="s">
        <v>1932</v>
      </c>
      <c r="LFK1325" s="62" t="s">
        <v>1933</v>
      </c>
      <c r="LFW1325" s="62" t="s">
        <v>1932</v>
      </c>
      <c r="LGA1325" s="62" t="s">
        <v>1933</v>
      </c>
      <c r="LGM1325" s="62" t="s">
        <v>1932</v>
      </c>
      <c r="LGQ1325" s="62" t="s">
        <v>1933</v>
      </c>
      <c r="LHC1325" s="62" t="s">
        <v>1932</v>
      </c>
      <c r="LHG1325" s="62" t="s">
        <v>1933</v>
      </c>
      <c r="LHS1325" s="62" t="s">
        <v>1932</v>
      </c>
      <c r="LHW1325" s="62" t="s">
        <v>1933</v>
      </c>
      <c r="LII1325" s="62" t="s">
        <v>1932</v>
      </c>
      <c r="LIM1325" s="62" t="s">
        <v>1933</v>
      </c>
      <c r="LIY1325" s="62" t="s">
        <v>1932</v>
      </c>
      <c r="LJC1325" s="62" t="s">
        <v>1933</v>
      </c>
      <c r="LJO1325" s="62" t="s">
        <v>1932</v>
      </c>
      <c r="LJS1325" s="62" t="s">
        <v>1933</v>
      </c>
      <c r="LKE1325" s="62" t="s">
        <v>1932</v>
      </c>
      <c r="LKI1325" s="62" t="s">
        <v>1933</v>
      </c>
      <c r="LKU1325" s="62" t="s">
        <v>1932</v>
      </c>
      <c r="LKY1325" s="62" t="s">
        <v>1933</v>
      </c>
      <c r="LLK1325" s="62" t="s">
        <v>1932</v>
      </c>
      <c r="LLO1325" s="62" t="s">
        <v>1933</v>
      </c>
      <c r="LMA1325" s="62" t="s">
        <v>1932</v>
      </c>
      <c r="LME1325" s="62" t="s">
        <v>1933</v>
      </c>
      <c r="LMQ1325" s="62" t="s">
        <v>1932</v>
      </c>
      <c r="LMU1325" s="62" t="s">
        <v>1933</v>
      </c>
      <c r="LNG1325" s="62" t="s">
        <v>1932</v>
      </c>
      <c r="LNK1325" s="62" t="s">
        <v>1933</v>
      </c>
      <c r="LNW1325" s="62" t="s">
        <v>1932</v>
      </c>
      <c r="LOA1325" s="62" t="s">
        <v>1933</v>
      </c>
      <c r="LOM1325" s="62" t="s">
        <v>1932</v>
      </c>
      <c r="LOQ1325" s="62" t="s">
        <v>1933</v>
      </c>
      <c r="LPC1325" s="62" t="s">
        <v>1932</v>
      </c>
      <c r="LPG1325" s="62" t="s">
        <v>1933</v>
      </c>
      <c r="LPS1325" s="62" t="s">
        <v>1932</v>
      </c>
      <c r="LPW1325" s="62" t="s">
        <v>1933</v>
      </c>
      <c r="LQI1325" s="62" t="s">
        <v>1932</v>
      </c>
      <c r="LQM1325" s="62" t="s">
        <v>1933</v>
      </c>
      <c r="LQY1325" s="62" t="s">
        <v>1932</v>
      </c>
      <c r="LRC1325" s="62" t="s">
        <v>1933</v>
      </c>
      <c r="LRO1325" s="62" t="s">
        <v>1932</v>
      </c>
      <c r="LRS1325" s="62" t="s">
        <v>1933</v>
      </c>
      <c r="LSE1325" s="62" t="s">
        <v>1932</v>
      </c>
      <c r="LSI1325" s="62" t="s">
        <v>1933</v>
      </c>
      <c r="LSU1325" s="62" t="s">
        <v>1932</v>
      </c>
      <c r="LSY1325" s="62" t="s">
        <v>1933</v>
      </c>
      <c r="LTK1325" s="62" t="s">
        <v>1932</v>
      </c>
      <c r="LTO1325" s="62" t="s">
        <v>1933</v>
      </c>
      <c r="LUA1325" s="62" t="s">
        <v>1932</v>
      </c>
      <c r="LUE1325" s="62" t="s">
        <v>1933</v>
      </c>
      <c r="LUQ1325" s="62" t="s">
        <v>1932</v>
      </c>
      <c r="LUU1325" s="62" t="s">
        <v>1933</v>
      </c>
      <c r="LVG1325" s="62" t="s">
        <v>1932</v>
      </c>
      <c r="LVK1325" s="62" t="s">
        <v>1933</v>
      </c>
      <c r="LVW1325" s="62" t="s">
        <v>1932</v>
      </c>
      <c r="LWA1325" s="62" t="s">
        <v>1933</v>
      </c>
      <c r="LWM1325" s="62" t="s">
        <v>1932</v>
      </c>
      <c r="LWQ1325" s="62" t="s">
        <v>1933</v>
      </c>
      <c r="LXC1325" s="62" t="s">
        <v>1932</v>
      </c>
      <c r="LXG1325" s="62" t="s">
        <v>1933</v>
      </c>
      <c r="LXS1325" s="62" t="s">
        <v>1932</v>
      </c>
      <c r="LXW1325" s="62" t="s">
        <v>1933</v>
      </c>
      <c r="LYI1325" s="62" t="s">
        <v>1932</v>
      </c>
      <c r="LYM1325" s="62" t="s">
        <v>1933</v>
      </c>
      <c r="LYY1325" s="62" t="s">
        <v>1932</v>
      </c>
      <c r="LZC1325" s="62" t="s">
        <v>1933</v>
      </c>
      <c r="LZO1325" s="62" t="s">
        <v>1932</v>
      </c>
      <c r="LZS1325" s="62" t="s">
        <v>1933</v>
      </c>
      <c r="MAE1325" s="62" t="s">
        <v>1932</v>
      </c>
      <c r="MAI1325" s="62" t="s">
        <v>1933</v>
      </c>
      <c r="MAU1325" s="62" t="s">
        <v>1932</v>
      </c>
      <c r="MAY1325" s="62" t="s">
        <v>1933</v>
      </c>
      <c r="MBK1325" s="62" t="s">
        <v>1932</v>
      </c>
      <c r="MBO1325" s="62" t="s">
        <v>1933</v>
      </c>
      <c r="MCA1325" s="62" t="s">
        <v>1932</v>
      </c>
      <c r="MCE1325" s="62" t="s">
        <v>1933</v>
      </c>
      <c r="MCQ1325" s="62" t="s">
        <v>1932</v>
      </c>
      <c r="MCU1325" s="62" t="s">
        <v>1933</v>
      </c>
      <c r="MDG1325" s="62" t="s">
        <v>1932</v>
      </c>
      <c r="MDK1325" s="62" t="s">
        <v>1933</v>
      </c>
      <c r="MDW1325" s="62" t="s">
        <v>1932</v>
      </c>
      <c r="MEA1325" s="62" t="s">
        <v>1933</v>
      </c>
      <c r="MEM1325" s="62" t="s">
        <v>1932</v>
      </c>
      <c r="MEQ1325" s="62" t="s">
        <v>1933</v>
      </c>
      <c r="MFC1325" s="62" t="s">
        <v>1932</v>
      </c>
      <c r="MFG1325" s="62" t="s">
        <v>1933</v>
      </c>
      <c r="MFS1325" s="62" t="s">
        <v>1932</v>
      </c>
      <c r="MFW1325" s="62" t="s">
        <v>1933</v>
      </c>
      <c r="MGI1325" s="62" t="s">
        <v>1932</v>
      </c>
      <c r="MGM1325" s="62" t="s">
        <v>1933</v>
      </c>
      <c r="MGY1325" s="62" t="s">
        <v>1932</v>
      </c>
      <c r="MHC1325" s="62" t="s">
        <v>1933</v>
      </c>
      <c r="MHO1325" s="62" t="s">
        <v>1932</v>
      </c>
      <c r="MHS1325" s="62" t="s">
        <v>1933</v>
      </c>
      <c r="MIE1325" s="62" t="s">
        <v>1932</v>
      </c>
      <c r="MII1325" s="62" t="s">
        <v>1933</v>
      </c>
      <c r="MIU1325" s="62" t="s">
        <v>1932</v>
      </c>
      <c r="MIY1325" s="62" t="s">
        <v>1933</v>
      </c>
      <c r="MJK1325" s="62" t="s">
        <v>1932</v>
      </c>
      <c r="MJO1325" s="62" t="s">
        <v>1933</v>
      </c>
      <c r="MKA1325" s="62" t="s">
        <v>1932</v>
      </c>
      <c r="MKE1325" s="62" t="s">
        <v>1933</v>
      </c>
      <c r="MKQ1325" s="62" t="s">
        <v>1932</v>
      </c>
      <c r="MKU1325" s="62" t="s">
        <v>1933</v>
      </c>
      <c r="MLG1325" s="62" t="s">
        <v>1932</v>
      </c>
      <c r="MLK1325" s="62" t="s">
        <v>1933</v>
      </c>
      <c r="MLW1325" s="62" t="s">
        <v>1932</v>
      </c>
      <c r="MMA1325" s="62" t="s">
        <v>1933</v>
      </c>
      <c r="MMM1325" s="62" t="s">
        <v>1932</v>
      </c>
      <c r="MMQ1325" s="62" t="s">
        <v>1933</v>
      </c>
      <c r="MNC1325" s="62" t="s">
        <v>1932</v>
      </c>
      <c r="MNG1325" s="62" t="s">
        <v>1933</v>
      </c>
      <c r="MNS1325" s="62" t="s">
        <v>1932</v>
      </c>
      <c r="MNW1325" s="62" t="s">
        <v>1933</v>
      </c>
      <c r="MOI1325" s="62" t="s">
        <v>1932</v>
      </c>
      <c r="MOM1325" s="62" t="s">
        <v>1933</v>
      </c>
      <c r="MOY1325" s="62" t="s">
        <v>1932</v>
      </c>
      <c r="MPC1325" s="62" t="s">
        <v>1933</v>
      </c>
      <c r="MPO1325" s="62" t="s">
        <v>1932</v>
      </c>
      <c r="MPS1325" s="62" t="s">
        <v>1933</v>
      </c>
      <c r="MQE1325" s="62" t="s">
        <v>1932</v>
      </c>
      <c r="MQI1325" s="62" t="s">
        <v>1933</v>
      </c>
      <c r="MQU1325" s="62" t="s">
        <v>1932</v>
      </c>
      <c r="MQY1325" s="62" t="s">
        <v>1933</v>
      </c>
      <c r="MRK1325" s="62" t="s">
        <v>1932</v>
      </c>
      <c r="MRO1325" s="62" t="s">
        <v>1933</v>
      </c>
      <c r="MSA1325" s="62" t="s">
        <v>1932</v>
      </c>
      <c r="MSE1325" s="62" t="s">
        <v>1933</v>
      </c>
      <c r="MSQ1325" s="62" t="s">
        <v>1932</v>
      </c>
      <c r="MSU1325" s="62" t="s">
        <v>1933</v>
      </c>
      <c r="MTG1325" s="62" t="s">
        <v>1932</v>
      </c>
      <c r="MTK1325" s="62" t="s">
        <v>1933</v>
      </c>
      <c r="MTW1325" s="62" t="s">
        <v>1932</v>
      </c>
      <c r="MUA1325" s="62" t="s">
        <v>1933</v>
      </c>
      <c r="MUM1325" s="62" t="s">
        <v>1932</v>
      </c>
      <c r="MUQ1325" s="62" t="s">
        <v>1933</v>
      </c>
      <c r="MVC1325" s="62" t="s">
        <v>1932</v>
      </c>
      <c r="MVG1325" s="62" t="s">
        <v>1933</v>
      </c>
      <c r="MVS1325" s="62" t="s">
        <v>1932</v>
      </c>
      <c r="MVW1325" s="62" t="s">
        <v>1933</v>
      </c>
      <c r="MWI1325" s="62" t="s">
        <v>1932</v>
      </c>
      <c r="MWM1325" s="62" t="s">
        <v>1933</v>
      </c>
      <c r="MWY1325" s="62" t="s">
        <v>1932</v>
      </c>
      <c r="MXC1325" s="62" t="s">
        <v>1933</v>
      </c>
      <c r="MXO1325" s="62" t="s">
        <v>1932</v>
      </c>
      <c r="MXS1325" s="62" t="s">
        <v>1933</v>
      </c>
      <c r="MYE1325" s="62" t="s">
        <v>1932</v>
      </c>
      <c r="MYI1325" s="62" t="s">
        <v>1933</v>
      </c>
      <c r="MYU1325" s="62" t="s">
        <v>1932</v>
      </c>
      <c r="MYY1325" s="62" t="s">
        <v>1933</v>
      </c>
      <c r="MZK1325" s="62" t="s">
        <v>1932</v>
      </c>
      <c r="MZO1325" s="62" t="s">
        <v>1933</v>
      </c>
      <c r="NAA1325" s="62" t="s">
        <v>1932</v>
      </c>
      <c r="NAE1325" s="62" t="s">
        <v>1933</v>
      </c>
      <c r="NAQ1325" s="62" t="s">
        <v>1932</v>
      </c>
      <c r="NAU1325" s="62" t="s">
        <v>1933</v>
      </c>
      <c r="NBG1325" s="62" t="s">
        <v>1932</v>
      </c>
      <c r="NBK1325" s="62" t="s">
        <v>1933</v>
      </c>
      <c r="NBW1325" s="62" t="s">
        <v>1932</v>
      </c>
      <c r="NCA1325" s="62" t="s">
        <v>1933</v>
      </c>
      <c r="NCM1325" s="62" t="s">
        <v>1932</v>
      </c>
      <c r="NCQ1325" s="62" t="s">
        <v>1933</v>
      </c>
      <c r="NDC1325" s="62" t="s">
        <v>1932</v>
      </c>
      <c r="NDG1325" s="62" t="s">
        <v>1933</v>
      </c>
      <c r="NDS1325" s="62" t="s">
        <v>1932</v>
      </c>
      <c r="NDW1325" s="62" t="s">
        <v>1933</v>
      </c>
      <c r="NEI1325" s="62" t="s">
        <v>1932</v>
      </c>
      <c r="NEM1325" s="62" t="s">
        <v>1933</v>
      </c>
      <c r="NEY1325" s="62" t="s">
        <v>1932</v>
      </c>
      <c r="NFC1325" s="62" t="s">
        <v>1933</v>
      </c>
      <c r="NFO1325" s="62" t="s">
        <v>1932</v>
      </c>
      <c r="NFS1325" s="62" t="s">
        <v>1933</v>
      </c>
      <c r="NGE1325" s="62" t="s">
        <v>1932</v>
      </c>
      <c r="NGI1325" s="62" t="s">
        <v>1933</v>
      </c>
      <c r="NGU1325" s="62" t="s">
        <v>1932</v>
      </c>
      <c r="NGY1325" s="62" t="s">
        <v>1933</v>
      </c>
      <c r="NHK1325" s="62" t="s">
        <v>1932</v>
      </c>
      <c r="NHO1325" s="62" t="s">
        <v>1933</v>
      </c>
      <c r="NIA1325" s="62" t="s">
        <v>1932</v>
      </c>
      <c r="NIE1325" s="62" t="s">
        <v>1933</v>
      </c>
      <c r="NIQ1325" s="62" t="s">
        <v>1932</v>
      </c>
      <c r="NIU1325" s="62" t="s">
        <v>1933</v>
      </c>
      <c r="NJG1325" s="62" t="s">
        <v>1932</v>
      </c>
      <c r="NJK1325" s="62" t="s">
        <v>1933</v>
      </c>
      <c r="NJW1325" s="62" t="s">
        <v>1932</v>
      </c>
      <c r="NKA1325" s="62" t="s">
        <v>1933</v>
      </c>
      <c r="NKM1325" s="62" t="s">
        <v>1932</v>
      </c>
      <c r="NKQ1325" s="62" t="s">
        <v>1933</v>
      </c>
      <c r="NLC1325" s="62" t="s">
        <v>1932</v>
      </c>
      <c r="NLG1325" s="62" t="s">
        <v>1933</v>
      </c>
      <c r="NLS1325" s="62" t="s">
        <v>1932</v>
      </c>
      <c r="NLW1325" s="62" t="s">
        <v>1933</v>
      </c>
      <c r="NMI1325" s="62" t="s">
        <v>1932</v>
      </c>
      <c r="NMM1325" s="62" t="s">
        <v>1933</v>
      </c>
      <c r="NMY1325" s="62" t="s">
        <v>1932</v>
      </c>
      <c r="NNC1325" s="62" t="s">
        <v>1933</v>
      </c>
      <c r="NNO1325" s="62" t="s">
        <v>1932</v>
      </c>
      <c r="NNS1325" s="62" t="s">
        <v>1933</v>
      </c>
      <c r="NOE1325" s="62" t="s">
        <v>1932</v>
      </c>
      <c r="NOI1325" s="62" t="s">
        <v>1933</v>
      </c>
      <c r="NOU1325" s="62" t="s">
        <v>1932</v>
      </c>
      <c r="NOY1325" s="62" t="s">
        <v>1933</v>
      </c>
      <c r="NPK1325" s="62" t="s">
        <v>1932</v>
      </c>
      <c r="NPO1325" s="62" t="s">
        <v>1933</v>
      </c>
      <c r="NQA1325" s="62" t="s">
        <v>1932</v>
      </c>
      <c r="NQE1325" s="62" t="s">
        <v>1933</v>
      </c>
      <c r="NQQ1325" s="62" t="s">
        <v>1932</v>
      </c>
      <c r="NQU1325" s="62" t="s">
        <v>1933</v>
      </c>
      <c r="NRG1325" s="62" t="s">
        <v>1932</v>
      </c>
      <c r="NRK1325" s="62" t="s">
        <v>1933</v>
      </c>
      <c r="NRW1325" s="62" t="s">
        <v>1932</v>
      </c>
      <c r="NSA1325" s="62" t="s">
        <v>1933</v>
      </c>
      <c r="NSM1325" s="62" t="s">
        <v>1932</v>
      </c>
      <c r="NSQ1325" s="62" t="s">
        <v>1933</v>
      </c>
      <c r="NTC1325" s="62" t="s">
        <v>1932</v>
      </c>
      <c r="NTG1325" s="62" t="s">
        <v>1933</v>
      </c>
      <c r="NTS1325" s="62" t="s">
        <v>1932</v>
      </c>
      <c r="NTW1325" s="62" t="s">
        <v>1933</v>
      </c>
      <c r="NUI1325" s="62" t="s">
        <v>1932</v>
      </c>
      <c r="NUM1325" s="62" t="s">
        <v>1933</v>
      </c>
      <c r="NUY1325" s="62" t="s">
        <v>1932</v>
      </c>
      <c r="NVC1325" s="62" t="s">
        <v>1933</v>
      </c>
      <c r="NVO1325" s="62" t="s">
        <v>1932</v>
      </c>
      <c r="NVS1325" s="62" t="s">
        <v>1933</v>
      </c>
      <c r="NWE1325" s="62" t="s">
        <v>1932</v>
      </c>
      <c r="NWI1325" s="62" t="s">
        <v>1933</v>
      </c>
      <c r="NWU1325" s="62" t="s">
        <v>1932</v>
      </c>
      <c r="NWY1325" s="62" t="s">
        <v>1933</v>
      </c>
      <c r="NXK1325" s="62" t="s">
        <v>1932</v>
      </c>
      <c r="NXO1325" s="62" t="s">
        <v>1933</v>
      </c>
      <c r="NYA1325" s="62" t="s">
        <v>1932</v>
      </c>
      <c r="NYE1325" s="62" t="s">
        <v>1933</v>
      </c>
      <c r="NYQ1325" s="62" t="s">
        <v>1932</v>
      </c>
      <c r="NYU1325" s="62" t="s">
        <v>1933</v>
      </c>
      <c r="NZG1325" s="62" t="s">
        <v>1932</v>
      </c>
      <c r="NZK1325" s="62" t="s">
        <v>1933</v>
      </c>
      <c r="NZW1325" s="62" t="s">
        <v>1932</v>
      </c>
      <c r="OAA1325" s="62" t="s">
        <v>1933</v>
      </c>
      <c r="OAM1325" s="62" t="s">
        <v>1932</v>
      </c>
      <c r="OAQ1325" s="62" t="s">
        <v>1933</v>
      </c>
      <c r="OBC1325" s="62" t="s">
        <v>1932</v>
      </c>
      <c r="OBG1325" s="62" t="s">
        <v>1933</v>
      </c>
      <c r="OBS1325" s="62" t="s">
        <v>1932</v>
      </c>
      <c r="OBW1325" s="62" t="s">
        <v>1933</v>
      </c>
      <c r="OCI1325" s="62" t="s">
        <v>1932</v>
      </c>
      <c r="OCM1325" s="62" t="s">
        <v>1933</v>
      </c>
      <c r="OCY1325" s="62" t="s">
        <v>1932</v>
      </c>
      <c r="ODC1325" s="62" t="s">
        <v>1933</v>
      </c>
      <c r="ODO1325" s="62" t="s">
        <v>1932</v>
      </c>
      <c r="ODS1325" s="62" t="s">
        <v>1933</v>
      </c>
      <c r="OEE1325" s="62" t="s">
        <v>1932</v>
      </c>
      <c r="OEI1325" s="62" t="s">
        <v>1933</v>
      </c>
      <c r="OEU1325" s="62" t="s">
        <v>1932</v>
      </c>
      <c r="OEY1325" s="62" t="s">
        <v>1933</v>
      </c>
      <c r="OFK1325" s="62" t="s">
        <v>1932</v>
      </c>
      <c r="OFO1325" s="62" t="s">
        <v>1933</v>
      </c>
      <c r="OGA1325" s="62" t="s">
        <v>1932</v>
      </c>
      <c r="OGE1325" s="62" t="s">
        <v>1933</v>
      </c>
      <c r="OGQ1325" s="62" t="s">
        <v>1932</v>
      </c>
      <c r="OGU1325" s="62" t="s">
        <v>1933</v>
      </c>
      <c r="OHG1325" s="62" t="s">
        <v>1932</v>
      </c>
      <c r="OHK1325" s="62" t="s">
        <v>1933</v>
      </c>
      <c r="OHW1325" s="62" t="s">
        <v>1932</v>
      </c>
      <c r="OIA1325" s="62" t="s">
        <v>1933</v>
      </c>
      <c r="OIM1325" s="62" t="s">
        <v>1932</v>
      </c>
      <c r="OIQ1325" s="62" t="s">
        <v>1933</v>
      </c>
      <c r="OJC1325" s="62" t="s">
        <v>1932</v>
      </c>
      <c r="OJG1325" s="62" t="s">
        <v>1933</v>
      </c>
      <c r="OJS1325" s="62" t="s">
        <v>1932</v>
      </c>
      <c r="OJW1325" s="62" t="s">
        <v>1933</v>
      </c>
      <c r="OKI1325" s="62" t="s">
        <v>1932</v>
      </c>
      <c r="OKM1325" s="62" t="s">
        <v>1933</v>
      </c>
      <c r="OKY1325" s="62" t="s">
        <v>1932</v>
      </c>
      <c r="OLC1325" s="62" t="s">
        <v>1933</v>
      </c>
      <c r="OLO1325" s="62" t="s">
        <v>1932</v>
      </c>
      <c r="OLS1325" s="62" t="s">
        <v>1933</v>
      </c>
      <c r="OME1325" s="62" t="s">
        <v>1932</v>
      </c>
      <c r="OMI1325" s="62" t="s">
        <v>1933</v>
      </c>
      <c r="OMU1325" s="62" t="s">
        <v>1932</v>
      </c>
      <c r="OMY1325" s="62" t="s">
        <v>1933</v>
      </c>
      <c r="ONK1325" s="62" t="s">
        <v>1932</v>
      </c>
      <c r="ONO1325" s="62" t="s">
        <v>1933</v>
      </c>
      <c r="OOA1325" s="62" t="s">
        <v>1932</v>
      </c>
      <c r="OOE1325" s="62" t="s">
        <v>1933</v>
      </c>
      <c r="OOQ1325" s="62" t="s">
        <v>1932</v>
      </c>
      <c r="OOU1325" s="62" t="s">
        <v>1933</v>
      </c>
      <c r="OPG1325" s="62" t="s">
        <v>1932</v>
      </c>
      <c r="OPK1325" s="62" t="s">
        <v>1933</v>
      </c>
      <c r="OPW1325" s="62" t="s">
        <v>1932</v>
      </c>
      <c r="OQA1325" s="62" t="s">
        <v>1933</v>
      </c>
      <c r="OQM1325" s="62" t="s">
        <v>1932</v>
      </c>
      <c r="OQQ1325" s="62" t="s">
        <v>1933</v>
      </c>
      <c r="ORC1325" s="62" t="s">
        <v>1932</v>
      </c>
      <c r="ORG1325" s="62" t="s">
        <v>1933</v>
      </c>
      <c r="ORS1325" s="62" t="s">
        <v>1932</v>
      </c>
      <c r="ORW1325" s="62" t="s">
        <v>1933</v>
      </c>
      <c r="OSI1325" s="62" t="s">
        <v>1932</v>
      </c>
      <c r="OSM1325" s="62" t="s">
        <v>1933</v>
      </c>
      <c r="OSY1325" s="62" t="s">
        <v>1932</v>
      </c>
      <c r="OTC1325" s="62" t="s">
        <v>1933</v>
      </c>
      <c r="OTO1325" s="62" t="s">
        <v>1932</v>
      </c>
      <c r="OTS1325" s="62" t="s">
        <v>1933</v>
      </c>
      <c r="OUE1325" s="62" t="s">
        <v>1932</v>
      </c>
      <c r="OUI1325" s="62" t="s">
        <v>1933</v>
      </c>
      <c r="OUU1325" s="62" t="s">
        <v>1932</v>
      </c>
      <c r="OUY1325" s="62" t="s">
        <v>1933</v>
      </c>
      <c r="OVK1325" s="62" t="s">
        <v>1932</v>
      </c>
      <c r="OVO1325" s="62" t="s">
        <v>1933</v>
      </c>
      <c r="OWA1325" s="62" t="s">
        <v>1932</v>
      </c>
      <c r="OWE1325" s="62" t="s">
        <v>1933</v>
      </c>
      <c r="OWQ1325" s="62" t="s">
        <v>1932</v>
      </c>
      <c r="OWU1325" s="62" t="s">
        <v>1933</v>
      </c>
      <c r="OXG1325" s="62" t="s">
        <v>1932</v>
      </c>
      <c r="OXK1325" s="62" t="s">
        <v>1933</v>
      </c>
      <c r="OXW1325" s="62" t="s">
        <v>1932</v>
      </c>
      <c r="OYA1325" s="62" t="s">
        <v>1933</v>
      </c>
      <c r="OYM1325" s="62" t="s">
        <v>1932</v>
      </c>
      <c r="OYQ1325" s="62" t="s">
        <v>1933</v>
      </c>
      <c r="OZC1325" s="62" t="s">
        <v>1932</v>
      </c>
      <c r="OZG1325" s="62" t="s">
        <v>1933</v>
      </c>
      <c r="OZS1325" s="62" t="s">
        <v>1932</v>
      </c>
      <c r="OZW1325" s="62" t="s">
        <v>1933</v>
      </c>
      <c r="PAI1325" s="62" t="s">
        <v>1932</v>
      </c>
      <c r="PAM1325" s="62" t="s">
        <v>1933</v>
      </c>
      <c r="PAY1325" s="62" t="s">
        <v>1932</v>
      </c>
      <c r="PBC1325" s="62" t="s">
        <v>1933</v>
      </c>
      <c r="PBO1325" s="62" t="s">
        <v>1932</v>
      </c>
      <c r="PBS1325" s="62" t="s">
        <v>1933</v>
      </c>
      <c r="PCE1325" s="62" t="s">
        <v>1932</v>
      </c>
      <c r="PCI1325" s="62" t="s">
        <v>1933</v>
      </c>
      <c r="PCU1325" s="62" t="s">
        <v>1932</v>
      </c>
      <c r="PCY1325" s="62" t="s">
        <v>1933</v>
      </c>
      <c r="PDK1325" s="62" t="s">
        <v>1932</v>
      </c>
      <c r="PDO1325" s="62" t="s">
        <v>1933</v>
      </c>
      <c r="PEA1325" s="62" t="s">
        <v>1932</v>
      </c>
      <c r="PEE1325" s="62" t="s">
        <v>1933</v>
      </c>
      <c r="PEQ1325" s="62" t="s">
        <v>1932</v>
      </c>
      <c r="PEU1325" s="62" t="s">
        <v>1933</v>
      </c>
      <c r="PFG1325" s="62" t="s">
        <v>1932</v>
      </c>
      <c r="PFK1325" s="62" t="s">
        <v>1933</v>
      </c>
      <c r="PFW1325" s="62" t="s">
        <v>1932</v>
      </c>
      <c r="PGA1325" s="62" t="s">
        <v>1933</v>
      </c>
      <c r="PGM1325" s="62" t="s">
        <v>1932</v>
      </c>
      <c r="PGQ1325" s="62" t="s">
        <v>1933</v>
      </c>
      <c r="PHC1325" s="62" t="s">
        <v>1932</v>
      </c>
      <c r="PHG1325" s="62" t="s">
        <v>1933</v>
      </c>
      <c r="PHS1325" s="62" t="s">
        <v>1932</v>
      </c>
      <c r="PHW1325" s="62" t="s">
        <v>1933</v>
      </c>
      <c r="PII1325" s="62" t="s">
        <v>1932</v>
      </c>
      <c r="PIM1325" s="62" t="s">
        <v>1933</v>
      </c>
      <c r="PIY1325" s="62" t="s">
        <v>1932</v>
      </c>
      <c r="PJC1325" s="62" t="s">
        <v>1933</v>
      </c>
      <c r="PJO1325" s="62" t="s">
        <v>1932</v>
      </c>
      <c r="PJS1325" s="62" t="s">
        <v>1933</v>
      </c>
      <c r="PKE1325" s="62" t="s">
        <v>1932</v>
      </c>
      <c r="PKI1325" s="62" t="s">
        <v>1933</v>
      </c>
      <c r="PKU1325" s="62" t="s">
        <v>1932</v>
      </c>
      <c r="PKY1325" s="62" t="s">
        <v>1933</v>
      </c>
      <c r="PLK1325" s="62" t="s">
        <v>1932</v>
      </c>
      <c r="PLO1325" s="62" t="s">
        <v>1933</v>
      </c>
      <c r="PMA1325" s="62" t="s">
        <v>1932</v>
      </c>
      <c r="PME1325" s="62" t="s">
        <v>1933</v>
      </c>
      <c r="PMQ1325" s="62" t="s">
        <v>1932</v>
      </c>
      <c r="PMU1325" s="62" t="s">
        <v>1933</v>
      </c>
      <c r="PNG1325" s="62" t="s">
        <v>1932</v>
      </c>
      <c r="PNK1325" s="62" t="s">
        <v>1933</v>
      </c>
      <c r="PNW1325" s="62" t="s">
        <v>1932</v>
      </c>
      <c r="POA1325" s="62" t="s">
        <v>1933</v>
      </c>
      <c r="POM1325" s="62" t="s">
        <v>1932</v>
      </c>
      <c r="POQ1325" s="62" t="s">
        <v>1933</v>
      </c>
      <c r="PPC1325" s="62" t="s">
        <v>1932</v>
      </c>
      <c r="PPG1325" s="62" t="s">
        <v>1933</v>
      </c>
      <c r="PPS1325" s="62" t="s">
        <v>1932</v>
      </c>
      <c r="PPW1325" s="62" t="s">
        <v>1933</v>
      </c>
      <c r="PQI1325" s="62" t="s">
        <v>1932</v>
      </c>
      <c r="PQM1325" s="62" t="s">
        <v>1933</v>
      </c>
      <c r="PQY1325" s="62" t="s">
        <v>1932</v>
      </c>
      <c r="PRC1325" s="62" t="s">
        <v>1933</v>
      </c>
      <c r="PRO1325" s="62" t="s">
        <v>1932</v>
      </c>
      <c r="PRS1325" s="62" t="s">
        <v>1933</v>
      </c>
      <c r="PSE1325" s="62" t="s">
        <v>1932</v>
      </c>
      <c r="PSI1325" s="62" t="s">
        <v>1933</v>
      </c>
      <c r="PSU1325" s="62" t="s">
        <v>1932</v>
      </c>
      <c r="PSY1325" s="62" t="s">
        <v>1933</v>
      </c>
      <c r="PTK1325" s="62" t="s">
        <v>1932</v>
      </c>
      <c r="PTO1325" s="62" t="s">
        <v>1933</v>
      </c>
      <c r="PUA1325" s="62" t="s">
        <v>1932</v>
      </c>
      <c r="PUE1325" s="62" t="s">
        <v>1933</v>
      </c>
      <c r="PUQ1325" s="62" t="s">
        <v>1932</v>
      </c>
      <c r="PUU1325" s="62" t="s">
        <v>1933</v>
      </c>
      <c r="PVG1325" s="62" t="s">
        <v>1932</v>
      </c>
      <c r="PVK1325" s="62" t="s">
        <v>1933</v>
      </c>
      <c r="PVW1325" s="62" t="s">
        <v>1932</v>
      </c>
      <c r="PWA1325" s="62" t="s">
        <v>1933</v>
      </c>
      <c r="PWM1325" s="62" t="s">
        <v>1932</v>
      </c>
      <c r="PWQ1325" s="62" t="s">
        <v>1933</v>
      </c>
      <c r="PXC1325" s="62" t="s">
        <v>1932</v>
      </c>
      <c r="PXG1325" s="62" t="s">
        <v>1933</v>
      </c>
      <c r="PXS1325" s="62" t="s">
        <v>1932</v>
      </c>
      <c r="PXW1325" s="62" t="s">
        <v>1933</v>
      </c>
      <c r="PYI1325" s="62" t="s">
        <v>1932</v>
      </c>
      <c r="PYM1325" s="62" t="s">
        <v>1933</v>
      </c>
      <c r="PYY1325" s="62" t="s">
        <v>1932</v>
      </c>
      <c r="PZC1325" s="62" t="s">
        <v>1933</v>
      </c>
      <c r="PZO1325" s="62" t="s">
        <v>1932</v>
      </c>
      <c r="PZS1325" s="62" t="s">
        <v>1933</v>
      </c>
      <c r="QAE1325" s="62" t="s">
        <v>1932</v>
      </c>
      <c r="QAI1325" s="62" t="s">
        <v>1933</v>
      </c>
      <c r="QAU1325" s="62" t="s">
        <v>1932</v>
      </c>
      <c r="QAY1325" s="62" t="s">
        <v>1933</v>
      </c>
      <c r="QBK1325" s="62" t="s">
        <v>1932</v>
      </c>
      <c r="QBO1325" s="62" t="s">
        <v>1933</v>
      </c>
      <c r="QCA1325" s="62" t="s">
        <v>1932</v>
      </c>
      <c r="QCE1325" s="62" t="s">
        <v>1933</v>
      </c>
      <c r="QCQ1325" s="62" t="s">
        <v>1932</v>
      </c>
      <c r="QCU1325" s="62" t="s">
        <v>1933</v>
      </c>
      <c r="QDG1325" s="62" t="s">
        <v>1932</v>
      </c>
      <c r="QDK1325" s="62" t="s">
        <v>1933</v>
      </c>
      <c r="QDW1325" s="62" t="s">
        <v>1932</v>
      </c>
      <c r="QEA1325" s="62" t="s">
        <v>1933</v>
      </c>
      <c r="QEM1325" s="62" t="s">
        <v>1932</v>
      </c>
      <c r="QEQ1325" s="62" t="s">
        <v>1933</v>
      </c>
      <c r="QFC1325" s="62" t="s">
        <v>1932</v>
      </c>
      <c r="QFG1325" s="62" t="s">
        <v>1933</v>
      </c>
      <c r="QFS1325" s="62" t="s">
        <v>1932</v>
      </c>
      <c r="QFW1325" s="62" t="s">
        <v>1933</v>
      </c>
      <c r="QGI1325" s="62" t="s">
        <v>1932</v>
      </c>
      <c r="QGM1325" s="62" t="s">
        <v>1933</v>
      </c>
      <c r="QGY1325" s="62" t="s">
        <v>1932</v>
      </c>
      <c r="QHC1325" s="62" t="s">
        <v>1933</v>
      </c>
      <c r="QHO1325" s="62" t="s">
        <v>1932</v>
      </c>
      <c r="QHS1325" s="62" t="s">
        <v>1933</v>
      </c>
      <c r="QIE1325" s="62" t="s">
        <v>1932</v>
      </c>
      <c r="QII1325" s="62" t="s">
        <v>1933</v>
      </c>
      <c r="QIU1325" s="62" t="s">
        <v>1932</v>
      </c>
      <c r="QIY1325" s="62" t="s">
        <v>1933</v>
      </c>
      <c r="QJK1325" s="62" t="s">
        <v>1932</v>
      </c>
      <c r="QJO1325" s="62" t="s">
        <v>1933</v>
      </c>
      <c r="QKA1325" s="62" t="s">
        <v>1932</v>
      </c>
      <c r="QKE1325" s="62" t="s">
        <v>1933</v>
      </c>
      <c r="QKQ1325" s="62" t="s">
        <v>1932</v>
      </c>
      <c r="QKU1325" s="62" t="s">
        <v>1933</v>
      </c>
      <c r="QLG1325" s="62" t="s">
        <v>1932</v>
      </c>
      <c r="QLK1325" s="62" t="s">
        <v>1933</v>
      </c>
      <c r="QLW1325" s="62" t="s">
        <v>1932</v>
      </c>
      <c r="QMA1325" s="62" t="s">
        <v>1933</v>
      </c>
      <c r="QMM1325" s="62" t="s">
        <v>1932</v>
      </c>
      <c r="QMQ1325" s="62" t="s">
        <v>1933</v>
      </c>
      <c r="QNC1325" s="62" t="s">
        <v>1932</v>
      </c>
      <c r="QNG1325" s="62" t="s">
        <v>1933</v>
      </c>
      <c r="QNS1325" s="62" t="s">
        <v>1932</v>
      </c>
      <c r="QNW1325" s="62" t="s">
        <v>1933</v>
      </c>
      <c r="QOI1325" s="62" t="s">
        <v>1932</v>
      </c>
      <c r="QOM1325" s="62" t="s">
        <v>1933</v>
      </c>
      <c r="QOY1325" s="62" t="s">
        <v>1932</v>
      </c>
      <c r="QPC1325" s="62" t="s">
        <v>1933</v>
      </c>
      <c r="QPO1325" s="62" t="s">
        <v>1932</v>
      </c>
      <c r="QPS1325" s="62" t="s">
        <v>1933</v>
      </c>
      <c r="QQE1325" s="62" t="s">
        <v>1932</v>
      </c>
      <c r="QQI1325" s="62" t="s">
        <v>1933</v>
      </c>
      <c r="QQU1325" s="62" t="s">
        <v>1932</v>
      </c>
      <c r="QQY1325" s="62" t="s">
        <v>1933</v>
      </c>
      <c r="QRK1325" s="62" t="s">
        <v>1932</v>
      </c>
      <c r="QRO1325" s="62" t="s">
        <v>1933</v>
      </c>
      <c r="QSA1325" s="62" t="s">
        <v>1932</v>
      </c>
      <c r="QSE1325" s="62" t="s">
        <v>1933</v>
      </c>
      <c r="QSQ1325" s="62" t="s">
        <v>1932</v>
      </c>
      <c r="QSU1325" s="62" t="s">
        <v>1933</v>
      </c>
      <c r="QTG1325" s="62" t="s">
        <v>1932</v>
      </c>
      <c r="QTK1325" s="62" t="s">
        <v>1933</v>
      </c>
      <c r="QTW1325" s="62" t="s">
        <v>1932</v>
      </c>
      <c r="QUA1325" s="62" t="s">
        <v>1933</v>
      </c>
      <c r="QUM1325" s="62" t="s">
        <v>1932</v>
      </c>
      <c r="QUQ1325" s="62" t="s">
        <v>1933</v>
      </c>
      <c r="QVC1325" s="62" t="s">
        <v>1932</v>
      </c>
      <c r="QVG1325" s="62" t="s">
        <v>1933</v>
      </c>
      <c r="QVS1325" s="62" t="s">
        <v>1932</v>
      </c>
      <c r="QVW1325" s="62" t="s">
        <v>1933</v>
      </c>
      <c r="QWI1325" s="62" t="s">
        <v>1932</v>
      </c>
      <c r="QWM1325" s="62" t="s">
        <v>1933</v>
      </c>
      <c r="QWY1325" s="62" t="s">
        <v>1932</v>
      </c>
      <c r="QXC1325" s="62" t="s">
        <v>1933</v>
      </c>
      <c r="QXO1325" s="62" t="s">
        <v>1932</v>
      </c>
      <c r="QXS1325" s="62" t="s">
        <v>1933</v>
      </c>
      <c r="QYE1325" s="62" t="s">
        <v>1932</v>
      </c>
      <c r="QYI1325" s="62" t="s">
        <v>1933</v>
      </c>
      <c r="QYU1325" s="62" t="s">
        <v>1932</v>
      </c>
      <c r="QYY1325" s="62" t="s">
        <v>1933</v>
      </c>
      <c r="QZK1325" s="62" t="s">
        <v>1932</v>
      </c>
      <c r="QZO1325" s="62" t="s">
        <v>1933</v>
      </c>
      <c r="RAA1325" s="62" t="s">
        <v>1932</v>
      </c>
      <c r="RAE1325" s="62" t="s">
        <v>1933</v>
      </c>
      <c r="RAQ1325" s="62" t="s">
        <v>1932</v>
      </c>
      <c r="RAU1325" s="62" t="s">
        <v>1933</v>
      </c>
      <c r="RBG1325" s="62" t="s">
        <v>1932</v>
      </c>
      <c r="RBK1325" s="62" t="s">
        <v>1933</v>
      </c>
      <c r="RBW1325" s="62" t="s">
        <v>1932</v>
      </c>
      <c r="RCA1325" s="62" t="s">
        <v>1933</v>
      </c>
      <c r="RCM1325" s="62" t="s">
        <v>1932</v>
      </c>
      <c r="RCQ1325" s="62" t="s">
        <v>1933</v>
      </c>
      <c r="RDC1325" s="62" t="s">
        <v>1932</v>
      </c>
      <c r="RDG1325" s="62" t="s">
        <v>1933</v>
      </c>
      <c r="RDS1325" s="62" t="s">
        <v>1932</v>
      </c>
      <c r="RDW1325" s="62" t="s">
        <v>1933</v>
      </c>
      <c r="REI1325" s="62" t="s">
        <v>1932</v>
      </c>
      <c r="REM1325" s="62" t="s">
        <v>1933</v>
      </c>
      <c r="REY1325" s="62" t="s">
        <v>1932</v>
      </c>
      <c r="RFC1325" s="62" t="s">
        <v>1933</v>
      </c>
      <c r="RFO1325" s="62" t="s">
        <v>1932</v>
      </c>
      <c r="RFS1325" s="62" t="s">
        <v>1933</v>
      </c>
      <c r="RGE1325" s="62" t="s">
        <v>1932</v>
      </c>
      <c r="RGI1325" s="62" t="s">
        <v>1933</v>
      </c>
      <c r="RGU1325" s="62" t="s">
        <v>1932</v>
      </c>
      <c r="RGY1325" s="62" t="s">
        <v>1933</v>
      </c>
      <c r="RHK1325" s="62" t="s">
        <v>1932</v>
      </c>
      <c r="RHO1325" s="62" t="s">
        <v>1933</v>
      </c>
      <c r="RIA1325" s="62" t="s">
        <v>1932</v>
      </c>
      <c r="RIE1325" s="62" t="s">
        <v>1933</v>
      </c>
      <c r="RIQ1325" s="62" t="s">
        <v>1932</v>
      </c>
      <c r="RIU1325" s="62" t="s">
        <v>1933</v>
      </c>
      <c r="RJG1325" s="62" t="s">
        <v>1932</v>
      </c>
      <c r="RJK1325" s="62" t="s">
        <v>1933</v>
      </c>
      <c r="RJW1325" s="62" t="s">
        <v>1932</v>
      </c>
      <c r="RKA1325" s="62" t="s">
        <v>1933</v>
      </c>
      <c r="RKM1325" s="62" t="s">
        <v>1932</v>
      </c>
      <c r="RKQ1325" s="62" t="s">
        <v>1933</v>
      </c>
      <c r="RLC1325" s="62" t="s">
        <v>1932</v>
      </c>
      <c r="RLG1325" s="62" t="s">
        <v>1933</v>
      </c>
      <c r="RLS1325" s="62" t="s">
        <v>1932</v>
      </c>
      <c r="RLW1325" s="62" t="s">
        <v>1933</v>
      </c>
      <c r="RMI1325" s="62" t="s">
        <v>1932</v>
      </c>
      <c r="RMM1325" s="62" t="s">
        <v>1933</v>
      </c>
      <c r="RMY1325" s="62" t="s">
        <v>1932</v>
      </c>
      <c r="RNC1325" s="62" t="s">
        <v>1933</v>
      </c>
      <c r="RNO1325" s="62" t="s">
        <v>1932</v>
      </c>
      <c r="RNS1325" s="62" t="s">
        <v>1933</v>
      </c>
      <c r="ROE1325" s="62" t="s">
        <v>1932</v>
      </c>
      <c r="ROI1325" s="62" t="s">
        <v>1933</v>
      </c>
      <c r="ROU1325" s="62" t="s">
        <v>1932</v>
      </c>
      <c r="ROY1325" s="62" t="s">
        <v>1933</v>
      </c>
      <c r="RPK1325" s="62" t="s">
        <v>1932</v>
      </c>
      <c r="RPO1325" s="62" t="s">
        <v>1933</v>
      </c>
      <c r="RQA1325" s="62" t="s">
        <v>1932</v>
      </c>
      <c r="RQE1325" s="62" t="s">
        <v>1933</v>
      </c>
      <c r="RQQ1325" s="62" t="s">
        <v>1932</v>
      </c>
      <c r="RQU1325" s="62" t="s">
        <v>1933</v>
      </c>
      <c r="RRG1325" s="62" t="s">
        <v>1932</v>
      </c>
      <c r="RRK1325" s="62" t="s">
        <v>1933</v>
      </c>
      <c r="RRW1325" s="62" t="s">
        <v>1932</v>
      </c>
      <c r="RSA1325" s="62" t="s">
        <v>1933</v>
      </c>
      <c r="RSM1325" s="62" t="s">
        <v>1932</v>
      </c>
      <c r="RSQ1325" s="62" t="s">
        <v>1933</v>
      </c>
      <c r="RTC1325" s="62" t="s">
        <v>1932</v>
      </c>
      <c r="RTG1325" s="62" t="s">
        <v>1933</v>
      </c>
      <c r="RTS1325" s="62" t="s">
        <v>1932</v>
      </c>
      <c r="RTW1325" s="62" t="s">
        <v>1933</v>
      </c>
      <c r="RUI1325" s="62" t="s">
        <v>1932</v>
      </c>
      <c r="RUM1325" s="62" t="s">
        <v>1933</v>
      </c>
      <c r="RUY1325" s="62" t="s">
        <v>1932</v>
      </c>
      <c r="RVC1325" s="62" t="s">
        <v>1933</v>
      </c>
      <c r="RVO1325" s="62" t="s">
        <v>1932</v>
      </c>
      <c r="RVS1325" s="62" t="s">
        <v>1933</v>
      </c>
      <c r="RWE1325" s="62" t="s">
        <v>1932</v>
      </c>
      <c r="RWI1325" s="62" t="s">
        <v>1933</v>
      </c>
      <c r="RWU1325" s="62" t="s">
        <v>1932</v>
      </c>
      <c r="RWY1325" s="62" t="s">
        <v>1933</v>
      </c>
      <c r="RXK1325" s="62" t="s">
        <v>1932</v>
      </c>
      <c r="RXO1325" s="62" t="s">
        <v>1933</v>
      </c>
      <c r="RYA1325" s="62" t="s">
        <v>1932</v>
      </c>
      <c r="RYE1325" s="62" t="s">
        <v>1933</v>
      </c>
      <c r="RYQ1325" s="62" t="s">
        <v>1932</v>
      </c>
      <c r="RYU1325" s="62" t="s">
        <v>1933</v>
      </c>
      <c r="RZG1325" s="62" t="s">
        <v>1932</v>
      </c>
      <c r="RZK1325" s="62" t="s">
        <v>1933</v>
      </c>
      <c r="RZW1325" s="62" t="s">
        <v>1932</v>
      </c>
      <c r="SAA1325" s="62" t="s">
        <v>1933</v>
      </c>
      <c r="SAM1325" s="62" t="s">
        <v>1932</v>
      </c>
      <c r="SAQ1325" s="62" t="s">
        <v>1933</v>
      </c>
      <c r="SBC1325" s="62" t="s">
        <v>1932</v>
      </c>
      <c r="SBG1325" s="62" t="s">
        <v>1933</v>
      </c>
      <c r="SBS1325" s="62" t="s">
        <v>1932</v>
      </c>
      <c r="SBW1325" s="62" t="s">
        <v>1933</v>
      </c>
      <c r="SCI1325" s="62" t="s">
        <v>1932</v>
      </c>
      <c r="SCM1325" s="62" t="s">
        <v>1933</v>
      </c>
      <c r="SCY1325" s="62" t="s">
        <v>1932</v>
      </c>
      <c r="SDC1325" s="62" t="s">
        <v>1933</v>
      </c>
      <c r="SDO1325" s="62" t="s">
        <v>1932</v>
      </c>
      <c r="SDS1325" s="62" t="s">
        <v>1933</v>
      </c>
      <c r="SEE1325" s="62" t="s">
        <v>1932</v>
      </c>
      <c r="SEI1325" s="62" t="s">
        <v>1933</v>
      </c>
      <c r="SEU1325" s="62" t="s">
        <v>1932</v>
      </c>
      <c r="SEY1325" s="62" t="s">
        <v>1933</v>
      </c>
      <c r="SFK1325" s="62" t="s">
        <v>1932</v>
      </c>
      <c r="SFO1325" s="62" t="s">
        <v>1933</v>
      </c>
      <c r="SGA1325" s="62" t="s">
        <v>1932</v>
      </c>
      <c r="SGE1325" s="62" t="s">
        <v>1933</v>
      </c>
      <c r="SGQ1325" s="62" t="s">
        <v>1932</v>
      </c>
      <c r="SGU1325" s="62" t="s">
        <v>1933</v>
      </c>
      <c r="SHG1325" s="62" t="s">
        <v>1932</v>
      </c>
      <c r="SHK1325" s="62" t="s">
        <v>1933</v>
      </c>
      <c r="SHW1325" s="62" t="s">
        <v>1932</v>
      </c>
      <c r="SIA1325" s="62" t="s">
        <v>1933</v>
      </c>
      <c r="SIM1325" s="62" t="s">
        <v>1932</v>
      </c>
      <c r="SIQ1325" s="62" t="s">
        <v>1933</v>
      </c>
      <c r="SJC1325" s="62" t="s">
        <v>1932</v>
      </c>
      <c r="SJG1325" s="62" t="s">
        <v>1933</v>
      </c>
      <c r="SJS1325" s="62" t="s">
        <v>1932</v>
      </c>
      <c r="SJW1325" s="62" t="s">
        <v>1933</v>
      </c>
      <c r="SKI1325" s="62" t="s">
        <v>1932</v>
      </c>
      <c r="SKM1325" s="62" t="s">
        <v>1933</v>
      </c>
      <c r="SKY1325" s="62" t="s">
        <v>1932</v>
      </c>
      <c r="SLC1325" s="62" t="s">
        <v>1933</v>
      </c>
      <c r="SLO1325" s="62" t="s">
        <v>1932</v>
      </c>
      <c r="SLS1325" s="62" t="s">
        <v>1933</v>
      </c>
      <c r="SME1325" s="62" t="s">
        <v>1932</v>
      </c>
      <c r="SMI1325" s="62" t="s">
        <v>1933</v>
      </c>
      <c r="SMU1325" s="62" t="s">
        <v>1932</v>
      </c>
      <c r="SMY1325" s="62" t="s">
        <v>1933</v>
      </c>
      <c r="SNK1325" s="62" t="s">
        <v>1932</v>
      </c>
      <c r="SNO1325" s="62" t="s">
        <v>1933</v>
      </c>
      <c r="SOA1325" s="62" t="s">
        <v>1932</v>
      </c>
      <c r="SOE1325" s="62" t="s">
        <v>1933</v>
      </c>
      <c r="SOQ1325" s="62" t="s">
        <v>1932</v>
      </c>
      <c r="SOU1325" s="62" t="s">
        <v>1933</v>
      </c>
      <c r="SPG1325" s="62" t="s">
        <v>1932</v>
      </c>
      <c r="SPK1325" s="62" t="s">
        <v>1933</v>
      </c>
      <c r="SPW1325" s="62" t="s">
        <v>1932</v>
      </c>
      <c r="SQA1325" s="62" t="s">
        <v>1933</v>
      </c>
      <c r="SQM1325" s="62" t="s">
        <v>1932</v>
      </c>
      <c r="SQQ1325" s="62" t="s">
        <v>1933</v>
      </c>
      <c r="SRC1325" s="62" t="s">
        <v>1932</v>
      </c>
      <c r="SRG1325" s="62" t="s">
        <v>1933</v>
      </c>
      <c r="SRS1325" s="62" t="s">
        <v>1932</v>
      </c>
      <c r="SRW1325" s="62" t="s">
        <v>1933</v>
      </c>
      <c r="SSI1325" s="62" t="s">
        <v>1932</v>
      </c>
      <c r="SSM1325" s="62" t="s">
        <v>1933</v>
      </c>
      <c r="SSY1325" s="62" t="s">
        <v>1932</v>
      </c>
      <c r="STC1325" s="62" t="s">
        <v>1933</v>
      </c>
      <c r="STO1325" s="62" t="s">
        <v>1932</v>
      </c>
      <c r="STS1325" s="62" t="s">
        <v>1933</v>
      </c>
      <c r="SUE1325" s="62" t="s">
        <v>1932</v>
      </c>
      <c r="SUI1325" s="62" t="s">
        <v>1933</v>
      </c>
      <c r="SUU1325" s="62" t="s">
        <v>1932</v>
      </c>
      <c r="SUY1325" s="62" t="s">
        <v>1933</v>
      </c>
      <c r="SVK1325" s="62" t="s">
        <v>1932</v>
      </c>
      <c r="SVO1325" s="62" t="s">
        <v>1933</v>
      </c>
      <c r="SWA1325" s="62" t="s">
        <v>1932</v>
      </c>
      <c r="SWE1325" s="62" t="s">
        <v>1933</v>
      </c>
      <c r="SWQ1325" s="62" t="s">
        <v>1932</v>
      </c>
      <c r="SWU1325" s="62" t="s">
        <v>1933</v>
      </c>
      <c r="SXG1325" s="62" t="s">
        <v>1932</v>
      </c>
      <c r="SXK1325" s="62" t="s">
        <v>1933</v>
      </c>
      <c r="SXW1325" s="62" t="s">
        <v>1932</v>
      </c>
      <c r="SYA1325" s="62" t="s">
        <v>1933</v>
      </c>
      <c r="SYM1325" s="62" t="s">
        <v>1932</v>
      </c>
      <c r="SYQ1325" s="62" t="s">
        <v>1933</v>
      </c>
      <c r="SZC1325" s="62" t="s">
        <v>1932</v>
      </c>
      <c r="SZG1325" s="62" t="s">
        <v>1933</v>
      </c>
      <c r="SZS1325" s="62" t="s">
        <v>1932</v>
      </c>
      <c r="SZW1325" s="62" t="s">
        <v>1933</v>
      </c>
      <c r="TAI1325" s="62" t="s">
        <v>1932</v>
      </c>
      <c r="TAM1325" s="62" t="s">
        <v>1933</v>
      </c>
      <c r="TAY1325" s="62" t="s">
        <v>1932</v>
      </c>
      <c r="TBC1325" s="62" t="s">
        <v>1933</v>
      </c>
      <c r="TBO1325" s="62" t="s">
        <v>1932</v>
      </c>
      <c r="TBS1325" s="62" t="s">
        <v>1933</v>
      </c>
      <c r="TCE1325" s="62" t="s">
        <v>1932</v>
      </c>
      <c r="TCI1325" s="62" t="s">
        <v>1933</v>
      </c>
      <c r="TCU1325" s="62" t="s">
        <v>1932</v>
      </c>
      <c r="TCY1325" s="62" t="s">
        <v>1933</v>
      </c>
      <c r="TDK1325" s="62" t="s">
        <v>1932</v>
      </c>
      <c r="TDO1325" s="62" t="s">
        <v>1933</v>
      </c>
      <c r="TEA1325" s="62" t="s">
        <v>1932</v>
      </c>
      <c r="TEE1325" s="62" t="s">
        <v>1933</v>
      </c>
      <c r="TEQ1325" s="62" t="s">
        <v>1932</v>
      </c>
      <c r="TEU1325" s="62" t="s">
        <v>1933</v>
      </c>
      <c r="TFG1325" s="62" t="s">
        <v>1932</v>
      </c>
      <c r="TFK1325" s="62" t="s">
        <v>1933</v>
      </c>
      <c r="TFW1325" s="62" t="s">
        <v>1932</v>
      </c>
      <c r="TGA1325" s="62" t="s">
        <v>1933</v>
      </c>
      <c r="TGM1325" s="62" t="s">
        <v>1932</v>
      </c>
      <c r="TGQ1325" s="62" t="s">
        <v>1933</v>
      </c>
      <c r="THC1325" s="62" t="s">
        <v>1932</v>
      </c>
      <c r="THG1325" s="62" t="s">
        <v>1933</v>
      </c>
      <c r="THS1325" s="62" t="s">
        <v>1932</v>
      </c>
      <c r="THW1325" s="62" t="s">
        <v>1933</v>
      </c>
      <c r="TII1325" s="62" t="s">
        <v>1932</v>
      </c>
      <c r="TIM1325" s="62" t="s">
        <v>1933</v>
      </c>
      <c r="TIY1325" s="62" t="s">
        <v>1932</v>
      </c>
      <c r="TJC1325" s="62" t="s">
        <v>1933</v>
      </c>
      <c r="TJO1325" s="62" t="s">
        <v>1932</v>
      </c>
      <c r="TJS1325" s="62" t="s">
        <v>1933</v>
      </c>
      <c r="TKE1325" s="62" t="s">
        <v>1932</v>
      </c>
      <c r="TKI1325" s="62" t="s">
        <v>1933</v>
      </c>
      <c r="TKU1325" s="62" t="s">
        <v>1932</v>
      </c>
      <c r="TKY1325" s="62" t="s">
        <v>1933</v>
      </c>
      <c r="TLK1325" s="62" t="s">
        <v>1932</v>
      </c>
      <c r="TLO1325" s="62" t="s">
        <v>1933</v>
      </c>
      <c r="TMA1325" s="62" t="s">
        <v>1932</v>
      </c>
      <c r="TME1325" s="62" t="s">
        <v>1933</v>
      </c>
      <c r="TMQ1325" s="62" t="s">
        <v>1932</v>
      </c>
      <c r="TMU1325" s="62" t="s">
        <v>1933</v>
      </c>
      <c r="TNG1325" s="62" t="s">
        <v>1932</v>
      </c>
      <c r="TNK1325" s="62" t="s">
        <v>1933</v>
      </c>
      <c r="TNW1325" s="62" t="s">
        <v>1932</v>
      </c>
      <c r="TOA1325" s="62" t="s">
        <v>1933</v>
      </c>
      <c r="TOM1325" s="62" t="s">
        <v>1932</v>
      </c>
      <c r="TOQ1325" s="62" t="s">
        <v>1933</v>
      </c>
      <c r="TPC1325" s="62" t="s">
        <v>1932</v>
      </c>
      <c r="TPG1325" s="62" t="s">
        <v>1933</v>
      </c>
      <c r="TPS1325" s="62" t="s">
        <v>1932</v>
      </c>
      <c r="TPW1325" s="62" t="s">
        <v>1933</v>
      </c>
      <c r="TQI1325" s="62" t="s">
        <v>1932</v>
      </c>
      <c r="TQM1325" s="62" t="s">
        <v>1933</v>
      </c>
      <c r="TQY1325" s="62" t="s">
        <v>1932</v>
      </c>
      <c r="TRC1325" s="62" t="s">
        <v>1933</v>
      </c>
      <c r="TRO1325" s="62" t="s">
        <v>1932</v>
      </c>
      <c r="TRS1325" s="62" t="s">
        <v>1933</v>
      </c>
      <c r="TSE1325" s="62" t="s">
        <v>1932</v>
      </c>
      <c r="TSI1325" s="62" t="s">
        <v>1933</v>
      </c>
      <c r="TSU1325" s="62" t="s">
        <v>1932</v>
      </c>
      <c r="TSY1325" s="62" t="s">
        <v>1933</v>
      </c>
      <c r="TTK1325" s="62" t="s">
        <v>1932</v>
      </c>
      <c r="TTO1325" s="62" t="s">
        <v>1933</v>
      </c>
      <c r="TUA1325" s="62" t="s">
        <v>1932</v>
      </c>
      <c r="TUE1325" s="62" t="s">
        <v>1933</v>
      </c>
      <c r="TUQ1325" s="62" t="s">
        <v>1932</v>
      </c>
      <c r="TUU1325" s="62" t="s">
        <v>1933</v>
      </c>
      <c r="TVG1325" s="62" t="s">
        <v>1932</v>
      </c>
      <c r="TVK1325" s="62" t="s">
        <v>1933</v>
      </c>
      <c r="TVW1325" s="62" t="s">
        <v>1932</v>
      </c>
      <c r="TWA1325" s="62" t="s">
        <v>1933</v>
      </c>
      <c r="TWM1325" s="62" t="s">
        <v>1932</v>
      </c>
      <c r="TWQ1325" s="62" t="s">
        <v>1933</v>
      </c>
      <c r="TXC1325" s="62" t="s">
        <v>1932</v>
      </c>
      <c r="TXG1325" s="62" t="s">
        <v>1933</v>
      </c>
      <c r="TXS1325" s="62" t="s">
        <v>1932</v>
      </c>
      <c r="TXW1325" s="62" t="s">
        <v>1933</v>
      </c>
      <c r="TYI1325" s="62" t="s">
        <v>1932</v>
      </c>
      <c r="TYM1325" s="62" t="s">
        <v>1933</v>
      </c>
      <c r="TYY1325" s="62" t="s">
        <v>1932</v>
      </c>
      <c r="TZC1325" s="62" t="s">
        <v>1933</v>
      </c>
      <c r="TZO1325" s="62" t="s">
        <v>1932</v>
      </c>
      <c r="TZS1325" s="62" t="s">
        <v>1933</v>
      </c>
      <c r="UAE1325" s="62" t="s">
        <v>1932</v>
      </c>
      <c r="UAI1325" s="62" t="s">
        <v>1933</v>
      </c>
      <c r="UAU1325" s="62" t="s">
        <v>1932</v>
      </c>
      <c r="UAY1325" s="62" t="s">
        <v>1933</v>
      </c>
      <c r="UBK1325" s="62" t="s">
        <v>1932</v>
      </c>
      <c r="UBO1325" s="62" t="s">
        <v>1933</v>
      </c>
      <c r="UCA1325" s="62" t="s">
        <v>1932</v>
      </c>
      <c r="UCE1325" s="62" t="s">
        <v>1933</v>
      </c>
      <c r="UCQ1325" s="62" t="s">
        <v>1932</v>
      </c>
      <c r="UCU1325" s="62" t="s">
        <v>1933</v>
      </c>
      <c r="UDG1325" s="62" t="s">
        <v>1932</v>
      </c>
      <c r="UDK1325" s="62" t="s">
        <v>1933</v>
      </c>
      <c r="UDW1325" s="62" t="s">
        <v>1932</v>
      </c>
      <c r="UEA1325" s="62" t="s">
        <v>1933</v>
      </c>
      <c r="UEM1325" s="62" t="s">
        <v>1932</v>
      </c>
      <c r="UEQ1325" s="62" t="s">
        <v>1933</v>
      </c>
      <c r="UFC1325" s="62" t="s">
        <v>1932</v>
      </c>
      <c r="UFG1325" s="62" t="s">
        <v>1933</v>
      </c>
      <c r="UFS1325" s="62" t="s">
        <v>1932</v>
      </c>
      <c r="UFW1325" s="62" t="s">
        <v>1933</v>
      </c>
      <c r="UGI1325" s="62" t="s">
        <v>1932</v>
      </c>
      <c r="UGM1325" s="62" t="s">
        <v>1933</v>
      </c>
      <c r="UGY1325" s="62" t="s">
        <v>1932</v>
      </c>
      <c r="UHC1325" s="62" t="s">
        <v>1933</v>
      </c>
      <c r="UHO1325" s="62" t="s">
        <v>1932</v>
      </c>
      <c r="UHS1325" s="62" t="s">
        <v>1933</v>
      </c>
      <c r="UIE1325" s="62" t="s">
        <v>1932</v>
      </c>
      <c r="UII1325" s="62" t="s">
        <v>1933</v>
      </c>
      <c r="UIU1325" s="62" t="s">
        <v>1932</v>
      </c>
      <c r="UIY1325" s="62" t="s">
        <v>1933</v>
      </c>
      <c r="UJK1325" s="62" t="s">
        <v>1932</v>
      </c>
      <c r="UJO1325" s="62" t="s">
        <v>1933</v>
      </c>
      <c r="UKA1325" s="62" t="s">
        <v>1932</v>
      </c>
      <c r="UKE1325" s="62" t="s">
        <v>1933</v>
      </c>
      <c r="UKQ1325" s="62" t="s">
        <v>1932</v>
      </c>
      <c r="UKU1325" s="62" t="s">
        <v>1933</v>
      </c>
      <c r="ULG1325" s="62" t="s">
        <v>1932</v>
      </c>
      <c r="ULK1325" s="62" t="s">
        <v>1933</v>
      </c>
      <c r="ULW1325" s="62" t="s">
        <v>1932</v>
      </c>
      <c r="UMA1325" s="62" t="s">
        <v>1933</v>
      </c>
      <c r="UMM1325" s="62" t="s">
        <v>1932</v>
      </c>
      <c r="UMQ1325" s="62" t="s">
        <v>1933</v>
      </c>
      <c r="UNC1325" s="62" t="s">
        <v>1932</v>
      </c>
      <c r="UNG1325" s="62" t="s">
        <v>1933</v>
      </c>
      <c r="UNS1325" s="62" t="s">
        <v>1932</v>
      </c>
      <c r="UNW1325" s="62" t="s">
        <v>1933</v>
      </c>
      <c r="UOI1325" s="62" t="s">
        <v>1932</v>
      </c>
      <c r="UOM1325" s="62" t="s">
        <v>1933</v>
      </c>
      <c r="UOY1325" s="62" t="s">
        <v>1932</v>
      </c>
      <c r="UPC1325" s="62" t="s">
        <v>1933</v>
      </c>
      <c r="UPO1325" s="62" t="s">
        <v>1932</v>
      </c>
      <c r="UPS1325" s="62" t="s">
        <v>1933</v>
      </c>
      <c r="UQE1325" s="62" t="s">
        <v>1932</v>
      </c>
      <c r="UQI1325" s="62" t="s">
        <v>1933</v>
      </c>
      <c r="UQU1325" s="62" t="s">
        <v>1932</v>
      </c>
      <c r="UQY1325" s="62" t="s">
        <v>1933</v>
      </c>
      <c r="URK1325" s="62" t="s">
        <v>1932</v>
      </c>
      <c r="URO1325" s="62" t="s">
        <v>1933</v>
      </c>
      <c r="USA1325" s="62" t="s">
        <v>1932</v>
      </c>
      <c r="USE1325" s="62" t="s">
        <v>1933</v>
      </c>
      <c r="USQ1325" s="62" t="s">
        <v>1932</v>
      </c>
      <c r="USU1325" s="62" t="s">
        <v>1933</v>
      </c>
      <c r="UTG1325" s="62" t="s">
        <v>1932</v>
      </c>
      <c r="UTK1325" s="62" t="s">
        <v>1933</v>
      </c>
      <c r="UTW1325" s="62" t="s">
        <v>1932</v>
      </c>
      <c r="UUA1325" s="62" t="s">
        <v>1933</v>
      </c>
      <c r="UUM1325" s="62" t="s">
        <v>1932</v>
      </c>
      <c r="UUQ1325" s="62" t="s">
        <v>1933</v>
      </c>
      <c r="UVC1325" s="62" t="s">
        <v>1932</v>
      </c>
      <c r="UVG1325" s="62" t="s">
        <v>1933</v>
      </c>
      <c r="UVS1325" s="62" t="s">
        <v>1932</v>
      </c>
      <c r="UVW1325" s="62" t="s">
        <v>1933</v>
      </c>
      <c r="UWI1325" s="62" t="s">
        <v>1932</v>
      </c>
      <c r="UWM1325" s="62" t="s">
        <v>1933</v>
      </c>
      <c r="UWY1325" s="62" t="s">
        <v>1932</v>
      </c>
      <c r="UXC1325" s="62" t="s">
        <v>1933</v>
      </c>
      <c r="UXO1325" s="62" t="s">
        <v>1932</v>
      </c>
      <c r="UXS1325" s="62" t="s">
        <v>1933</v>
      </c>
      <c r="UYE1325" s="62" t="s">
        <v>1932</v>
      </c>
      <c r="UYI1325" s="62" t="s">
        <v>1933</v>
      </c>
      <c r="UYU1325" s="62" t="s">
        <v>1932</v>
      </c>
      <c r="UYY1325" s="62" t="s">
        <v>1933</v>
      </c>
      <c r="UZK1325" s="62" t="s">
        <v>1932</v>
      </c>
      <c r="UZO1325" s="62" t="s">
        <v>1933</v>
      </c>
      <c r="VAA1325" s="62" t="s">
        <v>1932</v>
      </c>
      <c r="VAE1325" s="62" t="s">
        <v>1933</v>
      </c>
      <c r="VAQ1325" s="62" t="s">
        <v>1932</v>
      </c>
      <c r="VAU1325" s="62" t="s">
        <v>1933</v>
      </c>
      <c r="VBG1325" s="62" t="s">
        <v>1932</v>
      </c>
      <c r="VBK1325" s="62" t="s">
        <v>1933</v>
      </c>
      <c r="VBW1325" s="62" t="s">
        <v>1932</v>
      </c>
      <c r="VCA1325" s="62" t="s">
        <v>1933</v>
      </c>
      <c r="VCM1325" s="62" t="s">
        <v>1932</v>
      </c>
      <c r="VCQ1325" s="62" t="s">
        <v>1933</v>
      </c>
      <c r="VDC1325" s="62" t="s">
        <v>1932</v>
      </c>
      <c r="VDG1325" s="62" t="s">
        <v>1933</v>
      </c>
      <c r="VDS1325" s="62" t="s">
        <v>1932</v>
      </c>
      <c r="VDW1325" s="62" t="s">
        <v>1933</v>
      </c>
      <c r="VEI1325" s="62" t="s">
        <v>1932</v>
      </c>
      <c r="VEM1325" s="62" t="s">
        <v>1933</v>
      </c>
      <c r="VEY1325" s="62" t="s">
        <v>1932</v>
      </c>
      <c r="VFC1325" s="62" t="s">
        <v>1933</v>
      </c>
      <c r="VFO1325" s="62" t="s">
        <v>1932</v>
      </c>
      <c r="VFS1325" s="62" t="s">
        <v>1933</v>
      </c>
      <c r="VGE1325" s="62" t="s">
        <v>1932</v>
      </c>
      <c r="VGI1325" s="62" t="s">
        <v>1933</v>
      </c>
      <c r="VGU1325" s="62" t="s">
        <v>1932</v>
      </c>
      <c r="VGY1325" s="62" t="s">
        <v>1933</v>
      </c>
      <c r="VHK1325" s="62" t="s">
        <v>1932</v>
      </c>
      <c r="VHO1325" s="62" t="s">
        <v>1933</v>
      </c>
      <c r="VIA1325" s="62" t="s">
        <v>1932</v>
      </c>
      <c r="VIE1325" s="62" t="s">
        <v>1933</v>
      </c>
      <c r="VIQ1325" s="62" t="s">
        <v>1932</v>
      </c>
      <c r="VIU1325" s="62" t="s">
        <v>1933</v>
      </c>
      <c r="VJG1325" s="62" t="s">
        <v>1932</v>
      </c>
      <c r="VJK1325" s="62" t="s">
        <v>1933</v>
      </c>
      <c r="VJW1325" s="62" t="s">
        <v>1932</v>
      </c>
      <c r="VKA1325" s="62" t="s">
        <v>1933</v>
      </c>
      <c r="VKM1325" s="62" t="s">
        <v>1932</v>
      </c>
      <c r="VKQ1325" s="62" t="s">
        <v>1933</v>
      </c>
      <c r="VLC1325" s="62" t="s">
        <v>1932</v>
      </c>
      <c r="VLG1325" s="62" t="s">
        <v>1933</v>
      </c>
      <c r="VLS1325" s="62" t="s">
        <v>1932</v>
      </c>
      <c r="VLW1325" s="62" t="s">
        <v>1933</v>
      </c>
      <c r="VMI1325" s="62" t="s">
        <v>1932</v>
      </c>
      <c r="VMM1325" s="62" t="s">
        <v>1933</v>
      </c>
      <c r="VMY1325" s="62" t="s">
        <v>1932</v>
      </c>
      <c r="VNC1325" s="62" t="s">
        <v>1933</v>
      </c>
      <c r="VNO1325" s="62" t="s">
        <v>1932</v>
      </c>
      <c r="VNS1325" s="62" t="s">
        <v>1933</v>
      </c>
      <c r="VOE1325" s="62" t="s">
        <v>1932</v>
      </c>
      <c r="VOI1325" s="62" t="s">
        <v>1933</v>
      </c>
      <c r="VOU1325" s="62" t="s">
        <v>1932</v>
      </c>
      <c r="VOY1325" s="62" t="s">
        <v>1933</v>
      </c>
      <c r="VPK1325" s="62" t="s">
        <v>1932</v>
      </c>
      <c r="VPO1325" s="62" t="s">
        <v>1933</v>
      </c>
      <c r="VQA1325" s="62" t="s">
        <v>1932</v>
      </c>
      <c r="VQE1325" s="62" t="s">
        <v>1933</v>
      </c>
      <c r="VQQ1325" s="62" t="s">
        <v>1932</v>
      </c>
      <c r="VQU1325" s="62" t="s">
        <v>1933</v>
      </c>
      <c r="VRG1325" s="62" t="s">
        <v>1932</v>
      </c>
      <c r="VRK1325" s="62" t="s">
        <v>1933</v>
      </c>
      <c r="VRW1325" s="62" t="s">
        <v>1932</v>
      </c>
      <c r="VSA1325" s="62" t="s">
        <v>1933</v>
      </c>
      <c r="VSM1325" s="62" t="s">
        <v>1932</v>
      </c>
      <c r="VSQ1325" s="62" t="s">
        <v>1933</v>
      </c>
      <c r="VTC1325" s="62" t="s">
        <v>1932</v>
      </c>
      <c r="VTG1325" s="62" t="s">
        <v>1933</v>
      </c>
      <c r="VTS1325" s="62" t="s">
        <v>1932</v>
      </c>
      <c r="VTW1325" s="62" t="s">
        <v>1933</v>
      </c>
      <c r="VUI1325" s="62" t="s">
        <v>1932</v>
      </c>
      <c r="VUM1325" s="62" t="s">
        <v>1933</v>
      </c>
      <c r="VUY1325" s="62" t="s">
        <v>1932</v>
      </c>
      <c r="VVC1325" s="62" t="s">
        <v>1933</v>
      </c>
      <c r="VVO1325" s="62" t="s">
        <v>1932</v>
      </c>
      <c r="VVS1325" s="62" t="s">
        <v>1933</v>
      </c>
      <c r="VWE1325" s="62" t="s">
        <v>1932</v>
      </c>
      <c r="VWI1325" s="62" t="s">
        <v>1933</v>
      </c>
      <c r="VWU1325" s="62" t="s">
        <v>1932</v>
      </c>
      <c r="VWY1325" s="62" t="s">
        <v>1933</v>
      </c>
      <c r="VXK1325" s="62" t="s">
        <v>1932</v>
      </c>
      <c r="VXO1325" s="62" t="s">
        <v>1933</v>
      </c>
      <c r="VYA1325" s="62" t="s">
        <v>1932</v>
      </c>
      <c r="VYE1325" s="62" t="s">
        <v>1933</v>
      </c>
      <c r="VYQ1325" s="62" t="s">
        <v>1932</v>
      </c>
      <c r="VYU1325" s="62" t="s">
        <v>1933</v>
      </c>
      <c r="VZG1325" s="62" t="s">
        <v>1932</v>
      </c>
      <c r="VZK1325" s="62" t="s">
        <v>1933</v>
      </c>
      <c r="VZW1325" s="62" t="s">
        <v>1932</v>
      </c>
      <c r="WAA1325" s="62" t="s">
        <v>1933</v>
      </c>
      <c r="WAM1325" s="62" t="s">
        <v>1932</v>
      </c>
      <c r="WAQ1325" s="62" t="s">
        <v>1933</v>
      </c>
      <c r="WBC1325" s="62" t="s">
        <v>1932</v>
      </c>
      <c r="WBG1325" s="62" t="s">
        <v>1933</v>
      </c>
      <c r="WBS1325" s="62" t="s">
        <v>1932</v>
      </c>
      <c r="WBW1325" s="62" t="s">
        <v>1933</v>
      </c>
      <c r="WCI1325" s="62" t="s">
        <v>1932</v>
      </c>
      <c r="WCM1325" s="62" t="s">
        <v>1933</v>
      </c>
      <c r="WCY1325" s="62" t="s">
        <v>1932</v>
      </c>
      <c r="WDC1325" s="62" t="s">
        <v>1933</v>
      </c>
      <c r="WDO1325" s="62" t="s">
        <v>1932</v>
      </c>
      <c r="WDS1325" s="62" t="s">
        <v>1933</v>
      </c>
      <c r="WEE1325" s="62" t="s">
        <v>1932</v>
      </c>
      <c r="WEI1325" s="62" t="s">
        <v>1933</v>
      </c>
      <c r="WEU1325" s="62" t="s">
        <v>1932</v>
      </c>
      <c r="WEY1325" s="62" t="s">
        <v>1933</v>
      </c>
      <c r="WFK1325" s="62" t="s">
        <v>1932</v>
      </c>
      <c r="WFO1325" s="62" t="s">
        <v>1933</v>
      </c>
      <c r="WGA1325" s="62" t="s">
        <v>1932</v>
      </c>
      <c r="WGE1325" s="62" t="s">
        <v>1933</v>
      </c>
      <c r="WGQ1325" s="62" t="s">
        <v>1932</v>
      </c>
      <c r="WGU1325" s="62" t="s">
        <v>1933</v>
      </c>
      <c r="WHG1325" s="62" t="s">
        <v>1932</v>
      </c>
      <c r="WHK1325" s="62" t="s">
        <v>1933</v>
      </c>
      <c r="WHW1325" s="62" t="s">
        <v>1932</v>
      </c>
      <c r="WIA1325" s="62" t="s">
        <v>1933</v>
      </c>
      <c r="WIM1325" s="62" t="s">
        <v>1932</v>
      </c>
      <c r="WIQ1325" s="62" t="s">
        <v>1933</v>
      </c>
      <c r="WJC1325" s="62" t="s">
        <v>1932</v>
      </c>
      <c r="WJG1325" s="62" t="s">
        <v>1933</v>
      </c>
      <c r="WJS1325" s="62" t="s">
        <v>1932</v>
      </c>
      <c r="WJW1325" s="62" t="s">
        <v>1933</v>
      </c>
      <c r="WKI1325" s="62" t="s">
        <v>1932</v>
      </c>
      <c r="WKM1325" s="62" t="s">
        <v>1933</v>
      </c>
      <c r="WKY1325" s="62" t="s">
        <v>1932</v>
      </c>
      <c r="WLC1325" s="62" t="s">
        <v>1933</v>
      </c>
      <c r="WLO1325" s="62" t="s">
        <v>1932</v>
      </c>
      <c r="WLS1325" s="62" t="s">
        <v>1933</v>
      </c>
      <c r="WME1325" s="62" t="s">
        <v>1932</v>
      </c>
      <c r="WMI1325" s="62" t="s">
        <v>1933</v>
      </c>
      <c r="WMU1325" s="62" t="s">
        <v>1932</v>
      </c>
      <c r="WMY1325" s="62" t="s">
        <v>1933</v>
      </c>
      <c r="WNK1325" s="62" t="s">
        <v>1932</v>
      </c>
      <c r="WNO1325" s="62" t="s">
        <v>1933</v>
      </c>
      <c r="WOA1325" s="62" t="s">
        <v>1932</v>
      </c>
      <c r="WOE1325" s="62" t="s">
        <v>1933</v>
      </c>
      <c r="WOQ1325" s="62" t="s">
        <v>1932</v>
      </c>
      <c r="WOU1325" s="62" t="s">
        <v>1933</v>
      </c>
      <c r="WPG1325" s="62" t="s">
        <v>1932</v>
      </c>
      <c r="WPK1325" s="62" t="s">
        <v>1933</v>
      </c>
      <c r="WPW1325" s="62" t="s">
        <v>1932</v>
      </c>
      <c r="WQA1325" s="62" t="s">
        <v>1933</v>
      </c>
      <c r="WQM1325" s="62" t="s">
        <v>1932</v>
      </c>
      <c r="WQQ1325" s="62" t="s">
        <v>1933</v>
      </c>
      <c r="WRC1325" s="62" t="s">
        <v>1932</v>
      </c>
      <c r="WRG1325" s="62" t="s">
        <v>1933</v>
      </c>
      <c r="WRS1325" s="62" t="s">
        <v>1932</v>
      </c>
      <c r="WRW1325" s="62" t="s">
        <v>1933</v>
      </c>
      <c r="WSI1325" s="62" t="s">
        <v>1932</v>
      </c>
      <c r="WSM1325" s="62" t="s">
        <v>1933</v>
      </c>
      <c r="WSY1325" s="62" t="s">
        <v>1932</v>
      </c>
      <c r="WTC1325" s="62" t="s">
        <v>1933</v>
      </c>
      <c r="WTO1325" s="62" t="s">
        <v>1932</v>
      </c>
      <c r="WTS1325" s="62" t="s">
        <v>1933</v>
      </c>
      <c r="WUE1325" s="62" t="s">
        <v>1932</v>
      </c>
      <c r="WUI1325" s="62" t="s">
        <v>1933</v>
      </c>
      <c r="WUU1325" s="62" t="s">
        <v>1932</v>
      </c>
      <c r="WUY1325" s="62" t="s">
        <v>1933</v>
      </c>
      <c r="WVK1325" s="62" t="s">
        <v>1932</v>
      </c>
      <c r="WVO1325" s="62" t="s">
        <v>1933</v>
      </c>
      <c r="WWA1325" s="62" t="s">
        <v>1932</v>
      </c>
      <c r="WWE1325" s="62" t="s">
        <v>1933</v>
      </c>
      <c r="WWQ1325" s="62" t="s">
        <v>1932</v>
      </c>
      <c r="WWU1325" s="62" t="s">
        <v>1933</v>
      </c>
      <c r="WXG1325" s="62" t="s">
        <v>1932</v>
      </c>
      <c r="WXK1325" s="62" t="s">
        <v>1933</v>
      </c>
      <c r="WXW1325" s="62" t="s">
        <v>1932</v>
      </c>
      <c r="WYA1325" s="62" t="s">
        <v>1933</v>
      </c>
      <c r="WYM1325" s="62" t="s">
        <v>1932</v>
      </c>
      <c r="WYQ1325" s="62" t="s">
        <v>1933</v>
      </c>
      <c r="WZC1325" s="62" t="s">
        <v>1932</v>
      </c>
      <c r="WZG1325" s="62" t="s">
        <v>1933</v>
      </c>
      <c r="WZS1325" s="62" t="s">
        <v>1932</v>
      </c>
      <c r="WZW1325" s="62" t="s">
        <v>1933</v>
      </c>
      <c r="XAI1325" s="62" t="s">
        <v>1932</v>
      </c>
      <c r="XAM1325" s="62" t="s">
        <v>1933</v>
      </c>
      <c r="XAY1325" s="62" t="s">
        <v>1932</v>
      </c>
      <c r="XBC1325" s="62" t="s">
        <v>1933</v>
      </c>
      <c r="XBO1325" s="62" t="s">
        <v>1932</v>
      </c>
      <c r="XBS1325" s="62" t="s">
        <v>1933</v>
      </c>
      <c r="XCE1325" s="62" t="s">
        <v>1932</v>
      </c>
      <c r="XCI1325" s="62" t="s">
        <v>1933</v>
      </c>
      <c r="XCU1325" s="62" t="s">
        <v>1932</v>
      </c>
      <c r="XCY1325" s="62" t="s">
        <v>1933</v>
      </c>
      <c r="XDK1325" s="62" t="s">
        <v>1932</v>
      </c>
      <c r="XDO1325" s="62" t="s">
        <v>1933</v>
      </c>
      <c r="XEA1325" s="62" t="s">
        <v>1932</v>
      </c>
      <c r="XEE1325" s="62" t="s">
        <v>1933</v>
      </c>
      <c r="XEQ1325" s="62" t="s">
        <v>1932</v>
      </c>
      <c r="XEU1325" s="62" t="s">
        <v>1933</v>
      </c>
    </row>
    <row r="1326" spans="1:1024 1027:2048 2051:3072 3075:4096 4099:5120 5123:6144 6147:7168 7171:8192 8195:9216 9219:10240 10243:11264 11267:12288 12291:13312 13315:14336 14339:15360 15363:16384" ht="30" x14ac:dyDescent="0.25">
      <c r="A1326" s="62"/>
      <c r="B1326" s="62"/>
      <c r="D1326" s="683">
        <v>660</v>
      </c>
      <c r="G1326" s="1068" t="s">
        <v>152</v>
      </c>
      <c r="H1326" s="718"/>
      <c r="I1326" s="718"/>
      <c r="J1326" s="719"/>
      <c r="K1326" s="718"/>
      <c r="L1326" s="720"/>
      <c r="M1326" s="720"/>
      <c r="N1326" s="721"/>
      <c r="O1326" s="720"/>
      <c r="P1326" s="720"/>
      <c r="Q1326" s="738"/>
      <c r="R1326" s="739"/>
      <c r="S1326" s="738"/>
      <c r="T1326" s="62">
        <v>660</v>
      </c>
      <c r="V1326" s="62"/>
      <c r="W1326" s="62" t="s">
        <v>152</v>
      </c>
      <c r="AJ1326" s="62">
        <v>660</v>
      </c>
      <c r="AM1326" s="62" t="s">
        <v>152</v>
      </c>
      <c r="AZ1326" s="62">
        <v>660</v>
      </c>
      <c r="BC1326" s="62" t="s">
        <v>152</v>
      </c>
      <c r="BP1326" s="62">
        <v>660</v>
      </c>
      <c r="BS1326" s="62" t="s">
        <v>152</v>
      </c>
      <c r="CF1326" s="62">
        <v>660</v>
      </c>
      <c r="CI1326" s="62" t="s">
        <v>152</v>
      </c>
      <c r="CV1326" s="62">
        <v>660</v>
      </c>
      <c r="CY1326" s="62" t="s">
        <v>152</v>
      </c>
      <c r="DL1326" s="62">
        <v>660</v>
      </c>
      <c r="DO1326" s="62" t="s">
        <v>152</v>
      </c>
      <c r="EB1326" s="62">
        <v>660</v>
      </c>
      <c r="EE1326" s="62" t="s">
        <v>152</v>
      </c>
      <c r="ER1326" s="62">
        <v>660</v>
      </c>
      <c r="EU1326" s="62" t="s">
        <v>152</v>
      </c>
      <c r="FH1326" s="62">
        <v>660</v>
      </c>
      <c r="FK1326" s="62" t="s">
        <v>152</v>
      </c>
      <c r="FX1326" s="62">
        <v>660</v>
      </c>
      <c r="GA1326" s="62" t="s">
        <v>152</v>
      </c>
      <c r="GN1326" s="62">
        <v>660</v>
      </c>
      <c r="GQ1326" s="62" t="s">
        <v>152</v>
      </c>
      <c r="HD1326" s="62">
        <v>660</v>
      </c>
      <c r="HG1326" s="62" t="s">
        <v>152</v>
      </c>
      <c r="HT1326" s="62">
        <v>660</v>
      </c>
      <c r="HW1326" s="62" t="s">
        <v>152</v>
      </c>
      <c r="IJ1326" s="62">
        <v>660</v>
      </c>
      <c r="IM1326" s="62" t="s">
        <v>152</v>
      </c>
      <c r="IZ1326" s="62">
        <v>660</v>
      </c>
      <c r="JC1326" s="62" t="s">
        <v>152</v>
      </c>
      <c r="JP1326" s="62">
        <v>660</v>
      </c>
      <c r="JS1326" s="62" t="s">
        <v>152</v>
      </c>
      <c r="KF1326" s="62">
        <v>660</v>
      </c>
      <c r="KI1326" s="62" t="s">
        <v>152</v>
      </c>
      <c r="KV1326" s="62">
        <v>660</v>
      </c>
      <c r="KY1326" s="62" t="s">
        <v>152</v>
      </c>
      <c r="LL1326" s="62">
        <v>660</v>
      </c>
      <c r="LO1326" s="62" t="s">
        <v>152</v>
      </c>
      <c r="MB1326" s="62">
        <v>660</v>
      </c>
      <c r="ME1326" s="62" t="s">
        <v>152</v>
      </c>
      <c r="MR1326" s="62">
        <v>660</v>
      </c>
      <c r="MU1326" s="62" t="s">
        <v>152</v>
      </c>
      <c r="NH1326" s="62">
        <v>660</v>
      </c>
      <c r="NK1326" s="62" t="s">
        <v>152</v>
      </c>
      <c r="NX1326" s="62">
        <v>660</v>
      </c>
      <c r="OA1326" s="62" t="s">
        <v>152</v>
      </c>
      <c r="ON1326" s="62">
        <v>660</v>
      </c>
      <c r="OQ1326" s="62" t="s">
        <v>152</v>
      </c>
      <c r="PD1326" s="62">
        <v>660</v>
      </c>
      <c r="PG1326" s="62" t="s">
        <v>152</v>
      </c>
      <c r="PT1326" s="62">
        <v>660</v>
      </c>
      <c r="PW1326" s="62" t="s">
        <v>152</v>
      </c>
      <c r="QJ1326" s="62">
        <v>660</v>
      </c>
      <c r="QM1326" s="62" t="s">
        <v>152</v>
      </c>
      <c r="QZ1326" s="62">
        <v>660</v>
      </c>
      <c r="RC1326" s="62" t="s">
        <v>152</v>
      </c>
      <c r="RP1326" s="62">
        <v>660</v>
      </c>
      <c r="RS1326" s="62" t="s">
        <v>152</v>
      </c>
      <c r="SF1326" s="62">
        <v>660</v>
      </c>
      <c r="SI1326" s="62" t="s">
        <v>152</v>
      </c>
      <c r="SV1326" s="62">
        <v>660</v>
      </c>
      <c r="SY1326" s="62" t="s">
        <v>152</v>
      </c>
      <c r="TL1326" s="62">
        <v>660</v>
      </c>
      <c r="TO1326" s="62" t="s">
        <v>152</v>
      </c>
      <c r="UB1326" s="62">
        <v>660</v>
      </c>
      <c r="UE1326" s="62" t="s">
        <v>152</v>
      </c>
      <c r="UR1326" s="62">
        <v>660</v>
      </c>
      <c r="UU1326" s="62" t="s">
        <v>152</v>
      </c>
      <c r="VH1326" s="62">
        <v>660</v>
      </c>
      <c r="VK1326" s="62" t="s">
        <v>152</v>
      </c>
      <c r="VX1326" s="62">
        <v>660</v>
      </c>
      <c r="WA1326" s="62" t="s">
        <v>152</v>
      </c>
      <c r="WN1326" s="62">
        <v>660</v>
      </c>
      <c r="WQ1326" s="62" t="s">
        <v>152</v>
      </c>
      <c r="XD1326" s="62">
        <v>660</v>
      </c>
      <c r="XG1326" s="62" t="s">
        <v>152</v>
      </c>
      <c r="XT1326" s="62">
        <v>660</v>
      </c>
      <c r="XW1326" s="62" t="s">
        <v>152</v>
      </c>
      <c r="YJ1326" s="62">
        <v>660</v>
      </c>
      <c r="YM1326" s="62" t="s">
        <v>152</v>
      </c>
      <c r="YZ1326" s="62">
        <v>660</v>
      </c>
      <c r="ZC1326" s="62" t="s">
        <v>152</v>
      </c>
      <c r="ZP1326" s="62">
        <v>660</v>
      </c>
      <c r="ZS1326" s="62" t="s">
        <v>152</v>
      </c>
      <c r="AAF1326" s="62">
        <v>660</v>
      </c>
      <c r="AAI1326" s="62" t="s">
        <v>152</v>
      </c>
      <c r="AAV1326" s="62">
        <v>660</v>
      </c>
      <c r="AAY1326" s="62" t="s">
        <v>152</v>
      </c>
      <c r="ABL1326" s="62">
        <v>660</v>
      </c>
      <c r="ABO1326" s="62" t="s">
        <v>152</v>
      </c>
      <c r="ACB1326" s="62">
        <v>660</v>
      </c>
      <c r="ACE1326" s="62" t="s">
        <v>152</v>
      </c>
      <c r="ACR1326" s="62">
        <v>660</v>
      </c>
      <c r="ACU1326" s="62" t="s">
        <v>152</v>
      </c>
      <c r="ADH1326" s="62">
        <v>660</v>
      </c>
      <c r="ADK1326" s="62" t="s">
        <v>152</v>
      </c>
      <c r="ADX1326" s="62">
        <v>660</v>
      </c>
      <c r="AEA1326" s="62" t="s">
        <v>152</v>
      </c>
      <c r="AEN1326" s="62">
        <v>660</v>
      </c>
      <c r="AEQ1326" s="62" t="s">
        <v>152</v>
      </c>
      <c r="AFD1326" s="62">
        <v>660</v>
      </c>
      <c r="AFG1326" s="62" t="s">
        <v>152</v>
      </c>
      <c r="AFT1326" s="62">
        <v>660</v>
      </c>
      <c r="AFW1326" s="62" t="s">
        <v>152</v>
      </c>
      <c r="AGJ1326" s="62">
        <v>660</v>
      </c>
      <c r="AGM1326" s="62" t="s">
        <v>152</v>
      </c>
      <c r="AGZ1326" s="62">
        <v>660</v>
      </c>
      <c r="AHC1326" s="62" t="s">
        <v>152</v>
      </c>
      <c r="AHP1326" s="62">
        <v>660</v>
      </c>
      <c r="AHS1326" s="62" t="s">
        <v>152</v>
      </c>
      <c r="AIF1326" s="62">
        <v>660</v>
      </c>
      <c r="AII1326" s="62" t="s">
        <v>152</v>
      </c>
      <c r="AIV1326" s="62">
        <v>660</v>
      </c>
      <c r="AIY1326" s="62" t="s">
        <v>152</v>
      </c>
      <c r="AJL1326" s="62">
        <v>660</v>
      </c>
      <c r="AJO1326" s="62" t="s">
        <v>152</v>
      </c>
      <c r="AKB1326" s="62">
        <v>660</v>
      </c>
      <c r="AKE1326" s="62" t="s">
        <v>152</v>
      </c>
      <c r="AKR1326" s="62">
        <v>660</v>
      </c>
      <c r="AKU1326" s="62" t="s">
        <v>152</v>
      </c>
      <c r="ALH1326" s="62">
        <v>660</v>
      </c>
      <c r="ALK1326" s="62" t="s">
        <v>152</v>
      </c>
      <c r="ALX1326" s="62">
        <v>660</v>
      </c>
      <c r="AMA1326" s="62" t="s">
        <v>152</v>
      </c>
      <c r="AMN1326" s="62">
        <v>660</v>
      </c>
      <c r="AMQ1326" s="62" t="s">
        <v>152</v>
      </c>
      <c r="AND1326" s="62">
        <v>660</v>
      </c>
      <c r="ANG1326" s="62" t="s">
        <v>152</v>
      </c>
      <c r="ANT1326" s="62">
        <v>660</v>
      </c>
      <c r="ANW1326" s="62" t="s">
        <v>152</v>
      </c>
      <c r="AOJ1326" s="62">
        <v>660</v>
      </c>
      <c r="AOM1326" s="62" t="s">
        <v>152</v>
      </c>
      <c r="AOZ1326" s="62">
        <v>660</v>
      </c>
      <c r="APC1326" s="62" t="s">
        <v>152</v>
      </c>
      <c r="APP1326" s="62">
        <v>660</v>
      </c>
      <c r="APS1326" s="62" t="s">
        <v>152</v>
      </c>
      <c r="AQF1326" s="62">
        <v>660</v>
      </c>
      <c r="AQI1326" s="62" t="s">
        <v>152</v>
      </c>
      <c r="AQV1326" s="62">
        <v>660</v>
      </c>
      <c r="AQY1326" s="62" t="s">
        <v>152</v>
      </c>
      <c r="ARL1326" s="62">
        <v>660</v>
      </c>
      <c r="ARO1326" s="62" t="s">
        <v>152</v>
      </c>
      <c r="ASB1326" s="62">
        <v>660</v>
      </c>
      <c r="ASE1326" s="62" t="s">
        <v>152</v>
      </c>
      <c r="ASR1326" s="62">
        <v>660</v>
      </c>
      <c r="ASU1326" s="62" t="s">
        <v>152</v>
      </c>
      <c r="ATH1326" s="62">
        <v>660</v>
      </c>
      <c r="ATK1326" s="62" t="s">
        <v>152</v>
      </c>
      <c r="ATX1326" s="62">
        <v>660</v>
      </c>
      <c r="AUA1326" s="62" t="s">
        <v>152</v>
      </c>
      <c r="AUN1326" s="62">
        <v>660</v>
      </c>
      <c r="AUQ1326" s="62" t="s">
        <v>152</v>
      </c>
      <c r="AVD1326" s="62">
        <v>660</v>
      </c>
      <c r="AVG1326" s="62" t="s">
        <v>152</v>
      </c>
      <c r="AVT1326" s="62">
        <v>660</v>
      </c>
      <c r="AVW1326" s="62" t="s">
        <v>152</v>
      </c>
      <c r="AWJ1326" s="62">
        <v>660</v>
      </c>
      <c r="AWM1326" s="62" t="s">
        <v>152</v>
      </c>
      <c r="AWZ1326" s="62">
        <v>660</v>
      </c>
      <c r="AXC1326" s="62" t="s">
        <v>152</v>
      </c>
      <c r="AXP1326" s="62">
        <v>660</v>
      </c>
      <c r="AXS1326" s="62" t="s">
        <v>152</v>
      </c>
      <c r="AYF1326" s="62">
        <v>660</v>
      </c>
      <c r="AYI1326" s="62" t="s">
        <v>152</v>
      </c>
      <c r="AYV1326" s="62">
        <v>660</v>
      </c>
      <c r="AYY1326" s="62" t="s">
        <v>152</v>
      </c>
      <c r="AZL1326" s="62">
        <v>660</v>
      </c>
      <c r="AZO1326" s="62" t="s">
        <v>152</v>
      </c>
      <c r="BAB1326" s="62">
        <v>660</v>
      </c>
      <c r="BAE1326" s="62" t="s">
        <v>152</v>
      </c>
      <c r="BAR1326" s="62">
        <v>660</v>
      </c>
      <c r="BAU1326" s="62" t="s">
        <v>152</v>
      </c>
      <c r="BBH1326" s="62">
        <v>660</v>
      </c>
      <c r="BBK1326" s="62" t="s">
        <v>152</v>
      </c>
      <c r="BBX1326" s="62">
        <v>660</v>
      </c>
      <c r="BCA1326" s="62" t="s">
        <v>152</v>
      </c>
      <c r="BCN1326" s="62">
        <v>660</v>
      </c>
      <c r="BCQ1326" s="62" t="s">
        <v>152</v>
      </c>
      <c r="BDD1326" s="62">
        <v>660</v>
      </c>
      <c r="BDG1326" s="62" t="s">
        <v>152</v>
      </c>
      <c r="BDT1326" s="62">
        <v>660</v>
      </c>
      <c r="BDW1326" s="62" t="s">
        <v>152</v>
      </c>
      <c r="BEJ1326" s="62">
        <v>660</v>
      </c>
      <c r="BEM1326" s="62" t="s">
        <v>152</v>
      </c>
      <c r="BEZ1326" s="62">
        <v>660</v>
      </c>
      <c r="BFC1326" s="62" t="s">
        <v>152</v>
      </c>
      <c r="BFP1326" s="62">
        <v>660</v>
      </c>
      <c r="BFS1326" s="62" t="s">
        <v>152</v>
      </c>
      <c r="BGF1326" s="62">
        <v>660</v>
      </c>
      <c r="BGI1326" s="62" t="s">
        <v>152</v>
      </c>
      <c r="BGV1326" s="62">
        <v>660</v>
      </c>
      <c r="BGY1326" s="62" t="s">
        <v>152</v>
      </c>
      <c r="BHL1326" s="62">
        <v>660</v>
      </c>
      <c r="BHO1326" s="62" t="s">
        <v>152</v>
      </c>
      <c r="BIB1326" s="62">
        <v>660</v>
      </c>
      <c r="BIE1326" s="62" t="s">
        <v>152</v>
      </c>
      <c r="BIR1326" s="62">
        <v>660</v>
      </c>
      <c r="BIU1326" s="62" t="s">
        <v>152</v>
      </c>
      <c r="BJH1326" s="62">
        <v>660</v>
      </c>
      <c r="BJK1326" s="62" t="s">
        <v>152</v>
      </c>
      <c r="BJX1326" s="62">
        <v>660</v>
      </c>
      <c r="BKA1326" s="62" t="s">
        <v>152</v>
      </c>
      <c r="BKN1326" s="62">
        <v>660</v>
      </c>
      <c r="BKQ1326" s="62" t="s">
        <v>152</v>
      </c>
      <c r="BLD1326" s="62">
        <v>660</v>
      </c>
      <c r="BLG1326" s="62" t="s">
        <v>152</v>
      </c>
      <c r="BLT1326" s="62">
        <v>660</v>
      </c>
      <c r="BLW1326" s="62" t="s">
        <v>152</v>
      </c>
      <c r="BMJ1326" s="62">
        <v>660</v>
      </c>
      <c r="BMM1326" s="62" t="s">
        <v>152</v>
      </c>
      <c r="BMZ1326" s="62">
        <v>660</v>
      </c>
      <c r="BNC1326" s="62" t="s">
        <v>152</v>
      </c>
      <c r="BNP1326" s="62">
        <v>660</v>
      </c>
      <c r="BNS1326" s="62" t="s">
        <v>152</v>
      </c>
      <c r="BOF1326" s="62">
        <v>660</v>
      </c>
      <c r="BOI1326" s="62" t="s">
        <v>152</v>
      </c>
      <c r="BOV1326" s="62">
        <v>660</v>
      </c>
      <c r="BOY1326" s="62" t="s">
        <v>152</v>
      </c>
      <c r="BPL1326" s="62">
        <v>660</v>
      </c>
      <c r="BPO1326" s="62" t="s">
        <v>152</v>
      </c>
      <c r="BQB1326" s="62">
        <v>660</v>
      </c>
      <c r="BQE1326" s="62" t="s">
        <v>152</v>
      </c>
      <c r="BQR1326" s="62">
        <v>660</v>
      </c>
      <c r="BQU1326" s="62" t="s">
        <v>152</v>
      </c>
      <c r="BRH1326" s="62">
        <v>660</v>
      </c>
      <c r="BRK1326" s="62" t="s">
        <v>152</v>
      </c>
      <c r="BRX1326" s="62">
        <v>660</v>
      </c>
      <c r="BSA1326" s="62" t="s">
        <v>152</v>
      </c>
      <c r="BSN1326" s="62">
        <v>660</v>
      </c>
      <c r="BSQ1326" s="62" t="s">
        <v>152</v>
      </c>
      <c r="BTD1326" s="62">
        <v>660</v>
      </c>
      <c r="BTG1326" s="62" t="s">
        <v>152</v>
      </c>
      <c r="BTT1326" s="62">
        <v>660</v>
      </c>
      <c r="BTW1326" s="62" t="s">
        <v>152</v>
      </c>
      <c r="BUJ1326" s="62">
        <v>660</v>
      </c>
      <c r="BUM1326" s="62" t="s">
        <v>152</v>
      </c>
      <c r="BUZ1326" s="62">
        <v>660</v>
      </c>
      <c r="BVC1326" s="62" t="s">
        <v>152</v>
      </c>
      <c r="BVP1326" s="62">
        <v>660</v>
      </c>
      <c r="BVS1326" s="62" t="s">
        <v>152</v>
      </c>
      <c r="BWF1326" s="62">
        <v>660</v>
      </c>
      <c r="BWI1326" s="62" t="s">
        <v>152</v>
      </c>
      <c r="BWV1326" s="62">
        <v>660</v>
      </c>
      <c r="BWY1326" s="62" t="s">
        <v>152</v>
      </c>
      <c r="BXL1326" s="62">
        <v>660</v>
      </c>
      <c r="BXO1326" s="62" t="s">
        <v>152</v>
      </c>
      <c r="BYB1326" s="62">
        <v>660</v>
      </c>
      <c r="BYE1326" s="62" t="s">
        <v>152</v>
      </c>
      <c r="BYR1326" s="62">
        <v>660</v>
      </c>
      <c r="BYU1326" s="62" t="s">
        <v>152</v>
      </c>
      <c r="BZH1326" s="62">
        <v>660</v>
      </c>
      <c r="BZK1326" s="62" t="s">
        <v>152</v>
      </c>
      <c r="BZX1326" s="62">
        <v>660</v>
      </c>
      <c r="CAA1326" s="62" t="s">
        <v>152</v>
      </c>
      <c r="CAN1326" s="62">
        <v>660</v>
      </c>
      <c r="CAQ1326" s="62" t="s">
        <v>152</v>
      </c>
      <c r="CBD1326" s="62">
        <v>660</v>
      </c>
      <c r="CBG1326" s="62" t="s">
        <v>152</v>
      </c>
      <c r="CBT1326" s="62">
        <v>660</v>
      </c>
      <c r="CBW1326" s="62" t="s">
        <v>152</v>
      </c>
      <c r="CCJ1326" s="62">
        <v>660</v>
      </c>
      <c r="CCM1326" s="62" t="s">
        <v>152</v>
      </c>
      <c r="CCZ1326" s="62">
        <v>660</v>
      </c>
      <c r="CDC1326" s="62" t="s">
        <v>152</v>
      </c>
      <c r="CDP1326" s="62">
        <v>660</v>
      </c>
      <c r="CDS1326" s="62" t="s">
        <v>152</v>
      </c>
      <c r="CEF1326" s="62">
        <v>660</v>
      </c>
      <c r="CEI1326" s="62" t="s">
        <v>152</v>
      </c>
      <c r="CEV1326" s="62">
        <v>660</v>
      </c>
      <c r="CEY1326" s="62" t="s">
        <v>152</v>
      </c>
      <c r="CFL1326" s="62">
        <v>660</v>
      </c>
      <c r="CFO1326" s="62" t="s">
        <v>152</v>
      </c>
      <c r="CGB1326" s="62">
        <v>660</v>
      </c>
      <c r="CGE1326" s="62" t="s">
        <v>152</v>
      </c>
      <c r="CGR1326" s="62">
        <v>660</v>
      </c>
      <c r="CGU1326" s="62" t="s">
        <v>152</v>
      </c>
      <c r="CHH1326" s="62">
        <v>660</v>
      </c>
      <c r="CHK1326" s="62" t="s">
        <v>152</v>
      </c>
      <c r="CHX1326" s="62">
        <v>660</v>
      </c>
      <c r="CIA1326" s="62" t="s">
        <v>152</v>
      </c>
      <c r="CIN1326" s="62">
        <v>660</v>
      </c>
      <c r="CIQ1326" s="62" t="s">
        <v>152</v>
      </c>
      <c r="CJD1326" s="62">
        <v>660</v>
      </c>
      <c r="CJG1326" s="62" t="s">
        <v>152</v>
      </c>
      <c r="CJT1326" s="62">
        <v>660</v>
      </c>
      <c r="CJW1326" s="62" t="s">
        <v>152</v>
      </c>
      <c r="CKJ1326" s="62">
        <v>660</v>
      </c>
      <c r="CKM1326" s="62" t="s">
        <v>152</v>
      </c>
      <c r="CKZ1326" s="62">
        <v>660</v>
      </c>
      <c r="CLC1326" s="62" t="s">
        <v>152</v>
      </c>
      <c r="CLP1326" s="62">
        <v>660</v>
      </c>
      <c r="CLS1326" s="62" t="s">
        <v>152</v>
      </c>
      <c r="CMF1326" s="62">
        <v>660</v>
      </c>
      <c r="CMI1326" s="62" t="s">
        <v>152</v>
      </c>
      <c r="CMV1326" s="62">
        <v>660</v>
      </c>
      <c r="CMY1326" s="62" t="s">
        <v>152</v>
      </c>
      <c r="CNL1326" s="62">
        <v>660</v>
      </c>
      <c r="CNO1326" s="62" t="s">
        <v>152</v>
      </c>
      <c r="COB1326" s="62">
        <v>660</v>
      </c>
      <c r="COE1326" s="62" t="s">
        <v>152</v>
      </c>
      <c r="COR1326" s="62">
        <v>660</v>
      </c>
      <c r="COU1326" s="62" t="s">
        <v>152</v>
      </c>
      <c r="CPH1326" s="62">
        <v>660</v>
      </c>
      <c r="CPK1326" s="62" t="s">
        <v>152</v>
      </c>
      <c r="CPX1326" s="62">
        <v>660</v>
      </c>
      <c r="CQA1326" s="62" t="s">
        <v>152</v>
      </c>
      <c r="CQN1326" s="62">
        <v>660</v>
      </c>
      <c r="CQQ1326" s="62" t="s">
        <v>152</v>
      </c>
      <c r="CRD1326" s="62">
        <v>660</v>
      </c>
      <c r="CRG1326" s="62" t="s">
        <v>152</v>
      </c>
      <c r="CRT1326" s="62">
        <v>660</v>
      </c>
      <c r="CRW1326" s="62" t="s">
        <v>152</v>
      </c>
      <c r="CSJ1326" s="62">
        <v>660</v>
      </c>
      <c r="CSM1326" s="62" t="s">
        <v>152</v>
      </c>
      <c r="CSZ1326" s="62">
        <v>660</v>
      </c>
      <c r="CTC1326" s="62" t="s">
        <v>152</v>
      </c>
      <c r="CTP1326" s="62">
        <v>660</v>
      </c>
      <c r="CTS1326" s="62" t="s">
        <v>152</v>
      </c>
      <c r="CUF1326" s="62">
        <v>660</v>
      </c>
      <c r="CUI1326" s="62" t="s">
        <v>152</v>
      </c>
      <c r="CUV1326" s="62">
        <v>660</v>
      </c>
      <c r="CUY1326" s="62" t="s">
        <v>152</v>
      </c>
      <c r="CVL1326" s="62">
        <v>660</v>
      </c>
      <c r="CVO1326" s="62" t="s">
        <v>152</v>
      </c>
      <c r="CWB1326" s="62">
        <v>660</v>
      </c>
      <c r="CWE1326" s="62" t="s">
        <v>152</v>
      </c>
      <c r="CWR1326" s="62">
        <v>660</v>
      </c>
      <c r="CWU1326" s="62" t="s">
        <v>152</v>
      </c>
      <c r="CXH1326" s="62">
        <v>660</v>
      </c>
      <c r="CXK1326" s="62" t="s">
        <v>152</v>
      </c>
      <c r="CXX1326" s="62">
        <v>660</v>
      </c>
      <c r="CYA1326" s="62" t="s">
        <v>152</v>
      </c>
      <c r="CYN1326" s="62">
        <v>660</v>
      </c>
      <c r="CYQ1326" s="62" t="s">
        <v>152</v>
      </c>
      <c r="CZD1326" s="62">
        <v>660</v>
      </c>
      <c r="CZG1326" s="62" t="s">
        <v>152</v>
      </c>
      <c r="CZT1326" s="62">
        <v>660</v>
      </c>
      <c r="CZW1326" s="62" t="s">
        <v>152</v>
      </c>
      <c r="DAJ1326" s="62">
        <v>660</v>
      </c>
      <c r="DAM1326" s="62" t="s">
        <v>152</v>
      </c>
      <c r="DAZ1326" s="62">
        <v>660</v>
      </c>
      <c r="DBC1326" s="62" t="s">
        <v>152</v>
      </c>
      <c r="DBP1326" s="62">
        <v>660</v>
      </c>
      <c r="DBS1326" s="62" t="s">
        <v>152</v>
      </c>
      <c r="DCF1326" s="62">
        <v>660</v>
      </c>
      <c r="DCI1326" s="62" t="s">
        <v>152</v>
      </c>
      <c r="DCV1326" s="62">
        <v>660</v>
      </c>
      <c r="DCY1326" s="62" t="s">
        <v>152</v>
      </c>
      <c r="DDL1326" s="62">
        <v>660</v>
      </c>
      <c r="DDO1326" s="62" t="s">
        <v>152</v>
      </c>
      <c r="DEB1326" s="62">
        <v>660</v>
      </c>
      <c r="DEE1326" s="62" t="s">
        <v>152</v>
      </c>
      <c r="DER1326" s="62">
        <v>660</v>
      </c>
      <c r="DEU1326" s="62" t="s">
        <v>152</v>
      </c>
      <c r="DFH1326" s="62">
        <v>660</v>
      </c>
      <c r="DFK1326" s="62" t="s">
        <v>152</v>
      </c>
      <c r="DFX1326" s="62">
        <v>660</v>
      </c>
      <c r="DGA1326" s="62" t="s">
        <v>152</v>
      </c>
      <c r="DGN1326" s="62">
        <v>660</v>
      </c>
      <c r="DGQ1326" s="62" t="s">
        <v>152</v>
      </c>
      <c r="DHD1326" s="62">
        <v>660</v>
      </c>
      <c r="DHG1326" s="62" t="s">
        <v>152</v>
      </c>
      <c r="DHT1326" s="62">
        <v>660</v>
      </c>
      <c r="DHW1326" s="62" t="s">
        <v>152</v>
      </c>
      <c r="DIJ1326" s="62">
        <v>660</v>
      </c>
      <c r="DIM1326" s="62" t="s">
        <v>152</v>
      </c>
      <c r="DIZ1326" s="62">
        <v>660</v>
      </c>
      <c r="DJC1326" s="62" t="s">
        <v>152</v>
      </c>
      <c r="DJP1326" s="62">
        <v>660</v>
      </c>
      <c r="DJS1326" s="62" t="s">
        <v>152</v>
      </c>
      <c r="DKF1326" s="62">
        <v>660</v>
      </c>
      <c r="DKI1326" s="62" t="s">
        <v>152</v>
      </c>
      <c r="DKV1326" s="62">
        <v>660</v>
      </c>
      <c r="DKY1326" s="62" t="s">
        <v>152</v>
      </c>
      <c r="DLL1326" s="62">
        <v>660</v>
      </c>
      <c r="DLO1326" s="62" t="s">
        <v>152</v>
      </c>
      <c r="DMB1326" s="62">
        <v>660</v>
      </c>
      <c r="DME1326" s="62" t="s">
        <v>152</v>
      </c>
      <c r="DMR1326" s="62">
        <v>660</v>
      </c>
      <c r="DMU1326" s="62" t="s">
        <v>152</v>
      </c>
      <c r="DNH1326" s="62">
        <v>660</v>
      </c>
      <c r="DNK1326" s="62" t="s">
        <v>152</v>
      </c>
      <c r="DNX1326" s="62">
        <v>660</v>
      </c>
      <c r="DOA1326" s="62" t="s">
        <v>152</v>
      </c>
      <c r="DON1326" s="62">
        <v>660</v>
      </c>
      <c r="DOQ1326" s="62" t="s">
        <v>152</v>
      </c>
      <c r="DPD1326" s="62">
        <v>660</v>
      </c>
      <c r="DPG1326" s="62" t="s">
        <v>152</v>
      </c>
      <c r="DPT1326" s="62">
        <v>660</v>
      </c>
      <c r="DPW1326" s="62" t="s">
        <v>152</v>
      </c>
      <c r="DQJ1326" s="62">
        <v>660</v>
      </c>
      <c r="DQM1326" s="62" t="s">
        <v>152</v>
      </c>
      <c r="DQZ1326" s="62">
        <v>660</v>
      </c>
      <c r="DRC1326" s="62" t="s">
        <v>152</v>
      </c>
      <c r="DRP1326" s="62">
        <v>660</v>
      </c>
      <c r="DRS1326" s="62" t="s">
        <v>152</v>
      </c>
      <c r="DSF1326" s="62">
        <v>660</v>
      </c>
      <c r="DSI1326" s="62" t="s">
        <v>152</v>
      </c>
      <c r="DSV1326" s="62">
        <v>660</v>
      </c>
      <c r="DSY1326" s="62" t="s">
        <v>152</v>
      </c>
      <c r="DTL1326" s="62">
        <v>660</v>
      </c>
      <c r="DTO1326" s="62" t="s">
        <v>152</v>
      </c>
      <c r="DUB1326" s="62">
        <v>660</v>
      </c>
      <c r="DUE1326" s="62" t="s">
        <v>152</v>
      </c>
      <c r="DUR1326" s="62">
        <v>660</v>
      </c>
      <c r="DUU1326" s="62" t="s">
        <v>152</v>
      </c>
      <c r="DVH1326" s="62">
        <v>660</v>
      </c>
      <c r="DVK1326" s="62" t="s">
        <v>152</v>
      </c>
      <c r="DVX1326" s="62">
        <v>660</v>
      </c>
      <c r="DWA1326" s="62" t="s">
        <v>152</v>
      </c>
      <c r="DWN1326" s="62">
        <v>660</v>
      </c>
      <c r="DWQ1326" s="62" t="s">
        <v>152</v>
      </c>
      <c r="DXD1326" s="62">
        <v>660</v>
      </c>
      <c r="DXG1326" s="62" t="s">
        <v>152</v>
      </c>
      <c r="DXT1326" s="62">
        <v>660</v>
      </c>
      <c r="DXW1326" s="62" t="s">
        <v>152</v>
      </c>
      <c r="DYJ1326" s="62">
        <v>660</v>
      </c>
      <c r="DYM1326" s="62" t="s">
        <v>152</v>
      </c>
      <c r="DYZ1326" s="62">
        <v>660</v>
      </c>
      <c r="DZC1326" s="62" t="s">
        <v>152</v>
      </c>
      <c r="DZP1326" s="62">
        <v>660</v>
      </c>
      <c r="DZS1326" s="62" t="s">
        <v>152</v>
      </c>
      <c r="EAF1326" s="62">
        <v>660</v>
      </c>
      <c r="EAI1326" s="62" t="s">
        <v>152</v>
      </c>
      <c r="EAV1326" s="62">
        <v>660</v>
      </c>
      <c r="EAY1326" s="62" t="s">
        <v>152</v>
      </c>
      <c r="EBL1326" s="62">
        <v>660</v>
      </c>
      <c r="EBO1326" s="62" t="s">
        <v>152</v>
      </c>
      <c r="ECB1326" s="62">
        <v>660</v>
      </c>
      <c r="ECE1326" s="62" t="s">
        <v>152</v>
      </c>
      <c r="ECR1326" s="62">
        <v>660</v>
      </c>
      <c r="ECU1326" s="62" t="s">
        <v>152</v>
      </c>
      <c r="EDH1326" s="62">
        <v>660</v>
      </c>
      <c r="EDK1326" s="62" t="s">
        <v>152</v>
      </c>
      <c r="EDX1326" s="62">
        <v>660</v>
      </c>
      <c r="EEA1326" s="62" t="s">
        <v>152</v>
      </c>
      <c r="EEN1326" s="62">
        <v>660</v>
      </c>
      <c r="EEQ1326" s="62" t="s">
        <v>152</v>
      </c>
      <c r="EFD1326" s="62">
        <v>660</v>
      </c>
      <c r="EFG1326" s="62" t="s">
        <v>152</v>
      </c>
      <c r="EFT1326" s="62">
        <v>660</v>
      </c>
      <c r="EFW1326" s="62" t="s">
        <v>152</v>
      </c>
      <c r="EGJ1326" s="62">
        <v>660</v>
      </c>
      <c r="EGM1326" s="62" t="s">
        <v>152</v>
      </c>
      <c r="EGZ1326" s="62">
        <v>660</v>
      </c>
      <c r="EHC1326" s="62" t="s">
        <v>152</v>
      </c>
      <c r="EHP1326" s="62">
        <v>660</v>
      </c>
      <c r="EHS1326" s="62" t="s">
        <v>152</v>
      </c>
      <c r="EIF1326" s="62">
        <v>660</v>
      </c>
      <c r="EII1326" s="62" t="s">
        <v>152</v>
      </c>
      <c r="EIV1326" s="62">
        <v>660</v>
      </c>
      <c r="EIY1326" s="62" t="s">
        <v>152</v>
      </c>
      <c r="EJL1326" s="62">
        <v>660</v>
      </c>
      <c r="EJO1326" s="62" t="s">
        <v>152</v>
      </c>
      <c r="EKB1326" s="62">
        <v>660</v>
      </c>
      <c r="EKE1326" s="62" t="s">
        <v>152</v>
      </c>
      <c r="EKR1326" s="62">
        <v>660</v>
      </c>
      <c r="EKU1326" s="62" t="s">
        <v>152</v>
      </c>
      <c r="ELH1326" s="62">
        <v>660</v>
      </c>
      <c r="ELK1326" s="62" t="s">
        <v>152</v>
      </c>
      <c r="ELX1326" s="62">
        <v>660</v>
      </c>
      <c r="EMA1326" s="62" t="s">
        <v>152</v>
      </c>
      <c r="EMN1326" s="62">
        <v>660</v>
      </c>
      <c r="EMQ1326" s="62" t="s">
        <v>152</v>
      </c>
      <c r="END1326" s="62">
        <v>660</v>
      </c>
      <c r="ENG1326" s="62" t="s">
        <v>152</v>
      </c>
      <c r="ENT1326" s="62">
        <v>660</v>
      </c>
      <c r="ENW1326" s="62" t="s">
        <v>152</v>
      </c>
      <c r="EOJ1326" s="62">
        <v>660</v>
      </c>
      <c r="EOM1326" s="62" t="s">
        <v>152</v>
      </c>
      <c r="EOZ1326" s="62">
        <v>660</v>
      </c>
      <c r="EPC1326" s="62" t="s">
        <v>152</v>
      </c>
      <c r="EPP1326" s="62">
        <v>660</v>
      </c>
      <c r="EPS1326" s="62" t="s">
        <v>152</v>
      </c>
      <c r="EQF1326" s="62">
        <v>660</v>
      </c>
      <c r="EQI1326" s="62" t="s">
        <v>152</v>
      </c>
      <c r="EQV1326" s="62">
        <v>660</v>
      </c>
      <c r="EQY1326" s="62" t="s">
        <v>152</v>
      </c>
      <c r="ERL1326" s="62">
        <v>660</v>
      </c>
      <c r="ERO1326" s="62" t="s">
        <v>152</v>
      </c>
      <c r="ESB1326" s="62">
        <v>660</v>
      </c>
      <c r="ESE1326" s="62" t="s">
        <v>152</v>
      </c>
      <c r="ESR1326" s="62">
        <v>660</v>
      </c>
      <c r="ESU1326" s="62" t="s">
        <v>152</v>
      </c>
      <c r="ETH1326" s="62">
        <v>660</v>
      </c>
      <c r="ETK1326" s="62" t="s">
        <v>152</v>
      </c>
      <c r="ETX1326" s="62">
        <v>660</v>
      </c>
      <c r="EUA1326" s="62" t="s">
        <v>152</v>
      </c>
      <c r="EUN1326" s="62">
        <v>660</v>
      </c>
      <c r="EUQ1326" s="62" t="s">
        <v>152</v>
      </c>
      <c r="EVD1326" s="62">
        <v>660</v>
      </c>
      <c r="EVG1326" s="62" t="s">
        <v>152</v>
      </c>
      <c r="EVT1326" s="62">
        <v>660</v>
      </c>
      <c r="EVW1326" s="62" t="s">
        <v>152</v>
      </c>
      <c r="EWJ1326" s="62">
        <v>660</v>
      </c>
      <c r="EWM1326" s="62" t="s">
        <v>152</v>
      </c>
      <c r="EWZ1326" s="62">
        <v>660</v>
      </c>
      <c r="EXC1326" s="62" t="s">
        <v>152</v>
      </c>
      <c r="EXP1326" s="62">
        <v>660</v>
      </c>
      <c r="EXS1326" s="62" t="s">
        <v>152</v>
      </c>
      <c r="EYF1326" s="62">
        <v>660</v>
      </c>
      <c r="EYI1326" s="62" t="s">
        <v>152</v>
      </c>
      <c r="EYV1326" s="62">
        <v>660</v>
      </c>
      <c r="EYY1326" s="62" t="s">
        <v>152</v>
      </c>
      <c r="EZL1326" s="62">
        <v>660</v>
      </c>
      <c r="EZO1326" s="62" t="s">
        <v>152</v>
      </c>
      <c r="FAB1326" s="62">
        <v>660</v>
      </c>
      <c r="FAE1326" s="62" t="s">
        <v>152</v>
      </c>
      <c r="FAR1326" s="62">
        <v>660</v>
      </c>
      <c r="FAU1326" s="62" t="s">
        <v>152</v>
      </c>
      <c r="FBH1326" s="62">
        <v>660</v>
      </c>
      <c r="FBK1326" s="62" t="s">
        <v>152</v>
      </c>
      <c r="FBX1326" s="62">
        <v>660</v>
      </c>
      <c r="FCA1326" s="62" t="s">
        <v>152</v>
      </c>
      <c r="FCN1326" s="62">
        <v>660</v>
      </c>
      <c r="FCQ1326" s="62" t="s">
        <v>152</v>
      </c>
      <c r="FDD1326" s="62">
        <v>660</v>
      </c>
      <c r="FDG1326" s="62" t="s">
        <v>152</v>
      </c>
      <c r="FDT1326" s="62">
        <v>660</v>
      </c>
      <c r="FDW1326" s="62" t="s">
        <v>152</v>
      </c>
      <c r="FEJ1326" s="62">
        <v>660</v>
      </c>
      <c r="FEM1326" s="62" t="s">
        <v>152</v>
      </c>
      <c r="FEZ1326" s="62">
        <v>660</v>
      </c>
      <c r="FFC1326" s="62" t="s">
        <v>152</v>
      </c>
      <c r="FFP1326" s="62">
        <v>660</v>
      </c>
      <c r="FFS1326" s="62" t="s">
        <v>152</v>
      </c>
      <c r="FGF1326" s="62">
        <v>660</v>
      </c>
      <c r="FGI1326" s="62" t="s">
        <v>152</v>
      </c>
      <c r="FGV1326" s="62">
        <v>660</v>
      </c>
      <c r="FGY1326" s="62" t="s">
        <v>152</v>
      </c>
      <c r="FHL1326" s="62">
        <v>660</v>
      </c>
      <c r="FHO1326" s="62" t="s">
        <v>152</v>
      </c>
      <c r="FIB1326" s="62">
        <v>660</v>
      </c>
      <c r="FIE1326" s="62" t="s">
        <v>152</v>
      </c>
      <c r="FIR1326" s="62">
        <v>660</v>
      </c>
      <c r="FIU1326" s="62" t="s">
        <v>152</v>
      </c>
      <c r="FJH1326" s="62">
        <v>660</v>
      </c>
      <c r="FJK1326" s="62" t="s">
        <v>152</v>
      </c>
      <c r="FJX1326" s="62">
        <v>660</v>
      </c>
      <c r="FKA1326" s="62" t="s">
        <v>152</v>
      </c>
      <c r="FKN1326" s="62">
        <v>660</v>
      </c>
      <c r="FKQ1326" s="62" t="s">
        <v>152</v>
      </c>
      <c r="FLD1326" s="62">
        <v>660</v>
      </c>
      <c r="FLG1326" s="62" t="s">
        <v>152</v>
      </c>
      <c r="FLT1326" s="62">
        <v>660</v>
      </c>
      <c r="FLW1326" s="62" t="s">
        <v>152</v>
      </c>
      <c r="FMJ1326" s="62">
        <v>660</v>
      </c>
      <c r="FMM1326" s="62" t="s">
        <v>152</v>
      </c>
      <c r="FMZ1326" s="62">
        <v>660</v>
      </c>
      <c r="FNC1326" s="62" t="s">
        <v>152</v>
      </c>
      <c r="FNP1326" s="62">
        <v>660</v>
      </c>
      <c r="FNS1326" s="62" t="s">
        <v>152</v>
      </c>
      <c r="FOF1326" s="62">
        <v>660</v>
      </c>
      <c r="FOI1326" s="62" t="s">
        <v>152</v>
      </c>
      <c r="FOV1326" s="62">
        <v>660</v>
      </c>
      <c r="FOY1326" s="62" t="s">
        <v>152</v>
      </c>
      <c r="FPL1326" s="62">
        <v>660</v>
      </c>
      <c r="FPO1326" s="62" t="s">
        <v>152</v>
      </c>
      <c r="FQB1326" s="62">
        <v>660</v>
      </c>
      <c r="FQE1326" s="62" t="s">
        <v>152</v>
      </c>
      <c r="FQR1326" s="62">
        <v>660</v>
      </c>
      <c r="FQU1326" s="62" t="s">
        <v>152</v>
      </c>
      <c r="FRH1326" s="62">
        <v>660</v>
      </c>
      <c r="FRK1326" s="62" t="s">
        <v>152</v>
      </c>
      <c r="FRX1326" s="62">
        <v>660</v>
      </c>
      <c r="FSA1326" s="62" t="s">
        <v>152</v>
      </c>
      <c r="FSN1326" s="62">
        <v>660</v>
      </c>
      <c r="FSQ1326" s="62" t="s">
        <v>152</v>
      </c>
      <c r="FTD1326" s="62">
        <v>660</v>
      </c>
      <c r="FTG1326" s="62" t="s">
        <v>152</v>
      </c>
      <c r="FTT1326" s="62">
        <v>660</v>
      </c>
      <c r="FTW1326" s="62" t="s">
        <v>152</v>
      </c>
      <c r="FUJ1326" s="62">
        <v>660</v>
      </c>
      <c r="FUM1326" s="62" t="s">
        <v>152</v>
      </c>
      <c r="FUZ1326" s="62">
        <v>660</v>
      </c>
      <c r="FVC1326" s="62" t="s">
        <v>152</v>
      </c>
      <c r="FVP1326" s="62">
        <v>660</v>
      </c>
      <c r="FVS1326" s="62" t="s">
        <v>152</v>
      </c>
      <c r="FWF1326" s="62">
        <v>660</v>
      </c>
      <c r="FWI1326" s="62" t="s">
        <v>152</v>
      </c>
      <c r="FWV1326" s="62">
        <v>660</v>
      </c>
      <c r="FWY1326" s="62" t="s">
        <v>152</v>
      </c>
      <c r="FXL1326" s="62">
        <v>660</v>
      </c>
      <c r="FXO1326" s="62" t="s">
        <v>152</v>
      </c>
      <c r="FYB1326" s="62">
        <v>660</v>
      </c>
      <c r="FYE1326" s="62" t="s">
        <v>152</v>
      </c>
      <c r="FYR1326" s="62">
        <v>660</v>
      </c>
      <c r="FYU1326" s="62" t="s">
        <v>152</v>
      </c>
      <c r="FZH1326" s="62">
        <v>660</v>
      </c>
      <c r="FZK1326" s="62" t="s">
        <v>152</v>
      </c>
      <c r="FZX1326" s="62">
        <v>660</v>
      </c>
      <c r="GAA1326" s="62" t="s">
        <v>152</v>
      </c>
      <c r="GAN1326" s="62">
        <v>660</v>
      </c>
      <c r="GAQ1326" s="62" t="s">
        <v>152</v>
      </c>
      <c r="GBD1326" s="62">
        <v>660</v>
      </c>
      <c r="GBG1326" s="62" t="s">
        <v>152</v>
      </c>
      <c r="GBT1326" s="62">
        <v>660</v>
      </c>
      <c r="GBW1326" s="62" t="s">
        <v>152</v>
      </c>
      <c r="GCJ1326" s="62">
        <v>660</v>
      </c>
      <c r="GCM1326" s="62" t="s">
        <v>152</v>
      </c>
      <c r="GCZ1326" s="62">
        <v>660</v>
      </c>
      <c r="GDC1326" s="62" t="s">
        <v>152</v>
      </c>
      <c r="GDP1326" s="62">
        <v>660</v>
      </c>
      <c r="GDS1326" s="62" t="s">
        <v>152</v>
      </c>
      <c r="GEF1326" s="62">
        <v>660</v>
      </c>
      <c r="GEI1326" s="62" t="s">
        <v>152</v>
      </c>
      <c r="GEV1326" s="62">
        <v>660</v>
      </c>
      <c r="GEY1326" s="62" t="s">
        <v>152</v>
      </c>
      <c r="GFL1326" s="62">
        <v>660</v>
      </c>
      <c r="GFO1326" s="62" t="s">
        <v>152</v>
      </c>
      <c r="GGB1326" s="62">
        <v>660</v>
      </c>
      <c r="GGE1326" s="62" t="s">
        <v>152</v>
      </c>
      <c r="GGR1326" s="62">
        <v>660</v>
      </c>
      <c r="GGU1326" s="62" t="s">
        <v>152</v>
      </c>
      <c r="GHH1326" s="62">
        <v>660</v>
      </c>
      <c r="GHK1326" s="62" t="s">
        <v>152</v>
      </c>
      <c r="GHX1326" s="62">
        <v>660</v>
      </c>
      <c r="GIA1326" s="62" t="s">
        <v>152</v>
      </c>
      <c r="GIN1326" s="62">
        <v>660</v>
      </c>
      <c r="GIQ1326" s="62" t="s">
        <v>152</v>
      </c>
      <c r="GJD1326" s="62">
        <v>660</v>
      </c>
      <c r="GJG1326" s="62" t="s">
        <v>152</v>
      </c>
      <c r="GJT1326" s="62">
        <v>660</v>
      </c>
      <c r="GJW1326" s="62" t="s">
        <v>152</v>
      </c>
      <c r="GKJ1326" s="62">
        <v>660</v>
      </c>
      <c r="GKM1326" s="62" t="s">
        <v>152</v>
      </c>
      <c r="GKZ1326" s="62">
        <v>660</v>
      </c>
      <c r="GLC1326" s="62" t="s">
        <v>152</v>
      </c>
      <c r="GLP1326" s="62">
        <v>660</v>
      </c>
      <c r="GLS1326" s="62" t="s">
        <v>152</v>
      </c>
      <c r="GMF1326" s="62">
        <v>660</v>
      </c>
      <c r="GMI1326" s="62" t="s">
        <v>152</v>
      </c>
      <c r="GMV1326" s="62">
        <v>660</v>
      </c>
      <c r="GMY1326" s="62" t="s">
        <v>152</v>
      </c>
      <c r="GNL1326" s="62">
        <v>660</v>
      </c>
      <c r="GNO1326" s="62" t="s">
        <v>152</v>
      </c>
      <c r="GOB1326" s="62">
        <v>660</v>
      </c>
      <c r="GOE1326" s="62" t="s">
        <v>152</v>
      </c>
      <c r="GOR1326" s="62">
        <v>660</v>
      </c>
      <c r="GOU1326" s="62" t="s">
        <v>152</v>
      </c>
      <c r="GPH1326" s="62">
        <v>660</v>
      </c>
      <c r="GPK1326" s="62" t="s">
        <v>152</v>
      </c>
      <c r="GPX1326" s="62">
        <v>660</v>
      </c>
      <c r="GQA1326" s="62" t="s">
        <v>152</v>
      </c>
      <c r="GQN1326" s="62">
        <v>660</v>
      </c>
      <c r="GQQ1326" s="62" t="s">
        <v>152</v>
      </c>
      <c r="GRD1326" s="62">
        <v>660</v>
      </c>
      <c r="GRG1326" s="62" t="s">
        <v>152</v>
      </c>
      <c r="GRT1326" s="62">
        <v>660</v>
      </c>
      <c r="GRW1326" s="62" t="s">
        <v>152</v>
      </c>
      <c r="GSJ1326" s="62">
        <v>660</v>
      </c>
      <c r="GSM1326" s="62" t="s">
        <v>152</v>
      </c>
      <c r="GSZ1326" s="62">
        <v>660</v>
      </c>
      <c r="GTC1326" s="62" t="s">
        <v>152</v>
      </c>
      <c r="GTP1326" s="62">
        <v>660</v>
      </c>
      <c r="GTS1326" s="62" t="s">
        <v>152</v>
      </c>
      <c r="GUF1326" s="62">
        <v>660</v>
      </c>
      <c r="GUI1326" s="62" t="s">
        <v>152</v>
      </c>
      <c r="GUV1326" s="62">
        <v>660</v>
      </c>
      <c r="GUY1326" s="62" t="s">
        <v>152</v>
      </c>
      <c r="GVL1326" s="62">
        <v>660</v>
      </c>
      <c r="GVO1326" s="62" t="s">
        <v>152</v>
      </c>
      <c r="GWB1326" s="62">
        <v>660</v>
      </c>
      <c r="GWE1326" s="62" t="s">
        <v>152</v>
      </c>
      <c r="GWR1326" s="62">
        <v>660</v>
      </c>
      <c r="GWU1326" s="62" t="s">
        <v>152</v>
      </c>
      <c r="GXH1326" s="62">
        <v>660</v>
      </c>
      <c r="GXK1326" s="62" t="s">
        <v>152</v>
      </c>
      <c r="GXX1326" s="62">
        <v>660</v>
      </c>
      <c r="GYA1326" s="62" t="s">
        <v>152</v>
      </c>
      <c r="GYN1326" s="62">
        <v>660</v>
      </c>
      <c r="GYQ1326" s="62" t="s">
        <v>152</v>
      </c>
      <c r="GZD1326" s="62">
        <v>660</v>
      </c>
      <c r="GZG1326" s="62" t="s">
        <v>152</v>
      </c>
      <c r="GZT1326" s="62">
        <v>660</v>
      </c>
      <c r="GZW1326" s="62" t="s">
        <v>152</v>
      </c>
      <c r="HAJ1326" s="62">
        <v>660</v>
      </c>
      <c r="HAM1326" s="62" t="s">
        <v>152</v>
      </c>
      <c r="HAZ1326" s="62">
        <v>660</v>
      </c>
      <c r="HBC1326" s="62" t="s">
        <v>152</v>
      </c>
      <c r="HBP1326" s="62">
        <v>660</v>
      </c>
      <c r="HBS1326" s="62" t="s">
        <v>152</v>
      </c>
      <c r="HCF1326" s="62">
        <v>660</v>
      </c>
      <c r="HCI1326" s="62" t="s">
        <v>152</v>
      </c>
      <c r="HCV1326" s="62">
        <v>660</v>
      </c>
      <c r="HCY1326" s="62" t="s">
        <v>152</v>
      </c>
      <c r="HDL1326" s="62">
        <v>660</v>
      </c>
      <c r="HDO1326" s="62" t="s">
        <v>152</v>
      </c>
      <c r="HEB1326" s="62">
        <v>660</v>
      </c>
      <c r="HEE1326" s="62" t="s">
        <v>152</v>
      </c>
      <c r="HER1326" s="62">
        <v>660</v>
      </c>
      <c r="HEU1326" s="62" t="s">
        <v>152</v>
      </c>
      <c r="HFH1326" s="62">
        <v>660</v>
      </c>
      <c r="HFK1326" s="62" t="s">
        <v>152</v>
      </c>
      <c r="HFX1326" s="62">
        <v>660</v>
      </c>
      <c r="HGA1326" s="62" t="s">
        <v>152</v>
      </c>
      <c r="HGN1326" s="62">
        <v>660</v>
      </c>
      <c r="HGQ1326" s="62" t="s">
        <v>152</v>
      </c>
      <c r="HHD1326" s="62">
        <v>660</v>
      </c>
      <c r="HHG1326" s="62" t="s">
        <v>152</v>
      </c>
      <c r="HHT1326" s="62">
        <v>660</v>
      </c>
      <c r="HHW1326" s="62" t="s">
        <v>152</v>
      </c>
      <c r="HIJ1326" s="62">
        <v>660</v>
      </c>
      <c r="HIM1326" s="62" t="s">
        <v>152</v>
      </c>
      <c r="HIZ1326" s="62">
        <v>660</v>
      </c>
      <c r="HJC1326" s="62" t="s">
        <v>152</v>
      </c>
      <c r="HJP1326" s="62">
        <v>660</v>
      </c>
      <c r="HJS1326" s="62" t="s">
        <v>152</v>
      </c>
      <c r="HKF1326" s="62">
        <v>660</v>
      </c>
      <c r="HKI1326" s="62" t="s">
        <v>152</v>
      </c>
      <c r="HKV1326" s="62">
        <v>660</v>
      </c>
      <c r="HKY1326" s="62" t="s">
        <v>152</v>
      </c>
      <c r="HLL1326" s="62">
        <v>660</v>
      </c>
      <c r="HLO1326" s="62" t="s">
        <v>152</v>
      </c>
      <c r="HMB1326" s="62">
        <v>660</v>
      </c>
      <c r="HME1326" s="62" t="s">
        <v>152</v>
      </c>
      <c r="HMR1326" s="62">
        <v>660</v>
      </c>
      <c r="HMU1326" s="62" t="s">
        <v>152</v>
      </c>
      <c r="HNH1326" s="62">
        <v>660</v>
      </c>
      <c r="HNK1326" s="62" t="s">
        <v>152</v>
      </c>
      <c r="HNX1326" s="62">
        <v>660</v>
      </c>
      <c r="HOA1326" s="62" t="s">
        <v>152</v>
      </c>
      <c r="HON1326" s="62">
        <v>660</v>
      </c>
      <c r="HOQ1326" s="62" t="s">
        <v>152</v>
      </c>
      <c r="HPD1326" s="62">
        <v>660</v>
      </c>
      <c r="HPG1326" s="62" t="s">
        <v>152</v>
      </c>
      <c r="HPT1326" s="62">
        <v>660</v>
      </c>
      <c r="HPW1326" s="62" t="s">
        <v>152</v>
      </c>
      <c r="HQJ1326" s="62">
        <v>660</v>
      </c>
      <c r="HQM1326" s="62" t="s">
        <v>152</v>
      </c>
      <c r="HQZ1326" s="62">
        <v>660</v>
      </c>
      <c r="HRC1326" s="62" t="s">
        <v>152</v>
      </c>
      <c r="HRP1326" s="62">
        <v>660</v>
      </c>
      <c r="HRS1326" s="62" t="s">
        <v>152</v>
      </c>
      <c r="HSF1326" s="62">
        <v>660</v>
      </c>
      <c r="HSI1326" s="62" t="s">
        <v>152</v>
      </c>
      <c r="HSV1326" s="62">
        <v>660</v>
      </c>
      <c r="HSY1326" s="62" t="s">
        <v>152</v>
      </c>
      <c r="HTL1326" s="62">
        <v>660</v>
      </c>
      <c r="HTO1326" s="62" t="s">
        <v>152</v>
      </c>
      <c r="HUB1326" s="62">
        <v>660</v>
      </c>
      <c r="HUE1326" s="62" t="s">
        <v>152</v>
      </c>
      <c r="HUR1326" s="62">
        <v>660</v>
      </c>
      <c r="HUU1326" s="62" t="s">
        <v>152</v>
      </c>
      <c r="HVH1326" s="62">
        <v>660</v>
      </c>
      <c r="HVK1326" s="62" t="s">
        <v>152</v>
      </c>
      <c r="HVX1326" s="62">
        <v>660</v>
      </c>
      <c r="HWA1326" s="62" t="s">
        <v>152</v>
      </c>
      <c r="HWN1326" s="62">
        <v>660</v>
      </c>
      <c r="HWQ1326" s="62" t="s">
        <v>152</v>
      </c>
      <c r="HXD1326" s="62">
        <v>660</v>
      </c>
      <c r="HXG1326" s="62" t="s">
        <v>152</v>
      </c>
      <c r="HXT1326" s="62">
        <v>660</v>
      </c>
      <c r="HXW1326" s="62" t="s">
        <v>152</v>
      </c>
      <c r="HYJ1326" s="62">
        <v>660</v>
      </c>
      <c r="HYM1326" s="62" t="s">
        <v>152</v>
      </c>
      <c r="HYZ1326" s="62">
        <v>660</v>
      </c>
      <c r="HZC1326" s="62" t="s">
        <v>152</v>
      </c>
      <c r="HZP1326" s="62">
        <v>660</v>
      </c>
      <c r="HZS1326" s="62" t="s">
        <v>152</v>
      </c>
      <c r="IAF1326" s="62">
        <v>660</v>
      </c>
      <c r="IAI1326" s="62" t="s">
        <v>152</v>
      </c>
      <c r="IAV1326" s="62">
        <v>660</v>
      </c>
      <c r="IAY1326" s="62" t="s">
        <v>152</v>
      </c>
      <c r="IBL1326" s="62">
        <v>660</v>
      </c>
      <c r="IBO1326" s="62" t="s">
        <v>152</v>
      </c>
      <c r="ICB1326" s="62">
        <v>660</v>
      </c>
      <c r="ICE1326" s="62" t="s">
        <v>152</v>
      </c>
      <c r="ICR1326" s="62">
        <v>660</v>
      </c>
      <c r="ICU1326" s="62" t="s">
        <v>152</v>
      </c>
      <c r="IDH1326" s="62">
        <v>660</v>
      </c>
      <c r="IDK1326" s="62" t="s">
        <v>152</v>
      </c>
      <c r="IDX1326" s="62">
        <v>660</v>
      </c>
      <c r="IEA1326" s="62" t="s">
        <v>152</v>
      </c>
      <c r="IEN1326" s="62">
        <v>660</v>
      </c>
      <c r="IEQ1326" s="62" t="s">
        <v>152</v>
      </c>
      <c r="IFD1326" s="62">
        <v>660</v>
      </c>
      <c r="IFG1326" s="62" t="s">
        <v>152</v>
      </c>
      <c r="IFT1326" s="62">
        <v>660</v>
      </c>
      <c r="IFW1326" s="62" t="s">
        <v>152</v>
      </c>
      <c r="IGJ1326" s="62">
        <v>660</v>
      </c>
      <c r="IGM1326" s="62" t="s">
        <v>152</v>
      </c>
      <c r="IGZ1326" s="62">
        <v>660</v>
      </c>
      <c r="IHC1326" s="62" t="s">
        <v>152</v>
      </c>
      <c r="IHP1326" s="62">
        <v>660</v>
      </c>
      <c r="IHS1326" s="62" t="s">
        <v>152</v>
      </c>
      <c r="IIF1326" s="62">
        <v>660</v>
      </c>
      <c r="III1326" s="62" t="s">
        <v>152</v>
      </c>
      <c r="IIV1326" s="62">
        <v>660</v>
      </c>
      <c r="IIY1326" s="62" t="s">
        <v>152</v>
      </c>
      <c r="IJL1326" s="62">
        <v>660</v>
      </c>
      <c r="IJO1326" s="62" t="s">
        <v>152</v>
      </c>
      <c r="IKB1326" s="62">
        <v>660</v>
      </c>
      <c r="IKE1326" s="62" t="s">
        <v>152</v>
      </c>
      <c r="IKR1326" s="62">
        <v>660</v>
      </c>
      <c r="IKU1326" s="62" t="s">
        <v>152</v>
      </c>
      <c r="ILH1326" s="62">
        <v>660</v>
      </c>
      <c r="ILK1326" s="62" t="s">
        <v>152</v>
      </c>
      <c r="ILX1326" s="62">
        <v>660</v>
      </c>
      <c r="IMA1326" s="62" t="s">
        <v>152</v>
      </c>
      <c r="IMN1326" s="62">
        <v>660</v>
      </c>
      <c r="IMQ1326" s="62" t="s">
        <v>152</v>
      </c>
      <c r="IND1326" s="62">
        <v>660</v>
      </c>
      <c r="ING1326" s="62" t="s">
        <v>152</v>
      </c>
      <c r="INT1326" s="62">
        <v>660</v>
      </c>
      <c r="INW1326" s="62" t="s">
        <v>152</v>
      </c>
      <c r="IOJ1326" s="62">
        <v>660</v>
      </c>
      <c r="IOM1326" s="62" t="s">
        <v>152</v>
      </c>
      <c r="IOZ1326" s="62">
        <v>660</v>
      </c>
      <c r="IPC1326" s="62" t="s">
        <v>152</v>
      </c>
      <c r="IPP1326" s="62">
        <v>660</v>
      </c>
      <c r="IPS1326" s="62" t="s">
        <v>152</v>
      </c>
      <c r="IQF1326" s="62">
        <v>660</v>
      </c>
      <c r="IQI1326" s="62" t="s">
        <v>152</v>
      </c>
      <c r="IQV1326" s="62">
        <v>660</v>
      </c>
      <c r="IQY1326" s="62" t="s">
        <v>152</v>
      </c>
      <c r="IRL1326" s="62">
        <v>660</v>
      </c>
      <c r="IRO1326" s="62" t="s">
        <v>152</v>
      </c>
      <c r="ISB1326" s="62">
        <v>660</v>
      </c>
      <c r="ISE1326" s="62" t="s">
        <v>152</v>
      </c>
      <c r="ISR1326" s="62">
        <v>660</v>
      </c>
      <c r="ISU1326" s="62" t="s">
        <v>152</v>
      </c>
      <c r="ITH1326" s="62">
        <v>660</v>
      </c>
      <c r="ITK1326" s="62" t="s">
        <v>152</v>
      </c>
      <c r="ITX1326" s="62">
        <v>660</v>
      </c>
      <c r="IUA1326" s="62" t="s">
        <v>152</v>
      </c>
      <c r="IUN1326" s="62">
        <v>660</v>
      </c>
      <c r="IUQ1326" s="62" t="s">
        <v>152</v>
      </c>
      <c r="IVD1326" s="62">
        <v>660</v>
      </c>
      <c r="IVG1326" s="62" t="s">
        <v>152</v>
      </c>
      <c r="IVT1326" s="62">
        <v>660</v>
      </c>
      <c r="IVW1326" s="62" t="s">
        <v>152</v>
      </c>
      <c r="IWJ1326" s="62">
        <v>660</v>
      </c>
      <c r="IWM1326" s="62" t="s">
        <v>152</v>
      </c>
      <c r="IWZ1326" s="62">
        <v>660</v>
      </c>
      <c r="IXC1326" s="62" t="s">
        <v>152</v>
      </c>
      <c r="IXP1326" s="62">
        <v>660</v>
      </c>
      <c r="IXS1326" s="62" t="s">
        <v>152</v>
      </c>
      <c r="IYF1326" s="62">
        <v>660</v>
      </c>
      <c r="IYI1326" s="62" t="s">
        <v>152</v>
      </c>
      <c r="IYV1326" s="62">
        <v>660</v>
      </c>
      <c r="IYY1326" s="62" t="s">
        <v>152</v>
      </c>
      <c r="IZL1326" s="62">
        <v>660</v>
      </c>
      <c r="IZO1326" s="62" t="s">
        <v>152</v>
      </c>
      <c r="JAB1326" s="62">
        <v>660</v>
      </c>
      <c r="JAE1326" s="62" t="s">
        <v>152</v>
      </c>
      <c r="JAR1326" s="62">
        <v>660</v>
      </c>
      <c r="JAU1326" s="62" t="s">
        <v>152</v>
      </c>
      <c r="JBH1326" s="62">
        <v>660</v>
      </c>
      <c r="JBK1326" s="62" t="s">
        <v>152</v>
      </c>
      <c r="JBX1326" s="62">
        <v>660</v>
      </c>
      <c r="JCA1326" s="62" t="s">
        <v>152</v>
      </c>
      <c r="JCN1326" s="62">
        <v>660</v>
      </c>
      <c r="JCQ1326" s="62" t="s">
        <v>152</v>
      </c>
      <c r="JDD1326" s="62">
        <v>660</v>
      </c>
      <c r="JDG1326" s="62" t="s">
        <v>152</v>
      </c>
      <c r="JDT1326" s="62">
        <v>660</v>
      </c>
      <c r="JDW1326" s="62" t="s">
        <v>152</v>
      </c>
      <c r="JEJ1326" s="62">
        <v>660</v>
      </c>
      <c r="JEM1326" s="62" t="s">
        <v>152</v>
      </c>
      <c r="JEZ1326" s="62">
        <v>660</v>
      </c>
      <c r="JFC1326" s="62" t="s">
        <v>152</v>
      </c>
      <c r="JFP1326" s="62">
        <v>660</v>
      </c>
      <c r="JFS1326" s="62" t="s">
        <v>152</v>
      </c>
      <c r="JGF1326" s="62">
        <v>660</v>
      </c>
      <c r="JGI1326" s="62" t="s">
        <v>152</v>
      </c>
      <c r="JGV1326" s="62">
        <v>660</v>
      </c>
      <c r="JGY1326" s="62" t="s">
        <v>152</v>
      </c>
      <c r="JHL1326" s="62">
        <v>660</v>
      </c>
      <c r="JHO1326" s="62" t="s">
        <v>152</v>
      </c>
      <c r="JIB1326" s="62">
        <v>660</v>
      </c>
      <c r="JIE1326" s="62" t="s">
        <v>152</v>
      </c>
      <c r="JIR1326" s="62">
        <v>660</v>
      </c>
      <c r="JIU1326" s="62" t="s">
        <v>152</v>
      </c>
      <c r="JJH1326" s="62">
        <v>660</v>
      </c>
      <c r="JJK1326" s="62" t="s">
        <v>152</v>
      </c>
      <c r="JJX1326" s="62">
        <v>660</v>
      </c>
      <c r="JKA1326" s="62" t="s">
        <v>152</v>
      </c>
      <c r="JKN1326" s="62">
        <v>660</v>
      </c>
      <c r="JKQ1326" s="62" t="s">
        <v>152</v>
      </c>
      <c r="JLD1326" s="62">
        <v>660</v>
      </c>
      <c r="JLG1326" s="62" t="s">
        <v>152</v>
      </c>
      <c r="JLT1326" s="62">
        <v>660</v>
      </c>
      <c r="JLW1326" s="62" t="s">
        <v>152</v>
      </c>
      <c r="JMJ1326" s="62">
        <v>660</v>
      </c>
      <c r="JMM1326" s="62" t="s">
        <v>152</v>
      </c>
      <c r="JMZ1326" s="62">
        <v>660</v>
      </c>
      <c r="JNC1326" s="62" t="s">
        <v>152</v>
      </c>
      <c r="JNP1326" s="62">
        <v>660</v>
      </c>
      <c r="JNS1326" s="62" t="s">
        <v>152</v>
      </c>
      <c r="JOF1326" s="62">
        <v>660</v>
      </c>
      <c r="JOI1326" s="62" t="s">
        <v>152</v>
      </c>
      <c r="JOV1326" s="62">
        <v>660</v>
      </c>
      <c r="JOY1326" s="62" t="s">
        <v>152</v>
      </c>
      <c r="JPL1326" s="62">
        <v>660</v>
      </c>
      <c r="JPO1326" s="62" t="s">
        <v>152</v>
      </c>
      <c r="JQB1326" s="62">
        <v>660</v>
      </c>
      <c r="JQE1326" s="62" t="s">
        <v>152</v>
      </c>
      <c r="JQR1326" s="62">
        <v>660</v>
      </c>
      <c r="JQU1326" s="62" t="s">
        <v>152</v>
      </c>
      <c r="JRH1326" s="62">
        <v>660</v>
      </c>
      <c r="JRK1326" s="62" t="s">
        <v>152</v>
      </c>
      <c r="JRX1326" s="62">
        <v>660</v>
      </c>
      <c r="JSA1326" s="62" t="s">
        <v>152</v>
      </c>
      <c r="JSN1326" s="62">
        <v>660</v>
      </c>
      <c r="JSQ1326" s="62" t="s">
        <v>152</v>
      </c>
      <c r="JTD1326" s="62">
        <v>660</v>
      </c>
      <c r="JTG1326" s="62" t="s">
        <v>152</v>
      </c>
      <c r="JTT1326" s="62">
        <v>660</v>
      </c>
      <c r="JTW1326" s="62" t="s">
        <v>152</v>
      </c>
      <c r="JUJ1326" s="62">
        <v>660</v>
      </c>
      <c r="JUM1326" s="62" t="s">
        <v>152</v>
      </c>
      <c r="JUZ1326" s="62">
        <v>660</v>
      </c>
      <c r="JVC1326" s="62" t="s">
        <v>152</v>
      </c>
      <c r="JVP1326" s="62">
        <v>660</v>
      </c>
      <c r="JVS1326" s="62" t="s">
        <v>152</v>
      </c>
      <c r="JWF1326" s="62">
        <v>660</v>
      </c>
      <c r="JWI1326" s="62" t="s">
        <v>152</v>
      </c>
      <c r="JWV1326" s="62">
        <v>660</v>
      </c>
      <c r="JWY1326" s="62" t="s">
        <v>152</v>
      </c>
      <c r="JXL1326" s="62">
        <v>660</v>
      </c>
      <c r="JXO1326" s="62" t="s">
        <v>152</v>
      </c>
      <c r="JYB1326" s="62">
        <v>660</v>
      </c>
      <c r="JYE1326" s="62" t="s">
        <v>152</v>
      </c>
      <c r="JYR1326" s="62">
        <v>660</v>
      </c>
      <c r="JYU1326" s="62" t="s">
        <v>152</v>
      </c>
      <c r="JZH1326" s="62">
        <v>660</v>
      </c>
      <c r="JZK1326" s="62" t="s">
        <v>152</v>
      </c>
      <c r="JZX1326" s="62">
        <v>660</v>
      </c>
      <c r="KAA1326" s="62" t="s">
        <v>152</v>
      </c>
      <c r="KAN1326" s="62">
        <v>660</v>
      </c>
      <c r="KAQ1326" s="62" t="s">
        <v>152</v>
      </c>
      <c r="KBD1326" s="62">
        <v>660</v>
      </c>
      <c r="KBG1326" s="62" t="s">
        <v>152</v>
      </c>
      <c r="KBT1326" s="62">
        <v>660</v>
      </c>
      <c r="KBW1326" s="62" t="s">
        <v>152</v>
      </c>
      <c r="KCJ1326" s="62">
        <v>660</v>
      </c>
      <c r="KCM1326" s="62" t="s">
        <v>152</v>
      </c>
      <c r="KCZ1326" s="62">
        <v>660</v>
      </c>
      <c r="KDC1326" s="62" t="s">
        <v>152</v>
      </c>
      <c r="KDP1326" s="62">
        <v>660</v>
      </c>
      <c r="KDS1326" s="62" t="s">
        <v>152</v>
      </c>
      <c r="KEF1326" s="62">
        <v>660</v>
      </c>
      <c r="KEI1326" s="62" t="s">
        <v>152</v>
      </c>
      <c r="KEV1326" s="62">
        <v>660</v>
      </c>
      <c r="KEY1326" s="62" t="s">
        <v>152</v>
      </c>
      <c r="KFL1326" s="62">
        <v>660</v>
      </c>
      <c r="KFO1326" s="62" t="s">
        <v>152</v>
      </c>
      <c r="KGB1326" s="62">
        <v>660</v>
      </c>
      <c r="KGE1326" s="62" t="s">
        <v>152</v>
      </c>
      <c r="KGR1326" s="62">
        <v>660</v>
      </c>
      <c r="KGU1326" s="62" t="s">
        <v>152</v>
      </c>
      <c r="KHH1326" s="62">
        <v>660</v>
      </c>
      <c r="KHK1326" s="62" t="s">
        <v>152</v>
      </c>
      <c r="KHX1326" s="62">
        <v>660</v>
      </c>
      <c r="KIA1326" s="62" t="s">
        <v>152</v>
      </c>
      <c r="KIN1326" s="62">
        <v>660</v>
      </c>
      <c r="KIQ1326" s="62" t="s">
        <v>152</v>
      </c>
      <c r="KJD1326" s="62">
        <v>660</v>
      </c>
      <c r="KJG1326" s="62" t="s">
        <v>152</v>
      </c>
      <c r="KJT1326" s="62">
        <v>660</v>
      </c>
      <c r="KJW1326" s="62" t="s">
        <v>152</v>
      </c>
      <c r="KKJ1326" s="62">
        <v>660</v>
      </c>
      <c r="KKM1326" s="62" t="s">
        <v>152</v>
      </c>
      <c r="KKZ1326" s="62">
        <v>660</v>
      </c>
      <c r="KLC1326" s="62" t="s">
        <v>152</v>
      </c>
      <c r="KLP1326" s="62">
        <v>660</v>
      </c>
      <c r="KLS1326" s="62" t="s">
        <v>152</v>
      </c>
      <c r="KMF1326" s="62">
        <v>660</v>
      </c>
      <c r="KMI1326" s="62" t="s">
        <v>152</v>
      </c>
      <c r="KMV1326" s="62">
        <v>660</v>
      </c>
      <c r="KMY1326" s="62" t="s">
        <v>152</v>
      </c>
      <c r="KNL1326" s="62">
        <v>660</v>
      </c>
      <c r="KNO1326" s="62" t="s">
        <v>152</v>
      </c>
      <c r="KOB1326" s="62">
        <v>660</v>
      </c>
      <c r="KOE1326" s="62" t="s">
        <v>152</v>
      </c>
      <c r="KOR1326" s="62">
        <v>660</v>
      </c>
      <c r="KOU1326" s="62" t="s">
        <v>152</v>
      </c>
      <c r="KPH1326" s="62">
        <v>660</v>
      </c>
      <c r="KPK1326" s="62" t="s">
        <v>152</v>
      </c>
      <c r="KPX1326" s="62">
        <v>660</v>
      </c>
      <c r="KQA1326" s="62" t="s">
        <v>152</v>
      </c>
      <c r="KQN1326" s="62">
        <v>660</v>
      </c>
      <c r="KQQ1326" s="62" t="s">
        <v>152</v>
      </c>
      <c r="KRD1326" s="62">
        <v>660</v>
      </c>
      <c r="KRG1326" s="62" t="s">
        <v>152</v>
      </c>
      <c r="KRT1326" s="62">
        <v>660</v>
      </c>
      <c r="KRW1326" s="62" t="s">
        <v>152</v>
      </c>
      <c r="KSJ1326" s="62">
        <v>660</v>
      </c>
      <c r="KSM1326" s="62" t="s">
        <v>152</v>
      </c>
      <c r="KSZ1326" s="62">
        <v>660</v>
      </c>
      <c r="KTC1326" s="62" t="s">
        <v>152</v>
      </c>
      <c r="KTP1326" s="62">
        <v>660</v>
      </c>
      <c r="KTS1326" s="62" t="s">
        <v>152</v>
      </c>
      <c r="KUF1326" s="62">
        <v>660</v>
      </c>
      <c r="KUI1326" s="62" t="s">
        <v>152</v>
      </c>
      <c r="KUV1326" s="62">
        <v>660</v>
      </c>
      <c r="KUY1326" s="62" t="s">
        <v>152</v>
      </c>
      <c r="KVL1326" s="62">
        <v>660</v>
      </c>
      <c r="KVO1326" s="62" t="s">
        <v>152</v>
      </c>
      <c r="KWB1326" s="62">
        <v>660</v>
      </c>
      <c r="KWE1326" s="62" t="s">
        <v>152</v>
      </c>
      <c r="KWR1326" s="62">
        <v>660</v>
      </c>
      <c r="KWU1326" s="62" t="s">
        <v>152</v>
      </c>
      <c r="KXH1326" s="62">
        <v>660</v>
      </c>
      <c r="KXK1326" s="62" t="s">
        <v>152</v>
      </c>
      <c r="KXX1326" s="62">
        <v>660</v>
      </c>
      <c r="KYA1326" s="62" t="s">
        <v>152</v>
      </c>
      <c r="KYN1326" s="62">
        <v>660</v>
      </c>
      <c r="KYQ1326" s="62" t="s">
        <v>152</v>
      </c>
      <c r="KZD1326" s="62">
        <v>660</v>
      </c>
      <c r="KZG1326" s="62" t="s">
        <v>152</v>
      </c>
      <c r="KZT1326" s="62">
        <v>660</v>
      </c>
      <c r="KZW1326" s="62" t="s">
        <v>152</v>
      </c>
      <c r="LAJ1326" s="62">
        <v>660</v>
      </c>
      <c r="LAM1326" s="62" t="s">
        <v>152</v>
      </c>
      <c r="LAZ1326" s="62">
        <v>660</v>
      </c>
      <c r="LBC1326" s="62" t="s">
        <v>152</v>
      </c>
      <c r="LBP1326" s="62">
        <v>660</v>
      </c>
      <c r="LBS1326" s="62" t="s">
        <v>152</v>
      </c>
      <c r="LCF1326" s="62">
        <v>660</v>
      </c>
      <c r="LCI1326" s="62" t="s">
        <v>152</v>
      </c>
      <c r="LCV1326" s="62">
        <v>660</v>
      </c>
      <c r="LCY1326" s="62" t="s">
        <v>152</v>
      </c>
      <c r="LDL1326" s="62">
        <v>660</v>
      </c>
      <c r="LDO1326" s="62" t="s">
        <v>152</v>
      </c>
      <c r="LEB1326" s="62">
        <v>660</v>
      </c>
      <c r="LEE1326" s="62" t="s">
        <v>152</v>
      </c>
      <c r="LER1326" s="62">
        <v>660</v>
      </c>
      <c r="LEU1326" s="62" t="s">
        <v>152</v>
      </c>
      <c r="LFH1326" s="62">
        <v>660</v>
      </c>
      <c r="LFK1326" s="62" t="s">
        <v>152</v>
      </c>
      <c r="LFX1326" s="62">
        <v>660</v>
      </c>
      <c r="LGA1326" s="62" t="s">
        <v>152</v>
      </c>
      <c r="LGN1326" s="62">
        <v>660</v>
      </c>
      <c r="LGQ1326" s="62" t="s">
        <v>152</v>
      </c>
      <c r="LHD1326" s="62">
        <v>660</v>
      </c>
      <c r="LHG1326" s="62" t="s">
        <v>152</v>
      </c>
      <c r="LHT1326" s="62">
        <v>660</v>
      </c>
      <c r="LHW1326" s="62" t="s">
        <v>152</v>
      </c>
      <c r="LIJ1326" s="62">
        <v>660</v>
      </c>
      <c r="LIM1326" s="62" t="s">
        <v>152</v>
      </c>
      <c r="LIZ1326" s="62">
        <v>660</v>
      </c>
      <c r="LJC1326" s="62" t="s">
        <v>152</v>
      </c>
      <c r="LJP1326" s="62">
        <v>660</v>
      </c>
      <c r="LJS1326" s="62" t="s">
        <v>152</v>
      </c>
      <c r="LKF1326" s="62">
        <v>660</v>
      </c>
      <c r="LKI1326" s="62" t="s">
        <v>152</v>
      </c>
      <c r="LKV1326" s="62">
        <v>660</v>
      </c>
      <c r="LKY1326" s="62" t="s">
        <v>152</v>
      </c>
      <c r="LLL1326" s="62">
        <v>660</v>
      </c>
      <c r="LLO1326" s="62" t="s">
        <v>152</v>
      </c>
      <c r="LMB1326" s="62">
        <v>660</v>
      </c>
      <c r="LME1326" s="62" t="s">
        <v>152</v>
      </c>
      <c r="LMR1326" s="62">
        <v>660</v>
      </c>
      <c r="LMU1326" s="62" t="s">
        <v>152</v>
      </c>
      <c r="LNH1326" s="62">
        <v>660</v>
      </c>
      <c r="LNK1326" s="62" t="s">
        <v>152</v>
      </c>
      <c r="LNX1326" s="62">
        <v>660</v>
      </c>
      <c r="LOA1326" s="62" t="s">
        <v>152</v>
      </c>
      <c r="LON1326" s="62">
        <v>660</v>
      </c>
      <c r="LOQ1326" s="62" t="s">
        <v>152</v>
      </c>
      <c r="LPD1326" s="62">
        <v>660</v>
      </c>
      <c r="LPG1326" s="62" t="s">
        <v>152</v>
      </c>
      <c r="LPT1326" s="62">
        <v>660</v>
      </c>
      <c r="LPW1326" s="62" t="s">
        <v>152</v>
      </c>
      <c r="LQJ1326" s="62">
        <v>660</v>
      </c>
      <c r="LQM1326" s="62" t="s">
        <v>152</v>
      </c>
      <c r="LQZ1326" s="62">
        <v>660</v>
      </c>
      <c r="LRC1326" s="62" t="s">
        <v>152</v>
      </c>
      <c r="LRP1326" s="62">
        <v>660</v>
      </c>
      <c r="LRS1326" s="62" t="s">
        <v>152</v>
      </c>
      <c r="LSF1326" s="62">
        <v>660</v>
      </c>
      <c r="LSI1326" s="62" t="s">
        <v>152</v>
      </c>
      <c r="LSV1326" s="62">
        <v>660</v>
      </c>
      <c r="LSY1326" s="62" t="s">
        <v>152</v>
      </c>
      <c r="LTL1326" s="62">
        <v>660</v>
      </c>
      <c r="LTO1326" s="62" t="s">
        <v>152</v>
      </c>
      <c r="LUB1326" s="62">
        <v>660</v>
      </c>
      <c r="LUE1326" s="62" t="s">
        <v>152</v>
      </c>
      <c r="LUR1326" s="62">
        <v>660</v>
      </c>
      <c r="LUU1326" s="62" t="s">
        <v>152</v>
      </c>
      <c r="LVH1326" s="62">
        <v>660</v>
      </c>
      <c r="LVK1326" s="62" t="s">
        <v>152</v>
      </c>
      <c r="LVX1326" s="62">
        <v>660</v>
      </c>
      <c r="LWA1326" s="62" t="s">
        <v>152</v>
      </c>
      <c r="LWN1326" s="62">
        <v>660</v>
      </c>
      <c r="LWQ1326" s="62" t="s">
        <v>152</v>
      </c>
      <c r="LXD1326" s="62">
        <v>660</v>
      </c>
      <c r="LXG1326" s="62" t="s">
        <v>152</v>
      </c>
      <c r="LXT1326" s="62">
        <v>660</v>
      </c>
      <c r="LXW1326" s="62" t="s">
        <v>152</v>
      </c>
      <c r="LYJ1326" s="62">
        <v>660</v>
      </c>
      <c r="LYM1326" s="62" t="s">
        <v>152</v>
      </c>
      <c r="LYZ1326" s="62">
        <v>660</v>
      </c>
      <c r="LZC1326" s="62" t="s">
        <v>152</v>
      </c>
      <c r="LZP1326" s="62">
        <v>660</v>
      </c>
      <c r="LZS1326" s="62" t="s">
        <v>152</v>
      </c>
      <c r="MAF1326" s="62">
        <v>660</v>
      </c>
      <c r="MAI1326" s="62" t="s">
        <v>152</v>
      </c>
      <c r="MAV1326" s="62">
        <v>660</v>
      </c>
      <c r="MAY1326" s="62" t="s">
        <v>152</v>
      </c>
      <c r="MBL1326" s="62">
        <v>660</v>
      </c>
      <c r="MBO1326" s="62" t="s">
        <v>152</v>
      </c>
      <c r="MCB1326" s="62">
        <v>660</v>
      </c>
      <c r="MCE1326" s="62" t="s">
        <v>152</v>
      </c>
      <c r="MCR1326" s="62">
        <v>660</v>
      </c>
      <c r="MCU1326" s="62" t="s">
        <v>152</v>
      </c>
      <c r="MDH1326" s="62">
        <v>660</v>
      </c>
      <c r="MDK1326" s="62" t="s">
        <v>152</v>
      </c>
      <c r="MDX1326" s="62">
        <v>660</v>
      </c>
      <c r="MEA1326" s="62" t="s">
        <v>152</v>
      </c>
      <c r="MEN1326" s="62">
        <v>660</v>
      </c>
      <c r="MEQ1326" s="62" t="s">
        <v>152</v>
      </c>
      <c r="MFD1326" s="62">
        <v>660</v>
      </c>
      <c r="MFG1326" s="62" t="s">
        <v>152</v>
      </c>
      <c r="MFT1326" s="62">
        <v>660</v>
      </c>
      <c r="MFW1326" s="62" t="s">
        <v>152</v>
      </c>
      <c r="MGJ1326" s="62">
        <v>660</v>
      </c>
      <c r="MGM1326" s="62" t="s">
        <v>152</v>
      </c>
      <c r="MGZ1326" s="62">
        <v>660</v>
      </c>
      <c r="MHC1326" s="62" t="s">
        <v>152</v>
      </c>
      <c r="MHP1326" s="62">
        <v>660</v>
      </c>
      <c r="MHS1326" s="62" t="s">
        <v>152</v>
      </c>
      <c r="MIF1326" s="62">
        <v>660</v>
      </c>
      <c r="MII1326" s="62" t="s">
        <v>152</v>
      </c>
      <c r="MIV1326" s="62">
        <v>660</v>
      </c>
      <c r="MIY1326" s="62" t="s">
        <v>152</v>
      </c>
      <c r="MJL1326" s="62">
        <v>660</v>
      </c>
      <c r="MJO1326" s="62" t="s">
        <v>152</v>
      </c>
      <c r="MKB1326" s="62">
        <v>660</v>
      </c>
      <c r="MKE1326" s="62" t="s">
        <v>152</v>
      </c>
      <c r="MKR1326" s="62">
        <v>660</v>
      </c>
      <c r="MKU1326" s="62" t="s">
        <v>152</v>
      </c>
      <c r="MLH1326" s="62">
        <v>660</v>
      </c>
      <c r="MLK1326" s="62" t="s">
        <v>152</v>
      </c>
      <c r="MLX1326" s="62">
        <v>660</v>
      </c>
      <c r="MMA1326" s="62" t="s">
        <v>152</v>
      </c>
      <c r="MMN1326" s="62">
        <v>660</v>
      </c>
      <c r="MMQ1326" s="62" t="s">
        <v>152</v>
      </c>
      <c r="MND1326" s="62">
        <v>660</v>
      </c>
      <c r="MNG1326" s="62" t="s">
        <v>152</v>
      </c>
      <c r="MNT1326" s="62">
        <v>660</v>
      </c>
      <c r="MNW1326" s="62" t="s">
        <v>152</v>
      </c>
      <c r="MOJ1326" s="62">
        <v>660</v>
      </c>
      <c r="MOM1326" s="62" t="s">
        <v>152</v>
      </c>
      <c r="MOZ1326" s="62">
        <v>660</v>
      </c>
      <c r="MPC1326" s="62" t="s">
        <v>152</v>
      </c>
      <c r="MPP1326" s="62">
        <v>660</v>
      </c>
      <c r="MPS1326" s="62" t="s">
        <v>152</v>
      </c>
      <c r="MQF1326" s="62">
        <v>660</v>
      </c>
      <c r="MQI1326" s="62" t="s">
        <v>152</v>
      </c>
      <c r="MQV1326" s="62">
        <v>660</v>
      </c>
      <c r="MQY1326" s="62" t="s">
        <v>152</v>
      </c>
      <c r="MRL1326" s="62">
        <v>660</v>
      </c>
      <c r="MRO1326" s="62" t="s">
        <v>152</v>
      </c>
      <c r="MSB1326" s="62">
        <v>660</v>
      </c>
      <c r="MSE1326" s="62" t="s">
        <v>152</v>
      </c>
      <c r="MSR1326" s="62">
        <v>660</v>
      </c>
      <c r="MSU1326" s="62" t="s">
        <v>152</v>
      </c>
      <c r="MTH1326" s="62">
        <v>660</v>
      </c>
      <c r="MTK1326" s="62" t="s">
        <v>152</v>
      </c>
      <c r="MTX1326" s="62">
        <v>660</v>
      </c>
      <c r="MUA1326" s="62" t="s">
        <v>152</v>
      </c>
      <c r="MUN1326" s="62">
        <v>660</v>
      </c>
      <c r="MUQ1326" s="62" t="s">
        <v>152</v>
      </c>
      <c r="MVD1326" s="62">
        <v>660</v>
      </c>
      <c r="MVG1326" s="62" t="s">
        <v>152</v>
      </c>
      <c r="MVT1326" s="62">
        <v>660</v>
      </c>
      <c r="MVW1326" s="62" t="s">
        <v>152</v>
      </c>
      <c r="MWJ1326" s="62">
        <v>660</v>
      </c>
      <c r="MWM1326" s="62" t="s">
        <v>152</v>
      </c>
      <c r="MWZ1326" s="62">
        <v>660</v>
      </c>
      <c r="MXC1326" s="62" t="s">
        <v>152</v>
      </c>
      <c r="MXP1326" s="62">
        <v>660</v>
      </c>
      <c r="MXS1326" s="62" t="s">
        <v>152</v>
      </c>
      <c r="MYF1326" s="62">
        <v>660</v>
      </c>
      <c r="MYI1326" s="62" t="s">
        <v>152</v>
      </c>
      <c r="MYV1326" s="62">
        <v>660</v>
      </c>
      <c r="MYY1326" s="62" t="s">
        <v>152</v>
      </c>
      <c r="MZL1326" s="62">
        <v>660</v>
      </c>
      <c r="MZO1326" s="62" t="s">
        <v>152</v>
      </c>
      <c r="NAB1326" s="62">
        <v>660</v>
      </c>
      <c r="NAE1326" s="62" t="s">
        <v>152</v>
      </c>
      <c r="NAR1326" s="62">
        <v>660</v>
      </c>
      <c r="NAU1326" s="62" t="s">
        <v>152</v>
      </c>
      <c r="NBH1326" s="62">
        <v>660</v>
      </c>
      <c r="NBK1326" s="62" t="s">
        <v>152</v>
      </c>
      <c r="NBX1326" s="62">
        <v>660</v>
      </c>
      <c r="NCA1326" s="62" t="s">
        <v>152</v>
      </c>
      <c r="NCN1326" s="62">
        <v>660</v>
      </c>
      <c r="NCQ1326" s="62" t="s">
        <v>152</v>
      </c>
      <c r="NDD1326" s="62">
        <v>660</v>
      </c>
      <c r="NDG1326" s="62" t="s">
        <v>152</v>
      </c>
      <c r="NDT1326" s="62">
        <v>660</v>
      </c>
      <c r="NDW1326" s="62" t="s">
        <v>152</v>
      </c>
      <c r="NEJ1326" s="62">
        <v>660</v>
      </c>
      <c r="NEM1326" s="62" t="s">
        <v>152</v>
      </c>
      <c r="NEZ1326" s="62">
        <v>660</v>
      </c>
      <c r="NFC1326" s="62" t="s">
        <v>152</v>
      </c>
      <c r="NFP1326" s="62">
        <v>660</v>
      </c>
      <c r="NFS1326" s="62" t="s">
        <v>152</v>
      </c>
      <c r="NGF1326" s="62">
        <v>660</v>
      </c>
      <c r="NGI1326" s="62" t="s">
        <v>152</v>
      </c>
      <c r="NGV1326" s="62">
        <v>660</v>
      </c>
      <c r="NGY1326" s="62" t="s">
        <v>152</v>
      </c>
      <c r="NHL1326" s="62">
        <v>660</v>
      </c>
      <c r="NHO1326" s="62" t="s">
        <v>152</v>
      </c>
      <c r="NIB1326" s="62">
        <v>660</v>
      </c>
      <c r="NIE1326" s="62" t="s">
        <v>152</v>
      </c>
      <c r="NIR1326" s="62">
        <v>660</v>
      </c>
      <c r="NIU1326" s="62" t="s">
        <v>152</v>
      </c>
      <c r="NJH1326" s="62">
        <v>660</v>
      </c>
      <c r="NJK1326" s="62" t="s">
        <v>152</v>
      </c>
      <c r="NJX1326" s="62">
        <v>660</v>
      </c>
      <c r="NKA1326" s="62" t="s">
        <v>152</v>
      </c>
      <c r="NKN1326" s="62">
        <v>660</v>
      </c>
      <c r="NKQ1326" s="62" t="s">
        <v>152</v>
      </c>
      <c r="NLD1326" s="62">
        <v>660</v>
      </c>
      <c r="NLG1326" s="62" t="s">
        <v>152</v>
      </c>
      <c r="NLT1326" s="62">
        <v>660</v>
      </c>
      <c r="NLW1326" s="62" t="s">
        <v>152</v>
      </c>
      <c r="NMJ1326" s="62">
        <v>660</v>
      </c>
      <c r="NMM1326" s="62" t="s">
        <v>152</v>
      </c>
      <c r="NMZ1326" s="62">
        <v>660</v>
      </c>
      <c r="NNC1326" s="62" t="s">
        <v>152</v>
      </c>
      <c r="NNP1326" s="62">
        <v>660</v>
      </c>
      <c r="NNS1326" s="62" t="s">
        <v>152</v>
      </c>
      <c r="NOF1326" s="62">
        <v>660</v>
      </c>
      <c r="NOI1326" s="62" t="s">
        <v>152</v>
      </c>
      <c r="NOV1326" s="62">
        <v>660</v>
      </c>
      <c r="NOY1326" s="62" t="s">
        <v>152</v>
      </c>
      <c r="NPL1326" s="62">
        <v>660</v>
      </c>
      <c r="NPO1326" s="62" t="s">
        <v>152</v>
      </c>
      <c r="NQB1326" s="62">
        <v>660</v>
      </c>
      <c r="NQE1326" s="62" t="s">
        <v>152</v>
      </c>
      <c r="NQR1326" s="62">
        <v>660</v>
      </c>
      <c r="NQU1326" s="62" t="s">
        <v>152</v>
      </c>
      <c r="NRH1326" s="62">
        <v>660</v>
      </c>
      <c r="NRK1326" s="62" t="s">
        <v>152</v>
      </c>
      <c r="NRX1326" s="62">
        <v>660</v>
      </c>
      <c r="NSA1326" s="62" t="s">
        <v>152</v>
      </c>
      <c r="NSN1326" s="62">
        <v>660</v>
      </c>
      <c r="NSQ1326" s="62" t="s">
        <v>152</v>
      </c>
      <c r="NTD1326" s="62">
        <v>660</v>
      </c>
      <c r="NTG1326" s="62" t="s">
        <v>152</v>
      </c>
      <c r="NTT1326" s="62">
        <v>660</v>
      </c>
      <c r="NTW1326" s="62" t="s">
        <v>152</v>
      </c>
      <c r="NUJ1326" s="62">
        <v>660</v>
      </c>
      <c r="NUM1326" s="62" t="s">
        <v>152</v>
      </c>
      <c r="NUZ1326" s="62">
        <v>660</v>
      </c>
      <c r="NVC1326" s="62" t="s">
        <v>152</v>
      </c>
      <c r="NVP1326" s="62">
        <v>660</v>
      </c>
      <c r="NVS1326" s="62" t="s">
        <v>152</v>
      </c>
      <c r="NWF1326" s="62">
        <v>660</v>
      </c>
      <c r="NWI1326" s="62" t="s">
        <v>152</v>
      </c>
      <c r="NWV1326" s="62">
        <v>660</v>
      </c>
      <c r="NWY1326" s="62" t="s">
        <v>152</v>
      </c>
      <c r="NXL1326" s="62">
        <v>660</v>
      </c>
      <c r="NXO1326" s="62" t="s">
        <v>152</v>
      </c>
      <c r="NYB1326" s="62">
        <v>660</v>
      </c>
      <c r="NYE1326" s="62" t="s">
        <v>152</v>
      </c>
      <c r="NYR1326" s="62">
        <v>660</v>
      </c>
      <c r="NYU1326" s="62" t="s">
        <v>152</v>
      </c>
      <c r="NZH1326" s="62">
        <v>660</v>
      </c>
      <c r="NZK1326" s="62" t="s">
        <v>152</v>
      </c>
      <c r="NZX1326" s="62">
        <v>660</v>
      </c>
      <c r="OAA1326" s="62" t="s">
        <v>152</v>
      </c>
      <c r="OAN1326" s="62">
        <v>660</v>
      </c>
      <c r="OAQ1326" s="62" t="s">
        <v>152</v>
      </c>
      <c r="OBD1326" s="62">
        <v>660</v>
      </c>
      <c r="OBG1326" s="62" t="s">
        <v>152</v>
      </c>
      <c r="OBT1326" s="62">
        <v>660</v>
      </c>
      <c r="OBW1326" s="62" t="s">
        <v>152</v>
      </c>
      <c r="OCJ1326" s="62">
        <v>660</v>
      </c>
      <c r="OCM1326" s="62" t="s">
        <v>152</v>
      </c>
      <c r="OCZ1326" s="62">
        <v>660</v>
      </c>
      <c r="ODC1326" s="62" t="s">
        <v>152</v>
      </c>
      <c r="ODP1326" s="62">
        <v>660</v>
      </c>
      <c r="ODS1326" s="62" t="s">
        <v>152</v>
      </c>
      <c r="OEF1326" s="62">
        <v>660</v>
      </c>
      <c r="OEI1326" s="62" t="s">
        <v>152</v>
      </c>
      <c r="OEV1326" s="62">
        <v>660</v>
      </c>
      <c r="OEY1326" s="62" t="s">
        <v>152</v>
      </c>
      <c r="OFL1326" s="62">
        <v>660</v>
      </c>
      <c r="OFO1326" s="62" t="s">
        <v>152</v>
      </c>
      <c r="OGB1326" s="62">
        <v>660</v>
      </c>
      <c r="OGE1326" s="62" t="s">
        <v>152</v>
      </c>
      <c r="OGR1326" s="62">
        <v>660</v>
      </c>
      <c r="OGU1326" s="62" t="s">
        <v>152</v>
      </c>
      <c r="OHH1326" s="62">
        <v>660</v>
      </c>
      <c r="OHK1326" s="62" t="s">
        <v>152</v>
      </c>
      <c r="OHX1326" s="62">
        <v>660</v>
      </c>
      <c r="OIA1326" s="62" t="s">
        <v>152</v>
      </c>
      <c r="OIN1326" s="62">
        <v>660</v>
      </c>
      <c r="OIQ1326" s="62" t="s">
        <v>152</v>
      </c>
      <c r="OJD1326" s="62">
        <v>660</v>
      </c>
      <c r="OJG1326" s="62" t="s">
        <v>152</v>
      </c>
      <c r="OJT1326" s="62">
        <v>660</v>
      </c>
      <c r="OJW1326" s="62" t="s">
        <v>152</v>
      </c>
      <c r="OKJ1326" s="62">
        <v>660</v>
      </c>
      <c r="OKM1326" s="62" t="s">
        <v>152</v>
      </c>
      <c r="OKZ1326" s="62">
        <v>660</v>
      </c>
      <c r="OLC1326" s="62" t="s">
        <v>152</v>
      </c>
      <c r="OLP1326" s="62">
        <v>660</v>
      </c>
      <c r="OLS1326" s="62" t="s">
        <v>152</v>
      </c>
      <c r="OMF1326" s="62">
        <v>660</v>
      </c>
      <c r="OMI1326" s="62" t="s">
        <v>152</v>
      </c>
      <c r="OMV1326" s="62">
        <v>660</v>
      </c>
      <c r="OMY1326" s="62" t="s">
        <v>152</v>
      </c>
      <c r="ONL1326" s="62">
        <v>660</v>
      </c>
      <c r="ONO1326" s="62" t="s">
        <v>152</v>
      </c>
      <c r="OOB1326" s="62">
        <v>660</v>
      </c>
      <c r="OOE1326" s="62" t="s">
        <v>152</v>
      </c>
      <c r="OOR1326" s="62">
        <v>660</v>
      </c>
      <c r="OOU1326" s="62" t="s">
        <v>152</v>
      </c>
      <c r="OPH1326" s="62">
        <v>660</v>
      </c>
      <c r="OPK1326" s="62" t="s">
        <v>152</v>
      </c>
      <c r="OPX1326" s="62">
        <v>660</v>
      </c>
      <c r="OQA1326" s="62" t="s">
        <v>152</v>
      </c>
      <c r="OQN1326" s="62">
        <v>660</v>
      </c>
      <c r="OQQ1326" s="62" t="s">
        <v>152</v>
      </c>
      <c r="ORD1326" s="62">
        <v>660</v>
      </c>
      <c r="ORG1326" s="62" t="s">
        <v>152</v>
      </c>
      <c r="ORT1326" s="62">
        <v>660</v>
      </c>
      <c r="ORW1326" s="62" t="s">
        <v>152</v>
      </c>
      <c r="OSJ1326" s="62">
        <v>660</v>
      </c>
      <c r="OSM1326" s="62" t="s">
        <v>152</v>
      </c>
      <c r="OSZ1326" s="62">
        <v>660</v>
      </c>
      <c r="OTC1326" s="62" t="s">
        <v>152</v>
      </c>
      <c r="OTP1326" s="62">
        <v>660</v>
      </c>
      <c r="OTS1326" s="62" t="s">
        <v>152</v>
      </c>
      <c r="OUF1326" s="62">
        <v>660</v>
      </c>
      <c r="OUI1326" s="62" t="s">
        <v>152</v>
      </c>
      <c r="OUV1326" s="62">
        <v>660</v>
      </c>
      <c r="OUY1326" s="62" t="s">
        <v>152</v>
      </c>
      <c r="OVL1326" s="62">
        <v>660</v>
      </c>
      <c r="OVO1326" s="62" t="s">
        <v>152</v>
      </c>
      <c r="OWB1326" s="62">
        <v>660</v>
      </c>
      <c r="OWE1326" s="62" t="s">
        <v>152</v>
      </c>
      <c r="OWR1326" s="62">
        <v>660</v>
      </c>
      <c r="OWU1326" s="62" t="s">
        <v>152</v>
      </c>
      <c r="OXH1326" s="62">
        <v>660</v>
      </c>
      <c r="OXK1326" s="62" t="s">
        <v>152</v>
      </c>
      <c r="OXX1326" s="62">
        <v>660</v>
      </c>
      <c r="OYA1326" s="62" t="s">
        <v>152</v>
      </c>
      <c r="OYN1326" s="62">
        <v>660</v>
      </c>
      <c r="OYQ1326" s="62" t="s">
        <v>152</v>
      </c>
      <c r="OZD1326" s="62">
        <v>660</v>
      </c>
      <c r="OZG1326" s="62" t="s">
        <v>152</v>
      </c>
      <c r="OZT1326" s="62">
        <v>660</v>
      </c>
      <c r="OZW1326" s="62" t="s">
        <v>152</v>
      </c>
      <c r="PAJ1326" s="62">
        <v>660</v>
      </c>
      <c r="PAM1326" s="62" t="s">
        <v>152</v>
      </c>
      <c r="PAZ1326" s="62">
        <v>660</v>
      </c>
      <c r="PBC1326" s="62" t="s">
        <v>152</v>
      </c>
      <c r="PBP1326" s="62">
        <v>660</v>
      </c>
      <c r="PBS1326" s="62" t="s">
        <v>152</v>
      </c>
      <c r="PCF1326" s="62">
        <v>660</v>
      </c>
      <c r="PCI1326" s="62" t="s">
        <v>152</v>
      </c>
      <c r="PCV1326" s="62">
        <v>660</v>
      </c>
      <c r="PCY1326" s="62" t="s">
        <v>152</v>
      </c>
      <c r="PDL1326" s="62">
        <v>660</v>
      </c>
      <c r="PDO1326" s="62" t="s">
        <v>152</v>
      </c>
      <c r="PEB1326" s="62">
        <v>660</v>
      </c>
      <c r="PEE1326" s="62" t="s">
        <v>152</v>
      </c>
      <c r="PER1326" s="62">
        <v>660</v>
      </c>
      <c r="PEU1326" s="62" t="s">
        <v>152</v>
      </c>
      <c r="PFH1326" s="62">
        <v>660</v>
      </c>
      <c r="PFK1326" s="62" t="s">
        <v>152</v>
      </c>
      <c r="PFX1326" s="62">
        <v>660</v>
      </c>
      <c r="PGA1326" s="62" t="s">
        <v>152</v>
      </c>
      <c r="PGN1326" s="62">
        <v>660</v>
      </c>
      <c r="PGQ1326" s="62" t="s">
        <v>152</v>
      </c>
      <c r="PHD1326" s="62">
        <v>660</v>
      </c>
      <c r="PHG1326" s="62" t="s">
        <v>152</v>
      </c>
      <c r="PHT1326" s="62">
        <v>660</v>
      </c>
      <c r="PHW1326" s="62" t="s">
        <v>152</v>
      </c>
      <c r="PIJ1326" s="62">
        <v>660</v>
      </c>
      <c r="PIM1326" s="62" t="s">
        <v>152</v>
      </c>
      <c r="PIZ1326" s="62">
        <v>660</v>
      </c>
      <c r="PJC1326" s="62" t="s">
        <v>152</v>
      </c>
      <c r="PJP1326" s="62">
        <v>660</v>
      </c>
      <c r="PJS1326" s="62" t="s">
        <v>152</v>
      </c>
      <c r="PKF1326" s="62">
        <v>660</v>
      </c>
      <c r="PKI1326" s="62" t="s">
        <v>152</v>
      </c>
      <c r="PKV1326" s="62">
        <v>660</v>
      </c>
      <c r="PKY1326" s="62" t="s">
        <v>152</v>
      </c>
      <c r="PLL1326" s="62">
        <v>660</v>
      </c>
      <c r="PLO1326" s="62" t="s">
        <v>152</v>
      </c>
      <c r="PMB1326" s="62">
        <v>660</v>
      </c>
      <c r="PME1326" s="62" t="s">
        <v>152</v>
      </c>
      <c r="PMR1326" s="62">
        <v>660</v>
      </c>
      <c r="PMU1326" s="62" t="s">
        <v>152</v>
      </c>
      <c r="PNH1326" s="62">
        <v>660</v>
      </c>
      <c r="PNK1326" s="62" t="s">
        <v>152</v>
      </c>
      <c r="PNX1326" s="62">
        <v>660</v>
      </c>
      <c r="POA1326" s="62" t="s">
        <v>152</v>
      </c>
      <c r="PON1326" s="62">
        <v>660</v>
      </c>
      <c r="POQ1326" s="62" t="s">
        <v>152</v>
      </c>
      <c r="PPD1326" s="62">
        <v>660</v>
      </c>
      <c r="PPG1326" s="62" t="s">
        <v>152</v>
      </c>
      <c r="PPT1326" s="62">
        <v>660</v>
      </c>
      <c r="PPW1326" s="62" t="s">
        <v>152</v>
      </c>
      <c r="PQJ1326" s="62">
        <v>660</v>
      </c>
      <c r="PQM1326" s="62" t="s">
        <v>152</v>
      </c>
      <c r="PQZ1326" s="62">
        <v>660</v>
      </c>
      <c r="PRC1326" s="62" t="s">
        <v>152</v>
      </c>
      <c r="PRP1326" s="62">
        <v>660</v>
      </c>
      <c r="PRS1326" s="62" t="s">
        <v>152</v>
      </c>
      <c r="PSF1326" s="62">
        <v>660</v>
      </c>
      <c r="PSI1326" s="62" t="s">
        <v>152</v>
      </c>
      <c r="PSV1326" s="62">
        <v>660</v>
      </c>
      <c r="PSY1326" s="62" t="s">
        <v>152</v>
      </c>
      <c r="PTL1326" s="62">
        <v>660</v>
      </c>
      <c r="PTO1326" s="62" t="s">
        <v>152</v>
      </c>
      <c r="PUB1326" s="62">
        <v>660</v>
      </c>
      <c r="PUE1326" s="62" t="s">
        <v>152</v>
      </c>
      <c r="PUR1326" s="62">
        <v>660</v>
      </c>
      <c r="PUU1326" s="62" t="s">
        <v>152</v>
      </c>
      <c r="PVH1326" s="62">
        <v>660</v>
      </c>
      <c r="PVK1326" s="62" t="s">
        <v>152</v>
      </c>
      <c r="PVX1326" s="62">
        <v>660</v>
      </c>
      <c r="PWA1326" s="62" t="s">
        <v>152</v>
      </c>
      <c r="PWN1326" s="62">
        <v>660</v>
      </c>
      <c r="PWQ1326" s="62" t="s">
        <v>152</v>
      </c>
      <c r="PXD1326" s="62">
        <v>660</v>
      </c>
      <c r="PXG1326" s="62" t="s">
        <v>152</v>
      </c>
      <c r="PXT1326" s="62">
        <v>660</v>
      </c>
      <c r="PXW1326" s="62" t="s">
        <v>152</v>
      </c>
      <c r="PYJ1326" s="62">
        <v>660</v>
      </c>
      <c r="PYM1326" s="62" t="s">
        <v>152</v>
      </c>
      <c r="PYZ1326" s="62">
        <v>660</v>
      </c>
      <c r="PZC1326" s="62" t="s">
        <v>152</v>
      </c>
      <c r="PZP1326" s="62">
        <v>660</v>
      </c>
      <c r="PZS1326" s="62" t="s">
        <v>152</v>
      </c>
      <c r="QAF1326" s="62">
        <v>660</v>
      </c>
      <c r="QAI1326" s="62" t="s">
        <v>152</v>
      </c>
      <c r="QAV1326" s="62">
        <v>660</v>
      </c>
      <c r="QAY1326" s="62" t="s">
        <v>152</v>
      </c>
      <c r="QBL1326" s="62">
        <v>660</v>
      </c>
      <c r="QBO1326" s="62" t="s">
        <v>152</v>
      </c>
      <c r="QCB1326" s="62">
        <v>660</v>
      </c>
      <c r="QCE1326" s="62" t="s">
        <v>152</v>
      </c>
      <c r="QCR1326" s="62">
        <v>660</v>
      </c>
      <c r="QCU1326" s="62" t="s">
        <v>152</v>
      </c>
      <c r="QDH1326" s="62">
        <v>660</v>
      </c>
      <c r="QDK1326" s="62" t="s">
        <v>152</v>
      </c>
      <c r="QDX1326" s="62">
        <v>660</v>
      </c>
      <c r="QEA1326" s="62" t="s">
        <v>152</v>
      </c>
      <c r="QEN1326" s="62">
        <v>660</v>
      </c>
      <c r="QEQ1326" s="62" t="s">
        <v>152</v>
      </c>
      <c r="QFD1326" s="62">
        <v>660</v>
      </c>
      <c r="QFG1326" s="62" t="s">
        <v>152</v>
      </c>
      <c r="QFT1326" s="62">
        <v>660</v>
      </c>
      <c r="QFW1326" s="62" t="s">
        <v>152</v>
      </c>
      <c r="QGJ1326" s="62">
        <v>660</v>
      </c>
      <c r="QGM1326" s="62" t="s">
        <v>152</v>
      </c>
      <c r="QGZ1326" s="62">
        <v>660</v>
      </c>
      <c r="QHC1326" s="62" t="s">
        <v>152</v>
      </c>
      <c r="QHP1326" s="62">
        <v>660</v>
      </c>
      <c r="QHS1326" s="62" t="s">
        <v>152</v>
      </c>
      <c r="QIF1326" s="62">
        <v>660</v>
      </c>
      <c r="QII1326" s="62" t="s">
        <v>152</v>
      </c>
      <c r="QIV1326" s="62">
        <v>660</v>
      </c>
      <c r="QIY1326" s="62" t="s">
        <v>152</v>
      </c>
      <c r="QJL1326" s="62">
        <v>660</v>
      </c>
      <c r="QJO1326" s="62" t="s">
        <v>152</v>
      </c>
      <c r="QKB1326" s="62">
        <v>660</v>
      </c>
      <c r="QKE1326" s="62" t="s">
        <v>152</v>
      </c>
      <c r="QKR1326" s="62">
        <v>660</v>
      </c>
      <c r="QKU1326" s="62" t="s">
        <v>152</v>
      </c>
      <c r="QLH1326" s="62">
        <v>660</v>
      </c>
      <c r="QLK1326" s="62" t="s">
        <v>152</v>
      </c>
      <c r="QLX1326" s="62">
        <v>660</v>
      </c>
      <c r="QMA1326" s="62" t="s">
        <v>152</v>
      </c>
      <c r="QMN1326" s="62">
        <v>660</v>
      </c>
      <c r="QMQ1326" s="62" t="s">
        <v>152</v>
      </c>
      <c r="QND1326" s="62">
        <v>660</v>
      </c>
      <c r="QNG1326" s="62" t="s">
        <v>152</v>
      </c>
      <c r="QNT1326" s="62">
        <v>660</v>
      </c>
      <c r="QNW1326" s="62" t="s">
        <v>152</v>
      </c>
      <c r="QOJ1326" s="62">
        <v>660</v>
      </c>
      <c r="QOM1326" s="62" t="s">
        <v>152</v>
      </c>
      <c r="QOZ1326" s="62">
        <v>660</v>
      </c>
      <c r="QPC1326" s="62" t="s">
        <v>152</v>
      </c>
      <c r="QPP1326" s="62">
        <v>660</v>
      </c>
      <c r="QPS1326" s="62" t="s">
        <v>152</v>
      </c>
      <c r="QQF1326" s="62">
        <v>660</v>
      </c>
      <c r="QQI1326" s="62" t="s">
        <v>152</v>
      </c>
      <c r="QQV1326" s="62">
        <v>660</v>
      </c>
      <c r="QQY1326" s="62" t="s">
        <v>152</v>
      </c>
      <c r="QRL1326" s="62">
        <v>660</v>
      </c>
      <c r="QRO1326" s="62" t="s">
        <v>152</v>
      </c>
      <c r="QSB1326" s="62">
        <v>660</v>
      </c>
      <c r="QSE1326" s="62" t="s">
        <v>152</v>
      </c>
      <c r="QSR1326" s="62">
        <v>660</v>
      </c>
      <c r="QSU1326" s="62" t="s">
        <v>152</v>
      </c>
      <c r="QTH1326" s="62">
        <v>660</v>
      </c>
      <c r="QTK1326" s="62" t="s">
        <v>152</v>
      </c>
      <c r="QTX1326" s="62">
        <v>660</v>
      </c>
      <c r="QUA1326" s="62" t="s">
        <v>152</v>
      </c>
      <c r="QUN1326" s="62">
        <v>660</v>
      </c>
      <c r="QUQ1326" s="62" t="s">
        <v>152</v>
      </c>
      <c r="QVD1326" s="62">
        <v>660</v>
      </c>
      <c r="QVG1326" s="62" t="s">
        <v>152</v>
      </c>
      <c r="QVT1326" s="62">
        <v>660</v>
      </c>
      <c r="QVW1326" s="62" t="s">
        <v>152</v>
      </c>
      <c r="QWJ1326" s="62">
        <v>660</v>
      </c>
      <c r="QWM1326" s="62" t="s">
        <v>152</v>
      </c>
      <c r="QWZ1326" s="62">
        <v>660</v>
      </c>
      <c r="QXC1326" s="62" t="s">
        <v>152</v>
      </c>
      <c r="QXP1326" s="62">
        <v>660</v>
      </c>
      <c r="QXS1326" s="62" t="s">
        <v>152</v>
      </c>
      <c r="QYF1326" s="62">
        <v>660</v>
      </c>
      <c r="QYI1326" s="62" t="s">
        <v>152</v>
      </c>
      <c r="QYV1326" s="62">
        <v>660</v>
      </c>
      <c r="QYY1326" s="62" t="s">
        <v>152</v>
      </c>
      <c r="QZL1326" s="62">
        <v>660</v>
      </c>
      <c r="QZO1326" s="62" t="s">
        <v>152</v>
      </c>
      <c r="RAB1326" s="62">
        <v>660</v>
      </c>
      <c r="RAE1326" s="62" t="s">
        <v>152</v>
      </c>
      <c r="RAR1326" s="62">
        <v>660</v>
      </c>
      <c r="RAU1326" s="62" t="s">
        <v>152</v>
      </c>
      <c r="RBH1326" s="62">
        <v>660</v>
      </c>
      <c r="RBK1326" s="62" t="s">
        <v>152</v>
      </c>
      <c r="RBX1326" s="62">
        <v>660</v>
      </c>
      <c r="RCA1326" s="62" t="s">
        <v>152</v>
      </c>
      <c r="RCN1326" s="62">
        <v>660</v>
      </c>
      <c r="RCQ1326" s="62" t="s">
        <v>152</v>
      </c>
      <c r="RDD1326" s="62">
        <v>660</v>
      </c>
      <c r="RDG1326" s="62" t="s">
        <v>152</v>
      </c>
      <c r="RDT1326" s="62">
        <v>660</v>
      </c>
      <c r="RDW1326" s="62" t="s">
        <v>152</v>
      </c>
      <c r="REJ1326" s="62">
        <v>660</v>
      </c>
      <c r="REM1326" s="62" t="s">
        <v>152</v>
      </c>
      <c r="REZ1326" s="62">
        <v>660</v>
      </c>
      <c r="RFC1326" s="62" t="s">
        <v>152</v>
      </c>
      <c r="RFP1326" s="62">
        <v>660</v>
      </c>
      <c r="RFS1326" s="62" t="s">
        <v>152</v>
      </c>
      <c r="RGF1326" s="62">
        <v>660</v>
      </c>
      <c r="RGI1326" s="62" t="s">
        <v>152</v>
      </c>
      <c r="RGV1326" s="62">
        <v>660</v>
      </c>
      <c r="RGY1326" s="62" t="s">
        <v>152</v>
      </c>
      <c r="RHL1326" s="62">
        <v>660</v>
      </c>
      <c r="RHO1326" s="62" t="s">
        <v>152</v>
      </c>
      <c r="RIB1326" s="62">
        <v>660</v>
      </c>
      <c r="RIE1326" s="62" t="s">
        <v>152</v>
      </c>
      <c r="RIR1326" s="62">
        <v>660</v>
      </c>
      <c r="RIU1326" s="62" t="s">
        <v>152</v>
      </c>
      <c r="RJH1326" s="62">
        <v>660</v>
      </c>
      <c r="RJK1326" s="62" t="s">
        <v>152</v>
      </c>
      <c r="RJX1326" s="62">
        <v>660</v>
      </c>
      <c r="RKA1326" s="62" t="s">
        <v>152</v>
      </c>
      <c r="RKN1326" s="62">
        <v>660</v>
      </c>
      <c r="RKQ1326" s="62" t="s">
        <v>152</v>
      </c>
      <c r="RLD1326" s="62">
        <v>660</v>
      </c>
      <c r="RLG1326" s="62" t="s">
        <v>152</v>
      </c>
      <c r="RLT1326" s="62">
        <v>660</v>
      </c>
      <c r="RLW1326" s="62" t="s">
        <v>152</v>
      </c>
      <c r="RMJ1326" s="62">
        <v>660</v>
      </c>
      <c r="RMM1326" s="62" t="s">
        <v>152</v>
      </c>
      <c r="RMZ1326" s="62">
        <v>660</v>
      </c>
      <c r="RNC1326" s="62" t="s">
        <v>152</v>
      </c>
      <c r="RNP1326" s="62">
        <v>660</v>
      </c>
      <c r="RNS1326" s="62" t="s">
        <v>152</v>
      </c>
      <c r="ROF1326" s="62">
        <v>660</v>
      </c>
      <c r="ROI1326" s="62" t="s">
        <v>152</v>
      </c>
      <c r="ROV1326" s="62">
        <v>660</v>
      </c>
      <c r="ROY1326" s="62" t="s">
        <v>152</v>
      </c>
      <c r="RPL1326" s="62">
        <v>660</v>
      </c>
      <c r="RPO1326" s="62" t="s">
        <v>152</v>
      </c>
      <c r="RQB1326" s="62">
        <v>660</v>
      </c>
      <c r="RQE1326" s="62" t="s">
        <v>152</v>
      </c>
      <c r="RQR1326" s="62">
        <v>660</v>
      </c>
      <c r="RQU1326" s="62" t="s">
        <v>152</v>
      </c>
      <c r="RRH1326" s="62">
        <v>660</v>
      </c>
      <c r="RRK1326" s="62" t="s">
        <v>152</v>
      </c>
      <c r="RRX1326" s="62">
        <v>660</v>
      </c>
      <c r="RSA1326" s="62" t="s">
        <v>152</v>
      </c>
      <c r="RSN1326" s="62">
        <v>660</v>
      </c>
      <c r="RSQ1326" s="62" t="s">
        <v>152</v>
      </c>
      <c r="RTD1326" s="62">
        <v>660</v>
      </c>
      <c r="RTG1326" s="62" t="s">
        <v>152</v>
      </c>
      <c r="RTT1326" s="62">
        <v>660</v>
      </c>
      <c r="RTW1326" s="62" t="s">
        <v>152</v>
      </c>
      <c r="RUJ1326" s="62">
        <v>660</v>
      </c>
      <c r="RUM1326" s="62" t="s">
        <v>152</v>
      </c>
      <c r="RUZ1326" s="62">
        <v>660</v>
      </c>
      <c r="RVC1326" s="62" t="s">
        <v>152</v>
      </c>
      <c r="RVP1326" s="62">
        <v>660</v>
      </c>
      <c r="RVS1326" s="62" t="s">
        <v>152</v>
      </c>
      <c r="RWF1326" s="62">
        <v>660</v>
      </c>
      <c r="RWI1326" s="62" t="s">
        <v>152</v>
      </c>
      <c r="RWV1326" s="62">
        <v>660</v>
      </c>
      <c r="RWY1326" s="62" t="s">
        <v>152</v>
      </c>
      <c r="RXL1326" s="62">
        <v>660</v>
      </c>
      <c r="RXO1326" s="62" t="s">
        <v>152</v>
      </c>
      <c r="RYB1326" s="62">
        <v>660</v>
      </c>
      <c r="RYE1326" s="62" t="s">
        <v>152</v>
      </c>
      <c r="RYR1326" s="62">
        <v>660</v>
      </c>
      <c r="RYU1326" s="62" t="s">
        <v>152</v>
      </c>
      <c r="RZH1326" s="62">
        <v>660</v>
      </c>
      <c r="RZK1326" s="62" t="s">
        <v>152</v>
      </c>
      <c r="RZX1326" s="62">
        <v>660</v>
      </c>
      <c r="SAA1326" s="62" t="s">
        <v>152</v>
      </c>
      <c r="SAN1326" s="62">
        <v>660</v>
      </c>
      <c r="SAQ1326" s="62" t="s">
        <v>152</v>
      </c>
      <c r="SBD1326" s="62">
        <v>660</v>
      </c>
      <c r="SBG1326" s="62" t="s">
        <v>152</v>
      </c>
      <c r="SBT1326" s="62">
        <v>660</v>
      </c>
      <c r="SBW1326" s="62" t="s">
        <v>152</v>
      </c>
      <c r="SCJ1326" s="62">
        <v>660</v>
      </c>
      <c r="SCM1326" s="62" t="s">
        <v>152</v>
      </c>
      <c r="SCZ1326" s="62">
        <v>660</v>
      </c>
      <c r="SDC1326" s="62" t="s">
        <v>152</v>
      </c>
      <c r="SDP1326" s="62">
        <v>660</v>
      </c>
      <c r="SDS1326" s="62" t="s">
        <v>152</v>
      </c>
      <c r="SEF1326" s="62">
        <v>660</v>
      </c>
      <c r="SEI1326" s="62" t="s">
        <v>152</v>
      </c>
      <c r="SEV1326" s="62">
        <v>660</v>
      </c>
      <c r="SEY1326" s="62" t="s">
        <v>152</v>
      </c>
      <c r="SFL1326" s="62">
        <v>660</v>
      </c>
      <c r="SFO1326" s="62" t="s">
        <v>152</v>
      </c>
      <c r="SGB1326" s="62">
        <v>660</v>
      </c>
      <c r="SGE1326" s="62" t="s">
        <v>152</v>
      </c>
      <c r="SGR1326" s="62">
        <v>660</v>
      </c>
      <c r="SGU1326" s="62" t="s">
        <v>152</v>
      </c>
      <c r="SHH1326" s="62">
        <v>660</v>
      </c>
      <c r="SHK1326" s="62" t="s">
        <v>152</v>
      </c>
      <c r="SHX1326" s="62">
        <v>660</v>
      </c>
      <c r="SIA1326" s="62" t="s">
        <v>152</v>
      </c>
      <c r="SIN1326" s="62">
        <v>660</v>
      </c>
      <c r="SIQ1326" s="62" t="s">
        <v>152</v>
      </c>
      <c r="SJD1326" s="62">
        <v>660</v>
      </c>
      <c r="SJG1326" s="62" t="s">
        <v>152</v>
      </c>
      <c r="SJT1326" s="62">
        <v>660</v>
      </c>
      <c r="SJW1326" s="62" t="s">
        <v>152</v>
      </c>
      <c r="SKJ1326" s="62">
        <v>660</v>
      </c>
      <c r="SKM1326" s="62" t="s">
        <v>152</v>
      </c>
      <c r="SKZ1326" s="62">
        <v>660</v>
      </c>
      <c r="SLC1326" s="62" t="s">
        <v>152</v>
      </c>
      <c r="SLP1326" s="62">
        <v>660</v>
      </c>
      <c r="SLS1326" s="62" t="s">
        <v>152</v>
      </c>
      <c r="SMF1326" s="62">
        <v>660</v>
      </c>
      <c r="SMI1326" s="62" t="s">
        <v>152</v>
      </c>
      <c r="SMV1326" s="62">
        <v>660</v>
      </c>
      <c r="SMY1326" s="62" t="s">
        <v>152</v>
      </c>
      <c r="SNL1326" s="62">
        <v>660</v>
      </c>
      <c r="SNO1326" s="62" t="s">
        <v>152</v>
      </c>
      <c r="SOB1326" s="62">
        <v>660</v>
      </c>
      <c r="SOE1326" s="62" t="s">
        <v>152</v>
      </c>
      <c r="SOR1326" s="62">
        <v>660</v>
      </c>
      <c r="SOU1326" s="62" t="s">
        <v>152</v>
      </c>
      <c r="SPH1326" s="62">
        <v>660</v>
      </c>
      <c r="SPK1326" s="62" t="s">
        <v>152</v>
      </c>
      <c r="SPX1326" s="62">
        <v>660</v>
      </c>
      <c r="SQA1326" s="62" t="s">
        <v>152</v>
      </c>
      <c r="SQN1326" s="62">
        <v>660</v>
      </c>
      <c r="SQQ1326" s="62" t="s">
        <v>152</v>
      </c>
      <c r="SRD1326" s="62">
        <v>660</v>
      </c>
      <c r="SRG1326" s="62" t="s">
        <v>152</v>
      </c>
      <c r="SRT1326" s="62">
        <v>660</v>
      </c>
      <c r="SRW1326" s="62" t="s">
        <v>152</v>
      </c>
      <c r="SSJ1326" s="62">
        <v>660</v>
      </c>
      <c r="SSM1326" s="62" t="s">
        <v>152</v>
      </c>
      <c r="SSZ1326" s="62">
        <v>660</v>
      </c>
      <c r="STC1326" s="62" t="s">
        <v>152</v>
      </c>
      <c r="STP1326" s="62">
        <v>660</v>
      </c>
      <c r="STS1326" s="62" t="s">
        <v>152</v>
      </c>
      <c r="SUF1326" s="62">
        <v>660</v>
      </c>
      <c r="SUI1326" s="62" t="s">
        <v>152</v>
      </c>
      <c r="SUV1326" s="62">
        <v>660</v>
      </c>
      <c r="SUY1326" s="62" t="s">
        <v>152</v>
      </c>
      <c r="SVL1326" s="62">
        <v>660</v>
      </c>
      <c r="SVO1326" s="62" t="s">
        <v>152</v>
      </c>
      <c r="SWB1326" s="62">
        <v>660</v>
      </c>
      <c r="SWE1326" s="62" t="s">
        <v>152</v>
      </c>
      <c r="SWR1326" s="62">
        <v>660</v>
      </c>
      <c r="SWU1326" s="62" t="s">
        <v>152</v>
      </c>
      <c r="SXH1326" s="62">
        <v>660</v>
      </c>
      <c r="SXK1326" s="62" t="s">
        <v>152</v>
      </c>
      <c r="SXX1326" s="62">
        <v>660</v>
      </c>
      <c r="SYA1326" s="62" t="s">
        <v>152</v>
      </c>
      <c r="SYN1326" s="62">
        <v>660</v>
      </c>
      <c r="SYQ1326" s="62" t="s">
        <v>152</v>
      </c>
      <c r="SZD1326" s="62">
        <v>660</v>
      </c>
      <c r="SZG1326" s="62" t="s">
        <v>152</v>
      </c>
      <c r="SZT1326" s="62">
        <v>660</v>
      </c>
      <c r="SZW1326" s="62" t="s">
        <v>152</v>
      </c>
      <c r="TAJ1326" s="62">
        <v>660</v>
      </c>
      <c r="TAM1326" s="62" t="s">
        <v>152</v>
      </c>
      <c r="TAZ1326" s="62">
        <v>660</v>
      </c>
      <c r="TBC1326" s="62" t="s">
        <v>152</v>
      </c>
      <c r="TBP1326" s="62">
        <v>660</v>
      </c>
      <c r="TBS1326" s="62" t="s">
        <v>152</v>
      </c>
      <c r="TCF1326" s="62">
        <v>660</v>
      </c>
      <c r="TCI1326" s="62" t="s">
        <v>152</v>
      </c>
      <c r="TCV1326" s="62">
        <v>660</v>
      </c>
      <c r="TCY1326" s="62" t="s">
        <v>152</v>
      </c>
      <c r="TDL1326" s="62">
        <v>660</v>
      </c>
      <c r="TDO1326" s="62" t="s">
        <v>152</v>
      </c>
      <c r="TEB1326" s="62">
        <v>660</v>
      </c>
      <c r="TEE1326" s="62" t="s">
        <v>152</v>
      </c>
      <c r="TER1326" s="62">
        <v>660</v>
      </c>
      <c r="TEU1326" s="62" t="s">
        <v>152</v>
      </c>
      <c r="TFH1326" s="62">
        <v>660</v>
      </c>
      <c r="TFK1326" s="62" t="s">
        <v>152</v>
      </c>
      <c r="TFX1326" s="62">
        <v>660</v>
      </c>
      <c r="TGA1326" s="62" t="s">
        <v>152</v>
      </c>
      <c r="TGN1326" s="62">
        <v>660</v>
      </c>
      <c r="TGQ1326" s="62" t="s">
        <v>152</v>
      </c>
      <c r="THD1326" s="62">
        <v>660</v>
      </c>
      <c r="THG1326" s="62" t="s">
        <v>152</v>
      </c>
      <c r="THT1326" s="62">
        <v>660</v>
      </c>
      <c r="THW1326" s="62" t="s">
        <v>152</v>
      </c>
      <c r="TIJ1326" s="62">
        <v>660</v>
      </c>
      <c r="TIM1326" s="62" t="s">
        <v>152</v>
      </c>
      <c r="TIZ1326" s="62">
        <v>660</v>
      </c>
      <c r="TJC1326" s="62" t="s">
        <v>152</v>
      </c>
      <c r="TJP1326" s="62">
        <v>660</v>
      </c>
      <c r="TJS1326" s="62" t="s">
        <v>152</v>
      </c>
      <c r="TKF1326" s="62">
        <v>660</v>
      </c>
      <c r="TKI1326" s="62" t="s">
        <v>152</v>
      </c>
      <c r="TKV1326" s="62">
        <v>660</v>
      </c>
      <c r="TKY1326" s="62" t="s">
        <v>152</v>
      </c>
      <c r="TLL1326" s="62">
        <v>660</v>
      </c>
      <c r="TLO1326" s="62" t="s">
        <v>152</v>
      </c>
      <c r="TMB1326" s="62">
        <v>660</v>
      </c>
      <c r="TME1326" s="62" t="s">
        <v>152</v>
      </c>
      <c r="TMR1326" s="62">
        <v>660</v>
      </c>
      <c r="TMU1326" s="62" t="s">
        <v>152</v>
      </c>
      <c r="TNH1326" s="62">
        <v>660</v>
      </c>
      <c r="TNK1326" s="62" t="s">
        <v>152</v>
      </c>
      <c r="TNX1326" s="62">
        <v>660</v>
      </c>
      <c r="TOA1326" s="62" t="s">
        <v>152</v>
      </c>
      <c r="TON1326" s="62">
        <v>660</v>
      </c>
      <c r="TOQ1326" s="62" t="s">
        <v>152</v>
      </c>
      <c r="TPD1326" s="62">
        <v>660</v>
      </c>
      <c r="TPG1326" s="62" t="s">
        <v>152</v>
      </c>
      <c r="TPT1326" s="62">
        <v>660</v>
      </c>
      <c r="TPW1326" s="62" t="s">
        <v>152</v>
      </c>
      <c r="TQJ1326" s="62">
        <v>660</v>
      </c>
      <c r="TQM1326" s="62" t="s">
        <v>152</v>
      </c>
      <c r="TQZ1326" s="62">
        <v>660</v>
      </c>
      <c r="TRC1326" s="62" t="s">
        <v>152</v>
      </c>
      <c r="TRP1326" s="62">
        <v>660</v>
      </c>
      <c r="TRS1326" s="62" t="s">
        <v>152</v>
      </c>
      <c r="TSF1326" s="62">
        <v>660</v>
      </c>
      <c r="TSI1326" s="62" t="s">
        <v>152</v>
      </c>
      <c r="TSV1326" s="62">
        <v>660</v>
      </c>
      <c r="TSY1326" s="62" t="s">
        <v>152</v>
      </c>
      <c r="TTL1326" s="62">
        <v>660</v>
      </c>
      <c r="TTO1326" s="62" t="s">
        <v>152</v>
      </c>
      <c r="TUB1326" s="62">
        <v>660</v>
      </c>
      <c r="TUE1326" s="62" t="s">
        <v>152</v>
      </c>
      <c r="TUR1326" s="62">
        <v>660</v>
      </c>
      <c r="TUU1326" s="62" t="s">
        <v>152</v>
      </c>
      <c r="TVH1326" s="62">
        <v>660</v>
      </c>
      <c r="TVK1326" s="62" t="s">
        <v>152</v>
      </c>
      <c r="TVX1326" s="62">
        <v>660</v>
      </c>
      <c r="TWA1326" s="62" t="s">
        <v>152</v>
      </c>
      <c r="TWN1326" s="62">
        <v>660</v>
      </c>
      <c r="TWQ1326" s="62" t="s">
        <v>152</v>
      </c>
      <c r="TXD1326" s="62">
        <v>660</v>
      </c>
      <c r="TXG1326" s="62" t="s">
        <v>152</v>
      </c>
      <c r="TXT1326" s="62">
        <v>660</v>
      </c>
      <c r="TXW1326" s="62" t="s">
        <v>152</v>
      </c>
      <c r="TYJ1326" s="62">
        <v>660</v>
      </c>
      <c r="TYM1326" s="62" t="s">
        <v>152</v>
      </c>
      <c r="TYZ1326" s="62">
        <v>660</v>
      </c>
      <c r="TZC1326" s="62" t="s">
        <v>152</v>
      </c>
      <c r="TZP1326" s="62">
        <v>660</v>
      </c>
      <c r="TZS1326" s="62" t="s">
        <v>152</v>
      </c>
      <c r="UAF1326" s="62">
        <v>660</v>
      </c>
      <c r="UAI1326" s="62" t="s">
        <v>152</v>
      </c>
      <c r="UAV1326" s="62">
        <v>660</v>
      </c>
      <c r="UAY1326" s="62" t="s">
        <v>152</v>
      </c>
      <c r="UBL1326" s="62">
        <v>660</v>
      </c>
      <c r="UBO1326" s="62" t="s">
        <v>152</v>
      </c>
      <c r="UCB1326" s="62">
        <v>660</v>
      </c>
      <c r="UCE1326" s="62" t="s">
        <v>152</v>
      </c>
      <c r="UCR1326" s="62">
        <v>660</v>
      </c>
      <c r="UCU1326" s="62" t="s">
        <v>152</v>
      </c>
      <c r="UDH1326" s="62">
        <v>660</v>
      </c>
      <c r="UDK1326" s="62" t="s">
        <v>152</v>
      </c>
      <c r="UDX1326" s="62">
        <v>660</v>
      </c>
      <c r="UEA1326" s="62" t="s">
        <v>152</v>
      </c>
      <c r="UEN1326" s="62">
        <v>660</v>
      </c>
      <c r="UEQ1326" s="62" t="s">
        <v>152</v>
      </c>
      <c r="UFD1326" s="62">
        <v>660</v>
      </c>
      <c r="UFG1326" s="62" t="s">
        <v>152</v>
      </c>
      <c r="UFT1326" s="62">
        <v>660</v>
      </c>
      <c r="UFW1326" s="62" t="s">
        <v>152</v>
      </c>
      <c r="UGJ1326" s="62">
        <v>660</v>
      </c>
      <c r="UGM1326" s="62" t="s">
        <v>152</v>
      </c>
      <c r="UGZ1326" s="62">
        <v>660</v>
      </c>
      <c r="UHC1326" s="62" t="s">
        <v>152</v>
      </c>
      <c r="UHP1326" s="62">
        <v>660</v>
      </c>
      <c r="UHS1326" s="62" t="s">
        <v>152</v>
      </c>
      <c r="UIF1326" s="62">
        <v>660</v>
      </c>
      <c r="UII1326" s="62" t="s">
        <v>152</v>
      </c>
      <c r="UIV1326" s="62">
        <v>660</v>
      </c>
      <c r="UIY1326" s="62" t="s">
        <v>152</v>
      </c>
      <c r="UJL1326" s="62">
        <v>660</v>
      </c>
      <c r="UJO1326" s="62" t="s">
        <v>152</v>
      </c>
      <c r="UKB1326" s="62">
        <v>660</v>
      </c>
      <c r="UKE1326" s="62" t="s">
        <v>152</v>
      </c>
      <c r="UKR1326" s="62">
        <v>660</v>
      </c>
      <c r="UKU1326" s="62" t="s">
        <v>152</v>
      </c>
      <c r="ULH1326" s="62">
        <v>660</v>
      </c>
      <c r="ULK1326" s="62" t="s">
        <v>152</v>
      </c>
      <c r="ULX1326" s="62">
        <v>660</v>
      </c>
      <c r="UMA1326" s="62" t="s">
        <v>152</v>
      </c>
      <c r="UMN1326" s="62">
        <v>660</v>
      </c>
      <c r="UMQ1326" s="62" t="s">
        <v>152</v>
      </c>
      <c r="UND1326" s="62">
        <v>660</v>
      </c>
      <c r="UNG1326" s="62" t="s">
        <v>152</v>
      </c>
      <c r="UNT1326" s="62">
        <v>660</v>
      </c>
      <c r="UNW1326" s="62" t="s">
        <v>152</v>
      </c>
      <c r="UOJ1326" s="62">
        <v>660</v>
      </c>
      <c r="UOM1326" s="62" t="s">
        <v>152</v>
      </c>
      <c r="UOZ1326" s="62">
        <v>660</v>
      </c>
      <c r="UPC1326" s="62" t="s">
        <v>152</v>
      </c>
      <c r="UPP1326" s="62">
        <v>660</v>
      </c>
      <c r="UPS1326" s="62" t="s">
        <v>152</v>
      </c>
      <c r="UQF1326" s="62">
        <v>660</v>
      </c>
      <c r="UQI1326" s="62" t="s">
        <v>152</v>
      </c>
      <c r="UQV1326" s="62">
        <v>660</v>
      </c>
      <c r="UQY1326" s="62" t="s">
        <v>152</v>
      </c>
      <c r="URL1326" s="62">
        <v>660</v>
      </c>
      <c r="URO1326" s="62" t="s">
        <v>152</v>
      </c>
      <c r="USB1326" s="62">
        <v>660</v>
      </c>
      <c r="USE1326" s="62" t="s">
        <v>152</v>
      </c>
      <c r="USR1326" s="62">
        <v>660</v>
      </c>
      <c r="USU1326" s="62" t="s">
        <v>152</v>
      </c>
      <c r="UTH1326" s="62">
        <v>660</v>
      </c>
      <c r="UTK1326" s="62" t="s">
        <v>152</v>
      </c>
      <c r="UTX1326" s="62">
        <v>660</v>
      </c>
      <c r="UUA1326" s="62" t="s">
        <v>152</v>
      </c>
      <c r="UUN1326" s="62">
        <v>660</v>
      </c>
      <c r="UUQ1326" s="62" t="s">
        <v>152</v>
      </c>
      <c r="UVD1326" s="62">
        <v>660</v>
      </c>
      <c r="UVG1326" s="62" t="s">
        <v>152</v>
      </c>
      <c r="UVT1326" s="62">
        <v>660</v>
      </c>
      <c r="UVW1326" s="62" t="s">
        <v>152</v>
      </c>
      <c r="UWJ1326" s="62">
        <v>660</v>
      </c>
      <c r="UWM1326" s="62" t="s">
        <v>152</v>
      </c>
      <c r="UWZ1326" s="62">
        <v>660</v>
      </c>
      <c r="UXC1326" s="62" t="s">
        <v>152</v>
      </c>
      <c r="UXP1326" s="62">
        <v>660</v>
      </c>
      <c r="UXS1326" s="62" t="s">
        <v>152</v>
      </c>
      <c r="UYF1326" s="62">
        <v>660</v>
      </c>
      <c r="UYI1326" s="62" t="s">
        <v>152</v>
      </c>
      <c r="UYV1326" s="62">
        <v>660</v>
      </c>
      <c r="UYY1326" s="62" t="s">
        <v>152</v>
      </c>
      <c r="UZL1326" s="62">
        <v>660</v>
      </c>
      <c r="UZO1326" s="62" t="s">
        <v>152</v>
      </c>
      <c r="VAB1326" s="62">
        <v>660</v>
      </c>
      <c r="VAE1326" s="62" t="s">
        <v>152</v>
      </c>
      <c r="VAR1326" s="62">
        <v>660</v>
      </c>
      <c r="VAU1326" s="62" t="s">
        <v>152</v>
      </c>
      <c r="VBH1326" s="62">
        <v>660</v>
      </c>
      <c r="VBK1326" s="62" t="s">
        <v>152</v>
      </c>
      <c r="VBX1326" s="62">
        <v>660</v>
      </c>
      <c r="VCA1326" s="62" t="s">
        <v>152</v>
      </c>
      <c r="VCN1326" s="62">
        <v>660</v>
      </c>
      <c r="VCQ1326" s="62" t="s">
        <v>152</v>
      </c>
      <c r="VDD1326" s="62">
        <v>660</v>
      </c>
      <c r="VDG1326" s="62" t="s">
        <v>152</v>
      </c>
      <c r="VDT1326" s="62">
        <v>660</v>
      </c>
      <c r="VDW1326" s="62" t="s">
        <v>152</v>
      </c>
      <c r="VEJ1326" s="62">
        <v>660</v>
      </c>
      <c r="VEM1326" s="62" t="s">
        <v>152</v>
      </c>
      <c r="VEZ1326" s="62">
        <v>660</v>
      </c>
      <c r="VFC1326" s="62" t="s">
        <v>152</v>
      </c>
      <c r="VFP1326" s="62">
        <v>660</v>
      </c>
      <c r="VFS1326" s="62" t="s">
        <v>152</v>
      </c>
      <c r="VGF1326" s="62">
        <v>660</v>
      </c>
      <c r="VGI1326" s="62" t="s">
        <v>152</v>
      </c>
      <c r="VGV1326" s="62">
        <v>660</v>
      </c>
      <c r="VGY1326" s="62" t="s">
        <v>152</v>
      </c>
      <c r="VHL1326" s="62">
        <v>660</v>
      </c>
      <c r="VHO1326" s="62" t="s">
        <v>152</v>
      </c>
      <c r="VIB1326" s="62">
        <v>660</v>
      </c>
      <c r="VIE1326" s="62" t="s">
        <v>152</v>
      </c>
      <c r="VIR1326" s="62">
        <v>660</v>
      </c>
      <c r="VIU1326" s="62" t="s">
        <v>152</v>
      </c>
      <c r="VJH1326" s="62">
        <v>660</v>
      </c>
      <c r="VJK1326" s="62" t="s">
        <v>152</v>
      </c>
      <c r="VJX1326" s="62">
        <v>660</v>
      </c>
      <c r="VKA1326" s="62" t="s">
        <v>152</v>
      </c>
      <c r="VKN1326" s="62">
        <v>660</v>
      </c>
      <c r="VKQ1326" s="62" t="s">
        <v>152</v>
      </c>
      <c r="VLD1326" s="62">
        <v>660</v>
      </c>
      <c r="VLG1326" s="62" t="s">
        <v>152</v>
      </c>
      <c r="VLT1326" s="62">
        <v>660</v>
      </c>
      <c r="VLW1326" s="62" t="s">
        <v>152</v>
      </c>
      <c r="VMJ1326" s="62">
        <v>660</v>
      </c>
      <c r="VMM1326" s="62" t="s">
        <v>152</v>
      </c>
      <c r="VMZ1326" s="62">
        <v>660</v>
      </c>
      <c r="VNC1326" s="62" t="s">
        <v>152</v>
      </c>
      <c r="VNP1326" s="62">
        <v>660</v>
      </c>
      <c r="VNS1326" s="62" t="s">
        <v>152</v>
      </c>
      <c r="VOF1326" s="62">
        <v>660</v>
      </c>
      <c r="VOI1326" s="62" t="s">
        <v>152</v>
      </c>
      <c r="VOV1326" s="62">
        <v>660</v>
      </c>
      <c r="VOY1326" s="62" t="s">
        <v>152</v>
      </c>
      <c r="VPL1326" s="62">
        <v>660</v>
      </c>
      <c r="VPO1326" s="62" t="s">
        <v>152</v>
      </c>
      <c r="VQB1326" s="62">
        <v>660</v>
      </c>
      <c r="VQE1326" s="62" t="s">
        <v>152</v>
      </c>
      <c r="VQR1326" s="62">
        <v>660</v>
      </c>
      <c r="VQU1326" s="62" t="s">
        <v>152</v>
      </c>
      <c r="VRH1326" s="62">
        <v>660</v>
      </c>
      <c r="VRK1326" s="62" t="s">
        <v>152</v>
      </c>
      <c r="VRX1326" s="62">
        <v>660</v>
      </c>
      <c r="VSA1326" s="62" t="s">
        <v>152</v>
      </c>
      <c r="VSN1326" s="62">
        <v>660</v>
      </c>
      <c r="VSQ1326" s="62" t="s">
        <v>152</v>
      </c>
      <c r="VTD1326" s="62">
        <v>660</v>
      </c>
      <c r="VTG1326" s="62" t="s">
        <v>152</v>
      </c>
      <c r="VTT1326" s="62">
        <v>660</v>
      </c>
      <c r="VTW1326" s="62" t="s">
        <v>152</v>
      </c>
      <c r="VUJ1326" s="62">
        <v>660</v>
      </c>
      <c r="VUM1326" s="62" t="s">
        <v>152</v>
      </c>
      <c r="VUZ1326" s="62">
        <v>660</v>
      </c>
      <c r="VVC1326" s="62" t="s">
        <v>152</v>
      </c>
      <c r="VVP1326" s="62">
        <v>660</v>
      </c>
      <c r="VVS1326" s="62" t="s">
        <v>152</v>
      </c>
      <c r="VWF1326" s="62">
        <v>660</v>
      </c>
      <c r="VWI1326" s="62" t="s">
        <v>152</v>
      </c>
      <c r="VWV1326" s="62">
        <v>660</v>
      </c>
      <c r="VWY1326" s="62" t="s">
        <v>152</v>
      </c>
      <c r="VXL1326" s="62">
        <v>660</v>
      </c>
      <c r="VXO1326" s="62" t="s">
        <v>152</v>
      </c>
      <c r="VYB1326" s="62">
        <v>660</v>
      </c>
      <c r="VYE1326" s="62" t="s">
        <v>152</v>
      </c>
      <c r="VYR1326" s="62">
        <v>660</v>
      </c>
      <c r="VYU1326" s="62" t="s">
        <v>152</v>
      </c>
      <c r="VZH1326" s="62">
        <v>660</v>
      </c>
      <c r="VZK1326" s="62" t="s">
        <v>152</v>
      </c>
      <c r="VZX1326" s="62">
        <v>660</v>
      </c>
      <c r="WAA1326" s="62" t="s">
        <v>152</v>
      </c>
      <c r="WAN1326" s="62">
        <v>660</v>
      </c>
      <c r="WAQ1326" s="62" t="s">
        <v>152</v>
      </c>
      <c r="WBD1326" s="62">
        <v>660</v>
      </c>
      <c r="WBG1326" s="62" t="s">
        <v>152</v>
      </c>
      <c r="WBT1326" s="62">
        <v>660</v>
      </c>
      <c r="WBW1326" s="62" t="s">
        <v>152</v>
      </c>
      <c r="WCJ1326" s="62">
        <v>660</v>
      </c>
      <c r="WCM1326" s="62" t="s">
        <v>152</v>
      </c>
      <c r="WCZ1326" s="62">
        <v>660</v>
      </c>
      <c r="WDC1326" s="62" t="s">
        <v>152</v>
      </c>
      <c r="WDP1326" s="62">
        <v>660</v>
      </c>
      <c r="WDS1326" s="62" t="s">
        <v>152</v>
      </c>
      <c r="WEF1326" s="62">
        <v>660</v>
      </c>
      <c r="WEI1326" s="62" t="s">
        <v>152</v>
      </c>
      <c r="WEV1326" s="62">
        <v>660</v>
      </c>
      <c r="WEY1326" s="62" t="s">
        <v>152</v>
      </c>
      <c r="WFL1326" s="62">
        <v>660</v>
      </c>
      <c r="WFO1326" s="62" t="s">
        <v>152</v>
      </c>
      <c r="WGB1326" s="62">
        <v>660</v>
      </c>
      <c r="WGE1326" s="62" t="s">
        <v>152</v>
      </c>
      <c r="WGR1326" s="62">
        <v>660</v>
      </c>
      <c r="WGU1326" s="62" t="s">
        <v>152</v>
      </c>
      <c r="WHH1326" s="62">
        <v>660</v>
      </c>
      <c r="WHK1326" s="62" t="s">
        <v>152</v>
      </c>
      <c r="WHX1326" s="62">
        <v>660</v>
      </c>
      <c r="WIA1326" s="62" t="s">
        <v>152</v>
      </c>
      <c r="WIN1326" s="62">
        <v>660</v>
      </c>
      <c r="WIQ1326" s="62" t="s">
        <v>152</v>
      </c>
      <c r="WJD1326" s="62">
        <v>660</v>
      </c>
      <c r="WJG1326" s="62" t="s">
        <v>152</v>
      </c>
      <c r="WJT1326" s="62">
        <v>660</v>
      </c>
      <c r="WJW1326" s="62" t="s">
        <v>152</v>
      </c>
      <c r="WKJ1326" s="62">
        <v>660</v>
      </c>
      <c r="WKM1326" s="62" t="s">
        <v>152</v>
      </c>
      <c r="WKZ1326" s="62">
        <v>660</v>
      </c>
      <c r="WLC1326" s="62" t="s">
        <v>152</v>
      </c>
      <c r="WLP1326" s="62">
        <v>660</v>
      </c>
      <c r="WLS1326" s="62" t="s">
        <v>152</v>
      </c>
      <c r="WMF1326" s="62">
        <v>660</v>
      </c>
      <c r="WMI1326" s="62" t="s">
        <v>152</v>
      </c>
      <c r="WMV1326" s="62">
        <v>660</v>
      </c>
      <c r="WMY1326" s="62" t="s">
        <v>152</v>
      </c>
      <c r="WNL1326" s="62">
        <v>660</v>
      </c>
      <c r="WNO1326" s="62" t="s">
        <v>152</v>
      </c>
      <c r="WOB1326" s="62">
        <v>660</v>
      </c>
      <c r="WOE1326" s="62" t="s">
        <v>152</v>
      </c>
      <c r="WOR1326" s="62">
        <v>660</v>
      </c>
      <c r="WOU1326" s="62" t="s">
        <v>152</v>
      </c>
      <c r="WPH1326" s="62">
        <v>660</v>
      </c>
      <c r="WPK1326" s="62" t="s">
        <v>152</v>
      </c>
      <c r="WPX1326" s="62">
        <v>660</v>
      </c>
      <c r="WQA1326" s="62" t="s">
        <v>152</v>
      </c>
      <c r="WQN1326" s="62">
        <v>660</v>
      </c>
      <c r="WQQ1326" s="62" t="s">
        <v>152</v>
      </c>
      <c r="WRD1326" s="62">
        <v>660</v>
      </c>
      <c r="WRG1326" s="62" t="s">
        <v>152</v>
      </c>
      <c r="WRT1326" s="62">
        <v>660</v>
      </c>
      <c r="WRW1326" s="62" t="s">
        <v>152</v>
      </c>
      <c r="WSJ1326" s="62">
        <v>660</v>
      </c>
      <c r="WSM1326" s="62" t="s">
        <v>152</v>
      </c>
      <c r="WSZ1326" s="62">
        <v>660</v>
      </c>
      <c r="WTC1326" s="62" t="s">
        <v>152</v>
      </c>
      <c r="WTP1326" s="62">
        <v>660</v>
      </c>
      <c r="WTS1326" s="62" t="s">
        <v>152</v>
      </c>
      <c r="WUF1326" s="62">
        <v>660</v>
      </c>
      <c r="WUI1326" s="62" t="s">
        <v>152</v>
      </c>
      <c r="WUV1326" s="62">
        <v>660</v>
      </c>
      <c r="WUY1326" s="62" t="s">
        <v>152</v>
      </c>
      <c r="WVL1326" s="62">
        <v>660</v>
      </c>
      <c r="WVO1326" s="62" t="s">
        <v>152</v>
      </c>
      <c r="WWB1326" s="62">
        <v>660</v>
      </c>
      <c r="WWE1326" s="62" t="s">
        <v>152</v>
      </c>
      <c r="WWR1326" s="62">
        <v>660</v>
      </c>
      <c r="WWU1326" s="62" t="s">
        <v>152</v>
      </c>
      <c r="WXH1326" s="62">
        <v>660</v>
      </c>
      <c r="WXK1326" s="62" t="s">
        <v>152</v>
      </c>
      <c r="WXX1326" s="62">
        <v>660</v>
      </c>
      <c r="WYA1326" s="62" t="s">
        <v>152</v>
      </c>
      <c r="WYN1326" s="62">
        <v>660</v>
      </c>
      <c r="WYQ1326" s="62" t="s">
        <v>152</v>
      </c>
      <c r="WZD1326" s="62">
        <v>660</v>
      </c>
      <c r="WZG1326" s="62" t="s">
        <v>152</v>
      </c>
      <c r="WZT1326" s="62">
        <v>660</v>
      </c>
      <c r="WZW1326" s="62" t="s">
        <v>152</v>
      </c>
      <c r="XAJ1326" s="62">
        <v>660</v>
      </c>
      <c r="XAM1326" s="62" t="s">
        <v>152</v>
      </c>
      <c r="XAZ1326" s="62">
        <v>660</v>
      </c>
      <c r="XBC1326" s="62" t="s">
        <v>152</v>
      </c>
      <c r="XBP1326" s="62">
        <v>660</v>
      </c>
      <c r="XBS1326" s="62" t="s">
        <v>152</v>
      </c>
      <c r="XCF1326" s="62">
        <v>660</v>
      </c>
      <c r="XCI1326" s="62" t="s">
        <v>152</v>
      </c>
      <c r="XCV1326" s="62">
        <v>660</v>
      </c>
      <c r="XCY1326" s="62" t="s">
        <v>152</v>
      </c>
      <c r="XDL1326" s="62">
        <v>660</v>
      </c>
      <c r="XDO1326" s="62" t="s">
        <v>152</v>
      </c>
      <c r="XEB1326" s="62">
        <v>660</v>
      </c>
      <c r="XEE1326" s="62" t="s">
        <v>152</v>
      </c>
      <c r="XER1326" s="62">
        <v>660</v>
      </c>
      <c r="XEU1326" s="62" t="s">
        <v>152</v>
      </c>
    </row>
    <row r="1327" spans="1:1024 1027:2048 2051:3072 3075:4096 4099:5120 5123:6144 6147:7168 7171:8192 8195:9216 9219:10240 10243:11264 11267:12288 12291:13312 13315:14336 14339:15360 15363:16384" x14ac:dyDescent="0.25">
      <c r="A1327" s="62"/>
      <c r="B1327" s="62"/>
      <c r="E1327" s="1088" t="s">
        <v>1865</v>
      </c>
      <c r="F1327" s="683">
        <v>454</v>
      </c>
      <c r="G1327" s="1068" t="s">
        <v>404</v>
      </c>
      <c r="H1327" s="718">
        <v>3000000</v>
      </c>
      <c r="I1327" s="718"/>
      <c r="J1327" s="719">
        <f>I1327/H1327</f>
        <v>0</v>
      </c>
      <c r="K1327" s="718">
        <f>H1327-I1327</f>
        <v>3000000</v>
      </c>
      <c r="L1327" s="720">
        <v>0</v>
      </c>
      <c r="M1327" s="720">
        <v>0</v>
      </c>
      <c r="N1327" s="721" t="e">
        <f>M1327/L1327</f>
        <v>#DIV/0!</v>
      </c>
      <c r="O1327" s="720">
        <f>L1327-M1327</f>
        <v>0</v>
      </c>
      <c r="P1327" s="720">
        <f>L1327+H1327</f>
        <v>3000000</v>
      </c>
      <c r="Q1327" s="738"/>
      <c r="R1327" s="739"/>
      <c r="S1327" s="738"/>
      <c r="T1327" s="62"/>
      <c r="U1327" s="62" t="s">
        <v>1934</v>
      </c>
      <c r="V1327" s="62">
        <v>454</v>
      </c>
      <c r="W1327" s="62" t="s">
        <v>404</v>
      </c>
      <c r="X1327" s="753">
        <v>1000000</v>
      </c>
      <c r="Z1327" s="750">
        <f>Y1327/X1327</f>
        <v>0</v>
      </c>
      <c r="AA1327" s="751">
        <f>X1327-Y1327</f>
        <v>1000000</v>
      </c>
      <c r="AB1327" s="62">
        <v>2000000</v>
      </c>
      <c r="AC1327" s="62">
        <v>0</v>
      </c>
      <c r="AD1327" s="62">
        <f>AC1327/AB1327</f>
        <v>0</v>
      </c>
      <c r="AE1327" s="62">
        <f>AB1327-AC1327</f>
        <v>2000000</v>
      </c>
      <c r="AF1327" s="62">
        <f>AB1327+X1327</f>
        <v>3000000</v>
      </c>
      <c r="AK1327" s="62" t="s">
        <v>1934</v>
      </c>
      <c r="AL1327" s="62">
        <v>454</v>
      </c>
      <c r="AM1327" s="62" t="s">
        <v>404</v>
      </c>
      <c r="AN1327" s="62">
        <v>1000000</v>
      </c>
      <c r="AP1327" s="62">
        <f>AO1327/AN1327</f>
        <v>0</v>
      </c>
      <c r="AQ1327" s="62">
        <f>AN1327-AO1327</f>
        <v>1000000</v>
      </c>
      <c r="AR1327" s="62">
        <v>2000000</v>
      </c>
      <c r="AS1327" s="62">
        <v>0</v>
      </c>
      <c r="AT1327" s="62">
        <f>AS1327/AR1327</f>
        <v>0</v>
      </c>
      <c r="AU1327" s="62">
        <f>AR1327-AS1327</f>
        <v>2000000</v>
      </c>
      <c r="AV1327" s="62">
        <f>AR1327+AN1327</f>
        <v>3000000</v>
      </c>
      <c r="BA1327" s="62" t="s">
        <v>1934</v>
      </c>
      <c r="BB1327" s="62">
        <v>454</v>
      </c>
      <c r="BC1327" s="62" t="s">
        <v>404</v>
      </c>
      <c r="BD1327" s="62">
        <v>1000000</v>
      </c>
      <c r="BF1327" s="62">
        <f>BE1327/BD1327</f>
        <v>0</v>
      </c>
      <c r="BG1327" s="62">
        <f>BD1327-BE1327</f>
        <v>1000000</v>
      </c>
      <c r="BH1327" s="62">
        <v>2000000</v>
      </c>
      <c r="BI1327" s="62">
        <v>0</v>
      </c>
      <c r="BJ1327" s="62">
        <f>BI1327/BH1327</f>
        <v>0</v>
      </c>
      <c r="BK1327" s="62">
        <f>BH1327-BI1327</f>
        <v>2000000</v>
      </c>
      <c r="BL1327" s="62">
        <f>BH1327+BD1327</f>
        <v>3000000</v>
      </c>
      <c r="BQ1327" s="62" t="s">
        <v>1934</v>
      </c>
      <c r="BR1327" s="62">
        <v>454</v>
      </c>
      <c r="BS1327" s="62" t="s">
        <v>404</v>
      </c>
      <c r="BT1327" s="62">
        <v>1000000</v>
      </c>
      <c r="BV1327" s="62">
        <f>BU1327/BT1327</f>
        <v>0</v>
      </c>
      <c r="BW1327" s="62">
        <f>BT1327-BU1327</f>
        <v>1000000</v>
      </c>
      <c r="BX1327" s="62">
        <v>2000000</v>
      </c>
      <c r="BY1327" s="62">
        <v>0</v>
      </c>
      <c r="BZ1327" s="62">
        <f>BY1327/BX1327</f>
        <v>0</v>
      </c>
      <c r="CA1327" s="62">
        <f>BX1327-BY1327</f>
        <v>2000000</v>
      </c>
      <c r="CB1327" s="62">
        <f>BX1327+BT1327</f>
        <v>3000000</v>
      </c>
      <c r="CG1327" s="62" t="s">
        <v>1934</v>
      </c>
      <c r="CH1327" s="62">
        <v>454</v>
      </c>
      <c r="CI1327" s="62" t="s">
        <v>404</v>
      </c>
      <c r="CJ1327" s="62">
        <v>1000000</v>
      </c>
      <c r="CL1327" s="62">
        <f>CK1327/CJ1327</f>
        <v>0</v>
      </c>
      <c r="CM1327" s="62">
        <f>CJ1327-CK1327</f>
        <v>1000000</v>
      </c>
      <c r="CN1327" s="62">
        <v>2000000</v>
      </c>
      <c r="CO1327" s="62">
        <v>0</v>
      </c>
      <c r="CP1327" s="62">
        <f>CO1327/CN1327</f>
        <v>0</v>
      </c>
      <c r="CQ1327" s="62">
        <f>CN1327-CO1327</f>
        <v>2000000</v>
      </c>
      <c r="CR1327" s="62">
        <f>CN1327+CJ1327</f>
        <v>3000000</v>
      </c>
      <c r="CW1327" s="62" t="s">
        <v>1934</v>
      </c>
      <c r="CX1327" s="62">
        <v>454</v>
      </c>
      <c r="CY1327" s="62" t="s">
        <v>404</v>
      </c>
      <c r="CZ1327" s="62">
        <v>1000000</v>
      </c>
      <c r="DB1327" s="62">
        <f>DA1327/CZ1327</f>
        <v>0</v>
      </c>
      <c r="DC1327" s="62">
        <f>CZ1327-DA1327</f>
        <v>1000000</v>
      </c>
      <c r="DD1327" s="62">
        <v>2000000</v>
      </c>
      <c r="DE1327" s="62">
        <v>0</v>
      </c>
      <c r="DF1327" s="62">
        <f>DE1327/DD1327</f>
        <v>0</v>
      </c>
      <c r="DG1327" s="62">
        <f>DD1327-DE1327</f>
        <v>2000000</v>
      </c>
      <c r="DH1327" s="62">
        <f>DD1327+CZ1327</f>
        <v>3000000</v>
      </c>
      <c r="DM1327" s="62" t="s">
        <v>1934</v>
      </c>
      <c r="DN1327" s="62">
        <v>454</v>
      </c>
      <c r="DO1327" s="62" t="s">
        <v>404</v>
      </c>
      <c r="DP1327" s="62">
        <v>1000000</v>
      </c>
      <c r="DR1327" s="62">
        <f>DQ1327/DP1327</f>
        <v>0</v>
      </c>
      <c r="DS1327" s="62">
        <f>DP1327-DQ1327</f>
        <v>1000000</v>
      </c>
      <c r="DT1327" s="62">
        <v>2000000</v>
      </c>
      <c r="DU1327" s="62">
        <v>0</v>
      </c>
      <c r="DV1327" s="62">
        <f>DU1327/DT1327</f>
        <v>0</v>
      </c>
      <c r="DW1327" s="62">
        <f>DT1327-DU1327</f>
        <v>2000000</v>
      </c>
      <c r="DX1327" s="62">
        <f>DT1327+DP1327</f>
        <v>3000000</v>
      </c>
      <c r="EC1327" s="62" t="s">
        <v>1934</v>
      </c>
      <c r="ED1327" s="62">
        <v>454</v>
      </c>
      <c r="EE1327" s="62" t="s">
        <v>404</v>
      </c>
      <c r="EF1327" s="62">
        <v>1000000</v>
      </c>
      <c r="EH1327" s="62">
        <f>EG1327/EF1327</f>
        <v>0</v>
      </c>
      <c r="EI1327" s="62">
        <f>EF1327-EG1327</f>
        <v>1000000</v>
      </c>
      <c r="EJ1327" s="62">
        <v>2000000</v>
      </c>
      <c r="EK1327" s="62">
        <v>0</v>
      </c>
      <c r="EL1327" s="62">
        <f>EK1327/EJ1327</f>
        <v>0</v>
      </c>
      <c r="EM1327" s="62">
        <f>EJ1327-EK1327</f>
        <v>2000000</v>
      </c>
      <c r="EN1327" s="62">
        <f>EJ1327+EF1327</f>
        <v>3000000</v>
      </c>
      <c r="ES1327" s="62" t="s">
        <v>1934</v>
      </c>
      <c r="ET1327" s="62">
        <v>454</v>
      </c>
      <c r="EU1327" s="62" t="s">
        <v>404</v>
      </c>
      <c r="EV1327" s="62">
        <v>1000000</v>
      </c>
      <c r="EX1327" s="62">
        <f>EW1327/EV1327</f>
        <v>0</v>
      </c>
      <c r="EY1327" s="62">
        <f>EV1327-EW1327</f>
        <v>1000000</v>
      </c>
      <c r="EZ1327" s="62">
        <v>2000000</v>
      </c>
      <c r="FA1327" s="62">
        <v>0</v>
      </c>
      <c r="FB1327" s="62">
        <f>FA1327/EZ1327</f>
        <v>0</v>
      </c>
      <c r="FC1327" s="62">
        <f>EZ1327-FA1327</f>
        <v>2000000</v>
      </c>
      <c r="FD1327" s="62">
        <f>EZ1327+EV1327</f>
        <v>3000000</v>
      </c>
      <c r="FI1327" s="62" t="s">
        <v>1934</v>
      </c>
      <c r="FJ1327" s="62">
        <v>454</v>
      </c>
      <c r="FK1327" s="62" t="s">
        <v>404</v>
      </c>
      <c r="FL1327" s="62">
        <v>1000000</v>
      </c>
      <c r="FN1327" s="62">
        <f>FM1327/FL1327</f>
        <v>0</v>
      </c>
      <c r="FO1327" s="62">
        <f>FL1327-FM1327</f>
        <v>1000000</v>
      </c>
      <c r="FP1327" s="62">
        <v>2000000</v>
      </c>
      <c r="FQ1327" s="62">
        <v>0</v>
      </c>
      <c r="FR1327" s="62">
        <f>FQ1327/FP1327</f>
        <v>0</v>
      </c>
      <c r="FS1327" s="62">
        <f>FP1327-FQ1327</f>
        <v>2000000</v>
      </c>
      <c r="FT1327" s="62">
        <f>FP1327+FL1327</f>
        <v>3000000</v>
      </c>
      <c r="FY1327" s="62" t="s">
        <v>1934</v>
      </c>
      <c r="FZ1327" s="62">
        <v>454</v>
      </c>
      <c r="GA1327" s="62" t="s">
        <v>404</v>
      </c>
      <c r="GB1327" s="62">
        <v>1000000</v>
      </c>
      <c r="GD1327" s="62">
        <f>GC1327/GB1327</f>
        <v>0</v>
      </c>
      <c r="GE1327" s="62">
        <f>GB1327-GC1327</f>
        <v>1000000</v>
      </c>
      <c r="GF1327" s="62">
        <v>2000000</v>
      </c>
      <c r="GG1327" s="62">
        <v>0</v>
      </c>
      <c r="GH1327" s="62">
        <f>GG1327/GF1327</f>
        <v>0</v>
      </c>
      <c r="GI1327" s="62">
        <f>GF1327-GG1327</f>
        <v>2000000</v>
      </c>
      <c r="GJ1327" s="62">
        <f>GF1327+GB1327</f>
        <v>3000000</v>
      </c>
      <c r="GO1327" s="62" t="s">
        <v>1934</v>
      </c>
      <c r="GP1327" s="62">
        <v>454</v>
      </c>
      <c r="GQ1327" s="62" t="s">
        <v>404</v>
      </c>
      <c r="GR1327" s="62">
        <v>1000000</v>
      </c>
      <c r="GT1327" s="62">
        <f>GS1327/GR1327</f>
        <v>0</v>
      </c>
      <c r="GU1327" s="62">
        <f>GR1327-GS1327</f>
        <v>1000000</v>
      </c>
      <c r="GV1327" s="62">
        <v>2000000</v>
      </c>
      <c r="GW1327" s="62">
        <v>0</v>
      </c>
      <c r="GX1327" s="62">
        <f>GW1327/GV1327</f>
        <v>0</v>
      </c>
      <c r="GY1327" s="62">
        <f>GV1327-GW1327</f>
        <v>2000000</v>
      </c>
      <c r="GZ1327" s="62">
        <f>GV1327+GR1327</f>
        <v>3000000</v>
      </c>
      <c r="HE1327" s="62" t="s">
        <v>1934</v>
      </c>
      <c r="HF1327" s="62">
        <v>454</v>
      </c>
      <c r="HG1327" s="62" t="s">
        <v>404</v>
      </c>
      <c r="HH1327" s="62">
        <v>1000000</v>
      </c>
      <c r="HJ1327" s="62">
        <f>HI1327/HH1327</f>
        <v>0</v>
      </c>
      <c r="HK1327" s="62">
        <f>HH1327-HI1327</f>
        <v>1000000</v>
      </c>
      <c r="HL1327" s="62">
        <v>2000000</v>
      </c>
      <c r="HM1327" s="62">
        <v>0</v>
      </c>
      <c r="HN1327" s="62">
        <f>HM1327/HL1327</f>
        <v>0</v>
      </c>
      <c r="HO1327" s="62">
        <f>HL1327-HM1327</f>
        <v>2000000</v>
      </c>
      <c r="HP1327" s="62">
        <f>HL1327+HH1327</f>
        <v>3000000</v>
      </c>
      <c r="HU1327" s="62" t="s">
        <v>1934</v>
      </c>
      <c r="HV1327" s="62">
        <v>454</v>
      </c>
      <c r="HW1327" s="62" t="s">
        <v>404</v>
      </c>
      <c r="HX1327" s="62">
        <v>1000000</v>
      </c>
      <c r="HZ1327" s="62">
        <f>HY1327/HX1327</f>
        <v>0</v>
      </c>
      <c r="IA1327" s="62">
        <f>HX1327-HY1327</f>
        <v>1000000</v>
      </c>
      <c r="IB1327" s="62">
        <v>2000000</v>
      </c>
      <c r="IC1327" s="62">
        <v>0</v>
      </c>
      <c r="ID1327" s="62">
        <f>IC1327/IB1327</f>
        <v>0</v>
      </c>
      <c r="IE1327" s="62">
        <f>IB1327-IC1327</f>
        <v>2000000</v>
      </c>
      <c r="IF1327" s="62">
        <f>IB1327+HX1327</f>
        <v>3000000</v>
      </c>
      <c r="IK1327" s="62" t="s">
        <v>1934</v>
      </c>
      <c r="IL1327" s="62">
        <v>454</v>
      </c>
      <c r="IM1327" s="62" t="s">
        <v>404</v>
      </c>
      <c r="IN1327" s="62">
        <v>1000000</v>
      </c>
      <c r="IP1327" s="62">
        <f>IO1327/IN1327</f>
        <v>0</v>
      </c>
      <c r="IQ1327" s="62">
        <f>IN1327-IO1327</f>
        <v>1000000</v>
      </c>
      <c r="IR1327" s="62">
        <v>2000000</v>
      </c>
      <c r="IS1327" s="62">
        <v>0</v>
      </c>
      <c r="IT1327" s="62">
        <f>IS1327/IR1327</f>
        <v>0</v>
      </c>
      <c r="IU1327" s="62">
        <f>IR1327-IS1327</f>
        <v>2000000</v>
      </c>
      <c r="IV1327" s="62">
        <f>IR1327+IN1327</f>
        <v>3000000</v>
      </c>
      <c r="JA1327" s="62" t="s">
        <v>1934</v>
      </c>
      <c r="JB1327" s="62">
        <v>454</v>
      </c>
      <c r="JC1327" s="62" t="s">
        <v>404</v>
      </c>
      <c r="JD1327" s="62">
        <v>1000000</v>
      </c>
      <c r="JF1327" s="62">
        <f>JE1327/JD1327</f>
        <v>0</v>
      </c>
      <c r="JG1327" s="62">
        <f>JD1327-JE1327</f>
        <v>1000000</v>
      </c>
      <c r="JH1327" s="62">
        <v>2000000</v>
      </c>
      <c r="JI1327" s="62">
        <v>0</v>
      </c>
      <c r="JJ1327" s="62">
        <f>JI1327/JH1327</f>
        <v>0</v>
      </c>
      <c r="JK1327" s="62">
        <f>JH1327-JI1327</f>
        <v>2000000</v>
      </c>
      <c r="JL1327" s="62">
        <f>JH1327+JD1327</f>
        <v>3000000</v>
      </c>
      <c r="JQ1327" s="62" t="s">
        <v>1934</v>
      </c>
      <c r="JR1327" s="62">
        <v>454</v>
      </c>
      <c r="JS1327" s="62" t="s">
        <v>404</v>
      </c>
      <c r="JT1327" s="62">
        <v>1000000</v>
      </c>
      <c r="JV1327" s="62">
        <f>JU1327/JT1327</f>
        <v>0</v>
      </c>
      <c r="JW1327" s="62">
        <f>JT1327-JU1327</f>
        <v>1000000</v>
      </c>
      <c r="JX1327" s="62">
        <v>2000000</v>
      </c>
      <c r="JY1327" s="62">
        <v>0</v>
      </c>
      <c r="JZ1327" s="62">
        <f>JY1327/JX1327</f>
        <v>0</v>
      </c>
      <c r="KA1327" s="62">
        <f>JX1327-JY1327</f>
        <v>2000000</v>
      </c>
      <c r="KB1327" s="62">
        <f>JX1327+JT1327</f>
        <v>3000000</v>
      </c>
      <c r="KG1327" s="62" t="s">
        <v>1934</v>
      </c>
      <c r="KH1327" s="62">
        <v>454</v>
      </c>
      <c r="KI1327" s="62" t="s">
        <v>404</v>
      </c>
      <c r="KJ1327" s="62">
        <v>1000000</v>
      </c>
      <c r="KL1327" s="62">
        <f>KK1327/KJ1327</f>
        <v>0</v>
      </c>
      <c r="KM1327" s="62">
        <f>KJ1327-KK1327</f>
        <v>1000000</v>
      </c>
      <c r="KN1327" s="62">
        <v>2000000</v>
      </c>
      <c r="KO1327" s="62">
        <v>0</v>
      </c>
      <c r="KP1327" s="62">
        <f>KO1327/KN1327</f>
        <v>0</v>
      </c>
      <c r="KQ1327" s="62">
        <f>KN1327-KO1327</f>
        <v>2000000</v>
      </c>
      <c r="KR1327" s="62">
        <f>KN1327+KJ1327</f>
        <v>3000000</v>
      </c>
      <c r="KW1327" s="62" t="s">
        <v>1934</v>
      </c>
      <c r="KX1327" s="62">
        <v>454</v>
      </c>
      <c r="KY1327" s="62" t="s">
        <v>404</v>
      </c>
      <c r="KZ1327" s="62">
        <v>1000000</v>
      </c>
      <c r="LB1327" s="62">
        <f>LA1327/KZ1327</f>
        <v>0</v>
      </c>
      <c r="LC1327" s="62">
        <f>KZ1327-LA1327</f>
        <v>1000000</v>
      </c>
      <c r="LD1327" s="62">
        <v>2000000</v>
      </c>
      <c r="LE1327" s="62">
        <v>0</v>
      </c>
      <c r="LF1327" s="62">
        <f>LE1327/LD1327</f>
        <v>0</v>
      </c>
      <c r="LG1327" s="62">
        <f>LD1327-LE1327</f>
        <v>2000000</v>
      </c>
      <c r="LH1327" s="62">
        <f>LD1327+KZ1327</f>
        <v>3000000</v>
      </c>
      <c r="LM1327" s="62" t="s">
        <v>1934</v>
      </c>
      <c r="LN1327" s="62">
        <v>454</v>
      </c>
      <c r="LO1327" s="62" t="s">
        <v>404</v>
      </c>
      <c r="LP1327" s="62">
        <v>1000000</v>
      </c>
      <c r="LR1327" s="62">
        <f>LQ1327/LP1327</f>
        <v>0</v>
      </c>
      <c r="LS1327" s="62">
        <f>LP1327-LQ1327</f>
        <v>1000000</v>
      </c>
      <c r="LT1327" s="62">
        <v>2000000</v>
      </c>
      <c r="LU1327" s="62">
        <v>0</v>
      </c>
      <c r="LV1327" s="62">
        <f>LU1327/LT1327</f>
        <v>0</v>
      </c>
      <c r="LW1327" s="62">
        <f>LT1327-LU1327</f>
        <v>2000000</v>
      </c>
      <c r="LX1327" s="62">
        <f>LT1327+LP1327</f>
        <v>3000000</v>
      </c>
      <c r="MC1327" s="62" t="s">
        <v>1934</v>
      </c>
      <c r="MD1327" s="62">
        <v>454</v>
      </c>
      <c r="ME1327" s="62" t="s">
        <v>404</v>
      </c>
      <c r="MF1327" s="62">
        <v>1000000</v>
      </c>
      <c r="MH1327" s="62">
        <f>MG1327/MF1327</f>
        <v>0</v>
      </c>
      <c r="MI1327" s="62">
        <f>MF1327-MG1327</f>
        <v>1000000</v>
      </c>
      <c r="MJ1327" s="62">
        <v>2000000</v>
      </c>
      <c r="MK1327" s="62">
        <v>0</v>
      </c>
      <c r="ML1327" s="62">
        <f>MK1327/MJ1327</f>
        <v>0</v>
      </c>
      <c r="MM1327" s="62">
        <f>MJ1327-MK1327</f>
        <v>2000000</v>
      </c>
      <c r="MN1327" s="62">
        <f>MJ1327+MF1327</f>
        <v>3000000</v>
      </c>
      <c r="MS1327" s="62" t="s">
        <v>1934</v>
      </c>
      <c r="MT1327" s="62">
        <v>454</v>
      </c>
      <c r="MU1327" s="62" t="s">
        <v>404</v>
      </c>
      <c r="MV1327" s="62">
        <v>1000000</v>
      </c>
      <c r="MX1327" s="62">
        <f>MW1327/MV1327</f>
        <v>0</v>
      </c>
      <c r="MY1327" s="62">
        <f>MV1327-MW1327</f>
        <v>1000000</v>
      </c>
      <c r="MZ1327" s="62">
        <v>2000000</v>
      </c>
      <c r="NA1327" s="62">
        <v>0</v>
      </c>
      <c r="NB1327" s="62">
        <f>NA1327/MZ1327</f>
        <v>0</v>
      </c>
      <c r="NC1327" s="62">
        <f>MZ1327-NA1327</f>
        <v>2000000</v>
      </c>
      <c r="ND1327" s="62">
        <f>MZ1327+MV1327</f>
        <v>3000000</v>
      </c>
      <c r="NI1327" s="62" t="s">
        <v>1934</v>
      </c>
      <c r="NJ1327" s="62">
        <v>454</v>
      </c>
      <c r="NK1327" s="62" t="s">
        <v>404</v>
      </c>
      <c r="NL1327" s="62">
        <v>1000000</v>
      </c>
      <c r="NN1327" s="62">
        <f>NM1327/NL1327</f>
        <v>0</v>
      </c>
      <c r="NO1327" s="62">
        <f>NL1327-NM1327</f>
        <v>1000000</v>
      </c>
      <c r="NP1327" s="62">
        <v>2000000</v>
      </c>
      <c r="NQ1327" s="62">
        <v>0</v>
      </c>
      <c r="NR1327" s="62">
        <f>NQ1327/NP1327</f>
        <v>0</v>
      </c>
      <c r="NS1327" s="62">
        <f>NP1327-NQ1327</f>
        <v>2000000</v>
      </c>
      <c r="NT1327" s="62">
        <f>NP1327+NL1327</f>
        <v>3000000</v>
      </c>
      <c r="NY1327" s="62" t="s">
        <v>1934</v>
      </c>
      <c r="NZ1327" s="62">
        <v>454</v>
      </c>
      <c r="OA1327" s="62" t="s">
        <v>404</v>
      </c>
      <c r="OB1327" s="62">
        <v>1000000</v>
      </c>
      <c r="OD1327" s="62">
        <f>OC1327/OB1327</f>
        <v>0</v>
      </c>
      <c r="OE1327" s="62">
        <f>OB1327-OC1327</f>
        <v>1000000</v>
      </c>
      <c r="OF1327" s="62">
        <v>2000000</v>
      </c>
      <c r="OG1327" s="62">
        <v>0</v>
      </c>
      <c r="OH1327" s="62">
        <f>OG1327/OF1327</f>
        <v>0</v>
      </c>
      <c r="OI1327" s="62">
        <f>OF1327-OG1327</f>
        <v>2000000</v>
      </c>
      <c r="OJ1327" s="62">
        <f>OF1327+OB1327</f>
        <v>3000000</v>
      </c>
      <c r="OO1327" s="62" t="s">
        <v>1934</v>
      </c>
      <c r="OP1327" s="62">
        <v>454</v>
      </c>
      <c r="OQ1327" s="62" t="s">
        <v>404</v>
      </c>
      <c r="OR1327" s="62">
        <v>1000000</v>
      </c>
      <c r="OT1327" s="62">
        <f>OS1327/OR1327</f>
        <v>0</v>
      </c>
      <c r="OU1327" s="62">
        <f>OR1327-OS1327</f>
        <v>1000000</v>
      </c>
      <c r="OV1327" s="62">
        <v>2000000</v>
      </c>
      <c r="OW1327" s="62">
        <v>0</v>
      </c>
      <c r="OX1327" s="62">
        <f>OW1327/OV1327</f>
        <v>0</v>
      </c>
      <c r="OY1327" s="62">
        <f>OV1327-OW1327</f>
        <v>2000000</v>
      </c>
      <c r="OZ1327" s="62">
        <f>OV1327+OR1327</f>
        <v>3000000</v>
      </c>
      <c r="PE1327" s="62" t="s">
        <v>1934</v>
      </c>
      <c r="PF1327" s="62">
        <v>454</v>
      </c>
      <c r="PG1327" s="62" t="s">
        <v>404</v>
      </c>
      <c r="PH1327" s="62">
        <v>1000000</v>
      </c>
      <c r="PJ1327" s="62">
        <f>PI1327/PH1327</f>
        <v>0</v>
      </c>
      <c r="PK1327" s="62">
        <f>PH1327-PI1327</f>
        <v>1000000</v>
      </c>
      <c r="PL1327" s="62">
        <v>2000000</v>
      </c>
      <c r="PM1327" s="62">
        <v>0</v>
      </c>
      <c r="PN1327" s="62">
        <f>PM1327/PL1327</f>
        <v>0</v>
      </c>
      <c r="PO1327" s="62">
        <f>PL1327-PM1327</f>
        <v>2000000</v>
      </c>
      <c r="PP1327" s="62">
        <f>PL1327+PH1327</f>
        <v>3000000</v>
      </c>
      <c r="PU1327" s="62" t="s">
        <v>1934</v>
      </c>
      <c r="PV1327" s="62">
        <v>454</v>
      </c>
      <c r="PW1327" s="62" t="s">
        <v>404</v>
      </c>
      <c r="PX1327" s="62">
        <v>1000000</v>
      </c>
      <c r="PZ1327" s="62">
        <f>PY1327/PX1327</f>
        <v>0</v>
      </c>
      <c r="QA1327" s="62">
        <f>PX1327-PY1327</f>
        <v>1000000</v>
      </c>
      <c r="QB1327" s="62">
        <v>2000000</v>
      </c>
      <c r="QC1327" s="62">
        <v>0</v>
      </c>
      <c r="QD1327" s="62">
        <f>QC1327/QB1327</f>
        <v>0</v>
      </c>
      <c r="QE1327" s="62">
        <f>QB1327-QC1327</f>
        <v>2000000</v>
      </c>
      <c r="QF1327" s="62">
        <f>QB1327+PX1327</f>
        <v>3000000</v>
      </c>
      <c r="QK1327" s="62" t="s">
        <v>1934</v>
      </c>
      <c r="QL1327" s="62">
        <v>454</v>
      </c>
      <c r="QM1327" s="62" t="s">
        <v>404</v>
      </c>
      <c r="QN1327" s="62">
        <v>1000000</v>
      </c>
      <c r="QP1327" s="62">
        <f>QO1327/QN1327</f>
        <v>0</v>
      </c>
      <c r="QQ1327" s="62">
        <f>QN1327-QO1327</f>
        <v>1000000</v>
      </c>
      <c r="QR1327" s="62">
        <v>2000000</v>
      </c>
      <c r="QS1327" s="62">
        <v>0</v>
      </c>
      <c r="QT1327" s="62">
        <f>QS1327/QR1327</f>
        <v>0</v>
      </c>
      <c r="QU1327" s="62">
        <f>QR1327-QS1327</f>
        <v>2000000</v>
      </c>
      <c r="QV1327" s="62">
        <f>QR1327+QN1327</f>
        <v>3000000</v>
      </c>
      <c r="RA1327" s="62" t="s">
        <v>1934</v>
      </c>
      <c r="RB1327" s="62">
        <v>454</v>
      </c>
      <c r="RC1327" s="62" t="s">
        <v>404</v>
      </c>
      <c r="RD1327" s="62">
        <v>1000000</v>
      </c>
      <c r="RF1327" s="62">
        <f>RE1327/RD1327</f>
        <v>0</v>
      </c>
      <c r="RG1327" s="62">
        <f>RD1327-RE1327</f>
        <v>1000000</v>
      </c>
      <c r="RH1327" s="62">
        <v>2000000</v>
      </c>
      <c r="RI1327" s="62">
        <v>0</v>
      </c>
      <c r="RJ1327" s="62">
        <f>RI1327/RH1327</f>
        <v>0</v>
      </c>
      <c r="RK1327" s="62">
        <f>RH1327-RI1327</f>
        <v>2000000</v>
      </c>
      <c r="RL1327" s="62">
        <f>RH1327+RD1327</f>
        <v>3000000</v>
      </c>
      <c r="RQ1327" s="62" t="s">
        <v>1934</v>
      </c>
      <c r="RR1327" s="62">
        <v>454</v>
      </c>
      <c r="RS1327" s="62" t="s">
        <v>404</v>
      </c>
      <c r="RT1327" s="62">
        <v>1000000</v>
      </c>
      <c r="RV1327" s="62">
        <f>RU1327/RT1327</f>
        <v>0</v>
      </c>
      <c r="RW1327" s="62">
        <f>RT1327-RU1327</f>
        <v>1000000</v>
      </c>
      <c r="RX1327" s="62">
        <v>2000000</v>
      </c>
      <c r="RY1327" s="62">
        <v>0</v>
      </c>
      <c r="RZ1327" s="62">
        <f>RY1327/RX1327</f>
        <v>0</v>
      </c>
      <c r="SA1327" s="62">
        <f>RX1327-RY1327</f>
        <v>2000000</v>
      </c>
      <c r="SB1327" s="62">
        <f>RX1327+RT1327</f>
        <v>3000000</v>
      </c>
      <c r="SG1327" s="62" t="s">
        <v>1934</v>
      </c>
      <c r="SH1327" s="62">
        <v>454</v>
      </c>
      <c r="SI1327" s="62" t="s">
        <v>404</v>
      </c>
      <c r="SJ1327" s="62">
        <v>1000000</v>
      </c>
      <c r="SL1327" s="62">
        <f>SK1327/SJ1327</f>
        <v>0</v>
      </c>
      <c r="SM1327" s="62">
        <f>SJ1327-SK1327</f>
        <v>1000000</v>
      </c>
      <c r="SN1327" s="62">
        <v>2000000</v>
      </c>
      <c r="SO1327" s="62">
        <v>0</v>
      </c>
      <c r="SP1327" s="62">
        <f>SO1327/SN1327</f>
        <v>0</v>
      </c>
      <c r="SQ1327" s="62">
        <f>SN1327-SO1327</f>
        <v>2000000</v>
      </c>
      <c r="SR1327" s="62">
        <f>SN1327+SJ1327</f>
        <v>3000000</v>
      </c>
      <c r="SW1327" s="62" t="s">
        <v>1934</v>
      </c>
      <c r="SX1327" s="62">
        <v>454</v>
      </c>
      <c r="SY1327" s="62" t="s">
        <v>404</v>
      </c>
      <c r="SZ1327" s="62">
        <v>1000000</v>
      </c>
      <c r="TB1327" s="62">
        <f>TA1327/SZ1327</f>
        <v>0</v>
      </c>
      <c r="TC1327" s="62">
        <f>SZ1327-TA1327</f>
        <v>1000000</v>
      </c>
      <c r="TD1327" s="62">
        <v>2000000</v>
      </c>
      <c r="TE1327" s="62">
        <v>0</v>
      </c>
      <c r="TF1327" s="62">
        <f>TE1327/TD1327</f>
        <v>0</v>
      </c>
      <c r="TG1327" s="62">
        <f>TD1327-TE1327</f>
        <v>2000000</v>
      </c>
      <c r="TH1327" s="62">
        <f>TD1327+SZ1327</f>
        <v>3000000</v>
      </c>
      <c r="TM1327" s="62" t="s">
        <v>1934</v>
      </c>
      <c r="TN1327" s="62">
        <v>454</v>
      </c>
      <c r="TO1327" s="62" t="s">
        <v>404</v>
      </c>
      <c r="TP1327" s="62">
        <v>1000000</v>
      </c>
      <c r="TR1327" s="62">
        <f>TQ1327/TP1327</f>
        <v>0</v>
      </c>
      <c r="TS1327" s="62">
        <f>TP1327-TQ1327</f>
        <v>1000000</v>
      </c>
      <c r="TT1327" s="62">
        <v>2000000</v>
      </c>
      <c r="TU1327" s="62">
        <v>0</v>
      </c>
      <c r="TV1327" s="62">
        <f>TU1327/TT1327</f>
        <v>0</v>
      </c>
      <c r="TW1327" s="62">
        <f>TT1327-TU1327</f>
        <v>2000000</v>
      </c>
      <c r="TX1327" s="62">
        <f>TT1327+TP1327</f>
        <v>3000000</v>
      </c>
      <c r="UC1327" s="62" t="s">
        <v>1934</v>
      </c>
      <c r="UD1327" s="62">
        <v>454</v>
      </c>
      <c r="UE1327" s="62" t="s">
        <v>404</v>
      </c>
      <c r="UF1327" s="62">
        <v>1000000</v>
      </c>
      <c r="UH1327" s="62">
        <f>UG1327/UF1327</f>
        <v>0</v>
      </c>
      <c r="UI1327" s="62">
        <f>UF1327-UG1327</f>
        <v>1000000</v>
      </c>
      <c r="UJ1327" s="62">
        <v>2000000</v>
      </c>
      <c r="UK1327" s="62">
        <v>0</v>
      </c>
      <c r="UL1327" s="62">
        <f>UK1327/UJ1327</f>
        <v>0</v>
      </c>
      <c r="UM1327" s="62">
        <f>UJ1327-UK1327</f>
        <v>2000000</v>
      </c>
      <c r="UN1327" s="62">
        <f>UJ1327+UF1327</f>
        <v>3000000</v>
      </c>
      <c r="US1327" s="62" t="s">
        <v>1934</v>
      </c>
      <c r="UT1327" s="62">
        <v>454</v>
      </c>
      <c r="UU1327" s="62" t="s">
        <v>404</v>
      </c>
      <c r="UV1327" s="62">
        <v>1000000</v>
      </c>
      <c r="UX1327" s="62">
        <f>UW1327/UV1327</f>
        <v>0</v>
      </c>
      <c r="UY1327" s="62">
        <f>UV1327-UW1327</f>
        <v>1000000</v>
      </c>
      <c r="UZ1327" s="62">
        <v>2000000</v>
      </c>
      <c r="VA1327" s="62">
        <v>0</v>
      </c>
      <c r="VB1327" s="62">
        <f>VA1327/UZ1327</f>
        <v>0</v>
      </c>
      <c r="VC1327" s="62">
        <f>UZ1327-VA1327</f>
        <v>2000000</v>
      </c>
      <c r="VD1327" s="62">
        <f>UZ1327+UV1327</f>
        <v>3000000</v>
      </c>
      <c r="VI1327" s="62" t="s">
        <v>1934</v>
      </c>
      <c r="VJ1327" s="62">
        <v>454</v>
      </c>
      <c r="VK1327" s="62" t="s">
        <v>404</v>
      </c>
      <c r="VL1327" s="62">
        <v>1000000</v>
      </c>
      <c r="VN1327" s="62">
        <f>VM1327/VL1327</f>
        <v>0</v>
      </c>
      <c r="VO1327" s="62">
        <f>VL1327-VM1327</f>
        <v>1000000</v>
      </c>
      <c r="VP1327" s="62">
        <v>2000000</v>
      </c>
      <c r="VQ1327" s="62">
        <v>0</v>
      </c>
      <c r="VR1327" s="62">
        <f>VQ1327/VP1327</f>
        <v>0</v>
      </c>
      <c r="VS1327" s="62">
        <f>VP1327-VQ1327</f>
        <v>2000000</v>
      </c>
      <c r="VT1327" s="62">
        <f>VP1327+VL1327</f>
        <v>3000000</v>
      </c>
      <c r="VY1327" s="62" t="s">
        <v>1934</v>
      </c>
      <c r="VZ1327" s="62">
        <v>454</v>
      </c>
      <c r="WA1327" s="62" t="s">
        <v>404</v>
      </c>
      <c r="WB1327" s="62">
        <v>1000000</v>
      </c>
      <c r="WD1327" s="62">
        <f>WC1327/WB1327</f>
        <v>0</v>
      </c>
      <c r="WE1327" s="62">
        <f>WB1327-WC1327</f>
        <v>1000000</v>
      </c>
      <c r="WF1327" s="62">
        <v>2000000</v>
      </c>
      <c r="WG1327" s="62">
        <v>0</v>
      </c>
      <c r="WH1327" s="62">
        <f>WG1327/WF1327</f>
        <v>0</v>
      </c>
      <c r="WI1327" s="62">
        <f>WF1327-WG1327</f>
        <v>2000000</v>
      </c>
      <c r="WJ1327" s="62">
        <f>WF1327+WB1327</f>
        <v>3000000</v>
      </c>
      <c r="WO1327" s="62" t="s">
        <v>1934</v>
      </c>
      <c r="WP1327" s="62">
        <v>454</v>
      </c>
      <c r="WQ1327" s="62" t="s">
        <v>404</v>
      </c>
      <c r="WR1327" s="62">
        <v>1000000</v>
      </c>
      <c r="WT1327" s="62">
        <f>WS1327/WR1327</f>
        <v>0</v>
      </c>
      <c r="WU1327" s="62">
        <f>WR1327-WS1327</f>
        <v>1000000</v>
      </c>
      <c r="WV1327" s="62">
        <v>2000000</v>
      </c>
      <c r="WW1327" s="62">
        <v>0</v>
      </c>
      <c r="WX1327" s="62">
        <f>WW1327/WV1327</f>
        <v>0</v>
      </c>
      <c r="WY1327" s="62">
        <f>WV1327-WW1327</f>
        <v>2000000</v>
      </c>
      <c r="WZ1327" s="62">
        <f>WV1327+WR1327</f>
        <v>3000000</v>
      </c>
      <c r="XE1327" s="62" t="s">
        <v>1934</v>
      </c>
      <c r="XF1327" s="62">
        <v>454</v>
      </c>
      <c r="XG1327" s="62" t="s">
        <v>404</v>
      </c>
      <c r="XH1327" s="62">
        <v>1000000</v>
      </c>
      <c r="XJ1327" s="62">
        <f>XI1327/XH1327</f>
        <v>0</v>
      </c>
      <c r="XK1327" s="62">
        <f>XH1327-XI1327</f>
        <v>1000000</v>
      </c>
      <c r="XL1327" s="62">
        <v>2000000</v>
      </c>
      <c r="XM1327" s="62">
        <v>0</v>
      </c>
      <c r="XN1327" s="62">
        <f>XM1327/XL1327</f>
        <v>0</v>
      </c>
      <c r="XO1327" s="62">
        <f>XL1327-XM1327</f>
        <v>2000000</v>
      </c>
      <c r="XP1327" s="62">
        <f>XL1327+XH1327</f>
        <v>3000000</v>
      </c>
      <c r="XU1327" s="62" t="s">
        <v>1934</v>
      </c>
      <c r="XV1327" s="62">
        <v>454</v>
      </c>
      <c r="XW1327" s="62" t="s">
        <v>404</v>
      </c>
      <c r="XX1327" s="62">
        <v>1000000</v>
      </c>
      <c r="XZ1327" s="62">
        <f>XY1327/XX1327</f>
        <v>0</v>
      </c>
      <c r="YA1327" s="62">
        <f>XX1327-XY1327</f>
        <v>1000000</v>
      </c>
      <c r="YB1327" s="62">
        <v>2000000</v>
      </c>
      <c r="YC1327" s="62">
        <v>0</v>
      </c>
      <c r="YD1327" s="62">
        <f>YC1327/YB1327</f>
        <v>0</v>
      </c>
      <c r="YE1327" s="62">
        <f>YB1327-YC1327</f>
        <v>2000000</v>
      </c>
      <c r="YF1327" s="62">
        <f>YB1327+XX1327</f>
        <v>3000000</v>
      </c>
      <c r="YK1327" s="62" t="s">
        <v>1934</v>
      </c>
      <c r="YL1327" s="62">
        <v>454</v>
      </c>
      <c r="YM1327" s="62" t="s">
        <v>404</v>
      </c>
      <c r="YN1327" s="62">
        <v>1000000</v>
      </c>
      <c r="YP1327" s="62">
        <f>YO1327/YN1327</f>
        <v>0</v>
      </c>
      <c r="YQ1327" s="62">
        <f>YN1327-YO1327</f>
        <v>1000000</v>
      </c>
      <c r="YR1327" s="62">
        <v>2000000</v>
      </c>
      <c r="YS1327" s="62">
        <v>0</v>
      </c>
      <c r="YT1327" s="62">
        <f>YS1327/YR1327</f>
        <v>0</v>
      </c>
      <c r="YU1327" s="62">
        <f>YR1327-YS1327</f>
        <v>2000000</v>
      </c>
      <c r="YV1327" s="62">
        <f>YR1327+YN1327</f>
        <v>3000000</v>
      </c>
      <c r="ZA1327" s="62" t="s">
        <v>1934</v>
      </c>
      <c r="ZB1327" s="62">
        <v>454</v>
      </c>
      <c r="ZC1327" s="62" t="s">
        <v>404</v>
      </c>
      <c r="ZD1327" s="62">
        <v>1000000</v>
      </c>
      <c r="ZF1327" s="62">
        <f>ZE1327/ZD1327</f>
        <v>0</v>
      </c>
      <c r="ZG1327" s="62">
        <f>ZD1327-ZE1327</f>
        <v>1000000</v>
      </c>
      <c r="ZH1327" s="62">
        <v>2000000</v>
      </c>
      <c r="ZI1327" s="62">
        <v>0</v>
      </c>
      <c r="ZJ1327" s="62">
        <f>ZI1327/ZH1327</f>
        <v>0</v>
      </c>
      <c r="ZK1327" s="62">
        <f>ZH1327-ZI1327</f>
        <v>2000000</v>
      </c>
      <c r="ZL1327" s="62">
        <f>ZH1327+ZD1327</f>
        <v>3000000</v>
      </c>
      <c r="ZQ1327" s="62" t="s">
        <v>1934</v>
      </c>
      <c r="ZR1327" s="62">
        <v>454</v>
      </c>
      <c r="ZS1327" s="62" t="s">
        <v>404</v>
      </c>
      <c r="ZT1327" s="62">
        <v>1000000</v>
      </c>
      <c r="ZV1327" s="62">
        <f>ZU1327/ZT1327</f>
        <v>0</v>
      </c>
      <c r="ZW1327" s="62">
        <f>ZT1327-ZU1327</f>
        <v>1000000</v>
      </c>
      <c r="ZX1327" s="62">
        <v>2000000</v>
      </c>
      <c r="ZY1327" s="62">
        <v>0</v>
      </c>
      <c r="ZZ1327" s="62">
        <f>ZY1327/ZX1327</f>
        <v>0</v>
      </c>
      <c r="AAA1327" s="62">
        <f>ZX1327-ZY1327</f>
        <v>2000000</v>
      </c>
      <c r="AAB1327" s="62">
        <f>ZX1327+ZT1327</f>
        <v>3000000</v>
      </c>
      <c r="AAG1327" s="62" t="s">
        <v>1934</v>
      </c>
      <c r="AAH1327" s="62">
        <v>454</v>
      </c>
      <c r="AAI1327" s="62" t="s">
        <v>404</v>
      </c>
      <c r="AAJ1327" s="62">
        <v>1000000</v>
      </c>
      <c r="AAL1327" s="62">
        <f>AAK1327/AAJ1327</f>
        <v>0</v>
      </c>
      <c r="AAM1327" s="62">
        <f>AAJ1327-AAK1327</f>
        <v>1000000</v>
      </c>
      <c r="AAN1327" s="62">
        <v>2000000</v>
      </c>
      <c r="AAO1327" s="62">
        <v>0</v>
      </c>
      <c r="AAP1327" s="62">
        <f>AAO1327/AAN1327</f>
        <v>0</v>
      </c>
      <c r="AAQ1327" s="62">
        <f>AAN1327-AAO1327</f>
        <v>2000000</v>
      </c>
      <c r="AAR1327" s="62">
        <f>AAN1327+AAJ1327</f>
        <v>3000000</v>
      </c>
      <c r="AAW1327" s="62" t="s">
        <v>1934</v>
      </c>
      <c r="AAX1327" s="62">
        <v>454</v>
      </c>
      <c r="AAY1327" s="62" t="s">
        <v>404</v>
      </c>
      <c r="AAZ1327" s="62">
        <v>1000000</v>
      </c>
      <c r="ABB1327" s="62">
        <f>ABA1327/AAZ1327</f>
        <v>0</v>
      </c>
      <c r="ABC1327" s="62">
        <f>AAZ1327-ABA1327</f>
        <v>1000000</v>
      </c>
      <c r="ABD1327" s="62">
        <v>2000000</v>
      </c>
      <c r="ABE1327" s="62">
        <v>0</v>
      </c>
      <c r="ABF1327" s="62">
        <f>ABE1327/ABD1327</f>
        <v>0</v>
      </c>
      <c r="ABG1327" s="62">
        <f>ABD1327-ABE1327</f>
        <v>2000000</v>
      </c>
      <c r="ABH1327" s="62">
        <f>ABD1327+AAZ1327</f>
        <v>3000000</v>
      </c>
      <c r="ABM1327" s="62" t="s">
        <v>1934</v>
      </c>
      <c r="ABN1327" s="62">
        <v>454</v>
      </c>
      <c r="ABO1327" s="62" t="s">
        <v>404</v>
      </c>
      <c r="ABP1327" s="62">
        <v>1000000</v>
      </c>
      <c r="ABR1327" s="62">
        <f>ABQ1327/ABP1327</f>
        <v>0</v>
      </c>
      <c r="ABS1327" s="62">
        <f>ABP1327-ABQ1327</f>
        <v>1000000</v>
      </c>
      <c r="ABT1327" s="62">
        <v>2000000</v>
      </c>
      <c r="ABU1327" s="62">
        <v>0</v>
      </c>
      <c r="ABV1327" s="62">
        <f>ABU1327/ABT1327</f>
        <v>0</v>
      </c>
      <c r="ABW1327" s="62">
        <f>ABT1327-ABU1327</f>
        <v>2000000</v>
      </c>
      <c r="ABX1327" s="62">
        <f>ABT1327+ABP1327</f>
        <v>3000000</v>
      </c>
      <c r="ACC1327" s="62" t="s">
        <v>1934</v>
      </c>
      <c r="ACD1327" s="62">
        <v>454</v>
      </c>
      <c r="ACE1327" s="62" t="s">
        <v>404</v>
      </c>
      <c r="ACF1327" s="62">
        <v>1000000</v>
      </c>
      <c r="ACH1327" s="62">
        <f>ACG1327/ACF1327</f>
        <v>0</v>
      </c>
      <c r="ACI1327" s="62">
        <f>ACF1327-ACG1327</f>
        <v>1000000</v>
      </c>
      <c r="ACJ1327" s="62">
        <v>2000000</v>
      </c>
      <c r="ACK1327" s="62">
        <v>0</v>
      </c>
      <c r="ACL1327" s="62">
        <f>ACK1327/ACJ1327</f>
        <v>0</v>
      </c>
      <c r="ACM1327" s="62">
        <f>ACJ1327-ACK1327</f>
        <v>2000000</v>
      </c>
      <c r="ACN1327" s="62">
        <f>ACJ1327+ACF1327</f>
        <v>3000000</v>
      </c>
      <c r="ACS1327" s="62" t="s">
        <v>1934</v>
      </c>
      <c r="ACT1327" s="62">
        <v>454</v>
      </c>
      <c r="ACU1327" s="62" t="s">
        <v>404</v>
      </c>
      <c r="ACV1327" s="62">
        <v>1000000</v>
      </c>
      <c r="ACX1327" s="62">
        <f>ACW1327/ACV1327</f>
        <v>0</v>
      </c>
      <c r="ACY1327" s="62">
        <f>ACV1327-ACW1327</f>
        <v>1000000</v>
      </c>
      <c r="ACZ1327" s="62">
        <v>2000000</v>
      </c>
      <c r="ADA1327" s="62">
        <v>0</v>
      </c>
      <c r="ADB1327" s="62">
        <f>ADA1327/ACZ1327</f>
        <v>0</v>
      </c>
      <c r="ADC1327" s="62">
        <f>ACZ1327-ADA1327</f>
        <v>2000000</v>
      </c>
      <c r="ADD1327" s="62">
        <f>ACZ1327+ACV1327</f>
        <v>3000000</v>
      </c>
      <c r="ADI1327" s="62" t="s">
        <v>1934</v>
      </c>
      <c r="ADJ1327" s="62">
        <v>454</v>
      </c>
      <c r="ADK1327" s="62" t="s">
        <v>404</v>
      </c>
      <c r="ADL1327" s="62">
        <v>1000000</v>
      </c>
      <c r="ADN1327" s="62">
        <f>ADM1327/ADL1327</f>
        <v>0</v>
      </c>
      <c r="ADO1327" s="62">
        <f>ADL1327-ADM1327</f>
        <v>1000000</v>
      </c>
      <c r="ADP1327" s="62">
        <v>2000000</v>
      </c>
      <c r="ADQ1327" s="62">
        <v>0</v>
      </c>
      <c r="ADR1327" s="62">
        <f>ADQ1327/ADP1327</f>
        <v>0</v>
      </c>
      <c r="ADS1327" s="62">
        <f>ADP1327-ADQ1327</f>
        <v>2000000</v>
      </c>
      <c r="ADT1327" s="62">
        <f>ADP1327+ADL1327</f>
        <v>3000000</v>
      </c>
      <c r="ADY1327" s="62" t="s">
        <v>1934</v>
      </c>
      <c r="ADZ1327" s="62">
        <v>454</v>
      </c>
      <c r="AEA1327" s="62" t="s">
        <v>404</v>
      </c>
      <c r="AEB1327" s="62">
        <v>1000000</v>
      </c>
      <c r="AED1327" s="62">
        <f>AEC1327/AEB1327</f>
        <v>0</v>
      </c>
      <c r="AEE1327" s="62">
        <f>AEB1327-AEC1327</f>
        <v>1000000</v>
      </c>
      <c r="AEF1327" s="62">
        <v>2000000</v>
      </c>
      <c r="AEG1327" s="62">
        <v>0</v>
      </c>
      <c r="AEH1327" s="62">
        <f>AEG1327/AEF1327</f>
        <v>0</v>
      </c>
      <c r="AEI1327" s="62">
        <f>AEF1327-AEG1327</f>
        <v>2000000</v>
      </c>
      <c r="AEJ1327" s="62">
        <f>AEF1327+AEB1327</f>
        <v>3000000</v>
      </c>
      <c r="AEO1327" s="62" t="s">
        <v>1934</v>
      </c>
      <c r="AEP1327" s="62">
        <v>454</v>
      </c>
      <c r="AEQ1327" s="62" t="s">
        <v>404</v>
      </c>
      <c r="AER1327" s="62">
        <v>1000000</v>
      </c>
      <c r="AET1327" s="62">
        <f>AES1327/AER1327</f>
        <v>0</v>
      </c>
      <c r="AEU1327" s="62">
        <f>AER1327-AES1327</f>
        <v>1000000</v>
      </c>
      <c r="AEV1327" s="62">
        <v>2000000</v>
      </c>
      <c r="AEW1327" s="62">
        <v>0</v>
      </c>
      <c r="AEX1327" s="62">
        <f>AEW1327/AEV1327</f>
        <v>0</v>
      </c>
      <c r="AEY1327" s="62">
        <f>AEV1327-AEW1327</f>
        <v>2000000</v>
      </c>
      <c r="AEZ1327" s="62">
        <f>AEV1327+AER1327</f>
        <v>3000000</v>
      </c>
      <c r="AFE1327" s="62" t="s">
        <v>1934</v>
      </c>
      <c r="AFF1327" s="62">
        <v>454</v>
      </c>
      <c r="AFG1327" s="62" t="s">
        <v>404</v>
      </c>
      <c r="AFH1327" s="62">
        <v>1000000</v>
      </c>
      <c r="AFJ1327" s="62">
        <f>AFI1327/AFH1327</f>
        <v>0</v>
      </c>
      <c r="AFK1327" s="62">
        <f>AFH1327-AFI1327</f>
        <v>1000000</v>
      </c>
      <c r="AFL1327" s="62">
        <v>2000000</v>
      </c>
      <c r="AFM1327" s="62">
        <v>0</v>
      </c>
      <c r="AFN1327" s="62">
        <f>AFM1327/AFL1327</f>
        <v>0</v>
      </c>
      <c r="AFO1327" s="62">
        <f>AFL1327-AFM1327</f>
        <v>2000000</v>
      </c>
      <c r="AFP1327" s="62">
        <f>AFL1327+AFH1327</f>
        <v>3000000</v>
      </c>
      <c r="AFU1327" s="62" t="s">
        <v>1934</v>
      </c>
      <c r="AFV1327" s="62">
        <v>454</v>
      </c>
      <c r="AFW1327" s="62" t="s">
        <v>404</v>
      </c>
      <c r="AFX1327" s="62">
        <v>1000000</v>
      </c>
      <c r="AFZ1327" s="62">
        <f>AFY1327/AFX1327</f>
        <v>0</v>
      </c>
      <c r="AGA1327" s="62">
        <f>AFX1327-AFY1327</f>
        <v>1000000</v>
      </c>
      <c r="AGB1327" s="62">
        <v>2000000</v>
      </c>
      <c r="AGC1327" s="62">
        <v>0</v>
      </c>
      <c r="AGD1327" s="62">
        <f>AGC1327/AGB1327</f>
        <v>0</v>
      </c>
      <c r="AGE1327" s="62">
        <f>AGB1327-AGC1327</f>
        <v>2000000</v>
      </c>
      <c r="AGF1327" s="62">
        <f>AGB1327+AFX1327</f>
        <v>3000000</v>
      </c>
      <c r="AGK1327" s="62" t="s">
        <v>1934</v>
      </c>
      <c r="AGL1327" s="62">
        <v>454</v>
      </c>
      <c r="AGM1327" s="62" t="s">
        <v>404</v>
      </c>
      <c r="AGN1327" s="62">
        <v>1000000</v>
      </c>
      <c r="AGP1327" s="62">
        <f>AGO1327/AGN1327</f>
        <v>0</v>
      </c>
      <c r="AGQ1327" s="62">
        <f>AGN1327-AGO1327</f>
        <v>1000000</v>
      </c>
      <c r="AGR1327" s="62">
        <v>2000000</v>
      </c>
      <c r="AGS1327" s="62">
        <v>0</v>
      </c>
      <c r="AGT1327" s="62">
        <f>AGS1327/AGR1327</f>
        <v>0</v>
      </c>
      <c r="AGU1327" s="62">
        <f>AGR1327-AGS1327</f>
        <v>2000000</v>
      </c>
      <c r="AGV1327" s="62">
        <f>AGR1327+AGN1327</f>
        <v>3000000</v>
      </c>
      <c r="AHA1327" s="62" t="s">
        <v>1934</v>
      </c>
      <c r="AHB1327" s="62">
        <v>454</v>
      </c>
      <c r="AHC1327" s="62" t="s">
        <v>404</v>
      </c>
      <c r="AHD1327" s="62">
        <v>1000000</v>
      </c>
      <c r="AHF1327" s="62">
        <f>AHE1327/AHD1327</f>
        <v>0</v>
      </c>
      <c r="AHG1327" s="62">
        <f>AHD1327-AHE1327</f>
        <v>1000000</v>
      </c>
      <c r="AHH1327" s="62">
        <v>2000000</v>
      </c>
      <c r="AHI1327" s="62">
        <v>0</v>
      </c>
      <c r="AHJ1327" s="62">
        <f>AHI1327/AHH1327</f>
        <v>0</v>
      </c>
      <c r="AHK1327" s="62">
        <f>AHH1327-AHI1327</f>
        <v>2000000</v>
      </c>
      <c r="AHL1327" s="62">
        <f>AHH1327+AHD1327</f>
        <v>3000000</v>
      </c>
      <c r="AHQ1327" s="62" t="s">
        <v>1934</v>
      </c>
      <c r="AHR1327" s="62">
        <v>454</v>
      </c>
      <c r="AHS1327" s="62" t="s">
        <v>404</v>
      </c>
      <c r="AHT1327" s="62">
        <v>1000000</v>
      </c>
      <c r="AHV1327" s="62">
        <f>AHU1327/AHT1327</f>
        <v>0</v>
      </c>
      <c r="AHW1327" s="62">
        <f>AHT1327-AHU1327</f>
        <v>1000000</v>
      </c>
      <c r="AHX1327" s="62">
        <v>2000000</v>
      </c>
      <c r="AHY1327" s="62">
        <v>0</v>
      </c>
      <c r="AHZ1327" s="62">
        <f>AHY1327/AHX1327</f>
        <v>0</v>
      </c>
      <c r="AIA1327" s="62">
        <f>AHX1327-AHY1327</f>
        <v>2000000</v>
      </c>
      <c r="AIB1327" s="62">
        <f>AHX1327+AHT1327</f>
        <v>3000000</v>
      </c>
      <c r="AIG1327" s="62" t="s">
        <v>1934</v>
      </c>
      <c r="AIH1327" s="62">
        <v>454</v>
      </c>
      <c r="AII1327" s="62" t="s">
        <v>404</v>
      </c>
      <c r="AIJ1327" s="62">
        <v>1000000</v>
      </c>
      <c r="AIL1327" s="62">
        <f>AIK1327/AIJ1327</f>
        <v>0</v>
      </c>
      <c r="AIM1327" s="62">
        <f>AIJ1327-AIK1327</f>
        <v>1000000</v>
      </c>
      <c r="AIN1327" s="62">
        <v>2000000</v>
      </c>
      <c r="AIO1327" s="62">
        <v>0</v>
      </c>
      <c r="AIP1327" s="62">
        <f>AIO1327/AIN1327</f>
        <v>0</v>
      </c>
      <c r="AIQ1327" s="62">
        <f>AIN1327-AIO1327</f>
        <v>2000000</v>
      </c>
      <c r="AIR1327" s="62">
        <f>AIN1327+AIJ1327</f>
        <v>3000000</v>
      </c>
      <c r="AIW1327" s="62" t="s">
        <v>1934</v>
      </c>
      <c r="AIX1327" s="62">
        <v>454</v>
      </c>
      <c r="AIY1327" s="62" t="s">
        <v>404</v>
      </c>
      <c r="AIZ1327" s="62">
        <v>1000000</v>
      </c>
      <c r="AJB1327" s="62">
        <f>AJA1327/AIZ1327</f>
        <v>0</v>
      </c>
      <c r="AJC1327" s="62">
        <f>AIZ1327-AJA1327</f>
        <v>1000000</v>
      </c>
      <c r="AJD1327" s="62">
        <v>2000000</v>
      </c>
      <c r="AJE1327" s="62">
        <v>0</v>
      </c>
      <c r="AJF1327" s="62">
        <f>AJE1327/AJD1327</f>
        <v>0</v>
      </c>
      <c r="AJG1327" s="62">
        <f>AJD1327-AJE1327</f>
        <v>2000000</v>
      </c>
      <c r="AJH1327" s="62">
        <f>AJD1327+AIZ1327</f>
        <v>3000000</v>
      </c>
      <c r="AJM1327" s="62" t="s">
        <v>1934</v>
      </c>
      <c r="AJN1327" s="62">
        <v>454</v>
      </c>
      <c r="AJO1327" s="62" t="s">
        <v>404</v>
      </c>
      <c r="AJP1327" s="62">
        <v>1000000</v>
      </c>
      <c r="AJR1327" s="62">
        <f>AJQ1327/AJP1327</f>
        <v>0</v>
      </c>
      <c r="AJS1327" s="62">
        <f>AJP1327-AJQ1327</f>
        <v>1000000</v>
      </c>
      <c r="AJT1327" s="62">
        <v>2000000</v>
      </c>
      <c r="AJU1327" s="62">
        <v>0</v>
      </c>
      <c r="AJV1327" s="62">
        <f>AJU1327/AJT1327</f>
        <v>0</v>
      </c>
      <c r="AJW1327" s="62">
        <f>AJT1327-AJU1327</f>
        <v>2000000</v>
      </c>
      <c r="AJX1327" s="62">
        <f>AJT1327+AJP1327</f>
        <v>3000000</v>
      </c>
      <c r="AKC1327" s="62" t="s">
        <v>1934</v>
      </c>
      <c r="AKD1327" s="62">
        <v>454</v>
      </c>
      <c r="AKE1327" s="62" t="s">
        <v>404</v>
      </c>
      <c r="AKF1327" s="62">
        <v>1000000</v>
      </c>
      <c r="AKH1327" s="62">
        <f>AKG1327/AKF1327</f>
        <v>0</v>
      </c>
      <c r="AKI1327" s="62">
        <f>AKF1327-AKG1327</f>
        <v>1000000</v>
      </c>
      <c r="AKJ1327" s="62">
        <v>2000000</v>
      </c>
      <c r="AKK1327" s="62">
        <v>0</v>
      </c>
      <c r="AKL1327" s="62">
        <f>AKK1327/AKJ1327</f>
        <v>0</v>
      </c>
      <c r="AKM1327" s="62">
        <f>AKJ1327-AKK1327</f>
        <v>2000000</v>
      </c>
      <c r="AKN1327" s="62">
        <f>AKJ1327+AKF1327</f>
        <v>3000000</v>
      </c>
      <c r="AKS1327" s="62" t="s">
        <v>1934</v>
      </c>
      <c r="AKT1327" s="62">
        <v>454</v>
      </c>
      <c r="AKU1327" s="62" t="s">
        <v>404</v>
      </c>
      <c r="AKV1327" s="62">
        <v>1000000</v>
      </c>
      <c r="AKX1327" s="62">
        <f>AKW1327/AKV1327</f>
        <v>0</v>
      </c>
      <c r="AKY1327" s="62">
        <f>AKV1327-AKW1327</f>
        <v>1000000</v>
      </c>
      <c r="AKZ1327" s="62">
        <v>2000000</v>
      </c>
      <c r="ALA1327" s="62">
        <v>0</v>
      </c>
      <c r="ALB1327" s="62">
        <f>ALA1327/AKZ1327</f>
        <v>0</v>
      </c>
      <c r="ALC1327" s="62">
        <f>AKZ1327-ALA1327</f>
        <v>2000000</v>
      </c>
      <c r="ALD1327" s="62">
        <f>AKZ1327+AKV1327</f>
        <v>3000000</v>
      </c>
      <c r="ALI1327" s="62" t="s">
        <v>1934</v>
      </c>
      <c r="ALJ1327" s="62">
        <v>454</v>
      </c>
      <c r="ALK1327" s="62" t="s">
        <v>404</v>
      </c>
      <c r="ALL1327" s="62">
        <v>1000000</v>
      </c>
      <c r="ALN1327" s="62">
        <f>ALM1327/ALL1327</f>
        <v>0</v>
      </c>
      <c r="ALO1327" s="62">
        <f>ALL1327-ALM1327</f>
        <v>1000000</v>
      </c>
      <c r="ALP1327" s="62">
        <v>2000000</v>
      </c>
      <c r="ALQ1327" s="62">
        <v>0</v>
      </c>
      <c r="ALR1327" s="62">
        <f>ALQ1327/ALP1327</f>
        <v>0</v>
      </c>
      <c r="ALS1327" s="62">
        <f>ALP1327-ALQ1327</f>
        <v>2000000</v>
      </c>
      <c r="ALT1327" s="62">
        <f>ALP1327+ALL1327</f>
        <v>3000000</v>
      </c>
      <c r="ALY1327" s="62" t="s">
        <v>1934</v>
      </c>
      <c r="ALZ1327" s="62">
        <v>454</v>
      </c>
      <c r="AMA1327" s="62" t="s">
        <v>404</v>
      </c>
      <c r="AMB1327" s="62">
        <v>1000000</v>
      </c>
      <c r="AMD1327" s="62">
        <f>AMC1327/AMB1327</f>
        <v>0</v>
      </c>
      <c r="AME1327" s="62">
        <f>AMB1327-AMC1327</f>
        <v>1000000</v>
      </c>
      <c r="AMF1327" s="62">
        <v>2000000</v>
      </c>
      <c r="AMG1327" s="62">
        <v>0</v>
      </c>
      <c r="AMH1327" s="62">
        <f>AMG1327/AMF1327</f>
        <v>0</v>
      </c>
      <c r="AMI1327" s="62">
        <f>AMF1327-AMG1327</f>
        <v>2000000</v>
      </c>
      <c r="AMJ1327" s="62">
        <f>AMF1327+AMB1327</f>
        <v>3000000</v>
      </c>
      <c r="AMO1327" s="62" t="s">
        <v>1934</v>
      </c>
      <c r="AMP1327" s="62">
        <v>454</v>
      </c>
      <c r="AMQ1327" s="62" t="s">
        <v>404</v>
      </c>
      <c r="AMR1327" s="62">
        <v>1000000</v>
      </c>
      <c r="AMT1327" s="62">
        <f>AMS1327/AMR1327</f>
        <v>0</v>
      </c>
      <c r="AMU1327" s="62">
        <f>AMR1327-AMS1327</f>
        <v>1000000</v>
      </c>
      <c r="AMV1327" s="62">
        <v>2000000</v>
      </c>
      <c r="AMW1327" s="62">
        <v>0</v>
      </c>
      <c r="AMX1327" s="62">
        <f>AMW1327/AMV1327</f>
        <v>0</v>
      </c>
      <c r="AMY1327" s="62">
        <f>AMV1327-AMW1327</f>
        <v>2000000</v>
      </c>
      <c r="AMZ1327" s="62">
        <f>AMV1327+AMR1327</f>
        <v>3000000</v>
      </c>
      <c r="ANE1327" s="62" t="s">
        <v>1934</v>
      </c>
      <c r="ANF1327" s="62">
        <v>454</v>
      </c>
      <c r="ANG1327" s="62" t="s">
        <v>404</v>
      </c>
      <c r="ANH1327" s="62">
        <v>1000000</v>
      </c>
      <c r="ANJ1327" s="62">
        <f>ANI1327/ANH1327</f>
        <v>0</v>
      </c>
      <c r="ANK1327" s="62">
        <f>ANH1327-ANI1327</f>
        <v>1000000</v>
      </c>
      <c r="ANL1327" s="62">
        <v>2000000</v>
      </c>
      <c r="ANM1327" s="62">
        <v>0</v>
      </c>
      <c r="ANN1327" s="62">
        <f>ANM1327/ANL1327</f>
        <v>0</v>
      </c>
      <c r="ANO1327" s="62">
        <f>ANL1327-ANM1327</f>
        <v>2000000</v>
      </c>
      <c r="ANP1327" s="62">
        <f>ANL1327+ANH1327</f>
        <v>3000000</v>
      </c>
      <c r="ANU1327" s="62" t="s">
        <v>1934</v>
      </c>
      <c r="ANV1327" s="62">
        <v>454</v>
      </c>
      <c r="ANW1327" s="62" t="s">
        <v>404</v>
      </c>
      <c r="ANX1327" s="62">
        <v>1000000</v>
      </c>
      <c r="ANZ1327" s="62">
        <f>ANY1327/ANX1327</f>
        <v>0</v>
      </c>
      <c r="AOA1327" s="62">
        <f>ANX1327-ANY1327</f>
        <v>1000000</v>
      </c>
      <c r="AOB1327" s="62">
        <v>2000000</v>
      </c>
      <c r="AOC1327" s="62">
        <v>0</v>
      </c>
      <c r="AOD1327" s="62">
        <f>AOC1327/AOB1327</f>
        <v>0</v>
      </c>
      <c r="AOE1327" s="62">
        <f>AOB1327-AOC1327</f>
        <v>2000000</v>
      </c>
      <c r="AOF1327" s="62">
        <f>AOB1327+ANX1327</f>
        <v>3000000</v>
      </c>
      <c r="AOK1327" s="62" t="s">
        <v>1934</v>
      </c>
      <c r="AOL1327" s="62">
        <v>454</v>
      </c>
      <c r="AOM1327" s="62" t="s">
        <v>404</v>
      </c>
      <c r="AON1327" s="62">
        <v>1000000</v>
      </c>
      <c r="AOP1327" s="62">
        <f>AOO1327/AON1327</f>
        <v>0</v>
      </c>
      <c r="AOQ1327" s="62">
        <f>AON1327-AOO1327</f>
        <v>1000000</v>
      </c>
      <c r="AOR1327" s="62">
        <v>2000000</v>
      </c>
      <c r="AOS1327" s="62">
        <v>0</v>
      </c>
      <c r="AOT1327" s="62">
        <f>AOS1327/AOR1327</f>
        <v>0</v>
      </c>
      <c r="AOU1327" s="62">
        <f>AOR1327-AOS1327</f>
        <v>2000000</v>
      </c>
      <c r="AOV1327" s="62">
        <f>AOR1327+AON1327</f>
        <v>3000000</v>
      </c>
      <c r="APA1327" s="62" t="s">
        <v>1934</v>
      </c>
      <c r="APB1327" s="62">
        <v>454</v>
      </c>
      <c r="APC1327" s="62" t="s">
        <v>404</v>
      </c>
      <c r="APD1327" s="62">
        <v>1000000</v>
      </c>
      <c r="APF1327" s="62">
        <f>APE1327/APD1327</f>
        <v>0</v>
      </c>
      <c r="APG1327" s="62">
        <f>APD1327-APE1327</f>
        <v>1000000</v>
      </c>
      <c r="APH1327" s="62">
        <v>2000000</v>
      </c>
      <c r="API1327" s="62">
        <v>0</v>
      </c>
      <c r="APJ1327" s="62">
        <f>API1327/APH1327</f>
        <v>0</v>
      </c>
      <c r="APK1327" s="62">
        <f>APH1327-API1327</f>
        <v>2000000</v>
      </c>
      <c r="APL1327" s="62">
        <f>APH1327+APD1327</f>
        <v>3000000</v>
      </c>
      <c r="APQ1327" s="62" t="s">
        <v>1934</v>
      </c>
      <c r="APR1327" s="62">
        <v>454</v>
      </c>
      <c r="APS1327" s="62" t="s">
        <v>404</v>
      </c>
      <c r="APT1327" s="62">
        <v>1000000</v>
      </c>
      <c r="APV1327" s="62">
        <f>APU1327/APT1327</f>
        <v>0</v>
      </c>
      <c r="APW1327" s="62">
        <f>APT1327-APU1327</f>
        <v>1000000</v>
      </c>
      <c r="APX1327" s="62">
        <v>2000000</v>
      </c>
      <c r="APY1327" s="62">
        <v>0</v>
      </c>
      <c r="APZ1327" s="62">
        <f>APY1327/APX1327</f>
        <v>0</v>
      </c>
      <c r="AQA1327" s="62">
        <f>APX1327-APY1327</f>
        <v>2000000</v>
      </c>
      <c r="AQB1327" s="62">
        <f>APX1327+APT1327</f>
        <v>3000000</v>
      </c>
      <c r="AQG1327" s="62" t="s">
        <v>1934</v>
      </c>
      <c r="AQH1327" s="62">
        <v>454</v>
      </c>
      <c r="AQI1327" s="62" t="s">
        <v>404</v>
      </c>
      <c r="AQJ1327" s="62">
        <v>1000000</v>
      </c>
      <c r="AQL1327" s="62">
        <f>AQK1327/AQJ1327</f>
        <v>0</v>
      </c>
      <c r="AQM1327" s="62">
        <f>AQJ1327-AQK1327</f>
        <v>1000000</v>
      </c>
      <c r="AQN1327" s="62">
        <v>2000000</v>
      </c>
      <c r="AQO1327" s="62">
        <v>0</v>
      </c>
      <c r="AQP1327" s="62">
        <f>AQO1327/AQN1327</f>
        <v>0</v>
      </c>
      <c r="AQQ1327" s="62">
        <f>AQN1327-AQO1327</f>
        <v>2000000</v>
      </c>
      <c r="AQR1327" s="62">
        <f>AQN1327+AQJ1327</f>
        <v>3000000</v>
      </c>
      <c r="AQW1327" s="62" t="s">
        <v>1934</v>
      </c>
      <c r="AQX1327" s="62">
        <v>454</v>
      </c>
      <c r="AQY1327" s="62" t="s">
        <v>404</v>
      </c>
      <c r="AQZ1327" s="62">
        <v>1000000</v>
      </c>
      <c r="ARB1327" s="62">
        <f>ARA1327/AQZ1327</f>
        <v>0</v>
      </c>
      <c r="ARC1327" s="62">
        <f>AQZ1327-ARA1327</f>
        <v>1000000</v>
      </c>
      <c r="ARD1327" s="62">
        <v>2000000</v>
      </c>
      <c r="ARE1327" s="62">
        <v>0</v>
      </c>
      <c r="ARF1327" s="62">
        <f>ARE1327/ARD1327</f>
        <v>0</v>
      </c>
      <c r="ARG1327" s="62">
        <f>ARD1327-ARE1327</f>
        <v>2000000</v>
      </c>
      <c r="ARH1327" s="62">
        <f>ARD1327+AQZ1327</f>
        <v>3000000</v>
      </c>
      <c r="ARM1327" s="62" t="s">
        <v>1934</v>
      </c>
      <c r="ARN1327" s="62">
        <v>454</v>
      </c>
      <c r="ARO1327" s="62" t="s">
        <v>404</v>
      </c>
      <c r="ARP1327" s="62">
        <v>1000000</v>
      </c>
      <c r="ARR1327" s="62">
        <f>ARQ1327/ARP1327</f>
        <v>0</v>
      </c>
      <c r="ARS1327" s="62">
        <f>ARP1327-ARQ1327</f>
        <v>1000000</v>
      </c>
      <c r="ART1327" s="62">
        <v>2000000</v>
      </c>
      <c r="ARU1327" s="62">
        <v>0</v>
      </c>
      <c r="ARV1327" s="62">
        <f>ARU1327/ART1327</f>
        <v>0</v>
      </c>
      <c r="ARW1327" s="62">
        <f>ART1327-ARU1327</f>
        <v>2000000</v>
      </c>
      <c r="ARX1327" s="62">
        <f>ART1327+ARP1327</f>
        <v>3000000</v>
      </c>
      <c r="ASC1327" s="62" t="s">
        <v>1934</v>
      </c>
      <c r="ASD1327" s="62">
        <v>454</v>
      </c>
      <c r="ASE1327" s="62" t="s">
        <v>404</v>
      </c>
      <c r="ASF1327" s="62">
        <v>1000000</v>
      </c>
      <c r="ASH1327" s="62">
        <f>ASG1327/ASF1327</f>
        <v>0</v>
      </c>
      <c r="ASI1327" s="62">
        <f>ASF1327-ASG1327</f>
        <v>1000000</v>
      </c>
      <c r="ASJ1327" s="62">
        <v>2000000</v>
      </c>
      <c r="ASK1327" s="62">
        <v>0</v>
      </c>
      <c r="ASL1327" s="62">
        <f>ASK1327/ASJ1327</f>
        <v>0</v>
      </c>
      <c r="ASM1327" s="62">
        <f>ASJ1327-ASK1327</f>
        <v>2000000</v>
      </c>
      <c r="ASN1327" s="62">
        <f>ASJ1327+ASF1327</f>
        <v>3000000</v>
      </c>
      <c r="ASS1327" s="62" t="s">
        <v>1934</v>
      </c>
      <c r="AST1327" s="62">
        <v>454</v>
      </c>
      <c r="ASU1327" s="62" t="s">
        <v>404</v>
      </c>
      <c r="ASV1327" s="62">
        <v>1000000</v>
      </c>
      <c r="ASX1327" s="62">
        <f>ASW1327/ASV1327</f>
        <v>0</v>
      </c>
      <c r="ASY1327" s="62">
        <f>ASV1327-ASW1327</f>
        <v>1000000</v>
      </c>
      <c r="ASZ1327" s="62">
        <v>2000000</v>
      </c>
      <c r="ATA1327" s="62">
        <v>0</v>
      </c>
      <c r="ATB1327" s="62">
        <f>ATA1327/ASZ1327</f>
        <v>0</v>
      </c>
      <c r="ATC1327" s="62">
        <f>ASZ1327-ATA1327</f>
        <v>2000000</v>
      </c>
      <c r="ATD1327" s="62">
        <f>ASZ1327+ASV1327</f>
        <v>3000000</v>
      </c>
      <c r="ATI1327" s="62" t="s">
        <v>1934</v>
      </c>
      <c r="ATJ1327" s="62">
        <v>454</v>
      </c>
      <c r="ATK1327" s="62" t="s">
        <v>404</v>
      </c>
      <c r="ATL1327" s="62">
        <v>1000000</v>
      </c>
      <c r="ATN1327" s="62">
        <f>ATM1327/ATL1327</f>
        <v>0</v>
      </c>
      <c r="ATO1327" s="62">
        <f>ATL1327-ATM1327</f>
        <v>1000000</v>
      </c>
      <c r="ATP1327" s="62">
        <v>2000000</v>
      </c>
      <c r="ATQ1327" s="62">
        <v>0</v>
      </c>
      <c r="ATR1327" s="62">
        <f>ATQ1327/ATP1327</f>
        <v>0</v>
      </c>
      <c r="ATS1327" s="62">
        <f>ATP1327-ATQ1327</f>
        <v>2000000</v>
      </c>
      <c r="ATT1327" s="62">
        <f>ATP1327+ATL1327</f>
        <v>3000000</v>
      </c>
      <c r="ATY1327" s="62" t="s">
        <v>1934</v>
      </c>
      <c r="ATZ1327" s="62">
        <v>454</v>
      </c>
      <c r="AUA1327" s="62" t="s">
        <v>404</v>
      </c>
      <c r="AUB1327" s="62">
        <v>1000000</v>
      </c>
      <c r="AUD1327" s="62">
        <f>AUC1327/AUB1327</f>
        <v>0</v>
      </c>
      <c r="AUE1327" s="62">
        <f>AUB1327-AUC1327</f>
        <v>1000000</v>
      </c>
      <c r="AUF1327" s="62">
        <v>2000000</v>
      </c>
      <c r="AUG1327" s="62">
        <v>0</v>
      </c>
      <c r="AUH1327" s="62">
        <f>AUG1327/AUF1327</f>
        <v>0</v>
      </c>
      <c r="AUI1327" s="62">
        <f>AUF1327-AUG1327</f>
        <v>2000000</v>
      </c>
      <c r="AUJ1327" s="62">
        <f>AUF1327+AUB1327</f>
        <v>3000000</v>
      </c>
      <c r="AUO1327" s="62" t="s">
        <v>1934</v>
      </c>
      <c r="AUP1327" s="62">
        <v>454</v>
      </c>
      <c r="AUQ1327" s="62" t="s">
        <v>404</v>
      </c>
      <c r="AUR1327" s="62">
        <v>1000000</v>
      </c>
      <c r="AUT1327" s="62">
        <f>AUS1327/AUR1327</f>
        <v>0</v>
      </c>
      <c r="AUU1327" s="62">
        <f>AUR1327-AUS1327</f>
        <v>1000000</v>
      </c>
      <c r="AUV1327" s="62">
        <v>2000000</v>
      </c>
      <c r="AUW1327" s="62">
        <v>0</v>
      </c>
      <c r="AUX1327" s="62">
        <f>AUW1327/AUV1327</f>
        <v>0</v>
      </c>
      <c r="AUY1327" s="62">
        <f>AUV1327-AUW1327</f>
        <v>2000000</v>
      </c>
      <c r="AUZ1327" s="62">
        <f>AUV1327+AUR1327</f>
        <v>3000000</v>
      </c>
      <c r="AVE1327" s="62" t="s">
        <v>1934</v>
      </c>
      <c r="AVF1327" s="62">
        <v>454</v>
      </c>
      <c r="AVG1327" s="62" t="s">
        <v>404</v>
      </c>
      <c r="AVH1327" s="62">
        <v>1000000</v>
      </c>
      <c r="AVJ1327" s="62">
        <f>AVI1327/AVH1327</f>
        <v>0</v>
      </c>
      <c r="AVK1327" s="62">
        <f>AVH1327-AVI1327</f>
        <v>1000000</v>
      </c>
      <c r="AVL1327" s="62">
        <v>2000000</v>
      </c>
      <c r="AVM1327" s="62">
        <v>0</v>
      </c>
      <c r="AVN1327" s="62">
        <f>AVM1327/AVL1327</f>
        <v>0</v>
      </c>
      <c r="AVO1327" s="62">
        <f>AVL1327-AVM1327</f>
        <v>2000000</v>
      </c>
      <c r="AVP1327" s="62">
        <f>AVL1327+AVH1327</f>
        <v>3000000</v>
      </c>
      <c r="AVU1327" s="62" t="s">
        <v>1934</v>
      </c>
      <c r="AVV1327" s="62">
        <v>454</v>
      </c>
      <c r="AVW1327" s="62" t="s">
        <v>404</v>
      </c>
      <c r="AVX1327" s="62">
        <v>1000000</v>
      </c>
      <c r="AVZ1327" s="62">
        <f>AVY1327/AVX1327</f>
        <v>0</v>
      </c>
      <c r="AWA1327" s="62">
        <f>AVX1327-AVY1327</f>
        <v>1000000</v>
      </c>
      <c r="AWB1327" s="62">
        <v>2000000</v>
      </c>
      <c r="AWC1327" s="62">
        <v>0</v>
      </c>
      <c r="AWD1327" s="62">
        <f>AWC1327/AWB1327</f>
        <v>0</v>
      </c>
      <c r="AWE1327" s="62">
        <f>AWB1327-AWC1327</f>
        <v>2000000</v>
      </c>
      <c r="AWF1327" s="62">
        <f>AWB1327+AVX1327</f>
        <v>3000000</v>
      </c>
      <c r="AWK1327" s="62" t="s">
        <v>1934</v>
      </c>
      <c r="AWL1327" s="62">
        <v>454</v>
      </c>
      <c r="AWM1327" s="62" t="s">
        <v>404</v>
      </c>
      <c r="AWN1327" s="62">
        <v>1000000</v>
      </c>
      <c r="AWP1327" s="62">
        <f>AWO1327/AWN1327</f>
        <v>0</v>
      </c>
      <c r="AWQ1327" s="62">
        <f>AWN1327-AWO1327</f>
        <v>1000000</v>
      </c>
      <c r="AWR1327" s="62">
        <v>2000000</v>
      </c>
      <c r="AWS1327" s="62">
        <v>0</v>
      </c>
      <c r="AWT1327" s="62">
        <f>AWS1327/AWR1327</f>
        <v>0</v>
      </c>
      <c r="AWU1327" s="62">
        <f>AWR1327-AWS1327</f>
        <v>2000000</v>
      </c>
      <c r="AWV1327" s="62">
        <f>AWR1327+AWN1327</f>
        <v>3000000</v>
      </c>
      <c r="AXA1327" s="62" t="s">
        <v>1934</v>
      </c>
      <c r="AXB1327" s="62">
        <v>454</v>
      </c>
      <c r="AXC1327" s="62" t="s">
        <v>404</v>
      </c>
      <c r="AXD1327" s="62">
        <v>1000000</v>
      </c>
      <c r="AXF1327" s="62">
        <f>AXE1327/AXD1327</f>
        <v>0</v>
      </c>
      <c r="AXG1327" s="62">
        <f>AXD1327-AXE1327</f>
        <v>1000000</v>
      </c>
      <c r="AXH1327" s="62">
        <v>2000000</v>
      </c>
      <c r="AXI1327" s="62">
        <v>0</v>
      </c>
      <c r="AXJ1327" s="62">
        <f>AXI1327/AXH1327</f>
        <v>0</v>
      </c>
      <c r="AXK1327" s="62">
        <f>AXH1327-AXI1327</f>
        <v>2000000</v>
      </c>
      <c r="AXL1327" s="62">
        <f>AXH1327+AXD1327</f>
        <v>3000000</v>
      </c>
      <c r="AXQ1327" s="62" t="s">
        <v>1934</v>
      </c>
      <c r="AXR1327" s="62">
        <v>454</v>
      </c>
      <c r="AXS1327" s="62" t="s">
        <v>404</v>
      </c>
      <c r="AXT1327" s="62">
        <v>1000000</v>
      </c>
      <c r="AXV1327" s="62">
        <f>AXU1327/AXT1327</f>
        <v>0</v>
      </c>
      <c r="AXW1327" s="62">
        <f>AXT1327-AXU1327</f>
        <v>1000000</v>
      </c>
      <c r="AXX1327" s="62">
        <v>2000000</v>
      </c>
      <c r="AXY1327" s="62">
        <v>0</v>
      </c>
      <c r="AXZ1327" s="62">
        <f>AXY1327/AXX1327</f>
        <v>0</v>
      </c>
      <c r="AYA1327" s="62">
        <f>AXX1327-AXY1327</f>
        <v>2000000</v>
      </c>
      <c r="AYB1327" s="62">
        <f>AXX1327+AXT1327</f>
        <v>3000000</v>
      </c>
      <c r="AYG1327" s="62" t="s">
        <v>1934</v>
      </c>
      <c r="AYH1327" s="62">
        <v>454</v>
      </c>
      <c r="AYI1327" s="62" t="s">
        <v>404</v>
      </c>
      <c r="AYJ1327" s="62">
        <v>1000000</v>
      </c>
      <c r="AYL1327" s="62">
        <f>AYK1327/AYJ1327</f>
        <v>0</v>
      </c>
      <c r="AYM1327" s="62">
        <f>AYJ1327-AYK1327</f>
        <v>1000000</v>
      </c>
      <c r="AYN1327" s="62">
        <v>2000000</v>
      </c>
      <c r="AYO1327" s="62">
        <v>0</v>
      </c>
      <c r="AYP1327" s="62">
        <f>AYO1327/AYN1327</f>
        <v>0</v>
      </c>
      <c r="AYQ1327" s="62">
        <f>AYN1327-AYO1327</f>
        <v>2000000</v>
      </c>
      <c r="AYR1327" s="62">
        <f>AYN1327+AYJ1327</f>
        <v>3000000</v>
      </c>
      <c r="AYW1327" s="62" t="s">
        <v>1934</v>
      </c>
      <c r="AYX1327" s="62">
        <v>454</v>
      </c>
      <c r="AYY1327" s="62" t="s">
        <v>404</v>
      </c>
      <c r="AYZ1327" s="62">
        <v>1000000</v>
      </c>
      <c r="AZB1327" s="62">
        <f>AZA1327/AYZ1327</f>
        <v>0</v>
      </c>
      <c r="AZC1327" s="62">
        <f>AYZ1327-AZA1327</f>
        <v>1000000</v>
      </c>
      <c r="AZD1327" s="62">
        <v>2000000</v>
      </c>
      <c r="AZE1327" s="62">
        <v>0</v>
      </c>
      <c r="AZF1327" s="62">
        <f>AZE1327/AZD1327</f>
        <v>0</v>
      </c>
      <c r="AZG1327" s="62">
        <f>AZD1327-AZE1327</f>
        <v>2000000</v>
      </c>
      <c r="AZH1327" s="62">
        <f>AZD1327+AYZ1327</f>
        <v>3000000</v>
      </c>
      <c r="AZM1327" s="62" t="s">
        <v>1934</v>
      </c>
      <c r="AZN1327" s="62">
        <v>454</v>
      </c>
      <c r="AZO1327" s="62" t="s">
        <v>404</v>
      </c>
      <c r="AZP1327" s="62">
        <v>1000000</v>
      </c>
      <c r="AZR1327" s="62">
        <f>AZQ1327/AZP1327</f>
        <v>0</v>
      </c>
      <c r="AZS1327" s="62">
        <f>AZP1327-AZQ1327</f>
        <v>1000000</v>
      </c>
      <c r="AZT1327" s="62">
        <v>2000000</v>
      </c>
      <c r="AZU1327" s="62">
        <v>0</v>
      </c>
      <c r="AZV1327" s="62">
        <f>AZU1327/AZT1327</f>
        <v>0</v>
      </c>
      <c r="AZW1327" s="62">
        <f>AZT1327-AZU1327</f>
        <v>2000000</v>
      </c>
      <c r="AZX1327" s="62">
        <f>AZT1327+AZP1327</f>
        <v>3000000</v>
      </c>
      <c r="BAC1327" s="62" t="s">
        <v>1934</v>
      </c>
      <c r="BAD1327" s="62">
        <v>454</v>
      </c>
      <c r="BAE1327" s="62" t="s">
        <v>404</v>
      </c>
      <c r="BAF1327" s="62">
        <v>1000000</v>
      </c>
      <c r="BAH1327" s="62">
        <f>BAG1327/BAF1327</f>
        <v>0</v>
      </c>
      <c r="BAI1327" s="62">
        <f>BAF1327-BAG1327</f>
        <v>1000000</v>
      </c>
      <c r="BAJ1327" s="62">
        <v>2000000</v>
      </c>
      <c r="BAK1327" s="62">
        <v>0</v>
      </c>
      <c r="BAL1327" s="62">
        <f>BAK1327/BAJ1327</f>
        <v>0</v>
      </c>
      <c r="BAM1327" s="62">
        <f>BAJ1327-BAK1327</f>
        <v>2000000</v>
      </c>
      <c r="BAN1327" s="62">
        <f>BAJ1327+BAF1327</f>
        <v>3000000</v>
      </c>
      <c r="BAS1327" s="62" t="s">
        <v>1934</v>
      </c>
      <c r="BAT1327" s="62">
        <v>454</v>
      </c>
      <c r="BAU1327" s="62" t="s">
        <v>404</v>
      </c>
      <c r="BAV1327" s="62">
        <v>1000000</v>
      </c>
      <c r="BAX1327" s="62">
        <f>BAW1327/BAV1327</f>
        <v>0</v>
      </c>
      <c r="BAY1327" s="62">
        <f>BAV1327-BAW1327</f>
        <v>1000000</v>
      </c>
      <c r="BAZ1327" s="62">
        <v>2000000</v>
      </c>
      <c r="BBA1327" s="62">
        <v>0</v>
      </c>
      <c r="BBB1327" s="62">
        <f>BBA1327/BAZ1327</f>
        <v>0</v>
      </c>
      <c r="BBC1327" s="62">
        <f>BAZ1327-BBA1327</f>
        <v>2000000</v>
      </c>
      <c r="BBD1327" s="62">
        <f>BAZ1327+BAV1327</f>
        <v>3000000</v>
      </c>
      <c r="BBI1327" s="62" t="s">
        <v>1934</v>
      </c>
      <c r="BBJ1327" s="62">
        <v>454</v>
      </c>
      <c r="BBK1327" s="62" t="s">
        <v>404</v>
      </c>
      <c r="BBL1327" s="62">
        <v>1000000</v>
      </c>
      <c r="BBN1327" s="62">
        <f>BBM1327/BBL1327</f>
        <v>0</v>
      </c>
      <c r="BBO1327" s="62">
        <f>BBL1327-BBM1327</f>
        <v>1000000</v>
      </c>
      <c r="BBP1327" s="62">
        <v>2000000</v>
      </c>
      <c r="BBQ1327" s="62">
        <v>0</v>
      </c>
      <c r="BBR1327" s="62">
        <f>BBQ1327/BBP1327</f>
        <v>0</v>
      </c>
      <c r="BBS1327" s="62">
        <f>BBP1327-BBQ1327</f>
        <v>2000000</v>
      </c>
      <c r="BBT1327" s="62">
        <f>BBP1327+BBL1327</f>
        <v>3000000</v>
      </c>
      <c r="BBY1327" s="62" t="s">
        <v>1934</v>
      </c>
      <c r="BBZ1327" s="62">
        <v>454</v>
      </c>
      <c r="BCA1327" s="62" t="s">
        <v>404</v>
      </c>
      <c r="BCB1327" s="62">
        <v>1000000</v>
      </c>
      <c r="BCD1327" s="62">
        <f>BCC1327/BCB1327</f>
        <v>0</v>
      </c>
      <c r="BCE1327" s="62">
        <f>BCB1327-BCC1327</f>
        <v>1000000</v>
      </c>
      <c r="BCF1327" s="62">
        <v>2000000</v>
      </c>
      <c r="BCG1327" s="62">
        <v>0</v>
      </c>
      <c r="BCH1327" s="62">
        <f>BCG1327/BCF1327</f>
        <v>0</v>
      </c>
      <c r="BCI1327" s="62">
        <f>BCF1327-BCG1327</f>
        <v>2000000</v>
      </c>
      <c r="BCJ1327" s="62">
        <f>BCF1327+BCB1327</f>
        <v>3000000</v>
      </c>
      <c r="BCO1327" s="62" t="s">
        <v>1934</v>
      </c>
      <c r="BCP1327" s="62">
        <v>454</v>
      </c>
      <c r="BCQ1327" s="62" t="s">
        <v>404</v>
      </c>
      <c r="BCR1327" s="62">
        <v>1000000</v>
      </c>
      <c r="BCT1327" s="62">
        <f>BCS1327/BCR1327</f>
        <v>0</v>
      </c>
      <c r="BCU1327" s="62">
        <f>BCR1327-BCS1327</f>
        <v>1000000</v>
      </c>
      <c r="BCV1327" s="62">
        <v>2000000</v>
      </c>
      <c r="BCW1327" s="62">
        <v>0</v>
      </c>
      <c r="BCX1327" s="62">
        <f>BCW1327/BCV1327</f>
        <v>0</v>
      </c>
      <c r="BCY1327" s="62">
        <f>BCV1327-BCW1327</f>
        <v>2000000</v>
      </c>
      <c r="BCZ1327" s="62">
        <f>BCV1327+BCR1327</f>
        <v>3000000</v>
      </c>
      <c r="BDE1327" s="62" t="s">
        <v>1934</v>
      </c>
      <c r="BDF1327" s="62">
        <v>454</v>
      </c>
      <c r="BDG1327" s="62" t="s">
        <v>404</v>
      </c>
      <c r="BDH1327" s="62">
        <v>1000000</v>
      </c>
      <c r="BDJ1327" s="62">
        <f>BDI1327/BDH1327</f>
        <v>0</v>
      </c>
      <c r="BDK1327" s="62">
        <f>BDH1327-BDI1327</f>
        <v>1000000</v>
      </c>
      <c r="BDL1327" s="62">
        <v>2000000</v>
      </c>
      <c r="BDM1327" s="62">
        <v>0</v>
      </c>
      <c r="BDN1327" s="62">
        <f>BDM1327/BDL1327</f>
        <v>0</v>
      </c>
      <c r="BDO1327" s="62">
        <f>BDL1327-BDM1327</f>
        <v>2000000</v>
      </c>
      <c r="BDP1327" s="62">
        <f>BDL1327+BDH1327</f>
        <v>3000000</v>
      </c>
      <c r="BDU1327" s="62" t="s">
        <v>1934</v>
      </c>
      <c r="BDV1327" s="62">
        <v>454</v>
      </c>
      <c r="BDW1327" s="62" t="s">
        <v>404</v>
      </c>
      <c r="BDX1327" s="62">
        <v>1000000</v>
      </c>
      <c r="BDZ1327" s="62">
        <f>BDY1327/BDX1327</f>
        <v>0</v>
      </c>
      <c r="BEA1327" s="62">
        <f>BDX1327-BDY1327</f>
        <v>1000000</v>
      </c>
      <c r="BEB1327" s="62">
        <v>2000000</v>
      </c>
      <c r="BEC1327" s="62">
        <v>0</v>
      </c>
      <c r="BED1327" s="62">
        <f>BEC1327/BEB1327</f>
        <v>0</v>
      </c>
      <c r="BEE1327" s="62">
        <f>BEB1327-BEC1327</f>
        <v>2000000</v>
      </c>
      <c r="BEF1327" s="62">
        <f>BEB1327+BDX1327</f>
        <v>3000000</v>
      </c>
      <c r="BEK1327" s="62" t="s">
        <v>1934</v>
      </c>
      <c r="BEL1327" s="62">
        <v>454</v>
      </c>
      <c r="BEM1327" s="62" t="s">
        <v>404</v>
      </c>
      <c r="BEN1327" s="62">
        <v>1000000</v>
      </c>
      <c r="BEP1327" s="62">
        <f>BEO1327/BEN1327</f>
        <v>0</v>
      </c>
      <c r="BEQ1327" s="62">
        <f>BEN1327-BEO1327</f>
        <v>1000000</v>
      </c>
      <c r="BER1327" s="62">
        <v>2000000</v>
      </c>
      <c r="BES1327" s="62">
        <v>0</v>
      </c>
      <c r="BET1327" s="62">
        <f>BES1327/BER1327</f>
        <v>0</v>
      </c>
      <c r="BEU1327" s="62">
        <f>BER1327-BES1327</f>
        <v>2000000</v>
      </c>
      <c r="BEV1327" s="62">
        <f>BER1327+BEN1327</f>
        <v>3000000</v>
      </c>
      <c r="BFA1327" s="62" t="s">
        <v>1934</v>
      </c>
      <c r="BFB1327" s="62">
        <v>454</v>
      </c>
      <c r="BFC1327" s="62" t="s">
        <v>404</v>
      </c>
      <c r="BFD1327" s="62">
        <v>1000000</v>
      </c>
      <c r="BFF1327" s="62">
        <f>BFE1327/BFD1327</f>
        <v>0</v>
      </c>
      <c r="BFG1327" s="62">
        <f>BFD1327-BFE1327</f>
        <v>1000000</v>
      </c>
      <c r="BFH1327" s="62">
        <v>2000000</v>
      </c>
      <c r="BFI1327" s="62">
        <v>0</v>
      </c>
      <c r="BFJ1327" s="62">
        <f>BFI1327/BFH1327</f>
        <v>0</v>
      </c>
      <c r="BFK1327" s="62">
        <f>BFH1327-BFI1327</f>
        <v>2000000</v>
      </c>
      <c r="BFL1327" s="62">
        <f>BFH1327+BFD1327</f>
        <v>3000000</v>
      </c>
      <c r="BFQ1327" s="62" t="s">
        <v>1934</v>
      </c>
      <c r="BFR1327" s="62">
        <v>454</v>
      </c>
      <c r="BFS1327" s="62" t="s">
        <v>404</v>
      </c>
      <c r="BFT1327" s="62">
        <v>1000000</v>
      </c>
      <c r="BFV1327" s="62">
        <f>BFU1327/BFT1327</f>
        <v>0</v>
      </c>
      <c r="BFW1327" s="62">
        <f>BFT1327-BFU1327</f>
        <v>1000000</v>
      </c>
      <c r="BFX1327" s="62">
        <v>2000000</v>
      </c>
      <c r="BFY1327" s="62">
        <v>0</v>
      </c>
      <c r="BFZ1327" s="62">
        <f>BFY1327/BFX1327</f>
        <v>0</v>
      </c>
      <c r="BGA1327" s="62">
        <f>BFX1327-BFY1327</f>
        <v>2000000</v>
      </c>
      <c r="BGB1327" s="62">
        <f>BFX1327+BFT1327</f>
        <v>3000000</v>
      </c>
      <c r="BGG1327" s="62" t="s">
        <v>1934</v>
      </c>
      <c r="BGH1327" s="62">
        <v>454</v>
      </c>
      <c r="BGI1327" s="62" t="s">
        <v>404</v>
      </c>
      <c r="BGJ1327" s="62">
        <v>1000000</v>
      </c>
      <c r="BGL1327" s="62">
        <f>BGK1327/BGJ1327</f>
        <v>0</v>
      </c>
      <c r="BGM1327" s="62">
        <f>BGJ1327-BGK1327</f>
        <v>1000000</v>
      </c>
      <c r="BGN1327" s="62">
        <v>2000000</v>
      </c>
      <c r="BGO1327" s="62">
        <v>0</v>
      </c>
      <c r="BGP1327" s="62">
        <f>BGO1327/BGN1327</f>
        <v>0</v>
      </c>
      <c r="BGQ1327" s="62">
        <f>BGN1327-BGO1327</f>
        <v>2000000</v>
      </c>
      <c r="BGR1327" s="62">
        <f>BGN1327+BGJ1327</f>
        <v>3000000</v>
      </c>
      <c r="BGW1327" s="62" t="s">
        <v>1934</v>
      </c>
      <c r="BGX1327" s="62">
        <v>454</v>
      </c>
      <c r="BGY1327" s="62" t="s">
        <v>404</v>
      </c>
      <c r="BGZ1327" s="62">
        <v>1000000</v>
      </c>
      <c r="BHB1327" s="62">
        <f>BHA1327/BGZ1327</f>
        <v>0</v>
      </c>
      <c r="BHC1327" s="62">
        <f>BGZ1327-BHA1327</f>
        <v>1000000</v>
      </c>
      <c r="BHD1327" s="62">
        <v>2000000</v>
      </c>
      <c r="BHE1327" s="62">
        <v>0</v>
      </c>
      <c r="BHF1327" s="62">
        <f>BHE1327/BHD1327</f>
        <v>0</v>
      </c>
      <c r="BHG1327" s="62">
        <f>BHD1327-BHE1327</f>
        <v>2000000</v>
      </c>
      <c r="BHH1327" s="62">
        <f>BHD1327+BGZ1327</f>
        <v>3000000</v>
      </c>
      <c r="BHM1327" s="62" t="s">
        <v>1934</v>
      </c>
      <c r="BHN1327" s="62">
        <v>454</v>
      </c>
      <c r="BHO1327" s="62" t="s">
        <v>404</v>
      </c>
      <c r="BHP1327" s="62">
        <v>1000000</v>
      </c>
      <c r="BHR1327" s="62">
        <f>BHQ1327/BHP1327</f>
        <v>0</v>
      </c>
      <c r="BHS1327" s="62">
        <f>BHP1327-BHQ1327</f>
        <v>1000000</v>
      </c>
      <c r="BHT1327" s="62">
        <v>2000000</v>
      </c>
      <c r="BHU1327" s="62">
        <v>0</v>
      </c>
      <c r="BHV1327" s="62">
        <f>BHU1327/BHT1327</f>
        <v>0</v>
      </c>
      <c r="BHW1327" s="62">
        <f>BHT1327-BHU1327</f>
        <v>2000000</v>
      </c>
      <c r="BHX1327" s="62">
        <f>BHT1327+BHP1327</f>
        <v>3000000</v>
      </c>
      <c r="BIC1327" s="62" t="s">
        <v>1934</v>
      </c>
      <c r="BID1327" s="62">
        <v>454</v>
      </c>
      <c r="BIE1327" s="62" t="s">
        <v>404</v>
      </c>
      <c r="BIF1327" s="62">
        <v>1000000</v>
      </c>
      <c r="BIH1327" s="62">
        <f>BIG1327/BIF1327</f>
        <v>0</v>
      </c>
      <c r="BII1327" s="62">
        <f>BIF1327-BIG1327</f>
        <v>1000000</v>
      </c>
      <c r="BIJ1327" s="62">
        <v>2000000</v>
      </c>
      <c r="BIK1327" s="62">
        <v>0</v>
      </c>
      <c r="BIL1327" s="62">
        <f>BIK1327/BIJ1327</f>
        <v>0</v>
      </c>
      <c r="BIM1327" s="62">
        <f>BIJ1327-BIK1327</f>
        <v>2000000</v>
      </c>
      <c r="BIN1327" s="62">
        <f>BIJ1327+BIF1327</f>
        <v>3000000</v>
      </c>
      <c r="BIS1327" s="62" t="s">
        <v>1934</v>
      </c>
      <c r="BIT1327" s="62">
        <v>454</v>
      </c>
      <c r="BIU1327" s="62" t="s">
        <v>404</v>
      </c>
      <c r="BIV1327" s="62">
        <v>1000000</v>
      </c>
      <c r="BIX1327" s="62">
        <f>BIW1327/BIV1327</f>
        <v>0</v>
      </c>
      <c r="BIY1327" s="62">
        <f>BIV1327-BIW1327</f>
        <v>1000000</v>
      </c>
      <c r="BIZ1327" s="62">
        <v>2000000</v>
      </c>
      <c r="BJA1327" s="62">
        <v>0</v>
      </c>
      <c r="BJB1327" s="62">
        <f>BJA1327/BIZ1327</f>
        <v>0</v>
      </c>
      <c r="BJC1327" s="62">
        <f>BIZ1327-BJA1327</f>
        <v>2000000</v>
      </c>
      <c r="BJD1327" s="62">
        <f>BIZ1327+BIV1327</f>
        <v>3000000</v>
      </c>
      <c r="BJI1327" s="62" t="s">
        <v>1934</v>
      </c>
      <c r="BJJ1327" s="62">
        <v>454</v>
      </c>
      <c r="BJK1327" s="62" t="s">
        <v>404</v>
      </c>
      <c r="BJL1327" s="62">
        <v>1000000</v>
      </c>
      <c r="BJN1327" s="62">
        <f>BJM1327/BJL1327</f>
        <v>0</v>
      </c>
      <c r="BJO1327" s="62">
        <f>BJL1327-BJM1327</f>
        <v>1000000</v>
      </c>
      <c r="BJP1327" s="62">
        <v>2000000</v>
      </c>
      <c r="BJQ1327" s="62">
        <v>0</v>
      </c>
      <c r="BJR1327" s="62">
        <f>BJQ1327/BJP1327</f>
        <v>0</v>
      </c>
      <c r="BJS1327" s="62">
        <f>BJP1327-BJQ1327</f>
        <v>2000000</v>
      </c>
      <c r="BJT1327" s="62">
        <f>BJP1327+BJL1327</f>
        <v>3000000</v>
      </c>
      <c r="BJY1327" s="62" t="s">
        <v>1934</v>
      </c>
      <c r="BJZ1327" s="62">
        <v>454</v>
      </c>
      <c r="BKA1327" s="62" t="s">
        <v>404</v>
      </c>
      <c r="BKB1327" s="62">
        <v>1000000</v>
      </c>
      <c r="BKD1327" s="62">
        <f>BKC1327/BKB1327</f>
        <v>0</v>
      </c>
      <c r="BKE1327" s="62">
        <f>BKB1327-BKC1327</f>
        <v>1000000</v>
      </c>
      <c r="BKF1327" s="62">
        <v>2000000</v>
      </c>
      <c r="BKG1327" s="62">
        <v>0</v>
      </c>
      <c r="BKH1327" s="62">
        <f>BKG1327/BKF1327</f>
        <v>0</v>
      </c>
      <c r="BKI1327" s="62">
        <f>BKF1327-BKG1327</f>
        <v>2000000</v>
      </c>
      <c r="BKJ1327" s="62">
        <f>BKF1327+BKB1327</f>
        <v>3000000</v>
      </c>
      <c r="BKO1327" s="62" t="s">
        <v>1934</v>
      </c>
      <c r="BKP1327" s="62">
        <v>454</v>
      </c>
      <c r="BKQ1327" s="62" t="s">
        <v>404</v>
      </c>
      <c r="BKR1327" s="62">
        <v>1000000</v>
      </c>
      <c r="BKT1327" s="62">
        <f>BKS1327/BKR1327</f>
        <v>0</v>
      </c>
      <c r="BKU1327" s="62">
        <f>BKR1327-BKS1327</f>
        <v>1000000</v>
      </c>
      <c r="BKV1327" s="62">
        <v>2000000</v>
      </c>
      <c r="BKW1327" s="62">
        <v>0</v>
      </c>
      <c r="BKX1327" s="62">
        <f>BKW1327/BKV1327</f>
        <v>0</v>
      </c>
      <c r="BKY1327" s="62">
        <f>BKV1327-BKW1327</f>
        <v>2000000</v>
      </c>
      <c r="BKZ1327" s="62">
        <f>BKV1327+BKR1327</f>
        <v>3000000</v>
      </c>
      <c r="BLE1327" s="62" t="s">
        <v>1934</v>
      </c>
      <c r="BLF1327" s="62">
        <v>454</v>
      </c>
      <c r="BLG1327" s="62" t="s">
        <v>404</v>
      </c>
      <c r="BLH1327" s="62">
        <v>1000000</v>
      </c>
      <c r="BLJ1327" s="62">
        <f>BLI1327/BLH1327</f>
        <v>0</v>
      </c>
      <c r="BLK1327" s="62">
        <f>BLH1327-BLI1327</f>
        <v>1000000</v>
      </c>
      <c r="BLL1327" s="62">
        <v>2000000</v>
      </c>
      <c r="BLM1327" s="62">
        <v>0</v>
      </c>
      <c r="BLN1327" s="62">
        <f>BLM1327/BLL1327</f>
        <v>0</v>
      </c>
      <c r="BLO1327" s="62">
        <f>BLL1327-BLM1327</f>
        <v>2000000</v>
      </c>
      <c r="BLP1327" s="62">
        <f>BLL1327+BLH1327</f>
        <v>3000000</v>
      </c>
      <c r="BLU1327" s="62" t="s">
        <v>1934</v>
      </c>
      <c r="BLV1327" s="62">
        <v>454</v>
      </c>
      <c r="BLW1327" s="62" t="s">
        <v>404</v>
      </c>
      <c r="BLX1327" s="62">
        <v>1000000</v>
      </c>
      <c r="BLZ1327" s="62">
        <f>BLY1327/BLX1327</f>
        <v>0</v>
      </c>
      <c r="BMA1327" s="62">
        <f>BLX1327-BLY1327</f>
        <v>1000000</v>
      </c>
      <c r="BMB1327" s="62">
        <v>2000000</v>
      </c>
      <c r="BMC1327" s="62">
        <v>0</v>
      </c>
      <c r="BMD1327" s="62">
        <f>BMC1327/BMB1327</f>
        <v>0</v>
      </c>
      <c r="BME1327" s="62">
        <f>BMB1327-BMC1327</f>
        <v>2000000</v>
      </c>
      <c r="BMF1327" s="62">
        <f>BMB1327+BLX1327</f>
        <v>3000000</v>
      </c>
      <c r="BMK1327" s="62" t="s">
        <v>1934</v>
      </c>
      <c r="BML1327" s="62">
        <v>454</v>
      </c>
      <c r="BMM1327" s="62" t="s">
        <v>404</v>
      </c>
      <c r="BMN1327" s="62">
        <v>1000000</v>
      </c>
      <c r="BMP1327" s="62">
        <f>BMO1327/BMN1327</f>
        <v>0</v>
      </c>
      <c r="BMQ1327" s="62">
        <f>BMN1327-BMO1327</f>
        <v>1000000</v>
      </c>
      <c r="BMR1327" s="62">
        <v>2000000</v>
      </c>
      <c r="BMS1327" s="62">
        <v>0</v>
      </c>
      <c r="BMT1327" s="62">
        <f>BMS1327/BMR1327</f>
        <v>0</v>
      </c>
      <c r="BMU1327" s="62">
        <f>BMR1327-BMS1327</f>
        <v>2000000</v>
      </c>
      <c r="BMV1327" s="62">
        <f>BMR1327+BMN1327</f>
        <v>3000000</v>
      </c>
      <c r="BNA1327" s="62" t="s">
        <v>1934</v>
      </c>
      <c r="BNB1327" s="62">
        <v>454</v>
      </c>
      <c r="BNC1327" s="62" t="s">
        <v>404</v>
      </c>
      <c r="BND1327" s="62">
        <v>1000000</v>
      </c>
      <c r="BNF1327" s="62">
        <f>BNE1327/BND1327</f>
        <v>0</v>
      </c>
      <c r="BNG1327" s="62">
        <f>BND1327-BNE1327</f>
        <v>1000000</v>
      </c>
      <c r="BNH1327" s="62">
        <v>2000000</v>
      </c>
      <c r="BNI1327" s="62">
        <v>0</v>
      </c>
      <c r="BNJ1327" s="62">
        <f>BNI1327/BNH1327</f>
        <v>0</v>
      </c>
      <c r="BNK1327" s="62">
        <f>BNH1327-BNI1327</f>
        <v>2000000</v>
      </c>
      <c r="BNL1327" s="62">
        <f>BNH1327+BND1327</f>
        <v>3000000</v>
      </c>
      <c r="BNQ1327" s="62" t="s">
        <v>1934</v>
      </c>
      <c r="BNR1327" s="62">
        <v>454</v>
      </c>
      <c r="BNS1327" s="62" t="s">
        <v>404</v>
      </c>
      <c r="BNT1327" s="62">
        <v>1000000</v>
      </c>
      <c r="BNV1327" s="62">
        <f>BNU1327/BNT1327</f>
        <v>0</v>
      </c>
      <c r="BNW1327" s="62">
        <f>BNT1327-BNU1327</f>
        <v>1000000</v>
      </c>
      <c r="BNX1327" s="62">
        <v>2000000</v>
      </c>
      <c r="BNY1327" s="62">
        <v>0</v>
      </c>
      <c r="BNZ1327" s="62">
        <f>BNY1327/BNX1327</f>
        <v>0</v>
      </c>
      <c r="BOA1327" s="62">
        <f>BNX1327-BNY1327</f>
        <v>2000000</v>
      </c>
      <c r="BOB1327" s="62">
        <f>BNX1327+BNT1327</f>
        <v>3000000</v>
      </c>
      <c r="BOG1327" s="62" t="s">
        <v>1934</v>
      </c>
      <c r="BOH1327" s="62">
        <v>454</v>
      </c>
      <c r="BOI1327" s="62" t="s">
        <v>404</v>
      </c>
      <c r="BOJ1327" s="62">
        <v>1000000</v>
      </c>
      <c r="BOL1327" s="62">
        <f>BOK1327/BOJ1327</f>
        <v>0</v>
      </c>
      <c r="BOM1327" s="62">
        <f>BOJ1327-BOK1327</f>
        <v>1000000</v>
      </c>
      <c r="BON1327" s="62">
        <v>2000000</v>
      </c>
      <c r="BOO1327" s="62">
        <v>0</v>
      </c>
      <c r="BOP1327" s="62">
        <f>BOO1327/BON1327</f>
        <v>0</v>
      </c>
      <c r="BOQ1327" s="62">
        <f>BON1327-BOO1327</f>
        <v>2000000</v>
      </c>
      <c r="BOR1327" s="62">
        <f>BON1327+BOJ1327</f>
        <v>3000000</v>
      </c>
      <c r="BOW1327" s="62" t="s">
        <v>1934</v>
      </c>
      <c r="BOX1327" s="62">
        <v>454</v>
      </c>
      <c r="BOY1327" s="62" t="s">
        <v>404</v>
      </c>
      <c r="BOZ1327" s="62">
        <v>1000000</v>
      </c>
      <c r="BPB1327" s="62">
        <f>BPA1327/BOZ1327</f>
        <v>0</v>
      </c>
      <c r="BPC1327" s="62">
        <f>BOZ1327-BPA1327</f>
        <v>1000000</v>
      </c>
      <c r="BPD1327" s="62">
        <v>2000000</v>
      </c>
      <c r="BPE1327" s="62">
        <v>0</v>
      </c>
      <c r="BPF1327" s="62">
        <f>BPE1327/BPD1327</f>
        <v>0</v>
      </c>
      <c r="BPG1327" s="62">
        <f>BPD1327-BPE1327</f>
        <v>2000000</v>
      </c>
      <c r="BPH1327" s="62">
        <f>BPD1327+BOZ1327</f>
        <v>3000000</v>
      </c>
      <c r="BPM1327" s="62" t="s">
        <v>1934</v>
      </c>
      <c r="BPN1327" s="62">
        <v>454</v>
      </c>
      <c r="BPO1327" s="62" t="s">
        <v>404</v>
      </c>
      <c r="BPP1327" s="62">
        <v>1000000</v>
      </c>
      <c r="BPR1327" s="62">
        <f>BPQ1327/BPP1327</f>
        <v>0</v>
      </c>
      <c r="BPS1327" s="62">
        <f>BPP1327-BPQ1327</f>
        <v>1000000</v>
      </c>
      <c r="BPT1327" s="62">
        <v>2000000</v>
      </c>
      <c r="BPU1327" s="62">
        <v>0</v>
      </c>
      <c r="BPV1327" s="62">
        <f>BPU1327/BPT1327</f>
        <v>0</v>
      </c>
      <c r="BPW1327" s="62">
        <f>BPT1327-BPU1327</f>
        <v>2000000</v>
      </c>
      <c r="BPX1327" s="62">
        <f>BPT1327+BPP1327</f>
        <v>3000000</v>
      </c>
      <c r="BQC1327" s="62" t="s">
        <v>1934</v>
      </c>
      <c r="BQD1327" s="62">
        <v>454</v>
      </c>
      <c r="BQE1327" s="62" t="s">
        <v>404</v>
      </c>
      <c r="BQF1327" s="62">
        <v>1000000</v>
      </c>
      <c r="BQH1327" s="62">
        <f>BQG1327/BQF1327</f>
        <v>0</v>
      </c>
      <c r="BQI1327" s="62">
        <f>BQF1327-BQG1327</f>
        <v>1000000</v>
      </c>
      <c r="BQJ1327" s="62">
        <v>2000000</v>
      </c>
      <c r="BQK1327" s="62">
        <v>0</v>
      </c>
      <c r="BQL1327" s="62">
        <f>BQK1327/BQJ1327</f>
        <v>0</v>
      </c>
      <c r="BQM1327" s="62">
        <f>BQJ1327-BQK1327</f>
        <v>2000000</v>
      </c>
      <c r="BQN1327" s="62">
        <f>BQJ1327+BQF1327</f>
        <v>3000000</v>
      </c>
      <c r="BQS1327" s="62" t="s">
        <v>1934</v>
      </c>
      <c r="BQT1327" s="62">
        <v>454</v>
      </c>
      <c r="BQU1327" s="62" t="s">
        <v>404</v>
      </c>
      <c r="BQV1327" s="62">
        <v>1000000</v>
      </c>
      <c r="BQX1327" s="62">
        <f>BQW1327/BQV1327</f>
        <v>0</v>
      </c>
      <c r="BQY1327" s="62">
        <f>BQV1327-BQW1327</f>
        <v>1000000</v>
      </c>
      <c r="BQZ1327" s="62">
        <v>2000000</v>
      </c>
      <c r="BRA1327" s="62">
        <v>0</v>
      </c>
      <c r="BRB1327" s="62">
        <f>BRA1327/BQZ1327</f>
        <v>0</v>
      </c>
      <c r="BRC1327" s="62">
        <f>BQZ1327-BRA1327</f>
        <v>2000000</v>
      </c>
      <c r="BRD1327" s="62">
        <f>BQZ1327+BQV1327</f>
        <v>3000000</v>
      </c>
      <c r="BRI1327" s="62" t="s">
        <v>1934</v>
      </c>
      <c r="BRJ1327" s="62">
        <v>454</v>
      </c>
      <c r="BRK1327" s="62" t="s">
        <v>404</v>
      </c>
      <c r="BRL1327" s="62">
        <v>1000000</v>
      </c>
      <c r="BRN1327" s="62">
        <f>BRM1327/BRL1327</f>
        <v>0</v>
      </c>
      <c r="BRO1327" s="62">
        <f>BRL1327-BRM1327</f>
        <v>1000000</v>
      </c>
      <c r="BRP1327" s="62">
        <v>2000000</v>
      </c>
      <c r="BRQ1327" s="62">
        <v>0</v>
      </c>
      <c r="BRR1327" s="62">
        <f>BRQ1327/BRP1327</f>
        <v>0</v>
      </c>
      <c r="BRS1327" s="62">
        <f>BRP1327-BRQ1327</f>
        <v>2000000</v>
      </c>
      <c r="BRT1327" s="62">
        <f>BRP1327+BRL1327</f>
        <v>3000000</v>
      </c>
      <c r="BRY1327" s="62" t="s">
        <v>1934</v>
      </c>
      <c r="BRZ1327" s="62">
        <v>454</v>
      </c>
      <c r="BSA1327" s="62" t="s">
        <v>404</v>
      </c>
      <c r="BSB1327" s="62">
        <v>1000000</v>
      </c>
      <c r="BSD1327" s="62">
        <f>BSC1327/BSB1327</f>
        <v>0</v>
      </c>
      <c r="BSE1327" s="62">
        <f>BSB1327-BSC1327</f>
        <v>1000000</v>
      </c>
      <c r="BSF1327" s="62">
        <v>2000000</v>
      </c>
      <c r="BSG1327" s="62">
        <v>0</v>
      </c>
      <c r="BSH1327" s="62">
        <f>BSG1327/BSF1327</f>
        <v>0</v>
      </c>
      <c r="BSI1327" s="62">
        <f>BSF1327-BSG1327</f>
        <v>2000000</v>
      </c>
      <c r="BSJ1327" s="62">
        <f>BSF1327+BSB1327</f>
        <v>3000000</v>
      </c>
      <c r="BSO1327" s="62" t="s">
        <v>1934</v>
      </c>
      <c r="BSP1327" s="62">
        <v>454</v>
      </c>
      <c r="BSQ1327" s="62" t="s">
        <v>404</v>
      </c>
      <c r="BSR1327" s="62">
        <v>1000000</v>
      </c>
      <c r="BST1327" s="62">
        <f>BSS1327/BSR1327</f>
        <v>0</v>
      </c>
      <c r="BSU1327" s="62">
        <f>BSR1327-BSS1327</f>
        <v>1000000</v>
      </c>
      <c r="BSV1327" s="62">
        <v>2000000</v>
      </c>
      <c r="BSW1327" s="62">
        <v>0</v>
      </c>
      <c r="BSX1327" s="62">
        <f>BSW1327/BSV1327</f>
        <v>0</v>
      </c>
      <c r="BSY1327" s="62">
        <f>BSV1327-BSW1327</f>
        <v>2000000</v>
      </c>
      <c r="BSZ1327" s="62">
        <f>BSV1327+BSR1327</f>
        <v>3000000</v>
      </c>
      <c r="BTE1327" s="62" t="s">
        <v>1934</v>
      </c>
      <c r="BTF1327" s="62">
        <v>454</v>
      </c>
      <c r="BTG1327" s="62" t="s">
        <v>404</v>
      </c>
      <c r="BTH1327" s="62">
        <v>1000000</v>
      </c>
      <c r="BTJ1327" s="62">
        <f>BTI1327/BTH1327</f>
        <v>0</v>
      </c>
      <c r="BTK1327" s="62">
        <f>BTH1327-BTI1327</f>
        <v>1000000</v>
      </c>
      <c r="BTL1327" s="62">
        <v>2000000</v>
      </c>
      <c r="BTM1327" s="62">
        <v>0</v>
      </c>
      <c r="BTN1327" s="62">
        <f>BTM1327/BTL1327</f>
        <v>0</v>
      </c>
      <c r="BTO1327" s="62">
        <f>BTL1327-BTM1327</f>
        <v>2000000</v>
      </c>
      <c r="BTP1327" s="62">
        <f>BTL1327+BTH1327</f>
        <v>3000000</v>
      </c>
      <c r="BTU1327" s="62" t="s">
        <v>1934</v>
      </c>
      <c r="BTV1327" s="62">
        <v>454</v>
      </c>
      <c r="BTW1327" s="62" t="s">
        <v>404</v>
      </c>
      <c r="BTX1327" s="62">
        <v>1000000</v>
      </c>
      <c r="BTZ1327" s="62">
        <f>BTY1327/BTX1327</f>
        <v>0</v>
      </c>
      <c r="BUA1327" s="62">
        <f>BTX1327-BTY1327</f>
        <v>1000000</v>
      </c>
      <c r="BUB1327" s="62">
        <v>2000000</v>
      </c>
      <c r="BUC1327" s="62">
        <v>0</v>
      </c>
      <c r="BUD1327" s="62">
        <f>BUC1327/BUB1327</f>
        <v>0</v>
      </c>
      <c r="BUE1327" s="62">
        <f>BUB1327-BUC1327</f>
        <v>2000000</v>
      </c>
      <c r="BUF1327" s="62">
        <f>BUB1327+BTX1327</f>
        <v>3000000</v>
      </c>
      <c r="BUK1327" s="62" t="s">
        <v>1934</v>
      </c>
      <c r="BUL1327" s="62">
        <v>454</v>
      </c>
      <c r="BUM1327" s="62" t="s">
        <v>404</v>
      </c>
      <c r="BUN1327" s="62">
        <v>1000000</v>
      </c>
      <c r="BUP1327" s="62">
        <f>BUO1327/BUN1327</f>
        <v>0</v>
      </c>
      <c r="BUQ1327" s="62">
        <f>BUN1327-BUO1327</f>
        <v>1000000</v>
      </c>
      <c r="BUR1327" s="62">
        <v>2000000</v>
      </c>
      <c r="BUS1327" s="62">
        <v>0</v>
      </c>
      <c r="BUT1327" s="62">
        <f>BUS1327/BUR1327</f>
        <v>0</v>
      </c>
      <c r="BUU1327" s="62">
        <f>BUR1327-BUS1327</f>
        <v>2000000</v>
      </c>
      <c r="BUV1327" s="62">
        <f>BUR1327+BUN1327</f>
        <v>3000000</v>
      </c>
      <c r="BVA1327" s="62" t="s">
        <v>1934</v>
      </c>
      <c r="BVB1327" s="62">
        <v>454</v>
      </c>
      <c r="BVC1327" s="62" t="s">
        <v>404</v>
      </c>
      <c r="BVD1327" s="62">
        <v>1000000</v>
      </c>
      <c r="BVF1327" s="62">
        <f>BVE1327/BVD1327</f>
        <v>0</v>
      </c>
      <c r="BVG1327" s="62">
        <f>BVD1327-BVE1327</f>
        <v>1000000</v>
      </c>
      <c r="BVH1327" s="62">
        <v>2000000</v>
      </c>
      <c r="BVI1327" s="62">
        <v>0</v>
      </c>
      <c r="BVJ1327" s="62">
        <f>BVI1327/BVH1327</f>
        <v>0</v>
      </c>
      <c r="BVK1327" s="62">
        <f>BVH1327-BVI1327</f>
        <v>2000000</v>
      </c>
      <c r="BVL1327" s="62">
        <f>BVH1327+BVD1327</f>
        <v>3000000</v>
      </c>
      <c r="BVQ1327" s="62" t="s">
        <v>1934</v>
      </c>
      <c r="BVR1327" s="62">
        <v>454</v>
      </c>
      <c r="BVS1327" s="62" t="s">
        <v>404</v>
      </c>
      <c r="BVT1327" s="62">
        <v>1000000</v>
      </c>
      <c r="BVV1327" s="62">
        <f>BVU1327/BVT1327</f>
        <v>0</v>
      </c>
      <c r="BVW1327" s="62">
        <f>BVT1327-BVU1327</f>
        <v>1000000</v>
      </c>
      <c r="BVX1327" s="62">
        <v>2000000</v>
      </c>
      <c r="BVY1327" s="62">
        <v>0</v>
      </c>
      <c r="BVZ1327" s="62">
        <f>BVY1327/BVX1327</f>
        <v>0</v>
      </c>
      <c r="BWA1327" s="62">
        <f>BVX1327-BVY1327</f>
        <v>2000000</v>
      </c>
      <c r="BWB1327" s="62">
        <f>BVX1327+BVT1327</f>
        <v>3000000</v>
      </c>
      <c r="BWG1327" s="62" t="s">
        <v>1934</v>
      </c>
      <c r="BWH1327" s="62">
        <v>454</v>
      </c>
      <c r="BWI1327" s="62" t="s">
        <v>404</v>
      </c>
      <c r="BWJ1327" s="62">
        <v>1000000</v>
      </c>
      <c r="BWL1327" s="62">
        <f>BWK1327/BWJ1327</f>
        <v>0</v>
      </c>
      <c r="BWM1327" s="62">
        <f>BWJ1327-BWK1327</f>
        <v>1000000</v>
      </c>
      <c r="BWN1327" s="62">
        <v>2000000</v>
      </c>
      <c r="BWO1327" s="62">
        <v>0</v>
      </c>
      <c r="BWP1327" s="62">
        <f>BWO1327/BWN1327</f>
        <v>0</v>
      </c>
      <c r="BWQ1327" s="62">
        <f>BWN1327-BWO1327</f>
        <v>2000000</v>
      </c>
      <c r="BWR1327" s="62">
        <f>BWN1327+BWJ1327</f>
        <v>3000000</v>
      </c>
      <c r="BWW1327" s="62" t="s">
        <v>1934</v>
      </c>
      <c r="BWX1327" s="62">
        <v>454</v>
      </c>
      <c r="BWY1327" s="62" t="s">
        <v>404</v>
      </c>
      <c r="BWZ1327" s="62">
        <v>1000000</v>
      </c>
      <c r="BXB1327" s="62">
        <f>BXA1327/BWZ1327</f>
        <v>0</v>
      </c>
      <c r="BXC1327" s="62">
        <f>BWZ1327-BXA1327</f>
        <v>1000000</v>
      </c>
      <c r="BXD1327" s="62">
        <v>2000000</v>
      </c>
      <c r="BXE1327" s="62">
        <v>0</v>
      </c>
      <c r="BXF1327" s="62">
        <f>BXE1327/BXD1327</f>
        <v>0</v>
      </c>
      <c r="BXG1327" s="62">
        <f>BXD1327-BXE1327</f>
        <v>2000000</v>
      </c>
      <c r="BXH1327" s="62">
        <f>BXD1327+BWZ1327</f>
        <v>3000000</v>
      </c>
      <c r="BXM1327" s="62" t="s">
        <v>1934</v>
      </c>
      <c r="BXN1327" s="62">
        <v>454</v>
      </c>
      <c r="BXO1327" s="62" t="s">
        <v>404</v>
      </c>
      <c r="BXP1327" s="62">
        <v>1000000</v>
      </c>
      <c r="BXR1327" s="62">
        <f>BXQ1327/BXP1327</f>
        <v>0</v>
      </c>
      <c r="BXS1327" s="62">
        <f>BXP1327-BXQ1327</f>
        <v>1000000</v>
      </c>
      <c r="BXT1327" s="62">
        <v>2000000</v>
      </c>
      <c r="BXU1327" s="62">
        <v>0</v>
      </c>
      <c r="BXV1327" s="62">
        <f>BXU1327/BXT1327</f>
        <v>0</v>
      </c>
      <c r="BXW1327" s="62">
        <f>BXT1327-BXU1327</f>
        <v>2000000</v>
      </c>
      <c r="BXX1327" s="62">
        <f>BXT1327+BXP1327</f>
        <v>3000000</v>
      </c>
      <c r="BYC1327" s="62" t="s">
        <v>1934</v>
      </c>
      <c r="BYD1327" s="62">
        <v>454</v>
      </c>
      <c r="BYE1327" s="62" t="s">
        <v>404</v>
      </c>
      <c r="BYF1327" s="62">
        <v>1000000</v>
      </c>
      <c r="BYH1327" s="62">
        <f>BYG1327/BYF1327</f>
        <v>0</v>
      </c>
      <c r="BYI1327" s="62">
        <f>BYF1327-BYG1327</f>
        <v>1000000</v>
      </c>
      <c r="BYJ1327" s="62">
        <v>2000000</v>
      </c>
      <c r="BYK1327" s="62">
        <v>0</v>
      </c>
      <c r="BYL1327" s="62">
        <f>BYK1327/BYJ1327</f>
        <v>0</v>
      </c>
      <c r="BYM1327" s="62">
        <f>BYJ1327-BYK1327</f>
        <v>2000000</v>
      </c>
      <c r="BYN1327" s="62">
        <f>BYJ1327+BYF1327</f>
        <v>3000000</v>
      </c>
      <c r="BYS1327" s="62" t="s">
        <v>1934</v>
      </c>
      <c r="BYT1327" s="62">
        <v>454</v>
      </c>
      <c r="BYU1327" s="62" t="s">
        <v>404</v>
      </c>
      <c r="BYV1327" s="62">
        <v>1000000</v>
      </c>
      <c r="BYX1327" s="62">
        <f>BYW1327/BYV1327</f>
        <v>0</v>
      </c>
      <c r="BYY1327" s="62">
        <f>BYV1327-BYW1327</f>
        <v>1000000</v>
      </c>
      <c r="BYZ1327" s="62">
        <v>2000000</v>
      </c>
      <c r="BZA1327" s="62">
        <v>0</v>
      </c>
      <c r="BZB1327" s="62">
        <f>BZA1327/BYZ1327</f>
        <v>0</v>
      </c>
      <c r="BZC1327" s="62">
        <f>BYZ1327-BZA1327</f>
        <v>2000000</v>
      </c>
      <c r="BZD1327" s="62">
        <f>BYZ1327+BYV1327</f>
        <v>3000000</v>
      </c>
      <c r="BZI1327" s="62" t="s">
        <v>1934</v>
      </c>
      <c r="BZJ1327" s="62">
        <v>454</v>
      </c>
      <c r="BZK1327" s="62" t="s">
        <v>404</v>
      </c>
      <c r="BZL1327" s="62">
        <v>1000000</v>
      </c>
      <c r="BZN1327" s="62">
        <f>BZM1327/BZL1327</f>
        <v>0</v>
      </c>
      <c r="BZO1327" s="62">
        <f>BZL1327-BZM1327</f>
        <v>1000000</v>
      </c>
      <c r="BZP1327" s="62">
        <v>2000000</v>
      </c>
      <c r="BZQ1327" s="62">
        <v>0</v>
      </c>
      <c r="BZR1327" s="62">
        <f>BZQ1327/BZP1327</f>
        <v>0</v>
      </c>
      <c r="BZS1327" s="62">
        <f>BZP1327-BZQ1327</f>
        <v>2000000</v>
      </c>
      <c r="BZT1327" s="62">
        <f>BZP1327+BZL1327</f>
        <v>3000000</v>
      </c>
      <c r="BZY1327" s="62" t="s">
        <v>1934</v>
      </c>
      <c r="BZZ1327" s="62">
        <v>454</v>
      </c>
      <c r="CAA1327" s="62" t="s">
        <v>404</v>
      </c>
      <c r="CAB1327" s="62">
        <v>1000000</v>
      </c>
      <c r="CAD1327" s="62">
        <f>CAC1327/CAB1327</f>
        <v>0</v>
      </c>
      <c r="CAE1327" s="62">
        <f>CAB1327-CAC1327</f>
        <v>1000000</v>
      </c>
      <c r="CAF1327" s="62">
        <v>2000000</v>
      </c>
      <c r="CAG1327" s="62">
        <v>0</v>
      </c>
      <c r="CAH1327" s="62">
        <f>CAG1327/CAF1327</f>
        <v>0</v>
      </c>
      <c r="CAI1327" s="62">
        <f>CAF1327-CAG1327</f>
        <v>2000000</v>
      </c>
      <c r="CAJ1327" s="62">
        <f>CAF1327+CAB1327</f>
        <v>3000000</v>
      </c>
      <c r="CAO1327" s="62" t="s">
        <v>1934</v>
      </c>
      <c r="CAP1327" s="62">
        <v>454</v>
      </c>
      <c r="CAQ1327" s="62" t="s">
        <v>404</v>
      </c>
      <c r="CAR1327" s="62">
        <v>1000000</v>
      </c>
      <c r="CAT1327" s="62">
        <f>CAS1327/CAR1327</f>
        <v>0</v>
      </c>
      <c r="CAU1327" s="62">
        <f>CAR1327-CAS1327</f>
        <v>1000000</v>
      </c>
      <c r="CAV1327" s="62">
        <v>2000000</v>
      </c>
      <c r="CAW1327" s="62">
        <v>0</v>
      </c>
      <c r="CAX1327" s="62">
        <f>CAW1327/CAV1327</f>
        <v>0</v>
      </c>
      <c r="CAY1327" s="62">
        <f>CAV1327-CAW1327</f>
        <v>2000000</v>
      </c>
      <c r="CAZ1327" s="62">
        <f>CAV1327+CAR1327</f>
        <v>3000000</v>
      </c>
      <c r="CBE1327" s="62" t="s">
        <v>1934</v>
      </c>
      <c r="CBF1327" s="62">
        <v>454</v>
      </c>
      <c r="CBG1327" s="62" t="s">
        <v>404</v>
      </c>
      <c r="CBH1327" s="62">
        <v>1000000</v>
      </c>
      <c r="CBJ1327" s="62">
        <f>CBI1327/CBH1327</f>
        <v>0</v>
      </c>
      <c r="CBK1327" s="62">
        <f>CBH1327-CBI1327</f>
        <v>1000000</v>
      </c>
      <c r="CBL1327" s="62">
        <v>2000000</v>
      </c>
      <c r="CBM1327" s="62">
        <v>0</v>
      </c>
      <c r="CBN1327" s="62">
        <f>CBM1327/CBL1327</f>
        <v>0</v>
      </c>
      <c r="CBO1327" s="62">
        <f>CBL1327-CBM1327</f>
        <v>2000000</v>
      </c>
      <c r="CBP1327" s="62">
        <f>CBL1327+CBH1327</f>
        <v>3000000</v>
      </c>
      <c r="CBU1327" s="62" t="s">
        <v>1934</v>
      </c>
      <c r="CBV1327" s="62">
        <v>454</v>
      </c>
      <c r="CBW1327" s="62" t="s">
        <v>404</v>
      </c>
      <c r="CBX1327" s="62">
        <v>1000000</v>
      </c>
      <c r="CBZ1327" s="62">
        <f>CBY1327/CBX1327</f>
        <v>0</v>
      </c>
      <c r="CCA1327" s="62">
        <f>CBX1327-CBY1327</f>
        <v>1000000</v>
      </c>
      <c r="CCB1327" s="62">
        <v>2000000</v>
      </c>
      <c r="CCC1327" s="62">
        <v>0</v>
      </c>
      <c r="CCD1327" s="62">
        <f>CCC1327/CCB1327</f>
        <v>0</v>
      </c>
      <c r="CCE1327" s="62">
        <f>CCB1327-CCC1327</f>
        <v>2000000</v>
      </c>
      <c r="CCF1327" s="62">
        <f>CCB1327+CBX1327</f>
        <v>3000000</v>
      </c>
      <c r="CCK1327" s="62" t="s">
        <v>1934</v>
      </c>
      <c r="CCL1327" s="62">
        <v>454</v>
      </c>
      <c r="CCM1327" s="62" t="s">
        <v>404</v>
      </c>
      <c r="CCN1327" s="62">
        <v>1000000</v>
      </c>
      <c r="CCP1327" s="62">
        <f>CCO1327/CCN1327</f>
        <v>0</v>
      </c>
      <c r="CCQ1327" s="62">
        <f>CCN1327-CCO1327</f>
        <v>1000000</v>
      </c>
      <c r="CCR1327" s="62">
        <v>2000000</v>
      </c>
      <c r="CCS1327" s="62">
        <v>0</v>
      </c>
      <c r="CCT1327" s="62">
        <f>CCS1327/CCR1327</f>
        <v>0</v>
      </c>
      <c r="CCU1327" s="62">
        <f>CCR1327-CCS1327</f>
        <v>2000000</v>
      </c>
      <c r="CCV1327" s="62">
        <f>CCR1327+CCN1327</f>
        <v>3000000</v>
      </c>
      <c r="CDA1327" s="62" t="s">
        <v>1934</v>
      </c>
      <c r="CDB1327" s="62">
        <v>454</v>
      </c>
      <c r="CDC1327" s="62" t="s">
        <v>404</v>
      </c>
      <c r="CDD1327" s="62">
        <v>1000000</v>
      </c>
      <c r="CDF1327" s="62">
        <f>CDE1327/CDD1327</f>
        <v>0</v>
      </c>
      <c r="CDG1327" s="62">
        <f>CDD1327-CDE1327</f>
        <v>1000000</v>
      </c>
      <c r="CDH1327" s="62">
        <v>2000000</v>
      </c>
      <c r="CDI1327" s="62">
        <v>0</v>
      </c>
      <c r="CDJ1327" s="62">
        <f>CDI1327/CDH1327</f>
        <v>0</v>
      </c>
      <c r="CDK1327" s="62">
        <f>CDH1327-CDI1327</f>
        <v>2000000</v>
      </c>
      <c r="CDL1327" s="62">
        <f>CDH1327+CDD1327</f>
        <v>3000000</v>
      </c>
      <c r="CDQ1327" s="62" t="s">
        <v>1934</v>
      </c>
      <c r="CDR1327" s="62">
        <v>454</v>
      </c>
      <c r="CDS1327" s="62" t="s">
        <v>404</v>
      </c>
      <c r="CDT1327" s="62">
        <v>1000000</v>
      </c>
      <c r="CDV1327" s="62">
        <f>CDU1327/CDT1327</f>
        <v>0</v>
      </c>
      <c r="CDW1327" s="62">
        <f>CDT1327-CDU1327</f>
        <v>1000000</v>
      </c>
      <c r="CDX1327" s="62">
        <v>2000000</v>
      </c>
      <c r="CDY1327" s="62">
        <v>0</v>
      </c>
      <c r="CDZ1327" s="62">
        <f>CDY1327/CDX1327</f>
        <v>0</v>
      </c>
      <c r="CEA1327" s="62">
        <f>CDX1327-CDY1327</f>
        <v>2000000</v>
      </c>
      <c r="CEB1327" s="62">
        <f>CDX1327+CDT1327</f>
        <v>3000000</v>
      </c>
      <c r="CEG1327" s="62" t="s">
        <v>1934</v>
      </c>
      <c r="CEH1327" s="62">
        <v>454</v>
      </c>
      <c r="CEI1327" s="62" t="s">
        <v>404</v>
      </c>
      <c r="CEJ1327" s="62">
        <v>1000000</v>
      </c>
      <c r="CEL1327" s="62">
        <f>CEK1327/CEJ1327</f>
        <v>0</v>
      </c>
      <c r="CEM1327" s="62">
        <f>CEJ1327-CEK1327</f>
        <v>1000000</v>
      </c>
      <c r="CEN1327" s="62">
        <v>2000000</v>
      </c>
      <c r="CEO1327" s="62">
        <v>0</v>
      </c>
      <c r="CEP1327" s="62">
        <f>CEO1327/CEN1327</f>
        <v>0</v>
      </c>
      <c r="CEQ1327" s="62">
        <f>CEN1327-CEO1327</f>
        <v>2000000</v>
      </c>
      <c r="CER1327" s="62">
        <f>CEN1327+CEJ1327</f>
        <v>3000000</v>
      </c>
      <c r="CEW1327" s="62" t="s">
        <v>1934</v>
      </c>
      <c r="CEX1327" s="62">
        <v>454</v>
      </c>
      <c r="CEY1327" s="62" t="s">
        <v>404</v>
      </c>
      <c r="CEZ1327" s="62">
        <v>1000000</v>
      </c>
      <c r="CFB1327" s="62">
        <f>CFA1327/CEZ1327</f>
        <v>0</v>
      </c>
      <c r="CFC1327" s="62">
        <f>CEZ1327-CFA1327</f>
        <v>1000000</v>
      </c>
      <c r="CFD1327" s="62">
        <v>2000000</v>
      </c>
      <c r="CFE1327" s="62">
        <v>0</v>
      </c>
      <c r="CFF1327" s="62">
        <f>CFE1327/CFD1327</f>
        <v>0</v>
      </c>
      <c r="CFG1327" s="62">
        <f>CFD1327-CFE1327</f>
        <v>2000000</v>
      </c>
      <c r="CFH1327" s="62">
        <f>CFD1327+CEZ1327</f>
        <v>3000000</v>
      </c>
      <c r="CFM1327" s="62" t="s">
        <v>1934</v>
      </c>
      <c r="CFN1327" s="62">
        <v>454</v>
      </c>
      <c r="CFO1327" s="62" t="s">
        <v>404</v>
      </c>
      <c r="CFP1327" s="62">
        <v>1000000</v>
      </c>
      <c r="CFR1327" s="62">
        <f>CFQ1327/CFP1327</f>
        <v>0</v>
      </c>
      <c r="CFS1327" s="62">
        <f>CFP1327-CFQ1327</f>
        <v>1000000</v>
      </c>
      <c r="CFT1327" s="62">
        <v>2000000</v>
      </c>
      <c r="CFU1327" s="62">
        <v>0</v>
      </c>
      <c r="CFV1327" s="62">
        <f>CFU1327/CFT1327</f>
        <v>0</v>
      </c>
      <c r="CFW1327" s="62">
        <f>CFT1327-CFU1327</f>
        <v>2000000</v>
      </c>
      <c r="CFX1327" s="62">
        <f>CFT1327+CFP1327</f>
        <v>3000000</v>
      </c>
      <c r="CGC1327" s="62" t="s">
        <v>1934</v>
      </c>
      <c r="CGD1327" s="62">
        <v>454</v>
      </c>
      <c r="CGE1327" s="62" t="s">
        <v>404</v>
      </c>
      <c r="CGF1327" s="62">
        <v>1000000</v>
      </c>
      <c r="CGH1327" s="62">
        <f>CGG1327/CGF1327</f>
        <v>0</v>
      </c>
      <c r="CGI1327" s="62">
        <f>CGF1327-CGG1327</f>
        <v>1000000</v>
      </c>
      <c r="CGJ1327" s="62">
        <v>2000000</v>
      </c>
      <c r="CGK1327" s="62">
        <v>0</v>
      </c>
      <c r="CGL1327" s="62">
        <f>CGK1327/CGJ1327</f>
        <v>0</v>
      </c>
      <c r="CGM1327" s="62">
        <f>CGJ1327-CGK1327</f>
        <v>2000000</v>
      </c>
      <c r="CGN1327" s="62">
        <f>CGJ1327+CGF1327</f>
        <v>3000000</v>
      </c>
      <c r="CGS1327" s="62" t="s">
        <v>1934</v>
      </c>
      <c r="CGT1327" s="62">
        <v>454</v>
      </c>
      <c r="CGU1327" s="62" t="s">
        <v>404</v>
      </c>
      <c r="CGV1327" s="62">
        <v>1000000</v>
      </c>
      <c r="CGX1327" s="62">
        <f>CGW1327/CGV1327</f>
        <v>0</v>
      </c>
      <c r="CGY1327" s="62">
        <f>CGV1327-CGW1327</f>
        <v>1000000</v>
      </c>
      <c r="CGZ1327" s="62">
        <v>2000000</v>
      </c>
      <c r="CHA1327" s="62">
        <v>0</v>
      </c>
      <c r="CHB1327" s="62">
        <f>CHA1327/CGZ1327</f>
        <v>0</v>
      </c>
      <c r="CHC1327" s="62">
        <f>CGZ1327-CHA1327</f>
        <v>2000000</v>
      </c>
      <c r="CHD1327" s="62">
        <f>CGZ1327+CGV1327</f>
        <v>3000000</v>
      </c>
      <c r="CHI1327" s="62" t="s">
        <v>1934</v>
      </c>
      <c r="CHJ1327" s="62">
        <v>454</v>
      </c>
      <c r="CHK1327" s="62" t="s">
        <v>404</v>
      </c>
      <c r="CHL1327" s="62">
        <v>1000000</v>
      </c>
      <c r="CHN1327" s="62">
        <f>CHM1327/CHL1327</f>
        <v>0</v>
      </c>
      <c r="CHO1327" s="62">
        <f>CHL1327-CHM1327</f>
        <v>1000000</v>
      </c>
      <c r="CHP1327" s="62">
        <v>2000000</v>
      </c>
      <c r="CHQ1327" s="62">
        <v>0</v>
      </c>
      <c r="CHR1327" s="62">
        <f>CHQ1327/CHP1327</f>
        <v>0</v>
      </c>
      <c r="CHS1327" s="62">
        <f>CHP1327-CHQ1327</f>
        <v>2000000</v>
      </c>
      <c r="CHT1327" s="62">
        <f>CHP1327+CHL1327</f>
        <v>3000000</v>
      </c>
      <c r="CHY1327" s="62" t="s">
        <v>1934</v>
      </c>
      <c r="CHZ1327" s="62">
        <v>454</v>
      </c>
      <c r="CIA1327" s="62" t="s">
        <v>404</v>
      </c>
      <c r="CIB1327" s="62">
        <v>1000000</v>
      </c>
      <c r="CID1327" s="62">
        <f>CIC1327/CIB1327</f>
        <v>0</v>
      </c>
      <c r="CIE1327" s="62">
        <f>CIB1327-CIC1327</f>
        <v>1000000</v>
      </c>
      <c r="CIF1327" s="62">
        <v>2000000</v>
      </c>
      <c r="CIG1327" s="62">
        <v>0</v>
      </c>
      <c r="CIH1327" s="62">
        <f>CIG1327/CIF1327</f>
        <v>0</v>
      </c>
      <c r="CII1327" s="62">
        <f>CIF1327-CIG1327</f>
        <v>2000000</v>
      </c>
      <c r="CIJ1327" s="62">
        <f>CIF1327+CIB1327</f>
        <v>3000000</v>
      </c>
      <c r="CIO1327" s="62" t="s">
        <v>1934</v>
      </c>
      <c r="CIP1327" s="62">
        <v>454</v>
      </c>
      <c r="CIQ1327" s="62" t="s">
        <v>404</v>
      </c>
      <c r="CIR1327" s="62">
        <v>1000000</v>
      </c>
      <c r="CIT1327" s="62">
        <f>CIS1327/CIR1327</f>
        <v>0</v>
      </c>
      <c r="CIU1327" s="62">
        <f>CIR1327-CIS1327</f>
        <v>1000000</v>
      </c>
      <c r="CIV1327" s="62">
        <v>2000000</v>
      </c>
      <c r="CIW1327" s="62">
        <v>0</v>
      </c>
      <c r="CIX1327" s="62">
        <f>CIW1327/CIV1327</f>
        <v>0</v>
      </c>
      <c r="CIY1327" s="62">
        <f>CIV1327-CIW1327</f>
        <v>2000000</v>
      </c>
      <c r="CIZ1327" s="62">
        <f>CIV1327+CIR1327</f>
        <v>3000000</v>
      </c>
      <c r="CJE1327" s="62" t="s">
        <v>1934</v>
      </c>
      <c r="CJF1327" s="62">
        <v>454</v>
      </c>
      <c r="CJG1327" s="62" t="s">
        <v>404</v>
      </c>
      <c r="CJH1327" s="62">
        <v>1000000</v>
      </c>
      <c r="CJJ1327" s="62">
        <f>CJI1327/CJH1327</f>
        <v>0</v>
      </c>
      <c r="CJK1327" s="62">
        <f>CJH1327-CJI1327</f>
        <v>1000000</v>
      </c>
      <c r="CJL1327" s="62">
        <v>2000000</v>
      </c>
      <c r="CJM1327" s="62">
        <v>0</v>
      </c>
      <c r="CJN1327" s="62">
        <f>CJM1327/CJL1327</f>
        <v>0</v>
      </c>
      <c r="CJO1327" s="62">
        <f>CJL1327-CJM1327</f>
        <v>2000000</v>
      </c>
      <c r="CJP1327" s="62">
        <f>CJL1327+CJH1327</f>
        <v>3000000</v>
      </c>
      <c r="CJU1327" s="62" t="s">
        <v>1934</v>
      </c>
      <c r="CJV1327" s="62">
        <v>454</v>
      </c>
      <c r="CJW1327" s="62" t="s">
        <v>404</v>
      </c>
      <c r="CJX1327" s="62">
        <v>1000000</v>
      </c>
      <c r="CJZ1327" s="62">
        <f>CJY1327/CJX1327</f>
        <v>0</v>
      </c>
      <c r="CKA1327" s="62">
        <f>CJX1327-CJY1327</f>
        <v>1000000</v>
      </c>
      <c r="CKB1327" s="62">
        <v>2000000</v>
      </c>
      <c r="CKC1327" s="62">
        <v>0</v>
      </c>
      <c r="CKD1327" s="62">
        <f>CKC1327/CKB1327</f>
        <v>0</v>
      </c>
      <c r="CKE1327" s="62">
        <f>CKB1327-CKC1327</f>
        <v>2000000</v>
      </c>
      <c r="CKF1327" s="62">
        <f>CKB1327+CJX1327</f>
        <v>3000000</v>
      </c>
      <c r="CKK1327" s="62" t="s">
        <v>1934</v>
      </c>
      <c r="CKL1327" s="62">
        <v>454</v>
      </c>
      <c r="CKM1327" s="62" t="s">
        <v>404</v>
      </c>
      <c r="CKN1327" s="62">
        <v>1000000</v>
      </c>
      <c r="CKP1327" s="62">
        <f>CKO1327/CKN1327</f>
        <v>0</v>
      </c>
      <c r="CKQ1327" s="62">
        <f>CKN1327-CKO1327</f>
        <v>1000000</v>
      </c>
      <c r="CKR1327" s="62">
        <v>2000000</v>
      </c>
      <c r="CKS1327" s="62">
        <v>0</v>
      </c>
      <c r="CKT1327" s="62">
        <f>CKS1327/CKR1327</f>
        <v>0</v>
      </c>
      <c r="CKU1327" s="62">
        <f>CKR1327-CKS1327</f>
        <v>2000000</v>
      </c>
      <c r="CKV1327" s="62">
        <f>CKR1327+CKN1327</f>
        <v>3000000</v>
      </c>
      <c r="CLA1327" s="62" t="s">
        <v>1934</v>
      </c>
      <c r="CLB1327" s="62">
        <v>454</v>
      </c>
      <c r="CLC1327" s="62" t="s">
        <v>404</v>
      </c>
      <c r="CLD1327" s="62">
        <v>1000000</v>
      </c>
      <c r="CLF1327" s="62">
        <f>CLE1327/CLD1327</f>
        <v>0</v>
      </c>
      <c r="CLG1327" s="62">
        <f>CLD1327-CLE1327</f>
        <v>1000000</v>
      </c>
      <c r="CLH1327" s="62">
        <v>2000000</v>
      </c>
      <c r="CLI1327" s="62">
        <v>0</v>
      </c>
      <c r="CLJ1327" s="62">
        <f>CLI1327/CLH1327</f>
        <v>0</v>
      </c>
      <c r="CLK1327" s="62">
        <f>CLH1327-CLI1327</f>
        <v>2000000</v>
      </c>
      <c r="CLL1327" s="62">
        <f>CLH1327+CLD1327</f>
        <v>3000000</v>
      </c>
      <c r="CLQ1327" s="62" t="s">
        <v>1934</v>
      </c>
      <c r="CLR1327" s="62">
        <v>454</v>
      </c>
      <c r="CLS1327" s="62" t="s">
        <v>404</v>
      </c>
      <c r="CLT1327" s="62">
        <v>1000000</v>
      </c>
      <c r="CLV1327" s="62">
        <f>CLU1327/CLT1327</f>
        <v>0</v>
      </c>
      <c r="CLW1327" s="62">
        <f>CLT1327-CLU1327</f>
        <v>1000000</v>
      </c>
      <c r="CLX1327" s="62">
        <v>2000000</v>
      </c>
      <c r="CLY1327" s="62">
        <v>0</v>
      </c>
      <c r="CLZ1327" s="62">
        <f>CLY1327/CLX1327</f>
        <v>0</v>
      </c>
      <c r="CMA1327" s="62">
        <f>CLX1327-CLY1327</f>
        <v>2000000</v>
      </c>
      <c r="CMB1327" s="62">
        <f>CLX1327+CLT1327</f>
        <v>3000000</v>
      </c>
      <c r="CMG1327" s="62" t="s">
        <v>1934</v>
      </c>
      <c r="CMH1327" s="62">
        <v>454</v>
      </c>
      <c r="CMI1327" s="62" t="s">
        <v>404</v>
      </c>
      <c r="CMJ1327" s="62">
        <v>1000000</v>
      </c>
      <c r="CML1327" s="62">
        <f>CMK1327/CMJ1327</f>
        <v>0</v>
      </c>
      <c r="CMM1327" s="62">
        <f>CMJ1327-CMK1327</f>
        <v>1000000</v>
      </c>
      <c r="CMN1327" s="62">
        <v>2000000</v>
      </c>
      <c r="CMO1327" s="62">
        <v>0</v>
      </c>
      <c r="CMP1327" s="62">
        <f>CMO1327/CMN1327</f>
        <v>0</v>
      </c>
      <c r="CMQ1327" s="62">
        <f>CMN1327-CMO1327</f>
        <v>2000000</v>
      </c>
      <c r="CMR1327" s="62">
        <f>CMN1327+CMJ1327</f>
        <v>3000000</v>
      </c>
      <c r="CMW1327" s="62" t="s">
        <v>1934</v>
      </c>
      <c r="CMX1327" s="62">
        <v>454</v>
      </c>
      <c r="CMY1327" s="62" t="s">
        <v>404</v>
      </c>
      <c r="CMZ1327" s="62">
        <v>1000000</v>
      </c>
      <c r="CNB1327" s="62">
        <f>CNA1327/CMZ1327</f>
        <v>0</v>
      </c>
      <c r="CNC1327" s="62">
        <f>CMZ1327-CNA1327</f>
        <v>1000000</v>
      </c>
      <c r="CND1327" s="62">
        <v>2000000</v>
      </c>
      <c r="CNE1327" s="62">
        <v>0</v>
      </c>
      <c r="CNF1327" s="62">
        <f>CNE1327/CND1327</f>
        <v>0</v>
      </c>
      <c r="CNG1327" s="62">
        <f>CND1327-CNE1327</f>
        <v>2000000</v>
      </c>
      <c r="CNH1327" s="62">
        <f>CND1327+CMZ1327</f>
        <v>3000000</v>
      </c>
      <c r="CNM1327" s="62" t="s">
        <v>1934</v>
      </c>
      <c r="CNN1327" s="62">
        <v>454</v>
      </c>
      <c r="CNO1327" s="62" t="s">
        <v>404</v>
      </c>
      <c r="CNP1327" s="62">
        <v>1000000</v>
      </c>
      <c r="CNR1327" s="62">
        <f>CNQ1327/CNP1327</f>
        <v>0</v>
      </c>
      <c r="CNS1327" s="62">
        <f>CNP1327-CNQ1327</f>
        <v>1000000</v>
      </c>
      <c r="CNT1327" s="62">
        <v>2000000</v>
      </c>
      <c r="CNU1327" s="62">
        <v>0</v>
      </c>
      <c r="CNV1327" s="62">
        <f>CNU1327/CNT1327</f>
        <v>0</v>
      </c>
      <c r="CNW1327" s="62">
        <f>CNT1327-CNU1327</f>
        <v>2000000</v>
      </c>
      <c r="CNX1327" s="62">
        <f>CNT1327+CNP1327</f>
        <v>3000000</v>
      </c>
      <c r="COC1327" s="62" t="s">
        <v>1934</v>
      </c>
      <c r="COD1327" s="62">
        <v>454</v>
      </c>
      <c r="COE1327" s="62" t="s">
        <v>404</v>
      </c>
      <c r="COF1327" s="62">
        <v>1000000</v>
      </c>
      <c r="COH1327" s="62">
        <f>COG1327/COF1327</f>
        <v>0</v>
      </c>
      <c r="COI1327" s="62">
        <f>COF1327-COG1327</f>
        <v>1000000</v>
      </c>
      <c r="COJ1327" s="62">
        <v>2000000</v>
      </c>
      <c r="COK1327" s="62">
        <v>0</v>
      </c>
      <c r="COL1327" s="62">
        <f>COK1327/COJ1327</f>
        <v>0</v>
      </c>
      <c r="COM1327" s="62">
        <f>COJ1327-COK1327</f>
        <v>2000000</v>
      </c>
      <c r="CON1327" s="62">
        <f>COJ1327+COF1327</f>
        <v>3000000</v>
      </c>
      <c r="COS1327" s="62" t="s">
        <v>1934</v>
      </c>
      <c r="COT1327" s="62">
        <v>454</v>
      </c>
      <c r="COU1327" s="62" t="s">
        <v>404</v>
      </c>
      <c r="COV1327" s="62">
        <v>1000000</v>
      </c>
      <c r="COX1327" s="62">
        <f>COW1327/COV1327</f>
        <v>0</v>
      </c>
      <c r="COY1327" s="62">
        <f>COV1327-COW1327</f>
        <v>1000000</v>
      </c>
      <c r="COZ1327" s="62">
        <v>2000000</v>
      </c>
      <c r="CPA1327" s="62">
        <v>0</v>
      </c>
      <c r="CPB1327" s="62">
        <f>CPA1327/COZ1327</f>
        <v>0</v>
      </c>
      <c r="CPC1327" s="62">
        <f>COZ1327-CPA1327</f>
        <v>2000000</v>
      </c>
      <c r="CPD1327" s="62">
        <f>COZ1327+COV1327</f>
        <v>3000000</v>
      </c>
      <c r="CPI1327" s="62" t="s">
        <v>1934</v>
      </c>
      <c r="CPJ1327" s="62">
        <v>454</v>
      </c>
      <c r="CPK1327" s="62" t="s">
        <v>404</v>
      </c>
      <c r="CPL1327" s="62">
        <v>1000000</v>
      </c>
      <c r="CPN1327" s="62">
        <f>CPM1327/CPL1327</f>
        <v>0</v>
      </c>
      <c r="CPO1327" s="62">
        <f>CPL1327-CPM1327</f>
        <v>1000000</v>
      </c>
      <c r="CPP1327" s="62">
        <v>2000000</v>
      </c>
      <c r="CPQ1327" s="62">
        <v>0</v>
      </c>
      <c r="CPR1327" s="62">
        <f>CPQ1327/CPP1327</f>
        <v>0</v>
      </c>
      <c r="CPS1327" s="62">
        <f>CPP1327-CPQ1327</f>
        <v>2000000</v>
      </c>
      <c r="CPT1327" s="62">
        <f>CPP1327+CPL1327</f>
        <v>3000000</v>
      </c>
      <c r="CPY1327" s="62" t="s">
        <v>1934</v>
      </c>
      <c r="CPZ1327" s="62">
        <v>454</v>
      </c>
      <c r="CQA1327" s="62" t="s">
        <v>404</v>
      </c>
      <c r="CQB1327" s="62">
        <v>1000000</v>
      </c>
      <c r="CQD1327" s="62">
        <f>CQC1327/CQB1327</f>
        <v>0</v>
      </c>
      <c r="CQE1327" s="62">
        <f>CQB1327-CQC1327</f>
        <v>1000000</v>
      </c>
      <c r="CQF1327" s="62">
        <v>2000000</v>
      </c>
      <c r="CQG1327" s="62">
        <v>0</v>
      </c>
      <c r="CQH1327" s="62">
        <f>CQG1327/CQF1327</f>
        <v>0</v>
      </c>
      <c r="CQI1327" s="62">
        <f>CQF1327-CQG1327</f>
        <v>2000000</v>
      </c>
      <c r="CQJ1327" s="62">
        <f>CQF1327+CQB1327</f>
        <v>3000000</v>
      </c>
      <c r="CQO1327" s="62" t="s">
        <v>1934</v>
      </c>
      <c r="CQP1327" s="62">
        <v>454</v>
      </c>
      <c r="CQQ1327" s="62" t="s">
        <v>404</v>
      </c>
      <c r="CQR1327" s="62">
        <v>1000000</v>
      </c>
      <c r="CQT1327" s="62">
        <f>CQS1327/CQR1327</f>
        <v>0</v>
      </c>
      <c r="CQU1327" s="62">
        <f>CQR1327-CQS1327</f>
        <v>1000000</v>
      </c>
      <c r="CQV1327" s="62">
        <v>2000000</v>
      </c>
      <c r="CQW1327" s="62">
        <v>0</v>
      </c>
      <c r="CQX1327" s="62">
        <f>CQW1327/CQV1327</f>
        <v>0</v>
      </c>
      <c r="CQY1327" s="62">
        <f>CQV1327-CQW1327</f>
        <v>2000000</v>
      </c>
      <c r="CQZ1327" s="62">
        <f>CQV1327+CQR1327</f>
        <v>3000000</v>
      </c>
      <c r="CRE1327" s="62" t="s">
        <v>1934</v>
      </c>
      <c r="CRF1327" s="62">
        <v>454</v>
      </c>
      <c r="CRG1327" s="62" t="s">
        <v>404</v>
      </c>
      <c r="CRH1327" s="62">
        <v>1000000</v>
      </c>
      <c r="CRJ1327" s="62">
        <f>CRI1327/CRH1327</f>
        <v>0</v>
      </c>
      <c r="CRK1327" s="62">
        <f>CRH1327-CRI1327</f>
        <v>1000000</v>
      </c>
      <c r="CRL1327" s="62">
        <v>2000000</v>
      </c>
      <c r="CRM1327" s="62">
        <v>0</v>
      </c>
      <c r="CRN1327" s="62">
        <f>CRM1327/CRL1327</f>
        <v>0</v>
      </c>
      <c r="CRO1327" s="62">
        <f>CRL1327-CRM1327</f>
        <v>2000000</v>
      </c>
      <c r="CRP1327" s="62">
        <f>CRL1327+CRH1327</f>
        <v>3000000</v>
      </c>
      <c r="CRU1327" s="62" t="s">
        <v>1934</v>
      </c>
      <c r="CRV1327" s="62">
        <v>454</v>
      </c>
      <c r="CRW1327" s="62" t="s">
        <v>404</v>
      </c>
      <c r="CRX1327" s="62">
        <v>1000000</v>
      </c>
      <c r="CRZ1327" s="62">
        <f>CRY1327/CRX1327</f>
        <v>0</v>
      </c>
      <c r="CSA1327" s="62">
        <f>CRX1327-CRY1327</f>
        <v>1000000</v>
      </c>
      <c r="CSB1327" s="62">
        <v>2000000</v>
      </c>
      <c r="CSC1327" s="62">
        <v>0</v>
      </c>
      <c r="CSD1327" s="62">
        <f>CSC1327/CSB1327</f>
        <v>0</v>
      </c>
      <c r="CSE1327" s="62">
        <f>CSB1327-CSC1327</f>
        <v>2000000</v>
      </c>
      <c r="CSF1327" s="62">
        <f>CSB1327+CRX1327</f>
        <v>3000000</v>
      </c>
      <c r="CSK1327" s="62" t="s">
        <v>1934</v>
      </c>
      <c r="CSL1327" s="62">
        <v>454</v>
      </c>
      <c r="CSM1327" s="62" t="s">
        <v>404</v>
      </c>
      <c r="CSN1327" s="62">
        <v>1000000</v>
      </c>
      <c r="CSP1327" s="62">
        <f>CSO1327/CSN1327</f>
        <v>0</v>
      </c>
      <c r="CSQ1327" s="62">
        <f>CSN1327-CSO1327</f>
        <v>1000000</v>
      </c>
      <c r="CSR1327" s="62">
        <v>2000000</v>
      </c>
      <c r="CSS1327" s="62">
        <v>0</v>
      </c>
      <c r="CST1327" s="62">
        <f>CSS1327/CSR1327</f>
        <v>0</v>
      </c>
      <c r="CSU1327" s="62">
        <f>CSR1327-CSS1327</f>
        <v>2000000</v>
      </c>
      <c r="CSV1327" s="62">
        <f>CSR1327+CSN1327</f>
        <v>3000000</v>
      </c>
      <c r="CTA1327" s="62" t="s">
        <v>1934</v>
      </c>
      <c r="CTB1327" s="62">
        <v>454</v>
      </c>
      <c r="CTC1327" s="62" t="s">
        <v>404</v>
      </c>
      <c r="CTD1327" s="62">
        <v>1000000</v>
      </c>
      <c r="CTF1327" s="62">
        <f>CTE1327/CTD1327</f>
        <v>0</v>
      </c>
      <c r="CTG1327" s="62">
        <f>CTD1327-CTE1327</f>
        <v>1000000</v>
      </c>
      <c r="CTH1327" s="62">
        <v>2000000</v>
      </c>
      <c r="CTI1327" s="62">
        <v>0</v>
      </c>
      <c r="CTJ1327" s="62">
        <f>CTI1327/CTH1327</f>
        <v>0</v>
      </c>
      <c r="CTK1327" s="62">
        <f>CTH1327-CTI1327</f>
        <v>2000000</v>
      </c>
      <c r="CTL1327" s="62">
        <f>CTH1327+CTD1327</f>
        <v>3000000</v>
      </c>
      <c r="CTQ1327" s="62" t="s">
        <v>1934</v>
      </c>
      <c r="CTR1327" s="62">
        <v>454</v>
      </c>
      <c r="CTS1327" s="62" t="s">
        <v>404</v>
      </c>
      <c r="CTT1327" s="62">
        <v>1000000</v>
      </c>
      <c r="CTV1327" s="62">
        <f>CTU1327/CTT1327</f>
        <v>0</v>
      </c>
      <c r="CTW1327" s="62">
        <f>CTT1327-CTU1327</f>
        <v>1000000</v>
      </c>
      <c r="CTX1327" s="62">
        <v>2000000</v>
      </c>
      <c r="CTY1327" s="62">
        <v>0</v>
      </c>
      <c r="CTZ1327" s="62">
        <f>CTY1327/CTX1327</f>
        <v>0</v>
      </c>
      <c r="CUA1327" s="62">
        <f>CTX1327-CTY1327</f>
        <v>2000000</v>
      </c>
      <c r="CUB1327" s="62">
        <f>CTX1327+CTT1327</f>
        <v>3000000</v>
      </c>
      <c r="CUG1327" s="62" t="s">
        <v>1934</v>
      </c>
      <c r="CUH1327" s="62">
        <v>454</v>
      </c>
      <c r="CUI1327" s="62" t="s">
        <v>404</v>
      </c>
      <c r="CUJ1327" s="62">
        <v>1000000</v>
      </c>
      <c r="CUL1327" s="62">
        <f>CUK1327/CUJ1327</f>
        <v>0</v>
      </c>
      <c r="CUM1327" s="62">
        <f>CUJ1327-CUK1327</f>
        <v>1000000</v>
      </c>
      <c r="CUN1327" s="62">
        <v>2000000</v>
      </c>
      <c r="CUO1327" s="62">
        <v>0</v>
      </c>
      <c r="CUP1327" s="62">
        <f>CUO1327/CUN1327</f>
        <v>0</v>
      </c>
      <c r="CUQ1327" s="62">
        <f>CUN1327-CUO1327</f>
        <v>2000000</v>
      </c>
      <c r="CUR1327" s="62">
        <f>CUN1327+CUJ1327</f>
        <v>3000000</v>
      </c>
      <c r="CUW1327" s="62" t="s">
        <v>1934</v>
      </c>
      <c r="CUX1327" s="62">
        <v>454</v>
      </c>
      <c r="CUY1327" s="62" t="s">
        <v>404</v>
      </c>
      <c r="CUZ1327" s="62">
        <v>1000000</v>
      </c>
      <c r="CVB1327" s="62">
        <f>CVA1327/CUZ1327</f>
        <v>0</v>
      </c>
      <c r="CVC1327" s="62">
        <f>CUZ1327-CVA1327</f>
        <v>1000000</v>
      </c>
      <c r="CVD1327" s="62">
        <v>2000000</v>
      </c>
      <c r="CVE1327" s="62">
        <v>0</v>
      </c>
      <c r="CVF1327" s="62">
        <f>CVE1327/CVD1327</f>
        <v>0</v>
      </c>
      <c r="CVG1327" s="62">
        <f>CVD1327-CVE1327</f>
        <v>2000000</v>
      </c>
      <c r="CVH1327" s="62">
        <f>CVD1327+CUZ1327</f>
        <v>3000000</v>
      </c>
      <c r="CVM1327" s="62" t="s">
        <v>1934</v>
      </c>
      <c r="CVN1327" s="62">
        <v>454</v>
      </c>
      <c r="CVO1327" s="62" t="s">
        <v>404</v>
      </c>
      <c r="CVP1327" s="62">
        <v>1000000</v>
      </c>
      <c r="CVR1327" s="62">
        <f>CVQ1327/CVP1327</f>
        <v>0</v>
      </c>
      <c r="CVS1327" s="62">
        <f>CVP1327-CVQ1327</f>
        <v>1000000</v>
      </c>
      <c r="CVT1327" s="62">
        <v>2000000</v>
      </c>
      <c r="CVU1327" s="62">
        <v>0</v>
      </c>
      <c r="CVV1327" s="62">
        <f>CVU1327/CVT1327</f>
        <v>0</v>
      </c>
      <c r="CVW1327" s="62">
        <f>CVT1327-CVU1327</f>
        <v>2000000</v>
      </c>
      <c r="CVX1327" s="62">
        <f>CVT1327+CVP1327</f>
        <v>3000000</v>
      </c>
      <c r="CWC1327" s="62" t="s">
        <v>1934</v>
      </c>
      <c r="CWD1327" s="62">
        <v>454</v>
      </c>
      <c r="CWE1327" s="62" t="s">
        <v>404</v>
      </c>
      <c r="CWF1327" s="62">
        <v>1000000</v>
      </c>
      <c r="CWH1327" s="62">
        <f>CWG1327/CWF1327</f>
        <v>0</v>
      </c>
      <c r="CWI1327" s="62">
        <f>CWF1327-CWG1327</f>
        <v>1000000</v>
      </c>
      <c r="CWJ1327" s="62">
        <v>2000000</v>
      </c>
      <c r="CWK1327" s="62">
        <v>0</v>
      </c>
      <c r="CWL1327" s="62">
        <f>CWK1327/CWJ1327</f>
        <v>0</v>
      </c>
      <c r="CWM1327" s="62">
        <f>CWJ1327-CWK1327</f>
        <v>2000000</v>
      </c>
      <c r="CWN1327" s="62">
        <f>CWJ1327+CWF1327</f>
        <v>3000000</v>
      </c>
      <c r="CWS1327" s="62" t="s">
        <v>1934</v>
      </c>
      <c r="CWT1327" s="62">
        <v>454</v>
      </c>
      <c r="CWU1327" s="62" t="s">
        <v>404</v>
      </c>
      <c r="CWV1327" s="62">
        <v>1000000</v>
      </c>
      <c r="CWX1327" s="62">
        <f>CWW1327/CWV1327</f>
        <v>0</v>
      </c>
      <c r="CWY1327" s="62">
        <f>CWV1327-CWW1327</f>
        <v>1000000</v>
      </c>
      <c r="CWZ1327" s="62">
        <v>2000000</v>
      </c>
      <c r="CXA1327" s="62">
        <v>0</v>
      </c>
      <c r="CXB1327" s="62">
        <f>CXA1327/CWZ1327</f>
        <v>0</v>
      </c>
      <c r="CXC1327" s="62">
        <f>CWZ1327-CXA1327</f>
        <v>2000000</v>
      </c>
      <c r="CXD1327" s="62">
        <f>CWZ1327+CWV1327</f>
        <v>3000000</v>
      </c>
      <c r="CXI1327" s="62" t="s">
        <v>1934</v>
      </c>
      <c r="CXJ1327" s="62">
        <v>454</v>
      </c>
      <c r="CXK1327" s="62" t="s">
        <v>404</v>
      </c>
      <c r="CXL1327" s="62">
        <v>1000000</v>
      </c>
      <c r="CXN1327" s="62">
        <f>CXM1327/CXL1327</f>
        <v>0</v>
      </c>
      <c r="CXO1327" s="62">
        <f>CXL1327-CXM1327</f>
        <v>1000000</v>
      </c>
      <c r="CXP1327" s="62">
        <v>2000000</v>
      </c>
      <c r="CXQ1327" s="62">
        <v>0</v>
      </c>
      <c r="CXR1327" s="62">
        <f>CXQ1327/CXP1327</f>
        <v>0</v>
      </c>
      <c r="CXS1327" s="62">
        <f>CXP1327-CXQ1327</f>
        <v>2000000</v>
      </c>
      <c r="CXT1327" s="62">
        <f>CXP1327+CXL1327</f>
        <v>3000000</v>
      </c>
      <c r="CXY1327" s="62" t="s">
        <v>1934</v>
      </c>
      <c r="CXZ1327" s="62">
        <v>454</v>
      </c>
      <c r="CYA1327" s="62" t="s">
        <v>404</v>
      </c>
      <c r="CYB1327" s="62">
        <v>1000000</v>
      </c>
      <c r="CYD1327" s="62">
        <f>CYC1327/CYB1327</f>
        <v>0</v>
      </c>
      <c r="CYE1327" s="62">
        <f>CYB1327-CYC1327</f>
        <v>1000000</v>
      </c>
      <c r="CYF1327" s="62">
        <v>2000000</v>
      </c>
      <c r="CYG1327" s="62">
        <v>0</v>
      </c>
      <c r="CYH1327" s="62">
        <f>CYG1327/CYF1327</f>
        <v>0</v>
      </c>
      <c r="CYI1327" s="62">
        <f>CYF1327-CYG1327</f>
        <v>2000000</v>
      </c>
      <c r="CYJ1327" s="62">
        <f>CYF1327+CYB1327</f>
        <v>3000000</v>
      </c>
      <c r="CYO1327" s="62" t="s">
        <v>1934</v>
      </c>
      <c r="CYP1327" s="62">
        <v>454</v>
      </c>
      <c r="CYQ1327" s="62" t="s">
        <v>404</v>
      </c>
      <c r="CYR1327" s="62">
        <v>1000000</v>
      </c>
      <c r="CYT1327" s="62">
        <f>CYS1327/CYR1327</f>
        <v>0</v>
      </c>
      <c r="CYU1327" s="62">
        <f>CYR1327-CYS1327</f>
        <v>1000000</v>
      </c>
      <c r="CYV1327" s="62">
        <v>2000000</v>
      </c>
      <c r="CYW1327" s="62">
        <v>0</v>
      </c>
      <c r="CYX1327" s="62">
        <f>CYW1327/CYV1327</f>
        <v>0</v>
      </c>
      <c r="CYY1327" s="62">
        <f>CYV1327-CYW1327</f>
        <v>2000000</v>
      </c>
      <c r="CYZ1327" s="62">
        <f>CYV1327+CYR1327</f>
        <v>3000000</v>
      </c>
      <c r="CZE1327" s="62" t="s">
        <v>1934</v>
      </c>
      <c r="CZF1327" s="62">
        <v>454</v>
      </c>
      <c r="CZG1327" s="62" t="s">
        <v>404</v>
      </c>
      <c r="CZH1327" s="62">
        <v>1000000</v>
      </c>
      <c r="CZJ1327" s="62">
        <f>CZI1327/CZH1327</f>
        <v>0</v>
      </c>
      <c r="CZK1327" s="62">
        <f>CZH1327-CZI1327</f>
        <v>1000000</v>
      </c>
      <c r="CZL1327" s="62">
        <v>2000000</v>
      </c>
      <c r="CZM1327" s="62">
        <v>0</v>
      </c>
      <c r="CZN1327" s="62">
        <f>CZM1327/CZL1327</f>
        <v>0</v>
      </c>
      <c r="CZO1327" s="62">
        <f>CZL1327-CZM1327</f>
        <v>2000000</v>
      </c>
      <c r="CZP1327" s="62">
        <f>CZL1327+CZH1327</f>
        <v>3000000</v>
      </c>
      <c r="CZU1327" s="62" t="s">
        <v>1934</v>
      </c>
      <c r="CZV1327" s="62">
        <v>454</v>
      </c>
      <c r="CZW1327" s="62" t="s">
        <v>404</v>
      </c>
      <c r="CZX1327" s="62">
        <v>1000000</v>
      </c>
      <c r="CZZ1327" s="62">
        <f>CZY1327/CZX1327</f>
        <v>0</v>
      </c>
      <c r="DAA1327" s="62">
        <f>CZX1327-CZY1327</f>
        <v>1000000</v>
      </c>
      <c r="DAB1327" s="62">
        <v>2000000</v>
      </c>
      <c r="DAC1327" s="62">
        <v>0</v>
      </c>
      <c r="DAD1327" s="62">
        <f>DAC1327/DAB1327</f>
        <v>0</v>
      </c>
      <c r="DAE1327" s="62">
        <f>DAB1327-DAC1327</f>
        <v>2000000</v>
      </c>
      <c r="DAF1327" s="62">
        <f>DAB1327+CZX1327</f>
        <v>3000000</v>
      </c>
      <c r="DAK1327" s="62" t="s">
        <v>1934</v>
      </c>
      <c r="DAL1327" s="62">
        <v>454</v>
      </c>
      <c r="DAM1327" s="62" t="s">
        <v>404</v>
      </c>
      <c r="DAN1327" s="62">
        <v>1000000</v>
      </c>
      <c r="DAP1327" s="62">
        <f>DAO1327/DAN1327</f>
        <v>0</v>
      </c>
      <c r="DAQ1327" s="62">
        <f>DAN1327-DAO1327</f>
        <v>1000000</v>
      </c>
      <c r="DAR1327" s="62">
        <v>2000000</v>
      </c>
      <c r="DAS1327" s="62">
        <v>0</v>
      </c>
      <c r="DAT1327" s="62">
        <f>DAS1327/DAR1327</f>
        <v>0</v>
      </c>
      <c r="DAU1327" s="62">
        <f>DAR1327-DAS1327</f>
        <v>2000000</v>
      </c>
      <c r="DAV1327" s="62">
        <f>DAR1327+DAN1327</f>
        <v>3000000</v>
      </c>
      <c r="DBA1327" s="62" t="s">
        <v>1934</v>
      </c>
      <c r="DBB1327" s="62">
        <v>454</v>
      </c>
      <c r="DBC1327" s="62" t="s">
        <v>404</v>
      </c>
      <c r="DBD1327" s="62">
        <v>1000000</v>
      </c>
      <c r="DBF1327" s="62">
        <f>DBE1327/DBD1327</f>
        <v>0</v>
      </c>
      <c r="DBG1327" s="62">
        <f>DBD1327-DBE1327</f>
        <v>1000000</v>
      </c>
      <c r="DBH1327" s="62">
        <v>2000000</v>
      </c>
      <c r="DBI1327" s="62">
        <v>0</v>
      </c>
      <c r="DBJ1327" s="62">
        <f>DBI1327/DBH1327</f>
        <v>0</v>
      </c>
      <c r="DBK1327" s="62">
        <f>DBH1327-DBI1327</f>
        <v>2000000</v>
      </c>
      <c r="DBL1327" s="62">
        <f>DBH1327+DBD1327</f>
        <v>3000000</v>
      </c>
      <c r="DBQ1327" s="62" t="s">
        <v>1934</v>
      </c>
      <c r="DBR1327" s="62">
        <v>454</v>
      </c>
      <c r="DBS1327" s="62" t="s">
        <v>404</v>
      </c>
      <c r="DBT1327" s="62">
        <v>1000000</v>
      </c>
      <c r="DBV1327" s="62">
        <f>DBU1327/DBT1327</f>
        <v>0</v>
      </c>
      <c r="DBW1327" s="62">
        <f>DBT1327-DBU1327</f>
        <v>1000000</v>
      </c>
      <c r="DBX1327" s="62">
        <v>2000000</v>
      </c>
      <c r="DBY1327" s="62">
        <v>0</v>
      </c>
      <c r="DBZ1327" s="62">
        <f>DBY1327/DBX1327</f>
        <v>0</v>
      </c>
      <c r="DCA1327" s="62">
        <f>DBX1327-DBY1327</f>
        <v>2000000</v>
      </c>
      <c r="DCB1327" s="62">
        <f>DBX1327+DBT1327</f>
        <v>3000000</v>
      </c>
      <c r="DCG1327" s="62" t="s">
        <v>1934</v>
      </c>
      <c r="DCH1327" s="62">
        <v>454</v>
      </c>
      <c r="DCI1327" s="62" t="s">
        <v>404</v>
      </c>
      <c r="DCJ1327" s="62">
        <v>1000000</v>
      </c>
      <c r="DCL1327" s="62">
        <f>DCK1327/DCJ1327</f>
        <v>0</v>
      </c>
      <c r="DCM1327" s="62">
        <f>DCJ1327-DCK1327</f>
        <v>1000000</v>
      </c>
      <c r="DCN1327" s="62">
        <v>2000000</v>
      </c>
      <c r="DCO1327" s="62">
        <v>0</v>
      </c>
      <c r="DCP1327" s="62">
        <f>DCO1327/DCN1327</f>
        <v>0</v>
      </c>
      <c r="DCQ1327" s="62">
        <f>DCN1327-DCO1327</f>
        <v>2000000</v>
      </c>
      <c r="DCR1327" s="62">
        <f>DCN1327+DCJ1327</f>
        <v>3000000</v>
      </c>
      <c r="DCW1327" s="62" t="s">
        <v>1934</v>
      </c>
      <c r="DCX1327" s="62">
        <v>454</v>
      </c>
      <c r="DCY1327" s="62" t="s">
        <v>404</v>
      </c>
      <c r="DCZ1327" s="62">
        <v>1000000</v>
      </c>
      <c r="DDB1327" s="62">
        <f>DDA1327/DCZ1327</f>
        <v>0</v>
      </c>
      <c r="DDC1327" s="62">
        <f>DCZ1327-DDA1327</f>
        <v>1000000</v>
      </c>
      <c r="DDD1327" s="62">
        <v>2000000</v>
      </c>
      <c r="DDE1327" s="62">
        <v>0</v>
      </c>
      <c r="DDF1327" s="62">
        <f>DDE1327/DDD1327</f>
        <v>0</v>
      </c>
      <c r="DDG1327" s="62">
        <f>DDD1327-DDE1327</f>
        <v>2000000</v>
      </c>
      <c r="DDH1327" s="62">
        <f>DDD1327+DCZ1327</f>
        <v>3000000</v>
      </c>
      <c r="DDM1327" s="62" t="s">
        <v>1934</v>
      </c>
      <c r="DDN1327" s="62">
        <v>454</v>
      </c>
      <c r="DDO1327" s="62" t="s">
        <v>404</v>
      </c>
      <c r="DDP1327" s="62">
        <v>1000000</v>
      </c>
      <c r="DDR1327" s="62">
        <f>DDQ1327/DDP1327</f>
        <v>0</v>
      </c>
      <c r="DDS1327" s="62">
        <f>DDP1327-DDQ1327</f>
        <v>1000000</v>
      </c>
      <c r="DDT1327" s="62">
        <v>2000000</v>
      </c>
      <c r="DDU1327" s="62">
        <v>0</v>
      </c>
      <c r="DDV1327" s="62">
        <f>DDU1327/DDT1327</f>
        <v>0</v>
      </c>
      <c r="DDW1327" s="62">
        <f>DDT1327-DDU1327</f>
        <v>2000000</v>
      </c>
      <c r="DDX1327" s="62">
        <f>DDT1327+DDP1327</f>
        <v>3000000</v>
      </c>
      <c r="DEC1327" s="62" t="s">
        <v>1934</v>
      </c>
      <c r="DED1327" s="62">
        <v>454</v>
      </c>
      <c r="DEE1327" s="62" t="s">
        <v>404</v>
      </c>
      <c r="DEF1327" s="62">
        <v>1000000</v>
      </c>
      <c r="DEH1327" s="62">
        <f>DEG1327/DEF1327</f>
        <v>0</v>
      </c>
      <c r="DEI1327" s="62">
        <f>DEF1327-DEG1327</f>
        <v>1000000</v>
      </c>
      <c r="DEJ1327" s="62">
        <v>2000000</v>
      </c>
      <c r="DEK1327" s="62">
        <v>0</v>
      </c>
      <c r="DEL1327" s="62">
        <f>DEK1327/DEJ1327</f>
        <v>0</v>
      </c>
      <c r="DEM1327" s="62">
        <f>DEJ1327-DEK1327</f>
        <v>2000000</v>
      </c>
      <c r="DEN1327" s="62">
        <f>DEJ1327+DEF1327</f>
        <v>3000000</v>
      </c>
      <c r="DES1327" s="62" t="s">
        <v>1934</v>
      </c>
      <c r="DET1327" s="62">
        <v>454</v>
      </c>
      <c r="DEU1327" s="62" t="s">
        <v>404</v>
      </c>
      <c r="DEV1327" s="62">
        <v>1000000</v>
      </c>
      <c r="DEX1327" s="62">
        <f>DEW1327/DEV1327</f>
        <v>0</v>
      </c>
      <c r="DEY1327" s="62">
        <f>DEV1327-DEW1327</f>
        <v>1000000</v>
      </c>
      <c r="DEZ1327" s="62">
        <v>2000000</v>
      </c>
      <c r="DFA1327" s="62">
        <v>0</v>
      </c>
      <c r="DFB1327" s="62">
        <f>DFA1327/DEZ1327</f>
        <v>0</v>
      </c>
      <c r="DFC1327" s="62">
        <f>DEZ1327-DFA1327</f>
        <v>2000000</v>
      </c>
      <c r="DFD1327" s="62">
        <f>DEZ1327+DEV1327</f>
        <v>3000000</v>
      </c>
      <c r="DFI1327" s="62" t="s">
        <v>1934</v>
      </c>
      <c r="DFJ1327" s="62">
        <v>454</v>
      </c>
      <c r="DFK1327" s="62" t="s">
        <v>404</v>
      </c>
      <c r="DFL1327" s="62">
        <v>1000000</v>
      </c>
      <c r="DFN1327" s="62">
        <f>DFM1327/DFL1327</f>
        <v>0</v>
      </c>
      <c r="DFO1327" s="62">
        <f>DFL1327-DFM1327</f>
        <v>1000000</v>
      </c>
      <c r="DFP1327" s="62">
        <v>2000000</v>
      </c>
      <c r="DFQ1327" s="62">
        <v>0</v>
      </c>
      <c r="DFR1327" s="62">
        <f>DFQ1327/DFP1327</f>
        <v>0</v>
      </c>
      <c r="DFS1327" s="62">
        <f>DFP1327-DFQ1327</f>
        <v>2000000</v>
      </c>
      <c r="DFT1327" s="62">
        <f>DFP1327+DFL1327</f>
        <v>3000000</v>
      </c>
      <c r="DFY1327" s="62" t="s">
        <v>1934</v>
      </c>
      <c r="DFZ1327" s="62">
        <v>454</v>
      </c>
      <c r="DGA1327" s="62" t="s">
        <v>404</v>
      </c>
      <c r="DGB1327" s="62">
        <v>1000000</v>
      </c>
      <c r="DGD1327" s="62">
        <f>DGC1327/DGB1327</f>
        <v>0</v>
      </c>
      <c r="DGE1327" s="62">
        <f>DGB1327-DGC1327</f>
        <v>1000000</v>
      </c>
      <c r="DGF1327" s="62">
        <v>2000000</v>
      </c>
      <c r="DGG1327" s="62">
        <v>0</v>
      </c>
      <c r="DGH1327" s="62">
        <f>DGG1327/DGF1327</f>
        <v>0</v>
      </c>
      <c r="DGI1327" s="62">
        <f>DGF1327-DGG1327</f>
        <v>2000000</v>
      </c>
      <c r="DGJ1327" s="62">
        <f>DGF1327+DGB1327</f>
        <v>3000000</v>
      </c>
      <c r="DGO1327" s="62" t="s">
        <v>1934</v>
      </c>
      <c r="DGP1327" s="62">
        <v>454</v>
      </c>
      <c r="DGQ1327" s="62" t="s">
        <v>404</v>
      </c>
      <c r="DGR1327" s="62">
        <v>1000000</v>
      </c>
      <c r="DGT1327" s="62">
        <f>DGS1327/DGR1327</f>
        <v>0</v>
      </c>
      <c r="DGU1327" s="62">
        <f>DGR1327-DGS1327</f>
        <v>1000000</v>
      </c>
      <c r="DGV1327" s="62">
        <v>2000000</v>
      </c>
      <c r="DGW1327" s="62">
        <v>0</v>
      </c>
      <c r="DGX1327" s="62">
        <f>DGW1327/DGV1327</f>
        <v>0</v>
      </c>
      <c r="DGY1327" s="62">
        <f>DGV1327-DGW1327</f>
        <v>2000000</v>
      </c>
      <c r="DGZ1327" s="62">
        <f>DGV1327+DGR1327</f>
        <v>3000000</v>
      </c>
      <c r="DHE1327" s="62" t="s">
        <v>1934</v>
      </c>
      <c r="DHF1327" s="62">
        <v>454</v>
      </c>
      <c r="DHG1327" s="62" t="s">
        <v>404</v>
      </c>
      <c r="DHH1327" s="62">
        <v>1000000</v>
      </c>
      <c r="DHJ1327" s="62">
        <f>DHI1327/DHH1327</f>
        <v>0</v>
      </c>
      <c r="DHK1327" s="62">
        <f>DHH1327-DHI1327</f>
        <v>1000000</v>
      </c>
      <c r="DHL1327" s="62">
        <v>2000000</v>
      </c>
      <c r="DHM1327" s="62">
        <v>0</v>
      </c>
      <c r="DHN1327" s="62">
        <f>DHM1327/DHL1327</f>
        <v>0</v>
      </c>
      <c r="DHO1327" s="62">
        <f>DHL1327-DHM1327</f>
        <v>2000000</v>
      </c>
      <c r="DHP1327" s="62">
        <f>DHL1327+DHH1327</f>
        <v>3000000</v>
      </c>
      <c r="DHU1327" s="62" t="s">
        <v>1934</v>
      </c>
      <c r="DHV1327" s="62">
        <v>454</v>
      </c>
      <c r="DHW1327" s="62" t="s">
        <v>404</v>
      </c>
      <c r="DHX1327" s="62">
        <v>1000000</v>
      </c>
      <c r="DHZ1327" s="62">
        <f>DHY1327/DHX1327</f>
        <v>0</v>
      </c>
      <c r="DIA1327" s="62">
        <f>DHX1327-DHY1327</f>
        <v>1000000</v>
      </c>
      <c r="DIB1327" s="62">
        <v>2000000</v>
      </c>
      <c r="DIC1327" s="62">
        <v>0</v>
      </c>
      <c r="DID1327" s="62">
        <f>DIC1327/DIB1327</f>
        <v>0</v>
      </c>
      <c r="DIE1327" s="62">
        <f>DIB1327-DIC1327</f>
        <v>2000000</v>
      </c>
      <c r="DIF1327" s="62">
        <f>DIB1327+DHX1327</f>
        <v>3000000</v>
      </c>
      <c r="DIK1327" s="62" t="s">
        <v>1934</v>
      </c>
      <c r="DIL1327" s="62">
        <v>454</v>
      </c>
      <c r="DIM1327" s="62" t="s">
        <v>404</v>
      </c>
      <c r="DIN1327" s="62">
        <v>1000000</v>
      </c>
      <c r="DIP1327" s="62">
        <f>DIO1327/DIN1327</f>
        <v>0</v>
      </c>
      <c r="DIQ1327" s="62">
        <f>DIN1327-DIO1327</f>
        <v>1000000</v>
      </c>
      <c r="DIR1327" s="62">
        <v>2000000</v>
      </c>
      <c r="DIS1327" s="62">
        <v>0</v>
      </c>
      <c r="DIT1327" s="62">
        <f>DIS1327/DIR1327</f>
        <v>0</v>
      </c>
      <c r="DIU1327" s="62">
        <f>DIR1327-DIS1327</f>
        <v>2000000</v>
      </c>
      <c r="DIV1327" s="62">
        <f>DIR1327+DIN1327</f>
        <v>3000000</v>
      </c>
      <c r="DJA1327" s="62" t="s">
        <v>1934</v>
      </c>
      <c r="DJB1327" s="62">
        <v>454</v>
      </c>
      <c r="DJC1327" s="62" t="s">
        <v>404</v>
      </c>
      <c r="DJD1327" s="62">
        <v>1000000</v>
      </c>
      <c r="DJF1327" s="62">
        <f>DJE1327/DJD1327</f>
        <v>0</v>
      </c>
      <c r="DJG1327" s="62">
        <f>DJD1327-DJE1327</f>
        <v>1000000</v>
      </c>
      <c r="DJH1327" s="62">
        <v>2000000</v>
      </c>
      <c r="DJI1327" s="62">
        <v>0</v>
      </c>
      <c r="DJJ1327" s="62">
        <f>DJI1327/DJH1327</f>
        <v>0</v>
      </c>
      <c r="DJK1327" s="62">
        <f>DJH1327-DJI1327</f>
        <v>2000000</v>
      </c>
      <c r="DJL1327" s="62">
        <f>DJH1327+DJD1327</f>
        <v>3000000</v>
      </c>
      <c r="DJQ1327" s="62" t="s">
        <v>1934</v>
      </c>
      <c r="DJR1327" s="62">
        <v>454</v>
      </c>
      <c r="DJS1327" s="62" t="s">
        <v>404</v>
      </c>
      <c r="DJT1327" s="62">
        <v>1000000</v>
      </c>
      <c r="DJV1327" s="62">
        <f>DJU1327/DJT1327</f>
        <v>0</v>
      </c>
      <c r="DJW1327" s="62">
        <f>DJT1327-DJU1327</f>
        <v>1000000</v>
      </c>
      <c r="DJX1327" s="62">
        <v>2000000</v>
      </c>
      <c r="DJY1327" s="62">
        <v>0</v>
      </c>
      <c r="DJZ1327" s="62">
        <f>DJY1327/DJX1327</f>
        <v>0</v>
      </c>
      <c r="DKA1327" s="62">
        <f>DJX1327-DJY1327</f>
        <v>2000000</v>
      </c>
      <c r="DKB1327" s="62">
        <f>DJX1327+DJT1327</f>
        <v>3000000</v>
      </c>
      <c r="DKG1327" s="62" t="s">
        <v>1934</v>
      </c>
      <c r="DKH1327" s="62">
        <v>454</v>
      </c>
      <c r="DKI1327" s="62" t="s">
        <v>404</v>
      </c>
      <c r="DKJ1327" s="62">
        <v>1000000</v>
      </c>
      <c r="DKL1327" s="62">
        <f>DKK1327/DKJ1327</f>
        <v>0</v>
      </c>
      <c r="DKM1327" s="62">
        <f>DKJ1327-DKK1327</f>
        <v>1000000</v>
      </c>
      <c r="DKN1327" s="62">
        <v>2000000</v>
      </c>
      <c r="DKO1327" s="62">
        <v>0</v>
      </c>
      <c r="DKP1327" s="62">
        <f>DKO1327/DKN1327</f>
        <v>0</v>
      </c>
      <c r="DKQ1327" s="62">
        <f>DKN1327-DKO1327</f>
        <v>2000000</v>
      </c>
      <c r="DKR1327" s="62">
        <f>DKN1327+DKJ1327</f>
        <v>3000000</v>
      </c>
      <c r="DKW1327" s="62" t="s">
        <v>1934</v>
      </c>
      <c r="DKX1327" s="62">
        <v>454</v>
      </c>
      <c r="DKY1327" s="62" t="s">
        <v>404</v>
      </c>
      <c r="DKZ1327" s="62">
        <v>1000000</v>
      </c>
      <c r="DLB1327" s="62">
        <f>DLA1327/DKZ1327</f>
        <v>0</v>
      </c>
      <c r="DLC1327" s="62">
        <f>DKZ1327-DLA1327</f>
        <v>1000000</v>
      </c>
      <c r="DLD1327" s="62">
        <v>2000000</v>
      </c>
      <c r="DLE1327" s="62">
        <v>0</v>
      </c>
      <c r="DLF1327" s="62">
        <f>DLE1327/DLD1327</f>
        <v>0</v>
      </c>
      <c r="DLG1327" s="62">
        <f>DLD1327-DLE1327</f>
        <v>2000000</v>
      </c>
      <c r="DLH1327" s="62">
        <f>DLD1327+DKZ1327</f>
        <v>3000000</v>
      </c>
      <c r="DLM1327" s="62" t="s">
        <v>1934</v>
      </c>
      <c r="DLN1327" s="62">
        <v>454</v>
      </c>
      <c r="DLO1327" s="62" t="s">
        <v>404</v>
      </c>
      <c r="DLP1327" s="62">
        <v>1000000</v>
      </c>
      <c r="DLR1327" s="62">
        <f>DLQ1327/DLP1327</f>
        <v>0</v>
      </c>
      <c r="DLS1327" s="62">
        <f>DLP1327-DLQ1327</f>
        <v>1000000</v>
      </c>
      <c r="DLT1327" s="62">
        <v>2000000</v>
      </c>
      <c r="DLU1327" s="62">
        <v>0</v>
      </c>
      <c r="DLV1327" s="62">
        <f>DLU1327/DLT1327</f>
        <v>0</v>
      </c>
      <c r="DLW1327" s="62">
        <f>DLT1327-DLU1327</f>
        <v>2000000</v>
      </c>
      <c r="DLX1327" s="62">
        <f>DLT1327+DLP1327</f>
        <v>3000000</v>
      </c>
      <c r="DMC1327" s="62" t="s">
        <v>1934</v>
      </c>
      <c r="DMD1327" s="62">
        <v>454</v>
      </c>
      <c r="DME1327" s="62" t="s">
        <v>404</v>
      </c>
      <c r="DMF1327" s="62">
        <v>1000000</v>
      </c>
      <c r="DMH1327" s="62">
        <f>DMG1327/DMF1327</f>
        <v>0</v>
      </c>
      <c r="DMI1327" s="62">
        <f>DMF1327-DMG1327</f>
        <v>1000000</v>
      </c>
      <c r="DMJ1327" s="62">
        <v>2000000</v>
      </c>
      <c r="DMK1327" s="62">
        <v>0</v>
      </c>
      <c r="DML1327" s="62">
        <f>DMK1327/DMJ1327</f>
        <v>0</v>
      </c>
      <c r="DMM1327" s="62">
        <f>DMJ1327-DMK1327</f>
        <v>2000000</v>
      </c>
      <c r="DMN1327" s="62">
        <f>DMJ1327+DMF1327</f>
        <v>3000000</v>
      </c>
      <c r="DMS1327" s="62" t="s">
        <v>1934</v>
      </c>
      <c r="DMT1327" s="62">
        <v>454</v>
      </c>
      <c r="DMU1327" s="62" t="s">
        <v>404</v>
      </c>
      <c r="DMV1327" s="62">
        <v>1000000</v>
      </c>
      <c r="DMX1327" s="62">
        <f>DMW1327/DMV1327</f>
        <v>0</v>
      </c>
      <c r="DMY1327" s="62">
        <f>DMV1327-DMW1327</f>
        <v>1000000</v>
      </c>
      <c r="DMZ1327" s="62">
        <v>2000000</v>
      </c>
      <c r="DNA1327" s="62">
        <v>0</v>
      </c>
      <c r="DNB1327" s="62">
        <f>DNA1327/DMZ1327</f>
        <v>0</v>
      </c>
      <c r="DNC1327" s="62">
        <f>DMZ1327-DNA1327</f>
        <v>2000000</v>
      </c>
      <c r="DND1327" s="62">
        <f>DMZ1327+DMV1327</f>
        <v>3000000</v>
      </c>
      <c r="DNI1327" s="62" t="s">
        <v>1934</v>
      </c>
      <c r="DNJ1327" s="62">
        <v>454</v>
      </c>
      <c r="DNK1327" s="62" t="s">
        <v>404</v>
      </c>
      <c r="DNL1327" s="62">
        <v>1000000</v>
      </c>
      <c r="DNN1327" s="62">
        <f>DNM1327/DNL1327</f>
        <v>0</v>
      </c>
      <c r="DNO1327" s="62">
        <f>DNL1327-DNM1327</f>
        <v>1000000</v>
      </c>
      <c r="DNP1327" s="62">
        <v>2000000</v>
      </c>
      <c r="DNQ1327" s="62">
        <v>0</v>
      </c>
      <c r="DNR1327" s="62">
        <f>DNQ1327/DNP1327</f>
        <v>0</v>
      </c>
      <c r="DNS1327" s="62">
        <f>DNP1327-DNQ1327</f>
        <v>2000000</v>
      </c>
      <c r="DNT1327" s="62">
        <f>DNP1327+DNL1327</f>
        <v>3000000</v>
      </c>
      <c r="DNY1327" s="62" t="s">
        <v>1934</v>
      </c>
      <c r="DNZ1327" s="62">
        <v>454</v>
      </c>
      <c r="DOA1327" s="62" t="s">
        <v>404</v>
      </c>
      <c r="DOB1327" s="62">
        <v>1000000</v>
      </c>
      <c r="DOD1327" s="62">
        <f>DOC1327/DOB1327</f>
        <v>0</v>
      </c>
      <c r="DOE1327" s="62">
        <f>DOB1327-DOC1327</f>
        <v>1000000</v>
      </c>
      <c r="DOF1327" s="62">
        <v>2000000</v>
      </c>
      <c r="DOG1327" s="62">
        <v>0</v>
      </c>
      <c r="DOH1327" s="62">
        <f>DOG1327/DOF1327</f>
        <v>0</v>
      </c>
      <c r="DOI1327" s="62">
        <f>DOF1327-DOG1327</f>
        <v>2000000</v>
      </c>
      <c r="DOJ1327" s="62">
        <f>DOF1327+DOB1327</f>
        <v>3000000</v>
      </c>
      <c r="DOO1327" s="62" t="s">
        <v>1934</v>
      </c>
      <c r="DOP1327" s="62">
        <v>454</v>
      </c>
      <c r="DOQ1327" s="62" t="s">
        <v>404</v>
      </c>
      <c r="DOR1327" s="62">
        <v>1000000</v>
      </c>
      <c r="DOT1327" s="62">
        <f>DOS1327/DOR1327</f>
        <v>0</v>
      </c>
      <c r="DOU1327" s="62">
        <f>DOR1327-DOS1327</f>
        <v>1000000</v>
      </c>
      <c r="DOV1327" s="62">
        <v>2000000</v>
      </c>
      <c r="DOW1327" s="62">
        <v>0</v>
      </c>
      <c r="DOX1327" s="62">
        <f>DOW1327/DOV1327</f>
        <v>0</v>
      </c>
      <c r="DOY1327" s="62">
        <f>DOV1327-DOW1327</f>
        <v>2000000</v>
      </c>
      <c r="DOZ1327" s="62">
        <f>DOV1327+DOR1327</f>
        <v>3000000</v>
      </c>
      <c r="DPE1327" s="62" t="s">
        <v>1934</v>
      </c>
      <c r="DPF1327" s="62">
        <v>454</v>
      </c>
      <c r="DPG1327" s="62" t="s">
        <v>404</v>
      </c>
      <c r="DPH1327" s="62">
        <v>1000000</v>
      </c>
      <c r="DPJ1327" s="62">
        <f>DPI1327/DPH1327</f>
        <v>0</v>
      </c>
      <c r="DPK1327" s="62">
        <f>DPH1327-DPI1327</f>
        <v>1000000</v>
      </c>
      <c r="DPL1327" s="62">
        <v>2000000</v>
      </c>
      <c r="DPM1327" s="62">
        <v>0</v>
      </c>
      <c r="DPN1327" s="62">
        <f>DPM1327/DPL1327</f>
        <v>0</v>
      </c>
      <c r="DPO1327" s="62">
        <f>DPL1327-DPM1327</f>
        <v>2000000</v>
      </c>
      <c r="DPP1327" s="62">
        <f>DPL1327+DPH1327</f>
        <v>3000000</v>
      </c>
      <c r="DPU1327" s="62" t="s">
        <v>1934</v>
      </c>
      <c r="DPV1327" s="62">
        <v>454</v>
      </c>
      <c r="DPW1327" s="62" t="s">
        <v>404</v>
      </c>
      <c r="DPX1327" s="62">
        <v>1000000</v>
      </c>
      <c r="DPZ1327" s="62">
        <f>DPY1327/DPX1327</f>
        <v>0</v>
      </c>
      <c r="DQA1327" s="62">
        <f>DPX1327-DPY1327</f>
        <v>1000000</v>
      </c>
      <c r="DQB1327" s="62">
        <v>2000000</v>
      </c>
      <c r="DQC1327" s="62">
        <v>0</v>
      </c>
      <c r="DQD1327" s="62">
        <f>DQC1327/DQB1327</f>
        <v>0</v>
      </c>
      <c r="DQE1327" s="62">
        <f>DQB1327-DQC1327</f>
        <v>2000000</v>
      </c>
      <c r="DQF1327" s="62">
        <f>DQB1327+DPX1327</f>
        <v>3000000</v>
      </c>
      <c r="DQK1327" s="62" t="s">
        <v>1934</v>
      </c>
      <c r="DQL1327" s="62">
        <v>454</v>
      </c>
      <c r="DQM1327" s="62" t="s">
        <v>404</v>
      </c>
      <c r="DQN1327" s="62">
        <v>1000000</v>
      </c>
      <c r="DQP1327" s="62">
        <f>DQO1327/DQN1327</f>
        <v>0</v>
      </c>
      <c r="DQQ1327" s="62">
        <f>DQN1327-DQO1327</f>
        <v>1000000</v>
      </c>
      <c r="DQR1327" s="62">
        <v>2000000</v>
      </c>
      <c r="DQS1327" s="62">
        <v>0</v>
      </c>
      <c r="DQT1327" s="62">
        <f>DQS1327/DQR1327</f>
        <v>0</v>
      </c>
      <c r="DQU1327" s="62">
        <f>DQR1327-DQS1327</f>
        <v>2000000</v>
      </c>
      <c r="DQV1327" s="62">
        <f>DQR1327+DQN1327</f>
        <v>3000000</v>
      </c>
      <c r="DRA1327" s="62" t="s">
        <v>1934</v>
      </c>
      <c r="DRB1327" s="62">
        <v>454</v>
      </c>
      <c r="DRC1327" s="62" t="s">
        <v>404</v>
      </c>
      <c r="DRD1327" s="62">
        <v>1000000</v>
      </c>
      <c r="DRF1327" s="62">
        <f>DRE1327/DRD1327</f>
        <v>0</v>
      </c>
      <c r="DRG1327" s="62">
        <f>DRD1327-DRE1327</f>
        <v>1000000</v>
      </c>
      <c r="DRH1327" s="62">
        <v>2000000</v>
      </c>
      <c r="DRI1327" s="62">
        <v>0</v>
      </c>
      <c r="DRJ1327" s="62">
        <f>DRI1327/DRH1327</f>
        <v>0</v>
      </c>
      <c r="DRK1327" s="62">
        <f>DRH1327-DRI1327</f>
        <v>2000000</v>
      </c>
      <c r="DRL1327" s="62">
        <f>DRH1327+DRD1327</f>
        <v>3000000</v>
      </c>
      <c r="DRQ1327" s="62" t="s">
        <v>1934</v>
      </c>
      <c r="DRR1327" s="62">
        <v>454</v>
      </c>
      <c r="DRS1327" s="62" t="s">
        <v>404</v>
      </c>
      <c r="DRT1327" s="62">
        <v>1000000</v>
      </c>
      <c r="DRV1327" s="62">
        <f>DRU1327/DRT1327</f>
        <v>0</v>
      </c>
      <c r="DRW1327" s="62">
        <f>DRT1327-DRU1327</f>
        <v>1000000</v>
      </c>
      <c r="DRX1327" s="62">
        <v>2000000</v>
      </c>
      <c r="DRY1327" s="62">
        <v>0</v>
      </c>
      <c r="DRZ1327" s="62">
        <f>DRY1327/DRX1327</f>
        <v>0</v>
      </c>
      <c r="DSA1327" s="62">
        <f>DRX1327-DRY1327</f>
        <v>2000000</v>
      </c>
      <c r="DSB1327" s="62">
        <f>DRX1327+DRT1327</f>
        <v>3000000</v>
      </c>
      <c r="DSG1327" s="62" t="s">
        <v>1934</v>
      </c>
      <c r="DSH1327" s="62">
        <v>454</v>
      </c>
      <c r="DSI1327" s="62" t="s">
        <v>404</v>
      </c>
      <c r="DSJ1327" s="62">
        <v>1000000</v>
      </c>
      <c r="DSL1327" s="62">
        <f>DSK1327/DSJ1327</f>
        <v>0</v>
      </c>
      <c r="DSM1327" s="62">
        <f>DSJ1327-DSK1327</f>
        <v>1000000</v>
      </c>
      <c r="DSN1327" s="62">
        <v>2000000</v>
      </c>
      <c r="DSO1327" s="62">
        <v>0</v>
      </c>
      <c r="DSP1327" s="62">
        <f>DSO1327/DSN1327</f>
        <v>0</v>
      </c>
      <c r="DSQ1327" s="62">
        <f>DSN1327-DSO1327</f>
        <v>2000000</v>
      </c>
      <c r="DSR1327" s="62">
        <f>DSN1327+DSJ1327</f>
        <v>3000000</v>
      </c>
      <c r="DSW1327" s="62" t="s">
        <v>1934</v>
      </c>
      <c r="DSX1327" s="62">
        <v>454</v>
      </c>
      <c r="DSY1327" s="62" t="s">
        <v>404</v>
      </c>
      <c r="DSZ1327" s="62">
        <v>1000000</v>
      </c>
      <c r="DTB1327" s="62">
        <f>DTA1327/DSZ1327</f>
        <v>0</v>
      </c>
      <c r="DTC1327" s="62">
        <f>DSZ1327-DTA1327</f>
        <v>1000000</v>
      </c>
      <c r="DTD1327" s="62">
        <v>2000000</v>
      </c>
      <c r="DTE1327" s="62">
        <v>0</v>
      </c>
      <c r="DTF1327" s="62">
        <f>DTE1327/DTD1327</f>
        <v>0</v>
      </c>
      <c r="DTG1327" s="62">
        <f>DTD1327-DTE1327</f>
        <v>2000000</v>
      </c>
      <c r="DTH1327" s="62">
        <f>DTD1327+DSZ1327</f>
        <v>3000000</v>
      </c>
      <c r="DTM1327" s="62" t="s">
        <v>1934</v>
      </c>
      <c r="DTN1327" s="62">
        <v>454</v>
      </c>
      <c r="DTO1327" s="62" t="s">
        <v>404</v>
      </c>
      <c r="DTP1327" s="62">
        <v>1000000</v>
      </c>
      <c r="DTR1327" s="62">
        <f>DTQ1327/DTP1327</f>
        <v>0</v>
      </c>
      <c r="DTS1327" s="62">
        <f>DTP1327-DTQ1327</f>
        <v>1000000</v>
      </c>
      <c r="DTT1327" s="62">
        <v>2000000</v>
      </c>
      <c r="DTU1327" s="62">
        <v>0</v>
      </c>
      <c r="DTV1327" s="62">
        <f>DTU1327/DTT1327</f>
        <v>0</v>
      </c>
      <c r="DTW1327" s="62">
        <f>DTT1327-DTU1327</f>
        <v>2000000</v>
      </c>
      <c r="DTX1327" s="62">
        <f>DTT1327+DTP1327</f>
        <v>3000000</v>
      </c>
      <c r="DUC1327" s="62" t="s">
        <v>1934</v>
      </c>
      <c r="DUD1327" s="62">
        <v>454</v>
      </c>
      <c r="DUE1327" s="62" t="s">
        <v>404</v>
      </c>
      <c r="DUF1327" s="62">
        <v>1000000</v>
      </c>
      <c r="DUH1327" s="62">
        <f>DUG1327/DUF1327</f>
        <v>0</v>
      </c>
      <c r="DUI1327" s="62">
        <f>DUF1327-DUG1327</f>
        <v>1000000</v>
      </c>
      <c r="DUJ1327" s="62">
        <v>2000000</v>
      </c>
      <c r="DUK1327" s="62">
        <v>0</v>
      </c>
      <c r="DUL1327" s="62">
        <f>DUK1327/DUJ1327</f>
        <v>0</v>
      </c>
      <c r="DUM1327" s="62">
        <f>DUJ1327-DUK1327</f>
        <v>2000000</v>
      </c>
      <c r="DUN1327" s="62">
        <f>DUJ1327+DUF1327</f>
        <v>3000000</v>
      </c>
      <c r="DUS1327" s="62" t="s">
        <v>1934</v>
      </c>
      <c r="DUT1327" s="62">
        <v>454</v>
      </c>
      <c r="DUU1327" s="62" t="s">
        <v>404</v>
      </c>
      <c r="DUV1327" s="62">
        <v>1000000</v>
      </c>
      <c r="DUX1327" s="62">
        <f>DUW1327/DUV1327</f>
        <v>0</v>
      </c>
      <c r="DUY1327" s="62">
        <f>DUV1327-DUW1327</f>
        <v>1000000</v>
      </c>
      <c r="DUZ1327" s="62">
        <v>2000000</v>
      </c>
      <c r="DVA1327" s="62">
        <v>0</v>
      </c>
      <c r="DVB1327" s="62">
        <f>DVA1327/DUZ1327</f>
        <v>0</v>
      </c>
      <c r="DVC1327" s="62">
        <f>DUZ1327-DVA1327</f>
        <v>2000000</v>
      </c>
      <c r="DVD1327" s="62">
        <f>DUZ1327+DUV1327</f>
        <v>3000000</v>
      </c>
      <c r="DVI1327" s="62" t="s">
        <v>1934</v>
      </c>
      <c r="DVJ1327" s="62">
        <v>454</v>
      </c>
      <c r="DVK1327" s="62" t="s">
        <v>404</v>
      </c>
      <c r="DVL1327" s="62">
        <v>1000000</v>
      </c>
      <c r="DVN1327" s="62">
        <f>DVM1327/DVL1327</f>
        <v>0</v>
      </c>
      <c r="DVO1327" s="62">
        <f>DVL1327-DVM1327</f>
        <v>1000000</v>
      </c>
      <c r="DVP1327" s="62">
        <v>2000000</v>
      </c>
      <c r="DVQ1327" s="62">
        <v>0</v>
      </c>
      <c r="DVR1327" s="62">
        <f>DVQ1327/DVP1327</f>
        <v>0</v>
      </c>
      <c r="DVS1327" s="62">
        <f>DVP1327-DVQ1327</f>
        <v>2000000</v>
      </c>
      <c r="DVT1327" s="62">
        <f>DVP1327+DVL1327</f>
        <v>3000000</v>
      </c>
      <c r="DVY1327" s="62" t="s">
        <v>1934</v>
      </c>
      <c r="DVZ1327" s="62">
        <v>454</v>
      </c>
      <c r="DWA1327" s="62" t="s">
        <v>404</v>
      </c>
      <c r="DWB1327" s="62">
        <v>1000000</v>
      </c>
      <c r="DWD1327" s="62">
        <f>DWC1327/DWB1327</f>
        <v>0</v>
      </c>
      <c r="DWE1327" s="62">
        <f>DWB1327-DWC1327</f>
        <v>1000000</v>
      </c>
      <c r="DWF1327" s="62">
        <v>2000000</v>
      </c>
      <c r="DWG1327" s="62">
        <v>0</v>
      </c>
      <c r="DWH1327" s="62">
        <f>DWG1327/DWF1327</f>
        <v>0</v>
      </c>
      <c r="DWI1327" s="62">
        <f>DWF1327-DWG1327</f>
        <v>2000000</v>
      </c>
      <c r="DWJ1327" s="62">
        <f>DWF1327+DWB1327</f>
        <v>3000000</v>
      </c>
      <c r="DWO1327" s="62" t="s">
        <v>1934</v>
      </c>
      <c r="DWP1327" s="62">
        <v>454</v>
      </c>
      <c r="DWQ1327" s="62" t="s">
        <v>404</v>
      </c>
      <c r="DWR1327" s="62">
        <v>1000000</v>
      </c>
      <c r="DWT1327" s="62">
        <f>DWS1327/DWR1327</f>
        <v>0</v>
      </c>
      <c r="DWU1327" s="62">
        <f>DWR1327-DWS1327</f>
        <v>1000000</v>
      </c>
      <c r="DWV1327" s="62">
        <v>2000000</v>
      </c>
      <c r="DWW1327" s="62">
        <v>0</v>
      </c>
      <c r="DWX1327" s="62">
        <f>DWW1327/DWV1327</f>
        <v>0</v>
      </c>
      <c r="DWY1327" s="62">
        <f>DWV1327-DWW1327</f>
        <v>2000000</v>
      </c>
      <c r="DWZ1327" s="62">
        <f>DWV1327+DWR1327</f>
        <v>3000000</v>
      </c>
      <c r="DXE1327" s="62" t="s">
        <v>1934</v>
      </c>
      <c r="DXF1327" s="62">
        <v>454</v>
      </c>
      <c r="DXG1327" s="62" t="s">
        <v>404</v>
      </c>
      <c r="DXH1327" s="62">
        <v>1000000</v>
      </c>
      <c r="DXJ1327" s="62">
        <f>DXI1327/DXH1327</f>
        <v>0</v>
      </c>
      <c r="DXK1327" s="62">
        <f>DXH1327-DXI1327</f>
        <v>1000000</v>
      </c>
      <c r="DXL1327" s="62">
        <v>2000000</v>
      </c>
      <c r="DXM1327" s="62">
        <v>0</v>
      </c>
      <c r="DXN1327" s="62">
        <f>DXM1327/DXL1327</f>
        <v>0</v>
      </c>
      <c r="DXO1327" s="62">
        <f>DXL1327-DXM1327</f>
        <v>2000000</v>
      </c>
      <c r="DXP1327" s="62">
        <f>DXL1327+DXH1327</f>
        <v>3000000</v>
      </c>
      <c r="DXU1327" s="62" t="s">
        <v>1934</v>
      </c>
      <c r="DXV1327" s="62">
        <v>454</v>
      </c>
      <c r="DXW1327" s="62" t="s">
        <v>404</v>
      </c>
      <c r="DXX1327" s="62">
        <v>1000000</v>
      </c>
      <c r="DXZ1327" s="62">
        <f>DXY1327/DXX1327</f>
        <v>0</v>
      </c>
      <c r="DYA1327" s="62">
        <f>DXX1327-DXY1327</f>
        <v>1000000</v>
      </c>
      <c r="DYB1327" s="62">
        <v>2000000</v>
      </c>
      <c r="DYC1327" s="62">
        <v>0</v>
      </c>
      <c r="DYD1327" s="62">
        <f>DYC1327/DYB1327</f>
        <v>0</v>
      </c>
      <c r="DYE1327" s="62">
        <f>DYB1327-DYC1327</f>
        <v>2000000</v>
      </c>
      <c r="DYF1327" s="62">
        <f>DYB1327+DXX1327</f>
        <v>3000000</v>
      </c>
      <c r="DYK1327" s="62" t="s">
        <v>1934</v>
      </c>
      <c r="DYL1327" s="62">
        <v>454</v>
      </c>
      <c r="DYM1327" s="62" t="s">
        <v>404</v>
      </c>
      <c r="DYN1327" s="62">
        <v>1000000</v>
      </c>
      <c r="DYP1327" s="62">
        <f>DYO1327/DYN1327</f>
        <v>0</v>
      </c>
      <c r="DYQ1327" s="62">
        <f>DYN1327-DYO1327</f>
        <v>1000000</v>
      </c>
      <c r="DYR1327" s="62">
        <v>2000000</v>
      </c>
      <c r="DYS1327" s="62">
        <v>0</v>
      </c>
      <c r="DYT1327" s="62">
        <f>DYS1327/DYR1327</f>
        <v>0</v>
      </c>
      <c r="DYU1327" s="62">
        <f>DYR1327-DYS1327</f>
        <v>2000000</v>
      </c>
      <c r="DYV1327" s="62">
        <f>DYR1327+DYN1327</f>
        <v>3000000</v>
      </c>
      <c r="DZA1327" s="62" t="s">
        <v>1934</v>
      </c>
      <c r="DZB1327" s="62">
        <v>454</v>
      </c>
      <c r="DZC1327" s="62" t="s">
        <v>404</v>
      </c>
      <c r="DZD1327" s="62">
        <v>1000000</v>
      </c>
      <c r="DZF1327" s="62">
        <f>DZE1327/DZD1327</f>
        <v>0</v>
      </c>
      <c r="DZG1327" s="62">
        <f>DZD1327-DZE1327</f>
        <v>1000000</v>
      </c>
      <c r="DZH1327" s="62">
        <v>2000000</v>
      </c>
      <c r="DZI1327" s="62">
        <v>0</v>
      </c>
      <c r="DZJ1327" s="62">
        <f>DZI1327/DZH1327</f>
        <v>0</v>
      </c>
      <c r="DZK1327" s="62">
        <f>DZH1327-DZI1327</f>
        <v>2000000</v>
      </c>
      <c r="DZL1327" s="62">
        <f>DZH1327+DZD1327</f>
        <v>3000000</v>
      </c>
      <c r="DZQ1327" s="62" t="s">
        <v>1934</v>
      </c>
      <c r="DZR1327" s="62">
        <v>454</v>
      </c>
      <c r="DZS1327" s="62" t="s">
        <v>404</v>
      </c>
      <c r="DZT1327" s="62">
        <v>1000000</v>
      </c>
      <c r="DZV1327" s="62">
        <f>DZU1327/DZT1327</f>
        <v>0</v>
      </c>
      <c r="DZW1327" s="62">
        <f>DZT1327-DZU1327</f>
        <v>1000000</v>
      </c>
      <c r="DZX1327" s="62">
        <v>2000000</v>
      </c>
      <c r="DZY1327" s="62">
        <v>0</v>
      </c>
      <c r="DZZ1327" s="62">
        <f>DZY1327/DZX1327</f>
        <v>0</v>
      </c>
      <c r="EAA1327" s="62">
        <f>DZX1327-DZY1327</f>
        <v>2000000</v>
      </c>
      <c r="EAB1327" s="62">
        <f>DZX1327+DZT1327</f>
        <v>3000000</v>
      </c>
      <c r="EAG1327" s="62" t="s">
        <v>1934</v>
      </c>
      <c r="EAH1327" s="62">
        <v>454</v>
      </c>
      <c r="EAI1327" s="62" t="s">
        <v>404</v>
      </c>
      <c r="EAJ1327" s="62">
        <v>1000000</v>
      </c>
      <c r="EAL1327" s="62">
        <f>EAK1327/EAJ1327</f>
        <v>0</v>
      </c>
      <c r="EAM1327" s="62">
        <f>EAJ1327-EAK1327</f>
        <v>1000000</v>
      </c>
      <c r="EAN1327" s="62">
        <v>2000000</v>
      </c>
      <c r="EAO1327" s="62">
        <v>0</v>
      </c>
      <c r="EAP1327" s="62">
        <f>EAO1327/EAN1327</f>
        <v>0</v>
      </c>
      <c r="EAQ1327" s="62">
        <f>EAN1327-EAO1327</f>
        <v>2000000</v>
      </c>
      <c r="EAR1327" s="62">
        <f>EAN1327+EAJ1327</f>
        <v>3000000</v>
      </c>
      <c r="EAW1327" s="62" t="s">
        <v>1934</v>
      </c>
      <c r="EAX1327" s="62">
        <v>454</v>
      </c>
      <c r="EAY1327" s="62" t="s">
        <v>404</v>
      </c>
      <c r="EAZ1327" s="62">
        <v>1000000</v>
      </c>
      <c r="EBB1327" s="62">
        <f>EBA1327/EAZ1327</f>
        <v>0</v>
      </c>
      <c r="EBC1327" s="62">
        <f>EAZ1327-EBA1327</f>
        <v>1000000</v>
      </c>
      <c r="EBD1327" s="62">
        <v>2000000</v>
      </c>
      <c r="EBE1327" s="62">
        <v>0</v>
      </c>
      <c r="EBF1327" s="62">
        <f>EBE1327/EBD1327</f>
        <v>0</v>
      </c>
      <c r="EBG1327" s="62">
        <f>EBD1327-EBE1327</f>
        <v>2000000</v>
      </c>
      <c r="EBH1327" s="62">
        <f>EBD1327+EAZ1327</f>
        <v>3000000</v>
      </c>
      <c r="EBM1327" s="62" t="s">
        <v>1934</v>
      </c>
      <c r="EBN1327" s="62">
        <v>454</v>
      </c>
      <c r="EBO1327" s="62" t="s">
        <v>404</v>
      </c>
      <c r="EBP1327" s="62">
        <v>1000000</v>
      </c>
      <c r="EBR1327" s="62">
        <f>EBQ1327/EBP1327</f>
        <v>0</v>
      </c>
      <c r="EBS1327" s="62">
        <f>EBP1327-EBQ1327</f>
        <v>1000000</v>
      </c>
      <c r="EBT1327" s="62">
        <v>2000000</v>
      </c>
      <c r="EBU1327" s="62">
        <v>0</v>
      </c>
      <c r="EBV1327" s="62">
        <f>EBU1327/EBT1327</f>
        <v>0</v>
      </c>
      <c r="EBW1327" s="62">
        <f>EBT1327-EBU1327</f>
        <v>2000000</v>
      </c>
      <c r="EBX1327" s="62">
        <f>EBT1327+EBP1327</f>
        <v>3000000</v>
      </c>
      <c r="ECC1327" s="62" t="s">
        <v>1934</v>
      </c>
      <c r="ECD1327" s="62">
        <v>454</v>
      </c>
      <c r="ECE1327" s="62" t="s">
        <v>404</v>
      </c>
      <c r="ECF1327" s="62">
        <v>1000000</v>
      </c>
      <c r="ECH1327" s="62">
        <f>ECG1327/ECF1327</f>
        <v>0</v>
      </c>
      <c r="ECI1327" s="62">
        <f>ECF1327-ECG1327</f>
        <v>1000000</v>
      </c>
      <c r="ECJ1327" s="62">
        <v>2000000</v>
      </c>
      <c r="ECK1327" s="62">
        <v>0</v>
      </c>
      <c r="ECL1327" s="62">
        <f>ECK1327/ECJ1327</f>
        <v>0</v>
      </c>
      <c r="ECM1327" s="62">
        <f>ECJ1327-ECK1327</f>
        <v>2000000</v>
      </c>
      <c r="ECN1327" s="62">
        <f>ECJ1327+ECF1327</f>
        <v>3000000</v>
      </c>
      <c r="ECS1327" s="62" t="s">
        <v>1934</v>
      </c>
      <c r="ECT1327" s="62">
        <v>454</v>
      </c>
      <c r="ECU1327" s="62" t="s">
        <v>404</v>
      </c>
      <c r="ECV1327" s="62">
        <v>1000000</v>
      </c>
      <c r="ECX1327" s="62">
        <f>ECW1327/ECV1327</f>
        <v>0</v>
      </c>
      <c r="ECY1327" s="62">
        <f>ECV1327-ECW1327</f>
        <v>1000000</v>
      </c>
      <c r="ECZ1327" s="62">
        <v>2000000</v>
      </c>
      <c r="EDA1327" s="62">
        <v>0</v>
      </c>
      <c r="EDB1327" s="62">
        <f>EDA1327/ECZ1327</f>
        <v>0</v>
      </c>
      <c r="EDC1327" s="62">
        <f>ECZ1327-EDA1327</f>
        <v>2000000</v>
      </c>
      <c r="EDD1327" s="62">
        <f>ECZ1327+ECV1327</f>
        <v>3000000</v>
      </c>
      <c r="EDI1327" s="62" t="s">
        <v>1934</v>
      </c>
      <c r="EDJ1327" s="62">
        <v>454</v>
      </c>
      <c r="EDK1327" s="62" t="s">
        <v>404</v>
      </c>
      <c r="EDL1327" s="62">
        <v>1000000</v>
      </c>
      <c r="EDN1327" s="62">
        <f>EDM1327/EDL1327</f>
        <v>0</v>
      </c>
      <c r="EDO1327" s="62">
        <f>EDL1327-EDM1327</f>
        <v>1000000</v>
      </c>
      <c r="EDP1327" s="62">
        <v>2000000</v>
      </c>
      <c r="EDQ1327" s="62">
        <v>0</v>
      </c>
      <c r="EDR1327" s="62">
        <f>EDQ1327/EDP1327</f>
        <v>0</v>
      </c>
      <c r="EDS1327" s="62">
        <f>EDP1327-EDQ1327</f>
        <v>2000000</v>
      </c>
      <c r="EDT1327" s="62">
        <f>EDP1327+EDL1327</f>
        <v>3000000</v>
      </c>
      <c r="EDY1327" s="62" t="s">
        <v>1934</v>
      </c>
      <c r="EDZ1327" s="62">
        <v>454</v>
      </c>
      <c r="EEA1327" s="62" t="s">
        <v>404</v>
      </c>
      <c r="EEB1327" s="62">
        <v>1000000</v>
      </c>
      <c r="EED1327" s="62">
        <f>EEC1327/EEB1327</f>
        <v>0</v>
      </c>
      <c r="EEE1327" s="62">
        <f>EEB1327-EEC1327</f>
        <v>1000000</v>
      </c>
      <c r="EEF1327" s="62">
        <v>2000000</v>
      </c>
      <c r="EEG1327" s="62">
        <v>0</v>
      </c>
      <c r="EEH1327" s="62">
        <f>EEG1327/EEF1327</f>
        <v>0</v>
      </c>
      <c r="EEI1327" s="62">
        <f>EEF1327-EEG1327</f>
        <v>2000000</v>
      </c>
      <c r="EEJ1327" s="62">
        <f>EEF1327+EEB1327</f>
        <v>3000000</v>
      </c>
      <c r="EEO1327" s="62" t="s">
        <v>1934</v>
      </c>
      <c r="EEP1327" s="62">
        <v>454</v>
      </c>
      <c r="EEQ1327" s="62" t="s">
        <v>404</v>
      </c>
      <c r="EER1327" s="62">
        <v>1000000</v>
      </c>
      <c r="EET1327" s="62">
        <f>EES1327/EER1327</f>
        <v>0</v>
      </c>
      <c r="EEU1327" s="62">
        <f>EER1327-EES1327</f>
        <v>1000000</v>
      </c>
      <c r="EEV1327" s="62">
        <v>2000000</v>
      </c>
      <c r="EEW1327" s="62">
        <v>0</v>
      </c>
      <c r="EEX1327" s="62">
        <f>EEW1327/EEV1327</f>
        <v>0</v>
      </c>
      <c r="EEY1327" s="62">
        <f>EEV1327-EEW1327</f>
        <v>2000000</v>
      </c>
      <c r="EEZ1327" s="62">
        <f>EEV1327+EER1327</f>
        <v>3000000</v>
      </c>
      <c r="EFE1327" s="62" t="s">
        <v>1934</v>
      </c>
      <c r="EFF1327" s="62">
        <v>454</v>
      </c>
      <c r="EFG1327" s="62" t="s">
        <v>404</v>
      </c>
      <c r="EFH1327" s="62">
        <v>1000000</v>
      </c>
      <c r="EFJ1327" s="62">
        <f>EFI1327/EFH1327</f>
        <v>0</v>
      </c>
      <c r="EFK1327" s="62">
        <f>EFH1327-EFI1327</f>
        <v>1000000</v>
      </c>
      <c r="EFL1327" s="62">
        <v>2000000</v>
      </c>
      <c r="EFM1327" s="62">
        <v>0</v>
      </c>
      <c r="EFN1327" s="62">
        <f>EFM1327/EFL1327</f>
        <v>0</v>
      </c>
      <c r="EFO1327" s="62">
        <f>EFL1327-EFM1327</f>
        <v>2000000</v>
      </c>
      <c r="EFP1327" s="62">
        <f>EFL1327+EFH1327</f>
        <v>3000000</v>
      </c>
      <c r="EFU1327" s="62" t="s">
        <v>1934</v>
      </c>
      <c r="EFV1327" s="62">
        <v>454</v>
      </c>
      <c r="EFW1327" s="62" t="s">
        <v>404</v>
      </c>
      <c r="EFX1327" s="62">
        <v>1000000</v>
      </c>
      <c r="EFZ1327" s="62">
        <f>EFY1327/EFX1327</f>
        <v>0</v>
      </c>
      <c r="EGA1327" s="62">
        <f>EFX1327-EFY1327</f>
        <v>1000000</v>
      </c>
      <c r="EGB1327" s="62">
        <v>2000000</v>
      </c>
      <c r="EGC1327" s="62">
        <v>0</v>
      </c>
      <c r="EGD1327" s="62">
        <f>EGC1327/EGB1327</f>
        <v>0</v>
      </c>
      <c r="EGE1327" s="62">
        <f>EGB1327-EGC1327</f>
        <v>2000000</v>
      </c>
      <c r="EGF1327" s="62">
        <f>EGB1327+EFX1327</f>
        <v>3000000</v>
      </c>
      <c r="EGK1327" s="62" t="s">
        <v>1934</v>
      </c>
      <c r="EGL1327" s="62">
        <v>454</v>
      </c>
      <c r="EGM1327" s="62" t="s">
        <v>404</v>
      </c>
      <c r="EGN1327" s="62">
        <v>1000000</v>
      </c>
      <c r="EGP1327" s="62">
        <f>EGO1327/EGN1327</f>
        <v>0</v>
      </c>
      <c r="EGQ1327" s="62">
        <f>EGN1327-EGO1327</f>
        <v>1000000</v>
      </c>
      <c r="EGR1327" s="62">
        <v>2000000</v>
      </c>
      <c r="EGS1327" s="62">
        <v>0</v>
      </c>
      <c r="EGT1327" s="62">
        <f>EGS1327/EGR1327</f>
        <v>0</v>
      </c>
      <c r="EGU1327" s="62">
        <f>EGR1327-EGS1327</f>
        <v>2000000</v>
      </c>
      <c r="EGV1327" s="62">
        <f>EGR1327+EGN1327</f>
        <v>3000000</v>
      </c>
      <c r="EHA1327" s="62" t="s">
        <v>1934</v>
      </c>
      <c r="EHB1327" s="62">
        <v>454</v>
      </c>
      <c r="EHC1327" s="62" t="s">
        <v>404</v>
      </c>
      <c r="EHD1327" s="62">
        <v>1000000</v>
      </c>
      <c r="EHF1327" s="62">
        <f>EHE1327/EHD1327</f>
        <v>0</v>
      </c>
      <c r="EHG1327" s="62">
        <f>EHD1327-EHE1327</f>
        <v>1000000</v>
      </c>
      <c r="EHH1327" s="62">
        <v>2000000</v>
      </c>
      <c r="EHI1327" s="62">
        <v>0</v>
      </c>
      <c r="EHJ1327" s="62">
        <f>EHI1327/EHH1327</f>
        <v>0</v>
      </c>
      <c r="EHK1327" s="62">
        <f>EHH1327-EHI1327</f>
        <v>2000000</v>
      </c>
      <c r="EHL1327" s="62">
        <f>EHH1327+EHD1327</f>
        <v>3000000</v>
      </c>
      <c r="EHQ1327" s="62" t="s">
        <v>1934</v>
      </c>
      <c r="EHR1327" s="62">
        <v>454</v>
      </c>
      <c r="EHS1327" s="62" t="s">
        <v>404</v>
      </c>
      <c r="EHT1327" s="62">
        <v>1000000</v>
      </c>
      <c r="EHV1327" s="62">
        <f>EHU1327/EHT1327</f>
        <v>0</v>
      </c>
      <c r="EHW1327" s="62">
        <f>EHT1327-EHU1327</f>
        <v>1000000</v>
      </c>
      <c r="EHX1327" s="62">
        <v>2000000</v>
      </c>
      <c r="EHY1327" s="62">
        <v>0</v>
      </c>
      <c r="EHZ1327" s="62">
        <f>EHY1327/EHX1327</f>
        <v>0</v>
      </c>
      <c r="EIA1327" s="62">
        <f>EHX1327-EHY1327</f>
        <v>2000000</v>
      </c>
      <c r="EIB1327" s="62">
        <f>EHX1327+EHT1327</f>
        <v>3000000</v>
      </c>
      <c r="EIG1327" s="62" t="s">
        <v>1934</v>
      </c>
      <c r="EIH1327" s="62">
        <v>454</v>
      </c>
      <c r="EII1327" s="62" t="s">
        <v>404</v>
      </c>
      <c r="EIJ1327" s="62">
        <v>1000000</v>
      </c>
      <c r="EIL1327" s="62">
        <f>EIK1327/EIJ1327</f>
        <v>0</v>
      </c>
      <c r="EIM1327" s="62">
        <f>EIJ1327-EIK1327</f>
        <v>1000000</v>
      </c>
      <c r="EIN1327" s="62">
        <v>2000000</v>
      </c>
      <c r="EIO1327" s="62">
        <v>0</v>
      </c>
      <c r="EIP1327" s="62">
        <f>EIO1327/EIN1327</f>
        <v>0</v>
      </c>
      <c r="EIQ1327" s="62">
        <f>EIN1327-EIO1327</f>
        <v>2000000</v>
      </c>
      <c r="EIR1327" s="62">
        <f>EIN1327+EIJ1327</f>
        <v>3000000</v>
      </c>
      <c r="EIW1327" s="62" t="s">
        <v>1934</v>
      </c>
      <c r="EIX1327" s="62">
        <v>454</v>
      </c>
      <c r="EIY1327" s="62" t="s">
        <v>404</v>
      </c>
      <c r="EIZ1327" s="62">
        <v>1000000</v>
      </c>
      <c r="EJB1327" s="62">
        <f>EJA1327/EIZ1327</f>
        <v>0</v>
      </c>
      <c r="EJC1327" s="62">
        <f>EIZ1327-EJA1327</f>
        <v>1000000</v>
      </c>
      <c r="EJD1327" s="62">
        <v>2000000</v>
      </c>
      <c r="EJE1327" s="62">
        <v>0</v>
      </c>
      <c r="EJF1327" s="62">
        <f>EJE1327/EJD1327</f>
        <v>0</v>
      </c>
      <c r="EJG1327" s="62">
        <f>EJD1327-EJE1327</f>
        <v>2000000</v>
      </c>
      <c r="EJH1327" s="62">
        <f>EJD1327+EIZ1327</f>
        <v>3000000</v>
      </c>
      <c r="EJM1327" s="62" t="s">
        <v>1934</v>
      </c>
      <c r="EJN1327" s="62">
        <v>454</v>
      </c>
      <c r="EJO1327" s="62" t="s">
        <v>404</v>
      </c>
      <c r="EJP1327" s="62">
        <v>1000000</v>
      </c>
      <c r="EJR1327" s="62">
        <f>EJQ1327/EJP1327</f>
        <v>0</v>
      </c>
      <c r="EJS1327" s="62">
        <f>EJP1327-EJQ1327</f>
        <v>1000000</v>
      </c>
      <c r="EJT1327" s="62">
        <v>2000000</v>
      </c>
      <c r="EJU1327" s="62">
        <v>0</v>
      </c>
      <c r="EJV1327" s="62">
        <f>EJU1327/EJT1327</f>
        <v>0</v>
      </c>
      <c r="EJW1327" s="62">
        <f>EJT1327-EJU1327</f>
        <v>2000000</v>
      </c>
      <c r="EJX1327" s="62">
        <f>EJT1327+EJP1327</f>
        <v>3000000</v>
      </c>
      <c r="EKC1327" s="62" t="s">
        <v>1934</v>
      </c>
      <c r="EKD1327" s="62">
        <v>454</v>
      </c>
      <c r="EKE1327" s="62" t="s">
        <v>404</v>
      </c>
      <c r="EKF1327" s="62">
        <v>1000000</v>
      </c>
      <c r="EKH1327" s="62">
        <f>EKG1327/EKF1327</f>
        <v>0</v>
      </c>
      <c r="EKI1327" s="62">
        <f>EKF1327-EKG1327</f>
        <v>1000000</v>
      </c>
      <c r="EKJ1327" s="62">
        <v>2000000</v>
      </c>
      <c r="EKK1327" s="62">
        <v>0</v>
      </c>
      <c r="EKL1327" s="62">
        <f>EKK1327/EKJ1327</f>
        <v>0</v>
      </c>
      <c r="EKM1327" s="62">
        <f>EKJ1327-EKK1327</f>
        <v>2000000</v>
      </c>
      <c r="EKN1327" s="62">
        <f>EKJ1327+EKF1327</f>
        <v>3000000</v>
      </c>
      <c r="EKS1327" s="62" t="s">
        <v>1934</v>
      </c>
      <c r="EKT1327" s="62">
        <v>454</v>
      </c>
      <c r="EKU1327" s="62" t="s">
        <v>404</v>
      </c>
      <c r="EKV1327" s="62">
        <v>1000000</v>
      </c>
      <c r="EKX1327" s="62">
        <f>EKW1327/EKV1327</f>
        <v>0</v>
      </c>
      <c r="EKY1327" s="62">
        <f>EKV1327-EKW1327</f>
        <v>1000000</v>
      </c>
      <c r="EKZ1327" s="62">
        <v>2000000</v>
      </c>
      <c r="ELA1327" s="62">
        <v>0</v>
      </c>
      <c r="ELB1327" s="62">
        <f>ELA1327/EKZ1327</f>
        <v>0</v>
      </c>
      <c r="ELC1327" s="62">
        <f>EKZ1327-ELA1327</f>
        <v>2000000</v>
      </c>
      <c r="ELD1327" s="62">
        <f>EKZ1327+EKV1327</f>
        <v>3000000</v>
      </c>
      <c r="ELI1327" s="62" t="s">
        <v>1934</v>
      </c>
      <c r="ELJ1327" s="62">
        <v>454</v>
      </c>
      <c r="ELK1327" s="62" t="s">
        <v>404</v>
      </c>
      <c r="ELL1327" s="62">
        <v>1000000</v>
      </c>
      <c r="ELN1327" s="62">
        <f>ELM1327/ELL1327</f>
        <v>0</v>
      </c>
      <c r="ELO1327" s="62">
        <f>ELL1327-ELM1327</f>
        <v>1000000</v>
      </c>
      <c r="ELP1327" s="62">
        <v>2000000</v>
      </c>
      <c r="ELQ1327" s="62">
        <v>0</v>
      </c>
      <c r="ELR1327" s="62">
        <f>ELQ1327/ELP1327</f>
        <v>0</v>
      </c>
      <c r="ELS1327" s="62">
        <f>ELP1327-ELQ1327</f>
        <v>2000000</v>
      </c>
      <c r="ELT1327" s="62">
        <f>ELP1327+ELL1327</f>
        <v>3000000</v>
      </c>
      <c r="ELY1327" s="62" t="s">
        <v>1934</v>
      </c>
      <c r="ELZ1327" s="62">
        <v>454</v>
      </c>
      <c r="EMA1327" s="62" t="s">
        <v>404</v>
      </c>
      <c r="EMB1327" s="62">
        <v>1000000</v>
      </c>
      <c r="EMD1327" s="62">
        <f>EMC1327/EMB1327</f>
        <v>0</v>
      </c>
      <c r="EME1327" s="62">
        <f>EMB1327-EMC1327</f>
        <v>1000000</v>
      </c>
      <c r="EMF1327" s="62">
        <v>2000000</v>
      </c>
      <c r="EMG1327" s="62">
        <v>0</v>
      </c>
      <c r="EMH1327" s="62">
        <f>EMG1327/EMF1327</f>
        <v>0</v>
      </c>
      <c r="EMI1327" s="62">
        <f>EMF1327-EMG1327</f>
        <v>2000000</v>
      </c>
      <c r="EMJ1327" s="62">
        <f>EMF1327+EMB1327</f>
        <v>3000000</v>
      </c>
      <c r="EMO1327" s="62" t="s">
        <v>1934</v>
      </c>
      <c r="EMP1327" s="62">
        <v>454</v>
      </c>
      <c r="EMQ1327" s="62" t="s">
        <v>404</v>
      </c>
      <c r="EMR1327" s="62">
        <v>1000000</v>
      </c>
      <c r="EMT1327" s="62">
        <f>EMS1327/EMR1327</f>
        <v>0</v>
      </c>
      <c r="EMU1327" s="62">
        <f>EMR1327-EMS1327</f>
        <v>1000000</v>
      </c>
      <c r="EMV1327" s="62">
        <v>2000000</v>
      </c>
      <c r="EMW1327" s="62">
        <v>0</v>
      </c>
      <c r="EMX1327" s="62">
        <f>EMW1327/EMV1327</f>
        <v>0</v>
      </c>
      <c r="EMY1327" s="62">
        <f>EMV1327-EMW1327</f>
        <v>2000000</v>
      </c>
      <c r="EMZ1327" s="62">
        <f>EMV1327+EMR1327</f>
        <v>3000000</v>
      </c>
      <c r="ENE1327" s="62" t="s">
        <v>1934</v>
      </c>
      <c r="ENF1327" s="62">
        <v>454</v>
      </c>
      <c r="ENG1327" s="62" t="s">
        <v>404</v>
      </c>
      <c r="ENH1327" s="62">
        <v>1000000</v>
      </c>
      <c r="ENJ1327" s="62">
        <f>ENI1327/ENH1327</f>
        <v>0</v>
      </c>
      <c r="ENK1327" s="62">
        <f>ENH1327-ENI1327</f>
        <v>1000000</v>
      </c>
      <c r="ENL1327" s="62">
        <v>2000000</v>
      </c>
      <c r="ENM1327" s="62">
        <v>0</v>
      </c>
      <c r="ENN1327" s="62">
        <f>ENM1327/ENL1327</f>
        <v>0</v>
      </c>
      <c r="ENO1327" s="62">
        <f>ENL1327-ENM1327</f>
        <v>2000000</v>
      </c>
      <c r="ENP1327" s="62">
        <f>ENL1327+ENH1327</f>
        <v>3000000</v>
      </c>
      <c r="ENU1327" s="62" t="s">
        <v>1934</v>
      </c>
      <c r="ENV1327" s="62">
        <v>454</v>
      </c>
      <c r="ENW1327" s="62" t="s">
        <v>404</v>
      </c>
      <c r="ENX1327" s="62">
        <v>1000000</v>
      </c>
      <c r="ENZ1327" s="62">
        <f>ENY1327/ENX1327</f>
        <v>0</v>
      </c>
      <c r="EOA1327" s="62">
        <f>ENX1327-ENY1327</f>
        <v>1000000</v>
      </c>
      <c r="EOB1327" s="62">
        <v>2000000</v>
      </c>
      <c r="EOC1327" s="62">
        <v>0</v>
      </c>
      <c r="EOD1327" s="62">
        <f>EOC1327/EOB1327</f>
        <v>0</v>
      </c>
      <c r="EOE1327" s="62">
        <f>EOB1327-EOC1327</f>
        <v>2000000</v>
      </c>
      <c r="EOF1327" s="62">
        <f>EOB1327+ENX1327</f>
        <v>3000000</v>
      </c>
      <c r="EOK1327" s="62" t="s">
        <v>1934</v>
      </c>
      <c r="EOL1327" s="62">
        <v>454</v>
      </c>
      <c r="EOM1327" s="62" t="s">
        <v>404</v>
      </c>
      <c r="EON1327" s="62">
        <v>1000000</v>
      </c>
      <c r="EOP1327" s="62">
        <f>EOO1327/EON1327</f>
        <v>0</v>
      </c>
      <c r="EOQ1327" s="62">
        <f>EON1327-EOO1327</f>
        <v>1000000</v>
      </c>
      <c r="EOR1327" s="62">
        <v>2000000</v>
      </c>
      <c r="EOS1327" s="62">
        <v>0</v>
      </c>
      <c r="EOT1327" s="62">
        <f>EOS1327/EOR1327</f>
        <v>0</v>
      </c>
      <c r="EOU1327" s="62">
        <f>EOR1327-EOS1327</f>
        <v>2000000</v>
      </c>
      <c r="EOV1327" s="62">
        <f>EOR1327+EON1327</f>
        <v>3000000</v>
      </c>
      <c r="EPA1327" s="62" t="s">
        <v>1934</v>
      </c>
      <c r="EPB1327" s="62">
        <v>454</v>
      </c>
      <c r="EPC1327" s="62" t="s">
        <v>404</v>
      </c>
      <c r="EPD1327" s="62">
        <v>1000000</v>
      </c>
      <c r="EPF1327" s="62">
        <f>EPE1327/EPD1327</f>
        <v>0</v>
      </c>
      <c r="EPG1327" s="62">
        <f>EPD1327-EPE1327</f>
        <v>1000000</v>
      </c>
      <c r="EPH1327" s="62">
        <v>2000000</v>
      </c>
      <c r="EPI1327" s="62">
        <v>0</v>
      </c>
      <c r="EPJ1327" s="62">
        <f>EPI1327/EPH1327</f>
        <v>0</v>
      </c>
      <c r="EPK1327" s="62">
        <f>EPH1327-EPI1327</f>
        <v>2000000</v>
      </c>
      <c r="EPL1327" s="62">
        <f>EPH1327+EPD1327</f>
        <v>3000000</v>
      </c>
      <c r="EPQ1327" s="62" t="s">
        <v>1934</v>
      </c>
      <c r="EPR1327" s="62">
        <v>454</v>
      </c>
      <c r="EPS1327" s="62" t="s">
        <v>404</v>
      </c>
      <c r="EPT1327" s="62">
        <v>1000000</v>
      </c>
      <c r="EPV1327" s="62">
        <f>EPU1327/EPT1327</f>
        <v>0</v>
      </c>
      <c r="EPW1327" s="62">
        <f>EPT1327-EPU1327</f>
        <v>1000000</v>
      </c>
      <c r="EPX1327" s="62">
        <v>2000000</v>
      </c>
      <c r="EPY1327" s="62">
        <v>0</v>
      </c>
      <c r="EPZ1327" s="62">
        <f>EPY1327/EPX1327</f>
        <v>0</v>
      </c>
      <c r="EQA1327" s="62">
        <f>EPX1327-EPY1327</f>
        <v>2000000</v>
      </c>
      <c r="EQB1327" s="62">
        <f>EPX1327+EPT1327</f>
        <v>3000000</v>
      </c>
      <c r="EQG1327" s="62" t="s">
        <v>1934</v>
      </c>
      <c r="EQH1327" s="62">
        <v>454</v>
      </c>
      <c r="EQI1327" s="62" t="s">
        <v>404</v>
      </c>
      <c r="EQJ1327" s="62">
        <v>1000000</v>
      </c>
      <c r="EQL1327" s="62">
        <f>EQK1327/EQJ1327</f>
        <v>0</v>
      </c>
      <c r="EQM1327" s="62">
        <f>EQJ1327-EQK1327</f>
        <v>1000000</v>
      </c>
      <c r="EQN1327" s="62">
        <v>2000000</v>
      </c>
      <c r="EQO1327" s="62">
        <v>0</v>
      </c>
      <c r="EQP1327" s="62">
        <f>EQO1327/EQN1327</f>
        <v>0</v>
      </c>
      <c r="EQQ1327" s="62">
        <f>EQN1327-EQO1327</f>
        <v>2000000</v>
      </c>
      <c r="EQR1327" s="62">
        <f>EQN1327+EQJ1327</f>
        <v>3000000</v>
      </c>
      <c r="EQW1327" s="62" t="s">
        <v>1934</v>
      </c>
      <c r="EQX1327" s="62">
        <v>454</v>
      </c>
      <c r="EQY1327" s="62" t="s">
        <v>404</v>
      </c>
      <c r="EQZ1327" s="62">
        <v>1000000</v>
      </c>
      <c r="ERB1327" s="62">
        <f>ERA1327/EQZ1327</f>
        <v>0</v>
      </c>
      <c r="ERC1327" s="62">
        <f>EQZ1327-ERA1327</f>
        <v>1000000</v>
      </c>
      <c r="ERD1327" s="62">
        <v>2000000</v>
      </c>
      <c r="ERE1327" s="62">
        <v>0</v>
      </c>
      <c r="ERF1327" s="62">
        <f>ERE1327/ERD1327</f>
        <v>0</v>
      </c>
      <c r="ERG1327" s="62">
        <f>ERD1327-ERE1327</f>
        <v>2000000</v>
      </c>
      <c r="ERH1327" s="62">
        <f>ERD1327+EQZ1327</f>
        <v>3000000</v>
      </c>
      <c r="ERM1327" s="62" t="s">
        <v>1934</v>
      </c>
      <c r="ERN1327" s="62">
        <v>454</v>
      </c>
      <c r="ERO1327" s="62" t="s">
        <v>404</v>
      </c>
      <c r="ERP1327" s="62">
        <v>1000000</v>
      </c>
      <c r="ERR1327" s="62">
        <f>ERQ1327/ERP1327</f>
        <v>0</v>
      </c>
      <c r="ERS1327" s="62">
        <f>ERP1327-ERQ1327</f>
        <v>1000000</v>
      </c>
      <c r="ERT1327" s="62">
        <v>2000000</v>
      </c>
      <c r="ERU1327" s="62">
        <v>0</v>
      </c>
      <c r="ERV1327" s="62">
        <f>ERU1327/ERT1327</f>
        <v>0</v>
      </c>
      <c r="ERW1327" s="62">
        <f>ERT1327-ERU1327</f>
        <v>2000000</v>
      </c>
      <c r="ERX1327" s="62">
        <f>ERT1327+ERP1327</f>
        <v>3000000</v>
      </c>
      <c r="ESC1327" s="62" t="s">
        <v>1934</v>
      </c>
      <c r="ESD1327" s="62">
        <v>454</v>
      </c>
      <c r="ESE1327" s="62" t="s">
        <v>404</v>
      </c>
      <c r="ESF1327" s="62">
        <v>1000000</v>
      </c>
      <c r="ESH1327" s="62">
        <f>ESG1327/ESF1327</f>
        <v>0</v>
      </c>
      <c r="ESI1327" s="62">
        <f>ESF1327-ESG1327</f>
        <v>1000000</v>
      </c>
      <c r="ESJ1327" s="62">
        <v>2000000</v>
      </c>
      <c r="ESK1327" s="62">
        <v>0</v>
      </c>
      <c r="ESL1327" s="62">
        <f>ESK1327/ESJ1327</f>
        <v>0</v>
      </c>
      <c r="ESM1327" s="62">
        <f>ESJ1327-ESK1327</f>
        <v>2000000</v>
      </c>
      <c r="ESN1327" s="62">
        <f>ESJ1327+ESF1327</f>
        <v>3000000</v>
      </c>
      <c r="ESS1327" s="62" t="s">
        <v>1934</v>
      </c>
      <c r="EST1327" s="62">
        <v>454</v>
      </c>
      <c r="ESU1327" s="62" t="s">
        <v>404</v>
      </c>
      <c r="ESV1327" s="62">
        <v>1000000</v>
      </c>
      <c r="ESX1327" s="62">
        <f>ESW1327/ESV1327</f>
        <v>0</v>
      </c>
      <c r="ESY1327" s="62">
        <f>ESV1327-ESW1327</f>
        <v>1000000</v>
      </c>
      <c r="ESZ1327" s="62">
        <v>2000000</v>
      </c>
      <c r="ETA1327" s="62">
        <v>0</v>
      </c>
      <c r="ETB1327" s="62">
        <f>ETA1327/ESZ1327</f>
        <v>0</v>
      </c>
      <c r="ETC1327" s="62">
        <f>ESZ1327-ETA1327</f>
        <v>2000000</v>
      </c>
      <c r="ETD1327" s="62">
        <f>ESZ1327+ESV1327</f>
        <v>3000000</v>
      </c>
      <c r="ETI1327" s="62" t="s">
        <v>1934</v>
      </c>
      <c r="ETJ1327" s="62">
        <v>454</v>
      </c>
      <c r="ETK1327" s="62" t="s">
        <v>404</v>
      </c>
      <c r="ETL1327" s="62">
        <v>1000000</v>
      </c>
      <c r="ETN1327" s="62">
        <f>ETM1327/ETL1327</f>
        <v>0</v>
      </c>
      <c r="ETO1327" s="62">
        <f>ETL1327-ETM1327</f>
        <v>1000000</v>
      </c>
      <c r="ETP1327" s="62">
        <v>2000000</v>
      </c>
      <c r="ETQ1327" s="62">
        <v>0</v>
      </c>
      <c r="ETR1327" s="62">
        <f>ETQ1327/ETP1327</f>
        <v>0</v>
      </c>
      <c r="ETS1327" s="62">
        <f>ETP1327-ETQ1327</f>
        <v>2000000</v>
      </c>
      <c r="ETT1327" s="62">
        <f>ETP1327+ETL1327</f>
        <v>3000000</v>
      </c>
      <c r="ETY1327" s="62" t="s">
        <v>1934</v>
      </c>
      <c r="ETZ1327" s="62">
        <v>454</v>
      </c>
      <c r="EUA1327" s="62" t="s">
        <v>404</v>
      </c>
      <c r="EUB1327" s="62">
        <v>1000000</v>
      </c>
      <c r="EUD1327" s="62">
        <f>EUC1327/EUB1327</f>
        <v>0</v>
      </c>
      <c r="EUE1327" s="62">
        <f>EUB1327-EUC1327</f>
        <v>1000000</v>
      </c>
      <c r="EUF1327" s="62">
        <v>2000000</v>
      </c>
      <c r="EUG1327" s="62">
        <v>0</v>
      </c>
      <c r="EUH1327" s="62">
        <f>EUG1327/EUF1327</f>
        <v>0</v>
      </c>
      <c r="EUI1327" s="62">
        <f>EUF1327-EUG1327</f>
        <v>2000000</v>
      </c>
      <c r="EUJ1327" s="62">
        <f>EUF1327+EUB1327</f>
        <v>3000000</v>
      </c>
      <c r="EUO1327" s="62" t="s">
        <v>1934</v>
      </c>
      <c r="EUP1327" s="62">
        <v>454</v>
      </c>
      <c r="EUQ1327" s="62" t="s">
        <v>404</v>
      </c>
      <c r="EUR1327" s="62">
        <v>1000000</v>
      </c>
      <c r="EUT1327" s="62">
        <f>EUS1327/EUR1327</f>
        <v>0</v>
      </c>
      <c r="EUU1327" s="62">
        <f>EUR1327-EUS1327</f>
        <v>1000000</v>
      </c>
      <c r="EUV1327" s="62">
        <v>2000000</v>
      </c>
      <c r="EUW1327" s="62">
        <v>0</v>
      </c>
      <c r="EUX1327" s="62">
        <f>EUW1327/EUV1327</f>
        <v>0</v>
      </c>
      <c r="EUY1327" s="62">
        <f>EUV1327-EUW1327</f>
        <v>2000000</v>
      </c>
      <c r="EUZ1327" s="62">
        <f>EUV1327+EUR1327</f>
        <v>3000000</v>
      </c>
      <c r="EVE1327" s="62" t="s">
        <v>1934</v>
      </c>
      <c r="EVF1327" s="62">
        <v>454</v>
      </c>
      <c r="EVG1327" s="62" t="s">
        <v>404</v>
      </c>
      <c r="EVH1327" s="62">
        <v>1000000</v>
      </c>
      <c r="EVJ1327" s="62">
        <f>EVI1327/EVH1327</f>
        <v>0</v>
      </c>
      <c r="EVK1327" s="62">
        <f>EVH1327-EVI1327</f>
        <v>1000000</v>
      </c>
      <c r="EVL1327" s="62">
        <v>2000000</v>
      </c>
      <c r="EVM1327" s="62">
        <v>0</v>
      </c>
      <c r="EVN1327" s="62">
        <f>EVM1327/EVL1327</f>
        <v>0</v>
      </c>
      <c r="EVO1327" s="62">
        <f>EVL1327-EVM1327</f>
        <v>2000000</v>
      </c>
      <c r="EVP1327" s="62">
        <f>EVL1327+EVH1327</f>
        <v>3000000</v>
      </c>
      <c r="EVU1327" s="62" t="s">
        <v>1934</v>
      </c>
      <c r="EVV1327" s="62">
        <v>454</v>
      </c>
      <c r="EVW1327" s="62" t="s">
        <v>404</v>
      </c>
      <c r="EVX1327" s="62">
        <v>1000000</v>
      </c>
      <c r="EVZ1327" s="62">
        <f>EVY1327/EVX1327</f>
        <v>0</v>
      </c>
      <c r="EWA1327" s="62">
        <f>EVX1327-EVY1327</f>
        <v>1000000</v>
      </c>
      <c r="EWB1327" s="62">
        <v>2000000</v>
      </c>
      <c r="EWC1327" s="62">
        <v>0</v>
      </c>
      <c r="EWD1327" s="62">
        <f>EWC1327/EWB1327</f>
        <v>0</v>
      </c>
      <c r="EWE1327" s="62">
        <f>EWB1327-EWC1327</f>
        <v>2000000</v>
      </c>
      <c r="EWF1327" s="62">
        <f>EWB1327+EVX1327</f>
        <v>3000000</v>
      </c>
      <c r="EWK1327" s="62" t="s">
        <v>1934</v>
      </c>
      <c r="EWL1327" s="62">
        <v>454</v>
      </c>
      <c r="EWM1327" s="62" t="s">
        <v>404</v>
      </c>
      <c r="EWN1327" s="62">
        <v>1000000</v>
      </c>
      <c r="EWP1327" s="62">
        <f>EWO1327/EWN1327</f>
        <v>0</v>
      </c>
      <c r="EWQ1327" s="62">
        <f>EWN1327-EWO1327</f>
        <v>1000000</v>
      </c>
      <c r="EWR1327" s="62">
        <v>2000000</v>
      </c>
      <c r="EWS1327" s="62">
        <v>0</v>
      </c>
      <c r="EWT1327" s="62">
        <f>EWS1327/EWR1327</f>
        <v>0</v>
      </c>
      <c r="EWU1327" s="62">
        <f>EWR1327-EWS1327</f>
        <v>2000000</v>
      </c>
      <c r="EWV1327" s="62">
        <f>EWR1327+EWN1327</f>
        <v>3000000</v>
      </c>
      <c r="EXA1327" s="62" t="s">
        <v>1934</v>
      </c>
      <c r="EXB1327" s="62">
        <v>454</v>
      </c>
      <c r="EXC1327" s="62" t="s">
        <v>404</v>
      </c>
      <c r="EXD1327" s="62">
        <v>1000000</v>
      </c>
      <c r="EXF1327" s="62">
        <f>EXE1327/EXD1327</f>
        <v>0</v>
      </c>
      <c r="EXG1327" s="62">
        <f>EXD1327-EXE1327</f>
        <v>1000000</v>
      </c>
      <c r="EXH1327" s="62">
        <v>2000000</v>
      </c>
      <c r="EXI1327" s="62">
        <v>0</v>
      </c>
      <c r="EXJ1327" s="62">
        <f>EXI1327/EXH1327</f>
        <v>0</v>
      </c>
      <c r="EXK1327" s="62">
        <f>EXH1327-EXI1327</f>
        <v>2000000</v>
      </c>
      <c r="EXL1327" s="62">
        <f>EXH1327+EXD1327</f>
        <v>3000000</v>
      </c>
      <c r="EXQ1327" s="62" t="s">
        <v>1934</v>
      </c>
      <c r="EXR1327" s="62">
        <v>454</v>
      </c>
      <c r="EXS1327" s="62" t="s">
        <v>404</v>
      </c>
      <c r="EXT1327" s="62">
        <v>1000000</v>
      </c>
      <c r="EXV1327" s="62">
        <f>EXU1327/EXT1327</f>
        <v>0</v>
      </c>
      <c r="EXW1327" s="62">
        <f>EXT1327-EXU1327</f>
        <v>1000000</v>
      </c>
      <c r="EXX1327" s="62">
        <v>2000000</v>
      </c>
      <c r="EXY1327" s="62">
        <v>0</v>
      </c>
      <c r="EXZ1327" s="62">
        <f>EXY1327/EXX1327</f>
        <v>0</v>
      </c>
      <c r="EYA1327" s="62">
        <f>EXX1327-EXY1327</f>
        <v>2000000</v>
      </c>
      <c r="EYB1327" s="62">
        <f>EXX1327+EXT1327</f>
        <v>3000000</v>
      </c>
      <c r="EYG1327" s="62" t="s">
        <v>1934</v>
      </c>
      <c r="EYH1327" s="62">
        <v>454</v>
      </c>
      <c r="EYI1327" s="62" t="s">
        <v>404</v>
      </c>
      <c r="EYJ1327" s="62">
        <v>1000000</v>
      </c>
      <c r="EYL1327" s="62">
        <f>EYK1327/EYJ1327</f>
        <v>0</v>
      </c>
      <c r="EYM1327" s="62">
        <f>EYJ1327-EYK1327</f>
        <v>1000000</v>
      </c>
      <c r="EYN1327" s="62">
        <v>2000000</v>
      </c>
      <c r="EYO1327" s="62">
        <v>0</v>
      </c>
      <c r="EYP1327" s="62">
        <f>EYO1327/EYN1327</f>
        <v>0</v>
      </c>
      <c r="EYQ1327" s="62">
        <f>EYN1327-EYO1327</f>
        <v>2000000</v>
      </c>
      <c r="EYR1327" s="62">
        <f>EYN1327+EYJ1327</f>
        <v>3000000</v>
      </c>
      <c r="EYW1327" s="62" t="s">
        <v>1934</v>
      </c>
      <c r="EYX1327" s="62">
        <v>454</v>
      </c>
      <c r="EYY1327" s="62" t="s">
        <v>404</v>
      </c>
      <c r="EYZ1327" s="62">
        <v>1000000</v>
      </c>
      <c r="EZB1327" s="62">
        <f>EZA1327/EYZ1327</f>
        <v>0</v>
      </c>
      <c r="EZC1327" s="62">
        <f>EYZ1327-EZA1327</f>
        <v>1000000</v>
      </c>
      <c r="EZD1327" s="62">
        <v>2000000</v>
      </c>
      <c r="EZE1327" s="62">
        <v>0</v>
      </c>
      <c r="EZF1327" s="62">
        <f>EZE1327/EZD1327</f>
        <v>0</v>
      </c>
      <c r="EZG1327" s="62">
        <f>EZD1327-EZE1327</f>
        <v>2000000</v>
      </c>
      <c r="EZH1327" s="62">
        <f>EZD1327+EYZ1327</f>
        <v>3000000</v>
      </c>
      <c r="EZM1327" s="62" t="s">
        <v>1934</v>
      </c>
      <c r="EZN1327" s="62">
        <v>454</v>
      </c>
      <c r="EZO1327" s="62" t="s">
        <v>404</v>
      </c>
      <c r="EZP1327" s="62">
        <v>1000000</v>
      </c>
      <c r="EZR1327" s="62">
        <f>EZQ1327/EZP1327</f>
        <v>0</v>
      </c>
      <c r="EZS1327" s="62">
        <f>EZP1327-EZQ1327</f>
        <v>1000000</v>
      </c>
      <c r="EZT1327" s="62">
        <v>2000000</v>
      </c>
      <c r="EZU1327" s="62">
        <v>0</v>
      </c>
      <c r="EZV1327" s="62">
        <f>EZU1327/EZT1327</f>
        <v>0</v>
      </c>
      <c r="EZW1327" s="62">
        <f>EZT1327-EZU1327</f>
        <v>2000000</v>
      </c>
      <c r="EZX1327" s="62">
        <f>EZT1327+EZP1327</f>
        <v>3000000</v>
      </c>
      <c r="FAC1327" s="62" t="s">
        <v>1934</v>
      </c>
      <c r="FAD1327" s="62">
        <v>454</v>
      </c>
      <c r="FAE1327" s="62" t="s">
        <v>404</v>
      </c>
      <c r="FAF1327" s="62">
        <v>1000000</v>
      </c>
      <c r="FAH1327" s="62">
        <f>FAG1327/FAF1327</f>
        <v>0</v>
      </c>
      <c r="FAI1327" s="62">
        <f>FAF1327-FAG1327</f>
        <v>1000000</v>
      </c>
      <c r="FAJ1327" s="62">
        <v>2000000</v>
      </c>
      <c r="FAK1327" s="62">
        <v>0</v>
      </c>
      <c r="FAL1327" s="62">
        <f>FAK1327/FAJ1327</f>
        <v>0</v>
      </c>
      <c r="FAM1327" s="62">
        <f>FAJ1327-FAK1327</f>
        <v>2000000</v>
      </c>
      <c r="FAN1327" s="62">
        <f>FAJ1327+FAF1327</f>
        <v>3000000</v>
      </c>
      <c r="FAS1327" s="62" t="s">
        <v>1934</v>
      </c>
      <c r="FAT1327" s="62">
        <v>454</v>
      </c>
      <c r="FAU1327" s="62" t="s">
        <v>404</v>
      </c>
      <c r="FAV1327" s="62">
        <v>1000000</v>
      </c>
      <c r="FAX1327" s="62">
        <f>FAW1327/FAV1327</f>
        <v>0</v>
      </c>
      <c r="FAY1327" s="62">
        <f>FAV1327-FAW1327</f>
        <v>1000000</v>
      </c>
      <c r="FAZ1327" s="62">
        <v>2000000</v>
      </c>
      <c r="FBA1327" s="62">
        <v>0</v>
      </c>
      <c r="FBB1327" s="62">
        <f>FBA1327/FAZ1327</f>
        <v>0</v>
      </c>
      <c r="FBC1327" s="62">
        <f>FAZ1327-FBA1327</f>
        <v>2000000</v>
      </c>
      <c r="FBD1327" s="62">
        <f>FAZ1327+FAV1327</f>
        <v>3000000</v>
      </c>
      <c r="FBI1327" s="62" t="s">
        <v>1934</v>
      </c>
      <c r="FBJ1327" s="62">
        <v>454</v>
      </c>
      <c r="FBK1327" s="62" t="s">
        <v>404</v>
      </c>
      <c r="FBL1327" s="62">
        <v>1000000</v>
      </c>
      <c r="FBN1327" s="62">
        <f>FBM1327/FBL1327</f>
        <v>0</v>
      </c>
      <c r="FBO1327" s="62">
        <f>FBL1327-FBM1327</f>
        <v>1000000</v>
      </c>
      <c r="FBP1327" s="62">
        <v>2000000</v>
      </c>
      <c r="FBQ1327" s="62">
        <v>0</v>
      </c>
      <c r="FBR1327" s="62">
        <f>FBQ1327/FBP1327</f>
        <v>0</v>
      </c>
      <c r="FBS1327" s="62">
        <f>FBP1327-FBQ1327</f>
        <v>2000000</v>
      </c>
      <c r="FBT1327" s="62">
        <f>FBP1327+FBL1327</f>
        <v>3000000</v>
      </c>
      <c r="FBY1327" s="62" t="s">
        <v>1934</v>
      </c>
      <c r="FBZ1327" s="62">
        <v>454</v>
      </c>
      <c r="FCA1327" s="62" t="s">
        <v>404</v>
      </c>
      <c r="FCB1327" s="62">
        <v>1000000</v>
      </c>
      <c r="FCD1327" s="62">
        <f>FCC1327/FCB1327</f>
        <v>0</v>
      </c>
      <c r="FCE1327" s="62">
        <f>FCB1327-FCC1327</f>
        <v>1000000</v>
      </c>
      <c r="FCF1327" s="62">
        <v>2000000</v>
      </c>
      <c r="FCG1327" s="62">
        <v>0</v>
      </c>
      <c r="FCH1327" s="62">
        <f>FCG1327/FCF1327</f>
        <v>0</v>
      </c>
      <c r="FCI1327" s="62">
        <f>FCF1327-FCG1327</f>
        <v>2000000</v>
      </c>
      <c r="FCJ1327" s="62">
        <f>FCF1327+FCB1327</f>
        <v>3000000</v>
      </c>
      <c r="FCO1327" s="62" t="s">
        <v>1934</v>
      </c>
      <c r="FCP1327" s="62">
        <v>454</v>
      </c>
      <c r="FCQ1327" s="62" t="s">
        <v>404</v>
      </c>
      <c r="FCR1327" s="62">
        <v>1000000</v>
      </c>
      <c r="FCT1327" s="62">
        <f>FCS1327/FCR1327</f>
        <v>0</v>
      </c>
      <c r="FCU1327" s="62">
        <f>FCR1327-FCS1327</f>
        <v>1000000</v>
      </c>
      <c r="FCV1327" s="62">
        <v>2000000</v>
      </c>
      <c r="FCW1327" s="62">
        <v>0</v>
      </c>
      <c r="FCX1327" s="62">
        <f>FCW1327/FCV1327</f>
        <v>0</v>
      </c>
      <c r="FCY1327" s="62">
        <f>FCV1327-FCW1327</f>
        <v>2000000</v>
      </c>
      <c r="FCZ1327" s="62">
        <f>FCV1327+FCR1327</f>
        <v>3000000</v>
      </c>
      <c r="FDE1327" s="62" t="s">
        <v>1934</v>
      </c>
      <c r="FDF1327" s="62">
        <v>454</v>
      </c>
      <c r="FDG1327" s="62" t="s">
        <v>404</v>
      </c>
      <c r="FDH1327" s="62">
        <v>1000000</v>
      </c>
      <c r="FDJ1327" s="62">
        <f>FDI1327/FDH1327</f>
        <v>0</v>
      </c>
      <c r="FDK1327" s="62">
        <f>FDH1327-FDI1327</f>
        <v>1000000</v>
      </c>
      <c r="FDL1327" s="62">
        <v>2000000</v>
      </c>
      <c r="FDM1327" s="62">
        <v>0</v>
      </c>
      <c r="FDN1327" s="62">
        <f>FDM1327/FDL1327</f>
        <v>0</v>
      </c>
      <c r="FDO1327" s="62">
        <f>FDL1327-FDM1327</f>
        <v>2000000</v>
      </c>
      <c r="FDP1327" s="62">
        <f>FDL1327+FDH1327</f>
        <v>3000000</v>
      </c>
      <c r="FDU1327" s="62" t="s">
        <v>1934</v>
      </c>
      <c r="FDV1327" s="62">
        <v>454</v>
      </c>
      <c r="FDW1327" s="62" t="s">
        <v>404</v>
      </c>
      <c r="FDX1327" s="62">
        <v>1000000</v>
      </c>
      <c r="FDZ1327" s="62">
        <f>FDY1327/FDX1327</f>
        <v>0</v>
      </c>
      <c r="FEA1327" s="62">
        <f>FDX1327-FDY1327</f>
        <v>1000000</v>
      </c>
      <c r="FEB1327" s="62">
        <v>2000000</v>
      </c>
      <c r="FEC1327" s="62">
        <v>0</v>
      </c>
      <c r="FED1327" s="62">
        <f>FEC1327/FEB1327</f>
        <v>0</v>
      </c>
      <c r="FEE1327" s="62">
        <f>FEB1327-FEC1327</f>
        <v>2000000</v>
      </c>
      <c r="FEF1327" s="62">
        <f>FEB1327+FDX1327</f>
        <v>3000000</v>
      </c>
      <c r="FEK1327" s="62" t="s">
        <v>1934</v>
      </c>
      <c r="FEL1327" s="62">
        <v>454</v>
      </c>
      <c r="FEM1327" s="62" t="s">
        <v>404</v>
      </c>
      <c r="FEN1327" s="62">
        <v>1000000</v>
      </c>
      <c r="FEP1327" s="62">
        <f>FEO1327/FEN1327</f>
        <v>0</v>
      </c>
      <c r="FEQ1327" s="62">
        <f>FEN1327-FEO1327</f>
        <v>1000000</v>
      </c>
      <c r="FER1327" s="62">
        <v>2000000</v>
      </c>
      <c r="FES1327" s="62">
        <v>0</v>
      </c>
      <c r="FET1327" s="62">
        <f>FES1327/FER1327</f>
        <v>0</v>
      </c>
      <c r="FEU1327" s="62">
        <f>FER1327-FES1327</f>
        <v>2000000</v>
      </c>
      <c r="FEV1327" s="62">
        <f>FER1327+FEN1327</f>
        <v>3000000</v>
      </c>
      <c r="FFA1327" s="62" t="s">
        <v>1934</v>
      </c>
      <c r="FFB1327" s="62">
        <v>454</v>
      </c>
      <c r="FFC1327" s="62" t="s">
        <v>404</v>
      </c>
      <c r="FFD1327" s="62">
        <v>1000000</v>
      </c>
      <c r="FFF1327" s="62">
        <f>FFE1327/FFD1327</f>
        <v>0</v>
      </c>
      <c r="FFG1327" s="62">
        <f>FFD1327-FFE1327</f>
        <v>1000000</v>
      </c>
      <c r="FFH1327" s="62">
        <v>2000000</v>
      </c>
      <c r="FFI1327" s="62">
        <v>0</v>
      </c>
      <c r="FFJ1327" s="62">
        <f>FFI1327/FFH1327</f>
        <v>0</v>
      </c>
      <c r="FFK1327" s="62">
        <f>FFH1327-FFI1327</f>
        <v>2000000</v>
      </c>
      <c r="FFL1327" s="62">
        <f>FFH1327+FFD1327</f>
        <v>3000000</v>
      </c>
      <c r="FFQ1327" s="62" t="s">
        <v>1934</v>
      </c>
      <c r="FFR1327" s="62">
        <v>454</v>
      </c>
      <c r="FFS1327" s="62" t="s">
        <v>404</v>
      </c>
      <c r="FFT1327" s="62">
        <v>1000000</v>
      </c>
      <c r="FFV1327" s="62">
        <f>FFU1327/FFT1327</f>
        <v>0</v>
      </c>
      <c r="FFW1327" s="62">
        <f>FFT1327-FFU1327</f>
        <v>1000000</v>
      </c>
      <c r="FFX1327" s="62">
        <v>2000000</v>
      </c>
      <c r="FFY1327" s="62">
        <v>0</v>
      </c>
      <c r="FFZ1327" s="62">
        <f>FFY1327/FFX1327</f>
        <v>0</v>
      </c>
      <c r="FGA1327" s="62">
        <f>FFX1327-FFY1327</f>
        <v>2000000</v>
      </c>
      <c r="FGB1327" s="62">
        <f>FFX1327+FFT1327</f>
        <v>3000000</v>
      </c>
      <c r="FGG1327" s="62" t="s">
        <v>1934</v>
      </c>
      <c r="FGH1327" s="62">
        <v>454</v>
      </c>
      <c r="FGI1327" s="62" t="s">
        <v>404</v>
      </c>
      <c r="FGJ1327" s="62">
        <v>1000000</v>
      </c>
      <c r="FGL1327" s="62">
        <f>FGK1327/FGJ1327</f>
        <v>0</v>
      </c>
      <c r="FGM1327" s="62">
        <f>FGJ1327-FGK1327</f>
        <v>1000000</v>
      </c>
      <c r="FGN1327" s="62">
        <v>2000000</v>
      </c>
      <c r="FGO1327" s="62">
        <v>0</v>
      </c>
      <c r="FGP1327" s="62">
        <f>FGO1327/FGN1327</f>
        <v>0</v>
      </c>
      <c r="FGQ1327" s="62">
        <f>FGN1327-FGO1327</f>
        <v>2000000</v>
      </c>
      <c r="FGR1327" s="62">
        <f>FGN1327+FGJ1327</f>
        <v>3000000</v>
      </c>
      <c r="FGW1327" s="62" t="s">
        <v>1934</v>
      </c>
      <c r="FGX1327" s="62">
        <v>454</v>
      </c>
      <c r="FGY1327" s="62" t="s">
        <v>404</v>
      </c>
      <c r="FGZ1327" s="62">
        <v>1000000</v>
      </c>
      <c r="FHB1327" s="62">
        <f>FHA1327/FGZ1327</f>
        <v>0</v>
      </c>
      <c r="FHC1327" s="62">
        <f>FGZ1327-FHA1327</f>
        <v>1000000</v>
      </c>
      <c r="FHD1327" s="62">
        <v>2000000</v>
      </c>
      <c r="FHE1327" s="62">
        <v>0</v>
      </c>
      <c r="FHF1327" s="62">
        <f>FHE1327/FHD1327</f>
        <v>0</v>
      </c>
      <c r="FHG1327" s="62">
        <f>FHD1327-FHE1327</f>
        <v>2000000</v>
      </c>
      <c r="FHH1327" s="62">
        <f>FHD1327+FGZ1327</f>
        <v>3000000</v>
      </c>
      <c r="FHM1327" s="62" t="s">
        <v>1934</v>
      </c>
      <c r="FHN1327" s="62">
        <v>454</v>
      </c>
      <c r="FHO1327" s="62" t="s">
        <v>404</v>
      </c>
      <c r="FHP1327" s="62">
        <v>1000000</v>
      </c>
      <c r="FHR1327" s="62">
        <f>FHQ1327/FHP1327</f>
        <v>0</v>
      </c>
      <c r="FHS1327" s="62">
        <f>FHP1327-FHQ1327</f>
        <v>1000000</v>
      </c>
      <c r="FHT1327" s="62">
        <v>2000000</v>
      </c>
      <c r="FHU1327" s="62">
        <v>0</v>
      </c>
      <c r="FHV1327" s="62">
        <f>FHU1327/FHT1327</f>
        <v>0</v>
      </c>
      <c r="FHW1327" s="62">
        <f>FHT1327-FHU1327</f>
        <v>2000000</v>
      </c>
      <c r="FHX1327" s="62">
        <f>FHT1327+FHP1327</f>
        <v>3000000</v>
      </c>
      <c r="FIC1327" s="62" t="s">
        <v>1934</v>
      </c>
      <c r="FID1327" s="62">
        <v>454</v>
      </c>
      <c r="FIE1327" s="62" t="s">
        <v>404</v>
      </c>
      <c r="FIF1327" s="62">
        <v>1000000</v>
      </c>
      <c r="FIH1327" s="62">
        <f>FIG1327/FIF1327</f>
        <v>0</v>
      </c>
      <c r="FII1327" s="62">
        <f>FIF1327-FIG1327</f>
        <v>1000000</v>
      </c>
      <c r="FIJ1327" s="62">
        <v>2000000</v>
      </c>
      <c r="FIK1327" s="62">
        <v>0</v>
      </c>
      <c r="FIL1327" s="62">
        <f>FIK1327/FIJ1327</f>
        <v>0</v>
      </c>
      <c r="FIM1327" s="62">
        <f>FIJ1327-FIK1327</f>
        <v>2000000</v>
      </c>
      <c r="FIN1327" s="62">
        <f>FIJ1327+FIF1327</f>
        <v>3000000</v>
      </c>
      <c r="FIS1327" s="62" t="s">
        <v>1934</v>
      </c>
      <c r="FIT1327" s="62">
        <v>454</v>
      </c>
      <c r="FIU1327" s="62" t="s">
        <v>404</v>
      </c>
      <c r="FIV1327" s="62">
        <v>1000000</v>
      </c>
      <c r="FIX1327" s="62">
        <f>FIW1327/FIV1327</f>
        <v>0</v>
      </c>
      <c r="FIY1327" s="62">
        <f>FIV1327-FIW1327</f>
        <v>1000000</v>
      </c>
      <c r="FIZ1327" s="62">
        <v>2000000</v>
      </c>
      <c r="FJA1327" s="62">
        <v>0</v>
      </c>
      <c r="FJB1327" s="62">
        <f>FJA1327/FIZ1327</f>
        <v>0</v>
      </c>
      <c r="FJC1327" s="62">
        <f>FIZ1327-FJA1327</f>
        <v>2000000</v>
      </c>
      <c r="FJD1327" s="62">
        <f>FIZ1327+FIV1327</f>
        <v>3000000</v>
      </c>
      <c r="FJI1327" s="62" t="s">
        <v>1934</v>
      </c>
      <c r="FJJ1327" s="62">
        <v>454</v>
      </c>
      <c r="FJK1327" s="62" t="s">
        <v>404</v>
      </c>
      <c r="FJL1327" s="62">
        <v>1000000</v>
      </c>
      <c r="FJN1327" s="62">
        <f>FJM1327/FJL1327</f>
        <v>0</v>
      </c>
      <c r="FJO1327" s="62">
        <f>FJL1327-FJM1327</f>
        <v>1000000</v>
      </c>
      <c r="FJP1327" s="62">
        <v>2000000</v>
      </c>
      <c r="FJQ1327" s="62">
        <v>0</v>
      </c>
      <c r="FJR1327" s="62">
        <f>FJQ1327/FJP1327</f>
        <v>0</v>
      </c>
      <c r="FJS1327" s="62">
        <f>FJP1327-FJQ1327</f>
        <v>2000000</v>
      </c>
      <c r="FJT1327" s="62">
        <f>FJP1327+FJL1327</f>
        <v>3000000</v>
      </c>
      <c r="FJY1327" s="62" t="s">
        <v>1934</v>
      </c>
      <c r="FJZ1327" s="62">
        <v>454</v>
      </c>
      <c r="FKA1327" s="62" t="s">
        <v>404</v>
      </c>
      <c r="FKB1327" s="62">
        <v>1000000</v>
      </c>
      <c r="FKD1327" s="62">
        <f>FKC1327/FKB1327</f>
        <v>0</v>
      </c>
      <c r="FKE1327" s="62">
        <f>FKB1327-FKC1327</f>
        <v>1000000</v>
      </c>
      <c r="FKF1327" s="62">
        <v>2000000</v>
      </c>
      <c r="FKG1327" s="62">
        <v>0</v>
      </c>
      <c r="FKH1327" s="62">
        <f>FKG1327/FKF1327</f>
        <v>0</v>
      </c>
      <c r="FKI1327" s="62">
        <f>FKF1327-FKG1327</f>
        <v>2000000</v>
      </c>
      <c r="FKJ1327" s="62">
        <f>FKF1327+FKB1327</f>
        <v>3000000</v>
      </c>
      <c r="FKO1327" s="62" t="s">
        <v>1934</v>
      </c>
      <c r="FKP1327" s="62">
        <v>454</v>
      </c>
      <c r="FKQ1327" s="62" t="s">
        <v>404</v>
      </c>
      <c r="FKR1327" s="62">
        <v>1000000</v>
      </c>
      <c r="FKT1327" s="62">
        <f>FKS1327/FKR1327</f>
        <v>0</v>
      </c>
      <c r="FKU1327" s="62">
        <f>FKR1327-FKS1327</f>
        <v>1000000</v>
      </c>
      <c r="FKV1327" s="62">
        <v>2000000</v>
      </c>
      <c r="FKW1327" s="62">
        <v>0</v>
      </c>
      <c r="FKX1327" s="62">
        <f>FKW1327/FKV1327</f>
        <v>0</v>
      </c>
      <c r="FKY1327" s="62">
        <f>FKV1327-FKW1327</f>
        <v>2000000</v>
      </c>
      <c r="FKZ1327" s="62">
        <f>FKV1327+FKR1327</f>
        <v>3000000</v>
      </c>
      <c r="FLE1327" s="62" t="s">
        <v>1934</v>
      </c>
      <c r="FLF1327" s="62">
        <v>454</v>
      </c>
      <c r="FLG1327" s="62" t="s">
        <v>404</v>
      </c>
      <c r="FLH1327" s="62">
        <v>1000000</v>
      </c>
      <c r="FLJ1327" s="62">
        <f>FLI1327/FLH1327</f>
        <v>0</v>
      </c>
      <c r="FLK1327" s="62">
        <f>FLH1327-FLI1327</f>
        <v>1000000</v>
      </c>
      <c r="FLL1327" s="62">
        <v>2000000</v>
      </c>
      <c r="FLM1327" s="62">
        <v>0</v>
      </c>
      <c r="FLN1327" s="62">
        <f>FLM1327/FLL1327</f>
        <v>0</v>
      </c>
      <c r="FLO1327" s="62">
        <f>FLL1327-FLM1327</f>
        <v>2000000</v>
      </c>
      <c r="FLP1327" s="62">
        <f>FLL1327+FLH1327</f>
        <v>3000000</v>
      </c>
      <c r="FLU1327" s="62" t="s">
        <v>1934</v>
      </c>
      <c r="FLV1327" s="62">
        <v>454</v>
      </c>
      <c r="FLW1327" s="62" t="s">
        <v>404</v>
      </c>
      <c r="FLX1327" s="62">
        <v>1000000</v>
      </c>
      <c r="FLZ1327" s="62">
        <f>FLY1327/FLX1327</f>
        <v>0</v>
      </c>
      <c r="FMA1327" s="62">
        <f>FLX1327-FLY1327</f>
        <v>1000000</v>
      </c>
      <c r="FMB1327" s="62">
        <v>2000000</v>
      </c>
      <c r="FMC1327" s="62">
        <v>0</v>
      </c>
      <c r="FMD1327" s="62">
        <f>FMC1327/FMB1327</f>
        <v>0</v>
      </c>
      <c r="FME1327" s="62">
        <f>FMB1327-FMC1327</f>
        <v>2000000</v>
      </c>
      <c r="FMF1327" s="62">
        <f>FMB1327+FLX1327</f>
        <v>3000000</v>
      </c>
      <c r="FMK1327" s="62" t="s">
        <v>1934</v>
      </c>
      <c r="FML1327" s="62">
        <v>454</v>
      </c>
      <c r="FMM1327" s="62" t="s">
        <v>404</v>
      </c>
      <c r="FMN1327" s="62">
        <v>1000000</v>
      </c>
      <c r="FMP1327" s="62">
        <f>FMO1327/FMN1327</f>
        <v>0</v>
      </c>
      <c r="FMQ1327" s="62">
        <f>FMN1327-FMO1327</f>
        <v>1000000</v>
      </c>
      <c r="FMR1327" s="62">
        <v>2000000</v>
      </c>
      <c r="FMS1327" s="62">
        <v>0</v>
      </c>
      <c r="FMT1327" s="62">
        <f>FMS1327/FMR1327</f>
        <v>0</v>
      </c>
      <c r="FMU1327" s="62">
        <f>FMR1327-FMS1327</f>
        <v>2000000</v>
      </c>
      <c r="FMV1327" s="62">
        <f>FMR1327+FMN1327</f>
        <v>3000000</v>
      </c>
      <c r="FNA1327" s="62" t="s">
        <v>1934</v>
      </c>
      <c r="FNB1327" s="62">
        <v>454</v>
      </c>
      <c r="FNC1327" s="62" t="s">
        <v>404</v>
      </c>
      <c r="FND1327" s="62">
        <v>1000000</v>
      </c>
      <c r="FNF1327" s="62">
        <f>FNE1327/FND1327</f>
        <v>0</v>
      </c>
      <c r="FNG1327" s="62">
        <f>FND1327-FNE1327</f>
        <v>1000000</v>
      </c>
      <c r="FNH1327" s="62">
        <v>2000000</v>
      </c>
      <c r="FNI1327" s="62">
        <v>0</v>
      </c>
      <c r="FNJ1327" s="62">
        <f>FNI1327/FNH1327</f>
        <v>0</v>
      </c>
      <c r="FNK1327" s="62">
        <f>FNH1327-FNI1327</f>
        <v>2000000</v>
      </c>
      <c r="FNL1327" s="62">
        <f>FNH1327+FND1327</f>
        <v>3000000</v>
      </c>
      <c r="FNQ1327" s="62" t="s">
        <v>1934</v>
      </c>
      <c r="FNR1327" s="62">
        <v>454</v>
      </c>
      <c r="FNS1327" s="62" t="s">
        <v>404</v>
      </c>
      <c r="FNT1327" s="62">
        <v>1000000</v>
      </c>
      <c r="FNV1327" s="62">
        <f>FNU1327/FNT1327</f>
        <v>0</v>
      </c>
      <c r="FNW1327" s="62">
        <f>FNT1327-FNU1327</f>
        <v>1000000</v>
      </c>
      <c r="FNX1327" s="62">
        <v>2000000</v>
      </c>
      <c r="FNY1327" s="62">
        <v>0</v>
      </c>
      <c r="FNZ1327" s="62">
        <f>FNY1327/FNX1327</f>
        <v>0</v>
      </c>
      <c r="FOA1327" s="62">
        <f>FNX1327-FNY1327</f>
        <v>2000000</v>
      </c>
      <c r="FOB1327" s="62">
        <f>FNX1327+FNT1327</f>
        <v>3000000</v>
      </c>
      <c r="FOG1327" s="62" t="s">
        <v>1934</v>
      </c>
      <c r="FOH1327" s="62">
        <v>454</v>
      </c>
      <c r="FOI1327" s="62" t="s">
        <v>404</v>
      </c>
      <c r="FOJ1327" s="62">
        <v>1000000</v>
      </c>
      <c r="FOL1327" s="62">
        <f>FOK1327/FOJ1327</f>
        <v>0</v>
      </c>
      <c r="FOM1327" s="62">
        <f>FOJ1327-FOK1327</f>
        <v>1000000</v>
      </c>
      <c r="FON1327" s="62">
        <v>2000000</v>
      </c>
      <c r="FOO1327" s="62">
        <v>0</v>
      </c>
      <c r="FOP1327" s="62">
        <f>FOO1327/FON1327</f>
        <v>0</v>
      </c>
      <c r="FOQ1327" s="62">
        <f>FON1327-FOO1327</f>
        <v>2000000</v>
      </c>
      <c r="FOR1327" s="62">
        <f>FON1327+FOJ1327</f>
        <v>3000000</v>
      </c>
      <c r="FOW1327" s="62" t="s">
        <v>1934</v>
      </c>
      <c r="FOX1327" s="62">
        <v>454</v>
      </c>
      <c r="FOY1327" s="62" t="s">
        <v>404</v>
      </c>
      <c r="FOZ1327" s="62">
        <v>1000000</v>
      </c>
      <c r="FPB1327" s="62">
        <f>FPA1327/FOZ1327</f>
        <v>0</v>
      </c>
      <c r="FPC1327" s="62">
        <f>FOZ1327-FPA1327</f>
        <v>1000000</v>
      </c>
      <c r="FPD1327" s="62">
        <v>2000000</v>
      </c>
      <c r="FPE1327" s="62">
        <v>0</v>
      </c>
      <c r="FPF1327" s="62">
        <f>FPE1327/FPD1327</f>
        <v>0</v>
      </c>
      <c r="FPG1327" s="62">
        <f>FPD1327-FPE1327</f>
        <v>2000000</v>
      </c>
      <c r="FPH1327" s="62">
        <f>FPD1327+FOZ1327</f>
        <v>3000000</v>
      </c>
      <c r="FPM1327" s="62" t="s">
        <v>1934</v>
      </c>
      <c r="FPN1327" s="62">
        <v>454</v>
      </c>
      <c r="FPO1327" s="62" t="s">
        <v>404</v>
      </c>
      <c r="FPP1327" s="62">
        <v>1000000</v>
      </c>
      <c r="FPR1327" s="62">
        <f>FPQ1327/FPP1327</f>
        <v>0</v>
      </c>
      <c r="FPS1327" s="62">
        <f>FPP1327-FPQ1327</f>
        <v>1000000</v>
      </c>
      <c r="FPT1327" s="62">
        <v>2000000</v>
      </c>
      <c r="FPU1327" s="62">
        <v>0</v>
      </c>
      <c r="FPV1327" s="62">
        <f>FPU1327/FPT1327</f>
        <v>0</v>
      </c>
      <c r="FPW1327" s="62">
        <f>FPT1327-FPU1327</f>
        <v>2000000</v>
      </c>
      <c r="FPX1327" s="62">
        <f>FPT1327+FPP1327</f>
        <v>3000000</v>
      </c>
      <c r="FQC1327" s="62" t="s">
        <v>1934</v>
      </c>
      <c r="FQD1327" s="62">
        <v>454</v>
      </c>
      <c r="FQE1327" s="62" t="s">
        <v>404</v>
      </c>
      <c r="FQF1327" s="62">
        <v>1000000</v>
      </c>
      <c r="FQH1327" s="62">
        <f>FQG1327/FQF1327</f>
        <v>0</v>
      </c>
      <c r="FQI1327" s="62">
        <f>FQF1327-FQG1327</f>
        <v>1000000</v>
      </c>
      <c r="FQJ1327" s="62">
        <v>2000000</v>
      </c>
      <c r="FQK1327" s="62">
        <v>0</v>
      </c>
      <c r="FQL1327" s="62">
        <f>FQK1327/FQJ1327</f>
        <v>0</v>
      </c>
      <c r="FQM1327" s="62">
        <f>FQJ1327-FQK1327</f>
        <v>2000000</v>
      </c>
      <c r="FQN1327" s="62">
        <f>FQJ1327+FQF1327</f>
        <v>3000000</v>
      </c>
      <c r="FQS1327" s="62" t="s">
        <v>1934</v>
      </c>
      <c r="FQT1327" s="62">
        <v>454</v>
      </c>
      <c r="FQU1327" s="62" t="s">
        <v>404</v>
      </c>
      <c r="FQV1327" s="62">
        <v>1000000</v>
      </c>
      <c r="FQX1327" s="62">
        <f>FQW1327/FQV1327</f>
        <v>0</v>
      </c>
      <c r="FQY1327" s="62">
        <f>FQV1327-FQW1327</f>
        <v>1000000</v>
      </c>
      <c r="FQZ1327" s="62">
        <v>2000000</v>
      </c>
      <c r="FRA1327" s="62">
        <v>0</v>
      </c>
      <c r="FRB1327" s="62">
        <f>FRA1327/FQZ1327</f>
        <v>0</v>
      </c>
      <c r="FRC1327" s="62">
        <f>FQZ1327-FRA1327</f>
        <v>2000000</v>
      </c>
      <c r="FRD1327" s="62">
        <f>FQZ1327+FQV1327</f>
        <v>3000000</v>
      </c>
      <c r="FRI1327" s="62" t="s">
        <v>1934</v>
      </c>
      <c r="FRJ1327" s="62">
        <v>454</v>
      </c>
      <c r="FRK1327" s="62" t="s">
        <v>404</v>
      </c>
      <c r="FRL1327" s="62">
        <v>1000000</v>
      </c>
      <c r="FRN1327" s="62">
        <f>FRM1327/FRL1327</f>
        <v>0</v>
      </c>
      <c r="FRO1327" s="62">
        <f>FRL1327-FRM1327</f>
        <v>1000000</v>
      </c>
      <c r="FRP1327" s="62">
        <v>2000000</v>
      </c>
      <c r="FRQ1327" s="62">
        <v>0</v>
      </c>
      <c r="FRR1327" s="62">
        <f>FRQ1327/FRP1327</f>
        <v>0</v>
      </c>
      <c r="FRS1327" s="62">
        <f>FRP1327-FRQ1327</f>
        <v>2000000</v>
      </c>
      <c r="FRT1327" s="62">
        <f>FRP1327+FRL1327</f>
        <v>3000000</v>
      </c>
      <c r="FRY1327" s="62" t="s">
        <v>1934</v>
      </c>
      <c r="FRZ1327" s="62">
        <v>454</v>
      </c>
      <c r="FSA1327" s="62" t="s">
        <v>404</v>
      </c>
      <c r="FSB1327" s="62">
        <v>1000000</v>
      </c>
      <c r="FSD1327" s="62">
        <f>FSC1327/FSB1327</f>
        <v>0</v>
      </c>
      <c r="FSE1327" s="62">
        <f>FSB1327-FSC1327</f>
        <v>1000000</v>
      </c>
      <c r="FSF1327" s="62">
        <v>2000000</v>
      </c>
      <c r="FSG1327" s="62">
        <v>0</v>
      </c>
      <c r="FSH1327" s="62">
        <f>FSG1327/FSF1327</f>
        <v>0</v>
      </c>
      <c r="FSI1327" s="62">
        <f>FSF1327-FSG1327</f>
        <v>2000000</v>
      </c>
      <c r="FSJ1327" s="62">
        <f>FSF1327+FSB1327</f>
        <v>3000000</v>
      </c>
      <c r="FSO1327" s="62" t="s">
        <v>1934</v>
      </c>
      <c r="FSP1327" s="62">
        <v>454</v>
      </c>
      <c r="FSQ1327" s="62" t="s">
        <v>404</v>
      </c>
      <c r="FSR1327" s="62">
        <v>1000000</v>
      </c>
      <c r="FST1327" s="62">
        <f>FSS1327/FSR1327</f>
        <v>0</v>
      </c>
      <c r="FSU1327" s="62">
        <f>FSR1327-FSS1327</f>
        <v>1000000</v>
      </c>
      <c r="FSV1327" s="62">
        <v>2000000</v>
      </c>
      <c r="FSW1327" s="62">
        <v>0</v>
      </c>
      <c r="FSX1327" s="62">
        <f>FSW1327/FSV1327</f>
        <v>0</v>
      </c>
      <c r="FSY1327" s="62">
        <f>FSV1327-FSW1327</f>
        <v>2000000</v>
      </c>
      <c r="FSZ1327" s="62">
        <f>FSV1327+FSR1327</f>
        <v>3000000</v>
      </c>
      <c r="FTE1327" s="62" t="s">
        <v>1934</v>
      </c>
      <c r="FTF1327" s="62">
        <v>454</v>
      </c>
      <c r="FTG1327" s="62" t="s">
        <v>404</v>
      </c>
      <c r="FTH1327" s="62">
        <v>1000000</v>
      </c>
      <c r="FTJ1327" s="62">
        <f>FTI1327/FTH1327</f>
        <v>0</v>
      </c>
      <c r="FTK1327" s="62">
        <f>FTH1327-FTI1327</f>
        <v>1000000</v>
      </c>
      <c r="FTL1327" s="62">
        <v>2000000</v>
      </c>
      <c r="FTM1327" s="62">
        <v>0</v>
      </c>
      <c r="FTN1327" s="62">
        <f>FTM1327/FTL1327</f>
        <v>0</v>
      </c>
      <c r="FTO1327" s="62">
        <f>FTL1327-FTM1327</f>
        <v>2000000</v>
      </c>
      <c r="FTP1327" s="62">
        <f>FTL1327+FTH1327</f>
        <v>3000000</v>
      </c>
      <c r="FTU1327" s="62" t="s">
        <v>1934</v>
      </c>
      <c r="FTV1327" s="62">
        <v>454</v>
      </c>
      <c r="FTW1327" s="62" t="s">
        <v>404</v>
      </c>
      <c r="FTX1327" s="62">
        <v>1000000</v>
      </c>
      <c r="FTZ1327" s="62">
        <f>FTY1327/FTX1327</f>
        <v>0</v>
      </c>
      <c r="FUA1327" s="62">
        <f>FTX1327-FTY1327</f>
        <v>1000000</v>
      </c>
      <c r="FUB1327" s="62">
        <v>2000000</v>
      </c>
      <c r="FUC1327" s="62">
        <v>0</v>
      </c>
      <c r="FUD1327" s="62">
        <f>FUC1327/FUB1327</f>
        <v>0</v>
      </c>
      <c r="FUE1327" s="62">
        <f>FUB1327-FUC1327</f>
        <v>2000000</v>
      </c>
      <c r="FUF1327" s="62">
        <f>FUB1327+FTX1327</f>
        <v>3000000</v>
      </c>
      <c r="FUK1327" s="62" t="s">
        <v>1934</v>
      </c>
      <c r="FUL1327" s="62">
        <v>454</v>
      </c>
      <c r="FUM1327" s="62" t="s">
        <v>404</v>
      </c>
      <c r="FUN1327" s="62">
        <v>1000000</v>
      </c>
      <c r="FUP1327" s="62">
        <f>FUO1327/FUN1327</f>
        <v>0</v>
      </c>
      <c r="FUQ1327" s="62">
        <f>FUN1327-FUO1327</f>
        <v>1000000</v>
      </c>
      <c r="FUR1327" s="62">
        <v>2000000</v>
      </c>
      <c r="FUS1327" s="62">
        <v>0</v>
      </c>
      <c r="FUT1327" s="62">
        <f>FUS1327/FUR1327</f>
        <v>0</v>
      </c>
      <c r="FUU1327" s="62">
        <f>FUR1327-FUS1327</f>
        <v>2000000</v>
      </c>
      <c r="FUV1327" s="62">
        <f>FUR1327+FUN1327</f>
        <v>3000000</v>
      </c>
      <c r="FVA1327" s="62" t="s">
        <v>1934</v>
      </c>
      <c r="FVB1327" s="62">
        <v>454</v>
      </c>
      <c r="FVC1327" s="62" t="s">
        <v>404</v>
      </c>
      <c r="FVD1327" s="62">
        <v>1000000</v>
      </c>
      <c r="FVF1327" s="62">
        <f>FVE1327/FVD1327</f>
        <v>0</v>
      </c>
      <c r="FVG1327" s="62">
        <f>FVD1327-FVE1327</f>
        <v>1000000</v>
      </c>
      <c r="FVH1327" s="62">
        <v>2000000</v>
      </c>
      <c r="FVI1327" s="62">
        <v>0</v>
      </c>
      <c r="FVJ1327" s="62">
        <f>FVI1327/FVH1327</f>
        <v>0</v>
      </c>
      <c r="FVK1327" s="62">
        <f>FVH1327-FVI1327</f>
        <v>2000000</v>
      </c>
      <c r="FVL1327" s="62">
        <f>FVH1327+FVD1327</f>
        <v>3000000</v>
      </c>
      <c r="FVQ1327" s="62" t="s">
        <v>1934</v>
      </c>
      <c r="FVR1327" s="62">
        <v>454</v>
      </c>
      <c r="FVS1327" s="62" t="s">
        <v>404</v>
      </c>
      <c r="FVT1327" s="62">
        <v>1000000</v>
      </c>
      <c r="FVV1327" s="62">
        <f>FVU1327/FVT1327</f>
        <v>0</v>
      </c>
      <c r="FVW1327" s="62">
        <f>FVT1327-FVU1327</f>
        <v>1000000</v>
      </c>
      <c r="FVX1327" s="62">
        <v>2000000</v>
      </c>
      <c r="FVY1327" s="62">
        <v>0</v>
      </c>
      <c r="FVZ1327" s="62">
        <f>FVY1327/FVX1327</f>
        <v>0</v>
      </c>
      <c r="FWA1327" s="62">
        <f>FVX1327-FVY1327</f>
        <v>2000000</v>
      </c>
      <c r="FWB1327" s="62">
        <f>FVX1327+FVT1327</f>
        <v>3000000</v>
      </c>
      <c r="FWG1327" s="62" t="s">
        <v>1934</v>
      </c>
      <c r="FWH1327" s="62">
        <v>454</v>
      </c>
      <c r="FWI1327" s="62" t="s">
        <v>404</v>
      </c>
      <c r="FWJ1327" s="62">
        <v>1000000</v>
      </c>
      <c r="FWL1327" s="62">
        <f>FWK1327/FWJ1327</f>
        <v>0</v>
      </c>
      <c r="FWM1327" s="62">
        <f>FWJ1327-FWK1327</f>
        <v>1000000</v>
      </c>
      <c r="FWN1327" s="62">
        <v>2000000</v>
      </c>
      <c r="FWO1327" s="62">
        <v>0</v>
      </c>
      <c r="FWP1327" s="62">
        <f>FWO1327/FWN1327</f>
        <v>0</v>
      </c>
      <c r="FWQ1327" s="62">
        <f>FWN1327-FWO1327</f>
        <v>2000000</v>
      </c>
      <c r="FWR1327" s="62">
        <f>FWN1327+FWJ1327</f>
        <v>3000000</v>
      </c>
      <c r="FWW1327" s="62" t="s">
        <v>1934</v>
      </c>
      <c r="FWX1327" s="62">
        <v>454</v>
      </c>
      <c r="FWY1327" s="62" t="s">
        <v>404</v>
      </c>
      <c r="FWZ1327" s="62">
        <v>1000000</v>
      </c>
      <c r="FXB1327" s="62">
        <f>FXA1327/FWZ1327</f>
        <v>0</v>
      </c>
      <c r="FXC1327" s="62">
        <f>FWZ1327-FXA1327</f>
        <v>1000000</v>
      </c>
      <c r="FXD1327" s="62">
        <v>2000000</v>
      </c>
      <c r="FXE1327" s="62">
        <v>0</v>
      </c>
      <c r="FXF1327" s="62">
        <f>FXE1327/FXD1327</f>
        <v>0</v>
      </c>
      <c r="FXG1327" s="62">
        <f>FXD1327-FXE1327</f>
        <v>2000000</v>
      </c>
      <c r="FXH1327" s="62">
        <f>FXD1327+FWZ1327</f>
        <v>3000000</v>
      </c>
      <c r="FXM1327" s="62" t="s">
        <v>1934</v>
      </c>
      <c r="FXN1327" s="62">
        <v>454</v>
      </c>
      <c r="FXO1327" s="62" t="s">
        <v>404</v>
      </c>
      <c r="FXP1327" s="62">
        <v>1000000</v>
      </c>
      <c r="FXR1327" s="62">
        <f>FXQ1327/FXP1327</f>
        <v>0</v>
      </c>
      <c r="FXS1327" s="62">
        <f>FXP1327-FXQ1327</f>
        <v>1000000</v>
      </c>
      <c r="FXT1327" s="62">
        <v>2000000</v>
      </c>
      <c r="FXU1327" s="62">
        <v>0</v>
      </c>
      <c r="FXV1327" s="62">
        <f>FXU1327/FXT1327</f>
        <v>0</v>
      </c>
      <c r="FXW1327" s="62">
        <f>FXT1327-FXU1327</f>
        <v>2000000</v>
      </c>
      <c r="FXX1327" s="62">
        <f>FXT1327+FXP1327</f>
        <v>3000000</v>
      </c>
      <c r="FYC1327" s="62" t="s">
        <v>1934</v>
      </c>
      <c r="FYD1327" s="62">
        <v>454</v>
      </c>
      <c r="FYE1327" s="62" t="s">
        <v>404</v>
      </c>
      <c r="FYF1327" s="62">
        <v>1000000</v>
      </c>
      <c r="FYH1327" s="62">
        <f>FYG1327/FYF1327</f>
        <v>0</v>
      </c>
      <c r="FYI1327" s="62">
        <f>FYF1327-FYG1327</f>
        <v>1000000</v>
      </c>
      <c r="FYJ1327" s="62">
        <v>2000000</v>
      </c>
      <c r="FYK1327" s="62">
        <v>0</v>
      </c>
      <c r="FYL1327" s="62">
        <f>FYK1327/FYJ1327</f>
        <v>0</v>
      </c>
      <c r="FYM1327" s="62">
        <f>FYJ1327-FYK1327</f>
        <v>2000000</v>
      </c>
      <c r="FYN1327" s="62">
        <f>FYJ1327+FYF1327</f>
        <v>3000000</v>
      </c>
      <c r="FYS1327" s="62" t="s">
        <v>1934</v>
      </c>
      <c r="FYT1327" s="62">
        <v>454</v>
      </c>
      <c r="FYU1327" s="62" t="s">
        <v>404</v>
      </c>
      <c r="FYV1327" s="62">
        <v>1000000</v>
      </c>
      <c r="FYX1327" s="62">
        <f>FYW1327/FYV1327</f>
        <v>0</v>
      </c>
      <c r="FYY1327" s="62">
        <f>FYV1327-FYW1327</f>
        <v>1000000</v>
      </c>
      <c r="FYZ1327" s="62">
        <v>2000000</v>
      </c>
      <c r="FZA1327" s="62">
        <v>0</v>
      </c>
      <c r="FZB1327" s="62">
        <f>FZA1327/FYZ1327</f>
        <v>0</v>
      </c>
      <c r="FZC1327" s="62">
        <f>FYZ1327-FZA1327</f>
        <v>2000000</v>
      </c>
      <c r="FZD1327" s="62">
        <f>FYZ1327+FYV1327</f>
        <v>3000000</v>
      </c>
      <c r="FZI1327" s="62" t="s">
        <v>1934</v>
      </c>
      <c r="FZJ1327" s="62">
        <v>454</v>
      </c>
      <c r="FZK1327" s="62" t="s">
        <v>404</v>
      </c>
      <c r="FZL1327" s="62">
        <v>1000000</v>
      </c>
      <c r="FZN1327" s="62">
        <f>FZM1327/FZL1327</f>
        <v>0</v>
      </c>
      <c r="FZO1327" s="62">
        <f>FZL1327-FZM1327</f>
        <v>1000000</v>
      </c>
      <c r="FZP1327" s="62">
        <v>2000000</v>
      </c>
      <c r="FZQ1327" s="62">
        <v>0</v>
      </c>
      <c r="FZR1327" s="62">
        <f>FZQ1327/FZP1327</f>
        <v>0</v>
      </c>
      <c r="FZS1327" s="62">
        <f>FZP1327-FZQ1327</f>
        <v>2000000</v>
      </c>
      <c r="FZT1327" s="62">
        <f>FZP1327+FZL1327</f>
        <v>3000000</v>
      </c>
      <c r="FZY1327" s="62" t="s">
        <v>1934</v>
      </c>
      <c r="FZZ1327" s="62">
        <v>454</v>
      </c>
      <c r="GAA1327" s="62" t="s">
        <v>404</v>
      </c>
      <c r="GAB1327" s="62">
        <v>1000000</v>
      </c>
      <c r="GAD1327" s="62">
        <f>GAC1327/GAB1327</f>
        <v>0</v>
      </c>
      <c r="GAE1327" s="62">
        <f>GAB1327-GAC1327</f>
        <v>1000000</v>
      </c>
      <c r="GAF1327" s="62">
        <v>2000000</v>
      </c>
      <c r="GAG1327" s="62">
        <v>0</v>
      </c>
      <c r="GAH1327" s="62">
        <f>GAG1327/GAF1327</f>
        <v>0</v>
      </c>
      <c r="GAI1327" s="62">
        <f>GAF1327-GAG1327</f>
        <v>2000000</v>
      </c>
      <c r="GAJ1327" s="62">
        <f>GAF1327+GAB1327</f>
        <v>3000000</v>
      </c>
      <c r="GAO1327" s="62" t="s">
        <v>1934</v>
      </c>
      <c r="GAP1327" s="62">
        <v>454</v>
      </c>
      <c r="GAQ1327" s="62" t="s">
        <v>404</v>
      </c>
      <c r="GAR1327" s="62">
        <v>1000000</v>
      </c>
      <c r="GAT1327" s="62">
        <f>GAS1327/GAR1327</f>
        <v>0</v>
      </c>
      <c r="GAU1327" s="62">
        <f>GAR1327-GAS1327</f>
        <v>1000000</v>
      </c>
      <c r="GAV1327" s="62">
        <v>2000000</v>
      </c>
      <c r="GAW1327" s="62">
        <v>0</v>
      </c>
      <c r="GAX1327" s="62">
        <f>GAW1327/GAV1327</f>
        <v>0</v>
      </c>
      <c r="GAY1327" s="62">
        <f>GAV1327-GAW1327</f>
        <v>2000000</v>
      </c>
      <c r="GAZ1327" s="62">
        <f>GAV1327+GAR1327</f>
        <v>3000000</v>
      </c>
      <c r="GBE1327" s="62" t="s">
        <v>1934</v>
      </c>
      <c r="GBF1327" s="62">
        <v>454</v>
      </c>
      <c r="GBG1327" s="62" t="s">
        <v>404</v>
      </c>
      <c r="GBH1327" s="62">
        <v>1000000</v>
      </c>
      <c r="GBJ1327" s="62">
        <f>GBI1327/GBH1327</f>
        <v>0</v>
      </c>
      <c r="GBK1327" s="62">
        <f>GBH1327-GBI1327</f>
        <v>1000000</v>
      </c>
      <c r="GBL1327" s="62">
        <v>2000000</v>
      </c>
      <c r="GBM1327" s="62">
        <v>0</v>
      </c>
      <c r="GBN1327" s="62">
        <f>GBM1327/GBL1327</f>
        <v>0</v>
      </c>
      <c r="GBO1327" s="62">
        <f>GBL1327-GBM1327</f>
        <v>2000000</v>
      </c>
      <c r="GBP1327" s="62">
        <f>GBL1327+GBH1327</f>
        <v>3000000</v>
      </c>
      <c r="GBU1327" s="62" t="s">
        <v>1934</v>
      </c>
      <c r="GBV1327" s="62">
        <v>454</v>
      </c>
      <c r="GBW1327" s="62" t="s">
        <v>404</v>
      </c>
      <c r="GBX1327" s="62">
        <v>1000000</v>
      </c>
      <c r="GBZ1327" s="62">
        <f>GBY1327/GBX1327</f>
        <v>0</v>
      </c>
      <c r="GCA1327" s="62">
        <f>GBX1327-GBY1327</f>
        <v>1000000</v>
      </c>
      <c r="GCB1327" s="62">
        <v>2000000</v>
      </c>
      <c r="GCC1327" s="62">
        <v>0</v>
      </c>
      <c r="GCD1327" s="62">
        <f>GCC1327/GCB1327</f>
        <v>0</v>
      </c>
      <c r="GCE1327" s="62">
        <f>GCB1327-GCC1327</f>
        <v>2000000</v>
      </c>
      <c r="GCF1327" s="62">
        <f>GCB1327+GBX1327</f>
        <v>3000000</v>
      </c>
      <c r="GCK1327" s="62" t="s">
        <v>1934</v>
      </c>
      <c r="GCL1327" s="62">
        <v>454</v>
      </c>
      <c r="GCM1327" s="62" t="s">
        <v>404</v>
      </c>
      <c r="GCN1327" s="62">
        <v>1000000</v>
      </c>
      <c r="GCP1327" s="62">
        <f>GCO1327/GCN1327</f>
        <v>0</v>
      </c>
      <c r="GCQ1327" s="62">
        <f>GCN1327-GCO1327</f>
        <v>1000000</v>
      </c>
      <c r="GCR1327" s="62">
        <v>2000000</v>
      </c>
      <c r="GCS1327" s="62">
        <v>0</v>
      </c>
      <c r="GCT1327" s="62">
        <f>GCS1327/GCR1327</f>
        <v>0</v>
      </c>
      <c r="GCU1327" s="62">
        <f>GCR1327-GCS1327</f>
        <v>2000000</v>
      </c>
      <c r="GCV1327" s="62">
        <f>GCR1327+GCN1327</f>
        <v>3000000</v>
      </c>
      <c r="GDA1327" s="62" t="s">
        <v>1934</v>
      </c>
      <c r="GDB1327" s="62">
        <v>454</v>
      </c>
      <c r="GDC1327" s="62" t="s">
        <v>404</v>
      </c>
      <c r="GDD1327" s="62">
        <v>1000000</v>
      </c>
      <c r="GDF1327" s="62">
        <f>GDE1327/GDD1327</f>
        <v>0</v>
      </c>
      <c r="GDG1327" s="62">
        <f>GDD1327-GDE1327</f>
        <v>1000000</v>
      </c>
      <c r="GDH1327" s="62">
        <v>2000000</v>
      </c>
      <c r="GDI1327" s="62">
        <v>0</v>
      </c>
      <c r="GDJ1327" s="62">
        <f>GDI1327/GDH1327</f>
        <v>0</v>
      </c>
      <c r="GDK1327" s="62">
        <f>GDH1327-GDI1327</f>
        <v>2000000</v>
      </c>
      <c r="GDL1327" s="62">
        <f>GDH1327+GDD1327</f>
        <v>3000000</v>
      </c>
      <c r="GDQ1327" s="62" t="s">
        <v>1934</v>
      </c>
      <c r="GDR1327" s="62">
        <v>454</v>
      </c>
      <c r="GDS1327" s="62" t="s">
        <v>404</v>
      </c>
      <c r="GDT1327" s="62">
        <v>1000000</v>
      </c>
      <c r="GDV1327" s="62">
        <f>GDU1327/GDT1327</f>
        <v>0</v>
      </c>
      <c r="GDW1327" s="62">
        <f>GDT1327-GDU1327</f>
        <v>1000000</v>
      </c>
      <c r="GDX1327" s="62">
        <v>2000000</v>
      </c>
      <c r="GDY1327" s="62">
        <v>0</v>
      </c>
      <c r="GDZ1327" s="62">
        <f>GDY1327/GDX1327</f>
        <v>0</v>
      </c>
      <c r="GEA1327" s="62">
        <f>GDX1327-GDY1327</f>
        <v>2000000</v>
      </c>
      <c r="GEB1327" s="62">
        <f>GDX1327+GDT1327</f>
        <v>3000000</v>
      </c>
      <c r="GEG1327" s="62" t="s">
        <v>1934</v>
      </c>
      <c r="GEH1327" s="62">
        <v>454</v>
      </c>
      <c r="GEI1327" s="62" t="s">
        <v>404</v>
      </c>
      <c r="GEJ1327" s="62">
        <v>1000000</v>
      </c>
      <c r="GEL1327" s="62">
        <f>GEK1327/GEJ1327</f>
        <v>0</v>
      </c>
      <c r="GEM1327" s="62">
        <f>GEJ1327-GEK1327</f>
        <v>1000000</v>
      </c>
      <c r="GEN1327" s="62">
        <v>2000000</v>
      </c>
      <c r="GEO1327" s="62">
        <v>0</v>
      </c>
      <c r="GEP1327" s="62">
        <f>GEO1327/GEN1327</f>
        <v>0</v>
      </c>
      <c r="GEQ1327" s="62">
        <f>GEN1327-GEO1327</f>
        <v>2000000</v>
      </c>
      <c r="GER1327" s="62">
        <f>GEN1327+GEJ1327</f>
        <v>3000000</v>
      </c>
      <c r="GEW1327" s="62" t="s">
        <v>1934</v>
      </c>
      <c r="GEX1327" s="62">
        <v>454</v>
      </c>
      <c r="GEY1327" s="62" t="s">
        <v>404</v>
      </c>
      <c r="GEZ1327" s="62">
        <v>1000000</v>
      </c>
      <c r="GFB1327" s="62">
        <f>GFA1327/GEZ1327</f>
        <v>0</v>
      </c>
      <c r="GFC1327" s="62">
        <f>GEZ1327-GFA1327</f>
        <v>1000000</v>
      </c>
      <c r="GFD1327" s="62">
        <v>2000000</v>
      </c>
      <c r="GFE1327" s="62">
        <v>0</v>
      </c>
      <c r="GFF1327" s="62">
        <f>GFE1327/GFD1327</f>
        <v>0</v>
      </c>
      <c r="GFG1327" s="62">
        <f>GFD1327-GFE1327</f>
        <v>2000000</v>
      </c>
      <c r="GFH1327" s="62">
        <f>GFD1327+GEZ1327</f>
        <v>3000000</v>
      </c>
      <c r="GFM1327" s="62" t="s">
        <v>1934</v>
      </c>
      <c r="GFN1327" s="62">
        <v>454</v>
      </c>
      <c r="GFO1327" s="62" t="s">
        <v>404</v>
      </c>
      <c r="GFP1327" s="62">
        <v>1000000</v>
      </c>
      <c r="GFR1327" s="62">
        <f>GFQ1327/GFP1327</f>
        <v>0</v>
      </c>
      <c r="GFS1327" s="62">
        <f>GFP1327-GFQ1327</f>
        <v>1000000</v>
      </c>
      <c r="GFT1327" s="62">
        <v>2000000</v>
      </c>
      <c r="GFU1327" s="62">
        <v>0</v>
      </c>
      <c r="GFV1327" s="62">
        <f>GFU1327/GFT1327</f>
        <v>0</v>
      </c>
      <c r="GFW1327" s="62">
        <f>GFT1327-GFU1327</f>
        <v>2000000</v>
      </c>
      <c r="GFX1327" s="62">
        <f>GFT1327+GFP1327</f>
        <v>3000000</v>
      </c>
      <c r="GGC1327" s="62" t="s">
        <v>1934</v>
      </c>
      <c r="GGD1327" s="62">
        <v>454</v>
      </c>
      <c r="GGE1327" s="62" t="s">
        <v>404</v>
      </c>
      <c r="GGF1327" s="62">
        <v>1000000</v>
      </c>
      <c r="GGH1327" s="62">
        <f>GGG1327/GGF1327</f>
        <v>0</v>
      </c>
      <c r="GGI1327" s="62">
        <f>GGF1327-GGG1327</f>
        <v>1000000</v>
      </c>
      <c r="GGJ1327" s="62">
        <v>2000000</v>
      </c>
      <c r="GGK1327" s="62">
        <v>0</v>
      </c>
      <c r="GGL1327" s="62">
        <f>GGK1327/GGJ1327</f>
        <v>0</v>
      </c>
      <c r="GGM1327" s="62">
        <f>GGJ1327-GGK1327</f>
        <v>2000000</v>
      </c>
      <c r="GGN1327" s="62">
        <f>GGJ1327+GGF1327</f>
        <v>3000000</v>
      </c>
      <c r="GGS1327" s="62" t="s">
        <v>1934</v>
      </c>
      <c r="GGT1327" s="62">
        <v>454</v>
      </c>
      <c r="GGU1327" s="62" t="s">
        <v>404</v>
      </c>
      <c r="GGV1327" s="62">
        <v>1000000</v>
      </c>
      <c r="GGX1327" s="62">
        <f>GGW1327/GGV1327</f>
        <v>0</v>
      </c>
      <c r="GGY1327" s="62">
        <f>GGV1327-GGW1327</f>
        <v>1000000</v>
      </c>
      <c r="GGZ1327" s="62">
        <v>2000000</v>
      </c>
      <c r="GHA1327" s="62">
        <v>0</v>
      </c>
      <c r="GHB1327" s="62">
        <f>GHA1327/GGZ1327</f>
        <v>0</v>
      </c>
      <c r="GHC1327" s="62">
        <f>GGZ1327-GHA1327</f>
        <v>2000000</v>
      </c>
      <c r="GHD1327" s="62">
        <f>GGZ1327+GGV1327</f>
        <v>3000000</v>
      </c>
      <c r="GHI1327" s="62" t="s">
        <v>1934</v>
      </c>
      <c r="GHJ1327" s="62">
        <v>454</v>
      </c>
      <c r="GHK1327" s="62" t="s">
        <v>404</v>
      </c>
      <c r="GHL1327" s="62">
        <v>1000000</v>
      </c>
      <c r="GHN1327" s="62">
        <f>GHM1327/GHL1327</f>
        <v>0</v>
      </c>
      <c r="GHO1327" s="62">
        <f>GHL1327-GHM1327</f>
        <v>1000000</v>
      </c>
      <c r="GHP1327" s="62">
        <v>2000000</v>
      </c>
      <c r="GHQ1327" s="62">
        <v>0</v>
      </c>
      <c r="GHR1327" s="62">
        <f>GHQ1327/GHP1327</f>
        <v>0</v>
      </c>
      <c r="GHS1327" s="62">
        <f>GHP1327-GHQ1327</f>
        <v>2000000</v>
      </c>
      <c r="GHT1327" s="62">
        <f>GHP1327+GHL1327</f>
        <v>3000000</v>
      </c>
      <c r="GHY1327" s="62" t="s">
        <v>1934</v>
      </c>
      <c r="GHZ1327" s="62">
        <v>454</v>
      </c>
      <c r="GIA1327" s="62" t="s">
        <v>404</v>
      </c>
      <c r="GIB1327" s="62">
        <v>1000000</v>
      </c>
      <c r="GID1327" s="62">
        <f>GIC1327/GIB1327</f>
        <v>0</v>
      </c>
      <c r="GIE1327" s="62">
        <f>GIB1327-GIC1327</f>
        <v>1000000</v>
      </c>
      <c r="GIF1327" s="62">
        <v>2000000</v>
      </c>
      <c r="GIG1327" s="62">
        <v>0</v>
      </c>
      <c r="GIH1327" s="62">
        <f>GIG1327/GIF1327</f>
        <v>0</v>
      </c>
      <c r="GII1327" s="62">
        <f>GIF1327-GIG1327</f>
        <v>2000000</v>
      </c>
      <c r="GIJ1327" s="62">
        <f>GIF1327+GIB1327</f>
        <v>3000000</v>
      </c>
      <c r="GIO1327" s="62" t="s">
        <v>1934</v>
      </c>
      <c r="GIP1327" s="62">
        <v>454</v>
      </c>
      <c r="GIQ1327" s="62" t="s">
        <v>404</v>
      </c>
      <c r="GIR1327" s="62">
        <v>1000000</v>
      </c>
      <c r="GIT1327" s="62">
        <f>GIS1327/GIR1327</f>
        <v>0</v>
      </c>
      <c r="GIU1327" s="62">
        <f>GIR1327-GIS1327</f>
        <v>1000000</v>
      </c>
      <c r="GIV1327" s="62">
        <v>2000000</v>
      </c>
      <c r="GIW1327" s="62">
        <v>0</v>
      </c>
      <c r="GIX1327" s="62">
        <f>GIW1327/GIV1327</f>
        <v>0</v>
      </c>
      <c r="GIY1327" s="62">
        <f>GIV1327-GIW1327</f>
        <v>2000000</v>
      </c>
      <c r="GIZ1327" s="62">
        <f>GIV1327+GIR1327</f>
        <v>3000000</v>
      </c>
      <c r="GJE1327" s="62" t="s">
        <v>1934</v>
      </c>
      <c r="GJF1327" s="62">
        <v>454</v>
      </c>
      <c r="GJG1327" s="62" t="s">
        <v>404</v>
      </c>
      <c r="GJH1327" s="62">
        <v>1000000</v>
      </c>
      <c r="GJJ1327" s="62">
        <f>GJI1327/GJH1327</f>
        <v>0</v>
      </c>
      <c r="GJK1327" s="62">
        <f>GJH1327-GJI1327</f>
        <v>1000000</v>
      </c>
      <c r="GJL1327" s="62">
        <v>2000000</v>
      </c>
      <c r="GJM1327" s="62">
        <v>0</v>
      </c>
      <c r="GJN1327" s="62">
        <f>GJM1327/GJL1327</f>
        <v>0</v>
      </c>
      <c r="GJO1327" s="62">
        <f>GJL1327-GJM1327</f>
        <v>2000000</v>
      </c>
      <c r="GJP1327" s="62">
        <f>GJL1327+GJH1327</f>
        <v>3000000</v>
      </c>
      <c r="GJU1327" s="62" t="s">
        <v>1934</v>
      </c>
      <c r="GJV1327" s="62">
        <v>454</v>
      </c>
      <c r="GJW1327" s="62" t="s">
        <v>404</v>
      </c>
      <c r="GJX1327" s="62">
        <v>1000000</v>
      </c>
      <c r="GJZ1327" s="62">
        <f>GJY1327/GJX1327</f>
        <v>0</v>
      </c>
      <c r="GKA1327" s="62">
        <f>GJX1327-GJY1327</f>
        <v>1000000</v>
      </c>
      <c r="GKB1327" s="62">
        <v>2000000</v>
      </c>
      <c r="GKC1327" s="62">
        <v>0</v>
      </c>
      <c r="GKD1327" s="62">
        <f>GKC1327/GKB1327</f>
        <v>0</v>
      </c>
      <c r="GKE1327" s="62">
        <f>GKB1327-GKC1327</f>
        <v>2000000</v>
      </c>
      <c r="GKF1327" s="62">
        <f>GKB1327+GJX1327</f>
        <v>3000000</v>
      </c>
      <c r="GKK1327" s="62" t="s">
        <v>1934</v>
      </c>
      <c r="GKL1327" s="62">
        <v>454</v>
      </c>
      <c r="GKM1327" s="62" t="s">
        <v>404</v>
      </c>
      <c r="GKN1327" s="62">
        <v>1000000</v>
      </c>
      <c r="GKP1327" s="62">
        <f>GKO1327/GKN1327</f>
        <v>0</v>
      </c>
      <c r="GKQ1327" s="62">
        <f>GKN1327-GKO1327</f>
        <v>1000000</v>
      </c>
      <c r="GKR1327" s="62">
        <v>2000000</v>
      </c>
      <c r="GKS1327" s="62">
        <v>0</v>
      </c>
      <c r="GKT1327" s="62">
        <f>GKS1327/GKR1327</f>
        <v>0</v>
      </c>
      <c r="GKU1327" s="62">
        <f>GKR1327-GKS1327</f>
        <v>2000000</v>
      </c>
      <c r="GKV1327" s="62">
        <f>GKR1327+GKN1327</f>
        <v>3000000</v>
      </c>
      <c r="GLA1327" s="62" t="s">
        <v>1934</v>
      </c>
      <c r="GLB1327" s="62">
        <v>454</v>
      </c>
      <c r="GLC1327" s="62" t="s">
        <v>404</v>
      </c>
      <c r="GLD1327" s="62">
        <v>1000000</v>
      </c>
      <c r="GLF1327" s="62">
        <f>GLE1327/GLD1327</f>
        <v>0</v>
      </c>
      <c r="GLG1327" s="62">
        <f>GLD1327-GLE1327</f>
        <v>1000000</v>
      </c>
      <c r="GLH1327" s="62">
        <v>2000000</v>
      </c>
      <c r="GLI1327" s="62">
        <v>0</v>
      </c>
      <c r="GLJ1327" s="62">
        <f>GLI1327/GLH1327</f>
        <v>0</v>
      </c>
      <c r="GLK1327" s="62">
        <f>GLH1327-GLI1327</f>
        <v>2000000</v>
      </c>
      <c r="GLL1327" s="62">
        <f>GLH1327+GLD1327</f>
        <v>3000000</v>
      </c>
      <c r="GLQ1327" s="62" t="s">
        <v>1934</v>
      </c>
      <c r="GLR1327" s="62">
        <v>454</v>
      </c>
      <c r="GLS1327" s="62" t="s">
        <v>404</v>
      </c>
      <c r="GLT1327" s="62">
        <v>1000000</v>
      </c>
      <c r="GLV1327" s="62">
        <f>GLU1327/GLT1327</f>
        <v>0</v>
      </c>
      <c r="GLW1327" s="62">
        <f>GLT1327-GLU1327</f>
        <v>1000000</v>
      </c>
      <c r="GLX1327" s="62">
        <v>2000000</v>
      </c>
      <c r="GLY1327" s="62">
        <v>0</v>
      </c>
      <c r="GLZ1327" s="62">
        <f>GLY1327/GLX1327</f>
        <v>0</v>
      </c>
      <c r="GMA1327" s="62">
        <f>GLX1327-GLY1327</f>
        <v>2000000</v>
      </c>
      <c r="GMB1327" s="62">
        <f>GLX1327+GLT1327</f>
        <v>3000000</v>
      </c>
      <c r="GMG1327" s="62" t="s">
        <v>1934</v>
      </c>
      <c r="GMH1327" s="62">
        <v>454</v>
      </c>
      <c r="GMI1327" s="62" t="s">
        <v>404</v>
      </c>
      <c r="GMJ1327" s="62">
        <v>1000000</v>
      </c>
      <c r="GML1327" s="62">
        <f>GMK1327/GMJ1327</f>
        <v>0</v>
      </c>
      <c r="GMM1327" s="62">
        <f>GMJ1327-GMK1327</f>
        <v>1000000</v>
      </c>
      <c r="GMN1327" s="62">
        <v>2000000</v>
      </c>
      <c r="GMO1327" s="62">
        <v>0</v>
      </c>
      <c r="GMP1327" s="62">
        <f>GMO1327/GMN1327</f>
        <v>0</v>
      </c>
      <c r="GMQ1327" s="62">
        <f>GMN1327-GMO1327</f>
        <v>2000000</v>
      </c>
      <c r="GMR1327" s="62">
        <f>GMN1327+GMJ1327</f>
        <v>3000000</v>
      </c>
      <c r="GMW1327" s="62" t="s">
        <v>1934</v>
      </c>
      <c r="GMX1327" s="62">
        <v>454</v>
      </c>
      <c r="GMY1327" s="62" t="s">
        <v>404</v>
      </c>
      <c r="GMZ1327" s="62">
        <v>1000000</v>
      </c>
      <c r="GNB1327" s="62">
        <f>GNA1327/GMZ1327</f>
        <v>0</v>
      </c>
      <c r="GNC1327" s="62">
        <f>GMZ1327-GNA1327</f>
        <v>1000000</v>
      </c>
      <c r="GND1327" s="62">
        <v>2000000</v>
      </c>
      <c r="GNE1327" s="62">
        <v>0</v>
      </c>
      <c r="GNF1327" s="62">
        <f>GNE1327/GND1327</f>
        <v>0</v>
      </c>
      <c r="GNG1327" s="62">
        <f>GND1327-GNE1327</f>
        <v>2000000</v>
      </c>
      <c r="GNH1327" s="62">
        <f>GND1327+GMZ1327</f>
        <v>3000000</v>
      </c>
      <c r="GNM1327" s="62" t="s">
        <v>1934</v>
      </c>
      <c r="GNN1327" s="62">
        <v>454</v>
      </c>
      <c r="GNO1327" s="62" t="s">
        <v>404</v>
      </c>
      <c r="GNP1327" s="62">
        <v>1000000</v>
      </c>
      <c r="GNR1327" s="62">
        <f>GNQ1327/GNP1327</f>
        <v>0</v>
      </c>
      <c r="GNS1327" s="62">
        <f>GNP1327-GNQ1327</f>
        <v>1000000</v>
      </c>
      <c r="GNT1327" s="62">
        <v>2000000</v>
      </c>
      <c r="GNU1327" s="62">
        <v>0</v>
      </c>
      <c r="GNV1327" s="62">
        <f>GNU1327/GNT1327</f>
        <v>0</v>
      </c>
      <c r="GNW1327" s="62">
        <f>GNT1327-GNU1327</f>
        <v>2000000</v>
      </c>
      <c r="GNX1327" s="62">
        <f>GNT1327+GNP1327</f>
        <v>3000000</v>
      </c>
      <c r="GOC1327" s="62" t="s">
        <v>1934</v>
      </c>
      <c r="GOD1327" s="62">
        <v>454</v>
      </c>
      <c r="GOE1327" s="62" t="s">
        <v>404</v>
      </c>
      <c r="GOF1327" s="62">
        <v>1000000</v>
      </c>
      <c r="GOH1327" s="62">
        <f>GOG1327/GOF1327</f>
        <v>0</v>
      </c>
      <c r="GOI1327" s="62">
        <f>GOF1327-GOG1327</f>
        <v>1000000</v>
      </c>
      <c r="GOJ1327" s="62">
        <v>2000000</v>
      </c>
      <c r="GOK1327" s="62">
        <v>0</v>
      </c>
      <c r="GOL1327" s="62">
        <f>GOK1327/GOJ1327</f>
        <v>0</v>
      </c>
      <c r="GOM1327" s="62">
        <f>GOJ1327-GOK1327</f>
        <v>2000000</v>
      </c>
      <c r="GON1327" s="62">
        <f>GOJ1327+GOF1327</f>
        <v>3000000</v>
      </c>
      <c r="GOS1327" s="62" t="s">
        <v>1934</v>
      </c>
      <c r="GOT1327" s="62">
        <v>454</v>
      </c>
      <c r="GOU1327" s="62" t="s">
        <v>404</v>
      </c>
      <c r="GOV1327" s="62">
        <v>1000000</v>
      </c>
      <c r="GOX1327" s="62">
        <f>GOW1327/GOV1327</f>
        <v>0</v>
      </c>
      <c r="GOY1327" s="62">
        <f>GOV1327-GOW1327</f>
        <v>1000000</v>
      </c>
      <c r="GOZ1327" s="62">
        <v>2000000</v>
      </c>
      <c r="GPA1327" s="62">
        <v>0</v>
      </c>
      <c r="GPB1327" s="62">
        <f>GPA1327/GOZ1327</f>
        <v>0</v>
      </c>
      <c r="GPC1327" s="62">
        <f>GOZ1327-GPA1327</f>
        <v>2000000</v>
      </c>
      <c r="GPD1327" s="62">
        <f>GOZ1327+GOV1327</f>
        <v>3000000</v>
      </c>
      <c r="GPI1327" s="62" t="s">
        <v>1934</v>
      </c>
      <c r="GPJ1327" s="62">
        <v>454</v>
      </c>
      <c r="GPK1327" s="62" t="s">
        <v>404</v>
      </c>
      <c r="GPL1327" s="62">
        <v>1000000</v>
      </c>
      <c r="GPN1327" s="62">
        <f>GPM1327/GPL1327</f>
        <v>0</v>
      </c>
      <c r="GPO1327" s="62">
        <f>GPL1327-GPM1327</f>
        <v>1000000</v>
      </c>
      <c r="GPP1327" s="62">
        <v>2000000</v>
      </c>
      <c r="GPQ1327" s="62">
        <v>0</v>
      </c>
      <c r="GPR1327" s="62">
        <f>GPQ1327/GPP1327</f>
        <v>0</v>
      </c>
      <c r="GPS1327" s="62">
        <f>GPP1327-GPQ1327</f>
        <v>2000000</v>
      </c>
      <c r="GPT1327" s="62">
        <f>GPP1327+GPL1327</f>
        <v>3000000</v>
      </c>
      <c r="GPY1327" s="62" t="s">
        <v>1934</v>
      </c>
      <c r="GPZ1327" s="62">
        <v>454</v>
      </c>
      <c r="GQA1327" s="62" t="s">
        <v>404</v>
      </c>
      <c r="GQB1327" s="62">
        <v>1000000</v>
      </c>
      <c r="GQD1327" s="62">
        <f>GQC1327/GQB1327</f>
        <v>0</v>
      </c>
      <c r="GQE1327" s="62">
        <f>GQB1327-GQC1327</f>
        <v>1000000</v>
      </c>
      <c r="GQF1327" s="62">
        <v>2000000</v>
      </c>
      <c r="GQG1327" s="62">
        <v>0</v>
      </c>
      <c r="GQH1327" s="62">
        <f>GQG1327/GQF1327</f>
        <v>0</v>
      </c>
      <c r="GQI1327" s="62">
        <f>GQF1327-GQG1327</f>
        <v>2000000</v>
      </c>
      <c r="GQJ1327" s="62">
        <f>GQF1327+GQB1327</f>
        <v>3000000</v>
      </c>
      <c r="GQO1327" s="62" t="s">
        <v>1934</v>
      </c>
      <c r="GQP1327" s="62">
        <v>454</v>
      </c>
      <c r="GQQ1327" s="62" t="s">
        <v>404</v>
      </c>
      <c r="GQR1327" s="62">
        <v>1000000</v>
      </c>
      <c r="GQT1327" s="62">
        <f>GQS1327/GQR1327</f>
        <v>0</v>
      </c>
      <c r="GQU1327" s="62">
        <f>GQR1327-GQS1327</f>
        <v>1000000</v>
      </c>
      <c r="GQV1327" s="62">
        <v>2000000</v>
      </c>
      <c r="GQW1327" s="62">
        <v>0</v>
      </c>
      <c r="GQX1327" s="62">
        <f>GQW1327/GQV1327</f>
        <v>0</v>
      </c>
      <c r="GQY1327" s="62">
        <f>GQV1327-GQW1327</f>
        <v>2000000</v>
      </c>
      <c r="GQZ1327" s="62">
        <f>GQV1327+GQR1327</f>
        <v>3000000</v>
      </c>
      <c r="GRE1327" s="62" t="s">
        <v>1934</v>
      </c>
      <c r="GRF1327" s="62">
        <v>454</v>
      </c>
      <c r="GRG1327" s="62" t="s">
        <v>404</v>
      </c>
      <c r="GRH1327" s="62">
        <v>1000000</v>
      </c>
      <c r="GRJ1327" s="62">
        <f>GRI1327/GRH1327</f>
        <v>0</v>
      </c>
      <c r="GRK1327" s="62">
        <f>GRH1327-GRI1327</f>
        <v>1000000</v>
      </c>
      <c r="GRL1327" s="62">
        <v>2000000</v>
      </c>
      <c r="GRM1327" s="62">
        <v>0</v>
      </c>
      <c r="GRN1327" s="62">
        <f>GRM1327/GRL1327</f>
        <v>0</v>
      </c>
      <c r="GRO1327" s="62">
        <f>GRL1327-GRM1327</f>
        <v>2000000</v>
      </c>
      <c r="GRP1327" s="62">
        <f>GRL1327+GRH1327</f>
        <v>3000000</v>
      </c>
      <c r="GRU1327" s="62" t="s">
        <v>1934</v>
      </c>
      <c r="GRV1327" s="62">
        <v>454</v>
      </c>
      <c r="GRW1327" s="62" t="s">
        <v>404</v>
      </c>
      <c r="GRX1327" s="62">
        <v>1000000</v>
      </c>
      <c r="GRZ1327" s="62">
        <f>GRY1327/GRX1327</f>
        <v>0</v>
      </c>
      <c r="GSA1327" s="62">
        <f>GRX1327-GRY1327</f>
        <v>1000000</v>
      </c>
      <c r="GSB1327" s="62">
        <v>2000000</v>
      </c>
      <c r="GSC1327" s="62">
        <v>0</v>
      </c>
      <c r="GSD1327" s="62">
        <f>GSC1327/GSB1327</f>
        <v>0</v>
      </c>
      <c r="GSE1327" s="62">
        <f>GSB1327-GSC1327</f>
        <v>2000000</v>
      </c>
      <c r="GSF1327" s="62">
        <f>GSB1327+GRX1327</f>
        <v>3000000</v>
      </c>
      <c r="GSK1327" s="62" t="s">
        <v>1934</v>
      </c>
      <c r="GSL1327" s="62">
        <v>454</v>
      </c>
      <c r="GSM1327" s="62" t="s">
        <v>404</v>
      </c>
      <c r="GSN1327" s="62">
        <v>1000000</v>
      </c>
      <c r="GSP1327" s="62">
        <f>GSO1327/GSN1327</f>
        <v>0</v>
      </c>
      <c r="GSQ1327" s="62">
        <f>GSN1327-GSO1327</f>
        <v>1000000</v>
      </c>
      <c r="GSR1327" s="62">
        <v>2000000</v>
      </c>
      <c r="GSS1327" s="62">
        <v>0</v>
      </c>
      <c r="GST1327" s="62">
        <f>GSS1327/GSR1327</f>
        <v>0</v>
      </c>
      <c r="GSU1327" s="62">
        <f>GSR1327-GSS1327</f>
        <v>2000000</v>
      </c>
      <c r="GSV1327" s="62">
        <f>GSR1327+GSN1327</f>
        <v>3000000</v>
      </c>
      <c r="GTA1327" s="62" t="s">
        <v>1934</v>
      </c>
      <c r="GTB1327" s="62">
        <v>454</v>
      </c>
      <c r="GTC1327" s="62" t="s">
        <v>404</v>
      </c>
      <c r="GTD1327" s="62">
        <v>1000000</v>
      </c>
      <c r="GTF1327" s="62">
        <f>GTE1327/GTD1327</f>
        <v>0</v>
      </c>
      <c r="GTG1327" s="62">
        <f>GTD1327-GTE1327</f>
        <v>1000000</v>
      </c>
      <c r="GTH1327" s="62">
        <v>2000000</v>
      </c>
      <c r="GTI1327" s="62">
        <v>0</v>
      </c>
      <c r="GTJ1327" s="62">
        <f>GTI1327/GTH1327</f>
        <v>0</v>
      </c>
      <c r="GTK1327" s="62">
        <f>GTH1327-GTI1327</f>
        <v>2000000</v>
      </c>
      <c r="GTL1327" s="62">
        <f>GTH1327+GTD1327</f>
        <v>3000000</v>
      </c>
      <c r="GTQ1327" s="62" t="s">
        <v>1934</v>
      </c>
      <c r="GTR1327" s="62">
        <v>454</v>
      </c>
      <c r="GTS1327" s="62" t="s">
        <v>404</v>
      </c>
      <c r="GTT1327" s="62">
        <v>1000000</v>
      </c>
      <c r="GTV1327" s="62">
        <f>GTU1327/GTT1327</f>
        <v>0</v>
      </c>
      <c r="GTW1327" s="62">
        <f>GTT1327-GTU1327</f>
        <v>1000000</v>
      </c>
      <c r="GTX1327" s="62">
        <v>2000000</v>
      </c>
      <c r="GTY1327" s="62">
        <v>0</v>
      </c>
      <c r="GTZ1327" s="62">
        <f>GTY1327/GTX1327</f>
        <v>0</v>
      </c>
      <c r="GUA1327" s="62">
        <f>GTX1327-GTY1327</f>
        <v>2000000</v>
      </c>
      <c r="GUB1327" s="62">
        <f>GTX1327+GTT1327</f>
        <v>3000000</v>
      </c>
      <c r="GUG1327" s="62" t="s">
        <v>1934</v>
      </c>
      <c r="GUH1327" s="62">
        <v>454</v>
      </c>
      <c r="GUI1327" s="62" t="s">
        <v>404</v>
      </c>
      <c r="GUJ1327" s="62">
        <v>1000000</v>
      </c>
      <c r="GUL1327" s="62">
        <f>GUK1327/GUJ1327</f>
        <v>0</v>
      </c>
      <c r="GUM1327" s="62">
        <f>GUJ1327-GUK1327</f>
        <v>1000000</v>
      </c>
      <c r="GUN1327" s="62">
        <v>2000000</v>
      </c>
      <c r="GUO1327" s="62">
        <v>0</v>
      </c>
      <c r="GUP1327" s="62">
        <f>GUO1327/GUN1327</f>
        <v>0</v>
      </c>
      <c r="GUQ1327" s="62">
        <f>GUN1327-GUO1327</f>
        <v>2000000</v>
      </c>
      <c r="GUR1327" s="62">
        <f>GUN1327+GUJ1327</f>
        <v>3000000</v>
      </c>
      <c r="GUW1327" s="62" t="s">
        <v>1934</v>
      </c>
      <c r="GUX1327" s="62">
        <v>454</v>
      </c>
      <c r="GUY1327" s="62" t="s">
        <v>404</v>
      </c>
      <c r="GUZ1327" s="62">
        <v>1000000</v>
      </c>
      <c r="GVB1327" s="62">
        <f>GVA1327/GUZ1327</f>
        <v>0</v>
      </c>
      <c r="GVC1327" s="62">
        <f>GUZ1327-GVA1327</f>
        <v>1000000</v>
      </c>
      <c r="GVD1327" s="62">
        <v>2000000</v>
      </c>
      <c r="GVE1327" s="62">
        <v>0</v>
      </c>
      <c r="GVF1327" s="62">
        <f>GVE1327/GVD1327</f>
        <v>0</v>
      </c>
      <c r="GVG1327" s="62">
        <f>GVD1327-GVE1327</f>
        <v>2000000</v>
      </c>
      <c r="GVH1327" s="62">
        <f>GVD1327+GUZ1327</f>
        <v>3000000</v>
      </c>
      <c r="GVM1327" s="62" t="s">
        <v>1934</v>
      </c>
      <c r="GVN1327" s="62">
        <v>454</v>
      </c>
      <c r="GVO1327" s="62" t="s">
        <v>404</v>
      </c>
      <c r="GVP1327" s="62">
        <v>1000000</v>
      </c>
      <c r="GVR1327" s="62">
        <f>GVQ1327/GVP1327</f>
        <v>0</v>
      </c>
      <c r="GVS1327" s="62">
        <f>GVP1327-GVQ1327</f>
        <v>1000000</v>
      </c>
      <c r="GVT1327" s="62">
        <v>2000000</v>
      </c>
      <c r="GVU1327" s="62">
        <v>0</v>
      </c>
      <c r="GVV1327" s="62">
        <f>GVU1327/GVT1327</f>
        <v>0</v>
      </c>
      <c r="GVW1327" s="62">
        <f>GVT1327-GVU1327</f>
        <v>2000000</v>
      </c>
      <c r="GVX1327" s="62">
        <f>GVT1327+GVP1327</f>
        <v>3000000</v>
      </c>
      <c r="GWC1327" s="62" t="s">
        <v>1934</v>
      </c>
      <c r="GWD1327" s="62">
        <v>454</v>
      </c>
      <c r="GWE1327" s="62" t="s">
        <v>404</v>
      </c>
      <c r="GWF1327" s="62">
        <v>1000000</v>
      </c>
      <c r="GWH1327" s="62">
        <f>GWG1327/GWF1327</f>
        <v>0</v>
      </c>
      <c r="GWI1327" s="62">
        <f>GWF1327-GWG1327</f>
        <v>1000000</v>
      </c>
      <c r="GWJ1327" s="62">
        <v>2000000</v>
      </c>
      <c r="GWK1327" s="62">
        <v>0</v>
      </c>
      <c r="GWL1327" s="62">
        <f>GWK1327/GWJ1327</f>
        <v>0</v>
      </c>
      <c r="GWM1327" s="62">
        <f>GWJ1327-GWK1327</f>
        <v>2000000</v>
      </c>
      <c r="GWN1327" s="62">
        <f>GWJ1327+GWF1327</f>
        <v>3000000</v>
      </c>
      <c r="GWS1327" s="62" t="s">
        <v>1934</v>
      </c>
      <c r="GWT1327" s="62">
        <v>454</v>
      </c>
      <c r="GWU1327" s="62" t="s">
        <v>404</v>
      </c>
      <c r="GWV1327" s="62">
        <v>1000000</v>
      </c>
      <c r="GWX1327" s="62">
        <f>GWW1327/GWV1327</f>
        <v>0</v>
      </c>
      <c r="GWY1327" s="62">
        <f>GWV1327-GWW1327</f>
        <v>1000000</v>
      </c>
      <c r="GWZ1327" s="62">
        <v>2000000</v>
      </c>
      <c r="GXA1327" s="62">
        <v>0</v>
      </c>
      <c r="GXB1327" s="62">
        <f>GXA1327/GWZ1327</f>
        <v>0</v>
      </c>
      <c r="GXC1327" s="62">
        <f>GWZ1327-GXA1327</f>
        <v>2000000</v>
      </c>
      <c r="GXD1327" s="62">
        <f>GWZ1327+GWV1327</f>
        <v>3000000</v>
      </c>
      <c r="GXI1327" s="62" t="s">
        <v>1934</v>
      </c>
      <c r="GXJ1327" s="62">
        <v>454</v>
      </c>
      <c r="GXK1327" s="62" t="s">
        <v>404</v>
      </c>
      <c r="GXL1327" s="62">
        <v>1000000</v>
      </c>
      <c r="GXN1327" s="62">
        <f>GXM1327/GXL1327</f>
        <v>0</v>
      </c>
      <c r="GXO1327" s="62">
        <f>GXL1327-GXM1327</f>
        <v>1000000</v>
      </c>
      <c r="GXP1327" s="62">
        <v>2000000</v>
      </c>
      <c r="GXQ1327" s="62">
        <v>0</v>
      </c>
      <c r="GXR1327" s="62">
        <f>GXQ1327/GXP1327</f>
        <v>0</v>
      </c>
      <c r="GXS1327" s="62">
        <f>GXP1327-GXQ1327</f>
        <v>2000000</v>
      </c>
      <c r="GXT1327" s="62">
        <f>GXP1327+GXL1327</f>
        <v>3000000</v>
      </c>
      <c r="GXY1327" s="62" t="s">
        <v>1934</v>
      </c>
      <c r="GXZ1327" s="62">
        <v>454</v>
      </c>
      <c r="GYA1327" s="62" t="s">
        <v>404</v>
      </c>
      <c r="GYB1327" s="62">
        <v>1000000</v>
      </c>
      <c r="GYD1327" s="62">
        <f>GYC1327/GYB1327</f>
        <v>0</v>
      </c>
      <c r="GYE1327" s="62">
        <f>GYB1327-GYC1327</f>
        <v>1000000</v>
      </c>
      <c r="GYF1327" s="62">
        <v>2000000</v>
      </c>
      <c r="GYG1327" s="62">
        <v>0</v>
      </c>
      <c r="GYH1327" s="62">
        <f>GYG1327/GYF1327</f>
        <v>0</v>
      </c>
      <c r="GYI1327" s="62">
        <f>GYF1327-GYG1327</f>
        <v>2000000</v>
      </c>
      <c r="GYJ1327" s="62">
        <f>GYF1327+GYB1327</f>
        <v>3000000</v>
      </c>
      <c r="GYO1327" s="62" t="s">
        <v>1934</v>
      </c>
      <c r="GYP1327" s="62">
        <v>454</v>
      </c>
      <c r="GYQ1327" s="62" t="s">
        <v>404</v>
      </c>
      <c r="GYR1327" s="62">
        <v>1000000</v>
      </c>
      <c r="GYT1327" s="62">
        <f>GYS1327/GYR1327</f>
        <v>0</v>
      </c>
      <c r="GYU1327" s="62">
        <f>GYR1327-GYS1327</f>
        <v>1000000</v>
      </c>
      <c r="GYV1327" s="62">
        <v>2000000</v>
      </c>
      <c r="GYW1327" s="62">
        <v>0</v>
      </c>
      <c r="GYX1327" s="62">
        <f>GYW1327/GYV1327</f>
        <v>0</v>
      </c>
      <c r="GYY1327" s="62">
        <f>GYV1327-GYW1327</f>
        <v>2000000</v>
      </c>
      <c r="GYZ1327" s="62">
        <f>GYV1327+GYR1327</f>
        <v>3000000</v>
      </c>
      <c r="GZE1327" s="62" t="s">
        <v>1934</v>
      </c>
      <c r="GZF1327" s="62">
        <v>454</v>
      </c>
      <c r="GZG1327" s="62" t="s">
        <v>404</v>
      </c>
      <c r="GZH1327" s="62">
        <v>1000000</v>
      </c>
      <c r="GZJ1327" s="62">
        <f>GZI1327/GZH1327</f>
        <v>0</v>
      </c>
      <c r="GZK1327" s="62">
        <f>GZH1327-GZI1327</f>
        <v>1000000</v>
      </c>
      <c r="GZL1327" s="62">
        <v>2000000</v>
      </c>
      <c r="GZM1327" s="62">
        <v>0</v>
      </c>
      <c r="GZN1327" s="62">
        <f>GZM1327/GZL1327</f>
        <v>0</v>
      </c>
      <c r="GZO1327" s="62">
        <f>GZL1327-GZM1327</f>
        <v>2000000</v>
      </c>
      <c r="GZP1327" s="62">
        <f>GZL1327+GZH1327</f>
        <v>3000000</v>
      </c>
      <c r="GZU1327" s="62" t="s">
        <v>1934</v>
      </c>
      <c r="GZV1327" s="62">
        <v>454</v>
      </c>
      <c r="GZW1327" s="62" t="s">
        <v>404</v>
      </c>
      <c r="GZX1327" s="62">
        <v>1000000</v>
      </c>
      <c r="GZZ1327" s="62">
        <f>GZY1327/GZX1327</f>
        <v>0</v>
      </c>
      <c r="HAA1327" s="62">
        <f>GZX1327-GZY1327</f>
        <v>1000000</v>
      </c>
      <c r="HAB1327" s="62">
        <v>2000000</v>
      </c>
      <c r="HAC1327" s="62">
        <v>0</v>
      </c>
      <c r="HAD1327" s="62">
        <f>HAC1327/HAB1327</f>
        <v>0</v>
      </c>
      <c r="HAE1327" s="62">
        <f>HAB1327-HAC1327</f>
        <v>2000000</v>
      </c>
      <c r="HAF1327" s="62">
        <f>HAB1327+GZX1327</f>
        <v>3000000</v>
      </c>
      <c r="HAK1327" s="62" t="s">
        <v>1934</v>
      </c>
      <c r="HAL1327" s="62">
        <v>454</v>
      </c>
      <c r="HAM1327" s="62" t="s">
        <v>404</v>
      </c>
      <c r="HAN1327" s="62">
        <v>1000000</v>
      </c>
      <c r="HAP1327" s="62">
        <f>HAO1327/HAN1327</f>
        <v>0</v>
      </c>
      <c r="HAQ1327" s="62">
        <f>HAN1327-HAO1327</f>
        <v>1000000</v>
      </c>
      <c r="HAR1327" s="62">
        <v>2000000</v>
      </c>
      <c r="HAS1327" s="62">
        <v>0</v>
      </c>
      <c r="HAT1327" s="62">
        <f>HAS1327/HAR1327</f>
        <v>0</v>
      </c>
      <c r="HAU1327" s="62">
        <f>HAR1327-HAS1327</f>
        <v>2000000</v>
      </c>
      <c r="HAV1327" s="62">
        <f>HAR1327+HAN1327</f>
        <v>3000000</v>
      </c>
      <c r="HBA1327" s="62" t="s">
        <v>1934</v>
      </c>
      <c r="HBB1327" s="62">
        <v>454</v>
      </c>
      <c r="HBC1327" s="62" t="s">
        <v>404</v>
      </c>
      <c r="HBD1327" s="62">
        <v>1000000</v>
      </c>
      <c r="HBF1327" s="62">
        <f>HBE1327/HBD1327</f>
        <v>0</v>
      </c>
      <c r="HBG1327" s="62">
        <f>HBD1327-HBE1327</f>
        <v>1000000</v>
      </c>
      <c r="HBH1327" s="62">
        <v>2000000</v>
      </c>
      <c r="HBI1327" s="62">
        <v>0</v>
      </c>
      <c r="HBJ1327" s="62">
        <f>HBI1327/HBH1327</f>
        <v>0</v>
      </c>
      <c r="HBK1327" s="62">
        <f>HBH1327-HBI1327</f>
        <v>2000000</v>
      </c>
      <c r="HBL1327" s="62">
        <f>HBH1327+HBD1327</f>
        <v>3000000</v>
      </c>
      <c r="HBQ1327" s="62" t="s">
        <v>1934</v>
      </c>
      <c r="HBR1327" s="62">
        <v>454</v>
      </c>
      <c r="HBS1327" s="62" t="s">
        <v>404</v>
      </c>
      <c r="HBT1327" s="62">
        <v>1000000</v>
      </c>
      <c r="HBV1327" s="62">
        <f>HBU1327/HBT1327</f>
        <v>0</v>
      </c>
      <c r="HBW1327" s="62">
        <f>HBT1327-HBU1327</f>
        <v>1000000</v>
      </c>
      <c r="HBX1327" s="62">
        <v>2000000</v>
      </c>
      <c r="HBY1327" s="62">
        <v>0</v>
      </c>
      <c r="HBZ1327" s="62">
        <f>HBY1327/HBX1327</f>
        <v>0</v>
      </c>
      <c r="HCA1327" s="62">
        <f>HBX1327-HBY1327</f>
        <v>2000000</v>
      </c>
      <c r="HCB1327" s="62">
        <f>HBX1327+HBT1327</f>
        <v>3000000</v>
      </c>
      <c r="HCG1327" s="62" t="s">
        <v>1934</v>
      </c>
      <c r="HCH1327" s="62">
        <v>454</v>
      </c>
      <c r="HCI1327" s="62" t="s">
        <v>404</v>
      </c>
      <c r="HCJ1327" s="62">
        <v>1000000</v>
      </c>
      <c r="HCL1327" s="62">
        <f>HCK1327/HCJ1327</f>
        <v>0</v>
      </c>
      <c r="HCM1327" s="62">
        <f>HCJ1327-HCK1327</f>
        <v>1000000</v>
      </c>
      <c r="HCN1327" s="62">
        <v>2000000</v>
      </c>
      <c r="HCO1327" s="62">
        <v>0</v>
      </c>
      <c r="HCP1327" s="62">
        <f>HCO1327/HCN1327</f>
        <v>0</v>
      </c>
      <c r="HCQ1327" s="62">
        <f>HCN1327-HCO1327</f>
        <v>2000000</v>
      </c>
      <c r="HCR1327" s="62">
        <f>HCN1327+HCJ1327</f>
        <v>3000000</v>
      </c>
      <c r="HCW1327" s="62" t="s">
        <v>1934</v>
      </c>
      <c r="HCX1327" s="62">
        <v>454</v>
      </c>
      <c r="HCY1327" s="62" t="s">
        <v>404</v>
      </c>
      <c r="HCZ1327" s="62">
        <v>1000000</v>
      </c>
      <c r="HDB1327" s="62">
        <f>HDA1327/HCZ1327</f>
        <v>0</v>
      </c>
      <c r="HDC1327" s="62">
        <f>HCZ1327-HDA1327</f>
        <v>1000000</v>
      </c>
      <c r="HDD1327" s="62">
        <v>2000000</v>
      </c>
      <c r="HDE1327" s="62">
        <v>0</v>
      </c>
      <c r="HDF1327" s="62">
        <f>HDE1327/HDD1327</f>
        <v>0</v>
      </c>
      <c r="HDG1327" s="62">
        <f>HDD1327-HDE1327</f>
        <v>2000000</v>
      </c>
      <c r="HDH1327" s="62">
        <f>HDD1327+HCZ1327</f>
        <v>3000000</v>
      </c>
      <c r="HDM1327" s="62" t="s">
        <v>1934</v>
      </c>
      <c r="HDN1327" s="62">
        <v>454</v>
      </c>
      <c r="HDO1327" s="62" t="s">
        <v>404</v>
      </c>
      <c r="HDP1327" s="62">
        <v>1000000</v>
      </c>
      <c r="HDR1327" s="62">
        <f>HDQ1327/HDP1327</f>
        <v>0</v>
      </c>
      <c r="HDS1327" s="62">
        <f>HDP1327-HDQ1327</f>
        <v>1000000</v>
      </c>
      <c r="HDT1327" s="62">
        <v>2000000</v>
      </c>
      <c r="HDU1327" s="62">
        <v>0</v>
      </c>
      <c r="HDV1327" s="62">
        <f>HDU1327/HDT1327</f>
        <v>0</v>
      </c>
      <c r="HDW1327" s="62">
        <f>HDT1327-HDU1327</f>
        <v>2000000</v>
      </c>
      <c r="HDX1327" s="62">
        <f>HDT1327+HDP1327</f>
        <v>3000000</v>
      </c>
      <c r="HEC1327" s="62" t="s">
        <v>1934</v>
      </c>
      <c r="HED1327" s="62">
        <v>454</v>
      </c>
      <c r="HEE1327" s="62" t="s">
        <v>404</v>
      </c>
      <c r="HEF1327" s="62">
        <v>1000000</v>
      </c>
      <c r="HEH1327" s="62">
        <f>HEG1327/HEF1327</f>
        <v>0</v>
      </c>
      <c r="HEI1327" s="62">
        <f>HEF1327-HEG1327</f>
        <v>1000000</v>
      </c>
      <c r="HEJ1327" s="62">
        <v>2000000</v>
      </c>
      <c r="HEK1327" s="62">
        <v>0</v>
      </c>
      <c r="HEL1327" s="62">
        <f>HEK1327/HEJ1327</f>
        <v>0</v>
      </c>
      <c r="HEM1327" s="62">
        <f>HEJ1327-HEK1327</f>
        <v>2000000</v>
      </c>
      <c r="HEN1327" s="62">
        <f>HEJ1327+HEF1327</f>
        <v>3000000</v>
      </c>
      <c r="HES1327" s="62" t="s">
        <v>1934</v>
      </c>
      <c r="HET1327" s="62">
        <v>454</v>
      </c>
      <c r="HEU1327" s="62" t="s">
        <v>404</v>
      </c>
      <c r="HEV1327" s="62">
        <v>1000000</v>
      </c>
      <c r="HEX1327" s="62">
        <f>HEW1327/HEV1327</f>
        <v>0</v>
      </c>
      <c r="HEY1327" s="62">
        <f>HEV1327-HEW1327</f>
        <v>1000000</v>
      </c>
      <c r="HEZ1327" s="62">
        <v>2000000</v>
      </c>
      <c r="HFA1327" s="62">
        <v>0</v>
      </c>
      <c r="HFB1327" s="62">
        <f>HFA1327/HEZ1327</f>
        <v>0</v>
      </c>
      <c r="HFC1327" s="62">
        <f>HEZ1327-HFA1327</f>
        <v>2000000</v>
      </c>
      <c r="HFD1327" s="62">
        <f>HEZ1327+HEV1327</f>
        <v>3000000</v>
      </c>
      <c r="HFI1327" s="62" t="s">
        <v>1934</v>
      </c>
      <c r="HFJ1327" s="62">
        <v>454</v>
      </c>
      <c r="HFK1327" s="62" t="s">
        <v>404</v>
      </c>
      <c r="HFL1327" s="62">
        <v>1000000</v>
      </c>
      <c r="HFN1327" s="62">
        <f>HFM1327/HFL1327</f>
        <v>0</v>
      </c>
      <c r="HFO1327" s="62">
        <f>HFL1327-HFM1327</f>
        <v>1000000</v>
      </c>
      <c r="HFP1327" s="62">
        <v>2000000</v>
      </c>
      <c r="HFQ1327" s="62">
        <v>0</v>
      </c>
      <c r="HFR1327" s="62">
        <f>HFQ1327/HFP1327</f>
        <v>0</v>
      </c>
      <c r="HFS1327" s="62">
        <f>HFP1327-HFQ1327</f>
        <v>2000000</v>
      </c>
      <c r="HFT1327" s="62">
        <f>HFP1327+HFL1327</f>
        <v>3000000</v>
      </c>
      <c r="HFY1327" s="62" t="s">
        <v>1934</v>
      </c>
      <c r="HFZ1327" s="62">
        <v>454</v>
      </c>
      <c r="HGA1327" s="62" t="s">
        <v>404</v>
      </c>
      <c r="HGB1327" s="62">
        <v>1000000</v>
      </c>
      <c r="HGD1327" s="62">
        <f>HGC1327/HGB1327</f>
        <v>0</v>
      </c>
      <c r="HGE1327" s="62">
        <f>HGB1327-HGC1327</f>
        <v>1000000</v>
      </c>
      <c r="HGF1327" s="62">
        <v>2000000</v>
      </c>
      <c r="HGG1327" s="62">
        <v>0</v>
      </c>
      <c r="HGH1327" s="62">
        <f>HGG1327/HGF1327</f>
        <v>0</v>
      </c>
      <c r="HGI1327" s="62">
        <f>HGF1327-HGG1327</f>
        <v>2000000</v>
      </c>
      <c r="HGJ1327" s="62">
        <f>HGF1327+HGB1327</f>
        <v>3000000</v>
      </c>
      <c r="HGO1327" s="62" t="s">
        <v>1934</v>
      </c>
      <c r="HGP1327" s="62">
        <v>454</v>
      </c>
      <c r="HGQ1327" s="62" t="s">
        <v>404</v>
      </c>
      <c r="HGR1327" s="62">
        <v>1000000</v>
      </c>
      <c r="HGT1327" s="62">
        <f>HGS1327/HGR1327</f>
        <v>0</v>
      </c>
      <c r="HGU1327" s="62">
        <f>HGR1327-HGS1327</f>
        <v>1000000</v>
      </c>
      <c r="HGV1327" s="62">
        <v>2000000</v>
      </c>
      <c r="HGW1327" s="62">
        <v>0</v>
      </c>
      <c r="HGX1327" s="62">
        <f>HGW1327/HGV1327</f>
        <v>0</v>
      </c>
      <c r="HGY1327" s="62">
        <f>HGV1327-HGW1327</f>
        <v>2000000</v>
      </c>
      <c r="HGZ1327" s="62">
        <f>HGV1327+HGR1327</f>
        <v>3000000</v>
      </c>
      <c r="HHE1327" s="62" t="s">
        <v>1934</v>
      </c>
      <c r="HHF1327" s="62">
        <v>454</v>
      </c>
      <c r="HHG1327" s="62" t="s">
        <v>404</v>
      </c>
      <c r="HHH1327" s="62">
        <v>1000000</v>
      </c>
      <c r="HHJ1327" s="62">
        <f>HHI1327/HHH1327</f>
        <v>0</v>
      </c>
      <c r="HHK1327" s="62">
        <f>HHH1327-HHI1327</f>
        <v>1000000</v>
      </c>
      <c r="HHL1327" s="62">
        <v>2000000</v>
      </c>
      <c r="HHM1327" s="62">
        <v>0</v>
      </c>
      <c r="HHN1327" s="62">
        <f>HHM1327/HHL1327</f>
        <v>0</v>
      </c>
      <c r="HHO1327" s="62">
        <f>HHL1327-HHM1327</f>
        <v>2000000</v>
      </c>
      <c r="HHP1327" s="62">
        <f>HHL1327+HHH1327</f>
        <v>3000000</v>
      </c>
      <c r="HHU1327" s="62" t="s">
        <v>1934</v>
      </c>
      <c r="HHV1327" s="62">
        <v>454</v>
      </c>
      <c r="HHW1327" s="62" t="s">
        <v>404</v>
      </c>
      <c r="HHX1327" s="62">
        <v>1000000</v>
      </c>
      <c r="HHZ1327" s="62">
        <f>HHY1327/HHX1327</f>
        <v>0</v>
      </c>
      <c r="HIA1327" s="62">
        <f>HHX1327-HHY1327</f>
        <v>1000000</v>
      </c>
      <c r="HIB1327" s="62">
        <v>2000000</v>
      </c>
      <c r="HIC1327" s="62">
        <v>0</v>
      </c>
      <c r="HID1327" s="62">
        <f>HIC1327/HIB1327</f>
        <v>0</v>
      </c>
      <c r="HIE1327" s="62">
        <f>HIB1327-HIC1327</f>
        <v>2000000</v>
      </c>
      <c r="HIF1327" s="62">
        <f>HIB1327+HHX1327</f>
        <v>3000000</v>
      </c>
      <c r="HIK1327" s="62" t="s">
        <v>1934</v>
      </c>
      <c r="HIL1327" s="62">
        <v>454</v>
      </c>
      <c r="HIM1327" s="62" t="s">
        <v>404</v>
      </c>
      <c r="HIN1327" s="62">
        <v>1000000</v>
      </c>
      <c r="HIP1327" s="62">
        <f>HIO1327/HIN1327</f>
        <v>0</v>
      </c>
      <c r="HIQ1327" s="62">
        <f>HIN1327-HIO1327</f>
        <v>1000000</v>
      </c>
      <c r="HIR1327" s="62">
        <v>2000000</v>
      </c>
      <c r="HIS1327" s="62">
        <v>0</v>
      </c>
      <c r="HIT1327" s="62">
        <f>HIS1327/HIR1327</f>
        <v>0</v>
      </c>
      <c r="HIU1327" s="62">
        <f>HIR1327-HIS1327</f>
        <v>2000000</v>
      </c>
      <c r="HIV1327" s="62">
        <f>HIR1327+HIN1327</f>
        <v>3000000</v>
      </c>
      <c r="HJA1327" s="62" t="s">
        <v>1934</v>
      </c>
      <c r="HJB1327" s="62">
        <v>454</v>
      </c>
      <c r="HJC1327" s="62" t="s">
        <v>404</v>
      </c>
      <c r="HJD1327" s="62">
        <v>1000000</v>
      </c>
      <c r="HJF1327" s="62">
        <f>HJE1327/HJD1327</f>
        <v>0</v>
      </c>
      <c r="HJG1327" s="62">
        <f>HJD1327-HJE1327</f>
        <v>1000000</v>
      </c>
      <c r="HJH1327" s="62">
        <v>2000000</v>
      </c>
      <c r="HJI1327" s="62">
        <v>0</v>
      </c>
      <c r="HJJ1327" s="62">
        <f>HJI1327/HJH1327</f>
        <v>0</v>
      </c>
      <c r="HJK1327" s="62">
        <f>HJH1327-HJI1327</f>
        <v>2000000</v>
      </c>
      <c r="HJL1327" s="62">
        <f>HJH1327+HJD1327</f>
        <v>3000000</v>
      </c>
      <c r="HJQ1327" s="62" t="s">
        <v>1934</v>
      </c>
      <c r="HJR1327" s="62">
        <v>454</v>
      </c>
      <c r="HJS1327" s="62" t="s">
        <v>404</v>
      </c>
      <c r="HJT1327" s="62">
        <v>1000000</v>
      </c>
      <c r="HJV1327" s="62">
        <f>HJU1327/HJT1327</f>
        <v>0</v>
      </c>
      <c r="HJW1327" s="62">
        <f>HJT1327-HJU1327</f>
        <v>1000000</v>
      </c>
      <c r="HJX1327" s="62">
        <v>2000000</v>
      </c>
      <c r="HJY1327" s="62">
        <v>0</v>
      </c>
      <c r="HJZ1327" s="62">
        <f>HJY1327/HJX1327</f>
        <v>0</v>
      </c>
      <c r="HKA1327" s="62">
        <f>HJX1327-HJY1327</f>
        <v>2000000</v>
      </c>
      <c r="HKB1327" s="62">
        <f>HJX1327+HJT1327</f>
        <v>3000000</v>
      </c>
      <c r="HKG1327" s="62" t="s">
        <v>1934</v>
      </c>
      <c r="HKH1327" s="62">
        <v>454</v>
      </c>
      <c r="HKI1327" s="62" t="s">
        <v>404</v>
      </c>
      <c r="HKJ1327" s="62">
        <v>1000000</v>
      </c>
      <c r="HKL1327" s="62">
        <f>HKK1327/HKJ1327</f>
        <v>0</v>
      </c>
      <c r="HKM1327" s="62">
        <f>HKJ1327-HKK1327</f>
        <v>1000000</v>
      </c>
      <c r="HKN1327" s="62">
        <v>2000000</v>
      </c>
      <c r="HKO1327" s="62">
        <v>0</v>
      </c>
      <c r="HKP1327" s="62">
        <f>HKO1327/HKN1327</f>
        <v>0</v>
      </c>
      <c r="HKQ1327" s="62">
        <f>HKN1327-HKO1327</f>
        <v>2000000</v>
      </c>
      <c r="HKR1327" s="62">
        <f>HKN1327+HKJ1327</f>
        <v>3000000</v>
      </c>
      <c r="HKW1327" s="62" t="s">
        <v>1934</v>
      </c>
      <c r="HKX1327" s="62">
        <v>454</v>
      </c>
      <c r="HKY1327" s="62" t="s">
        <v>404</v>
      </c>
      <c r="HKZ1327" s="62">
        <v>1000000</v>
      </c>
      <c r="HLB1327" s="62">
        <f>HLA1327/HKZ1327</f>
        <v>0</v>
      </c>
      <c r="HLC1327" s="62">
        <f>HKZ1327-HLA1327</f>
        <v>1000000</v>
      </c>
      <c r="HLD1327" s="62">
        <v>2000000</v>
      </c>
      <c r="HLE1327" s="62">
        <v>0</v>
      </c>
      <c r="HLF1327" s="62">
        <f>HLE1327/HLD1327</f>
        <v>0</v>
      </c>
      <c r="HLG1327" s="62">
        <f>HLD1327-HLE1327</f>
        <v>2000000</v>
      </c>
      <c r="HLH1327" s="62">
        <f>HLD1327+HKZ1327</f>
        <v>3000000</v>
      </c>
      <c r="HLM1327" s="62" t="s">
        <v>1934</v>
      </c>
      <c r="HLN1327" s="62">
        <v>454</v>
      </c>
      <c r="HLO1327" s="62" t="s">
        <v>404</v>
      </c>
      <c r="HLP1327" s="62">
        <v>1000000</v>
      </c>
      <c r="HLR1327" s="62">
        <f>HLQ1327/HLP1327</f>
        <v>0</v>
      </c>
      <c r="HLS1327" s="62">
        <f>HLP1327-HLQ1327</f>
        <v>1000000</v>
      </c>
      <c r="HLT1327" s="62">
        <v>2000000</v>
      </c>
      <c r="HLU1327" s="62">
        <v>0</v>
      </c>
      <c r="HLV1327" s="62">
        <f>HLU1327/HLT1327</f>
        <v>0</v>
      </c>
      <c r="HLW1327" s="62">
        <f>HLT1327-HLU1327</f>
        <v>2000000</v>
      </c>
      <c r="HLX1327" s="62">
        <f>HLT1327+HLP1327</f>
        <v>3000000</v>
      </c>
      <c r="HMC1327" s="62" t="s">
        <v>1934</v>
      </c>
      <c r="HMD1327" s="62">
        <v>454</v>
      </c>
      <c r="HME1327" s="62" t="s">
        <v>404</v>
      </c>
      <c r="HMF1327" s="62">
        <v>1000000</v>
      </c>
      <c r="HMH1327" s="62">
        <f>HMG1327/HMF1327</f>
        <v>0</v>
      </c>
      <c r="HMI1327" s="62">
        <f>HMF1327-HMG1327</f>
        <v>1000000</v>
      </c>
      <c r="HMJ1327" s="62">
        <v>2000000</v>
      </c>
      <c r="HMK1327" s="62">
        <v>0</v>
      </c>
      <c r="HML1327" s="62">
        <f>HMK1327/HMJ1327</f>
        <v>0</v>
      </c>
      <c r="HMM1327" s="62">
        <f>HMJ1327-HMK1327</f>
        <v>2000000</v>
      </c>
      <c r="HMN1327" s="62">
        <f>HMJ1327+HMF1327</f>
        <v>3000000</v>
      </c>
      <c r="HMS1327" s="62" t="s">
        <v>1934</v>
      </c>
      <c r="HMT1327" s="62">
        <v>454</v>
      </c>
      <c r="HMU1327" s="62" t="s">
        <v>404</v>
      </c>
      <c r="HMV1327" s="62">
        <v>1000000</v>
      </c>
      <c r="HMX1327" s="62">
        <f>HMW1327/HMV1327</f>
        <v>0</v>
      </c>
      <c r="HMY1327" s="62">
        <f>HMV1327-HMW1327</f>
        <v>1000000</v>
      </c>
      <c r="HMZ1327" s="62">
        <v>2000000</v>
      </c>
      <c r="HNA1327" s="62">
        <v>0</v>
      </c>
      <c r="HNB1327" s="62">
        <f>HNA1327/HMZ1327</f>
        <v>0</v>
      </c>
      <c r="HNC1327" s="62">
        <f>HMZ1327-HNA1327</f>
        <v>2000000</v>
      </c>
      <c r="HND1327" s="62">
        <f>HMZ1327+HMV1327</f>
        <v>3000000</v>
      </c>
      <c r="HNI1327" s="62" t="s">
        <v>1934</v>
      </c>
      <c r="HNJ1327" s="62">
        <v>454</v>
      </c>
      <c r="HNK1327" s="62" t="s">
        <v>404</v>
      </c>
      <c r="HNL1327" s="62">
        <v>1000000</v>
      </c>
      <c r="HNN1327" s="62">
        <f>HNM1327/HNL1327</f>
        <v>0</v>
      </c>
      <c r="HNO1327" s="62">
        <f>HNL1327-HNM1327</f>
        <v>1000000</v>
      </c>
      <c r="HNP1327" s="62">
        <v>2000000</v>
      </c>
      <c r="HNQ1327" s="62">
        <v>0</v>
      </c>
      <c r="HNR1327" s="62">
        <f>HNQ1327/HNP1327</f>
        <v>0</v>
      </c>
      <c r="HNS1327" s="62">
        <f>HNP1327-HNQ1327</f>
        <v>2000000</v>
      </c>
      <c r="HNT1327" s="62">
        <f>HNP1327+HNL1327</f>
        <v>3000000</v>
      </c>
      <c r="HNY1327" s="62" t="s">
        <v>1934</v>
      </c>
      <c r="HNZ1327" s="62">
        <v>454</v>
      </c>
      <c r="HOA1327" s="62" t="s">
        <v>404</v>
      </c>
      <c r="HOB1327" s="62">
        <v>1000000</v>
      </c>
      <c r="HOD1327" s="62">
        <f>HOC1327/HOB1327</f>
        <v>0</v>
      </c>
      <c r="HOE1327" s="62">
        <f>HOB1327-HOC1327</f>
        <v>1000000</v>
      </c>
      <c r="HOF1327" s="62">
        <v>2000000</v>
      </c>
      <c r="HOG1327" s="62">
        <v>0</v>
      </c>
      <c r="HOH1327" s="62">
        <f>HOG1327/HOF1327</f>
        <v>0</v>
      </c>
      <c r="HOI1327" s="62">
        <f>HOF1327-HOG1327</f>
        <v>2000000</v>
      </c>
      <c r="HOJ1327" s="62">
        <f>HOF1327+HOB1327</f>
        <v>3000000</v>
      </c>
      <c r="HOO1327" s="62" t="s">
        <v>1934</v>
      </c>
      <c r="HOP1327" s="62">
        <v>454</v>
      </c>
      <c r="HOQ1327" s="62" t="s">
        <v>404</v>
      </c>
      <c r="HOR1327" s="62">
        <v>1000000</v>
      </c>
      <c r="HOT1327" s="62">
        <f>HOS1327/HOR1327</f>
        <v>0</v>
      </c>
      <c r="HOU1327" s="62">
        <f>HOR1327-HOS1327</f>
        <v>1000000</v>
      </c>
      <c r="HOV1327" s="62">
        <v>2000000</v>
      </c>
      <c r="HOW1327" s="62">
        <v>0</v>
      </c>
      <c r="HOX1327" s="62">
        <f>HOW1327/HOV1327</f>
        <v>0</v>
      </c>
      <c r="HOY1327" s="62">
        <f>HOV1327-HOW1327</f>
        <v>2000000</v>
      </c>
      <c r="HOZ1327" s="62">
        <f>HOV1327+HOR1327</f>
        <v>3000000</v>
      </c>
      <c r="HPE1327" s="62" t="s">
        <v>1934</v>
      </c>
      <c r="HPF1327" s="62">
        <v>454</v>
      </c>
      <c r="HPG1327" s="62" t="s">
        <v>404</v>
      </c>
      <c r="HPH1327" s="62">
        <v>1000000</v>
      </c>
      <c r="HPJ1327" s="62">
        <f>HPI1327/HPH1327</f>
        <v>0</v>
      </c>
      <c r="HPK1327" s="62">
        <f>HPH1327-HPI1327</f>
        <v>1000000</v>
      </c>
      <c r="HPL1327" s="62">
        <v>2000000</v>
      </c>
      <c r="HPM1327" s="62">
        <v>0</v>
      </c>
      <c r="HPN1327" s="62">
        <f>HPM1327/HPL1327</f>
        <v>0</v>
      </c>
      <c r="HPO1327" s="62">
        <f>HPL1327-HPM1327</f>
        <v>2000000</v>
      </c>
      <c r="HPP1327" s="62">
        <f>HPL1327+HPH1327</f>
        <v>3000000</v>
      </c>
      <c r="HPU1327" s="62" t="s">
        <v>1934</v>
      </c>
      <c r="HPV1327" s="62">
        <v>454</v>
      </c>
      <c r="HPW1327" s="62" t="s">
        <v>404</v>
      </c>
      <c r="HPX1327" s="62">
        <v>1000000</v>
      </c>
      <c r="HPZ1327" s="62">
        <f>HPY1327/HPX1327</f>
        <v>0</v>
      </c>
      <c r="HQA1327" s="62">
        <f>HPX1327-HPY1327</f>
        <v>1000000</v>
      </c>
      <c r="HQB1327" s="62">
        <v>2000000</v>
      </c>
      <c r="HQC1327" s="62">
        <v>0</v>
      </c>
      <c r="HQD1327" s="62">
        <f>HQC1327/HQB1327</f>
        <v>0</v>
      </c>
      <c r="HQE1327" s="62">
        <f>HQB1327-HQC1327</f>
        <v>2000000</v>
      </c>
      <c r="HQF1327" s="62">
        <f>HQB1327+HPX1327</f>
        <v>3000000</v>
      </c>
      <c r="HQK1327" s="62" t="s">
        <v>1934</v>
      </c>
      <c r="HQL1327" s="62">
        <v>454</v>
      </c>
      <c r="HQM1327" s="62" t="s">
        <v>404</v>
      </c>
      <c r="HQN1327" s="62">
        <v>1000000</v>
      </c>
      <c r="HQP1327" s="62">
        <f>HQO1327/HQN1327</f>
        <v>0</v>
      </c>
      <c r="HQQ1327" s="62">
        <f>HQN1327-HQO1327</f>
        <v>1000000</v>
      </c>
      <c r="HQR1327" s="62">
        <v>2000000</v>
      </c>
      <c r="HQS1327" s="62">
        <v>0</v>
      </c>
      <c r="HQT1327" s="62">
        <f>HQS1327/HQR1327</f>
        <v>0</v>
      </c>
      <c r="HQU1327" s="62">
        <f>HQR1327-HQS1327</f>
        <v>2000000</v>
      </c>
      <c r="HQV1327" s="62">
        <f>HQR1327+HQN1327</f>
        <v>3000000</v>
      </c>
      <c r="HRA1327" s="62" t="s">
        <v>1934</v>
      </c>
      <c r="HRB1327" s="62">
        <v>454</v>
      </c>
      <c r="HRC1327" s="62" t="s">
        <v>404</v>
      </c>
      <c r="HRD1327" s="62">
        <v>1000000</v>
      </c>
      <c r="HRF1327" s="62">
        <f>HRE1327/HRD1327</f>
        <v>0</v>
      </c>
      <c r="HRG1327" s="62">
        <f>HRD1327-HRE1327</f>
        <v>1000000</v>
      </c>
      <c r="HRH1327" s="62">
        <v>2000000</v>
      </c>
      <c r="HRI1327" s="62">
        <v>0</v>
      </c>
      <c r="HRJ1327" s="62">
        <f>HRI1327/HRH1327</f>
        <v>0</v>
      </c>
      <c r="HRK1327" s="62">
        <f>HRH1327-HRI1327</f>
        <v>2000000</v>
      </c>
      <c r="HRL1327" s="62">
        <f>HRH1327+HRD1327</f>
        <v>3000000</v>
      </c>
      <c r="HRQ1327" s="62" t="s">
        <v>1934</v>
      </c>
      <c r="HRR1327" s="62">
        <v>454</v>
      </c>
      <c r="HRS1327" s="62" t="s">
        <v>404</v>
      </c>
      <c r="HRT1327" s="62">
        <v>1000000</v>
      </c>
      <c r="HRV1327" s="62">
        <f>HRU1327/HRT1327</f>
        <v>0</v>
      </c>
      <c r="HRW1327" s="62">
        <f>HRT1327-HRU1327</f>
        <v>1000000</v>
      </c>
      <c r="HRX1327" s="62">
        <v>2000000</v>
      </c>
      <c r="HRY1327" s="62">
        <v>0</v>
      </c>
      <c r="HRZ1327" s="62">
        <f>HRY1327/HRX1327</f>
        <v>0</v>
      </c>
      <c r="HSA1327" s="62">
        <f>HRX1327-HRY1327</f>
        <v>2000000</v>
      </c>
      <c r="HSB1327" s="62">
        <f>HRX1327+HRT1327</f>
        <v>3000000</v>
      </c>
      <c r="HSG1327" s="62" t="s">
        <v>1934</v>
      </c>
      <c r="HSH1327" s="62">
        <v>454</v>
      </c>
      <c r="HSI1327" s="62" t="s">
        <v>404</v>
      </c>
      <c r="HSJ1327" s="62">
        <v>1000000</v>
      </c>
      <c r="HSL1327" s="62">
        <f>HSK1327/HSJ1327</f>
        <v>0</v>
      </c>
      <c r="HSM1327" s="62">
        <f>HSJ1327-HSK1327</f>
        <v>1000000</v>
      </c>
      <c r="HSN1327" s="62">
        <v>2000000</v>
      </c>
      <c r="HSO1327" s="62">
        <v>0</v>
      </c>
      <c r="HSP1327" s="62">
        <f>HSO1327/HSN1327</f>
        <v>0</v>
      </c>
      <c r="HSQ1327" s="62">
        <f>HSN1327-HSO1327</f>
        <v>2000000</v>
      </c>
      <c r="HSR1327" s="62">
        <f>HSN1327+HSJ1327</f>
        <v>3000000</v>
      </c>
      <c r="HSW1327" s="62" t="s">
        <v>1934</v>
      </c>
      <c r="HSX1327" s="62">
        <v>454</v>
      </c>
      <c r="HSY1327" s="62" t="s">
        <v>404</v>
      </c>
      <c r="HSZ1327" s="62">
        <v>1000000</v>
      </c>
      <c r="HTB1327" s="62">
        <f>HTA1327/HSZ1327</f>
        <v>0</v>
      </c>
      <c r="HTC1327" s="62">
        <f>HSZ1327-HTA1327</f>
        <v>1000000</v>
      </c>
      <c r="HTD1327" s="62">
        <v>2000000</v>
      </c>
      <c r="HTE1327" s="62">
        <v>0</v>
      </c>
      <c r="HTF1327" s="62">
        <f>HTE1327/HTD1327</f>
        <v>0</v>
      </c>
      <c r="HTG1327" s="62">
        <f>HTD1327-HTE1327</f>
        <v>2000000</v>
      </c>
      <c r="HTH1327" s="62">
        <f>HTD1327+HSZ1327</f>
        <v>3000000</v>
      </c>
      <c r="HTM1327" s="62" t="s">
        <v>1934</v>
      </c>
      <c r="HTN1327" s="62">
        <v>454</v>
      </c>
      <c r="HTO1327" s="62" t="s">
        <v>404</v>
      </c>
      <c r="HTP1327" s="62">
        <v>1000000</v>
      </c>
      <c r="HTR1327" s="62">
        <f>HTQ1327/HTP1327</f>
        <v>0</v>
      </c>
      <c r="HTS1327" s="62">
        <f>HTP1327-HTQ1327</f>
        <v>1000000</v>
      </c>
      <c r="HTT1327" s="62">
        <v>2000000</v>
      </c>
      <c r="HTU1327" s="62">
        <v>0</v>
      </c>
      <c r="HTV1327" s="62">
        <f>HTU1327/HTT1327</f>
        <v>0</v>
      </c>
      <c r="HTW1327" s="62">
        <f>HTT1327-HTU1327</f>
        <v>2000000</v>
      </c>
      <c r="HTX1327" s="62">
        <f>HTT1327+HTP1327</f>
        <v>3000000</v>
      </c>
      <c r="HUC1327" s="62" t="s">
        <v>1934</v>
      </c>
      <c r="HUD1327" s="62">
        <v>454</v>
      </c>
      <c r="HUE1327" s="62" t="s">
        <v>404</v>
      </c>
      <c r="HUF1327" s="62">
        <v>1000000</v>
      </c>
      <c r="HUH1327" s="62">
        <f>HUG1327/HUF1327</f>
        <v>0</v>
      </c>
      <c r="HUI1327" s="62">
        <f>HUF1327-HUG1327</f>
        <v>1000000</v>
      </c>
      <c r="HUJ1327" s="62">
        <v>2000000</v>
      </c>
      <c r="HUK1327" s="62">
        <v>0</v>
      </c>
      <c r="HUL1327" s="62">
        <f>HUK1327/HUJ1327</f>
        <v>0</v>
      </c>
      <c r="HUM1327" s="62">
        <f>HUJ1327-HUK1327</f>
        <v>2000000</v>
      </c>
      <c r="HUN1327" s="62">
        <f>HUJ1327+HUF1327</f>
        <v>3000000</v>
      </c>
      <c r="HUS1327" s="62" t="s">
        <v>1934</v>
      </c>
      <c r="HUT1327" s="62">
        <v>454</v>
      </c>
      <c r="HUU1327" s="62" t="s">
        <v>404</v>
      </c>
      <c r="HUV1327" s="62">
        <v>1000000</v>
      </c>
      <c r="HUX1327" s="62">
        <f>HUW1327/HUV1327</f>
        <v>0</v>
      </c>
      <c r="HUY1327" s="62">
        <f>HUV1327-HUW1327</f>
        <v>1000000</v>
      </c>
      <c r="HUZ1327" s="62">
        <v>2000000</v>
      </c>
      <c r="HVA1327" s="62">
        <v>0</v>
      </c>
      <c r="HVB1327" s="62">
        <f>HVA1327/HUZ1327</f>
        <v>0</v>
      </c>
      <c r="HVC1327" s="62">
        <f>HUZ1327-HVA1327</f>
        <v>2000000</v>
      </c>
      <c r="HVD1327" s="62">
        <f>HUZ1327+HUV1327</f>
        <v>3000000</v>
      </c>
      <c r="HVI1327" s="62" t="s">
        <v>1934</v>
      </c>
      <c r="HVJ1327" s="62">
        <v>454</v>
      </c>
      <c r="HVK1327" s="62" t="s">
        <v>404</v>
      </c>
      <c r="HVL1327" s="62">
        <v>1000000</v>
      </c>
      <c r="HVN1327" s="62">
        <f>HVM1327/HVL1327</f>
        <v>0</v>
      </c>
      <c r="HVO1327" s="62">
        <f>HVL1327-HVM1327</f>
        <v>1000000</v>
      </c>
      <c r="HVP1327" s="62">
        <v>2000000</v>
      </c>
      <c r="HVQ1327" s="62">
        <v>0</v>
      </c>
      <c r="HVR1327" s="62">
        <f>HVQ1327/HVP1327</f>
        <v>0</v>
      </c>
      <c r="HVS1327" s="62">
        <f>HVP1327-HVQ1327</f>
        <v>2000000</v>
      </c>
      <c r="HVT1327" s="62">
        <f>HVP1327+HVL1327</f>
        <v>3000000</v>
      </c>
      <c r="HVY1327" s="62" t="s">
        <v>1934</v>
      </c>
      <c r="HVZ1327" s="62">
        <v>454</v>
      </c>
      <c r="HWA1327" s="62" t="s">
        <v>404</v>
      </c>
      <c r="HWB1327" s="62">
        <v>1000000</v>
      </c>
      <c r="HWD1327" s="62">
        <f>HWC1327/HWB1327</f>
        <v>0</v>
      </c>
      <c r="HWE1327" s="62">
        <f>HWB1327-HWC1327</f>
        <v>1000000</v>
      </c>
      <c r="HWF1327" s="62">
        <v>2000000</v>
      </c>
      <c r="HWG1327" s="62">
        <v>0</v>
      </c>
      <c r="HWH1327" s="62">
        <f>HWG1327/HWF1327</f>
        <v>0</v>
      </c>
      <c r="HWI1327" s="62">
        <f>HWF1327-HWG1327</f>
        <v>2000000</v>
      </c>
      <c r="HWJ1327" s="62">
        <f>HWF1327+HWB1327</f>
        <v>3000000</v>
      </c>
      <c r="HWO1327" s="62" t="s">
        <v>1934</v>
      </c>
      <c r="HWP1327" s="62">
        <v>454</v>
      </c>
      <c r="HWQ1327" s="62" t="s">
        <v>404</v>
      </c>
      <c r="HWR1327" s="62">
        <v>1000000</v>
      </c>
      <c r="HWT1327" s="62">
        <f>HWS1327/HWR1327</f>
        <v>0</v>
      </c>
      <c r="HWU1327" s="62">
        <f>HWR1327-HWS1327</f>
        <v>1000000</v>
      </c>
      <c r="HWV1327" s="62">
        <v>2000000</v>
      </c>
      <c r="HWW1327" s="62">
        <v>0</v>
      </c>
      <c r="HWX1327" s="62">
        <f>HWW1327/HWV1327</f>
        <v>0</v>
      </c>
      <c r="HWY1327" s="62">
        <f>HWV1327-HWW1327</f>
        <v>2000000</v>
      </c>
      <c r="HWZ1327" s="62">
        <f>HWV1327+HWR1327</f>
        <v>3000000</v>
      </c>
      <c r="HXE1327" s="62" t="s">
        <v>1934</v>
      </c>
      <c r="HXF1327" s="62">
        <v>454</v>
      </c>
      <c r="HXG1327" s="62" t="s">
        <v>404</v>
      </c>
      <c r="HXH1327" s="62">
        <v>1000000</v>
      </c>
      <c r="HXJ1327" s="62">
        <f>HXI1327/HXH1327</f>
        <v>0</v>
      </c>
      <c r="HXK1327" s="62">
        <f>HXH1327-HXI1327</f>
        <v>1000000</v>
      </c>
      <c r="HXL1327" s="62">
        <v>2000000</v>
      </c>
      <c r="HXM1327" s="62">
        <v>0</v>
      </c>
      <c r="HXN1327" s="62">
        <f>HXM1327/HXL1327</f>
        <v>0</v>
      </c>
      <c r="HXO1327" s="62">
        <f>HXL1327-HXM1327</f>
        <v>2000000</v>
      </c>
      <c r="HXP1327" s="62">
        <f>HXL1327+HXH1327</f>
        <v>3000000</v>
      </c>
      <c r="HXU1327" s="62" t="s">
        <v>1934</v>
      </c>
      <c r="HXV1327" s="62">
        <v>454</v>
      </c>
      <c r="HXW1327" s="62" t="s">
        <v>404</v>
      </c>
      <c r="HXX1327" s="62">
        <v>1000000</v>
      </c>
      <c r="HXZ1327" s="62">
        <f>HXY1327/HXX1327</f>
        <v>0</v>
      </c>
      <c r="HYA1327" s="62">
        <f>HXX1327-HXY1327</f>
        <v>1000000</v>
      </c>
      <c r="HYB1327" s="62">
        <v>2000000</v>
      </c>
      <c r="HYC1327" s="62">
        <v>0</v>
      </c>
      <c r="HYD1327" s="62">
        <f>HYC1327/HYB1327</f>
        <v>0</v>
      </c>
      <c r="HYE1327" s="62">
        <f>HYB1327-HYC1327</f>
        <v>2000000</v>
      </c>
      <c r="HYF1327" s="62">
        <f>HYB1327+HXX1327</f>
        <v>3000000</v>
      </c>
      <c r="HYK1327" s="62" t="s">
        <v>1934</v>
      </c>
      <c r="HYL1327" s="62">
        <v>454</v>
      </c>
      <c r="HYM1327" s="62" t="s">
        <v>404</v>
      </c>
      <c r="HYN1327" s="62">
        <v>1000000</v>
      </c>
      <c r="HYP1327" s="62">
        <f>HYO1327/HYN1327</f>
        <v>0</v>
      </c>
      <c r="HYQ1327" s="62">
        <f>HYN1327-HYO1327</f>
        <v>1000000</v>
      </c>
      <c r="HYR1327" s="62">
        <v>2000000</v>
      </c>
      <c r="HYS1327" s="62">
        <v>0</v>
      </c>
      <c r="HYT1327" s="62">
        <f>HYS1327/HYR1327</f>
        <v>0</v>
      </c>
      <c r="HYU1327" s="62">
        <f>HYR1327-HYS1327</f>
        <v>2000000</v>
      </c>
      <c r="HYV1327" s="62">
        <f>HYR1327+HYN1327</f>
        <v>3000000</v>
      </c>
      <c r="HZA1327" s="62" t="s">
        <v>1934</v>
      </c>
      <c r="HZB1327" s="62">
        <v>454</v>
      </c>
      <c r="HZC1327" s="62" t="s">
        <v>404</v>
      </c>
      <c r="HZD1327" s="62">
        <v>1000000</v>
      </c>
      <c r="HZF1327" s="62">
        <f>HZE1327/HZD1327</f>
        <v>0</v>
      </c>
      <c r="HZG1327" s="62">
        <f>HZD1327-HZE1327</f>
        <v>1000000</v>
      </c>
      <c r="HZH1327" s="62">
        <v>2000000</v>
      </c>
      <c r="HZI1327" s="62">
        <v>0</v>
      </c>
      <c r="HZJ1327" s="62">
        <f>HZI1327/HZH1327</f>
        <v>0</v>
      </c>
      <c r="HZK1327" s="62">
        <f>HZH1327-HZI1327</f>
        <v>2000000</v>
      </c>
      <c r="HZL1327" s="62">
        <f>HZH1327+HZD1327</f>
        <v>3000000</v>
      </c>
      <c r="HZQ1327" s="62" t="s">
        <v>1934</v>
      </c>
      <c r="HZR1327" s="62">
        <v>454</v>
      </c>
      <c r="HZS1327" s="62" t="s">
        <v>404</v>
      </c>
      <c r="HZT1327" s="62">
        <v>1000000</v>
      </c>
      <c r="HZV1327" s="62">
        <f>HZU1327/HZT1327</f>
        <v>0</v>
      </c>
      <c r="HZW1327" s="62">
        <f>HZT1327-HZU1327</f>
        <v>1000000</v>
      </c>
      <c r="HZX1327" s="62">
        <v>2000000</v>
      </c>
      <c r="HZY1327" s="62">
        <v>0</v>
      </c>
      <c r="HZZ1327" s="62">
        <f>HZY1327/HZX1327</f>
        <v>0</v>
      </c>
      <c r="IAA1327" s="62">
        <f>HZX1327-HZY1327</f>
        <v>2000000</v>
      </c>
      <c r="IAB1327" s="62">
        <f>HZX1327+HZT1327</f>
        <v>3000000</v>
      </c>
      <c r="IAG1327" s="62" t="s">
        <v>1934</v>
      </c>
      <c r="IAH1327" s="62">
        <v>454</v>
      </c>
      <c r="IAI1327" s="62" t="s">
        <v>404</v>
      </c>
      <c r="IAJ1327" s="62">
        <v>1000000</v>
      </c>
      <c r="IAL1327" s="62">
        <f>IAK1327/IAJ1327</f>
        <v>0</v>
      </c>
      <c r="IAM1327" s="62">
        <f>IAJ1327-IAK1327</f>
        <v>1000000</v>
      </c>
      <c r="IAN1327" s="62">
        <v>2000000</v>
      </c>
      <c r="IAO1327" s="62">
        <v>0</v>
      </c>
      <c r="IAP1327" s="62">
        <f>IAO1327/IAN1327</f>
        <v>0</v>
      </c>
      <c r="IAQ1327" s="62">
        <f>IAN1327-IAO1327</f>
        <v>2000000</v>
      </c>
      <c r="IAR1327" s="62">
        <f>IAN1327+IAJ1327</f>
        <v>3000000</v>
      </c>
      <c r="IAW1327" s="62" t="s">
        <v>1934</v>
      </c>
      <c r="IAX1327" s="62">
        <v>454</v>
      </c>
      <c r="IAY1327" s="62" t="s">
        <v>404</v>
      </c>
      <c r="IAZ1327" s="62">
        <v>1000000</v>
      </c>
      <c r="IBB1327" s="62">
        <f>IBA1327/IAZ1327</f>
        <v>0</v>
      </c>
      <c r="IBC1327" s="62">
        <f>IAZ1327-IBA1327</f>
        <v>1000000</v>
      </c>
      <c r="IBD1327" s="62">
        <v>2000000</v>
      </c>
      <c r="IBE1327" s="62">
        <v>0</v>
      </c>
      <c r="IBF1327" s="62">
        <f>IBE1327/IBD1327</f>
        <v>0</v>
      </c>
      <c r="IBG1327" s="62">
        <f>IBD1327-IBE1327</f>
        <v>2000000</v>
      </c>
      <c r="IBH1327" s="62">
        <f>IBD1327+IAZ1327</f>
        <v>3000000</v>
      </c>
      <c r="IBM1327" s="62" t="s">
        <v>1934</v>
      </c>
      <c r="IBN1327" s="62">
        <v>454</v>
      </c>
      <c r="IBO1327" s="62" t="s">
        <v>404</v>
      </c>
      <c r="IBP1327" s="62">
        <v>1000000</v>
      </c>
      <c r="IBR1327" s="62">
        <f>IBQ1327/IBP1327</f>
        <v>0</v>
      </c>
      <c r="IBS1327" s="62">
        <f>IBP1327-IBQ1327</f>
        <v>1000000</v>
      </c>
      <c r="IBT1327" s="62">
        <v>2000000</v>
      </c>
      <c r="IBU1327" s="62">
        <v>0</v>
      </c>
      <c r="IBV1327" s="62">
        <f>IBU1327/IBT1327</f>
        <v>0</v>
      </c>
      <c r="IBW1327" s="62">
        <f>IBT1327-IBU1327</f>
        <v>2000000</v>
      </c>
      <c r="IBX1327" s="62">
        <f>IBT1327+IBP1327</f>
        <v>3000000</v>
      </c>
      <c r="ICC1327" s="62" t="s">
        <v>1934</v>
      </c>
      <c r="ICD1327" s="62">
        <v>454</v>
      </c>
      <c r="ICE1327" s="62" t="s">
        <v>404</v>
      </c>
      <c r="ICF1327" s="62">
        <v>1000000</v>
      </c>
      <c r="ICH1327" s="62">
        <f>ICG1327/ICF1327</f>
        <v>0</v>
      </c>
      <c r="ICI1327" s="62">
        <f>ICF1327-ICG1327</f>
        <v>1000000</v>
      </c>
      <c r="ICJ1327" s="62">
        <v>2000000</v>
      </c>
      <c r="ICK1327" s="62">
        <v>0</v>
      </c>
      <c r="ICL1327" s="62">
        <f>ICK1327/ICJ1327</f>
        <v>0</v>
      </c>
      <c r="ICM1327" s="62">
        <f>ICJ1327-ICK1327</f>
        <v>2000000</v>
      </c>
      <c r="ICN1327" s="62">
        <f>ICJ1327+ICF1327</f>
        <v>3000000</v>
      </c>
      <c r="ICS1327" s="62" t="s">
        <v>1934</v>
      </c>
      <c r="ICT1327" s="62">
        <v>454</v>
      </c>
      <c r="ICU1327" s="62" t="s">
        <v>404</v>
      </c>
      <c r="ICV1327" s="62">
        <v>1000000</v>
      </c>
      <c r="ICX1327" s="62">
        <f>ICW1327/ICV1327</f>
        <v>0</v>
      </c>
      <c r="ICY1327" s="62">
        <f>ICV1327-ICW1327</f>
        <v>1000000</v>
      </c>
      <c r="ICZ1327" s="62">
        <v>2000000</v>
      </c>
      <c r="IDA1327" s="62">
        <v>0</v>
      </c>
      <c r="IDB1327" s="62">
        <f>IDA1327/ICZ1327</f>
        <v>0</v>
      </c>
      <c r="IDC1327" s="62">
        <f>ICZ1327-IDA1327</f>
        <v>2000000</v>
      </c>
      <c r="IDD1327" s="62">
        <f>ICZ1327+ICV1327</f>
        <v>3000000</v>
      </c>
      <c r="IDI1327" s="62" t="s">
        <v>1934</v>
      </c>
      <c r="IDJ1327" s="62">
        <v>454</v>
      </c>
      <c r="IDK1327" s="62" t="s">
        <v>404</v>
      </c>
      <c r="IDL1327" s="62">
        <v>1000000</v>
      </c>
      <c r="IDN1327" s="62">
        <f>IDM1327/IDL1327</f>
        <v>0</v>
      </c>
      <c r="IDO1327" s="62">
        <f>IDL1327-IDM1327</f>
        <v>1000000</v>
      </c>
      <c r="IDP1327" s="62">
        <v>2000000</v>
      </c>
      <c r="IDQ1327" s="62">
        <v>0</v>
      </c>
      <c r="IDR1327" s="62">
        <f>IDQ1327/IDP1327</f>
        <v>0</v>
      </c>
      <c r="IDS1327" s="62">
        <f>IDP1327-IDQ1327</f>
        <v>2000000</v>
      </c>
      <c r="IDT1327" s="62">
        <f>IDP1327+IDL1327</f>
        <v>3000000</v>
      </c>
      <c r="IDY1327" s="62" t="s">
        <v>1934</v>
      </c>
      <c r="IDZ1327" s="62">
        <v>454</v>
      </c>
      <c r="IEA1327" s="62" t="s">
        <v>404</v>
      </c>
      <c r="IEB1327" s="62">
        <v>1000000</v>
      </c>
      <c r="IED1327" s="62">
        <f>IEC1327/IEB1327</f>
        <v>0</v>
      </c>
      <c r="IEE1327" s="62">
        <f>IEB1327-IEC1327</f>
        <v>1000000</v>
      </c>
      <c r="IEF1327" s="62">
        <v>2000000</v>
      </c>
      <c r="IEG1327" s="62">
        <v>0</v>
      </c>
      <c r="IEH1327" s="62">
        <f>IEG1327/IEF1327</f>
        <v>0</v>
      </c>
      <c r="IEI1327" s="62">
        <f>IEF1327-IEG1327</f>
        <v>2000000</v>
      </c>
      <c r="IEJ1327" s="62">
        <f>IEF1327+IEB1327</f>
        <v>3000000</v>
      </c>
      <c r="IEO1327" s="62" t="s">
        <v>1934</v>
      </c>
      <c r="IEP1327" s="62">
        <v>454</v>
      </c>
      <c r="IEQ1327" s="62" t="s">
        <v>404</v>
      </c>
      <c r="IER1327" s="62">
        <v>1000000</v>
      </c>
      <c r="IET1327" s="62">
        <f>IES1327/IER1327</f>
        <v>0</v>
      </c>
      <c r="IEU1327" s="62">
        <f>IER1327-IES1327</f>
        <v>1000000</v>
      </c>
      <c r="IEV1327" s="62">
        <v>2000000</v>
      </c>
      <c r="IEW1327" s="62">
        <v>0</v>
      </c>
      <c r="IEX1327" s="62">
        <f>IEW1327/IEV1327</f>
        <v>0</v>
      </c>
      <c r="IEY1327" s="62">
        <f>IEV1327-IEW1327</f>
        <v>2000000</v>
      </c>
      <c r="IEZ1327" s="62">
        <f>IEV1327+IER1327</f>
        <v>3000000</v>
      </c>
      <c r="IFE1327" s="62" t="s">
        <v>1934</v>
      </c>
      <c r="IFF1327" s="62">
        <v>454</v>
      </c>
      <c r="IFG1327" s="62" t="s">
        <v>404</v>
      </c>
      <c r="IFH1327" s="62">
        <v>1000000</v>
      </c>
      <c r="IFJ1327" s="62">
        <f>IFI1327/IFH1327</f>
        <v>0</v>
      </c>
      <c r="IFK1327" s="62">
        <f>IFH1327-IFI1327</f>
        <v>1000000</v>
      </c>
      <c r="IFL1327" s="62">
        <v>2000000</v>
      </c>
      <c r="IFM1327" s="62">
        <v>0</v>
      </c>
      <c r="IFN1327" s="62">
        <f>IFM1327/IFL1327</f>
        <v>0</v>
      </c>
      <c r="IFO1327" s="62">
        <f>IFL1327-IFM1327</f>
        <v>2000000</v>
      </c>
      <c r="IFP1327" s="62">
        <f>IFL1327+IFH1327</f>
        <v>3000000</v>
      </c>
      <c r="IFU1327" s="62" t="s">
        <v>1934</v>
      </c>
      <c r="IFV1327" s="62">
        <v>454</v>
      </c>
      <c r="IFW1327" s="62" t="s">
        <v>404</v>
      </c>
      <c r="IFX1327" s="62">
        <v>1000000</v>
      </c>
      <c r="IFZ1327" s="62">
        <f>IFY1327/IFX1327</f>
        <v>0</v>
      </c>
      <c r="IGA1327" s="62">
        <f>IFX1327-IFY1327</f>
        <v>1000000</v>
      </c>
      <c r="IGB1327" s="62">
        <v>2000000</v>
      </c>
      <c r="IGC1327" s="62">
        <v>0</v>
      </c>
      <c r="IGD1327" s="62">
        <f>IGC1327/IGB1327</f>
        <v>0</v>
      </c>
      <c r="IGE1327" s="62">
        <f>IGB1327-IGC1327</f>
        <v>2000000</v>
      </c>
      <c r="IGF1327" s="62">
        <f>IGB1327+IFX1327</f>
        <v>3000000</v>
      </c>
      <c r="IGK1327" s="62" t="s">
        <v>1934</v>
      </c>
      <c r="IGL1327" s="62">
        <v>454</v>
      </c>
      <c r="IGM1327" s="62" t="s">
        <v>404</v>
      </c>
      <c r="IGN1327" s="62">
        <v>1000000</v>
      </c>
      <c r="IGP1327" s="62">
        <f>IGO1327/IGN1327</f>
        <v>0</v>
      </c>
      <c r="IGQ1327" s="62">
        <f>IGN1327-IGO1327</f>
        <v>1000000</v>
      </c>
      <c r="IGR1327" s="62">
        <v>2000000</v>
      </c>
      <c r="IGS1327" s="62">
        <v>0</v>
      </c>
      <c r="IGT1327" s="62">
        <f>IGS1327/IGR1327</f>
        <v>0</v>
      </c>
      <c r="IGU1327" s="62">
        <f>IGR1327-IGS1327</f>
        <v>2000000</v>
      </c>
      <c r="IGV1327" s="62">
        <f>IGR1327+IGN1327</f>
        <v>3000000</v>
      </c>
      <c r="IHA1327" s="62" t="s">
        <v>1934</v>
      </c>
      <c r="IHB1327" s="62">
        <v>454</v>
      </c>
      <c r="IHC1327" s="62" t="s">
        <v>404</v>
      </c>
      <c r="IHD1327" s="62">
        <v>1000000</v>
      </c>
      <c r="IHF1327" s="62">
        <f>IHE1327/IHD1327</f>
        <v>0</v>
      </c>
      <c r="IHG1327" s="62">
        <f>IHD1327-IHE1327</f>
        <v>1000000</v>
      </c>
      <c r="IHH1327" s="62">
        <v>2000000</v>
      </c>
      <c r="IHI1327" s="62">
        <v>0</v>
      </c>
      <c r="IHJ1327" s="62">
        <f>IHI1327/IHH1327</f>
        <v>0</v>
      </c>
      <c r="IHK1327" s="62">
        <f>IHH1327-IHI1327</f>
        <v>2000000</v>
      </c>
      <c r="IHL1327" s="62">
        <f>IHH1327+IHD1327</f>
        <v>3000000</v>
      </c>
      <c r="IHQ1327" s="62" t="s">
        <v>1934</v>
      </c>
      <c r="IHR1327" s="62">
        <v>454</v>
      </c>
      <c r="IHS1327" s="62" t="s">
        <v>404</v>
      </c>
      <c r="IHT1327" s="62">
        <v>1000000</v>
      </c>
      <c r="IHV1327" s="62">
        <f>IHU1327/IHT1327</f>
        <v>0</v>
      </c>
      <c r="IHW1327" s="62">
        <f>IHT1327-IHU1327</f>
        <v>1000000</v>
      </c>
      <c r="IHX1327" s="62">
        <v>2000000</v>
      </c>
      <c r="IHY1327" s="62">
        <v>0</v>
      </c>
      <c r="IHZ1327" s="62">
        <f>IHY1327/IHX1327</f>
        <v>0</v>
      </c>
      <c r="IIA1327" s="62">
        <f>IHX1327-IHY1327</f>
        <v>2000000</v>
      </c>
      <c r="IIB1327" s="62">
        <f>IHX1327+IHT1327</f>
        <v>3000000</v>
      </c>
      <c r="IIG1327" s="62" t="s">
        <v>1934</v>
      </c>
      <c r="IIH1327" s="62">
        <v>454</v>
      </c>
      <c r="III1327" s="62" t="s">
        <v>404</v>
      </c>
      <c r="IIJ1327" s="62">
        <v>1000000</v>
      </c>
      <c r="IIL1327" s="62">
        <f>IIK1327/IIJ1327</f>
        <v>0</v>
      </c>
      <c r="IIM1327" s="62">
        <f>IIJ1327-IIK1327</f>
        <v>1000000</v>
      </c>
      <c r="IIN1327" s="62">
        <v>2000000</v>
      </c>
      <c r="IIO1327" s="62">
        <v>0</v>
      </c>
      <c r="IIP1327" s="62">
        <f>IIO1327/IIN1327</f>
        <v>0</v>
      </c>
      <c r="IIQ1327" s="62">
        <f>IIN1327-IIO1327</f>
        <v>2000000</v>
      </c>
      <c r="IIR1327" s="62">
        <f>IIN1327+IIJ1327</f>
        <v>3000000</v>
      </c>
      <c r="IIW1327" s="62" t="s">
        <v>1934</v>
      </c>
      <c r="IIX1327" s="62">
        <v>454</v>
      </c>
      <c r="IIY1327" s="62" t="s">
        <v>404</v>
      </c>
      <c r="IIZ1327" s="62">
        <v>1000000</v>
      </c>
      <c r="IJB1327" s="62">
        <f>IJA1327/IIZ1327</f>
        <v>0</v>
      </c>
      <c r="IJC1327" s="62">
        <f>IIZ1327-IJA1327</f>
        <v>1000000</v>
      </c>
      <c r="IJD1327" s="62">
        <v>2000000</v>
      </c>
      <c r="IJE1327" s="62">
        <v>0</v>
      </c>
      <c r="IJF1327" s="62">
        <f>IJE1327/IJD1327</f>
        <v>0</v>
      </c>
      <c r="IJG1327" s="62">
        <f>IJD1327-IJE1327</f>
        <v>2000000</v>
      </c>
      <c r="IJH1327" s="62">
        <f>IJD1327+IIZ1327</f>
        <v>3000000</v>
      </c>
      <c r="IJM1327" s="62" t="s">
        <v>1934</v>
      </c>
      <c r="IJN1327" s="62">
        <v>454</v>
      </c>
      <c r="IJO1327" s="62" t="s">
        <v>404</v>
      </c>
      <c r="IJP1327" s="62">
        <v>1000000</v>
      </c>
      <c r="IJR1327" s="62">
        <f>IJQ1327/IJP1327</f>
        <v>0</v>
      </c>
      <c r="IJS1327" s="62">
        <f>IJP1327-IJQ1327</f>
        <v>1000000</v>
      </c>
      <c r="IJT1327" s="62">
        <v>2000000</v>
      </c>
      <c r="IJU1327" s="62">
        <v>0</v>
      </c>
      <c r="IJV1327" s="62">
        <f>IJU1327/IJT1327</f>
        <v>0</v>
      </c>
      <c r="IJW1327" s="62">
        <f>IJT1327-IJU1327</f>
        <v>2000000</v>
      </c>
      <c r="IJX1327" s="62">
        <f>IJT1327+IJP1327</f>
        <v>3000000</v>
      </c>
      <c r="IKC1327" s="62" t="s">
        <v>1934</v>
      </c>
      <c r="IKD1327" s="62">
        <v>454</v>
      </c>
      <c r="IKE1327" s="62" t="s">
        <v>404</v>
      </c>
      <c r="IKF1327" s="62">
        <v>1000000</v>
      </c>
      <c r="IKH1327" s="62">
        <f>IKG1327/IKF1327</f>
        <v>0</v>
      </c>
      <c r="IKI1327" s="62">
        <f>IKF1327-IKG1327</f>
        <v>1000000</v>
      </c>
      <c r="IKJ1327" s="62">
        <v>2000000</v>
      </c>
      <c r="IKK1327" s="62">
        <v>0</v>
      </c>
      <c r="IKL1327" s="62">
        <f>IKK1327/IKJ1327</f>
        <v>0</v>
      </c>
      <c r="IKM1327" s="62">
        <f>IKJ1327-IKK1327</f>
        <v>2000000</v>
      </c>
      <c r="IKN1327" s="62">
        <f>IKJ1327+IKF1327</f>
        <v>3000000</v>
      </c>
      <c r="IKS1327" s="62" t="s">
        <v>1934</v>
      </c>
      <c r="IKT1327" s="62">
        <v>454</v>
      </c>
      <c r="IKU1327" s="62" t="s">
        <v>404</v>
      </c>
      <c r="IKV1327" s="62">
        <v>1000000</v>
      </c>
      <c r="IKX1327" s="62">
        <f>IKW1327/IKV1327</f>
        <v>0</v>
      </c>
      <c r="IKY1327" s="62">
        <f>IKV1327-IKW1327</f>
        <v>1000000</v>
      </c>
      <c r="IKZ1327" s="62">
        <v>2000000</v>
      </c>
      <c r="ILA1327" s="62">
        <v>0</v>
      </c>
      <c r="ILB1327" s="62">
        <f>ILA1327/IKZ1327</f>
        <v>0</v>
      </c>
      <c r="ILC1327" s="62">
        <f>IKZ1327-ILA1327</f>
        <v>2000000</v>
      </c>
      <c r="ILD1327" s="62">
        <f>IKZ1327+IKV1327</f>
        <v>3000000</v>
      </c>
      <c r="ILI1327" s="62" t="s">
        <v>1934</v>
      </c>
      <c r="ILJ1327" s="62">
        <v>454</v>
      </c>
      <c r="ILK1327" s="62" t="s">
        <v>404</v>
      </c>
      <c r="ILL1327" s="62">
        <v>1000000</v>
      </c>
      <c r="ILN1327" s="62">
        <f>ILM1327/ILL1327</f>
        <v>0</v>
      </c>
      <c r="ILO1327" s="62">
        <f>ILL1327-ILM1327</f>
        <v>1000000</v>
      </c>
      <c r="ILP1327" s="62">
        <v>2000000</v>
      </c>
      <c r="ILQ1327" s="62">
        <v>0</v>
      </c>
      <c r="ILR1327" s="62">
        <f>ILQ1327/ILP1327</f>
        <v>0</v>
      </c>
      <c r="ILS1327" s="62">
        <f>ILP1327-ILQ1327</f>
        <v>2000000</v>
      </c>
      <c r="ILT1327" s="62">
        <f>ILP1327+ILL1327</f>
        <v>3000000</v>
      </c>
      <c r="ILY1327" s="62" t="s">
        <v>1934</v>
      </c>
      <c r="ILZ1327" s="62">
        <v>454</v>
      </c>
      <c r="IMA1327" s="62" t="s">
        <v>404</v>
      </c>
      <c r="IMB1327" s="62">
        <v>1000000</v>
      </c>
      <c r="IMD1327" s="62">
        <f>IMC1327/IMB1327</f>
        <v>0</v>
      </c>
      <c r="IME1327" s="62">
        <f>IMB1327-IMC1327</f>
        <v>1000000</v>
      </c>
      <c r="IMF1327" s="62">
        <v>2000000</v>
      </c>
      <c r="IMG1327" s="62">
        <v>0</v>
      </c>
      <c r="IMH1327" s="62">
        <f>IMG1327/IMF1327</f>
        <v>0</v>
      </c>
      <c r="IMI1327" s="62">
        <f>IMF1327-IMG1327</f>
        <v>2000000</v>
      </c>
      <c r="IMJ1327" s="62">
        <f>IMF1327+IMB1327</f>
        <v>3000000</v>
      </c>
      <c r="IMO1327" s="62" t="s">
        <v>1934</v>
      </c>
      <c r="IMP1327" s="62">
        <v>454</v>
      </c>
      <c r="IMQ1327" s="62" t="s">
        <v>404</v>
      </c>
      <c r="IMR1327" s="62">
        <v>1000000</v>
      </c>
      <c r="IMT1327" s="62">
        <f>IMS1327/IMR1327</f>
        <v>0</v>
      </c>
      <c r="IMU1327" s="62">
        <f>IMR1327-IMS1327</f>
        <v>1000000</v>
      </c>
      <c r="IMV1327" s="62">
        <v>2000000</v>
      </c>
      <c r="IMW1327" s="62">
        <v>0</v>
      </c>
      <c r="IMX1327" s="62">
        <f>IMW1327/IMV1327</f>
        <v>0</v>
      </c>
      <c r="IMY1327" s="62">
        <f>IMV1327-IMW1327</f>
        <v>2000000</v>
      </c>
      <c r="IMZ1327" s="62">
        <f>IMV1327+IMR1327</f>
        <v>3000000</v>
      </c>
      <c r="INE1327" s="62" t="s">
        <v>1934</v>
      </c>
      <c r="INF1327" s="62">
        <v>454</v>
      </c>
      <c r="ING1327" s="62" t="s">
        <v>404</v>
      </c>
      <c r="INH1327" s="62">
        <v>1000000</v>
      </c>
      <c r="INJ1327" s="62">
        <f>INI1327/INH1327</f>
        <v>0</v>
      </c>
      <c r="INK1327" s="62">
        <f>INH1327-INI1327</f>
        <v>1000000</v>
      </c>
      <c r="INL1327" s="62">
        <v>2000000</v>
      </c>
      <c r="INM1327" s="62">
        <v>0</v>
      </c>
      <c r="INN1327" s="62">
        <f>INM1327/INL1327</f>
        <v>0</v>
      </c>
      <c r="INO1327" s="62">
        <f>INL1327-INM1327</f>
        <v>2000000</v>
      </c>
      <c r="INP1327" s="62">
        <f>INL1327+INH1327</f>
        <v>3000000</v>
      </c>
      <c r="INU1327" s="62" t="s">
        <v>1934</v>
      </c>
      <c r="INV1327" s="62">
        <v>454</v>
      </c>
      <c r="INW1327" s="62" t="s">
        <v>404</v>
      </c>
      <c r="INX1327" s="62">
        <v>1000000</v>
      </c>
      <c r="INZ1327" s="62">
        <f>INY1327/INX1327</f>
        <v>0</v>
      </c>
      <c r="IOA1327" s="62">
        <f>INX1327-INY1327</f>
        <v>1000000</v>
      </c>
      <c r="IOB1327" s="62">
        <v>2000000</v>
      </c>
      <c r="IOC1327" s="62">
        <v>0</v>
      </c>
      <c r="IOD1327" s="62">
        <f>IOC1327/IOB1327</f>
        <v>0</v>
      </c>
      <c r="IOE1327" s="62">
        <f>IOB1327-IOC1327</f>
        <v>2000000</v>
      </c>
      <c r="IOF1327" s="62">
        <f>IOB1327+INX1327</f>
        <v>3000000</v>
      </c>
      <c r="IOK1327" s="62" t="s">
        <v>1934</v>
      </c>
      <c r="IOL1327" s="62">
        <v>454</v>
      </c>
      <c r="IOM1327" s="62" t="s">
        <v>404</v>
      </c>
      <c r="ION1327" s="62">
        <v>1000000</v>
      </c>
      <c r="IOP1327" s="62">
        <f>IOO1327/ION1327</f>
        <v>0</v>
      </c>
      <c r="IOQ1327" s="62">
        <f>ION1327-IOO1327</f>
        <v>1000000</v>
      </c>
      <c r="IOR1327" s="62">
        <v>2000000</v>
      </c>
      <c r="IOS1327" s="62">
        <v>0</v>
      </c>
      <c r="IOT1327" s="62">
        <f>IOS1327/IOR1327</f>
        <v>0</v>
      </c>
      <c r="IOU1327" s="62">
        <f>IOR1327-IOS1327</f>
        <v>2000000</v>
      </c>
      <c r="IOV1327" s="62">
        <f>IOR1327+ION1327</f>
        <v>3000000</v>
      </c>
      <c r="IPA1327" s="62" t="s">
        <v>1934</v>
      </c>
      <c r="IPB1327" s="62">
        <v>454</v>
      </c>
      <c r="IPC1327" s="62" t="s">
        <v>404</v>
      </c>
      <c r="IPD1327" s="62">
        <v>1000000</v>
      </c>
      <c r="IPF1327" s="62">
        <f>IPE1327/IPD1327</f>
        <v>0</v>
      </c>
      <c r="IPG1327" s="62">
        <f>IPD1327-IPE1327</f>
        <v>1000000</v>
      </c>
      <c r="IPH1327" s="62">
        <v>2000000</v>
      </c>
      <c r="IPI1327" s="62">
        <v>0</v>
      </c>
      <c r="IPJ1327" s="62">
        <f>IPI1327/IPH1327</f>
        <v>0</v>
      </c>
      <c r="IPK1327" s="62">
        <f>IPH1327-IPI1327</f>
        <v>2000000</v>
      </c>
      <c r="IPL1327" s="62">
        <f>IPH1327+IPD1327</f>
        <v>3000000</v>
      </c>
      <c r="IPQ1327" s="62" t="s">
        <v>1934</v>
      </c>
      <c r="IPR1327" s="62">
        <v>454</v>
      </c>
      <c r="IPS1327" s="62" t="s">
        <v>404</v>
      </c>
      <c r="IPT1327" s="62">
        <v>1000000</v>
      </c>
      <c r="IPV1327" s="62">
        <f>IPU1327/IPT1327</f>
        <v>0</v>
      </c>
      <c r="IPW1327" s="62">
        <f>IPT1327-IPU1327</f>
        <v>1000000</v>
      </c>
      <c r="IPX1327" s="62">
        <v>2000000</v>
      </c>
      <c r="IPY1327" s="62">
        <v>0</v>
      </c>
      <c r="IPZ1327" s="62">
        <f>IPY1327/IPX1327</f>
        <v>0</v>
      </c>
      <c r="IQA1327" s="62">
        <f>IPX1327-IPY1327</f>
        <v>2000000</v>
      </c>
      <c r="IQB1327" s="62">
        <f>IPX1327+IPT1327</f>
        <v>3000000</v>
      </c>
      <c r="IQG1327" s="62" t="s">
        <v>1934</v>
      </c>
      <c r="IQH1327" s="62">
        <v>454</v>
      </c>
      <c r="IQI1327" s="62" t="s">
        <v>404</v>
      </c>
      <c r="IQJ1327" s="62">
        <v>1000000</v>
      </c>
      <c r="IQL1327" s="62">
        <f>IQK1327/IQJ1327</f>
        <v>0</v>
      </c>
      <c r="IQM1327" s="62">
        <f>IQJ1327-IQK1327</f>
        <v>1000000</v>
      </c>
      <c r="IQN1327" s="62">
        <v>2000000</v>
      </c>
      <c r="IQO1327" s="62">
        <v>0</v>
      </c>
      <c r="IQP1327" s="62">
        <f>IQO1327/IQN1327</f>
        <v>0</v>
      </c>
      <c r="IQQ1327" s="62">
        <f>IQN1327-IQO1327</f>
        <v>2000000</v>
      </c>
      <c r="IQR1327" s="62">
        <f>IQN1327+IQJ1327</f>
        <v>3000000</v>
      </c>
      <c r="IQW1327" s="62" t="s">
        <v>1934</v>
      </c>
      <c r="IQX1327" s="62">
        <v>454</v>
      </c>
      <c r="IQY1327" s="62" t="s">
        <v>404</v>
      </c>
      <c r="IQZ1327" s="62">
        <v>1000000</v>
      </c>
      <c r="IRB1327" s="62">
        <f>IRA1327/IQZ1327</f>
        <v>0</v>
      </c>
      <c r="IRC1327" s="62">
        <f>IQZ1327-IRA1327</f>
        <v>1000000</v>
      </c>
      <c r="IRD1327" s="62">
        <v>2000000</v>
      </c>
      <c r="IRE1327" s="62">
        <v>0</v>
      </c>
      <c r="IRF1327" s="62">
        <f>IRE1327/IRD1327</f>
        <v>0</v>
      </c>
      <c r="IRG1327" s="62">
        <f>IRD1327-IRE1327</f>
        <v>2000000</v>
      </c>
      <c r="IRH1327" s="62">
        <f>IRD1327+IQZ1327</f>
        <v>3000000</v>
      </c>
      <c r="IRM1327" s="62" t="s">
        <v>1934</v>
      </c>
      <c r="IRN1327" s="62">
        <v>454</v>
      </c>
      <c r="IRO1327" s="62" t="s">
        <v>404</v>
      </c>
      <c r="IRP1327" s="62">
        <v>1000000</v>
      </c>
      <c r="IRR1327" s="62">
        <f>IRQ1327/IRP1327</f>
        <v>0</v>
      </c>
      <c r="IRS1327" s="62">
        <f>IRP1327-IRQ1327</f>
        <v>1000000</v>
      </c>
      <c r="IRT1327" s="62">
        <v>2000000</v>
      </c>
      <c r="IRU1327" s="62">
        <v>0</v>
      </c>
      <c r="IRV1327" s="62">
        <f>IRU1327/IRT1327</f>
        <v>0</v>
      </c>
      <c r="IRW1327" s="62">
        <f>IRT1327-IRU1327</f>
        <v>2000000</v>
      </c>
      <c r="IRX1327" s="62">
        <f>IRT1327+IRP1327</f>
        <v>3000000</v>
      </c>
      <c r="ISC1327" s="62" t="s">
        <v>1934</v>
      </c>
      <c r="ISD1327" s="62">
        <v>454</v>
      </c>
      <c r="ISE1327" s="62" t="s">
        <v>404</v>
      </c>
      <c r="ISF1327" s="62">
        <v>1000000</v>
      </c>
      <c r="ISH1327" s="62">
        <f>ISG1327/ISF1327</f>
        <v>0</v>
      </c>
      <c r="ISI1327" s="62">
        <f>ISF1327-ISG1327</f>
        <v>1000000</v>
      </c>
      <c r="ISJ1327" s="62">
        <v>2000000</v>
      </c>
      <c r="ISK1327" s="62">
        <v>0</v>
      </c>
      <c r="ISL1327" s="62">
        <f>ISK1327/ISJ1327</f>
        <v>0</v>
      </c>
      <c r="ISM1327" s="62">
        <f>ISJ1327-ISK1327</f>
        <v>2000000</v>
      </c>
      <c r="ISN1327" s="62">
        <f>ISJ1327+ISF1327</f>
        <v>3000000</v>
      </c>
      <c r="ISS1327" s="62" t="s">
        <v>1934</v>
      </c>
      <c r="IST1327" s="62">
        <v>454</v>
      </c>
      <c r="ISU1327" s="62" t="s">
        <v>404</v>
      </c>
      <c r="ISV1327" s="62">
        <v>1000000</v>
      </c>
      <c r="ISX1327" s="62">
        <f>ISW1327/ISV1327</f>
        <v>0</v>
      </c>
      <c r="ISY1327" s="62">
        <f>ISV1327-ISW1327</f>
        <v>1000000</v>
      </c>
      <c r="ISZ1327" s="62">
        <v>2000000</v>
      </c>
      <c r="ITA1327" s="62">
        <v>0</v>
      </c>
      <c r="ITB1327" s="62">
        <f>ITA1327/ISZ1327</f>
        <v>0</v>
      </c>
      <c r="ITC1327" s="62">
        <f>ISZ1327-ITA1327</f>
        <v>2000000</v>
      </c>
      <c r="ITD1327" s="62">
        <f>ISZ1327+ISV1327</f>
        <v>3000000</v>
      </c>
      <c r="ITI1327" s="62" t="s">
        <v>1934</v>
      </c>
      <c r="ITJ1327" s="62">
        <v>454</v>
      </c>
      <c r="ITK1327" s="62" t="s">
        <v>404</v>
      </c>
      <c r="ITL1327" s="62">
        <v>1000000</v>
      </c>
      <c r="ITN1327" s="62">
        <f>ITM1327/ITL1327</f>
        <v>0</v>
      </c>
      <c r="ITO1327" s="62">
        <f>ITL1327-ITM1327</f>
        <v>1000000</v>
      </c>
      <c r="ITP1327" s="62">
        <v>2000000</v>
      </c>
      <c r="ITQ1327" s="62">
        <v>0</v>
      </c>
      <c r="ITR1327" s="62">
        <f>ITQ1327/ITP1327</f>
        <v>0</v>
      </c>
      <c r="ITS1327" s="62">
        <f>ITP1327-ITQ1327</f>
        <v>2000000</v>
      </c>
      <c r="ITT1327" s="62">
        <f>ITP1327+ITL1327</f>
        <v>3000000</v>
      </c>
      <c r="ITY1327" s="62" t="s">
        <v>1934</v>
      </c>
      <c r="ITZ1327" s="62">
        <v>454</v>
      </c>
      <c r="IUA1327" s="62" t="s">
        <v>404</v>
      </c>
      <c r="IUB1327" s="62">
        <v>1000000</v>
      </c>
      <c r="IUD1327" s="62">
        <f>IUC1327/IUB1327</f>
        <v>0</v>
      </c>
      <c r="IUE1327" s="62">
        <f>IUB1327-IUC1327</f>
        <v>1000000</v>
      </c>
      <c r="IUF1327" s="62">
        <v>2000000</v>
      </c>
      <c r="IUG1327" s="62">
        <v>0</v>
      </c>
      <c r="IUH1327" s="62">
        <f>IUG1327/IUF1327</f>
        <v>0</v>
      </c>
      <c r="IUI1327" s="62">
        <f>IUF1327-IUG1327</f>
        <v>2000000</v>
      </c>
      <c r="IUJ1327" s="62">
        <f>IUF1327+IUB1327</f>
        <v>3000000</v>
      </c>
      <c r="IUO1327" s="62" t="s">
        <v>1934</v>
      </c>
      <c r="IUP1327" s="62">
        <v>454</v>
      </c>
      <c r="IUQ1327" s="62" t="s">
        <v>404</v>
      </c>
      <c r="IUR1327" s="62">
        <v>1000000</v>
      </c>
      <c r="IUT1327" s="62">
        <f>IUS1327/IUR1327</f>
        <v>0</v>
      </c>
      <c r="IUU1327" s="62">
        <f>IUR1327-IUS1327</f>
        <v>1000000</v>
      </c>
      <c r="IUV1327" s="62">
        <v>2000000</v>
      </c>
      <c r="IUW1327" s="62">
        <v>0</v>
      </c>
      <c r="IUX1327" s="62">
        <f>IUW1327/IUV1327</f>
        <v>0</v>
      </c>
      <c r="IUY1327" s="62">
        <f>IUV1327-IUW1327</f>
        <v>2000000</v>
      </c>
      <c r="IUZ1327" s="62">
        <f>IUV1327+IUR1327</f>
        <v>3000000</v>
      </c>
      <c r="IVE1327" s="62" t="s">
        <v>1934</v>
      </c>
      <c r="IVF1327" s="62">
        <v>454</v>
      </c>
      <c r="IVG1327" s="62" t="s">
        <v>404</v>
      </c>
      <c r="IVH1327" s="62">
        <v>1000000</v>
      </c>
      <c r="IVJ1327" s="62">
        <f>IVI1327/IVH1327</f>
        <v>0</v>
      </c>
      <c r="IVK1327" s="62">
        <f>IVH1327-IVI1327</f>
        <v>1000000</v>
      </c>
      <c r="IVL1327" s="62">
        <v>2000000</v>
      </c>
      <c r="IVM1327" s="62">
        <v>0</v>
      </c>
      <c r="IVN1327" s="62">
        <f>IVM1327/IVL1327</f>
        <v>0</v>
      </c>
      <c r="IVO1327" s="62">
        <f>IVL1327-IVM1327</f>
        <v>2000000</v>
      </c>
      <c r="IVP1327" s="62">
        <f>IVL1327+IVH1327</f>
        <v>3000000</v>
      </c>
      <c r="IVU1327" s="62" t="s">
        <v>1934</v>
      </c>
      <c r="IVV1327" s="62">
        <v>454</v>
      </c>
      <c r="IVW1327" s="62" t="s">
        <v>404</v>
      </c>
      <c r="IVX1327" s="62">
        <v>1000000</v>
      </c>
      <c r="IVZ1327" s="62">
        <f>IVY1327/IVX1327</f>
        <v>0</v>
      </c>
      <c r="IWA1327" s="62">
        <f>IVX1327-IVY1327</f>
        <v>1000000</v>
      </c>
      <c r="IWB1327" s="62">
        <v>2000000</v>
      </c>
      <c r="IWC1327" s="62">
        <v>0</v>
      </c>
      <c r="IWD1327" s="62">
        <f>IWC1327/IWB1327</f>
        <v>0</v>
      </c>
      <c r="IWE1327" s="62">
        <f>IWB1327-IWC1327</f>
        <v>2000000</v>
      </c>
      <c r="IWF1327" s="62">
        <f>IWB1327+IVX1327</f>
        <v>3000000</v>
      </c>
      <c r="IWK1327" s="62" t="s">
        <v>1934</v>
      </c>
      <c r="IWL1327" s="62">
        <v>454</v>
      </c>
      <c r="IWM1327" s="62" t="s">
        <v>404</v>
      </c>
      <c r="IWN1327" s="62">
        <v>1000000</v>
      </c>
      <c r="IWP1327" s="62">
        <f>IWO1327/IWN1327</f>
        <v>0</v>
      </c>
      <c r="IWQ1327" s="62">
        <f>IWN1327-IWO1327</f>
        <v>1000000</v>
      </c>
      <c r="IWR1327" s="62">
        <v>2000000</v>
      </c>
      <c r="IWS1327" s="62">
        <v>0</v>
      </c>
      <c r="IWT1327" s="62">
        <f>IWS1327/IWR1327</f>
        <v>0</v>
      </c>
      <c r="IWU1327" s="62">
        <f>IWR1327-IWS1327</f>
        <v>2000000</v>
      </c>
      <c r="IWV1327" s="62">
        <f>IWR1327+IWN1327</f>
        <v>3000000</v>
      </c>
      <c r="IXA1327" s="62" t="s">
        <v>1934</v>
      </c>
      <c r="IXB1327" s="62">
        <v>454</v>
      </c>
      <c r="IXC1327" s="62" t="s">
        <v>404</v>
      </c>
      <c r="IXD1327" s="62">
        <v>1000000</v>
      </c>
      <c r="IXF1327" s="62">
        <f>IXE1327/IXD1327</f>
        <v>0</v>
      </c>
      <c r="IXG1327" s="62">
        <f>IXD1327-IXE1327</f>
        <v>1000000</v>
      </c>
      <c r="IXH1327" s="62">
        <v>2000000</v>
      </c>
      <c r="IXI1327" s="62">
        <v>0</v>
      </c>
      <c r="IXJ1327" s="62">
        <f>IXI1327/IXH1327</f>
        <v>0</v>
      </c>
      <c r="IXK1327" s="62">
        <f>IXH1327-IXI1327</f>
        <v>2000000</v>
      </c>
      <c r="IXL1327" s="62">
        <f>IXH1327+IXD1327</f>
        <v>3000000</v>
      </c>
      <c r="IXQ1327" s="62" t="s">
        <v>1934</v>
      </c>
      <c r="IXR1327" s="62">
        <v>454</v>
      </c>
      <c r="IXS1327" s="62" t="s">
        <v>404</v>
      </c>
      <c r="IXT1327" s="62">
        <v>1000000</v>
      </c>
      <c r="IXV1327" s="62">
        <f>IXU1327/IXT1327</f>
        <v>0</v>
      </c>
      <c r="IXW1327" s="62">
        <f>IXT1327-IXU1327</f>
        <v>1000000</v>
      </c>
      <c r="IXX1327" s="62">
        <v>2000000</v>
      </c>
      <c r="IXY1327" s="62">
        <v>0</v>
      </c>
      <c r="IXZ1327" s="62">
        <f>IXY1327/IXX1327</f>
        <v>0</v>
      </c>
      <c r="IYA1327" s="62">
        <f>IXX1327-IXY1327</f>
        <v>2000000</v>
      </c>
      <c r="IYB1327" s="62">
        <f>IXX1327+IXT1327</f>
        <v>3000000</v>
      </c>
      <c r="IYG1327" s="62" t="s">
        <v>1934</v>
      </c>
      <c r="IYH1327" s="62">
        <v>454</v>
      </c>
      <c r="IYI1327" s="62" t="s">
        <v>404</v>
      </c>
      <c r="IYJ1327" s="62">
        <v>1000000</v>
      </c>
      <c r="IYL1327" s="62">
        <f>IYK1327/IYJ1327</f>
        <v>0</v>
      </c>
      <c r="IYM1327" s="62">
        <f>IYJ1327-IYK1327</f>
        <v>1000000</v>
      </c>
      <c r="IYN1327" s="62">
        <v>2000000</v>
      </c>
      <c r="IYO1327" s="62">
        <v>0</v>
      </c>
      <c r="IYP1327" s="62">
        <f>IYO1327/IYN1327</f>
        <v>0</v>
      </c>
      <c r="IYQ1327" s="62">
        <f>IYN1327-IYO1327</f>
        <v>2000000</v>
      </c>
      <c r="IYR1327" s="62">
        <f>IYN1327+IYJ1327</f>
        <v>3000000</v>
      </c>
      <c r="IYW1327" s="62" t="s">
        <v>1934</v>
      </c>
      <c r="IYX1327" s="62">
        <v>454</v>
      </c>
      <c r="IYY1327" s="62" t="s">
        <v>404</v>
      </c>
      <c r="IYZ1327" s="62">
        <v>1000000</v>
      </c>
      <c r="IZB1327" s="62">
        <f>IZA1327/IYZ1327</f>
        <v>0</v>
      </c>
      <c r="IZC1327" s="62">
        <f>IYZ1327-IZA1327</f>
        <v>1000000</v>
      </c>
      <c r="IZD1327" s="62">
        <v>2000000</v>
      </c>
      <c r="IZE1327" s="62">
        <v>0</v>
      </c>
      <c r="IZF1327" s="62">
        <f>IZE1327/IZD1327</f>
        <v>0</v>
      </c>
      <c r="IZG1327" s="62">
        <f>IZD1327-IZE1327</f>
        <v>2000000</v>
      </c>
      <c r="IZH1327" s="62">
        <f>IZD1327+IYZ1327</f>
        <v>3000000</v>
      </c>
      <c r="IZM1327" s="62" t="s">
        <v>1934</v>
      </c>
      <c r="IZN1327" s="62">
        <v>454</v>
      </c>
      <c r="IZO1327" s="62" t="s">
        <v>404</v>
      </c>
      <c r="IZP1327" s="62">
        <v>1000000</v>
      </c>
      <c r="IZR1327" s="62">
        <f>IZQ1327/IZP1327</f>
        <v>0</v>
      </c>
      <c r="IZS1327" s="62">
        <f>IZP1327-IZQ1327</f>
        <v>1000000</v>
      </c>
      <c r="IZT1327" s="62">
        <v>2000000</v>
      </c>
      <c r="IZU1327" s="62">
        <v>0</v>
      </c>
      <c r="IZV1327" s="62">
        <f>IZU1327/IZT1327</f>
        <v>0</v>
      </c>
      <c r="IZW1327" s="62">
        <f>IZT1327-IZU1327</f>
        <v>2000000</v>
      </c>
      <c r="IZX1327" s="62">
        <f>IZT1327+IZP1327</f>
        <v>3000000</v>
      </c>
      <c r="JAC1327" s="62" t="s">
        <v>1934</v>
      </c>
      <c r="JAD1327" s="62">
        <v>454</v>
      </c>
      <c r="JAE1327" s="62" t="s">
        <v>404</v>
      </c>
      <c r="JAF1327" s="62">
        <v>1000000</v>
      </c>
      <c r="JAH1327" s="62">
        <f>JAG1327/JAF1327</f>
        <v>0</v>
      </c>
      <c r="JAI1327" s="62">
        <f>JAF1327-JAG1327</f>
        <v>1000000</v>
      </c>
      <c r="JAJ1327" s="62">
        <v>2000000</v>
      </c>
      <c r="JAK1327" s="62">
        <v>0</v>
      </c>
      <c r="JAL1327" s="62">
        <f>JAK1327/JAJ1327</f>
        <v>0</v>
      </c>
      <c r="JAM1327" s="62">
        <f>JAJ1327-JAK1327</f>
        <v>2000000</v>
      </c>
      <c r="JAN1327" s="62">
        <f>JAJ1327+JAF1327</f>
        <v>3000000</v>
      </c>
      <c r="JAS1327" s="62" t="s">
        <v>1934</v>
      </c>
      <c r="JAT1327" s="62">
        <v>454</v>
      </c>
      <c r="JAU1327" s="62" t="s">
        <v>404</v>
      </c>
      <c r="JAV1327" s="62">
        <v>1000000</v>
      </c>
      <c r="JAX1327" s="62">
        <f>JAW1327/JAV1327</f>
        <v>0</v>
      </c>
      <c r="JAY1327" s="62">
        <f>JAV1327-JAW1327</f>
        <v>1000000</v>
      </c>
      <c r="JAZ1327" s="62">
        <v>2000000</v>
      </c>
      <c r="JBA1327" s="62">
        <v>0</v>
      </c>
      <c r="JBB1327" s="62">
        <f>JBA1327/JAZ1327</f>
        <v>0</v>
      </c>
      <c r="JBC1327" s="62">
        <f>JAZ1327-JBA1327</f>
        <v>2000000</v>
      </c>
      <c r="JBD1327" s="62">
        <f>JAZ1327+JAV1327</f>
        <v>3000000</v>
      </c>
      <c r="JBI1327" s="62" t="s">
        <v>1934</v>
      </c>
      <c r="JBJ1327" s="62">
        <v>454</v>
      </c>
      <c r="JBK1327" s="62" t="s">
        <v>404</v>
      </c>
      <c r="JBL1327" s="62">
        <v>1000000</v>
      </c>
      <c r="JBN1327" s="62">
        <f>JBM1327/JBL1327</f>
        <v>0</v>
      </c>
      <c r="JBO1327" s="62">
        <f>JBL1327-JBM1327</f>
        <v>1000000</v>
      </c>
      <c r="JBP1327" s="62">
        <v>2000000</v>
      </c>
      <c r="JBQ1327" s="62">
        <v>0</v>
      </c>
      <c r="JBR1327" s="62">
        <f>JBQ1327/JBP1327</f>
        <v>0</v>
      </c>
      <c r="JBS1327" s="62">
        <f>JBP1327-JBQ1327</f>
        <v>2000000</v>
      </c>
      <c r="JBT1327" s="62">
        <f>JBP1327+JBL1327</f>
        <v>3000000</v>
      </c>
      <c r="JBY1327" s="62" t="s">
        <v>1934</v>
      </c>
      <c r="JBZ1327" s="62">
        <v>454</v>
      </c>
      <c r="JCA1327" s="62" t="s">
        <v>404</v>
      </c>
      <c r="JCB1327" s="62">
        <v>1000000</v>
      </c>
      <c r="JCD1327" s="62">
        <f>JCC1327/JCB1327</f>
        <v>0</v>
      </c>
      <c r="JCE1327" s="62">
        <f>JCB1327-JCC1327</f>
        <v>1000000</v>
      </c>
      <c r="JCF1327" s="62">
        <v>2000000</v>
      </c>
      <c r="JCG1327" s="62">
        <v>0</v>
      </c>
      <c r="JCH1327" s="62">
        <f>JCG1327/JCF1327</f>
        <v>0</v>
      </c>
      <c r="JCI1327" s="62">
        <f>JCF1327-JCG1327</f>
        <v>2000000</v>
      </c>
      <c r="JCJ1327" s="62">
        <f>JCF1327+JCB1327</f>
        <v>3000000</v>
      </c>
      <c r="JCO1327" s="62" t="s">
        <v>1934</v>
      </c>
      <c r="JCP1327" s="62">
        <v>454</v>
      </c>
      <c r="JCQ1327" s="62" t="s">
        <v>404</v>
      </c>
      <c r="JCR1327" s="62">
        <v>1000000</v>
      </c>
      <c r="JCT1327" s="62">
        <f>JCS1327/JCR1327</f>
        <v>0</v>
      </c>
      <c r="JCU1327" s="62">
        <f>JCR1327-JCS1327</f>
        <v>1000000</v>
      </c>
      <c r="JCV1327" s="62">
        <v>2000000</v>
      </c>
      <c r="JCW1327" s="62">
        <v>0</v>
      </c>
      <c r="JCX1327" s="62">
        <f>JCW1327/JCV1327</f>
        <v>0</v>
      </c>
      <c r="JCY1327" s="62">
        <f>JCV1327-JCW1327</f>
        <v>2000000</v>
      </c>
      <c r="JCZ1327" s="62">
        <f>JCV1327+JCR1327</f>
        <v>3000000</v>
      </c>
      <c r="JDE1327" s="62" t="s">
        <v>1934</v>
      </c>
      <c r="JDF1327" s="62">
        <v>454</v>
      </c>
      <c r="JDG1327" s="62" t="s">
        <v>404</v>
      </c>
      <c r="JDH1327" s="62">
        <v>1000000</v>
      </c>
      <c r="JDJ1327" s="62">
        <f>JDI1327/JDH1327</f>
        <v>0</v>
      </c>
      <c r="JDK1327" s="62">
        <f>JDH1327-JDI1327</f>
        <v>1000000</v>
      </c>
      <c r="JDL1327" s="62">
        <v>2000000</v>
      </c>
      <c r="JDM1327" s="62">
        <v>0</v>
      </c>
      <c r="JDN1327" s="62">
        <f>JDM1327/JDL1327</f>
        <v>0</v>
      </c>
      <c r="JDO1327" s="62">
        <f>JDL1327-JDM1327</f>
        <v>2000000</v>
      </c>
      <c r="JDP1327" s="62">
        <f>JDL1327+JDH1327</f>
        <v>3000000</v>
      </c>
      <c r="JDU1327" s="62" t="s">
        <v>1934</v>
      </c>
      <c r="JDV1327" s="62">
        <v>454</v>
      </c>
      <c r="JDW1327" s="62" t="s">
        <v>404</v>
      </c>
      <c r="JDX1327" s="62">
        <v>1000000</v>
      </c>
      <c r="JDZ1327" s="62">
        <f>JDY1327/JDX1327</f>
        <v>0</v>
      </c>
      <c r="JEA1327" s="62">
        <f>JDX1327-JDY1327</f>
        <v>1000000</v>
      </c>
      <c r="JEB1327" s="62">
        <v>2000000</v>
      </c>
      <c r="JEC1327" s="62">
        <v>0</v>
      </c>
      <c r="JED1327" s="62">
        <f>JEC1327/JEB1327</f>
        <v>0</v>
      </c>
      <c r="JEE1327" s="62">
        <f>JEB1327-JEC1327</f>
        <v>2000000</v>
      </c>
      <c r="JEF1327" s="62">
        <f>JEB1327+JDX1327</f>
        <v>3000000</v>
      </c>
      <c r="JEK1327" s="62" t="s">
        <v>1934</v>
      </c>
      <c r="JEL1327" s="62">
        <v>454</v>
      </c>
      <c r="JEM1327" s="62" t="s">
        <v>404</v>
      </c>
      <c r="JEN1327" s="62">
        <v>1000000</v>
      </c>
      <c r="JEP1327" s="62">
        <f>JEO1327/JEN1327</f>
        <v>0</v>
      </c>
      <c r="JEQ1327" s="62">
        <f>JEN1327-JEO1327</f>
        <v>1000000</v>
      </c>
      <c r="JER1327" s="62">
        <v>2000000</v>
      </c>
      <c r="JES1327" s="62">
        <v>0</v>
      </c>
      <c r="JET1327" s="62">
        <f>JES1327/JER1327</f>
        <v>0</v>
      </c>
      <c r="JEU1327" s="62">
        <f>JER1327-JES1327</f>
        <v>2000000</v>
      </c>
      <c r="JEV1327" s="62">
        <f>JER1327+JEN1327</f>
        <v>3000000</v>
      </c>
      <c r="JFA1327" s="62" t="s">
        <v>1934</v>
      </c>
      <c r="JFB1327" s="62">
        <v>454</v>
      </c>
      <c r="JFC1327" s="62" t="s">
        <v>404</v>
      </c>
      <c r="JFD1327" s="62">
        <v>1000000</v>
      </c>
      <c r="JFF1327" s="62">
        <f>JFE1327/JFD1327</f>
        <v>0</v>
      </c>
      <c r="JFG1327" s="62">
        <f>JFD1327-JFE1327</f>
        <v>1000000</v>
      </c>
      <c r="JFH1327" s="62">
        <v>2000000</v>
      </c>
      <c r="JFI1327" s="62">
        <v>0</v>
      </c>
      <c r="JFJ1327" s="62">
        <f>JFI1327/JFH1327</f>
        <v>0</v>
      </c>
      <c r="JFK1327" s="62">
        <f>JFH1327-JFI1327</f>
        <v>2000000</v>
      </c>
      <c r="JFL1327" s="62">
        <f>JFH1327+JFD1327</f>
        <v>3000000</v>
      </c>
      <c r="JFQ1327" s="62" t="s">
        <v>1934</v>
      </c>
      <c r="JFR1327" s="62">
        <v>454</v>
      </c>
      <c r="JFS1327" s="62" t="s">
        <v>404</v>
      </c>
      <c r="JFT1327" s="62">
        <v>1000000</v>
      </c>
      <c r="JFV1327" s="62">
        <f>JFU1327/JFT1327</f>
        <v>0</v>
      </c>
      <c r="JFW1327" s="62">
        <f>JFT1327-JFU1327</f>
        <v>1000000</v>
      </c>
      <c r="JFX1327" s="62">
        <v>2000000</v>
      </c>
      <c r="JFY1327" s="62">
        <v>0</v>
      </c>
      <c r="JFZ1327" s="62">
        <f>JFY1327/JFX1327</f>
        <v>0</v>
      </c>
      <c r="JGA1327" s="62">
        <f>JFX1327-JFY1327</f>
        <v>2000000</v>
      </c>
      <c r="JGB1327" s="62">
        <f>JFX1327+JFT1327</f>
        <v>3000000</v>
      </c>
      <c r="JGG1327" s="62" t="s">
        <v>1934</v>
      </c>
      <c r="JGH1327" s="62">
        <v>454</v>
      </c>
      <c r="JGI1327" s="62" t="s">
        <v>404</v>
      </c>
      <c r="JGJ1327" s="62">
        <v>1000000</v>
      </c>
      <c r="JGL1327" s="62">
        <f>JGK1327/JGJ1327</f>
        <v>0</v>
      </c>
      <c r="JGM1327" s="62">
        <f>JGJ1327-JGK1327</f>
        <v>1000000</v>
      </c>
      <c r="JGN1327" s="62">
        <v>2000000</v>
      </c>
      <c r="JGO1327" s="62">
        <v>0</v>
      </c>
      <c r="JGP1327" s="62">
        <f>JGO1327/JGN1327</f>
        <v>0</v>
      </c>
      <c r="JGQ1327" s="62">
        <f>JGN1327-JGO1327</f>
        <v>2000000</v>
      </c>
      <c r="JGR1327" s="62">
        <f>JGN1327+JGJ1327</f>
        <v>3000000</v>
      </c>
      <c r="JGW1327" s="62" t="s">
        <v>1934</v>
      </c>
      <c r="JGX1327" s="62">
        <v>454</v>
      </c>
      <c r="JGY1327" s="62" t="s">
        <v>404</v>
      </c>
      <c r="JGZ1327" s="62">
        <v>1000000</v>
      </c>
      <c r="JHB1327" s="62">
        <f>JHA1327/JGZ1327</f>
        <v>0</v>
      </c>
      <c r="JHC1327" s="62">
        <f>JGZ1327-JHA1327</f>
        <v>1000000</v>
      </c>
      <c r="JHD1327" s="62">
        <v>2000000</v>
      </c>
      <c r="JHE1327" s="62">
        <v>0</v>
      </c>
      <c r="JHF1327" s="62">
        <f>JHE1327/JHD1327</f>
        <v>0</v>
      </c>
      <c r="JHG1327" s="62">
        <f>JHD1327-JHE1327</f>
        <v>2000000</v>
      </c>
      <c r="JHH1327" s="62">
        <f>JHD1327+JGZ1327</f>
        <v>3000000</v>
      </c>
      <c r="JHM1327" s="62" t="s">
        <v>1934</v>
      </c>
      <c r="JHN1327" s="62">
        <v>454</v>
      </c>
      <c r="JHO1327" s="62" t="s">
        <v>404</v>
      </c>
      <c r="JHP1327" s="62">
        <v>1000000</v>
      </c>
      <c r="JHR1327" s="62">
        <f>JHQ1327/JHP1327</f>
        <v>0</v>
      </c>
      <c r="JHS1327" s="62">
        <f>JHP1327-JHQ1327</f>
        <v>1000000</v>
      </c>
      <c r="JHT1327" s="62">
        <v>2000000</v>
      </c>
      <c r="JHU1327" s="62">
        <v>0</v>
      </c>
      <c r="JHV1327" s="62">
        <f>JHU1327/JHT1327</f>
        <v>0</v>
      </c>
      <c r="JHW1327" s="62">
        <f>JHT1327-JHU1327</f>
        <v>2000000</v>
      </c>
      <c r="JHX1327" s="62">
        <f>JHT1327+JHP1327</f>
        <v>3000000</v>
      </c>
      <c r="JIC1327" s="62" t="s">
        <v>1934</v>
      </c>
      <c r="JID1327" s="62">
        <v>454</v>
      </c>
      <c r="JIE1327" s="62" t="s">
        <v>404</v>
      </c>
      <c r="JIF1327" s="62">
        <v>1000000</v>
      </c>
      <c r="JIH1327" s="62">
        <f>JIG1327/JIF1327</f>
        <v>0</v>
      </c>
      <c r="JII1327" s="62">
        <f>JIF1327-JIG1327</f>
        <v>1000000</v>
      </c>
      <c r="JIJ1327" s="62">
        <v>2000000</v>
      </c>
      <c r="JIK1327" s="62">
        <v>0</v>
      </c>
      <c r="JIL1327" s="62">
        <f>JIK1327/JIJ1327</f>
        <v>0</v>
      </c>
      <c r="JIM1327" s="62">
        <f>JIJ1327-JIK1327</f>
        <v>2000000</v>
      </c>
      <c r="JIN1327" s="62">
        <f>JIJ1327+JIF1327</f>
        <v>3000000</v>
      </c>
      <c r="JIS1327" s="62" t="s">
        <v>1934</v>
      </c>
      <c r="JIT1327" s="62">
        <v>454</v>
      </c>
      <c r="JIU1327" s="62" t="s">
        <v>404</v>
      </c>
      <c r="JIV1327" s="62">
        <v>1000000</v>
      </c>
      <c r="JIX1327" s="62">
        <f>JIW1327/JIV1327</f>
        <v>0</v>
      </c>
      <c r="JIY1327" s="62">
        <f>JIV1327-JIW1327</f>
        <v>1000000</v>
      </c>
      <c r="JIZ1327" s="62">
        <v>2000000</v>
      </c>
      <c r="JJA1327" s="62">
        <v>0</v>
      </c>
      <c r="JJB1327" s="62">
        <f>JJA1327/JIZ1327</f>
        <v>0</v>
      </c>
      <c r="JJC1327" s="62">
        <f>JIZ1327-JJA1327</f>
        <v>2000000</v>
      </c>
      <c r="JJD1327" s="62">
        <f>JIZ1327+JIV1327</f>
        <v>3000000</v>
      </c>
      <c r="JJI1327" s="62" t="s">
        <v>1934</v>
      </c>
      <c r="JJJ1327" s="62">
        <v>454</v>
      </c>
      <c r="JJK1327" s="62" t="s">
        <v>404</v>
      </c>
      <c r="JJL1327" s="62">
        <v>1000000</v>
      </c>
      <c r="JJN1327" s="62">
        <f>JJM1327/JJL1327</f>
        <v>0</v>
      </c>
      <c r="JJO1327" s="62">
        <f>JJL1327-JJM1327</f>
        <v>1000000</v>
      </c>
      <c r="JJP1327" s="62">
        <v>2000000</v>
      </c>
      <c r="JJQ1327" s="62">
        <v>0</v>
      </c>
      <c r="JJR1327" s="62">
        <f>JJQ1327/JJP1327</f>
        <v>0</v>
      </c>
      <c r="JJS1327" s="62">
        <f>JJP1327-JJQ1327</f>
        <v>2000000</v>
      </c>
      <c r="JJT1327" s="62">
        <f>JJP1327+JJL1327</f>
        <v>3000000</v>
      </c>
      <c r="JJY1327" s="62" t="s">
        <v>1934</v>
      </c>
      <c r="JJZ1327" s="62">
        <v>454</v>
      </c>
      <c r="JKA1327" s="62" t="s">
        <v>404</v>
      </c>
      <c r="JKB1327" s="62">
        <v>1000000</v>
      </c>
      <c r="JKD1327" s="62">
        <f>JKC1327/JKB1327</f>
        <v>0</v>
      </c>
      <c r="JKE1327" s="62">
        <f>JKB1327-JKC1327</f>
        <v>1000000</v>
      </c>
      <c r="JKF1327" s="62">
        <v>2000000</v>
      </c>
      <c r="JKG1327" s="62">
        <v>0</v>
      </c>
      <c r="JKH1327" s="62">
        <f>JKG1327/JKF1327</f>
        <v>0</v>
      </c>
      <c r="JKI1327" s="62">
        <f>JKF1327-JKG1327</f>
        <v>2000000</v>
      </c>
      <c r="JKJ1327" s="62">
        <f>JKF1327+JKB1327</f>
        <v>3000000</v>
      </c>
      <c r="JKO1327" s="62" t="s">
        <v>1934</v>
      </c>
      <c r="JKP1327" s="62">
        <v>454</v>
      </c>
      <c r="JKQ1327" s="62" t="s">
        <v>404</v>
      </c>
      <c r="JKR1327" s="62">
        <v>1000000</v>
      </c>
      <c r="JKT1327" s="62">
        <f>JKS1327/JKR1327</f>
        <v>0</v>
      </c>
      <c r="JKU1327" s="62">
        <f>JKR1327-JKS1327</f>
        <v>1000000</v>
      </c>
      <c r="JKV1327" s="62">
        <v>2000000</v>
      </c>
      <c r="JKW1327" s="62">
        <v>0</v>
      </c>
      <c r="JKX1327" s="62">
        <f>JKW1327/JKV1327</f>
        <v>0</v>
      </c>
      <c r="JKY1327" s="62">
        <f>JKV1327-JKW1327</f>
        <v>2000000</v>
      </c>
      <c r="JKZ1327" s="62">
        <f>JKV1327+JKR1327</f>
        <v>3000000</v>
      </c>
      <c r="JLE1327" s="62" t="s">
        <v>1934</v>
      </c>
      <c r="JLF1327" s="62">
        <v>454</v>
      </c>
      <c r="JLG1327" s="62" t="s">
        <v>404</v>
      </c>
      <c r="JLH1327" s="62">
        <v>1000000</v>
      </c>
      <c r="JLJ1327" s="62">
        <f>JLI1327/JLH1327</f>
        <v>0</v>
      </c>
      <c r="JLK1327" s="62">
        <f>JLH1327-JLI1327</f>
        <v>1000000</v>
      </c>
      <c r="JLL1327" s="62">
        <v>2000000</v>
      </c>
      <c r="JLM1327" s="62">
        <v>0</v>
      </c>
      <c r="JLN1327" s="62">
        <f>JLM1327/JLL1327</f>
        <v>0</v>
      </c>
      <c r="JLO1327" s="62">
        <f>JLL1327-JLM1327</f>
        <v>2000000</v>
      </c>
      <c r="JLP1327" s="62">
        <f>JLL1327+JLH1327</f>
        <v>3000000</v>
      </c>
      <c r="JLU1327" s="62" t="s">
        <v>1934</v>
      </c>
      <c r="JLV1327" s="62">
        <v>454</v>
      </c>
      <c r="JLW1327" s="62" t="s">
        <v>404</v>
      </c>
      <c r="JLX1327" s="62">
        <v>1000000</v>
      </c>
      <c r="JLZ1327" s="62">
        <f>JLY1327/JLX1327</f>
        <v>0</v>
      </c>
      <c r="JMA1327" s="62">
        <f>JLX1327-JLY1327</f>
        <v>1000000</v>
      </c>
      <c r="JMB1327" s="62">
        <v>2000000</v>
      </c>
      <c r="JMC1327" s="62">
        <v>0</v>
      </c>
      <c r="JMD1327" s="62">
        <f>JMC1327/JMB1327</f>
        <v>0</v>
      </c>
      <c r="JME1327" s="62">
        <f>JMB1327-JMC1327</f>
        <v>2000000</v>
      </c>
      <c r="JMF1327" s="62">
        <f>JMB1327+JLX1327</f>
        <v>3000000</v>
      </c>
      <c r="JMK1327" s="62" t="s">
        <v>1934</v>
      </c>
      <c r="JML1327" s="62">
        <v>454</v>
      </c>
      <c r="JMM1327" s="62" t="s">
        <v>404</v>
      </c>
      <c r="JMN1327" s="62">
        <v>1000000</v>
      </c>
      <c r="JMP1327" s="62">
        <f>JMO1327/JMN1327</f>
        <v>0</v>
      </c>
      <c r="JMQ1327" s="62">
        <f>JMN1327-JMO1327</f>
        <v>1000000</v>
      </c>
      <c r="JMR1327" s="62">
        <v>2000000</v>
      </c>
      <c r="JMS1327" s="62">
        <v>0</v>
      </c>
      <c r="JMT1327" s="62">
        <f>JMS1327/JMR1327</f>
        <v>0</v>
      </c>
      <c r="JMU1327" s="62">
        <f>JMR1327-JMS1327</f>
        <v>2000000</v>
      </c>
      <c r="JMV1327" s="62">
        <f>JMR1327+JMN1327</f>
        <v>3000000</v>
      </c>
      <c r="JNA1327" s="62" t="s">
        <v>1934</v>
      </c>
      <c r="JNB1327" s="62">
        <v>454</v>
      </c>
      <c r="JNC1327" s="62" t="s">
        <v>404</v>
      </c>
      <c r="JND1327" s="62">
        <v>1000000</v>
      </c>
      <c r="JNF1327" s="62">
        <f>JNE1327/JND1327</f>
        <v>0</v>
      </c>
      <c r="JNG1327" s="62">
        <f>JND1327-JNE1327</f>
        <v>1000000</v>
      </c>
      <c r="JNH1327" s="62">
        <v>2000000</v>
      </c>
      <c r="JNI1327" s="62">
        <v>0</v>
      </c>
      <c r="JNJ1327" s="62">
        <f>JNI1327/JNH1327</f>
        <v>0</v>
      </c>
      <c r="JNK1327" s="62">
        <f>JNH1327-JNI1327</f>
        <v>2000000</v>
      </c>
      <c r="JNL1327" s="62">
        <f>JNH1327+JND1327</f>
        <v>3000000</v>
      </c>
      <c r="JNQ1327" s="62" t="s">
        <v>1934</v>
      </c>
      <c r="JNR1327" s="62">
        <v>454</v>
      </c>
      <c r="JNS1327" s="62" t="s">
        <v>404</v>
      </c>
      <c r="JNT1327" s="62">
        <v>1000000</v>
      </c>
      <c r="JNV1327" s="62">
        <f>JNU1327/JNT1327</f>
        <v>0</v>
      </c>
      <c r="JNW1327" s="62">
        <f>JNT1327-JNU1327</f>
        <v>1000000</v>
      </c>
      <c r="JNX1327" s="62">
        <v>2000000</v>
      </c>
      <c r="JNY1327" s="62">
        <v>0</v>
      </c>
      <c r="JNZ1327" s="62">
        <f>JNY1327/JNX1327</f>
        <v>0</v>
      </c>
      <c r="JOA1327" s="62">
        <f>JNX1327-JNY1327</f>
        <v>2000000</v>
      </c>
      <c r="JOB1327" s="62">
        <f>JNX1327+JNT1327</f>
        <v>3000000</v>
      </c>
      <c r="JOG1327" s="62" t="s">
        <v>1934</v>
      </c>
      <c r="JOH1327" s="62">
        <v>454</v>
      </c>
      <c r="JOI1327" s="62" t="s">
        <v>404</v>
      </c>
      <c r="JOJ1327" s="62">
        <v>1000000</v>
      </c>
      <c r="JOL1327" s="62">
        <f>JOK1327/JOJ1327</f>
        <v>0</v>
      </c>
      <c r="JOM1327" s="62">
        <f>JOJ1327-JOK1327</f>
        <v>1000000</v>
      </c>
      <c r="JON1327" s="62">
        <v>2000000</v>
      </c>
      <c r="JOO1327" s="62">
        <v>0</v>
      </c>
      <c r="JOP1327" s="62">
        <f>JOO1327/JON1327</f>
        <v>0</v>
      </c>
      <c r="JOQ1327" s="62">
        <f>JON1327-JOO1327</f>
        <v>2000000</v>
      </c>
      <c r="JOR1327" s="62">
        <f>JON1327+JOJ1327</f>
        <v>3000000</v>
      </c>
      <c r="JOW1327" s="62" t="s">
        <v>1934</v>
      </c>
      <c r="JOX1327" s="62">
        <v>454</v>
      </c>
      <c r="JOY1327" s="62" t="s">
        <v>404</v>
      </c>
      <c r="JOZ1327" s="62">
        <v>1000000</v>
      </c>
      <c r="JPB1327" s="62">
        <f>JPA1327/JOZ1327</f>
        <v>0</v>
      </c>
      <c r="JPC1327" s="62">
        <f>JOZ1327-JPA1327</f>
        <v>1000000</v>
      </c>
      <c r="JPD1327" s="62">
        <v>2000000</v>
      </c>
      <c r="JPE1327" s="62">
        <v>0</v>
      </c>
      <c r="JPF1327" s="62">
        <f>JPE1327/JPD1327</f>
        <v>0</v>
      </c>
      <c r="JPG1327" s="62">
        <f>JPD1327-JPE1327</f>
        <v>2000000</v>
      </c>
      <c r="JPH1327" s="62">
        <f>JPD1327+JOZ1327</f>
        <v>3000000</v>
      </c>
      <c r="JPM1327" s="62" t="s">
        <v>1934</v>
      </c>
      <c r="JPN1327" s="62">
        <v>454</v>
      </c>
      <c r="JPO1327" s="62" t="s">
        <v>404</v>
      </c>
      <c r="JPP1327" s="62">
        <v>1000000</v>
      </c>
      <c r="JPR1327" s="62">
        <f>JPQ1327/JPP1327</f>
        <v>0</v>
      </c>
      <c r="JPS1327" s="62">
        <f>JPP1327-JPQ1327</f>
        <v>1000000</v>
      </c>
      <c r="JPT1327" s="62">
        <v>2000000</v>
      </c>
      <c r="JPU1327" s="62">
        <v>0</v>
      </c>
      <c r="JPV1327" s="62">
        <f>JPU1327/JPT1327</f>
        <v>0</v>
      </c>
      <c r="JPW1327" s="62">
        <f>JPT1327-JPU1327</f>
        <v>2000000</v>
      </c>
      <c r="JPX1327" s="62">
        <f>JPT1327+JPP1327</f>
        <v>3000000</v>
      </c>
      <c r="JQC1327" s="62" t="s">
        <v>1934</v>
      </c>
      <c r="JQD1327" s="62">
        <v>454</v>
      </c>
      <c r="JQE1327" s="62" t="s">
        <v>404</v>
      </c>
      <c r="JQF1327" s="62">
        <v>1000000</v>
      </c>
      <c r="JQH1327" s="62">
        <f>JQG1327/JQF1327</f>
        <v>0</v>
      </c>
      <c r="JQI1327" s="62">
        <f>JQF1327-JQG1327</f>
        <v>1000000</v>
      </c>
      <c r="JQJ1327" s="62">
        <v>2000000</v>
      </c>
      <c r="JQK1327" s="62">
        <v>0</v>
      </c>
      <c r="JQL1327" s="62">
        <f>JQK1327/JQJ1327</f>
        <v>0</v>
      </c>
      <c r="JQM1327" s="62">
        <f>JQJ1327-JQK1327</f>
        <v>2000000</v>
      </c>
      <c r="JQN1327" s="62">
        <f>JQJ1327+JQF1327</f>
        <v>3000000</v>
      </c>
      <c r="JQS1327" s="62" t="s">
        <v>1934</v>
      </c>
      <c r="JQT1327" s="62">
        <v>454</v>
      </c>
      <c r="JQU1327" s="62" t="s">
        <v>404</v>
      </c>
      <c r="JQV1327" s="62">
        <v>1000000</v>
      </c>
      <c r="JQX1327" s="62">
        <f>JQW1327/JQV1327</f>
        <v>0</v>
      </c>
      <c r="JQY1327" s="62">
        <f>JQV1327-JQW1327</f>
        <v>1000000</v>
      </c>
      <c r="JQZ1327" s="62">
        <v>2000000</v>
      </c>
      <c r="JRA1327" s="62">
        <v>0</v>
      </c>
      <c r="JRB1327" s="62">
        <f>JRA1327/JQZ1327</f>
        <v>0</v>
      </c>
      <c r="JRC1327" s="62">
        <f>JQZ1327-JRA1327</f>
        <v>2000000</v>
      </c>
      <c r="JRD1327" s="62">
        <f>JQZ1327+JQV1327</f>
        <v>3000000</v>
      </c>
      <c r="JRI1327" s="62" t="s">
        <v>1934</v>
      </c>
      <c r="JRJ1327" s="62">
        <v>454</v>
      </c>
      <c r="JRK1327" s="62" t="s">
        <v>404</v>
      </c>
      <c r="JRL1327" s="62">
        <v>1000000</v>
      </c>
      <c r="JRN1327" s="62">
        <f>JRM1327/JRL1327</f>
        <v>0</v>
      </c>
      <c r="JRO1327" s="62">
        <f>JRL1327-JRM1327</f>
        <v>1000000</v>
      </c>
      <c r="JRP1327" s="62">
        <v>2000000</v>
      </c>
      <c r="JRQ1327" s="62">
        <v>0</v>
      </c>
      <c r="JRR1327" s="62">
        <f>JRQ1327/JRP1327</f>
        <v>0</v>
      </c>
      <c r="JRS1327" s="62">
        <f>JRP1327-JRQ1327</f>
        <v>2000000</v>
      </c>
      <c r="JRT1327" s="62">
        <f>JRP1327+JRL1327</f>
        <v>3000000</v>
      </c>
      <c r="JRY1327" s="62" t="s">
        <v>1934</v>
      </c>
      <c r="JRZ1327" s="62">
        <v>454</v>
      </c>
      <c r="JSA1327" s="62" t="s">
        <v>404</v>
      </c>
      <c r="JSB1327" s="62">
        <v>1000000</v>
      </c>
      <c r="JSD1327" s="62">
        <f>JSC1327/JSB1327</f>
        <v>0</v>
      </c>
      <c r="JSE1327" s="62">
        <f>JSB1327-JSC1327</f>
        <v>1000000</v>
      </c>
      <c r="JSF1327" s="62">
        <v>2000000</v>
      </c>
      <c r="JSG1327" s="62">
        <v>0</v>
      </c>
      <c r="JSH1327" s="62">
        <f>JSG1327/JSF1327</f>
        <v>0</v>
      </c>
      <c r="JSI1327" s="62">
        <f>JSF1327-JSG1327</f>
        <v>2000000</v>
      </c>
      <c r="JSJ1327" s="62">
        <f>JSF1327+JSB1327</f>
        <v>3000000</v>
      </c>
      <c r="JSO1327" s="62" t="s">
        <v>1934</v>
      </c>
      <c r="JSP1327" s="62">
        <v>454</v>
      </c>
      <c r="JSQ1327" s="62" t="s">
        <v>404</v>
      </c>
      <c r="JSR1327" s="62">
        <v>1000000</v>
      </c>
      <c r="JST1327" s="62">
        <f>JSS1327/JSR1327</f>
        <v>0</v>
      </c>
      <c r="JSU1327" s="62">
        <f>JSR1327-JSS1327</f>
        <v>1000000</v>
      </c>
      <c r="JSV1327" s="62">
        <v>2000000</v>
      </c>
      <c r="JSW1327" s="62">
        <v>0</v>
      </c>
      <c r="JSX1327" s="62">
        <f>JSW1327/JSV1327</f>
        <v>0</v>
      </c>
      <c r="JSY1327" s="62">
        <f>JSV1327-JSW1327</f>
        <v>2000000</v>
      </c>
      <c r="JSZ1327" s="62">
        <f>JSV1327+JSR1327</f>
        <v>3000000</v>
      </c>
      <c r="JTE1327" s="62" t="s">
        <v>1934</v>
      </c>
      <c r="JTF1327" s="62">
        <v>454</v>
      </c>
      <c r="JTG1327" s="62" t="s">
        <v>404</v>
      </c>
      <c r="JTH1327" s="62">
        <v>1000000</v>
      </c>
      <c r="JTJ1327" s="62">
        <f>JTI1327/JTH1327</f>
        <v>0</v>
      </c>
      <c r="JTK1327" s="62">
        <f>JTH1327-JTI1327</f>
        <v>1000000</v>
      </c>
      <c r="JTL1327" s="62">
        <v>2000000</v>
      </c>
      <c r="JTM1327" s="62">
        <v>0</v>
      </c>
      <c r="JTN1327" s="62">
        <f>JTM1327/JTL1327</f>
        <v>0</v>
      </c>
      <c r="JTO1327" s="62">
        <f>JTL1327-JTM1327</f>
        <v>2000000</v>
      </c>
      <c r="JTP1327" s="62">
        <f>JTL1327+JTH1327</f>
        <v>3000000</v>
      </c>
      <c r="JTU1327" s="62" t="s">
        <v>1934</v>
      </c>
      <c r="JTV1327" s="62">
        <v>454</v>
      </c>
      <c r="JTW1327" s="62" t="s">
        <v>404</v>
      </c>
      <c r="JTX1327" s="62">
        <v>1000000</v>
      </c>
      <c r="JTZ1327" s="62">
        <f>JTY1327/JTX1327</f>
        <v>0</v>
      </c>
      <c r="JUA1327" s="62">
        <f>JTX1327-JTY1327</f>
        <v>1000000</v>
      </c>
      <c r="JUB1327" s="62">
        <v>2000000</v>
      </c>
      <c r="JUC1327" s="62">
        <v>0</v>
      </c>
      <c r="JUD1327" s="62">
        <f>JUC1327/JUB1327</f>
        <v>0</v>
      </c>
      <c r="JUE1327" s="62">
        <f>JUB1327-JUC1327</f>
        <v>2000000</v>
      </c>
      <c r="JUF1327" s="62">
        <f>JUB1327+JTX1327</f>
        <v>3000000</v>
      </c>
      <c r="JUK1327" s="62" t="s">
        <v>1934</v>
      </c>
      <c r="JUL1327" s="62">
        <v>454</v>
      </c>
      <c r="JUM1327" s="62" t="s">
        <v>404</v>
      </c>
      <c r="JUN1327" s="62">
        <v>1000000</v>
      </c>
      <c r="JUP1327" s="62">
        <f>JUO1327/JUN1327</f>
        <v>0</v>
      </c>
      <c r="JUQ1327" s="62">
        <f>JUN1327-JUO1327</f>
        <v>1000000</v>
      </c>
      <c r="JUR1327" s="62">
        <v>2000000</v>
      </c>
      <c r="JUS1327" s="62">
        <v>0</v>
      </c>
      <c r="JUT1327" s="62">
        <f>JUS1327/JUR1327</f>
        <v>0</v>
      </c>
      <c r="JUU1327" s="62">
        <f>JUR1327-JUS1327</f>
        <v>2000000</v>
      </c>
      <c r="JUV1327" s="62">
        <f>JUR1327+JUN1327</f>
        <v>3000000</v>
      </c>
      <c r="JVA1327" s="62" t="s">
        <v>1934</v>
      </c>
      <c r="JVB1327" s="62">
        <v>454</v>
      </c>
      <c r="JVC1327" s="62" t="s">
        <v>404</v>
      </c>
      <c r="JVD1327" s="62">
        <v>1000000</v>
      </c>
      <c r="JVF1327" s="62">
        <f>JVE1327/JVD1327</f>
        <v>0</v>
      </c>
      <c r="JVG1327" s="62">
        <f>JVD1327-JVE1327</f>
        <v>1000000</v>
      </c>
      <c r="JVH1327" s="62">
        <v>2000000</v>
      </c>
      <c r="JVI1327" s="62">
        <v>0</v>
      </c>
      <c r="JVJ1327" s="62">
        <f>JVI1327/JVH1327</f>
        <v>0</v>
      </c>
      <c r="JVK1327" s="62">
        <f>JVH1327-JVI1327</f>
        <v>2000000</v>
      </c>
      <c r="JVL1327" s="62">
        <f>JVH1327+JVD1327</f>
        <v>3000000</v>
      </c>
      <c r="JVQ1327" s="62" t="s">
        <v>1934</v>
      </c>
      <c r="JVR1327" s="62">
        <v>454</v>
      </c>
      <c r="JVS1327" s="62" t="s">
        <v>404</v>
      </c>
      <c r="JVT1327" s="62">
        <v>1000000</v>
      </c>
      <c r="JVV1327" s="62">
        <f>JVU1327/JVT1327</f>
        <v>0</v>
      </c>
      <c r="JVW1327" s="62">
        <f>JVT1327-JVU1327</f>
        <v>1000000</v>
      </c>
      <c r="JVX1327" s="62">
        <v>2000000</v>
      </c>
      <c r="JVY1327" s="62">
        <v>0</v>
      </c>
      <c r="JVZ1327" s="62">
        <f>JVY1327/JVX1327</f>
        <v>0</v>
      </c>
      <c r="JWA1327" s="62">
        <f>JVX1327-JVY1327</f>
        <v>2000000</v>
      </c>
      <c r="JWB1327" s="62">
        <f>JVX1327+JVT1327</f>
        <v>3000000</v>
      </c>
      <c r="JWG1327" s="62" t="s">
        <v>1934</v>
      </c>
      <c r="JWH1327" s="62">
        <v>454</v>
      </c>
      <c r="JWI1327" s="62" t="s">
        <v>404</v>
      </c>
      <c r="JWJ1327" s="62">
        <v>1000000</v>
      </c>
      <c r="JWL1327" s="62">
        <f>JWK1327/JWJ1327</f>
        <v>0</v>
      </c>
      <c r="JWM1327" s="62">
        <f>JWJ1327-JWK1327</f>
        <v>1000000</v>
      </c>
      <c r="JWN1327" s="62">
        <v>2000000</v>
      </c>
      <c r="JWO1327" s="62">
        <v>0</v>
      </c>
      <c r="JWP1327" s="62">
        <f>JWO1327/JWN1327</f>
        <v>0</v>
      </c>
      <c r="JWQ1327" s="62">
        <f>JWN1327-JWO1327</f>
        <v>2000000</v>
      </c>
      <c r="JWR1327" s="62">
        <f>JWN1327+JWJ1327</f>
        <v>3000000</v>
      </c>
      <c r="JWW1327" s="62" t="s">
        <v>1934</v>
      </c>
      <c r="JWX1327" s="62">
        <v>454</v>
      </c>
      <c r="JWY1327" s="62" t="s">
        <v>404</v>
      </c>
      <c r="JWZ1327" s="62">
        <v>1000000</v>
      </c>
      <c r="JXB1327" s="62">
        <f>JXA1327/JWZ1327</f>
        <v>0</v>
      </c>
      <c r="JXC1327" s="62">
        <f>JWZ1327-JXA1327</f>
        <v>1000000</v>
      </c>
      <c r="JXD1327" s="62">
        <v>2000000</v>
      </c>
      <c r="JXE1327" s="62">
        <v>0</v>
      </c>
      <c r="JXF1327" s="62">
        <f>JXE1327/JXD1327</f>
        <v>0</v>
      </c>
      <c r="JXG1327" s="62">
        <f>JXD1327-JXE1327</f>
        <v>2000000</v>
      </c>
      <c r="JXH1327" s="62">
        <f>JXD1327+JWZ1327</f>
        <v>3000000</v>
      </c>
      <c r="JXM1327" s="62" t="s">
        <v>1934</v>
      </c>
      <c r="JXN1327" s="62">
        <v>454</v>
      </c>
      <c r="JXO1327" s="62" t="s">
        <v>404</v>
      </c>
      <c r="JXP1327" s="62">
        <v>1000000</v>
      </c>
      <c r="JXR1327" s="62">
        <f>JXQ1327/JXP1327</f>
        <v>0</v>
      </c>
      <c r="JXS1327" s="62">
        <f>JXP1327-JXQ1327</f>
        <v>1000000</v>
      </c>
      <c r="JXT1327" s="62">
        <v>2000000</v>
      </c>
      <c r="JXU1327" s="62">
        <v>0</v>
      </c>
      <c r="JXV1327" s="62">
        <f>JXU1327/JXT1327</f>
        <v>0</v>
      </c>
      <c r="JXW1327" s="62">
        <f>JXT1327-JXU1327</f>
        <v>2000000</v>
      </c>
      <c r="JXX1327" s="62">
        <f>JXT1327+JXP1327</f>
        <v>3000000</v>
      </c>
      <c r="JYC1327" s="62" t="s">
        <v>1934</v>
      </c>
      <c r="JYD1327" s="62">
        <v>454</v>
      </c>
      <c r="JYE1327" s="62" t="s">
        <v>404</v>
      </c>
      <c r="JYF1327" s="62">
        <v>1000000</v>
      </c>
      <c r="JYH1327" s="62">
        <f>JYG1327/JYF1327</f>
        <v>0</v>
      </c>
      <c r="JYI1327" s="62">
        <f>JYF1327-JYG1327</f>
        <v>1000000</v>
      </c>
      <c r="JYJ1327" s="62">
        <v>2000000</v>
      </c>
      <c r="JYK1327" s="62">
        <v>0</v>
      </c>
      <c r="JYL1327" s="62">
        <f>JYK1327/JYJ1327</f>
        <v>0</v>
      </c>
      <c r="JYM1327" s="62">
        <f>JYJ1327-JYK1327</f>
        <v>2000000</v>
      </c>
      <c r="JYN1327" s="62">
        <f>JYJ1327+JYF1327</f>
        <v>3000000</v>
      </c>
      <c r="JYS1327" s="62" t="s">
        <v>1934</v>
      </c>
      <c r="JYT1327" s="62">
        <v>454</v>
      </c>
      <c r="JYU1327" s="62" t="s">
        <v>404</v>
      </c>
      <c r="JYV1327" s="62">
        <v>1000000</v>
      </c>
      <c r="JYX1327" s="62">
        <f>JYW1327/JYV1327</f>
        <v>0</v>
      </c>
      <c r="JYY1327" s="62">
        <f>JYV1327-JYW1327</f>
        <v>1000000</v>
      </c>
      <c r="JYZ1327" s="62">
        <v>2000000</v>
      </c>
      <c r="JZA1327" s="62">
        <v>0</v>
      </c>
      <c r="JZB1327" s="62">
        <f>JZA1327/JYZ1327</f>
        <v>0</v>
      </c>
      <c r="JZC1327" s="62">
        <f>JYZ1327-JZA1327</f>
        <v>2000000</v>
      </c>
      <c r="JZD1327" s="62">
        <f>JYZ1327+JYV1327</f>
        <v>3000000</v>
      </c>
      <c r="JZI1327" s="62" t="s">
        <v>1934</v>
      </c>
      <c r="JZJ1327" s="62">
        <v>454</v>
      </c>
      <c r="JZK1327" s="62" t="s">
        <v>404</v>
      </c>
      <c r="JZL1327" s="62">
        <v>1000000</v>
      </c>
      <c r="JZN1327" s="62">
        <f>JZM1327/JZL1327</f>
        <v>0</v>
      </c>
      <c r="JZO1327" s="62">
        <f>JZL1327-JZM1327</f>
        <v>1000000</v>
      </c>
      <c r="JZP1327" s="62">
        <v>2000000</v>
      </c>
      <c r="JZQ1327" s="62">
        <v>0</v>
      </c>
      <c r="JZR1327" s="62">
        <f>JZQ1327/JZP1327</f>
        <v>0</v>
      </c>
      <c r="JZS1327" s="62">
        <f>JZP1327-JZQ1327</f>
        <v>2000000</v>
      </c>
      <c r="JZT1327" s="62">
        <f>JZP1327+JZL1327</f>
        <v>3000000</v>
      </c>
      <c r="JZY1327" s="62" t="s">
        <v>1934</v>
      </c>
      <c r="JZZ1327" s="62">
        <v>454</v>
      </c>
      <c r="KAA1327" s="62" t="s">
        <v>404</v>
      </c>
      <c r="KAB1327" s="62">
        <v>1000000</v>
      </c>
      <c r="KAD1327" s="62">
        <f>KAC1327/KAB1327</f>
        <v>0</v>
      </c>
      <c r="KAE1327" s="62">
        <f>KAB1327-KAC1327</f>
        <v>1000000</v>
      </c>
      <c r="KAF1327" s="62">
        <v>2000000</v>
      </c>
      <c r="KAG1327" s="62">
        <v>0</v>
      </c>
      <c r="KAH1327" s="62">
        <f>KAG1327/KAF1327</f>
        <v>0</v>
      </c>
      <c r="KAI1327" s="62">
        <f>KAF1327-KAG1327</f>
        <v>2000000</v>
      </c>
      <c r="KAJ1327" s="62">
        <f>KAF1327+KAB1327</f>
        <v>3000000</v>
      </c>
      <c r="KAO1327" s="62" t="s">
        <v>1934</v>
      </c>
      <c r="KAP1327" s="62">
        <v>454</v>
      </c>
      <c r="KAQ1327" s="62" t="s">
        <v>404</v>
      </c>
      <c r="KAR1327" s="62">
        <v>1000000</v>
      </c>
      <c r="KAT1327" s="62">
        <f>KAS1327/KAR1327</f>
        <v>0</v>
      </c>
      <c r="KAU1327" s="62">
        <f>KAR1327-KAS1327</f>
        <v>1000000</v>
      </c>
      <c r="KAV1327" s="62">
        <v>2000000</v>
      </c>
      <c r="KAW1327" s="62">
        <v>0</v>
      </c>
      <c r="KAX1327" s="62">
        <f>KAW1327/KAV1327</f>
        <v>0</v>
      </c>
      <c r="KAY1327" s="62">
        <f>KAV1327-KAW1327</f>
        <v>2000000</v>
      </c>
      <c r="KAZ1327" s="62">
        <f>KAV1327+KAR1327</f>
        <v>3000000</v>
      </c>
      <c r="KBE1327" s="62" t="s">
        <v>1934</v>
      </c>
      <c r="KBF1327" s="62">
        <v>454</v>
      </c>
      <c r="KBG1327" s="62" t="s">
        <v>404</v>
      </c>
      <c r="KBH1327" s="62">
        <v>1000000</v>
      </c>
      <c r="KBJ1327" s="62">
        <f>KBI1327/KBH1327</f>
        <v>0</v>
      </c>
      <c r="KBK1327" s="62">
        <f>KBH1327-KBI1327</f>
        <v>1000000</v>
      </c>
      <c r="KBL1327" s="62">
        <v>2000000</v>
      </c>
      <c r="KBM1327" s="62">
        <v>0</v>
      </c>
      <c r="KBN1327" s="62">
        <f>KBM1327/KBL1327</f>
        <v>0</v>
      </c>
      <c r="KBO1327" s="62">
        <f>KBL1327-KBM1327</f>
        <v>2000000</v>
      </c>
      <c r="KBP1327" s="62">
        <f>KBL1327+KBH1327</f>
        <v>3000000</v>
      </c>
      <c r="KBU1327" s="62" t="s">
        <v>1934</v>
      </c>
      <c r="KBV1327" s="62">
        <v>454</v>
      </c>
      <c r="KBW1327" s="62" t="s">
        <v>404</v>
      </c>
      <c r="KBX1327" s="62">
        <v>1000000</v>
      </c>
      <c r="KBZ1327" s="62">
        <f>KBY1327/KBX1327</f>
        <v>0</v>
      </c>
      <c r="KCA1327" s="62">
        <f>KBX1327-KBY1327</f>
        <v>1000000</v>
      </c>
      <c r="KCB1327" s="62">
        <v>2000000</v>
      </c>
      <c r="KCC1327" s="62">
        <v>0</v>
      </c>
      <c r="KCD1327" s="62">
        <f>KCC1327/KCB1327</f>
        <v>0</v>
      </c>
      <c r="KCE1327" s="62">
        <f>KCB1327-KCC1327</f>
        <v>2000000</v>
      </c>
      <c r="KCF1327" s="62">
        <f>KCB1327+KBX1327</f>
        <v>3000000</v>
      </c>
      <c r="KCK1327" s="62" t="s">
        <v>1934</v>
      </c>
      <c r="KCL1327" s="62">
        <v>454</v>
      </c>
      <c r="KCM1327" s="62" t="s">
        <v>404</v>
      </c>
      <c r="KCN1327" s="62">
        <v>1000000</v>
      </c>
      <c r="KCP1327" s="62">
        <f>KCO1327/KCN1327</f>
        <v>0</v>
      </c>
      <c r="KCQ1327" s="62">
        <f>KCN1327-KCO1327</f>
        <v>1000000</v>
      </c>
      <c r="KCR1327" s="62">
        <v>2000000</v>
      </c>
      <c r="KCS1327" s="62">
        <v>0</v>
      </c>
      <c r="KCT1327" s="62">
        <f>KCS1327/KCR1327</f>
        <v>0</v>
      </c>
      <c r="KCU1327" s="62">
        <f>KCR1327-KCS1327</f>
        <v>2000000</v>
      </c>
      <c r="KCV1327" s="62">
        <f>KCR1327+KCN1327</f>
        <v>3000000</v>
      </c>
      <c r="KDA1327" s="62" t="s">
        <v>1934</v>
      </c>
      <c r="KDB1327" s="62">
        <v>454</v>
      </c>
      <c r="KDC1327" s="62" t="s">
        <v>404</v>
      </c>
      <c r="KDD1327" s="62">
        <v>1000000</v>
      </c>
      <c r="KDF1327" s="62">
        <f>KDE1327/KDD1327</f>
        <v>0</v>
      </c>
      <c r="KDG1327" s="62">
        <f>KDD1327-KDE1327</f>
        <v>1000000</v>
      </c>
      <c r="KDH1327" s="62">
        <v>2000000</v>
      </c>
      <c r="KDI1327" s="62">
        <v>0</v>
      </c>
      <c r="KDJ1327" s="62">
        <f>KDI1327/KDH1327</f>
        <v>0</v>
      </c>
      <c r="KDK1327" s="62">
        <f>KDH1327-KDI1327</f>
        <v>2000000</v>
      </c>
      <c r="KDL1327" s="62">
        <f>KDH1327+KDD1327</f>
        <v>3000000</v>
      </c>
      <c r="KDQ1327" s="62" t="s">
        <v>1934</v>
      </c>
      <c r="KDR1327" s="62">
        <v>454</v>
      </c>
      <c r="KDS1327" s="62" t="s">
        <v>404</v>
      </c>
      <c r="KDT1327" s="62">
        <v>1000000</v>
      </c>
      <c r="KDV1327" s="62">
        <f>KDU1327/KDT1327</f>
        <v>0</v>
      </c>
      <c r="KDW1327" s="62">
        <f>KDT1327-KDU1327</f>
        <v>1000000</v>
      </c>
      <c r="KDX1327" s="62">
        <v>2000000</v>
      </c>
      <c r="KDY1327" s="62">
        <v>0</v>
      </c>
      <c r="KDZ1327" s="62">
        <f>KDY1327/KDX1327</f>
        <v>0</v>
      </c>
      <c r="KEA1327" s="62">
        <f>KDX1327-KDY1327</f>
        <v>2000000</v>
      </c>
      <c r="KEB1327" s="62">
        <f>KDX1327+KDT1327</f>
        <v>3000000</v>
      </c>
      <c r="KEG1327" s="62" t="s">
        <v>1934</v>
      </c>
      <c r="KEH1327" s="62">
        <v>454</v>
      </c>
      <c r="KEI1327" s="62" t="s">
        <v>404</v>
      </c>
      <c r="KEJ1327" s="62">
        <v>1000000</v>
      </c>
      <c r="KEL1327" s="62">
        <f>KEK1327/KEJ1327</f>
        <v>0</v>
      </c>
      <c r="KEM1327" s="62">
        <f>KEJ1327-KEK1327</f>
        <v>1000000</v>
      </c>
      <c r="KEN1327" s="62">
        <v>2000000</v>
      </c>
      <c r="KEO1327" s="62">
        <v>0</v>
      </c>
      <c r="KEP1327" s="62">
        <f>KEO1327/KEN1327</f>
        <v>0</v>
      </c>
      <c r="KEQ1327" s="62">
        <f>KEN1327-KEO1327</f>
        <v>2000000</v>
      </c>
      <c r="KER1327" s="62">
        <f>KEN1327+KEJ1327</f>
        <v>3000000</v>
      </c>
      <c r="KEW1327" s="62" t="s">
        <v>1934</v>
      </c>
      <c r="KEX1327" s="62">
        <v>454</v>
      </c>
      <c r="KEY1327" s="62" t="s">
        <v>404</v>
      </c>
      <c r="KEZ1327" s="62">
        <v>1000000</v>
      </c>
      <c r="KFB1327" s="62">
        <f>KFA1327/KEZ1327</f>
        <v>0</v>
      </c>
      <c r="KFC1327" s="62">
        <f>KEZ1327-KFA1327</f>
        <v>1000000</v>
      </c>
      <c r="KFD1327" s="62">
        <v>2000000</v>
      </c>
      <c r="KFE1327" s="62">
        <v>0</v>
      </c>
      <c r="KFF1327" s="62">
        <f>KFE1327/KFD1327</f>
        <v>0</v>
      </c>
      <c r="KFG1327" s="62">
        <f>KFD1327-KFE1327</f>
        <v>2000000</v>
      </c>
      <c r="KFH1327" s="62">
        <f>KFD1327+KEZ1327</f>
        <v>3000000</v>
      </c>
      <c r="KFM1327" s="62" t="s">
        <v>1934</v>
      </c>
      <c r="KFN1327" s="62">
        <v>454</v>
      </c>
      <c r="KFO1327" s="62" t="s">
        <v>404</v>
      </c>
      <c r="KFP1327" s="62">
        <v>1000000</v>
      </c>
      <c r="KFR1327" s="62">
        <f>KFQ1327/KFP1327</f>
        <v>0</v>
      </c>
      <c r="KFS1327" s="62">
        <f>KFP1327-KFQ1327</f>
        <v>1000000</v>
      </c>
      <c r="KFT1327" s="62">
        <v>2000000</v>
      </c>
      <c r="KFU1327" s="62">
        <v>0</v>
      </c>
      <c r="KFV1327" s="62">
        <f>KFU1327/KFT1327</f>
        <v>0</v>
      </c>
      <c r="KFW1327" s="62">
        <f>KFT1327-KFU1327</f>
        <v>2000000</v>
      </c>
      <c r="KFX1327" s="62">
        <f>KFT1327+KFP1327</f>
        <v>3000000</v>
      </c>
      <c r="KGC1327" s="62" t="s">
        <v>1934</v>
      </c>
      <c r="KGD1327" s="62">
        <v>454</v>
      </c>
      <c r="KGE1327" s="62" t="s">
        <v>404</v>
      </c>
      <c r="KGF1327" s="62">
        <v>1000000</v>
      </c>
      <c r="KGH1327" s="62">
        <f>KGG1327/KGF1327</f>
        <v>0</v>
      </c>
      <c r="KGI1327" s="62">
        <f>KGF1327-KGG1327</f>
        <v>1000000</v>
      </c>
      <c r="KGJ1327" s="62">
        <v>2000000</v>
      </c>
      <c r="KGK1327" s="62">
        <v>0</v>
      </c>
      <c r="KGL1327" s="62">
        <f>KGK1327/KGJ1327</f>
        <v>0</v>
      </c>
      <c r="KGM1327" s="62">
        <f>KGJ1327-KGK1327</f>
        <v>2000000</v>
      </c>
      <c r="KGN1327" s="62">
        <f>KGJ1327+KGF1327</f>
        <v>3000000</v>
      </c>
      <c r="KGS1327" s="62" t="s">
        <v>1934</v>
      </c>
      <c r="KGT1327" s="62">
        <v>454</v>
      </c>
      <c r="KGU1327" s="62" t="s">
        <v>404</v>
      </c>
      <c r="KGV1327" s="62">
        <v>1000000</v>
      </c>
      <c r="KGX1327" s="62">
        <f>KGW1327/KGV1327</f>
        <v>0</v>
      </c>
      <c r="KGY1327" s="62">
        <f>KGV1327-KGW1327</f>
        <v>1000000</v>
      </c>
      <c r="KGZ1327" s="62">
        <v>2000000</v>
      </c>
      <c r="KHA1327" s="62">
        <v>0</v>
      </c>
      <c r="KHB1327" s="62">
        <f>KHA1327/KGZ1327</f>
        <v>0</v>
      </c>
      <c r="KHC1327" s="62">
        <f>KGZ1327-KHA1327</f>
        <v>2000000</v>
      </c>
      <c r="KHD1327" s="62">
        <f>KGZ1327+KGV1327</f>
        <v>3000000</v>
      </c>
      <c r="KHI1327" s="62" t="s">
        <v>1934</v>
      </c>
      <c r="KHJ1327" s="62">
        <v>454</v>
      </c>
      <c r="KHK1327" s="62" t="s">
        <v>404</v>
      </c>
      <c r="KHL1327" s="62">
        <v>1000000</v>
      </c>
      <c r="KHN1327" s="62">
        <f>KHM1327/KHL1327</f>
        <v>0</v>
      </c>
      <c r="KHO1327" s="62">
        <f>KHL1327-KHM1327</f>
        <v>1000000</v>
      </c>
      <c r="KHP1327" s="62">
        <v>2000000</v>
      </c>
      <c r="KHQ1327" s="62">
        <v>0</v>
      </c>
      <c r="KHR1327" s="62">
        <f>KHQ1327/KHP1327</f>
        <v>0</v>
      </c>
      <c r="KHS1327" s="62">
        <f>KHP1327-KHQ1327</f>
        <v>2000000</v>
      </c>
      <c r="KHT1327" s="62">
        <f>KHP1327+KHL1327</f>
        <v>3000000</v>
      </c>
      <c r="KHY1327" s="62" t="s">
        <v>1934</v>
      </c>
      <c r="KHZ1327" s="62">
        <v>454</v>
      </c>
      <c r="KIA1327" s="62" t="s">
        <v>404</v>
      </c>
      <c r="KIB1327" s="62">
        <v>1000000</v>
      </c>
      <c r="KID1327" s="62">
        <f>KIC1327/KIB1327</f>
        <v>0</v>
      </c>
      <c r="KIE1327" s="62">
        <f>KIB1327-KIC1327</f>
        <v>1000000</v>
      </c>
      <c r="KIF1327" s="62">
        <v>2000000</v>
      </c>
      <c r="KIG1327" s="62">
        <v>0</v>
      </c>
      <c r="KIH1327" s="62">
        <f>KIG1327/KIF1327</f>
        <v>0</v>
      </c>
      <c r="KII1327" s="62">
        <f>KIF1327-KIG1327</f>
        <v>2000000</v>
      </c>
      <c r="KIJ1327" s="62">
        <f>KIF1327+KIB1327</f>
        <v>3000000</v>
      </c>
      <c r="KIO1327" s="62" t="s">
        <v>1934</v>
      </c>
      <c r="KIP1327" s="62">
        <v>454</v>
      </c>
      <c r="KIQ1327" s="62" t="s">
        <v>404</v>
      </c>
      <c r="KIR1327" s="62">
        <v>1000000</v>
      </c>
      <c r="KIT1327" s="62">
        <f>KIS1327/KIR1327</f>
        <v>0</v>
      </c>
      <c r="KIU1327" s="62">
        <f>KIR1327-KIS1327</f>
        <v>1000000</v>
      </c>
      <c r="KIV1327" s="62">
        <v>2000000</v>
      </c>
      <c r="KIW1327" s="62">
        <v>0</v>
      </c>
      <c r="KIX1327" s="62">
        <f>KIW1327/KIV1327</f>
        <v>0</v>
      </c>
      <c r="KIY1327" s="62">
        <f>KIV1327-KIW1327</f>
        <v>2000000</v>
      </c>
      <c r="KIZ1327" s="62">
        <f>KIV1327+KIR1327</f>
        <v>3000000</v>
      </c>
      <c r="KJE1327" s="62" t="s">
        <v>1934</v>
      </c>
      <c r="KJF1327" s="62">
        <v>454</v>
      </c>
      <c r="KJG1327" s="62" t="s">
        <v>404</v>
      </c>
      <c r="KJH1327" s="62">
        <v>1000000</v>
      </c>
      <c r="KJJ1327" s="62">
        <f>KJI1327/KJH1327</f>
        <v>0</v>
      </c>
      <c r="KJK1327" s="62">
        <f>KJH1327-KJI1327</f>
        <v>1000000</v>
      </c>
      <c r="KJL1327" s="62">
        <v>2000000</v>
      </c>
      <c r="KJM1327" s="62">
        <v>0</v>
      </c>
      <c r="KJN1327" s="62">
        <f>KJM1327/KJL1327</f>
        <v>0</v>
      </c>
      <c r="KJO1327" s="62">
        <f>KJL1327-KJM1327</f>
        <v>2000000</v>
      </c>
      <c r="KJP1327" s="62">
        <f>KJL1327+KJH1327</f>
        <v>3000000</v>
      </c>
      <c r="KJU1327" s="62" t="s">
        <v>1934</v>
      </c>
      <c r="KJV1327" s="62">
        <v>454</v>
      </c>
      <c r="KJW1327" s="62" t="s">
        <v>404</v>
      </c>
      <c r="KJX1327" s="62">
        <v>1000000</v>
      </c>
      <c r="KJZ1327" s="62">
        <f>KJY1327/KJX1327</f>
        <v>0</v>
      </c>
      <c r="KKA1327" s="62">
        <f>KJX1327-KJY1327</f>
        <v>1000000</v>
      </c>
      <c r="KKB1327" s="62">
        <v>2000000</v>
      </c>
      <c r="KKC1327" s="62">
        <v>0</v>
      </c>
      <c r="KKD1327" s="62">
        <f>KKC1327/KKB1327</f>
        <v>0</v>
      </c>
      <c r="KKE1327" s="62">
        <f>KKB1327-KKC1327</f>
        <v>2000000</v>
      </c>
      <c r="KKF1327" s="62">
        <f>KKB1327+KJX1327</f>
        <v>3000000</v>
      </c>
      <c r="KKK1327" s="62" t="s">
        <v>1934</v>
      </c>
      <c r="KKL1327" s="62">
        <v>454</v>
      </c>
      <c r="KKM1327" s="62" t="s">
        <v>404</v>
      </c>
      <c r="KKN1327" s="62">
        <v>1000000</v>
      </c>
      <c r="KKP1327" s="62">
        <f>KKO1327/KKN1327</f>
        <v>0</v>
      </c>
      <c r="KKQ1327" s="62">
        <f>KKN1327-KKO1327</f>
        <v>1000000</v>
      </c>
      <c r="KKR1327" s="62">
        <v>2000000</v>
      </c>
      <c r="KKS1327" s="62">
        <v>0</v>
      </c>
      <c r="KKT1327" s="62">
        <f>KKS1327/KKR1327</f>
        <v>0</v>
      </c>
      <c r="KKU1327" s="62">
        <f>KKR1327-KKS1327</f>
        <v>2000000</v>
      </c>
      <c r="KKV1327" s="62">
        <f>KKR1327+KKN1327</f>
        <v>3000000</v>
      </c>
      <c r="KLA1327" s="62" t="s">
        <v>1934</v>
      </c>
      <c r="KLB1327" s="62">
        <v>454</v>
      </c>
      <c r="KLC1327" s="62" t="s">
        <v>404</v>
      </c>
      <c r="KLD1327" s="62">
        <v>1000000</v>
      </c>
      <c r="KLF1327" s="62">
        <f>KLE1327/KLD1327</f>
        <v>0</v>
      </c>
      <c r="KLG1327" s="62">
        <f>KLD1327-KLE1327</f>
        <v>1000000</v>
      </c>
      <c r="KLH1327" s="62">
        <v>2000000</v>
      </c>
      <c r="KLI1327" s="62">
        <v>0</v>
      </c>
      <c r="KLJ1327" s="62">
        <f>KLI1327/KLH1327</f>
        <v>0</v>
      </c>
      <c r="KLK1327" s="62">
        <f>KLH1327-KLI1327</f>
        <v>2000000</v>
      </c>
      <c r="KLL1327" s="62">
        <f>KLH1327+KLD1327</f>
        <v>3000000</v>
      </c>
      <c r="KLQ1327" s="62" t="s">
        <v>1934</v>
      </c>
      <c r="KLR1327" s="62">
        <v>454</v>
      </c>
      <c r="KLS1327" s="62" t="s">
        <v>404</v>
      </c>
      <c r="KLT1327" s="62">
        <v>1000000</v>
      </c>
      <c r="KLV1327" s="62">
        <f>KLU1327/KLT1327</f>
        <v>0</v>
      </c>
      <c r="KLW1327" s="62">
        <f>KLT1327-KLU1327</f>
        <v>1000000</v>
      </c>
      <c r="KLX1327" s="62">
        <v>2000000</v>
      </c>
      <c r="KLY1327" s="62">
        <v>0</v>
      </c>
      <c r="KLZ1327" s="62">
        <f>KLY1327/KLX1327</f>
        <v>0</v>
      </c>
      <c r="KMA1327" s="62">
        <f>KLX1327-KLY1327</f>
        <v>2000000</v>
      </c>
      <c r="KMB1327" s="62">
        <f>KLX1327+KLT1327</f>
        <v>3000000</v>
      </c>
      <c r="KMG1327" s="62" t="s">
        <v>1934</v>
      </c>
      <c r="KMH1327" s="62">
        <v>454</v>
      </c>
      <c r="KMI1327" s="62" t="s">
        <v>404</v>
      </c>
      <c r="KMJ1327" s="62">
        <v>1000000</v>
      </c>
      <c r="KML1327" s="62">
        <f>KMK1327/KMJ1327</f>
        <v>0</v>
      </c>
      <c r="KMM1327" s="62">
        <f>KMJ1327-KMK1327</f>
        <v>1000000</v>
      </c>
      <c r="KMN1327" s="62">
        <v>2000000</v>
      </c>
      <c r="KMO1327" s="62">
        <v>0</v>
      </c>
      <c r="KMP1327" s="62">
        <f>KMO1327/KMN1327</f>
        <v>0</v>
      </c>
      <c r="KMQ1327" s="62">
        <f>KMN1327-KMO1327</f>
        <v>2000000</v>
      </c>
      <c r="KMR1327" s="62">
        <f>KMN1327+KMJ1327</f>
        <v>3000000</v>
      </c>
      <c r="KMW1327" s="62" t="s">
        <v>1934</v>
      </c>
      <c r="KMX1327" s="62">
        <v>454</v>
      </c>
      <c r="KMY1327" s="62" t="s">
        <v>404</v>
      </c>
      <c r="KMZ1327" s="62">
        <v>1000000</v>
      </c>
      <c r="KNB1327" s="62">
        <f>KNA1327/KMZ1327</f>
        <v>0</v>
      </c>
      <c r="KNC1327" s="62">
        <f>KMZ1327-KNA1327</f>
        <v>1000000</v>
      </c>
      <c r="KND1327" s="62">
        <v>2000000</v>
      </c>
      <c r="KNE1327" s="62">
        <v>0</v>
      </c>
      <c r="KNF1327" s="62">
        <f>KNE1327/KND1327</f>
        <v>0</v>
      </c>
      <c r="KNG1327" s="62">
        <f>KND1327-KNE1327</f>
        <v>2000000</v>
      </c>
      <c r="KNH1327" s="62">
        <f>KND1327+KMZ1327</f>
        <v>3000000</v>
      </c>
      <c r="KNM1327" s="62" t="s">
        <v>1934</v>
      </c>
      <c r="KNN1327" s="62">
        <v>454</v>
      </c>
      <c r="KNO1327" s="62" t="s">
        <v>404</v>
      </c>
      <c r="KNP1327" s="62">
        <v>1000000</v>
      </c>
      <c r="KNR1327" s="62">
        <f>KNQ1327/KNP1327</f>
        <v>0</v>
      </c>
      <c r="KNS1327" s="62">
        <f>KNP1327-KNQ1327</f>
        <v>1000000</v>
      </c>
      <c r="KNT1327" s="62">
        <v>2000000</v>
      </c>
      <c r="KNU1327" s="62">
        <v>0</v>
      </c>
      <c r="KNV1327" s="62">
        <f>KNU1327/KNT1327</f>
        <v>0</v>
      </c>
      <c r="KNW1327" s="62">
        <f>KNT1327-KNU1327</f>
        <v>2000000</v>
      </c>
      <c r="KNX1327" s="62">
        <f>KNT1327+KNP1327</f>
        <v>3000000</v>
      </c>
      <c r="KOC1327" s="62" t="s">
        <v>1934</v>
      </c>
      <c r="KOD1327" s="62">
        <v>454</v>
      </c>
      <c r="KOE1327" s="62" t="s">
        <v>404</v>
      </c>
      <c r="KOF1327" s="62">
        <v>1000000</v>
      </c>
      <c r="KOH1327" s="62">
        <f>KOG1327/KOF1327</f>
        <v>0</v>
      </c>
      <c r="KOI1327" s="62">
        <f>KOF1327-KOG1327</f>
        <v>1000000</v>
      </c>
      <c r="KOJ1327" s="62">
        <v>2000000</v>
      </c>
      <c r="KOK1327" s="62">
        <v>0</v>
      </c>
      <c r="KOL1327" s="62">
        <f>KOK1327/KOJ1327</f>
        <v>0</v>
      </c>
      <c r="KOM1327" s="62">
        <f>KOJ1327-KOK1327</f>
        <v>2000000</v>
      </c>
      <c r="KON1327" s="62">
        <f>KOJ1327+KOF1327</f>
        <v>3000000</v>
      </c>
      <c r="KOS1327" s="62" t="s">
        <v>1934</v>
      </c>
      <c r="KOT1327" s="62">
        <v>454</v>
      </c>
      <c r="KOU1327" s="62" t="s">
        <v>404</v>
      </c>
      <c r="KOV1327" s="62">
        <v>1000000</v>
      </c>
      <c r="KOX1327" s="62">
        <f>KOW1327/KOV1327</f>
        <v>0</v>
      </c>
      <c r="KOY1327" s="62">
        <f>KOV1327-KOW1327</f>
        <v>1000000</v>
      </c>
      <c r="KOZ1327" s="62">
        <v>2000000</v>
      </c>
      <c r="KPA1327" s="62">
        <v>0</v>
      </c>
      <c r="KPB1327" s="62">
        <f>KPA1327/KOZ1327</f>
        <v>0</v>
      </c>
      <c r="KPC1327" s="62">
        <f>KOZ1327-KPA1327</f>
        <v>2000000</v>
      </c>
      <c r="KPD1327" s="62">
        <f>KOZ1327+KOV1327</f>
        <v>3000000</v>
      </c>
      <c r="KPI1327" s="62" t="s">
        <v>1934</v>
      </c>
      <c r="KPJ1327" s="62">
        <v>454</v>
      </c>
      <c r="KPK1327" s="62" t="s">
        <v>404</v>
      </c>
      <c r="KPL1327" s="62">
        <v>1000000</v>
      </c>
      <c r="KPN1327" s="62">
        <f>KPM1327/KPL1327</f>
        <v>0</v>
      </c>
      <c r="KPO1327" s="62">
        <f>KPL1327-KPM1327</f>
        <v>1000000</v>
      </c>
      <c r="KPP1327" s="62">
        <v>2000000</v>
      </c>
      <c r="KPQ1327" s="62">
        <v>0</v>
      </c>
      <c r="KPR1327" s="62">
        <f>KPQ1327/KPP1327</f>
        <v>0</v>
      </c>
      <c r="KPS1327" s="62">
        <f>KPP1327-KPQ1327</f>
        <v>2000000</v>
      </c>
      <c r="KPT1327" s="62">
        <f>KPP1327+KPL1327</f>
        <v>3000000</v>
      </c>
      <c r="KPY1327" s="62" t="s">
        <v>1934</v>
      </c>
      <c r="KPZ1327" s="62">
        <v>454</v>
      </c>
      <c r="KQA1327" s="62" t="s">
        <v>404</v>
      </c>
      <c r="KQB1327" s="62">
        <v>1000000</v>
      </c>
      <c r="KQD1327" s="62">
        <f>KQC1327/KQB1327</f>
        <v>0</v>
      </c>
      <c r="KQE1327" s="62">
        <f>KQB1327-KQC1327</f>
        <v>1000000</v>
      </c>
      <c r="KQF1327" s="62">
        <v>2000000</v>
      </c>
      <c r="KQG1327" s="62">
        <v>0</v>
      </c>
      <c r="KQH1327" s="62">
        <f>KQG1327/KQF1327</f>
        <v>0</v>
      </c>
      <c r="KQI1327" s="62">
        <f>KQF1327-KQG1327</f>
        <v>2000000</v>
      </c>
      <c r="KQJ1327" s="62">
        <f>KQF1327+KQB1327</f>
        <v>3000000</v>
      </c>
      <c r="KQO1327" s="62" t="s">
        <v>1934</v>
      </c>
      <c r="KQP1327" s="62">
        <v>454</v>
      </c>
      <c r="KQQ1327" s="62" t="s">
        <v>404</v>
      </c>
      <c r="KQR1327" s="62">
        <v>1000000</v>
      </c>
      <c r="KQT1327" s="62">
        <f>KQS1327/KQR1327</f>
        <v>0</v>
      </c>
      <c r="KQU1327" s="62">
        <f>KQR1327-KQS1327</f>
        <v>1000000</v>
      </c>
      <c r="KQV1327" s="62">
        <v>2000000</v>
      </c>
      <c r="KQW1327" s="62">
        <v>0</v>
      </c>
      <c r="KQX1327" s="62">
        <f>KQW1327/KQV1327</f>
        <v>0</v>
      </c>
      <c r="KQY1327" s="62">
        <f>KQV1327-KQW1327</f>
        <v>2000000</v>
      </c>
      <c r="KQZ1327" s="62">
        <f>KQV1327+KQR1327</f>
        <v>3000000</v>
      </c>
      <c r="KRE1327" s="62" t="s">
        <v>1934</v>
      </c>
      <c r="KRF1327" s="62">
        <v>454</v>
      </c>
      <c r="KRG1327" s="62" t="s">
        <v>404</v>
      </c>
      <c r="KRH1327" s="62">
        <v>1000000</v>
      </c>
      <c r="KRJ1327" s="62">
        <f>KRI1327/KRH1327</f>
        <v>0</v>
      </c>
      <c r="KRK1327" s="62">
        <f>KRH1327-KRI1327</f>
        <v>1000000</v>
      </c>
      <c r="KRL1327" s="62">
        <v>2000000</v>
      </c>
      <c r="KRM1327" s="62">
        <v>0</v>
      </c>
      <c r="KRN1327" s="62">
        <f>KRM1327/KRL1327</f>
        <v>0</v>
      </c>
      <c r="KRO1327" s="62">
        <f>KRL1327-KRM1327</f>
        <v>2000000</v>
      </c>
      <c r="KRP1327" s="62">
        <f>KRL1327+KRH1327</f>
        <v>3000000</v>
      </c>
      <c r="KRU1327" s="62" t="s">
        <v>1934</v>
      </c>
      <c r="KRV1327" s="62">
        <v>454</v>
      </c>
      <c r="KRW1327" s="62" t="s">
        <v>404</v>
      </c>
      <c r="KRX1327" s="62">
        <v>1000000</v>
      </c>
      <c r="KRZ1327" s="62">
        <f>KRY1327/KRX1327</f>
        <v>0</v>
      </c>
      <c r="KSA1327" s="62">
        <f>KRX1327-KRY1327</f>
        <v>1000000</v>
      </c>
      <c r="KSB1327" s="62">
        <v>2000000</v>
      </c>
      <c r="KSC1327" s="62">
        <v>0</v>
      </c>
      <c r="KSD1327" s="62">
        <f>KSC1327/KSB1327</f>
        <v>0</v>
      </c>
      <c r="KSE1327" s="62">
        <f>KSB1327-KSC1327</f>
        <v>2000000</v>
      </c>
      <c r="KSF1327" s="62">
        <f>KSB1327+KRX1327</f>
        <v>3000000</v>
      </c>
      <c r="KSK1327" s="62" t="s">
        <v>1934</v>
      </c>
      <c r="KSL1327" s="62">
        <v>454</v>
      </c>
      <c r="KSM1327" s="62" t="s">
        <v>404</v>
      </c>
      <c r="KSN1327" s="62">
        <v>1000000</v>
      </c>
      <c r="KSP1327" s="62">
        <f>KSO1327/KSN1327</f>
        <v>0</v>
      </c>
      <c r="KSQ1327" s="62">
        <f>KSN1327-KSO1327</f>
        <v>1000000</v>
      </c>
      <c r="KSR1327" s="62">
        <v>2000000</v>
      </c>
      <c r="KSS1327" s="62">
        <v>0</v>
      </c>
      <c r="KST1327" s="62">
        <f>KSS1327/KSR1327</f>
        <v>0</v>
      </c>
      <c r="KSU1327" s="62">
        <f>KSR1327-KSS1327</f>
        <v>2000000</v>
      </c>
      <c r="KSV1327" s="62">
        <f>KSR1327+KSN1327</f>
        <v>3000000</v>
      </c>
      <c r="KTA1327" s="62" t="s">
        <v>1934</v>
      </c>
      <c r="KTB1327" s="62">
        <v>454</v>
      </c>
      <c r="KTC1327" s="62" t="s">
        <v>404</v>
      </c>
      <c r="KTD1327" s="62">
        <v>1000000</v>
      </c>
      <c r="KTF1327" s="62">
        <f>KTE1327/KTD1327</f>
        <v>0</v>
      </c>
      <c r="KTG1327" s="62">
        <f>KTD1327-KTE1327</f>
        <v>1000000</v>
      </c>
      <c r="KTH1327" s="62">
        <v>2000000</v>
      </c>
      <c r="KTI1327" s="62">
        <v>0</v>
      </c>
      <c r="KTJ1327" s="62">
        <f>KTI1327/KTH1327</f>
        <v>0</v>
      </c>
      <c r="KTK1327" s="62">
        <f>KTH1327-KTI1327</f>
        <v>2000000</v>
      </c>
      <c r="KTL1327" s="62">
        <f>KTH1327+KTD1327</f>
        <v>3000000</v>
      </c>
      <c r="KTQ1327" s="62" t="s">
        <v>1934</v>
      </c>
      <c r="KTR1327" s="62">
        <v>454</v>
      </c>
      <c r="KTS1327" s="62" t="s">
        <v>404</v>
      </c>
      <c r="KTT1327" s="62">
        <v>1000000</v>
      </c>
      <c r="KTV1327" s="62">
        <f>KTU1327/KTT1327</f>
        <v>0</v>
      </c>
      <c r="KTW1327" s="62">
        <f>KTT1327-KTU1327</f>
        <v>1000000</v>
      </c>
      <c r="KTX1327" s="62">
        <v>2000000</v>
      </c>
      <c r="KTY1327" s="62">
        <v>0</v>
      </c>
      <c r="KTZ1327" s="62">
        <f>KTY1327/KTX1327</f>
        <v>0</v>
      </c>
      <c r="KUA1327" s="62">
        <f>KTX1327-KTY1327</f>
        <v>2000000</v>
      </c>
      <c r="KUB1327" s="62">
        <f>KTX1327+KTT1327</f>
        <v>3000000</v>
      </c>
      <c r="KUG1327" s="62" t="s">
        <v>1934</v>
      </c>
      <c r="KUH1327" s="62">
        <v>454</v>
      </c>
      <c r="KUI1327" s="62" t="s">
        <v>404</v>
      </c>
      <c r="KUJ1327" s="62">
        <v>1000000</v>
      </c>
      <c r="KUL1327" s="62">
        <f>KUK1327/KUJ1327</f>
        <v>0</v>
      </c>
      <c r="KUM1327" s="62">
        <f>KUJ1327-KUK1327</f>
        <v>1000000</v>
      </c>
      <c r="KUN1327" s="62">
        <v>2000000</v>
      </c>
      <c r="KUO1327" s="62">
        <v>0</v>
      </c>
      <c r="KUP1327" s="62">
        <f>KUO1327/KUN1327</f>
        <v>0</v>
      </c>
      <c r="KUQ1327" s="62">
        <f>KUN1327-KUO1327</f>
        <v>2000000</v>
      </c>
      <c r="KUR1327" s="62">
        <f>KUN1327+KUJ1327</f>
        <v>3000000</v>
      </c>
      <c r="KUW1327" s="62" t="s">
        <v>1934</v>
      </c>
      <c r="KUX1327" s="62">
        <v>454</v>
      </c>
      <c r="KUY1327" s="62" t="s">
        <v>404</v>
      </c>
      <c r="KUZ1327" s="62">
        <v>1000000</v>
      </c>
      <c r="KVB1327" s="62">
        <f>KVA1327/KUZ1327</f>
        <v>0</v>
      </c>
      <c r="KVC1327" s="62">
        <f>KUZ1327-KVA1327</f>
        <v>1000000</v>
      </c>
      <c r="KVD1327" s="62">
        <v>2000000</v>
      </c>
      <c r="KVE1327" s="62">
        <v>0</v>
      </c>
      <c r="KVF1327" s="62">
        <f>KVE1327/KVD1327</f>
        <v>0</v>
      </c>
      <c r="KVG1327" s="62">
        <f>KVD1327-KVE1327</f>
        <v>2000000</v>
      </c>
      <c r="KVH1327" s="62">
        <f>KVD1327+KUZ1327</f>
        <v>3000000</v>
      </c>
      <c r="KVM1327" s="62" t="s">
        <v>1934</v>
      </c>
      <c r="KVN1327" s="62">
        <v>454</v>
      </c>
      <c r="KVO1327" s="62" t="s">
        <v>404</v>
      </c>
      <c r="KVP1327" s="62">
        <v>1000000</v>
      </c>
      <c r="KVR1327" s="62">
        <f>KVQ1327/KVP1327</f>
        <v>0</v>
      </c>
      <c r="KVS1327" s="62">
        <f>KVP1327-KVQ1327</f>
        <v>1000000</v>
      </c>
      <c r="KVT1327" s="62">
        <v>2000000</v>
      </c>
      <c r="KVU1327" s="62">
        <v>0</v>
      </c>
      <c r="KVV1327" s="62">
        <f>KVU1327/KVT1327</f>
        <v>0</v>
      </c>
      <c r="KVW1327" s="62">
        <f>KVT1327-KVU1327</f>
        <v>2000000</v>
      </c>
      <c r="KVX1327" s="62">
        <f>KVT1327+KVP1327</f>
        <v>3000000</v>
      </c>
      <c r="KWC1327" s="62" t="s">
        <v>1934</v>
      </c>
      <c r="KWD1327" s="62">
        <v>454</v>
      </c>
      <c r="KWE1327" s="62" t="s">
        <v>404</v>
      </c>
      <c r="KWF1327" s="62">
        <v>1000000</v>
      </c>
      <c r="KWH1327" s="62">
        <f>KWG1327/KWF1327</f>
        <v>0</v>
      </c>
      <c r="KWI1327" s="62">
        <f>KWF1327-KWG1327</f>
        <v>1000000</v>
      </c>
      <c r="KWJ1327" s="62">
        <v>2000000</v>
      </c>
      <c r="KWK1327" s="62">
        <v>0</v>
      </c>
      <c r="KWL1327" s="62">
        <f>KWK1327/KWJ1327</f>
        <v>0</v>
      </c>
      <c r="KWM1327" s="62">
        <f>KWJ1327-KWK1327</f>
        <v>2000000</v>
      </c>
      <c r="KWN1327" s="62">
        <f>KWJ1327+KWF1327</f>
        <v>3000000</v>
      </c>
      <c r="KWS1327" s="62" t="s">
        <v>1934</v>
      </c>
      <c r="KWT1327" s="62">
        <v>454</v>
      </c>
      <c r="KWU1327" s="62" t="s">
        <v>404</v>
      </c>
      <c r="KWV1327" s="62">
        <v>1000000</v>
      </c>
      <c r="KWX1327" s="62">
        <f>KWW1327/KWV1327</f>
        <v>0</v>
      </c>
      <c r="KWY1327" s="62">
        <f>KWV1327-KWW1327</f>
        <v>1000000</v>
      </c>
      <c r="KWZ1327" s="62">
        <v>2000000</v>
      </c>
      <c r="KXA1327" s="62">
        <v>0</v>
      </c>
      <c r="KXB1327" s="62">
        <f>KXA1327/KWZ1327</f>
        <v>0</v>
      </c>
      <c r="KXC1327" s="62">
        <f>KWZ1327-KXA1327</f>
        <v>2000000</v>
      </c>
      <c r="KXD1327" s="62">
        <f>KWZ1327+KWV1327</f>
        <v>3000000</v>
      </c>
      <c r="KXI1327" s="62" t="s">
        <v>1934</v>
      </c>
      <c r="KXJ1327" s="62">
        <v>454</v>
      </c>
      <c r="KXK1327" s="62" t="s">
        <v>404</v>
      </c>
      <c r="KXL1327" s="62">
        <v>1000000</v>
      </c>
      <c r="KXN1327" s="62">
        <f>KXM1327/KXL1327</f>
        <v>0</v>
      </c>
      <c r="KXO1327" s="62">
        <f>KXL1327-KXM1327</f>
        <v>1000000</v>
      </c>
      <c r="KXP1327" s="62">
        <v>2000000</v>
      </c>
      <c r="KXQ1327" s="62">
        <v>0</v>
      </c>
      <c r="KXR1327" s="62">
        <f>KXQ1327/KXP1327</f>
        <v>0</v>
      </c>
      <c r="KXS1327" s="62">
        <f>KXP1327-KXQ1327</f>
        <v>2000000</v>
      </c>
      <c r="KXT1327" s="62">
        <f>KXP1327+KXL1327</f>
        <v>3000000</v>
      </c>
      <c r="KXY1327" s="62" t="s">
        <v>1934</v>
      </c>
      <c r="KXZ1327" s="62">
        <v>454</v>
      </c>
      <c r="KYA1327" s="62" t="s">
        <v>404</v>
      </c>
      <c r="KYB1327" s="62">
        <v>1000000</v>
      </c>
      <c r="KYD1327" s="62">
        <f>KYC1327/KYB1327</f>
        <v>0</v>
      </c>
      <c r="KYE1327" s="62">
        <f>KYB1327-KYC1327</f>
        <v>1000000</v>
      </c>
      <c r="KYF1327" s="62">
        <v>2000000</v>
      </c>
      <c r="KYG1327" s="62">
        <v>0</v>
      </c>
      <c r="KYH1327" s="62">
        <f>KYG1327/KYF1327</f>
        <v>0</v>
      </c>
      <c r="KYI1327" s="62">
        <f>KYF1327-KYG1327</f>
        <v>2000000</v>
      </c>
      <c r="KYJ1327" s="62">
        <f>KYF1327+KYB1327</f>
        <v>3000000</v>
      </c>
      <c r="KYO1327" s="62" t="s">
        <v>1934</v>
      </c>
      <c r="KYP1327" s="62">
        <v>454</v>
      </c>
      <c r="KYQ1327" s="62" t="s">
        <v>404</v>
      </c>
      <c r="KYR1327" s="62">
        <v>1000000</v>
      </c>
      <c r="KYT1327" s="62">
        <f>KYS1327/KYR1327</f>
        <v>0</v>
      </c>
      <c r="KYU1327" s="62">
        <f>KYR1327-KYS1327</f>
        <v>1000000</v>
      </c>
      <c r="KYV1327" s="62">
        <v>2000000</v>
      </c>
      <c r="KYW1327" s="62">
        <v>0</v>
      </c>
      <c r="KYX1327" s="62">
        <f>KYW1327/KYV1327</f>
        <v>0</v>
      </c>
      <c r="KYY1327" s="62">
        <f>KYV1327-KYW1327</f>
        <v>2000000</v>
      </c>
      <c r="KYZ1327" s="62">
        <f>KYV1327+KYR1327</f>
        <v>3000000</v>
      </c>
      <c r="KZE1327" s="62" t="s">
        <v>1934</v>
      </c>
      <c r="KZF1327" s="62">
        <v>454</v>
      </c>
      <c r="KZG1327" s="62" t="s">
        <v>404</v>
      </c>
      <c r="KZH1327" s="62">
        <v>1000000</v>
      </c>
      <c r="KZJ1327" s="62">
        <f>KZI1327/KZH1327</f>
        <v>0</v>
      </c>
      <c r="KZK1327" s="62">
        <f>KZH1327-KZI1327</f>
        <v>1000000</v>
      </c>
      <c r="KZL1327" s="62">
        <v>2000000</v>
      </c>
      <c r="KZM1327" s="62">
        <v>0</v>
      </c>
      <c r="KZN1327" s="62">
        <f>KZM1327/KZL1327</f>
        <v>0</v>
      </c>
      <c r="KZO1327" s="62">
        <f>KZL1327-KZM1327</f>
        <v>2000000</v>
      </c>
      <c r="KZP1327" s="62">
        <f>KZL1327+KZH1327</f>
        <v>3000000</v>
      </c>
      <c r="KZU1327" s="62" t="s">
        <v>1934</v>
      </c>
      <c r="KZV1327" s="62">
        <v>454</v>
      </c>
      <c r="KZW1327" s="62" t="s">
        <v>404</v>
      </c>
      <c r="KZX1327" s="62">
        <v>1000000</v>
      </c>
      <c r="KZZ1327" s="62">
        <f>KZY1327/KZX1327</f>
        <v>0</v>
      </c>
      <c r="LAA1327" s="62">
        <f>KZX1327-KZY1327</f>
        <v>1000000</v>
      </c>
      <c r="LAB1327" s="62">
        <v>2000000</v>
      </c>
      <c r="LAC1327" s="62">
        <v>0</v>
      </c>
      <c r="LAD1327" s="62">
        <f>LAC1327/LAB1327</f>
        <v>0</v>
      </c>
      <c r="LAE1327" s="62">
        <f>LAB1327-LAC1327</f>
        <v>2000000</v>
      </c>
      <c r="LAF1327" s="62">
        <f>LAB1327+KZX1327</f>
        <v>3000000</v>
      </c>
      <c r="LAK1327" s="62" t="s">
        <v>1934</v>
      </c>
      <c r="LAL1327" s="62">
        <v>454</v>
      </c>
      <c r="LAM1327" s="62" t="s">
        <v>404</v>
      </c>
      <c r="LAN1327" s="62">
        <v>1000000</v>
      </c>
      <c r="LAP1327" s="62">
        <f>LAO1327/LAN1327</f>
        <v>0</v>
      </c>
      <c r="LAQ1327" s="62">
        <f>LAN1327-LAO1327</f>
        <v>1000000</v>
      </c>
      <c r="LAR1327" s="62">
        <v>2000000</v>
      </c>
      <c r="LAS1327" s="62">
        <v>0</v>
      </c>
      <c r="LAT1327" s="62">
        <f>LAS1327/LAR1327</f>
        <v>0</v>
      </c>
      <c r="LAU1327" s="62">
        <f>LAR1327-LAS1327</f>
        <v>2000000</v>
      </c>
      <c r="LAV1327" s="62">
        <f>LAR1327+LAN1327</f>
        <v>3000000</v>
      </c>
      <c r="LBA1327" s="62" t="s">
        <v>1934</v>
      </c>
      <c r="LBB1327" s="62">
        <v>454</v>
      </c>
      <c r="LBC1327" s="62" t="s">
        <v>404</v>
      </c>
      <c r="LBD1327" s="62">
        <v>1000000</v>
      </c>
      <c r="LBF1327" s="62">
        <f>LBE1327/LBD1327</f>
        <v>0</v>
      </c>
      <c r="LBG1327" s="62">
        <f>LBD1327-LBE1327</f>
        <v>1000000</v>
      </c>
      <c r="LBH1327" s="62">
        <v>2000000</v>
      </c>
      <c r="LBI1327" s="62">
        <v>0</v>
      </c>
      <c r="LBJ1327" s="62">
        <f>LBI1327/LBH1327</f>
        <v>0</v>
      </c>
      <c r="LBK1327" s="62">
        <f>LBH1327-LBI1327</f>
        <v>2000000</v>
      </c>
      <c r="LBL1327" s="62">
        <f>LBH1327+LBD1327</f>
        <v>3000000</v>
      </c>
      <c r="LBQ1327" s="62" t="s">
        <v>1934</v>
      </c>
      <c r="LBR1327" s="62">
        <v>454</v>
      </c>
      <c r="LBS1327" s="62" t="s">
        <v>404</v>
      </c>
      <c r="LBT1327" s="62">
        <v>1000000</v>
      </c>
      <c r="LBV1327" s="62">
        <f>LBU1327/LBT1327</f>
        <v>0</v>
      </c>
      <c r="LBW1327" s="62">
        <f>LBT1327-LBU1327</f>
        <v>1000000</v>
      </c>
      <c r="LBX1327" s="62">
        <v>2000000</v>
      </c>
      <c r="LBY1327" s="62">
        <v>0</v>
      </c>
      <c r="LBZ1327" s="62">
        <f>LBY1327/LBX1327</f>
        <v>0</v>
      </c>
      <c r="LCA1327" s="62">
        <f>LBX1327-LBY1327</f>
        <v>2000000</v>
      </c>
      <c r="LCB1327" s="62">
        <f>LBX1327+LBT1327</f>
        <v>3000000</v>
      </c>
      <c r="LCG1327" s="62" t="s">
        <v>1934</v>
      </c>
      <c r="LCH1327" s="62">
        <v>454</v>
      </c>
      <c r="LCI1327" s="62" t="s">
        <v>404</v>
      </c>
      <c r="LCJ1327" s="62">
        <v>1000000</v>
      </c>
      <c r="LCL1327" s="62">
        <f>LCK1327/LCJ1327</f>
        <v>0</v>
      </c>
      <c r="LCM1327" s="62">
        <f>LCJ1327-LCK1327</f>
        <v>1000000</v>
      </c>
      <c r="LCN1327" s="62">
        <v>2000000</v>
      </c>
      <c r="LCO1327" s="62">
        <v>0</v>
      </c>
      <c r="LCP1327" s="62">
        <f>LCO1327/LCN1327</f>
        <v>0</v>
      </c>
      <c r="LCQ1327" s="62">
        <f>LCN1327-LCO1327</f>
        <v>2000000</v>
      </c>
      <c r="LCR1327" s="62">
        <f>LCN1327+LCJ1327</f>
        <v>3000000</v>
      </c>
      <c r="LCW1327" s="62" t="s">
        <v>1934</v>
      </c>
      <c r="LCX1327" s="62">
        <v>454</v>
      </c>
      <c r="LCY1327" s="62" t="s">
        <v>404</v>
      </c>
      <c r="LCZ1327" s="62">
        <v>1000000</v>
      </c>
      <c r="LDB1327" s="62">
        <f>LDA1327/LCZ1327</f>
        <v>0</v>
      </c>
      <c r="LDC1327" s="62">
        <f>LCZ1327-LDA1327</f>
        <v>1000000</v>
      </c>
      <c r="LDD1327" s="62">
        <v>2000000</v>
      </c>
      <c r="LDE1327" s="62">
        <v>0</v>
      </c>
      <c r="LDF1327" s="62">
        <f>LDE1327/LDD1327</f>
        <v>0</v>
      </c>
      <c r="LDG1327" s="62">
        <f>LDD1327-LDE1327</f>
        <v>2000000</v>
      </c>
      <c r="LDH1327" s="62">
        <f>LDD1327+LCZ1327</f>
        <v>3000000</v>
      </c>
      <c r="LDM1327" s="62" t="s">
        <v>1934</v>
      </c>
      <c r="LDN1327" s="62">
        <v>454</v>
      </c>
      <c r="LDO1327" s="62" t="s">
        <v>404</v>
      </c>
      <c r="LDP1327" s="62">
        <v>1000000</v>
      </c>
      <c r="LDR1327" s="62">
        <f>LDQ1327/LDP1327</f>
        <v>0</v>
      </c>
      <c r="LDS1327" s="62">
        <f>LDP1327-LDQ1327</f>
        <v>1000000</v>
      </c>
      <c r="LDT1327" s="62">
        <v>2000000</v>
      </c>
      <c r="LDU1327" s="62">
        <v>0</v>
      </c>
      <c r="LDV1327" s="62">
        <f>LDU1327/LDT1327</f>
        <v>0</v>
      </c>
      <c r="LDW1327" s="62">
        <f>LDT1327-LDU1327</f>
        <v>2000000</v>
      </c>
      <c r="LDX1327" s="62">
        <f>LDT1327+LDP1327</f>
        <v>3000000</v>
      </c>
      <c r="LEC1327" s="62" t="s">
        <v>1934</v>
      </c>
      <c r="LED1327" s="62">
        <v>454</v>
      </c>
      <c r="LEE1327" s="62" t="s">
        <v>404</v>
      </c>
      <c r="LEF1327" s="62">
        <v>1000000</v>
      </c>
      <c r="LEH1327" s="62">
        <f>LEG1327/LEF1327</f>
        <v>0</v>
      </c>
      <c r="LEI1327" s="62">
        <f>LEF1327-LEG1327</f>
        <v>1000000</v>
      </c>
      <c r="LEJ1327" s="62">
        <v>2000000</v>
      </c>
      <c r="LEK1327" s="62">
        <v>0</v>
      </c>
      <c r="LEL1327" s="62">
        <f>LEK1327/LEJ1327</f>
        <v>0</v>
      </c>
      <c r="LEM1327" s="62">
        <f>LEJ1327-LEK1327</f>
        <v>2000000</v>
      </c>
      <c r="LEN1327" s="62">
        <f>LEJ1327+LEF1327</f>
        <v>3000000</v>
      </c>
      <c r="LES1327" s="62" t="s">
        <v>1934</v>
      </c>
      <c r="LET1327" s="62">
        <v>454</v>
      </c>
      <c r="LEU1327" s="62" t="s">
        <v>404</v>
      </c>
      <c r="LEV1327" s="62">
        <v>1000000</v>
      </c>
      <c r="LEX1327" s="62">
        <f>LEW1327/LEV1327</f>
        <v>0</v>
      </c>
      <c r="LEY1327" s="62">
        <f>LEV1327-LEW1327</f>
        <v>1000000</v>
      </c>
      <c r="LEZ1327" s="62">
        <v>2000000</v>
      </c>
      <c r="LFA1327" s="62">
        <v>0</v>
      </c>
      <c r="LFB1327" s="62">
        <f>LFA1327/LEZ1327</f>
        <v>0</v>
      </c>
      <c r="LFC1327" s="62">
        <f>LEZ1327-LFA1327</f>
        <v>2000000</v>
      </c>
      <c r="LFD1327" s="62">
        <f>LEZ1327+LEV1327</f>
        <v>3000000</v>
      </c>
      <c r="LFI1327" s="62" t="s">
        <v>1934</v>
      </c>
      <c r="LFJ1327" s="62">
        <v>454</v>
      </c>
      <c r="LFK1327" s="62" t="s">
        <v>404</v>
      </c>
      <c r="LFL1327" s="62">
        <v>1000000</v>
      </c>
      <c r="LFN1327" s="62">
        <f>LFM1327/LFL1327</f>
        <v>0</v>
      </c>
      <c r="LFO1327" s="62">
        <f>LFL1327-LFM1327</f>
        <v>1000000</v>
      </c>
      <c r="LFP1327" s="62">
        <v>2000000</v>
      </c>
      <c r="LFQ1327" s="62">
        <v>0</v>
      </c>
      <c r="LFR1327" s="62">
        <f>LFQ1327/LFP1327</f>
        <v>0</v>
      </c>
      <c r="LFS1327" s="62">
        <f>LFP1327-LFQ1327</f>
        <v>2000000</v>
      </c>
      <c r="LFT1327" s="62">
        <f>LFP1327+LFL1327</f>
        <v>3000000</v>
      </c>
      <c r="LFY1327" s="62" t="s">
        <v>1934</v>
      </c>
      <c r="LFZ1327" s="62">
        <v>454</v>
      </c>
      <c r="LGA1327" s="62" t="s">
        <v>404</v>
      </c>
      <c r="LGB1327" s="62">
        <v>1000000</v>
      </c>
      <c r="LGD1327" s="62">
        <f>LGC1327/LGB1327</f>
        <v>0</v>
      </c>
      <c r="LGE1327" s="62">
        <f>LGB1327-LGC1327</f>
        <v>1000000</v>
      </c>
      <c r="LGF1327" s="62">
        <v>2000000</v>
      </c>
      <c r="LGG1327" s="62">
        <v>0</v>
      </c>
      <c r="LGH1327" s="62">
        <f>LGG1327/LGF1327</f>
        <v>0</v>
      </c>
      <c r="LGI1327" s="62">
        <f>LGF1327-LGG1327</f>
        <v>2000000</v>
      </c>
      <c r="LGJ1327" s="62">
        <f>LGF1327+LGB1327</f>
        <v>3000000</v>
      </c>
      <c r="LGO1327" s="62" t="s">
        <v>1934</v>
      </c>
      <c r="LGP1327" s="62">
        <v>454</v>
      </c>
      <c r="LGQ1327" s="62" t="s">
        <v>404</v>
      </c>
      <c r="LGR1327" s="62">
        <v>1000000</v>
      </c>
      <c r="LGT1327" s="62">
        <f>LGS1327/LGR1327</f>
        <v>0</v>
      </c>
      <c r="LGU1327" s="62">
        <f>LGR1327-LGS1327</f>
        <v>1000000</v>
      </c>
      <c r="LGV1327" s="62">
        <v>2000000</v>
      </c>
      <c r="LGW1327" s="62">
        <v>0</v>
      </c>
      <c r="LGX1327" s="62">
        <f>LGW1327/LGV1327</f>
        <v>0</v>
      </c>
      <c r="LGY1327" s="62">
        <f>LGV1327-LGW1327</f>
        <v>2000000</v>
      </c>
      <c r="LGZ1327" s="62">
        <f>LGV1327+LGR1327</f>
        <v>3000000</v>
      </c>
      <c r="LHE1327" s="62" t="s">
        <v>1934</v>
      </c>
      <c r="LHF1327" s="62">
        <v>454</v>
      </c>
      <c r="LHG1327" s="62" t="s">
        <v>404</v>
      </c>
      <c r="LHH1327" s="62">
        <v>1000000</v>
      </c>
      <c r="LHJ1327" s="62">
        <f>LHI1327/LHH1327</f>
        <v>0</v>
      </c>
      <c r="LHK1327" s="62">
        <f>LHH1327-LHI1327</f>
        <v>1000000</v>
      </c>
      <c r="LHL1327" s="62">
        <v>2000000</v>
      </c>
      <c r="LHM1327" s="62">
        <v>0</v>
      </c>
      <c r="LHN1327" s="62">
        <f>LHM1327/LHL1327</f>
        <v>0</v>
      </c>
      <c r="LHO1327" s="62">
        <f>LHL1327-LHM1327</f>
        <v>2000000</v>
      </c>
      <c r="LHP1327" s="62">
        <f>LHL1327+LHH1327</f>
        <v>3000000</v>
      </c>
      <c r="LHU1327" s="62" t="s">
        <v>1934</v>
      </c>
      <c r="LHV1327" s="62">
        <v>454</v>
      </c>
      <c r="LHW1327" s="62" t="s">
        <v>404</v>
      </c>
      <c r="LHX1327" s="62">
        <v>1000000</v>
      </c>
      <c r="LHZ1327" s="62">
        <f>LHY1327/LHX1327</f>
        <v>0</v>
      </c>
      <c r="LIA1327" s="62">
        <f>LHX1327-LHY1327</f>
        <v>1000000</v>
      </c>
      <c r="LIB1327" s="62">
        <v>2000000</v>
      </c>
      <c r="LIC1327" s="62">
        <v>0</v>
      </c>
      <c r="LID1327" s="62">
        <f>LIC1327/LIB1327</f>
        <v>0</v>
      </c>
      <c r="LIE1327" s="62">
        <f>LIB1327-LIC1327</f>
        <v>2000000</v>
      </c>
      <c r="LIF1327" s="62">
        <f>LIB1327+LHX1327</f>
        <v>3000000</v>
      </c>
      <c r="LIK1327" s="62" t="s">
        <v>1934</v>
      </c>
      <c r="LIL1327" s="62">
        <v>454</v>
      </c>
      <c r="LIM1327" s="62" t="s">
        <v>404</v>
      </c>
      <c r="LIN1327" s="62">
        <v>1000000</v>
      </c>
      <c r="LIP1327" s="62">
        <f>LIO1327/LIN1327</f>
        <v>0</v>
      </c>
      <c r="LIQ1327" s="62">
        <f>LIN1327-LIO1327</f>
        <v>1000000</v>
      </c>
      <c r="LIR1327" s="62">
        <v>2000000</v>
      </c>
      <c r="LIS1327" s="62">
        <v>0</v>
      </c>
      <c r="LIT1327" s="62">
        <f>LIS1327/LIR1327</f>
        <v>0</v>
      </c>
      <c r="LIU1327" s="62">
        <f>LIR1327-LIS1327</f>
        <v>2000000</v>
      </c>
      <c r="LIV1327" s="62">
        <f>LIR1327+LIN1327</f>
        <v>3000000</v>
      </c>
      <c r="LJA1327" s="62" t="s">
        <v>1934</v>
      </c>
      <c r="LJB1327" s="62">
        <v>454</v>
      </c>
      <c r="LJC1327" s="62" t="s">
        <v>404</v>
      </c>
      <c r="LJD1327" s="62">
        <v>1000000</v>
      </c>
      <c r="LJF1327" s="62">
        <f>LJE1327/LJD1327</f>
        <v>0</v>
      </c>
      <c r="LJG1327" s="62">
        <f>LJD1327-LJE1327</f>
        <v>1000000</v>
      </c>
      <c r="LJH1327" s="62">
        <v>2000000</v>
      </c>
      <c r="LJI1327" s="62">
        <v>0</v>
      </c>
      <c r="LJJ1327" s="62">
        <f>LJI1327/LJH1327</f>
        <v>0</v>
      </c>
      <c r="LJK1327" s="62">
        <f>LJH1327-LJI1327</f>
        <v>2000000</v>
      </c>
      <c r="LJL1327" s="62">
        <f>LJH1327+LJD1327</f>
        <v>3000000</v>
      </c>
      <c r="LJQ1327" s="62" t="s">
        <v>1934</v>
      </c>
      <c r="LJR1327" s="62">
        <v>454</v>
      </c>
      <c r="LJS1327" s="62" t="s">
        <v>404</v>
      </c>
      <c r="LJT1327" s="62">
        <v>1000000</v>
      </c>
      <c r="LJV1327" s="62">
        <f>LJU1327/LJT1327</f>
        <v>0</v>
      </c>
      <c r="LJW1327" s="62">
        <f>LJT1327-LJU1327</f>
        <v>1000000</v>
      </c>
      <c r="LJX1327" s="62">
        <v>2000000</v>
      </c>
      <c r="LJY1327" s="62">
        <v>0</v>
      </c>
      <c r="LJZ1327" s="62">
        <f>LJY1327/LJX1327</f>
        <v>0</v>
      </c>
      <c r="LKA1327" s="62">
        <f>LJX1327-LJY1327</f>
        <v>2000000</v>
      </c>
      <c r="LKB1327" s="62">
        <f>LJX1327+LJT1327</f>
        <v>3000000</v>
      </c>
      <c r="LKG1327" s="62" t="s">
        <v>1934</v>
      </c>
      <c r="LKH1327" s="62">
        <v>454</v>
      </c>
      <c r="LKI1327" s="62" t="s">
        <v>404</v>
      </c>
      <c r="LKJ1327" s="62">
        <v>1000000</v>
      </c>
      <c r="LKL1327" s="62">
        <f>LKK1327/LKJ1327</f>
        <v>0</v>
      </c>
      <c r="LKM1327" s="62">
        <f>LKJ1327-LKK1327</f>
        <v>1000000</v>
      </c>
      <c r="LKN1327" s="62">
        <v>2000000</v>
      </c>
      <c r="LKO1327" s="62">
        <v>0</v>
      </c>
      <c r="LKP1327" s="62">
        <f>LKO1327/LKN1327</f>
        <v>0</v>
      </c>
      <c r="LKQ1327" s="62">
        <f>LKN1327-LKO1327</f>
        <v>2000000</v>
      </c>
      <c r="LKR1327" s="62">
        <f>LKN1327+LKJ1327</f>
        <v>3000000</v>
      </c>
      <c r="LKW1327" s="62" t="s">
        <v>1934</v>
      </c>
      <c r="LKX1327" s="62">
        <v>454</v>
      </c>
      <c r="LKY1327" s="62" t="s">
        <v>404</v>
      </c>
      <c r="LKZ1327" s="62">
        <v>1000000</v>
      </c>
      <c r="LLB1327" s="62">
        <f>LLA1327/LKZ1327</f>
        <v>0</v>
      </c>
      <c r="LLC1327" s="62">
        <f>LKZ1327-LLA1327</f>
        <v>1000000</v>
      </c>
      <c r="LLD1327" s="62">
        <v>2000000</v>
      </c>
      <c r="LLE1327" s="62">
        <v>0</v>
      </c>
      <c r="LLF1327" s="62">
        <f>LLE1327/LLD1327</f>
        <v>0</v>
      </c>
      <c r="LLG1327" s="62">
        <f>LLD1327-LLE1327</f>
        <v>2000000</v>
      </c>
      <c r="LLH1327" s="62">
        <f>LLD1327+LKZ1327</f>
        <v>3000000</v>
      </c>
      <c r="LLM1327" s="62" t="s">
        <v>1934</v>
      </c>
      <c r="LLN1327" s="62">
        <v>454</v>
      </c>
      <c r="LLO1327" s="62" t="s">
        <v>404</v>
      </c>
      <c r="LLP1327" s="62">
        <v>1000000</v>
      </c>
      <c r="LLR1327" s="62">
        <f>LLQ1327/LLP1327</f>
        <v>0</v>
      </c>
      <c r="LLS1327" s="62">
        <f>LLP1327-LLQ1327</f>
        <v>1000000</v>
      </c>
      <c r="LLT1327" s="62">
        <v>2000000</v>
      </c>
      <c r="LLU1327" s="62">
        <v>0</v>
      </c>
      <c r="LLV1327" s="62">
        <f>LLU1327/LLT1327</f>
        <v>0</v>
      </c>
      <c r="LLW1327" s="62">
        <f>LLT1327-LLU1327</f>
        <v>2000000</v>
      </c>
      <c r="LLX1327" s="62">
        <f>LLT1327+LLP1327</f>
        <v>3000000</v>
      </c>
      <c r="LMC1327" s="62" t="s">
        <v>1934</v>
      </c>
      <c r="LMD1327" s="62">
        <v>454</v>
      </c>
      <c r="LME1327" s="62" t="s">
        <v>404</v>
      </c>
      <c r="LMF1327" s="62">
        <v>1000000</v>
      </c>
      <c r="LMH1327" s="62">
        <f>LMG1327/LMF1327</f>
        <v>0</v>
      </c>
      <c r="LMI1327" s="62">
        <f>LMF1327-LMG1327</f>
        <v>1000000</v>
      </c>
      <c r="LMJ1327" s="62">
        <v>2000000</v>
      </c>
      <c r="LMK1327" s="62">
        <v>0</v>
      </c>
      <c r="LML1327" s="62">
        <f>LMK1327/LMJ1327</f>
        <v>0</v>
      </c>
      <c r="LMM1327" s="62">
        <f>LMJ1327-LMK1327</f>
        <v>2000000</v>
      </c>
      <c r="LMN1327" s="62">
        <f>LMJ1327+LMF1327</f>
        <v>3000000</v>
      </c>
      <c r="LMS1327" s="62" t="s">
        <v>1934</v>
      </c>
      <c r="LMT1327" s="62">
        <v>454</v>
      </c>
      <c r="LMU1327" s="62" t="s">
        <v>404</v>
      </c>
      <c r="LMV1327" s="62">
        <v>1000000</v>
      </c>
      <c r="LMX1327" s="62">
        <f>LMW1327/LMV1327</f>
        <v>0</v>
      </c>
      <c r="LMY1327" s="62">
        <f>LMV1327-LMW1327</f>
        <v>1000000</v>
      </c>
      <c r="LMZ1327" s="62">
        <v>2000000</v>
      </c>
      <c r="LNA1327" s="62">
        <v>0</v>
      </c>
      <c r="LNB1327" s="62">
        <f>LNA1327/LMZ1327</f>
        <v>0</v>
      </c>
      <c r="LNC1327" s="62">
        <f>LMZ1327-LNA1327</f>
        <v>2000000</v>
      </c>
      <c r="LND1327" s="62">
        <f>LMZ1327+LMV1327</f>
        <v>3000000</v>
      </c>
      <c r="LNI1327" s="62" t="s">
        <v>1934</v>
      </c>
      <c r="LNJ1327" s="62">
        <v>454</v>
      </c>
      <c r="LNK1327" s="62" t="s">
        <v>404</v>
      </c>
      <c r="LNL1327" s="62">
        <v>1000000</v>
      </c>
      <c r="LNN1327" s="62">
        <f>LNM1327/LNL1327</f>
        <v>0</v>
      </c>
      <c r="LNO1327" s="62">
        <f>LNL1327-LNM1327</f>
        <v>1000000</v>
      </c>
      <c r="LNP1327" s="62">
        <v>2000000</v>
      </c>
      <c r="LNQ1327" s="62">
        <v>0</v>
      </c>
      <c r="LNR1327" s="62">
        <f>LNQ1327/LNP1327</f>
        <v>0</v>
      </c>
      <c r="LNS1327" s="62">
        <f>LNP1327-LNQ1327</f>
        <v>2000000</v>
      </c>
      <c r="LNT1327" s="62">
        <f>LNP1327+LNL1327</f>
        <v>3000000</v>
      </c>
      <c r="LNY1327" s="62" t="s">
        <v>1934</v>
      </c>
      <c r="LNZ1327" s="62">
        <v>454</v>
      </c>
      <c r="LOA1327" s="62" t="s">
        <v>404</v>
      </c>
      <c r="LOB1327" s="62">
        <v>1000000</v>
      </c>
      <c r="LOD1327" s="62">
        <f>LOC1327/LOB1327</f>
        <v>0</v>
      </c>
      <c r="LOE1327" s="62">
        <f>LOB1327-LOC1327</f>
        <v>1000000</v>
      </c>
      <c r="LOF1327" s="62">
        <v>2000000</v>
      </c>
      <c r="LOG1327" s="62">
        <v>0</v>
      </c>
      <c r="LOH1327" s="62">
        <f>LOG1327/LOF1327</f>
        <v>0</v>
      </c>
      <c r="LOI1327" s="62">
        <f>LOF1327-LOG1327</f>
        <v>2000000</v>
      </c>
      <c r="LOJ1327" s="62">
        <f>LOF1327+LOB1327</f>
        <v>3000000</v>
      </c>
      <c r="LOO1327" s="62" t="s">
        <v>1934</v>
      </c>
      <c r="LOP1327" s="62">
        <v>454</v>
      </c>
      <c r="LOQ1327" s="62" t="s">
        <v>404</v>
      </c>
      <c r="LOR1327" s="62">
        <v>1000000</v>
      </c>
      <c r="LOT1327" s="62">
        <f>LOS1327/LOR1327</f>
        <v>0</v>
      </c>
      <c r="LOU1327" s="62">
        <f>LOR1327-LOS1327</f>
        <v>1000000</v>
      </c>
      <c r="LOV1327" s="62">
        <v>2000000</v>
      </c>
      <c r="LOW1327" s="62">
        <v>0</v>
      </c>
      <c r="LOX1327" s="62">
        <f>LOW1327/LOV1327</f>
        <v>0</v>
      </c>
      <c r="LOY1327" s="62">
        <f>LOV1327-LOW1327</f>
        <v>2000000</v>
      </c>
      <c r="LOZ1327" s="62">
        <f>LOV1327+LOR1327</f>
        <v>3000000</v>
      </c>
      <c r="LPE1327" s="62" t="s">
        <v>1934</v>
      </c>
      <c r="LPF1327" s="62">
        <v>454</v>
      </c>
      <c r="LPG1327" s="62" t="s">
        <v>404</v>
      </c>
      <c r="LPH1327" s="62">
        <v>1000000</v>
      </c>
      <c r="LPJ1327" s="62">
        <f>LPI1327/LPH1327</f>
        <v>0</v>
      </c>
      <c r="LPK1327" s="62">
        <f>LPH1327-LPI1327</f>
        <v>1000000</v>
      </c>
      <c r="LPL1327" s="62">
        <v>2000000</v>
      </c>
      <c r="LPM1327" s="62">
        <v>0</v>
      </c>
      <c r="LPN1327" s="62">
        <f>LPM1327/LPL1327</f>
        <v>0</v>
      </c>
      <c r="LPO1327" s="62">
        <f>LPL1327-LPM1327</f>
        <v>2000000</v>
      </c>
      <c r="LPP1327" s="62">
        <f>LPL1327+LPH1327</f>
        <v>3000000</v>
      </c>
      <c r="LPU1327" s="62" t="s">
        <v>1934</v>
      </c>
      <c r="LPV1327" s="62">
        <v>454</v>
      </c>
      <c r="LPW1327" s="62" t="s">
        <v>404</v>
      </c>
      <c r="LPX1327" s="62">
        <v>1000000</v>
      </c>
      <c r="LPZ1327" s="62">
        <f>LPY1327/LPX1327</f>
        <v>0</v>
      </c>
      <c r="LQA1327" s="62">
        <f>LPX1327-LPY1327</f>
        <v>1000000</v>
      </c>
      <c r="LQB1327" s="62">
        <v>2000000</v>
      </c>
      <c r="LQC1327" s="62">
        <v>0</v>
      </c>
      <c r="LQD1327" s="62">
        <f>LQC1327/LQB1327</f>
        <v>0</v>
      </c>
      <c r="LQE1327" s="62">
        <f>LQB1327-LQC1327</f>
        <v>2000000</v>
      </c>
      <c r="LQF1327" s="62">
        <f>LQB1327+LPX1327</f>
        <v>3000000</v>
      </c>
      <c r="LQK1327" s="62" t="s">
        <v>1934</v>
      </c>
      <c r="LQL1327" s="62">
        <v>454</v>
      </c>
      <c r="LQM1327" s="62" t="s">
        <v>404</v>
      </c>
      <c r="LQN1327" s="62">
        <v>1000000</v>
      </c>
      <c r="LQP1327" s="62">
        <f>LQO1327/LQN1327</f>
        <v>0</v>
      </c>
      <c r="LQQ1327" s="62">
        <f>LQN1327-LQO1327</f>
        <v>1000000</v>
      </c>
      <c r="LQR1327" s="62">
        <v>2000000</v>
      </c>
      <c r="LQS1327" s="62">
        <v>0</v>
      </c>
      <c r="LQT1327" s="62">
        <f>LQS1327/LQR1327</f>
        <v>0</v>
      </c>
      <c r="LQU1327" s="62">
        <f>LQR1327-LQS1327</f>
        <v>2000000</v>
      </c>
      <c r="LQV1327" s="62">
        <f>LQR1327+LQN1327</f>
        <v>3000000</v>
      </c>
      <c r="LRA1327" s="62" t="s">
        <v>1934</v>
      </c>
      <c r="LRB1327" s="62">
        <v>454</v>
      </c>
      <c r="LRC1327" s="62" t="s">
        <v>404</v>
      </c>
      <c r="LRD1327" s="62">
        <v>1000000</v>
      </c>
      <c r="LRF1327" s="62">
        <f>LRE1327/LRD1327</f>
        <v>0</v>
      </c>
      <c r="LRG1327" s="62">
        <f>LRD1327-LRE1327</f>
        <v>1000000</v>
      </c>
      <c r="LRH1327" s="62">
        <v>2000000</v>
      </c>
      <c r="LRI1327" s="62">
        <v>0</v>
      </c>
      <c r="LRJ1327" s="62">
        <f>LRI1327/LRH1327</f>
        <v>0</v>
      </c>
      <c r="LRK1327" s="62">
        <f>LRH1327-LRI1327</f>
        <v>2000000</v>
      </c>
      <c r="LRL1327" s="62">
        <f>LRH1327+LRD1327</f>
        <v>3000000</v>
      </c>
      <c r="LRQ1327" s="62" t="s">
        <v>1934</v>
      </c>
      <c r="LRR1327" s="62">
        <v>454</v>
      </c>
      <c r="LRS1327" s="62" t="s">
        <v>404</v>
      </c>
      <c r="LRT1327" s="62">
        <v>1000000</v>
      </c>
      <c r="LRV1327" s="62">
        <f>LRU1327/LRT1327</f>
        <v>0</v>
      </c>
      <c r="LRW1327" s="62">
        <f>LRT1327-LRU1327</f>
        <v>1000000</v>
      </c>
      <c r="LRX1327" s="62">
        <v>2000000</v>
      </c>
      <c r="LRY1327" s="62">
        <v>0</v>
      </c>
      <c r="LRZ1327" s="62">
        <f>LRY1327/LRX1327</f>
        <v>0</v>
      </c>
      <c r="LSA1327" s="62">
        <f>LRX1327-LRY1327</f>
        <v>2000000</v>
      </c>
      <c r="LSB1327" s="62">
        <f>LRX1327+LRT1327</f>
        <v>3000000</v>
      </c>
      <c r="LSG1327" s="62" t="s">
        <v>1934</v>
      </c>
      <c r="LSH1327" s="62">
        <v>454</v>
      </c>
      <c r="LSI1327" s="62" t="s">
        <v>404</v>
      </c>
      <c r="LSJ1327" s="62">
        <v>1000000</v>
      </c>
      <c r="LSL1327" s="62">
        <f>LSK1327/LSJ1327</f>
        <v>0</v>
      </c>
      <c r="LSM1327" s="62">
        <f>LSJ1327-LSK1327</f>
        <v>1000000</v>
      </c>
      <c r="LSN1327" s="62">
        <v>2000000</v>
      </c>
      <c r="LSO1327" s="62">
        <v>0</v>
      </c>
      <c r="LSP1327" s="62">
        <f>LSO1327/LSN1327</f>
        <v>0</v>
      </c>
      <c r="LSQ1327" s="62">
        <f>LSN1327-LSO1327</f>
        <v>2000000</v>
      </c>
      <c r="LSR1327" s="62">
        <f>LSN1327+LSJ1327</f>
        <v>3000000</v>
      </c>
      <c r="LSW1327" s="62" t="s">
        <v>1934</v>
      </c>
      <c r="LSX1327" s="62">
        <v>454</v>
      </c>
      <c r="LSY1327" s="62" t="s">
        <v>404</v>
      </c>
      <c r="LSZ1327" s="62">
        <v>1000000</v>
      </c>
      <c r="LTB1327" s="62">
        <f>LTA1327/LSZ1327</f>
        <v>0</v>
      </c>
      <c r="LTC1327" s="62">
        <f>LSZ1327-LTA1327</f>
        <v>1000000</v>
      </c>
      <c r="LTD1327" s="62">
        <v>2000000</v>
      </c>
      <c r="LTE1327" s="62">
        <v>0</v>
      </c>
      <c r="LTF1327" s="62">
        <f>LTE1327/LTD1327</f>
        <v>0</v>
      </c>
      <c r="LTG1327" s="62">
        <f>LTD1327-LTE1327</f>
        <v>2000000</v>
      </c>
      <c r="LTH1327" s="62">
        <f>LTD1327+LSZ1327</f>
        <v>3000000</v>
      </c>
      <c r="LTM1327" s="62" t="s">
        <v>1934</v>
      </c>
      <c r="LTN1327" s="62">
        <v>454</v>
      </c>
      <c r="LTO1327" s="62" t="s">
        <v>404</v>
      </c>
      <c r="LTP1327" s="62">
        <v>1000000</v>
      </c>
      <c r="LTR1327" s="62">
        <f>LTQ1327/LTP1327</f>
        <v>0</v>
      </c>
      <c r="LTS1327" s="62">
        <f>LTP1327-LTQ1327</f>
        <v>1000000</v>
      </c>
      <c r="LTT1327" s="62">
        <v>2000000</v>
      </c>
      <c r="LTU1327" s="62">
        <v>0</v>
      </c>
      <c r="LTV1327" s="62">
        <f>LTU1327/LTT1327</f>
        <v>0</v>
      </c>
      <c r="LTW1327" s="62">
        <f>LTT1327-LTU1327</f>
        <v>2000000</v>
      </c>
      <c r="LTX1327" s="62">
        <f>LTT1327+LTP1327</f>
        <v>3000000</v>
      </c>
      <c r="LUC1327" s="62" t="s">
        <v>1934</v>
      </c>
      <c r="LUD1327" s="62">
        <v>454</v>
      </c>
      <c r="LUE1327" s="62" t="s">
        <v>404</v>
      </c>
      <c r="LUF1327" s="62">
        <v>1000000</v>
      </c>
      <c r="LUH1327" s="62">
        <f>LUG1327/LUF1327</f>
        <v>0</v>
      </c>
      <c r="LUI1327" s="62">
        <f>LUF1327-LUG1327</f>
        <v>1000000</v>
      </c>
      <c r="LUJ1327" s="62">
        <v>2000000</v>
      </c>
      <c r="LUK1327" s="62">
        <v>0</v>
      </c>
      <c r="LUL1327" s="62">
        <f>LUK1327/LUJ1327</f>
        <v>0</v>
      </c>
      <c r="LUM1327" s="62">
        <f>LUJ1327-LUK1327</f>
        <v>2000000</v>
      </c>
      <c r="LUN1327" s="62">
        <f>LUJ1327+LUF1327</f>
        <v>3000000</v>
      </c>
      <c r="LUS1327" s="62" t="s">
        <v>1934</v>
      </c>
      <c r="LUT1327" s="62">
        <v>454</v>
      </c>
      <c r="LUU1327" s="62" t="s">
        <v>404</v>
      </c>
      <c r="LUV1327" s="62">
        <v>1000000</v>
      </c>
      <c r="LUX1327" s="62">
        <f>LUW1327/LUV1327</f>
        <v>0</v>
      </c>
      <c r="LUY1327" s="62">
        <f>LUV1327-LUW1327</f>
        <v>1000000</v>
      </c>
      <c r="LUZ1327" s="62">
        <v>2000000</v>
      </c>
      <c r="LVA1327" s="62">
        <v>0</v>
      </c>
      <c r="LVB1327" s="62">
        <f>LVA1327/LUZ1327</f>
        <v>0</v>
      </c>
      <c r="LVC1327" s="62">
        <f>LUZ1327-LVA1327</f>
        <v>2000000</v>
      </c>
      <c r="LVD1327" s="62">
        <f>LUZ1327+LUV1327</f>
        <v>3000000</v>
      </c>
      <c r="LVI1327" s="62" t="s">
        <v>1934</v>
      </c>
      <c r="LVJ1327" s="62">
        <v>454</v>
      </c>
      <c r="LVK1327" s="62" t="s">
        <v>404</v>
      </c>
      <c r="LVL1327" s="62">
        <v>1000000</v>
      </c>
      <c r="LVN1327" s="62">
        <f>LVM1327/LVL1327</f>
        <v>0</v>
      </c>
      <c r="LVO1327" s="62">
        <f>LVL1327-LVM1327</f>
        <v>1000000</v>
      </c>
      <c r="LVP1327" s="62">
        <v>2000000</v>
      </c>
      <c r="LVQ1327" s="62">
        <v>0</v>
      </c>
      <c r="LVR1327" s="62">
        <f>LVQ1327/LVP1327</f>
        <v>0</v>
      </c>
      <c r="LVS1327" s="62">
        <f>LVP1327-LVQ1327</f>
        <v>2000000</v>
      </c>
      <c r="LVT1327" s="62">
        <f>LVP1327+LVL1327</f>
        <v>3000000</v>
      </c>
      <c r="LVY1327" s="62" t="s">
        <v>1934</v>
      </c>
      <c r="LVZ1327" s="62">
        <v>454</v>
      </c>
      <c r="LWA1327" s="62" t="s">
        <v>404</v>
      </c>
      <c r="LWB1327" s="62">
        <v>1000000</v>
      </c>
      <c r="LWD1327" s="62">
        <f>LWC1327/LWB1327</f>
        <v>0</v>
      </c>
      <c r="LWE1327" s="62">
        <f>LWB1327-LWC1327</f>
        <v>1000000</v>
      </c>
      <c r="LWF1327" s="62">
        <v>2000000</v>
      </c>
      <c r="LWG1327" s="62">
        <v>0</v>
      </c>
      <c r="LWH1327" s="62">
        <f>LWG1327/LWF1327</f>
        <v>0</v>
      </c>
      <c r="LWI1327" s="62">
        <f>LWF1327-LWG1327</f>
        <v>2000000</v>
      </c>
      <c r="LWJ1327" s="62">
        <f>LWF1327+LWB1327</f>
        <v>3000000</v>
      </c>
      <c r="LWO1327" s="62" t="s">
        <v>1934</v>
      </c>
      <c r="LWP1327" s="62">
        <v>454</v>
      </c>
      <c r="LWQ1327" s="62" t="s">
        <v>404</v>
      </c>
      <c r="LWR1327" s="62">
        <v>1000000</v>
      </c>
      <c r="LWT1327" s="62">
        <f>LWS1327/LWR1327</f>
        <v>0</v>
      </c>
      <c r="LWU1327" s="62">
        <f>LWR1327-LWS1327</f>
        <v>1000000</v>
      </c>
      <c r="LWV1327" s="62">
        <v>2000000</v>
      </c>
      <c r="LWW1327" s="62">
        <v>0</v>
      </c>
      <c r="LWX1327" s="62">
        <f>LWW1327/LWV1327</f>
        <v>0</v>
      </c>
      <c r="LWY1327" s="62">
        <f>LWV1327-LWW1327</f>
        <v>2000000</v>
      </c>
      <c r="LWZ1327" s="62">
        <f>LWV1327+LWR1327</f>
        <v>3000000</v>
      </c>
      <c r="LXE1327" s="62" t="s">
        <v>1934</v>
      </c>
      <c r="LXF1327" s="62">
        <v>454</v>
      </c>
      <c r="LXG1327" s="62" t="s">
        <v>404</v>
      </c>
      <c r="LXH1327" s="62">
        <v>1000000</v>
      </c>
      <c r="LXJ1327" s="62">
        <f>LXI1327/LXH1327</f>
        <v>0</v>
      </c>
      <c r="LXK1327" s="62">
        <f>LXH1327-LXI1327</f>
        <v>1000000</v>
      </c>
      <c r="LXL1327" s="62">
        <v>2000000</v>
      </c>
      <c r="LXM1327" s="62">
        <v>0</v>
      </c>
      <c r="LXN1327" s="62">
        <f>LXM1327/LXL1327</f>
        <v>0</v>
      </c>
      <c r="LXO1327" s="62">
        <f>LXL1327-LXM1327</f>
        <v>2000000</v>
      </c>
      <c r="LXP1327" s="62">
        <f>LXL1327+LXH1327</f>
        <v>3000000</v>
      </c>
      <c r="LXU1327" s="62" t="s">
        <v>1934</v>
      </c>
      <c r="LXV1327" s="62">
        <v>454</v>
      </c>
      <c r="LXW1327" s="62" t="s">
        <v>404</v>
      </c>
      <c r="LXX1327" s="62">
        <v>1000000</v>
      </c>
      <c r="LXZ1327" s="62">
        <f>LXY1327/LXX1327</f>
        <v>0</v>
      </c>
      <c r="LYA1327" s="62">
        <f>LXX1327-LXY1327</f>
        <v>1000000</v>
      </c>
      <c r="LYB1327" s="62">
        <v>2000000</v>
      </c>
      <c r="LYC1327" s="62">
        <v>0</v>
      </c>
      <c r="LYD1327" s="62">
        <f>LYC1327/LYB1327</f>
        <v>0</v>
      </c>
      <c r="LYE1327" s="62">
        <f>LYB1327-LYC1327</f>
        <v>2000000</v>
      </c>
      <c r="LYF1327" s="62">
        <f>LYB1327+LXX1327</f>
        <v>3000000</v>
      </c>
      <c r="LYK1327" s="62" t="s">
        <v>1934</v>
      </c>
      <c r="LYL1327" s="62">
        <v>454</v>
      </c>
      <c r="LYM1327" s="62" t="s">
        <v>404</v>
      </c>
      <c r="LYN1327" s="62">
        <v>1000000</v>
      </c>
      <c r="LYP1327" s="62">
        <f>LYO1327/LYN1327</f>
        <v>0</v>
      </c>
      <c r="LYQ1327" s="62">
        <f>LYN1327-LYO1327</f>
        <v>1000000</v>
      </c>
      <c r="LYR1327" s="62">
        <v>2000000</v>
      </c>
      <c r="LYS1327" s="62">
        <v>0</v>
      </c>
      <c r="LYT1327" s="62">
        <f>LYS1327/LYR1327</f>
        <v>0</v>
      </c>
      <c r="LYU1327" s="62">
        <f>LYR1327-LYS1327</f>
        <v>2000000</v>
      </c>
      <c r="LYV1327" s="62">
        <f>LYR1327+LYN1327</f>
        <v>3000000</v>
      </c>
      <c r="LZA1327" s="62" t="s">
        <v>1934</v>
      </c>
      <c r="LZB1327" s="62">
        <v>454</v>
      </c>
      <c r="LZC1327" s="62" t="s">
        <v>404</v>
      </c>
      <c r="LZD1327" s="62">
        <v>1000000</v>
      </c>
      <c r="LZF1327" s="62">
        <f>LZE1327/LZD1327</f>
        <v>0</v>
      </c>
      <c r="LZG1327" s="62">
        <f>LZD1327-LZE1327</f>
        <v>1000000</v>
      </c>
      <c r="LZH1327" s="62">
        <v>2000000</v>
      </c>
      <c r="LZI1327" s="62">
        <v>0</v>
      </c>
      <c r="LZJ1327" s="62">
        <f>LZI1327/LZH1327</f>
        <v>0</v>
      </c>
      <c r="LZK1327" s="62">
        <f>LZH1327-LZI1327</f>
        <v>2000000</v>
      </c>
      <c r="LZL1327" s="62">
        <f>LZH1327+LZD1327</f>
        <v>3000000</v>
      </c>
      <c r="LZQ1327" s="62" t="s">
        <v>1934</v>
      </c>
      <c r="LZR1327" s="62">
        <v>454</v>
      </c>
      <c r="LZS1327" s="62" t="s">
        <v>404</v>
      </c>
      <c r="LZT1327" s="62">
        <v>1000000</v>
      </c>
      <c r="LZV1327" s="62">
        <f>LZU1327/LZT1327</f>
        <v>0</v>
      </c>
      <c r="LZW1327" s="62">
        <f>LZT1327-LZU1327</f>
        <v>1000000</v>
      </c>
      <c r="LZX1327" s="62">
        <v>2000000</v>
      </c>
      <c r="LZY1327" s="62">
        <v>0</v>
      </c>
      <c r="LZZ1327" s="62">
        <f>LZY1327/LZX1327</f>
        <v>0</v>
      </c>
      <c r="MAA1327" s="62">
        <f>LZX1327-LZY1327</f>
        <v>2000000</v>
      </c>
      <c r="MAB1327" s="62">
        <f>LZX1327+LZT1327</f>
        <v>3000000</v>
      </c>
      <c r="MAG1327" s="62" t="s">
        <v>1934</v>
      </c>
      <c r="MAH1327" s="62">
        <v>454</v>
      </c>
      <c r="MAI1327" s="62" t="s">
        <v>404</v>
      </c>
      <c r="MAJ1327" s="62">
        <v>1000000</v>
      </c>
      <c r="MAL1327" s="62">
        <f>MAK1327/MAJ1327</f>
        <v>0</v>
      </c>
      <c r="MAM1327" s="62">
        <f>MAJ1327-MAK1327</f>
        <v>1000000</v>
      </c>
      <c r="MAN1327" s="62">
        <v>2000000</v>
      </c>
      <c r="MAO1327" s="62">
        <v>0</v>
      </c>
      <c r="MAP1327" s="62">
        <f>MAO1327/MAN1327</f>
        <v>0</v>
      </c>
      <c r="MAQ1327" s="62">
        <f>MAN1327-MAO1327</f>
        <v>2000000</v>
      </c>
      <c r="MAR1327" s="62">
        <f>MAN1327+MAJ1327</f>
        <v>3000000</v>
      </c>
      <c r="MAW1327" s="62" t="s">
        <v>1934</v>
      </c>
      <c r="MAX1327" s="62">
        <v>454</v>
      </c>
      <c r="MAY1327" s="62" t="s">
        <v>404</v>
      </c>
      <c r="MAZ1327" s="62">
        <v>1000000</v>
      </c>
      <c r="MBB1327" s="62">
        <f>MBA1327/MAZ1327</f>
        <v>0</v>
      </c>
      <c r="MBC1327" s="62">
        <f>MAZ1327-MBA1327</f>
        <v>1000000</v>
      </c>
      <c r="MBD1327" s="62">
        <v>2000000</v>
      </c>
      <c r="MBE1327" s="62">
        <v>0</v>
      </c>
      <c r="MBF1327" s="62">
        <f>MBE1327/MBD1327</f>
        <v>0</v>
      </c>
      <c r="MBG1327" s="62">
        <f>MBD1327-MBE1327</f>
        <v>2000000</v>
      </c>
      <c r="MBH1327" s="62">
        <f>MBD1327+MAZ1327</f>
        <v>3000000</v>
      </c>
      <c r="MBM1327" s="62" t="s">
        <v>1934</v>
      </c>
      <c r="MBN1327" s="62">
        <v>454</v>
      </c>
      <c r="MBO1327" s="62" t="s">
        <v>404</v>
      </c>
      <c r="MBP1327" s="62">
        <v>1000000</v>
      </c>
      <c r="MBR1327" s="62">
        <f>MBQ1327/MBP1327</f>
        <v>0</v>
      </c>
      <c r="MBS1327" s="62">
        <f>MBP1327-MBQ1327</f>
        <v>1000000</v>
      </c>
      <c r="MBT1327" s="62">
        <v>2000000</v>
      </c>
      <c r="MBU1327" s="62">
        <v>0</v>
      </c>
      <c r="MBV1327" s="62">
        <f>MBU1327/MBT1327</f>
        <v>0</v>
      </c>
      <c r="MBW1327" s="62">
        <f>MBT1327-MBU1327</f>
        <v>2000000</v>
      </c>
      <c r="MBX1327" s="62">
        <f>MBT1327+MBP1327</f>
        <v>3000000</v>
      </c>
      <c r="MCC1327" s="62" t="s">
        <v>1934</v>
      </c>
      <c r="MCD1327" s="62">
        <v>454</v>
      </c>
      <c r="MCE1327" s="62" t="s">
        <v>404</v>
      </c>
      <c r="MCF1327" s="62">
        <v>1000000</v>
      </c>
      <c r="MCH1327" s="62">
        <f>MCG1327/MCF1327</f>
        <v>0</v>
      </c>
      <c r="MCI1327" s="62">
        <f>MCF1327-MCG1327</f>
        <v>1000000</v>
      </c>
      <c r="MCJ1327" s="62">
        <v>2000000</v>
      </c>
      <c r="MCK1327" s="62">
        <v>0</v>
      </c>
      <c r="MCL1327" s="62">
        <f>MCK1327/MCJ1327</f>
        <v>0</v>
      </c>
      <c r="MCM1327" s="62">
        <f>MCJ1327-MCK1327</f>
        <v>2000000</v>
      </c>
      <c r="MCN1327" s="62">
        <f>MCJ1327+MCF1327</f>
        <v>3000000</v>
      </c>
      <c r="MCS1327" s="62" t="s">
        <v>1934</v>
      </c>
      <c r="MCT1327" s="62">
        <v>454</v>
      </c>
      <c r="MCU1327" s="62" t="s">
        <v>404</v>
      </c>
      <c r="MCV1327" s="62">
        <v>1000000</v>
      </c>
      <c r="MCX1327" s="62">
        <f>MCW1327/MCV1327</f>
        <v>0</v>
      </c>
      <c r="MCY1327" s="62">
        <f>MCV1327-MCW1327</f>
        <v>1000000</v>
      </c>
      <c r="MCZ1327" s="62">
        <v>2000000</v>
      </c>
      <c r="MDA1327" s="62">
        <v>0</v>
      </c>
      <c r="MDB1327" s="62">
        <f>MDA1327/MCZ1327</f>
        <v>0</v>
      </c>
      <c r="MDC1327" s="62">
        <f>MCZ1327-MDA1327</f>
        <v>2000000</v>
      </c>
      <c r="MDD1327" s="62">
        <f>MCZ1327+MCV1327</f>
        <v>3000000</v>
      </c>
      <c r="MDI1327" s="62" t="s">
        <v>1934</v>
      </c>
      <c r="MDJ1327" s="62">
        <v>454</v>
      </c>
      <c r="MDK1327" s="62" t="s">
        <v>404</v>
      </c>
      <c r="MDL1327" s="62">
        <v>1000000</v>
      </c>
      <c r="MDN1327" s="62">
        <f>MDM1327/MDL1327</f>
        <v>0</v>
      </c>
      <c r="MDO1327" s="62">
        <f>MDL1327-MDM1327</f>
        <v>1000000</v>
      </c>
      <c r="MDP1327" s="62">
        <v>2000000</v>
      </c>
      <c r="MDQ1327" s="62">
        <v>0</v>
      </c>
      <c r="MDR1327" s="62">
        <f>MDQ1327/MDP1327</f>
        <v>0</v>
      </c>
      <c r="MDS1327" s="62">
        <f>MDP1327-MDQ1327</f>
        <v>2000000</v>
      </c>
      <c r="MDT1327" s="62">
        <f>MDP1327+MDL1327</f>
        <v>3000000</v>
      </c>
      <c r="MDY1327" s="62" t="s">
        <v>1934</v>
      </c>
      <c r="MDZ1327" s="62">
        <v>454</v>
      </c>
      <c r="MEA1327" s="62" t="s">
        <v>404</v>
      </c>
      <c r="MEB1327" s="62">
        <v>1000000</v>
      </c>
      <c r="MED1327" s="62">
        <f>MEC1327/MEB1327</f>
        <v>0</v>
      </c>
      <c r="MEE1327" s="62">
        <f>MEB1327-MEC1327</f>
        <v>1000000</v>
      </c>
      <c r="MEF1327" s="62">
        <v>2000000</v>
      </c>
      <c r="MEG1327" s="62">
        <v>0</v>
      </c>
      <c r="MEH1327" s="62">
        <f>MEG1327/MEF1327</f>
        <v>0</v>
      </c>
      <c r="MEI1327" s="62">
        <f>MEF1327-MEG1327</f>
        <v>2000000</v>
      </c>
      <c r="MEJ1327" s="62">
        <f>MEF1327+MEB1327</f>
        <v>3000000</v>
      </c>
      <c r="MEO1327" s="62" t="s">
        <v>1934</v>
      </c>
      <c r="MEP1327" s="62">
        <v>454</v>
      </c>
      <c r="MEQ1327" s="62" t="s">
        <v>404</v>
      </c>
      <c r="MER1327" s="62">
        <v>1000000</v>
      </c>
      <c r="MET1327" s="62">
        <f>MES1327/MER1327</f>
        <v>0</v>
      </c>
      <c r="MEU1327" s="62">
        <f>MER1327-MES1327</f>
        <v>1000000</v>
      </c>
      <c r="MEV1327" s="62">
        <v>2000000</v>
      </c>
      <c r="MEW1327" s="62">
        <v>0</v>
      </c>
      <c r="MEX1327" s="62">
        <f>MEW1327/MEV1327</f>
        <v>0</v>
      </c>
      <c r="MEY1327" s="62">
        <f>MEV1327-MEW1327</f>
        <v>2000000</v>
      </c>
      <c r="MEZ1327" s="62">
        <f>MEV1327+MER1327</f>
        <v>3000000</v>
      </c>
      <c r="MFE1327" s="62" t="s">
        <v>1934</v>
      </c>
      <c r="MFF1327" s="62">
        <v>454</v>
      </c>
      <c r="MFG1327" s="62" t="s">
        <v>404</v>
      </c>
      <c r="MFH1327" s="62">
        <v>1000000</v>
      </c>
      <c r="MFJ1327" s="62">
        <f>MFI1327/MFH1327</f>
        <v>0</v>
      </c>
      <c r="MFK1327" s="62">
        <f>MFH1327-MFI1327</f>
        <v>1000000</v>
      </c>
      <c r="MFL1327" s="62">
        <v>2000000</v>
      </c>
      <c r="MFM1327" s="62">
        <v>0</v>
      </c>
      <c r="MFN1327" s="62">
        <f>MFM1327/MFL1327</f>
        <v>0</v>
      </c>
      <c r="MFO1327" s="62">
        <f>MFL1327-MFM1327</f>
        <v>2000000</v>
      </c>
      <c r="MFP1327" s="62">
        <f>MFL1327+MFH1327</f>
        <v>3000000</v>
      </c>
      <c r="MFU1327" s="62" t="s">
        <v>1934</v>
      </c>
      <c r="MFV1327" s="62">
        <v>454</v>
      </c>
      <c r="MFW1327" s="62" t="s">
        <v>404</v>
      </c>
      <c r="MFX1327" s="62">
        <v>1000000</v>
      </c>
      <c r="MFZ1327" s="62">
        <f>MFY1327/MFX1327</f>
        <v>0</v>
      </c>
      <c r="MGA1327" s="62">
        <f>MFX1327-MFY1327</f>
        <v>1000000</v>
      </c>
      <c r="MGB1327" s="62">
        <v>2000000</v>
      </c>
      <c r="MGC1327" s="62">
        <v>0</v>
      </c>
      <c r="MGD1327" s="62">
        <f>MGC1327/MGB1327</f>
        <v>0</v>
      </c>
      <c r="MGE1327" s="62">
        <f>MGB1327-MGC1327</f>
        <v>2000000</v>
      </c>
      <c r="MGF1327" s="62">
        <f>MGB1327+MFX1327</f>
        <v>3000000</v>
      </c>
      <c r="MGK1327" s="62" t="s">
        <v>1934</v>
      </c>
      <c r="MGL1327" s="62">
        <v>454</v>
      </c>
      <c r="MGM1327" s="62" t="s">
        <v>404</v>
      </c>
      <c r="MGN1327" s="62">
        <v>1000000</v>
      </c>
      <c r="MGP1327" s="62">
        <f>MGO1327/MGN1327</f>
        <v>0</v>
      </c>
      <c r="MGQ1327" s="62">
        <f>MGN1327-MGO1327</f>
        <v>1000000</v>
      </c>
      <c r="MGR1327" s="62">
        <v>2000000</v>
      </c>
      <c r="MGS1327" s="62">
        <v>0</v>
      </c>
      <c r="MGT1327" s="62">
        <f>MGS1327/MGR1327</f>
        <v>0</v>
      </c>
      <c r="MGU1327" s="62">
        <f>MGR1327-MGS1327</f>
        <v>2000000</v>
      </c>
      <c r="MGV1327" s="62">
        <f>MGR1327+MGN1327</f>
        <v>3000000</v>
      </c>
      <c r="MHA1327" s="62" t="s">
        <v>1934</v>
      </c>
      <c r="MHB1327" s="62">
        <v>454</v>
      </c>
      <c r="MHC1327" s="62" t="s">
        <v>404</v>
      </c>
      <c r="MHD1327" s="62">
        <v>1000000</v>
      </c>
      <c r="MHF1327" s="62">
        <f>MHE1327/MHD1327</f>
        <v>0</v>
      </c>
      <c r="MHG1327" s="62">
        <f>MHD1327-MHE1327</f>
        <v>1000000</v>
      </c>
      <c r="MHH1327" s="62">
        <v>2000000</v>
      </c>
      <c r="MHI1327" s="62">
        <v>0</v>
      </c>
      <c r="MHJ1327" s="62">
        <f>MHI1327/MHH1327</f>
        <v>0</v>
      </c>
      <c r="MHK1327" s="62">
        <f>MHH1327-MHI1327</f>
        <v>2000000</v>
      </c>
      <c r="MHL1327" s="62">
        <f>MHH1327+MHD1327</f>
        <v>3000000</v>
      </c>
      <c r="MHQ1327" s="62" t="s">
        <v>1934</v>
      </c>
      <c r="MHR1327" s="62">
        <v>454</v>
      </c>
      <c r="MHS1327" s="62" t="s">
        <v>404</v>
      </c>
      <c r="MHT1327" s="62">
        <v>1000000</v>
      </c>
      <c r="MHV1327" s="62">
        <f>MHU1327/MHT1327</f>
        <v>0</v>
      </c>
      <c r="MHW1327" s="62">
        <f>MHT1327-MHU1327</f>
        <v>1000000</v>
      </c>
      <c r="MHX1327" s="62">
        <v>2000000</v>
      </c>
      <c r="MHY1327" s="62">
        <v>0</v>
      </c>
      <c r="MHZ1327" s="62">
        <f>MHY1327/MHX1327</f>
        <v>0</v>
      </c>
      <c r="MIA1327" s="62">
        <f>MHX1327-MHY1327</f>
        <v>2000000</v>
      </c>
      <c r="MIB1327" s="62">
        <f>MHX1327+MHT1327</f>
        <v>3000000</v>
      </c>
      <c r="MIG1327" s="62" t="s">
        <v>1934</v>
      </c>
      <c r="MIH1327" s="62">
        <v>454</v>
      </c>
      <c r="MII1327" s="62" t="s">
        <v>404</v>
      </c>
      <c r="MIJ1327" s="62">
        <v>1000000</v>
      </c>
      <c r="MIL1327" s="62">
        <f>MIK1327/MIJ1327</f>
        <v>0</v>
      </c>
      <c r="MIM1327" s="62">
        <f>MIJ1327-MIK1327</f>
        <v>1000000</v>
      </c>
      <c r="MIN1327" s="62">
        <v>2000000</v>
      </c>
      <c r="MIO1327" s="62">
        <v>0</v>
      </c>
      <c r="MIP1327" s="62">
        <f>MIO1327/MIN1327</f>
        <v>0</v>
      </c>
      <c r="MIQ1327" s="62">
        <f>MIN1327-MIO1327</f>
        <v>2000000</v>
      </c>
      <c r="MIR1327" s="62">
        <f>MIN1327+MIJ1327</f>
        <v>3000000</v>
      </c>
      <c r="MIW1327" s="62" t="s">
        <v>1934</v>
      </c>
      <c r="MIX1327" s="62">
        <v>454</v>
      </c>
      <c r="MIY1327" s="62" t="s">
        <v>404</v>
      </c>
      <c r="MIZ1327" s="62">
        <v>1000000</v>
      </c>
      <c r="MJB1327" s="62">
        <f>MJA1327/MIZ1327</f>
        <v>0</v>
      </c>
      <c r="MJC1327" s="62">
        <f>MIZ1327-MJA1327</f>
        <v>1000000</v>
      </c>
      <c r="MJD1327" s="62">
        <v>2000000</v>
      </c>
      <c r="MJE1327" s="62">
        <v>0</v>
      </c>
      <c r="MJF1327" s="62">
        <f>MJE1327/MJD1327</f>
        <v>0</v>
      </c>
      <c r="MJG1327" s="62">
        <f>MJD1327-MJE1327</f>
        <v>2000000</v>
      </c>
      <c r="MJH1327" s="62">
        <f>MJD1327+MIZ1327</f>
        <v>3000000</v>
      </c>
      <c r="MJM1327" s="62" t="s">
        <v>1934</v>
      </c>
      <c r="MJN1327" s="62">
        <v>454</v>
      </c>
      <c r="MJO1327" s="62" t="s">
        <v>404</v>
      </c>
      <c r="MJP1327" s="62">
        <v>1000000</v>
      </c>
      <c r="MJR1327" s="62">
        <f>MJQ1327/MJP1327</f>
        <v>0</v>
      </c>
      <c r="MJS1327" s="62">
        <f>MJP1327-MJQ1327</f>
        <v>1000000</v>
      </c>
      <c r="MJT1327" s="62">
        <v>2000000</v>
      </c>
      <c r="MJU1327" s="62">
        <v>0</v>
      </c>
      <c r="MJV1327" s="62">
        <f>MJU1327/MJT1327</f>
        <v>0</v>
      </c>
      <c r="MJW1327" s="62">
        <f>MJT1327-MJU1327</f>
        <v>2000000</v>
      </c>
      <c r="MJX1327" s="62">
        <f>MJT1327+MJP1327</f>
        <v>3000000</v>
      </c>
      <c r="MKC1327" s="62" t="s">
        <v>1934</v>
      </c>
      <c r="MKD1327" s="62">
        <v>454</v>
      </c>
      <c r="MKE1327" s="62" t="s">
        <v>404</v>
      </c>
      <c r="MKF1327" s="62">
        <v>1000000</v>
      </c>
      <c r="MKH1327" s="62">
        <f>MKG1327/MKF1327</f>
        <v>0</v>
      </c>
      <c r="MKI1327" s="62">
        <f>MKF1327-MKG1327</f>
        <v>1000000</v>
      </c>
      <c r="MKJ1327" s="62">
        <v>2000000</v>
      </c>
      <c r="MKK1327" s="62">
        <v>0</v>
      </c>
      <c r="MKL1327" s="62">
        <f>MKK1327/MKJ1327</f>
        <v>0</v>
      </c>
      <c r="MKM1327" s="62">
        <f>MKJ1327-MKK1327</f>
        <v>2000000</v>
      </c>
      <c r="MKN1327" s="62">
        <f>MKJ1327+MKF1327</f>
        <v>3000000</v>
      </c>
      <c r="MKS1327" s="62" t="s">
        <v>1934</v>
      </c>
      <c r="MKT1327" s="62">
        <v>454</v>
      </c>
      <c r="MKU1327" s="62" t="s">
        <v>404</v>
      </c>
      <c r="MKV1327" s="62">
        <v>1000000</v>
      </c>
      <c r="MKX1327" s="62">
        <f>MKW1327/MKV1327</f>
        <v>0</v>
      </c>
      <c r="MKY1327" s="62">
        <f>MKV1327-MKW1327</f>
        <v>1000000</v>
      </c>
      <c r="MKZ1327" s="62">
        <v>2000000</v>
      </c>
      <c r="MLA1327" s="62">
        <v>0</v>
      </c>
      <c r="MLB1327" s="62">
        <f>MLA1327/MKZ1327</f>
        <v>0</v>
      </c>
      <c r="MLC1327" s="62">
        <f>MKZ1327-MLA1327</f>
        <v>2000000</v>
      </c>
      <c r="MLD1327" s="62">
        <f>MKZ1327+MKV1327</f>
        <v>3000000</v>
      </c>
      <c r="MLI1327" s="62" t="s">
        <v>1934</v>
      </c>
      <c r="MLJ1327" s="62">
        <v>454</v>
      </c>
      <c r="MLK1327" s="62" t="s">
        <v>404</v>
      </c>
      <c r="MLL1327" s="62">
        <v>1000000</v>
      </c>
      <c r="MLN1327" s="62">
        <f>MLM1327/MLL1327</f>
        <v>0</v>
      </c>
      <c r="MLO1327" s="62">
        <f>MLL1327-MLM1327</f>
        <v>1000000</v>
      </c>
      <c r="MLP1327" s="62">
        <v>2000000</v>
      </c>
      <c r="MLQ1327" s="62">
        <v>0</v>
      </c>
      <c r="MLR1327" s="62">
        <f>MLQ1327/MLP1327</f>
        <v>0</v>
      </c>
      <c r="MLS1327" s="62">
        <f>MLP1327-MLQ1327</f>
        <v>2000000</v>
      </c>
      <c r="MLT1327" s="62">
        <f>MLP1327+MLL1327</f>
        <v>3000000</v>
      </c>
      <c r="MLY1327" s="62" t="s">
        <v>1934</v>
      </c>
      <c r="MLZ1327" s="62">
        <v>454</v>
      </c>
      <c r="MMA1327" s="62" t="s">
        <v>404</v>
      </c>
      <c r="MMB1327" s="62">
        <v>1000000</v>
      </c>
      <c r="MMD1327" s="62">
        <f>MMC1327/MMB1327</f>
        <v>0</v>
      </c>
      <c r="MME1327" s="62">
        <f>MMB1327-MMC1327</f>
        <v>1000000</v>
      </c>
      <c r="MMF1327" s="62">
        <v>2000000</v>
      </c>
      <c r="MMG1327" s="62">
        <v>0</v>
      </c>
      <c r="MMH1327" s="62">
        <f>MMG1327/MMF1327</f>
        <v>0</v>
      </c>
      <c r="MMI1327" s="62">
        <f>MMF1327-MMG1327</f>
        <v>2000000</v>
      </c>
      <c r="MMJ1327" s="62">
        <f>MMF1327+MMB1327</f>
        <v>3000000</v>
      </c>
      <c r="MMO1327" s="62" t="s">
        <v>1934</v>
      </c>
      <c r="MMP1327" s="62">
        <v>454</v>
      </c>
      <c r="MMQ1327" s="62" t="s">
        <v>404</v>
      </c>
      <c r="MMR1327" s="62">
        <v>1000000</v>
      </c>
      <c r="MMT1327" s="62">
        <f>MMS1327/MMR1327</f>
        <v>0</v>
      </c>
      <c r="MMU1327" s="62">
        <f>MMR1327-MMS1327</f>
        <v>1000000</v>
      </c>
      <c r="MMV1327" s="62">
        <v>2000000</v>
      </c>
      <c r="MMW1327" s="62">
        <v>0</v>
      </c>
      <c r="MMX1327" s="62">
        <f>MMW1327/MMV1327</f>
        <v>0</v>
      </c>
      <c r="MMY1327" s="62">
        <f>MMV1327-MMW1327</f>
        <v>2000000</v>
      </c>
      <c r="MMZ1327" s="62">
        <f>MMV1327+MMR1327</f>
        <v>3000000</v>
      </c>
      <c r="MNE1327" s="62" t="s">
        <v>1934</v>
      </c>
      <c r="MNF1327" s="62">
        <v>454</v>
      </c>
      <c r="MNG1327" s="62" t="s">
        <v>404</v>
      </c>
      <c r="MNH1327" s="62">
        <v>1000000</v>
      </c>
      <c r="MNJ1327" s="62">
        <f>MNI1327/MNH1327</f>
        <v>0</v>
      </c>
      <c r="MNK1327" s="62">
        <f>MNH1327-MNI1327</f>
        <v>1000000</v>
      </c>
      <c r="MNL1327" s="62">
        <v>2000000</v>
      </c>
      <c r="MNM1327" s="62">
        <v>0</v>
      </c>
      <c r="MNN1327" s="62">
        <f>MNM1327/MNL1327</f>
        <v>0</v>
      </c>
      <c r="MNO1327" s="62">
        <f>MNL1327-MNM1327</f>
        <v>2000000</v>
      </c>
      <c r="MNP1327" s="62">
        <f>MNL1327+MNH1327</f>
        <v>3000000</v>
      </c>
      <c r="MNU1327" s="62" t="s">
        <v>1934</v>
      </c>
      <c r="MNV1327" s="62">
        <v>454</v>
      </c>
      <c r="MNW1327" s="62" t="s">
        <v>404</v>
      </c>
      <c r="MNX1327" s="62">
        <v>1000000</v>
      </c>
      <c r="MNZ1327" s="62">
        <f>MNY1327/MNX1327</f>
        <v>0</v>
      </c>
      <c r="MOA1327" s="62">
        <f>MNX1327-MNY1327</f>
        <v>1000000</v>
      </c>
      <c r="MOB1327" s="62">
        <v>2000000</v>
      </c>
      <c r="MOC1327" s="62">
        <v>0</v>
      </c>
      <c r="MOD1327" s="62">
        <f>MOC1327/MOB1327</f>
        <v>0</v>
      </c>
      <c r="MOE1327" s="62">
        <f>MOB1327-MOC1327</f>
        <v>2000000</v>
      </c>
      <c r="MOF1327" s="62">
        <f>MOB1327+MNX1327</f>
        <v>3000000</v>
      </c>
      <c r="MOK1327" s="62" t="s">
        <v>1934</v>
      </c>
      <c r="MOL1327" s="62">
        <v>454</v>
      </c>
      <c r="MOM1327" s="62" t="s">
        <v>404</v>
      </c>
      <c r="MON1327" s="62">
        <v>1000000</v>
      </c>
      <c r="MOP1327" s="62">
        <f>MOO1327/MON1327</f>
        <v>0</v>
      </c>
      <c r="MOQ1327" s="62">
        <f>MON1327-MOO1327</f>
        <v>1000000</v>
      </c>
      <c r="MOR1327" s="62">
        <v>2000000</v>
      </c>
      <c r="MOS1327" s="62">
        <v>0</v>
      </c>
      <c r="MOT1327" s="62">
        <f>MOS1327/MOR1327</f>
        <v>0</v>
      </c>
      <c r="MOU1327" s="62">
        <f>MOR1327-MOS1327</f>
        <v>2000000</v>
      </c>
      <c r="MOV1327" s="62">
        <f>MOR1327+MON1327</f>
        <v>3000000</v>
      </c>
      <c r="MPA1327" s="62" t="s">
        <v>1934</v>
      </c>
      <c r="MPB1327" s="62">
        <v>454</v>
      </c>
      <c r="MPC1327" s="62" t="s">
        <v>404</v>
      </c>
      <c r="MPD1327" s="62">
        <v>1000000</v>
      </c>
      <c r="MPF1327" s="62">
        <f>MPE1327/MPD1327</f>
        <v>0</v>
      </c>
      <c r="MPG1327" s="62">
        <f>MPD1327-MPE1327</f>
        <v>1000000</v>
      </c>
      <c r="MPH1327" s="62">
        <v>2000000</v>
      </c>
      <c r="MPI1327" s="62">
        <v>0</v>
      </c>
      <c r="MPJ1327" s="62">
        <f>MPI1327/MPH1327</f>
        <v>0</v>
      </c>
      <c r="MPK1327" s="62">
        <f>MPH1327-MPI1327</f>
        <v>2000000</v>
      </c>
      <c r="MPL1327" s="62">
        <f>MPH1327+MPD1327</f>
        <v>3000000</v>
      </c>
      <c r="MPQ1327" s="62" t="s">
        <v>1934</v>
      </c>
      <c r="MPR1327" s="62">
        <v>454</v>
      </c>
      <c r="MPS1327" s="62" t="s">
        <v>404</v>
      </c>
      <c r="MPT1327" s="62">
        <v>1000000</v>
      </c>
      <c r="MPV1327" s="62">
        <f>MPU1327/MPT1327</f>
        <v>0</v>
      </c>
      <c r="MPW1327" s="62">
        <f>MPT1327-MPU1327</f>
        <v>1000000</v>
      </c>
      <c r="MPX1327" s="62">
        <v>2000000</v>
      </c>
      <c r="MPY1327" s="62">
        <v>0</v>
      </c>
      <c r="MPZ1327" s="62">
        <f>MPY1327/MPX1327</f>
        <v>0</v>
      </c>
      <c r="MQA1327" s="62">
        <f>MPX1327-MPY1327</f>
        <v>2000000</v>
      </c>
      <c r="MQB1327" s="62">
        <f>MPX1327+MPT1327</f>
        <v>3000000</v>
      </c>
      <c r="MQG1327" s="62" t="s">
        <v>1934</v>
      </c>
      <c r="MQH1327" s="62">
        <v>454</v>
      </c>
      <c r="MQI1327" s="62" t="s">
        <v>404</v>
      </c>
      <c r="MQJ1327" s="62">
        <v>1000000</v>
      </c>
      <c r="MQL1327" s="62">
        <f>MQK1327/MQJ1327</f>
        <v>0</v>
      </c>
      <c r="MQM1327" s="62">
        <f>MQJ1327-MQK1327</f>
        <v>1000000</v>
      </c>
      <c r="MQN1327" s="62">
        <v>2000000</v>
      </c>
      <c r="MQO1327" s="62">
        <v>0</v>
      </c>
      <c r="MQP1327" s="62">
        <f>MQO1327/MQN1327</f>
        <v>0</v>
      </c>
      <c r="MQQ1327" s="62">
        <f>MQN1327-MQO1327</f>
        <v>2000000</v>
      </c>
      <c r="MQR1327" s="62">
        <f>MQN1327+MQJ1327</f>
        <v>3000000</v>
      </c>
      <c r="MQW1327" s="62" t="s">
        <v>1934</v>
      </c>
      <c r="MQX1327" s="62">
        <v>454</v>
      </c>
      <c r="MQY1327" s="62" t="s">
        <v>404</v>
      </c>
      <c r="MQZ1327" s="62">
        <v>1000000</v>
      </c>
      <c r="MRB1327" s="62">
        <f>MRA1327/MQZ1327</f>
        <v>0</v>
      </c>
      <c r="MRC1327" s="62">
        <f>MQZ1327-MRA1327</f>
        <v>1000000</v>
      </c>
      <c r="MRD1327" s="62">
        <v>2000000</v>
      </c>
      <c r="MRE1327" s="62">
        <v>0</v>
      </c>
      <c r="MRF1327" s="62">
        <f>MRE1327/MRD1327</f>
        <v>0</v>
      </c>
      <c r="MRG1327" s="62">
        <f>MRD1327-MRE1327</f>
        <v>2000000</v>
      </c>
      <c r="MRH1327" s="62">
        <f>MRD1327+MQZ1327</f>
        <v>3000000</v>
      </c>
      <c r="MRM1327" s="62" t="s">
        <v>1934</v>
      </c>
      <c r="MRN1327" s="62">
        <v>454</v>
      </c>
      <c r="MRO1327" s="62" t="s">
        <v>404</v>
      </c>
      <c r="MRP1327" s="62">
        <v>1000000</v>
      </c>
      <c r="MRR1327" s="62">
        <f>MRQ1327/MRP1327</f>
        <v>0</v>
      </c>
      <c r="MRS1327" s="62">
        <f>MRP1327-MRQ1327</f>
        <v>1000000</v>
      </c>
      <c r="MRT1327" s="62">
        <v>2000000</v>
      </c>
      <c r="MRU1327" s="62">
        <v>0</v>
      </c>
      <c r="MRV1327" s="62">
        <f>MRU1327/MRT1327</f>
        <v>0</v>
      </c>
      <c r="MRW1327" s="62">
        <f>MRT1327-MRU1327</f>
        <v>2000000</v>
      </c>
      <c r="MRX1327" s="62">
        <f>MRT1327+MRP1327</f>
        <v>3000000</v>
      </c>
      <c r="MSC1327" s="62" t="s">
        <v>1934</v>
      </c>
      <c r="MSD1327" s="62">
        <v>454</v>
      </c>
      <c r="MSE1327" s="62" t="s">
        <v>404</v>
      </c>
      <c r="MSF1327" s="62">
        <v>1000000</v>
      </c>
      <c r="MSH1327" s="62">
        <f>MSG1327/MSF1327</f>
        <v>0</v>
      </c>
      <c r="MSI1327" s="62">
        <f>MSF1327-MSG1327</f>
        <v>1000000</v>
      </c>
      <c r="MSJ1327" s="62">
        <v>2000000</v>
      </c>
      <c r="MSK1327" s="62">
        <v>0</v>
      </c>
      <c r="MSL1327" s="62">
        <f>MSK1327/MSJ1327</f>
        <v>0</v>
      </c>
      <c r="MSM1327" s="62">
        <f>MSJ1327-MSK1327</f>
        <v>2000000</v>
      </c>
      <c r="MSN1327" s="62">
        <f>MSJ1327+MSF1327</f>
        <v>3000000</v>
      </c>
      <c r="MSS1327" s="62" t="s">
        <v>1934</v>
      </c>
      <c r="MST1327" s="62">
        <v>454</v>
      </c>
      <c r="MSU1327" s="62" t="s">
        <v>404</v>
      </c>
      <c r="MSV1327" s="62">
        <v>1000000</v>
      </c>
      <c r="MSX1327" s="62">
        <f>MSW1327/MSV1327</f>
        <v>0</v>
      </c>
      <c r="MSY1327" s="62">
        <f>MSV1327-MSW1327</f>
        <v>1000000</v>
      </c>
      <c r="MSZ1327" s="62">
        <v>2000000</v>
      </c>
      <c r="MTA1327" s="62">
        <v>0</v>
      </c>
      <c r="MTB1327" s="62">
        <f>MTA1327/MSZ1327</f>
        <v>0</v>
      </c>
      <c r="MTC1327" s="62">
        <f>MSZ1327-MTA1327</f>
        <v>2000000</v>
      </c>
      <c r="MTD1327" s="62">
        <f>MSZ1327+MSV1327</f>
        <v>3000000</v>
      </c>
      <c r="MTI1327" s="62" t="s">
        <v>1934</v>
      </c>
      <c r="MTJ1327" s="62">
        <v>454</v>
      </c>
      <c r="MTK1327" s="62" t="s">
        <v>404</v>
      </c>
      <c r="MTL1327" s="62">
        <v>1000000</v>
      </c>
      <c r="MTN1327" s="62">
        <f>MTM1327/MTL1327</f>
        <v>0</v>
      </c>
      <c r="MTO1327" s="62">
        <f>MTL1327-MTM1327</f>
        <v>1000000</v>
      </c>
      <c r="MTP1327" s="62">
        <v>2000000</v>
      </c>
      <c r="MTQ1327" s="62">
        <v>0</v>
      </c>
      <c r="MTR1327" s="62">
        <f>MTQ1327/MTP1327</f>
        <v>0</v>
      </c>
      <c r="MTS1327" s="62">
        <f>MTP1327-MTQ1327</f>
        <v>2000000</v>
      </c>
      <c r="MTT1327" s="62">
        <f>MTP1327+MTL1327</f>
        <v>3000000</v>
      </c>
      <c r="MTY1327" s="62" t="s">
        <v>1934</v>
      </c>
      <c r="MTZ1327" s="62">
        <v>454</v>
      </c>
      <c r="MUA1327" s="62" t="s">
        <v>404</v>
      </c>
      <c r="MUB1327" s="62">
        <v>1000000</v>
      </c>
      <c r="MUD1327" s="62">
        <f>MUC1327/MUB1327</f>
        <v>0</v>
      </c>
      <c r="MUE1327" s="62">
        <f>MUB1327-MUC1327</f>
        <v>1000000</v>
      </c>
      <c r="MUF1327" s="62">
        <v>2000000</v>
      </c>
      <c r="MUG1327" s="62">
        <v>0</v>
      </c>
      <c r="MUH1327" s="62">
        <f>MUG1327/MUF1327</f>
        <v>0</v>
      </c>
      <c r="MUI1327" s="62">
        <f>MUF1327-MUG1327</f>
        <v>2000000</v>
      </c>
      <c r="MUJ1327" s="62">
        <f>MUF1327+MUB1327</f>
        <v>3000000</v>
      </c>
      <c r="MUO1327" s="62" t="s">
        <v>1934</v>
      </c>
      <c r="MUP1327" s="62">
        <v>454</v>
      </c>
      <c r="MUQ1327" s="62" t="s">
        <v>404</v>
      </c>
      <c r="MUR1327" s="62">
        <v>1000000</v>
      </c>
      <c r="MUT1327" s="62">
        <f>MUS1327/MUR1327</f>
        <v>0</v>
      </c>
      <c r="MUU1327" s="62">
        <f>MUR1327-MUS1327</f>
        <v>1000000</v>
      </c>
      <c r="MUV1327" s="62">
        <v>2000000</v>
      </c>
      <c r="MUW1327" s="62">
        <v>0</v>
      </c>
      <c r="MUX1327" s="62">
        <f>MUW1327/MUV1327</f>
        <v>0</v>
      </c>
      <c r="MUY1327" s="62">
        <f>MUV1327-MUW1327</f>
        <v>2000000</v>
      </c>
      <c r="MUZ1327" s="62">
        <f>MUV1327+MUR1327</f>
        <v>3000000</v>
      </c>
      <c r="MVE1327" s="62" t="s">
        <v>1934</v>
      </c>
      <c r="MVF1327" s="62">
        <v>454</v>
      </c>
      <c r="MVG1327" s="62" t="s">
        <v>404</v>
      </c>
      <c r="MVH1327" s="62">
        <v>1000000</v>
      </c>
      <c r="MVJ1327" s="62">
        <f>MVI1327/MVH1327</f>
        <v>0</v>
      </c>
      <c r="MVK1327" s="62">
        <f>MVH1327-MVI1327</f>
        <v>1000000</v>
      </c>
      <c r="MVL1327" s="62">
        <v>2000000</v>
      </c>
      <c r="MVM1327" s="62">
        <v>0</v>
      </c>
      <c r="MVN1327" s="62">
        <f>MVM1327/MVL1327</f>
        <v>0</v>
      </c>
      <c r="MVO1327" s="62">
        <f>MVL1327-MVM1327</f>
        <v>2000000</v>
      </c>
      <c r="MVP1327" s="62">
        <f>MVL1327+MVH1327</f>
        <v>3000000</v>
      </c>
      <c r="MVU1327" s="62" t="s">
        <v>1934</v>
      </c>
      <c r="MVV1327" s="62">
        <v>454</v>
      </c>
      <c r="MVW1327" s="62" t="s">
        <v>404</v>
      </c>
      <c r="MVX1327" s="62">
        <v>1000000</v>
      </c>
      <c r="MVZ1327" s="62">
        <f>MVY1327/MVX1327</f>
        <v>0</v>
      </c>
      <c r="MWA1327" s="62">
        <f>MVX1327-MVY1327</f>
        <v>1000000</v>
      </c>
      <c r="MWB1327" s="62">
        <v>2000000</v>
      </c>
      <c r="MWC1327" s="62">
        <v>0</v>
      </c>
      <c r="MWD1327" s="62">
        <f>MWC1327/MWB1327</f>
        <v>0</v>
      </c>
      <c r="MWE1327" s="62">
        <f>MWB1327-MWC1327</f>
        <v>2000000</v>
      </c>
      <c r="MWF1327" s="62">
        <f>MWB1327+MVX1327</f>
        <v>3000000</v>
      </c>
      <c r="MWK1327" s="62" t="s">
        <v>1934</v>
      </c>
      <c r="MWL1327" s="62">
        <v>454</v>
      </c>
      <c r="MWM1327" s="62" t="s">
        <v>404</v>
      </c>
      <c r="MWN1327" s="62">
        <v>1000000</v>
      </c>
      <c r="MWP1327" s="62">
        <f>MWO1327/MWN1327</f>
        <v>0</v>
      </c>
      <c r="MWQ1327" s="62">
        <f>MWN1327-MWO1327</f>
        <v>1000000</v>
      </c>
      <c r="MWR1327" s="62">
        <v>2000000</v>
      </c>
      <c r="MWS1327" s="62">
        <v>0</v>
      </c>
      <c r="MWT1327" s="62">
        <f>MWS1327/MWR1327</f>
        <v>0</v>
      </c>
      <c r="MWU1327" s="62">
        <f>MWR1327-MWS1327</f>
        <v>2000000</v>
      </c>
      <c r="MWV1327" s="62">
        <f>MWR1327+MWN1327</f>
        <v>3000000</v>
      </c>
      <c r="MXA1327" s="62" t="s">
        <v>1934</v>
      </c>
      <c r="MXB1327" s="62">
        <v>454</v>
      </c>
      <c r="MXC1327" s="62" t="s">
        <v>404</v>
      </c>
      <c r="MXD1327" s="62">
        <v>1000000</v>
      </c>
      <c r="MXF1327" s="62">
        <f>MXE1327/MXD1327</f>
        <v>0</v>
      </c>
      <c r="MXG1327" s="62">
        <f>MXD1327-MXE1327</f>
        <v>1000000</v>
      </c>
      <c r="MXH1327" s="62">
        <v>2000000</v>
      </c>
      <c r="MXI1327" s="62">
        <v>0</v>
      </c>
      <c r="MXJ1327" s="62">
        <f>MXI1327/MXH1327</f>
        <v>0</v>
      </c>
      <c r="MXK1327" s="62">
        <f>MXH1327-MXI1327</f>
        <v>2000000</v>
      </c>
      <c r="MXL1327" s="62">
        <f>MXH1327+MXD1327</f>
        <v>3000000</v>
      </c>
      <c r="MXQ1327" s="62" t="s">
        <v>1934</v>
      </c>
      <c r="MXR1327" s="62">
        <v>454</v>
      </c>
      <c r="MXS1327" s="62" t="s">
        <v>404</v>
      </c>
      <c r="MXT1327" s="62">
        <v>1000000</v>
      </c>
      <c r="MXV1327" s="62">
        <f>MXU1327/MXT1327</f>
        <v>0</v>
      </c>
      <c r="MXW1327" s="62">
        <f>MXT1327-MXU1327</f>
        <v>1000000</v>
      </c>
      <c r="MXX1327" s="62">
        <v>2000000</v>
      </c>
      <c r="MXY1327" s="62">
        <v>0</v>
      </c>
      <c r="MXZ1327" s="62">
        <f>MXY1327/MXX1327</f>
        <v>0</v>
      </c>
      <c r="MYA1327" s="62">
        <f>MXX1327-MXY1327</f>
        <v>2000000</v>
      </c>
      <c r="MYB1327" s="62">
        <f>MXX1327+MXT1327</f>
        <v>3000000</v>
      </c>
      <c r="MYG1327" s="62" t="s">
        <v>1934</v>
      </c>
      <c r="MYH1327" s="62">
        <v>454</v>
      </c>
      <c r="MYI1327" s="62" t="s">
        <v>404</v>
      </c>
      <c r="MYJ1327" s="62">
        <v>1000000</v>
      </c>
      <c r="MYL1327" s="62">
        <f>MYK1327/MYJ1327</f>
        <v>0</v>
      </c>
      <c r="MYM1327" s="62">
        <f>MYJ1327-MYK1327</f>
        <v>1000000</v>
      </c>
      <c r="MYN1327" s="62">
        <v>2000000</v>
      </c>
      <c r="MYO1327" s="62">
        <v>0</v>
      </c>
      <c r="MYP1327" s="62">
        <f>MYO1327/MYN1327</f>
        <v>0</v>
      </c>
      <c r="MYQ1327" s="62">
        <f>MYN1327-MYO1327</f>
        <v>2000000</v>
      </c>
      <c r="MYR1327" s="62">
        <f>MYN1327+MYJ1327</f>
        <v>3000000</v>
      </c>
      <c r="MYW1327" s="62" t="s">
        <v>1934</v>
      </c>
      <c r="MYX1327" s="62">
        <v>454</v>
      </c>
      <c r="MYY1327" s="62" t="s">
        <v>404</v>
      </c>
      <c r="MYZ1327" s="62">
        <v>1000000</v>
      </c>
      <c r="MZB1327" s="62">
        <f>MZA1327/MYZ1327</f>
        <v>0</v>
      </c>
      <c r="MZC1327" s="62">
        <f>MYZ1327-MZA1327</f>
        <v>1000000</v>
      </c>
      <c r="MZD1327" s="62">
        <v>2000000</v>
      </c>
      <c r="MZE1327" s="62">
        <v>0</v>
      </c>
      <c r="MZF1327" s="62">
        <f>MZE1327/MZD1327</f>
        <v>0</v>
      </c>
      <c r="MZG1327" s="62">
        <f>MZD1327-MZE1327</f>
        <v>2000000</v>
      </c>
      <c r="MZH1327" s="62">
        <f>MZD1327+MYZ1327</f>
        <v>3000000</v>
      </c>
      <c r="MZM1327" s="62" t="s">
        <v>1934</v>
      </c>
      <c r="MZN1327" s="62">
        <v>454</v>
      </c>
      <c r="MZO1327" s="62" t="s">
        <v>404</v>
      </c>
      <c r="MZP1327" s="62">
        <v>1000000</v>
      </c>
      <c r="MZR1327" s="62">
        <f>MZQ1327/MZP1327</f>
        <v>0</v>
      </c>
      <c r="MZS1327" s="62">
        <f>MZP1327-MZQ1327</f>
        <v>1000000</v>
      </c>
      <c r="MZT1327" s="62">
        <v>2000000</v>
      </c>
      <c r="MZU1327" s="62">
        <v>0</v>
      </c>
      <c r="MZV1327" s="62">
        <f>MZU1327/MZT1327</f>
        <v>0</v>
      </c>
      <c r="MZW1327" s="62">
        <f>MZT1327-MZU1327</f>
        <v>2000000</v>
      </c>
      <c r="MZX1327" s="62">
        <f>MZT1327+MZP1327</f>
        <v>3000000</v>
      </c>
      <c r="NAC1327" s="62" t="s">
        <v>1934</v>
      </c>
      <c r="NAD1327" s="62">
        <v>454</v>
      </c>
      <c r="NAE1327" s="62" t="s">
        <v>404</v>
      </c>
      <c r="NAF1327" s="62">
        <v>1000000</v>
      </c>
      <c r="NAH1327" s="62">
        <f>NAG1327/NAF1327</f>
        <v>0</v>
      </c>
      <c r="NAI1327" s="62">
        <f>NAF1327-NAG1327</f>
        <v>1000000</v>
      </c>
      <c r="NAJ1327" s="62">
        <v>2000000</v>
      </c>
      <c r="NAK1327" s="62">
        <v>0</v>
      </c>
      <c r="NAL1327" s="62">
        <f>NAK1327/NAJ1327</f>
        <v>0</v>
      </c>
      <c r="NAM1327" s="62">
        <f>NAJ1327-NAK1327</f>
        <v>2000000</v>
      </c>
      <c r="NAN1327" s="62">
        <f>NAJ1327+NAF1327</f>
        <v>3000000</v>
      </c>
      <c r="NAS1327" s="62" t="s">
        <v>1934</v>
      </c>
      <c r="NAT1327" s="62">
        <v>454</v>
      </c>
      <c r="NAU1327" s="62" t="s">
        <v>404</v>
      </c>
      <c r="NAV1327" s="62">
        <v>1000000</v>
      </c>
      <c r="NAX1327" s="62">
        <f>NAW1327/NAV1327</f>
        <v>0</v>
      </c>
      <c r="NAY1327" s="62">
        <f>NAV1327-NAW1327</f>
        <v>1000000</v>
      </c>
      <c r="NAZ1327" s="62">
        <v>2000000</v>
      </c>
      <c r="NBA1327" s="62">
        <v>0</v>
      </c>
      <c r="NBB1327" s="62">
        <f>NBA1327/NAZ1327</f>
        <v>0</v>
      </c>
      <c r="NBC1327" s="62">
        <f>NAZ1327-NBA1327</f>
        <v>2000000</v>
      </c>
      <c r="NBD1327" s="62">
        <f>NAZ1327+NAV1327</f>
        <v>3000000</v>
      </c>
      <c r="NBI1327" s="62" t="s">
        <v>1934</v>
      </c>
      <c r="NBJ1327" s="62">
        <v>454</v>
      </c>
      <c r="NBK1327" s="62" t="s">
        <v>404</v>
      </c>
      <c r="NBL1327" s="62">
        <v>1000000</v>
      </c>
      <c r="NBN1327" s="62">
        <f>NBM1327/NBL1327</f>
        <v>0</v>
      </c>
      <c r="NBO1327" s="62">
        <f>NBL1327-NBM1327</f>
        <v>1000000</v>
      </c>
      <c r="NBP1327" s="62">
        <v>2000000</v>
      </c>
      <c r="NBQ1327" s="62">
        <v>0</v>
      </c>
      <c r="NBR1327" s="62">
        <f>NBQ1327/NBP1327</f>
        <v>0</v>
      </c>
      <c r="NBS1327" s="62">
        <f>NBP1327-NBQ1327</f>
        <v>2000000</v>
      </c>
      <c r="NBT1327" s="62">
        <f>NBP1327+NBL1327</f>
        <v>3000000</v>
      </c>
      <c r="NBY1327" s="62" t="s">
        <v>1934</v>
      </c>
      <c r="NBZ1327" s="62">
        <v>454</v>
      </c>
      <c r="NCA1327" s="62" t="s">
        <v>404</v>
      </c>
      <c r="NCB1327" s="62">
        <v>1000000</v>
      </c>
      <c r="NCD1327" s="62">
        <f>NCC1327/NCB1327</f>
        <v>0</v>
      </c>
      <c r="NCE1327" s="62">
        <f>NCB1327-NCC1327</f>
        <v>1000000</v>
      </c>
      <c r="NCF1327" s="62">
        <v>2000000</v>
      </c>
      <c r="NCG1327" s="62">
        <v>0</v>
      </c>
      <c r="NCH1327" s="62">
        <f>NCG1327/NCF1327</f>
        <v>0</v>
      </c>
      <c r="NCI1327" s="62">
        <f>NCF1327-NCG1327</f>
        <v>2000000</v>
      </c>
      <c r="NCJ1327" s="62">
        <f>NCF1327+NCB1327</f>
        <v>3000000</v>
      </c>
      <c r="NCO1327" s="62" t="s">
        <v>1934</v>
      </c>
      <c r="NCP1327" s="62">
        <v>454</v>
      </c>
      <c r="NCQ1327" s="62" t="s">
        <v>404</v>
      </c>
      <c r="NCR1327" s="62">
        <v>1000000</v>
      </c>
      <c r="NCT1327" s="62">
        <f>NCS1327/NCR1327</f>
        <v>0</v>
      </c>
      <c r="NCU1327" s="62">
        <f>NCR1327-NCS1327</f>
        <v>1000000</v>
      </c>
      <c r="NCV1327" s="62">
        <v>2000000</v>
      </c>
      <c r="NCW1327" s="62">
        <v>0</v>
      </c>
      <c r="NCX1327" s="62">
        <f>NCW1327/NCV1327</f>
        <v>0</v>
      </c>
      <c r="NCY1327" s="62">
        <f>NCV1327-NCW1327</f>
        <v>2000000</v>
      </c>
      <c r="NCZ1327" s="62">
        <f>NCV1327+NCR1327</f>
        <v>3000000</v>
      </c>
      <c r="NDE1327" s="62" t="s">
        <v>1934</v>
      </c>
      <c r="NDF1327" s="62">
        <v>454</v>
      </c>
      <c r="NDG1327" s="62" t="s">
        <v>404</v>
      </c>
      <c r="NDH1327" s="62">
        <v>1000000</v>
      </c>
      <c r="NDJ1327" s="62">
        <f>NDI1327/NDH1327</f>
        <v>0</v>
      </c>
      <c r="NDK1327" s="62">
        <f>NDH1327-NDI1327</f>
        <v>1000000</v>
      </c>
      <c r="NDL1327" s="62">
        <v>2000000</v>
      </c>
      <c r="NDM1327" s="62">
        <v>0</v>
      </c>
      <c r="NDN1327" s="62">
        <f>NDM1327/NDL1327</f>
        <v>0</v>
      </c>
      <c r="NDO1327" s="62">
        <f>NDL1327-NDM1327</f>
        <v>2000000</v>
      </c>
      <c r="NDP1327" s="62">
        <f>NDL1327+NDH1327</f>
        <v>3000000</v>
      </c>
      <c r="NDU1327" s="62" t="s">
        <v>1934</v>
      </c>
      <c r="NDV1327" s="62">
        <v>454</v>
      </c>
      <c r="NDW1327" s="62" t="s">
        <v>404</v>
      </c>
      <c r="NDX1327" s="62">
        <v>1000000</v>
      </c>
      <c r="NDZ1327" s="62">
        <f>NDY1327/NDX1327</f>
        <v>0</v>
      </c>
      <c r="NEA1327" s="62">
        <f>NDX1327-NDY1327</f>
        <v>1000000</v>
      </c>
      <c r="NEB1327" s="62">
        <v>2000000</v>
      </c>
      <c r="NEC1327" s="62">
        <v>0</v>
      </c>
      <c r="NED1327" s="62">
        <f>NEC1327/NEB1327</f>
        <v>0</v>
      </c>
      <c r="NEE1327" s="62">
        <f>NEB1327-NEC1327</f>
        <v>2000000</v>
      </c>
      <c r="NEF1327" s="62">
        <f>NEB1327+NDX1327</f>
        <v>3000000</v>
      </c>
      <c r="NEK1327" s="62" t="s">
        <v>1934</v>
      </c>
      <c r="NEL1327" s="62">
        <v>454</v>
      </c>
      <c r="NEM1327" s="62" t="s">
        <v>404</v>
      </c>
      <c r="NEN1327" s="62">
        <v>1000000</v>
      </c>
      <c r="NEP1327" s="62">
        <f>NEO1327/NEN1327</f>
        <v>0</v>
      </c>
      <c r="NEQ1327" s="62">
        <f>NEN1327-NEO1327</f>
        <v>1000000</v>
      </c>
      <c r="NER1327" s="62">
        <v>2000000</v>
      </c>
      <c r="NES1327" s="62">
        <v>0</v>
      </c>
      <c r="NET1327" s="62">
        <f>NES1327/NER1327</f>
        <v>0</v>
      </c>
      <c r="NEU1327" s="62">
        <f>NER1327-NES1327</f>
        <v>2000000</v>
      </c>
      <c r="NEV1327" s="62">
        <f>NER1327+NEN1327</f>
        <v>3000000</v>
      </c>
      <c r="NFA1327" s="62" t="s">
        <v>1934</v>
      </c>
      <c r="NFB1327" s="62">
        <v>454</v>
      </c>
      <c r="NFC1327" s="62" t="s">
        <v>404</v>
      </c>
      <c r="NFD1327" s="62">
        <v>1000000</v>
      </c>
      <c r="NFF1327" s="62">
        <f>NFE1327/NFD1327</f>
        <v>0</v>
      </c>
      <c r="NFG1327" s="62">
        <f>NFD1327-NFE1327</f>
        <v>1000000</v>
      </c>
      <c r="NFH1327" s="62">
        <v>2000000</v>
      </c>
      <c r="NFI1327" s="62">
        <v>0</v>
      </c>
      <c r="NFJ1327" s="62">
        <f>NFI1327/NFH1327</f>
        <v>0</v>
      </c>
      <c r="NFK1327" s="62">
        <f>NFH1327-NFI1327</f>
        <v>2000000</v>
      </c>
      <c r="NFL1327" s="62">
        <f>NFH1327+NFD1327</f>
        <v>3000000</v>
      </c>
      <c r="NFQ1327" s="62" t="s">
        <v>1934</v>
      </c>
      <c r="NFR1327" s="62">
        <v>454</v>
      </c>
      <c r="NFS1327" s="62" t="s">
        <v>404</v>
      </c>
      <c r="NFT1327" s="62">
        <v>1000000</v>
      </c>
      <c r="NFV1327" s="62">
        <f>NFU1327/NFT1327</f>
        <v>0</v>
      </c>
      <c r="NFW1327" s="62">
        <f>NFT1327-NFU1327</f>
        <v>1000000</v>
      </c>
      <c r="NFX1327" s="62">
        <v>2000000</v>
      </c>
      <c r="NFY1327" s="62">
        <v>0</v>
      </c>
      <c r="NFZ1327" s="62">
        <f>NFY1327/NFX1327</f>
        <v>0</v>
      </c>
      <c r="NGA1327" s="62">
        <f>NFX1327-NFY1327</f>
        <v>2000000</v>
      </c>
      <c r="NGB1327" s="62">
        <f>NFX1327+NFT1327</f>
        <v>3000000</v>
      </c>
      <c r="NGG1327" s="62" t="s">
        <v>1934</v>
      </c>
      <c r="NGH1327" s="62">
        <v>454</v>
      </c>
      <c r="NGI1327" s="62" t="s">
        <v>404</v>
      </c>
      <c r="NGJ1327" s="62">
        <v>1000000</v>
      </c>
      <c r="NGL1327" s="62">
        <f>NGK1327/NGJ1327</f>
        <v>0</v>
      </c>
      <c r="NGM1327" s="62">
        <f>NGJ1327-NGK1327</f>
        <v>1000000</v>
      </c>
      <c r="NGN1327" s="62">
        <v>2000000</v>
      </c>
      <c r="NGO1327" s="62">
        <v>0</v>
      </c>
      <c r="NGP1327" s="62">
        <f>NGO1327/NGN1327</f>
        <v>0</v>
      </c>
      <c r="NGQ1327" s="62">
        <f>NGN1327-NGO1327</f>
        <v>2000000</v>
      </c>
      <c r="NGR1327" s="62">
        <f>NGN1327+NGJ1327</f>
        <v>3000000</v>
      </c>
      <c r="NGW1327" s="62" t="s">
        <v>1934</v>
      </c>
      <c r="NGX1327" s="62">
        <v>454</v>
      </c>
      <c r="NGY1327" s="62" t="s">
        <v>404</v>
      </c>
      <c r="NGZ1327" s="62">
        <v>1000000</v>
      </c>
      <c r="NHB1327" s="62">
        <f>NHA1327/NGZ1327</f>
        <v>0</v>
      </c>
      <c r="NHC1327" s="62">
        <f>NGZ1327-NHA1327</f>
        <v>1000000</v>
      </c>
      <c r="NHD1327" s="62">
        <v>2000000</v>
      </c>
      <c r="NHE1327" s="62">
        <v>0</v>
      </c>
      <c r="NHF1327" s="62">
        <f>NHE1327/NHD1327</f>
        <v>0</v>
      </c>
      <c r="NHG1327" s="62">
        <f>NHD1327-NHE1327</f>
        <v>2000000</v>
      </c>
      <c r="NHH1327" s="62">
        <f>NHD1327+NGZ1327</f>
        <v>3000000</v>
      </c>
      <c r="NHM1327" s="62" t="s">
        <v>1934</v>
      </c>
      <c r="NHN1327" s="62">
        <v>454</v>
      </c>
      <c r="NHO1327" s="62" t="s">
        <v>404</v>
      </c>
      <c r="NHP1327" s="62">
        <v>1000000</v>
      </c>
      <c r="NHR1327" s="62">
        <f>NHQ1327/NHP1327</f>
        <v>0</v>
      </c>
      <c r="NHS1327" s="62">
        <f>NHP1327-NHQ1327</f>
        <v>1000000</v>
      </c>
      <c r="NHT1327" s="62">
        <v>2000000</v>
      </c>
      <c r="NHU1327" s="62">
        <v>0</v>
      </c>
      <c r="NHV1327" s="62">
        <f>NHU1327/NHT1327</f>
        <v>0</v>
      </c>
      <c r="NHW1327" s="62">
        <f>NHT1327-NHU1327</f>
        <v>2000000</v>
      </c>
      <c r="NHX1327" s="62">
        <f>NHT1327+NHP1327</f>
        <v>3000000</v>
      </c>
      <c r="NIC1327" s="62" t="s">
        <v>1934</v>
      </c>
      <c r="NID1327" s="62">
        <v>454</v>
      </c>
      <c r="NIE1327" s="62" t="s">
        <v>404</v>
      </c>
      <c r="NIF1327" s="62">
        <v>1000000</v>
      </c>
      <c r="NIH1327" s="62">
        <f>NIG1327/NIF1327</f>
        <v>0</v>
      </c>
      <c r="NII1327" s="62">
        <f>NIF1327-NIG1327</f>
        <v>1000000</v>
      </c>
      <c r="NIJ1327" s="62">
        <v>2000000</v>
      </c>
      <c r="NIK1327" s="62">
        <v>0</v>
      </c>
      <c r="NIL1327" s="62">
        <f>NIK1327/NIJ1327</f>
        <v>0</v>
      </c>
      <c r="NIM1327" s="62">
        <f>NIJ1327-NIK1327</f>
        <v>2000000</v>
      </c>
      <c r="NIN1327" s="62">
        <f>NIJ1327+NIF1327</f>
        <v>3000000</v>
      </c>
      <c r="NIS1327" s="62" t="s">
        <v>1934</v>
      </c>
      <c r="NIT1327" s="62">
        <v>454</v>
      </c>
      <c r="NIU1327" s="62" t="s">
        <v>404</v>
      </c>
      <c r="NIV1327" s="62">
        <v>1000000</v>
      </c>
      <c r="NIX1327" s="62">
        <f>NIW1327/NIV1327</f>
        <v>0</v>
      </c>
      <c r="NIY1327" s="62">
        <f>NIV1327-NIW1327</f>
        <v>1000000</v>
      </c>
      <c r="NIZ1327" s="62">
        <v>2000000</v>
      </c>
      <c r="NJA1327" s="62">
        <v>0</v>
      </c>
      <c r="NJB1327" s="62">
        <f>NJA1327/NIZ1327</f>
        <v>0</v>
      </c>
      <c r="NJC1327" s="62">
        <f>NIZ1327-NJA1327</f>
        <v>2000000</v>
      </c>
      <c r="NJD1327" s="62">
        <f>NIZ1327+NIV1327</f>
        <v>3000000</v>
      </c>
      <c r="NJI1327" s="62" t="s">
        <v>1934</v>
      </c>
      <c r="NJJ1327" s="62">
        <v>454</v>
      </c>
      <c r="NJK1327" s="62" t="s">
        <v>404</v>
      </c>
      <c r="NJL1327" s="62">
        <v>1000000</v>
      </c>
      <c r="NJN1327" s="62">
        <f>NJM1327/NJL1327</f>
        <v>0</v>
      </c>
      <c r="NJO1327" s="62">
        <f>NJL1327-NJM1327</f>
        <v>1000000</v>
      </c>
      <c r="NJP1327" s="62">
        <v>2000000</v>
      </c>
      <c r="NJQ1327" s="62">
        <v>0</v>
      </c>
      <c r="NJR1327" s="62">
        <f>NJQ1327/NJP1327</f>
        <v>0</v>
      </c>
      <c r="NJS1327" s="62">
        <f>NJP1327-NJQ1327</f>
        <v>2000000</v>
      </c>
      <c r="NJT1327" s="62">
        <f>NJP1327+NJL1327</f>
        <v>3000000</v>
      </c>
      <c r="NJY1327" s="62" t="s">
        <v>1934</v>
      </c>
      <c r="NJZ1327" s="62">
        <v>454</v>
      </c>
      <c r="NKA1327" s="62" t="s">
        <v>404</v>
      </c>
      <c r="NKB1327" s="62">
        <v>1000000</v>
      </c>
      <c r="NKD1327" s="62">
        <f>NKC1327/NKB1327</f>
        <v>0</v>
      </c>
      <c r="NKE1327" s="62">
        <f>NKB1327-NKC1327</f>
        <v>1000000</v>
      </c>
      <c r="NKF1327" s="62">
        <v>2000000</v>
      </c>
      <c r="NKG1327" s="62">
        <v>0</v>
      </c>
      <c r="NKH1327" s="62">
        <f>NKG1327/NKF1327</f>
        <v>0</v>
      </c>
      <c r="NKI1327" s="62">
        <f>NKF1327-NKG1327</f>
        <v>2000000</v>
      </c>
      <c r="NKJ1327" s="62">
        <f>NKF1327+NKB1327</f>
        <v>3000000</v>
      </c>
      <c r="NKO1327" s="62" t="s">
        <v>1934</v>
      </c>
      <c r="NKP1327" s="62">
        <v>454</v>
      </c>
      <c r="NKQ1327" s="62" t="s">
        <v>404</v>
      </c>
      <c r="NKR1327" s="62">
        <v>1000000</v>
      </c>
      <c r="NKT1327" s="62">
        <f>NKS1327/NKR1327</f>
        <v>0</v>
      </c>
      <c r="NKU1327" s="62">
        <f>NKR1327-NKS1327</f>
        <v>1000000</v>
      </c>
      <c r="NKV1327" s="62">
        <v>2000000</v>
      </c>
      <c r="NKW1327" s="62">
        <v>0</v>
      </c>
      <c r="NKX1327" s="62">
        <f>NKW1327/NKV1327</f>
        <v>0</v>
      </c>
      <c r="NKY1327" s="62">
        <f>NKV1327-NKW1327</f>
        <v>2000000</v>
      </c>
      <c r="NKZ1327" s="62">
        <f>NKV1327+NKR1327</f>
        <v>3000000</v>
      </c>
      <c r="NLE1327" s="62" t="s">
        <v>1934</v>
      </c>
      <c r="NLF1327" s="62">
        <v>454</v>
      </c>
      <c r="NLG1327" s="62" t="s">
        <v>404</v>
      </c>
      <c r="NLH1327" s="62">
        <v>1000000</v>
      </c>
      <c r="NLJ1327" s="62">
        <f>NLI1327/NLH1327</f>
        <v>0</v>
      </c>
      <c r="NLK1327" s="62">
        <f>NLH1327-NLI1327</f>
        <v>1000000</v>
      </c>
      <c r="NLL1327" s="62">
        <v>2000000</v>
      </c>
      <c r="NLM1327" s="62">
        <v>0</v>
      </c>
      <c r="NLN1327" s="62">
        <f>NLM1327/NLL1327</f>
        <v>0</v>
      </c>
      <c r="NLO1327" s="62">
        <f>NLL1327-NLM1327</f>
        <v>2000000</v>
      </c>
      <c r="NLP1327" s="62">
        <f>NLL1327+NLH1327</f>
        <v>3000000</v>
      </c>
      <c r="NLU1327" s="62" t="s">
        <v>1934</v>
      </c>
      <c r="NLV1327" s="62">
        <v>454</v>
      </c>
      <c r="NLW1327" s="62" t="s">
        <v>404</v>
      </c>
      <c r="NLX1327" s="62">
        <v>1000000</v>
      </c>
      <c r="NLZ1327" s="62">
        <f>NLY1327/NLX1327</f>
        <v>0</v>
      </c>
      <c r="NMA1327" s="62">
        <f>NLX1327-NLY1327</f>
        <v>1000000</v>
      </c>
      <c r="NMB1327" s="62">
        <v>2000000</v>
      </c>
      <c r="NMC1327" s="62">
        <v>0</v>
      </c>
      <c r="NMD1327" s="62">
        <f>NMC1327/NMB1327</f>
        <v>0</v>
      </c>
      <c r="NME1327" s="62">
        <f>NMB1327-NMC1327</f>
        <v>2000000</v>
      </c>
      <c r="NMF1327" s="62">
        <f>NMB1327+NLX1327</f>
        <v>3000000</v>
      </c>
      <c r="NMK1327" s="62" t="s">
        <v>1934</v>
      </c>
      <c r="NML1327" s="62">
        <v>454</v>
      </c>
      <c r="NMM1327" s="62" t="s">
        <v>404</v>
      </c>
      <c r="NMN1327" s="62">
        <v>1000000</v>
      </c>
      <c r="NMP1327" s="62">
        <f>NMO1327/NMN1327</f>
        <v>0</v>
      </c>
      <c r="NMQ1327" s="62">
        <f>NMN1327-NMO1327</f>
        <v>1000000</v>
      </c>
      <c r="NMR1327" s="62">
        <v>2000000</v>
      </c>
      <c r="NMS1327" s="62">
        <v>0</v>
      </c>
      <c r="NMT1327" s="62">
        <f>NMS1327/NMR1327</f>
        <v>0</v>
      </c>
      <c r="NMU1327" s="62">
        <f>NMR1327-NMS1327</f>
        <v>2000000</v>
      </c>
      <c r="NMV1327" s="62">
        <f>NMR1327+NMN1327</f>
        <v>3000000</v>
      </c>
      <c r="NNA1327" s="62" t="s">
        <v>1934</v>
      </c>
      <c r="NNB1327" s="62">
        <v>454</v>
      </c>
      <c r="NNC1327" s="62" t="s">
        <v>404</v>
      </c>
      <c r="NND1327" s="62">
        <v>1000000</v>
      </c>
      <c r="NNF1327" s="62">
        <f>NNE1327/NND1327</f>
        <v>0</v>
      </c>
      <c r="NNG1327" s="62">
        <f>NND1327-NNE1327</f>
        <v>1000000</v>
      </c>
      <c r="NNH1327" s="62">
        <v>2000000</v>
      </c>
      <c r="NNI1327" s="62">
        <v>0</v>
      </c>
      <c r="NNJ1327" s="62">
        <f>NNI1327/NNH1327</f>
        <v>0</v>
      </c>
      <c r="NNK1327" s="62">
        <f>NNH1327-NNI1327</f>
        <v>2000000</v>
      </c>
      <c r="NNL1327" s="62">
        <f>NNH1327+NND1327</f>
        <v>3000000</v>
      </c>
      <c r="NNQ1327" s="62" t="s">
        <v>1934</v>
      </c>
      <c r="NNR1327" s="62">
        <v>454</v>
      </c>
      <c r="NNS1327" s="62" t="s">
        <v>404</v>
      </c>
      <c r="NNT1327" s="62">
        <v>1000000</v>
      </c>
      <c r="NNV1327" s="62">
        <f>NNU1327/NNT1327</f>
        <v>0</v>
      </c>
      <c r="NNW1327" s="62">
        <f>NNT1327-NNU1327</f>
        <v>1000000</v>
      </c>
      <c r="NNX1327" s="62">
        <v>2000000</v>
      </c>
      <c r="NNY1327" s="62">
        <v>0</v>
      </c>
      <c r="NNZ1327" s="62">
        <f>NNY1327/NNX1327</f>
        <v>0</v>
      </c>
      <c r="NOA1327" s="62">
        <f>NNX1327-NNY1327</f>
        <v>2000000</v>
      </c>
      <c r="NOB1327" s="62">
        <f>NNX1327+NNT1327</f>
        <v>3000000</v>
      </c>
      <c r="NOG1327" s="62" t="s">
        <v>1934</v>
      </c>
      <c r="NOH1327" s="62">
        <v>454</v>
      </c>
      <c r="NOI1327" s="62" t="s">
        <v>404</v>
      </c>
      <c r="NOJ1327" s="62">
        <v>1000000</v>
      </c>
      <c r="NOL1327" s="62">
        <f>NOK1327/NOJ1327</f>
        <v>0</v>
      </c>
      <c r="NOM1327" s="62">
        <f>NOJ1327-NOK1327</f>
        <v>1000000</v>
      </c>
      <c r="NON1327" s="62">
        <v>2000000</v>
      </c>
      <c r="NOO1327" s="62">
        <v>0</v>
      </c>
      <c r="NOP1327" s="62">
        <f>NOO1327/NON1327</f>
        <v>0</v>
      </c>
      <c r="NOQ1327" s="62">
        <f>NON1327-NOO1327</f>
        <v>2000000</v>
      </c>
      <c r="NOR1327" s="62">
        <f>NON1327+NOJ1327</f>
        <v>3000000</v>
      </c>
      <c r="NOW1327" s="62" t="s">
        <v>1934</v>
      </c>
      <c r="NOX1327" s="62">
        <v>454</v>
      </c>
      <c r="NOY1327" s="62" t="s">
        <v>404</v>
      </c>
      <c r="NOZ1327" s="62">
        <v>1000000</v>
      </c>
      <c r="NPB1327" s="62">
        <f>NPA1327/NOZ1327</f>
        <v>0</v>
      </c>
      <c r="NPC1327" s="62">
        <f>NOZ1327-NPA1327</f>
        <v>1000000</v>
      </c>
      <c r="NPD1327" s="62">
        <v>2000000</v>
      </c>
      <c r="NPE1327" s="62">
        <v>0</v>
      </c>
      <c r="NPF1327" s="62">
        <f>NPE1327/NPD1327</f>
        <v>0</v>
      </c>
      <c r="NPG1327" s="62">
        <f>NPD1327-NPE1327</f>
        <v>2000000</v>
      </c>
      <c r="NPH1327" s="62">
        <f>NPD1327+NOZ1327</f>
        <v>3000000</v>
      </c>
      <c r="NPM1327" s="62" t="s">
        <v>1934</v>
      </c>
      <c r="NPN1327" s="62">
        <v>454</v>
      </c>
      <c r="NPO1327" s="62" t="s">
        <v>404</v>
      </c>
      <c r="NPP1327" s="62">
        <v>1000000</v>
      </c>
      <c r="NPR1327" s="62">
        <f>NPQ1327/NPP1327</f>
        <v>0</v>
      </c>
      <c r="NPS1327" s="62">
        <f>NPP1327-NPQ1327</f>
        <v>1000000</v>
      </c>
      <c r="NPT1327" s="62">
        <v>2000000</v>
      </c>
      <c r="NPU1327" s="62">
        <v>0</v>
      </c>
      <c r="NPV1327" s="62">
        <f>NPU1327/NPT1327</f>
        <v>0</v>
      </c>
      <c r="NPW1327" s="62">
        <f>NPT1327-NPU1327</f>
        <v>2000000</v>
      </c>
      <c r="NPX1327" s="62">
        <f>NPT1327+NPP1327</f>
        <v>3000000</v>
      </c>
      <c r="NQC1327" s="62" t="s">
        <v>1934</v>
      </c>
      <c r="NQD1327" s="62">
        <v>454</v>
      </c>
      <c r="NQE1327" s="62" t="s">
        <v>404</v>
      </c>
      <c r="NQF1327" s="62">
        <v>1000000</v>
      </c>
      <c r="NQH1327" s="62">
        <f>NQG1327/NQF1327</f>
        <v>0</v>
      </c>
      <c r="NQI1327" s="62">
        <f>NQF1327-NQG1327</f>
        <v>1000000</v>
      </c>
      <c r="NQJ1327" s="62">
        <v>2000000</v>
      </c>
      <c r="NQK1327" s="62">
        <v>0</v>
      </c>
      <c r="NQL1327" s="62">
        <f>NQK1327/NQJ1327</f>
        <v>0</v>
      </c>
      <c r="NQM1327" s="62">
        <f>NQJ1327-NQK1327</f>
        <v>2000000</v>
      </c>
      <c r="NQN1327" s="62">
        <f>NQJ1327+NQF1327</f>
        <v>3000000</v>
      </c>
      <c r="NQS1327" s="62" t="s">
        <v>1934</v>
      </c>
      <c r="NQT1327" s="62">
        <v>454</v>
      </c>
      <c r="NQU1327" s="62" t="s">
        <v>404</v>
      </c>
      <c r="NQV1327" s="62">
        <v>1000000</v>
      </c>
      <c r="NQX1327" s="62">
        <f>NQW1327/NQV1327</f>
        <v>0</v>
      </c>
      <c r="NQY1327" s="62">
        <f>NQV1327-NQW1327</f>
        <v>1000000</v>
      </c>
      <c r="NQZ1327" s="62">
        <v>2000000</v>
      </c>
      <c r="NRA1327" s="62">
        <v>0</v>
      </c>
      <c r="NRB1327" s="62">
        <f>NRA1327/NQZ1327</f>
        <v>0</v>
      </c>
      <c r="NRC1327" s="62">
        <f>NQZ1327-NRA1327</f>
        <v>2000000</v>
      </c>
      <c r="NRD1327" s="62">
        <f>NQZ1327+NQV1327</f>
        <v>3000000</v>
      </c>
      <c r="NRI1327" s="62" t="s">
        <v>1934</v>
      </c>
      <c r="NRJ1327" s="62">
        <v>454</v>
      </c>
      <c r="NRK1327" s="62" t="s">
        <v>404</v>
      </c>
      <c r="NRL1327" s="62">
        <v>1000000</v>
      </c>
      <c r="NRN1327" s="62">
        <f>NRM1327/NRL1327</f>
        <v>0</v>
      </c>
      <c r="NRO1327" s="62">
        <f>NRL1327-NRM1327</f>
        <v>1000000</v>
      </c>
      <c r="NRP1327" s="62">
        <v>2000000</v>
      </c>
      <c r="NRQ1327" s="62">
        <v>0</v>
      </c>
      <c r="NRR1327" s="62">
        <f>NRQ1327/NRP1327</f>
        <v>0</v>
      </c>
      <c r="NRS1327" s="62">
        <f>NRP1327-NRQ1327</f>
        <v>2000000</v>
      </c>
      <c r="NRT1327" s="62">
        <f>NRP1327+NRL1327</f>
        <v>3000000</v>
      </c>
      <c r="NRY1327" s="62" t="s">
        <v>1934</v>
      </c>
      <c r="NRZ1327" s="62">
        <v>454</v>
      </c>
      <c r="NSA1327" s="62" t="s">
        <v>404</v>
      </c>
      <c r="NSB1327" s="62">
        <v>1000000</v>
      </c>
      <c r="NSD1327" s="62">
        <f>NSC1327/NSB1327</f>
        <v>0</v>
      </c>
      <c r="NSE1327" s="62">
        <f>NSB1327-NSC1327</f>
        <v>1000000</v>
      </c>
      <c r="NSF1327" s="62">
        <v>2000000</v>
      </c>
      <c r="NSG1327" s="62">
        <v>0</v>
      </c>
      <c r="NSH1327" s="62">
        <f>NSG1327/NSF1327</f>
        <v>0</v>
      </c>
      <c r="NSI1327" s="62">
        <f>NSF1327-NSG1327</f>
        <v>2000000</v>
      </c>
      <c r="NSJ1327" s="62">
        <f>NSF1327+NSB1327</f>
        <v>3000000</v>
      </c>
      <c r="NSO1327" s="62" t="s">
        <v>1934</v>
      </c>
      <c r="NSP1327" s="62">
        <v>454</v>
      </c>
      <c r="NSQ1327" s="62" t="s">
        <v>404</v>
      </c>
      <c r="NSR1327" s="62">
        <v>1000000</v>
      </c>
      <c r="NST1327" s="62">
        <f>NSS1327/NSR1327</f>
        <v>0</v>
      </c>
      <c r="NSU1327" s="62">
        <f>NSR1327-NSS1327</f>
        <v>1000000</v>
      </c>
      <c r="NSV1327" s="62">
        <v>2000000</v>
      </c>
      <c r="NSW1327" s="62">
        <v>0</v>
      </c>
      <c r="NSX1327" s="62">
        <f>NSW1327/NSV1327</f>
        <v>0</v>
      </c>
      <c r="NSY1327" s="62">
        <f>NSV1327-NSW1327</f>
        <v>2000000</v>
      </c>
      <c r="NSZ1327" s="62">
        <f>NSV1327+NSR1327</f>
        <v>3000000</v>
      </c>
      <c r="NTE1327" s="62" t="s">
        <v>1934</v>
      </c>
      <c r="NTF1327" s="62">
        <v>454</v>
      </c>
      <c r="NTG1327" s="62" t="s">
        <v>404</v>
      </c>
      <c r="NTH1327" s="62">
        <v>1000000</v>
      </c>
      <c r="NTJ1327" s="62">
        <f>NTI1327/NTH1327</f>
        <v>0</v>
      </c>
      <c r="NTK1327" s="62">
        <f>NTH1327-NTI1327</f>
        <v>1000000</v>
      </c>
      <c r="NTL1327" s="62">
        <v>2000000</v>
      </c>
      <c r="NTM1327" s="62">
        <v>0</v>
      </c>
      <c r="NTN1327" s="62">
        <f>NTM1327/NTL1327</f>
        <v>0</v>
      </c>
      <c r="NTO1327" s="62">
        <f>NTL1327-NTM1327</f>
        <v>2000000</v>
      </c>
      <c r="NTP1327" s="62">
        <f>NTL1327+NTH1327</f>
        <v>3000000</v>
      </c>
      <c r="NTU1327" s="62" t="s">
        <v>1934</v>
      </c>
      <c r="NTV1327" s="62">
        <v>454</v>
      </c>
      <c r="NTW1327" s="62" t="s">
        <v>404</v>
      </c>
      <c r="NTX1327" s="62">
        <v>1000000</v>
      </c>
      <c r="NTZ1327" s="62">
        <f>NTY1327/NTX1327</f>
        <v>0</v>
      </c>
      <c r="NUA1327" s="62">
        <f>NTX1327-NTY1327</f>
        <v>1000000</v>
      </c>
      <c r="NUB1327" s="62">
        <v>2000000</v>
      </c>
      <c r="NUC1327" s="62">
        <v>0</v>
      </c>
      <c r="NUD1327" s="62">
        <f>NUC1327/NUB1327</f>
        <v>0</v>
      </c>
      <c r="NUE1327" s="62">
        <f>NUB1327-NUC1327</f>
        <v>2000000</v>
      </c>
      <c r="NUF1327" s="62">
        <f>NUB1327+NTX1327</f>
        <v>3000000</v>
      </c>
      <c r="NUK1327" s="62" t="s">
        <v>1934</v>
      </c>
      <c r="NUL1327" s="62">
        <v>454</v>
      </c>
      <c r="NUM1327" s="62" t="s">
        <v>404</v>
      </c>
      <c r="NUN1327" s="62">
        <v>1000000</v>
      </c>
      <c r="NUP1327" s="62">
        <f>NUO1327/NUN1327</f>
        <v>0</v>
      </c>
      <c r="NUQ1327" s="62">
        <f>NUN1327-NUO1327</f>
        <v>1000000</v>
      </c>
      <c r="NUR1327" s="62">
        <v>2000000</v>
      </c>
      <c r="NUS1327" s="62">
        <v>0</v>
      </c>
      <c r="NUT1327" s="62">
        <f>NUS1327/NUR1327</f>
        <v>0</v>
      </c>
      <c r="NUU1327" s="62">
        <f>NUR1327-NUS1327</f>
        <v>2000000</v>
      </c>
      <c r="NUV1327" s="62">
        <f>NUR1327+NUN1327</f>
        <v>3000000</v>
      </c>
      <c r="NVA1327" s="62" t="s">
        <v>1934</v>
      </c>
      <c r="NVB1327" s="62">
        <v>454</v>
      </c>
      <c r="NVC1327" s="62" t="s">
        <v>404</v>
      </c>
      <c r="NVD1327" s="62">
        <v>1000000</v>
      </c>
      <c r="NVF1327" s="62">
        <f>NVE1327/NVD1327</f>
        <v>0</v>
      </c>
      <c r="NVG1327" s="62">
        <f>NVD1327-NVE1327</f>
        <v>1000000</v>
      </c>
      <c r="NVH1327" s="62">
        <v>2000000</v>
      </c>
      <c r="NVI1327" s="62">
        <v>0</v>
      </c>
      <c r="NVJ1327" s="62">
        <f>NVI1327/NVH1327</f>
        <v>0</v>
      </c>
      <c r="NVK1327" s="62">
        <f>NVH1327-NVI1327</f>
        <v>2000000</v>
      </c>
      <c r="NVL1327" s="62">
        <f>NVH1327+NVD1327</f>
        <v>3000000</v>
      </c>
      <c r="NVQ1327" s="62" t="s">
        <v>1934</v>
      </c>
      <c r="NVR1327" s="62">
        <v>454</v>
      </c>
      <c r="NVS1327" s="62" t="s">
        <v>404</v>
      </c>
      <c r="NVT1327" s="62">
        <v>1000000</v>
      </c>
      <c r="NVV1327" s="62">
        <f>NVU1327/NVT1327</f>
        <v>0</v>
      </c>
      <c r="NVW1327" s="62">
        <f>NVT1327-NVU1327</f>
        <v>1000000</v>
      </c>
      <c r="NVX1327" s="62">
        <v>2000000</v>
      </c>
      <c r="NVY1327" s="62">
        <v>0</v>
      </c>
      <c r="NVZ1327" s="62">
        <f>NVY1327/NVX1327</f>
        <v>0</v>
      </c>
      <c r="NWA1327" s="62">
        <f>NVX1327-NVY1327</f>
        <v>2000000</v>
      </c>
      <c r="NWB1327" s="62">
        <f>NVX1327+NVT1327</f>
        <v>3000000</v>
      </c>
      <c r="NWG1327" s="62" t="s">
        <v>1934</v>
      </c>
      <c r="NWH1327" s="62">
        <v>454</v>
      </c>
      <c r="NWI1327" s="62" t="s">
        <v>404</v>
      </c>
      <c r="NWJ1327" s="62">
        <v>1000000</v>
      </c>
      <c r="NWL1327" s="62">
        <f>NWK1327/NWJ1327</f>
        <v>0</v>
      </c>
      <c r="NWM1327" s="62">
        <f>NWJ1327-NWK1327</f>
        <v>1000000</v>
      </c>
      <c r="NWN1327" s="62">
        <v>2000000</v>
      </c>
      <c r="NWO1327" s="62">
        <v>0</v>
      </c>
      <c r="NWP1327" s="62">
        <f>NWO1327/NWN1327</f>
        <v>0</v>
      </c>
      <c r="NWQ1327" s="62">
        <f>NWN1327-NWO1327</f>
        <v>2000000</v>
      </c>
      <c r="NWR1327" s="62">
        <f>NWN1327+NWJ1327</f>
        <v>3000000</v>
      </c>
      <c r="NWW1327" s="62" t="s">
        <v>1934</v>
      </c>
      <c r="NWX1327" s="62">
        <v>454</v>
      </c>
      <c r="NWY1327" s="62" t="s">
        <v>404</v>
      </c>
      <c r="NWZ1327" s="62">
        <v>1000000</v>
      </c>
      <c r="NXB1327" s="62">
        <f>NXA1327/NWZ1327</f>
        <v>0</v>
      </c>
      <c r="NXC1327" s="62">
        <f>NWZ1327-NXA1327</f>
        <v>1000000</v>
      </c>
      <c r="NXD1327" s="62">
        <v>2000000</v>
      </c>
      <c r="NXE1327" s="62">
        <v>0</v>
      </c>
      <c r="NXF1327" s="62">
        <f>NXE1327/NXD1327</f>
        <v>0</v>
      </c>
      <c r="NXG1327" s="62">
        <f>NXD1327-NXE1327</f>
        <v>2000000</v>
      </c>
      <c r="NXH1327" s="62">
        <f>NXD1327+NWZ1327</f>
        <v>3000000</v>
      </c>
      <c r="NXM1327" s="62" t="s">
        <v>1934</v>
      </c>
      <c r="NXN1327" s="62">
        <v>454</v>
      </c>
      <c r="NXO1327" s="62" t="s">
        <v>404</v>
      </c>
      <c r="NXP1327" s="62">
        <v>1000000</v>
      </c>
      <c r="NXR1327" s="62">
        <f>NXQ1327/NXP1327</f>
        <v>0</v>
      </c>
      <c r="NXS1327" s="62">
        <f>NXP1327-NXQ1327</f>
        <v>1000000</v>
      </c>
      <c r="NXT1327" s="62">
        <v>2000000</v>
      </c>
      <c r="NXU1327" s="62">
        <v>0</v>
      </c>
      <c r="NXV1327" s="62">
        <f>NXU1327/NXT1327</f>
        <v>0</v>
      </c>
      <c r="NXW1327" s="62">
        <f>NXT1327-NXU1327</f>
        <v>2000000</v>
      </c>
      <c r="NXX1327" s="62">
        <f>NXT1327+NXP1327</f>
        <v>3000000</v>
      </c>
      <c r="NYC1327" s="62" t="s">
        <v>1934</v>
      </c>
      <c r="NYD1327" s="62">
        <v>454</v>
      </c>
      <c r="NYE1327" s="62" t="s">
        <v>404</v>
      </c>
      <c r="NYF1327" s="62">
        <v>1000000</v>
      </c>
      <c r="NYH1327" s="62">
        <f>NYG1327/NYF1327</f>
        <v>0</v>
      </c>
      <c r="NYI1327" s="62">
        <f>NYF1327-NYG1327</f>
        <v>1000000</v>
      </c>
      <c r="NYJ1327" s="62">
        <v>2000000</v>
      </c>
      <c r="NYK1327" s="62">
        <v>0</v>
      </c>
      <c r="NYL1327" s="62">
        <f>NYK1327/NYJ1327</f>
        <v>0</v>
      </c>
      <c r="NYM1327" s="62">
        <f>NYJ1327-NYK1327</f>
        <v>2000000</v>
      </c>
      <c r="NYN1327" s="62">
        <f>NYJ1327+NYF1327</f>
        <v>3000000</v>
      </c>
      <c r="NYS1327" s="62" t="s">
        <v>1934</v>
      </c>
      <c r="NYT1327" s="62">
        <v>454</v>
      </c>
      <c r="NYU1327" s="62" t="s">
        <v>404</v>
      </c>
      <c r="NYV1327" s="62">
        <v>1000000</v>
      </c>
      <c r="NYX1327" s="62">
        <f>NYW1327/NYV1327</f>
        <v>0</v>
      </c>
      <c r="NYY1327" s="62">
        <f>NYV1327-NYW1327</f>
        <v>1000000</v>
      </c>
      <c r="NYZ1327" s="62">
        <v>2000000</v>
      </c>
      <c r="NZA1327" s="62">
        <v>0</v>
      </c>
      <c r="NZB1327" s="62">
        <f>NZA1327/NYZ1327</f>
        <v>0</v>
      </c>
      <c r="NZC1327" s="62">
        <f>NYZ1327-NZA1327</f>
        <v>2000000</v>
      </c>
      <c r="NZD1327" s="62">
        <f>NYZ1327+NYV1327</f>
        <v>3000000</v>
      </c>
      <c r="NZI1327" s="62" t="s">
        <v>1934</v>
      </c>
      <c r="NZJ1327" s="62">
        <v>454</v>
      </c>
      <c r="NZK1327" s="62" t="s">
        <v>404</v>
      </c>
      <c r="NZL1327" s="62">
        <v>1000000</v>
      </c>
      <c r="NZN1327" s="62">
        <f>NZM1327/NZL1327</f>
        <v>0</v>
      </c>
      <c r="NZO1327" s="62">
        <f>NZL1327-NZM1327</f>
        <v>1000000</v>
      </c>
      <c r="NZP1327" s="62">
        <v>2000000</v>
      </c>
      <c r="NZQ1327" s="62">
        <v>0</v>
      </c>
      <c r="NZR1327" s="62">
        <f>NZQ1327/NZP1327</f>
        <v>0</v>
      </c>
      <c r="NZS1327" s="62">
        <f>NZP1327-NZQ1327</f>
        <v>2000000</v>
      </c>
      <c r="NZT1327" s="62">
        <f>NZP1327+NZL1327</f>
        <v>3000000</v>
      </c>
      <c r="NZY1327" s="62" t="s">
        <v>1934</v>
      </c>
      <c r="NZZ1327" s="62">
        <v>454</v>
      </c>
      <c r="OAA1327" s="62" t="s">
        <v>404</v>
      </c>
      <c r="OAB1327" s="62">
        <v>1000000</v>
      </c>
      <c r="OAD1327" s="62">
        <f>OAC1327/OAB1327</f>
        <v>0</v>
      </c>
      <c r="OAE1327" s="62">
        <f>OAB1327-OAC1327</f>
        <v>1000000</v>
      </c>
      <c r="OAF1327" s="62">
        <v>2000000</v>
      </c>
      <c r="OAG1327" s="62">
        <v>0</v>
      </c>
      <c r="OAH1327" s="62">
        <f>OAG1327/OAF1327</f>
        <v>0</v>
      </c>
      <c r="OAI1327" s="62">
        <f>OAF1327-OAG1327</f>
        <v>2000000</v>
      </c>
      <c r="OAJ1327" s="62">
        <f>OAF1327+OAB1327</f>
        <v>3000000</v>
      </c>
      <c r="OAO1327" s="62" t="s">
        <v>1934</v>
      </c>
      <c r="OAP1327" s="62">
        <v>454</v>
      </c>
      <c r="OAQ1327" s="62" t="s">
        <v>404</v>
      </c>
      <c r="OAR1327" s="62">
        <v>1000000</v>
      </c>
      <c r="OAT1327" s="62">
        <f>OAS1327/OAR1327</f>
        <v>0</v>
      </c>
      <c r="OAU1327" s="62">
        <f>OAR1327-OAS1327</f>
        <v>1000000</v>
      </c>
      <c r="OAV1327" s="62">
        <v>2000000</v>
      </c>
      <c r="OAW1327" s="62">
        <v>0</v>
      </c>
      <c r="OAX1327" s="62">
        <f>OAW1327/OAV1327</f>
        <v>0</v>
      </c>
      <c r="OAY1327" s="62">
        <f>OAV1327-OAW1327</f>
        <v>2000000</v>
      </c>
      <c r="OAZ1327" s="62">
        <f>OAV1327+OAR1327</f>
        <v>3000000</v>
      </c>
      <c r="OBE1327" s="62" t="s">
        <v>1934</v>
      </c>
      <c r="OBF1327" s="62">
        <v>454</v>
      </c>
      <c r="OBG1327" s="62" t="s">
        <v>404</v>
      </c>
      <c r="OBH1327" s="62">
        <v>1000000</v>
      </c>
      <c r="OBJ1327" s="62">
        <f>OBI1327/OBH1327</f>
        <v>0</v>
      </c>
      <c r="OBK1327" s="62">
        <f>OBH1327-OBI1327</f>
        <v>1000000</v>
      </c>
      <c r="OBL1327" s="62">
        <v>2000000</v>
      </c>
      <c r="OBM1327" s="62">
        <v>0</v>
      </c>
      <c r="OBN1327" s="62">
        <f>OBM1327/OBL1327</f>
        <v>0</v>
      </c>
      <c r="OBO1327" s="62">
        <f>OBL1327-OBM1327</f>
        <v>2000000</v>
      </c>
      <c r="OBP1327" s="62">
        <f>OBL1327+OBH1327</f>
        <v>3000000</v>
      </c>
      <c r="OBU1327" s="62" t="s">
        <v>1934</v>
      </c>
      <c r="OBV1327" s="62">
        <v>454</v>
      </c>
      <c r="OBW1327" s="62" t="s">
        <v>404</v>
      </c>
      <c r="OBX1327" s="62">
        <v>1000000</v>
      </c>
      <c r="OBZ1327" s="62">
        <f>OBY1327/OBX1327</f>
        <v>0</v>
      </c>
      <c r="OCA1327" s="62">
        <f>OBX1327-OBY1327</f>
        <v>1000000</v>
      </c>
      <c r="OCB1327" s="62">
        <v>2000000</v>
      </c>
      <c r="OCC1327" s="62">
        <v>0</v>
      </c>
      <c r="OCD1327" s="62">
        <f>OCC1327/OCB1327</f>
        <v>0</v>
      </c>
      <c r="OCE1327" s="62">
        <f>OCB1327-OCC1327</f>
        <v>2000000</v>
      </c>
      <c r="OCF1327" s="62">
        <f>OCB1327+OBX1327</f>
        <v>3000000</v>
      </c>
      <c r="OCK1327" s="62" t="s">
        <v>1934</v>
      </c>
      <c r="OCL1327" s="62">
        <v>454</v>
      </c>
      <c r="OCM1327" s="62" t="s">
        <v>404</v>
      </c>
      <c r="OCN1327" s="62">
        <v>1000000</v>
      </c>
      <c r="OCP1327" s="62">
        <f>OCO1327/OCN1327</f>
        <v>0</v>
      </c>
      <c r="OCQ1327" s="62">
        <f>OCN1327-OCO1327</f>
        <v>1000000</v>
      </c>
      <c r="OCR1327" s="62">
        <v>2000000</v>
      </c>
      <c r="OCS1327" s="62">
        <v>0</v>
      </c>
      <c r="OCT1327" s="62">
        <f>OCS1327/OCR1327</f>
        <v>0</v>
      </c>
      <c r="OCU1327" s="62">
        <f>OCR1327-OCS1327</f>
        <v>2000000</v>
      </c>
      <c r="OCV1327" s="62">
        <f>OCR1327+OCN1327</f>
        <v>3000000</v>
      </c>
      <c r="ODA1327" s="62" t="s">
        <v>1934</v>
      </c>
      <c r="ODB1327" s="62">
        <v>454</v>
      </c>
      <c r="ODC1327" s="62" t="s">
        <v>404</v>
      </c>
      <c r="ODD1327" s="62">
        <v>1000000</v>
      </c>
      <c r="ODF1327" s="62">
        <f>ODE1327/ODD1327</f>
        <v>0</v>
      </c>
      <c r="ODG1327" s="62">
        <f>ODD1327-ODE1327</f>
        <v>1000000</v>
      </c>
      <c r="ODH1327" s="62">
        <v>2000000</v>
      </c>
      <c r="ODI1327" s="62">
        <v>0</v>
      </c>
      <c r="ODJ1327" s="62">
        <f>ODI1327/ODH1327</f>
        <v>0</v>
      </c>
      <c r="ODK1327" s="62">
        <f>ODH1327-ODI1327</f>
        <v>2000000</v>
      </c>
      <c r="ODL1327" s="62">
        <f>ODH1327+ODD1327</f>
        <v>3000000</v>
      </c>
      <c r="ODQ1327" s="62" t="s">
        <v>1934</v>
      </c>
      <c r="ODR1327" s="62">
        <v>454</v>
      </c>
      <c r="ODS1327" s="62" t="s">
        <v>404</v>
      </c>
      <c r="ODT1327" s="62">
        <v>1000000</v>
      </c>
      <c r="ODV1327" s="62">
        <f>ODU1327/ODT1327</f>
        <v>0</v>
      </c>
      <c r="ODW1327" s="62">
        <f>ODT1327-ODU1327</f>
        <v>1000000</v>
      </c>
      <c r="ODX1327" s="62">
        <v>2000000</v>
      </c>
      <c r="ODY1327" s="62">
        <v>0</v>
      </c>
      <c r="ODZ1327" s="62">
        <f>ODY1327/ODX1327</f>
        <v>0</v>
      </c>
      <c r="OEA1327" s="62">
        <f>ODX1327-ODY1327</f>
        <v>2000000</v>
      </c>
      <c r="OEB1327" s="62">
        <f>ODX1327+ODT1327</f>
        <v>3000000</v>
      </c>
      <c r="OEG1327" s="62" t="s">
        <v>1934</v>
      </c>
      <c r="OEH1327" s="62">
        <v>454</v>
      </c>
      <c r="OEI1327" s="62" t="s">
        <v>404</v>
      </c>
      <c r="OEJ1327" s="62">
        <v>1000000</v>
      </c>
      <c r="OEL1327" s="62">
        <f>OEK1327/OEJ1327</f>
        <v>0</v>
      </c>
      <c r="OEM1327" s="62">
        <f>OEJ1327-OEK1327</f>
        <v>1000000</v>
      </c>
      <c r="OEN1327" s="62">
        <v>2000000</v>
      </c>
      <c r="OEO1327" s="62">
        <v>0</v>
      </c>
      <c r="OEP1327" s="62">
        <f>OEO1327/OEN1327</f>
        <v>0</v>
      </c>
      <c r="OEQ1327" s="62">
        <f>OEN1327-OEO1327</f>
        <v>2000000</v>
      </c>
      <c r="OER1327" s="62">
        <f>OEN1327+OEJ1327</f>
        <v>3000000</v>
      </c>
      <c r="OEW1327" s="62" t="s">
        <v>1934</v>
      </c>
      <c r="OEX1327" s="62">
        <v>454</v>
      </c>
      <c r="OEY1327" s="62" t="s">
        <v>404</v>
      </c>
      <c r="OEZ1327" s="62">
        <v>1000000</v>
      </c>
      <c r="OFB1327" s="62">
        <f>OFA1327/OEZ1327</f>
        <v>0</v>
      </c>
      <c r="OFC1327" s="62">
        <f>OEZ1327-OFA1327</f>
        <v>1000000</v>
      </c>
      <c r="OFD1327" s="62">
        <v>2000000</v>
      </c>
      <c r="OFE1327" s="62">
        <v>0</v>
      </c>
      <c r="OFF1327" s="62">
        <f>OFE1327/OFD1327</f>
        <v>0</v>
      </c>
      <c r="OFG1327" s="62">
        <f>OFD1327-OFE1327</f>
        <v>2000000</v>
      </c>
      <c r="OFH1327" s="62">
        <f>OFD1327+OEZ1327</f>
        <v>3000000</v>
      </c>
      <c r="OFM1327" s="62" t="s">
        <v>1934</v>
      </c>
      <c r="OFN1327" s="62">
        <v>454</v>
      </c>
      <c r="OFO1327" s="62" t="s">
        <v>404</v>
      </c>
      <c r="OFP1327" s="62">
        <v>1000000</v>
      </c>
      <c r="OFR1327" s="62">
        <f>OFQ1327/OFP1327</f>
        <v>0</v>
      </c>
      <c r="OFS1327" s="62">
        <f>OFP1327-OFQ1327</f>
        <v>1000000</v>
      </c>
      <c r="OFT1327" s="62">
        <v>2000000</v>
      </c>
      <c r="OFU1327" s="62">
        <v>0</v>
      </c>
      <c r="OFV1327" s="62">
        <f>OFU1327/OFT1327</f>
        <v>0</v>
      </c>
      <c r="OFW1327" s="62">
        <f>OFT1327-OFU1327</f>
        <v>2000000</v>
      </c>
      <c r="OFX1327" s="62">
        <f>OFT1327+OFP1327</f>
        <v>3000000</v>
      </c>
      <c r="OGC1327" s="62" t="s">
        <v>1934</v>
      </c>
      <c r="OGD1327" s="62">
        <v>454</v>
      </c>
      <c r="OGE1327" s="62" t="s">
        <v>404</v>
      </c>
      <c r="OGF1327" s="62">
        <v>1000000</v>
      </c>
      <c r="OGH1327" s="62">
        <f>OGG1327/OGF1327</f>
        <v>0</v>
      </c>
      <c r="OGI1327" s="62">
        <f>OGF1327-OGG1327</f>
        <v>1000000</v>
      </c>
      <c r="OGJ1327" s="62">
        <v>2000000</v>
      </c>
      <c r="OGK1327" s="62">
        <v>0</v>
      </c>
      <c r="OGL1327" s="62">
        <f>OGK1327/OGJ1327</f>
        <v>0</v>
      </c>
      <c r="OGM1327" s="62">
        <f>OGJ1327-OGK1327</f>
        <v>2000000</v>
      </c>
      <c r="OGN1327" s="62">
        <f>OGJ1327+OGF1327</f>
        <v>3000000</v>
      </c>
      <c r="OGS1327" s="62" t="s">
        <v>1934</v>
      </c>
      <c r="OGT1327" s="62">
        <v>454</v>
      </c>
      <c r="OGU1327" s="62" t="s">
        <v>404</v>
      </c>
      <c r="OGV1327" s="62">
        <v>1000000</v>
      </c>
      <c r="OGX1327" s="62">
        <f>OGW1327/OGV1327</f>
        <v>0</v>
      </c>
      <c r="OGY1327" s="62">
        <f>OGV1327-OGW1327</f>
        <v>1000000</v>
      </c>
      <c r="OGZ1327" s="62">
        <v>2000000</v>
      </c>
      <c r="OHA1327" s="62">
        <v>0</v>
      </c>
      <c r="OHB1327" s="62">
        <f>OHA1327/OGZ1327</f>
        <v>0</v>
      </c>
      <c r="OHC1327" s="62">
        <f>OGZ1327-OHA1327</f>
        <v>2000000</v>
      </c>
      <c r="OHD1327" s="62">
        <f>OGZ1327+OGV1327</f>
        <v>3000000</v>
      </c>
      <c r="OHI1327" s="62" t="s">
        <v>1934</v>
      </c>
      <c r="OHJ1327" s="62">
        <v>454</v>
      </c>
      <c r="OHK1327" s="62" t="s">
        <v>404</v>
      </c>
      <c r="OHL1327" s="62">
        <v>1000000</v>
      </c>
      <c r="OHN1327" s="62">
        <f>OHM1327/OHL1327</f>
        <v>0</v>
      </c>
      <c r="OHO1327" s="62">
        <f>OHL1327-OHM1327</f>
        <v>1000000</v>
      </c>
      <c r="OHP1327" s="62">
        <v>2000000</v>
      </c>
      <c r="OHQ1327" s="62">
        <v>0</v>
      </c>
      <c r="OHR1327" s="62">
        <f>OHQ1327/OHP1327</f>
        <v>0</v>
      </c>
      <c r="OHS1327" s="62">
        <f>OHP1327-OHQ1327</f>
        <v>2000000</v>
      </c>
      <c r="OHT1327" s="62">
        <f>OHP1327+OHL1327</f>
        <v>3000000</v>
      </c>
      <c r="OHY1327" s="62" t="s">
        <v>1934</v>
      </c>
      <c r="OHZ1327" s="62">
        <v>454</v>
      </c>
      <c r="OIA1327" s="62" t="s">
        <v>404</v>
      </c>
      <c r="OIB1327" s="62">
        <v>1000000</v>
      </c>
      <c r="OID1327" s="62">
        <f>OIC1327/OIB1327</f>
        <v>0</v>
      </c>
      <c r="OIE1327" s="62">
        <f>OIB1327-OIC1327</f>
        <v>1000000</v>
      </c>
      <c r="OIF1327" s="62">
        <v>2000000</v>
      </c>
      <c r="OIG1327" s="62">
        <v>0</v>
      </c>
      <c r="OIH1327" s="62">
        <f>OIG1327/OIF1327</f>
        <v>0</v>
      </c>
      <c r="OII1327" s="62">
        <f>OIF1327-OIG1327</f>
        <v>2000000</v>
      </c>
      <c r="OIJ1327" s="62">
        <f>OIF1327+OIB1327</f>
        <v>3000000</v>
      </c>
      <c r="OIO1327" s="62" t="s">
        <v>1934</v>
      </c>
      <c r="OIP1327" s="62">
        <v>454</v>
      </c>
      <c r="OIQ1327" s="62" t="s">
        <v>404</v>
      </c>
      <c r="OIR1327" s="62">
        <v>1000000</v>
      </c>
      <c r="OIT1327" s="62">
        <f>OIS1327/OIR1327</f>
        <v>0</v>
      </c>
      <c r="OIU1327" s="62">
        <f>OIR1327-OIS1327</f>
        <v>1000000</v>
      </c>
      <c r="OIV1327" s="62">
        <v>2000000</v>
      </c>
      <c r="OIW1327" s="62">
        <v>0</v>
      </c>
      <c r="OIX1327" s="62">
        <f>OIW1327/OIV1327</f>
        <v>0</v>
      </c>
      <c r="OIY1327" s="62">
        <f>OIV1327-OIW1327</f>
        <v>2000000</v>
      </c>
      <c r="OIZ1327" s="62">
        <f>OIV1327+OIR1327</f>
        <v>3000000</v>
      </c>
      <c r="OJE1327" s="62" t="s">
        <v>1934</v>
      </c>
      <c r="OJF1327" s="62">
        <v>454</v>
      </c>
      <c r="OJG1327" s="62" t="s">
        <v>404</v>
      </c>
      <c r="OJH1327" s="62">
        <v>1000000</v>
      </c>
      <c r="OJJ1327" s="62">
        <f>OJI1327/OJH1327</f>
        <v>0</v>
      </c>
      <c r="OJK1327" s="62">
        <f>OJH1327-OJI1327</f>
        <v>1000000</v>
      </c>
      <c r="OJL1327" s="62">
        <v>2000000</v>
      </c>
      <c r="OJM1327" s="62">
        <v>0</v>
      </c>
      <c r="OJN1327" s="62">
        <f>OJM1327/OJL1327</f>
        <v>0</v>
      </c>
      <c r="OJO1327" s="62">
        <f>OJL1327-OJM1327</f>
        <v>2000000</v>
      </c>
      <c r="OJP1327" s="62">
        <f>OJL1327+OJH1327</f>
        <v>3000000</v>
      </c>
      <c r="OJU1327" s="62" t="s">
        <v>1934</v>
      </c>
      <c r="OJV1327" s="62">
        <v>454</v>
      </c>
      <c r="OJW1327" s="62" t="s">
        <v>404</v>
      </c>
      <c r="OJX1327" s="62">
        <v>1000000</v>
      </c>
      <c r="OJZ1327" s="62">
        <f>OJY1327/OJX1327</f>
        <v>0</v>
      </c>
      <c r="OKA1327" s="62">
        <f>OJX1327-OJY1327</f>
        <v>1000000</v>
      </c>
      <c r="OKB1327" s="62">
        <v>2000000</v>
      </c>
      <c r="OKC1327" s="62">
        <v>0</v>
      </c>
      <c r="OKD1327" s="62">
        <f>OKC1327/OKB1327</f>
        <v>0</v>
      </c>
      <c r="OKE1327" s="62">
        <f>OKB1327-OKC1327</f>
        <v>2000000</v>
      </c>
      <c r="OKF1327" s="62">
        <f>OKB1327+OJX1327</f>
        <v>3000000</v>
      </c>
      <c r="OKK1327" s="62" t="s">
        <v>1934</v>
      </c>
      <c r="OKL1327" s="62">
        <v>454</v>
      </c>
      <c r="OKM1327" s="62" t="s">
        <v>404</v>
      </c>
      <c r="OKN1327" s="62">
        <v>1000000</v>
      </c>
      <c r="OKP1327" s="62">
        <f>OKO1327/OKN1327</f>
        <v>0</v>
      </c>
      <c r="OKQ1327" s="62">
        <f>OKN1327-OKO1327</f>
        <v>1000000</v>
      </c>
      <c r="OKR1327" s="62">
        <v>2000000</v>
      </c>
      <c r="OKS1327" s="62">
        <v>0</v>
      </c>
      <c r="OKT1327" s="62">
        <f>OKS1327/OKR1327</f>
        <v>0</v>
      </c>
      <c r="OKU1327" s="62">
        <f>OKR1327-OKS1327</f>
        <v>2000000</v>
      </c>
      <c r="OKV1327" s="62">
        <f>OKR1327+OKN1327</f>
        <v>3000000</v>
      </c>
      <c r="OLA1327" s="62" t="s">
        <v>1934</v>
      </c>
      <c r="OLB1327" s="62">
        <v>454</v>
      </c>
      <c r="OLC1327" s="62" t="s">
        <v>404</v>
      </c>
      <c r="OLD1327" s="62">
        <v>1000000</v>
      </c>
      <c r="OLF1327" s="62">
        <f>OLE1327/OLD1327</f>
        <v>0</v>
      </c>
      <c r="OLG1327" s="62">
        <f>OLD1327-OLE1327</f>
        <v>1000000</v>
      </c>
      <c r="OLH1327" s="62">
        <v>2000000</v>
      </c>
      <c r="OLI1327" s="62">
        <v>0</v>
      </c>
      <c r="OLJ1327" s="62">
        <f>OLI1327/OLH1327</f>
        <v>0</v>
      </c>
      <c r="OLK1327" s="62">
        <f>OLH1327-OLI1327</f>
        <v>2000000</v>
      </c>
      <c r="OLL1327" s="62">
        <f>OLH1327+OLD1327</f>
        <v>3000000</v>
      </c>
      <c r="OLQ1327" s="62" t="s">
        <v>1934</v>
      </c>
      <c r="OLR1327" s="62">
        <v>454</v>
      </c>
      <c r="OLS1327" s="62" t="s">
        <v>404</v>
      </c>
      <c r="OLT1327" s="62">
        <v>1000000</v>
      </c>
      <c r="OLV1327" s="62">
        <f>OLU1327/OLT1327</f>
        <v>0</v>
      </c>
      <c r="OLW1327" s="62">
        <f>OLT1327-OLU1327</f>
        <v>1000000</v>
      </c>
      <c r="OLX1327" s="62">
        <v>2000000</v>
      </c>
      <c r="OLY1327" s="62">
        <v>0</v>
      </c>
      <c r="OLZ1327" s="62">
        <f>OLY1327/OLX1327</f>
        <v>0</v>
      </c>
      <c r="OMA1327" s="62">
        <f>OLX1327-OLY1327</f>
        <v>2000000</v>
      </c>
      <c r="OMB1327" s="62">
        <f>OLX1327+OLT1327</f>
        <v>3000000</v>
      </c>
      <c r="OMG1327" s="62" t="s">
        <v>1934</v>
      </c>
      <c r="OMH1327" s="62">
        <v>454</v>
      </c>
      <c r="OMI1327" s="62" t="s">
        <v>404</v>
      </c>
      <c r="OMJ1327" s="62">
        <v>1000000</v>
      </c>
      <c r="OML1327" s="62">
        <f>OMK1327/OMJ1327</f>
        <v>0</v>
      </c>
      <c r="OMM1327" s="62">
        <f>OMJ1327-OMK1327</f>
        <v>1000000</v>
      </c>
      <c r="OMN1327" s="62">
        <v>2000000</v>
      </c>
      <c r="OMO1327" s="62">
        <v>0</v>
      </c>
      <c r="OMP1327" s="62">
        <f>OMO1327/OMN1327</f>
        <v>0</v>
      </c>
      <c r="OMQ1327" s="62">
        <f>OMN1327-OMO1327</f>
        <v>2000000</v>
      </c>
      <c r="OMR1327" s="62">
        <f>OMN1327+OMJ1327</f>
        <v>3000000</v>
      </c>
      <c r="OMW1327" s="62" t="s">
        <v>1934</v>
      </c>
      <c r="OMX1327" s="62">
        <v>454</v>
      </c>
      <c r="OMY1327" s="62" t="s">
        <v>404</v>
      </c>
      <c r="OMZ1327" s="62">
        <v>1000000</v>
      </c>
      <c r="ONB1327" s="62">
        <f>ONA1327/OMZ1327</f>
        <v>0</v>
      </c>
      <c r="ONC1327" s="62">
        <f>OMZ1327-ONA1327</f>
        <v>1000000</v>
      </c>
      <c r="OND1327" s="62">
        <v>2000000</v>
      </c>
      <c r="ONE1327" s="62">
        <v>0</v>
      </c>
      <c r="ONF1327" s="62">
        <f>ONE1327/OND1327</f>
        <v>0</v>
      </c>
      <c r="ONG1327" s="62">
        <f>OND1327-ONE1327</f>
        <v>2000000</v>
      </c>
      <c r="ONH1327" s="62">
        <f>OND1327+OMZ1327</f>
        <v>3000000</v>
      </c>
      <c r="ONM1327" s="62" t="s">
        <v>1934</v>
      </c>
      <c r="ONN1327" s="62">
        <v>454</v>
      </c>
      <c r="ONO1327" s="62" t="s">
        <v>404</v>
      </c>
      <c r="ONP1327" s="62">
        <v>1000000</v>
      </c>
      <c r="ONR1327" s="62">
        <f>ONQ1327/ONP1327</f>
        <v>0</v>
      </c>
      <c r="ONS1327" s="62">
        <f>ONP1327-ONQ1327</f>
        <v>1000000</v>
      </c>
      <c r="ONT1327" s="62">
        <v>2000000</v>
      </c>
      <c r="ONU1327" s="62">
        <v>0</v>
      </c>
      <c r="ONV1327" s="62">
        <f>ONU1327/ONT1327</f>
        <v>0</v>
      </c>
      <c r="ONW1327" s="62">
        <f>ONT1327-ONU1327</f>
        <v>2000000</v>
      </c>
      <c r="ONX1327" s="62">
        <f>ONT1327+ONP1327</f>
        <v>3000000</v>
      </c>
      <c r="OOC1327" s="62" t="s">
        <v>1934</v>
      </c>
      <c r="OOD1327" s="62">
        <v>454</v>
      </c>
      <c r="OOE1327" s="62" t="s">
        <v>404</v>
      </c>
      <c r="OOF1327" s="62">
        <v>1000000</v>
      </c>
      <c r="OOH1327" s="62">
        <f>OOG1327/OOF1327</f>
        <v>0</v>
      </c>
      <c r="OOI1327" s="62">
        <f>OOF1327-OOG1327</f>
        <v>1000000</v>
      </c>
      <c r="OOJ1327" s="62">
        <v>2000000</v>
      </c>
      <c r="OOK1327" s="62">
        <v>0</v>
      </c>
      <c r="OOL1327" s="62">
        <f>OOK1327/OOJ1327</f>
        <v>0</v>
      </c>
      <c r="OOM1327" s="62">
        <f>OOJ1327-OOK1327</f>
        <v>2000000</v>
      </c>
      <c r="OON1327" s="62">
        <f>OOJ1327+OOF1327</f>
        <v>3000000</v>
      </c>
      <c r="OOS1327" s="62" t="s">
        <v>1934</v>
      </c>
      <c r="OOT1327" s="62">
        <v>454</v>
      </c>
      <c r="OOU1327" s="62" t="s">
        <v>404</v>
      </c>
      <c r="OOV1327" s="62">
        <v>1000000</v>
      </c>
      <c r="OOX1327" s="62">
        <f>OOW1327/OOV1327</f>
        <v>0</v>
      </c>
      <c r="OOY1327" s="62">
        <f>OOV1327-OOW1327</f>
        <v>1000000</v>
      </c>
      <c r="OOZ1327" s="62">
        <v>2000000</v>
      </c>
      <c r="OPA1327" s="62">
        <v>0</v>
      </c>
      <c r="OPB1327" s="62">
        <f>OPA1327/OOZ1327</f>
        <v>0</v>
      </c>
      <c r="OPC1327" s="62">
        <f>OOZ1327-OPA1327</f>
        <v>2000000</v>
      </c>
      <c r="OPD1327" s="62">
        <f>OOZ1327+OOV1327</f>
        <v>3000000</v>
      </c>
      <c r="OPI1327" s="62" t="s">
        <v>1934</v>
      </c>
      <c r="OPJ1327" s="62">
        <v>454</v>
      </c>
      <c r="OPK1327" s="62" t="s">
        <v>404</v>
      </c>
      <c r="OPL1327" s="62">
        <v>1000000</v>
      </c>
      <c r="OPN1327" s="62">
        <f>OPM1327/OPL1327</f>
        <v>0</v>
      </c>
      <c r="OPO1327" s="62">
        <f>OPL1327-OPM1327</f>
        <v>1000000</v>
      </c>
      <c r="OPP1327" s="62">
        <v>2000000</v>
      </c>
      <c r="OPQ1327" s="62">
        <v>0</v>
      </c>
      <c r="OPR1327" s="62">
        <f>OPQ1327/OPP1327</f>
        <v>0</v>
      </c>
      <c r="OPS1327" s="62">
        <f>OPP1327-OPQ1327</f>
        <v>2000000</v>
      </c>
      <c r="OPT1327" s="62">
        <f>OPP1327+OPL1327</f>
        <v>3000000</v>
      </c>
      <c r="OPY1327" s="62" t="s">
        <v>1934</v>
      </c>
      <c r="OPZ1327" s="62">
        <v>454</v>
      </c>
      <c r="OQA1327" s="62" t="s">
        <v>404</v>
      </c>
      <c r="OQB1327" s="62">
        <v>1000000</v>
      </c>
      <c r="OQD1327" s="62">
        <f>OQC1327/OQB1327</f>
        <v>0</v>
      </c>
      <c r="OQE1327" s="62">
        <f>OQB1327-OQC1327</f>
        <v>1000000</v>
      </c>
      <c r="OQF1327" s="62">
        <v>2000000</v>
      </c>
      <c r="OQG1327" s="62">
        <v>0</v>
      </c>
      <c r="OQH1327" s="62">
        <f>OQG1327/OQF1327</f>
        <v>0</v>
      </c>
      <c r="OQI1327" s="62">
        <f>OQF1327-OQG1327</f>
        <v>2000000</v>
      </c>
      <c r="OQJ1327" s="62">
        <f>OQF1327+OQB1327</f>
        <v>3000000</v>
      </c>
      <c r="OQO1327" s="62" t="s">
        <v>1934</v>
      </c>
      <c r="OQP1327" s="62">
        <v>454</v>
      </c>
      <c r="OQQ1327" s="62" t="s">
        <v>404</v>
      </c>
      <c r="OQR1327" s="62">
        <v>1000000</v>
      </c>
      <c r="OQT1327" s="62">
        <f>OQS1327/OQR1327</f>
        <v>0</v>
      </c>
      <c r="OQU1327" s="62">
        <f>OQR1327-OQS1327</f>
        <v>1000000</v>
      </c>
      <c r="OQV1327" s="62">
        <v>2000000</v>
      </c>
      <c r="OQW1327" s="62">
        <v>0</v>
      </c>
      <c r="OQX1327" s="62">
        <f>OQW1327/OQV1327</f>
        <v>0</v>
      </c>
      <c r="OQY1327" s="62">
        <f>OQV1327-OQW1327</f>
        <v>2000000</v>
      </c>
      <c r="OQZ1327" s="62">
        <f>OQV1327+OQR1327</f>
        <v>3000000</v>
      </c>
      <c r="ORE1327" s="62" t="s">
        <v>1934</v>
      </c>
      <c r="ORF1327" s="62">
        <v>454</v>
      </c>
      <c r="ORG1327" s="62" t="s">
        <v>404</v>
      </c>
      <c r="ORH1327" s="62">
        <v>1000000</v>
      </c>
      <c r="ORJ1327" s="62">
        <f>ORI1327/ORH1327</f>
        <v>0</v>
      </c>
      <c r="ORK1327" s="62">
        <f>ORH1327-ORI1327</f>
        <v>1000000</v>
      </c>
      <c r="ORL1327" s="62">
        <v>2000000</v>
      </c>
      <c r="ORM1327" s="62">
        <v>0</v>
      </c>
      <c r="ORN1327" s="62">
        <f>ORM1327/ORL1327</f>
        <v>0</v>
      </c>
      <c r="ORO1327" s="62">
        <f>ORL1327-ORM1327</f>
        <v>2000000</v>
      </c>
      <c r="ORP1327" s="62">
        <f>ORL1327+ORH1327</f>
        <v>3000000</v>
      </c>
      <c r="ORU1327" s="62" t="s">
        <v>1934</v>
      </c>
      <c r="ORV1327" s="62">
        <v>454</v>
      </c>
      <c r="ORW1327" s="62" t="s">
        <v>404</v>
      </c>
      <c r="ORX1327" s="62">
        <v>1000000</v>
      </c>
      <c r="ORZ1327" s="62">
        <f>ORY1327/ORX1327</f>
        <v>0</v>
      </c>
      <c r="OSA1327" s="62">
        <f>ORX1327-ORY1327</f>
        <v>1000000</v>
      </c>
      <c r="OSB1327" s="62">
        <v>2000000</v>
      </c>
      <c r="OSC1327" s="62">
        <v>0</v>
      </c>
      <c r="OSD1327" s="62">
        <f>OSC1327/OSB1327</f>
        <v>0</v>
      </c>
      <c r="OSE1327" s="62">
        <f>OSB1327-OSC1327</f>
        <v>2000000</v>
      </c>
      <c r="OSF1327" s="62">
        <f>OSB1327+ORX1327</f>
        <v>3000000</v>
      </c>
      <c r="OSK1327" s="62" t="s">
        <v>1934</v>
      </c>
      <c r="OSL1327" s="62">
        <v>454</v>
      </c>
      <c r="OSM1327" s="62" t="s">
        <v>404</v>
      </c>
      <c r="OSN1327" s="62">
        <v>1000000</v>
      </c>
      <c r="OSP1327" s="62">
        <f>OSO1327/OSN1327</f>
        <v>0</v>
      </c>
      <c r="OSQ1327" s="62">
        <f>OSN1327-OSO1327</f>
        <v>1000000</v>
      </c>
      <c r="OSR1327" s="62">
        <v>2000000</v>
      </c>
      <c r="OSS1327" s="62">
        <v>0</v>
      </c>
      <c r="OST1327" s="62">
        <f>OSS1327/OSR1327</f>
        <v>0</v>
      </c>
      <c r="OSU1327" s="62">
        <f>OSR1327-OSS1327</f>
        <v>2000000</v>
      </c>
      <c r="OSV1327" s="62">
        <f>OSR1327+OSN1327</f>
        <v>3000000</v>
      </c>
      <c r="OTA1327" s="62" t="s">
        <v>1934</v>
      </c>
      <c r="OTB1327" s="62">
        <v>454</v>
      </c>
      <c r="OTC1327" s="62" t="s">
        <v>404</v>
      </c>
      <c r="OTD1327" s="62">
        <v>1000000</v>
      </c>
      <c r="OTF1327" s="62">
        <f>OTE1327/OTD1327</f>
        <v>0</v>
      </c>
      <c r="OTG1327" s="62">
        <f>OTD1327-OTE1327</f>
        <v>1000000</v>
      </c>
      <c r="OTH1327" s="62">
        <v>2000000</v>
      </c>
      <c r="OTI1327" s="62">
        <v>0</v>
      </c>
      <c r="OTJ1327" s="62">
        <f>OTI1327/OTH1327</f>
        <v>0</v>
      </c>
      <c r="OTK1327" s="62">
        <f>OTH1327-OTI1327</f>
        <v>2000000</v>
      </c>
      <c r="OTL1327" s="62">
        <f>OTH1327+OTD1327</f>
        <v>3000000</v>
      </c>
      <c r="OTQ1327" s="62" t="s">
        <v>1934</v>
      </c>
      <c r="OTR1327" s="62">
        <v>454</v>
      </c>
      <c r="OTS1327" s="62" t="s">
        <v>404</v>
      </c>
      <c r="OTT1327" s="62">
        <v>1000000</v>
      </c>
      <c r="OTV1327" s="62">
        <f>OTU1327/OTT1327</f>
        <v>0</v>
      </c>
      <c r="OTW1327" s="62">
        <f>OTT1327-OTU1327</f>
        <v>1000000</v>
      </c>
      <c r="OTX1327" s="62">
        <v>2000000</v>
      </c>
      <c r="OTY1327" s="62">
        <v>0</v>
      </c>
      <c r="OTZ1327" s="62">
        <f>OTY1327/OTX1327</f>
        <v>0</v>
      </c>
      <c r="OUA1327" s="62">
        <f>OTX1327-OTY1327</f>
        <v>2000000</v>
      </c>
      <c r="OUB1327" s="62">
        <f>OTX1327+OTT1327</f>
        <v>3000000</v>
      </c>
      <c r="OUG1327" s="62" t="s">
        <v>1934</v>
      </c>
      <c r="OUH1327" s="62">
        <v>454</v>
      </c>
      <c r="OUI1327" s="62" t="s">
        <v>404</v>
      </c>
      <c r="OUJ1327" s="62">
        <v>1000000</v>
      </c>
      <c r="OUL1327" s="62">
        <f>OUK1327/OUJ1327</f>
        <v>0</v>
      </c>
      <c r="OUM1327" s="62">
        <f>OUJ1327-OUK1327</f>
        <v>1000000</v>
      </c>
      <c r="OUN1327" s="62">
        <v>2000000</v>
      </c>
      <c r="OUO1327" s="62">
        <v>0</v>
      </c>
      <c r="OUP1327" s="62">
        <f>OUO1327/OUN1327</f>
        <v>0</v>
      </c>
      <c r="OUQ1327" s="62">
        <f>OUN1327-OUO1327</f>
        <v>2000000</v>
      </c>
      <c r="OUR1327" s="62">
        <f>OUN1327+OUJ1327</f>
        <v>3000000</v>
      </c>
      <c r="OUW1327" s="62" t="s">
        <v>1934</v>
      </c>
      <c r="OUX1327" s="62">
        <v>454</v>
      </c>
      <c r="OUY1327" s="62" t="s">
        <v>404</v>
      </c>
      <c r="OUZ1327" s="62">
        <v>1000000</v>
      </c>
      <c r="OVB1327" s="62">
        <f>OVA1327/OUZ1327</f>
        <v>0</v>
      </c>
      <c r="OVC1327" s="62">
        <f>OUZ1327-OVA1327</f>
        <v>1000000</v>
      </c>
      <c r="OVD1327" s="62">
        <v>2000000</v>
      </c>
      <c r="OVE1327" s="62">
        <v>0</v>
      </c>
      <c r="OVF1327" s="62">
        <f>OVE1327/OVD1327</f>
        <v>0</v>
      </c>
      <c r="OVG1327" s="62">
        <f>OVD1327-OVE1327</f>
        <v>2000000</v>
      </c>
      <c r="OVH1327" s="62">
        <f>OVD1327+OUZ1327</f>
        <v>3000000</v>
      </c>
      <c r="OVM1327" s="62" t="s">
        <v>1934</v>
      </c>
      <c r="OVN1327" s="62">
        <v>454</v>
      </c>
      <c r="OVO1327" s="62" t="s">
        <v>404</v>
      </c>
      <c r="OVP1327" s="62">
        <v>1000000</v>
      </c>
      <c r="OVR1327" s="62">
        <f>OVQ1327/OVP1327</f>
        <v>0</v>
      </c>
      <c r="OVS1327" s="62">
        <f>OVP1327-OVQ1327</f>
        <v>1000000</v>
      </c>
      <c r="OVT1327" s="62">
        <v>2000000</v>
      </c>
      <c r="OVU1327" s="62">
        <v>0</v>
      </c>
      <c r="OVV1327" s="62">
        <f>OVU1327/OVT1327</f>
        <v>0</v>
      </c>
      <c r="OVW1327" s="62">
        <f>OVT1327-OVU1327</f>
        <v>2000000</v>
      </c>
      <c r="OVX1327" s="62">
        <f>OVT1327+OVP1327</f>
        <v>3000000</v>
      </c>
      <c r="OWC1327" s="62" t="s">
        <v>1934</v>
      </c>
      <c r="OWD1327" s="62">
        <v>454</v>
      </c>
      <c r="OWE1327" s="62" t="s">
        <v>404</v>
      </c>
      <c r="OWF1327" s="62">
        <v>1000000</v>
      </c>
      <c r="OWH1327" s="62">
        <f>OWG1327/OWF1327</f>
        <v>0</v>
      </c>
      <c r="OWI1327" s="62">
        <f>OWF1327-OWG1327</f>
        <v>1000000</v>
      </c>
      <c r="OWJ1327" s="62">
        <v>2000000</v>
      </c>
      <c r="OWK1327" s="62">
        <v>0</v>
      </c>
      <c r="OWL1327" s="62">
        <f>OWK1327/OWJ1327</f>
        <v>0</v>
      </c>
      <c r="OWM1327" s="62">
        <f>OWJ1327-OWK1327</f>
        <v>2000000</v>
      </c>
      <c r="OWN1327" s="62">
        <f>OWJ1327+OWF1327</f>
        <v>3000000</v>
      </c>
      <c r="OWS1327" s="62" t="s">
        <v>1934</v>
      </c>
      <c r="OWT1327" s="62">
        <v>454</v>
      </c>
      <c r="OWU1327" s="62" t="s">
        <v>404</v>
      </c>
      <c r="OWV1327" s="62">
        <v>1000000</v>
      </c>
      <c r="OWX1327" s="62">
        <f>OWW1327/OWV1327</f>
        <v>0</v>
      </c>
      <c r="OWY1327" s="62">
        <f>OWV1327-OWW1327</f>
        <v>1000000</v>
      </c>
      <c r="OWZ1327" s="62">
        <v>2000000</v>
      </c>
      <c r="OXA1327" s="62">
        <v>0</v>
      </c>
      <c r="OXB1327" s="62">
        <f>OXA1327/OWZ1327</f>
        <v>0</v>
      </c>
      <c r="OXC1327" s="62">
        <f>OWZ1327-OXA1327</f>
        <v>2000000</v>
      </c>
      <c r="OXD1327" s="62">
        <f>OWZ1327+OWV1327</f>
        <v>3000000</v>
      </c>
      <c r="OXI1327" s="62" t="s">
        <v>1934</v>
      </c>
      <c r="OXJ1327" s="62">
        <v>454</v>
      </c>
      <c r="OXK1327" s="62" t="s">
        <v>404</v>
      </c>
      <c r="OXL1327" s="62">
        <v>1000000</v>
      </c>
      <c r="OXN1327" s="62">
        <f>OXM1327/OXL1327</f>
        <v>0</v>
      </c>
      <c r="OXO1327" s="62">
        <f>OXL1327-OXM1327</f>
        <v>1000000</v>
      </c>
      <c r="OXP1327" s="62">
        <v>2000000</v>
      </c>
      <c r="OXQ1327" s="62">
        <v>0</v>
      </c>
      <c r="OXR1327" s="62">
        <f>OXQ1327/OXP1327</f>
        <v>0</v>
      </c>
      <c r="OXS1327" s="62">
        <f>OXP1327-OXQ1327</f>
        <v>2000000</v>
      </c>
      <c r="OXT1327" s="62">
        <f>OXP1327+OXL1327</f>
        <v>3000000</v>
      </c>
      <c r="OXY1327" s="62" t="s">
        <v>1934</v>
      </c>
      <c r="OXZ1327" s="62">
        <v>454</v>
      </c>
      <c r="OYA1327" s="62" t="s">
        <v>404</v>
      </c>
      <c r="OYB1327" s="62">
        <v>1000000</v>
      </c>
      <c r="OYD1327" s="62">
        <f>OYC1327/OYB1327</f>
        <v>0</v>
      </c>
      <c r="OYE1327" s="62">
        <f>OYB1327-OYC1327</f>
        <v>1000000</v>
      </c>
      <c r="OYF1327" s="62">
        <v>2000000</v>
      </c>
      <c r="OYG1327" s="62">
        <v>0</v>
      </c>
      <c r="OYH1327" s="62">
        <f>OYG1327/OYF1327</f>
        <v>0</v>
      </c>
      <c r="OYI1327" s="62">
        <f>OYF1327-OYG1327</f>
        <v>2000000</v>
      </c>
      <c r="OYJ1327" s="62">
        <f>OYF1327+OYB1327</f>
        <v>3000000</v>
      </c>
      <c r="OYO1327" s="62" t="s">
        <v>1934</v>
      </c>
      <c r="OYP1327" s="62">
        <v>454</v>
      </c>
      <c r="OYQ1327" s="62" t="s">
        <v>404</v>
      </c>
      <c r="OYR1327" s="62">
        <v>1000000</v>
      </c>
      <c r="OYT1327" s="62">
        <f>OYS1327/OYR1327</f>
        <v>0</v>
      </c>
      <c r="OYU1327" s="62">
        <f>OYR1327-OYS1327</f>
        <v>1000000</v>
      </c>
      <c r="OYV1327" s="62">
        <v>2000000</v>
      </c>
      <c r="OYW1327" s="62">
        <v>0</v>
      </c>
      <c r="OYX1327" s="62">
        <f>OYW1327/OYV1327</f>
        <v>0</v>
      </c>
      <c r="OYY1327" s="62">
        <f>OYV1327-OYW1327</f>
        <v>2000000</v>
      </c>
      <c r="OYZ1327" s="62">
        <f>OYV1327+OYR1327</f>
        <v>3000000</v>
      </c>
      <c r="OZE1327" s="62" t="s">
        <v>1934</v>
      </c>
      <c r="OZF1327" s="62">
        <v>454</v>
      </c>
      <c r="OZG1327" s="62" t="s">
        <v>404</v>
      </c>
      <c r="OZH1327" s="62">
        <v>1000000</v>
      </c>
      <c r="OZJ1327" s="62">
        <f>OZI1327/OZH1327</f>
        <v>0</v>
      </c>
      <c r="OZK1327" s="62">
        <f>OZH1327-OZI1327</f>
        <v>1000000</v>
      </c>
      <c r="OZL1327" s="62">
        <v>2000000</v>
      </c>
      <c r="OZM1327" s="62">
        <v>0</v>
      </c>
      <c r="OZN1327" s="62">
        <f>OZM1327/OZL1327</f>
        <v>0</v>
      </c>
      <c r="OZO1327" s="62">
        <f>OZL1327-OZM1327</f>
        <v>2000000</v>
      </c>
      <c r="OZP1327" s="62">
        <f>OZL1327+OZH1327</f>
        <v>3000000</v>
      </c>
      <c r="OZU1327" s="62" t="s">
        <v>1934</v>
      </c>
      <c r="OZV1327" s="62">
        <v>454</v>
      </c>
      <c r="OZW1327" s="62" t="s">
        <v>404</v>
      </c>
      <c r="OZX1327" s="62">
        <v>1000000</v>
      </c>
      <c r="OZZ1327" s="62">
        <f>OZY1327/OZX1327</f>
        <v>0</v>
      </c>
      <c r="PAA1327" s="62">
        <f>OZX1327-OZY1327</f>
        <v>1000000</v>
      </c>
      <c r="PAB1327" s="62">
        <v>2000000</v>
      </c>
      <c r="PAC1327" s="62">
        <v>0</v>
      </c>
      <c r="PAD1327" s="62">
        <f>PAC1327/PAB1327</f>
        <v>0</v>
      </c>
      <c r="PAE1327" s="62">
        <f>PAB1327-PAC1327</f>
        <v>2000000</v>
      </c>
      <c r="PAF1327" s="62">
        <f>PAB1327+OZX1327</f>
        <v>3000000</v>
      </c>
      <c r="PAK1327" s="62" t="s">
        <v>1934</v>
      </c>
      <c r="PAL1327" s="62">
        <v>454</v>
      </c>
      <c r="PAM1327" s="62" t="s">
        <v>404</v>
      </c>
      <c r="PAN1327" s="62">
        <v>1000000</v>
      </c>
      <c r="PAP1327" s="62">
        <f>PAO1327/PAN1327</f>
        <v>0</v>
      </c>
      <c r="PAQ1327" s="62">
        <f>PAN1327-PAO1327</f>
        <v>1000000</v>
      </c>
      <c r="PAR1327" s="62">
        <v>2000000</v>
      </c>
      <c r="PAS1327" s="62">
        <v>0</v>
      </c>
      <c r="PAT1327" s="62">
        <f>PAS1327/PAR1327</f>
        <v>0</v>
      </c>
      <c r="PAU1327" s="62">
        <f>PAR1327-PAS1327</f>
        <v>2000000</v>
      </c>
      <c r="PAV1327" s="62">
        <f>PAR1327+PAN1327</f>
        <v>3000000</v>
      </c>
      <c r="PBA1327" s="62" t="s">
        <v>1934</v>
      </c>
      <c r="PBB1327" s="62">
        <v>454</v>
      </c>
      <c r="PBC1327" s="62" t="s">
        <v>404</v>
      </c>
      <c r="PBD1327" s="62">
        <v>1000000</v>
      </c>
      <c r="PBF1327" s="62">
        <f>PBE1327/PBD1327</f>
        <v>0</v>
      </c>
      <c r="PBG1327" s="62">
        <f>PBD1327-PBE1327</f>
        <v>1000000</v>
      </c>
      <c r="PBH1327" s="62">
        <v>2000000</v>
      </c>
      <c r="PBI1327" s="62">
        <v>0</v>
      </c>
      <c r="PBJ1327" s="62">
        <f>PBI1327/PBH1327</f>
        <v>0</v>
      </c>
      <c r="PBK1327" s="62">
        <f>PBH1327-PBI1327</f>
        <v>2000000</v>
      </c>
      <c r="PBL1327" s="62">
        <f>PBH1327+PBD1327</f>
        <v>3000000</v>
      </c>
      <c r="PBQ1327" s="62" t="s">
        <v>1934</v>
      </c>
      <c r="PBR1327" s="62">
        <v>454</v>
      </c>
      <c r="PBS1327" s="62" t="s">
        <v>404</v>
      </c>
      <c r="PBT1327" s="62">
        <v>1000000</v>
      </c>
      <c r="PBV1327" s="62">
        <f>PBU1327/PBT1327</f>
        <v>0</v>
      </c>
      <c r="PBW1327" s="62">
        <f>PBT1327-PBU1327</f>
        <v>1000000</v>
      </c>
      <c r="PBX1327" s="62">
        <v>2000000</v>
      </c>
      <c r="PBY1327" s="62">
        <v>0</v>
      </c>
      <c r="PBZ1327" s="62">
        <f>PBY1327/PBX1327</f>
        <v>0</v>
      </c>
      <c r="PCA1327" s="62">
        <f>PBX1327-PBY1327</f>
        <v>2000000</v>
      </c>
      <c r="PCB1327" s="62">
        <f>PBX1327+PBT1327</f>
        <v>3000000</v>
      </c>
      <c r="PCG1327" s="62" t="s">
        <v>1934</v>
      </c>
      <c r="PCH1327" s="62">
        <v>454</v>
      </c>
      <c r="PCI1327" s="62" t="s">
        <v>404</v>
      </c>
      <c r="PCJ1327" s="62">
        <v>1000000</v>
      </c>
      <c r="PCL1327" s="62">
        <f>PCK1327/PCJ1327</f>
        <v>0</v>
      </c>
      <c r="PCM1327" s="62">
        <f>PCJ1327-PCK1327</f>
        <v>1000000</v>
      </c>
      <c r="PCN1327" s="62">
        <v>2000000</v>
      </c>
      <c r="PCO1327" s="62">
        <v>0</v>
      </c>
      <c r="PCP1327" s="62">
        <f>PCO1327/PCN1327</f>
        <v>0</v>
      </c>
      <c r="PCQ1327" s="62">
        <f>PCN1327-PCO1327</f>
        <v>2000000</v>
      </c>
      <c r="PCR1327" s="62">
        <f>PCN1327+PCJ1327</f>
        <v>3000000</v>
      </c>
      <c r="PCW1327" s="62" t="s">
        <v>1934</v>
      </c>
      <c r="PCX1327" s="62">
        <v>454</v>
      </c>
      <c r="PCY1327" s="62" t="s">
        <v>404</v>
      </c>
      <c r="PCZ1327" s="62">
        <v>1000000</v>
      </c>
      <c r="PDB1327" s="62">
        <f>PDA1327/PCZ1327</f>
        <v>0</v>
      </c>
      <c r="PDC1327" s="62">
        <f>PCZ1327-PDA1327</f>
        <v>1000000</v>
      </c>
      <c r="PDD1327" s="62">
        <v>2000000</v>
      </c>
      <c r="PDE1327" s="62">
        <v>0</v>
      </c>
      <c r="PDF1327" s="62">
        <f>PDE1327/PDD1327</f>
        <v>0</v>
      </c>
      <c r="PDG1327" s="62">
        <f>PDD1327-PDE1327</f>
        <v>2000000</v>
      </c>
      <c r="PDH1327" s="62">
        <f>PDD1327+PCZ1327</f>
        <v>3000000</v>
      </c>
      <c r="PDM1327" s="62" t="s">
        <v>1934</v>
      </c>
      <c r="PDN1327" s="62">
        <v>454</v>
      </c>
      <c r="PDO1327" s="62" t="s">
        <v>404</v>
      </c>
      <c r="PDP1327" s="62">
        <v>1000000</v>
      </c>
      <c r="PDR1327" s="62">
        <f>PDQ1327/PDP1327</f>
        <v>0</v>
      </c>
      <c r="PDS1327" s="62">
        <f>PDP1327-PDQ1327</f>
        <v>1000000</v>
      </c>
      <c r="PDT1327" s="62">
        <v>2000000</v>
      </c>
      <c r="PDU1327" s="62">
        <v>0</v>
      </c>
      <c r="PDV1327" s="62">
        <f>PDU1327/PDT1327</f>
        <v>0</v>
      </c>
      <c r="PDW1327" s="62">
        <f>PDT1327-PDU1327</f>
        <v>2000000</v>
      </c>
      <c r="PDX1327" s="62">
        <f>PDT1327+PDP1327</f>
        <v>3000000</v>
      </c>
      <c r="PEC1327" s="62" t="s">
        <v>1934</v>
      </c>
      <c r="PED1327" s="62">
        <v>454</v>
      </c>
      <c r="PEE1327" s="62" t="s">
        <v>404</v>
      </c>
      <c r="PEF1327" s="62">
        <v>1000000</v>
      </c>
      <c r="PEH1327" s="62">
        <f>PEG1327/PEF1327</f>
        <v>0</v>
      </c>
      <c r="PEI1327" s="62">
        <f>PEF1327-PEG1327</f>
        <v>1000000</v>
      </c>
      <c r="PEJ1327" s="62">
        <v>2000000</v>
      </c>
      <c r="PEK1327" s="62">
        <v>0</v>
      </c>
      <c r="PEL1327" s="62">
        <f>PEK1327/PEJ1327</f>
        <v>0</v>
      </c>
      <c r="PEM1327" s="62">
        <f>PEJ1327-PEK1327</f>
        <v>2000000</v>
      </c>
      <c r="PEN1327" s="62">
        <f>PEJ1327+PEF1327</f>
        <v>3000000</v>
      </c>
      <c r="PES1327" s="62" t="s">
        <v>1934</v>
      </c>
      <c r="PET1327" s="62">
        <v>454</v>
      </c>
      <c r="PEU1327" s="62" t="s">
        <v>404</v>
      </c>
      <c r="PEV1327" s="62">
        <v>1000000</v>
      </c>
      <c r="PEX1327" s="62">
        <f>PEW1327/PEV1327</f>
        <v>0</v>
      </c>
      <c r="PEY1327" s="62">
        <f>PEV1327-PEW1327</f>
        <v>1000000</v>
      </c>
      <c r="PEZ1327" s="62">
        <v>2000000</v>
      </c>
      <c r="PFA1327" s="62">
        <v>0</v>
      </c>
      <c r="PFB1327" s="62">
        <f>PFA1327/PEZ1327</f>
        <v>0</v>
      </c>
      <c r="PFC1327" s="62">
        <f>PEZ1327-PFA1327</f>
        <v>2000000</v>
      </c>
      <c r="PFD1327" s="62">
        <f>PEZ1327+PEV1327</f>
        <v>3000000</v>
      </c>
      <c r="PFI1327" s="62" t="s">
        <v>1934</v>
      </c>
      <c r="PFJ1327" s="62">
        <v>454</v>
      </c>
      <c r="PFK1327" s="62" t="s">
        <v>404</v>
      </c>
      <c r="PFL1327" s="62">
        <v>1000000</v>
      </c>
      <c r="PFN1327" s="62">
        <f>PFM1327/PFL1327</f>
        <v>0</v>
      </c>
      <c r="PFO1327" s="62">
        <f>PFL1327-PFM1327</f>
        <v>1000000</v>
      </c>
      <c r="PFP1327" s="62">
        <v>2000000</v>
      </c>
      <c r="PFQ1327" s="62">
        <v>0</v>
      </c>
      <c r="PFR1327" s="62">
        <f>PFQ1327/PFP1327</f>
        <v>0</v>
      </c>
      <c r="PFS1327" s="62">
        <f>PFP1327-PFQ1327</f>
        <v>2000000</v>
      </c>
      <c r="PFT1327" s="62">
        <f>PFP1327+PFL1327</f>
        <v>3000000</v>
      </c>
      <c r="PFY1327" s="62" t="s">
        <v>1934</v>
      </c>
      <c r="PFZ1327" s="62">
        <v>454</v>
      </c>
      <c r="PGA1327" s="62" t="s">
        <v>404</v>
      </c>
      <c r="PGB1327" s="62">
        <v>1000000</v>
      </c>
      <c r="PGD1327" s="62">
        <f>PGC1327/PGB1327</f>
        <v>0</v>
      </c>
      <c r="PGE1327" s="62">
        <f>PGB1327-PGC1327</f>
        <v>1000000</v>
      </c>
      <c r="PGF1327" s="62">
        <v>2000000</v>
      </c>
      <c r="PGG1327" s="62">
        <v>0</v>
      </c>
      <c r="PGH1327" s="62">
        <f>PGG1327/PGF1327</f>
        <v>0</v>
      </c>
      <c r="PGI1327" s="62">
        <f>PGF1327-PGG1327</f>
        <v>2000000</v>
      </c>
      <c r="PGJ1327" s="62">
        <f>PGF1327+PGB1327</f>
        <v>3000000</v>
      </c>
      <c r="PGO1327" s="62" t="s">
        <v>1934</v>
      </c>
      <c r="PGP1327" s="62">
        <v>454</v>
      </c>
      <c r="PGQ1327" s="62" t="s">
        <v>404</v>
      </c>
      <c r="PGR1327" s="62">
        <v>1000000</v>
      </c>
      <c r="PGT1327" s="62">
        <f>PGS1327/PGR1327</f>
        <v>0</v>
      </c>
      <c r="PGU1327" s="62">
        <f>PGR1327-PGS1327</f>
        <v>1000000</v>
      </c>
      <c r="PGV1327" s="62">
        <v>2000000</v>
      </c>
      <c r="PGW1327" s="62">
        <v>0</v>
      </c>
      <c r="PGX1327" s="62">
        <f>PGW1327/PGV1327</f>
        <v>0</v>
      </c>
      <c r="PGY1327" s="62">
        <f>PGV1327-PGW1327</f>
        <v>2000000</v>
      </c>
      <c r="PGZ1327" s="62">
        <f>PGV1327+PGR1327</f>
        <v>3000000</v>
      </c>
      <c r="PHE1327" s="62" t="s">
        <v>1934</v>
      </c>
      <c r="PHF1327" s="62">
        <v>454</v>
      </c>
      <c r="PHG1327" s="62" t="s">
        <v>404</v>
      </c>
      <c r="PHH1327" s="62">
        <v>1000000</v>
      </c>
      <c r="PHJ1327" s="62">
        <f>PHI1327/PHH1327</f>
        <v>0</v>
      </c>
      <c r="PHK1327" s="62">
        <f>PHH1327-PHI1327</f>
        <v>1000000</v>
      </c>
      <c r="PHL1327" s="62">
        <v>2000000</v>
      </c>
      <c r="PHM1327" s="62">
        <v>0</v>
      </c>
      <c r="PHN1327" s="62">
        <f>PHM1327/PHL1327</f>
        <v>0</v>
      </c>
      <c r="PHO1327" s="62">
        <f>PHL1327-PHM1327</f>
        <v>2000000</v>
      </c>
      <c r="PHP1327" s="62">
        <f>PHL1327+PHH1327</f>
        <v>3000000</v>
      </c>
      <c r="PHU1327" s="62" t="s">
        <v>1934</v>
      </c>
      <c r="PHV1327" s="62">
        <v>454</v>
      </c>
      <c r="PHW1327" s="62" t="s">
        <v>404</v>
      </c>
      <c r="PHX1327" s="62">
        <v>1000000</v>
      </c>
      <c r="PHZ1327" s="62">
        <f>PHY1327/PHX1327</f>
        <v>0</v>
      </c>
      <c r="PIA1327" s="62">
        <f>PHX1327-PHY1327</f>
        <v>1000000</v>
      </c>
      <c r="PIB1327" s="62">
        <v>2000000</v>
      </c>
      <c r="PIC1327" s="62">
        <v>0</v>
      </c>
      <c r="PID1327" s="62">
        <f>PIC1327/PIB1327</f>
        <v>0</v>
      </c>
      <c r="PIE1327" s="62">
        <f>PIB1327-PIC1327</f>
        <v>2000000</v>
      </c>
      <c r="PIF1327" s="62">
        <f>PIB1327+PHX1327</f>
        <v>3000000</v>
      </c>
      <c r="PIK1327" s="62" t="s">
        <v>1934</v>
      </c>
      <c r="PIL1327" s="62">
        <v>454</v>
      </c>
      <c r="PIM1327" s="62" t="s">
        <v>404</v>
      </c>
      <c r="PIN1327" s="62">
        <v>1000000</v>
      </c>
      <c r="PIP1327" s="62">
        <f>PIO1327/PIN1327</f>
        <v>0</v>
      </c>
      <c r="PIQ1327" s="62">
        <f>PIN1327-PIO1327</f>
        <v>1000000</v>
      </c>
      <c r="PIR1327" s="62">
        <v>2000000</v>
      </c>
      <c r="PIS1327" s="62">
        <v>0</v>
      </c>
      <c r="PIT1327" s="62">
        <f>PIS1327/PIR1327</f>
        <v>0</v>
      </c>
      <c r="PIU1327" s="62">
        <f>PIR1327-PIS1327</f>
        <v>2000000</v>
      </c>
      <c r="PIV1327" s="62">
        <f>PIR1327+PIN1327</f>
        <v>3000000</v>
      </c>
      <c r="PJA1327" s="62" t="s">
        <v>1934</v>
      </c>
      <c r="PJB1327" s="62">
        <v>454</v>
      </c>
      <c r="PJC1327" s="62" t="s">
        <v>404</v>
      </c>
      <c r="PJD1327" s="62">
        <v>1000000</v>
      </c>
      <c r="PJF1327" s="62">
        <f>PJE1327/PJD1327</f>
        <v>0</v>
      </c>
      <c r="PJG1327" s="62">
        <f>PJD1327-PJE1327</f>
        <v>1000000</v>
      </c>
      <c r="PJH1327" s="62">
        <v>2000000</v>
      </c>
      <c r="PJI1327" s="62">
        <v>0</v>
      </c>
      <c r="PJJ1327" s="62">
        <f>PJI1327/PJH1327</f>
        <v>0</v>
      </c>
      <c r="PJK1327" s="62">
        <f>PJH1327-PJI1327</f>
        <v>2000000</v>
      </c>
      <c r="PJL1327" s="62">
        <f>PJH1327+PJD1327</f>
        <v>3000000</v>
      </c>
      <c r="PJQ1327" s="62" t="s">
        <v>1934</v>
      </c>
      <c r="PJR1327" s="62">
        <v>454</v>
      </c>
      <c r="PJS1327" s="62" t="s">
        <v>404</v>
      </c>
      <c r="PJT1327" s="62">
        <v>1000000</v>
      </c>
      <c r="PJV1327" s="62">
        <f>PJU1327/PJT1327</f>
        <v>0</v>
      </c>
      <c r="PJW1327" s="62">
        <f>PJT1327-PJU1327</f>
        <v>1000000</v>
      </c>
      <c r="PJX1327" s="62">
        <v>2000000</v>
      </c>
      <c r="PJY1327" s="62">
        <v>0</v>
      </c>
      <c r="PJZ1327" s="62">
        <f>PJY1327/PJX1327</f>
        <v>0</v>
      </c>
      <c r="PKA1327" s="62">
        <f>PJX1327-PJY1327</f>
        <v>2000000</v>
      </c>
      <c r="PKB1327" s="62">
        <f>PJX1327+PJT1327</f>
        <v>3000000</v>
      </c>
      <c r="PKG1327" s="62" t="s">
        <v>1934</v>
      </c>
      <c r="PKH1327" s="62">
        <v>454</v>
      </c>
      <c r="PKI1327" s="62" t="s">
        <v>404</v>
      </c>
      <c r="PKJ1327" s="62">
        <v>1000000</v>
      </c>
      <c r="PKL1327" s="62">
        <f>PKK1327/PKJ1327</f>
        <v>0</v>
      </c>
      <c r="PKM1327" s="62">
        <f>PKJ1327-PKK1327</f>
        <v>1000000</v>
      </c>
      <c r="PKN1327" s="62">
        <v>2000000</v>
      </c>
      <c r="PKO1327" s="62">
        <v>0</v>
      </c>
      <c r="PKP1327" s="62">
        <f>PKO1327/PKN1327</f>
        <v>0</v>
      </c>
      <c r="PKQ1327" s="62">
        <f>PKN1327-PKO1327</f>
        <v>2000000</v>
      </c>
      <c r="PKR1327" s="62">
        <f>PKN1327+PKJ1327</f>
        <v>3000000</v>
      </c>
      <c r="PKW1327" s="62" t="s">
        <v>1934</v>
      </c>
      <c r="PKX1327" s="62">
        <v>454</v>
      </c>
      <c r="PKY1327" s="62" t="s">
        <v>404</v>
      </c>
      <c r="PKZ1327" s="62">
        <v>1000000</v>
      </c>
      <c r="PLB1327" s="62">
        <f>PLA1327/PKZ1327</f>
        <v>0</v>
      </c>
      <c r="PLC1327" s="62">
        <f>PKZ1327-PLA1327</f>
        <v>1000000</v>
      </c>
      <c r="PLD1327" s="62">
        <v>2000000</v>
      </c>
      <c r="PLE1327" s="62">
        <v>0</v>
      </c>
      <c r="PLF1327" s="62">
        <f>PLE1327/PLD1327</f>
        <v>0</v>
      </c>
      <c r="PLG1327" s="62">
        <f>PLD1327-PLE1327</f>
        <v>2000000</v>
      </c>
      <c r="PLH1327" s="62">
        <f>PLD1327+PKZ1327</f>
        <v>3000000</v>
      </c>
      <c r="PLM1327" s="62" t="s">
        <v>1934</v>
      </c>
      <c r="PLN1327" s="62">
        <v>454</v>
      </c>
      <c r="PLO1327" s="62" t="s">
        <v>404</v>
      </c>
      <c r="PLP1327" s="62">
        <v>1000000</v>
      </c>
      <c r="PLR1327" s="62">
        <f>PLQ1327/PLP1327</f>
        <v>0</v>
      </c>
      <c r="PLS1327" s="62">
        <f>PLP1327-PLQ1327</f>
        <v>1000000</v>
      </c>
      <c r="PLT1327" s="62">
        <v>2000000</v>
      </c>
      <c r="PLU1327" s="62">
        <v>0</v>
      </c>
      <c r="PLV1327" s="62">
        <f>PLU1327/PLT1327</f>
        <v>0</v>
      </c>
      <c r="PLW1327" s="62">
        <f>PLT1327-PLU1327</f>
        <v>2000000</v>
      </c>
      <c r="PLX1327" s="62">
        <f>PLT1327+PLP1327</f>
        <v>3000000</v>
      </c>
      <c r="PMC1327" s="62" t="s">
        <v>1934</v>
      </c>
      <c r="PMD1327" s="62">
        <v>454</v>
      </c>
      <c r="PME1327" s="62" t="s">
        <v>404</v>
      </c>
      <c r="PMF1327" s="62">
        <v>1000000</v>
      </c>
      <c r="PMH1327" s="62">
        <f>PMG1327/PMF1327</f>
        <v>0</v>
      </c>
      <c r="PMI1327" s="62">
        <f>PMF1327-PMG1327</f>
        <v>1000000</v>
      </c>
      <c r="PMJ1327" s="62">
        <v>2000000</v>
      </c>
      <c r="PMK1327" s="62">
        <v>0</v>
      </c>
      <c r="PML1327" s="62">
        <f>PMK1327/PMJ1327</f>
        <v>0</v>
      </c>
      <c r="PMM1327" s="62">
        <f>PMJ1327-PMK1327</f>
        <v>2000000</v>
      </c>
      <c r="PMN1327" s="62">
        <f>PMJ1327+PMF1327</f>
        <v>3000000</v>
      </c>
      <c r="PMS1327" s="62" t="s">
        <v>1934</v>
      </c>
      <c r="PMT1327" s="62">
        <v>454</v>
      </c>
      <c r="PMU1327" s="62" t="s">
        <v>404</v>
      </c>
      <c r="PMV1327" s="62">
        <v>1000000</v>
      </c>
      <c r="PMX1327" s="62">
        <f>PMW1327/PMV1327</f>
        <v>0</v>
      </c>
      <c r="PMY1327" s="62">
        <f>PMV1327-PMW1327</f>
        <v>1000000</v>
      </c>
      <c r="PMZ1327" s="62">
        <v>2000000</v>
      </c>
      <c r="PNA1327" s="62">
        <v>0</v>
      </c>
      <c r="PNB1327" s="62">
        <f>PNA1327/PMZ1327</f>
        <v>0</v>
      </c>
      <c r="PNC1327" s="62">
        <f>PMZ1327-PNA1327</f>
        <v>2000000</v>
      </c>
      <c r="PND1327" s="62">
        <f>PMZ1327+PMV1327</f>
        <v>3000000</v>
      </c>
      <c r="PNI1327" s="62" t="s">
        <v>1934</v>
      </c>
      <c r="PNJ1327" s="62">
        <v>454</v>
      </c>
      <c r="PNK1327" s="62" t="s">
        <v>404</v>
      </c>
      <c r="PNL1327" s="62">
        <v>1000000</v>
      </c>
      <c r="PNN1327" s="62">
        <f>PNM1327/PNL1327</f>
        <v>0</v>
      </c>
      <c r="PNO1327" s="62">
        <f>PNL1327-PNM1327</f>
        <v>1000000</v>
      </c>
      <c r="PNP1327" s="62">
        <v>2000000</v>
      </c>
      <c r="PNQ1327" s="62">
        <v>0</v>
      </c>
      <c r="PNR1327" s="62">
        <f>PNQ1327/PNP1327</f>
        <v>0</v>
      </c>
      <c r="PNS1327" s="62">
        <f>PNP1327-PNQ1327</f>
        <v>2000000</v>
      </c>
      <c r="PNT1327" s="62">
        <f>PNP1327+PNL1327</f>
        <v>3000000</v>
      </c>
      <c r="PNY1327" s="62" t="s">
        <v>1934</v>
      </c>
      <c r="PNZ1327" s="62">
        <v>454</v>
      </c>
      <c r="POA1327" s="62" t="s">
        <v>404</v>
      </c>
      <c r="POB1327" s="62">
        <v>1000000</v>
      </c>
      <c r="POD1327" s="62">
        <f>POC1327/POB1327</f>
        <v>0</v>
      </c>
      <c r="POE1327" s="62">
        <f>POB1327-POC1327</f>
        <v>1000000</v>
      </c>
      <c r="POF1327" s="62">
        <v>2000000</v>
      </c>
      <c r="POG1327" s="62">
        <v>0</v>
      </c>
      <c r="POH1327" s="62">
        <f>POG1327/POF1327</f>
        <v>0</v>
      </c>
      <c r="POI1327" s="62">
        <f>POF1327-POG1327</f>
        <v>2000000</v>
      </c>
      <c r="POJ1327" s="62">
        <f>POF1327+POB1327</f>
        <v>3000000</v>
      </c>
      <c r="POO1327" s="62" t="s">
        <v>1934</v>
      </c>
      <c r="POP1327" s="62">
        <v>454</v>
      </c>
      <c r="POQ1327" s="62" t="s">
        <v>404</v>
      </c>
      <c r="POR1327" s="62">
        <v>1000000</v>
      </c>
      <c r="POT1327" s="62">
        <f>POS1327/POR1327</f>
        <v>0</v>
      </c>
      <c r="POU1327" s="62">
        <f>POR1327-POS1327</f>
        <v>1000000</v>
      </c>
      <c r="POV1327" s="62">
        <v>2000000</v>
      </c>
      <c r="POW1327" s="62">
        <v>0</v>
      </c>
      <c r="POX1327" s="62">
        <f>POW1327/POV1327</f>
        <v>0</v>
      </c>
      <c r="POY1327" s="62">
        <f>POV1327-POW1327</f>
        <v>2000000</v>
      </c>
      <c r="POZ1327" s="62">
        <f>POV1327+POR1327</f>
        <v>3000000</v>
      </c>
      <c r="PPE1327" s="62" t="s">
        <v>1934</v>
      </c>
      <c r="PPF1327" s="62">
        <v>454</v>
      </c>
      <c r="PPG1327" s="62" t="s">
        <v>404</v>
      </c>
      <c r="PPH1327" s="62">
        <v>1000000</v>
      </c>
      <c r="PPJ1327" s="62">
        <f>PPI1327/PPH1327</f>
        <v>0</v>
      </c>
      <c r="PPK1327" s="62">
        <f>PPH1327-PPI1327</f>
        <v>1000000</v>
      </c>
      <c r="PPL1327" s="62">
        <v>2000000</v>
      </c>
      <c r="PPM1327" s="62">
        <v>0</v>
      </c>
      <c r="PPN1327" s="62">
        <f>PPM1327/PPL1327</f>
        <v>0</v>
      </c>
      <c r="PPO1327" s="62">
        <f>PPL1327-PPM1327</f>
        <v>2000000</v>
      </c>
      <c r="PPP1327" s="62">
        <f>PPL1327+PPH1327</f>
        <v>3000000</v>
      </c>
      <c r="PPU1327" s="62" t="s">
        <v>1934</v>
      </c>
      <c r="PPV1327" s="62">
        <v>454</v>
      </c>
      <c r="PPW1327" s="62" t="s">
        <v>404</v>
      </c>
      <c r="PPX1327" s="62">
        <v>1000000</v>
      </c>
      <c r="PPZ1327" s="62">
        <f>PPY1327/PPX1327</f>
        <v>0</v>
      </c>
      <c r="PQA1327" s="62">
        <f>PPX1327-PPY1327</f>
        <v>1000000</v>
      </c>
      <c r="PQB1327" s="62">
        <v>2000000</v>
      </c>
      <c r="PQC1327" s="62">
        <v>0</v>
      </c>
      <c r="PQD1327" s="62">
        <f>PQC1327/PQB1327</f>
        <v>0</v>
      </c>
      <c r="PQE1327" s="62">
        <f>PQB1327-PQC1327</f>
        <v>2000000</v>
      </c>
      <c r="PQF1327" s="62">
        <f>PQB1327+PPX1327</f>
        <v>3000000</v>
      </c>
      <c r="PQK1327" s="62" t="s">
        <v>1934</v>
      </c>
      <c r="PQL1327" s="62">
        <v>454</v>
      </c>
      <c r="PQM1327" s="62" t="s">
        <v>404</v>
      </c>
      <c r="PQN1327" s="62">
        <v>1000000</v>
      </c>
      <c r="PQP1327" s="62">
        <f>PQO1327/PQN1327</f>
        <v>0</v>
      </c>
      <c r="PQQ1327" s="62">
        <f>PQN1327-PQO1327</f>
        <v>1000000</v>
      </c>
      <c r="PQR1327" s="62">
        <v>2000000</v>
      </c>
      <c r="PQS1327" s="62">
        <v>0</v>
      </c>
      <c r="PQT1327" s="62">
        <f>PQS1327/PQR1327</f>
        <v>0</v>
      </c>
      <c r="PQU1327" s="62">
        <f>PQR1327-PQS1327</f>
        <v>2000000</v>
      </c>
      <c r="PQV1327" s="62">
        <f>PQR1327+PQN1327</f>
        <v>3000000</v>
      </c>
      <c r="PRA1327" s="62" t="s">
        <v>1934</v>
      </c>
      <c r="PRB1327" s="62">
        <v>454</v>
      </c>
      <c r="PRC1327" s="62" t="s">
        <v>404</v>
      </c>
      <c r="PRD1327" s="62">
        <v>1000000</v>
      </c>
      <c r="PRF1327" s="62">
        <f>PRE1327/PRD1327</f>
        <v>0</v>
      </c>
      <c r="PRG1327" s="62">
        <f>PRD1327-PRE1327</f>
        <v>1000000</v>
      </c>
      <c r="PRH1327" s="62">
        <v>2000000</v>
      </c>
      <c r="PRI1327" s="62">
        <v>0</v>
      </c>
      <c r="PRJ1327" s="62">
        <f>PRI1327/PRH1327</f>
        <v>0</v>
      </c>
      <c r="PRK1327" s="62">
        <f>PRH1327-PRI1327</f>
        <v>2000000</v>
      </c>
      <c r="PRL1327" s="62">
        <f>PRH1327+PRD1327</f>
        <v>3000000</v>
      </c>
      <c r="PRQ1327" s="62" t="s">
        <v>1934</v>
      </c>
      <c r="PRR1327" s="62">
        <v>454</v>
      </c>
      <c r="PRS1327" s="62" t="s">
        <v>404</v>
      </c>
      <c r="PRT1327" s="62">
        <v>1000000</v>
      </c>
      <c r="PRV1327" s="62">
        <f>PRU1327/PRT1327</f>
        <v>0</v>
      </c>
      <c r="PRW1327" s="62">
        <f>PRT1327-PRU1327</f>
        <v>1000000</v>
      </c>
      <c r="PRX1327" s="62">
        <v>2000000</v>
      </c>
      <c r="PRY1327" s="62">
        <v>0</v>
      </c>
      <c r="PRZ1327" s="62">
        <f>PRY1327/PRX1327</f>
        <v>0</v>
      </c>
      <c r="PSA1327" s="62">
        <f>PRX1327-PRY1327</f>
        <v>2000000</v>
      </c>
      <c r="PSB1327" s="62">
        <f>PRX1327+PRT1327</f>
        <v>3000000</v>
      </c>
      <c r="PSG1327" s="62" t="s">
        <v>1934</v>
      </c>
      <c r="PSH1327" s="62">
        <v>454</v>
      </c>
      <c r="PSI1327" s="62" t="s">
        <v>404</v>
      </c>
      <c r="PSJ1327" s="62">
        <v>1000000</v>
      </c>
      <c r="PSL1327" s="62">
        <f>PSK1327/PSJ1327</f>
        <v>0</v>
      </c>
      <c r="PSM1327" s="62">
        <f>PSJ1327-PSK1327</f>
        <v>1000000</v>
      </c>
      <c r="PSN1327" s="62">
        <v>2000000</v>
      </c>
      <c r="PSO1327" s="62">
        <v>0</v>
      </c>
      <c r="PSP1327" s="62">
        <f>PSO1327/PSN1327</f>
        <v>0</v>
      </c>
      <c r="PSQ1327" s="62">
        <f>PSN1327-PSO1327</f>
        <v>2000000</v>
      </c>
      <c r="PSR1327" s="62">
        <f>PSN1327+PSJ1327</f>
        <v>3000000</v>
      </c>
      <c r="PSW1327" s="62" t="s">
        <v>1934</v>
      </c>
      <c r="PSX1327" s="62">
        <v>454</v>
      </c>
      <c r="PSY1327" s="62" t="s">
        <v>404</v>
      </c>
      <c r="PSZ1327" s="62">
        <v>1000000</v>
      </c>
      <c r="PTB1327" s="62">
        <f>PTA1327/PSZ1327</f>
        <v>0</v>
      </c>
      <c r="PTC1327" s="62">
        <f>PSZ1327-PTA1327</f>
        <v>1000000</v>
      </c>
      <c r="PTD1327" s="62">
        <v>2000000</v>
      </c>
      <c r="PTE1327" s="62">
        <v>0</v>
      </c>
      <c r="PTF1327" s="62">
        <f>PTE1327/PTD1327</f>
        <v>0</v>
      </c>
      <c r="PTG1327" s="62">
        <f>PTD1327-PTE1327</f>
        <v>2000000</v>
      </c>
      <c r="PTH1327" s="62">
        <f>PTD1327+PSZ1327</f>
        <v>3000000</v>
      </c>
      <c r="PTM1327" s="62" t="s">
        <v>1934</v>
      </c>
      <c r="PTN1327" s="62">
        <v>454</v>
      </c>
      <c r="PTO1327" s="62" t="s">
        <v>404</v>
      </c>
      <c r="PTP1327" s="62">
        <v>1000000</v>
      </c>
      <c r="PTR1327" s="62">
        <f>PTQ1327/PTP1327</f>
        <v>0</v>
      </c>
      <c r="PTS1327" s="62">
        <f>PTP1327-PTQ1327</f>
        <v>1000000</v>
      </c>
      <c r="PTT1327" s="62">
        <v>2000000</v>
      </c>
      <c r="PTU1327" s="62">
        <v>0</v>
      </c>
      <c r="PTV1327" s="62">
        <f>PTU1327/PTT1327</f>
        <v>0</v>
      </c>
      <c r="PTW1327" s="62">
        <f>PTT1327-PTU1327</f>
        <v>2000000</v>
      </c>
      <c r="PTX1327" s="62">
        <f>PTT1327+PTP1327</f>
        <v>3000000</v>
      </c>
      <c r="PUC1327" s="62" t="s">
        <v>1934</v>
      </c>
      <c r="PUD1327" s="62">
        <v>454</v>
      </c>
      <c r="PUE1327" s="62" t="s">
        <v>404</v>
      </c>
      <c r="PUF1327" s="62">
        <v>1000000</v>
      </c>
      <c r="PUH1327" s="62">
        <f>PUG1327/PUF1327</f>
        <v>0</v>
      </c>
      <c r="PUI1327" s="62">
        <f>PUF1327-PUG1327</f>
        <v>1000000</v>
      </c>
      <c r="PUJ1327" s="62">
        <v>2000000</v>
      </c>
      <c r="PUK1327" s="62">
        <v>0</v>
      </c>
      <c r="PUL1327" s="62">
        <f>PUK1327/PUJ1327</f>
        <v>0</v>
      </c>
      <c r="PUM1327" s="62">
        <f>PUJ1327-PUK1327</f>
        <v>2000000</v>
      </c>
      <c r="PUN1327" s="62">
        <f>PUJ1327+PUF1327</f>
        <v>3000000</v>
      </c>
      <c r="PUS1327" s="62" t="s">
        <v>1934</v>
      </c>
      <c r="PUT1327" s="62">
        <v>454</v>
      </c>
      <c r="PUU1327" s="62" t="s">
        <v>404</v>
      </c>
      <c r="PUV1327" s="62">
        <v>1000000</v>
      </c>
      <c r="PUX1327" s="62">
        <f>PUW1327/PUV1327</f>
        <v>0</v>
      </c>
      <c r="PUY1327" s="62">
        <f>PUV1327-PUW1327</f>
        <v>1000000</v>
      </c>
      <c r="PUZ1327" s="62">
        <v>2000000</v>
      </c>
      <c r="PVA1327" s="62">
        <v>0</v>
      </c>
      <c r="PVB1327" s="62">
        <f>PVA1327/PUZ1327</f>
        <v>0</v>
      </c>
      <c r="PVC1327" s="62">
        <f>PUZ1327-PVA1327</f>
        <v>2000000</v>
      </c>
      <c r="PVD1327" s="62">
        <f>PUZ1327+PUV1327</f>
        <v>3000000</v>
      </c>
      <c r="PVI1327" s="62" t="s">
        <v>1934</v>
      </c>
      <c r="PVJ1327" s="62">
        <v>454</v>
      </c>
      <c r="PVK1327" s="62" t="s">
        <v>404</v>
      </c>
      <c r="PVL1327" s="62">
        <v>1000000</v>
      </c>
      <c r="PVN1327" s="62">
        <f>PVM1327/PVL1327</f>
        <v>0</v>
      </c>
      <c r="PVO1327" s="62">
        <f>PVL1327-PVM1327</f>
        <v>1000000</v>
      </c>
      <c r="PVP1327" s="62">
        <v>2000000</v>
      </c>
      <c r="PVQ1327" s="62">
        <v>0</v>
      </c>
      <c r="PVR1327" s="62">
        <f>PVQ1327/PVP1327</f>
        <v>0</v>
      </c>
      <c r="PVS1327" s="62">
        <f>PVP1327-PVQ1327</f>
        <v>2000000</v>
      </c>
      <c r="PVT1327" s="62">
        <f>PVP1327+PVL1327</f>
        <v>3000000</v>
      </c>
      <c r="PVY1327" s="62" t="s">
        <v>1934</v>
      </c>
      <c r="PVZ1327" s="62">
        <v>454</v>
      </c>
      <c r="PWA1327" s="62" t="s">
        <v>404</v>
      </c>
      <c r="PWB1327" s="62">
        <v>1000000</v>
      </c>
      <c r="PWD1327" s="62">
        <f>PWC1327/PWB1327</f>
        <v>0</v>
      </c>
      <c r="PWE1327" s="62">
        <f>PWB1327-PWC1327</f>
        <v>1000000</v>
      </c>
      <c r="PWF1327" s="62">
        <v>2000000</v>
      </c>
      <c r="PWG1327" s="62">
        <v>0</v>
      </c>
      <c r="PWH1327" s="62">
        <f>PWG1327/PWF1327</f>
        <v>0</v>
      </c>
      <c r="PWI1327" s="62">
        <f>PWF1327-PWG1327</f>
        <v>2000000</v>
      </c>
      <c r="PWJ1327" s="62">
        <f>PWF1327+PWB1327</f>
        <v>3000000</v>
      </c>
      <c r="PWO1327" s="62" t="s">
        <v>1934</v>
      </c>
      <c r="PWP1327" s="62">
        <v>454</v>
      </c>
      <c r="PWQ1327" s="62" t="s">
        <v>404</v>
      </c>
      <c r="PWR1327" s="62">
        <v>1000000</v>
      </c>
      <c r="PWT1327" s="62">
        <f>PWS1327/PWR1327</f>
        <v>0</v>
      </c>
      <c r="PWU1327" s="62">
        <f>PWR1327-PWS1327</f>
        <v>1000000</v>
      </c>
      <c r="PWV1327" s="62">
        <v>2000000</v>
      </c>
      <c r="PWW1327" s="62">
        <v>0</v>
      </c>
      <c r="PWX1327" s="62">
        <f>PWW1327/PWV1327</f>
        <v>0</v>
      </c>
      <c r="PWY1327" s="62">
        <f>PWV1327-PWW1327</f>
        <v>2000000</v>
      </c>
      <c r="PWZ1327" s="62">
        <f>PWV1327+PWR1327</f>
        <v>3000000</v>
      </c>
      <c r="PXE1327" s="62" t="s">
        <v>1934</v>
      </c>
      <c r="PXF1327" s="62">
        <v>454</v>
      </c>
      <c r="PXG1327" s="62" t="s">
        <v>404</v>
      </c>
      <c r="PXH1327" s="62">
        <v>1000000</v>
      </c>
      <c r="PXJ1327" s="62">
        <f>PXI1327/PXH1327</f>
        <v>0</v>
      </c>
      <c r="PXK1327" s="62">
        <f>PXH1327-PXI1327</f>
        <v>1000000</v>
      </c>
      <c r="PXL1327" s="62">
        <v>2000000</v>
      </c>
      <c r="PXM1327" s="62">
        <v>0</v>
      </c>
      <c r="PXN1327" s="62">
        <f>PXM1327/PXL1327</f>
        <v>0</v>
      </c>
      <c r="PXO1327" s="62">
        <f>PXL1327-PXM1327</f>
        <v>2000000</v>
      </c>
      <c r="PXP1327" s="62">
        <f>PXL1327+PXH1327</f>
        <v>3000000</v>
      </c>
      <c r="PXU1327" s="62" t="s">
        <v>1934</v>
      </c>
      <c r="PXV1327" s="62">
        <v>454</v>
      </c>
      <c r="PXW1327" s="62" t="s">
        <v>404</v>
      </c>
      <c r="PXX1327" s="62">
        <v>1000000</v>
      </c>
      <c r="PXZ1327" s="62">
        <f>PXY1327/PXX1327</f>
        <v>0</v>
      </c>
      <c r="PYA1327" s="62">
        <f>PXX1327-PXY1327</f>
        <v>1000000</v>
      </c>
      <c r="PYB1327" s="62">
        <v>2000000</v>
      </c>
      <c r="PYC1327" s="62">
        <v>0</v>
      </c>
      <c r="PYD1327" s="62">
        <f>PYC1327/PYB1327</f>
        <v>0</v>
      </c>
      <c r="PYE1327" s="62">
        <f>PYB1327-PYC1327</f>
        <v>2000000</v>
      </c>
      <c r="PYF1327" s="62">
        <f>PYB1327+PXX1327</f>
        <v>3000000</v>
      </c>
      <c r="PYK1327" s="62" t="s">
        <v>1934</v>
      </c>
      <c r="PYL1327" s="62">
        <v>454</v>
      </c>
      <c r="PYM1327" s="62" t="s">
        <v>404</v>
      </c>
      <c r="PYN1327" s="62">
        <v>1000000</v>
      </c>
      <c r="PYP1327" s="62">
        <f>PYO1327/PYN1327</f>
        <v>0</v>
      </c>
      <c r="PYQ1327" s="62">
        <f>PYN1327-PYO1327</f>
        <v>1000000</v>
      </c>
      <c r="PYR1327" s="62">
        <v>2000000</v>
      </c>
      <c r="PYS1327" s="62">
        <v>0</v>
      </c>
      <c r="PYT1327" s="62">
        <f>PYS1327/PYR1327</f>
        <v>0</v>
      </c>
      <c r="PYU1327" s="62">
        <f>PYR1327-PYS1327</f>
        <v>2000000</v>
      </c>
      <c r="PYV1327" s="62">
        <f>PYR1327+PYN1327</f>
        <v>3000000</v>
      </c>
      <c r="PZA1327" s="62" t="s">
        <v>1934</v>
      </c>
      <c r="PZB1327" s="62">
        <v>454</v>
      </c>
      <c r="PZC1327" s="62" t="s">
        <v>404</v>
      </c>
      <c r="PZD1327" s="62">
        <v>1000000</v>
      </c>
      <c r="PZF1327" s="62">
        <f>PZE1327/PZD1327</f>
        <v>0</v>
      </c>
      <c r="PZG1327" s="62">
        <f>PZD1327-PZE1327</f>
        <v>1000000</v>
      </c>
      <c r="PZH1327" s="62">
        <v>2000000</v>
      </c>
      <c r="PZI1327" s="62">
        <v>0</v>
      </c>
      <c r="PZJ1327" s="62">
        <f>PZI1327/PZH1327</f>
        <v>0</v>
      </c>
      <c r="PZK1327" s="62">
        <f>PZH1327-PZI1327</f>
        <v>2000000</v>
      </c>
      <c r="PZL1327" s="62">
        <f>PZH1327+PZD1327</f>
        <v>3000000</v>
      </c>
      <c r="PZQ1327" s="62" t="s">
        <v>1934</v>
      </c>
      <c r="PZR1327" s="62">
        <v>454</v>
      </c>
      <c r="PZS1327" s="62" t="s">
        <v>404</v>
      </c>
      <c r="PZT1327" s="62">
        <v>1000000</v>
      </c>
      <c r="PZV1327" s="62">
        <f>PZU1327/PZT1327</f>
        <v>0</v>
      </c>
      <c r="PZW1327" s="62">
        <f>PZT1327-PZU1327</f>
        <v>1000000</v>
      </c>
      <c r="PZX1327" s="62">
        <v>2000000</v>
      </c>
      <c r="PZY1327" s="62">
        <v>0</v>
      </c>
      <c r="PZZ1327" s="62">
        <f>PZY1327/PZX1327</f>
        <v>0</v>
      </c>
      <c r="QAA1327" s="62">
        <f>PZX1327-PZY1327</f>
        <v>2000000</v>
      </c>
      <c r="QAB1327" s="62">
        <f>PZX1327+PZT1327</f>
        <v>3000000</v>
      </c>
      <c r="QAG1327" s="62" t="s">
        <v>1934</v>
      </c>
      <c r="QAH1327" s="62">
        <v>454</v>
      </c>
      <c r="QAI1327" s="62" t="s">
        <v>404</v>
      </c>
      <c r="QAJ1327" s="62">
        <v>1000000</v>
      </c>
      <c r="QAL1327" s="62">
        <f>QAK1327/QAJ1327</f>
        <v>0</v>
      </c>
      <c r="QAM1327" s="62">
        <f>QAJ1327-QAK1327</f>
        <v>1000000</v>
      </c>
      <c r="QAN1327" s="62">
        <v>2000000</v>
      </c>
      <c r="QAO1327" s="62">
        <v>0</v>
      </c>
      <c r="QAP1327" s="62">
        <f>QAO1327/QAN1327</f>
        <v>0</v>
      </c>
      <c r="QAQ1327" s="62">
        <f>QAN1327-QAO1327</f>
        <v>2000000</v>
      </c>
      <c r="QAR1327" s="62">
        <f>QAN1327+QAJ1327</f>
        <v>3000000</v>
      </c>
      <c r="QAW1327" s="62" t="s">
        <v>1934</v>
      </c>
      <c r="QAX1327" s="62">
        <v>454</v>
      </c>
      <c r="QAY1327" s="62" t="s">
        <v>404</v>
      </c>
      <c r="QAZ1327" s="62">
        <v>1000000</v>
      </c>
      <c r="QBB1327" s="62">
        <f>QBA1327/QAZ1327</f>
        <v>0</v>
      </c>
      <c r="QBC1327" s="62">
        <f>QAZ1327-QBA1327</f>
        <v>1000000</v>
      </c>
      <c r="QBD1327" s="62">
        <v>2000000</v>
      </c>
      <c r="QBE1327" s="62">
        <v>0</v>
      </c>
      <c r="QBF1327" s="62">
        <f>QBE1327/QBD1327</f>
        <v>0</v>
      </c>
      <c r="QBG1327" s="62">
        <f>QBD1327-QBE1327</f>
        <v>2000000</v>
      </c>
      <c r="QBH1327" s="62">
        <f>QBD1327+QAZ1327</f>
        <v>3000000</v>
      </c>
      <c r="QBM1327" s="62" t="s">
        <v>1934</v>
      </c>
      <c r="QBN1327" s="62">
        <v>454</v>
      </c>
      <c r="QBO1327" s="62" t="s">
        <v>404</v>
      </c>
      <c r="QBP1327" s="62">
        <v>1000000</v>
      </c>
      <c r="QBR1327" s="62">
        <f>QBQ1327/QBP1327</f>
        <v>0</v>
      </c>
      <c r="QBS1327" s="62">
        <f>QBP1327-QBQ1327</f>
        <v>1000000</v>
      </c>
      <c r="QBT1327" s="62">
        <v>2000000</v>
      </c>
      <c r="QBU1327" s="62">
        <v>0</v>
      </c>
      <c r="QBV1327" s="62">
        <f>QBU1327/QBT1327</f>
        <v>0</v>
      </c>
      <c r="QBW1327" s="62">
        <f>QBT1327-QBU1327</f>
        <v>2000000</v>
      </c>
      <c r="QBX1327" s="62">
        <f>QBT1327+QBP1327</f>
        <v>3000000</v>
      </c>
      <c r="QCC1327" s="62" t="s">
        <v>1934</v>
      </c>
      <c r="QCD1327" s="62">
        <v>454</v>
      </c>
      <c r="QCE1327" s="62" t="s">
        <v>404</v>
      </c>
      <c r="QCF1327" s="62">
        <v>1000000</v>
      </c>
      <c r="QCH1327" s="62">
        <f>QCG1327/QCF1327</f>
        <v>0</v>
      </c>
      <c r="QCI1327" s="62">
        <f>QCF1327-QCG1327</f>
        <v>1000000</v>
      </c>
      <c r="QCJ1327" s="62">
        <v>2000000</v>
      </c>
      <c r="QCK1327" s="62">
        <v>0</v>
      </c>
      <c r="QCL1327" s="62">
        <f>QCK1327/QCJ1327</f>
        <v>0</v>
      </c>
      <c r="QCM1327" s="62">
        <f>QCJ1327-QCK1327</f>
        <v>2000000</v>
      </c>
      <c r="QCN1327" s="62">
        <f>QCJ1327+QCF1327</f>
        <v>3000000</v>
      </c>
      <c r="QCS1327" s="62" t="s">
        <v>1934</v>
      </c>
      <c r="QCT1327" s="62">
        <v>454</v>
      </c>
      <c r="QCU1327" s="62" t="s">
        <v>404</v>
      </c>
      <c r="QCV1327" s="62">
        <v>1000000</v>
      </c>
      <c r="QCX1327" s="62">
        <f>QCW1327/QCV1327</f>
        <v>0</v>
      </c>
      <c r="QCY1327" s="62">
        <f>QCV1327-QCW1327</f>
        <v>1000000</v>
      </c>
      <c r="QCZ1327" s="62">
        <v>2000000</v>
      </c>
      <c r="QDA1327" s="62">
        <v>0</v>
      </c>
      <c r="QDB1327" s="62">
        <f>QDA1327/QCZ1327</f>
        <v>0</v>
      </c>
      <c r="QDC1327" s="62">
        <f>QCZ1327-QDA1327</f>
        <v>2000000</v>
      </c>
      <c r="QDD1327" s="62">
        <f>QCZ1327+QCV1327</f>
        <v>3000000</v>
      </c>
      <c r="QDI1327" s="62" t="s">
        <v>1934</v>
      </c>
      <c r="QDJ1327" s="62">
        <v>454</v>
      </c>
      <c r="QDK1327" s="62" t="s">
        <v>404</v>
      </c>
      <c r="QDL1327" s="62">
        <v>1000000</v>
      </c>
      <c r="QDN1327" s="62">
        <f>QDM1327/QDL1327</f>
        <v>0</v>
      </c>
      <c r="QDO1327" s="62">
        <f>QDL1327-QDM1327</f>
        <v>1000000</v>
      </c>
      <c r="QDP1327" s="62">
        <v>2000000</v>
      </c>
      <c r="QDQ1327" s="62">
        <v>0</v>
      </c>
      <c r="QDR1327" s="62">
        <f>QDQ1327/QDP1327</f>
        <v>0</v>
      </c>
      <c r="QDS1327" s="62">
        <f>QDP1327-QDQ1327</f>
        <v>2000000</v>
      </c>
      <c r="QDT1327" s="62">
        <f>QDP1327+QDL1327</f>
        <v>3000000</v>
      </c>
      <c r="QDY1327" s="62" t="s">
        <v>1934</v>
      </c>
      <c r="QDZ1327" s="62">
        <v>454</v>
      </c>
      <c r="QEA1327" s="62" t="s">
        <v>404</v>
      </c>
      <c r="QEB1327" s="62">
        <v>1000000</v>
      </c>
      <c r="QED1327" s="62">
        <f>QEC1327/QEB1327</f>
        <v>0</v>
      </c>
      <c r="QEE1327" s="62">
        <f>QEB1327-QEC1327</f>
        <v>1000000</v>
      </c>
      <c r="QEF1327" s="62">
        <v>2000000</v>
      </c>
      <c r="QEG1327" s="62">
        <v>0</v>
      </c>
      <c r="QEH1327" s="62">
        <f>QEG1327/QEF1327</f>
        <v>0</v>
      </c>
      <c r="QEI1327" s="62">
        <f>QEF1327-QEG1327</f>
        <v>2000000</v>
      </c>
      <c r="QEJ1327" s="62">
        <f>QEF1327+QEB1327</f>
        <v>3000000</v>
      </c>
      <c r="QEO1327" s="62" t="s">
        <v>1934</v>
      </c>
      <c r="QEP1327" s="62">
        <v>454</v>
      </c>
      <c r="QEQ1327" s="62" t="s">
        <v>404</v>
      </c>
      <c r="QER1327" s="62">
        <v>1000000</v>
      </c>
      <c r="QET1327" s="62">
        <f>QES1327/QER1327</f>
        <v>0</v>
      </c>
      <c r="QEU1327" s="62">
        <f>QER1327-QES1327</f>
        <v>1000000</v>
      </c>
      <c r="QEV1327" s="62">
        <v>2000000</v>
      </c>
      <c r="QEW1327" s="62">
        <v>0</v>
      </c>
      <c r="QEX1327" s="62">
        <f>QEW1327/QEV1327</f>
        <v>0</v>
      </c>
      <c r="QEY1327" s="62">
        <f>QEV1327-QEW1327</f>
        <v>2000000</v>
      </c>
      <c r="QEZ1327" s="62">
        <f>QEV1327+QER1327</f>
        <v>3000000</v>
      </c>
      <c r="QFE1327" s="62" t="s">
        <v>1934</v>
      </c>
      <c r="QFF1327" s="62">
        <v>454</v>
      </c>
      <c r="QFG1327" s="62" t="s">
        <v>404</v>
      </c>
      <c r="QFH1327" s="62">
        <v>1000000</v>
      </c>
      <c r="QFJ1327" s="62">
        <f>QFI1327/QFH1327</f>
        <v>0</v>
      </c>
      <c r="QFK1327" s="62">
        <f>QFH1327-QFI1327</f>
        <v>1000000</v>
      </c>
      <c r="QFL1327" s="62">
        <v>2000000</v>
      </c>
      <c r="QFM1327" s="62">
        <v>0</v>
      </c>
      <c r="QFN1327" s="62">
        <f>QFM1327/QFL1327</f>
        <v>0</v>
      </c>
      <c r="QFO1327" s="62">
        <f>QFL1327-QFM1327</f>
        <v>2000000</v>
      </c>
      <c r="QFP1327" s="62">
        <f>QFL1327+QFH1327</f>
        <v>3000000</v>
      </c>
      <c r="QFU1327" s="62" t="s">
        <v>1934</v>
      </c>
      <c r="QFV1327" s="62">
        <v>454</v>
      </c>
      <c r="QFW1327" s="62" t="s">
        <v>404</v>
      </c>
      <c r="QFX1327" s="62">
        <v>1000000</v>
      </c>
      <c r="QFZ1327" s="62">
        <f>QFY1327/QFX1327</f>
        <v>0</v>
      </c>
      <c r="QGA1327" s="62">
        <f>QFX1327-QFY1327</f>
        <v>1000000</v>
      </c>
      <c r="QGB1327" s="62">
        <v>2000000</v>
      </c>
      <c r="QGC1327" s="62">
        <v>0</v>
      </c>
      <c r="QGD1327" s="62">
        <f>QGC1327/QGB1327</f>
        <v>0</v>
      </c>
      <c r="QGE1327" s="62">
        <f>QGB1327-QGC1327</f>
        <v>2000000</v>
      </c>
      <c r="QGF1327" s="62">
        <f>QGB1327+QFX1327</f>
        <v>3000000</v>
      </c>
      <c r="QGK1327" s="62" t="s">
        <v>1934</v>
      </c>
      <c r="QGL1327" s="62">
        <v>454</v>
      </c>
      <c r="QGM1327" s="62" t="s">
        <v>404</v>
      </c>
      <c r="QGN1327" s="62">
        <v>1000000</v>
      </c>
      <c r="QGP1327" s="62">
        <f>QGO1327/QGN1327</f>
        <v>0</v>
      </c>
      <c r="QGQ1327" s="62">
        <f>QGN1327-QGO1327</f>
        <v>1000000</v>
      </c>
      <c r="QGR1327" s="62">
        <v>2000000</v>
      </c>
      <c r="QGS1327" s="62">
        <v>0</v>
      </c>
      <c r="QGT1327" s="62">
        <f>QGS1327/QGR1327</f>
        <v>0</v>
      </c>
      <c r="QGU1327" s="62">
        <f>QGR1327-QGS1327</f>
        <v>2000000</v>
      </c>
      <c r="QGV1327" s="62">
        <f>QGR1327+QGN1327</f>
        <v>3000000</v>
      </c>
      <c r="QHA1327" s="62" t="s">
        <v>1934</v>
      </c>
      <c r="QHB1327" s="62">
        <v>454</v>
      </c>
      <c r="QHC1327" s="62" t="s">
        <v>404</v>
      </c>
      <c r="QHD1327" s="62">
        <v>1000000</v>
      </c>
      <c r="QHF1327" s="62">
        <f>QHE1327/QHD1327</f>
        <v>0</v>
      </c>
      <c r="QHG1327" s="62">
        <f>QHD1327-QHE1327</f>
        <v>1000000</v>
      </c>
      <c r="QHH1327" s="62">
        <v>2000000</v>
      </c>
      <c r="QHI1327" s="62">
        <v>0</v>
      </c>
      <c r="QHJ1327" s="62">
        <f>QHI1327/QHH1327</f>
        <v>0</v>
      </c>
      <c r="QHK1327" s="62">
        <f>QHH1327-QHI1327</f>
        <v>2000000</v>
      </c>
      <c r="QHL1327" s="62">
        <f>QHH1327+QHD1327</f>
        <v>3000000</v>
      </c>
      <c r="QHQ1327" s="62" t="s">
        <v>1934</v>
      </c>
      <c r="QHR1327" s="62">
        <v>454</v>
      </c>
      <c r="QHS1327" s="62" t="s">
        <v>404</v>
      </c>
      <c r="QHT1327" s="62">
        <v>1000000</v>
      </c>
      <c r="QHV1327" s="62">
        <f>QHU1327/QHT1327</f>
        <v>0</v>
      </c>
      <c r="QHW1327" s="62">
        <f>QHT1327-QHU1327</f>
        <v>1000000</v>
      </c>
      <c r="QHX1327" s="62">
        <v>2000000</v>
      </c>
      <c r="QHY1327" s="62">
        <v>0</v>
      </c>
      <c r="QHZ1327" s="62">
        <f>QHY1327/QHX1327</f>
        <v>0</v>
      </c>
      <c r="QIA1327" s="62">
        <f>QHX1327-QHY1327</f>
        <v>2000000</v>
      </c>
      <c r="QIB1327" s="62">
        <f>QHX1327+QHT1327</f>
        <v>3000000</v>
      </c>
      <c r="QIG1327" s="62" t="s">
        <v>1934</v>
      </c>
      <c r="QIH1327" s="62">
        <v>454</v>
      </c>
      <c r="QII1327" s="62" t="s">
        <v>404</v>
      </c>
      <c r="QIJ1327" s="62">
        <v>1000000</v>
      </c>
      <c r="QIL1327" s="62">
        <f>QIK1327/QIJ1327</f>
        <v>0</v>
      </c>
      <c r="QIM1327" s="62">
        <f>QIJ1327-QIK1327</f>
        <v>1000000</v>
      </c>
      <c r="QIN1327" s="62">
        <v>2000000</v>
      </c>
      <c r="QIO1327" s="62">
        <v>0</v>
      </c>
      <c r="QIP1327" s="62">
        <f>QIO1327/QIN1327</f>
        <v>0</v>
      </c>
      <c r="QIQ1327" s="62">
        <f>QIN1327-QIO1327</f>
        <v>2000000</v>
      </c>
      <c r="QIR1327" s="62">
        <f>QIN1327+QIJ1327</f>
        <v>3000000</v>
      </c>
      <c r="QIW1327" s="62" t="s">
        <v>1934</v>
      </c>
      <c r="QIX1327" s="62">
        <v>454</v>
      </c>
      <c r="QIY1327" s="62" t="s">
        <v>404</v>
      </c>
      <c r="QIZ1327" s="62">
        <v>1000000</v>
      </c>
      <c r="QJB1327" s="62">
        <f>QJA1327/QIZ1327</f>
        <v>0</v>
      </c>
      <c r="QJC1327" s="62">
        <f>QIZ1327-QJA1327</f>
        <v>1000000</v>
      </c>
      <c r="QJD1327" s="62">
        <v>2000000</v>
      </c>
      <c r="QJE1327" s="62">
        <v>0</v>
      </c>
      <c r="QJF1327" s="62">
        <f>QJE1327/QJD1327</f>
        <v>0</v>
      </c>
      <c r="QJG1327" s="62">
        <f>QJD1327-QJE1327</f>
        <v>2000000</v>
      </c>
      <c r="QJH1327" s="62">
        <f>QJD1327+QIZ1327</f>
        <v>3000000</v>
      </c>
      <c r="QJM1327" s="62" t="s">
        <v>1934</v>
      </c>
      <c r="QJN1327" s="62">
        <v>454</v>
      </c>
      <c r="QJO1327" s="62" t="s">
        <v>404</v>
      </c>
      <c r="QJP1327" s="62">
        <v>1000000</v>
      </c>
      <c r="QJR1327" s="62">
        <f>QJQ1327/QJP1327</f>
        <v>0</v>
      </c>
      <c r="QJS1327" s="62">
        <f>QJP1327-QJQ1327</f>
        <v>1000000</v>
      </c>
      <c r="QJT1327" s="62">
        <v>2000000</v>
      </c>
      <c r="QJU1327" s="62">
        <v>0</v>
      </c>
      <c r="QJV1327" s="62">
        <f>QJU1327/QJT1327</f>
        <v>0</v>
      </c>
      <c r="QJW1327" s="62">
        <f>QJT1327-QJU1327</f>
        <v>2000000</v>
      </c>
      <c r="QJX1327" s="62">
        <f>QJT1327+QJP1327</f>
        <v>3000000</v>
      </c>
      <c r="QKC1327" s="62" t="s">
        <v>1934</v>
      </c>
      <c r="QKD1327" s="62">
        <v>454</v>
      </c>
      <c r="QKE1327" s="62" t="s">
        <v>404</v>
      </c>
      <c r="QKF1327" s="62">
        <v>1000000</v>
      </c>
      <c r="QKH1327" s="62">
        <f>QKG1327/QKF1327</f>
        <v>0</v>
      </c>
      <c r="QKI1327" s="62">
        <f>QKF1327-QKG1327</f>
        <v>1000000</v>
      </c>
      <c r="QKJ1327" s="62">
        <v>2000000</v>
      </c>
      <c r="QKK1327" s="62">
        <v>0</v>
      </c>
      <c r="QKL1327" s="62">
        <f>QKK1327/QKJ1327</f>
        <v>0</v>
      </c>
      <c r="QKM1327" s="62">
        <f>QKJ1327-QKK1327</f>
        <v>2000000</v>
      </c>
      <c r="QKN1327" s="62">
        <f>QKJ1327+QKF1327</f>
        <v>3000000</v>
      </c>
      <c r="QKS1327" s="62" t="s">
        <v>1934</v>
      </c>
      <c r="QKT1327" s="62">
        <v>454</v>
      </c>
      <c r="QKU1327" s="62" t="s">
        <v>404</v>
      </c>
      <c r="QKV1327" s="62">
        <v>1000000</v>
      </c>
      <c r="QKX1327" s="62">
        <f>QKW1327/QKV1327</f>
        <v>0</v>
      </c>
      <c r="QKY1327" s="62">
        <f>QKV1327-QKW1327</f>
        <v>1000000</v>
      </c>
      <c r="QKZ1327" s="62">
        <v>2000000</v>
      </c>
      <c r="QLA1327" s="62">
        <v>0</v>
      </c>
      <c r="QLB1327" s="62">
        <f>QLA1327/QKZ1327</f>
        <v>0</v>
      </c>
      <c r="QLC1327" s="62">
        <f>QKZ1327-QLA1327</f>
        <v>2000000</v>
      </c>
      <c r="QLD1327" s="62">
        <f>QKZ1327+QKV1327</f>
        <v>3000000</v>
      </c>
      <c r="QLI1327" s="62" t="s">
        <v>1934</v>
      </c>
      <c r="QLJ1327" s="62">
        <v>454</v>
      </c>
      <c r="QLK1327" s="62" t="s">
        <v>404</v>
      </c>
      <c r="QLL1327" s="62">
        <v>1000000</v>
      </c>
      <c r="QLN1327" s="62">
        <f>QLM1327/QLL1327</f>
        <v>0</v>
      </c>
      <c r="QLO1327" s="62">
        <f>QLL1327-QLM1327</f>
        <v>1000000</v>
      </c>
      <c r="QLP1327" s="62">
        <v>2000000</v>
      </c>
      <c r="QLQ1327" s="62">
        <v>0</v>
      </c>
      <c r="QLR1327" s="62">
        <f>QLQ1327/QLP1327</f>
        <v>0</v>
      </c>
      <c r="QLS1327" s="62">
        <f>QLP1327-QLQ1327</f>
        <v>2000000</v>
      </c>
      <c r="QLT1327" s="62">
        <f>QLP1327+QLL1327</f>
        <v>3000000</v>
      </c>
      <c r="QLY1327" s="62" t="s">
        <v>1934</v>
      </c>
      <c r="QLZ1327" s="62">
        <v>454</v>
      </c>
      <c r="QMA1327" s="62" t="s">
        <v>404</v>
      </c>
      <c r="QMB1327" s="62">
        <v>1000000</v>
      </c>
      <c r="QMD1327" s="62">
        <f>QMC1327/QMB1327</f>
        <v>0</v>
      </c>
      <c r="QME1327" s="62">
        <f>QMB1327-QMC1327</f>
        <v>1000000</v>
      </c>
      <c r="QMF1327" s="62">
        <v>2000000</v>
      </c>
      <c r="QMG1327" s="62">
        <v>0</v>
      </c>
      <c r="QMH1327" s="62">
        <f>QMG1327/QMF1327</f>
        <v>0</v>
      </c>
      <c r="QMI1327" s="62">
        <f>QMF1327-QMG1327</f>
        <v>2000000</v>
      </c>
      <c r="QMJ1327" s="62">
        <f>QMF1327+QMB1327</f>
        <v>3000000</v>
      </c>
      <c r="QMO1327" s="62" t="s">
        <v>1934</v>
      </c>
      <c r="QMP1327" s="62">
        <v>454</v>
      </c>
      <c r="QMQ1327" s="62" t="s">
        <v>404</v>
      </c>
      <c r="QMR1327" s="62">
        <v>1000000</v>
      </c>
      <c r="QMT1327" s="62">
        <f>QMS1327/QMR1327</f>
        <v>0</v>
      </c>
      <c r="QMU1327" s="62">
        <f>QMR1327-QMS1327</f>
        <v>1000000</v>
      </c>
      <c r="QMV1327" s="62">
        <v>2000000</v>
      </c>
      <c r="QMW1327" s="62">
        <v>0</v>
      </c>
      <c r="QMX1327" s="62">
        <f>QMW1327/QMV1327</f>
        <v>0</v>
      </c>
      <c r="QMY1327" s="62">
        <f>QMV1327-QMW1327</f>
        <v>2000000</v>
      </c>
      <c r="QMZ1327" s="62">
        <f>QMV1327+QMR1327</f>
        <v>3000000</v>
      </c>
      <c r="QNE1327" s="62" t="s">
        <v>1934</v>
      </c>
      <c r="QNF1327" s="62">
        <v>454</v>
      </c>
      <c r="QNG1327" s="62" t="s">
        <v>404</v>
      </c>
      <c r="QNH1327" s="62">
        <v>1000000</v>
      </c>
      <c r="QNJ1327" s="62">
        <f>QNI1327/QNH1327</f>
        <v>0</v>
      </c>
      <c r="QNK1327" s="62">
        <f>QNH1327-QNI1327</f>
        <v>1000000</v>
      </c>
      <c r="QNL1327" s="62">
        <v>2000000</v>
      </c>
      <c r="QNM1327" s="62">
        <v>0</v>
      </c>
      <c r="QNN1327" s="62">
        <f>QNM1327/QNL1327</f>
        <v>0</v>
      </c>
      <c r="QNO1327" s="62">
        <f>QNL1327-QNM1327</f>
        <v>2000000</v>
      </c>
      <c r="QNP1327" s="62">
        <f>QNL1327+QNH1327</f>
        <v>3000000</v>
      </c>
      <c r="QNU1327" s="62" t="s">
        <v>1934</v>
      </c>
      <c r="QNV1327" s="62">
        <v>454</v>
      </c>
      <c r="QNW1327" s="62" t="s">
        <v>404</v>
      </c>
      <c r="QNX1327" s="62">
        <v>1000000</v>
      </c>
      <c r="QNZ1327" s="62">
        <f>QNY1327/QNX1327</f>
        <v>0</v>
      </c>
      <c r="QOA1327" s="62">
        <f>QNX1327-QNY1327</f>
        <v>1000000</v>
      </c>
      <c r="QOB1327" s="62">
        <v>2000000</v>
      </c>
      <c r="QOC1327" s="62">
        <v>0</v>
      </c>
      <c r="QOD1327" s="62">
        <f>QOC1327/QOB1327</f>
        <v>0</v>
      </c>
      <c r="QOE1327" s="62">
        <f>QOB1327-QOC1327</f>
        <v>2000000</v>
      </c>
      <c r="QOF1327" s="62">
        <f>QOB1327+QNX1327</f>
        <v>3000000</v>
      </c>
      <c r="QOK1327" s="62" t="s">
        <v>1934</v>
      </c>
      <c r="QOL1327" s="62">
        <v>454</v>
      </c>
      <c r="QOM1327" s="62" t="s">
        <v>404</v>
      </c>
      <c r="QON1327" s="62">
        <v>1000000</v>
      </c>
      <c r="QOP1327" s="62">
        <f>QOO1327/QON1327</f>
        <v>0</v>
      </c>
      <c r="QOQ1327" s="62">
        <f>QON1327-QOO1327</f>
        <v>1000000</v>
      </c>
      <c r="QOR1327" s="62">
        <v>2000000</v>
      </c>
      <c r="QOS1327" s="62">
        <v>0</v>
      </c>
      <c r="QOT1327" s="62">
        <f>QOS1327/QOR1327</f>
        <v>0</v>
      </c>
      <c r="QOU1327" s="62">
        <f>QOR1327-QOS1327</f>
        <v>2000000</v>
      </c>
      <c r="QOV1327" s="62">
        <f>QOR1327+QON1327</f>
        <v>3000000</v>
      </c>
      <c r="QPA1327" s="62" t="s">
        <v>1934</v>
      </c>
      <c r="QPB1327" s="62">
        <v>454</v>
      </c>
      <c r="QPC1327" s="62" t="s">
        <v>404</v>
      </c>
      <c r="QPD1327" s="62">
        <v>1000000</v>
      </c>
      <c r="QPF1327" s="62">
        <f>QPE1327/QPD1327</f>
        <v>0</v>
      </c>
      <c r="QPG1327" s="62">
        <f>QPD1327-QPE1327</f>
        <v>1000000</v>
      </c>
      <c r="QPH1327" s="62">
        <v>2000000</v>
      </c>
      <c r="QPI1327" s="62">
        <v>0</v>
      </c>
      <c r="QPJ1327" s="62">
        <f>QPI1327/QPH1327</f>
        <v>0</v>
      </c>
      <c r="QPK1327" s="62">
        <f>QPH1327-QPI1327</f>
        <v>2000000</v>
      </c>
      <c r="QPL1327" s="62">
        <f>QPH1327+QPD1327</f>
        <v>3000000</v>
      </c>
      <c r="QPQ1327" s="62" t="s">
        <v>1934</v>
      </c>
      <c r="QPR1327" s="62">
        <v>454</v>
      </c>
      <c r="QPS1327" s="62" t="s">
        <v>404</v>
      </c>
      <c r="QPT1327" s="62">
        <v>1000000</v>
      </c>
      <c r="QPV1327" s="62">
        <f>QPU1327/QPT1327</f>
        <v>0</v>
      </c>
      <c r="QPW1327" s="62">
        <f>QPT1327-QPU1327</f>
        <v>1000000</v>
      </c>
      <c r="QPX1327" s="62">
        <v>2000000</v>
      </c>
      <c r="QPY1327" s="62">
        <v>0</v>
      </c>
      <c r="QPZ1327" s="62">
        <f>QPY1327/QPX1327</f>
        <v>0</v>
      </c>
      <c r="QQA1327" s="62">
        <f>QPX1327-QPY1327</f>
        <v>2000000</v>
      </c>
      <c r="QQB1327" s="62">
        <f>QPX1327+QPT1327</f>
        <v>3000000</v>
      </c>
      <c r="QQG1327" s="62" t="s">
        <v>1934</v>
      </c>
      <c r="QQH1327" s="62">
        <v>454</v>
      </c>
      <c r="QQI1327" s="62" t="s">
        <v>404</v>
      </c>
      <c r="QQJ1327" s="62">
        <v>1000000</v>
      </c>
      <c r="QQL1327" s="62">
        <f>QQK1327/QQJ1327</f>
        <v>0</v>
      </c>
      <c r="QQM1327" s="62">
        <f>QQJ1327-QQK1327</f>
        <v>1000000</v>
      </c>
      <c r="QQN1327" s="62">
        <v>2000000</v>
      </c>
      <c r="QQO1327" s="62">
        <v>0</v>
      </c>
      <c r="QQP1327" s="62">
        <f>QQO1327/QQN1327</f>
        <v>0</v>
      </c>
      <c r="QQQ1327" s="62">
        <f>QQN1327-QQO1327</f>
        <v>2000000</v>
      </c>
      <c r="QQR1327" s="62">
        <f>QQN1327+QQJ1327</f>
        <v>3000000</v>
      </c>
      <c r="QQW1327" s="62" t="s">
        <v>1934</v>
      </c>
      <c r="QQX1327" s="62">
        <v>454</v>
      </c>
      <c r="QQY1327" s="62" t="s">
        <v>404</v>
      </c>
      <c r="QQZ1327" s="62">
        <v>1000000</v>
      </c>
      <c r="QRB1327" s="62">
        <f>QRA1327/QQZ1327</f>
        <v>0</v>
      </c>
      <c r="QRC1327" s="62">
        <f>QQZ1327-QRA1327</f>
        <v>1000000</v>
      </c>
      <c r="QRD1327" s="62">
        <v>2000000</v>
      </c>
      <c r="QRE1327" s="62">
        <v>0</v>
      </c>
      <c r="QRF1327" s="62">
        <f>QRE1327/QRD1327</f>
        <v>0</v>
      </c>
      <c r="QRG1327" s="62">
        <f>QRD1327-QRE1327</f>
        <v>2000000</v>
      </c>
      <c r="QRH1327" s="62">
        <f>QRD1327+QQZ1327</f>
        <v>3000000</v>
      </c>
      <c r="QRM1327" s="62" t="s">
        <v>1934</v>
      </c>
      <c r="QRN1327" s="62">
        <v>454</v>
      </c>
      <c r="QRO1327" s="62" t="s">
        <v>404</v>
      </c>
      <c r="QRP1327" s="62">
        <v>1000000</v>
      </c>
      <c r="QRR1327" s="62">
        <f>QRQ1327/QRP1327</f>
        <v>0</v>
      </c>
      <c r="QRS1327" s="62">
        <f>QRP1327-QRQ1327</f>
        <v>1000000</v>
      </c>
      <c r="QRT1327" s="62">
        <v>2000000</v>
      </c>
      <c r="QRU1327" s="62">
        <v>0</v>
      </c>
      <c r="QRV1327" s="62">
        <f>QRU1327/QRT1327</f>
        <v>0</v>
      </c>
      <c r="QRW1327" s="62">
        <f>QRT1327-QRU1327</f>
        <v>2000000</v>
      </c>
      <c r="QRX1327" s="62">
        <f>QRT1327+QRP1327</f>
        <v>3000000</v>
      </c>
      <c r="QSC1327" s="62" t="s">
        <v>1934</v>
      </c>
      <c r="QSD1327" s="62">
        <v>454</v>
      </c>
      <c r="QSE1327" s="62" t="s">
        <v>404</v>
      </c>
      <c r="QSF1327" s="62">
        <v>1000000</v>
      </c>
      <c r="QSH1327" s="62">
        <f>QSG1327/QSF1327</f>
        <v>0</v>
      </c>
      <c r="QSI1327" s="62">
        <f>QSF1327-QSG1327</f>
        <v>1000000</v>
      </c>
      <c r="QSJ1327" s="62">
        <v>2000000</v>
      </c>
      <c r="QSK1327" s="62">
        <v>0</v>
      </c>
      <c r="QSL1327" s="62">
        <f>QSK1327/QSJ1327</f>
        <v>0</v>
      </c>
      <c r="QSM1327" s="62">
        <f>QSJ1327-QSK1327</f>
        <v>2000000</v>
      </c>
      <c r="QSN1327" s="62">
        <f>QSJ1327+QSF1327</f>
        <v>3000000</v>
      </c>
      <c r="QSS1327" s="62" t="s">
        <v>1934</v>
      </c>
      <c r="QST1327" s="62">
        <v>454</v>
      </c>
      <c r="QSU1327" s="62" t="s">
        <v>404</v>
      </c>
      <c r="QSV1327" s="62">
        <v>1000000</v>
      </c>
      <c r="QSX1327" s="62">
        <f>QSW1327/QSV1327</f>
        <v>0</v>
      </c>
      <c r="QSY1327" s="62">
        <f>QSV1327-QSW1327</f>
        <v>1000000</v>
      </c>
      <c r="QSZ1327" s="62">
        <v>2000000</v>
      </c>
      <c r="QTA1327" s="62">
        <v>0</v>
      </c>
      <c r="QTB1327" s="62">
        <f>QTA1327/QSZ1327</f>
        <v>0</v>
      </c>
      <c r="QTC1327" s="62">
        <f>QSZ1327-QTA1327</f>
        <v>2000000</v>
      </c>
      <c r="QTD1327" s="62">
        <f>QSZ1327+QSV1327</f>
        <v>3000000</v>
      </c>
      <c r="QTI1327" s="62" t="s">
        <v>1934</v>
      </c>
      <c r="QTJ1327" s="62">
        <v>454</v>
      </c>
      <c r="QTK1327" s="62" t="s">
        <v>404</v>
      </c>
      <c r="QTL1327" s="62">
        <v>1000000</v>
      </c>
      <c r="QTN1327" s="62">
        <f>QTM1327/QTL1327</f>
        <v>0</v>
      </c>
      <c r="QTO1327" s="62">
        <f>QTL1327-QTM1327</f>
        <v>1000000</v>
      </c>
      <c r="QTP1327" s="62">
        <v>2000000</v>
      </c>
      <c r="QTQ1327" s="62">
        <v>0</v>
      </c>
      <c r="QTR1327" s="62">
        <f>QTQ1327/QTP1327</f>
        <v>0</v>
      </c>
      <c r="QTS1327" s="62">
        <f>QTP1327-QTQ1327</f>
        <v>2000000</v>
      </c>
      <c r="QTT1327" s="62">
        <f>QTP1327+QTL1327</f>
        <v>3000000</v>
      </c>
      <c r="QTY1327" s="62" t="s">
        <v>1934</v>
      </c>
      <c r="QTZ1327" s="62">
        <v>454</v>
      </c>
      <c r="QUA1327" s="62" t="s">
        <v>404</v>
      </c>
      <c r="QUB1327" s="62">
        <v>1000000</v>
      </c>
      <c r="QUD1327" s="62">
        <f>QUC1327/QUB1327</f>
        <v>0</v>
      </c>
      <c r="QUE1327" s="62">
        <f>QUB1327-QUC1327</f>
        <v>1000000</v>
      </c>
      <c r="QUF1327" s="62">
        <v>2000000</v>
      </c>
      <c r="QUG1327" s="62">
        <v>0</v>
      </c>
      <c r="QUH1327" s="62">
        <f>QUG1327/QUF1327</f>
        <v>0</v>
      </c>
      <c r="QUI1327" s="62">
        <f>QUF1327-QUG1327</f>
        <v>2000000</v>
      </c>
      <c r="QUJ1327" s="62">
        <f>QUF1327+QUB1327</f>
        <v>3000000</v>
      </c>
      <c r="QUO1327" s="62" t="s">
        <v>1934</v>
      </c>
      <c r="QUP1327" s="62">
        <v>454</v>
      </c>
      <c r="QUQ1327" s="62" t="s">
        <v>404</v>
      </c>
      <c r="QUR1327" s="62">
        <v>1000000</v>
      </c>
      <c r="QUT1327" s="62">
        <f>QUS1327/QUR1327</f>
        <v>0</v>
      </c>
      <c r="QUU1327" s="62">
        <f>QUR1327-QUS1327</f>
        <v>1000000</v>
      </c>
      <c r="QUV1327" s="62">
        <v>2000000</v>
      </c>
      <c r="QUW1327" s="62">
        <v>0</v>
      </c>
      <c r="QUX1327" s="62">
        <f>QUW1327/QUV1327</f>
        <v>0</v>
      </c>
      <c r="QUY1327" s="62">
        <f>QUV1327-QUW1327</f>
        <v>2000000</v>
      </c>
      <c r="QUZ1327" s="62">
        <f>QUV1327+QUR1327</f>
        <v>3000000</v>
      </c>
      <c r="QVE1327" s="62" t="s">
        <v>1934</v>
      </c>
      <c r="QVF1327" s="62">
        <v>454</v>
      </c>
      <c r="QVG1327" s="62" t="s">
        <v>404</v>
      </c>
      <c r="QVH1327" s="62">
        <v>1000000</v>
      </c>
      <c r="QVJ1327" s="62">
        <f>QVI1327/QVH1327</f>
        <v>0</v>
      </c>
      <c r="QVK1327" s="62">
        <f>QVH1327-QVI1327</f>
        <v>1000000</v>
      </c>
      <c r="QVL1327" s="62">
        <v>2000000</v>
      </c>
      <c r="QVM1327" s="62">
        <v>0</v>
      </c>
      <c r="QVN1327" s="62">
        <f>QVM1327/QVL1327</f>
        <v>0</v>
      </c>
      <c r="QVO1327" s="62">
        <f>QVL1327-QVM1327</f>
        <v>2000000</v>
      </c>
      <c r="QVP1327" s="62">
        <f>QVL1327+QVH1327</f>
        <v>3000000</v>
      </c>
      <c r="QVU1327" s="62" t="s">
        <v>1934</v>
      </c>
      <c r="QVV1327" s="62">
        <v>454</v>
      </c>
      <c r="QVW1327" s="62" t="s">
        <v>404</v>
      </c>
      <c r="QVX1327" s="62">
        <v>1000000</v>
      </c>
      <c r="QVZ1327" s="62">
        <f>QVY1327/QVX1327</f>
        <v>0</v>
      </c>
      <c r="QWA1327" s="62">
        <f>QVX1327-QVY1327</f>
        <v>1000000</v>
      </c>
      <c r="QWB1327" s="62">
        <v>2000000</v>
      </c>
      <c r="QWC1327" s="62">
        <v>0</v>
      </c>
      <c r="QWD1327" s="62">
        <f>QWC1327/QWB1327</f>
        <v>0</v>
      </c>
      <c r="QWE1327" s="62">
        <f>QWB1327-QWC1327</f>
        <v>2000000</v>
      </c>
      <c r="QWF1327" s="62">
        <f>QWB1327+QVX1327</f>
        <v>3000000</v>
      </c>
      <c r="QWK1327" s="62" t="s">
        <v>1934</v>
      </c>
      <c r="QWL1327" s="62">
        <v>454</v>
      </c>
      <c r="QWM1327" s="62" t="s">
        <v>404</v>
      </c>
      <c r="QWN1327" s="62">
        <v>1000000</v>
      </c>
      <c r="QWP1327" s="62">
        <f>QWO1327/QWN1327</f>
        <v>0</v>
      </c>
      <c r="QWQ1327" s="62">
        <f>QWN1327-QWO1327</f>
        <v>1000000</v>
      </c>
      <c r="QWR1327" s="62">
        <v>2000000</v>
      </c>
      <c r="QWS1327" s="62">
        <v>0</v>
      </c>
      <c r="QWT1327" s="62">
        <f>QWS1327/QWR1327</f>
        <v>0</v>
      </c>
      <c r="QWU1327" s="62">
        <f>QWR1327-QWS1327</f>
        <v>2000000</v>
      </c>
      <c r="QWV1327" s="62">
        <f>QWR1327+QWN1327</f>
        <v>3000000</v>
      </c>
      <c r="QXA1327" s="62" t="s">
        <v>1934</v>
      </c>
      <c r="QXB1327" s="62">
        <v>454</v>
      </c>
      <c r="QXC1327" s="62" t="s">
        <v>404</v>
      </c>
      <c r="QXD1327" s="62">
        <v>1000000</v>
      </c>
      <c r="QXF1327" s="62">
        <f>QXE1327/QXD1327</f>
        <v>0</v>
      </c>
      <c r="QXG1327" s="62">
        <f>QXD1327-QXE1327</f>
        <v>1000000</v>
      </c>
      <c r="QXH1327" s="62">
        <v>2000000</v>
      </c>
      <c r="QXI1327" s="62">
        <v>0</v>
      </c>
      <c r="QXJ1327" s="62">
        <f>QXI1327/QXH1327</f>
        <v>0</v>
      </c>
      <c r="QXK1327" s="62">
        <f>QXH1327-QXI1327</f>
        <v>2000000</v>
      </c>
      <c r="QXL1327" s="62">
        <f>QXH1327+QXD1327</f>
        <v>3000000</v>
      </c>
      <c r="QXQ1327" s="62" t="s">
        <v>1934</v>
      </c>
      <c r="QXR1327" s="62">
        <v>454</v>
      </c>
      <c r="QXS1327" s="62" t="s">
        <v>404</v>
      </c>
      <c r="QXT1327" s="62">
        <v>1000000</v>
      </c>
      <c r="QXV1327" s="62">
        <f>QXU1327/QXT1327</f>
        <v>0</v>
      </c>
      <c r="QXW1327" s="62">
        <f>QXT1327-QXU1327</f>
        <v>1000000</v>
      </c>
      <c r="QXX1327" s="62">
        <v>2000000</v>
      </c>
      <c r="QXY1327" s="62">
        <v>0</v>
      </c>
      <c r="QXZ1327" s="62">
        <f>QXY1327/QXX1327</f>
        <v>0</v>
      </c>
      <c r="QYA1327" s="62">
        <f>QXX1327-QXY1327</f>
        <v>2000000</v>
      </c>
      <c r="QYB1327" s="62">
        <f>QXX1327+QXT1327</f>
        <v>3000000</v>
      </c>
      <c r="QYG1327" s="62" t="s">
        <v>1934</v>
      </c>
      <c r="QYH1327" s="62">
        <v>454</v>
      </c>
      <c r="QYI1327" s="62" t="s">
        <v>404</v>
      </c>
      <c r="QYJ1327" s="62">
        <v>1000000</v>
      </c>
      <c r="QYL1327" s="62">
        <f>QYK1327/QYJ1327</f>
        <v>0</v>
      </c>
      <c r="QYM1327" s="62">
        <f>QYJ1327-QYK1327</f>
        <v>1000000</v>
      </c>
      <c r="QYN1327" s="62">
        <v>2000000</v>
      </c>
      <c r="QYO1327" s="62">
        <v>0</v>
      </c>
      <c r="QYP1327" s="62">
        <f>QYO1327/QYN1327</f>
        <v>0</v>
      </c>
      <c r="QYQ1327" s="62">
        <f>QYN1327-QYO1327</f>
        <v>2000000</v>
      </c>
      <c r="QYR1327" s="62">
        <f>QYN1327+QYJ1327</f>
        <v>3000000</v>
      </c>
      <c r="QYW1327" s="62" t="s">
        <v>1934</v>
      </c>
      <c r="QYX1327" s="62">
        <v>454</v>
      </c>
      <c r="QYY1327" s="62" t="s">
        <v>404</v>
      </c>
      <c r="QYZ1327" s="62">
        <v>1000000</v>
      </c>
      <c r="QZB1327" s="62">
        <f>QZA1327/QYZ1327</f>
        <v>0</v>
      </c>
      <c r="QZC1327" s="62">
        <f>QYZ1327-QZA1327</f>
        <v>1000000</v>
      </c>
      <c r="QZD1327" s="62">
        <v>2000000</v>
      </c>
      <c r="QZE1327" s="62">
        <v>0</v>
      </c>
      <c r="QZF1327" s="62">
        <f>QZE1327/QZD1327</f>
        <v>0</v>
      </c>
      <c r="QZG1327" s="62">
        <f>QZD1327-QZE1327</f>
        <v>2000000</v>
      </c>
      <c r="QZH1327" s="62">
        <f>QZD1327+QYZ1327</f>
        <v>3000000</v>
      </c>
      <c r="QZM1327" s="62" t="s">
        <v>1934</v>
      </c>
      <c r="QZN1327" s="62">
        <v>454</v>
      </c>
      <c r="QZO1327" s="62" t="s">
        <v>404</v>
      </c>
      <c r="QZP1327" s="62">
        <v>1000000</v>
      </c>
      <c r="QZR1327" s="62">
        <f>QZQ1327/QZP1327</f>
        <v>0</v>
      </c>
      <c r="QZS1327" s="62">
        <f>QZP1327-QZQ1327</f>
        <v>1000000</v>
      </c>
      <c r="QZT1327" s="62">
        <v>2000000</v>
      </c>
      <c r="QZU1327" s="62">
        <v>0</v>
      </c>
      <c r="QZV1327" s="62">
        <f>QZU1327/QZT1327</f>
        <v>0</v>
      </c>
      <c r="QZW1327" s="62">
        <f>QZT1327-QZU1327</f>
        <v>2000000</v>
      </c>
      <c r="QZX1327" s="62">
        <f>QZT1327+QZP1327</f>
        <v>3000000</v>
      </c>
      <c r="RAC1327" s="62" t="s">
        <v>1934</v>
      </c>
      <c r="RAD1327" s="62">
        <v>454</v>
      </c>
      <c r="RAE1327" s="62" t="s">
        <v>404</v>
      </c>
      <c r="RAF1327" s="62">
        <v>1000000</v>
      </c>
      <c r="RAH1327" s="62">
        <f>RAG1327/RAF1327</f>
        <v>0</v>
      </c>
      <c r="RAI1327" s="62">
        <f>RAF1327-RAG1327</f>
        <v>1000000</v>
      </c>
      <c r="RAJ1327" s="62">
        <v>2000000</v>
      </c>
      <c r="RAK1327" s="62">
        <v>0</v>
      </c>
      <c r="RAL1327" s="62">
        <f>RAK1327/RAJ1327</f>
        <v>0</v>
      </c>
      <c r="RAM1327" s="62">
        <f>RAJ1327-RAK1327</f>
        <v>2000000</v>
      </c>
      <c r="RAN1327" s="62">
        <f>RAJ1327+RAF1327</f>
        <v>3000000</v>
      </c>
      <c r="RAS1327" s="62" t="s">
        <v>1934</v>
      </c>
      <c r="RAT1327" s="62">
        <v>454</v>
      </c>
      <c r="RAU1327" s="62" t="s">
        <v>404</v>
      </c>
      <c r="RAV1327" s="62">
        <v>1000000</v>
      </c>
      <c r="RAX1327" s="62">
        <f>RAW1327/RAV1327</f>
        <v>0</v>
      </c>
      <c r="RAY1327" s="62">
        <f>RAV1327-RAW1327</f>
        <v>1000000</v>
      </c>
      <c r="RAZ1327" s="62">
        <v>2000000</v>
      </c>
      <c r="RBA1327" s="62">
        <v>0</v>
      </c>
      <c r="RBB1327" s="62">
        <f>RBA1327/RAZ1327</f>
        <v>0</v>
      </c>
      <c r="RBC1327" s="62">
        <f>RAZ1327-RBA1327</f>
        <v>2000000</v>
      </c>
      <c r="RBD1327" s="62">
        <f>RAZ1327+RAV1327</f>
        <v>3000000</v>
      </c>
      <c r="RBI1327" s="62" t="s">
        <v>1934</v>
      </c>
      <c r="RBJ1327" s="62">
        <v>454</v>
      </c>
      <c r="RBK1327" s="62" t="s">
        <v>404</v>
      </c>
      <c r="RBL1327" s="62">
        <v>1000000</v>
      </c>
      <c r="RBN1327" s="62">
        <f>RBM1327/RBL1327</f>
        <v>0</v>
      </c>
      <c r="RBO1327" s="62">
        <f>RBL1327-RBM1327</f>
        <v>1000000</v>
      </c>
      <c r="RBP1327" s="62">
        <v>2000000</v>
      </c>
      <c r="RBQ1327" s="62">
        <v>0</v>
      </c>
      <c r="RBR1327" s="62">
        <f>RBQ1327/RBP1327</f>
        <v>0</v>
      </c>
      <c r="RBS1327" s="62">
        <f>RBP1327-RBQ1327</f>
        <v>2000000</v>
      </c>
      <c r="RBT1327" s="62">
        <f>RBP1327+RBL1327</f>
        <v>3000000</v>
      </c>
      <c r="RBY1327" s="62" t="s">
        <v>1934</v>
      </c>
      <c r="RBZ1327" s="62">
        <v>454</v>
      </c>
      <c r="RCA1327" s="62" t="s">
        <v>404</v>
      </c>
      <c r="RCB1327" s="62">
        <v>1000000</v>
      </c>
      <c r="RCD1327" s="62">
        <f>RCC1327/RCB1327</f>
        <v>0</v>
      </c>
      <c r="RCE1327" s="62">
        <f>RCB1327-RCC1327</f>
        <v>1000000</v>
      </c>
      <c r="RCF1327" s="62">
        <v>2000000</v>
      </c>
      <c r="RCG1327" s="62">
        <v>0</v>
      </c>
      <c r="RCH1327" s="62">
        <f>RCG1327/RCF1327</f>
        <v>0</v>
      </c>
      <c r="RCI1327" s="62">
        <f>RCF1327-RCG1327</f>
        <v>2000000</v>
      </c>
      <c r="RCJ1327" s="62">
        <f>RCF1327+RCB1327</f>
        <v>3000000</v>
      </c>
      <c r="RCO1327" s="62" t="s">
        <v>1934</v>
      </c>
      <c r="RCP1327" s="62">
        <v>454</v>
      </c>
      <c r="RCQ1327" s="62" t="s">
        <v>404</v>
      </c>
      <c r="RCR1327" s="62">
        <v>1000000</v>
      </c>
      <c r="RCT1327" s="62">
        <f>RCS1327/RCR1327</f>
        <v>0</v>
      </c>
      <c r="RCU1327" s="62">
        <f>RCR1327-RCS1327</f>
        <v>1000000</v>
      </c>
      <c r="RCV1327" s="62">
        <v>2000000</v>
      </c>
      <c r="RCW1327" s="62">
        <v>0</v>
      </c>
      <c r="RCX1327" s="62">
        <f>RCW1327/RCV1327</f>
        <v>0</v>
      </c>
      <c r="RCY1327" s="62">
        <f>RCV1327-RCW1327</f>
        <v>2000000</v>
      </c>
      <c r="RCZ1327" s="62">
        <f>RCV1327+RCR1327</f>
        <v>3000000</v>
      </c>
      <c r="RDE1327" s="62" t="s">
        <v>1934</v>
      </c>
      <c r="RDF1327" s="62">
        <v>454</v>
      </c>
      <c r="RDG1327" s="62" t="s">
        <v>404</v>
      </c>
      <c r="RDH1327" s="62">
        <v>1000000</v>
      </c>
      <c r="RDJ1327" s="62">
        <f>RDI1327/RDH1327</f>
        <v>0</v>
      </c>
      <c r="RDK1327" s="62">
        <f>RDH1327-RDI1327</f>
        <v>1000000</v>
      </c>
      <c r="RDL1327" s="62">
        <v>2000000</v>
      </c>
      <c r="RDM1327" s="62">
        <v>0</v>
      </c>
      <c r="RDN1327" s="62">
        <f>RDM1327/RDL1327</f>
        <v>0</v>
      </c>
      <c r="RDO1327" s="62">
        <f>RDL1327-RDM1327</f>
        <v>2000000</v>
      </c>
      <c r="RDP1327" s="62">
        <f>RDL1327+RDH1327</f>
        <v>3000000</v>
      </c>
      <c r="RDU1327" s="62" t="s">
        <v>1934</v>
      </c>
      <c r="RDV1327" s="62">
        <v>454</v>
      </c>
      <c r="RDW1327" s="62" t="s">
        <v>404</v>
      </c>
      <c r="RDX1327" s="62">
        <v>1000000</v>
      </c>
      <c r="RDZ1327" s="62">
        <f>RDY1327/RDX1327</f>
        <v>0</v>
      </c>
      <c r="REA1327" s="62">
        <f>RDX1327-RDY1327</f>
        <v>1000000</v>
      </c>
      <c r="REB1327" s="62">
        <v>2000000</v>
      </c>
      <c r="REC1327" s="62">
        <v>0</v>
      </c>
      <c r="RED1327" s="62">
        <f>REC1327/REB1327</f>
        <v>0</v>
      </c>
      <c r="REE1327" s="62">
        <f>REB1327-REC1327</f>
        <v>2000000</v>
      </c>
      <c r="REF1327" s="62">
        <f>REB1327+RDX1327</f>
        <v>3000000</v>
      </c>
      <c r="REK1327" s="62" t="s">
        <v>1934</v>
      </c>
      <c r="REL1327" s="62">
        <v>454</v>
      </c>
      <c r="REM1327" s="62" t="s">
        <v>404</v>
      </c>
      <c r="REN1327" s="62">
        <v>1000000</v>
      </c>
      <c r="REP1327" s="62">
        <f>REO1327/REN1327</f>
        <v>0</v>
      </c>
      <c r="REQ1327" s="62">
        <f>REN1327-REO1327</f>
        <v>1000000</v>
      </c>
      <c r="RER1327" s="62">
        <v>2000000</v>
      </c>
      <c r="RES1327" s="62">
        <v>0</v>
      </c>
      <c r="RET1327" s="62">
        <f>RES1327/RER1327</f>
        <v>0</v>
      </c>
      <c r="REU1327" s="62">
        <f>RER1327-RES1327</f>
        <v>2000000</v>
      </c>
      <c r="REV1327" s="62">
        <f>RER1327+REN1327</f>
        <v>3000000</v>
      </c>
      <c r="RFA1327" s="62" t="s">
        <v>1934</v>
      </c>
      <c r="RFB1327" s="62">
        <v>454</v>
      </c>
      <c r="RFC1327" s="62" t="s">
        <v>404</v>
      </c>
      <c r="RFD1327" s="62">
        <v>1000000</v>
      </c>
      <c r="RFF1327" s="62">
        <f>RFE1327/RFD1327</f>
        <v>0</v>
      </c>
      <c r="RFG1327" s="62">
        <f>RFD1327-RFE1327</f>
        <v>1000000</v>
      </c>
      <c r="RFH1327" s="62">
        <v>2000000</v>
      </c>
      <c r="RFI1327" s="62">
        <v>0</v>
      </c>
      <c r="RFJ1327" s="62">
        <f>RFI1327/RFH1327</f>
        <v>0</v>
      </c>
      <c r="RFK1327" s="62">
        <f>RFH1327-RFI1327</f>
        <v>2000000</v>
      </c>
      <c r="RFL1327" s="62">
        <f>RFH1327+RFD1327</f>
        <v>3000000</v>
      </c>
      <c r="RFQ1327" s="62" t="s">
        <v>1934</v>
      </c>
      <c r="RFR1327" s="62">
        <v>454</v>
      </c>
      <c r="RFS1327" s="62" t="s">
        <v>404</v>
      </c>
      <c r="RFT1327" s="62">
        <v>1000000</v>
      </c>
      <c r="RFV1327" s="62">
        <f>RFU1327/RFT1327</f>
        <v>0</v>
      </c>
      <c r="RFW1327" s="62">
        <f>RFT1327-RFU1327</f>
        <v>1000000</v>
      </c>
      <c r="RFX1327" s="62">
        <v>2000000</v>
      </c>
      <c r="RFY1327" s="62">
        <v>0</v>
      </c>
      <c r="RFZ1327" s="62">
        <f>RFY1327/RFX1327</f>
        <v>0</v>
      </c>
      <c r="RGA1327" s="62">
        <f>RFX1327-RFY1327</f>
        <v>2000000</v>
      </c>
      <c r="RGB1327" s="62">
        <f>RFX1327+RFT1327</f>
        <v>3000000</v>
      </c>
      <c r="RGG1327" s="62" t="s">
        <v>1934</v>
      </c>
      <c r="RGH1327" s="62">
        <v>454</v>
      </c>
      <c r="RGI1327" s="62" t="s">
        <v>404</v>
      </c>
      <c r="RGJ1327" s="62">
        <v>1000000</v>
      </c>
      <c r="RGL1327" s="62">
        <f>RGK1327/RGJ1327</f>
        <v>0</v>
      </c>
      <c r="RGM1327" s="62">
        <f>RGJ1327-RGK1327</f>
        <v>1000000</v>
      </c>
      <c r="RGN1327" s="62">
        <v>2000000</v>
      </c>
      <c r="RGO1327" s="62">
        <v>0</v>
      </c>
      <c r="RGP1327" s="62">
        <f>RGO1327/RGN1327</f>
        <v>0</v>
      </c>
      <c r="RGQ1327" s="62">
        <f>RGN1327-RGO1327</f>
        <v>2000000</v>
      </c>
      <c r="RGR1327" s="62">
        <f>RGN1327+RGJ1327</f>
        <v>3000000</v>
      </c>
      <c r="RGW1327" s="62" t="s">
        <v>1934</v>
      </c>
      <c r="RGX1327" s="62">
        <v>454</v>
      </c>
      <c r="RGY1327" s="62" t="s">
        <v>404</v>
      </c>
      <c r="RGZ1327" s="62">
        <v>1000000</v>
      </c>
      <c r="RHB1327" s="62">
        <f>RHA1327/RGZ1327</f>
        <v>0</v>
      </c>
      <c r="RHC1327" s="62">
        <f>RGZ1327-RHA1327</f>
        <v>1000000</v>
      </c>
      <c r="RHD1327" s="62">
        <v>2000000</v>
      </c>
      <c r="RHE1327" s="62">
        <v>0</v>
      </c>
      <c r="RHF1327" s="62">
        <f>RHE1327/RHD1327</f>
        <v>0</v>
      </c>
      <c r="RHG1327" s="62">
        <f>RHD1327-RHE1327</f>
        <v>2000000</v>
      </c>
      <c r="RHH1327" s="62">
        <f>RHD1327+RGZ1327</f>
        <v>3000000</v>
      </c>
      <c r="RHM1327" s="62" t="s">
        <v>1934</v>
      </c>
      <c r="RHN1327" s="62">
        <v>454</v>
      </c>
      <c r="RHO1327" s="62" t="s">
        <v>404</v>
      </c>
      <c r="RHP1327" s="62">
        <v>1000000</v>
      </c>
      <c r="RHR1327" s="62">
        <f>RHQ1327/RHP1327</f>
        <v>0</v>
      </c>
      <c r="RHS1327" s="62">
        <f>RHP1327-RHQ1327</f>
        <v>1000000</v>
      </c>
      <c r="RHT1327" s="62">
        <v>2000000</v>
      </c>
      <c r="RHU1327" s="62">
        <v>0</v>
      </c>
      <c r="RHV1327" s="62">
        <f>RHU1327/RHT1327</f>
        <v>0</v>
      </c>
      <c r="RHW1327" s="62">
        <f>RHT1327-RHU1327</f>
        <v>2000000</v>
      </c>
      <c r="RHX1327" s="62">
        <f>RHT1327+RHP1327</f>
        <v>3000000</v>
      </c>
      <c r="RIC1327" s="62" t="s">
        <v>1934</v>
      </c>
      <c r="RID1327" s="62">
        <v>454</v>
      </c>
      <c r="RIE1327" s="62" t="s">
        <v>404</v>
      </c>
      <c r="RIF1327" s="62">
        <v>1000000</v>
      </c>
      <c r="RIH1327" s="62">
        <f>RIG1327/RIF1327</f>
        <v>0</v>
      </c>
      <c r="RII1327" s="62">
        <f>RIF1327-RIG1327</f>
        <v>1000000</v>
      </c>
      <c r="RIJ1327" s="62">
        <v>2000000</v>
      </c>
      <c r="RIK1327" s="62">
        <v>0</v>
      </c>
      <c r="RIL1327" s="62">
        <f>RIK1327/RIJ1327</f>
        <v>0</v>
      </c>
      <c r="RIM1327" s="62">
        <f>RIJ1327-RIK1327</f>
        <v>2000000</v>
      </c>
      <c r="RIN1327" s="62">
        <f>RIJ1327+RIF1327</f>
        <v>3000000</v>
      </c>
      <c r="RIS1327" s="62" t="s">
        <v>1934</v>
      </c>
      <c r="RIT1327" s="62">
        <v>454</v>
      </c>
      <c r="RIU1327" s="62" t="s">
        <v>404</v>
      </c>
      <c r="RIV1327" s="62">
        <v>1000000</v>
      </c>
      <c r="RIX1327" s="62">
        <f>RIW1327/RIV1327</f>
        <v>0</v>
      </c>
      <c r="RIY1327" s="62">
        <f>RIV1327-RIW1327</f>
        <v>1000000</v>
      </c>
      <c r="RIZ1327" s="62">
        <v>2000000</v>
      </c>
      <c r="RJA1327" s="62">
        <v>0</v>
      </c>
      <c r="RJB1327" s="62">
        <f>RJA1327/RIZ1327</f>
        <v>0</v>
      </c>
      <c r="RJC1327" s="62">
        <f>RIZ1327-RJA1327</f>
        <v>2000000</v>
      </c>
      <c r="RJD1327" s="62">
        <f>RIZ1327+RIV1327</f>
        <v>3000000</v>
      </c>
      <c r="RJI1327" s="62" t="s">
        <v>1934</v>
      </c>
      <c r="RJJ1327" s="62">
        <v>454</v>
      </c>
      <c r="RJK1327" s="62" t="s">
        <v>404</v>
      </c>
      <c r="RJL1327" s="62">
        <v>1000000</v>
      </c>
      <c r="RJN1327" s="62">
        <f>RJM1327/RJL1327</f>
        <v>0</v>
      </c>
      <c r="RJO1327" s="62">
        <f>RJL1327-RJM1327</f>
        <v>1000000</v>
      </c>
      <c r="RJP1327" s="62">
        <v>2000000</v>
      </c>
      <c r="RJQ1327" s="62">
        <v>0</v>
      </c>
      <c r="RJR1327" s="62">
        <f>RJQ1327/RJP1327</f>
        <v>0</v>
      </c>
      <c r="RJS1327" s="62">
        <f>RJP1327-RJQ1327</f>
        <v>2000000</v>
      </c>
      <c r="RJT1327" s="62">
        <f>RJP1327+RJL1327</f>
        <v>3000000</v>
      </c>
      <c r="RJY1327" s="62" t="s">
        <v>1934</v>
      </c>
      <c r="RJZ1327" s="62">
        <v>454</v>
      </c>
      <c r="RKA1327" s="62" t="s">
        <v>404</v>
      </c>
      <c r="RKB1327" s="62">
        <v>1000000</v>
      </c>
      <c r="RKD1327" s="62">
        <f>RKC1327/RKB1327</f>
        <v>0</v>
      </c>
      <c r="RKE1327" s="62">
        <f>RKB1327-RKC1327</f>
        <v>1000000</v>
      </c>
      <c r="RKF1327" s="62">
        <v>2000000</v>
      </c>
      <c r="RKG1327" s="62">
        <v>0</v>
      </c>
      <c r="RKH1327" s="62">
        <f>RKG1327/RKF1327</f>
        <v>0</v>
      </c>
      <c r="RKI1327" s="62">
        <f>RKF1327-RKG1327</f>
        <v>2000000</v>
      </c>
      <c r="RKJ1327" s="62">
        <f>RKF1327+RKB1327</f>
        <v>3000000</v>
      </c>
      <c r="RKO1327" s="62" t="s">
        <v>1934</v>
      </c>
      <c r="RKP1327" s="62">
        <v>454</v>
      </c>
      <c r="RKQ1327" s="62" t="s">
        <v>404</v>
      </c>
      <c r="RKR1327" s="62">
        <v>1000000</v>
      </c>
      <c r="RKT1327" s="62">
        <f>RKS1327/RKR1327</f>
        <v>0</v>
      </c>
      <c r="RKU1327" s="62">
        <f>RKR1327-RKS1327</f>
        <v>1000000</v>
      </c>
      <c r="RKV1327" s="62">
        <v>2000000</v>
      </c>
      <c r="RKW1327" s="62">
        <v>0</v>
      </c>
      <c r="RKX1327" s="62">
        <f>RKW1327/RKV1327</f>
        <v>0</v>
      </c>
      <c r="RKY1327" s="62">
        <f>RKV1327-RKW1327</f>
        <v>2000000</v>
      </c>
      <c r="RKZ1327" s="62">
        <f>RKV1327+RKR1327</f>
        <v>3000000</v>
      </c>
      <c r="RLE1327" s="62" t="s">
        <v>1934</v>
      </c>
      <c r="RLF1327" s="62">
        <v>454</v>
      </c>
      <c r="RLG1327" s="62" t="s">
        <v>404</v>
      </c>
      <c r="RLH1327" s="62">
        <v>1000000</v>
      </c>
      <c r="RLJ1327" s="62">
        <f>RLI1327/RLH1327</f>
        <v>0</v>
      </c>
      <c r="RLK1327" s="62">
        <f>RLH1327-RLI1327</f>
        <v>1000000</v>
      </c>
      <c r="RLL1327" s="62">
        <v>2000000</v>
      </c>
      <c r="RLM1327" s="62">
        <v>0</v>
      </c>
      <c r="RLN1327" s="62">
        <f>RLM1327/RLL1327</f>
        <v>0</v>
      </c>
      <c r="RLO1327" s="62">
        <f>RLL1327-RLM1327</f>
        <v>2000000</v>
      </c>
      <c r="RLP1327" s="62">
        <f>RLL1327+RLH1327</f>
        <v>3000000</v>
      </c>
      <c r="RLU1327" s="62" t="s">
        <v>1934</v>
      </c>
      <c r="RLV1327" s="62">
        <v>454</v>
      </c>
      <c r="RLW1327" s="62" t="s">
        <v>404</v>
      </c>
      <c r="RLX1327" s="62">
        <v>1000000</v>
      </c>
      <c r="RLZ1327" s="62">
        <f>RLY1327/RLX1327</f>
        <v>0</v>
      </c>
      <c r="RMA1327" s="62">
        <f>RLX1327-RLY1327</f>
        <v>1000000</v>
      </c>
      <c r="RMB1327" s="62">
        <v>2000000</v>
      </c>
      <c r="RMC1327" s="62">
        <v>0</v>
      </c>
      <c r="RMD1327" s="62">
        <f>RMC1327/RMB1327</f>
        <v>0</v>
      </c>
      <c r="RME1327" s="62">
        <f>RMB1327-RMC1327</f>
        <v>2000000</v>
      </c>
      <c r="RMF1327" s="62">
        <f>RMB1327+RLX1327</f>
        <v>3000000</v>
      </c>
      <c r="RMK1327" s="62" t="s">
        <v>1934</v>
      </c>
      <c r="RML1327" s="62">
        <v>454</v>
      </c>
      <c r="RMM1327" s="62" t="s">
        <v>404</v>
      </c>
      <c r="RMN1327" s="62">
        <v>1000000</v>
      </c>
      <c r="RMP1327" s="62">
        <f>RMO1327/RMN1327</f>
        <v>0</v>
      </c>
      <c r="RMQ1327" s="62">
        <f>RMN1327-RMO1327</f>
        <v>1000000</v>
      </c>
      <c r="RMR1327" s="62">
        <v>2000000</v>
      </c>
      <c r="RMS1327" s="62">
        <v>0</v>
      </c>
      <c r="RMT1327" s="62">
        <f>RMS1327/RMR1327</f>
        <v>0</v>
      </c>
      <c r="RMU1327" s="62">
        <f>RMR1327-RMS1327</f>
        <v>2000000</v>
      </c>
      <c r="RMV1327" s="62">
        <f>RMR1327+RMN1327</f>
        <v>3000000</v>
      </c>
      <c r="RNA1327" s="62" t="s">
        <v>1934</v>
      </c>
      <c r="RNB1327" s="62">
        <v>454</v>
      </c>
      <c r="RNC1327" s="62" t="s">
        <v>404</v>
      </c>
      <c r="RND1327" s="62">
        <v>1000000</v>
      </c>
      <c r="RNF1327" s="62">
        <f>RNE1327/RND1327</f>
        <v>0</v>
      </c>
      <c r="RNG1327" s="62">
        <f>RND1327-RNE1327</f>
        <v>1000000</v>
      </c>
      <c r="RNH1327" s="62">
        <v>2000000</v>
      </c>
      <c r="RNI1327" s="62">
        <v>0</v>
      </c>
      <c r="RNJ1327" s="62">
        <f>RNI1327/RNH1327</f>
        <v>0</v>
      </c>
      <c r="RNK1327" s="62">
        <f>RNH1327-RNI1327</f>
        <v>2000000</v>
      </c>
      <c r="RNL1327" s="62">
        <f>RNH1327+RND1327</f>
        <v>3000000</v>
      </c>
      <c r="RNQ1327" s="62" t="s">
        <v>1934</v>
      </c>
      <c r="RNR1327" s="62">
        <v>454</v>
      </c>
      <c r="RNS1327" s="62" t="s">
        <v>404</v>
      </c>
      <c r="RNT1327" s="62">
        <v>1000000</v>
      </c>
      <c r="RNV1327" s="62">
        <f>RNU1327/RNT1327</f>
        <v>0</v>
      </c>
      <c r="RNW1327" s="62">
        <f>RNT1327-RNU1327</f>
        <v>1000000</v>
      </c>
      <c r="RNX1327" s="62">
        <v>2000000</v>
      </c>
      <c r="RNY1327" s="62">
        <v>0</v>
      </c>
      <c r="RNZ1327" s="62">
        <f>RNY1327/RNX1327</f>
        <v>0</v>
      </c>
      <c r="ROA1327" s="62">
        <f>RNX1327-RNY1327</f>
        <v>2000000</v>
      </c>
      <c r="ROB1327" s="62">
        <f>RNX1327+RNT1327</f>
        <v>3000000</v>
      </c>
      <c r="ROG1327" s="62" t="s">
        <v>1934</v>
      </c>
      <c r="ROH1327" s="62">
        <v>454</v>
      </c>
      <c r="ROI1327" s="62" t="s">
        <v>404</v>
      </c>
      <c r="ROJ1327" s="62">
        <v>1000000</v>
      </c>
      <c r="ROL1327" s="62">
        <f>ROK1327/ROJ1327</f>
        <v>0</v>
      </c>
      <c r="ROM1327" s="62">
        <f>ROJ1327-ROK1327</f>
        <v>1000000</v>
      </c>
      <c r="RON1327" s="62">
        <v>2000000</v>
      </c>
      <c r="ROO1327" s="62">
        <v>0</v>
      </c>
      <c r="ROP1327" s="62">
        <f>ROO1327/RON1327</f>
        <v>0</v>
      </c>
      <c r="ROQ1327" s="62">
        <f>RON1327-ROO1327</f>
        <v>2000000</v>
      </c>
      <c r="ROR1327" s="62">
        <f>RON1327+ROJ1327</f>
        <v>3000000</v>
      </c>
      <c r="ROW1327" s="62" t="s">
        <v>1934</v>
      </c>
      <c r="ROX1327" s="62">
        <v>454</v>
      </c>
      <c r="ROY1327" s="62" t="s">
        <v>404</v>
      </c>
      <c r="ROZ1327" s="62">
        <v>1000000</v>
      </c>
      <c r="RPB1327" s="62">
        <f>RPA1327/ROZ1327</f>
        <v>0</v>
      </c>
      <c r="RPC1327" s="62">
        <f>ROZ1327-RPA1327</f>
        <v>1000000</v>
      </c>
      <c r="RPD1327" s="62">
        <v>2000000</v>
      </c>
      <c r="RPE1327" s="62">
        <v>0</v>
      </c>
      <c r="RPF1327" s="62">
        <f>RPE1327/RPD1327</f>
        <v>0</v>
      </c>
      <c r="RPG1327" s="62">
        <f>RPD1327-RPE1327</f>
        <v>2000000</v>
      </c>
      <c r="RPH1327" s="62">
        <f>RPD1327+ROZ1327</f>
        <v>3000000</v>
      </c>
      <c r="RPM1327" s="62" t="s">
        <v>1934</v>
      </c>
      <c r="RPN1327" s="62">
        <v>454</v>
      </c>
      <c r="RPO1327" s="62" t="s">
        <v>404</v>
      </c>
      <c r="RPP1327" s="62">
        <v>1000000</v>
      </c>
      <c r="RPR1327" s="62">
        <f>RPQ1327/RPP1327</f>
        <v>0</v>
      </c>
      <c r="RPS1327" s="62">
        <f>RPP1327-RPQ1327</f>
        <v>1000000</v>
      </c>
      <c r="RPT1327" s="62">
        <v>2000000</v>
      </c>
      <c r="RPU1327" s="62">
        <v>0</v>
      </c>
      <c r="RPV1327" s="62">
        <f>RPU1327/RPT1327</f>
        <v>0</v>
      </c>
      <c r="RPW1327" s="62">
        <f>RPT1327-RPU1327</f>
        <v>2000000</v>
      </c>
      <c r="RPX1327" s="62">
        <f>RPT1327+RPP1327</f>
        <v>3000000</v>
      </c>
      <c r="RQC1327" s="62" t="s">
        <v>1934</v>
      </c>
      <c r="RQD1327" s="62">
        <v>454</v>
      </c>
      <c r="RQE1327" s="62" t="s">
        <v>404</v>
      </c>
      <c r="RQF1327" s="62">
        <v>1000000</v>
      </c>
      <c r="RQH1327" s="62">
        <f>RQG1327/RQF1327</f>
        <v>0</v>
      </c>
      <c r="RQI1327" s="62">
        <f>RQF1327-RQG1327</f>
        <v>1000000</v>
      </c>
      <c r="RQJ1327" s="62">
        <v>2000000</v>
      </c>
      <c r="RQK1327" s="62">
        <v>0</v>
      </c>
      <c r="RQL1327" s="62">
        <f>RQK1327/RQJ1327</f>
        <v>0</v>
      </c>
      <c r="RQM1327" s="62">
        <f>RQJ1327-RQK1327</f>
        <v>2000000</v>
      </c>
      <c r="RQN1327" s="62">
        <f>RQJ1327+RQF1327</f>
        <v>3000000</v>
      </c>
      <c r="RQS1327" s="62" t="s">
        <v>1934</v>
      </c>
      <c r="RQT1327" s="62">
        <v>454</v>
      </c>
      <c r="RQU1327" s="62" t="s">
        <v>404</v>
      </c>
      <c r="RQV1327" s="62">
        <v>1000000</v>
      </c>
      <c r="RQX1327" s="62">
        <f>RQW1327/RQV1327</f>
        <v>0</v>
      </c>
      <c r="RQY1327" s="62">
        <f>RQV1327-RQW1327</f>
        <v>1000000</v>
      </c>
      <c r="RQZ1327" s="62">
        <v>2000000</v>
      </c>
      <c r="RRA1327" s="62">
        <v>0</v>
      </c>
      <c r="RRB1327" s="62">
        <f>RRA1327/RQZ1327</f>
        <v>0</v>
      </c>
      <c r="RRC1327" s="62">
        <f>RQZ1327-RRA1327</f>
        <v>2000000</v>
      </c>
      <c r="RRD1327" s="62">
        <f>RQZ1327+RQV1327</f>
        <v>3000000</v>
      </c>
      <c r="RRI1327" s="62" t="s">
        <v>1934</v>
      </c>
      <c r="RRJ1327" s="62">
        <v>454</v>
      </c>
      <c r="RRK1327" s="62" t="s">
        <v>404</v>
      </c>
      <c r="RRL1327" s="62">
        <v>1000000</v>
      </c>
      <c r="RRN1327" s="62">
        <f>RRM1327/RRL1327</f>
        <v>0</v>
      </c>
      <c r="RRO1327" s="62">
        <f>RRL1327-RRM1327</f>
        <v>1000000</v>
      </c>
      <c r="RRP1327" s="62">
        <v>2000000</v>
      </c>
      <c r="RRQ1327" s="62">
        <v>0</v>
      </c>
      <c r="RRR1327" s="62">
        <f>RRQ1327/RRP1327</f>
        <v>0</v>
      </c>
      <c r="RRS1327" s="62">
        <f>RRP1327-RRQ1327</f>
        <v>2000000</v>
      </c>
      <c r="RRT1327" s="62">
        <f>RRP1327+RRL1327</f>
        <v>3000000</v>
      </c>
      <c r="RRY1327" s="62" t="s">
        <v>1934</v>
      </c>
      <c r="RRZ1327" s="62">
        <v>454</v>
      </c>
      <c r="RSA1327" s="62" t="s">
        <v>404</v>
      </c>
      <c r="RSB1327" s="62">
        <v>1000000</v>
      </c>
      <c r="RSD1327" s="62">
        <f>RSC1327/RSB1327</f>
        <v>0</v>
      </c>
      <c r="RSE1327" s="62">
        <f>RSB1327-RSC1327</f>
        <v>1000000</v>
      </c>
      <c r="RSF1327" s="62">
        <v>2000000</v>
      </c>
      <c r="RSG1327" s="62">
        <v>0</v>
      </c>
      <c r="RSH1327" s="62">
        <f>RSG1327/RSF1327</f>
        <v>0</v>
      </c>
      <c r="RSI1327" s="62">
        <f>RSF1327-RSG1327</f>
        <v>2000000</v>
      </c>
      <c r="RSJ1327" s="62">
        <f>RSF1327+RSB1327</f>
        <v>3000000</v>
      </c>
      <c r="RSO1327" s="62" t="s">
        <v>1934</v>
      </c>
      <c r="RSP1327" s="62">
        <v>454</v>
      </c>
      <c r="RSQ1327" s="62" t="s">
        <v>404</v>
      </c>
      <c r="RSR1327" s="62">
        <v>1000000</v>
      </c>
      <c r="RST1327" s="62">
        <f>RSS1327/RSR1327</f>
        <v>0</v>
      </c>
      <c r="RSU1327" s="62">
        <f>RSR1327-RSS1327</f>
        <v>1000000</v>
      </c>
      <c r="RSV1327" s="62">
        <v>2000000</v>
      </c>
      <c r="RSW1327" s="62">
        <v>0</v>
      </c>
      <c r="RSX1327" s="62">
        <f>RSW1327/RSV1327</f>
        <v>0</v>
      </c>
      <c r="RSY1327" s="62">
        <f>RSV1327-RSW1327</f>
        <v>2000000</v>
      </c>
      <c r="RSZ1327" s="62">
        <f>RSV1327+RSR1327</f>
        <v>3000000</v>
      </c>
      <c r="RTE1327" s="62" t="s">
        <v>1934</v>
      </c>
      <c r="RTF1327" s="62">
        <v>454</v>
      </c>
      <c r="RTG1327" s="62" t="s">
        <v>404</v>
      </c>
      <c r="RTH1327" s="62">
        <v>1000000</v>
      </c>
      <c r="RTJ1327" s="62">
        <f>RTI1327/RTH1327</f>
        <v>0</v>
      </c>
      <c r="RTK1327" s="62">
        <f>RTH1327-RTI1327</f>
        <v>1000000</v>
      </c>
      <c r="RTL1327" s="62">
        <v>2000000</v>
      </c>
      <c r="RTM1327" s="62">
        <v>0</v>
      </c>
      <c r="RTN1327" s="62">
        <f>RTM1327/RTL1327</f>
        <v>0</v>
      </c>
      <c r="RTO1327" s="62">
        <f>RTL1327-RTM1327</f>
        <v>2000000</v>
      </c>
      <c r="RTP1327" s="62">
        <f>RTL1327+RTH1327</f>
        <v>3000000</v>
      </c>
      <c r="RTU1327" s="62" t="s">
        <v>1934</v>
      </c>
      <c r="RTV1327" s="62">
        <v>454</v>
      </c>
      <c r="RTW1327" s="62" t="s">
        <v>404</v>
      </c>
      <c r="RTX1327" s="62">
        <v>1000000</v>
      </c>
      <c r="RTZ1327" s="62">
        <f>RTY1327/RTX1327</f>
        <v>0</v>
      </c>
      <c r="RUA1327" s="62">
        <f>RTX1327-RTY1327</f>
        <v>1000000</v>
      </c>
      <c r="RUB1327" s="62">
        <v>2000000</v>
      </c>
      <c r="RUC1327" s="62">
        <v>0</v>
      </c>
      <c r="RUD1327" s="62">
        <f>RUC1327/RUB1327</f>
        <v>0</v>
      </c>
      <c r="RUE1327" s="62">
        <f>RUB1327-RUC1327</f>
        <v>2000000</v>
      </c>
      <c r="RUF1327" s="62">
        <f>RUB1327+RTX1327</f>
        <v>3000000</v>
      </c>
      <c r="RUK1327" s="62" t="s">
        <v>1934</v>
      </c>
      <c r="RUL1327" s="62">
        <v>454</v>
      </c>
      <c r="RUM1327" s="62" t="s">
        <v>404</v>
      </c>
      <c r="RUN1327" s="62">
        <v>1000000</v>
      </c>
      <c r="RUP1327" s="62">
        <f>RUO1327/RUN1327</f>
        <v>0</v>
      </c>
      <c r="RUQ1327" s="62">
        <f>RUN1327-RUO1327</f>
        <v>1000000</v>
      </c>
      <c r="RUR1327" s="62">
        <v>2000000</v>
      </c>
      <c r="RUS1327" s="62">
        <v>0</v>
      </c>
      <c r="RUT1327" s="62">
        <f>RUS1327/RUR1327</f>
        <v>0</v>
      </c>
      <c r="RUU1327" s="62">
        <f>RUR1327-RUS1327</f>
        <v>2000000</v>
      </c>
      <c r="RUV1327" s="62">
        <f>RUR1327+RUN1327</f>
        <v>3000000</v>
      </c>
      <c r="RVA1327" s="62" t="s">
        <v>1934</v>
      </c>
      <c r="RVB1327" s="62">
        <v>454</v>
      </c>
      <c r="RVC1327" s="62" t="s">
        <v>404</v>
      </c>
      <c r="RVD1327" s="62">
        <v>1000000</v>
      </c>
      <c r="RVF1327" s="62">
        <f>RVE1327/RVD1327</f>
        <v>0</v>
      </c>
      <c r="RVG1327" s="62">
        <f>RVD1327-RVE1327</f>
        <v>1000000</v>
      </c>
      <c r="RVH1327" s="62">
        <v>2000000</v>
      </c>
      <c r="RVI1327" s="62">
        <v>0</v>
      </c>
      <c r="RVJ1327" s="62">
        <f>RVI1327/RVH1327</f>
        <v>0</v>
      </c>
      <c r="RVK1327" s="62">
        <f>RVH1327-RVI1327</f>
        <v>2000000</v>
      </c>
      <c r="RVL1327" s="62">
        <f>RVH1327+RVD1327</f>
        <v>3000000</v>
      </c>
      <c r="RVQ1327" s="62" t="s">
        <v>1934</v>
      </c>
      <c r="RVR1327" s="62">
        <v>454</v>
      </c>
      <c r="RVS1327" s="62" t="s">
        <v>404</v>
      </c>
      <c r="RVT1327" s="62">
        <v>1000000</v>
      </c>
      <c r="RVV1327" s="62">
        <f>RVU1327/RVT1327</f>
        <v>0</v>
      </c>
      <c r="RVW1327" s="62">
        <f>RVT1327-RVU1327</f>
        <v>1000000</v>
      </c>
      <c r="RVX1327" s="62">
        <v>2000000</v>
      </c>
      <c r="RVY1327" s="62">
        <v>0</v>
      </c>
      <c r="RVZ1327" s="62">
        <f>RVY1327/RVX1327</f>
        <v>0</v>
      </c>
      <c r="RWA1327" s="62">
        <f>RVX1327-RVY1327</f>
        <v>2000000</v>
      </c>
      <c r="RWB1327" s="62">
        <f>RVX1327+RVT1327</f>
        <v>3000000</v>
      </c>
      <c r="RWG1327" s="62" t="s">
        <v>1934</v>
      </c>
      <c r="RWH1327" s="62">
        <v>454</v>
      </c>
      <c r="RWI1327" s="62" t="s">
        <v>404</v>
      </c>
      <c r="RWJ1327" s="62">
        <v>1000000</v>
      </c>
      <c r="RWL1327" s="62">
        <f>RWK1327/RWJ1327</f>
        <v>0</v>
      </c>
      <c r="RWM1327" s="62">
        <f>RWJ1327-RWK1327</f>
        <v>1000000</v>
      </c>
      <c r="RWN1327" s="62">
        <v>2000000</v>
      </c>
      <c r="RWO1327" s="62">
        <v>0</v>
      </c>
      <c r="RWP1327" s="62">
        <f>RWO1327/RWN1327</f>
        <v>0</v>
      </c>
      <c r="RWQ1327" s="62">
        <f>RWN1327-RWO1327</f>
        <v>2000000</v>
      </c>
      <c r="RWR1327" s="62">
        <f>RWN1327+RWJ1327</f>
        <v>3000000</v>
      </c>
      <c r="RWW1327" s="62" t="s">
        <v>1934</v>
      </c>
      <c r="RWX1327" s="62">
        <v>454</v>
      </c>
      <c r="RWY1327" s="62" t="s">
        <v>404</v>
      </c>
      <c r="RWZ1327" s="62">
        <v>1000000</v>
      </c>
      <c r="RXB1327" s="62">
        <f>RXA1327/RWZ1327</f>
        <v>0</v>
      </c>
      <c r="RXC1327" s="62">
        <f>RWZ1327-RXA1327</f>
        <v>1000000</v>
      </c>
      <c r="RXD1327" s="62">
        <v>2000000</v>
      </c>
      <c r="RXE1327" s="62">
        <v>0</v>
      </c>
      <c r="RXF1327" s="62">
        <f>RXE1327/RXD1327</f>
        <v>0</v>
      </c>
      <c r="RXG1327" s="62">
        <f>RXD1327-RXE1327</f>
        <v>2000000</v>
      </c>
      <c r="RXH1327" s="62">
        <f>RXD1327+RWZ1327</f>
        <v>3000000</v>
      </c>
      <c r="RXM1327" s="62" t="s">
        <v>1934</v>
      </c>
      <c r="RXN1327" s="62">
        <v>454</v>
      </c>
      <c r="RXO1327" s="62" t="s">
        <v>404</v>
      </c>
      <c r="RXP1327" s="62">
        <v>1000000</v>
      </c>
      <c r="RXR1327" s="62">
        <f>RXQ1327/RXP1327</f>
        <v>0</v>
      </c>
      <c r="RXS1327" s="62">
        <f>RXP1327-RXQ1327</f>
        <v>1000000</v>
      </c>
      <c r="RXT1327" s="62">
        <v>2000000</v>
      </c>
      <c r="RXU1327" s="62">
        <v>0</v>
      </c>
      <c r="RXV1327" s="62">
        <f>RXU1327/RXT1327</f>
        <v>0</v>
      </c>
      <c r="RXW1327" s="62">
        <f>RXT1327-RXU1327</f>
        <v>2000000</v>
      </c>
      <c r="RXX1327" s="62">
        <f>RXT1327+RXP1327</f>
        <v>3000000</v>
      </c>
      <c r="RYC1327" s="62" t="s">
        <v>1934</v>
      </c>
      <c r="RYD1327" s="62">
        <v>454</v>
      </c>
      <c r="RYE1327" s="62" t="s">
        <v>404</v>
      </c>
      <c r="RYF1327" s="62">
        <v>1000000</v>
      </c>
      <c r="RYH1327" s="62">
        <f>RYG1327/RYF1327</f>
        <v>0</v>
      </c>
      <c r="RYI1327" s="62">
        <f>RYF1327-RYG1327</f>
        <v>1000000</v>
      </c>
      <c r="RYJ1327" s="62">
        <v>2000000</v>
      </c>
      <c r="RYK1327" s="62">
        <v>0</v>
      </c>
      <c r="RYL1327" s="62">
        <f>RYK1327/RYJ1327</f>
        <v>0</v>
      </c>
      <c r="RYM1327" s="62">
        <f>RYJ1327-RYK1327</f>
        <v>2000000</v>
      </c>
      <c r="RYN1327" s="62">
        <f>RYJ1327+RYF1327</f>
        <v>3000000</v>
      </c>
      <c r="RYS1327" s="62" t="s">
        <v>1934</v>
      </c>
      <c r="RYT1327" s="62">
        <v>454</v>
      </c>
      <c r="RYU1327" s="62" t="s">
        <v>404</v>
      </c>
      <c r="RYV1327" s="62">
        <v>1000000</v>
      </c>
      <c r="RYX1327" s="62">
        <f>RYW1327/RYV1327</f>
        <v>0</v>
      </c>
      <c r="RYY1327" s="62">
        <f>RYV1327-RYW1327</f>
        <v>1000000</v>
      </c>
      <c r="RYZ1327" s="62">
        <v>2000000</v>
      </c>
      <c r="RZA1327" s="62">
        <v>0</v>
      </c>
      <c r="RZB1327" s="62">
        <f>RZA1327/RYZ1327</f>
        <v>0</v>
      </c>
      <c r="RZC1327" s="62">
        <f>RYZ1327-RZA1327</f>
        <v>2000000</v>
      </c>
      <c r="RZD1327" s="62">
        <f>RYZ1327+RYV1327</f>
        <v>3000000</v>
      </c>
      <c r="RZI1327" s="62" t="s">
        <v>1934</v>
      </c>
      <c r="RZJ1327" s="62">
        <v>454</v>
      </c>
      <c r="RZK1327" s="62" t="s">
        <v>404</v>
      </c>
      <c r="RZL1327" s="62">
        <v>1000000</v>
      </c>
      <c r="RZN1327" s="62">
        <f>RZM1327/RZL1327</f>
        <v>0</v>
      </c>
      <c r="RZO1327" s="62">
        <f>RZL1327-RZM1327</f>
        <v>1000000</v>
      </c>
      <c r="RZP1327" s="62">
        <v>2000000</v>
      </c>
      <c r="RZQ1327" s="62">
        <v>0</v>
      </c>
      <c r="RZR1327" s="62">
        <f>RZQ1327/RZP1327</f>
        <v>0</v>
      </c>
      <c r="RZS1327" s="62">
        <f>RZP1327-RZQ1327</f>
        <v>2000000</v>
      </c>
      <c r="RZT1327" s="62">
        <f>RZP1327+RZL1327</f>
        <v>3000000</v>
      </c>
      <c r="RZY1327" s="62" t="s">
        <v>1934</v>
      </c>
      <c r="RZZ1327" s="62">
        <v>454</v>
      </c>
      <c r="SAA1327" s="62" t="s">
        <v>404</v>
      </c>
      <c r="SAB1327" s="62">
        <v>1000000</v>
      </c>
      <c r="SAD1327" s="62">
        <f>SAC1327/SAB1327</f>
        <v>0</v>
      </c>
      <c r="SAE1327" s="62">
        <f>SAB1327-SAC1327</f>
        <v>1000000</v>
      </c>
      <c r="SAF1327" s="62">
        <v>2000000</v>
      </c>
      <c r="SAG1327" s="62">
        <v>0</v>
      </c>
      <c r="SAH1327" s="62">
        <f>SAG1327/SAF1327</f>
        <v>0</v>
      </c>
      <c r="SAI1327" s="62">
        <f>SAF1327-SAG1327</f>
        <v>2000000</v>
      </c>
      <c r="SAJ1327" s="62">
        <f>SAF1327+SAB1327</f>
        <v>3000000</v>
      </c>
      <c r="SAO1327" s="62" t="s">
        <v>1934</v>
      </c>
      <c r="SAP1327" s="62">
        <v>454</v>
      </c>
      <c r="SAQ1327" s="62" t="s">
        <v>404</v>
      </c>
      <c r="SAR1327" s="62">
        <v>1000000</v>
      </c>
      <c r="SAT1327" s="62">
        <f>SAS1327/SAR1327</f>
        <v>0</v>
      </c>
      <c r="SAU1327" s="62">
        <f>SAR1327-SAS1327</f>
        <v>1000000</v>
      </c>
      <c r="SAV1327" s="62">
        <v>2000000</v>
      </c>
      <c r="SAW1327" s="62">
        <v>0</v>
      </c>
      <c r="SAX1327" s="62">
        <f>SAW1327/SAV1327</f>
        <v>0</v>
      </c>
      <c r="SAY1327" s="62">
        <f>SAV1327-SAW1327</f>
        <v>2000000</v>
      </c>
      <c r="SAZ1327" s="62">
        <f>SAV1327+SAR1327</f>
        <v>3000000</v>
      </c>
      <c r="SBE1327" s="62" t="s">
        <v>1934</v>
      </c>
      <c r="SBF1327" s="62">
        <v>454</v>
      </c>
      <c r="SBG1327" s="62" t="s">
        <v>404</v>
      </c>
      <c r="SBH1327" s="62">
        <v>1000000</v>
      </c>
      <c r="SBJ1327" s="62">
        <f>SBI1327/SBH1327</f>
        <v>0</v>
      </c>
      <c r="SBK1327" s="62">
        <f>SBH1327-SBI1327</f>
        <v>1000000</v>
      </c>
      <c r="SBL1327" s="62">
        <v>2000000</v>
      </c>
      <c r="SBM1327" s="62">
        <v>0</v>
      </c>
      <c r="SBN1327" s="62">
        <f>SBM1327/SBL1327</f>
        <v>0</v>
      </c>
      <c r="SBO1327" s="62">
        <f>SBL1327-SBM1327</f>
        <v>2000000</v>
      </c>
      <c r="SBP1327" s="62">
        <f>SBL1327+SBH1327</f>
        <v>3000000</v>
      </c>
      <c r="SBU1327" s="62" t="s">
        <v>1934</v>
      </c>
      <c r="SBV1327" s="62">
        <v>454</v>
      </c>
      <c r="SBW1327" s="62" t="s">
        <v>404</v>
      </c>
      <c r="SBX1327" s="62">
        <v>1000000</v>
      </c>
      <c r="SBZ1327" s="62">
        <f>SBY1327/SBX1327</f>
        <v>0</v>
      </c>
      <c r="SCA1327" s="62">
        <f>SBX1327-SBY1327</f>
        <v>1000000</v>
      </c>
      <c r="SCB1327" s="62">
        <v>2000000</v>
      </c>
      <c r="SCC1327" s="62">
        <v>0</v>
      </c>
      <c r="SCD1327" s="62">
        <f>SCC1327/SCB1327</f>
        <v>0</v>
      </c>
      <c r="SCE1327" s="62">
        <f>SCB1327-SCC1327</f>
        <v>2000000</v>
      </c>
      <c r="SCF1327" s="62">
        <f>SCB1327+SBX1327</f>
        <v>3000000</v>
      </c>
      <c r="SCK1327" s="62" t="s">
        <v>1934</v>
      </c>
      <c r="SCL1327" s="62">
        <v>454</v>
      </c>
      <c r="SCM1327" s="62" t="s">
        <v>404</v>
      </c>
      <c r="SCN1327" s="62">
        <v>1000000</v>
      </c>
      <c r="SCP1327" s="62">
        <f>SCO1327/SCN1327</f>
        <v>0</v>
      </c>
      <c r="SCQ1327" s="62">
        <f>SCN1327-SCO1327</f>
        <v>1000000</v>
      </c>
      <c r="SCR1327" s="62">
        <v>2000000</v>
      </c>
      <c r="SCS1327" s="62">
        <v>0</v>
      </c>
      <c r="SCT1327" s="62">
        <f>SCS1327/SCR1327</f>
        <v>0</v>
      </c>
      <c r="SCU1327" s="62">
        <f>SCR1327-SCS1327</f>
        <v>2000000</v>
      </c>
      <c r="SCV1327" s="62">
        <f>SCR1327+SCN1327</f>
        <v>3000000</v>
      </c>
      <c r="SDA1327" s="62" t="s">
        <v>1934</v>
      </c>
      <c r="SDB1327" s="62">
        <v>454</v>
      </c>
      <c r="SDC1327" s="62" t="s">
        <v>404</v>
      </c>
      <c r="SDD1327" s="62">
        <v>1000000</v>
      </c>
      <c r="SDF1327" s="62">
        <f>SDE1327/SDD1327</f>
        <v>0</v>
      </c>
      <c r="SDG1327" s="62">
        <f>SDD1327-SDE1327</f>
        <v>1000000</v>
      </c>
      <c r="SDH1327" s="62">
        <v>2000000</v>
      </c>
      <c r="SDI1327" s="62">
        <v>0</v>
      </c>
      <c r="SDJ1327" s="62">
        <f>SDI1327/SDH1327</f>
        <v>0</v>
      </c>
      <c r="SDK1327" s="62">
        <f>SDH1327-SDI1327</f>
        <v>2000000</v>
      </c>
      <c r="SDL1327" s="62">
        <f>SDH1327+SDD1327</f>
        <v>3000000</v>
      </c>
      <c r="SDQ1327" s="62" t="s">
        <v>1934</v>
      </c>
      <c r="SDR1327" s="62">
        <v>454</v>
      </c>
      <c r="SDS1327" s="62" t="s">
        <v>404</v>
      </c>
      <c r="SDT1327" s="62">
        <v>1000000</v>
      </c>
      <c r="SDV1327" s="62">
        <f>SDU1327/SDT1327</f>
        <v>0</v>
      </c>
      <c r="SDW1327" s="62">
        <f>SDT1327-SDU1327</f>
        <v>1000000</v>
      </c>
      <c r="SDX1327" s="62">
        <v>2000000</v>
      </c>
      <c r="SDY1327" s="62">
        <v>0</v>
      </c>
      <c r="SDZ1327" s="62">
        <f>SDY1327/SDX1327</f>
        <v>0</v>
      </c>
      <c r="SEA1327" s="62">
        <f>SDX1327-SDY1327</f>
        <v>2000000</v>
      </c>
      <c r="SEB1327" s="62">
        <f>SDX1327+SDT1327</f>
        <v>3000000</v>
      </c>
      <c r="SEG1327" s="62" t="s">
        <v>1934</v>
      </c>
      <c r="SEH1327" s="62">
        <v>454</v>
      </c>
      <c r="SEI1327" s="62" t="s">
        <v>404</v>
      </c>
      <c r="SEJ1327" s="62">
        <v>1000000</v>
      </c>
      <c r="SEL1327" s="62">
        <f>SEK1327/SEJ1327</f>
        <v>0</v>
      </c>
      <c r="SEM1327" s="62">
        <f>SEJ1327-SEK1327</f>
        <v>1000000</v>
      </c>
      <c r="SEN1327" s="62">
        <v>2000000</v>
      </c>
      <c r="SEO1327" s="62">
        <v>0</v>
      </c>
      <c r="SEP1327" s="62">
        <f>SEO1327/SEN1327</f>
        <v>0</v>
      </c>
      <c r="SEQ1327" s="62">
        <f>SEN1327-SEO1327</f>
        <v>2000000</v>
      </c>
      <c r="SER1327" s="62">
        <f>SEN1327+SEJ1327</f>
        <v>3000000</v>
      </c>
      <c r="SEW1327" s="62" t="s">
        <v>1934</v>
      </c>
      <c r="SEX1327" s="62">
        <v>454</v>
      </c>
      <c r="SEY1327" s="62" t="s">
        <v>404</v>
      </c>
      <c r="SEZ1327" s="62">
        <v>1000000</v>
      </c>
      <c r="SFB1327" s="62">
        <f>SFA1327/SEZ1327</f>
        <v>0</v>
      </c>
      <c r="SFC1327" s="62">
        <f>SEZ1327-SFA1327</f>
        <v>1000000</v>
      </c>
      <c r="SFD1327" s="62">
        <v>2000000</v>
      </c>
      <c r="SFE1327" s="62">
        <v>0</v>
      </c>
      <c r="SFF1327" s="62">
        <f>SFE1327/SFD1327</f>
        <v>0</v>
      </c>
      <c r="SFG1327" s="62">
        <f>SFD1327-SFE1327</f>
        <v>2000000</v>
      </c>
      <c r="SFH1327" s="62">
        <f>SFD1327+SEZ1327</f>
        <v>3000000</v>
      </c>
      <c r="SFM1327" s="62" t="s">
        <v>1934</v>
      </c>
      <c r="SFN1327" s="62">
        <v>454</v>
      </c>
      <c r="SFO1327" s="62" t="s">
        <v>404</v>
      </c>
      <c r="SFP1327" s="62">
        <v>1000000</v>
      </c>
      <c r="SFR1327" s="62">
        <f>SFQ1327/SFP1327</f>
        <v>0</v>
      </c>
      <c r="SFS1327" s="62">
        <f>SFP1327-SFQ1327</f>
        <v>1000000</v>
      </c>
      <c r="SFT1327" s="62">
        <v>2000000</v>
      </c>
      <c r="SFU1327" s="62">
        <v>0</v>
      </c>
      <c r="SFV1327" s="62">
        <f>SFU1327/SFT1327</f>
        <v>0</v>
      </c>
      <c r="SFW1327" s="62">
        <f>SFT1327-SFU1327</f>
        <v>2000000</v>
      </c>
      <c r="SFX1327" s="62">
        <f>SFT1327+SFP1327</f>
        <v>3000000</v>
      </c>
      <c r="SGC1327" s="62" t="s">
        <v>1934</v>
      </c>
      <c r="SGD1327" s="62">
        <v>454</v>
      </c>
      <c r="SGE1327" s="62" t="s">
        <v>404</v>
      </c>
      <c r="SGF1327" s="62">
        <v>1000000</v>
      </c>
      <c r="SGH1327" s="62">
        <f>SGG1327/SGF1327</f>
        <v>0</v>
      </c>
      <c r="SGI1327" s="62">
        <f>SGF1327-SGG1327</f>
        <v>1000000</v>
      </c>
      <c r="SGJ1327" s="62">
        <v>2000000</v>
      </c>
      <c r="SGK1327" s="62">
        <v>0</v>
      </c>
      <c r="SGL1327" s="62">
        <f>SGK1327/SGJ1327</f>
        <v>0</v>
      </c>
      <c r="SGM1327" s="62">
        <f>SGJ1327-SGK1327</f>
        <v>2000000</v>
      </c>
      <c r="SGN1327" s="62">
        <f>SGJ1327+SGF1327</f>
        <v>3000000</v>
      </c>
      <c r="SGS1327" s="62" t="s">
        <v>1934</v>
      </c>
      <c r="SGT1327" s="62">
        <v>454</v>
      </c>
      <c r="SGU1327" s="62" t="s">
        <v>404</v>
      </c>
      <c r="SGV1327" s="62">
        <v>1000000</v>
      </c>
      <c r="SGX1327" s="62">
        <f>SGW1327/SGV1327</f>
        <v>0</v>
      </c>
      <c r="SGY1327" s="62">
        <f>SGV1327-SGW1327</f>
        <v>1000000</v>
      </c>
      <c r="SGZ1327" s="62">
        <v>2000000</v>
      </c>
      <c r="SHA1327" s="62">
        <v>0</v>
      </c>
      <c r="SHB1327" s="62">
        <f>SHA1327/SGZ1327</f>
        <v>0</v>
      </c>
      <c r="SHC1327" s="62">
        <f>SGZ1327-SHA1327</f>
        <v>2000000</v>
      </c>
      <c r="SHD1327" s="62">
        <f>SGZ1327+SGV1327</f>
        <v>3000000</v>
      </c>
      <c r="SHI1327" s="62" t="s">
        <v>1934</v>
      </c>
      <c r="SHJ1327" s="62">
        <v>454</v>
      </c>
      <c r="SHK1327" s="62" t="s">
        <v>404</v>
      </c>
      <c r="SHL1327" s="62">
        <v>1000000</v>
      </c>
      <c r="SHN1327" s="62">
        <f>SHM1327/SHL1327</f>
        <v>0</v>
      </c>
      <c r="SHO1327" s="62">
        <f>SHL1327-SHM1327</f>
        <v>1000000</v>
      </c>
      <c r="SHP1327" s="62">
        <v>2000000</v>
      </c>
      <c r="SHQ1327" s="62">
        <v>0</v>
      </c>
      <c r="SHR1327" s="62">
        <f>SHQ1327/SHP1327</f>
        <v>0</v>
      </c>
      <c r="SHS1327" s="62">
        <f>SHP1327-SHQ1327</f>
        <v>2000000</v>
      </c>
      <c r="SHT1327" s="62">
        <f>SHP1327+SHL1327</f>
        <v>3000000</v>
      </c>
      <c r="SHY1327" s="62" t="s">
        <v>1934</v>
      </c>
      <c r="SHZ1327" s="62">
        <v>454</v>
      </c>
      <c r="SIA1327" s="62" t="s">
        <v>404</v>
      </c>
      <c r="SIB1327" s="62">
        <v>1000000</v>
      </c>
      <c r="SID1327" s="62">
        <f>SIC1327/SIB1327</f>
        <v>0</v>
      </c>
      <c r="SIE1327" s="62">
        <f>SIB1327-SIC1327</f>
        <v>1000000</v>
      </c>
      <c r="SIF1327" s="62">
        <v>2000000</v>
      </c>
      <c r="SIG1327" s="62">
        <v>0</v>
      </c>
      <c r="SIH1327" s="62">
        <f>SIG1327/SIF1327</f>
        <v>0</v>
      </c>
      <c r="SII1327" s="62">
        <f>SIF1327-SIG1327</f>
        <v>2000000</v>
      </c>
      <c r="SIJ1327" s="62">
        <f>SIF1327+SIB1327</f>
        <v>3000000</v>
      </c>
      <c r="SIO1327" s="62" t="s">
        <v>1934</v>
      </c>
      <c r="SIP1327" s="62">
        <v>454</v>
      </c>
      <c r="SIQ1327" s="62" t="s">
        <v>404</v>
      </c>
      <c r="SIR1327" s="62">
        <v>1000000</v>
      </c>
      <c r="SIT1327" s="62">
        <f>SIS1327/SIR1327</f>
        <v>0</v>
      </c>
      <c r="SIU1327" s="62">
        <f>SIR1327-SIS1327</f>
        <v>1000000</v>
      </c>
      <c r="SIV1327" s="62">
        <v>2000000</v>
      </c>
      <c r="SIW1327" s="62">
        <v>0</v>
      </c>
      <c r="SIX1327" s="62">
        <f>SIW1327/SIV1327</f>
        <v>0</v>
      </c>
      <c r="SIY1327" s="62">
        <f>SIV1327-SIW1327</f>
        <v>2000000</v>
      </c>
      <c r="SIZ1327" s="62">
        <f>SIV1327+SIR1327</f>
        <v>3000000</v>
      </c>
      <c r="SJE1327" s="62" t="s">
        <v>1934</v>
      </c>
      <c r="SJF1327" s="62">
        <v>454</v>
      </c>
      <c r="SJG1327" s="62" t="s">
        <v>404</v>
      </c>
      <c r="SJH1327" s="62">
        <v>1000000</v>
      </c>
      <c r="SJJ1327" s="62">
        <f>SJI1327/SJH1327</f>
        <v>0</v>
      </c>
      <c r="SJK1327" s="62">
        <f>SJH1327-SJI1327</f>
        <v>1000000</v>
      </c>
      <c r="SJL1327" s="62">
        <v>2000000</v>
      </c>
      <c r="SJM1327" s="62">
        <v>0</v>
      </c>
      <c r="SJN1327" s="62">
        <f>SJM1327/SJL1327</f>
        <v>0</v>
      </c>
      <c r="SJO1327" s="62">
        <f>SJL1327-SJM1327</f>
        <v>2000000</v>
      </c>
      <c r="SJP1327" s="62">
        <f>SJL1327+SJH1327</f>
        <v>3000000</v>
      </c>
      <c r="SJU1327" s="62" t="s">
        <v>1934</v>
      </c>
      <c r="SJV1327" s="62">
        <v>454</v>
      </c>
      <c r="SJW1327" s="62" t="s">
        <v>404</v>
      </c>
      <c r="SJX1327" s="62">
        <v>1000000</v>
      </c>
      <c r="SJZ1327" s="62">
        <f>SJY1327/SJX1327</f>
        <v>0</v>
      </c>
      <c r="SKA1327" s="62">
        <f>SJX1327-SJY1327</f>
        <v>1000000</v>
      </c>
      <c r="SKB1327" s="62">
        <v>2000000</v>
      </c>
      <c r="SKC1327" s="62">
        <v>0</v>
      </c>
      <c r="SKD1327" s="62">
        <f>SKC1327/SKB1327</f>
        <v>0</v>
      </c>
      <c r="SKE1327" s="62">
        <f>SKB1327-SKC1327</f>
        <v>2000000</v>
      </c>
      <c r="SKF1327" s="62">
        <f>SKB1327+SJX1327</f>
        <v>3000000</v>
      </c>
      <c r="SKK1327" s="62" t="s">
        <v>1934</v>
      </c>
      <c r="SKL1327" s="62">
        <v>454</v>
      </c>
      <c r="SKM1327" s="62" t="s">
        <v>404</v>
      </c>
      <c r="SKN1327" s="62">
        <v>1000000</v>
      </c>
      <c r="SKP1327" s="62">
        <f>SKO1327/SKN1327</f>
        <v>0</v>
      </c>
      <c r="SKQ1327" s="62">
        <f>SKN1327-SKO1327</f>
        <v>1000000</v>
      </c>
      <c r="SKR1327" s="62">
        <v>2000000</v>
      </c>
      <c r="SKS1327" s="62">
        <v>0</v>
      </c>
      <c r="SKT1327" s="62">
        <f>SKS1327/SKR1327</f>
        <v>0</v>
      </c>
      <c r="SKU1327" s="62">
        <f>SKR1327-SKS1327</f>
        <v>2000000</v>
      </c>
      <c r="SKV1327" s="62">
        <f>SKR1327+SKN1327</f>
        <v>3000000</v>
      </c>
      <c r="SLA1327" s="62" t="s">
        <v>1934</v>
      </c>
      <c r="SLB1327" s="62">
        <v>454</v>
      </c>
      <c r="SLC1327" s="62" t="s">
        <v>404</v>
      </c>
      <c r="SLD1327" s="62">
        <v>1000000</v>
      </c>
      <c r="SLF1327" s="62">
        <f>SLE1327/SLD1327</f>
        <v>0</v>
      </c>
      <c r="SLG1327" s="62">
        <f>SLD1327-SLE1327</f>
        <v>1000000</v>
      </c>
      <c r="SLH1327" s="62">
        <v>2000000</v>
      </c>
      <c r="SLI1327" s="62">
        <v>0</v>
      </c>
      <c r="SLJ1327" s="62">
        <f>SLI1327/SLH1327</f>
        <v>0</v>
      </c>
      <c r="SLK1327" s="62">
        <f>SLH1327-SLI1327</f>
        <v>2000000</v>
      </c>
      <c r="SLL1327" s="62">
        <f>SLH1327+SLD1327</f>
        <v>3000000</v>
      </c>
      <c r="SLQ1327" s="62" t="s">
        <v>1934</v>
      </c>
      <c r="SLR1327" s="62">
        <v>454</v>
      </c>
      <c r="SLS1327" s="62" t="s">
        <v>404</v>
      </c>
      <c r="SLT1327" s="62">
        <v>1000000</v>
      </c>
      <c r="SLV1327" s="62">
        <f>SLU1327/SLT1327</f>
        <v>0</v>
      </c>
      <c r="SLW1327" s="62">
        <f>SLT1327-SLU1327</f>
        <v>1000000</v>
      </c>
      <c r="SLX1327" s="62">
        <v>2000000</v>
      </c>
      <c r="SLY1327" s="62">
        <v>0</v>
      </c>
      <c r="SLZ1327" s="62">
        <f>SLY1327/SLX1327</f>
        <v>0</v>
      </c>
      <c r="SMA1327" s="62">
        <f>SLX1327-SLY1327</f>
        <v>2000000</v>
      </c>
      <c r="SMB1327" s="62">
        <f>SLX1327+SLT1327</f>
        <v>3000000</v>
      </c>
      <c r="SMG1327" s="62" t="s">
        <v>1934</v>
      </c>
      <c r="SMH1327" s="62">
        <v>454</v>
      </c>
      <c r="SMI1327" s="62" t="s">
        <v>404</v>
      </c>
      <c r="SMJ1327" s="62">
        <v>1000000</v>
      </c>
      <c r="SML1327" s="62">
        <f>SMK1327/SMJ1327</f>
        <v>0</v>
      </c>
      <c r="SMM1327" s="62">
        <f>SMJ1327-SMK1327</f>
        <v>1000000</v>
      </c>
      <c r="SMN1327" s="62">
        <v>2000000</v>
      </c>
      <c r="SMO1327" s="62">
        <v>0</v>
      </c>
      <c r="SMP1327" s="62">
        <f>SMO1327/SMN1327</f>
        <v>0</v>
      </c>
      <c r="SMQ1327" s="62">
        <f>SMN1327-SMO1327</f>
        <v>2000000</v>
      </c>
      <c r="SMR1327" s="62">
        <f>SMN1327+SMJ1327</f>
        <v>3000000</v>
      </c>
      <c r="SMW1327" s="62" t="s">
        <v>1934</v>
      </c>
      <c r="SMX1327" s="62">
        <v>454</v>
      </c>
      <c r="SMY1327" s="62" t="s">
        <v>404</v>
      </c>
      <c r="SMZ1327" s="62">
        <v>1000000</v>
      </c>
      <c r="SNB1327" s="62">
        <f>SNA1327/SMZ1327</f>
        <v>0</v>
      </c>
      <c r="SNC1327" s="62">
        <f>SMZ1327-SNA1327</f>
        <v>1000000</v>
      </c>
      <c r="SND1327" s="62">
        <v>2000000</v>
      </c>
      <c r="SNE1327" s="62">
        <v>0</v>
      </c>
      <c r="SNF1327" s="62">
        <f>SNE1327/SND1327</f>
        <v>0</v>
      </c>
      <c r="SNG1327" s="62">
        <f>SND1327-SNE1327</f>
        <v>2000000</v>
      </c>
      <c r="SNH1327" s="62">
        <f>SND1327+SMZ1327</f>
        <v>3000000</v>
      </c>
      <c r="SNM1327" s="62" t="s">
        <v>1934</v>
      </c>
      <c r="SNN1327" s="62">
        <v>454</v>
      </c>
      <c r="SNO1327" s="62" t="s">
        <v>404</v>
      </c>
      <c r="SNP1327" s="62">
        <v>1000000</v>
      </c>
      <c r="SNR1327" s="62">
        <f>SNQ1327/SNP1327</f>
        <v>0</v>
      </c>
      <c r="SNS1327" s="62">
        <f>SNP1327-SNQ1327</f>
        <v>1000000</v>
      </c>
      <c r="SNT1327" s="62">
        <v>2000000</v>
      </c>
      <c r="SNU1327" s="62">
        <v>0</v>
      </c>
      <c r="SNV1327" s="62">
        <f>SNU1327/SNT1327</f>
        <v>0</v>
      </c>
      <c r="SNW1327" s="62">
        <f>SNT1327-SNU1327</f>
        <v>2000000</v>
      </c>
      <c r="SNX1327" s="62">
        <f>SNT1327+SNP1327</f>
        <v>3000000</v>
      </c>
      <c r="SOC1327" s="62" t="s">
        <v>1934</v>
      </c>
      <c r="SOD1327" s="62">
        <v>454</v>
      </c>
      <c r="SOE1327" s="62" t="s">
        <v>404</v>
      </c>
      <c r="SOF1327" s="62">
        <v>1000000</v>
      </c>
      <c r="SOH1327" s="62">
        <f>SOG1327/SOF1327</f>
        <v>0</v>
      </c>
      <c r="SOI1327" s="62">
        <f>SOF1327-SOG1327</f>
        <v>1000000</v>
      </c>
      <c r="SOJ1327" s="62">
        <v>2000000</v>
      </c>
      <c r="SOK1327" s="62">
        <v>0</v>
      </c>
      <c r="SOL1327" s="62">
        <f>SOK1327/SOJ1327</f>
        <v>0</v>
      </c>
      <c r="SOM1327" s="62">
        <f>SOJ1327-SOK1327</f>
        <v>2000000</v>
      </c>
      <c r="SON1327" s="62">
        <f>SOJ1327+SOF1327</f>
        <v>3000000</v>
      </c>
      <c r="SOS1327" s="62" t="s">
        <v>1934</v>
      </c>
      <c r="SOT1327" s="62">
        <v>454</v>
      </c>
      <c r="SOU1327" s="62" t="s">
        <v>404</v>
      </c>
      <c r="SOV1327" s="62">
        <v>1000000</v>
      </c>
      <c r="SOX1327" s="62">
        <f>SOW1327/SOV1327</f>
        <v>0</v>
      </c>
      <c r="SOY1327" s="62">
        <f>SOV1327-SOW1327</f>
        <v>1000000</v>
      </c>
      <c r="SOZ1327" s="62">
        <v>2000000</v>
      </c>
      <c r="SPA1327" s="62">
        <v>0</v>
      </c>
      <c r="SPB1327" s="62">
        <f>SPA1327/SOZ1327</f>
        <v>0</v>
      </c>
      <c r="SPC1327" s="62">
        <f>SOZ1327-SPA1327</f>
        <v>2000000</v>
      </c>
      <c r="SPD1327" s="62">
        <f>SOZ1327+SOV1327</f>
        <v>3000000</v>
      </c>
      <c r="SPI1327" s="62" t="s">
        <v>1934</v>
      </c>
      <c r="SPJ1327" s="62">
        <v>454</v>
      </c>
      <c r="SPK1327" s="62" t="s">
        <v>404</v>
      </c>
      <c r="SPL1327" s="62">
        <v>1000000</v>
      </c>
      <c r="SPN1327" s="62">
        <f>SPM1327/SPL1327</f>
        <v>0</v>
      </c>
      <c r="SPO1327" s="62">
        <f>SPL1327-SPM1327</f>
        <v>1000000</v>
      </c>
      <c r="SPP1327" s="62">
        <v>2000000</v>
      </c>
      <c r="SPQ1327" s="62">
        <v>0</v>
      </c>
      <c r="SPR1327" s="62">
        <f>SPQ1327/SPP1327</f>
        <v>0</v>
      </c>
      <c r="SPS1327" s="62">
        <f>SPP1327-SPQ1327</f>
        <v>2000000</v>
      </c>
      <c r="SPT1327" s="62">
        <f>SPP1327+SPL1327</f>
        <v>3000000</v>
      </c>
      <c r="SPY1327" s="62" t="s">
        <v>1934</v>
      </c>
      <c r="SPZ1327" s="62">
        <v>454</v>
      </c>
      <c r="SQA1327" s="62" t="s">
        <v>404</v>
      </c>
      <c r="SQB1327" s="62">
        <v>1000000</v>
      </c>
      <c r="SQD1327" s="62">
        <f>SQC1327/SQB1327</f>
        <v>0</v>
      </c>
      <c r="SQE1327" s="62">
        <f>SQB1327-SQC1327</f>
        <v>1000000</v>
      </c>
      <c r="SQF1327" s="62">
        <v>2000000</v>
      </c>
      <c r="SQG1327" s="62">
        <v>0</v>
      </c>
      <c r="SQH1327" s="62">
        <f>SQG1327/SQF1327</f>
        <v>0</v>
      </c>
      <c r="SQI1327" s="62">
        <f>SQF1327-SQG1327</f>
        <v>2000000</v>
      </c>
      <c r="SQJ1327" s="62">
        <f>SQF1327+SQB1327</f>
        <v>3000000</v>
      </c>
      <c r="SQO1327" s="62" t="s">
        <v>1934</v>
      </c>
      <c r="SQP1327" s="62">
        <v>454</v>
      </c>
      <c r="SQQ1327" s="62" t="s">
        <v>404</v>
      </c>
      <c r="SQR1327" s="62">
        <v>1000000</v>
      </c>
      <c r="SQT1327" s="62">
        <f>SQS1327/SQR1327</f>
        <v>0</v>
      </c>
      <c r="SQU1327" s="62">
        <f>SQR1327-SQS1327</f>
        <v>1000000</v>
      </c>
      <c r="SQV1327" s="62">
        <v>2000000</v>
      </c>
      <c r="SQW1327" s="62">
        <v>0</v>
      </c>
      <c r="SQX1327" s="62">
        <f>SQW1327/SQV1327</f>
        <v>0</v>
      </c>
      <c r="SQY1327" s="62">
        <f>SQV1327-SQW1327</f>
        <v>2000000</v>
      </c>
      <c r="SQZ1327" s="62">
        <f>SQV1327+SQR1327</f>
        <v>3000000</v>
      </c>
      <c r="SRE1327" s="62" t="s">
        <v>1934</v>
      </c>
      <c r="SRF1327" s="62">
        <v>454</v>
      </c>
      <c r="SRG1327" s="62" t="s">
        <v>404</v>
      </c>
      <c r="SRH1327" s="62">
        <v>1000000</v>
      </c>
      <c r="SRJ1327" s="62">
        <f>SRI1327/SRH1327</f>
        <v>0</v>
      </c>
      <c r="SRK1327" s="62">
        <f>SRH1327-SRI1327</f>
        <v>1000000</v>
      </c>
      <c r="SRL1327" s="62">
        <v>2000000</v>
      </c>
      <c r="SRM1327" s="62">
        <v>0</v>
      </c>
      <c r="SRN1327" s="62">
        <f>SRM1327/SRL1327</f>
        <v>0</v>
      </c>
      <c r="SRO1327" s="62">
        <f>SRL1327-SRM1327</f>
        <v>2000000</v>
      </c>
      <c r="SRP1327" s="62">
        <f>SRL1327+SRH1327</f>
        <v>3000000</v>
      </c>
      <c r="SRU1327" s="62" t="s">
        <v>1934</v>
      </c>
      <c r="SRV1327" s="62">
        <v>454</v>
      </c>
      <c r="SRW1327" s="62" t="s">
        <v>404</v>
      </c>
      <c r="SRX1327" s="62">
        <v>1000000</v>
      </c>
      <c r="SRZ1327" s="62">
        <f>SRY1327/SRX1327</f>
        <v>0</v>
      </c>
      <c r="SSA1327" s="62">
        <f>SRX1327-SRY1327</f>
        <v>1000000</v>
      </c>
      <c r="SSB1327" s="62">
        <v>2000000</v>
      </c>
      <c r="SSC1327" s="62">
        <v>0</v>
      </c>
      <c r="SSD1327" s="62">
        <f>SSC1327/SSB1327</f>
        <v>0</v>
      </c>
      <c r="SSE1327" s="62">
        <f>SSB1327-SSC1327</f>
        <v>2000000</v>
      </c>
      <c r="SSF1327" s="62">
        <f>SSB1327+SRX1327</f>
        <v>3000000</v>
      </c>
      <c r="SSK1327" s="62" t="s">
        <v>1934</v>
      </c>
      <c r="SSL1327" s="62">
        <v>454</v>
      </c>
      <c r="SSM1327" s="62" t="s">
        <v>404</v>
      </c>
      <c r="SSN1327" s="62">
        <v>1000000</v>
      </c>
      <c r="SSP1327" s="62">
        <f>SSO1327/SSN1327</f>
        <v>0</v>
      </c>
      <c r="SSQ1327" s="62">
        <f>SSN1327-SSO1327</f>
        <v>1000000</v>
      </c>
      <c r="SSR1327" s="62">
        <v>2000000</v>
      </c>
      <c r="SSS1327" s="62">
        <v>0</v>
      </c>
      <c r="SST1327" s="62">
        <f>SSS1327/SSR1327</f>
        <v>0</v>
      </c>
      <c r="SSU1327" s="62">
        <f>SSR1327-SSS1327</f>
        <v>2000000</v>
      </c>
      <c r="SSV1327" s="62">
        <f>SSR1327+SSN1327</f>
        <v>3000000</v>
      </c>
      <c r="STA1327" s="62" t="s">
        <v>1934</v>
      </c>
      <c r="STB1327" s="62">
        <v>454</v>
      </c>
      <c r="STC1327" s="62" t="s">
        <v>404</v>
      </c>
      <c r="STD1327" s="62">
        <v>1000000</v>
      </c>
      <c r="STF1327" s="62">
        <f>STE1327/STD1327</f>
        <v>0</v>
      </c>
      <c r="STG1327" s="62">
        <f>STD1327-STE1327</f>
        <v>1000000</v>
      </c>
      <c r="STH1327" s="62">
        <v>2000000</v>
      </c>
      <c r="STI1327" s="62">
        <v>0</v>
      </c>
      <c r="STJ1327" s="62">
        <f>STI1327/STH1327</f>
        <v>0</v>
      </c>
      <c r="STK1327" s="62">
        <f>STH1327-STI1327</f>
        <v>2000000</v>
      </c>
      <c r="STL1327" s="62">
        <f>STH1327+STD1327</f>
        <v>3000000</v>
      </c>
      <c r="STQ1327" s="62" t="s">
        <v>1934</v>
      </c>
      <c r="STR1327" s="62">
        <v>454</v>
      </c>
      <c r="STS1327" s="62" t="s">
        <v>404</v>
      </c>
      <c r="STT1327" s="62">
        <v>1000000</v>
      </c>
      <c r="STV1327" s="62">
        <f>STU1327/STT1327</f>
        <v>0</v>
      </c>
      <c r="STW1327" s="62">
        <f>STT1327-STU1327</f>
        <v>1000000</v>
      </c>
      <c r="STX1327" s="62">
        <v>2000000</v>
      </c>
      <c r="STY1327" s="62">
        <v>0</v>
      </c>
      <c r="STZ1327" s="62">
        <f>STY1327/STX1327</f>
        <v>0</v>
      </c>
      <c r="SUA1327" s="62">
        <f>STX1327-STY1327</f>
        <v>2000000</v>
      </c>
      <c r="SUB1327" s="62">
        <f>STX1327+STT1327</f>
        <v>3000000</v>
      </c>
      <c r="SUG1327" s="62" t="s">
        <v>1934</v>
      </c>
      <c r="SUH1327" s="62">
        <v>454</v>
      </c>
      <c r="SUI1327" s="62" t="s">
        <v>404</v>
      </c>
      <c r="SUJ1327" s="62">
        <v>1000000</v>
      </c>
      <c r="SUL1327" s="62">
        <f>SUK1327/SUJ1327</f>
        <v>0</v>
      </c>
      <c r="SUM1327" s="62">
        <f>SUJ1327-SUK1327</f>
        <v>1000000</v>
      </c>
      <c r="SUN1327" s="62">
        <v>2000000</v>
      </c>
      <c r="SUO1327" s="62">
        <v>0</v>
      </c>
      <c r="SUP1327" s="62">
        <f>SUO1327/SUN1327</f>
        <v>0</v>
      </c>
      <c r="SUQ1327" s="62">
        <f>SUN1327-SUO1327</f>
        <v>2000000</v>
      </c>
      <c r="SUR1327" s="62">
        <f>SUN1327+SUJ1327</f>
        <v>3000000</v>
      </c>
      <c r="SUW1327" s="62" t="s">
        <v>1934</v>
      </c>
      <c r="SUX1327" s="62">
        <v>454</v>
      </c>
      <c r="SUY1327" s="62" t="s">
        <v>404</v>
      </c>
      <c r="SUZ1327" s="62">
        <v>1000000</v>
      </c>
      <c r="SVB1327" s="62">
        <f>SVA1327/SUZ1327</f>
        <v>0</v>
      </c>
      <c r="SVC1327" s="62">
        <f>SUZ1327-SVA1327</f>
        <v>1000000</v>
      </c>
      <c r="SVD1327" s="62">
        <v>2000000</v>
      </c>
      <c r="SVE1327" s="62">
        <v>0</v>
      </c>
      <c r="SVF1327" s="62">
        <f>SVE1327/SVD1327</f>
        <v>0</v>
      </c>
      <c r="SVG1327" s="62">
        <f>SVD1327-SVE1327</f>
        <v>2000000</v>
      </c>
      <c r="SVH1327" s="62">
        <f>SVD1327+SUZ1327</f>
        <v>3000000</v>
      </c>
      <c r="SVM1327" s="62" t="s">
        <v>1934</v>
      </c>
      <c r="SVN1327" s="62">
        <v>454</v>
      </c>
      <c r="SVO1327" s="62" t="s">
        <v>404</v>
      </c>
      <c r="SVP1327" s="62">
        <v>1000000</v>
      </c>
      <c r="SVR1327" s="62">
        <f>SVQ1327/SVP1327</f>
        <v>0</v>
      </c>
      <c r="SVS1327" s="62">
        <f>SVP1327-SVQ1327</f>
        <v>1000000</v>
      </c>
      <c r="SVT1327" s="62">
        <v>2000000</v>
      </c>
      <c r="SVU1327" s="62">
        <v>0</v>
      </c>
      <c r="SVV1327" s="62">
        <f>SVU1327/SVT1327</f>
        <v>0</v>
      </c>
      <c r="SVW1327" s="62">
        <f>SVT1327-SVU1327</f>
        <v>2000000</v>
      </c>
      <c r="SVX1327" s="62">
        <f>SVT1327+SVP1327</f>
        <v>3000000</v>
      </c>
      <c r="SWC1327" s="62" t="s">
        <v>1934</v>
      </c>
      <c r="SWD1327" s="62">
        <v>454</v>
      </c>
      <c r="SWE1327" s="62" t="s">
        <v>404</v>
      </c>
      <c r="SWF1327" s="62">
        <v>1000000</v>
      </c>
      <c r="SWH1327" s="62">
        <f>SWG1327/SWF1327</f>
        <v>0</v>
      </c>
      <c r="SWI1327" s="62">
        <f>SWF1327-SWG1327</f>
        <v>1000000</v>
      </c>
      <c r="SWJ1327" s="62">
        <v>2000000</v>
      </c>
      <c r="SWK1327" s="62">
        <v>0</v>
      </c>
      <c r="SWL1327" s="62">
        <f>SWK1327/SWJ1327</f>
        <v>0</v>
      </c>
      <c r="SWM1327" s="62">
        <f>SWJ1327-SWK1327</f>
        <v>2000000</v>
      </c>
      <c r="SWN1327" s="62">
        <f>SWJ1327+SWF1327</f>
        <v>3000000</v>
      </c>
      <c r="SWS1327" s="62" t="s">
        <v>1934</v>
      </c>
      <c r="SWT1327" s="62">
        <v>454</v>
      </c>
      <c r="SWU1327" s="62" t="s">
        <v>404</v>
      </c>
      <c r="SWV1327" s="62">
        <v>1000000</v>
      </c>
      <c r="SWX1327" s="62">
        <f>SWW1327/SWV1327</f>
        <v>0</v>
      </c>
      <c r="SWY1327" s="62">
        <f>SWV1327-SWW1327</f>
        <v>1000000</v>
      </c>
      <c r="SWZ1327" s="62">
        <v>2000000</v>
      </c>
      <c r="SXA1327" s="62">
        <v>0</v>
      </c>
      <c r="SXB1327" s="62">
        <f>SXA1327/SWZ1327</f>
        <v>0</v>
      </c>
      <c r="SXC1327" s="62">
        <f>SWZ1327-SXA1327</f>
        <v>2000000</v>
      </c>
      <c r="SXD1327" s="62">
        <f>SWZ1327+SWV1327</f>
        <v>3000000</v>
      </c>
      <c r="SXI1327" s="62" t="s">
        <v>1934</v>
      </c>
      <c r="SXJ1327" s="62">
        <v>454</v>
      </c>
      <c r="SXK1327" s="62" t="s">
        <v>404</v>
      </c>
      <c r="SXL1327" s="62">
        <v>1000000</v>
      </c>
      <c r="SXN1327" s="62">
        <f>SXM1327/SXL1327</f>
        <v>0</v>
      </c>
      <c r="SXO1327" s="62">
        <f>SXL1327-SXM1327</f>
        <v>1000000</v>
      </c>
      <c r="SXP1327" s="62">
        <v>2000000</v>
      </c>
      <c r="SXQ1327" s="62">
        <v>0</v>
      </c>
      <c r="SXR1327" s="62">
        <f>SXQ1327/SXP1327</f>
        <v>0</v>
      </c>
      <c r="SXS1327" s="62">
        <f>SXP1327-SXQ1327</f>
        <v>2000000</v>
      </c>
      <c r="SXT1327" s="62">
        <f>SXP1327+SXL1327</f>
        <v>3000000</v>
      </c>
      <c r="SXY1327" s="62" t="s">
        <v>1934</v>
      </c>
      <c r="SXZ1327" s="62">
        <v>454</v>
      </c>
      <c r="SYA1327" s="62" t="s">
        <v>404</v>
      </c>
      <c r="SYB1327" s="62">
        <v>1000000</v>
      </c>
      <c r="SYD1327" s="62">
        <f>SYC1327/SYB1327</f>
        <v>0</v>
      </c>
      <c r="SYE1327" s="62">
        <f>SYB1327-SYC1327</f>
        <v>1000000</v>
      </c>
      <c r="SYF1327" s="62">
        <v>2000000</v>
      </c>
      <c r="SYG1327" s="62">
        <v>0</v>
      </c>
      <c r="SYH1327" s="62">
        <f>SYG1327/SYF1327</f>
        <v>0</v>
      </c>
      <c r="SYI1327" s="62">
        <f>SYF1327-SYG1327</f>
        <v>2000000</v>
      </c>
      <c r="SYJ1327" s="62">
        <f>SYF1327+SYB1327</f>
        <v>3000000</v>
      </c>
      <c r="SYO1327" s="62" t="s">
        <v>1934</v>
      </c>
      <c r="SYP1327" s="62">
        <v>454</v>
      </c>
      <c r="SYQ1327" s="62" t="s">
        <v>404</v>
      </c>
      <c r="SYR1327" s="62">
        <v>1000000</v>
      </c>
      <c r="SYT1327" s="62">
        <f>SYS1327/SYR1327</f>
        <v>0</v>
      </c>
      <c r="SYU1327" s="62">
        <f>SYR1327-SYS1327</f>
        <v>1000000</v>
      </c>
      <c r="SYV1327" s="62">
        <v>2000000</v>
      </c>
      <c r="SYW1327" s="62">
        <v>0</v>
      </c>
      <c r="SYX1327" s="62">
        <f>SYW1327/SYV1327</f>
        <v>0</v>
      </c>
      <c r="SYY1327" s="62">
        <f>SYV1327-SYW1327</f>
        <v>2000000</v>
      </c>
      <c r="SYZ1327" s="62">
        <f>SYV1327+SYR1327</f>
        <v>3000000</v>
      </c>
      <c r="SZE1327" s="62" t="s">
        <v>1934</v>
      </c>
      <c r="SZF1327" s="62">
        <v>454</v>
      </c>
      <c r="SZG1327" s="62" t="s">
        <v>404</v>
      </c>
      <c r="SZH1327" s="62">
        <v>1000000</v>
      </c>
      <c r="SZJ1327" s="62">
        <f>SZI1327/SZH1327</f>
        <v>0</v>
      </c>
      <c r="SZK1327" s="62">
        <f>SZH1327-SZI1327</f>
        <v>1000000</v>
      </c>
      <c r="SZL1327" s="62">
        <v>2000000</v>
      </c>
      <c r="SZM1327" s="62">
        <v>0</v>
      </c>
      <c r="SZN1327" s="62">
        <f>SZM1327/SZL1327</f>
        <v>0</v>
      </c>
      <c r="SZO1327" s="62">
        <f>SZL1327-SZM1327</f>
        <v>2000000</v>
      </c>
      <c r="SZP1327" s="62">
        <f>SZL1327+SZH1327</f>
        <v>3000000</v>
      </c>
      <c r="SZU1327" s="62" t="s">
        <v>1934</v>
      </c>
      <c r="SZV1327" s="62">
        <v>454</v>
      </c>
      <c r="SZW1327" s="62" t="s">
        <v>404</v>
      </c>
      <c r="SZX1327" s="62">
        <v>1000000</v>
      </c>
      <c r="SZZ1327" s="62">
        <f>SZY1327/SZX1327</f>
        <v>0</v>
      </c>
      <c r="TAA1327" s="62">
        <f>SZX1327-SZY1327</f>
        <v>1000000</v>
      </c>
      <c r="TAB1327" s="62">
        <v>2000000</v>
      </c>
      <c r="TAC1327" s="62">
        <v>0</v>
      </c>
      <c r="TAD1327" s="62">
        <f>TAC1327/TAB1327</f>
        <v>0</v>
      </c>
      <c r="TAE1327" s="62">
        <f>TAB1327-TAC1327</f>
        <v>2000000</v>
      </c>
      <c r="TAF1327" s="62">
        <f>TAB1327+SZX1327</f>
        <v>3000000</v>
      </c>
      <c r="TAK1327" s="62" t="s">
        <v>1934</v>
      </c>
      <c r="TAL1327" s="62">
        <v>454</v>
      </c>
      <c r="TAM1327" s="62" t="s">
        <v>404</v>
      </c>
      <c r="TAN1327" s="62">
        <v>1000000</v>
      </c>
      <c r="TAP1327" s="62">
        <f>TAO1327/TAN1327</f>
        <v>0</v>
      </c>
      <c r="TAQ1327" s="62">
        <f>TAN1327-TAO1327</f>
        <v>1000000</v>
      </c>
      <c r="TAR1327" s="62">
        <v>2000000</v>
      </c>
      <c r="TAS1327" s="62">
        <v>0</v>
      </c>
      <c r="TAT1327" s="62">
        <f>TAS1327/TAR1327</f>
        <v>0</v>
      </c>
      <c r="TAU1327" s="62">
        <f>TAR1327-TAS1327</f>
        <v>2000000</v>
      </c>
      <c r="TAV1327" s="62">
        <f>TAR1327+TAN1327</f>
        <v>3000000</v>
      </c>
      <c r="TBA1327" s="62" t="s">
        <v>1934</v>
      </c>
      <c r="TBB1327" s="62">
        <v>454</v>
      </c>
      <c r="TBC1327" s="62" t="s">
        <v>404</v>
      </c>
      <c r="TBD1327" s="62">
        <v>1000000</v>
      </c>
      <c r="TBF1327" s="62">
        <f>TBE1327/TBD1327</f>
        <v>0</v>
      </c>
      <c r="TBG1327" s="62">
        <f>TBD1327-TBE1327</f>
        <v>1000000</v>
      </c>
      <c r="TBH1327" s="62">
        <v>2000000</v>
      </c>
      <c r="TBI1327" s="62">
        <v>0</v>
      </c>
      <c r="TBJ1327" s="62">
        <f>TBI1327/TBH1327</f>
        <v>0</v>
      </c>
      <c r="TBK1327" s="62">
        <f>TBH1327-TBI1327</f>
        <v>2000000</v>
      </c>
      <c r="TBL1327" s="62">
        <f>TBH1327+TBD1327</f>
        <v>3000000</v>
      </c>
      <c r="TBQ1327" s="62" t="s">
        <v>1934</v>
      </c>
      <c r="TBR1327" s="62">
        <v>454</v>
      </c>
      <c r="TBS1327" s="62" t="s">
        <v>404</v>
      </c>
      <c r="TBT1327" s="62">
        <v>1000000</v>
      </c>
      <c r="TBV1327" s="62">
        <f>TBU1327/TBT1327</f>
        <v>0</v>
      </c>
      <c r="TBW1327" s="62">
        <f>TBT1327-TBU1327</f>
        <v>1000000</v>
      </c>
      <c r="TBX1327" s="62">
        <v>2000000</v>
      </c>
      <c r="TBY1327" s="62">
        <v>0</v>
      </c>
      <c r="TBZ1327" s="62">
        <f>TBY1327/TBX1327</f>
        <v>0</v>
      </c>
      <c r="TCA1327" s="62">
        <f>TBX1327-TBY1327</f>
        <v>2000000</v>
      </c>
      <c r="TCB1327" s="62">
        <f>TBX1327+TBT1327</f>
        <v>3000000</v>
      </c>
      <c r="TCG1327" s="62" t="s">
        <v>1934</v>
      </c>
      <c r="TCH1327" s="62">
        <v>454</v>
      </c>
      <c r="TCI1327" s="62" t="s">
        <v>404</v>
      </c>
      <c r="TCJ1327" s="62">
        <v>1000000</v>
      </c>
      <c r="TCL1327" s="62">
        <f>TCK1327/TCJ1327</f>
        <v>0</v>
      </c>
      <c r="TCM1327" s="62">
        <f>TCJ1327-TCK1327</f>
        <v>1000000</v>
      </c>
      <c r="TCN1327" s="62">
        <v>2000000</v>
      </c>
      <c r="TCO1327" s="62">
        <v>0</v>
      </c>
      <c r="TCP1327" s="62">
        <f>TCO1327/TCN1327</f>
        <v>0</v>
      </c>
      <c r="TCQ1327" s="62">
        <f>TCN1327-TCO1327</f>
        <v>2000000</v>
      </c>
      <c r="TCR1327" s="62">
        <f>TCN1327+TCJ1327</f>
        <v>3000000</v>
      </c>
      <c r="TCW1327" s="62" t="s">
        <v>1934</v>
      </c>
      <c r="TCX1327" s="62">
        <v>454</v>
      </c>
      <c r="TCY1327" s="62" t="s">
        <v>404</v>
      </c>
      <c r="TCZ1327" s="62">
        <v>1000000</v>
      </c>
      <c r="TDB1327" s="62">
        <f>TDA1327/TCZ1327</f>
        <v>0</v>
      </c>
      <c r="TDC1327" s="62">
        <f>TCZ1327-TDA1327</f>
        <v>1000000</v>
      </c>
      <c r="TDD1327" s="62">
        <v>2000000</v>
      </c>
      <c r="TDE1327" s="62">
        <v>0</v>
      </c>
      <c r="TDF1327" s="62">
        <f>TDE1327/TDD1327</f>
        <v>0</v>
      </c>
      <c r="TDG1327" s="62">
        <f>TDD1327-TDE1327</f>
        <v>2000000</v>
      </c>
      <c r="TDH1327" s="62">
        <f>TDD1327+TCZ1327</f>
        <v>3000000</v>
      </c>
      <c r="TDM1327" s="62" t="s">
        <v>1934</v>
      </c>
      <c r="TDN1327" s="62">
        <v>454</v>
      </c>
      <c r="TDO1327" s="62" t="s">
        <v>404</v>
      </c>
      <c r="TDP1327" s="62">
        <v>1000000</v>
      </c>
      <c r="TDR1327" s="62">
        <f>TDQ1327/TDP1327</f>
        <v>0</v>
      </c>
      <c r="TDS1327" s="62">
        <f>TDP1327-TDQ1327</f>
        <v>1000000</v>
      </c>
      <c r="TDT1327" s="62">
        <v>2000000</v>
      </c>
      <c r="TDU1327" s="62">
        <v>0</v>
      </c>
      <c r="TDV1327" s="62">
        <f>TDU1327/TDT1327</f>
        <v>0</v>
      </c>
      <c r="TDW1327" s="62">
        <f>TDT1327-TDU1327</f>
        <v>2000000</v>
      </c>
      <c r="TDX1327" s="62">
        <f>TDT1327+TDP1327</f>
        <v>3000000</v>
      </c>
      <c r="TEC1327" s="62" t="s">
        <v>1934</v>
      </c>
      <c r="TED1327" s="62">
        <v>454</v>
      </c>
      <c r="TEE1327" s="62" t="s">
        <v>404</v>
      </c>
      <c r="TEF1327" s="62">
        <v>1000000</v>
      </c>
      <c r="TEH1327" s="62">
        <f>TEG1327/TEF1327</f>
        <v>0</v>
      </c>
      <c r="TEI1327" s="62">
        <f>TEF1327-TEG1327</f>
        <v>1000000</v>
      </c>
      <c r="TEJ1327" s="62">
        <v>2000000</v>
      </c>
      <c r="TEK1327" s="62">
        <v>0</v>
      </c>
      <c r="TEL1327" s="62">
        <f>TEK1327/TEJ1327</f>
        <v>0</v>
      </c>
      <c r="TEM1327" s="62">
        <f>TEJ1327-TEK1327</f>
        <v>2000000</v>
      </c>
      <c r="TEN1327" s="62">
        <f>TEJ1327+TEF1327</f>
        <v>3000000</v>
      </c>
      <c r="TES1327" s="62" t="s">
        <v>1934</v>
      </c>
      <c r="TET1327" s="62">
        <v>454</v>
      </c>
      <c r="TEU1327" s="62" t="s">
        <v>404</v>
      </c>
      <c r="TEV1327" s="62">
        <v>1000000</v>
      </c>
      <c r="TEX1327" s="62">
        <f>TEW1327/TEV1327</f>
        <v>0</v>
      </c>
      <c r="TEY1327" s="62">
        <f>TEV1327-TEW1327</f>
        <v>1000000</v>
      </c>
      <c r="TEZ1327" s="62">
        <v>2000000</v>
      </c>
      <c r="TFA1327" s="62">
        <v>0</v>
      </c>
      <c r="TFB1327" s="62">
        <f>TFA1327/TEZ1327</f>
        <v>0</v>
      </c>
      <c r="TFC1327" s="62">
        <f>TEZ1327-TFA1327</f>
        <v>2000000</v>
      </c>
      <c r="TFD1327" s="62">
        <f>TEZ1327+TEV1327</f>
        <v>3000000</v>
      </c>
      <c r="TFI1327" s="62" t="s">
        <v>1934</v>
      </c>
      <c r="TFJ1327" s="62">
        <v>454</v>
      </c>
      <c r="TFK1327" s="62" t="s">
        <v>404</v>
      </c>
      <c r="TFL1327" s="62">
        <v>1000000</v>
      </c>
      <c r="TFN1327" s="62">
        <f>TFM1327/TFL1327</f>
        <v>0</v>
      </c>
      <c r="TFO1327" s="62">
        <f>TFL1327-TFM1327</f>
        <v>1000000</v>
      </c>
      <c r="TFP1327" s="62">
        <v>2000000</v>
      </c>
      <c r="TFQ1327" s="62">
        <v>0</v>
      </c>
      <c r="TFR1327" s="62">
        <f>TFQ1327/TFP1327</f>
        <v>0</v>
      </c>
      <c r="TFS1327" s="62">
        <f>TFP1327-TFQ1327</f>
        <v>2000000</v>
      </c>
      <c r="TFT1327" s="62">
        <f>TFP1327+TFL1327</f>
        <v>3000000</v>
      </c>
      <c r="TFY1327" s="62" t="s">
        <v>1934</v>
      </c>
      <c r="TFZ1327" s="62">
        <v>454</v>
      </c>
      <c r="TGA1327" s="62" t="s">
        <v>404</v>
      </c>
      <c r="TGB1327" s="62">
        <v>1000000</v>
      </c>
      <c r="TGD1327" s="62">
        <f>TGC1327/TGB1327</f>
        <v>0</v>
      </c>
      <c r="TGE1327" s="62">
        <f>TGB1327-TGC1327</f>
        <v>1000000</v>
      </c>
      <c r="TGF1327" s="62">
        <v>2000000</v>
      </c>
      <c r="TGG1327" s="62">
        <v>0</v>
      </c>
      <c r="TGH1327" s="62">
        <f>TGG1327/TGF1327</f>
        <v>0</v>
      </c>
      <c r="TGI1327" s="62">
        <f>TGF1327-TGG1327</f>
        <v>2000000</v>
      </c>
      <c r="TGJ1327" s="62">
        <f>TGF1327+TGB1327</f>
        <v>3000000</v>
      </c>
      <c r="TGO1327" s="62" t="s">
        <v>1934</v>
      </c>
      <c r="TGP1327" s="62">
        <v>454</v>
      </c>
      <c r="TGQ1327" s="62" t="s">
        <v>404</v>
      </c>
      <c r="TGR1327" s="62">
        <v>1000000</v>
      </c>
      <c r="TGT1327" s="62">
        <f>TGS1327/TGR1327</f>
        <v>0</v>
      </c>
      <c r="TGU1327" s="62">
        <f>TGR1327-TGS1327</f>
        <v>1000000</v>
      </c>
      <c r="TGV1327" s="62">
        <v>2000000</v>
      </c>
      <c r="TGW1327" s="62">
        <v>0</v>
      </c>
      <c r="TGX1327" s="62">
        <f>TGW1327/TGV1327</f>
        <v>0</v>
      </c>
      <c r="TGY1327" s="62">
        <f>TGV1327-TGW1327</f>
        <v>2000000</v>
      </c>
      <c r="TGZ1327" s="62">
        <f>TGV1327+TGR1327</f>
        <v>3000000</v>
      </c>
      <c r="THE1327" s="62" t="s">
        <v>1934</v>
      </c>
      <c r="THF1327" s="62">
        <v>454</v>
      </c>
      <c r="THG1327" s="62" t="s">
        <v>404</v>
      </c>
      <c r="THH1327" s="62">
        <v>1000000</v>
      </c>
      <c r="THJ1327" s="62">
        <f>THI1327/THH1327</f>
        <v>0</v>
      </c>
      <c r="THK1327" s="62">
        <f>THH1327-THI1327</f>
        <v>1000000</v>
      </c>
      <c r="THL1327" s="62">
        <v>2000000</v>
      </c>
      <c r="THM1327" s="62">
        <v>0</v>
      </c>
      <c r="THN1327" s="62">
        <f>THM1327/THL1327</f>
        <v>0</v>
      </c>
      <c r="THO1327" s="62">
        <f>THL1327-THM1327</f>
        <v>2000000</v>
      </c>
      <c r="THP1327" s="62">
        <f>THL1327+THH1327</f>
        <v>3000000</v>
      </c>
      <c r="THU1327" s="62" t="s">
        <v>1934</v>
      </c>
      <c r="THV1327" s="62">
        <v>454</v>
      </c>
      <c r="THW1327" s="62" t="s">
        <v>404</v>
      </c>
      <c r="THX1327" s="62">
        <v>1000000</v>
      </c>
      <c r="THZ1327" s="62">
        <f>THY1327/THX1327</f>
        <v>0</v>
      </c>
      <c r="TIA1327" s="62">
        <f>THX1327-THY1327</f>
        <v>1000000</v>
      </c>
      <c r="TIB1327" s="62">
        <v>2000000</v>
      </c>
      <c r="TIC1327" s="62">
        <v>0</v>
      </c>
      <c r="TID1327" s="62">
        <f>TIC1327/TIB1327</f>
        <v>0</v>
      </c>
      <c r="TIE1327" s="62">
        <f>TIB1327-TIC1327</f>
        <v>2000000</v>
      </c>
      <c r="TIF1327" s="62">
        <f>TIB1327+THX1327</f>
        <v>3000000</v>
      </c>
      <c r="TIK1327" s="62" t="s">
        <v>1934</v>
      </c>
      <c r="TIL1327" s="62">
        <v>454</v>
      </c>
      <c r="TIM1327" s="62" t="s">
        <v>404</v>
      </c>
      <c r="TIN1327" s="62">
        <v>1000000</v>
      </c>
      <c r="TIP1327" s="62">
        <f>TIO1327/TIN1327</f>
        <v>0</v>
      </c>
      <c r="TIQ1327" s="62">
        <f>TIN1327-TIO1327</f>
        <v>1000000</v>
      </c>
      <c r="TIR1327" s="62">
        <v>2000000</v>
      </c>
      <c r="TIS1327" s="62">
        <v>0</v>
      </c>
      <c r="TIT1327" s="62">
        <f>TIS1327/TIR1327</f>
        <v>0</v>
      </c>
      <c r="TIU1327" s="62">
        <f>TIR1327-TIS1327</f>
        <v>2000000</v>
      </c>
      <c r="TIV1327" s="62">
        <f>TIR1327+TIN1327</f>
        <v>3000000</v>
      </c>
      <c r="TJA1327" s="62" t="s">
        <v>1934</v>
      </c>
      <c r="TJB1327" s="62">
        <v>454</v>
      </c>
      <c r="TJC1327" s="62" t="s">
        <v>404</v>
      </c>
      <c r="TJD1327" s="62">
        <v>1000000</v>
      </c>
      <c r="TJF1327" s="62">
        <f>TJE1327/TJD1327</f>
        <v>0</v>
      </c>
      <c r="TJG1327" s="62">
        <f>TJD1327-TJE1327</f>
        <v>1000000</v>
      </c>
      <c r="TJH1327" s="62">
        <v>2000000</v>
      </c>
      <c r="TJI1327" s="62">
        <v>0</v>
      </c>
      <c r="TJJ1327" s="62">
        <f>TJI1327/TJH1327</f>
        <v>0</v>
      </c>
      <c r="TJK1327" s="62">
        <f>TJH1327-TJI1327</f>
        <v>2000000</v>
      </c>
      <c r="TJL1327" s="62">
        <f>TJH1327+TJD1327</f>
        <v>3000000</v>
      </c>
      <c r="TJQ1327" s="62" t="s">
        <v>1934</v>
      </c>
      <c r="TJR1327" s="62">
        <v>454</v>
      </c>
      <c r="TJS1327" s="62" t="s">
        <v>404</v>
      </c>
      <c r="TJT1327" s="62">
        <v>1000000</v>
      </c>
      <c r="TJV1327" s="62">
        <f>TJU1327/TJT1327</f>
        <v>0</v>
      </c>
      <c r="TJW1327" s="62">
        <f>TJT1327-TJU1327</f>
        <v>1000000</v>
      </c>
      <c r="TJX1327" s="62">
        <v>2000000</v>
      </c>
      <c r="TJY1327" s="62">
        <v>0</v>
      </c>
      <c r="TJZ1327" s="62">
        <f>TJY1327/TJX1327</f>
        <v>0</v>
      </c>
      <c r="TKA1327" s="62">
        <f>TJX1327-TJY1327</f>
        <v>2000000</v>
      </c>
      <c r="TKB1327" s="62">
        <f>TJX1327+TJT1327</f>
        <v>3000000</v>
      </c>
      <c r="TKG1327" s="62" t="s">
        <v>1934</v>
      </c>
      <c r="TKH1327" s="62">
        <v>454</v>
      </c>
      <c r="TKI1327" s="62" t="s">
        <v>404</v>
      </c>
      <c r="TKJ1327" s="62">
        <v>1000000</v>
      </c>
      <c r="TKL1327" s="62">
        <f>TKK1327/TKJ1327</f>
        <v>0</v>
      </c>
      <c r="TKM1327" s="62">
        <f>TKJ1327-TKK1327</f>
        <v>1000000</v>
      </c>
      <c r="TKN1327" s="62">
        <v>2000000</v>
      </c>
      <c r="TKO1327" s="62">
        <v>0</v>
      </c>
      <c r="TKP1327" s="62">
        <f>TKO1327/TKN1327</f>
        <v>0</v>
      </c>
      <c r="TKQ1327" s="62">
        <f>TKN1327-TKO1327</f>
        <v>2000000</v>
      </c>
      <c r="TKR1327" s="62">
        <f>TKN1327+TKJ1327</f>
        <v>3000000</v>
      </c>
      <c r="TKW1327" s="62" t="s">
        <v>1934</v>
      </c>
      <c r="TKX1327" s="62">
        <v>454</v>
      </c>
      <c r="TKY1327" s="62" t="s">
        <v>404</v>
      </c>
      <c r="TKZ1327" s="62">
        <v>1000000</v>
      </c>
      <c r="TLB1327" s="62">
        <f>TLA1327/TKZ1327</f>
        <v>0</v>
      </c>
      <c r="TLC1327" s="62">
        <f>TKZ1327-TLA1327</f>
        <v>1000000</v>
      </c>
      <c r="TLD1327" s="62">
        <v>2000000</v>
      </c>
      <c r="TLE1327" s="62">
        <v>0</v>
      </c>
      <c r="TLF1327" s="62">
        <f>TLE1327/TLD1327</f>
        <v>0</v>
      </c>
      <c r="TLG1327" s="62">
        <f>TLD1327-TLE1327</f>
        <v>2000000</v>
      </c>
      <c r="TLH1327" s="62">
        <f>TLD1327+TKZ1327</f>
        <v>3000000</v>
      </c>
      <c r="TLM1327" s="62" t="s">
        <v>1934</v>
      </c>
      <c r="TLN1327" s="62">
        <v>454</v>
      </c>
      <c r="TLO1327" s="62" t="s">
        <v>404</v>
      </c>
      <c r="TLP1327" s="62">
        <v>1000000</v>
      </c>
      <c r="TLR1327" s="62">
        <f>TLQ1327/TLP1327</f>
        <v>0</v>
      </c>
      <c r="TLS1327" s="62">
        <f>TLP1327-TLQ1327</f>
        <v>1000000</v>
      </c>
      <c r="TLT1327" s="62">
        <v>2000000</v>
      </c>
      <c r="TLU1327" s="62">
        <v>0</v>
      </c>
      <c r="TLV1327" s="62">
        <f>TLU1327/TLT1327</f>
        <v>0</v>
      </c>
      <c r="TLW1327" s="62">
        <f>TLT1327-TLU1327</f>
        <v>2000000</v>
      </c>
      <c r="TLX1327" s="62">
        <f>TLT1327+TLP1327</f>
        <v>3000000</v>
      </c>
      <c r="TMC1327" s="62" t="s">
        <v>1934</v>
      </c>
      <c r="TMD1327" s="62">
        <v>454</v>
      </c>
      <c r="TME1327" s="62" t="s">
        <v>404</v>
      </c>
      <c r="TMF1327" s="62">
        <v>1000000</v>
      </c>
      <c r="TMH1327" s="62">
        <f>TMG1327/TMF1327</f>
        <v>0</v>
      </c>
      <c r="TMI1327" s="62">
        <f>TMF1327-TMG1327</f>
        <v>1000000</v>
      </c>
      <c r="TMJ1327" s="62">
        <v>2000000</v>
      </c>
      <c r="TMK1327" s="62">
        <v>0</v>
      </c>
      <c r="TML1327" s="62">
        <f>TMK1327/TMJ1327</f>
        <v>0</v>
      </c>
      <c r="TMM1327" s="62">
        <f>TMJ1327-TMK1327</f>
        <v>2000000</v>
      </c>
      <c r="TMN1327" s="62">
        <f>TMJ1327+TMF1327</f>
        <v>3000000</v>
      </c>
      <c r="TMS1327" s="62" t="s">
        <v>1934</v>
      </c>
      <c r="TMT1327" s="62">
        <v>454</v>
      </c>
      <c r="TMU1327" s="62" t="s">
        <v>404</v>
      </c>
      <c r="TMV1327" s="62">
        <v>1000000</v>
      </c>
      <c r="TMX1327" s="62">
        <f>TMW1327/TMV1327</f>
        <v>0</v>
      </c>
      <c r="TMY1327" s="62">
        <f>TMV1327-TMW1327</f>
        <v>1000000</v>
      </c>
      <c r="TMZ1327" s="62">
        <v>2000000</v>
      </c>
      <c r="TNA1327" s="62">
        <v>0</v>
      </c>
      <c r="TNB1327" s="62">
        <f>TNA1327/TMZ1327</f>
        <v>0</v>
      </c>
      <c r="TNC1327" s="62">
        <f>TMZ1327-TNA1327</f>
        <v>2000000</v>
      </c>
      <c r="TND1327" s="62">
        <f>TMZ1327+TMV1327</f>
        <v>3000000</v>
      </c>
      <c r="TNI1327" s="62" t="s">
        <v>1934</v>
      </c>
      <c r="TNJ1327" s="62">
        <v>454</v>
      </c>
      <c r="TNK1327" s="62" t="s">
        <v>404</v>
      </c>
      <c r="TNL1327" s="62">
        <v>1000000</v>
      </c>
      <c r="TNN1327" s="62">
        <f>TNM1327/TNL1327</f>
        <v>0</v>
      </c>
      <c r="TNO1327" s="62">
        <f>TNL1327-TNM1327</f>
        <v>1000000</v>
      </c>
      <c r="TNP1327" s="62">
        <v>2000000</v>
      </c>
      <c r="TNQ1327" s="62">
        <v>0</v>
      </c>
      <c r="TNR1327" s="62">
        <f>TNQ1327/TNP1327</f>
        <v>0</v>
      </c>
      <c r="TNS1327" s="62">
        <f>TNP1327-TNQ1327</f>
        <v>2000000</v>
      </c>
      <c r="TNT1327" s="62">
        <f>TNP1327+TNL1327</f>
        <v>3000000</v>
      </c>
      <c r="TNY1327" s="62" t="s">
        <v>1934</v>
      </c>
      <c r="TNZ1327" s="62">
        <v>454</v>
      </c>
      <c r="TOA1327" s="62" t="s">
        <v>404</v>
      </c>
      <c r="TOB1327" s="62">
        <v>1000000</v>
      </c>
      <c r="TOD1327" s="62">
        <f>TOC1327/TOB1327</f>
        <v>0</v>
      </c>
      <c r="TOE1327" s="62">
        <f>TOB1327-TOC1327</f>
        <v>1000000</v>
      </c>
      <c r="TOF1327" s="62">
        <v>2000000</v>
      </c>
      <c r="TOG1327" s="62">
        <v>0</v>
      </c>
      <c r="TOH1327" s="62">
        <f>TOG1327/TOF1327</f>
        <v>0</v>
      </c>
      <c r="TOI1327" s="62">
        <f>TOF1327-TOG1327</f>
        <v>2000000</v>
      </c>
      <c r="TOJ1327" s="62">
        <f>TOF1327+TOB1327</f>
        <v>3000000</v>
      </c>
      <c r="TOO1327" s="62" t="s">
        <v>1934</v>
      </c>
      <c r="TOP1327" s="62">
        <v>454</v>
      </c>
      <c r="TOQ1327" s="62" t="s">
        <v>404</v>
      </c>
      <c r="TOR1327" s="62">
        <v>1000000</v>
      </c>
      <c r="TOT1327" s="62">
        <f>TOS1327/TOR1327</f>
        <v>0</v>
      </c>
      <c r="TOU1327" s="62">
        <f>TOR1327-TOS1327</f>
        <v>1000000</v>
      </c>
      <c r="TOV1327" s="62">
        <v>2000000</v>
      </c>
      <c r="TOW1327" s="62">
        <v>0</v>
      </c>
      <c r="TOX1327" s="62">
        <f>TOW1327/TOV1327</f>
        <v>0</v>
      </c>
      <c r="TOY1327" s="62">
        <f>TOV1327-TOW1327</f>
        <v>2000000</v>
      </c>
      <c r="TOZ1327" s="62">
        <f>TOV1327+TOR1327</f>
        <v>3000000</v>
      </c>
      <c r="TPE1327" s="62" t="s">
        <v>1934</v>
      </c>
      <c r="TPF1327" s="62">
        <v>454</v>
      </c>
      <c r="TPG1327" s="62" t="s">
        <v>404</v>
      </c>
      <c r="TPH1327" s="62">
        <v>1000000</v>
      </c>
      <c r="TPJ1327" s="62">
        <f>TPI1327/TPH1327</f>
        <v>0</v>
      </c>
      <c r="TPK1327" s="62">
        <f>TPH1327-TPI1327</f>
        <v>1000000</v>
      </c>
      <c r="TPL1327" s="62">
        <v>2000000</v>
      </c>
      <c r="TPM1327" s="62">
        <v>0</v>
      </c>
      <c r="TPN1327" s="62">
        <f>TPM1327/TPL1327</f>
        <v>0</v>
      </c>
      <c r="TPO1327" s="62">
        <f>TPL1327-TPM1327</f>
        <v>2000000</v>
      </c>
      <c r="TPP1327" s="62">
        <f>TPL1327+TPH1327</f>
        <v>3000000</v>
      </c>
      <c r="TPU1327" s="62" t="s">
        <v>1934</v>
      </c>
      <c r="TPV1327" s="62">
        <v>454</v>
      </c>
      <c r="TPW1327" s="62" t="s">
        <v>404</v>
      </c>
      <c r="TPX1327" s="62">
        <v>1000000</v>
      </c>
      <c r="TPZ1327" s="62">
        <f>TPY1327/TPX1327</f>
        <v>0</v>
      </c>
      <c r="TQA1327" s="62">
        <f>TPX1327-TPY1327</f>
        <v>1000000</v>
      </c>
      <c r="TQB1327" s="62">
        <v>2000000</v>
      </c>
      <c r="TQC1327" s="62">
        <v>0</v>
      </c>
      <c r="TQD1327" s="62">
        <f>TQC1327/TQB1327</f>
        <v>0</v>
      </c>
      <c r="TQE1327" s="62">
        <f>TQB1327-TQC1327</f>
        <v>2000000</v>
      </c>
      <c r="TQF1327" s="62">
        <f>TQB1327+TPX1327</f>
        <v>3000000</v>
      </c>
      <c r="TQK1327" s="62" t="s">
        <v>1934</v>
      </c>
      <c r="TQL1327" s="62">
        <v>454</v>
      </c>
      <c r="TQM1327" s="62" t="s">
        <v>404</v>
      </c>
      <c r="TQN1327" s="62">
        <v>1000000</v>
      </c>
      <c r="TQP1327" s="62">
        <f>TQO1327/TQN1327</f>
        <v>0</v>
      </c>
      <c r="TQQ1327" s="62">
        <f>TQN1327-TQO1327</f>
        <v>1000000</v>
      </c>
      <c r="TQR1327" s="62">
        <v>2000000</v>
      </c>
      <c r="TQS1327" s="62">
        <v>0</v>
      </c>
      <c r="TQT1327" s="62">
        <f>TQS1327/TQR1327</f>
        <v>0</v>
      </c>
      <c r="TQU1327" s="62">
        <f>TQR1327-TQS1327</f>
        <v>2000000</v>
      </c>
      <c r="TQV1327" s="62">
        <f>TQR1327+TQN1327</f>
        <v>3000000</v>
      </c>
      <c r="TRA1327" s="62" t="s">
        <v>1934</v>
      </c>
      <c r="TRB1327" s="62">
        <v>454</v>
      </c>
      <c r="TRC1327" s="62" t="s">
        <v>404</v>
      </c>
      <c r="TRD1327" s="62">
        <v>1000000</v>
      </c>
      <c r="TRF1327" s="62">
        <f>TRE1327/TRD1327</f>
        <v>0</v>
      </c>
      <c r="TRG1327" s="62">
        <f>TRD1327-TRE1327</f>
        <v>1000000</v>
      </c>
      <c r="TRH1327" s="62">
        <v>2000000</v>
      </c>
      <c r="TRI1327" s="62">
        <v>0</v>
      </c>
      <c r="TRJ1327" s="62">
        <f>TRI1327/TRH1327</f>
        <v>0</v>
      </c>
      <c r="TRK1327" s="62">
        <f>TRH1327-TRI1327</f>
        <v>2000000</v>
      </c>
      <c r="TRL1327" s="62">
        <f>TRH1327+TRD1327</f>
        <v>3000000</v>
      </c>
      <c r="TRQ1327" s="62" t="s">
        <v>1934</v>
      </c>
      <c r="TRR1327" s="62">
        <v>454</v>
      </c>
      <c r="TRS1327" s="62" t="s">
        <v>404</v>
      </c>
      <c r="TRT1327" s="62">
        <v>1000000</v>
      </c>
      <c r="TRV1327" s="62">
        <f>TRU1327/TRT1327</f>
        <v>0</v>
      </c>
      <c r="TRW1327" s="62">
        <f>TRT1327-TRU1327</f>
        <v>1000000</v>
      </c>
      <c r="TRX1327" s="62">
        <v>2000000</v>
      </c>
      <c r="TRY1327" s="62">
        <v>0</v>
      </c>
      <c r="TRZ1327" s="62">
        <f>TRY1327/TRX1327</f>
        <v>0</v>
      </c>
      <c r="TSA1327" s="62">
        <f>TRX1327-TRY1327</f>
        <v>2000000</v>
      </c>
      <c r="TSB1327" s="62">
        <f>TRX1327+TRT1327</f>
        <v>3000000</v>
      </c>
      <c r="TSG1327" s="62" t="s">
        <v>1934</v>
      </c>
      <c r="TSH1327" s="62">
        <v>454</v>
      </c>
      <c r="TSI1327" s="62" t="s">
        <v>404</v>
      </c>
      <c r="TSJ1327" s="62">
        <v>1000000</v>
      </c>
      <c r="TSL1327" s="62">
        <f>TSK1327/TSJ1327</f>
        <v>0</v>
      </c>
      <c r="TSM1327" s="62">
        <f>TSJ1327-TSK1327</f>
        <v>1000000</v>
      </c>
      <c r="TSN1327" s="62">
        <v>2000000</v>
      </c>
      <c r="TSO1327" s="62">
        <v>0</v>
      </c>
      <c r="TSP1327" s="62">
        <f>TSO1327/TSN1327</f>
        <v>0</v>
      </c>
      <c r="TSQ1327" s="62">
        <f>TSN1327-TSO1327</f>
        <v>2000000</v>
      </c>
      <c r="TSR1327" s="62">
        <f>TSN1327+TSJ1327</f>
        <v>3000000</v>
      </c>
      <c r="TSW1327" s="62" t="s">
        <v>1934</v>
      </c>
      <c r="TSX1327" s="62">
        <v>454</v>
      </c>
      <c r="TSY1327" s="62" t="s">
        <v>404</v>
      </c>
      <c r="TSZ1327" s="62">
        <v>1000000</v>
      </c>
      <c r="TTB1327" s="62">
        <f>TTA1327/TSZ1327</f>
        <v>0</v>
      </c>
      <c r="TTC1327" s="62">
        <f>TSZ1327-TTA1327</f>
        <v>1000000</v>
      </c>
      <c r="TTD1327" s="62">
        <v>2000000</v>
      </c>
      <c r="TTE1327" s="62">
        <v>0</v>
      </c>
      <c r="TTF1327" s="62">
        <f>TTE1327/TTD1327</f>
        <v>0</v>
      </c>
      <c r="TTG1327" s="62">
        <f>TTD1327-TTE1327</f>
        <v>2000000</v>
      </c>
      <c r="TTH1327" s="62">
        <f>TTD1327+TSZ1327</f>
        <v>3000000</v>
      </c>
      <c r="TTM1327" s="62" t="s">
        <v>1934</v>
      </c>
      <c r="TTN1327" s="62">
        <v>454</v>
      </c>
      <c r="TTO1327" s="62" t="s">
        <v>404</v>
      </c>
      <c r="TTP1327" s="62">
        <v>1000000</v>
      </c>
      <c r="TTR1327" s="62">
        <f>TTQ1327/TTP1327</f>
        <v>0</v>
      </c>
      <c r="TTS1327" s="62">
        <f>TTP1327-TTQ1327</f>
        <v>1000000</v>
      </c>
      <c r="TTT1327" s="62">
        <v>2000000</v>
      </c>
      <c r="TTU1327" s="62">
        <v>0</v>
      </c>
      <c r="TTV1327" s="62">
        <f>TTU1327/TTT1327</f>
        <v>0</v>
      </c>
      <c r="TTW1327" s="62">
        <f>TTT1327-TTU1327</f>
        <v>2000000</v>
      </c>
      <c r="TTX1327" s="62">
        <f>TTT1327+TTP1327</f>
        <v>3000000</v>
      </c>
      <c r="TUC1327" s="62" t="s">
        <v>1934</v>
      </c>
      <c r="TUD1327" s="62">
        <v>454</v>
      </c>
      <c r="TUE1327" s="62" t="s">
        <v>404</v>
      </c>
      <c r="TUF1327" s="62">
        <v>1000000</v>
      </c>
      <c r="TUH1327" s="62">
        <f>TUG1327/TUF1327</f>
        <v>0</v>
      </c>
      <c r="TUI1327" s="62">
        <f>TUF1327-TUG1327</f>
        <v>1000000</v>
      </c>
      <c r="TUJ1327" s="62">
        <v>2000000</v>
      </c>
      <c r="TUK1327" s="62">
        <v>0</v>
      </c>
      <c r="TUL1327" s="62">
        <f>TUK1327/TUJ1327</f>
        <v>0</v>
      </c>
      <c r="TUM1327" s="62">
        <f>TUJ1327-TUK1327</f>
        <v>2000000</v>
      </c>
      <c r="TUN1327" s="62">
        <f>TUJ1327+TUF1327</f>
        <v>3000000</v>
      </c>
      <c r="TUS1327" s="62" t="s">
        <v>1934</v>
      </c>
      <c r="TUT1327" s="62">
        <v>454</v>
      </c>
      <c r="TUU1327" s="62" t="s">
        <v>404</v>
      </c>
      <c r="TUV1327" s="62">
        <v>1000000</v>
      </c>
      <c r="TUX1327" s="62">
        <f>TUW1327/TUV1327</f>
        <v>0</v>
      </c>
      <c r="TUY1327" s="62">
        <f>TUV1327-TUW1327</f>
        <v>1000000</v>
      </c>
      <c r="TUZ1327" s="62">
        <v>2000000</v>
      </c>
      <c r="TVA1327" s="62">
        <v>0</v>
      </c>
      <c r="TVB1327" s="62">
        <f>TVA1327/TUZ1327</f>
        <v>0</v>
      </c>
      <c r="TVC1327" s="62">
        <f>TUZ1327-TVA1327</f>
        <v>2000000</v>
      </c>
      <c r="TVD1327" s="62">
        <f>TUZ1327+TUV1327</f>
        <v>3000000</v>
      </c>
      <c r="TVI1327" s="62" t="s">
        <v>1934</v>
      </c>
      <c r="TVJ1327" s="62">
        <v>454</v>
      </c>
      <c r="TVK1327" s="62" t="s">
        <v>404</v>
      </c>
      <c r="TVL1327" s="62">
        <v>1000000</v>
      </c>
      <c r="TVN1327" s="62">
        <f>TVM1327/TVL1327</f>
        <v>0</v>
      </c>
      <c r="TVO1327" s="62">
        <f>TVL1327-TVM1327</f>
        <v>1000000</v>
      </c>
      <c r="TVP1327" s="62">
        <v>2000000</v>
      </c>
      <c r="TVQ1327" s="62">
        <v>0</v>
      </c>
      <c r="TVR1327" s="62">
        <f>TVQ1327/TVP1327</f>
        <v>0</v>
      </c>
      <c r="TVS1327" s="62">
        <f>TVP1327-TVQ1327</f>
        <v>2000000</v>
      </c>
      <c r="TVT1327" s="62">
        <f>TVP1327+TVL1327</f>
        <v>3000000</v>
      </c>
      <c r="TVY1327" s="62" t="s">
        <v>1934</v>
      </c>
      <c r="TVZ1327" s="62">
        <v>454</v>
      </c>
      <c r="TWA1327" s="62" t="s">
        <v>404</v>
      </c>
      <c r="TWB1327" s="62">
        <v>1000000</v>
      </c>
      <c r="TWD1327" s="62">
        <f>TWC1327/TWB1327</f>
        <v>0</v>
      </c>
      <c r="TWE1327" s="62">
        <f>TWB1327-TWC1327</f>
        <v>1000000</v>
      </c>
      <c r="TWF1327" s="62">
        <v>2000000</v>
      </c>
      <c r="TWG1327" s="62">
        <v>0</v>
      </c>
      <c r="TWH1327" s="62">
        <f>TWG1327/TWF1327</f>
        <v>0</v>
      </c>
      <c r="TWI1327" s="62">
        <f>TWF1327-TWG1327</f>
        <v>2000000</v>
      </c>
      <c r="TWJ1327" s="62">
        <f>TWF1327+TWB1327</f>
        <v>3000000</v>
      </c>
      <c r="TWO1327" s="62" t="s">
        <v>1934</v>
      </c>
      <c r="TWP1327" s="62">
        <v>454</v>
      </c>
      <c r="TWQ1327" s="62" t="s">
        <v>404</v>
      </c>
      <c r="TWR1327" s="62">
        <v>1000000</v>
      </c>
      <c r="TWT1327" s="62">
        <f>TWS1327/TWR1327</f>
        <v>0</v>
      </c>
      <c r="TWU1327" s="62">
        <f>TWR1327-TWS1327</f>
        <v>1000000</v>
      </c>
      <c r="TWV1327" s="62">
        <v>2000000</v>
      </c>
      <c r="TWW1327" s="62">
        <v>0</v>
      </c>
      <c r="TWX1327" s="62">
        <f>TWW1327/TWV1327</f>
        <v>0</v>
      </c>
      <c r="TWY1327" s="62">
        <f>TWV1327-TWW1327</f>
        <v>2000000</v>
      </c>
      <c r="TWZ1327" s="62">
        <f>TWV1327+TWR1327</f>
        <v>3000000</v>
      </c>
      <c r="TXE1327" s="62" t="s">
        <v>1934</v>
      </c>
      <c r="TXF1327" s="62">
        <v>454</v>
      </c>
      <c r="TXG1327" s="62" t="s">
        <v>404</v>
      </c>
      <c r="TXH1327" s="62">
        <v>1000000</v>
      </c>
      <c r="TXJ1327" s="62">
        <f>TXI1327/TXH1327</f>
        <v>0</v>
      </c>
      <c r="TXK1327" s="62">
        <f>TXH1327-TXI1327</f>
        <v>1000000</v>
      </c>
      <c r="TXL1327" s="62">
        <v>2000000</v>
      </c>
      <c r="TXM1327" s="62">
        <v>0</v>
      </c>
      <c r="TXN1327" s="62">
        <f>TXM1327/TXL1327</f>
        <v>0</v>
      </c>
      <c r="TXO1327" s="62">
        <f>TXL1327-TXM1327</f>
        <v>2000000</v>
      </c>
      <c r="TXP1327" s="62">
        <f>TXL1327+TXH1327</f>
        <v>3000000</v>
      </c>
      <c r="TXU1327" s="62" t="s">
        <v>1934</v>
      </c>
      <c r="TXV1327" s="62">
        <v>454</v>
      </c>
      <c r="TXW1327" s="62" t="s">
        <v>404</v>
      </c>
      <c r="TXX1327" s="62">
        <v>1000000</v>
      </c>
      <c r="TXZ1327" s="62">
        <f>TXY1327/TXX1327</f>
        <v>0</v>
      </c>
      <c r="TYA1327" s="62">
        <f>TXX1327-TXY1327</f>
        <v>1000000</v>
      </c>
      <c r="TYB1327" s="62">
        <v>2000000</v>
      </c>
      <c r="TYC1327" s="62">
        <v>0</v>
      </c>
      <c r="TYD1327" s="62">
        <f>TYC1327/TYB1327</f>
        <v>0</v>
      </c>
      <c r="TYE1327" s="62">
        <f>TYB1327-TYC1327</f>
        <v>2000000</v>
      </c>
      <c r="TYF1327" s="62">
        <f>TYB1327+TXX1327</f>
        <v>3000000</v>
      </c>
      <c r="TYK1327" s="62" t="s">
        <v>1934</v>
      </c>
      <c r="TYL1327" s="62">
        <v>454</v>
      </c>
      <c r="TYM1327" s="62" t="s">
        <v>404</v>
      </c>
      <c r="TYN1327" s="62">
        <v>1000000</v>
      </c>
      <c r="TYP1327" s="62">
        <f>TYO1327/TYN1327</f>
        <v>0</v>
      </c>
      <c r="TYQ1327" s="62">
        <f>TYN1327-TYO1327</f>
        <v>1000000</v>
      </c>
      <c r="TYR1327" s="62">
        <v>2000000</v>
      </c>
      <c r="TYS1327" s="62">
        <v>0</v>
      </c>
      <c r="TYT1327" s="62">
        <f>TYS1327/TYR1327</f>
        <v>0</v>
      </c>
      <c r="TYU1327" s="62">
        <f>TYR1327-TYS1327</f>
        <v>2000000</v>
      </c>
      <c r="TYV1327" s="62">
        <f>TYR1327+TYN1327</f>
        <v>3000000</v>
      </c>
      <c r="TZA1327" s="62" t="s">
        <v>1934</v>
      </c>
      <c r="TZB1327" s="62">
        <v>454</v>
      </c>
      <c r="TZC1327" s="62" t="s">
        <v>404</v>
      </c>
      <c r="TZD1327" s="62">
        <v>1000000</v>
      </c>
      <c r="TZF1327" s="62">
        <f>TZE1327/TZD1327</f>
        <v>0</v>
      </c>
      <c r="TZG1327" s="62">
        <f>TZD1327-TZE1327</f>
        <v>1000000</v>
      </c>
      <c r="TZH1327" s="62">
        <v>2000000</v>
      </c>
      <c r="TZI1327" s="62">
        <v>0</v>
      </c>
      <c r="TZJ1327" s="62">
        <f>TZI1327/TZH1327</f>
        <v>0</v>
      </c>
      <c r="TZK1327" s="62">
        <f>TZH1327-TZI1327</f>
        <v>2000000</v>
      </c>
      <c r="TZL1327" s="62">
        <f>TZH1327+TZD1327</f>
        <v>3000000</v>
      </c>
      <c r="TZQ1327" s="62" t="s">
        <v>1934</v>
      </c>
      <c r="TZR1327" s="62">
        <v>454</v>
      </c>
      <c r="TZS1327" s="62" t="s">
        <v>404</v>
      </c>
      <c r="TZT1327" s="62">
        <v>1000000</v>
      </c>
      <c r="TZV1327" s="62">
        <f>TZU1327/TZT1327</f>
        <v>0</v>
      </c>
      <c r="TZW1327" s="62">
        <f>TZT1327-TZU1327</f>
        <v>1000000</v>
      </c>
      <c r="TZX1327" s="62">
        <v>2000000</v>
      </c>
      <c r="TZY1327" s="62">
        <v>0</v>
      </c>
      <c r="TZZ1327" s="62">
        <f>TZY1327/TZX1327</f>
        <v>0</v>
      </c>
      <c r="UAA1327" s="62">
        <f>TZX1327-TZY1327</f>
        <v>2000000</v>
      </c>
      <c r="UAB1327" s="62">
        <f>TZX1327+TZT1327</f>
        <v>3000000</v>
      </c>
      <c r="UAG1327" s="62" t="s">
        <v>1934</v>
      </c>
      <c r="UAH1327" s="62">
        <v>454</v>
      </c>
      <c r="UAI1327" s="62" t="s">
        <v>404</v>
      </c>
      <c r="UAJ1327" s="62">
        <v>1000000</v>
      </c>
      <c r="UAL1327" s="62">
        <f>UAK1327/UAJ1327</f>
        <v>0</v>
      </c>
      <c r="UAM1327" s="62">
        <f>UAJ1327-UAK1327</f>
        <v>1000000</v>
      </c>
      <c r="UAN1327" s="62">
        <v>2000000</v>
      </c>
      <c r="UAO1327" s="62">
        <v>0</v>
      </c>
      <c r="UAP1327" s="62">
        <f>UAO1327/UAN1327</f>
        <v>0</v>
      </c>
      <c r="UAQ1327" s="62">
        <f>UAN1327-UAO1327</f>
        <v>2000000</v>
      </c>
      <c r="UAR1327" s="62">
        <f>UAN1327+UAJ1327</f>
        <v>3000000</v>
      </c>
      <c r="UAW1327" s="62" t="s">
        <v>1934</v>
      </c>
      <c r="UAX1327" s="62">
        <v>454</v>
      </c>
      <c r="UAY1327" s="62" t="s">
        <v>404</v>
      </c>
      <c r="UAZ1327" s="62">
        <v>1000000</v>
      </c>
      <c r="UBB1327" s="62">
        <f>UBA1327/UAZ1327</f>
        <v>0</v>
      </c>
      <c r="UBC1327" s="62">
        <f>UAZ1327-UBA1327</f>
        <v>1000000</v>
      </c>
      <c r="UBD1327" s="62">
        <v>2000000</v>
      </c>
      <c r="UBE1327" s="62">
        <v>0</v>
      </c>
      <c r="UBF1327" s="62">
        <f>UBE1327/UBD1327</f>
        <v>0</v>
      </c>
      <c r="UBG1327" s="62">
        <f>UBD1327-UBE1327</f>
        <v>2000000</v>
      </c>
      <c r="UBH1327" s="62">
        <f>UBD1327+UAZ1327</f>
        <v>3000000</v>
      </c>
      <c r="UBM1327" s="62" t="s">
        <v>1934</v>
      </c>
      <c r="UBN1327" s="62">
        <v>454</v>
      </c>
      <c r="UBO1327" s="62" t="s">
        <v>404</v>
      </c>
      <c r="UBP1327" s="62">
        <v>1000000</v>
      </c>
      <c r="UBR1327" s="62">
        <f>UBQ1327/UBP1327</f>
        <v>0</v>
      </c>
      <c r="UBS1327" s="62">
        <f>UBP1327-UBQ1327</f>
        <v>1000000</v>
      </c>
      <c r="UBT1327" s="62">
        <v>2000000</v>
      </c>
      <c r="UBU1327" s="62">
        <v>0</v>
      </c>
      <c r="UBV1327" s="62">
        <f>UBU1327/UBT1327</f>
        <v>0</v>
      </c>
      <c r="UBW1327" s="62">
        <f>UBT1327-UBU1327</f>
        <v>2000000</v>
      </c>
      <c r="UBX1327" s="62">
        <f>UBT1327+UBP1327</f>
        <v>3000000</v>
      </c>
      <c r="UCC1327" s="62" t="s">
        <v>1934</v>
      </c>
      <c r="UCD1327" s="62">
        <v>454</v>
      </c>
      <c r="UCE1327" s="62" t="s">
        <v>404</v>
      </c>
      <c r="UCF1327" s="62">
        <v>1000000</v>
      </c>
      <c r="UCH1327" s="62">
        <f>UCG1327/UCF1327</f>
        <v>0</v>
      </c>
      <c r="UCI1327" s="62">
        <f>UCF1327-UCG1327</f>
        <v>1000000</v>
      </c>
      <c r="UCJ1327" s="62">
        <v>2000000</v>
      </c>
      <c r="UCK1327" s="62">
        <v>0</v>
      </c>
      <c r="UCL1327" s="62">
        <f>UCK1327/UCJ1327</f>
        <v>0</v>
      </c>
      <c r="UCM1327" s="62">
        <f>UCJ1327-UCK1327</f>
        <v>2000000</v>
      </c>
      <c r="UCN1327" s="62">
        <f>UCJ1327+UCF1327</f>
        <v>3000000</v>
      </c>
      <c r="UCS1327" s="62" t="s">
        <v>1934</v>
      </c>
      <c r="UCT1327" s="62">
        <v>454</v>
      </c>
      <c r="UCU1327" s="62" t="s">
        <v>404</v>
      </c>
      <c r="UCV1327" s="62">
        <v>1000000</v>
      </c>
      <c r="UCX1327" s="62">
        <f>UCW1327/UCV1327</f>
        <v>0</v>
      </c>
      <c r="UCY1327" s="62">
        <f>UCV1327-UCW1327</f>
        <v>1000000</v>
      </c>
      <c r="UCZ1327" s="62">
        <v>2000000</v>
      </c>
      <c r="UDA1327" s="62">
        <v>0</v>
      </c>
      <c r="UDB1327" s="62">
        <f>UDA1327/UCZ1327</f>
        <v>0</v>
      </c>
      <c r="UDC1327" s="62">
        <f>UCZ1327-UDA1327</f>
        <v>2000000</v>
      </c>
      <c r="UDD1327" s="62">
        <f>UCZ1327+UCV1327</f>
        <v>3000000</v>
      </c>
      <c r="UDI1327" s="62" t="s">
        <v>1934</v>
      </c>
      <c r="UDJ1327" s="62">
        <v>454</v>
      </c>
      <c r="UDK1327" s="62" t="s">
        <v>404</v>
      </c>
      <c r="UDL1327" s="62">
        <v>1000000</v>
      </c>
      <c r="UDN1327" s="62">
        <f>UDM1327/UDL1327</f>
        <v>0</v>
      </c>
      <c r="UDO1327" s="62">
        <f>UDL1327-UDM1327</f>
        <v>1000000</v>
      </c>
      <c r="UDP1327" s="62">
        <v>2000000</v>
      </c>
      <c r="UDQ1327" s="62">
        <v>0</v>
      </c>
      <c r="UDR1327" s="62">
        <f>UDQ1327/UDP1327</f>
        <v>0</v>
      </c>
      <c r="UDS1327" s="62">
        <f>UDP1327-UDQ1327</f>
        <v>2000000</v>
      </c>
      <c r="UDT1327" s="62">
        <f>UDP1327+UDL1327</f>
        <v>3000000</v>
      </c>
      <c r="UDY1327" s="62" t="s">
        <v>1934</v>
      </c>
      <c r="UDZ1327" s="62">
        <v>454</v>
      </c>
      <c r="UEA1327" s="62" t="s">
        <v>404</v>
      </c>
      <c r="UEB1327" s="62">
        <v>1000000</v>
      </c>
      <c r="UED1327" s="62">
        <f>UEC1327/UEB1327</f>
        <v>0</v>
      </c>
      <c r="UEE1327" s="62">
        <f>UEB1327-UEC1327</f>
        <v>1000000</v>
      </c>
      <c r="UEF1327" s="62">
        <v>2000000</v>
      </c>
      <c r="UEG1327" s="62">
        <v>0</v>
      </c>
      <c r="UEH1327" s="62">
        <f>UEG1327/UEF1327</f>
        <v>0</v>
      </c>
      <c r="UEI1327" s="62">
        <f>UEF1327-UEG1327</f>
        <v>2000000</v>
      </c>
      <c r="UEJ1327" s="62">
        <f>UEF1327+UEB1327</f>
        <v>3000000</v>
      </c>
      <c r="UEO1327" s="62" t="s">
        <v>1934</v>
      </c>
      <c r="UEP1327" s="62">
        <v>454</v>
      </c>
      <c r="UEQ1327" s="62" t="s">
        <v>404</v>
      </c>
      <c r="UER1327" s="62">
        <v>1000000</v>
      </c>
      <c r="UET1327" s="62">
        <f>UES1327/UER1327</f>
        <v>0</v>
      </c>
      <c r="UEU1327" s="62">
        <f>UER1327-UES1327</f>
        <v>1000000</v>
      </c>
      <c r="UEV1327" s="62">
        <v>2000000</v>
      </c>
      <c r="UEW1327" s="62">
        <v>0</v>
      </c>
      <c r="UEX1327" s="62">
        <f>UEW1327/UEV1327</f>
        <v>0</v>
      </c>
      <c r="UEY1327" s="62">
        <f>UEV1327-UEW1327</f>
        <v>2000000</v>
      </c>
      <c r="UEZ1327" s="62">
        <f>UEV1327+UER1327</f>
        <v>3000000</v>
      </c>
      <c r="UFE1327" s="62" t="s">
        <v>1934</v>
      </c>
      <c r="UFF1327" s="62">
        <v>454</v>
      </c>
      <c r="UFG1327" s="62" t="s">
        <v>404</v>
      </c>
      <c r="UFH1327" s="62">
        <v>1000000</v>
      </c>
      <c r="UFJ1327" s="62">
        <f>UFI1327/UFH1327</f>
        <v>0</v>
      </c>
      <c r="UFK1327" s="62">
        <f>UFH1327-UFI1327</f>
        <v>1000000</v>
      </c>
      <c r="UFL1327" s="62">
        <v>2000000</v>
      </c>
      <c r="UFM1327" s="62">
        <v>0</v>
      </c>
      <c r="UFN1327" s="62">
        <f>UFM1327/UFL1327</f>
        <v>0</v>
      </c>
      <c r="UFO1327" s="62">
        <f>UFL1327-UFM1327</f>
        <v>2000000</v>
      </c>
      <c r="UFP1327" s="62">
        <f>UFL1327+UFH1327</f>
        <v>3000000</v>
      </c>
      <c r="UFU1327" s="62" t="s">
        <v>1934</v>
      </c>
      <c r="UFV1327" s="62">
        <v>454</v>
      </c>
      <c r="UFW1327" s="62" t="s">
        <v>404</v>
      </c>
      <c r="UFX1327" s="62">
        <v>1000000</v>
      </c>
      <c r="UFZ1327" s="62">
        <f>UFY1327/UFX1327</f>
        <v>0</v>
      </c>
      <c r="UGA1327" s="62">
        <f>UFX1327-UFY1327</f>
        <v>1000000</v>
      </c>
      <c r="UGB1327" s="62">
        <v>2000000</v>
      </c>
      <c r="UGC1327" s="62">
        <v>0</v>
      </c>
      <c r="UGD1327" s="62">
        <f>UGC1327/UGB1327</f>
        <v>0</v>
      </c>
      <c r="UGE1327" s="62">
        <f>UGB1327-UGC1327</f>
        <v>2000000</v>
      </c>
      <c r="UGF1327" s="62">
        <f>UGB1327+UFX1327</f>
        <v>3000000</v>
      </c>
      <c r="UGK1327" s="62" t="s">
        <v>1934</v>
      </c>
      <c r="UGL1327" s="62">
        <v>454</v>
      </c>
      <c r="UGM1327" s="62" t="s">
        <v>404</v>
      </c>
      <c r="UGN1327" s="62">
        <v>1000000</v>
      </c>
      <c r="UGP1327" s="62">
        <f>UGO1327/UGN1327</f>
        <v>0</v>
      </c>
      <c r="UGQ1327" s="62">
        <f>UGN1327-UGO1327</f>
        <v>1000000</v>
      </c>
      <c r="UGR1327" s="62">
        <v>2000000</v>
      </c>
      <c r="UGS1327" s="62">
        <v>0</v>
      </c>
      <c r="UGT1327" s="62">
        <f>UGS1327/UGR1327</f>
        <v>0</v>
      </c>
      <c r="UGU1327" s="62">
        <f>UGR1327-UGS1327</f>
        <v>2000000</v>
      </c>
      <c r="UGV1327" s="62">
        <f>UGR1327+UGN1327</f>
        <v>3000000</v>
      </c>
      <c r="UHA1327" s="62" t="s">
        <v>1934</v>
      </c>
      <c r="UHB1327" s="62">
        <v>454</v>
      </c>
      <c r="UHC1327" s="62" t="s">
        <v>404</v>
      </c>
      <c r="UHD1327" s="62">
        <v>1000000</v>
      </c>
      <c r="UHF1327" s="62">
        <f>UHE1327/UHD1327</f>
        <v>0</v>
      </c>
      <c r="UHG1327" s="62">
        <f>UHD1327-UHE1327</f>
        <v>1000000</v>
      </c>
      <c r="UHH1327" s="62">
        <v>2000000</v>
      </c>
      <c r="UHI1327" s="62">
        <v>0</v>
      </c>
      <c r="UHJ1327" s="62">
        <f>UHI1327/UHH1327</f>
        <v>0</v>
      </c>
      <c r="UHK1327" s="62">
        <f>UHH1327-UHI1327</f>
        <v>2000000</v>
      </c>
      <c r="UHL1327" s="62">
        <f>UHH1327+UHD1327</f>
        <v>3000000</v>
      </c>
      <c r="UHQ1327" s="62" t="s">
        <v>1934</v>
      </c>
      <c r="UHR1327" s="62">
        <v>454</v>
      </c>
      <c r="UHS1327" s="62" t="s">
        <v>404</v>
      </c>
      <c r="UHT1327" s="62">
        <v>1000000</v>
      </c>
      <c r="UHV1327" s="62">
        <f>UHU1327/UHT1327</f>
        <v>0</v>
      </c>
      <c r="UHW1327" s="62">
        <f>UHT1327-UHU1327</f>
        <v>1000000</v>
      </c>
      <c r="UHX1327" s="62">
        <v>2000000</v>
      </c>
      <c r="UHY1327" s="62">
        <v>0</v>
      </c>
      <c r="UHZ1327" s="62">
        <f>UHY1327/UHX1327</f>
        <v>0</v>
      </c>
      <c r="UIA1327" s="62">
        <f>UHX1327-UHY1327</f>
        <v>2000000</v>
      </c>
      <c r="UIB1327" s="62">
        <f>UHX1327+UHT1327</f>
        <v>3000000</v>
      </c>
      <c r="UIG1327" s="62" t="s">
        <v>1934</v>
      </c>
      <c r="UIH1327" s="62">
        <v>454</v>
      </c>
      <c r="UII1327" s="62" t="s">
        <v>404</v>
      </c>
      <c r="UIJ1327" s="62">
        <v>1000000</v>
      </c>
      <c r="UIL1327" s="62">
        <f>UIK1327/UIJ1327</f>
        <v>0</v>
      </c>
      <c r="UIM1327" s="62">
        <f>UIJ1327-UIK1327</f>
        <v>1000000</v>
      </c>
      <c r="UIN1327" s="62">
        <v>2000000</v>
      </c>
      <c r="UIO1327" s="62">
        <v>0</v>
      </c>
      <c r="UIP1327" s="62">
        <f>UIO1327/UIN1327</f>
        <v>0</v>
      </c>
      <c r="UIQ1327" s="62">
        <f>UIN1327-UIO1327</f>
        <v>2000000</v>
      </c>
      <c r="UIR1327" s="62">
        <f>UIN1327+UIJ1327</f>
        <v>3000000</v>
      </c>
      <c r="UIW1327" s="62" t="s">
        <v>1934</v>
      </c>
      <c r="UIX1327" s="62">
        <v>454</v>
      </c>
      <c r="UIY1327" s="62" t="s">
        <v>404</v>
      </c>
      <c r="UIZ1327" s="62">
        <v>1000000</v>
      </c>
      <c r="UJB1327" s="62">
        <f>UJA1327/UIZ1327</f>
        <v>0</v>
      </c>
      <c r="UJC1327" s="62">
        <f>UIZ1327-UJA1327</f>
        <v>1000000</v>
      </c>
      <c r="UJD1327" s="62">
        <v>2000000</v>
      </c>
      <c r="UJE1327" s="62">
        <v>0</v>
      </c>
      <c r="UJF1327" s="62">
        <f>UJE1327/UJD1327</f>
        <v>0</v>
      </c>
      <c r="UJG1327" s="62">
        <f>UJD1327-UJE1327</f>
        <v>2000000</v>
      </c>
      <c r="UJH1327" s="62">
        <f>UJD1327+UIZ1327</f>
        <v>3000000</v>
      </c>
      <c r="UJM1327" s="62" t="s">
        <v>1934</v>
      </c>
      <c r="UJN1327" s="62">
        <v>454</v>
      </c>
      <c r="UJO1327" s="62" t="s">
        <v>404</v>
      </c>
      <c r="UJP1327" s="62">
        <v>1000000</v>
      </c>
      <c r="UJR1327" s="62">
        <f>UJQ1327/UJP1327</f>
        <v>0</v>
      </c>
      <c r="UJS1327" s="62">
        <f>UJP1327-UJQ1327</f>
        <v>1000000</v>
      </c>
      <c r="UJT1327" s="62">
        <v>2000000</v>
      </c>
      <c r="UJU1327" s="62">
        <v>0</v>
      </c>
      <c r="UJV1327" s="62">
        <f>UJU1327/UJT1327</f>
        <v>0</v>
      </c>
      <c r="UJW1327" s="62">
        <f>UJT1327-UJU1327</f>
        <v>2000000</v>
      </c>
      <c r="UJX1327" s="62">
        <f>UJT1327+UJP1327</f>
        <v>3000000</v>
      </c>
      <c r="UKC1327" s="62" t="s">
        <v>1934</v>
      </c>
      <c r="UKD1327" s="62">
        <v>454</v>
      </c>
      <c r="UKE1327" s="62" t="s">
        <v>404</v>
      </c>
      <c r="UKF1327" s="62">
        <v>1000000</v>
      </c>
      <c r="UKH1327" s="62">
        <f>UKG1327/UKF1327</f>
        <v>0</v>
      </c>
      <c r="UKI1327" s="62">
        <f>UKF1327-UKG1327</f>
        <v>1000000</v>
      </c>
      <c r="UKJ1327" s="62">
        <v>2000000</v>
      </c>
      <c r="UKK1327" s="62">
        <v>0</v>
      </c>
      <c r="UKL1327" s="62">
        <f>UKK1327/UKJ1327</f>
        <v>0</v>
      </c>
      <c r="UKM1327" s="62">
        <f>UKJ1327-UKK1327</f>
        <v>2000000</v>
      </c>
      <c r="UKN1327" s="62">
        <f>UKJ1327+UKF1327</f>
        <v>3000000</v>
      </c>
      <c r="UKS1327" s="62" t="s">
        <v>1934</v>
      </c>
      <c r="UKT1327" s="62">
        <v>454</v>
      </c>
      <c r="UKU1327" s="62" t="s">
        <v>404</v>
      </c>
      <c r="UKV1327" s="62">
        <v>1000000</v>
      </c>
      <c r="UKX1327" s="62">
        <f>UKW1327/UKV1327</f>
        <v>0</v>
      </c>
      <c r="UKY1327" s="62">
        <f>UKV1327-UKW1327</f>
        <v>1000000</v>
      </c>
      <c r="UKZ1327" s="62">
        <v>2000000</v>
      </c>
      <c r="ULA1327" s="62">
        <v>0</v>
      </c>
      <c r="ULB1327" s="62">
        <f>ULA1327/UKZ1327</f>
        <v>0</v>
      </c>
      <c r="ULC1327" s="62">
        <f>UKZ1327-ULA1327</f>
        <v>2000000</v>
      </c>
      <c r="ULD1327" s="62">
        <f>UKZ1327+UKV1327</f>
        <v>3000000</v>
      </c>
      <c r="ULI1327" s="62" t="s">
        <v>1934</v>
      </c>
      <c r="ULJ1327" s="62">
        <v>454</v>
      </c>
      <c r="ULK1327" s="62" t="s">
        <v>404</v>
      </c>
      <c r="ULL1327" s="62">
        <v>1000000</v>
      </c>
      <c r="ULN1327" s="62">
        <f>ULM1327/ULL1327</f>
        <v>0</v>
      </c>
      <c r="ULO1327" s="62">
        <f>ULL1327-ULM1327</f>
        <v>1000000</v>
      </c>
      <c r="ULP1327" s="62">
        <v>2000000</v>
      </c>
      <c r="ULQ1327" s="62">
        <v>0</v>
      </c>
      <c r="ULR1327" s="62">
        <f>ULQ1327/ULP1327</f>
        <v>0</v>
      </c>
      <c r="ULS1327" s="62">
        <f>ULP1327-ULQ1327</f>
        <v>2000000</v>
      </c>
      <c r="ULT1327" s="62">
        <f>ULP1327+ULL1327</f>
        <v>3000000</v>
      </c>
      <c r="ULY1327" s="62" t="s">
        <v>1934</v>
      </c>
      <c r="ULZ1327" s="62">
        <v>454</v>
      </c>
      <c r="UMA1327" s="62" t="s">
        <v>404</v>
      </c>
      <c r="UMB1327" s="62">
        <v>1000000</v>
      </c>
      <c r="UMD1327" s="62">
        <f>UMC1327/UMB1327</f>
        <v>0</v>
      </c>
      <c r="UME1327" s="62">
        <f>UMB1327-UMC1327</f>
        <v>1000000</v>
      </c>
      <c r="UMF1327" s="62">
        <v>2000000</v>
      </c>
      <c r="UMG1327" s="62">
        <v>0</v>
      </c>
      <c r="UMH1327" s="62">
        <f>UMG1327/UMF1327</f>
        <v>0</v>
      </c>
      <c r="UMI1327" s="62">
        <f>UMF1327-UMG1327</f>
        <v>2000000</v>
      </c>
      <c r="UMJ1327" s="62">
        <f>UMF1327+UMB1327</f>
        <v>3000000</v>
      </c>
      <c r="UMO1327" s="62" t="s">
        <v>1934</v>
      </c>
      <c r="UMP1327" s="62">
        <v>454</v>
      </c>
      <c r="UMQ1327" s="62" t="s">
        <v>404</v>
      </c>
      <c r="UMR1327" s="62">
        <v>1000000</v>
      </c>
      <c r="UMT1327" s="62">
        <f>UMS1327/UMR1327</f>
        <v>0</v>
      </c>
      <c r="UMU1327" s="62">
        <f>UMR1327-UMS1327</f>
        <v>1000000</v>
      </c>
      <c r="UMV1327" s="62">
        <v>2000000</v>
      </c>
      <c r="UMW1327" s="62">
        <v>0</v>
      </c>
      <c r="UMX1327" s="62">
        <f>UMW1327/UMV1327</f>
        <v>0</v>
      </c>
      <c r="UMY1327" s="62">
        <f>UMV1327-UMW1327</f>
        <v>2000000</v>
      </c>
      <c r="UMZ1327" s="62">
        <f>UMV1327+UMR1327</f>
        <v>3000000</v>
      </c>
      <c r="UNE1327" s="62" t="s">
        <v>1934</v>
      </c>
      <c r="UNF1327" s="62">
        <v>454</v>
      </c>
      <c r="UNG1327" s="62" t="s">
        <v>404</v>
      </c>
      <c r="UNH1327" s="62">
        <v>1000000</v>
      </c>
      <c r="UNJ1327" s="62">
        <f>UNI1327/UNH1327</f>
        <v>0</v>
      </c>
      <c r="UNK1327" s="62">
        <f>UNH1327-UNI1327</f>
        <v>1000000</v>
      </c>
      <c r="UNL1327" s="62">
        <v>2000000</v>
      </c>
      <c r="UNM1327" s="62">
        <v>0</v>
      </c>
      <c r="UNN1327" s="62">
        <f>UNM1327/UNL1327</f>
        <v>0</v>
      </c>
      <c r="UNO1327" s="62">
        <f>UNL1327-UNM1327</f>
        <v>2000000</v>
      </c>
      <c r="UNP1327" s="62">
        <f>UNL1327+UNH1327</f>
        <v>3000000</v>
      </c>
      <c r="UNU1327" s="62" t="s">
        <v>1934</v>
      </c>
      <c r="UNV1327" s="62">
        <v>454</v>
      </c>
      <c r="UNW1327" s="62" t="s">
        <v>404</v>
      </c>
      <c r="UNX1327" s="62">
        <v>1000000</v>
      </c>
      <c r="UNZ1327" s="62">
        <f>UNY1327/UNX1327</f>
        <v>0</v>
      </c>
      <c r="UOA1327" s="62">
        <f>UNX1327-UNY1327</f>
        <v>1000000</v>
      </c>
      <c r="UOB1327" s="62">
        <v>2000000</v>
      </c>
      <c r="UOC1327" s="62">
        <v>0</v>
      </c>
      <c r="UOD1327" s="62">
        <f>UOC1327/UOB1327</f>
        <v>0</v>
      </c>
      <c r="UOE1327" s="62">
        <f>UOB1327-UOC1327</f>
        <v>2000000</v>
      </c>
      <c r="UOF1327" s="62">
        <f>UOB1327+UNX1327</f>
        <v>3000000</v>
      </c>
      <c r="UOK1327" s="62" t="s">
        <v>1934</v>
      </c>
      <c r="UOL1327" s="62">
        <v>454</v>
      </c>
      <c r="UOM1327" s="62" t="s">
        <v>404</v>
      </c>
      <c r="UON1327" s="62">
        <v>1000000</v>
      </c>
      <c r="UOP1327" s="62">
        <f>UOO1327/UON1327</f>
        <v>0</v>
      </c>
      <c r="UOQ1327" s="62">
        <f>UON1327-UOO1327</f>
        <v>1000000</v>
      </c>
      <c r="UOR1327" s="62">
        <v>2000000</v>
      </c>
      <c r="UOS1327" s="62">
        <v>0</v>
      </c>
      <c r="UOT1327" s="62">
        <f>UOS1327/UOR1327</f>
        <v>0</v>
      </c>
      <c r="UOU1327" s="62">
        <f>UOR1327-UOS1327</f>
        <v>2000000</v>
      </c>
      <c r="UOV1327" s="62">
        <f>UOR1327+UON1327</f>
        <v>3000000</v>
      </c>
      <c r="UPA1327" s="62" t="s">
        <v>1934</v>
      </c>
      <c r="UPB1327" s="62">
        <v>454</v>
      </c>
      <c r="UPC1327" s="62" t="s">
        <v>404</v>
      </c>
      <c r="UPD1327" s="62">
        <v>1000000</v>
      </c>
      <c r="UPF1327" s="62">
        <f>UPE1327/UPD1327</f>
        <v>0</v>
      </c>
      <c r="UPG1327" s="62">
        <f>UPD1327-UPE1327</f>
        <v>1000000</v>
      </c>
      <c r="UPH1327" s="62">
        <v>2000000</v>
      </c>
      <c r="UPI1327" s="62">
        <v>0</v>
      </c>
      <c r="UPJ1327" s="62">
        <f>UPI1327/UPH1327</f>
        <v>0</v>
      </c>
      <c r="UPK1327" s="62">
        <f>UPH1327-UPI1327</f>
        <v>2000000</v>
      </c>
      <c r="UPL1327" s="62">
        <f>UPH1327+UPD1327</f>
        <v>3000000</v>
      </c>
      <c r="UPQ1327" s="62" t="s">
        <v>1934</v>
      </c>
      <c r="UPR1327" s="62">
        <v>454</v>
      </c>
      <c r="UPS1327" s="62" t="s">
        <v>404</v>
      </c>
      <c r="UPT1327" s="62">
        <v>1000000</v>
      </c>
      <c r="UPV1327" s="62">
        <f>UPU1327/UPT1327</f>
        <v>0</v>
      </c>
      <c r="UPW1327" s="62">
        <f>UPT1327-UPU1327</f>
        <v>1000000</v>
      </c>
      <c r="UPX1327" s="62">
        <v>2000000</v>
      </c>
      <c r="UPY1327" s="62">
        <v>0</v>
      </c>
      <c r="UPZ1327" s="62">
        <f>UPY1327/UPX1327</f>
        <v>0</v>
      </c>
      <c r="UQA1327" s="62">
        <f>UPX1327-UPY1327</f>
        <v>2000000</v>
      </c>
      <c r="UQB1327" s="62">
        <f>UPX1327+UPT1327</f>
        <v>3000000</v>
      </c>
      <c r="UQG1327" s="62" t="s">
        <v>1934</v>
      </c>
      <c r="UQH1327" s="62">
        <v>454</v>
      </c>
      <c r="UQI1327" s="62" t="s">
        <v>404</v>
      </c>
      <c r="UQJ1327" s="62">
        <v>1000000</v>
      </c>
      <c r="UQL1327" s="62">
        <f>UQK1327/UQJ1327</f>
        <v>0</v>
      </c>
      <c r="UQM1327" s="62">
        <f>UQJ1327-UQK1327</f>
        <v>1000000</v>
      </c>
      <c r="UQN1327" s="62">
        <v>2000000</v>
      </c>
      <c r="UQO1327" s="62">
        <v>0</v>
      </c>
      <c r="UQP1327" s="62">
        <f>UQO1327/UQN1327</f>
        <v>0</v>
      </c>
      <c r="UQQ1327" s="62">
        <f>UQN1327-UQO1327</f>
        <v>2000000</v>
      </c>
      <c r="UQR1327" s="62">
        <f>UQN1327+UQJ1327</f>
        <v>3000000</v>
      </c>
      <c r="UQW1327" s="62" t="s">
        <v>1934</v>
      </c>
      <c r="UQX1327" s="62">
        <v>454</v>
      </c>
      <c r="UQY1327" s="62" t="s">
        <v>404</v>
      </c>
      <c r="UQZ1327" s="62">
        <v>1000000</v>
      </c>
      <c r="URB1327" s="62">
        <f>URA1327/UQZ1327</f>
        <v>0</v>
      </c>
      <c r="URC1327" s="62">
        <f>UQZ1327-URA1327</f>
        <v>1000000</v>
      </c>
      <c r="URD1327" s="62">
        <v>2000000</v>
      </c>
      <c r="URE1327" s="62">
        <v>0</v>
      </c>
      <c r="URF1327" s="62">
        <f>URE1327/URD1327</f>
        <v>0</v>
      </c>
      <c r="URG1327" s="62">
        <f>URD1327-URE1327</f>
        <v>2000000</v>
      </c>
      <c r="URH1327" s="62">
        <f>URD1327+UQZ1327</f>
        <v>3000000</v>
      </c>
      <c r="URM1327" s="62" t="s">
        <v>1934</v>
      </c>
      <c r="URN1327" s="62">
        <v>454</v>
      </c>
      <c r="URO1327" s="62" t="s">
        <v>404</v>
      </c>
      <c r="URP1327" s="62">
        <v>1000000</v>
      </c>
      <c r="URR1327" s="62">
        <f>URQ1327/URP1327</f>
        <v>0</v>
      </c>
      <c r="URS1327" s="62">
        <f>URP1327-URQ1327</f>
        <v>1000000</v>
      </c>
      <c r="URT1327" s="62">
        <v>2000000</v>
      </c>
      <c r="URU1327" s="62">
        <v>0</v>
      </c>
      <c r="URV1327" s="62">
        <f>URU1327/URT1327</f>
        <v>0</v>
      </c>
      <c r="URW1327" s="62">
        <f>URT1327-URU1327</f>
        <v>2000000</v>
      </c>
      <c r="URX1327" s="62">
        <f>URT1327+URP1327</f>
        <v>3000000</v>
      </c>
      <c r="USC1327" s="62" t="s">
        <v>1934</v>
      </c>
      <c r="USD1327" s="62">
        <v>454</v>
      </c>
      <c r="USE1327" s="62" t="s">
        <v>404</v>
      </c>
      <c r="USF1327" s="62">
        <v>1000000</v>
      </c>
      <c r="USH1327" s="62">
        <f>USG1327/USF1327</f>
        <v>0</v>
      </c>
      <c r="USI1327" s="62">
        <f>USF1327-USG1327</f>
        <v>1000000</v>
      </c>
      <c r="USJ1327" s="62">
        <v>2000000</v>
      </c>
      <c r="USK1327" s="62">
        <v>0</v>
      </c>
      <c r="USL1327" s="62">
        <f>USK1327/USJ1327</f>
        <v>0</v>
      </c>
      <c r="USM1327" s="62">
        <f>USJ1327-USK1327</f>
        <v>2000000</v>
      </c>
      <c r="USN1327" s="62">
        <f>USJ1327+USF1327</f>
        <v>3000000</v>
      </c>
      <c r="USS1327" s="62" t="s">
        <v>1934</v>
      </c>
      <c r="UST1327" s="62">
        <v>454</v>
      </c>
      <c r="USU1327" s="62" t="s">
        <v>404</v>
      </c>
      <c r="USV1327" s="62">
        <v>1000000</v>
      </c>
      <c r="USX1327" s="62">
        <f>USW1327/USV1327</f>
        <v>0</v>
      </c>
      <c r="USY1327" s="62">
        <f>USV1327-USW1327</f>
        <v>1000000</v>
      </c>
      <c r="USZ1327" s="62">
        <v>2000000</v>
      </c>
      <c r="UTA1327" s="62">
        <v>0</v>
      </c>
      <c r="UTB1327" s="62">
        <f>UTA1327/USZ1327</f>
        <v>0</v>
      </c>
      <c r="UTC1327" s="62">
        <f>USZ1327-UTA1327</f>
        <v>2000000</v>
      </c>
      <c r="UTD1327" s="62">
        <f>USZ1327+USV1327</f>
        <v>3000000</v>
      </c>
      <c r="UTI1327" s="62" t="s">
        <v>1934</v>
      </c>
      <c r="UTJ1327" s="62">
        <v>454</v>
      </c>
      <c r="UTK1327" s="62" t="s">
        <v>404</v>
      </c>
      <c r="UTL1327" s="62">
        <v>1000000</v>
      </c>
      <c r="UTN1327" s="62">
        <f>UTM1327/UTL1327</f>
        <v>0</v>
      </c>
      <c r="UTO1327" s="62">
        <f>UTL1327-UTM1327</f>
        <v>1000000</v>
      </c>
      <c r="UTP1327" s="62">
        <v>2000000</v>
      </c>
      <c r="UTQ1327" s="62">
        <v>0</v>
      </c>
      <c r="UTR1327" s="62">
        <f>UTQ1327/UTP1327</f>
        <v>0</v>
      </c>
      <c r="UTS1327" s="62">
        <f>UTP1327-UTQ1327</f>
        <v>2000000</v>
      </c>
      <c r="UTT1327" s="62">
        <f>UTP1327+UTL1327</f>
        <v>3000000</v>
      </c>
      <c r="UTY1327" s="62" t="s">
        <v>1934</v>
      </c>
      <c r="UTZ1327" s="62">
        <v>454</v>
      </c>
      <c r="UUA1327" s="62" t="s">
        <v>404</v>
      </c>
      <c r="UUB1327" s="62">
        <v>1000000</v>
      </c>
      <c r="UUD1327" s="62">
        <f>UUC1327/UUB1327</f>
        <v>0</v>
      </c>
      <c r="UUE1327" s="62">
        <f>UUB1327-UUC1327</f>
        <v>1000000</v>
      </c>
      <c r="UUF1327" s="62">
        <v>2000000</v>
      </c>
      <c r="UUG1327" s="62">
        <v>0</v>
      </c>
      <c r="UUH1327" s="62">
        <f>UUG1327/UUF1327</f>
        <v>0</v>
      </c>
      <c r="UUI1327" s="62">
        <f>UUF1327-UUG1327</f>
        <v>2000000</v>
      </c>
      <c r="UUJ1327" s="62">
        <f>UUF1327+UUB1327</f>
        <v>3000000</v>
      </c>
      <c r="UUO1327" s="62" t="s">
        <v>1934</v>
      </c>
      <c r="UUP1327" s="62">
        <v>454</v>
      </c>
      <c r="UUQ1327" s="62" t="s">
        <v>404</v>
      </c>
      <c r="UUR1327" s="62">
        <v>1000000</v>
      </c>
      <c r="UUT1327" s="62">
        <f>UUS1327/UUR1327</f>
        <v>0</v>
      </c>
      <c r="UUU1327" s="62">
        <f>UUR1327-UUS1327</f>
        <v>1000000</v>
      </c>
      <c r="UUV1327" s="62">
        <v>2000000</v>
      </c>
      <c r="UUW1327" s="62">
        <v>0</v>
      </c>
      <c r="UUX1327" s="62">
        <f>UUW1327/UUV1327</f>
        <v>0</v>
      </c>
      <c r="UUY1327" s="62">
        <f>UUV1327-UUW1327</f>
        <v>2000000</v>
      </c>
      <c r="UUZ1327" s="62">
        <f>UUV1327+UUR1327</f>
        <v>3000000</v>
      </c>
      <c r="UVE1327" s="62" t="s">
        <v>1934</v>
      </c>
      <c r="UVF1327" s="62">
        <v>454</v>
      </c>
      <c r="UVG1327" s="62" t="s">
        <v>404</v>
      </c>
      <c r="UVH1327" s="62">
        <v>1000000</v>
      </c>
      <c r="UVJ1327" s="62">
        <f>UVI1327/UVH1327</f>
        <v>0</v>
      </c>
      <c r="UVK1327" s="62">
        <f>UVH1327-UVI1327</f>
        <v>1000000</v>
      </c>
      <c r="UVL1327" s="62">
        <v>2000000</v>
      </c>
      <c r="UVM1327" s="62">
        <v>0</v>
      </c>
      <c r="UVN1327" s="62">
        <f>UVM1327/UVL1327</f>
        <v>0</v>
      </c>
      <c r="UVO1327" s="62">
        <f>UVL1327-UVM1327</f>
        <v>2000000</v>
      </c>
      <c r="UVP1327" s="62">
        <f>UVL1327+UVH1327</f>
        <v>3000000</v>
      </c>
      <c r="UVU1327" s="62" t="s">
        <v>1934</v>
      </c>
      <c r="UVV1327" s="62">
        <v>454</v>
      </c>
      <c r="UVW1327" s="62" t="s">
        <v>404</v>
      </c>
      <c r="UVX1327" s="62">
        <v>1000000</v>
      </c>
      <c r="UVZ1327" s="62">
        <f>UVY1327/UVX1327</f>
        <v>0</v>
      </c>
      <c r="UWA1327" s="62">
        <f>UVX1327-UVY1327</f>
        <v>1000000</v>
      </c>
      <c r="UWB1327" s="62">
        <v>2000000</v>
      </c>
      <c r="UWC1327" s="62">
        <v>0</v>
      </c>
      <c r="UWD1327" s="62">
        <f>UWC1327/UWB1327</f>
        <v>0</v>
      </c>
      <c r="UWE1327" s="62">
        <f>UWB1327-UWC1327</f>
        <v>2000000</v>
      </c>
      <c r="UWF1327" s="62">
        <f>UWB1327+UVX1327</f>
        <v>3000000</v>
      </c>
      <c r="UWK1327" s="62" t="s">
        <v>1934</v>
      </c>
      <c r="UWL1327" s="62">
        <v>454</v>
      </c>
      <c r="UWM1327" s="62" t="s">
        <v>404</v>
      </c>
      <c r="UWN1327" s="62">
        <v>1000000</v>
      </c>
      <c r="UWP1327" s="62">
        <f>UWO1327/UWN1327</f>
        <v>0</v>
      </c>
      <c r="UWQ1327" s="62">
        <f>UWN1327-UWO1327</f>
        <v>1000000</v>
      </c>
      <c r="UWR1327" s="62">
        <v>2000000</v>
      </c>
      <c r="UWS1327" s="62">
        <v>0</v>
      </c>
      <c r="UWT1327" s="62">
        <f>UWS1327/UWR1327</f>
        <v>0</v>
      </c>
      <c r="UWU1327" s="62">
        <f>UWR1327-UWS1327</f>
        <v>2000000</v>
      </c>
      <c r="UWV1327" s="62">
        <f>UWR1327+UWN1327</f>
        <v>3000000</v>
      </c>
      <c r="UXA1327" s="62" t="s">
        <v>1934</v>
      </c>
      <c r="UXB1327" s="62">
        <v>454</v>
      </c>
      <c r="UXC1327" s="62" t="s">
        <v>404</v>
      </c>
      <c r="UXD1327" s="62">
        <v>1000000</v>
      </c>
      <c r="UXF1327" s="62">
        <f>UXE1327/UXD1327</f>
        <v>0</v>
      </c>
      <c r="UXG1327" s="62">
        <f>UXD1327-UXE1327</f>
        <v>1000000</v>
      </c>
      <c r="UXH1327" s="62">
        <v>2000000</v>
      </c>
      <c r="UXI1327" s="62">
        <v>0</v>
      </c>
      <c r="UXJ1327" s="62">
        <f>UXI1327/UXH1327</f>
        <v>0</v>
      </c>
      <c r="UXK1327" s="62">
        <f>UXH1327-UXI1327</f>
        <v>2000000</v>
      </c>
      <c r="UXL1327" s="62">
        <f>UXH1327+UXD1327</f>
        <v>3000000</v>
      </c>
      <c r="UXQ1327" s="62" t="s">
        <v>1934</v>
      </c>
      <c r="UXR1327" s="62">
        <v>454</v>
      </c>
      <c r="UXS1327" s="62" t="s">
        <v>404</v>
      </c>
      <c r="UXT1327" s="62">
        <v>1000000</v>
      </c>
      <c r="UXV1327" s="62">
        <f>UXU1327/UXT1327</f>
        <v>0</v>
      </c>
      <c r="UXW1327" s="62">
        <f>UXT1327-UXU1327</f>
        <v>1000000</v>
      </c>
      <c r="UXX1327" s="62">
        <v>2000000</v>
      </c>
      <c r="UXY1327" s="62">
        <v>0</v>
      </c>
      <c r="UXZ1327" s="62">
        <f>UXY1327/UXX1327</f>
        <v>0</v>
      </c>
      <c r="UYA1327" s="62">
        <f>UXX1327-UXY1327</f>
        <v>2000000</v>
      </c>
      <c r="UYB1327" s="62">
        <f>UXX1327+UXT1327</f>
        <v>3000000</v>
      </c>
      <c r="UYG1327" s="62" t="s">
        <v>1934</v>
      </c>
      <c r="UYH1327" s="62">
        <v>454</v>
      </c>
      <c r="UYI1327" s="62" t="s">
        <v>404</v>
      </c>
      <c r="UYJ1327" s="62">
        <v>1000000</v>
      </c>
      <c r="UYL1327" s="62">
        <f>UYK1327/UYJ1327</f>
        <v>0</v>
      </c>
      <c r="UYM1327" s="62">
        <f>UYJ1327-UYK1327</f>
        <v>1000000</v>
      </c>
      <c r="UYN1327" s="62">
        <v>2000000</v>
      </c>
      <c r="UYO1327" s="62">
        <v>0</v>
      </c>
      <c r="UYP1327" s="62">
        <f>UYO1327/UYN1327</f>
        <v>0</v>
      </c>
      <c r="UYQ1327" s="62">
        <f>UYN1327-UYO1327</f>
        <v>2000000</v>
      </c>
      <c r="UYR1327" s="62">
        <f>UYN1327+UYJ1327</f>
        <v>3000000</v>
      </c>
      <c r="UYW1327" s="62" t="s">
        <v>1934</v>
      </c>
      <c r="UYX1327" s="62">
        <v>454</v>
      </c>
      <c r="UYY1327" s="62" t="s">
        <v>404</v>
      </c>
      <c r="UYZ1327" s="62">
        <v>1000000</v>
      </c>
      <c r="UZB1327" s="62">
        <f>UZA1327/UYZ1327</f>
        <v>0</v>
      </c>
      <c r="UZC1327" s="62">
        <f>UYZ1327-UZA1327</f>
        <v>1000000</v>
      </c>
      <c r="UZD1327" s="62">
        <v>2000000</v>
      </c>
      <c r="UZE1327" s="62">
        <v>0</v>
      </c>
      <c r="UZF1327" s="62">
        <f>UZE1327/UZD1327</f>
        <v>0</v>
      </c>
      <c r="UZG1327" s="62">
        <f>UZD1327-UZE1327</f>
        <v>2000000</v>
      </c>
      <c r="UZH1327" s="62">
        <f>UZD1327+UYZ1327</f>
        <v>3000000</v>
      </c>
      <c r="UZM1327" s="62" t="s">
        <v>1934</v>
      </c>
      <c r="UZN1327" s="62">
        <v>454</v>
      </c>
      <c r="UZO1327" s="62" t="s">
        <v>404</v>
      </c>
      <c r="UZP1327" s="62">
        <v>1000000</v>
      </c>
      <c r="UZR1327" s="62">
        <f>UZQ1327/UZP1327</f>
        <v>0</v>
      </c>
      <c r="UZS1327" s="62">
        <f>UZP1327-UZQ1327</f>
        <v>1000000</v>
      </c>
      <c r="UZT1327" s="62">
        <v>2000000</v>
      </c>
      <c r="UZU1327" s="62">
        <v>0</v>
      </c>
      <c r="UZV1327" s="62">
        <f>UZU1327/UZT1327</f>
        <v>0</v>
      </c>
      <c r="UZW1327" s="62">
        <f>UZT1327-UZU1327</f>
        <v>2000000</v>
      </c>
      <c r="UZX1327" s="62">
        <f>UZT1327+UZP1327</f>
        <v>3000000</v>
      </c>
      <c r="VAC1327" s="62" t="s">
        <v>1934</v>
      </c>
      <c r="VAD1327" s="62">
        <v>454</v>
      </c>
      <c r="VAE1327" s="62" t="s">
        <v>404</v>
      </c>
      <c r="VAF1327" s="62">
        <v>1000000</v>
      </c>
      <c r="VAH1327" s="62">
        <f>VAG1327/VAF1327</f>
        <v>0</v>
      </c>
      <c r="VAI1327" s="62">
        <f>VAF1327-VAG1327</f>
        <v>1000000</v>
      </c>
      <c r="VAJ1327" s="62">
        <v>2000000</v>
      </c>
      <c r="VAK1327" s="62">
        <v>0</v>
      </c>
      <c r="VAL1327" s="62">
        <f>VAK1327/VAJ1327</f>
        <v>0</v>
      </c>
      <c r="VAM1327" s="62">
        <f>VAJ1327-VAK1327</f>
        <v>2000000</v>
      </c>
      <c r="VAN1327" s="62">
        <f>VAJ1327+VAF1327</f>
        <v>3000000</v>
      </c>
      <c r="VAS1327" s="62" t="s">
        <v>1934</v>
      </c>
      <c r="VAT1327" s="62">
        <v>454</v>
      </c>
      <c r="VAU1327" s="62" t="s">
        <v>404</v>
      </c>
      <c r="VAV1327" s="62">
        <v>1000000</v>
      </c>
      <c r="VAX1327" s="62">
        <f>VAW1327/VAV1327</f>
        <v>0</v>
      </c>
      <c r="VAY1327" s="62">
        <f>VAV1327-VAW1327</f>
        <v>1000000</v>
      </c>
      <c r="VAZ1327" s="62">
        <v>2000000</v>
      </c>
      <c r="VBA1327" s="62">
        <v>0</v>
      </c>
      <c r="VBB1327" s="62">
        <f>VBA1327/VAZ1327</f>
        <v>0</v>
      </c>
      <c r="VBC1327" s="62">
        <f>VAZ1327-VBA1327</f>
        <v>2000000</v>
      </c>
      <c r="VBD1327" s="62">
        <f>VAZ1327+VAV1327</f>
        <v>3000000</v>
      </c>
      <c r="VBI1327" s="62" t="s">
        <v>1934</v>
      </c>
      <c r="VBJ1327" s="62">
        <v>454</v>
      </c>
      <c r="VBK1327" s="62" t="s">
        <v>404</v>
      </c>
      <c r="VBL1327" s="62">
        <v>1000000</v>
      </c>
      <c r="VBN1327" s="62">
        <f>VBM1327/VBL1327</f>
        <v>0</v>
      </c>
      <c r="VBO1327" s="62">
        <f>VBL1327-VBM1327</f>
        <v>1000000</v>
      </c>
      <c r="VBP1327" s="62">
        <v>2000000</v>
      </c>
      <c r="VBQ1327" s="62">
        <v>0</v>
      </c>
      <c r="VBR1327" s="62">
        <f>VBQ1327/VBP1327</f>
        <v>0</v>
      </c>
      <c r="VBS1327" s="62">
        <f>VBP1327-VBQ1327</f>
        <v>2000000</v>
      </c>
      <c r="VBT1327" s="62">
        <f>VBP1327+VBL1327</f>
        <v>3000000</v>
      </c>
      <c r="VBY1327" s="62" t="s">
        <v>1934</v>
      </c>
      <c r="VBZ1327" s="62">
        <v>454</v>
      </c>
      <c r="VCA1327" s="62" t="s">
        <v>404</v>
      </c>
      <c r="VCB1327" s="62">
        <v>1000000</v>
      </c>
      <c r="VCD1327" s="62">
        <f>VCC1327/VCB1327</f>
        <v>0</v>
      </c>
      <c r="VCE1327" s="62">
        <f>VCB1327-VCC1327</f>
        <v>1000000</v>
      </c>
      <c r="VCF1327" s="62">
        <v>2000000</v>
      </c>
      <c r="VCG1327" s="62">
        <v>0</v>
      </c>
      <c r="VCH1327" s="62">
        <f>VCG1327/VCF1327</f>
        <v>0</v>
      </c>
      <c r="VCI1327" s="62">
        <f>VCF1327-VCG1327</f>
        <v>2000000</v>
      </c>
      <c r="VCJ1327" s="62">
        <f>VCF1327+VCB1327</f>
        <v>3000000</v>
      </c>
      <c r="VCO1327" s="62" t="s">
        <v>1934</v>
      </c>
      <c r="VCP1327" s="62">
        <v>454</v>
      </c>
      <c r="VCQ1327" s="62" t="s">
        <v>404</v>
      </c>
      <c r="VCR1327" s="62">
        <v>1000000</v>
      </c>
      <c r="VCT1327" s="62">
        <f>VCS1327/VCR1327</f>
        <v>0</v>
      </c>
      <c r="VCU1327" s="62">
        <f>VCR1327-VCS1327</f>
        <v>1000000</v>
      </c>
      <c r="VCV1327" s="62">
        <v>2000000</v>
      </c>
      <c r="VCW1327" s="62">
        <v>0</v>
      </c>
      <c r="VCX1327" s="62">
        <f>VCW1327/VCV1327</f>
        <v>0</v>
      </c>
      <c r="VCY1327" s="62">
        <f>VCV1327-VCW1327</f>
        <v>2000000</v>
      </c>
      <c r="VCZ1327" s="62">
        <f>VCV1327+VCR1327</f>
        <v>3000000</v>
      </c>
      <c r="VDE1327" s="62" t="s">
        <v>1934</v>
      </c>
      <c r="VDF1327" s="62">
        <v>454</v>
      </c>
      <c r="VDG1327" s="62" t="s">
        <v>404</v>
      </c>
      <c r="VDH1327" s="62">
        <v>1000000</v>
      </c>
      <c r="VDJ1327" s="62">
        <f>VDI1327/VDH1327</f>
        <v>0</v>
      </c>
      <c r="VDK1327" s="62">
        <f>VDH1327-VDI1327</f>
        <v>1000000</v>
      </c>
      <c r="VDL1327" s="62">
        <v>2000000</v>
      </c>
      <c r="VDM1327" s="62">
        <v>0</v>
      </c>
      <c r="VDN1327" s="62">
        <f>VDM1327/VDL1327</f>
        <v>0</v>
      </c>
      <c r="VDO1327" s="62">
        <f>VDL1327-VDM1327</f>
        <v>2000000</v>
      </c>
      <c r="VDP1327" s="62">
        <f>VDL1327+VDH1327</f>
        <v>3000000</v>
      </c>
      <c r="VDU1327" s="62" t="s">
        <v>1934</v>
      </c>
      <c r="VDV1327" s="62">
        <v>454</v>
      </c>
      <c r="VDW1327" s="62" t="s">
        <v>404</v>
      </c>
      <c r="VDX1327" s="62">
        <v>1000000</v>
      </c>
      <c r="VDZ1327" s="62">
        <f>VDY1327/VDX1327</f>
        <v>0</v>
      </c>
      <c r="VEA1327" s="62">
        <f>VDX1327-VDY1327</f>
        <v>1000000</v>
      </c>
      <c r="VEB1327" s="62">
        <v>2000000</v>
      </c>
      <c r="VEC1327" s="62">
        <v>0</v>
      </c>
      <c r="VED1327" s="62">
        <f>VEC1327/VEB1327</f>
        <v>0</v>
      </c>
      <c r="VEE1327" s="62">
        <f>VEB1327-VEC1327</f>
        <v>2000000</v>
      </c>
      <c r="VEF1327" s="62">
        <f>VEB1327+VDX1327</f>
        <v>3000000</v>
      </c>
      <c r="VEK1327" s="62" t="s">
        <v>1934</v>
      </c>
      <c r="VEL1327" s="62">
        <v>454</v>
      </c>
      <c r="VEM1327" s="62" t="s">
        <v>404</v>
      </c>
      <c r="VEN1327" s="62">
        <v>1000000</v>
      </c>
      <c r="VEP1327" s="62">
        <f>VEO1327/VEN1327</f>
        <v>0</v>
      </c>
      <c r="VEQ1327" s="62">
        <f>VEN1327-VEO1327</f>
        <v>1000000</v>
      </c>
      <c r="VER1327" s="62">
        <v>2000000</v>
      </c>
      <c r="VES1327" s="62">
        <v>0</v>
      </c>
      <c r="VET1327" s="62">
        <f>VES1327/VER1327</f>
        <v>0</v>
      </c>
      <c r="VEU1327" s="62">
        <f>VER1327-VES1327</f>
        <v>2000000</v>
      </c>
      <c r="VEV1327" s="62">
        <f>VER1327+VEN1327</f>
        <v>3000000</v>
      </c>
      <c r="VFA1327" s="62" t="s">
        <v>1934</v>
      </c>
      <c r="VFB1327" s="62">
        <v>454</v>
      </c>
      <c r="VFC1327" s="62" t="s">
        <v>404</v>
      </c>
      <c r="VFD1327" s="62">
        <v>1000000</v>
      </c>
      <c r="VFF1327" s="62">
        <f>VFE1327/VFD1327</f>
        <v>0</v>
      </c>
      <c r="VFG1327" s="62">
        <f>VFD1327-VFE1327</f>
        <v>1000000</v>
      </c>
      <c r="VFH1327" s="62">
        <v>2000000</v>
      </c>
      <c r="VFI1327" s="62">
        <v>0</v>
      </c>
      <c r="VFJ1327" s="62">
        <f>VFI1327/VFH1327</f>
        <v>0</v>
      </c>
      <c r="VFK1327" s="62">
        <f>VFH1327-VFI1327</f>
        <v>2000000</v>
      </c>
      <c r="VFL1327" s="62">
        <f>VFH1327+VFD1327</f>
        <v>3000000</v>
      </c>
      <c r="VFQ1327" s="62" t="s">
        <v>1934</v>
      </c>
      <c r="VFR1327" s="62">
        <v>454</v>
      </c>
      <c r="VFS1327" s="62" t="s">
        <v>404</v>
      </c>
      <c r="VFT1327" s="62">
        <v>1000000</v>
      </c>
      <c r="VFV1327" s="62">
        <f>VFU1327/VFT1327</f>
        <v>0</v>
      </c>
      <c r="VFW1327" s="62">
        <f>VFT1327-VFU1327</f>
        <v>1000000</v>
      </c>
      <c r="VFX1327" s="62">
        <v>2000000</v>
      </c>
      <c r="VFY1327" s="62">
        <v>0</v>
      </c>
      <c r="VFZ1327" s="62">
        <f>VFY1327/VFX1327</f>
        <v>0</v>
      </c>
      <c r="VGA1327" s="62">
        <f>VFX1327-VFY1327</f>
        <v>2000000</v>
      </c>
      <c r="VGB1327" s="62">
        <f>VFX1327+VFT1327</f>
        <v>3000000</v>
      </c>
      <c r="VGG1327" s="62" t="s">
        <v>1934</v>
      </c>
      <c r="VGH1327" s="62">
        <v>454</v>
      </c>
      <c r="VGI1327" s="62" t="s">
        <v>404</v>
      </c>
      <c r="VGJ1327" s="62">
        <v>1000000</v>
      </c>
      <c r="VGL1327" s="62">
        <f>VGK1327/VGJ1327</f>
        <v>0</v>
      </c>
      <c r="VGM1327" s="62">
        <f>VGJ1327-VGK1327</f>
        <v>1000000</v>
      </c>
      <c r="VGN1327" s="62">
        <v>2000000</v>
      </c>
      <c r="VGO1327" s="62">
        <v>0</v>
      </c>
      <c r="VGP1327" s="62">
        <f>VGO1327/VGN1327</f>
        <v>0</v>
      </c>
      <c r="VGQ1327" s="62">
        <f>VGN1327-VGO1327</f>
        <v>2000000</v>
      </c>
      <c r="VGR1327" s="62">
        <f>VGN1327+VGJ1327</f>
        <v>3000000</v>
      </c>
      <c r="VGW1327" s="62" t="s">
        <v>1934</v>
      </c>
      <c r="VGX1327" s="62">
        <v>454</v>
      </c>
      <c r="VGY1327" s="62" t="s">
        <v>404</v>
      </c>
      <c r="VGZ1327" s="62">
        <v>1000000</v>
      </c>
      <c r="VHB1327" s="62">
        <f>VHA1327/VGZ1327</f>
        <v>0</v>
      </c>
      <c r="VHC1327" s="62">
        <f>VGZ1327-VHA1327</f>
        <v>1000000</v>
      </c>
      <c r="VHD1327" s="62">
        <v>2000000</v>
      </c>
      <c r="VHE1327" s="62">
        <v>0</v>
      </c>
      <c r="VHF1327" s="62">
        <f>VHE1327/VHD1327</f>
        <v>0</v>
      </c>
      <c r="VHG1327" s="62">
        <f>VHD1327-VHE1327</f>
        <v>2000000</v>
      </c>
      <c r="VHH1327" s="62">
        <f>VHD1327+VGZ1327</f>
        <v>3000000</v>
      </c>
      <c r="VHM1327" s="62" t="s">
        <v>1934</v>
      </c>
      <c r="VHN1327" s="62">
        <v>454</v>
      </c>
      <c r="VHO1327" s="62" t="s">
        <v>404</v>
      </c>
      <c r="VHP1327" s="62">
        <v>1000000</v>
      </c>
      <c r="VHR1327" s="62">
        <f>VHQ1327/VHP1327</f>
        <v>0</v>
      </c>
      <c r="VHS1327" s="62">
        <f>VHP1327-VHQ1327</f>
        <v>1000000</v>
      </c>
      <c r="VHT1327" s="62">
        <v>2000000</v>
      </c>
      <c r="VHU1327" s="62">
        <v>0</v>
      </c>
      <c r="VHV1327" s="62">
        <f>VHU1327/VHT1327</f>
        <v>0</v>
      </c>
      <c r="VHW1327" s="62">
        <f>VHT1327-VHU1327</f>
        <v>2000000</v>
      </c>
      <c r="VHX1327" s="62">
        <f>VHT1327+VHP1327</f>
        <v>3000000</v>
      </c>
      <c r="VIC1327" s="62" t="s">
        <v>1934</v>
      </c>
      <c r="VID1327" s="62">
        <v>454</v>
      </c>
      <c r="VIE1327" s="62" t="s">
        <v>404</v>
      </c>
      <c r="VIF1327" s="62">
        <v>1000000</v>
      </c>
      <c r="VIH1327" s="62">
        <f>VIG1327/VIF1327</f>
        <v>0</v>
      </c>
      <c r="VII1327" s="62">
        <f>VIF1327-VIG1327</f>
        <v>1000000</v>
      </c>
      <c r="VIJ1327" s="62">
        <v>2000000</v>
      </c>
      <c r="VIK1327" s="62">
        <v>0</v>
      </c>
      <c r="VIL1327" s="62">
        <f>VIK1327/VIJ1327</f>
        <v>0</v>
      </c>
      <c r="VIM1327" s="62">
        <f>VIJ1327-VIK1327</f>
        <v>2000000</v>
      </c>
      <c r="VIN1327" s="62">
        <f>VIJ1327+VIF1327</f>
        <v>3000000</v>
      </c>
      <c r="VIS1327" s="62" t="s">
        <v>1934</v>
      </c>
      <c r="VIT1327" s="62">
        <v>454</v>
      </c>
      <c r="VIU1327" s="62" t="s">
        <v>404</v>
      </c>
      <c r="VIV1327" s="62">
        <v>1000000</v>
      </c>
      <c r="VIX1327" s="62">
        <f>VIW1327/VIV1327</f>
        <v>0</v>
      </c>
      <c r="VIY1327" s="62">
        <f>VIV1327-VIW1327</f>
        <v>1000000</v>
      </c>
      <c r="VIZ1327" s="62">
        <v>2000000</v>
      </c>
      <c r="VJA1327" s="62">
        <v>0</v>
      </c>
      <c r="VJB1327" s="62">
        <f>VJA1327/VIZ1327</f>
        <v>0</v>
      </c>
      <c r="VJC1327" s="62">
        <f>VIZ1327-VJA1327</f>
        <v>2000000</v>
      </c>
      <c r="VJD1327" s="62">
        <f>VIZ1327+VIV1327</f>
        <v>3000000</v>
      </c>
      <c r="VJI1327" s="62" t="s">
        <v>1934</v>
      </c>
      <c r="VJJ1327" s="62">
        <v>454</v>
      </c>
      <c r="VJK1327" s="62" t="s">
        <v>404</v>
      </c>
      <c r="VJL1327" s="62">
        <v>1000000</v>
      </c>
      <c r="VJN1327" s="62">
        <f>VJM1327/VJL1327</f>
        <v>0</v>
      </c>
      <c r="VJO1327" s="62">
        <f>VJL1327-VJM1327</f>
        <v>1000000</v>
      </c>
      <c r="VJP1327" s="62">
        <v>2000000</v>
      </c>
      <c r="VJQ1327" s="62">
        <v>0</v>
      </c>
      <c r="VJR1327" s="62">
        <f>VJQ1327/VJP1327</f>
        <v>0</v>
      </c>
      <c r="VJS1327" s="62">
        <f>VJP1327-VJQ1327</f>
        <v>2000000</v>
      </c>
      <c r="VJT1327" s="62">
        <f>VJP1327+VJL1327</f>
        <v>3000000</v>
      </c>
      <c r="VJY1327" s="62" t="s">
        <v>1934</v>
      </c>
      <c r="VJZ1327" s="62">
        <v>454</v>
      </c>
      <c r="VKA1327" s="62" t="s">
        <v>404</v>
      </c>
      <c r="VKB1327" s="62">
        <v>1000000</v>
      </c>
      <c r="VKD1327" s="62">
        <f>VKC1327/VKB1327</f>
        <v>0</v>
      </c>
      <c r="VKE1327" s="62">
        <f>VKB1327-VKC1327</f>
        <v>1000000</v>
      </c>
      <c r="VKF1327" s="62">
        <v>2000000</v>
      </c>
      <c r="VKG1327" s="62">
        <v>0</v>
      </c>
      <c r="VKH1327" s="62">
        <f>VKG1327/VKF1327</f>
        <v>0</v>
      </c>
      <c r="VKI1327" s="62">
        <f>VKF1327-VKG1327</f>
        <v>2000000</v>
      </c>
      <c r="VKJ1327" s="62">
        <f>VKF1327+VKB1327</f>
        <v>3000000</v>
      </c>
      <c r="VKO1327" s="62" t="s">
        <v>1934</v>
      </c>
      <c r="VKP1327" s="62">
        <v>454</v>
      </c>
      <c r="VKQ1327" s="62" t="s">
        <v>404</v>
      </c>
      <c r="VKR1327" s="62">
        <v>1000000</v>
      </c>
      <c r="VKT1327" s="62">
        <f>VKS1327/VKR1327</f>
        <v>0</v>
      </c>
      <c r="VKU1327" s="62">
        <f>VKR1327-VKS1327</f>
        <v>1000000</v>
      </c>
      <c r="VKV1327" s="62">
        <v>2000000</v>
      </c>
      <c r="VKW1327" s="62">
        <v>0</v>
      </c>
      <c r="VKX1327" s="62">
        <f>VKW1327/VKV1327</f>
        <v>0</v>
      </c>
      <c r="VKY1327" s="62">
        <f>VKV1327-VKW1327</f>
        <v>2000000</v>
      </c>
      <c r="VKZ1327" s="62">
        <f>VKV1327+VKR1327</f>
        <v>3000000</v>
      </c>
      <c r="VLE1327" s="62" t="s">
        <v>1934</v>
      </c>
      <c r="VLF1327" s="62">
        <v>454</v>
      </c>
      <c r="VLG1327" s="62" t="s">
        <v>404</v>
      </c>
      <c r="VLH1327" s="62">
        <v>1000000</v>
      </c>
      <c r="VLJ1327" s="62">
        <f>VLI1327/VLH1327</f>
        <v>0</v>
      </c>
      <c r="VLK1327" s="62">
        <f>VLH1327-VLI1327</f>
        <v>1000000</v>
      </c>
      <c r="VLL1327" s="62">
        <v>2000000</v>
      </c>
      <c r="VLM1327" s="62">
        <v>0</v>
      </c>
      <c r="VLN1327" s="62">
        <f>VLM1327/VLL1327</f>
        <v>0</v>
      </c>
      <c r="VLO1327" s="62">
        <f>VLL1327-VLM1327</f>
        <v>2000000</v>
      </c>
      <c r="VLP1327" s="62">
        <f>VLL1327+VLH1327</f>
        <v>3000000</v>
      </c>
      <c r="VLU1327" s="62" t="s">
        <v>1934</v>
      </c>
      <c r="VLV1327" s="62">
        <v>454</v>
      </c>
      <c r="VLW1327" s="62" t="s">
        <v>404</v>
      </c>
      <c r="VLX1327" s="62">
        <v>1000000</v>
      </c>
      <c r="VLZ1327" s="62">
        <f>VLY1327/VLX1327</f>
        <v>0</v>
      </c>
      <c r="VMA1327" s="62">
        <f>VLX1327-VLY1327</f>
        <v>1000000</v>
      </c>
      <c r="VMB1327" s="62">
        <v>2000000</v>
      </c>
      <c r="VMC1327" s="62">
        <v>0</v>
      </c>
      <c r="VMD1327" s="62">
        <f>VMC1327/VMB1327</f>
        <v>0</v>
      </c>
      <c r="VME1327" s="62">
        <f>VMB1327-VMC1327</f>
        <v>2000000</v>
      </c>
      <c r="VMF1327" s="62">
        <f>VMB1327+VLX1327</f>
        <v>3000000</v>
      </c>
      <c r="VMK1327" s="62" t="s">
        <v>1934</v>
      </c>
      <c r="VML1327" s="62">
        <v>454</v>
      </c>
      <c r="VMM1327" s="62" t="s">
        <v>404</v>
      </c>
      <c r="VMN1327" s="62">
        <v>1000000</v>
      </c>
      <c r="VMP1327" s="62">
        <f>VMO1327/VMN1327</f>
        <v>0</v>
      </c>
      <c r="VMQ1327" s="62">
        <f>VMN1327-VMO1327</f>
        <v>1000000</v>
      </c>
      <c r="VMR1327" s="62">
        <v>2000000</v>
      </c>
      <c r="VMS1327" s="62">
        <v>0</v>
      </c>
      <c r="VMT1327" s="62">
        <f>VMS1327/VMR1327</f>
        <v>0</v>
      </c>
      <c r="VMU1327" s="62">
        <f>VMR1327-VMS1327</f>
        <v>2000000</v>
      </c>
      <c r="VMV1327" s="62">
        <f>VMR1327+VMN1327</f>
        <v>3000000</v>
      </c>
      <c r="VNA1327" s="62" t="s">
        <v>1934</v>
      </c>
      <c r="VNB1327" s="62">
        <v>454</v>
      </c>
      <c r="VNC1327" s="62" t="s">
        <v>404</v>
      </c>
      <c r="VND1327" s="62">
        <v>1000000</v>
      </c>
      <c r="VNF1327" s="62">
        <f>VNE1327/VND1327</f>
        <v>0</v>
      </c>
      <c r="VNG1327" s="62">
        <f>VND1327-VNE1327</f>
        <v>1000000</v>
      </c>
      <c r="VNH1327" s="62">
        <v>2000000</v>
      </c>
      <c r="VNI1327" s="62">
        <v>0</v>
      </c>
      <c r="VNJ1327" s="62">
        <f>VNI1327/VNH1327</f>
        <v>0</v>
      </c>
      <c r="VNK1327" s="62">
        <f>VNH1327-VNI1327</f>
        <v>2000000</v>
      </c>
      <c r="VNL1327" s="62">
        <f>VNH1327+VND1327</f>
        <v>3000000</v>
      </c>
      <c r="VNQ1327" s="62" t="s">
        <v>1934</v>
      </c>
      <c r="VNR1327" s="62">
        <v>454</v>
      </c>
      <c r="VNS1327" s="62" t="s">
        <v>404</v>
      </c>
      <c r="VNT1327" s="62">
        <v>1000000</v>
      </c>
      <c r="VNV1327" s="62">
        <f>VNU1327/VNT1327</f>
        <v>0</v>
      </c>
      <c r="VNW1327" s="62">
        <f>VNT1327-VNU1327</f>
        <v>1000000</v>
      </c>
      <c r="VNX1327" s="62">
        <v>2000000</v>
      </c>
      <c r="VNY1327" s="62">
        <v>0</v>
      </c>
      <c r="VNZ1327" s="62">
        <f>VNY1327/VNX1327</f>
        <v>0</v>
      </c>
      <c r="VOA1327" s="62">
        <f>VNX1327-VNY1327</f>
        <v>2000000</v>
      </c>
      <c r="VOB1327" s="62">
        <f>VNX1327+VNT1327</f>
        <v>3000000</v>
      </c>
      <c r="VOG1327" s="62" t="s">
        <v>1934</v>
      </c>
      <c r="VOH1327" s="62">
        <v>454</v>
      </c>
      <c r="VOI1327" s="62" t="s">
        <v>404</v>
      </c>
      <c r="VOJ1327" s="62">
        <v>1000000</v>
      </c>
      <c r="VOL1327" s="62">
        <f>VOK1327/VOJ1327</f>
        <v>0</v>
      </c>
      <c r="VOM1327" s="62">
        <f>VOJ1327-VOK1327</f>
        <v>1000000</v>
      </c>
      <c r="VON1327" s="62">
        <v>2000000</v>
      </c>
      <c r="VOO1327" s="62">
        <v>0</v>
      </c>
      <c r="VOP1327" s="62">
        <f>VOO1327/VON1327</f>
        <v>0</v>
      </c>
      <c r="VOQ1327" s="62">
        <f>VON1327-VOO1327</f>
        <v>2000000</v>
      </c>
      <c r="VOR1327" s="62">
        <f>VON1327+VOJ1327</f>
        <v>3000000</v>
      </c>
      <c r="VOW1327" s="62" t="s">
        <v>1934</v>
      </c>
      <c r="VOX1327" s="62">
        <v>454</v>
      </c>
      <c r="VOY1327" s="62" t="s">
        <v>404</v>
      </c>
      <c r="VOZ1327" s="62">
        <v>1000000</v>
      </c>
      <c r="VPB1327" s="62">
        <f>VPA1327/VOZ1327</f>
        <v>0</v>
      </c>
      <c r="VPC1327" s="62">
        <f>VOZ1327-VPA1327</f>
        <v>1000000</v>
      </c>
      <c r="VPD1327" s="62">
        <v>2000000</v>
      </c>
      <c r="VPE1327" s="62">
        <v>0</v>
      </c>
      <c r="VPF1327" s="62">
        <f>VPE1327/VPD1327</f>
        <v>0</v>
      </c>
      <c r="VPG1327" s="62">
        <f>VPD1327-VPE1327</f>
        <v>2000000</v>
      </c>
      <c r="VPH1327" s="62">
        <f>VPD1327+VOZ1327</f>
        <v>3000000</v>
      </c>
      <c r="VPM1327" s="62" t="s">
        <v>1934</v>
      </c>
      <c r="VPN1327" s="62">
        <v>454</v>
      </c>
      <c r="VPO1327" s="62" t="s">
        <v>404</v>
      </c>
      <c r="VPP1327" s="62">
        <v>1000000</v>
      </c>
      <c r="VPR1327" s="62">
        <f>VPQ1327/VPP1327</f>
        <v>0</v>
      </c>
      <c r="VPS1327" s="62">
        <f>VPP1327-VPQ1327</f>
        <v>1000000</v>
      </c>
      <c r="VPT1327" s="62">
        <v>2000000</v>
      </c>
      <c r="VPU1327" s="62">
        <v>0</v>
      </c>
      <c r="VPV1327" s="62">
        <f>VPU1327/VPT1327</f>
        <v>0</v>
      </c>
      <c r="VPW1327" s="62">
        <f>VPT1327-VPU1327</f>
        <v>2000000</v>
      </c>
      <c r="VPX1327" s="62">
        <f>VPT1327+VPP1327</f>
        <v>3000000</v>
      </c>
      <c r="VQC1327" s="62" t="s">
        <v>1934</v>
      </c>
      <c r="VQD1327" s="62">
        <v>454</v>
      </c>
      <c r="VQE1327" s="62" t="s">
        <v>404</v>
      </c>
      <c r="VQF1327" s="62">
        <v>1000000</v>
      </c>
      <c r="VQH1327" s="62">
        <f>VQG1327/VQF1327</f>
        <v>0</v>
      </c>
      <c r="VQI1327" s="62">
        <f>VQF1327-VQG1327</f>
        <v>1000000</v>
      </c>
      <c r="VQJ1327" s="62">
        <v>2000000</v>
      </c>
      <c r="VQK1327" s="62">
        <v>0</v>
      </c>
      <c r="VQL1327" s="62">
        <f>VQK1327/VQJ1327</f>
        <v>0</v>
      </c>
      <c r="VQM1327" s="62">
        <f>VQJ1327-VQK1327</f>
        <v>2000000</v>
      </c>
      <c r="VQN1327" s="62">
        <f>VQJ1327+VQF1327</f>
        <v>3000000</v>
      </c>
      <c r="VQS1327" s="62" t="s">
        <v>1934</v>
      </c>
      <c r="VQT1327" s="62">
        <v>454</v>
      </c>
      <c r="VQU1327" s="62" t="s">
        <v>404</v>
      </c>
      <c r="VQV1327" s="62">
        <v>1000000</v>
      </c>
      <c r="VQX1327" s="62">
        <f>VQW1327/VQV1327</f>
        <v>0</v>
      </c>
      <c r="VQY1327" s="62">
        <f>VQV1327-VQW1327</f>
        <v>1000000</v>
      </c>
      <c r="VQZ1327" s="62">
        <v>2000000</v>
      </c>
      <c r="VRA1327" s="62">
        <v>0</v>
      </c>
      <c r="VRB1327" s="62">
        <f>VRA1327/VQZ1327</f>
        <v>0</v>
      </c>
      <c r="VRC1327" s="62">
        <f>VQZ1327-VRA1327</f>
        <v>2000000</v>
      </c>
      <c r="VRD1327" s="62">
        <f>VQZ1327+VQV1327</f>
        <v>3000000</v>
      </c>
      <c r="VRI1327" s="62" t="s">
        <v>1934</v>
      </c>
      <c r="VRJ1327" s="62">
        <v>454</v>
      </c>
      <c r="VRK1327" s="62" t="s">
        <v>404</v>
      </c>
      <c r="VRL1327" s="62">
        <v>1000000</v>
      </c>
      <c r="VRN1327" s="62">
        <f>VRM1327/VRL1327</f>
        <v>0</v>
      </c>
      <c r="VRO1327" s="62">
        <f>VRL1327-VRM1327</f>
        <v>1000000</v>
      </c>
      <c r="VRP1327" s="62">
        <v>2000000</v>
      </c>
      <c r="VRQ1327" s="62">
        <v>0</v>
      </c>
      <c r="VRR1327" s="62">
        <f>VRQ1327/VRP1327</f>
        <v>0</v>
      </c>
      <c r="VRS1327" s="62">
        <f>VRP1327-VRQ1327</f>
        <v>2000000</v>
      </c>
      <c r="VRT1327" s="62">
        <f>VRP1327+VRL1327</f>
        <v>3000000</v>
      </c>
      <c r="VRY1327" s="62" t="s">
        <v>1934</v>
      </c>
      <c r="VRZ1327" s="62">
        <v>454</v>
      </c>
      <c r="VSA1327" s="62" t="s">
        <v>404</v>
      </c>
      <c r="VSB1327" s="62">
        <v>1000000</v>
      </c>
      <c r="VSD1327" s="62">
        <f>VSC1327/VSB1327</f>
        <v>0</v>
      </c>
      <c r="VSE1327" s="62">
        <f>VSB1327-VSC1327</f>
        <v>1000000</v>
      </c>
      <c r="VSF1327" s="62">
        <v>2000000</v>
      </c>
      <c r="VSG1327" s="62">
        <v>0</v>
      </c>
      <c r="VSH1327" s="62">
        <f>VSG1327/VSF1327</f>
        <v>0</v>
      </c>
      <c r="VSI1327" s="62">
        <f>VSF1327-VSG1327</f>
        <v>2000000</v>
      </c>
      <c r="VSJ1327" s="62">
        <f>VSF1327+VSB1327</f>
        <v>3000000</v>
      </c>
      <c r="VSO1327" s="62" t="s">
        <v>1934</v>
      </c>
      <c r="VSP1327" s="62">
        <v>454</v>
      </c>
      <c r="VSQ1327" s="62" t="s">
        <v>404</v>
      </c>
      <c r="VSR1327" s="62">
        <v>1000000</v>
      </c>
      <c r="VST1327" s="62">
        <f>VSS1327/VSR1327</f>
        <v>0</v>
      </c>
      <c r="VSU1327" s="62">
        <f>VSR1327-VSS1327</f>
        <v>1000000</v>
      </c>
      <c r="VSV1327" s="62">
        <v>2000000</v>
      </c>
      <c r="VSW1327" s="62">
        <v>0</v>
      </c>
      <c r="VSX1327" s="62">
        <f>VSW1327/VSV1327</f>
        <v>0</v>
      </c>
      <c r="VSY1327" s="62">
        <f>VSV1327-VSW1327</f>
        <v>2000000</v>
      </c>
      <c r="VSZ1327" s="62">
        <f>VSV1327+VSR1327</f>
        <v>3000000</v>
      </c>
      <c r="VTE1327" s="62" t="s">
        <v>1934</v>
      </c>
      <c r="VTF1327" s="62">
        <v>454</v>
      </c>
      <c r="VTG1327" s="62" t="s">
        <v>404</v>
      </c>
      <c r="VTH1327" s="62">
        <v>1000000</v>
      </c>
      <c r="VTJ1327" s="62">
        <f>VTI1327/VTH1327</f>
        <v>0</v>
      </c>
      <c r="VTK1327" s="62">
        <f>VTH1327-VTI1327</f>
        <v>1000000</v>
      </c>
      <c r="VTL1327" s="62">
        <v>2000000</v>
      </c>
      <c r="VTM1327" s="62">
        <v>0</v>
      </c>
      <c r="VTN1327" s="62">
        <f>VTM1327/VTL1327</f>
        <v>0</v>
      </c>
      <c r="VTO1327" s="62">
        <f>VTL1327-VTM1327</f>
        <v>2000000</v>
      </c>
      <c r="VTP1327" s="62">
        <f>VTL1327+VTH1327</f>
        <v>3000000</v>
      </c>
      <c r="VTU1327" s="62" t="s">
        <v>1934</v>
      </c>
      <c r="VTV1327" s="62">
        <v>454</v>
      </c>
      <c r="VTW1327" s="62" t="s">
        <v>404</v>
      </c>
      <c r="VTX1327" s="62">
        <v>1000000</v>
      </c>
      <c r="VTZ1327" s="62">
        <f>VTY1327/VTX1327</f>
        <v>0</v>
      </c>
      <c r="VUA1327" s="62">
        <f>VTX1327-VTY1327</f>
        <v>1000000</v>
      </c>
      <c r="VUB1327" s="62">
        <v>2000000</v>
      </c>
      <c r="VUC1327" s="62">
        <v>0</v>
      </c>
      <c r="VUD1327" s="62">
        <f>VUC1327/VUB1327</f>
        <v>0</v>
      </c>
      <c r="VUE1327" s="62">
        <f>VUB1327-VUC1327</f>
        <v>2000000</v>
      </c>
      <c r="VUF1327" s="62">
        <f>VUB1327+VTX1327</f>
        <v>3000000</v>
      </c>
      <c r="VUK1327" s="62" t="s">
        <v>1934</v>
      </c>
      <c r="VUL1327" s="62">
        <v>454</v>
      </c>
      <c r="VUM1327" s="62" t="s">
        <v>404</v>
      </c>
      <c r="VUN1327" s="62">
        <v>1000000</v>
      </c>
      <c r="VUP1327" s="62">
        <f>VUO1327/VUN1327</f>
        <v>0</v>
      </c>
      <c r="VUQ1327" s="62">
        <f>VUN1327-VUO1327</f>
        <v>1000000</v>
      </c>
      <c r="VUR1327" s="62">
        <v>2000000</v>
      </c>
      <c r="VUS1327" s="62">
        <v>0</v>
      </c>
      <c r="VUT1327" s="62">
        <f>VUS1327/VUR1327</f>
        <v>0</v>
      </c>
      <c r="VUU1327" s="62">
        <f>VUR1327-VUS1327</f>
        <v>2000000</v>
      </c>
      <c r="VUV1327" s="62">
        <f>VUR1327+VUN1327</f>
        <v>3000000</v>
      </c>
      <c r="VVA1327" s="62" t="s">
        <v>1934</v>
      </c>
      <c r="VVB1327" s="62">
        <v>454</v>
      </c>
      <c r="VVC1327" s="62" t="s">
        <v>404</v>
      </c>
      <c r="VVD1327" s="62">
        <v>1000000</v>
      </c>
      <c r="VVF1327" s="62">
        <f>VVE1327/VVD1327</f>
        <v>0</v>
      </c>
      <c r="VVG1327" s="62">
        <f>VVD1327-VVE1327</f>
        <v>1000000</v>
      </c>
      <c r="VVH1327" s="62">
        <v>2000000</v>
      </c>
      <c r="VVI1327" s="62">
        <v>0</v>
      </c>
      <c r="VVJ1327" s="62">
        <f>VVI1327/VVH1327</f>
        <v>0</v>
      </c>
      <c r="VVK1327" s="62">
        <f>VVH1327-VVI1327</f>
        <v>2000000</v>
      </c>
      <c r="VVL1327" s="62">
        <f>VVH1327+VVD1327</f>
        <v>3000000</v>
      </c>
      <c r="VVQ1327" s="62" t="s">
        <v>1934</v>
      </c>
      <c r="VVR1327" s="62">
        <v>454</v>
      </c>
      <c r="VVS1327" s="62" t="s">
        <v>404</v>
      </c>
      <c r="VVT1327" s="62">
        <v>1000000</v>
      </c>
      <c r="VVV1327" s="62">
        <f>VVU1327/VVT1327</f>
        <v>0</v>
      </c>
      <c r="VVW1327" s="62">
        <f>VVT1327-VVU1327</f>
        <v>1000000</v>
      </c>
      <c r="VVX1327" s="62">
        <v>2000000</v>
      </c>
      <c r="VVY1327" s="62">
        <v>0</v>
      </c>
      <c r="VVZ1327" s="62">
        <f>VVY1327/VVX1327</f>
        <v>0</v>
      </c>
      <c r="VWA1327" s="62">
        <f>VVX1327-VVY1327</f>
        <v>2000000</v>
      </c>
      <c r="VWB1327" s="62">
        <f>VVX1327+VVT1327</f>
        <v>3000000</v>
      </c>
      <c r="VWG1327" s="62" t="s">
        <v>1934</v>
      </c>
      <c r="VWH1327" s="62">
        <v>454</v>
      </c>
      <c r="VWI1327" s="62" t="s">
        <v>404</v>
      </c>
      <c r="VWJ1327" s="62">
        <v>1000000</v>
      </c>
      <c r="VWL1327" s="62">
        <f>VWK1327/VWJ1327</f>
        <v>0</v>
      </c>
      <c r="VWM1327" s="62">
        <f>VWJ1327-VWK1327</f>
        <v>1000000</v>
      </c>
      <c r="VWN1327" s="62">
        <v>2000000</v>
      </c>
      <c r="VWO1327" s="62">
        <v>0</v>
      </c>
      <c r="VWP1327" s="62">
        <f>VWO1327/VWN1327</f>
        <v>0</v>
      </c>
      <c r="VWQ1327" s="62">
        <f>VWN1327-VWO1327</f>
        <v>2000000</v>
      </c>
      <c r="VWR1327" s="62">
        <f>VWN1327+VWJ1327</f>
        <v>3000000</v>
      </c>
      <c r="VWW1327" s="62" t="s">
        <v>1934</v>
      </c>
      <c r="VWX1327" s="62">
        <v>454</v>
      </c>
      <c r="VWY1327" s="62" t="s">
        <v>404</v>
      </c>
      <c r="VWZ1327" s="62">
        <v>1000000</v>
      </c>
      <c r="VXB1327" s="62">
        <f>VXA1327/VWZ1327</f>
        <v>0</v>
      </c>
      <c r="VXC1327" s="62">
        <f>VWZ1327-VXA1327</f>
        <v>1000000</v>
      </c>
      <c r="VXD1327" s="62">
        <v>2000000</v>
      </c>
      <c r="VXE1327" s="62">
        <v>0</v>
      </c>
      <c r="VXF1327" s="62">
        <f>VXE1327/VXD1327</f>
        <v>0</v>
      </c>
      <c r="VXG1327" s="62">
        <f>VXD1327-VXE1327</f>
        <v>2000000</v>
      </c>
      <c r="VXH1327" s="62">
        <f>VXD1327+VWZ1327</f>
        <v>3000000</v>
      </c>
      <c r="VXM1327" s="62" t="s">
        <v>1934</v>
      </c>
      <c r="VXN1327" s="62">
        <v>454</v>
      </c>
      <c r="VXO1327" s="62" t="s">
        <v>404</v>
      </c>
      <c r="VXP1327" s="62">
        <v>1000000</v>
      </c>
      <c r="VXR1327" s="62">
        <f>VXQ1327/VXP1327</f>
        <v>0</v>
      </c>
      <c r="VXS1327" s="62">
        <f>VXP1327-VXQ1327</f>
        <v>1000000</v>
      </c>
      <c r="VXT1327" s="62">
        <v>2000000</v>
      </c>
      <c r="VXU1327" s="62">
        <v>0</v>
      </c>
      <c r="VXV1327" s="62">
        <f>VXU1327/VXT1327</f>
        <v>0</v>
      </c>
      <c r="VXW1327" s="62">
        <f>VXT1327-VXU1327</f>
        <v>2000000</v>
      </c>
      <c r="VXX1327" s="62">
        <f>VXT1327+VXP1327</f>
        <v>3000000</v>
      </c>
      <c r="VYC1327" s="62" t="s">
        <v>1934</v>
      </c>
      <c r="VYD1327" s="62">
        <v>454</v>
      </c>
      <c r="VYE1327" s="62" t="s">
        <v>404</v>
      </c>
      <c r="VYF1327" s="62">
        <v>1000000</v>
      </c>
      <c r="VYH1327" s="62">
        <f>VYG1327/VYF1327</f>
        <v>0</v>
      </c>
      <c r="VYI1327" s="62">
        <f>VYF1327-VYG1327</f>
        <v>1000000</v>
      </c>
      <c r="VYJ1327" s="62">
        <v>2000000</v>
      </c>
      <c r="VYK1327" s="62">
        <v>0</v>
      </c>
      <c r="VYL1327" s="62">
        <f>VYK1327/VYJ1327</f>
        <v>0</v>
      </c>
      <c r="VYM1327" s="62">
        <f>VYJ1327-VYK1327</f>
        <v>2000000</v>
      </c>
      <c r="VYN1327" s="62">
        <f>VYJ1327+VYF1327</f>
        <v>3000000</v>
      </c>
      <c r="VYS1327" s="62" t="s">
        <v>1934</v>
      </c>
      <c r="VYT1327" s="62">
        <v>454</v>
      </c>
      <c r="VYU1327" s="62" t="s">
        <v>404</v>
      </c>
      <c r="VYV1327" s="62">
        <v>1000000</v>
      </c>
      <c r="VYX1327" s="62">
        <f>VYW1327/VYV1327</f>
        <v>0</v>
      </c>
      <c r="VYY1327" s="62">
        <f>VYV1327-VYW1327</f>
        <v>1000000</v>
      </c>
      <c r="VYZ1327" s="62">
        <v>2000000</v>
      </c>
      <c r="VZA1327" s="62">
        <v>0</v>
      </c>
      <c r="VZB1327" s="62">
        <f>VZA1327/VYZ1327</f>
        <v>0</v>
      </c>
      <c r="VZC1327" s="62">
        <f>VYZ1327-VZA1327</f>
        <v>2000000</v>
      </c>
      <c r="VZD1327" s="62">
        <f>VYZ1327+VYV1327</f>
        <v>3000000</v>
      </c>
      <c r="VZI1327" s="62" t="s">
        <v>1934</v>
      </c>
      <c r="VZJ1327" s="62">
        <v>454</v>
      </c>
      <c r="VZK1327" s="62" t="s">
        <v>404</v>
      </c>
      <c r="VZL1327" s="62">
        <v>1000000</v>
      </c>
      <c r="VZN1327" s="62">
        <f>VZM1327/VZL1327</f>
        <v>0</v>
      </c>
      <c r="VZO1327" s="62">
        <f>VZL1327-VZM1327</f>
        <v>1000000</v>
      </c>
      <c r="VZP1327" s="62">
        <v>2000000</v>
      </c>
      <c r="VZQ1327" s="62">
        <v>0</v>
      </c>
      <c r="VZR1327" s="62">
        <f>VZQ1327/VZP1327</f>
        <v>0</v>
      </c>
      <c r="VZS1327" s="62">
        <f>VZP1327-VZQ1327</f>
        <v>2000000</v>
      </c>
      <c r="VZT1327" s="62">
        <f>VZP1327+VZL1327</f>
        <v>3000000</v>
      </c>
      <c r="VZY1327" s="62" t="s">
        <v>1934</v>
      </c>
      <c r="VZZ1327" s="62">
        <v>454</v>
      </c>
      <c r="WAA1327" s="62" t="s">
        <v>404</v>
      </c>
      <c r="WAB1327" s="62">
        <v>1000000</v>
      </c>
      <c r="WAD1327" s="62">
        <f>WAC1327/WAB1327</f>
        <v>0</v>
      </c>
      <c r="WAE1327" s="62">
        <f>WAB1327-WAC1327</f>
        <v>1000000</v>
      </c>
      <c r="WAF1327" s="62">
        <v>2000000</v>
      </c>
      <c r="WAG1327" s="62">
        <v>0</v>
      </c>
      <c r="WAH1327" s="62">
        <f>WAG1327/WAF1327</f>
        <v>0</v>
      </c>
      <c r="WAI1327" s="62">
        <f>WAF1327-WAG1327</f>
        <v>2000000</v>
      </c>
      <c r="WAJ1327" s="62">
        <f>WAF1327+WAB1327</f>
        <v>3000000</v>
      </c>
      <c r="WAO1327" s="62" t="s">
        <v>1934</v>
      </c>
      <c r="WAP1327" s="62">
        <v>454</v>
      </c>
      <c r="WAQ1327" s="62" t="s">
        <v>404</v>
      </c>
      <c r="WAR1327" s="62">
        <v>1000000</v>
      </c>
      <c r="WAT1327" s="62">
        <f>WAS1327/WAR1327</f>
        <v>0</v>
      </c>
      <c r="WAU1327" s="62">
        <f>WAR1327-WAS1327</f>
        <v>1000000</v>
      </c>
      <c r="WAV1327" s="62">
        <v>2000000</v>
      </c>
      <c r="WAW1327" s="62">
        <v>0</v>
      </c>
      <c r="WAX1327" s="62">
        <f>WAW1327/WAV1327</f>
        <v>0</v>
      </c>
      <c r="WAY1327" s="62">
        <f>WAV1327-WAW1327</f>
        <v>2000000</v>
      </c>
      <c r="WAZ1327" s="62">
        <f>WAV1327+WAR1327</f>
        <v>3000000</v>
      </c>
      <c r="WBE1327" s="62" t="s">
        <v>1934</v>
      </c>
      <c r="WBF1327" s="62">
        <v>454</v>
      </c>
      <c r="WBG1327" s="62" t="s">
        <v>404</v>
      </c>
      <c r="WBH1327" s="62">
        <v>1000000</v>
      </c>
      <c r="WBJ1327" s="62">
        <f>WBI1327/WBH1327</f>
        <v>0</v>
      </c>
      <c r="WBK1327" s="62">
        <f>WBH1327-WBI1327</f>
        <v>1000000</v>
      </c>
      <c r="WBL1327" s="62">
        <v>2000000</v>
      </c>
      <c r="WBM1327" s="62">
        <v>0</v>
      </c>
      <c r="WBN1327" s="62">
        <f>WBM1327/WBL1327</f>
        <v>0</v>
      </c>
      <c r="WBO1327" s="62">
        <f>WBL1327-WBM1327</f>
        <v>2000000</v>
      </c>
      <c r="WBP1327" s="62">
        <f>WBL1327+WBH1327</f>
        <v>3000000</v>
      </c>
      <c r="WBU1327" s="62" t="s">
        <v>1934</v>
      </c>
      <c r="WBV1327" s="62">
        <v>454</v>
      </c>
      <c r="WBW1327" s="62" t="s">
        <v>404</v>
      </c>
      <c r="WBX1327" s="62">
        <v>1000000</v>
      </c>
      <c r="WBZ1327" s="62">
        <f>WBY1327/WBX1327</f>
        <v>0</v>
      </c>
      <c r="WCA1327" s="62">
        <f>WBX1327-WBY1327</f>
        <v>1000000</v>
      </c>
      <c r="WCB1327" s="62">
        <v>2000000</v>
      </c>
      <c r="WCC1327" s="62">
        <v>0</v>
      </c>
      <c r="WCD1327" s="62">
        <f>WCC1327/WCB1327</f>
        <v>0</v>
      </c>
      <c r="WCE1327" s="62">
        <f>WCB1327-WCC1327</f>
        <v>2000000</v>
      </c>
      <c r="WCF1327" s="62">
        <f>WCB1327+WBX1327</f>
        <v>3000000</v>
      </c>
      <c r="WCK1327" s="62" t="s">
        <v>1934</v>
      </c>
      <c r="WCL1327" s="62">
        <v>454</v>
      </c>
      <c r="WCM1327" s="62" t="s">
        <v>404</v>
      </c>
      <c r="WCN1327" s="62">
        <v>1000000</v>
      </c>
      <c r="WCP1327" s="62">
        <f>WCO1327/WCN1327</f>
        <v>0</v>
      </c>
      <c r="WCQ1327" s="62">
        <f>WCN1327-WCO1327</f>
        <v>1000000</v>
      </c>
      <c r="WCR1327" s="62">
        <v>2000000</v>
      </c>
      <c r="WCS1327" s="62">
        <v>0</v>
      </c>
      <c r="WCT1327" s="62">
        <f>WCS1327/WCR1327</f>
        <v>0</v>
      </c>
      <c r="WCU1327" s="62">
        <f>WCR1327-WCS1327</f>
        <v>2000000</v>
      </c>
      <c r="WCV1327" s="62">
        <f>WCR1327+WCN1327</f>
        <v>3000000</v>
      </c>
      <c r="WDA1327" s="62" t="s">
        <v>1934</v>
      </c>
      <c r="WDB1327" s="62">
        <v>454</v>
      </c>
      <c r="WDC1327" s="62" t="s">
        <v>404</v>
      </c>
      <c r="WDD1327" s="62">
        <v>1000000</v>
      </c>
      <c r="WDF1327" s="62">
        <f>WDE1327/WDD1327</f>
        <v>0</v>
      </c>
      <c r="WDG1327" s="62">
        <f>WDD1327-WDE1327</f>
        <v>1000000</v>
      </c>
      <c r="WDH1327" s="62">
        <v>2000000</v>
      </c>
      <c r="WDI1327" s="62">
        <v>0</v>
      </c>
      <c r="WDJ1327" s="62">
        <f>WDI1327/WDH1327</f>
        <v>0</v>
      </c>
      <c r="WDK1327" s="62">
        <f>WDH1327-WDI1327</f>
        <v>2000000</v>
      </c>
      <c r="WDL1327" s="62">
        <f>WDH1327+WDD1327</f>
        <v>3000000</v>
      </c>
      <c r="WDQ1327" s="62" t="s">
        <v>1934</v>
      </c>
      <c r="WDR1327" s="62">
        <v>454</v>
      </c>
      <c r="WDS1327" s="62" t="s">
        <v>404</v>
      </c>
      <c r="WDT1327" s="62">
        <v>1000000</v>
      </c>
      <c r="WDV1327" s="62">
        <f>WDU1327/WDT1327</f>
        <v>0</v>
      </c>
      <c r="WDW1327" s="62">
        <f>WDT1327-WDU1327</f>
        <v>1000000</v>
      </c>
      <c r="WDX1327" s="62">
        <v>2000000</v>
      </c>
      <c r="WDY1327" s="62">
        <v>0</v>
      </c>
      <c r="WDZ1327" s="62">
        <f>WDY1327/WDX1327</f>
        <v>0</v>
      </c>
      <c r="WEA1327" s="62">
        <f>WDX1327-WDY1327</f>
        <v>2000000</v>
      </c>
      <c r="WEB1327" s="62">
        <f>WDX1327+WDT1327</f>
        <v>3000000</v>
      </c>
      <c r="WEG1327" s="62" t="s">
        <v>1934</v>
      </c>
      <c r="WEH1327" s="62">
        <v>454</v>
      </c>
      <c r="WEI1327" s="62" t="s">
        <v>404</v>
      </c>
      <c r="WEJ1327" s="62">
        <v>1000000</v>
      </c>
      <c r="WEL1327" s="62">
        <f>WEK1327/WEJ1327</f>
        <v>0</v>
      </c>
      <c r="WEM1327" s="62">
        <f>WEJ1327-WEK1327</f>
        <v>1000000</v>
      </c>
      <c r="WEN1327" s="62">
        <v>2000000</v>
      </c>
      <c r="WEO1327" s="62">
        <v>0</v>
      </c>
      <c r="WEP1327" s="62">
        <f>WEO1327/WEN1327</f>
        <v>0</v>
      </c>
      <c r="WEQ1327" s="62">
        <f>WEN1327-WEO1327</f>
        <v>2000000</v>
      </c>
      <c r="WER1327" s="62">
        <f>WEN1327+WEJ1327</f>
        <v>3000000</v>
      </c>
      <c r="WEW1327" s="62" t="s">
        <v>1934</v>
      </c>
      <c r="WEX1327" s="62">
        <v>454</v>
      </c>
      <c r="WEY1327" s="62" t="s">
        <v>404</v>
      </c>
      <c r="WEZ1327" s="62">
        <v>1000000</v>
      </c>
      <c r="WFB1327" s="62">
        <f>WFA1327/WEZ1327</f>
        <v>0</v>
      </c>
      <c r="WFC1327" s="62">
        <f>WEZ1327-WFA1327</f>
        <v>1000000</v>
      </c>
      <c r="WFD1327" s="62">
        <v>2000000</v>
      </c>
      <c r="WFE1327" s="62">
        <v>0</v>
      </c>
      <c r="WFF1327" s="62">
        <f>WFE1327/WFD1327</f>
        <v>0</v>
      </c>
      <c r="WFG1327" s="62">
        <f>WFD1327-WFE1327</f>
        <v>2000000</v>
      </c>
      <c r="WFH1327" s="62">
        <f>WFD1327+WEZ1327</f>
        <v>3000000</v>
      </c>
      <c r="WFM1327" s="62" t="s">
        <v>1934</v>
      </c>
      <c r="WFN1327" s="62">
        <v>454</v>
      </c>
      <c r="WFO1327" s="62" t="s">
        <v>404</v>
      </c>
      <c r="WFP1327" s="62">
        <v>1000000</v>
      </c>
      <c r="WFR1327" s="62">
        <f>WFQ1327/WFP1327</f>
        <v>0</v>
      </c>
      <c r="WFS1327" s="62">
        <f>WFP1327-WFQ1327</f>
        <v>1000000</v>
      </c>
      <c r="WFT1327" s="62">
        <v>2000000</v>
      </c>
      <c r="WFU1327" s="62">
        <v>0</v>
      </c>
      <c r="WFV1327" s="62">
        <f>WFU1327/WFT1327</f>
        <v>0</v>
      </c>
      <c r="WFW1327" s="62">
        <f>WFT1327-WFU1327</f>
        <v>2000000</v>
      </c>
      <c r="WFX1327" s="62">
        <f>WFT1327+WFP1327</f>
        <v>3000000</v>
      </c>
      <c r="WGC1327" s="62" t="s">
        <v>1934</v>
      </c>
      <c r="WGD1327" s="62">
        <v>454</v>
      </c>
      <c r="WGE1327" s="62" t="s">
        <v>404</v>
      </c>
      <c r="WGF1327" s="62">
        <v>1000000</v>
      </c>
      <c r="WGH1327" s="62">
        <f>WGG1327/WGF1327</f>
        <v>0</v>
      </c>
      <c r="WGI1327" s="62">
        <f>WGF1327-WGG1327</f>
        <v>1000000</v>
      </c>
      <c r="WGJ1327" s="62">
        <v>2000000</v>
      </c>
      <c r="WGK1327" s="62">
        <v>0</v>
      </c>
      <c r="WGL1327" s="62">
        <f>WGK1327/WGJ1327</f>
        <v>0</v>
      </c>
      <c r="WGM1327" s="62">
        <f>WGJ1327-WGK1327</f>
        <v>2000000</v>
      </c>
      <c r="WGN1327" s="62">
        <f>WGJ1327+WGF1327</f>
        <v>3000000</v>
      </c>
      <c r="WGS1327" s="62" t="s">
        <v>1934</v>
      </c>
      <c r="WGT1327" s="62">
        <v>454</v>
      </c>
      <c r="WGU1327" s="62" t="s">
        <v>404</v>
      </c>
      <c r="WGV1327" s="62">
        <v>1000000</v>
      </c>
      <c r="WGX1327" s="62">
        <f>WGW1327/WGV1327</f>
        <v>0</v>
      </c>
      <c r="WGY1327" s="62">
        <f>WGV1327-WGW1327</f>
        <v>1000000</v>
      </c>
      <c r="WGZ1327" s="62">
        <v>2000000</v>
      </c>
      <c r="WHA1327" s="62">
        <v>0</v>
      </c>
      <c r="WHB1327" s="62">
        <f>WHA1327/WGZ1327</f>
        <v>0</v>
      </c>
      <c r="WHC1327" s="62">
        <f>WGZ1327-WHA1327</f>
        <v>2000000</v>
      </c>
      <c r="WHD1327" s="62">
        <f>WGZ1327+WGV1327</f>
        <v>3000000</v>
      </c>
      <c r="WHI1327" s="62" t="s">
        <v>1934</v>
      </c>
      <c r="WHJ1327" s="62">
        <v>454</v>
      </c>
      <c r="WHK1327" s="62" t="s">
        <v>404</v>
      </c>
      <c r="WHL1327" s="62">
        <v>1000000</v>
      </c>
      <c r="WHN1327" s="62">
        <f>WHM1327/WHL1327</f>
        <v>0</v>
      </c>
      <c r="WHO1327" s="62">
        <f>WHL1327-WHM1327</f>
        <v>1000000</v>
      </c>
      <c r="WHP1327" s="62">
        <v>2000000</v>
      </c>
      <c r="WHQ1327" s="62">
        <v>0</v>
      </c>
      <c r="WHR1327" s="62">
        <f>WHQ1327/WHP1327</f>
        <v>0</v>
      </c>
      <c r="WHS1327" s="62">
        <f>WHP1327-WHQ1327</f>
        <v>2000000</v>
      </c>
      <c r="WHT1327" s="62">
        <f>WHP1327+WHL1327</f>
        <v>3000000</v>
      </c>
      <c r="WHY1327" s="62" t="s">
        <v>1934</v>
      </c>
      <c r="WHZ1327" s="62">
        <v>454</v>
      </c>
      <c r="WIA1327" s="62" t="s">
        <v>404</v>
      </c>
      <c r="WIB1327" s="62">
        <v>1000000</v>
      </c>
      <c r="WID1327" s="62">
        <f>WIC1327/WIB1327</f>
        <v>0</v>
      </c>
      <c r="WIE1327" s="62">
        <f>WIB1327-WIC1327</f>
        <v>1000000</v>
      </c>
      <c r="WIF1327" s="62">
        <v>2000000</v>
      </c>
      <c r="WIG1327" s="62">
        <v>0</v>
      </c>
      <c r="WIH1327" s="62">
        <f>WIG1327/WIF1327</f>
        <v>0</v>
      </c>
      <c r="WII1327" s="62">
        <f>WIF1327-WIG1327</f>
        <v>2000000</v>
      </c>
      <c r="WIJ1327" s="62">
        <f>WIF1327+WIB1327</f>
        <v>3000000</v>
      </c>
      <c r="WIO1327" s="62" t="s">
        <v>1934</v>
      </c>
      <c r="WIP1327" s="62">
        <v>454</v>
      </c>
      <c r="WIQ1327" s="62" t="s">
        <v>404</v>
      </c>
      <c r="WIR1327" s="62">
        <v>1000000</v>
      </c>
      <c r="WIT1327" s="62">
        <f>WIS1327/WIR1327</f>
        <v>0</v>
      </c>
      <c r="WIU1327" s="62">
        <f>WIR1327-WIS1327</f>
        <v>1000000</v>
      </c>
      <c r="WIV1327" s="62">
        <v>2000000</v>
      </c>
      <c r="WIW1327" s="62">
        <v>0</v>
      </c>
      <c r="WIX1327" s="62">
        <f>WIW1327/WIV1327</f>
        <v>0</v>
      </c>
      <c r="WIY1327" s="62">
        <f>WIV1327-WIW1327</f>
        <v>2000000</v>
      </c>
      <c r="WIZ1327" s="62">
        <f>WIV1327+WIR1327</f>
        <v>3000000</v>
      </c>
      <c r="WJE1327" s="62" t="s">
        <v>1934</v>
      </c>
      <c r="WJF1327" s="62">
        <v>454</v>
      </c>
      <c r="WJG1327" s="62" t="s">
        <v>404</v>
      </c>
      <c r="WJH1327" s="62">
        <v>1000000</v>
      </c>
      <c r="WJJ1327" s="62">
        <f>WJI1327/WJH1327</f>
        <v>0</v>
      </c>
      <c r="WJK1327" s="62">
        <f>WJH1327-WJI1327</f>
        <v>1000000</v>
      </c>
      <c r="WJL1327" s="62">
        <v>2000000</v>
      </c>
      <c r="WJM1327" s="62">
        <v>0</v>
      </c>
      <c r="WJN1327" s="62">
        <f>WJM1327/WJL1327</f>
        <v>0</v>
      </c>
      <c r="WJO1327" s="62">
        <f>WJL1327-WJM1327</f>
        <v>2000000</v>
      </c>
      <c r="WJP1327" s="62">
        <f>WJL1327+WJH1327</f>
        <v>3000000</v>
      </c>
      <c r="WJU1327" s="62" t="s">
        <v>1934</v>
      </c>
      <c r="WJV1327" s="62">
        <v>454</v>
      </c>
      <c r="WJW1327" s="62" t="s">
        <v>404</v>
      </c>
      <c r="WJX1327" s="62">
        <v>1000000</v>
      </c>
      <c r="WJZ1327" s="62">
        <f>WJY1327/WJX1327</f>
        <v>0</v>
      </c>
      <c r="WKA1327" s="62">
        <f>WJX1327-WJY1327</f>
        <v>1000000</v>
      </c>
      <c r="WKB1327" s="62">
        <v>2000000</v>
      </c>
      <c r="WKC1327" s="62">
        <v>0</v>
      </c>
      <c r="WKD1327" s="62">
        <f>WKC1327/WKB1327</f>
        <v>0</v>
      </c>
      <c r="WKE1327" s="62">
        <f>WKB1327-WKC1327</f>
        <v>2000000</v>
      </c>
      <c r="WKF1327" s="62">
        <f>WKB1327+WJX1327</f>
        <v>3000000</v>
      </c>
      <c r="WKK1327" s="62" t="s">
        <v>1934</v>
      </c>
      <c r="WKL1327" s="62">
        <v>454</v>
      </c>
      <c r="WKM1327" s="62" t="s">
        <v>404</v>
      </c>
      <c r="WKN1327" s="62">
        <v>1000000</v>
      </c>
      <c r="WKP1327" s="62">
        <f>WKO1327/WKN1327</f>
        <v>0</v>
      </c>
      <c r="WKQ1327" s="62">
        <f>WKN1327-WKO1327</f>
        <v>1000000</v>
      </c>
      <c r="WKR1327" s="62">
        <v>2000000</v>
      </c>
      <c r="WKS1327" s="62">
        <v>0</v>
      </c>
      <c r="WKT1327" s="62">
        <f>WKS1327/WKR1327</f>
        <v>0</v>
      </c>
      <c r="WKU1327" s="62">
        <f>WKR1327-WKS1327</f>
        <v>2000000</v>
      </c>
      <c r="WKV1327" s="62">
        <f>WKR1327+WKN1327</f>
        <v>3000000</v>
      </c>
      <c r="WLA1327" s="62" t="s">
        <v>1934</v>
      </c>
      <c r="WLB1327" s="62">
        <v>454</v>
      </c>
      <c r="WLC1327" s="62" t="s">
        <v>404</v>
      </c>
      <c r="WLD1327" s="62">
        <v>1000000</v>
      </c>
      <c r="WLF1327" s="62">
        <f>WLE1327/WLD1327</f>
        <v>0</v>
      </c>
      <c r="WLG1327" s="62">
        <f>WLD1327-WLE1327</f>
        <v>1000000</v>
      </c>
      <c r="WLH1327" s="62">
        <v>2000000</v>
      </c>
      <c r="WLI1327" s="62">
        <v>0</v>
      </c>
      <c r="WLJ1327" s="62">
        <f>WLI1327/WLH1327</f>
        <v>0</v>
      </c>
      <c r="WLK1327" s="62">
        <f>WLH1327-WLI1327</f>
        <v>2000000</v>
      </c>
      <c r="WLL1327" s="62">
        <f>WLH1327+WLD1327</f>
        <v>3000000</v>
      </c>
      <c r="WLQ1327" s="62" t="s">
        <v>1934</v>
      </c>
      <c r="WLR1327" s="62">
        <v>454</v>
      </c>
      <c r="WLS1327" s="62" t="s">
        <v>404</v>
      </c>
      <c r="WLT1327" s="62">
        <v>1000000</v>
      </c>
      <c r="WLV1327" s="62">
        <f>WLU1327/WLT1327</f>
        <v>0</v>
      </c>
      <c r="WLW1327" s="62">
        <f>WLT1327-WLU1327</f>
        <v>1000000</v>
      </c>
      <c r="WLX1327" s="62">
        <v>2000000</v>
      </c>
      <c r="WLY1327" s="62">
        <v>0</v>
      </c>
      <c r="WLZ1327" s="62">
        <f>WLY1327/WLX1327</f>
        <v>0</v>
      </c>
      <c r="WMA1327" s="62">
        <f>WLX1327-WLY1327</f>
        <v>2000000</v>
      </c>
      <c r="WMB1327" s="62">
        <f>WLX1327+WLT1327</f>
        <v>3000000</v>
      </c>
      <c r="WMG1327" s="62" t="s">
        <v>1934</v>
      </c>
      <c r="WMH1327" s="62">
        <v>454</v>
      </c>
      <c r="WMI1327" s="62" t="s">
        <v>404</v>
      </c>
      <c r="WMJ1327" s="62">
        <v>1000000</v>
      </c>
      <c r="WML1327" s="62">
        <f>WMK1327/WMJ1327</f>
        <v>0</v>
      </c>
      <c r="WMM1327" s="62">
        <f>WMJ1327-WMK1327</f>
        <v>1000000</v>
      </c>
      <c r="WMN1327" s="62">
        <v>2000000</v>
      </c>
      <c r="WMO1327" s="62">
        <v>0</v>
      </c>
      <c r="WMP1327" s="62">
        <f>WMO1327/WMN1327</f>
        <v>0</v>
      </c>
      <c r="WMQ1327" s="62">
        <f>WMN1327-WMO1327</f>
        <v>2000000</v>
      </c>
      <c r="WMR1327" s="62">
        <f>WMN1327+WMJ1327</f>
        <v>3000000</v>
      </c>
      <c r="WMW1327" s="62" t="s">
        <v>1934</v>
      </c>
      <c r="WMX1327" s="62">
        <v>454</v>
      </c>
      <c r="WMY1327" s="62" t="s">
        <v>404</v>
      </c>
      <c r="WMZ1327" s="62">
        <v>1000000</v>
      </c>
      <c r="WNB1327" s="62">
        <f>WNA1327/WMZ1327</f>
        <v>0</v>
      </c>
      <c r="WNC1327" s="62">
        <f>WMZ1327-WNA1327</f>
        <v>1000000</v>
      </c>
      <c r="WND1327" s="62">
        <v>2000000</v>
      </c>
      <c r="WNE1327" s="62">
        <v>0</v>
      </c>
      <c r="WNF1327" s="62">
        <f>WNE1327/WND1327</f>
        <v>0</v>
      </c>
      <c r="WNG1327" s="62">
        <f>WND1327-WNE1327</f>
        <v>2000000</v>
      </c>
      <c r="WNH1327" s="62">
        <f>WND1327+WMZ1327</f>
        <v>3000000</v>
      </c>
      <c r="WNM1327" s="62" t="s">
        <v>1934</v>
      </c>
      <c r="WNN1327" s="62">
        <v>454</v>
      </c>
      <c r="WNO1327" s="62" t="s">
        <v>404</v>
      </c>
      <c r="WNP1327" s="62">
        <v>1000000</v>
      </c>
      <c r="WNR1327" s="62">
        <f>WNQ1327/WNP1327</f>
        <v>0</v>
      </c>
      <c r="WNS1327" s="62">
        <f>WNP1327-WNQ1327</f>
        <v>1000000</v>
      </c>
      <c r="WNT1327" s="62">
        <v>2000000</v>
      </c>
      <c r="WNU1327" s="62">
        <v>0</v>
      </c>
      <c r="WNV1327" s="62">
        <f>WNU1327/WNT1327</f>
        <v>0</v>
      </c>
      <c r="WNW1327" s="62">
        <f>WNT1327-WNU1327</f>
        <v>2000000</v>
      </c>
      <c r="WNX1327" s="62">
        <f>WNT1327+WNP1327</f>
        <v>3000000</v>
      </c>
      <c r="WOC1327" s="62" t="s">
        <v>1934</v>
      </c>
      <c r="WOD1327" s="62">
        <v>454</v>
      </c>
      <c r="WOE1327" s="62" t="s">
        <v>404</v>
      </c>
      <c r="WOF1327" s="62">
        <v>1000000</v>
      </c>
      <c r="WOH1327" s="62">
        <f>WOG1327/WOF1327</f>
        <v>0</v>
      </c>
      <c r="WOI1327" s="62">
        <f>WOF1327-WOG1327</f>
        <v>1000000</v>
      </c>
      <c r="WOJ1327" s="62">
        <v>2000000</v>
      </c>
      <c r="WOK1327" s="62">
        <v>0</v>
      </c>
      <c r="WOL1327" s="62">
        <f>WOK1327/WOJ1327</f>
        <v>0</v>
      </c>
      <c r="WOM1327" s="62">
        <f>WOJ1327-WOK1327</f>
        <v>2000000</v>
      </c>
      <c r="WON1327" s="62">
        <f>WOJ1327+WOF1327</f>
        <v>3000000</v>
      </c>
      <c r="WOS1327" s="62" t="s">
        <v>1934</v>
      </c>
      <c r="WOT1327" s="62">
        <v>454</v>
      </c>
      <c r="WOU1327" s="62" t="s">
        <v>404</v>
      </c>
      <c r="WOV1327" s="62">
        <v>1000000</v>
      </c>
      <c r="WOX1327" s="62">
        <f>WOW1327/WOV1327</f>
        <v>0</v>
      </c>
      <c r="WOY1327" s="62">
        <f>WOV1327-WOW1327</f>
        <v>1000000</v>
      </c>
      <c r="WOZ1327" s="62">
        <v>2000000</v>
      </c>
      <c r="WPA1327" s="62">
        <v>0</v>
      </c>
      <c r="WPB1327" s="62">
        <f>WPA1327/WOZ1327</f>
        <v>0</v>
      </c>
      <c r="WPC1327" s="62">
        <f>WOZ1327-WPA1327</f>
        <v>2000000</v>
      </c>
      <c r="WPD1327" s="62">
        <f>WOZ1327+WOV1327</f>
        <v>3000000</v>
      </c>
      <c r="WPI1327" s="62" t="s">
        <v>1934</v>
      </c>
      <c r="WPJ1327" s="62">
        <v>454</v>
      </c>
      <c r="WPK1327" s="62" t="s">
        <v>404</v>
      </c>
      <c r="WPL1327" s="62">
        <v>1000000</v>
      </c>
      <c r="WPN1327" s="62">
        <f>WPM1327/WPL1327</f>
        <v>0</v>
      </c>
      <c r="WPO1327" s="62">
        <f>WPL1327-WPM1327</f>
        <v>1000000</v>
      </c>
      <c r="WPP1327" s="62">
        <v>2000000</v>
      </c>
      <c r="WPQ1327" s="62">
        <v>0</v>
      </c>
      <c r="WPR1327" s="62">
        <f>WPQ1327/WPP1327</f>
        <v>0</v>
      </c>
      <c r="WPS1327" s="62">
        <f>WPP1327-WPQ1327</f>
        <v>2000000</v>
      </c>
      <c r="WPT1327" s="62">
        <f>WPP1327+WPL1327</f>
        <v>3000000</v>
      </c>
      <c r="WPY1327" s="62" t="s">
        <v>1934</v>
      </c>
      <c r="WPZ1327" s="62">
        <v>454</v>
      </c>
      <c r="WQA1327" s="62" t="s">
        <v>404</v>
      </c>
      <c r="WQB1327" s="62">
        <v>1000000</v>
      </c>
      <c r="WQD1327" s="62">
        <f>WQC1327/WQB1327</f>
        <v>0</v>
      </c>
      <c r="WQE1327" s="62">
        <f>WQB1327-WQC1327</f>
        <v>1000000</v>
      </c>
      <c r="WQF1327" s="62">
        <v>2000000</v>
      </c>
      <c r="WQG1327" s="62">
        <v>0</v>
      </c>
      <c r="WQH1327" s="62">
        <f>WQG1327/WQF1327</f>
        <v>0</v>
      </c>
      <c r="WQI1327" s="62">
        <f>WQF1327-WQG1327</f>
        <v>2000000</v>
      </c>
      <c r="WQJ1327" s="62">
        <f>WQF1327+WQB1327</f>
        <v>3000000</v>
      </c>
      <c r="WQO1327" s="62" t="s">
        <v>1934</v>
      </c>
      <c r="WQP1327" s="62">
        <v>454</v>
      </c>
      <c r="WQQ1327" s="62" t="s">
        <v>404</v>
      </c>
      <c r="WQR1327" s="62">
        <v>1000000</v>
      </c>
      <c r="WQT1327" s="62">
        <f>WQS1327/WQR1327</f>
        <v>0</v>
      </c>
      <c r="WQU1327" s="62">
        <f>WQR1327-WQS1327</f>
        <v>1000000</v>
      </c>
      <c r="WQV1327" s="62">
        <v>2000000</v>
      </c>
      <c r="WQW1327" s="62">
        <v>0</v>
      </c>
      <c r="WQX1327" s="62">
        <f>WQW1327/WQV1327</f>
        <v>0</v>
      </c>
      <c r="WQY1327" s="62">
        <f>WQV1327-WQW1327</f>
        <v>2000000</v>
      </c>
      <c r="WQZ1327" s="62">
        <f>WQV1327+WQR1327</f>
        <v>3000000</v>
      </c>
      <c r="WRE1327" s="62" t="s">
        <v>1934</v>
      </c>
      <c r="WRF1327" s="62">
        <v>454</v>
      </c>
      <c r="WRG1327" s="62" t="s">
        <v>404</v>
      </c>
      <c r="WRH1327" s="62">
        <v>1000000</v>
      </c>
      <c r="WRJ1327" s="62">
        <f>WRI1327/WRH1327</f>
        <v>0</v>
      </c>
      <c r="WRK1327" s="62">
        <f>WRH1327-WRI1327</f>
        <v>1000000</v>
      </c>
      <c r="WRL1327" s="62">
        <v>2000000</v>
      </c>
      <c r="WRM1327" s="62">
        <v>0</v>
      </c>
      <c r="WRN1327" s="62">
        <f>WRM1327/WRL1327</f>
        <v>0</v>
      </c>
      <c r="WRO1327" s="62">
        <f>WRL1327-WRM1327</f>
        <v>2000000</v>
      </c>
      <c r="WRP1327" s="62">
        <f>WRL1327+WRH1327</f>
        <v>3000000</v>
      </c>
      <c r="WRU1327" s="62" t="s">
        <v>1934</v>
      </c>
      <c r="WRV1327" s="62">
        <v>454</v>
      </c>
      <c r="WRW1327" s="62" t="s">
        <v>404</v>
      </c>
      <c r="WRX1327" s="62">
        <v>1000000</v>
      </c>
      <c r="WRZ1327" s="62">
        <f>WRY1327/WRX1327</f>
        <v>0</v>
      </c>
      <c r="WSA1327" s="62">
        <f>WRX1327-WRY1327</f>
        <v>1000000</v>
      </c>
      <c r="WSB1327" s="62">
        <v>2000000</v>
      </c>
      <c r="WSC1327" s="62">
        <v>0</v>
      </c>
      <c r="WSD1327" s="62">
        <f>WSC1327/WSB1327</f>
        <v>0</v>
      </c>
      <c r="WSE1327" s="62">
        <f>WSB1327-WSC1327</f>
        <v>2000000</v>
      </c>
      <c r="WSF1327" s="62">
        <f>WSB1327+WRX1327</f>
        <v>3000000</v>
      </c>
      <c r="WSK1327" s="62" t="s">
        <v>1934</v>
      </c>
      <c r="WSL1327" s="62">
        <v>454</v>
      </c>
      <c r="WSM1327" s="62" t="s">
        <v>404</v>
      </c>
      <c r="WSN1327" s="62">
        <v>1000000</v>
      </c>
      <c r="WSP1327" s="62">
        <f>WSO1327/WSN1327</f>
        <v>0</v>
      </c>
      <c r="WSQ1327" s="62">
        <f>WSN1327-WSO1327</f>
        <v>1000000</v>
      </c>
      <c r="WSR1327" s="62">
        <v>2000000</v>
      </c>
      <c r="WSS1327" s="62">
        <v>0</v>
      </c>
      <c r="WST1327" s="62">
        <f>WSS1327/WSR1327</f>
        <v>0</v>
      </c>
      <c r="WSU1327" s="62">
        <f>WSR1327-WSS1327</f>
        <v>2000000</v>
      </c>
      <c r="WSV1327" s="62">
        <f>WSR1327+WSN1327</f>
        <v>3000000</v>
      </c>
      <c r="WTA1327" s="62" t="s">
        <v>1934</v>
      </c>
      <c r="WTB1327" s="62">
        <v>454</v>
      </c>
      <c r="WTC1327" s="62" t="s">
        <v>404</v>
      </c>
      <c r="WTD1327" s="62">
        <v>1000000</v>
      </c>
      <c r="WTF1327" s="62">
        <f>WTE1327/WTD1327</f>
        <v>0</v>
      </c>
      <c r="WTG1327" s="62">
        <f>WTD1327-WTE1327</f>
        <v>1000000</v>
      </c>
      <c r="WTH1327" s="62">
        <v>2000000</v>
      </c>
      <c r="WTI1327" s="62">
        <v>0</v>
      </c>
      <c r="WTJ1327" s="62">
        <f>WTI1327/WTH1327</f>
        <v>0</v>
      </c>
      <c r="WTK1327" s="62">
        <f>WTH1327-WTI1327</f>
        <v>2000000</v>
      </c>
      <c r="WTL1327" s="62">
        <f>WTH1327+WTD1327</f>
        <v>3000000</v>
      </c>
      <c r="WTQ1327" s="62" t="s">
        <v>1934</v>
      </c>
      <c r="WTR1327" s="62">
        <v>454</v>
      </c>
      <c r="WTS1327" s="62" t="s">
        <v>404</v>
      </c>
      <c r="WTT1327" s="62">
        <v>1000000</v>
      </c>
      <c r="WTV1327" s="62">
        <f>WTU1327/WTT1327</f>
        <v>0</v>
      </c>
      <c r="WTW1327" s="62">
        <f>WTT1327-WTU1327</f>
        <v>1000000</v>
      </c>
      <c r="WTX1327" s="62">
        <v>2000000</v>
      </c>
      <c r="WTY1327" s="62">
        <v>0</v>
      </c>
      <c r="WTZ1327" s="62">
        <f>WTY1327/WTX1327</f>
        <v>0</v>
      </c>
      <c r="WUA1327" s="62">
        <f>WTX1327-WTY1327</f>
        <v>2000000</v>
      </c>
      <c r="WUB1327" s="62">
        <f>WTX1327+WTT1327</f>
        <v>3000000</v>
      </c>
      <c r="WUG1327" s="62" t="s">
        <v>1934</v>
      </c>
      <c r="WUH1327" s="62">
        <v>454</v>
      </c>
      <c r="WUI1327" s="62" t="s">
        <v>404</v>
      </c>
      <c r="WUJ1327" s="62">
        <v>1000000</v>
      </c>
      <c r="WUL1327" s="62">
        <f>WUK1327/WUJ1327</f>
        <v>0</v>
      </c>
      <c r="WUM1327" s="62">
        <f>WUJ1327-WUK1327</f>
        <v>1000000</v>
      </c>
      <c r="WUN1327" s="62">
        <v>2000000</v>
      </c>
      <c r="WUO1327" s="62">
        <v>0</v>
      </c>
      <c r="WUP1327" s="62">
        <f>WUO1327/WUN1327</f>
        <v>0</v>
      </c>
      <c r="WUQ1327" s="62">
        <f>WUN1327-WUO1327</f>
        <v>2000000</v>
      </c>
      <c r="WUR1327" s="62">
        <f>WUN1327+WUJ1327</f>
        <v>3000000</v>
      </c>
      <c r="WUW1327" s="62" t="s">
        <v>1934</v>
      </c>
      <c r="WUX1327" s="62">
        <v>454</v>
      </c>
      <c r="WUY1327" s="62" t="s">
        <v>404</v>
      </c>
      <c r="WUZ1327" s="62">
        <v>1000000</v>
      </c>
      <c r="WVB1327" s="62">
        <f>WVA1327/WUZ1327</f>
        <v>0</v>
      </c>
      <c r="WVC1327" s="62">
        <f>WUZ1327-WVA1327</f>
        <v>1000000</v>
      </c>
      <c r="WVD1327" s="62">
        <v>2000000</v>
      </c>
      <c r="WVE1327" s="62">
        <v>0</v>
      </c>
      <c r="WVF1327" s="62">
        <f>WVE1327/WVD1327</f>
        <v>0</v>
      </c>
      <c r="WVG1327" s="62">
        <f>WVD1327-WVE1327</f>
        <v>2000000</v>
      </c>
      <c r="WVH1327" s="62">
        <f>WVD1327+WUZ1327</f>
        <v>3000000</v>
      </c>
      <c r="WVM1327" s="62" t="s">
        <v>1934</v>
      </c>
      <c r="WVN1327" s="62">
        <v>454</v>
      </c>
      <c r="WVO1327" s="62" t="s">
        <v>404</v>
      </c>
      <c r="WVP1327" s="62">
        <v>1000000</v>
      </c>
      <c r="WVR1327" s="62">
        <f>WVQ1327/WVP1327</f>
        <v>0</v>
      </c>
      <c r="WVS1327" s="62">
        <f>WVP1327-WVQ1327</f>
        <v>1000000</v>
      </c>
      <c r="WVT1327" s="62">
        <v>2000000</v>
      </c>
      <c r="WVU1327" s="62">
        <v>0</v>
      </c>
      <c r="WVV1327" s="62">
        <f>WVU1327/WVT1327</f>
        <v>0</v>
      </c>
      <c r="WVW1327" s="62">
        <f>WVT1327-WVU1327</f>
        <v>2000000</v>
      </c>
      <c r="WVX1327" s="62">
        <f>WVT1327+WVP1327</f>
        <v>3000000</v>
      </c>
      <c r="WWC1327" s="62" t="s">
        <v>1934</v>
      </c>
      <c r="WWD1327" s="62">
        <v>454</v>
      </c>
      <c r="WWE1327" s="62" t="s">
        <v>404</v>
      </c>
      <c r="WWF1327" s="62">
        <v>1000000</v>
      </c>
      <c r="WWH1327" s="62">
        <f>WWG1327/WWF1327</f>
        <v>0</v>
      </c>
      <c r="WWI1327" s="62">
        <f>WWF1327-WWG1327</f>
        <v>1000000</v>
      </c>
      <c r="WWJ1327" s="62">
        <v>2000000</v>
      </c>
      <c r="WWK1327" s="62">
        <v>0</v>
      </c>
      <c r="WWL1327" s="62">
        <f>WWK1327/WWJ1327</f>
        <v>0</v>
      </c>
      <c r="WWM1327" s="62">
        <f>WWJ1327-WWK1327</f>
        <v>2000000</v>
      </c>
      <c r="WWN1327" s="62">
        <f>WWJ1327+WWF1327</f>
        <v>3000000</v>
      </c>
      <c r="WWS1327" s="62" t="s">
        <v>1934</v>
      </c>
      <c r="WWT1327" s="62">
        <v>454</v>
      </c>
      <c r="WWU1327" s="62" t="s">
        <v>404</v>
      </c>
      <c r="WWV1327" s="62">
        <v>1000000</v>
      </c>
      <c r="WWX1327" s="62">
        <f>WWW1327/WWV1327</f>
        <v>0</v>
      </c>
      <c r="WWY1327" s="62">
        <f>WWV1327-WWW1327</f>
        <v>1000000</v>
      </c>
      <c r="WWZ1327" s="62">
        <v>2000000</v>
      </c>
      <c r="WXA1327" s="62">
        <v>0</v>
      </c>
      <c r="WXB1327" s="62">
        <f>WXA1327/WWZ1327</f>
        <v>0</v>
      </c>
      <c r="WXC1327" s="62">
        <f>WWZ1327-WXA1327</f>
        <v>2000000</v>
      </c>
      <c r="WXD1327" s="62">
        <f>WWZ1327+WWV1327</f>
        <v>3000000</v>
      </c>
      <c r="WXI1327" s="62" t="s">
        <v>1934</v>
      </c>
      <c r="WXJ1327" s="62">
        <v>454</v>
      </c>
      <c r="WXK1327" s="62" t="s">
        <v>404</v>
      </c>
      <c r="WXL1327" s="62">
        <v>1000000</v>
      </c>
      <c r="WXN1327" s="62">
        <f>WXM1327/WXL1327</f>
        <v>0</v>
      </c>
      <c r="WXO1327" s="62">
        <f>WXL1327-WXM1327</f>
        <v>1000000</v>
      </c>
      <c r="WXP1327" s="62">
        <v>2000000</v>
      </c>
      <c r="WXQ1327" s="62">
        <v>0</v>
      </c>
      <c r="WXR1327" s="62">
        <f>WXQ1327/WXP1327</f>
        <v>0</v>
      </c>
      <c r="WXS1327" s="62">
        <f>WXP1327-WXQ1327</f>
        <v>2000000</v>
      </c>
      <c r="WXT1327" s="62">
        <f>WXP1327+WXL1327</f>
        <v>3000000</v>
      </c>
      <c r="WXY1327" s="62" t="s">
        <v>1934</v>
      </c>
      <c r="WXZ1327" s="62">
        <v>454</v>
      </c>
      <c r="WYA1327" s="62" t="s">
        <v>404</v>
      </c>
      <c r="WYB1327" s="62">
        <v>1000000</v>
      </c>
      <c r="WYD1327" s="62">
        <f>WYC1327/WYB1327</f>
        <v>0</v>
      </c>
      <c r="WYE1327" s="62">
        <f>WYB1327-WYC1327</f>
        <v>1000000</v>
      </c>
      <c r="WYF1327" s="62">
        <v>2000000</v>
      </c>
      <c r="WYG1327" s="62">
        <v>0</v>
      </c>
      <c r="WYH1327" s="62">
        <f>WYG1327/WYF1327</f>
        <v>0</v>
      </c>
      <c r="WYI1327" s="62">
        <f>WYF1327-WYG1327</f>
        <v>2000000</v>
      </c>
      <c r="WYJ1327" s="62">
        <f>WYF1327+WYB1327</f>
        <v>3000000</v>
      </c>
      <c r="WYO1327" s="62" t="s">
        <v>1934</v>
      </c>
      <c r="WYP1327" s="62">
        <v>454</v>
      </c>
      <c r="WYQ1327" s="62" t="s">
        <v>404</v>
      </c>
      <c r="WYR1327" s="62">
        <v>1000000</v>
      </c>
      <c r="WYT1327" s="62">
        <f>WYS1327/WYR1327</f>
        <v>0</v>
      </c>
      <c r="WYU1327" s="62">
        <f>WYR1327-WYS1327</f>
        <v>1000000</v>
      </c>
      <c r="WYV1327" s="62">
        <v>2000000</v>
      </c>
      <c r="WYW1327" s="62">
        <v>0</v>
      </c>
      <c r="WYX1327" s="62">
        <f>WYW1327/WYV1327</f>
        <v>0</v>
      </c>
      <c r="WYY1327" s="62">
        <f>WYV1327-WYW1327</f>
        <v>2000000</v>
      </c>
      <c r="WYZ1327" s="62">
        <f>WYV1327+WYR1327</f>
        <v>3000000</v>
      </c>
      <c r="WZE1327" s="62" t="s">
        <v>1934</v>
      </c>
      <c r="WZF1327" s="62">
        <v>454</v>
      </c>
      <c r="WZG1327" s="62" t="s">
        <v>404</v>
      </c>
      <c r="WZH1327" s="62">
        <v>1000000</v>
      </c>
      <c r="WZJ1327" s="62">
        <f>WZI1327/WZH1327</f>
        <v>0</v>
      </c>
      <c r="WZK1327" s="62">
        <f>WZH1327-WZI1327</f>
        <v>1000000</v>
      </c>
      <c r="WZL1327" s="62">
        <v>2000000</v>
      </c>
      <c r="WZM1327" s="62">
        <v>0</v>
      </c>
      <c r="WZN1327" s="62">
        <f>WZM1327/WZL1327</f>
        <v>0</v>
      </c>
      <c r="WZO1327" s="62">
        <f>WZL1327-WZM1327</f>
        <v>2000000</v>
      </c>
      <c r="WZP1327" s="62">
        <f>WZL1327+WZH1327</f>
        <v>3000000</v>
      </c>
      <c r="WZU1327" s="62" t="s">
        <v>1934</v>
      </c>
      <c r="WZV1327" s="62">
        <v>454</v>
      </c>
      <c r="WZW1327" s="62" t="s">
        <v>404</v>
      </c>
      <c r="WZX1327" s="62">
        <v>1000000</v>
      </c>
      <c r="WZZ1327" s="62">
        <f>WZY1327/WZX1327</f>
        <v>0</v>
      </c>
      <c r="XAA1327" s="62">
        <f>WZX1327-WZY1327</f>
        <v>1000000</v>
      </c>
      <c r="XAB1327" s="62">
        <v>2000000</v>
      </c>
      <c r="XAC1327" s="62">
        <v>0</v>
      </c>
      <c r="XAD1327" s="62">
        <f>XAC1327/XAB1327</f>
        <v>0</v>
      </c>
      <c r="XAE1327" s="62">
        <f>XAB1327-XAC1327</f>
        <v>2000000</v>
      </c>
      <c r="XAF1327" s="62">
        <f>XAB1327+WZX1327</f>
        <v>3000000</v>
      </c>
      <c r="XAK1327" s="62" t="s">
        <v>1934</v>
      </c>
      <c r="XAL1327" s="62">
        <v>454</v>
      </c>
      <c r="XAM1327" s="62" t="s">
        <v>404</v>
      </c>
      <c r="XAN1327" s="62">
        <v>1000000</v>
      </c>
      <c r="XAP1327" s="62">
        <f>XAO1327/XAN1327</f>
        <v>0</v>
      </c>
      <c r="XAQ1327" s="62">
        <f>XAN1327-XAO1327</f>
        <v>1000000</v>
      </c>
      <c r="XAR1327" s="62">
        <v>2000000</v>
      </c>
      <c r="XAS1327" s="62">
        <v>0</v>
      </c>
      <c r="XAT1327" s="62">
        <f>XAS1327/XAR1327</f>
        <v>0</v>
      </c>
      <c r="XAU1327" s="62">
        <f>XAR1327-XAS1327</f>
        <v>2000000</v>
      </c>
      <c r="XAV1327" s="62">
        <f>XAR1327+XAN1327</f>
        <v>3000000</v>
      </c>
      <c r="XBA1327" s="62" t="s">
        <v>1934</v>
      </c>
      <c r="XBB1327" s="62">
        <v>454</v>
      </c>
      <c r="XBC1327" s="62" t="s">
        <v>404</v>
      </c>
      <c r="XBD1327" s="62">
        <v>1000000</v>
      </c>
      <c r="XBF1327" s="62">
        <f>XBE1327/XBD1327</f>
        <v>0</v>
      </c>
      <c r="XBG1327" s="62">
        <f>XBD1327-XBE1327</f>
        <v>1000000</v>
      </c>
      <c r="XBH1327" s="62">
        <v>2000000</v>
      </c>
      <c r="XBI1327" s="62">
        <v>0</v>
      </c>
      <c r="XBJ1327" s="62">
        <f>XBI1327/XBH1327</f>
        <v>0</v>
      </c>
      <c r="XBK1327" s="62">
        <f>XBH1327-XBI1327</f>
        <v>2000000</v>
      </c>
      <c r="XBL1327" s="62">
        <f>XBH1327+XBD1327</f>
        <v>3000000</v>
      </c>
      <c r="XBQ1327" s="62" t="s">
        <v>1934</v>
      </c>
      <c r="XBR1327" s="62">
        <v>454</v>
      </c>
      <c r="XBS1327" s="62" t="s">
        <v>404</v>
      </c>
      <c r="XBT1327" s="62">
        <v>1000000</v>
      </c>
      <c r="XBV1327" s="62">
        <f>XBU1327/XBT1327</f>
        <v>0</v>
      </c>
      <c r="XBW1327" s="62">
        <f>XBT1327-XBU1327</f>
        <v>1000000</v>
      </c>
      <c r="XBX1327" s="62">
        <v>2000000</v>
      </c>
      <c r="XBY1327" s="62">
        <v>0</v>
      </c>
      <c r="XBZ1327" s="62">
        <f>XBY1327/XBX1327</f>
        <v>0</v>
      </c>
      <c r="XCA1327" s="62">
        <f>XBX1327-XBY1327</f>
        <v>2000000</v>
      </c>
      <c r="XCB1327" s="62">
        <f>XBX1327+XBT1327</f>
        <v>3000000</v>
      </c>
      <c r="XCG1327" s="62" t="s">
        <v>1934</v>
      </c>
      <c r="XCH1327" s="62">
        <v>454</v>
      </c>
      <c r="XCI1327" s="62" t="s">
        <v>404</v>
      </c>
      <c r="XCJ1327" s="62">
        <v>1000000</v>
      </c>
      <c r="XCL1327" s="62">
        <f>XCK1327/XCJ1327</f>
        <v>0</v>
      </c>
      <c r="XCM1327" s="62">
        <f>XCJ1327-XCK1327</f>
        <v>1000000</v>
      </c>
      <c r="XCN1327" s="62">
        <v>2000000</v>
      </c>
      <c r="XCO1327" s="62">
        <v>0</v>
      </c>
      <c r="XCP1327" s="62">
        <f>XCO1327/XCN1327</f>
        <v>0</v>
      </c>
      <c r="XCQ1327" s="62">
        <f>XCN1327-XCO1327</f>
        <v>2000000</v>
      </c>
      <c r="XCR1327" s="62">
        <f>XCN1327+XCJ1327</f>
        <v>3000000</v>
      </c>
      <c r="XCW1327" s="62" t="s">
        <v>1934</v>
      </c>
      <c r="XCX1327" s="62">
        <v>454</v>
      </c>
      <c r="XCY1327" s="62" t="s">
        <v>404</v>
      </c>
      <c r="XCZ1327" s="62">
        <v>1000000</v>
      </c>
      <c r="XDB1327" s="62">
        <f>XDA1327/XCZ1327</f>
        <v>0</v>
      </c>
      <c r="XDC1327" s="62">
        <f>XCZ1327-XDA1327</f>
        <v>1000000</v>
      </c>
      <c r="XDD1327" s="62">
        <v>2000000</v>
      </c>
      <c r="XDE1327" s="62">
        <v>0</v>
      </c>
      <c r="XDF1327" s="62">
        <f>XDE1327/XDD1327</f>
        <v>0</v>
      </c>
      <c r="XDG1327" s="62">
        <f>XDD1327-XDE1327</f>
        <v>2000000</v>
      </c>
      <c r="XDH1327" s="62">
        <f>XDD1327+XCZ1327</f>
        <v>3000000</v>
      </c>
      <c r="XDM1327" s="62" t="s">
        <v>1934</v>
      </c>
      <c r="XDN1327" s="62">
        <v>454</v>
      </c>
      <c r="XDO1327" s="62" t="s">
        <v>404</v>
      </c>
      <c r="XDP1327" s="62">
        <v>1000000</v>
      </c>
      <c r="XDR1327" s="62">
        <f>XDQ1327/XDP1327</f>
        <v>0</v>
      </c>
      <c r="XDS1327" s="62">
        <f>XDP1327-XDQ1327</f>
        <v>1000000</v>
      </c>
      <c r="XDT1327" s="62">
        <v>2000000</v>
      </c>
      <c r="XDU1327" s="62">
        <v>0</v>
      </c>
      <c r="XDV1327" s="62">
        <f>XDU1327/XDT1327</f>
        <v>0</v>
      </c>
      <c r="XDW1327" s="62">
        <f>XDT1327-XDU1327</f>
        <v>2000000</v>
      </c>
      <c r="XDX1327" s="62">
        <f>XDT1327+XDP1327</f>
        <v>3000000</v>
      </c>
      <c r="XEC1327" s="62" t="s">
        <v>1934</v>
      </c>
      <c r="XED1327" s="62">
        <v>454</v>
      </c>
      <c r="XEE1327" s="62" t="s">
        <v>404</v>
      </c>
      <c r="XEF1327" s="62">
        <v>1000000</v>
      </c>
      <c r="XEH1327" s="62">
        <f>XEG1327/XEF1327</f>
        <v>0</v>
      </c>
      <c r="XEI1327" s="62">
        <f>XEF1327-XEG1327</f>
        <v>1000000</v>
      </c>
      <c r="XEJ1327" s="62">
        <v>2000000</v>
      </c>
      <c r="XEK1327" s="62">
        <v>0</v>
      </c>
      <c r="XEL1327" s="62">
        <f>XEK1327/XEJ1327</f>
        <v>0</v>
      </c>
      <c r="XEM1327" s="62">
        <f>XEJ1327-XEK1327</f>
        <v>2000000</v>
      </c>
      <c r="XEN1327" s="62">
        <f>XEJ1327+XEF1327</f>
        <v>3000000</v>
      </c>
      <c r="XES1327" s="62" t="s">
        <v>1934</v>
      </c>
      <c r="XET1327" s="62">
        <v>454</v>
      </c>
      <c r="XEU1327" s="62" t="s">
        <v>404</v>
      </c>
      <c r="XEV1327" s="62">
        <v>1000000</v>
      </c>
      <c r="XEX1327" s="62">
        <f>XEW1327/XEV1327</f>
        <v>0</v>
      </c>
      <c r="XEY1327" s="62">
        <f>XEV1327-XEW1327</f>
        <v>1000000</v>
      </c>
      <c r="XEZ1327" s="62">
        <v>2000000</v>
      </c>
      <c r="XFA1327" s="62">
        <v>0</v>
      </c>
      <c r="XFB1327" s="62">
        <f>XFA1327/XEZ1327</f>
        <v>0</v>
      </c>
      <c r="XFC1327" s="62">
        <f>XEZ1327-XFA1327</f>
        <v>2000000</v>
      </c>
      <c r="XFD1327" s="62">
        <f>XEZ1327+XEV1327</f>
        <v>3000000</v>
      </c>
    </row>
    <row r="1328" spans="1:1024 1027:2048 2051:3072 3075:4096 4099:5120 5123:6144 6147:7168 7171:8192 8195:9216 9219:10240 10243:11264 11267:12288 12291:13312 13315:14336 14339:15360 15363:16384" x14ac:dyDescent="0.25">
      <c r="A1328" s="62"/>
      <c r="B1328" s="62"/>
      <c r="G1328" s="735" t="s">
        <v>1935</v>
      </c>
      <c r="H1328" s="718"/>
      <c r="I1328" s="718"/>
      <c r="J1328" s="719"/>
      <c r="K1328" s="718"/>
      <c r="L1328" s="720"/>
      <c r="M1328" s="720"/>
      <c r="N1328" s="721"/>
      <c r="O1328" s="720"/>
      <c r="P1328" s="720"/>
      <c r="Q1328" s="738"/>
      <c r="R1328" s="739"/>
      <c r="S1328" s="738"/>
      <c r="T1328" s="62"/>
      <c r="V1328" s="62"/>
      <c r="W1328" s="62" t="s">
        <v>1935</v>
      </c>
      <c r="AM1328" s="62" t="s">
        <v>1935</v>
      </c>
      <c r="BC1328" s="62" t="s">
        <v>1935</v>
      </c>
      <c r="BS1328" s="62" t="s">
        <v>1935</v>
      </c>
      <c r="CI1328" s="62" t="s">
        <v>1935</v>
      </c>
      <c r="CY1328" s="62" t="s">
        <v>1935</v>
      </c>
      <c r="DO1328" s="62" t="s">
        <v>1935</v>
      </c>
      <c r="EE1328" s="62" t="s">
        <v>1935</v>
      </c>
      <c r="EU1328" s="62" t="s">
        <v>1935</v>
      </c>
      <c r="FK1328" s="62" t="s">
        <v>1935</v>
      </c>
      <c r="GA1328" s="62" t="s">
        <v>1935</v>
      </c>
      <c r="GQ1328" s="62" t="s">
        <v>1935</v>
      </c>
      <c r="HG1328" s="62" t="s">
        <v>1935</v>
      </c>
      <c r="HW1328" s="62" t="s">
        <v>1935</v>
      </c>
      <c r="IM1328" s="62" t="s">
        <v>1935</v>
      </c>
      <c r="JC1328" s="62" t="s">
        <v>1935</v>
      </c>
      <c r="JS1328" s="62" t="s">
        <v>1935</v>
      </c>
      <c r="KI1328" s="62" t="s">
        <v>1935</v>
      </c>
      <c r="KY1328" s="62" t="s">
        <v>1935</v>
      </c>
      <c r="LO1328" s="62" t="s">
        <v>1935</v>
      </c>
      <c r="ME1328" s="62" t="s">
        <v>1935</v>
      </c>
      <c r="MU1328" s="62" t="s">
        <v>1935</v>
      </c>
      <c r="NK1328" s="62" t="s">
        <v>1935</v>
      </c>
      <c r="OA1328" s="62" t="s">
        <v>1935</v>
      </c>
      <c r="OQ1328" s="62" t="s">
        <v>1935</v>
      </c>
      <c r="PG1328" s="62" t="s">
        <v>1935</v>
      </c>
      <c r="PW1328" s="62" t="s">
        <v>1935</v>
      </c>
      <c r="QM1328" s="62" t="s">
        <v>1935</v>
      </c>
      <c r="RC1328" s="62" t="s">
        <v>1935</v>
      </c>
      <c r="RS1328" s="62" t="s">
        <v>1935</v>
      </c>
      <c r="SI1328" s="62" t="s">
        <v>1935</v>
      </c>
      <c r="SY1328" s="62" t="s">
        <v>1935</v>
      </c>
      <c r="TO1328" s="62" t="s">
        <v>1935</v>
      </c>
      <c r="UE1328" s="62" t="s">
        <v>1935</v>
      </c>
      <c r="UU1328" s="62" t="s">
        <v>1935</v>
      </c>
      <c r="VK1328" s="62" t="s">
        <v>1935</v>
      </c>
      <c r="WA1328" s="62" t="s">
        <v>1935</v>
      </c>
      <c r="WQ1328" s="62" t="s">
        <v>1935</v>
      </c>
      <c r="XG1328" s="62" t="s">
        <v>1935</v>
      </c>
      <c r="XW1328" s="62" t="s">
        <v>1935</v>
      </c>
      <c r="YM1328" s="62" t="s">
        <v>1935</v>
      </c>
      <c r="ZC1328" s="62" t="s">
        <v>1935</v>
      </c>
      <c r="ZS1328" s="62" t="s">
        <v>1935</v>
      </c>
      <c r="AAI1328" s="62" t="s">
        <v>1935</v>
      </c>
      <c r="AAY1328" s="62" t="s">
        <v>1935</v>
      </c>
      <c r="ABO1328" s="62" t="s">
        <v>1935</v>
      </c>
      <c r="ACE1328" s="62" t="s">
        <v>1935</v>
      </c>
      <c r="ACU1328" s="62" t="s">
        <v>1935</v>
      </c>
      <c r="ADK1328" s="62" t="s">
        <v>1935</v>
      </c>
      <c r="AEA1328" s="62" t="s">
        <v>1935</v>
      </c>
      <c r="AEQ1328" s="62" t="s">
        <v>1935</v>
      </c>
      <c r="AFG1328" s="62" t="s">
        <v>1935</v>
      </c>
      <c r="AFW1328" s="62" t="s">
        <v>1935</v>
      </c>
      <c r="AGM1328" s="62" t="s">
        <v>1935</v>
      </c>
      <c r="AHC1328" s="62" t="s">
        <v>1935</v>
      </c>
      <c r="AHS1328" s="62" t="s">
        <v>1935</v>
      </c>
      <c r="AII1328" s="62" t="s">
        <v>1935</v>
      </c>
      <c r="AIY1328" s="62" t="s">
        <v>1935</v>
      </c>
      <c r="AJO1328" s="62" t="s">
        <v>1935</v>
      </c>
      <c r="AKE1328" s="62" t="s">
        <v>1935</v>
      </c>
      <c r="AKU1328" s="62" t="s">
        <v>1935</v>
      </c>
      <c r="ALK1328" s="62" t="s">
        <v>1935</v>
      </c>
      <c r="AMA1328" s="62" t="s">
        <v>1935</v>
      </c>
      <c r="AMQ1328" s="62" t="s">
        <v>1935</v>
      </c>
      <c r="ANG1328" s="62" t="s">
        <v>1935</v>
      </c>
      <c r="ANW1328" s="62" t="s">
        <v>1935</v>
      </c>
      <c r="AOM1328" s="62" t="s">
        <v>1935</v>
      </c>
      <c r="APC1328" s="62" t="s">
        <v>1935</v>
      </c>
      <c r="APS1328" s="62" t="s">
        <v>1935</v>
      </c>
      <c r="AQI1328" s="62" t="s">
        <v>1935</v>
      </c>
      <c r="AQY1328" s="62" t="s">
        <v>1935</v>
      </c>
      <c r="ARO1328" s="62" t="s">
        <v>1935</v>
      </c>
      <c r="ASE1328" s="62" t="s">
        <v>1935</v>
      </c>
      <c r="ASU1328" s="62" t="s">
        <v>1935</v>
      </c>
      <c r="ATK1328" s="62" t="s">
        <v>1935</v>
      </c>
      <c r="AUA1328" s="62" t="s">
        <v>1935</v>
      </c>
      <c r="AUQ1328" s="62" t="s">
        <v>1935</v>
      </c>
      <c r="AVG1328" s="62" t="s">
        <v>1935</v>
      </c>
      <c r="AVW1328" s="62" t="s">
        <v>1935</v>
      </c>
      <c r="AWM1328" s="62" t="s">
        <v>1935</v>
      </c>
      <c r="AXC1328" s="62" t="s">
        <v>1935</v>
      </c>
      <c r="AXS1328" s="62" t="s">
        <v>1935</v>
      </c>
      <c r="AYI1328" s="62" t="s">
        <v>1935</v>
      </c>
      <c r="AYY1328" s="62" t="s">
        <v>1935</v>
      </c>
      <c r="AZO1328" s="62" t="s">
        <v>1935</v>
      </c>
      <c r="BAE1328" s="62" t="s">
        <v>1935</v>
      </c>
      <c r="BAU1328" s="62" t="s">
        <v>1935</v>
      </c>
      <c r="BBK1328" s="62" t="s">
        <v>1935</v>
      </c>
      <c r="BCA1328" s="62" t="s">
        <v>1935</v>
      </c>
      <c r="BCQ1328" s="62" t="s">
        <v>1935</v>
      </c>
      <c r="BDG1328" s="62" t="s">
        <v>1935</v>
      </c>
      <c r="BDW1328" s="62" t="s">
        <v>1935</v>
      </c>
      <c r="BEM1328" s="62" t="s">
        <v>1935</v>
      </c>
      <c r="BFC1328" s="62" t="s">
        <v>1935</v>
      </c>
      <c r="BFS1328" s="62" t="s">
        <v>1935</v>
      </c>
      <c r="BGI1328" s="62" t="s">
        <v>1935</v>
      </c>
      <c r="BGY1328" s="62" t="s">
        <v>1935</v>
      </c>
      <c r="BHO1328" s="62" t="s">
        <v>1935</v>
      </c>
      <c r="BIE1328" s="62" t="s">
        <v>1935</v>
      </c>
      <c r="BIU1328" s="62" t="s">
        <v>1935</v>
      </c>
      <c r="BJK1328" s="62" t="s">
        <v>1935</v>
      </c>
      <c r="BKA1328" s="62" t="s">
        <v>1935</v>
      </c>
      <c r="BKQ1328" s="62" t="s">
        <v>1935</v>
      </c>
      <c r="BLG1328" s="62" t="s">
        <v>1935</v>
      </c>
      <c r="BLW1328" s="62" t="s">
        <v>1935</v>
      </c>
      <c r="BMM1328" s="62" t="s">
        <v>1935</v>
      </c>
      <c r="BNC1328" s="62" t="s">
        <v>1935</v>
      </c>
      <c r="BNS1328" s="62" t="s">
        <v>1935</v>
      </c>
      <c r="BOI1328" s="62" t="s">
        <v>1935</v>
      </c>
      <c r="BOY1328" s="62" t="s">
        <v>1935</v>
      </c>
      <c r="BPO1328" s="62" t="s">
        <v>1935</v>
      </c>
      <c r="BQE1328" s="62" t="s">
        <v>1935</v>
      </c>
      <c r="BQU1328" s="62" t="s">
        <v>1935</v>
      </c>
      <c r="BRK1328" s="62" t="s">
        <v>1935</v>
      </c>
      <c r="BSA1328" s="62" t="s">
        <v>1935</v>
      </c>
      <c r="BSQ1328" s="62" t="s">
        <v>1935</v>
      </c>
      <c r="BTG1328" s="62" t="s">
        <v>1935</v>
      </c>
      <c r="BTW1328" s="62" t="s">
        <v>1935</v>
      </c>
      <c r="BUM1328" s="62" t="s">
        <v>1935</v>
      </c>
      <c r="BVC1328" s="62" t="s">
        <v>1935</v>
      </c>
      <c r="BVS1328" s="62" t="s">
        <v>1935</v>
      </c>
      <c r="BWI1328" s="62" t="s">
        <v>1935</v>
      </c>
      <c r="BWY1328" s="62" t="s">
        <v>1935</v>
      </c>
      <c r="BXO1328" s="62" t="s">
        <v>1935</v>
      </c>
      <c r="BYE1328" s="62" t="s">
        <v>1935</v>
      </c>
      <c r="BYU1328" s="62" t="s">
        <v>1935</v>
      </c>
      <c r="BZK1328" s="62" t="s">
        <v>1935</v>
      </c>
      <c r="CAA1328" s="62" t="s">
        <v>1935</v>
      </c>
      <c r="CAQ1328" s="62" t="s">
        <v>1935</v>
      </c>
      <c r="CBG1328" s="62" t="s">
        <v>1935</v>
      </c>
      <c r="CBW1328" s="62" t="s">
        <v>1935</v>
      </c>
      <c r="CCM1328" s="62" t="s">
        <v>1935</v>
      </c>
      <c r="CDC1328" s="62" t="s">
        <v>1935</v>
      </c>
      <c r="CDS1328" s="62" t="s">
        <v>1935</v>
      </c>
      <c r="CEI1328" s="62" t="s">
        <v>1935</v>
      </c>
      <c r="CEY1328" s="62" t="s">
        <v>1935</v>
      </c>
      <c r="CFO1328" s="62" t="s">
        <v>1935</v>
      </c>
      <c r="CGE1328" s="62" t="s">
        <v>1935</v>
      </c>
      <c r="CGU1328" s="62" t="s">
        <v>1935</v>
      </c>
      <c r="CHK1328" s="62" t="s">
        <v>1935</v>
      </c>
      <c r="CIA1328" s="62" t="s">
        <v>1935</v>
      </c>
      <c r="CIQ1328" s="62" t="s">
        <v>1935</v>
      </c>
      <c r="CJG1328" s="62" t="s">
        <v>1935</v>
      </c>
      <c r="CJW1328" s="62" t="s">
        <v>1935</v>
      </c>
      <c r="CKM1328" s="62" t="s">
        <v>1935</v>
      </c>
      <c r="CLC1328" s="62" t="s">
        <v>1935</v>
      </c>
      <c r="CLS1328" s="62" t="s">
        <v>1935</v>
      </c>
      <c r="CMI1328" s="62" t="s">
        <v>1935</v>
      </c>
      <c r="CMY1328" s="62" t="s">
        <v>1935</v>
      </c>
      <c r="CNO1328" s="62" t="s">
        <v>1935</v>
      </c>
      <c r="COE1328" s="62" t="s">
        <v>1935</v>
      </c>
      <c r="COU1328" s="62" t="s">
        <v>1935</v>
      </c>
      <c r="CPK1328" s="62" t="s">
        <v>1935</v>
      </c>
      <c r="CQA1328" s="62" t="s">
        <v>1935</v>
      </c>
      <c r="CQQ1328" s="62" t="s">
        <v>1935</v>
      </c>
      <c r="CRG1328" s="62" t="s">
        <v>1935</v>
      </c>
      <c r="CRW1328" s="62" t="s">
        <v>1935</v>
      </c>
      <c r="CSM1328" s="62" t="s">
        <v>1935</v>
      </c>
      <c r="CTC1328" s="62" t="s">
        <v>1935</v>
      </c>
      <c r="CTS1328" s="62" t="s">
        <v>1935</v>
      </c>
      <c r="CUI1328" s="62" t="s">
        <v>1935</v>
      </c>
      <c r="CUY1328" s="62" t="s">
        <v>1935</v>
      </c>
      <c r="CVO1328" s="62" t="s">
        <v>1935</v>
      </c>
      <c r="CWE1328" s="62" t="s">
        <v>1935</v>
      </c>
      <c r="CWU1328" s="62" t="s">
        <v>1935</v>
      </c>
      <c r="CXK1328" s="62" t="s">
        <v>1935</v>
      </c>
      <c r="CYA1328" s="62" t="s">
        <v>1935</v>
      </c>
      <c r="CYQ1328" s="62" t="s">
        <v>1935</v>
      </c>
      <c r="CZG1328" s="62" t="s">
        <v>1935</v>
      </c>
      <c r="CZW1328" s="62" t="s">
        <v>1935</v>
      </c>
      <c r="DAM1328" s="62" t="s">
        <v>1935</v>
      </c>
      <c r="DBC1328" s="62" t="s">
        <v>1935</v>
      </c>
      <c r="DBS1328" s="62" t="s">
        <v>1935</v>
      </c>
      <c r="DCI1328" s="62" t="s">
        <v>1935</v>
      </c>
      <c r="DCY1328" s="62" t="s">
        <v>1935</v>
      </c>
      <c r="DDO1328" s="62" t="s">
        <v>1935</v>
      </c>
      <c r="DEE1328" s="62" t="s">
        <v>1935</v>
      </c>
      <c r="DEU1328" s="62" t="s">
        <v>1935</v>
      </c>
      <c r="DFK1328" s="62" t="s">
        <v>1935</v>
      </c>
      <c r="DGA1328" s="62" t="s">
        <v>1935</v>
      </c>
      <c r="DGQ1328" s="62" t="s">
        <v>1935</v>
      </c>
      <c r="DHG1328" s="62" t="s">
        <v>1935</v>
      </c>
      <c r="DHW1328" s="62" t="s">
        <v>1935</v>
      </c>
      <c r="DIM1328" s="62" t="s">
        <v>1935</v>
      </c>
      <c r="DJC1328" s="62" t="s">
        <v>1935</v>
      </c>
      <c r="DJS1328" s="62" t="s">
        <v>1935</v>
      </c>
      <c r="DKI1328" s="62" t="s">
        <v>1935</v>
      </c>
      <c r="DKY1328" s="62" t="s">
        <v>1935</v>
      </c>
      <c r="DLO1328" s="62" t="s">
        <v>1935</v>
      </c>
      <c r="DME1328" s="62" t="s">
        <v>1935</v>
      </c>
      <c r="DMU1328" s="62" t="s">
        <v>1935</v>
      </c>
      <c r="DNK1328" s="62" t="s">
        <v>1935</v>
      </c>
      <c r="DOA1328" s="62" t="s">
        <v>1935</v>
      </c>
      <c r="DOQ1328" s="62" t="s">
        <v>1935</v>
      </c>
      <c r="DPG1328" s="62" t="s">
        <v>1935</v>
      </c>
      <c r="DPW1328" s="62" t="s">
        <v>1935</v>
      </c>
      <c r="DQM1328" s="62" t="s">
        <v>1935</v>
      </c>
      <c r="DRC1328" s="62" t="s">
        <v>1935</v>
      </c>
      <c r="DRS1328" s="62" t="s">
        <v>1935</v>
      </c>
      <c r="DSI1328" s="62" t="s">
        <v>1935</v>
      </c>
      <c r="DSY1328" s="62" t="s">
        <v>1935</v>
      </c>
      <c r="DTO1328" s="62" t="s">
        <v>1935</v>
      </c>
      <c r="DUE1328" s="62" t="s">
        <v>1935</v>
      </c>
      <c r="DUU1328" s="62" t="s">
        <v>1935</v>
      </c>
      <c r="DVK1328" s="62" t="s">
        <v>1935</v>
      </c>
      <c r="DWA1328" s="62" t="s">
        <v>1935</v>
      </c>
      <c r="DWQ1328" s="62" t="s">
        <v>1935</v>
      </c>
      <c r="DXG1328" s="62" t="s">
        <v>1935</v>
      </c>
      <c r="DXW1328" s="62" t="s">
        <v>1935</v>
      </c>
      <c r="DYM1328" s="62" t="s">
        <v>1935</v>
      </c>
      <c r="DZC1328" s="62" t="s">
        <v>1935</v>
      </c>
      <c r="DZS1328" s="62" t="s">
        <v>1935</v>
      </c>
      <c r="EAI1328" s="62" t="s">
        <v>1935</v>
      </c>
      <c r="EAY1328" s="62" t="s">
        <v>1935</v>
      </c>
      <c r="EBO1328" s="62" t="s">
        <v>1935</v>
      </c>
      <c r="ECE1328" s="62" t="s">
        <v>1935</v>
      </c>
      <c r="ECU1328" s="62" t="s">
        <v>1935</v>
      </c>
      <c r="EDK1328" s="62" t="s">
        <v>1935</v>
      </c>
      <c r="EEA1328" s="62" t="s">
        <v>1935</v>
      </c>
      <c r="EEQ1328" s="62" t="s">
        <v>1935</v>
      </c>
      <c r="EFG1328" s="62" t="s">
        <v>1935</v>
      </c>
      <c r="EFW1328" s="62" t="s">
        <v>1935</v>
      </c>
      <c r="EGM1328" s="62" t="s">
        <v>1935</v>
      </c>
      <c r="EHC1328" s="62" t="s">
        <v>1935</v>
      </c>
      <c r="EHS1328" s="62" t="s">
        <v>1935</v>
      </c>
      <c r="EII1328" s="62" t="s">
        <v>1935</v>
      </c>
      <c r="EIY1328" s="62" t="s">
        <v>1935</v>
      </c>
      <c r="EJO1328" s="62" t="s">
        <v>1935</v>
      </c>
      <c r="EKE1328" s="62" t="s">
        <v>1935</v>
      </c>
      <c r="EKU1328" s="62" t="s">
        <v>1935</v>
      </c>
      <c r="ELK1328" s="62" t="s">
        <v>1935</v>
      </c>
      <c r="EMA1328" s="62" t="s">
        <v>1935</v>
      </c>
      <c r="EMQ1328" s="62" t="s">
        <v>1935</v>
      </c>
      <c r="ENG1328" s="62" t="s">
        <v>1935</v>
      </c>
      <c r="ENW1328" s="62" t="s">
        <v>1935</v>
      </c>
      <c r="EOM1328" s="62" t="s">
        <v>1935</v>
      </c>
      <c r="EPC1328" s="62" t="s">
        <v>1935</v>
      </c>
      <c r="EPS1328" s="62" t="s">
        <v>1935</v>
      </c>
      <c r="EQI1328" s="62" t="s">
        <v>1935</v>
      </c>
      <c r="EQY1328" s="62" t="s">
        <v>1935</v>
      </c>
      <c r="ERO1328" s="62" t="s">
        <v>1935</v>
      </c>
      <c r="ESE1328" s="62" t="s">
        <v>1935</v>
      </c>
      <c r="ESU1328" s="62" t="s">
        <v>1935</v>
      </c>
      <c r="ETK1328" s="62" t="s">
        <v>1935</v>
      </c>
      <c r="EUA1328" s="62" t="s">
        <v>1935</v>
      </c>
      <c r="EUQ1328" s="62" t="s">
        <v>1935</v>
      </c>
      <c r="EVG1328" s="62" t="s">
        <v>1935</v>
      </c>
      <c r="EVW1328" s="62" t="s">
        <v>1935</v>
      </c>
      <c r="EWM1328" s="62" t="s">
        <v>1935</v>
      </c>
      <c r="EXC1328" s="62" t="s">
        <v>1935</v>
      </c>
      <c r="EXS1328" s="62" t="s">
        <v>1935</v>
      </c>
      <c r="EYI1328" s="62" t="s">
        <v>1935</v>
      </c>
      <c r="EYY1328" s="62" t="s">
        <v>1935</v>
      </c>
      <c r="EZO1328" s="62" t="s">
        <v>1935</v>
      </c>
      <c r="FAE1328" s="62" t="s">
        <v>1935</v>
      </c>
      <c r="FAU1328" s="62" t="s">
        <v>1935</v>
      </c>
      <c r="FBK1328" s="62" t="s">
        <v>1935</v>
      </c>
      <c r="FCA1328" s="62" t="s">
        <v>1935</v>
      </c>
      <c r="FCQ1328" s="62" t="s">
        <v>1935</v>
      </c>
      <c r="FDG1328" s="62" t="s">
        <v>1935</v>
      </c>
      <c r="FDW1328" s="62" t="s">
        <v>1935</v>
      </c>
      <c r="FEM1328" s="62" t="s">
        <v>1935</v>
      </c>
      <c r="FFC1328" s="62" t="s">
        <v>1935</v>
      </c>
      <c r="FFS1328" s="62" t="s">
        <v>1935</v>
      </c>
      <c r="FGI1328" s="62" t="s">
        <v>1935</v>
      </c>
      <c r="FGY1328" s="62" t="s">
        <v>1935</v>
      </c>
      <c r="FHO1328" s="62" t="s">
        <v>1935</v>
      </c>
      <c r="FIE1328" s="62" t="s">
        <v>1935</v>
      </c>
      <c r="FIU1328" s="62" t="s">
        <v>1935</v>
      </c>
      <c r="FJK1328" s="62" t="s">
        <v>1935</v>
      </c>
      <c r="FKA1328" s="62" t="s">
        <v>1935</v>
      </c>
      <c r="FKQ1328" s="62" t="s">
        <v>1935</v>
      </c>
      <c r="FLG1328" s="62" t="s">
        <v>1935</v>
      </c>
      <c r="FLW1328" s="62" t="s">
        <v>1935</v>
      </c>
      <c r="FMM1328" s="62" t="s">
        <v>1935</v>
      </c>
      <c r="FNC1328" s="62" t="s">
        <v>1935</v>
      </c>
      <c r="FNS1328" s="62" t="s">
        <v>1935</v>
      </c>
      <c r="FOI1328" s="62" t="s">
        <v>1935</v>
      </c>
      <c r="FOY1328" s="62" t="s">
        <v>1935</v>
      </c>
      <c r="FPO1328" s="62" t="s">
        <v>1935</v>
      </c>
      <c r="FQE1328" s="62" t="s">
        <v>1935</v>
      </c>
      <c r="FQU1328" s="62" t="s">
        <v>1935</v>
      </c>
      <c r="FRK1328" s="62" t="s">
        <v>1935</v>
      </c>
      <c r="FSA1328" s="62" t="s">
        <v>1935</v>
      </c>
      <c r="FSQ1328" s="62" t="s">
        <v>1935</v>
      </c>
      <c r="FTG1328" s="62" t="s">
        <v>1935</v>
      </c>
      <c r="FTW1328" s="62" t="s">
        <v>1935</v>
      </c>
      <c r="FUM1328" s="62" t="s">
        <v>1935</v>
      </c>
      <c r="FVC1328" s="62" t="s">
        <v>1935</v>
      </c>
      <c r="FVS1328" s="62" t="s">
        <v>1935</v>
      </c>
      <c r="FWI1328" s="62" t="s">
        <v>1935</v>
      </c>
      <c r="FWY1328" s="62" t="s">
        <v>1935</v>
      </c>
      <c r="FXO1328" s="62" t="s">
        <v>1935</v>
      </c>
      <c r="FYE1328" s="62" t="s">
        <v>1935</v>
      </c>
      <c r="FYU1328" s="62" t="s">
        <v>1935</v>
      </c>
      <c r="FZK1328" s="62" t="s">
        <v>1935</v>
      </c>
      <c r="GAA1328" s="62" t="s">
        <v>1935</v>
      </c>
      <c r="GAQ1328" s="62" t="s">
        <v>1935</v>
      </c>
      <c r="GBG1328" s="62" t="s">
        <v>1935</v>
      </c>
      <c r="GBW1328" s="62" t="s">
        <v>1935</v>
      </c>
      <c r="GCM1328" s="62" t="s">
        <v>1935</v>
      </c>
      <c r="GDC1328" s="62" t="s">
        <v>1935</v>
      </c>
      <c r="GDS1328" s="62" t="s">
        <v>1935</v>
      </c>
      <c r="GEI1328" s="62" t="s">
        <v>1935</v>
      </c>
      <c r="GEY1328" s="62" t="s">
        <v>1935</v>
      </c>
      <c r="GFO1328" s="62" t="s">
        <v>1935</v>
      </c>
      <c r="GGE1328" s="62" t="s">
        <v>1935</v>
      </c>
      <c r="GGU1328" s="62" t="s">
        <v>1935</v>
      </c>
      <c r="GHK1328" s="62" t="s">
        <v>1935</v>
      </c>
      <c r="GIA1328" s="62" t="s">
        <v>1935</v>
      </c>
      <c r="GIQ1328" s="62" t="s">
        <v>1935</v>
      </c>
      <c r="GJG1328" s="62" t="s">
        <v>1935</v>
      </c>
      <c r="GJW1328" s="62" t="s">
        <v>1935</v>
      </c>
      <c r="GKM1328" s="62" t="s">
        <v>1935</v>
      </c>
      <c r="GLC1328" s="62" t="s">
        <v>1935</v>
      </c>
      <c r="GLS1328" s="62" t="s">
        <v>1935</v>
      </c>
      <c r="GMI1328" s="62" t="s">
        <v>1935</v>
      </c>
      <c r="GMY1328" s="62" t="s">
        <v>1935</v>
      </c>
      <c r="GNO1328" s="62" t="s">
        <v>1935</v>
      </c>
      <c r="GOE1328" s="62" t="s">
        <v>1935</v>
      </c>
      <c r="GOU1328" s="62" t="s">
        <v>1935</v>
      </c>
      <c r="GPK1328" s="62" t="s">
        <v>1935</v>
      </c>
      <c r="GQA1328" s="62" t="s">
        <v>1935</v>
      </c>
      <c r="GQQ1328" s="62" t="s">
        <v>1935</v>
      </c>
      <c r="GRG1328" s="62" t="s">
        <v>1935</v>
      </c>
      <c r="GRW1328" s="62" t="s">
        <v>1935</v>
      </c>
      <c r="GSM1328" s="62" t="s">
        <v>1935</v>
      </c>
      <c r="GTC1328" s="62" t="s">
        <v>1935</v>
      </c>
      <c r="GTS1328" s="62" t="s">
        <v>1935</v>
      </c>
      <c r="GUI1328" s="62" t="s">
        <v>1935</v>
      </c>
      <c r="GUY1328" s="62" t="s">
        <v>1935</v>
      </c>
      <c r="GVO1328" s="62" t="s">
        <v>1935</v>
      </c>
      <c r="GWE1328" s="62" t="s">
        <v>1935</v>
      </c>
      <c r="GWU1328" s="62" t="s">
        <v>1935</v>
      </c>
      <c r="GXK1328" s="62" t="s">
        <v>1935</v>
      </c>
      <c r="GYA1328" s="62" t="s">
        <v>1935</v>
      </c>
      <c r="GYQ1328" s="62" t="s">
        <v>1935</v>
      </c>
      <c r="GZG1328" s="62" t="s">
        <v>1935</v>
      </c>
      <c r="GZW1328" s="62" t="s">
        <v>1935</v>
      </c>
      <c r="HAM1328" s="62" t="s">
        <v>1935</v>
      </c>
      <c r="HBC1328" s="62" t="s">
        <v>1935</v>
      </c>
      <c r="HBS1328" s="62" t="s">
        <v>1935</v>
      </c>
      <c r="HCI1328" s="62" t="s">
        <v>1935</v>
      </c>
      <c r="HCY1328" s="62" t="s">
        <v>1935</v>
      </c>
      <c r="HDO1328" s="62" t="s">
        <v>1935</v>
      </c>
      <c r="HEE1328" s="62" t="s">
        <v>1935</v>
      </c>
      <c r="HEU1328" s="62" t="s">
        <v>1935</v>
      </c>
      <c r="HFK1328" s="62" t="s">
        <v>1935</v>
      </c>
      <c r="HGA1328" s="62" t="s">
        <v>1935</v>
      </c>
      <c r="HGQ1328" s="62" t="s">
        <v>1935</v>
      </c>
      <c r="HHG1328" s="62" t="s">
        <v>1935</v>
      </c>
      <c r="HHW1328" s="62" t="s">
        <v>1935</v>
      </c>
      <c r="HIM1328" s="62" t="s">
        <v>1935</v>
      </c>
      <c r="HJC1328" s="62" t="s">
        <v>1935</v>
      </c>
      <c r="HJS1328" s="62" t="s">
        <v>1935</v>
      </c>
      <c r="HKI1328" s="62" t="s">
        <v>1935</v>
      </c>
      <c r="HKY1328" s="62" t="s">
        <v>1935</v>
      </c>
      <c r="HLO1328" s="62" t="s">
        <v>1935</v>
      </c>
      <c r="HME1328" s="62" t="s">
        <v>1935</v>
      </c>
      <c r="HMU1328" s="62" t="s">
        <v>1935</v>
      </c>
      <c r="HNK1328" s="62" t="s">
        <v>1935</v>
      </c>
      <c r="HOA1328" s="62" t="s">
        <v>1935</v>
      </c>
      <c r="HOQ1328" s="62" t="s">
        <v>1935</v>
      </c>
      <c r="HPG1328" s="62" t="s">
        <v>1935</v>
      </c>
      <c r="HPW1328" s="62" t="s">
        <v>1935</v>
      </c>
      <c r="HQM1328" s="62" t="s">
        <v>1935</v>
      </c>
      <c r="HRC1328" s="62" t="s">
        <v>1935</v>
      </c>
      <c r="HRS1328" s="62" t="s">
        <v>1935</v>
      </c>
      <c r="HSI1328" s="62" t="s">
        <v>1935</v>
      </c>
      <c r="HSY1328" s="62" t="s">
        <v>1935</v>
      </c>
      <c r="HTO1328" s="62" t="s">
        <v>1935</v>
      </c>
      <c r="HUE1328" s="62" t="s">
        <v>1935</v>
      </c>
      <c r="HUU1328" s="62" t="s">
        <v>1935</v>
      </c>
      <c r="HVK1328" s="62" t="s">
        <v>1935</v>
      </c>
      <c r="HWA1328" s="62" t="s">
        <v>1935</v>
      </c>
      <c r="HWQ1328" s="62" t="s">
        <v>1935</v>
      </c>
      <c r="HXG1328" s="62" t="s">
        <v>1935</v>
      </c>
      <c r="HXW1328" s="62" t="s">
        <v>1935</v>
      </c>
      <c r="HYM1328" s="62" t="s">
        <v>1935</v>
      </c>
      <c r="HZC1328" s="62" t="s">
        <v>1935</v>
      </c>
      <c r="HZS1328" s="62" t="s">
        <v>1935</v>
      </c>
      <c r="IAI1328" s="62" t="s">
        <v>1935</v>
      </c>
      <c r="IAY1328" s="62" t="s">
        <v>1935</v>
      </c>
      <c r="IBO1328" s="62" t="s">
        <v>1935</v>
      </c>
      <c r="ICE1328" s="62" t="s">
        <v>1935</v>
      </c>
      <c r="ICU1328" s="62" t="s">
        <v>1935</v>
      </c>
      <c r="IDK1328" s="62" t="s">
        <v>1935</v>
      </c>
      <c r="IEA1328" s="62" t="s">
        <v>1935</v>
      </c>
      <c r="IEQ1328" s="62" t="s">
        <v>1935</v>
      </c>
      <c r="IFG1328" s="62" t="s">
        <v>1935</v>
      </c>
      <c r="IFW1328" s="62" t="s">
        <v>1935</v>
      </c>
      <c r="IGM1328" s="62" t="s">
        <v>1935</v>
      </c>
      <c r="IHC1328" s="62" t="s">
        <v>1935</v>
      </c>
      <c r="IHS1328" s="62" t="s">
        <v>1935</v>
      </c>
      <c r="III1328" s="62" t="s">
        <v>1935</v>
      </c>
      <c r="IIY1328" s="62" t="s">
        <v>1935</v>
      </c>
      <c r="IJO1328" s="62" t="s">
        <v>1935</v>
      </c>
      <c r="IKE1328" s="62" t="s">
        <v>1935</v>
      </c>
      <c r="IKU1328" s="62" t="s">
        <v>1935</v>
      </c>
      <c r="ILK1328" s="62" t="s">
        <v>1935</v>
      </c>
      <c r="IMA1328" s="62" t="s">
        <v>1935</v>
      </c>
      <c r="IMQ1328" s="62" t="s">
        <v>1935</v>
      </c>
      <c r="ING1328" s="62" t="s">
        <v>1935</v>
      </c>
      <c r="INW1328" s="62" t="s">
        <v>1935</v>
      </c>
      <c r="IOM1328" s="62" t="s">
        <v>1935</v>
      </c>
      <c r="IPC1328" s="62" t="s">
        <v>1935</v>
      </c>
      <c r="IPS1328" s="62" t="s">
        <v>1935</v>
      </c>
      <c r="IQI1328" s="62" t="s">
        <v>1935</v>
      </c>
      <c r="IQY1328" s="62" t="s">
        <v>1935</v>
      </c>
      <c r="IRO1328" s="62" t="s">
        <v>1935</v>
      </c>
      <c r="ISE1328" s="62" t="s">
        <v>1935</v>
      </c>
      <c r="ISU1328" s="62" t="s">
        <v>1935</v>
      </c>
      <c r="ITK1328" s="62" t="s">
        <v>1935</v>
      </c>
      <c r="IUA1328" s="62" t="s">
        <v>1935</v>
      </c>
      <c r="IUQ1328" s="62" t="s">
        <v>1935</v>
      </c>
      <c r="IVG1328" s="62" t="s">
        <v>1935</v>
      </c>
      <c r="IVW1328" s="62" t="s">
        <v>1935</v>
      </c>
      <c r="IWM1328" s="62" t="s">
        <v>1935</v>
      </c>
      <c r="IXC1328" s="62" t="s">
        <v>1935</v>
      </c>
      <c r="IXS1328" s="62" t="s">
        <v>1935</v>
      </c>
      <c r="IYI1328" s="62" t="s">
        <v>1935</v>
      </c>
      <c r="IYY1328" s="62" t="s">
        <v>1935</v>
      </c>
      <c r="IZO1328" s="62" t="s">
        <v>1935</v>
      </c>
      <c r="JAE1328" s="62" t="s">
        <v>1935</v>
      </c>
      <c r="JAU1328" s="62" t="s">
        <v>1935</v>
      </c>
      <c r="JBK1328" s="62" t="s">
        <v>1935</v>
      </c>
      <c r="JCA1328" s="62" t="s">
        <v>1935</v>
      </c>
      <c r="JCQ1328" s="62" t="s">
        <v>1935</v>
      </c>
      <c r="JDG1328" s="62" t="s">
        <v>1935</v>
      </c>
      <c r="JDW1328" s="62" t="s">
        <v>1935</v>
      </c>
      <c r="JEM1328" s="62" t="s">
        <v>1935</v>
      </c>
      <c r="JFC1328" s="62" t="s">
        <v>1935</v>
      </c>
      <c r="JFS1328" s="62" t="s">
        <v>1935</v>
      </c>
      <c r="JGI1328" s="62" t="s">
        <v>1935</v>
      </c>
      <c r="JGY1328" s="62" t="s">
        <v>1935</v>
      </c>
      <c r="JHO1328" s="62" t="s">
        <v>1935</v>
      </c>
      <c r="JIE1328" s="62" t="s">
        <v>1935</v>
      </c>
      <c r="JIU1328" s="62" t="s">
        <v>1935</v>
      </c>
      <c r="JJK1328" s="62" t="s">
        <v>1935</v>
      </c>
      <c r="JKA1328" s="62" t="s">
        <v>1935</v>
      </c>
      <c r="JKQ1328" s="62" t="s">
        <v>1935</v>
      </c>
      <c r="JLG1328" s="62" t="s">
        <v>1935</v>
      </c>
      <c r="JLW1328" s="62" t="s">
        <v>1935</v>
      </c>
      <c r="JMM1328" s="62" t="s">
        <v>1935</v>
      </c>
      <c r="JNC1328" s="62" t="s">
        <v>1935</v>
      </c>
      <c r="JNS1328" s="62" t="s">
        <v>1935</v>
      </c>
      <c r="JOI1328" s="62" t="s">
        <v>1935</v>
      </c>
      <c r="JOY1328" s="62" t="s">
        <v>1935</v>
      </c>
      <c r="JPO1328" s="62" t="s">
        <v>1935</v>
      </c>
      <c r="JQE1328" s="62" t="s">
        <v>1935</v>
      </c>
      <c r="JQU1328" s="62" t="s">
        <v>1935</v>
      </c>
      <c r="JRK1328" s="62" t="s">
        <v>1935</v>
      </c>
      <c r="JSA1328" s="62" t="s">
        <v>1935</v>
      </c>
      <c r="JSQ1328" s="62" t="s">
        <v>1935</v>
      </c>
      <c r="JTG1328" s="62" t="s">
        <v>1935</v>
      </c>
      <c r="JTW1328" s="62" t="s">
        <v>1935</v>
      </c>
      <c r="JUM1328" s="62" t="s">
        <v>1935</v>
      </c>
      <c r="JVC1328" s="62" t="s">
        <v>1935</v>
      </c>
      <c r="JVS1328" s="62" t="s">
        <v>1935</v>
      </c>
      <c r="JWI1328" s="62" t="s">
        <v>1935</v>
      </c>
      <c r="JWY1328" s="62" t="s">
        <v>1935</v>
      </c>
      <c r="JXO1328" s="62" t="s">
        <v>1935</v>
      </c>
      <c r="JYE1328" s="62" t="s">
        <v>1935</v>
      </c>
      <c r="JYU1328" s="62" t="s">
        <v>1935</v>
      </c>
      <c r="JZK1328" s="62" t="s">
        <v>1935</v>
      </c>
      <c r="KAA1328" s="62" t="s">
        <v>1935</v>
      </c>
      <c r="KAQ1328" s="62" t="s">
        <v>1935</v>
      </c>
      <c r="KBG1328" s="62" t="s">
        <v>1935</v>
      </c>
      <c r="KBW1328" s="62" t="s">
        <v>1935</v>
      </c>
      <c r="KCM1328" s="62" t="s">
        <v>1935</v>
      </c>
      <c r="KDC1328" s="62" t="s">
        <v>1935</v>
      </c>
      <c r="KDS1328" s="62" t="s">
        <v>1935</v>
      </c>
      <c r="KEI1328" s="62" t="s">
        <v>1935</v>
      </c>
      <c r="KEY1328" s="62" t="s">
        <v>1935</v>
      </c>
      <c r="KFO1328" s="62" t="s">
        <v>1935</v>
      </c>
      <c r="KGE1328" s="62" t="s">
        <v>1935</v>
      </c>
      <c r="KGU1328" s="62" t="s">
        <v>1935</v>
      </c>
      <c r="KHK1328" s="62" t="s">
        <v>1935</v>
      </c>
      <c r="KIA1328" s="62" t="s">
        <v>1935</v>
      </c>
      <c r="KIQ1328" s="62" t="s">
        <v>1935</v>
      </c>
      <c r="KJG1328" s="62" t="s">
        <v>1935</v>
      </c>
      <c r="KJW1328" s="62" t="s">
        <v>1935</v>
      </c>
      <c r="KKM1328" s="62" t="s">
        <v>1935</v>
      </c>
      <c r="KLC1328" s="62" t="s">
        <v>1935</v>
      </c>
      <c r="KLS1328" s="62" t="s">
        <v>1935</v>
      </c>
      <c r="KMI1328" s="62" t="s">
        <v>1935</v>
      </c>
      <c r="KMY1328" s="62" t="s">
        <v>1935</v>
      </c>
      <c r="KNO1328" s="62" t="s">
        <v>1935</v>
      </c>
      <c r="KOE1328" s="62" t="s">
        <v>1935</v>
      </c>
      <c r="KOU1328" s="62" t="s">
        <v>1935</v>
      </c>
      <c r="KPK1328" s="62" t="s">
        <v>1935</v>
      </c>
      <c r="KQA1328" s="62" t="s">
        <v>1935</v>
      </c>
      <c r="KQQ1328" s="62" t="s">
        <v>1935</v>
      </c>
      <c r="KRG1328" s="62" t="s">
        <v>1935</v>
      </c>
      <c r="KRW1328" s="62" t="s">
        <v>1935</v>
      </c>
      <c r="KSM1328" s="62" t="s">
        <v>1935</v>
      </c>
      <c r="KTC1328" s="62" t="s">
        <v>1935</v>
      </c>
      <c r="KTS1328" s="62" t="s">
        <v>1935</v>
      </c>
      <c r="KUI1328" s="62" t="s">
        <v>1935</v>
      </c>
      <c r="KUY1328" s="62" t="s">
        <v>1935</v>
      </c>
      <c r="KVO1328" s="62" t="s">
        <v>1935</v>
      </c>
      <c r="KWE1328" s="62" t="s">
        <v>1935</v>
      </c>
      <c r="KWU1328" s="62" t="s">
        <v>1935</v>
      </c>
      <c r="KXK1328" s="62" t="s">
        <v>1935</v>
      </c>
      <c r="KYA1328" s="62" t="s">
        <v>1935</v>
      </c>
      <c r="KYQ1328" s="62" t="s">
        <v>1935</v>
      </c>
      <c r="KZG1328" s="62" t="s">
        <v>1935</v>
      </c>
      <c r="KZW1328" s="62" t="s">
        <v>1935</v>
      </c>
      <c r="LAM1328" s="62" t="s">
        <v>1935</v>
      </c>
      <c r="LBC1328" s="62" t="s">
        <v>1935</v>
      </c>
      <c r="LBS1328" s="62" t="s">
        <v>1935</v>
      </c>
      <c r="LCI1328" s="62" t="s">
        <v>1935</v>
      </c>
      <c r="LCY1328" s="62" t="s">
        <v>1935</v>
      </c>
      <c r="LDO1328" s="62" t="s">
        <v>1935</v>
      </c>
      <c r="LEE1328" s="62" t="s">
        <v>1935</v>
      </c>
      <c r="LEU1328" s="62" t="s">
        <v>1935</v>
      </c>
      <c r="LFK1328" s="62" t="s">
        <v>1935</v>
      </c>
      <c r="LGA1328" s="62" t="s">
        <v>1935</v>
      </c>
      <c r="LGQ1328" s="62" t="s">
        <v>1935</v>
      </c>
      <c r="LHG1328" s="62" t="s">
        <v>1935</v>
      </c>
      <c r="LHW1328" s="62" t="s">
        <v>1935</v>
      </c>
      <c r="LIM1328" s="62" t="s">
        <v>1935</v>
      </c>
      <c r="LJC1328" s="62" t="s">
        <v>1935</v>
      </c>
      <c r="LJS1328" s="62" t="s">
        <v>1935</v>
      </c>
      <c r="LKI1328" s="62" t="s">
        <v>1935</v>
      </c>
      <c r="LKY1328" s="62" t="s">
        <v>1935</v>
      </c>
      <c r="LLO1328" s="62" t="s">
        <v>1935</v>
      </c>
      <c r="LME1328" s="62" t="s">
        <v>1935</v>
      </c>
      <c r="LMU1328" s="62" t="s">
        <v>1935</v>
      </c>
      <c r="LNK1328" s="62" t="s">
        <v>1935</v>
      </c>
      <c r="LOA1328" s="62" t="s">
        <v>1935</v>
      </c>
      <c r="LOQ1328" s="62" t="s">
        <v>1935</v>
      </c>
      <c r="LPG1328" s="62" t="s">
        <v>1935</v>
      </c>
      <c r="LPW1328" s="62" t="s">
        <v>1935</v>
      </c>
      <c r="LQM1328" s="62" t="s">
        <v>1935</v>
      </c>
      <c r="LRC1328" s="62" t="s">
        <v>1935</v>
      </c>
      <c r="LRS1328" s="62" t="s">
        <v>1935</v>
      </c>
      <c r="LSI1328" s="62" t="s">
        <v>1935</v>
      </c>
      <c r="LSY1328" s="62" t="s">
        <v>1935</v>
      </c>
      <c r="LTO1328" s="62" t="s">
        <v>1935</v>
      </c>
      <c r="LUE1328" s="62" t="s">
        <v>1935</v>
      </c>
      <c r="LUU1328" s="62" t="s">
        <v>1935</v>
      </c>
      <c r="LVK1328" s="62" t="s">
        <v>1935</v>
      </c>
      <c r="LWA1328" s="62" t="s">
        <v>1935</v>
      </c>
      <c r="LWQ1328" s="62" t="s">
        <v>1935</v>
      </c>
      <c r="LXG1328" s="62" t="s">
        <v>1935</v>
      </c>
      <c r="LXW1328" s="62" t="s">
        <v>1935</v>
      </c>
      <c r="LYM1328" s="62" t="s">
        <v>1935</v>
      </c>
      <c r="LZC1328" s="62" t="s">
        <v>1935</v>
      </c>
      <c r="LZS1328" s="62" t="s">
        <v>1935</v>
      </c>
      <c r="MAI1328" s="62" t="s">
        <v>1935</v>
      </c>
      <c r="MAY1328" s="62" t="s">
        <v>1935</v>
      </c>
      <c r="MBO1328" s="62" t="s">
        <v>1935</v>
      </c>
      <c r="MCE1328" s="62" t="s">
        <v>1935</v>
      </c>
      <c r="MCU1328" s="62" t="s">
        <v>1935</v>
      </c>
      <c r="MDK1328" s="62" t="s">
        <v>1935</v>
      </c>
      <c r="MEA1328" s="62" t="s">
        <v>1935</v>
      </c>
      <c r="MEQ1328" s="62" t="s">
        <v>1935</v>
      </c>
      <c r="MFG1328" s="62" t="s">
        <v>1935</v>
      </c>
      <c r="MFW1328" s="62" t="s">
        <v>1935</v>
      </c>
      <c r="MGM1328" s="62" t="s">
        <v>1935</v>
      </c>
      <c r="MHC1328" s="62" t="s">
        <v>1935</v>
      </c>
      <c r="MHS1328" s="62" t="s">
        <v>1935</v>
      </c>
      <c r="MII1328" s="62" t="s">
        <v>1935</v>
      </c>
      <c r="MIY1328" s="62" t="s">
        <v>1935</v>
      </c>
      <c r="MJO1328" s="62" t="s">
        <v>1935</v>
      </c>
      <c r="MKE1328" s="62" t="s">
        <v>1935</v>
      </c>
      <c r="MKU1328" s="62" t="s">
        <v>1935</v>
      </c>
      <c r="MLK1328" s="62" t="s">
        <v>1935</v>
      </c>
      <c r="MMA1328" s="62" t="s">
        <v>1935</v>
      </c>
      <c r="MMQ1328" s="62" t="s">
        <v>1935</v>
      </c>
      <c r="MNG1328" s="62" t="s">
        <v>1935</v>
      </c>
      <c r="MNW1328" s="62" t="s">
        <v>1935</v>
      </c>
      <c r="MOM1328" s="62" t="s">
        <v>1935</v>
      </c>
      <c r="MPC1328" s="62" t="s">
        <v>1935</v>
      </c>
      <c r="MPS1328" s="62" t="s">
        <v>1935</v>
      </c>
      <c r="MQI1328" s="62" t="s">
        <v>1935</v>
      </c>
      <c r="MQY1328" s="62" t="s">
        <v>1935</v>
      </c>
      <c r="MRO1328" s="62" t="s">
        <v>1935</v>
      </c>
      <c r="MSE1328" s="62" t="s">
        <v>1935</v>
      </c>
      <c r="MSU1328" s="62" t="s">
        <v>1935</v>
      </c>
      <c r="MTK1328" s="62" t="s">
        <v>1935</v>
      </c>
      <c r="MUA1328" s="62" t="s">
        <v>1935</v>
      </c>
      <c r="MUQ1328" s="62" t="s">
        <v>1935</v>
      </c>
      <c r="MVG1328" s="62" t="s">
        <v>1935</v>
      </c>
      <c r="MVW1328" s="62" t="s">
        <v>1935</v>
      </c>
      <c r="MWM1328" s="62" t="s">
        <v>1935</v>
      </c>
      <c r="MXC1328" s="62" t="s">
        <v>1935</v>
      </c>
      <c r="MXS1328" s="62" t="s">
        <v>1935</v>
      </c>
      <c r="MYI1328" s="62" t="s">
        <v>1935</v>
      </c>
      <c r="MYY1328" s="62" t="s">
        <v>1935</v>
      </c>
      <c r="MZO1328" s="62" t="s">
        <v>1935</v>
      </c>
      <c r="NAE1328" s="62" t="s">
        <v>1935</v>
      </c>
      <c r="NAU1328" s="62" t="s">
        <v>1935</v>
      </c>
      <c r="NBK1328" s="62" t="s">
        <v>1935</v>
      </c>
      <c r="NCA1328" s="62" t="s">
        <v>1935</v>
      </c>
      <c r="NCQ1328" s="62" t="s">
        <v>1935</v>
      </c>
      <c r="NDG1328" s="62" t="s">
        <v>1935</v>
      </c>
      <c r="NDW1328" s="62" t="s">
        <v>1935</v>
      </c>
      <c r="NEM1328" s="62" t="s">
        <v>1935</v>
      </c>
      <c r="NFC1328" s="62" t="s">
        <v>1935</v>
      </c>
      <c r="NFS1328" s="62" t="s">
        <v>1935</v>
      </c>
      <c r="NGI1328" s="62" t="s">
        <v>1935</v>
      </c>
      <c r="NGY1328" s="62" t="s">
        <v>1935</v>
      </c>
      <c r="NHO1328" s="62" t="s">
        <v>1935</v>
      </c>
      <c r="NIE1328" s="62" t="s">
        <v>1935</v>
      </c>
      <c r="NIU1328" s="62" t="s">
        <v>1935</v>
      </c>
      <c r="NJK1328" s="62" t="s">
        <v>1935</v>
      </c>
      <c r="NKA1328" s="62" t="s">
        <v>1935</v>
      </c>
      <c r="NKQ1328" s="62" t="s">
        <v>1935</v>
      </c>
      <c r="NLG1328" s="62" t="s">
        <v>1935</v>
      </c>
      <c r="NLW1328" s="62" t="s">
        <v>1935</v>
      </c>
      <c r="NMM1328" s="62" t="s">
        <v>1935</v>
      </c>
      <c r="NNC1328" s="62" t="s">
        <v>1935</v>
      </c>
      <c r="NNS1328" s="62" t="s">
        <v>1935</v>
      </c>
      <c r="NOI1328" s="62" t="s">
        <v>1935</v>
      </c>
      <c r="NOY1328" s="62" t="s">
        <v>1935</v>
      </c>
      <c r="NPO1328" s="62" t="s">
        <v>1935</v>
      </c>
      <c r="NQE1328" s="62" t="s">
        <v>1935</v>
      </c>
      <c r="NQU1328" s="62" t="s">
        <v>1935</v>
      </c>
      <c r="NRK1328" s="62" t="s">
        <v>1935</v>
      </c>
      <c r="NSA1328" s="62" t="s">
        <v>1935</v>
      </c>
      <c r="NSQ1328" s="62" t="s">
        <v>1935</v>
      </c>
      <c r="NTG1328" s="62" t="s">
        <v>1935</v>
      </c>
      <c r="NTW1328" s="62" t="s">
        <v>1935</v>
      </c>
      <c r="NUM1328" s="62" t="s">
        <v>1935</v>
      </c>
      <c r="NVC1328" s="62" t="s">
        <v>1935</v>
      </c>
      <c r="NVS1328" s="62" t="s">
        <v>1935</v>
      </c>
      <c r="NWI1328" s="62" t="s">
        <v>1935</v>
      </c>
      <c r="NWY1328" s="62" t="s">
        <v>1935</v>
      </c>
      <c r="NXO1328" s="62" t="s">
        <v>1935</v>
      </c>
      <c r="NYE1328" s="62" t="s">
        <v>1935</v>
      </c>
      <c r="NYU1328" s="62" t="s">
        <v>1935</v>
      </c>
      <c r="NZK1328" s="62" t="s">
        <v>1935</v>
      </c>
      <c r="OAA1328" s="62" t="s">
        <v>1935</v>
      </c>
      <c r="OAQ1328" s="62" t="s">
        <v>1935</v>
      </c>
      <c r="OBG1328" s="62" t="s">
        <v>1935</v>
      </c>
      <c r="OBW1328" s="62" t="s">
        <v>1935</v>
      </c>
      <c r="OCM1328" s="62" t="s">
        <v>1935</v>
      </c>
      <c r="ODC1328" s="62" t="s">
        <v>1935</v>
      </c>
      <c r="ODS1328" s="62" t="s">
        <v>1935</v>
      </c>
      <c r="OEI1328" s="62" t="s">
        <v>1935</v>
      </c>
      <c r="OEY1328" s="62" t="s">
        <v>1935</v>
      </c>
      <c r="OFO1328" s="62" t="s">
        <v>1935</v>
      </c>
      <c r="OGE1328" s="62" t="s">
        <v>1935</v>
      </c>
      <c r="OGU1328" s="62" t="s">
        <v>1935</v>
      </c>
      <c r="OHK1328" s="62" t="s">
        <v>1935</v>
      </c>
      <c r="OIA1328" s="62" t="s">
        <v>1935</v>
      </c>
      <c r="OIQ1328" s="62" t="s">
        <v>1935</v>
      </c>
      <c r="OJG1328" s="62" t="s">
        <v>1935</v>
      </c>
      <c r="OJW1328" s="62" t="s">
        <v>1935</v>
      </c>
      <c r="OKM1328" s="62" t="s">
        <v>1935</v>
      </c>
      <c r="OLC1328" s="62" t="s">
        <v>1935</v>
      </c>
      <c r="OLS1328" s="62" t="s">
        <v>1935</v>
      </c>
      <c r="OMI1328" s="62" t="s">
        <v>1935</v>
      </c>
      <c r="OMY1328" s="62" t="s">
        <v>1935</v>
      </c>
      <c r="ONO1328" s="62" t="s">
        <v>1935</v>
      </c>
      <c r="OOE1328" s="62" t="s">
        <v>1935</v>
      </c>
      <c r="OOU1328" s="62" t="s">
        <v>1935</v>
      </c>
      <c r="OPK1328" s="62" t="s">
        <v>1935</v>
      </c>
      <c r="OQA1328" s="62" t="s">
        <v>1935</v>
      </c>
      <c r="OQQ1328" s="62" t="s">
        <v>1935</v>
      </c>
      <c r="ORG1328" s="62" t="s">
        <v>1935</v>
      </c>
      <c r="ORW1328" s="62" t="s">
        <v>1935</v>
      </c>
      <c r="OSM1328" s="62" t="s">
        <v>1935</v>
      </c>
      <c r="OTC1328" s="62" t="s">
        <v>1935</v>
      </c>
      <c r="OTS1328" s="62" t="s">
        <v>1935</v>
      </c>
      <c r="OUI1328" s="62" t="s">
        <v>1935</v>
      </c>
      <c r="OUY1328" s="62" t="s">
        <v>1935</v>
      </c>
      <c r="OVO1328" s="62" t="s">
        <v>1935</v>
      </c>
      <c r="OWE1328" s="62" t="s">
        <v>1935</v>
      </c>
      <c r="OWU1328" s="62" t="s">
        <v>1935</v>
      </c>
      <c r="OXK1328" s="62" t="s">
        <v>1935</v>
      </c>
      <c r="OYA1328" s="62" t="s">
        <v>1935</v>
      </c>
      <c r="OYQ1328" s="62" t="s">
        <v>1935</v>
      </c>
      <c r="OZG1328" s="62" t="s">
        <v>1935</v>
      </c>
      <c r="OZW1328" s="62" t="s">
        <v>1935</v>
      </c>
      <c r="PAM1328" s="62" t="s">
        <v>1935</v>
      </c>
      <c r="PBC1328" s="62" t="s">
        <v>1935</v>
      </c>
      <c r="PBS1328" s="62" t="s">
        <v>1935</v>
      </c>
      <c r="PCI1328" s="62" t="s">
        <v>1935</v>
      </c>
      <c r="PCY1328" s="62" t="s">
        <v>1935</v>
      </c>
      <c r="PDO1328" s="62" t="s">
        <v>1935</v>
      </c>
      <c r="PEE1328" s="62" t="s">
        <v>1935</v>
      </c>
      <c r="PEU1328" s="62" t="s">
        <v>1935</v>
      </c>
      <c r="PFK1328" s="62" t="s">
        <v>1935</v>
      </c>
      <c r="PGA1328" s="62" t="s">
        <v>1935</v>
      </c>
      <c r="PGQ1328" s="62" t="s">
        <v>1935</v>
      </c>
      <c r="PHG1328" s="62" t="s">
        <v>1935</v>
      </c>
      <c r="PHW1328" s="62" t="s">
        <v>1935</v>
      </c>
      <c r="PIM1328" s="62" t="s">
        <v>1935</v>
      </c>
      <c r="PJC1328" s="62" t="s">
        <v>1935</v>
      </c>
      <c r="PJS1328" s="62" t="s">
        <v>1935</v>
      </c>
      <c r="PKI1328" s="62" t="s">
        <v>1935</v>
      </c>
      <c r="PKY1328" s="62" t="s">
        <v>1935</v>
      </c>
      <c r="PLO1328" s="62" t="s">
        <v>1935</v>
      </c>
      <c r="PME1328" s="62" t="s">
        <v>1935</v>
      </c>
      <c r="PMU1328" s="62" t="s">
        <v>1935</v>
      </c>
      <c r="PNK1328" s="62" t="s">
        <v>1935</v>
      </c>
      <c r="POA1328" s="62" t="s">
        <v>1935</v>
      </c>
      <c r="POQ1328" s="62" t="s">
        <v>1935</v>
      </c>
      <c r="PPG1328" s="62" t="s">
        <v>1935</v>
      </c>
      <c r="PPW1328" s="62" t="s">
        <v>1935</v>
      </c>
      <c r="PQM1328" s="62" t="s">
        <v>1935</v>
      </c>
      <c r="PRC1328" s="62" t="s">
        <v>1935</v>
      </c>
      <c r="PRS1328" s="62" t="s">
        <v>1935</v>
      </c>
      <c r="PSI1328" s="62" t="s">
        <v>1935</v>
      </c>
      <c r="PSY1328" s="62" t="s">
        <v>1935</v>
      </c>
      <c r="PTO1328" s="62" t="s">
        <v>1935</v>
      </c>
      <c r="PUE1328" s="62" t="s">
        <v>1935</v>
      </c>
      <c r="PUU1328" s="62" t="s">
        <v>1935</v>
      </c>
      <c r="PVK1328" s="62" t="s">
        <v>1935</v>
      </c>
      <c r="PWA1328" s="62" t="s">
        <v>1935</v>
      </c>
      <c r="PWQ1328" s="62" t="s">
        <v>1935</v>
      </c>
      <c r="PXG1328" s="62" t="s">
        <v>1935</v>
      </c>
      <c r="PXW1328" s="62" t="s">
        <v>1935</v>
      </c>
      <c r="PYM1328" s="62" t="s">
        <v>1935</v>
      </c>
      <c r="PZC1328" s="62" t="s">
        <v>1935</v>
      </c>
      <c r="PZS1328" s="62" t="s">
        <v>1935</v>
      </c>
      <c r="QAI1328" s="62" t="s">
        <v>1935</v>
      </c>
      <c r="QAY1328" s="62" t="s">
        <v>1935</v>
      </c>
      <c r="QBO1328" s="62" t="s">
        <v>1935</v>
      </c>
      <c r="QCE1328" s="62" t="s">
        <v>1935</v>
      </c>
      <c r="QCU1328" s="62" t="s">
        <v>1935</v>
      </c>
      <c r="QDK1328" s="62" t="s">
        <v>1935</v>
      </c>
      <c r="QEA1328" s="62" t="s">
        <v>1935</v>
      </c>
      <c r="QEQ1328" s="62" t="s">
        <v>1935</v>
      </c>
      <c r="QFG1328" s="62" t="s">
        <v>1935</v>
      </c>
      <c r="QFW1328" s="62" t="s">
        <v>1935</v>
      </c>
      <c r="QGM1328" s="62" t="s">
        <v>1935</v>
      </c>
      <c r="QHC1328" s="62" t="s">
        <v>1935</v>
      </c>
      <c r="QHS1328" s="62" t="s">
        <v>1935</v>
      </c>
      <c r="QII1328" s="62" t="s">
        <v>1935</v>
      </c>
      <c r="QIY1328" s="62" t="s">
        <v>1935</v>
      </c>
      <c r="QJO1328" s="62" t="s">
        <v>1935</v>
      </c>
      <c r="QKE1328" s="62" t="s">
        <v>1935</v>
      </c>
      <c r="QKU1328" s="62" t="s">
        <v>1935</v>
      </c>
      <c r="QLK1328" s="62" t="s">
        <v>1935</v>
      </c>
      <c r="QMA1328" s="62" t="s">
        <v>1935</v>
      </c>
      <c r="QMQ1328" s="62" t="s">
        <v>1935</v>
      </c>
      <c r="QNG1328" s="62" t="s">
        <v>1935</v>
      </c>
      <c r="QNW1328" s="62" t="s">
        <v>1935</v>
      </c>
      <c r="QOM1328" s="62" t="s">
        <v>1935</v>
      </c>
      <c r="QPC1328" s="62" t="s">
        <v>1935</v>
      </c>
      <c r="QPS1328" s="62" t="s">
        <v>1935</v>
      </c>
      <c r="QQI1328" s="62" t="s">
        <v>1935</v>
      </c>
      <c r="QQY1328" s="62" t="s">
        <v>1935</v>
      </c>
      <c r="QRO1328" s="62" t="s">
        <v>1935</v>
      </c>
      <c r="QSE1328" s="62" t="s">
        <v>1935</v>
      </c>
      <c r="QSU1328" s="62" t="s">
        <v>1935</v>
      </c>
      <c r="QTK1328" s="62" t="s">
        <v>1935</v>
      </c>
      <c r="QUA1328" s="62" t="s">
        <v>1935</v>
      </c>
      <c r="QUQ1328" s="62" t="s">
        <v>1935</v>
      </c>
      <c r="QVG1328" s="62" t="s">
        <v>1935</v>
      </c>
      <c r="QVW1328" s="62" t="s">
        <v>1935</v>
      </c>
      <c r="QWM1328" s="62" t="s">
        <v>1935</v>
      </c>
      <c r="QXC1328" s="62" t="s">
        <v>1935</v>
      </c>
      <c r="QXS1328" s="62" t="s">
        <v>1935</v>
      </c>
      <c r="QYI1328" s="62" t="s">
        <v>1935</v>
      </c>
      <c r="QYY1328" s="62" t="s">
        <v>1935</v>
      </c>
      <c r="QZO1328" s="62" t="s">
        <v>1935</v>
      </c>
      <c r="RAE1328" s="62" t="s">
        <v>1935</v>
      </c>
      <c r="RAU1328" s="62" t="s">
        <v>1935</v>
      </c>
      <c r="RBK1328" s="62" t="s">
        <v>1935</v>
      </c>
      <c r="RCA1328" s="62" t="s">
        <v>1935</v>
      </c>
      <c r="RCQ1328" s="62" t="s">
        <v>1935</v>
      </c>
      <c r="RDG1328" s="62" t="s">
        <v>1935</v>
      </c>
      <c r="RDW1328" s="62" t="s">
        <v>1935</v>
      </c>
      <c r="REM1328" s="62" t="s">
        <v>1935</v>
      </c>
      <c r="RFC1328" s="62" t="s">
        <v>1935</v>
      </c>
      <c r="RFS1328" s="62" t="s">
        <v>1935</v>
      </c>
      <c r="RGI1328" s="62" t="s">
        <v>1935</v>
      </c>
      <c r="RGY1328" s="62" t="s">
        <v>1935</v>
      </c>
      <c r="RHO1328" s="62" t="s">
        <v>1935</v>
      </c>
      <c r="RIE1328" s="62" t="s">
        <v>1935</v>
      </c>
      <c r="RIU1328" s="62" t="s">
        <v>1935</v>
      </c>
      <c r="RJK1328" s="62" t="s">
        <v>1935</v>
      </c>
      <c r="RKA1328" s="62" t="s">
        <v>1935</v>
      </c>
      <c r="RKQ1328" s="62" t="s">
        <v>1935</v>
      </c>
      <c r="RLG1328" s="62" t="s">
        <v>1935</v>
      </c>
      <c r="RLW1328" s="62" t="s">
        <v>1935</v>
      </c>
      <c r="RMM1328" s="62" t="s">
        <v>1935</v>
      </c>
      <c r="RNC1328" s="62" t="s">
        <v>1935</v>
      </c>
      <c r="RNS1328" s="62" t="s">
        <v>1935</v>
      </c>
      <c r="ROI1328" s="62" t="s">
        <v>1935</v>
      </c>
      <c r="ROY1328" s="62" t="s">
        <v>1935</v>
      </c>
      <c r="RPO1328" s="62" t="s">
        <v>1935</v>
      </c>
      <c r="RQE1328" s="62" t="s">
        <v>1935</v>
      </c>
      <c r="RQU1328" s="62" t="s">
        <v>1935</v>
      </c>
      <c r="RRK1328" s="62" t="s">
        <v>1935</v>
      </c>
      <c r="RSA1328" s="62" t="s">
        <v>1935</v>
      </c>
      <c r="RSQ1328" s="62" t="s">
        <v>1935</v>
      </c>
      <c r="RTG1328" s="62" t="s">
        <v>1935</v>
      </c>
      <c r="RTW1328" s="62" t="s">
        <v>1935</v>
      </c>
      <c r="RUM1328" s="62" t="s">
        <v>1935</v>
      </c>
      <c r="RVC1328" s="62" t="s">
        <v>1935</v>
      </c>
      <c r="RVS1328" s="62" t="s">
        <v>1935</v>
      </c>
      <c r="RWI1328" s="62" t="s">
        <v>1935</v>
      </c>
      <c r="RWY1328" s="62" t="s">
        <v>1935</v>
      </c>
      <c r="RXO1328" s="62" t="s">
        <v>1935</v>
      </c>
      <c r="RYE1328" s="62" t="s">
        <v>1935</v>
      </c>
      <c r="RYU1328" s="62" t="s">
        <v>1935</v>
      </c>
      <c r="RZK1328" s="62" t="s">
        <v>1935</v>
      </c>
      <c r="SAA1328" s="62" t="s">
        <v>1935</v>
      </c>
      <c r="SAQ1328" s="62" t="s">
        <v>1935</v>
      </c>
      <c r="SBG1328" s="62" t="s">
        <v>1935</v>
      </c>
      <c r="SBW1328" s="62" t="s">
        <v>1935</v>
      </c>
      <c r="SCM1328" s="62" t="s">
        <v>1935</v>
      </c>
      <c r="SDC1328" s="62" t="s">
        <v>1935</v>
      </c>
      <c r="SDS1328" s="62" t="s">
        <v>1935</v>
      </c>
      <c r="SEI1328" s="62" t="s">
        <v>1935</v>
      </c>
      <c r="SEY1328" s="62" t="s">
        <v>1935</v>
      </c>
      <c r="SFO1328" s="62" t="s">
        <v>1935</v>
      </c>
      <c r="SGE1328" s="62" t="s">
        <v>1935</v>
      </c>
      <c r="SGU1328" s="62" t="s">
        <v>1935</v>
      </c>
      <c r="SHK1328" s="62" t="s">
        <v>1935</v>
      </c>
      <c r="SIA1328" s="62" t="s">
        <v>1935</v>
      </c>
      <c r="SIQ1328" s="62" t="s">
        <v>1935</v>
      </c>
      <c r="SJG1328" s="62" t="s">
        <v>1935</v>
      </c>
      <c r="SJW1328" s="62" t="s">
        <v>1935</v>
      </c>
      <c r="SKM1328" s="62" t="s">
        <v>1935</v>
      </c>
      <c r="SLC1328" s="62" t="s">
        <v>1935</v>
      </c>
      <c r="SLS1328" s="62" t="s">
        <v>1935</v>
      </c>
      <c r="SMI1328" s="62" t="s">
        <v>1935</v>
      </c>
      <c r="SMY1328" s="62" t="s">
        <v>1935</v>
      </c>
      <c r="SNO1328" s="62" t="s">
        <v>1935</v>
      </c>
      <c r="SOE1328" s="62" t="s">
        <v>1935</v>
      </c>
      <c r="SOU1328" s="62" t="s">
        <v>1935</v>
      </c>
      <c r="SPK1328" s="62" t="s">
        <v>1935</v>
      </c>
      <c r="SQA1328" s="62" t="s">
        <v>1935</v>
      </c>
      <c r="SQQ1328" s="62" t="s">
        <v>1935</v>
      </c>
      <c r="SRG1328" s="62" t="s">
        <v>1935</v>
      </c>
      <c r="SRW1328" s="62" t="s">
        <v>1935</v>
      </c>
      <c r="SSM1328" s="62" t="s">
        <v>1935</v>
      </c>
      <c r="STC1328" s="62" t="s">
        <v>1935</v>
      </c>
      <c r="STS1328" s="62" t="s">
        <v>1935</v>
      </c>
      <c r="SUI1328" s="62" t="s">
        <v>1935</v>
      </c>
      <c r="SUY1328" s="62" t="s">
        <v>1935</v>
      </c>
      <c r="SVO1328" s="62" t="s">
        <v>1935</v>
      </c>
      <c r="SWE1328" s="62" t="s">
        <v>1935</v>
      </c>
      <c r="SWU1328" s="62" t="s">
        <v>1935</v>
      </c>
      <c r="SXK1328" s="62" t="s">
        <v>1935</v>
      </c>
      <c r="SYA1328" s="62" t="s">
        <v>1935</v>
      </c>
      <c r="SYQ1328" s="62" t="s">
        <v>1935</v>
      </c>
      <c r="SZG1328" s="62" t="s">
        <v>1935</v>
      </c>
      <c r="SZW1328" s="62" t="s">
        <v>1935</v>
      </c>
      <c r="TAM1328" s="62" t="s">
        <v>1935</v>
      </c>
      <c r="TBC1328" s="62" t="s">
        <v>1935</v>
      </c>
      <c r="TBS1328" s="62" t="s">
        <v>1935</v>
      </c>
      <c r="TCI1328" s="62" t="s">
        <v>1935</v>
      </c>
      <c r="TCY1328" s="62" t="s">
        <v>1935</v>
      </c>
      <c r="TDO1328" s="62" t="s">
        <v>1935</v>
      </c>
      <c r="TEE1328" s="62" t="s">
        <v>1935</v>
      </c>
      <c r="TEU1328" s="62" t="s">
        <v>1935</v>
      </c>
      <c r="TFK1328" s="62" t="s">
        <v>1935</v>
      </c>
      <c r="TGA1328" s="62" t="s">
        <v>1935</v>
      </c>
      <c r="TGQ1328" s="62" t="s">
        <v>1935</v>
      </c>
      <c r="THG1328" s="62" t="s">
        <v>1935</v>
      </c>
      <c r="THW1328" s="62" t="s">
        <v>1935</v>
      </c>
      <c r="TIM1328" s="62" t="s">
        <v>1935</v>
      </c>
      <c r="TJC1328" s="62" t="s">
        <v>1935</v>
      </c>
      <c r="TJS1328" s="62" t="s">
        <v>1935</v>
      </c>
      <c r="TKI1328" s="62" t="s">
        <v>1935</v>
      </c>
      <c r="TKY1328" s="62" t="s">
        <v>1935</v>
      </c>
      <c r="TLO1328" s="62" t="s">
        <v>1935</v>
      </c>
      <c r="TME1328" s="62" t="s">
        <v>1935</v>
      </c>
      <c r="TMU1328" s="62" t="s">
        <v>1935</v>
      </c>
      <c r="TNK1328" s="62" t="s">
        <v>1935</v>
      </c>
      <c r="TOA1328" s="62" t="s">
        <v>1935</v>
      </c>
      <c r="TOQ1328" s="62" t="s">
        <v>1935</v>
      </c>
      <c r="TPG1328" s="62" t="s">
        <v>1935</v>
      </c>
      <c r="TPW1328" s="62" t="s">
        <v>1935</v>
      </c>
      <c r="TQM1328" s="62" t="s">
        <v>1935</v>
      </c>
      <c r="TRC1328" s="62" t="s">
        <v>1935</v>
      </c>
      <c r="TRS1328" s="62" t="s">
        <v>1935</v>
      </c>
      <c r="TSI1328" s="62" t="s">
        <v>1935</v>
      </c>
      <c r="TSY1328" s="62" t="s">
        <v>1935</v>
      </c>
      <c r="TTO1328" s="62" t="s">
        <v>1935</v>
      </c>
      <c r="TUE1328" s="62" t="s">
        <v>1935</v>
      </c>
      <c r="TUU1328" s="62" t="s">
        <v>1935</v>
      </c>
      <c r="TVK1328" s="62" t="s">
        <v>1935</v>
      </c>
      <c r="TWA1328" s="62" t="s">
        <v>1935</v>
      </c>
      <c r="TWQ1328" s="62" t="s">
        <v>1935</v>
      </c>
      <c r="TXG1328" s="62" t="s">
        <v>1935</v>
      </c>
      <c r="TXW1328" s="62" t="s">
        <v>1935</v>
      </c>
      <c r="TYM1328" s="62" t="s">
        <v>1935</v>
      </c>
      <c r="TZC1328" s="62" t="s">
        <v>1935</v>
      </c>
      <c r="TZS1328" s="62" t="s">
        <v>1935</v>
      </c>
      <c r="UAI1328" s="62" t="s">
        <v>1935</v>
      </c>
      <c r="UAY1328" s="62" t="s">
        <v>1935</v>
      </c>
      <c r="UBO1328" s="62" t="s">
        <v>1935</v>
      </c>
      <c r="UCE1328" s="62" t="s">
        <v>1935</v>
      </c>
      <c r="UCU1328" s="62" t="s">
        <v>1935</v>
      </c>
      <c r="UDK1328" s="62" t="s">
        <v>1935</v>
      </c>
      <c r="UEA1328" s="62" t="s">
        <v>1935</v>
      </c>
      <c r="UEQ1328" s="62" t="s">
        <v>1935</v>
      </c>
      <c r="UFG1328" s="62" t="s">
        <v>1935</v>
      </c>
      <c r="UFW1328" s="62" t="s">
        <v>1935</v>
      </c>
      <c r="UGM1328" s="62" t="s">
        <v>1935</v>
      </c>
      <c r="UHC1328" s="62" t="s">
        <v>1935</v>
      </c>
      <c r="UHS1328" s="62" t="s">
        <v>1935</v>
      </c>
      <c r="UII1328" s="62" t="s">
        <v>1935</v>
      </c>
      <c r="UIY1328" s="62" t="s">
        <v>1935</v>
      </c>
      <c r="UJO1328" s="62" t="s">
        <v>1935</v>
      </c>
      <c r="UKE1328" s="62" t="s">
        <v>1935</v>
      </c>
      <c r="UKU1328" s="62" t="s">
        <v>1935</v>
      </c>
      <c r="ULK1328" s="62" t="s">
        <v>1935</v>
      </c>
      <c r="UMA1328" s="62" t="s">
        <v>1935</v>
      </c>
      <c r="UMQ1328" s="62" t="s">
        <v>1935</v>
      </c>
      <c r="UNG1328" s="62" t="s">
        <v>1935</v>
      </c>
      <c r="UNW1328" s="62" t="s">
        <v>1935</v>
      </c>
      <c r="UOM1328" s="62" t="s">
        <v>1935</v>
      </c>
      <c r="UPC1328" s="62" t="s">
        <v>1935</v>
      </c>
      <c r="UPS1328" s="62" t="s">
        <v>1935</v>
      </c>
      <c r="UQI1328" s="62" t="s">
        <v>1935</v>
      </c>
      <c r="UQY1328" s="62" t="s">
        <v>1935</v>
      </c>
      <c r="URO1328" s="62" t="s">
        <v>1935</v>
      </c>
      <c r="USE1328" s="62" t="s">
        <v>1935</v>
      </c>
      <c r="USU1328" s="62" t="s">
        <v>1935</v>
      </c>
      <c r="UTK1328" s="62" t="s">
        <v>1935</v>
      </c>
      <c r="UUA1328" s="62" t="s">
        <v>1935</v>
      </c>
      <c r="UUQ1328" s="62" t="s">
        <v>1935</v>
      </c>
      <c r="UVG1328" s="62" t="s">
        <v>1935</v>
      </c>
      <c r="UVW1328" s="62" t="s">
        <v>1935</v>
      </c>
      <c r="UWM1328" s="62" t="s">
        <v>1935</v>
      </c>
      <c r="UXC1328" s="62" t="s">
        <v>1935</v>
      </c>
      <c r="UXS1328" s="62" t="s">
        <v>1935</v>
      </c>
      <c r="UYI1328" s="62" t="s">
        <v>1935</v>
      </c>
      <c r="UYY1328" s="62" t="s">
        <v>1935</v>
      </c>
      <c r="UZO1328" s="62" t="s">
        <v>1935</v>
      </c>
      <c r="VAE1328" s="62" t="s">
        <v>1935</v>
      </c>
      <c r="VAU1328" s="62" t="s">
        <v>1935</v>
      </c>
      <c r="VBK1328" s="62" t="s">
        <v>1935</v>
      </c>
      <c r="VCA1328" s="62" t="s">
        <v>1935</v>
      </c>
      <c r="VCQ1328" s="62" t="s">
        <v>1935</v>
      </c>
      <c r="VDG1328" s="62" t="s">
        <v>1935</v>
      </c>
      <c r="VDW1328" s="62" t="s">
        <v>1935</v>
      </c>
      <c r="VEM1328" s="62" t="s">
        <v>1935</v>
      </c>
      <c r="VFC1328" s="62" t="s">
        <v>1935</v>
      </c>
      <c r="VFS1328" s="62" t="s">
        <v>1935</v>
      </c>
      <c r="VGI1328" s="62" t="s">
        <v>1935</v>
      </c>
      <c r="VGY1328" s="62" t="s">
        <v>1935</v>
      </c>
      <c r="VHO1328" s="62" t="s">
        <v>1935</v>
      </c>
      <c r="VIE1328" s="62" t="s">
        <v>1935</v>
      </c>
      <c r="VIU1328" s="62" t="s">
        <v>1935</v>
      </c>
      <c r="VJK1328" s="62" t="s">
        <v>1935</v>
      </c>
      <c r="VKA1328" s="62" t="s">
        <v>1935</v>
      </c>
      <c r="VKQ1328" s="62" t="s">
        <v>1935</v>
      </c>
      <c r="VLG1328" s="62" t="s">
        <v>1935</v>
      </c>
      <c r="VLW1328" s="62" t="s">
        <v>1935</v>
      </c>
      <c r="VMM1328" s="62" t="s">
        <v>1935</v>
      </c>
      <c r="VNC1328" s="62" t="s">
        <v>1935</v>
      </c>
      <c r="VNS1328" s="62" t="s">
        <v>1935</v>
      </c>
      <c r="VOI1328" s="62" t="s">
        <v>1935</v>
      </c>
      <c r="VOY1328" s="62" t="s">
        <v>1935</v>
      </c>
      <c r="VPO1328" s="62" t="s">
        <v>1935</v>
      </c>
      <c r="VQE1328" s="62" t="s">
        <v>1935</v>
      </c>
      <c r="VQU1328" s="62" t="s">
        <v>1935</v>
      </c>
      <c r="VRK1328" s="62" t="s">
        <v>1935</v>
      </c>
      <c r="VSA1328" s="62" t="s">
        <v>1935</v>
      </c>
      <c r="VSQ1328" s="62" t="s">
        <v>1935</v>
      </c>
      <c r="VTG1328" s="62" t="s">
        <v>1935</v>
      </c>
      <c r="VTW1328" s="62" t="s">
        <v>1935</v>
      </c>
      <c r="VUM1328" s="62" t="s">
        <v>1935</v>
      </c>
      <c r="VVC1328" s="62" t="s">
        <v>1935</v>
      </c>
      <c r="VVS1328" s="62" t="s">
        <v>1935</v>
      </c>
      <c r="VWI1328" s="62" t="s">
        <v>1935</v>
      </c>
      <c r="VWY1328" s="62" t="s">
        <v>1935</v>
      </c>
      <c r="VXO1328" s="62" t="s">
        <v>1935</v>
      </c>
      <c r="VYE1328" s="62" t="s">
        <v>1935</v>
      </c>
      <c r="VYU1328" s="62" t="s">
        <v>1935</v>
      </c>
      <c r="VZK1328" s="62" t="s">
        <v>1935</v>
      </c>
      <c r="WAA1328" s="62" t="s">
        <v>1935</v>
      </c>
      <c r="WAQ1328" s="62" t="s">
        <v>1935</v>
      </c>
      <c r="WBG1328" s="62" t="s">
        <v>1935</v>
      </c>
      <c r="WBW1328" s="62" t="s">
        <v>1935</v>
      </c>
      <c r="WCM1328" s="62" t="s">
        <v>1935</v>
      </c>
      <c r="WDC1328" s="62" t="s">
        <v>1935</v>
      </c>
      <c r="WDS1328" s="62" t="s">
        <v>1935</v>
      </c>
      <c r="WEI1328" s="62" t="s">
        <v>1935</v>
      </c>
      <c r="WEY1328" s="62" t="s">
        <v>1935</v>
      </c>
      <c r="WFO1328" s="62" t="s">
        <v>1935</v>
      </c>
      <c r="WGE1328" s="62" t="s">
        <v>1935</v>
      </c>
      <c r="WGU1328" s="62" t="s">
        <v>1935</v>
      </c>
      <c r="WHK1328" s="62" t="s">
        <v>1935</v>
      </c>
      <c r="WIA1328" s="62" t="s">
        <v>1935</v>
      </c>
      <c r="WIQ1328" s="62" t="s">
        <v>1935</v>
      </c>
      <c r="WJG1328" s="62" t="s">
        <v>1935</v>
      </c>
      <c r="WJW1328" s="62" t="s">
        <v>1935</v>
      </c>
      <c r="WKM1328" s="62" t="s">
        <v>1935</v>
      </c>
      <c r="WLC1328" s="62" t="s">
        <v>1935</v>
      </c>
      <c r="WLS1328" s="62" t="s">
        <v>1935</v>
      </c>
      <c r="WMI1328" s="62" t="s">
        <v>1935</v>
      </c>
      <c r="WMY1328" s="62" t="s">
        <v>1935</v>
      </c>
      <c r="WNO1328" s="62" t="s">
        <v>1935</v>
      </c>
      <c r="WOE1328" s="62" t="s">
        <v>1935</v>
      </c>
      <c r="WOU1328" s="62" t="s">
        <v>1935</v>
      </c>
      <c r="WPK1328" s="62" t="s">
        <v>1935</v>
      </c>
      <c r="WQA1328" s="62" t="s">
        <v>1935</v>
      </c>
      <c r="WQQ1328" s="62" t="s">
        <v>1935</v>
      </c>
      <c r="WRG1328" s="62" t="s">
        <v>1935</v>
      </c>
      <c r="WRW1328" s="62" t="s">
        <v>1935</v>
      </c>
      <c r="WSM1328" s="62" t="s">
        <v>1935</v>
      </c>
      <c r="WTC1328" s="62" t="s">
        <v>1935</v>
      </c>
      <c r="WTS1328" s="62" t="s">
        <v>1935</v>
      </c>
      <c r="WUI1328" s="62" t="s">
        <v>1935</v>
      </c>
      <c r="WUY1328" s="62" t="s">
        <v>1935</v>
      </c>
      <c r="WVO1328" s="62" t="s">
        <v>1935</v>
      </c>
      <c r="WWE1328" s="62" t="s">
        <v>1935</v>
      </c>
      <c r="WWU1328" s="62" t="s">
        <v>1935</v>
      </c>
      <c r="WXK1328" s="62" t="s">
        <v>1935</v>
      </c>
      <c r="WYA1328" s="62" t="s">
        <v>1935</v>
      </c>
      <c r="WYQ1328" s="62" t="s">
        <v>1935</v>
      </c>
      <c r="WZG1328" s="62" t="s">
        <v>1935</v>
      </c>
      <c r="WZW1328" s="62" t="s">
        <v>1935</v>
      </c>
      <c r="XAM1328" s="62" t="s">
        <v>1935</v>
      </c>
      <c r="XBC1328" s="62" t="s">
        <v>1935</v>
      </c>
      <c r="XBS1328" s="62" t="s">
        <v>1935</v>
      </c>
      <c r="XCI1328" s="62" t="s">
        <v>1935</v>
      </c>
      <c r="XCY1328" s="62" t="s">
        <v>1935</v>
      </c>
      <c r="XDO1328" s="62" t="s">
        <v>1935</v>
      </c>
      <c r="XEE1328" s="62" t="s">
        <v>1935</v>
      </c>
      <c r="XEU1328" s="62" t="s">
        <v>1935</v>
      </c>
    </row>
    <row r="1329" spans="1:1024 1030:2048 2054:3072 3078:4096 4102:5120 5126:6144 6150:7168 7174:8192 8198:9216 9222:10240 10246:11264 11270:12288 12294:13312 13318:14336 14342:15360 15366:16384" x14ac:dyDescent="0.25">
      <c r="A1329" s="62"/>
      <c r="B1329" s="62"/>
      <c r="F1329" s="683" t="s">
        <v>185</v>
      </c>
      <c r="G1329" s="1068" t="s">
        <v>186</v>
      </c>
      <c r="H1329" s="718">
        <f>SUM(H1327)</f>
        <v>3000000</v>
      </c>
      <c r="I1329" s="718">
        <f>SUM(I1327)</f>
        <v>0</v>
      </c>
      <c r="J1329" s="719">
        <f>I1329/H1329</f>
        <v>0</v>
      </c>
      <c r="K1329" s="718">
        <f>SUM(K1327)</f>
        <v>3000000</v>
      </c>
      <c r="L1329" s="720">
        <v>0</v>
      </c>
      <c r="M1329" s="720">
        <v>0</v>
      </c>
      <c r="N1329" s="721"/>
      <c r="O1329" s="720">
        <f>L1329-M1329</f>
        <v>0</v>
      </c>
      <c r="P1329" s="720">
        <f t="shared" ref="P1329:AF1331" si="239">L1329+H1329</f>
        <v>3000000</v>
      </c>
      <c r="Q1329" s="738"/>
      <c r="R1329" s="739"/>
      <c r="S1329" s="738"/>
      <c r="T1329" s="62"/>
      <c r="V1329" s="62" t="s">
        <v>185</v>
      </c>
      <c r="W1329" s="62" t="s">
        <v>186</v>
      </c>
      <c r="X1329" s="753">
        <f>SUM(X1327)</f>
        <v>1000000</v>
      </c>
      <c r="Y1329" s="754">
        <f>SUM(Y1327)</f>
        <v>0</v>
      </c>
      <c r="Z1329" s="750">
        <f>Y1329/X1329</f>
        <v>0</v>
      </c>
      <c r="AA1329" s="751">
        <f>SUM(AA1327)</f>
        <v>1000000</v>
      </c>
      <c r="AB1329" s="62">
        <v>0</v>
      </c>
      <c r="AC1329" s="62">
        <v>0</v>
      </c>
      <c r="AE1329" s="62">
        <f>AB1329-AC1329</f>
        <v>0</v>
      </c>
      <c r="AF1329" s="62">
        <f t="shared" si="239"/>
        <v>1000000</v>
      </c>
      <c r="AL1329" s="62" t="s">
        <v>185</v>
      </c>
      <c r="AM1329" s="62" t="s">
        <v>186</v>
      </c>
      <c r="AN1329" s="62">
        <f>SUM(AN1327)</f>
        <v>1000000</v>
      </c>
      <c r="AO1329" s="62">
        <f>SUM(AO1327)</f>
        <v>0</v>
      </c>
      <c r="AP1329" s="62">
        <f>AO1329/AN1329</f>
        <v>0</v>
      </c>
      <c r="AQ1329" s="62">
        <f>SUM(AQ1327)</f>
        <v>1000000</v>
      </c>
      <c r="AR1329" s="62">
        <v>0</v>
      </c>
      <c r="AS1329" s="62">
        <v>0</v>
      </c>
      <c r="AU1329" s="62">
        <f>AR1329-AS1329</f>
        <v>0</v>
      </c>
      <c r="AV1329" s="62">
        <f t="shared" ref="AV1329:BL1331" si="240">AR1329+AN1329</f>
        <v>1000000</v>
      </c>
      <c r="BB1329" s="62" t="s">
        <v>185</v>
      </c>
      <c r="BC1329" s="62" t="s">
        <v>186</v>
      </c>
      <c r="BD1329" s="62">
        <f>SUM(BD1327)</f>
        <v>1000000</v>
      </c>
      <c r="BE1329" s="62">
        <f>SUM(BE1327)</f>
        <v>0</v>
      </c>
      <c r="BF1329" s="62">
        <f>BE1329/BD1329</f>
        <v>0</v>
      </c>
      <c r="BG1329" s="62">
        <f>SUM(BG1327)</f>
        <v>1000000</v>
      </c>
      <c r="BH1329" s="62">
        <v>0</v>
      </c>
      <c r="BI1329" s="62">
        <v>0</v>
      </c>
      <c r="BK1329" s="62">
        <f>BH1329-BI1329</f>
        <v>0</v>
      </c>
      <c r="BL1329" s="62">
        <f t="shared" si="240"/>
        <v>1000000</v>
      </c>
      <c r="BR1329" s="62" t="s">
        <v>185</v>
      </c>
      <c r="BS1329" s="62" t="s">
        <v>186</v>
      </c>
      <c r="BT1329" s="62">
        <f>SUM(BT1327)</f>
        <v>1000000</v>
      </c>
      <c r="BU1329" s="62">
        <f>SUM(BU1327)</f>
        <v>0</v>
      </c>
      <c r="BV1329" s="62">
        <f>BU1329/BT1329</f>
        <v>0</v>
      </c>
      <c r="BW1329" s="62">
        <f>SUM(BW1327)</f>
        <v>1000000</v>
      </c>
      <c r="BX1329" s="62">
        <v>0</v>
      </c>
      <c r="BY1329" s="62">
        <v>0</v>
      </c>
      <c r="CA1329" s="62">
        <f>BX1329-BY1329</f>
        <v>0</v>
      </c>
      <c r="CB1329" s="62">
        <f t="shared" ref="CB1329:CR1331" si="241">BX1329+BT1329</f>
        <v>1000000</v>
      </c>
      <c r="CH1329" s="62" t="s">
        <v>185</v>
      </c>
      <c r="CI1329" s="62" t="s">
        <v>186</v>
      </c>
      <c r="CJ1329" s="62">
        <f>SUM(CJ1327)</f>
        <v>1000000</v>
      </c>
      <c r="CK1329" s="62">
        <f>SUM(CK1327)</f>
        <v>0</v>
      </c>
      <c r="CL1329" s="62">
        <f>CK1329/CJ1329</f>
        <v>0</v>
      </c>
      <c r="CM1329" s="62">
        <f>SUM(CM1327)</f>
        <v>1000000</v>
      </c>
      <c r="CN1329" s="62">
        <v>0</v>
      </c>
      <c r="CO1329" s="62">
        <v>0</v>
      </c>
      <c r="CQ1329" s="62">
        <f>CN1329-CO1329</f>
        <v>0</v>
      </c>
      <c r="CR1329" s="62">
        <f t="shared" si="241"/>
        <v>1000000</v>
      </c>
      <c r="CX1329" s="62" t="s">
        <v>185</v>
      </c>
      <c r="CY1329" s="62" t="s">
        <v>186</v>
      </c>
      <c r="CZ1329" s="62">
        <f>SUM(CZ1327)</f>
        <v>1000000</v>
      </c>
      <c r="DA1329" s="62">
        <f>SUM(DA1327)</f>
        <v>0</v>
      </c>
      <c r="DB1329" s="62">
        <f>DA1329/CZ1329</f>
        <v>0</v>
      </c>
      <c r="DC1329" s="62">
        <f>SUM(DC1327)</f>
        <v>1000000</v>
      </c>
      <c r="DD1329" s="62">
        <v>0</v>
      </c>
      <c r="DE1329" s="62">
        <v>0</v>
      </c>
      <c r="DG1329" s="62">
        <f>DD1329-DE1329</f>
        <v>0</v>
      </c>
      <c r="DH1329" s="62">
        <f t="shared" ref="DH1329:DX1331" si="242">DD1329+CZ1329</f>
        <v>1000000</v>
      </c>
      <c r="DN1329" s="62" t="s">
        <v>185</v>
      </c>
      <c r="DO1329" s="62" t="s">
        <v>186</v>
      </c>
      <c r="DP1329" s="62">
        <f>SUM(DP1327)</f>
        <v>1000000</v>
      </c>
      <c r="DQ1329" s="62">
        <f>SUM(DQ1327)</f>
        <v>0</v>
      </c>
      <c r="DR1329" s="62">
        <f>DQ1329/DP1329</f>
        <v>0</v>
      </c>
      <c r="DS1329" s="62">
        <f>SUM(DS1327)</f>
        <v>1000000</v>
      </c>
      <c r="DT1329" s="62">
        <v>0</v>
      </c>
      <c r="DU1329" s="62">
        <v>0</v>
      </c>
      <c r="DW1329" s="62">
        <f>DT1329-DU1329</f>
        <v>0</v>
      </c>
      <c r="DX1329" s="62">
        <f t="shared" si="242"/>
        <v>1000000</v>
      </c>
      <c r="ED1329" s="62" t="s">
        <v>185</v>
      </c>
      <c r="EE1329" s="62" t="s">
        <v>186</v>
      </c>
      <c r="EF1329" s="62">
        <f>SUM(EF1327)</f>
        <v>1000000</v>
      </c>
      <c r="EG1329" s="62">
        <f>SUM(EG1327)</f>
        <v>0</v>
      </c>
      <c r="EH1329" s="62">
        <f>EG1329/EF1329</f>
        <v>0</v>
      </c>
      <c r="EI1329" s="62">
        <f>SUM(EI1327)</f>
        <v>1000000</v>
      </c>
      <c r="EJ1329" s="62">
        <v>0</v>
      </c>
      <c r="EK1329" s="62">
        <v>0</v>
      </c>
      <c r="EM1329" s="62">
        <f>EJ1329-EK1329</f>
        <v>0</v>
      </c>
      <c r="EN1329" s="62">
        <f t="shared" ref="EN1329:FD1331" si="243">EJ1329+EF1329</f>
        <v>1000000</v>
      </c>
      <c r="ET1329" s="62" t="s">
        <v>185</v>
      </c>
      <c r="EU1329" s="62" t="s">
        <v>186</v>
      </c>
      <c r="EV1329" s="62">
        <f>SUM(EV1327)</f>
        <v>1000000</v>
      </c>
      <c r="EW1329" s="62">
        <f>SUM(EW1327)</f>
        <v>0</v>
      </c>
      <c r="EX1329" s="62">
        <f>EW1329/EV1329</f>
        <v>0</v>
      </c>
      <c r="EY1329" s="62">
        <f>SUM(EY1327)</f>
        <v>1000000</v>
      </c>
      <c r="EZ1329" s="62">
        <v>0</v>
      </c>
      <c r="FA1329" s="62">
        <v>0</v>
      </c>
      <c r="FC1329" s="62">
        <f>EZ1329-FA1329</f>
        <v>0</v>
      </c>
      <c r="FD1329" s="62">
        <f t="shared" si="243"/>
        <v>1000000</v>
      </c>
      <c r="FJ1329" s="62" t="s">
        <v>185</v>
      </c>
      <c r="FK1329" s="62" t="s">
        <v>186</v>
      </c>
      <c r="FL1329" s="62">
        <f>SUM(FL1327)</f>
        <v>1000000</v>
      </c>
      <c r="FM1329" s="62">
        <f>SUM(FM1327)</f>
        <v>0</v>
      </c>
      <c r="FN1329" s="62">
        <f>FM1329/FL1329</f>
        <v>0</v>
      </c>
      <c r="FO1329" s="62">
        <f>SUM(FO1327)</f>
        <v>1000000</v>
      </c>
      <c r="FP1329" s="62">
        <v>0</v>
      </c>
      <c r="FQ1329" s="62">
        <v>0</v>
      </c>
      <c r="FS1329" s="62">
        <f>FP1329-FQ1329</f>
        <v>0</v>
      </c>
      <c r="FT1329" s="62">
        <f t="shared" ref="FT1329:GJ1331" si="244">FP1329+FL1329</f>
        <v>1000000</v>
      </c>
      <c r="FZ1329" s="62" t="s">
        <v>185</v>
      </c>
      <c r="GA1329" s="62" t="s">
        <v>186</v>
      </c>
      <c r="GB1329" s="62">
        <f>SUM(GB1327)</f>
        <v>1000000</v>
      </c>
      <c r="GC1329" s="62">
        <f>SUM(GC1327)</f>
        <v>0</v>
      </c>
      <c r="GD1329" s="62">
        <f>GC1329/GB1329</f>
        <v>0</v>
      </c>
      <c r="GE1329" s="62">
        <f>SUM(GE1327)</f>
        <v>1000000</v>
      </c>
      <c r="GF1329" s="62">
        <v>0</v>
      </c>
      <c r="GG1329" s="62">
        <v>0</v>
      </c>
      <c r="GI1329" s="62">
        <f>GF1329-GG1329</f>
        <v>0</v>
      </c>
      <c r="GJ1329" s="62">
        <f t="shared" si="244"/>
        <v>1000000</v>
      </c>
      <c r="GP1329" s="62" t="s">
        <v>185</v>
      </c>
      <c r="GQ1329" s="62" t="s">
        <v>186</v>
      </c>
      <c r="GR1329" s="62">
        <f>SUM(GR1327)</f>
        <v>1000000</v>
      </c>
      <c r="GS1329" s="62">
        <f>SUM(GS1327)</f>
        <v>0</v>
      </c>
      <c r="GT1329" s="62">
        <f>GS1329/GR1329</f>
        <v>0</v>
      </c>
      <c r="GU1329" s="62">
        <f>SUM(GU1327)</f>
        <v>1000000</v>
      </c>
      <c r="GV1329" s="62">
        <v>0</v>
      </c>
      <c r="GW1329" s="62">
        <v>0</v>
      </c>
      <c r="GY1329" s="62">
        <f>GV1329-GW1329</f>
        <v>0</v>
      </c>
      <c r="GZ1329" s="62">
        <f t="shared" ref="GZ1329:HP1331" si="245">GV1329+GR1329</f>
        <v>1000000</v>
      </c>
      <c r="HF1329" s="62" t="s">
        <v>185</v>
      </c>
      <c r="HG1329" s="62" t="s">
        <v>186</v>
      </c>
      <c r="HH1329" s="62">
        <f>SUM(HH1327)</f>
        <v>1000000</v>
      </c>
      <c r="HI1329" s="62">
        <f>SUM(HI1327)</f>
        <v>0</v>
      </c>
      <c r="HJ1329" s="62">
        <f>HI1329/HH1329</f>
        <v>0</v>
      </c>
      <c r="HK1329" s="62">
        <f>SUM(HK1327)</f>
        <v>1000000</v>
      </c>
      <c r="HL1329" s="62">
        <v>0</v>
      </c>
      <c r="HM1329" s="62">
        <v>0</v>
      </c>
      <c r="HO1329" s="62">
        <f>HL1329-HM1329</f>
        <v>0</v>
      </c>
      <c r="HP1329" s="62">
        <f t="shared" si="245"/>
        <v>1000000</v>
      </c>
      <c r="HV1329" s="62" t="s">
        <v>185</v>
      </c>
      <c r="HW1329" s="62" t="s">
        <v>186</v>
      </c>
      <c r="HX1329" s="62">
        <f>SUM(HX1327)</f>
        <v>1000000</v>
      </c>
      <c r="HY1329" s="62">
        <f>SUM(HY1327)</f>
        <v>0</v>
      </c>
      <c r="HZ1329" s="62">
        <f>HY1329/HX1329</f>
        <v>0</v>
      </c>
      <c r="IA1329" s="62">
        <f>SUM(IA1327)</f>
        <v>1000000</v>
      </c>
      <c r="IB1329" s="62">
        <v>0</v>
      </c>
      <c r="IC1329" s="62">
        <v>0</v>
      </c>
      <c r="IE1329" s="62">
        <f>IB1329-IC1329</f>
        <v>0</v>
      </c>
      <c r="IF1329" s="62">
        <f t="shared" ref="IF1329:IV1331" si="246">IB1329+HX1329</f>
        <v>1000000</v>
      </c>
      <c r="IL1329" s="62" t="s">
        <v>185</v>
      </c>
      <c r="IM1329" s="62" t="s">
        <v>186</v>
      </c>
      <c r="IN1329" s="62">
        <f>SUM(IN1327)</f>
        <v>1000000</v>
      </c>
      <c r="IO1329" s="62">
        <f>SUM(IO1327)</f>
        <v>0</v>
      </c>
      <c r="IP1329" s="62">
        <f>IO1329/IN1329</f>
        <v>0</v>
      </c>
      <c r="IQ1329" s="62">
        <f>SUM(IQ1327)</f>
        <v>1000000</v>
      </c>
      <c r="IR1329" s="62">
        <v>0</v>
      </c>
      <c r="IS1329" s="62">
        <v>0</v>
      </c>
      <c r="IU1329" s="62">
        <f>IR1329-IS1329</f>
        <v>0</v>
      </c>
      <c r="IV1329" s="62">
        <f t="shared" si="246"/>
        <v>1000000</v>
      </c>
      <c r="JB1329" s="62" t="s">
        <v>185</v>
      </c>
      <c r="JC1329" s="62" t="s">
        <v>186</v>
      </c>
      <c r="JD1329" s="62">
        <f>SUM(JD1327)</f>
        <v>1000000</v>
      </c>
      <c r="JE1329" s="62">
        <f>SUM(JE1327)</f>
        <v>0</v>
      </c>
      <c r="JF1329" s="62">
        <f>JE1329/JD1329</f>
        <v>0</v>
      </c>
      <c r="JG1329" s="62">
        <f>SUM(JG1327)</f>
        <v>1000000</v>
      </c>
      <c r="JH1329" s="62">
        <v>0</v>
      </c>
      <c r="JI1329" s="62">
        <v>0</v>
      </c>
      <c r="JK1329" s="62">
        <f>JH1329-JI1329</f>
        <v>0</v>
      </c>
      <c r="JL1329" s="62">
        <f t="shared" ref="JL1329:KB1331" si="247">JH1329+JD1329</f>
        <v>1000000</v>
      </c>
      <c r="JR1329" s="62" t="s">
        <v>185</v>
      </c>
      <c r="JS1329" s="62" t="s">
        <v>186</v>
      </c>
      <c r="JT1329" s="62">
        <f>SUM(JT1327)</f>
        <v>1000000</v>
      </c>
      <c r="JU1329" s="62">
        <f>SUM(JU1327)</f>
        <v>0</v>
      </c>
      <c r="JV1329" s="62">
        <f>JU1329/JT1329</f>
        <v>0</v>
      </c>
      <c r="JW1329" s="62">
        <f>SUM(JW1327)</f>
        <v>1000000</v>
      </c>
      <c r="JX1329" s="62">
        <v>0</v>
      </c>
      <c r="JY1329" s="62">
        <v>0</v>
      </c>
      <c r="KA1329" s="62">
        <f>JX1329-JY1329</f>
        <v>0</v>
      </c>
      <c r="KB1329" s="62">
        <f t="shared" si="247"/>
        <v>1000000</v>
      </c>
      <c r="KH1329" s="62" t="s">
        <v>185</v>
      </c>
      <c r="KI1329" s="62" t="s">
        <v>186</v>
      </c>
      <c r="KJ1329" s="62">
        <f>SUM(KJ1327)</f>
        <v>1000000</v>
      </c>
      <c r="KK1329" s="62">
        <f>SUM(KK1327)</f>
        <v>0</v>
      </c>
      <c r="KL1329" s="62">
        <f>KK1329/KJ1329</f>
        <v>0</v>
      </c>
      <c r="KM1329" s="62">
        <f>SUM(KM1327)</f>
        <v>1000000</v>
      </c>
      <c r="KN1329" s="62">
        <v>0</v>
      </c>
      <c r="KO1329" s="62">
        <v>0</v>
      </c>
      <c r="KQ1329" s="62">
        <f>KN1329-KO1329</f>
        <v>0</v>
      </c>
      <c r="KR1329" s="62">
        <f t="shared" ref="KR1329:LH1331" si="248">KN1329+KJ1329</f>
        <v>1000000</v>
      </c>
      <c r="KX1329" s="62" t="s">
        <v>185</v>
      </c>
      <c r="KY1329" s="62" t="s">
        <v>186</v>
      </c>
      <c r="KZ1329" s="62">
        <f>SUM(KZ1327)</f>
        <v>1000000</v>
      </c>
      <c r="LA1329" s="62">
        <f>SUM(LA1327)</f>
        <v>0</v>
      </c>
      <c r="LB1329" s="62">
        <f>LA1329/KZ1329</f>
        <v>0</v>
      </c>
      <c r="LC1329" s="62">
        <f>SUM(LC1327)</f>
        <v>1000000</v>
      </c>
      <c r="LD1329" s="62">
        <v>0</v>
      </c>
      <c r="LE1329" s="62">
        <v>0</v>
      </c>
      <c r="LG1329" s="62">
        <f>LD1329-LE1329</f>
        <v>0</v>
      </c>
      <c r="LH1329" s="62">
        <f t="shared" si="248"/>
        <v>1000000</v>
      </c>
      <c r="LN1329" s="62" t="s">
        <v>185</v>
      </c>
      <c r="LO1329" s="62" t="s">
        <v>186</v>
      </c>
      <c r="LP1329" s="62">
        <f>SUM(LP1327)</f>
        <v>1000000</v>
      </c>
      <c r="LQ1329" s="62">
        <f>SUM(LQ1327)</f>
        <v>0</v>
      </c>
      <c r="LR1329" s="62">
        <f>LQ1329/LP1329</f>
        <v>0</v>
      </c>
      <c r="LS1329" s="62">
        <f>SUM(LS1327)</f>
        <v>1000000</v>
      </c>
      <c r="LT1329" s="62">
        <v>0</v>
      </c>
      <c r="LU1329" s="62">
        <v>0</v>
      </c>
      <c r="LW1329" s="62">
        <f>LT1329-LU1329</f>
        <v>0</v>
      </c>
      <c r="LX1329" s="62">
        <f t="shared" ref="LX1329:MN1331" si="249">LT1329+LP1329</f>
        <v>1000000</v>
      </c>
      <c r="MD1329" s="62" t="s">
        <v>185</v>
      </c>
      <c r="ME1329" s="62" t="s">
        <v>186</v>
      </c>
      <c r="MF1329" s="62">
        <f>SUM(MF1327)</f>
        <v>1000000</v>
      </c>
      <c r="MG1329" s="62">
        <f>SUM(MG1327)</f>
        <v>0</v>
      </c>
      <c r="MH1329" s="62">
        <f>MG1329/MF1329</f>
        <v>0</v>
      </c>
      <c r="MI1329" s="62">
        <f>SUM(MI1327)</f>
        <v>1000000</v>
      </c>
      <c r="MJ1329" s="62">
        <v>0</v>
      </c>
      <c r="MK1329" s="62">
        <v>0</v>
      </c>
      <c r="MM1329" s="62">
        <f>MJ1329-MK1329</f>
        <v>0</v>
      </c>
      <c r="MN1329" s="62">
        <f t="shared" si="249"/>
        <v>1000000</v>
      </c>
      <c r="MT1329" s="62" t="s">
        <v>185</v>
      </c>
      <c r="MU1329" s="62" t="s">
        <v>186</v>
      </c>
      <c r="MV1329" s="62">
        <f>SUM(MV1327)</f>
        <v>1000000</v>
      </c>
      <c r="MW1329" s="62">
        <f>SUM(MW1327)</f>
        <v>0</v>
      </c>
      <c r="MX1329" s="62">
        <f>MW1329/MV1329</f>
        <v>0</v>
      </c>
      <c r="MY1329" s="62">
        <f>SUM(MY1327)</f>
        <v>1000000</v>
      </c>
      <c r="MZ1329" s="62">
        <v>0</v>
      </c>
      <c r="NA1329" s="62">
        <v>0</v>
      </c>
      <c r="NC1329" s="62">
        <f>MZ1329-NA1329</f>
        <v>0</v>
      </c>
      <c r="ND1329" s="62">
        <f t="shared" ref="ND1329:NT1331" si="250">MZ1329+MV1329</f>
        <v>1000000</v>
      </c>
      <c r="NJ1329" s="62" t="s">
        <v>185</v>
      </c>
      <c r="NK1329" s="62" t="s">
        <v>186</v>
      </c>
      <c r="NL1329" s="62">
        <f>SUM(NL1327)</f>
        <v>1000000</v>
      </c>
      <c r="NM1329" s="62">
        <f>SUM(NM1327)</f>
        <v>0</v>
      </c>
      <c r="NN1329" s="62">
        <f>NM1329/NL1329</f>
        <v>0</v>
      </c>
      <c r="NO1329" s="62">
        <f>SUM(NO1327)</f>
        <v>1000000</v>
      </c>
      <c r="NP1329" s="62">
        <v>0</v>
      </c>
      <c r="NQ1329" s="62">
        <v>0</v>
      </c>
      <c r="NS1329" s="62">
        <f>NP1329-NQ1329</f>
        <v>0</v>
      </c>
      <c r="NT1329" s="62">
        <f t="shared" si="250"/>
        <v>1000000</v>
      </c>
      <c r="NZ1329" s="62" t="s">
        <v>185</v>
      </c>
      <c r="OA1329" s="62" t="s">
        <v>186</v>
      </c>
      <c r="OB1329" s="62">
        <f>SUM(OB1327)</f>
        <v>1000000</v>
      </c>
      <c r="OC1329" s="62">
        <f>SUM(OC1327)</f>
        <v>0</v>
      </c>
      <c r="OD1329" s="62">
        <f>OC1329/OB1329</f>
        <v>0</v>
      </c>
      <c r="OE1329" s="62">
        <f>SUM(OE1327)</f>
        <v>1000000</v>
      </c>
      <c r="OF1329" s="62">
        <v>0</v>
      </c>
      <c r="OG1329" s="62">
        <v>0</v>
      </c>
      <c r="OI1329" s="62">
        <f>OF1329-OG1329</f>
        <v>0</v>
      </c>
      <c r="OJ1329" s="62">
        <f t="shared" ref="OJ1329:OZ1331" si="251">OF1329+OB1329</f>
        <v>1000000</v>
      </c>
      <c r="OP1329" s="62" t="s">
        <v>185</v>
      </c>
      <c r="OQ1329" s="62" t="s">
        <v>186</v>
      </c>
      <c r="OR1329" s="62">
        <f>SUM(OR1327)</f>
        <v>1000000</v>
      </c>
      <c r="OS1329" s="62">
        <f>SUM(OS1327)</f>
        <v>0</v>
      </c>
      <c r="OT1329" s="62">
        <f>OS1329/OR1329</f>
        <v>0</v>
      </c>
      <c r="OU1329" s="62">
        <f>SUM(OU1327)</f>
        <v>1000000</v>
      </c>
      <c r="OV1329" s="62">
        <v>0</v>
      </c>
      <c r="OW1329" s="62">
        <v>0</v>
      </c>
      <c r="OY1329" s="62">
        <f>OV1329-OW1329</f>
        <v>0</v>
      </c>
      <c r="OZ1329" s="62">
        <f t="shared" si="251"/>
        <v>1000000</v>
      </c>
      <c r="PF1329" s="62" t="s">
        <v>185</v>
      </c>
      <c r="PG1329" s="62" t="s">
        <v>186</v>
      </c>
      <c r="PH1329" s="62">
        <f>SUM(PH1327)</f>
        <v>1000000</v>
      </c>
      <c r="PI1329" s="62">
        <f>SUM(PI1327)</f>
        <v>0</v>
      </c>
      <c r="PJ1329" s="62">
        <f>PI1329/PH1329</f>
        <v>0</v>
      </c>
      <c r="PK1329" s="62">
        <f>SUM(PK1327)</f>
        <v>1000000</v>
      </c>
      <c r="PL1329" s="62">
        <v>0</v>
      </c>
      <c r="PM1329" s="62">
        <v>0</v>
      </c>
      <c r="PO1329" s="62">
        <f>PL1329-PM1329</f>
        <v>0</v>
      </c>
      <c r="PP1329" s="62">
        <f t="shared" ref="PP1329:QF1331" si="252">PL1329+PH1329</f>
        <v>1000000</v>
      </c>
      <c r="PV1329" s="62" t="s">
        <v>185</v>
      </c>
      <c r="PW1329" s="62" t="s">
        <v>186</v>
      </c>
      <c r="PX1329" s="62">
        <f>SUM(PX1327)</f>
        <v>1000000</v>
      </c>
      <c r="PY1329" s="62">
        <f>SUM(PY1327)</f>
        <v>0</v>
      </c>
      <c r="PZ1329" s="62">
        <f>PY1329/PX1329</f>
        <v>0</v>
      </c>
      <c r="QA1329" s="62">
        <f>SUM(QA1327)</f>
        <v>1000000</v>
      </c>
      <c r="QB1329" s="62">
        <v>0</v>
      </c>
      <c r="QC1329" s="62">
        <v>0</v>
      </c>
      <c r="QE1329" s="62">
        <f>QB1329-QC1329</f>
        <v>0</v>
      </c>
      <c r="QF1329" s="62">
        <f t="shared" si="252"/>
        <v>1000000</v>
      </c>
      <c r="QL1329" s="62" t="s">
        <v>185</v>
      </c>
      <c r="QM1329" s="62" t="s">
        <v>186</v>
      </c>
      <c r="QN1329" s="62">
        <f>SUM(QN1327)</f>
        <v>1000000</v>
      </c>
      <c r="QO1329" s="62">
        <f>SUM(QO1327)</f>
        <v>0</v>
      </c>
      <c r="QP1329" s="62">
        <f>QO1329/QN1329</f>
        <v>0</v>
      </c>
      <c r="QQ1329" s="62">
        <f>SUM(QQ1327)</f>
        <v>1000000</v>
      </c>
      <c r="QR1329" s="62">
        <v>0</v>
      </c>
      <c r="QS1329" s="62">
        <v>0</v>
      </c>
      <c r="QU1329" s="62">
        <f>QR1329-QS1329</f>
        <v>0</v>
      </c>
      <c r="QV1329" s="62">
        <f t="shared" ref="QV1329:RL1331" si="253">QR1329+QN1329</f>
        <v>1000000</v>
      </c>
      <c r="RB1329" s="62" t="s">
        <v>185</v>
      </c>
      <c r="RC1329" s="62" t="s">
        <v>186</v>
      </c>
      <c r="RD1329" s="62">
        <f>SUM(RD1327)</f>
        <v>1000000</v>
      </c>
      <c r="RE1329" s="62">
        <f>SUM(RE1327)</f>
        <v>0</v>
      </c>
      <c r="RF1329" s="62">
        <f>RE1329/RD1329</f>
        <v>0</v>
      </c>
      <c r="RG1329" s="62">
        <f>SUM(RG1327)</f>
        <v>1000000</v>
      </c>
      <c r="RH1329" s="62">
        <v>0</v>
      </c>
      <c r="RI1329" s="62">
        <v>0</v>
      </c>
      <c r="RK1329" s="62">
        <f>RH1329-RI1329</f>
        <v>0</v>
      </c>
      <c r="RL1329" s="62">
        <f t="shared" si="253"/>
        <v>1000000</v>
      </c>
      <c r="RR1329" s="62" t="s">
        <v>185</v>
      </c>
      <c r="RS1329" s="62" t="s">
        <v>186</v>
      </c>
      <c r="RT1329" s="62">
        <f>SUM(RT1327)</f>
        <v>1000000</v>
      </c>
      <c r="RU1329" s="62">
        <f>SUM(RU1327)</f>
        <v>0</v>
      </c>
      <c r="RV1329" s="62">
        <f>RU1329/RT1329</f>
        <v>0</v>
      </c>
      <c r="RW1329" s="62">
        <f>SUM(RW1327)</f>
        <v>1000000</v>
      </c>
      <c r="RX1329" s="62">
        <v>0</v>
      </c>
      <c r="RY1329" s="62">
        <v>0</v>
      </c>
      <c r="SA1329" s="62">
        <f>RX1329-RY1329</f>
        <v>0</v>
      </c>
      <c r="SB1329" s="62">
        <f t="shared" ref="SB1329:SR1331" si="254">RX1329+RT1329</f>
        <v>1000000</v>
      </c>
      <c r="SH1329" s="62" t="s">
        <v>185</v>
      </c>
      <c r="SI1329" s="62" t="s">
        <v>186</v>
      </c>
      <c r="SJ1329" s="62">
        <f>SUM(SJ1327)</f>
        <v>1000000</v>
      </c>
      <c r="SK1329" s="62">
        <f>SUM(SK1327)</f>
        <v>0</v>
      </c>
      <c r="SL1329" s="62">
        <f>SK1329/SJ1329</f>
        <v>0</v>
      </c>
      <c r="SM1329" s="62">
        <f>SUM(SM1327)</f>
        <v>1000000</v>
      </c>
      <c r="SN1329" s="62">
        <v>0</v>
      </c>
      <c r="SO1329" s="62">
        <v>0</v>
      </c>
      <c r="SQ1329" s="62">
        <f>SN1329-SO1329</f>
        <v>0</v>
      </c>
      <c r="SR1329" s="62">
        <f t="shared" si="254"/>
        <v>1000000</v>
      </c>
      <c r="SX1329" s="62" t="s">
        <v>185</v>
      </c>
      <c r="SY1329" s="62" t="s">
        <v>186</v>
      </c>
      <c r="SZ1329" s="62">
        <f>SUM(SZ1327)</f>
        <v>1000000</v>
      </c>
      <c r="TA1329" s="62">
        <f>SUM(TA1327)</f>
        <v>0</v>
      </c>
      <c r="TB1329" s="62">
        <f>TA1329/SZ1329</f>
        <v>0</v>
      </c>
      <c r="TC1329" s="62">
        <f>SUM(TC1327)</f>
        <v>1000000</v>
      </c>
      <c r="TD1329" s="62">
        <v>0</v>
      </c>
      <c r="TE1329" s="62">
        <v>0</v>
      </c>
      <c r="TG1329" s="62">
        <f>TD1329-TE1329</f>
        <v>0</v>
      </c>
      <c r="TH1329" s="62">
        <f t="shared" ref="TH1329:TX1331" si="255">TD1329+SZ1329</f>
        <v>1000000</v>
      </c>
      <c r="TN1329" s="62" t="s">
        <v>185</v>
      </c>
      <c r="TO1329" s="62" t="s">
        <v>186</v>
      </c>
      <c r="TP1329" s="62">
        <f>SUM(TP1327)</f>
        <v>1000000</v>
      </c>
      <c r="TQ1329" s="62">
        <f>SUM(TQ1327)</f>
        <v>0</v>
      </c>
      <c r="TR1329" s="62">
        <f>TQ1329/TP1329</f>
        <v>0</v>
      </c>
      <c r="TS1329" s="62">
        <f>SUM(TS1327)</f>
        <v>1000000</v>
      </c>
      <c r="TT1329" s="62">
        <v>0</v>
      </c>
      <c r="TU1329" s="62">
        <v>0</v>
      </c>
      <c r="TW1329" s="62">
        <f>TT1329-TU1329</f>
        <v>0</v>
      </c>
      <c r="TX1329" s="62">
        <f t="shared" si="255"/>
        <v>1000000</v>
      </c>
      <c r="UD1329" s="62" t="s">
        <v>185</v>
      </c>
      <c r="UE1329" s="62" t="s">
        <v>186</v>
      </c>
      <c r="UF1329" s="62">
        <f>SUM(UF1327)</f>
        <v>1000000</v>
      </c>
      <c r="UG1329" s="62">
        <f>SUM(UG1327)</f>
        <v>0</v>
      </c>
      <c r="UH1329" s="62">
        <f>UG1329/UF1329</f>
        <v>0</v>
      </c>
      <c r="UI1329" s="62">
        <f>SUM(UI1327)</f>
        <v>1000000</v>
      </c>
      <c r="UJ1329" s="62">
        <v>0</v>
      </c>
      <c r="UK1329" s="62">
        <v>0</v>
      </c>
      <c r="UM1329" s="62">
        <f>UJ1329-UK1329</f>
        <v>0</v>
      </c>
      <c r="UN1329" s="62">
        <f t="shared" ref="UN1329:VD1331" si="256">UJ1329+UF1329</f>
        <v>1000000</v>
      </c>
      <c r="UT1329" s="62" t="s">
        <v>185</v>
      </c>
      <c r="UU1329" s="62" t="s">
        <v>186</v>
      </c>
      <c r="UV1329" s="62">
        <f>SUM(UV1327)</f>
        <v>1000000</v>
      </c>
      <c r="UW1329" s="62">
        <f>SUM(UW1327)</f>
        <v>0</v>
      </c>
      <c r="UX1329" s="62">
        <f>UW1329/UV1329</f>
        <v>0</v>
      </c>
      <c r="UY1329" s="62">
        <f>SUM(UY1327)</f>
        <v>1000000</v>
      </c>
      <c r="UZ1329" s="62">
        <v>0</v>
      </c>
      <c r="VA1329" s="62">
        <v>0</v>
      </c>
      <c r="VC1329" s="62">
        <f>UZ1329-VA1329</f>
        <v>0</v>
      </c>
      <c r="VD1329" s="62">
        <f t="shared" si="256"/>
        <v>1000000</v>
      </c>
      <c r="VJ1329" s="62" t="s">
        <v>185</v>
      </c>
      <c r="VK1329" s="62" t="s">
        <v>186</v>
      </c>
      <c r="VL1329" s="62">
        <f>SUM(VL1327)</f>
        <v>1000000</v>
      </c>
      <c r="VM1329" s="62">
        <f>SUM(VM1327)</f>
        <v>0</v>
      </c>
      <c r="VN1329" s="62">
        <f>VM1329/VL1329</f>
        <v>0</v>
      </c>
      <c r="VO1329" s="62">
        <f>SUM(VO1327)</f>
        <v>1000000</v>
      </c>
      <c r="VP1329" s="62">
        <v>0</v>
      </c>
      <c r="VQ1329" s="62">
        <v>0</v>
      </c>
      <c r="VS1329" s="62">
        <f>VP1329-VQ1329</f>
        <v>0</v>
      </c>
      <c r="VT1329" s="62">
        <f t="shared" ref="VT1329:WJ1331" si="257">VP1329+VL1329</f>
        <v>1000000</v>
      </c>
      <c r="VZ1329" s="62" t="s">
        <v>185</v>
      </c>
      <c r="WA1329" s="62" t="s">
        <v>186</v>
      </c>
      <c r="WB1329" s="62">
        <f>SUM(WB1327)</f>
        <v>1000000</v>
      </c>
      <c r="WC1329" s="62">
        <f>SUM(WC1327)</f>
        <v>0</v>
      </c>
      <c r="WD1329" s="62">
        <f>WC1329/WB1329</f>
        <v>0</v>
      </c>
      <c r="WE1329" s="62">
        <f>SUM(WE1327)</f>
        <v>1000000</v>
      </c>
      <c r="WF1329" s="62">
        <v>0</v>
      </c>
      <c r="WG1329" s="62">
        <v>0</v>
      </c>
      <c r="WI1329" s="62">
        <f>WF1329-WG1329</f>
        <v>0</v>
      </c>
      <c r="WJ1329" s="62">
        <f t="shared" si="257"/>
        <v>1000000</v>
      </c>
      <c r="WP1329" s="62" t="s">
        <v>185</v>
      </c>
      <c r="WQ1329" s="62" t="s">
        <v>186</v>
      </c>
      <c r="WR1329" s="62">
        <f>SUM(WR1327)</f>
        <v>1000000</v>
      </c>
      <c r="WS1329" s="62">
        <f>SUM(WS1327)</f>
        <v>0</v>
      </c>
      <c r="WT1329" s="62">
        <f>WS1329/WR1329</f>
        <v>0</v>
      </c>
      <c r="WU1329" s="62">
        <f>SUM(WU1327)</f>
        <v>1000000</v>
      </c>
      <c r="WV1329" s="62">
        <v>0</v>
      </c>
      <c r="WW1329" s="62">
        <v>0</v>
      </c>
      <c r="WY1329" s="62">
        <f>WV1329-WW1329</f>
        <v>0</v>
      </c>
      <c r="WZ1329" s="62">
        <f t="shared" ref="WZ1329:XP1331" si="258">WV1329+WR1329</f>
        <v>1000000</v>
      </c>
      <c r="XF1329" s="62" t="s">
        <v>185</v>
      </c>
      <c r="XG1329" s="62" t="s">
        <v>186</v>
      </c>
      <c r="XH1329" s="62">
        <f>SUM(XH1327)</f>
        <v>1000000</v>
      </c>
      <c r="XI1329" s="62">
        <f>SUM(XI1327)</f>
        <v>0</v>
      </c>
      <c r="XJ1329" s="62">
        <f>XI1329/XH1329</f>
        <v>0</v>
      </c>
      <c r="XK1329" s="62">
        <f>SUM(XK1327)</f>
        <v>1000000</v>
      </c>
      <c r="XL1329" s="62">
        <v>0</v>
      </c>
      <c r="XM1329" s="62">
        <v>0</v>
      </c>
      <c r="XO1329" s="62">
        <f>XL1329-XM1329</f>
        <v>0</v>
      </c>
      <c r="XP1329" s="62">
        <f t="shared" si="258"/>
        <v>1000000</v>
      </c>
      <c r="XV1329" s="62" t="s">
        <v>185</v>
      </c>
      <c r="XW1329" s="62" t="s">
        <v>186</v>
      </c>
      <c r="XX1329" s="62">
        <f>SUM(XX1327)</f>
        <v>1000000</v>
      </c>
      <c r="XY1329" s="62">
        <f>SUM(XY1327)</f>
        <v>0</v>
      </c>
      <c r="XZ1329" s="62">
        <f>XY1329/XX1329</f>
        <v>0</v>
      </c>
      <c r="YA1329" s="62">
        <f>SUM(YA1327)</f>
        <v>1000000</v>
      </c>
      <c r="YB1329" s="62">
        <v>0</v>
      </c>
      <c r="YC1329" s="62">
        <v>0</v>
      </c>
      <c r="YE1329" s="62">
        <f>YB1329-YC1329</f>
        <v>0</v>
      </c>
      <c r="YF1329" s="62">
        <f t="shared" ref="YF1329:YV1331" si="259">YB1329+XX1329</f>
        <v>1000000</v>
      </c>
      <c r="YL1329" s="62" t="s">
        <v>185</v>
      </c>
      <c r="YM1329" s="62" t="s">
        <v>186</v>
      </c>
      <c r="YN1329" s="62">
        <f>SUM(YN1327)</f>
        <v>1000000</v>
      </c>
      <c r="YO1329" s="62">
        <f>SUM(YO1327)</f>
        <v>0</v>
      </c>
      <c r="YP1329" s="62">
        <f>YO1329/YN1329</f>
        <v>0</v>
      </c>
      <c r="YQ1329" s="62">
        <f>SUM(YQ1327)</f>
        <v>1000000</v>
      </c>
      <c r="YR1329" s="62">
        <v>0</v>
      </c>
      <c r="YS1329" s="62">
        <v>0</v>
      </c>
      <c r="YU1329" s="62">
        <f>YR1329-YS1329</f>
        <v>0</v>
      </c>
      <c r="YV1329" s="62">
        <f t="shared" si="259"/>
        <v>1000000</v>
      </c>
      <c r="ZB1329" s="62" t="s">
        <v>185</v>
      </c>
      <c r="ZC1329" s="62" t="s">
        <v>186</v>
      </c>
      <c r="ZD1329" s="62">
        <f>SUM(ZD1327)</f>
        <v>1000000</v>
      </c>
      <c r="ZE1329" s="62">
        <f>SUM(ZE1327)</f>
        <v>0</v>
      </c>
      <c r="ZF1329" s="62">
        <f>ZE1329/ZD1329</f>
        <v>0</v>
      </c>
      <c r="ZG1329" s="62">
        <f>SUM(ZG1327)</f>
        <v>1000000</v>
      </c>
      <c r="ZH1329" s="62">
        <v>0</v>
      </c>
      <c r="ZI1329" s="62">
        <v>0</v>
      </c>
      <c r="ZK1329" s="62">
        <f>ZH1329-ZI1329</f>
        <v>0</v>
      </c>
      <c r="ZL1329" s="62">
        <f t="shared" ref="ZL1329:AAB1331" si="260">ZH1329+ZD1329</f>
        <v>1000000</v>
      </c>
      <c r="ZR1329" s="62" t="s">
        <v>185</v>
      </c>
      <c r="ZS1329" s="62" t="s">
        <v>186</v>
      </c>
      <c r="ZT1329" s="62">
        <f>SUM(ZT1327)</f>
        <v>1000000</v>
      </c>
      <c r="ZU1329" s="62">
        <f>SUM(ZU1327)</f>
        <v>0</v>
      </c>
      <c r="ZV1329" s="62">
        <f>ZU1329/ZT1329</f>
        <v>0</v>
      </c>
      <c r="ZW1329" s="62">
        <f>SUM(ZW1327)</f>
        <v>1000000</v>
      </c>
      <c r="ZX1329" s="62">
        <v>0</v>
      </c>
      <c r="ZY1329" s="62">
        <v>0</v>
      </c>
      <c r="AAA1329" s="62">
        <f>ZX1329-ZY1329</f>
        <v>0</v>
      </c>
      <c r="AAB1329" s="62">
        <f t="shared" si="260"/>
        <v>1000000</v>
      </c>
      <c r="AAH1329" s="62" t="s">
        <v>185</v>
      </c>
      <c r="AAI1329" s="62" t="s">
        <v>186</v>
      </c>
      <c r="AAJ1329" s="62">
        <f>SUM(AAJ1327)</f>
        <v>1000000</v>
      </c>
      <c r="AAK1329" s="62">
        <f>SUM(AAK1327)</f>
        <v>0</v>
      </c>
      <c r="AAL1329" s="62">
        <f>AAK1329/AAJ1329</f>
        <v>0</v>
      </c>
      <c r="AAM1329" s="62">
        <f>SUM(AAM1327)</f>
        <v>1000000</v>
      </c>
      <c r="AAN1329" s="62">
        <v>0</v>
      </c>
      <c r="AAO1329" s="62">
        <v>0</v>
      </c>
      <c r="AAQ1329" s="62">
        <f>AAN1329-AAO1329</f>
        <v>0</v>
      </c>
      <c r="AAR1329" s="62">
        <f t="shared" ref="AAR1329:ABH1331" si="261">AAN1329+AAJ1329</f>
        <v>1000000</v>
      </c>
      <c r="AAX1329" s="62" t="s">
        <v>185</v>
      </c>
      <c r="AAY1329" s="62" t="s">
        <v>186</v>
      </c>
      <c r="AAZ1329" s="62">
        <f>SUM(AAZ1327)</f>
        <v>1000000</v>
      </c>
      <c r="ABA1329" s="62">
        <f>SUM(ABA1327)</f>
        <v>0</v>
      </c>
      <c r="ABB1329" s="62">
        <f>ABA1329/AAZ1329</f>
        <v>0</v>
      </c>
      <c r="ABC1329" s="62">
        <f>SUM(ABC1327)</f>
        <v>1000000</v>
      </c>
      <c r="ABD1329" s="62">
        <v>0</v>
      </c>
      <c r="ABE1329" s="62">
        <v>0</v>
      </c>
      <c r="ABG1329" s="62">
        <f>ABD1329-ABE1329</f>
        <v>0</v>
      </c>
      <c r="ABH1329" s="62">
        <f t="shared" si="261"/>
        <v>1000000</v>
      </c>
      <c r="ABN1329" s="62" t="s">
        <v>185</v>
      </c>
      <c r="ABO1329" s="62" t="s">
        <v>186</v>
      </c>
      <c r="ABP1329" s="62">
        <f>SUM(ABP1327)</f>
        <v>1000000</v>
      </c>
      <c r="ABQ1329" s="62">
        <f>SUM(ABQ1327)</f>
        <v>0</v>
      </c>
      <c r="ABR1329" s="62">
        <f>ABQ1329/ABP1329</f>
        <v>0</v>
      </c>
      <c r="ABS1329" s="62">
        <f>SUM(ABS1327)</f>
        <v>1000000</v>
      </c>
      <c r="ABT1329" s="62">
        <v>0</v>
      </c>
      <c r="ABU1329" s="62">
        <v>0</v>
      </c>
      <c r="ABW1329" s="62">
        <f>ABT1329-ABU1329</f>
        <v>0</v>
      </c>
      <c r="ABX1329" s="62">
        <f t="shared" ref="ABX1329:ACN1331" si="262">ABT1329+ABP1329</f>
        <v>1000000</v>
      </c>
      <c r="ACD1329" s="62" t="s">
        <v>185</v>
      </c>
      <c r="ACE1329" s="62" t="s">
        <v>186</v>
      </c>
      <c r="ACF1329" s="62">
        <f>SUM(ACF1327)</f>
        <v>1000000</v>
      </c>
      <c r="ACG1329" s="62">
        <f>SUM(ACG1327)</f>
        <v>0</v>
      </c>
      <c r="ACH1329" s="62">
        <f>ACG1329/ACF1329</f>
        <v>0</v>
      </c>
      <c r="ACI1329" s="62">
        <f>SUM(ACI1327)</f>
        <v>1000000</v>
      </c>
      <c r="ACJ1329" s="62">
        <v>0</v>
      </c>
      <c r="ACK1329" s="62">
        <v>0</v>
      </c>
      <c r="ACM1329" s="62">
        <f>ACJ1329-ACK1329</f>
        <v>0</v>
      </c>
      <c r="ACN1329" s="62">
        <f t="shared" si="262"/>
        <v>1000000</v>
      </c>
      <c r="ACT1329" s="62" t="s">
        <v>185</v>
      </c>
      <c r="ACU1329" s="62" t="s">
        <v>186</v>
      </c>
      <c r="ACV1329" s="62">
        <f>SUM(ACV1327)</f>
        <v>1000000</v>
      </c>
      <c r="ACW1329" s="62">
        <f>SUM(ACW1327)</f>
        <v>0</v>
      </c>
      <c r="ACX1329" s="62">
        <f>ACW1329/ACV1329</f>
        <v>0</v>
      </c>
      <c r="ACY1329" s="62">
        <f>SUM(ACY1327)</f>
        <v>1000000</v>
      </c>
      <c r="ACZ1329" s="62">
        <v>0</v>
      </c>
      <c r="ADA1329" s="62">
        <v>0</v>
      </c>
      <c r="ADC1329" s="62">
        <f>ACZ1329-ADA1329</f>
        <v>0</v>
      </c>
      <c r="ADD1329" s="62">
        <f t="shared" ref="ADD1329:ADT1331" si="263">ACZ1329+ACV1329</f>
        <v>1000000</v>
      </c>
      <c r="ADJ1329" s="62" t="s">
        <v>185</v>
      </c>
      <c r="ADK1329" s="62" t="s">
        <v>186</v>
      </c>
      <c r="ADL1329" s="62">
        <f>SUM(ADL1327)</f>
        <v>1000000</v>
      </c>
      <c r="ADM1329" s="62">
        <f>SUM(ADM1327)</f>
        <v>0</v>
      </c>
      <c r="ADN1329" s="62">
        <f>ADM1329/ADL1329</f>
        <v>0</v>
      </c>
      <c r="ADO1329" s="62">
        <f>SUM(ADO1327)</f>
        <v>1000000</v>
      </c>
      <c r="ADP1329" s="62">
        <v>0</v>
      </c>
      <c r="ADQ1329" s="62">
        <v>0</v>
      </c>
      <c r="ADS1329" s="62">
        <f>ADP1329-ADQ1329</f>
        <v>0</v>
      </c>
      <c r="ADT1329" s="62">
        <f t="shared" si="263"/>
        <v>1000000</v>
      </c>
      <c r="ADZ1329" s="62" t="s">
        <v>185</v>
      </c>
      <c r="AEA1329" s="62" t="s">
        <v>186</v>
      </c>
      <c r="AEB1329" s="62">
        <f>SUM(AEB1327)</f>
        <v>1000000</v>
      </c>
      <c r="AEC1329" s="62">
        <f>SUM(AEC1327)</f>
        <v>0</v>
      </c>
      <c r="AED1329" s="62">
        <f>AEC1329/AEB1329</f>
        <v>0</v>
      </c>
      <c r="AEE1329" s="62">
        <f>SUM(AEE1327)</f>
        <v>1000000</v>
      </c>
      <c r="AEF1329" s="62">
        <v>0</v>
      </c>
      <c r="AEG1329" s="62">
        <v>0</v>
      </c>
      <c r="AEI1329" s="62">
        <f>AEF1329-AEG1329</f>
        <v>0</v>
      </c>
      <c r="AEJ1329" s="62">
        <f t="shared" ref="AEJ1329:AEZ1331" si="264">AEF1329+AEB1329</f>
        <v>1000000</v>
      </c>
      <c r="AEP1329" s="62" t="s">
        <v>185</v>
      </c>
      <c r="AEQ1329" s="62" t="s">
        <v>186</v>
      </c>
      <c r="AER1329" s="62">
        <f>SUM(AER1327)</f>
        <v>1000000</v>
      </c>
      <c r="AES1329" s="62">
        <f>SUM(AES1327)</f>
        <v>0</v>
      </c>
      <c r="AET1329" s="62">
        <f>AES1329/AER1329</f>
        <v>0</v>
      </c>
      <c r="AEU1329" s="62">
        <f>SUM(AEU1327)</f>
        <v>1000000</v>
      </c>
      <c r="AEV1329" s="62">
        <v>0</v>
      </c>
      <c r="AEW1329" s="62">
        <v>0</v>
      </c>
      <c r="AEY1329" s="62">
        <f>AEV1329-AEW1329</f>
        <v>0</v>
      </c>
      <c r="AEZ1329" s="62">
        <f t="shared" si="264"/>
        <v>1000000</v>
      </c>
      <c r="AFF1329" s="62" t="s">
        <v>185</v>
      </c>
      <c r="AFG1329" s="62" t="s">
        <v>186</v>
      </c>
      <c r="AFH1329" s="62">
        <f>SUM(AFH1327)</f>
        <v>1000000</v>
      </c>
      <c r="AFI1329" s="62">
        <f>SUM(AFI1327)</f>
        <v>0</v>
      </c>
      <c r="AFJ1329" s="62">
        <f>AFI1329/AFH1329</f>
        <v>0</v>
      </c>
      <c r="AFK1329" s="62">
        <f>SUM(AFK1327)</f>
        <v>1000000</v>
      </c>
      <c r="AFL1329" s="62">
        <v>0</v>
      </c>
      <c r="AFM1329" s="62">
        <v>0</v>
      </c>
      <c r="AFO1329" s="62">
        <f>AFL1329-AFM1329</f>
        <v>0</v>
      </c>
      <c r="AFP1329" s="62">
        <f t="shared" ref="AFP1329:AGF1331" si="265">AFL1329+AFH1329</f>
        <v>1000000</v>
      </c>
      <c r="AFV1329" s="62" t="s">
        <v>185</v>
      </c>
      <c r="AFW1329" s="62" t="s">
        <v>186</v>
      </c>
      <c r="AFX1329" s="62">
        <f>SUM(AFX1327)</f>
        <v>1000000</v>
      </c>
      <c r="AFY1329" s="62">
        <f>SUM(AFY1327)</f>
        <v>0</v>
      </c>
      <c r="AFZ1329" s="62">
        <f>AFY1329/AFX1329</f>
        <v>0</v>
      </c>
      <c r="AGA1329" s="62">
        <f>SUM(AGA1327)</f>
        <v>1000000</v>
      </c>
      <c r="AGB1329" s="62">
        <v>0</v>
      </c>
      <c r="AGC1329" s="62">
        <v>0</v>
      </c>
      <c r="AGE1329" s="62">
        <f>AGB1329-AGC1329</f>
        <v>0</v>
      </c>
      <c r="AGF1329" s="62">
        <f t="shared" si="265"/>
        <v>1000000</v>
      </c>
      <c r="AGL1329" s="62" t="s">
        <v>185</v>
      </c>
      <c r="AGM1329" s="62" t="s">
        <v>186</v>
      </c>
      <c r="AGN1329" s="62">
        <f>SUM(AGN1327)</f>
        <v>1000000</v>
      </c>
      <c r="AGO1329" s="62">
        <f>SUM(AGO1327)</f>
        <v>0</v>
      </c>
      <c r="AGP1329" s="62">
        <f>AGO1329/AGN1329</f>
        <v>0</v>
      </c>
      <c r="AGQ1329" s="62">
        <f>SUM(AGQ1327)</f>
        <v>1000000</v>
      </c>
      <c r="AGR1329" s="62">
        <v>0</v>
      </c>
      <c r="AGS1329" s="62">
        <v>0</v>
      </c>
      <c r="AGU1329" s="62">
        <f>AGR1329-AGS1329</f>
        <v>0</v>
      </c>
      <c r="AGV1329" s="62">
        <f t="shared" ref="AGV1329:AHL1331" si="266">AGR1329+AGN1329</f>
        <v>1000000</v>
      </c>
      <c r="AHB1329" s="62" t="s">
        <v>185</v>
      </c>
      <c r="AHC1329" s="62" t="s">
        <v>186</v>
      </c>
      <c r="AHD1329" s="62">
        <f>SUM(AHD1327)</f>
        <v>1000000</v>
      </c>
      <c r="AHE1329" s="62">
        <f>SUM(AHE1327)</f>
        <v>0</v>
      </c>
      <c r="AHF1329" s="62">
        <f>AHE1329/AHD1329</f>
        <v>0</v>
      </c>
      <c r="AHG1329" s="62">
        <f>SUM(AHG1327)</f>
        <v>1000000</v>
      </c>
      <c r="AHH1329" s="62">
        <v>0</v>
      </c>
      <c r="AHI1329" s="62">
        <v>0</v>
      </c>
      <c r="AHK1329" s="62">
        <f>AHH1329-AHI1329</f>
        <v>0</v>
      </c>
      <c r="AHL1329" s="62">
        <f t="shared" si="266"/>
        <v>1000000</v>
      </c>
      <c r="AHR1329" s="62" t="s">
        <v>185</v>
      </c>
      <c r="AHS1329" s="62" t="s">
        <v>186</v>
      </c>
      <c r="AHT1329" s="62">
        <f>SUM(AHT1327)</f>
        <v>1000000</v>
      </c>
      <c r="AHU1329" s="62">
        <f>SUM(AHU1327)</f>
        <v>0</v>
      </c>
      <c r="AHV1329" s="62">
        <f>AHU1329/AHT1329</f>
        <v>0</v>
      </c>
      <c r="AHW1329" s="62">
        <f>SUM(AHW1327)</f>
        <v>1000000</v>
      </c>
      <c r="AHX1329" s="62">
        <v>0</v>
      </c>
      <c r="AHY1329" s="62">
        <v>0</v>
      </c>
      <c r="AIA1329" s="62">
        <f>AHX1329-AHY1329</f>
        <v>0</v>
      </c>
      <c r="AIB1329" s="62">
        <f t="shared" ref="AIB1329:AIR1331" si="267">AHX1329+AHT1329</f>
        <v>1000000</v>
      </c>
      <c r="AIH1329" s="62" t="s">
        <v>185</v>
      </c>
      <c r="AII1329" s="62" t="s">
        <v>186</v>
      </c>
      <c r="AIJ1329" s="62">
        <f>SUM(AIJ1327)</f>
        <v>1000000</v>
      </c>
      <c r="AIK1329" s="62">
        <f>SUM(AIK1327)</f>
        <v>0</v>
      </c>
      <c r="AIL1329" s="62">
        <f>AIK1329/AIJ1329</f>
        <v>0</v>
      </c>
      <c r="AIM1329" s="62">
        <f>SUM(AIM1327)</f>
        <v>1000000</v>
      </c>
      <c r="AIN1329" s="62">
        <v>0</v>
      </c>
      <c r="AIO1329" s="62">
        <v>0</v>
      </c>
      <c r="AIQ1329" s="62">
        <f>AIN1329-AIO1329</f>
        <v>0</v>
      </c>
      <c r="AIR1329" s="62">
        <f t="shared" si="267"/>
        <v>1000000</v>
      </c>
      <c r="AIX1329" s="62" t="s">
        <v>185</v>
      </c>
      <c r="AIY1329" s="62" t="s">
        <v>186</v>
      </c>
      <c r="AIZ1329" s="62">
        <f>SUM(AIZ1327)</f>
        <v>1000000</v>
      </c>
      <c r="AJA1329" s="62">
        <f>SUM(AJA1327)</f>
        <v>0</v>
      </c>
      <c r="AJB1329" s="62">
        <f>AJA1329/AIZ1329</f>
        <v>0</v>
      </c>
      <c r="AJC1329" s="62">
        <f>SUM(AJC1327)</f>
        <v>1000000</v>
      </c>
      <c r="AJD1329" s="62">
        <v>0</v>
      </c>
      <c r="AJE1329" s="62">
        <v>0</v>
      </c>
      <c r="AJG1329" s="62">
        <f>AJD1329-AJE1329</f>
        <v>0</v>
      </c>
      <c r="AJH1329" s="62">
        <f t="shared" ref="AJH1329:AJX1331" si="268">AJD1329+AIZ1329</f>
        <v>1000000</v>
      </c>
      <c r="AJN1329" s="62" t="s">
        <v>185</v>
      </c>
      <c r="AJO1329" s="62" t="s">
        <v>186</v>
      </c>
      <c r="AJP1329" s="62">
        <f>SUM(AJP1327)</f>
        <v>1000000</v>
      </c>
      <c r="AJQ1329" s="62">
        <f>SUM(AJQ1327)</f>
        <v>0</v>
      </c>
      <c r="AJR1329" s="62">
        <f>AJQ1329/AJP1329</f>
        <v>0</v>
      </c>
      <c r="AJS1329" s="62">
        <f>SUM(AJS1327)</f>
        <v>1000000</v>
      </c>
      <c r="AJT1329" s="62">
        <v>0</v>
      </c>
      <c r="AJU1329" s="62">
        <v>0</v>
      </c>
      <c r="AJW1329" s="62">
        <f>AJT1329-AJU1329</f>
        <v>0</v>
      </c>
      <c r="AJX1329" s="62">
        <f t="shared" si="268"/>
        <v>1000000</v>
      </c>
      <c r="AKD1329" s="62" t="s">
        <v>185</v>
      </c>
      <c r="AKE1329" s="62" t="s">
        <v>186</v>
      </c>
      <c r="AKF1329" s="62">
        <f>SUM(AKF1327)</f>
        <v>1000000</v>
      </c>
      <c r="AKG1329" s="62">
        <f>SUM(AKG1327)</f>
        <v>0</v>
      </c>
      <c r="AKH1329" s="62">
        <f>AKG1329/AKF1329</f>
        <v>0</v>
      </c>
      <c r="AKI1329" s="62">
        <f>SUM(AKI1327)</f>
        <v>1000000</v>
      </c>
      <c r="AKJ1329" s="62">
        <v>0</v>
      </c>
      <c r="AKK1329" s="62">
        <v>0</v>
      </c>
      <c r="AKM1329" s="62">
        <f>AKJ1329-AKK1329</f>
        <v>0</v>
      </c>
      <c r="AKN1329" s="62">
        <f t="shared" ref="AKN1329:ALD1331" si="269">AKJ1329+AKF1329</f>
        <v>1000000</v>
      </c>
      <c r="AKT1329" s="62" t="s">
        <v>185</v>
      </c>
      <c r="AKU1329" s="62" t="s">
        <v>186</v>
      </c>
      <c r="AKV1329" s="62">
        <f>SUM(AKV1327)</f>
        <v>1000000</v>
      </c>
      <c r="AKW1329" s="62">
        <f>SUM(AKW1327)</f>
        <v>0</v>
      </c>
      <c r="AKX1329" s="62">
        <f>AKW1329/AKV1329</f>
        <v>0</v>
      </c>
      <c r="AKY1329" s="62">
        <f>SUM(AKY1327)</f>
        <v>1000000</v>
      </c>
      <c r="AKZ1329" s="62">
        <v>0</v>
      </c>
      <c r="ALA1329" s="62">
        <v>0</v>
      </c>
      <c r="ALC1329" s="62">
        <f>AKZ1329-ALA1329</f>
        <v>0</v>
      </c>
      <c r="ALD1329" s="62">
        <f t="shared" si="269"/>
        <v>1000000</v>
      </c>
      <c r="ALJ1329" s="62" t="s">
        <v>185</v>
      </c>
      <c r="ALK1329" s="62" t="s">
        <v>186</v>
      </c>
      <c r="ALL1329" s="62">
        <f>SUM(ALL1327)</f>
        <v>1000000</v>
      </c>
      <c r="ALM1329" s="62">
        <f>SUM(ALM1327)</f>
        <v>0</v>
      </c>
      <c r="ALN1329" s="62">
        <f>ALM1329/ALL1329</f>
        <v>0</v>
      </c>
      <c r="ALO1329" s="62">
        <f>SUM(ALO1327)</f>
        <v>1000000</v>
      </c>
      <c r="ALP1329" s="62">
        <v>0</v>
      </c>
      <c r="ALQ1329" s="62">
        <v>0</v>
      </c>
      <c r="ALS1329" s="62">
        <f>ALP1329-ALQ1329</f>
        <v>0</v>
      </c>
      <c r="ALT1329" s="62">
        <f t="shared" ref="ALT1329:AMJ1331" si="270">ALP1329+ALL1329</f>
        <v>1000000</v>
      </c>
      <c r="ALZ1329" s="62" t="s">
        <v>185</v>
      </c>
      <c r="AMA1329" s="62" t="s">
        <v>186</v>
      </c>
      <c r="AMB1329" s="62">
        <f>SUM(AMB1327)</f>
        <v>1000000</v>
      </c>
      <c r="AMC1329" s="62">
        <f>SUM(AMC1327)</f>
        <v>0</v>
      </c>
      <c r="AMD1329" s="62">
        <f>AMC1329/AMB1329</f>
        <v>0</v>
      </c>
      <c r="AME1329" s="62">
        <f>SUM(AME1327)</f>
        <v>1000000</v>
      </c>
      <c r="AMF1329" s="62">
        <v>0</v>
      </c>
      <c r="AMG1329" s="62">
        <v>0</v>
      </c>
      <c r="AMI1329" s="62">
        <f>AMF1329-AMG1329</f>
        <v>0</v>
      </c>
      <c r="AMJ1329" s="62">
        <f t="shared" si="270"/>
        <v>1000000</v>
      </c>
      <c r="AMP1329" s="62" t="s">
        <v>185</v>
      </c>
      <c r="AMQ1329" s="62" t="s">
        <v>186</v>
      </c>
      <c r="AMR1329" s="62">
        <f>SUM(AMR1327)</f>
        <v>1000000</v>
      </c>
      <c r="AMS1329" s="62">
        <f>SUM(AMS1327)</f>
        <v>0</v>
      </c>
      <c r="AMT1329" s="62">
        <f>AMS1329/AMR1329</f>
        <v>0</v>
      </c>
      <c r="AMU1329" s="62">
        <f>SUM(AMU1327)</f>
        <v>1000000</v>
      </c>
      <c r="AMV1329" s="62">
        <v>0</v>
      </c>
      <c r="AMW1329" s="62">
        <v>0</v>
      </c>
      <c r="AMY1329" s="62">
        <f>AMV1329-AMW1329</f>
        <v>0</v>
      </c>
      <c r="AMZ1329" s="62">
        <f t="shared" ref="AMZ1329:ANP1331" si="271">AMV1329+AMR1329</f>
        <v>1000000</v>
      </c>
      <c r="ANF1329" s="62" t="s">
        <v>185</v>
      </c>
      <c r="ANG1329" s="62" t="s">
        <v>186</v>
      </c>
      <c r="ANH1329" s="62">
        <f>SUM(ANH1327)</f>
        <v>1000000</v>
      </c>
      <c r="ANI1329" s="62">
        <f>SUM(ANI1327)</f>
        <v>0</v>
      </c>
      <c r="ANJ1329" s="62">
        <f>ANI1329/ANH1329</f>
        <v>0</v>
      </c>
      <c r="ANK1329" s="62">
        <f>SUM(ANK1327)</f>
        <v>1000000</v>
      </c>
      <c r="ANL1329" s="62">
        <v>0</v>
      </c>
      <c r="ANM1329" s="62">
        <v>0</v>
      </c>
      <c r="ANO1329" s="62">
        <f>ANL1329-ANM1329</f>
        <v>0</v>
      </c>
      <c r="ANP1329" s="62">
        <f t="shared" si="271"/>
        <v>1000000</v>
      </c>
      <c r="ANV1329" s="62" t="s">
        <v>185</v>
      </c>
      <c r="ANW1329" s="62" t="s">
        <v>186</v>
      </c>
      <c r="ANX1329" s="62">
        <f>SUM(ANX1327)</f>
        <v>1000000</v>
      </c>
      <c r="ANY1329" s="62">
        <f>SUM(ANY1327)</f>
        <v>0</v>
      </c>
      <c r="ANZ1329" s="62">
        <f>ANY1329/ANX1329</f>
        <v>0</v>
      </c>
      <c r="AOA1329" s="62">
        <f>SUM(AOA1327)</f>
        <v>1000000</v>
      </c>
      <c r="AOB1329" s="62">
        <v>0</v>
      </c>
      <c r="AOC1329" s="62">
        <v>0</v>
      </c>
      <c r="AOE1329" s="62">
        <f>AOB1329-AOC1329</f>
        <v>0</v>
      </c>
      <c r="AOF1329" s="62">
        <f t="shared" ref="AOF1329:AOV1331" si="272">AOB1329+ANX1329</f>
        <v>1000000</v>
      </c>
      <c r="AOL1329" s="62" t="s">
        <v>185</v>
      </c>
      <c r="AOM1329" s="62" t="s">
        <v>186</v>
      </c>
      <c r="AON1329" s="62">
        <f>SUM(AON1327)</f>
        <v>1000000</v>
      </c>
      <c r="AOO1329" s="62">
        <f>SUM(AOO1327)</f>
        <v>0</v>
      </c>
      <c r="AOP1329" s="62">
        <f>AOO1329/AON1329</f>
        <v>0</v>
      </c>
      <c r="AOQ1329" s="62">
        <f>SUM(AOQ1327)</f>
        <v>1000000</v>
      </c>
      <c r="AOR1329" s="62">
        <v>0</v>
      </c>
      <c r="AOS1329" s="62">
        <v>0</v>
      </c>
      <c r="AOU1329" s="62">
        <f>AOR1329-AOS1329</f>
        <v>0</v>
      </c>
      <c r="AOV1329" s="62">
        <f t="shared" si="272"/>
        <v>1000000</v>
      </c>
      <c r="APB1329" s="62" t="s">
        <v>185</v>
      </c>
      <c r="APC1329" s="62" t="s">
        <v>186</v>
      </c>
      <c r="APD1329" s="62">
        <f>SUM(APD1327)</f>
        <v>1000000</v>
      </c>
      <c r="APE1329" s="62">
        <f>SUM(APE1327)</f>
        <v>0</v>
      </c>
      <c r="APF1329" s="62">
        <f>APE1329/APD1329</f>
        <v>0</v>
      </c>
      <c r="APG1329" s="62">
        <f>SUM(APG1327)</f>
        <v>1000000</v>
      </c>
      <c r="APH1329" s="62">
        <v>0</v>
      </c>
      <c r="API1329" s="62">
        <v>0</v>
      </c>
      <c r="APK1329" s="62">
        <f>APH1329-API1329</f>
        <v>0</v>
      </c>
      <c r="APL1329" s="62">
        <f t="shared" ref="APL1329:AQB1331" si="273">APH1329+APD1329</f>
        <v>1000000</v>
      </c>
      <c r="APR1329" s="62" t="s">
        <v>185</v>
      </c>
      <c r="APS1329" s="62" t="s">
        <v>186</v>
      </c>
      <c r="APT1329" s="62">
        <f>SUM(APT1327)</f>
        <v>1000000</v>
      </c>
      <c r="APU1329" s="62">
        <f>SUM(APU1327)</f>
        <v>0</v>
      </c>
      <c r="APV1329" s="62">
        <f>APU1329/APT1329</f>
        <v>0</v>
      </c>
      <c r="APW1329" s="62">
        <f>SUM(APW1327)</f>
        <v>1000000</v>
      </c>
      <c r="APX1329" s="62">
        <v>0</v>
      </c>
      <c r="APY1329" s="62">
        <v>0</v>
      </c>
      <c r="AQA1329" s="62">
        <f>APX1329-APY1329</f>
        <v>0</v>
      </c>
      <c r="AQB1329" s="62">
        <f t="shared" si="273"/>
        <v>1000000</v>
      </c>
      <c r="AQH1329" s="62" t="s">
        <v>185</v>
      </c>
      <c r="AQI1329" s="62" t="s">
        <v>186</v>
      </c>
      <c r="AQJ1329" s="62">
        <f>SUM(AQJ1327)</f>
        <v>1000000</v>
      </c>
      <c r="AQK1329" s="62">
        <f>SUM(AQK1327)</f>
        <v>0</v>
      </c>
      <c r="AQL1329" s="62">
        <f>AQK1329/AQJ1329</f>
        <v>0</v>
      </c>
      <c r="AQM1329" s="62">
        <f>SUM(AQM1327)</f>
        <v>1000000</v>
      </c>
      <c r="AQN1329" s="62">
        <v>0</v>
      </c>
      <c r="AQO1329" s="62">
        <v>0</v>
      </c>
      <c r="AQQ1329" s="62">
        <f>AQN1329-AQO1329</f>
        <v>0</v>
      </c>
      <c r="AQR1329" s="62">
        <f t="shared" ref="AQR1329:ARH1331" si="274">AQN1329+AQJ1329</f>
        <v>1000000</v>
      </c>
      <c r="AQX1329" s="62" t="s">
        <v>185</v>
      </c>
      <c r="AQY1329" s="62" t="s">
        <v>186</v>
      </c>
      <c r="AQZ1329" s="62">
        <f>SUM(AQZ1327)</f>
        <v>1000000</v>
      </c>
      <c r="ARA1329" s="62">
        <f>SUM(ARA1327)</f>
        <v>0</v>
      </c>
      <c r="ARB1329" s="62">
        <f>ARA1329/AQZ1329</f>
        <v>0</v>
      </c>
      <c r="ARC1329" s="62">
        <f>SUM(ARC1327)</f>
        <v>1000000</v>
      </c>
      <c r="ARD1329" s="62">
        <v>0</v>
      </c>
      <c r="ARE1329" s="62">
        <v>0</v>
      </c>
      <c r="ARG1329" s="62">
        <f>ARD1329-ARE1329</f>
        <v>0</v>
      </c>
      <c r="ARH1329" s="62">
        <f t="shared" si="274"/>
        <v>1000000</v>
      </c>
      <c r="ARN1329" s="62" t="s">
        <v>185</v>
      </c>
      <c r="ARO1329" s="62" t="s">
        <v>186</v>
      </c>
      <c r="ARP1329" s="62">
        <f>SUM(ARP1327)</f>
        <v>1000000</v>
      </c>
      <c r="ARQ1329" s="62">
        <f>SUM(ARQ1327)</f>
        <v>0</v>
      </c>
      <c r="ARR1329" s="62">
        <f>ARQ1329/ARP1329</f>
        <v>0</v>
      </c>
      <c r="ARS1329" s="62">
        <f>SUM(ARS1327)</f>
        <v>1000000</v>
      </c>
      <c r="ART1329" s="62">
        <v>0</v>
      </c>
      <c r="ARU1329" s="62">
        <v>0</v>
      </c>
      <c r="ARW1329" s="62">
        <f>ART1329-ARU1329</f>
        <v>0</v>
      </c>
      <c r="ARX1329" s="62">
        <f t="shared" ref="ARX1329:ASN1331" si="275">ART1329+ARP1329</f>
        <v>1000000</v>
      </c>
      <c r="ASD1329" s="62" t="s">
        <v>185</v>
      </c>
      <c r="ASE1329" s="62" t="s">
        <v>186</v>
      </c>
      <c r="ASF1329" s="62">
        <f>SUM(ASF1327)</f>
        <v>1000000</v>
      </c>
      <c r="ASG1329" s="62">
        <f>SUM(ASG1327)</f>
        <v>0</v>
      </c>
      <c r="ASH1329" s="62">
        <f>ASG1329/ASF1329</f>
        <v>0</v>
      </c>
      <c r="ASI1329" s="62">
        <f>SUM(ASI1327)</f>
        <v>1000000</v>
      </c>
      <c r="ASJ1329" s="62">
        <v>0</v>
      </c>
      <c r="ASK1329" s="62">
        <v>0</v>
      </c>
      <c r="ASM1329" s="62">
        <f>ASJ1329-ASK1329</f>
        <v>0</v>
      </c>
      <c r="ASN1329" s="62">
        <f t="shared" si="275"/>
        <v>1000000</v>
      </c>
      <c r="AST1329" s="62" t="s">
        <v>185</v>
      </c>
      <c r="ASU1329" s="62" t="s">
        <v>186</v>
      </c>
      <c r="ASV1329" s="62">
        <f>SUM(ASV1327)</f>
        <v>1000000</v>
      </c>
      <c r="ASW1329" s="62">
        <f>SUM(ASW1327)</f>
        <v>0</v>
      </c>
      <c r="ASX1329" s="62">
        <f>ASW1329/ASV1329</f>
        <v>0</v>
      </c>
      <c r="ASY1329" s="62">
        <f>SUM(ASY1327)</f>
        <v>1000000</v>
      </c>
      <c r="ASZ1329" s="62">
        <v>0</v>
      </c>
      <c r="ATA1329" s="62">
        <v>0</v>
      </c>
      <c r="ATC1329" s="62">
        <f>ASZ1329-ATA1329</f>
        <v>0</v>
      </c>
      <c r="ATD1329" s="62">
        <f t="shared" ref="ATD1329:ATT1331" si="276">ASZ1329+ASV1329</f>
        <v>1000000</v>
      </c>
      <c r="ATJ1329" s="62" t="s">
        <v>185</v>
      </c>
      <c r="ATK1329" s="62" t="s">
        <v>186</v>
      </c>
      <c r="ATL1329" s="62">
        <f>SUM(ATL1327)</f>
        <v>1000000</v>
      </c>
      <c r="ATM1329" s="62">
        <f>SUM(ATM1327)</f>
        <v>0</v>
      </c>
      <c r="ATN1329" s="62">
        <f>ATM1329/ATL1329</f>
        <v>0</v>
      </c>
      <c r="ATO1329" s="62">
        <f>SUM(ATO1327)</f>
        <v>1000000</v>
      </c>
      <c r="ATP1329" s="62">
        <v>0</v>
      </c>
      <c r="ATQ1329" s="62">
        <v>0</v>
      </c>
      <c r="ATS1329" s="62">
        <f>ATP1329-ATQ1329</f>
        <v>0</v>
      </c>
      <c r="ATT1329" s="62">
        <f t="shared" si="276"/>
        <v>1000000</v>
      </c>
      <c r="ATZ1329" s="62" t="s">
        <v>185</v>
      </c>
      <c r="AUA1329" s="62" t="s">
        <v>186</v>
      </c>
      <c r="AUB1329" s="62">
        <f>SUM(AUB1327)</f>
        <v>1000000</v>
      </c>
      <c r="AUC1329" s="62">
        <f>SUM(AUC1327)</f>
        <v>0</v>
      </c>
      <c r="AUD1329" s="62">
        <f>AUC1329/AUB1329</f>
        <v>0</v>
      </c>
      <c r="AUE1329" s="62">
        <f>SUM(AUE1327)</f>
        <v>1000000</v>
      </c>
      <c r="AUF1329" s="62">
        <v>0</v>
      </c>
      <c r="AUG1329" s="62">
        <v>0</v>
      </c>
      <c r="AUI1329" s="62">
        <f>AUF1329-AUG1329</f>
        <v>0</v>
      </c>
      <c r="AUJ1329" s="62">
        <f t="shared" ref="AUJ1329:AUZ1331" si="277">AUF1329+AUB1329</f>
        <v>1000000</v>
      </c>
      <c r="AUP1329" s="62" t="s">
        <v>185</v>
      </c>
      <c r="AUQ1329" s="62" t="s">
        <v>186</v>
      </c>
      <c r="AUR1329" s="62">
        <f>SUM(AUR1327)</f>
        <v>1000000</v>
      </c>
      <c r="AUS1329" s="62">
        <f>SUM(AUS1327)</f>
        <v>0</v>
      </c>
      <c r="AUT1329" s="62">
        <f>AUS1329/AUR1329</f>
        <v>0</v>
      </c>
      <c r="AUU1329" s="62">
        <f>SUM(AUU1327)</f>
        <v>1000000</v>
      </c>
      <c r="AUV1329" s="62">
        <v>0</v>
      </c>
      <c r="AUW1329" s="62">
        <v>0</v>
      </c>
      <c r="AUY1329" s="62">
        <f>AUV1329-AUW1329</f>
        <v>0</v>
      </c>
      <c r="AUZ1329" s="62">
        <f t="shared" si="277"/>
        <v>1000000</v>
      </c>
      <c r="AVF1329" s="62" t="s">
        <v>185</v>
      </c>
      <c r="AVG1329" s="62" t="s">
        <v>186</v>
      </c>
      <c r="AVH1329" s="62">
        <f>SUM(AVH1327)</f>
        <v>1000000</v>
      </c>
      <c r="AVI1329" s="62">
        <f>SUM(AVI1327)</f>
        <v>0</v>
      </c>
      <c r="AVJ1329" s="62">
        <f>AVI1329/AVH1329</f>
        <v>0</v>
      </c>
      <c r="AVK1329" s="62">
        <f>SUM(AVK1327)</f>
        <v>1000000</v>
      </c>
      <c r="AVL1329" s="62">
        <v>0</v>
      </c>
      <c r="AVM1329" s="62">
        <v>0</v>
      </c>
      <c r="AVO1329" s="62">
        <f>AVL1329-AVM1329</f>
        <v>0</v>
      </c>
      <c r="AVP1329" s="62">
        <f t="shared" ref="AVP1329:AWF1331" si="278">AVL1329+AVH1329</f>
        <v>1000000</v>
      </c>
      <c r="AVV1329" s="62" t="s">
        <v>185</v>
      </c>
      <c r="AVW1329" s="62" t="s">
        <v>186</v>
      </c>
      <c r="AVX1329" s="62">
        <f>SUM(AVX1327)</f>
        <v>1000000</v>
      </c>
      <c r="AVY1329" s="62">
        <f>SUM(AVY1327)</f>
        <v>0</v>
      </c>
      <c r="AVZ1329" s="62">
        <f>AVY1329/AVX1329</f>
        <v>0</v>
      </c>
      <c r="AWA1329" s="62">
        <f>SUM(AWA1327)</f>
        <v>1000000</v>
      </c>
      <c r="AWB1329" s="62">
        <v>0</v>
      </c>
      <c r="AWC1329" s="62">
        <v>0</v>
      </c>
      <c r="AWE1329" s="62">
        <f>AWB1329-AWC1329</f>
        <v>0</v>
      </c>
      <c r="AWF1329" s="62">
        <f t="shared" si="278"/>
        <v>1000000</v>
      </c>
      <c r="AWL1329" s="62" t="s">
        <v>185</v>
      </c>
      <c r="AWM1329" s="62" t="s">
        <v>186</v>
      </c>
      <c r="AWN1329" s="62">
        <f>SUM(AWN1327)</f>
        <v>1000000</v>
      </c>
      <c r="AWO1329" s="62">
        <f>SUM(AWO1327)</f>
        <v>0</v>
      </c>
      <c r="AWP1329" s="62">
        <f>AWO1329/AWN1329</f>
        <v>0</v>
      </c>
      <c r="AWQ1329" s="62">
        <f>SUM(AWQ1327)</f>
        <v>1000000</v>
      </c>
      <c r="AWR1329" s="62">
        <v>0</v>
      </c>
      <c r="AWS1329" s="62">
        <v>0</v>
      </c>
      <c r="AWU1329" s="62">
        <f>AWR1329-AWS1329</f>
        <v>0</v>
      </c>
      <c r="AWV1329" s="62">
        <f t="shared" ref="AWV1329:AXL1331" si="279">AWR1329+AWN1329</f>
        <v>1000000</v>
      </c>
      <c r="AXB1329" s="62" t="s">
        <v>185</v>
      </c>
      <c r="AXC1329" s="62" t="s">
        <v>186</v>
      </c>
      <c r="AXD1329" s="62">
        <f>SUM(AXD1327)</f>
        <v>1000000</v>
      </c>
      <c r="AXE1329" s="62">
        <f>SUM(AXE1327)</f>
        <v>0</v>
      </c>
      <c r="AXF1329" s="62">
        <f>AXE1329/AXD1329</f>
        <v>0</v>
      </c>
      <c r="AXG1329" s="62">
        <f>SUM(AXG1327)</f>
        <v>1000000</v>
      </c>
      <c r="AXH1329" s="62">
        <v>0</v>
      </c>
      <c r="AXI1329" s="62">
        <v>0</v>
      </c>
      <c r="AXK1329" s="62">
        <f>AXH1329-AXI1329</f>
        <v>0</v>
      </c>
      <c r="AXL1329" s="62">
        <f t="shared" si="279"/>
        <v>1000000</v>
      </c>
      <c r="AXR1329" s="62" t="s">
        <v>185</v>
      </c>
      <c r="AXS1329" s="62" t="s">
        <v>186</v>
      </c>
      <c r="AXT1329" s="62">
        <f>SUM(AXT1327)</f>
        <v>1000000</v>
      </c>
      <c r="AXU1329" s="62">
        <f>SUM(AXU1327)</f>
        <v>0</v>
      </c>
      <c r="AXV1329" s="62">
        <f>AXU1329/AXT1329</f>
        <v>0</v>
      </c>
      <c r="AXW1329" s="62">
        <f>SUM(AXW1327)</f>
        <v>1000000</v>
      </c>
      <c r="AXX1329" s="62">
        <v>0</v>
      </c>
      <c r="AXY1329" s="62">
        <v>0</v>
      </c>
      <c r="AYA1329" s="62">
        <f>AXX1329-AXY1329</f>
        <v>0</v>
      </c>
      <c r="AYB1329" s="62">
        <f t="shared" ref="AYB1329:AYR1331" si="280">AXX1329+AXT1329</f>
        <v>1000000</v>
      </c>
      <c r="AYH1329" s="62" t="s">
        <v>185</v>
      </c>
      <c r="AYI1329" s="62" t="s">
        <v>186</v>
      </c>
      <c r="AYJ1329" s="62">
        <f>SUM(AYJ1327)</f>
        <v>1000000</v>
      </c>
      <c r="AYK1329" s="62">
        <f>SUM(AYK1327)</f>
        <v>0</v>
      </c>
      <c r="AYL1329" s="62">
        <f>AYK1329/AYJ1329</f>
        <v>0</v>
      </c>
      <c r="AYM1329" s="62">
        <f>SUM(AYM1327)</f>
        <v>1000000</v>
      </c>
      <c r="AYN1329" s="62">
        <v>0</v>
      </c>
      <c r="AYO1329" s="62">
        <v>0</v>
      </c>
      <c r="AYQ1329" s="62">
        <f>AYN1329-AYO1329</f>
        <v>0</v>
      </c>
      <c r="AYR1329" s="62">
        <f t="shared" si="280"/>
        <v>1000000</v>
      </c>
      <c r="AYX1329" s="62" t="s">
        <v>185</v>
      </c>
      <c r="AYY1329" s="62" t="s">
        <v>186</v>
      </c>
      <c r="AYZ1329" s="62">
        <f>SUM(AYZ1327)</f>
        <v>1000000</v>
      </c>
      <c r="AZA1329" s="62">
        <f>SUM(AZA1327)</f>
        <v>0</v>
      </c>
      <c r="AZB1329" s="62">
        <f>AZA1329/AYZ1329</f>
        <v>0</v>
      </c>
      <c r="AZC1329" s="62">
        <f>SUM(AZC1327)</f>
        <v>1000000</v>
      </c>
      <c r="AZD1329" s="62">
        <v>0</v>
      </c>
      <c r="AZE1329" s="62">
        <v>0</v>
      </c>
      <c r="AZG1329" s="62">
        <f>AZD1329-AZE1329</f>
        <v>0</v>
      </c>
      <c r="AZH1329" s="62">
        <f t="shared" ref="AZH1329:AZX1331" si="281">AZD1329+AYZ1329</f>
        <v>1000000</v>
      </c>
      <c r="AZN1329" s="62" t="s">
        <v>185</v>
      </c>
      <c r="AZO1329" s="62" t="s">
        <v>186</v>
      </c>
      <c r="AZP1329" s="62">
        <f>SUM(AZP1327)</f>
        <v>1000000</v>
      </c>
      <c r="AZQ1329" s="62">
        <f>SUM(AZQ1327)</f>
        <v>0</v>
      </c>
      <c r="AZR1329" s="62">
        <f>AZQ1329/AZP1329</f>
        <v>0</v>
      </c>
      <c r="AZS1329" s="62">
        <f>SUM(AZS1327)</f>
        <v>1000000</v>
      </c>
      <c r="AZT1329" s="62">
        <v>0</v>
      </c>
      <c r="AZU1329" s="62">
        <v>0</v>
      </c>
      <c r="AZW1329" s="62">
        <f>AZT1329-AZU1329</f>
        <v>0</v>
      </c>
      <c r="AZX1329" s="62">
        <f t="shared" si="281"/>
        <v>1000000</v>
      </c>
      <c r="BAD1329" s="62" t="s">
        <v>185</v>
      </c>
      <c r="BAE1329" s="62" t="s">
        <v>186</v>
      </c>
      <c r="BAF1329" s="62">
        <f>SUM(BAF1327)</f>
        <v>1000000</v>
      </c>
      <c r="BAG1329" s="62">
        <f>SUM(BAG1327)</f>
        <v>0</v>
      </c>
      <c r="BAH1329" s="62">
        <f>BAG1329/BAF1329</f>
        <v>0</v>
      </c>
      <c r="BAI1329" s="62">
        <f>SUM(BAI1327)</f>
        <v>1000000</v>
      </c>
      <c r="BAJ1329" s="62">
        <v>0</v>
      </c>
      <c r="BAK1329" s="62">
        <v>0</v>
      </c>
      <c r="BAM1329" s="62">
        <f>BAJ1329-BAK1329</f>
        <v>0</v>
      </c>
      <c r="BAN1329" s="62">
        <f t="shared" ref="BAN1329:BBD1331" si="282">BAJ1329+BAF1329</f>
        <v>1000000</v>
      </c>
      <c r="BAT1329" s="62" t="s">
        <v>185</v>
      </c>
      <c r="BAU1329" s="62" t="s">
        <v>186</v>
      </c>
      <c r="BAV1329" s="62">
        <f>SUM(BAV1327)</f>
        <v>1000000</v>
      </c>
      <c r="BAW1329" s="62">
        <f>SUM(BAW1327)</f>
        <v>0</v>
      </c>
      <c r="BAX1329" s="62">
        <f>BAW1329/BAV1329</f>
        <v>0</v>
      </c>
      <c r="BAY1329" s="62">
        <f>SUM(BAY1327)</f>
        <v>1000000</v>
      </c>
      <c r="BAZ1329" s="62">
        <v>0</v>
      </c>
      <c r="BBA1329" s="62">
        <v>0</v>
      </c>
      <c r="BBC1329" s="62">
        <f>BAZ1329-BBA1329</f>
        <v>0</v>
      </c>
      <c r="BBD1329" s="62">
        <f t="shared" si="282"/>
        <v>1000000</v>
      </c>
      <c r="BBJ1329" s="62" t="s">
        <v>185</v>
      </c>
      <c r="BBK1329" s="62" t="s">
        <v>186</v>
      </c>
      <c r="BBL1329" s="62">
        <f>SUM(BBL1327)</f>
        <v>1000000</v>
      </c>
      <c r="BBM1329" s="62">
        <f>SUM(BBM1327)</f>
        <v>0</v>
      </c>
      <c r="BBN1329" s="62">
        <f>BBM1329/BBL1329</f>
        <v>0</v>
      </c>
      <c r="BBO1329" s="62">
        <f>SUM(BBO1327)</f>
        <v>1000000</v>
      </c>
      <c r="BBP1329" s="62">
        <v>0</v>
      </c>
      <c r="BBQ1329" s="62">
        <v>0</v>
      </c>
      <c r="BBS1329" s="62">
        <f>BBP1329-BBQ1329</f>
        <v>0</v>
      </c>
      <c r="BBT1329" s="62">
        <f t="shared" ref="BBT1329:BCJ1331" si="283">BBP1329+BBL1329</f>
        <v>1000000</v>
      </c>
      <c r="BBZ1329" s="62" t="s">
        <v>185</v>
      </c>
      <c r="BCA1329" s="62" t="s">
        <v>186</v>
      </c>
      <c r="BCB1329" s="62">
        <f>SUM(BCB1327)</f>
        <v>1000000</v>
      </c>
      <c r="BCC1329" s="62">
        <f>SUM(BCC1327)</f>
        <v>0</v>
      </c>
      <c r="BCD1329" s="62">
        <f>BCC1329/BCB1329</f>
        <v>0</v>
      </c>
      <c r="BCE1329" s="62">
        <f>SUM(BCE1327)</f>
        <v>1000000</v>
      </c>
      <c r="BCF1329" s="62">
        <v>0</v>
      </c>
      <c r="BCG1329" s="62">
        <v>0</v>
      </c>
      <c r="BCI1329" s="62">
        <f>BCF1329-BCG1329</f>
        <v>0</v>
      </c>
      <c r="BCJ1329" s="62">
        <f t="shared" si="283"/>
        <v>1000000</v>
      </c>
      <c r="BCP1329" s="62" t="s">
        <v>185</v>
      </c>
      <c r="BCQ1329" s="62" t="s">
        <v>186</v>
      </c>
      <c r="BCR1329" s="62">
        <f>SUM(BCR1327)</f>
        <v>1000000</v>
      </c>
      <c r="BCS1329" s="62">
        <f>SUM(BCS1327)</f>
        <v>0</v>
      </c>
      <c r="BCT1329" s="62">
        <f>BCS1329/BCR1329</f>
        <v>0</v>
      </c>
      <c r="BCU1329" s="62">
        <f>SUM(BCU1327)</f>
        <v>1000000</v>
      </c>
      <c r="BCV1329" s="62">
        <v>0</v>
      </c>
      <c r="BCW1329" s="62">
        <v>0</v>
      </c>
      <c r="BCY1329" s="62">
        <f>BCV1329-BCW1329</f>
        <v>0</v>
      </c>
      <c r="BCZ1329" s="62">
        <f t="shared" ref="BCZ1329:BDP1331" si="284">BCV1329+BCR1329</f>
        <v>1000000</v>
      </c>
      <c r="BDF1329" s="62" t="s">
        <v>185</v>
      </c>
      <c r="BDG1329" s="62" t="s">
        <v>186</v>
      </c>
      <c r="BDH1329" s="62">
        <f>SUM(BDH1327)</f>
        <v>1000000</v>
      </c>
      <c r="BDI1329" s="62">
        <f>SUM(BDI1327)</f>
        <v>0</v>
      </c>
      <c r="BDJ1329" s="62">
        <f>BDI1329/BDH1329</f>
        <v>0</v>
      </c>
      <c r="BDK1329" s="62">
        <f>SUM(BDK1327)</f>
        <v>1000000</v>
      </c>
      <c r="BDL1329" s="62">
        <v>0</v>
      </c>
      <c r="BDM1329" s="62">
        <v>0</v>
      </c>
      <c r="BDO1329" s="62">
        <f>BDL1329-BDM1329</f>
        <v>0</v>
      </c>
      <c r="BDP1329" s="62">
        <f t="shared" si="284"/>
        <v>1000000</v>
      </c>
      <c r="BDV1329" s="62" t="s">
        <v>185</v>
      </c>
      <c r="BDW1329" s="62" t="s">
        <v>186</v>
      </c>
      <c r="BDX1329" s="62">
        <f>SUM(BDX1327)</f>
        <v>1000000</v>
      </c>
      <c r="BDY1329" s="62">
        <f>SUM(BDY1327)</f>
        <v>0</v>
      </c>
      <c r="BDZ1329" s="62">
        <f>BDY1329/BDX1329</f>
        <v>0</v>
      </c>
      <c r="BEA1329" s="62">
        <f>SUM(BEA1327)</f>
        <v>1000000</v>
      </c>
      <c r="BEB1329" s="62">
        <v>0</v>
      </c>
      <c r="BEC1329" s="62">
        <v>0</v>
      </c>
      <c r="BEE1329" s="62">
        <f>BEB1329-BEC1329</f>
        <v>0</v>
      </c>
      <c r="BEF1329" s="62">
        <f t="shared" ref="BEF1329:BEV1331" si="285">BEB1329+BDX1329</f>
        <v>1000000</v>
      </c>
      <c r="BEL1329" s="62" t="s">
        <v>185</v>
      </c>
      <c r="BEM1329" s="62" t="s">
        <v>186</v>
      </c>
      <c r="BEN1329" s="62">
        <f>SUM(BEN1327)</f>
        <v>1000000</v>
      </c>
      <c r="BEO1329" s="62">
        <f>SUM(BEO1327)</f>
        <v>0</v>
      </c>
      <c r="BEP1329" s="62">
        <f>BEO1329/BEN1329</f>
        <v>0</v>
      </c>
      <c r="BEQ1329" s="62">
        <f>SUM(BEQ1327)</f>
        <v>1000000</v>
      </c>
      <c r="BER1329" s="62">
        <v>0</v>
      </c>
      <c r="BES1329" s="62">
        <v>0</v>
      </c>
      <c r="BEU1329" s="62">
        <f>BER1329-BES1329</f>
        <v>0</v>
      </c>
      <c r="BEV1329" s="62">
        <f t="shared" si="285"/>
        <v>1000000</v>
      </c>
      <c r="BFB1329" s="62" t="s">
        <v>185</v>
      </c>
      <c r="BFC1329" s="62" t="s">
        <v>186</v>
      </c>
      <c r="BFD1329" s="62">
        <f>SUM(BFD1327)</f>
        <v>1000000</v>
      </c>
      <c r="BFE1329" s="62">
        <f>SUM(BFE1327)</f>
        <v>0</v>
      </c>
      <c r="BFF1329" s="62">
        <f>BFE1329/BFD1329</f>
        <v>0</v>
      </c>
      <c r="BFG1329" s="62">
        <f>SUM(BFG1327)</f>
        <v>1000000</v>
      </c>
      <c r="BFH1329" s="62">
        <v>0</v>
      </c>
      <c r="BFI1329" s="62">
        <v>0</v>
      </c>
      <c r="BFK1329" s="62">
        <f>BFH1329-BFI1329</f>
        <v>0</v>
      </c>
      <c r="BFL1329" s="62">
        <f t="shared" ref="BFL1329:BGB1331" si="286">BFH1329+BFD1329</f>
        <v>1000000</v>
      </c>
      <c r="BFR1329" s="62" t="s">
        <v>185</v>
      </c>
      <c r="BFS1329" s="62" t="s">
        <v>186</v>
      </c>
      <c r="BFT1329" s="62">
        <f>SUM(BFT1327)</f>
        <v>1000000</v>
      </c>
      <c r="BFU1329" s="62">
        <f>SUM(BFU1327)</f>
        <v>0</v>
      </c>
      <c r="BFV1329" s="62">
        <f>BFU1329/BFT1329</f>
        <v>0</v>
      </c>
      <c r="BFW1329" s="62">
        <f>SUM(BFW1327)</f>
        <v>1000000</v>
      </c>
      <c r="BFX1329" s="62">
        <v>0</v>
      </c>
      <c r="BFY1329" s="62">
        <v>0</v>
      </c>
      <c r="BGA1329" s="62">
        <f>BFX1329-BFY1329</f>
        <v>0</v>
      </c>
      <c r="BGB1329" s="62">
        <f t="shared" si="286"/>
        <v>1000000</v>
      </c>
      <c r="BGH1329" s="62" t="s">
        <v>185</v>
      </c>
      <c r="BGI1329" s="62" t="s">
        <v>186</v>
      </c>
      <c r="BGJ1329" s="62">
        <f>SUM(BGJ1327)</f>
        <v>1000000</v>
      </c>
      <c r="BGK1329" s="62">
        <f>SUM(BGK1327)</f>
        <v>0</v>
      </c>
      <c r="BGL1329" s="62">
        <f>BGK1329/BGJ1329</f>
        <v>0</v>
      </c>
      <c r="BGM1329" s="62">
        <f>SUM(BGM1327)</f>
        <v>1000000</v>
      </c>
      <c r="BGN1329" s="62">
        <v>0</v>
      </c>
      <c r="BGO1329" s="62">
        <v>0</v>
      </c>
      <c r="BGQ1329" s="62">
        <f>BGN1329-BGO1329</f>
        <v>0</v>
      </c>
      <c r="BGR1329" s="62">
        <f t="shared" ref="BGR1329:BHH1331" si="287">BGN1329+BGJ1329</f>
        <v>1000000</v>
      </c>
      <c r="BGX1329" s="62" t="s">
        <v>185</v>
      </c>
      <c r="BGY1329" s="62" t="s">
        <v>186</v>
      </c>
      <c r="BGZ1329" s="62">
        <f>SUM(BGZ1327)</f>
        <v>1000000</v>
      </c>
      <c r="BHA1329" s="62">
        <f>SUM(BHA1327)</f>
        <v>0</v>
      </c>
      <c r="BHB1329" s="62">
        <f>BHA1329/BGZ1329</f>
        <v>0</v>
      </c>
      <c r="BHC1329" s="62">
        <f>SUM(BHC1327)</f>
        <v>1000000</v>
      </c>
      <c r="BHD1329" s="62">
        <v>0</v>
      </c>
      <c r="BHE1329" s="62">
        <v>0</v>
      </c>
      <c r="BHG1329" s="62">
        <f>BHD1329-BHE1329</f>
        <v>0</v>
      </c>
      <c r="BHH1329" s="62">
        <f t="shared" si="287"/>
        <v>1000000</v>
      </c>
      <c r="BHN1329" s="62" t="s">
        <v>185</v>
      </c>
      <c r="BHO1329" s="62" t="s">
        <v>186</v>
      </c>
      <c r="BHP1329" s="62">
        <f>SUM(BHP1327)</f>
        <v>1000000</v>
      </c>
      <c r="BHQ1329" s="62">
        <f>SUM(BHQ1327)</f>
        <v>0</v>
      </c>
      <c r="BHR1329" s="62">
        <f>BHQ1329/BHP1329</f>
        <v>0</v>
      </c>
      <c r="BHS1329" s="62">
        <f>SUM(BHS1327)</f>
        <v>1000000</v>
      </c>
      <c r="BHT1329" s="62">
        <v>0</v>
      </c>
      <c r="BHU1329" s="62">
        <v>0</v>
      </c>
      <c r="BHW1329" s="62">
        <f>BHT1329-BHU1329</f>
        <v>0</v>
      </c>
      <c r="BHX1329" s="62">
        <f t="shared" ref="BHX1329:BIN1331" si="288">BHT1329+BHP1329</f>
        <v>1000000</v>
      </c>
      <c r="BID1329" s="62" t="s">
        <v>185</v>
      </c>
      <c r="BIE1329" s="62" t="s">
        <v>186</v>
      </c>
      <c r="BIF1329" s="62">
        <f>SUM(BIF1327)</f>
        <v>1000000</v>
      </c>
      <c r="BIG1329" s="62">
        <f>SUM(BIG1327)</f>
        <v>0</v>
      </c>
      <c r="BIH1329" s="62">
        <f>BIG1329/BIF1329</f>
        <v>0</v>
      </c>
      <c r="BII1329" s="62">
        <f>SUM(BII1327)</f>
        <v>1000000</v>
      </c>
      <c r="BIJ1329" s="62">
        <v>0</v>
      </c>
      <c r="BIK1329" s="62">
        <v>0</v>
      </c>
      <c r="BIM1329" s="62">
        <f>BIJ1329-BIK1329</f>
        <v>0</v>
      </c>
      <c r="BIN1329" s="62">
        <f t="shared" si="288"/>
        <v>1000000</v>
      </c>
      <c r="BIT1329" s="62" t="s">
        <v>185</v>
      </c>
      <c r="BIU1329" s="62" t="s">
        <v>186</v>
      </c>
      <c r="BIV1329" s="62">
        <f>SUM(BIV1327)</f>
        <v>1000000</v>
      </c>
      <c r="BIW1329" s="62">
        <f>SUM(BIW1327)</f>
        <v>0</v>
      </c>
      <c r="BIX1329" s="62">
        <f>BIW1329/BIV1329</f>
        <v>0</v>
      </c>
      <c r="BIY1329" s="62">
        <f>SUM(BIY1327)</f>
        <v>1000000</v>
      </c>
      <c r="BIZ1329" s="62">
        <v>0</v>
      </c>
      <c r="BJA1329" s="62">
        <v>0</v>
      </c>
      <c r="BJC1329" s="62">
        <f>BIZ1329-BJA1329</f>
        <v>0</v>
      </c>
      <c r="BJD1329" s="62">
        <f t="shared" ref="BJD1329:BJT1331" si="289">BIZ1329+BIV1329</f>
        <v>1000000</v>
      </c>
      <c r="BJJ1329" s="62" t="s">
        <v>185</v>
      </c>
      <c r="BJK1329" s="62" t="s">
        <v>186</v>
      </c>
      <c r="BJL1329" s="62">
        <f>SUM(BJL1327)</f>
        <v>1000000</v>
      </c>
      <c r="BJM1329" s="62">
        <f>SUM(BJM1327)</f>
        <v>0</v>
      </c>
      <c r="BJN1329" s="62">
        <f>BJM1329/BJL1329</f>
        <v>0</v>
      </c>
      <c r="BJO1329" s="62">
        <f>SUM(BJO1327)</f>
        <v>1000000</v>
      </c>
      <c r="BJP1329" s="62">
        <v>0</v>
      </c>
      <c r="BJQ1329" s="62">
        <v>0</v>
      </c>
      <c r="BJS1329" s="62">
        <f>BJP1329-BJQ1329</f>
        <v>0</v>
      </c>
      <c r="BJT1329" s="62">
        <f t="shared" si="289"/>
        <v>1000000</v>
      </c>
      <c r="BJZ1329" s="62" t="s">
        <v>185</v>
      </c>
      <c r="BKA1329" s="62" t="s">
        <v>186</v>
      </c>
      <c r="BKB1329" s="62">
        <f>SUM(BKB1327)</f>
        <v>1000000</v>
      </c>
      <c r="BKC1329" s="62">
        <f>SUM(BKC1327)</f>
        <v>0</v>
      </c>
      <c r="BKD1329" s="62">
        <f>BKC1329/BKB1329</f>
        <v>0</v>
      </c>
      <c r="BKE1329" s="62">
        <f>SUM(BKE1327)</f>
        <v>1000000</v>
      </c>
      <c r="BKF1329" s="62">
        <v>0</v>
      </c>
      <c r="BKG1329" s="62">
        <v>0</v>
      </c>
      <c r="BKI1329" s="62">
        <f>BKF1329-BKG1329</f>
        <v>0</v>
      </c>
      <c r="BKJ1329" s="62">
        <f t="shared" ref="BKJ1329:BKZ1331" si="290">BKF1329+BKB1329</f>
        <v>1000000</v>
      </c>
      <c r="BKP1329" s="62" t="s">
        <v>185</v>
      </c>
      <c r="BKQ1329" s="62" t="s">
        <v>186</v>
      </c>
      <c r="BKR1329" s="62">
        <f>SUM(BKR1327)</f>
        <v>1000000</v>
      </c>
      <c r="BKS1329" s="62">
        <f>SUM(BKS1327)</f>
        <v>0</v>
      </c>
      <c r="BKT1329" s="62">
        <f>BKS1329/BKR1329</f>
        <v>0</v>
      </c>
      <c r="BKU1329" s="62">
        <f>SUM(BKU1327)</f>
        <v>1000000</v>
      </c>
      <c r="BKV1329" s="62">
        <v>0</v>
      </c>
      <c r="BKW1329" s="62">
        <v>0</v>
      </c>
      <c r="BKY1329" s="62">
        <f>BKV1329-BKW1329</f>
        <v>0</v>
      </c>
      <c r="BKZ1329" s="62">
        <f t="shared" si="290"/>
        <v>1000000</v>
      </c>
      <c r="BLF1329" s="62" t="s">
        <v>185</v>
      </c>
      <c r="BLG1329" s="62" t="s">
        <v>186</v>
      </c>
      <c r="BLH1329" s="62">
        <f>SUM(BLH1327)</f>
        <v>1000000</v>
      </c>
      <c r="BLI1329" s="62">
        <f>SUM(BLI1327)</f>
        <v>0</v>
      </c>
      <c r="BLJ1329" s="62">
        <f>BLI1329/BLH1329</f>
        <v>0</v>
      </c>
      <c r="BLK1329" s="62">
        <f>SUM(BLK1327)</f>
        <v>1000000</v>
      </c>
      <c r="BLL1329" s="62">
        <v>0</v>
      </c>
      <c r="BLM1329" s="62">
        <v>0</v>
      </c>
      <c r="BLO1329" s="62">
        <f>BLL1329-BLM1329</f>
        <v>0</v>
      </c>
      <c r="BLP1329" s="62">
        <f t="shared" ref="BLP1329:BMF1331" si="291">BLL1329+BLH1329</f>
        <v>1000000</v>
      </c>
      <c r="BLV1329" s="62" t="s">
        <v>185</v>
      </c>
      <c r="BLW1329" s="62" t="s">
        <v>186</v>
      </c>
      <c r="BLX1329" s="62">
        <f>SUM(BLX1327)</f>
        <v>1000000</v>
      </c>
      <c r="BLY1329" s="62">
        <f>SUM(BLY1327)</f>
        <v>0</v>
      </c>
      <c r="BLZ1329" s="62">
        <f>BLY1329/BLX1329</f>
        <v>0</v>
      </c>
      <c r="BMA1329" s="62">
        <f>SUM(BMA1327)</f>
        <v>1000000</v>
      </c>
      <c r="BMB1329" s="62">
        <v>0</v>
      </c>
      <c r="BMC1329" s="62">
        <v>0</v>
      </c>
      <c r="BME1329" s="62">
        <f>BMB1329-BMC1329</f>
        <v>0</v>
      </c>
      <c r="BMF1329" s="62">
        <f t="shared" si="291"/>
        <v>1000000</v>
      </c>
      <c r="BML1329" s="62" t="s">
        <v>185</v>
      </c>
      <c r="BMM1329" s="62" t="s">
        <v>186</v>
      </c>
      <c r="BMN1329" s="62">
        <f>SUM(BMN1327)</f>
        <v>1000000</v>
      </c>
      <c r="BMO1329" s="62">
        <f>SUM(BMO1327)</f>
        <v>0</v>
      </c>
      <c r="BMP1329" s="62">
        <f>BMO1329/BMN1329</f>
        <v>0</v>
      </c>
      <c r="BMQ1329" s="62">
        <f>SUM(BMQ1327)</f>
        <v>1000000</v>
      </c>
      <c r="BMR1329" s="62">
        <v>0</v>
      </c>
      <c r="BMS1329" s="62">
        <v>0</v>
      </c>
      <c r="BMU1329" s="62">
        <f>BMR1329-BMS1329</f>
        <v>0</v>
      </c>
      <c r="BMV1329" s="62">
        <f t="shared" ref="BMV1329:BNL1331" si="292">BMR1329+BMN1329</f>
        <v>1000000</v>
      </c>
      <c r="BNB1329" s="62" t="s">
        <v>185</v>
      </c>
      <c r="BNC1329" s="62" t="s">
        <v>186</v>
      </c>
      <c r="BND1329" s="62">
        <f>SUM(BND1327)</f>
        <v>1000000</v>
      </c>
      <c r="BNE1329" s="62">
        <f>SUM(BNE1327)</f>
        <v>0</v>
      </c>
      <c r="BNF1329" s="62">
        <f>BNE1329/BND1329</f>
        <v>0</v>
      </c>
      <c r="BNG1329" s="62">
        <f>SUM(BNG1327)</f>
        <v>1000000</v>
      </c>
      <c r="BNH1329" s="62">
        <v>0</v>
      </c>
      <c r="BNI1329" s="62">
        <v>0</v>
      </c>
      <c r="BNK1329" s="62">
        <f>BNH1329-BNI1329</f>
        <v>0</v>
      </c>
      <c r="BNL1329" s="62">
        <f t="shared" si="292"/>
        <v>1000000</v>
      </c>
      <c r="BNR1329" s="62" t="s">
        <v>185</v>
      </c>
      <c r="BNS1329" s="62" t="s">
        <v>186</v>
      </c>
      <c r="BNT1329" s="62">
        <f>SUM(BNT1327)</f>
        <v>1000000</v>
      </c>
      <c r="BNU1329" s="62">
        <f>SUM(BNU1327)</f>
        <v>0</v>
      </c>
      <c r="BNV1329" s="62">
        <f>BNU1329/BNT1329</f>
        <v>0</v>
      </c>
      <c r="BNW1329" s="62">
        <f>SUM(BNW1327)</f>
        <v>1000000</v>
      </c>
      <c r="BNX1329" s="62">
        <v>0</v>
      </c>
      <c r="BNY1329" s="62">
        <v>0</v>
      </c>
      <c r="BOA1329" s="62">
        <f>BNX1329-BNY1329</f>
        <v>0</v>
      </c>
      <c r="BOB1329" s="62">
        <f t="shared" ref="BOB1329:BOR1331" si="293">BNX1329+BNT1329</f>
        <v>1000000</v>
      </c>
      <c r="BOH1329" s="62" t="s">
        <v>185</v>
      </c>
      <c r="BOI1329" s="62" t="s">
        <v>186</v>
      </c>
      <c r="BOJ1329" s="62">
        <f>SUM(BOJ1327)</f>
        <v>1000000</v>
      </c>
      <c r="BOK1329" s="62">
        <f>SUM(BOK1327)</f>
        <v>0</v>
      </c>
      <c r="BOL1329" s="62">
        <f>BOK1329/BOJ1329</f>
        <v>0</v>
      </c>
      <c r="BOM1329" s="62">
        <f>SUM(BOM1327)</f>
        <v>1000000</v>
      </c>
      <c r="BON1329" s="62">
        <v>0</v>
      </c>
      <c r="BOO1329" s="62">
        <v>0</v>
      </c>
      <c r="BOQ1329" s="62">
        <f>BON1329-BOO1329</f>
        <v>0</v>
      </c>
      <c r="BOR1329" s="62">
        <f t="shared" si="293"/>
        <v>1000000</v>
      </c>
      <c r="BOX1329" s="62" t="s">
        <v>185</v>
      </c>
      <c r="BOY1329" s="62" t="s">
        <v>186</v>
      </c>
      <c r="BOZ1329" s="62">
        <f>SUM(BOZ1327)</f>
        <v>1000000</v>
      </c>
      <c r="BPA1329" s="62">
        <f>SUM(BPA1327)</f>
        <v>0</v>
      </c>
      <c r="BPB1329" s="62">
        <f>BPA1329/BOZ1329</f>
        <v>0</v>
      </c>
      <c r="BPC1329" s="62">
        <f>SUM(BPC1327)</f>
        <v>1000000</v>
      </c>
      <c r="BPD1329" s="62">
        <v>0</v>
      </c>
      <c r="BPE1329" s="62">
        <v>0</v>
      </c>
      <c r="BPG1329" s="62">
        <f>BPD1329-BPE1329</f>
        <v>0</v>
      </c>
      <c r="BPH1329" s="62">
        <f t="shared" ref="BPH1329:BPX1331" si="294">BPD1329+BOZ1329</f>
        <v>1000000</v>
      </c>
      <c r="BPN1329" s="62" t="s">
        <v>185</v>
      </c>
      <c r="BPO1329" s="62" t="s">
        <v>186</v>
      </c>
      <c r="BPP1329" s="62">
        <f>SUM(BPP1327)</f>
        <v>1000000</v>
      </c>
      <c r="BPQ1329" s="62">
        <f>SUM(BPQ1327)</f>
        <v>0</v>
      </c>
      <c r="BPR1329" s="62">
        <f>BPQ1329/BPP1329</f>
        <v>0</v>
      </c>
      <c r="BPS1329" s="62">
        <f>SUM(BPS1327)</f>
        <v>1000000</v>
      </c>
      <c r="BPT1329" s="62">
        <v>0</v>
      </c>
      <c r="BPU1329" s="62">
        <v>0</v>
      </c>
      <c r="BPW1329" s="62">
        <f>BPT1329-BPU1329</f>
        <v>0</v>
      </c>
      <c r="BPX1329" s="62">
        <f t="shared" si="294"/>
        <v>1000000</v>
      </c>
      <c r="BQD1329" s="62" t="s">
        <v>185</v>
      </c>
      <c r="BQE1329" s="62" t="s">
        <v>186</v>
      </c>
      <c r="BQF1329" s="62">
        <f>SUM(BQF1327)</f>
        <v>1000000</v>
      </c>
      <c r="BQG1329" s="62">
        <f>SUM(BQG1327)</f>
        <v>0</v>
      </c>
      <c r="BQH1329" s="62">
        <f>BQG1329/BQF1329</f>
        <v>0</v>
      </c>
      <c r="BQI1329" s="62">
        <f>SUM(BQI1327)</f>
        <v>1000000</v>
      </c>
      <c r="BQJ1329" s="62">
        <v>0</v>
      </c>
      <c r="BQK1329" s="62">
        <v>0</v>
      </c>
      <c r="BQM1329" s="62">
        <f>BQJ1329-BQK1329</f>
        <v>0</v>
      </c>
      <c r="BQN1329" s="62">
        <f t="shared" ref="BQN1329:BRD1331" si="295">BQJ1329+BQF1329</f>
        <v>1000000</v>
      </c>
      <c r="BQT1329" s="62" t="s">
        <v>185</v>
      </c>
      <c r="BQU1329" s="62" t="s">
        <v>186</v>
      </c>
      <c r="BQV1329" s="62">
        <f>SUM(BQV1327)</f>
        <v>1000000</v>
      </c>
      <c r="BQW1329" s="62">
        <f>SUM(BQW1327)</f>
        <v>0</v>
      </c>
      <c r="BQX1329" s="62">
        <f>BQW1329/BQV1329</f>
        <v>0</v>
      </c>
      <c r="BQY1329" s="62">
        <f>SUM(BQY1327)</f>
        <v>1000000</v>
      </c>
      <c r="BQZ1329" s="62">
        <v>0</v>
      </c>
      <c r="BRA1329" s="62">
        <v>0</v>
      </c>
      <c r="BRC1329" s="62">
        <f>BQZ1329-BRA1329</f>
        <v>0</v>
      </c>
      <c r="BRD1329" s="62">
        <f t="shared" si="295"/>
        <v>1000000</v>
      </c>
      <c r="BRJ1329" s="62" t="s">
        <v>185</v>
      </c>
      <c r="BRK1329" s="62" t="s">
        <v>186</v>
      </c>
      <c r="BRL1329" s="62">
        <f>SUM(BRL1327)</f>
        <v>1000000</v>
      </c>
      <c r="BRM1329" s="62">
        <f>SUM(BRM1327)</f>
        <v>0</v>
      </c>
      <c r="BRN1329" s="62">
        <f>BRM1329/BRL1329</f>
        <v>0</v>
      </c>
      <c r="BRO1329" s="62">
        <f>SUM(BRO1327)</f>
        <v>1000000</v>
      </c>
      <c r="BRP1329" s="62">
        <v>0</v>
      </c>
      <c r="BRQ1329" s="62">
        <v>0</v>
      </c>
      <c r="BRS1329" s="62">
        <f>BRP1329-BRQ1329</f>
        <v>0</v>
      </c>
      <c r="BRT1329" s="62">
        <f t="shared" ref="BRT1329:BSJ1331" si="296">BRP1329+BRL1329</f>
        <v>1000000</v>
      </c>
      <c r="BRZ1329" s="62" t="s">
        <v>185</v>
      </c>
      <c r="BSA1329" s="62" t="s">
        <v>186</v>
      </c>
      <c r="BSB1329" s="62">
        <f>SUM(BSB1327)</f>
        <v>1000000</v>
      </c>
      <c r="BSC1329" s="62">
        <f>SUM(BSC1327)</f>
        <v>0</v>
      </c>
      <c r="BSD1329" s="62">
        <f>BSC1329/BSB1329</f>
        <v>0</v>
      </c>
      <c r="BSE1329" s="62">
        <f>SUM(BSE1327)</f>
        <v>1000000</v>
      </c>
      <c r="BSF1329" s="62">
        <v>0</v>
      </c>
      <c r="BSG1329" s="62">
        <v>0</v>
      </c>
      <c r="BSI1329" s="62">
        <f>BSF1329-BSG1329</f>
        <v>0</v>
      </c>
      <c r="BSJ1329" s="62">
        <f t="shared" si="296"/>
        <v>1000000</v>
      </c>
      <c r="BSP1329" s="62" t="s">
        <v>185</v>
      </c>
      <c r="BSQ1329" s="62" t="s">
        <v>186</v>
      </c>
      <c r="BSR1329" s="62">
        <f>SUM(BSR1327)</f>
        <v>1000000</v>
      </c>
      <c r="BSS1329" s="62">
        <f>SUM(BSS1327)</f>
        <v>0</v>
      </c>
      <c r="BST1329" s="62">
        <f>BSS1329/BSR1329</f>
        <v>0</v>
      </c>
      <c r="BSU1329" s="62">
        <f>SUM(BSU1327)</f>
        <v>1000000</v>
      </c>
      <c r="BSV1329" s="62">
        <v>0</v>
      </c>
      <c r="BSW1329" s="62">
        <v>0</v>
      </c>
      <c r="BSY1329" s="62">
        <f>BSV1329-BSW1329</f>
        <v>0</v>
      </c>
      <c r="BSZ1329" s="62">
        <f t="shared" ref="BSZ1329:BTP1331" si="297">BSV1329+BSR1329</f>
        <v>1000000</v>
      </c>
      <c r="BTF1329" s="62" t="s">
        <v>185</v>
      </c>
      <c r="BTG1329" s="62" t="s">
        <v>186</v>
      </c>
      <c r="BTH1329" s="62">
        <f>SUM(BTH1327)</f>
        <v>1000000</v>
      </c>
      <c r="BTI1329" s="62">
        <f>SUM(BTI1327)</f>
        <v>0</v>
      </c>
      <c r="BTJ1329" s="62">
        <f>BTI1329/BTH1329</f>
        <v>0</v>
      </c>
      <c r="BTK1329" s="62">
        <f>SUM(BTK1327)</f>
        <v>1000000</v>
      </c>
      <c r="BTL1329" s="62">
        <v>0</v>
      </c>
      <c r="BTM1329" s="62">
        <v>0</v>
      </c>
      <c r="BTO1329" s="62">
        <f>BTL1329-BTM1329</f>
        <v>0</v>
      </c>
      <c r="BTP1329" s="62">
        <f t="shared" si="297"/>
        <v>1000000</v>
      </c>
      <c r="BTV1329" s="62" t="s">
        <v>185</v>
      </c>
      <c r="BTW1329" s="62" t="s">
        <v>186</v>
      </c>
      <c r="BTX1329" s="62">
        <f>SUM(BTX1327)</f>
        <v>1000000</v>
      </c>
      <c r="BTY1329" s="62">
        <f>SUM(BTY1327)</f>
        <v>0</v>
      </c>
      <c r="BTZ1329" s="62">
        <f>BTY1329/BTX1329</f>
        <v>0</v>
      </c>
      <c r="BUA1329" s="62">
        <f>SUM(BUA1327)</f>
        <v>1000000</v>
      </c>
      <c r="BUB1329" s="62">
        <v>0</v>
      </c>
      <c r="BUC1329" s="62">
        <v>0</v>
      </c>
      <c r="BUE1329" s="62">
        <f>BUB1329-BUC1329</f>
        <v>0</v>
      </c>
      <c r="BUF1329" s="62">
        <f t="shared" ref="BUF1329:BUV1331" si="298">BUB1329+BTX1329</f>
        <v>1000000</v>
      </c>
      <c r="BUL1329" s="62" t="s">
        <v>185</v>
      </c>
      <c r="BUM1329" s="62" t="s">
        <v>186</v>
      </c>
      <c r="BUN1329" s="62">
        <f>SUM(BUN1327)</f>
        <v>1000000</v>
      </c>
      <c r="BUO1329" s="62">
        <f>SUM(BUO1327)</f>
        <v>0</v>
      </c>
      <c r="BUP1329" s="62">
        <f>BUO1329/BUN1329</f>
        <v>0</v>
      </c>
      <c r="BUQ1329" s="62">
        <f>SUM(BUQ1327)</f>
        <v>1000000</v>
      </c>
      <c r="BUR1329" s="62">
        <v>0</v>
      </c>
      <c r="BUS1329" s="62">
        <v>0</v>
      </c>
      <c r="BUU1329" s="62">
        <f>BUR1329-BUS1329</f>
        <v>0</v>
      </c>
      <c r="BUV1329" s="62">
        <f t="shared" si="298"/>
        <v>1000000</v>
      </c>
      <c r="BVB1329" s="62" t="s">
        <v>185</v>
      </c>
      <c r="BVC1329" s="62" t="s">
        <v>186</v>
      </c>
      <c r="BVD1329" s="62">
        <f>SUM(BVD1327)</f>
        <v>1000000</v>
      </c>
      <c r="BVE1329" s="62">
        <f>SUM(BVE1327)</f>
        <v>0</v>
      </c>
      <c r="BVF1329" s="62">
        <f>BVE1329/BVD1329</f>
        <v>0</v>
      </c>
      <c r="BVG1329" s="62">
        <f>SUM(BVG1327)</f>
        <v>1000000</v>
      </c>
      <c r="BVH1329" s="62">
        <v>0</v>
      </c>
      <c r="BVI1329" s="62">
        <v>0</v>
      </c>
      <c r="BVK1329" s="62">
        <f>BVH1329-BVI1329</f>
        <v>0</v>
      </c>
      <c r="BVL1329" s="62">
        <f t="shared" ref="BVL1329:BWB1331" si="299">BVH1329+BVD1329</f>
        <v>1000000</v>
      </c>
      <c r="BVR1329" s="62" t="s">
        <v>185</v>
      </c>
      <c r="BVS1329" s="62" t="s">
        <v>186</v>
      </c>
      <c r="BVT1329" s="62">
        <f>SUM(BVT1327)</f>
        <v>1000000</v>
      </c>
      <c r="BVU1329" s="62">
        <f>SUM(BVU1327)</f>
        <v>0</v>
      </c>
      <c r="BVV1329" s="62">
        <f>BVU1329/BVT1329</f>
        <v>0</v>
      </c>
      <c r="BVW1329" s="62">
        <f>SUM(BVW1327)</f>
        <v>1000000</v>
      </c>
      <c r="BVX1329" s="62">
        <v>0</v>
      </c>
      <c r="BVY1329" s="62">
        <v>0</v>
      </c>
      <c r="BWA1329" s="62">
        <f>BVX1329-BVY1329</f>
        <v>0</v>
      </c>
      <c r="BWB1329" s="62">
        <f t="shared" si="299"/>
        <v>1000000</v>
      </c>
      <c r="BWH1329" s="62" t="s">
        <v>185</v>
      </c>
      <c r="BWI1329" s="62" t="s">
        <v>186</v>
      </c>
      <c r="BWJ1329" s="62">
        <f>SUM(BWJ1327)</f>
        <v>1000000</v>
      </c>
      <c r="BWK1329" s="62">
        <f>SUM(BWK1327)</f>
        <v>0</v>
      </c>
      <c r="BWL1329" s="62">
        <f>BWK1329/BWJ1329</f>
        <v>0</v>
      </c>
      <c r="BWM1329" s="62">
        <f>SUM(BWM1327)</f>
        <v>1000000</v>
      </c>
      <c r="BWN1329" s="62">
        <v>0</v>
      </c>
      <c r="BWO1329" s="62">
        <v>0</v>
      </c>
      <c r="BWQ1329" s="62">
        <f>BWN1329-BWO1329</f>
        <v>0</v>
      </c>
      <c r="BWR1329" s="62">
        <f t="shared" ref="BWR1329:BXH1331" si="300">BWN1329+BWJ1329</f>
        <v>1000000</v>
      </c>
      <c r="BWX1329" s="62" t="s">
        <v>185</v>
      </c>
      <c r="BWY1329" s="62" t="s">
        <v>186</v>
      </c>
      <c r="BWZ1329" s="62">
        <f>SUM(BWZ1327)</f>
        <v>1000000</v>
      </c>
      <c r="BXA1329" s="62">
        <f>SUM(BXA1327)</f>
        <v>0</v>
      </c>
      <c r="BXB1329" s="62">
        <f>BXA1329/BWZ1329</f>
        <v>0</v>
      </c>
      <c r="BXC1329" s="62">
        <f>SUM(BXC1327)</f>
        <v>1000000</v>
      </c>
      <c r="BXD1329" s="62">
        <v>0</v>
      </c>
      <c r="BXE1329" s="62">
        <v>0</v>
      </c>
      <c r="BXG1329" s="62">
        <f>BXD1329-BXE1329</f>
        <v>0</v>
      </c>
      <c r="BXH1329" s="62">
        <f t="shared" si="300"/>
        <v>1000000</v>
      </c>
      <c r="BXN1329" s="62" t="s">
        <v>185</v>
      </c>
      <c r="BXO1329" s="62" t="s">
        <v>186</v>
      </c>
      <c r="BXP1329" s="62">
        <f>SUM(BXP1327)</f>
        <v>1000000</v>
      </c>
      <c r="BXQ1329" s="62">
        <f>SUM(BXQ1327)</f>
        <v>0</v>
      </c>
      <c r="BXR1329" s="62">
        <f>BXQ1329/BXP1329</f>
        <v>0</v>
      </c>
      <c r="BXS1329" s="62">
        <f>SUM(BXS1327)</f>
        <v>1000000</v>
      </c>
      <c r="BXT1329" s="62">
        <v>0</v>
      </c>
      <c r="BXU1329" s="62">
        <v>0</v>
      </c>
      <c r="BXW1329" s="62">
        <f>BXT1329-BXU1329</f>
        <v>0</v>
      </c>
      <c r="BXX1329" s="62">
        <f t="shared" ref="BXX1329:BYN1331" si="301">BXT1329+BXP1329</f>
        <v>1000000</v>
      </c>
      <c r="BYD1329" s="62" t="s">
        <v>185</v>
      </c>
      <c r="BYE1329" s="62" t="s">
        <v>186</v>
      </c>
      <c r="BYF1329" s="62">
        <f>SUM(BYF1327)</f>
        <v>1000000</v>
      </c>
      <c r="BYG1329" s="62">
        <f>SUM(BYG1327)</f>
        <v>0</v>
      </c>
      <c r="BYH1329" s="62">
        <f>BYG1329/BYF1329</f>
        <v>0</v>
      </c>
      <c r="BYI1329" s="62">
        <f>SUM(BYI1327)</f>
        <v>1000000</v>
      </c>
      <c r="BYJ1329" s="62">
        <v>0</v>
      </c>
      <c r="BYK1329" s="62">
        <v>0</v>
      </c>
      <c r="BYM1329" s="62">
        <f>BYJ1329-BYK1329</f>
        <v>0</v>
      </c>
      <c r="BYN1329" s="62">
        <f t="shared" si="301"/>
        <v>1000000</v>
      </c>
      <c r="BYT1329" s="62" t="s">
        <v>185</v>
      </c>
      <c r="BYU1329" s="62" t="s">
        <v>186</v>
      </c>
      <c r="BYV1329" s="62">
        <f>SUM(BYV1327)</f>
        <v>1000000</v>
      </c>
      <c r="BYW1329" s="62">
        <f>SUM(BYW1327)</f>
        <v>0</v>
      </c>
      <c r="BYX1329" s="62">
        <f>BYW1329/BYV1329</f>
        <v>0</v>
      </c>
      <c r="BYY1329" s="62">
        <f>SUM(BYY1327)</f>
        <v>1000000</v>
      </c>
      <c r="BYZ1329" s="62">
        <v>0</v>
      </c>
      <c r="BZA1329" s="62">
        <v>0</v>
      </c>
      <c r="BZC1329" s="62">
        <f>BYZ1329-BZA1329</f>
        <v>0</v>
      </c>
      <c r="BZD1329" s="62">
        <f t="shared" ref="BZD1329:BZT1331" si="302">BYZ1329+BYV1329</f>
        <v>1000000</v>
      </c>
      <c r="BZJ1329" s="62" t="s">
        <v>185</v>
      </c>
      <c r="BZK1329" s="62" t="s">
        <v>186</v>
      </c>
      <c r="BZL1329" s="62">
        <f>SUM(BZL1327)</f>
        <v>1000000</v>
      </c>
      <c r="BZM1329" s="62">
        <f>SUM(BZM1327)</f>
        <v>0</v>
      </c>
      <c r="BZN1329" s="62">
        <f>BZM1329/BZL1329</f>
        <v>0</v>
      </c>
      <c r="BZO1329" s="62">
        <f>SUM(BZO1327)</f>
        <v>1000000</v>
      </c>
      <c r="BZP1329" s="62">
        <v>0</v>
      </c>
      <c r="BZQ1329" s="62">
        <v>0</v>
      </c>
      <c r="BZS1329" s="62">
        <f>BZP1329-BZQ1329</f>
        <v>0</v>
      </c>
      <c r="BZT1329" s="62">
        <f t="shared" si="302"/>
        <v>1000000</v>
      </c>
      <c r="BZZ1329" s="62" t="s">
        <v>185</v>
      </c>
      <c r="CAA1329" s="62" t="s">
        <v>186</v>
      </c>
      <c r="CAB1329" s="62">
        <f>SUM(CAB1327)</f>
        <v>1000000</v>
      </c>
      <c r="CAC1329" s="62">
        <f>SUM(CAC1327)</f>
        <v>0</v>
      </c>
      <c r="CAD1329" s="62">
        <f>CAC1329/CAB1329</f>
        <v>0</v>
      </c>
      <c r="CAE1329" s="62">
        <f>SUM(CAE1327)</f>
        <v>1000000</v>
      </c>
      <c r="CAF1329" s="62">
        <v>0</v>
      </c>
      <c r="CAG1329" s="62">
        <v>0</v>
      </c>
      <c r="CAI1329" s="62">
        <f>CAF1329-CAG1329</f>
        <v>0</v>
      </c>
      <c r="CAJ1329" s="62">
        <f t="shared" ref="CAJ1329:CAZ1331" si="303">CAF1329+CAB1329</f>
        <v>1000000</v>
      </c>
      <c r="CAP1329" s="62" t="s">
        <v>185</v>
      </c>
      <c r="CAQ1329" s="62" t="s">
        <v>186</v>
      </c>
      <c r="CAR1329" s="62">
        <f>SUM(CAR1327)</f>
        <v>1000000</v>
      </c>
      <c r="CAS1329" s="62">
        <f>SUM(CAS1327)</f>
        <v>0</v>
      </c>
      <c r="CAT1329" s="62">
        <f>CAS1329/CAR1329</f>
        <v>0</v>
      </c>
      <c r="CAU1329" s="62">
        <f>SUM(CAU1327)</f>
        <v>1000000</v>
      </c>
      <c r="CAV1329" s="62">
        <v>0</v>
      </c>
      <c r="CAW1329" s="62">
        <v>0</v>
      </c>
      <c r="CAY1329" s="62">
        <f>CAV1329-CAW1329</f>
        <v>0</v>
      </c>
      <c r="CAZ1329" s="62">
        <f t="shared" si="303"/>
        <v>1000000</v>
      </c>
      <c r="CBF1329" s="62" t="s">
        <v>185</v>
      </c>
      <c r="CBG1329" s="62" t="s">
        <v>186</v>
      </c>
      <c r="CBH1329" s="62">
        <f>SUM(CBH1327)</f>
        <v>1000000</v>
      </c>
      <c r="CBI1329" s="62">
        <f>SUM(CBI1327)</f>
        <v>0</v>
      </c>
      <c r="CBJ1329" s="62">
        <f>CBI1329/CBH1329</f>
        <v>0</v>
      </c>
      <c r="CBK1329" s="62">
        <f>SUM(CBK1327)</f>
        <v>1000000</v>
      </c>
      <c r="CBL1329" s="62">
        <v>0</v>
      </c>
      <c r="CBM1329" s="62">
        <v>0</v>
      </c>
      <c r="CBO1329" s="62">
        <f>CBL1329-CBM1329</f>
        <v>0</v>
      </c>
      <c r="CBP1329" s="62">
        <f t="shared" ref="CBP1329:CCF1331" si="304">CBL1329+CBH1329</f>
        <v>1000000</v>
      </c>
      <c r="CBV1329" s="62" t="s">
        <v>185</v>
      </c>
      <c r="CBW1329" s="62" t="s">
        <v>186</v>
      </c>
      <c r="CBX1329" s="62">
        <f>SUM(CBX1327)</f>
        <v>1000000</v>
      </c>
      <c r="CBY1329" s="62">
        <f>SUM(CBY1327)</f>
        <v>0</v>
      </c>
      <c r="CBZ1329" s="62">
        <f>CBY1329/CBX1329</f>
        <v>0</v>
      </c>
      <c r="CCA1329" s="62">
        <f>SUM(CCA1327)</f>
        <v>1000000</v>
      </c>
      <c r="CCB1329" s="62">
        <v>0</v>
      </c>
      <c r="CCC1329" s="62">
        <v>0</v>
      </c>
      <c r="CCE1329" s="62">
        <f>CCB1329-CCC1329</f>
        <v>0</v>
      </c>
      <c r="CCF1329" s="62">
        <f t="shared" si="304"/>
        <v>1000000</v>
      </c>
      <c r="CCL1329" s="62" t="s">
        <v>185</v>
      </c>
      <c r="CCM1329" s="62" t="s">
        <v>186</v>
      </c>
      <c r="CCN1329" s="62">
        <f>SUM(CCN1327)</f>
        <v>1000000</v>
      </c>
      <c r="CCO1329" s="62">
        <f>SUM(CCO1327)</f>
        <v>0</v>
      </c>
      <c r="CCP1329" s="62">
        <f>CCO1329/CCN1329</f>
        <v>0</v>
      </c>
      <c r="CCQ1329" s="62">
        <f>SUM(CCQ1327)</f>
        <v>1000000</v>
      </c>
      <c r="CCR1329" s="62">
        <v>0</v>
      </c>
      <c r="CCS1329" s="62">
        <v>0</v>
      </c>
      <c r="CCU1329" s="62">
        <f>CCR1329-CCS1329</f>
        <v>0</v>
      </c>
      <c r="CCV1329" s="62">
        <f t="shared" ref="CCV1329:CDL1331" si="305">CCR1329+CCN1329</f>
        <v>1000000</v>
      </c>
      <c r="CDB1329" s="62" t="s">
        <v>185</v>
      </c>
      <c r="CDC1329" s="62" t="s">
        <v>186</v>
      </c>
      <c r="CDD1329" s="62">
        <f>SUM(CDD1327)</f>
        <v>1000000</v>
      </c>
      <c r="CDE1329" s="62">
        <f>SUM(CDE1327)</f>
        <v>0</v>
      </c>
      <c r="CDF1329" s="62">
        <f>CDE1329/CDD1329</f>
        <v>0</v>
      </c>
      <c r="CDG1329" s="62">
        <f>SUM(CDG1327)</f>
        <v>1000000</v>
      </c>
      <c r="CDH1329" s="62">
        <v>0</v>
      </c>
      <c r="CDI1329" s="62">
        <v>0</v>
      </c>
      <c r="CDK1329" s="62">
        <f>CDH1329-CDI1329</f>
        <v>0</v>
      </c>
      <c r="CDL1329" s="62">
        <f t="shared" si="305"/>
        <v>1000000</v>
      </c>
      <c r="CDR1329" s="62" t="s">
        <v>185</v>
      </c>
      <c r="CDS1329" s="62" t="s">
        <v>186</v>
      </c>
      <c r="CDT1329" s="62">
        <f>SUM(CDT1327)</f>
        <v>1000000</v>
      </c>
      <c r="CDU1329" s="62">
        <f>SUM(CDU1327)</f>
        <v>0</v>
      </c>
      <c r="CDV1329" s="62">
        <f>CDU1329/CDT1329</f>
        <v>0</v>
      </c>
      <c r="CDW1329" s="62">
        <f>SUM(CDW1327)</f>
        <v>1000000</v>
      </c>
      <c r="CDX1329" s="62">
        <v>0</v>
      </c>
      <c r="CDY1329" s="62">
        <v>0</v>
      </c>
      <c r="CEA1329" s="62">
        <f>CDX1329-CDY1329</f>
        <v>0</v>
      </c>
      <c r="CEB1329" s="62">
        <f t="shared" ref="CEB1329:CER1331" si="306">CDX1329+CDT1329</f>
        <v>1000000</v>
      </c>
      <c r="CEH1329" s="62" t="s">
        <v>185</v>
      </c>
      <c r="CEI1329" s="62" t="s">
        <v>186</v>
      </c>
      <c r="CEJ1329" s="62">
        <f>SUM(CEJ1327)</f>
        <v>1000000</v>
      </c>
      <c r="CEK1329" s="62">
        <f>SUM(CEK1327)</f>
        <v>0</v>
      </c>
      <c r="CEL1329" s="62">
        <f>CEK1329/CEJ1329</f>
        <v>0</v>
      </c>
      <c r="CEM1329" s="62">
        <f>SUM(CEM1327)</f>
        <v>1000000</v>
      </c>
      <c r="CEN1329" s="62">
        <v>0</v>
      </c>
      <c r="CEO1329" s="62">
        <v>0</v>
      </c>
      <c r="CEQ1329" s="62">
        <f>CEN1329-CEO1329</f>
        <v>0</v>
      </c>
      <c r="CER1329" s="62">
        <f t="shared" si="306"/>
        <v>1000000</v>
      </c>
      <c r="CEX1329" s="62" t="s">
        <v>185</v>
      </c>
      <c r="CEY1329" s="62" t="s">
        <v>186</v>
      </c>
      <c r="CEZ1329" s="62">
        <f>SUM(CEZ1327)</f>
        <v>1000000</v>
      </c>
      <c r="CFA1329" s="62">
        <f>SUM(CFA1327)</f>
        <v>0</v>
      </c>
      <c r="CFB1329" s="62">
        <f>CFA1329/CEZ1329</f>
        <v>0</v>
      </c>
      <c r="CFC1329" s="62">
        <f>SUM(CFC1327)</f>
        <v>1000000</v>
      </c>
      <c r="CFD1329" s="62">
        <v>0</v>
      </c>
      <c r="CFE1329" s="62">
        <v>0</v>
      </c>
      <c r="CFG1329" s="62">
        <f>CFD1329-CFE1329</f>
        <v>0</v>
      </c>
      <c r="CFH1329" s="62">
        <f t="shared" ref="CFH1329:CFX1331" si="307">CFD1329+CEZ1329</f>
        <v>1000000</v>
      </c>
      <c r="CFN1329" s="62" t="s">
        <v>185</v>
      </c>
      <c r="CFO1329" s="62" t="s">
        <v>186</v>
      </c>
      <c r="CFP1329" s="62">
        <f>SUM(CFP1327)</f>
        <v>1000000</v>
      </c>
      <c r="CFQ1329" s="62">
        <f>SUM(CFQ1327)</f>
        <v>0</v>
      </c>
      <c r="CFR1329" s="62">
        <f>CFQ1329/CFP1329</f>
        <v>0</v>
      </c>
      <c r="CFS1329" s="62">
        <f>SUM(CFS1327)</f>
        <v>1000000</v>
      </c>
      <c r="CFT1329" s="62">
        <v>0</v>
      </c>
      <c r="CFU1329" s="62">
        <v>0</v>
      </c>
      <c r="CFW1329" s="62">
        <f>CFT1329-CFU1329</f>
        <v>0</v>
      </c>
      <c r="CFX1329" s="62">
        <f t="shared" si="307"/>
        <v>1000000</v>
      </c>
      <c r="CGD1329" s="62" t="s">
        <v>185</v>
      </c>
      <c r="CGE1329" s="62" t="s">
        <v>186</v>
      </c>
      <c r="CGF1329" s="62">
        <f>SUM(CGF1327)</f>
        <v>1000000</v>
      </c>
      <c r="CGG1329" s="62">
        <f>SUM(CGG1327)</f>
        <v>0</v>
      </c>
      <c r="CGH1329" s="62">
        <f>CGG1329/CGF1329</f>
        <v>0</v>
      </c>
      <c r="CGI1329" s="62">
        <f>SUM(CGI1327)</f>
        <v>1000000</v>
      </c>
      <c r="CGJ1329" s="62">
        <v>0</v>
      </c>
      <c r="CGK1329" s="62">
        <v>0</v>
      </c>
      <c r="CGM1329" s="62">
        <f>CGJ1329-CGK1329</f>
        <v>0</v>
      </c>
      <c r="CGN1329" s="62">
        <f t="shared" ref="CGN1329:CHD1331" si="308">CGJ1329+CGF1329</f>
        <v>1000000</v>
      </c>
      <c r="CGT1329" s="62" t="s">
        <v>185</v>
      </c>
      <c r="CGU1329" s="62" t="s">
        <v>186</v>
      </c>
      <c r="CGV1329" s="62">
        <f>SUM(CGV1327)</f>
        <v>1000000</v>
      </c>
      <c r="CGW1329" s="62">
        <f>SUM(CGW1327)</f>
        <v>0</v>
      </c>
      <c r="CGX1329" s="62">
        <f>CGW1329/CGV1329</f>
        <v>0</v>
      </c>
      <c r="CGY1329" s="62">
        <f>SUM(CGY1327)</f>
        <v>1000000</v>
      </c>
      <c r="CGZ1329" s="62">
        <v>0</v>
      </c>
      <c r="CHA1329" s="62">
        <v>0</v>
      </c>
      <c r="CHC1329" s="62">
        <f>CGZ1329-CHA1329</f>
        <v>0</v>
      </c>
      <c r="CHD1329" s="62">
        <f t="shared" si="308"/>
        <v>1000000</v>
      </c>
      <c r="CHJ1329" s="62" t="s">
        <v>185</v>
      </c>
      <c r="CHK1329" s="62" t="s">
        <v>186</v>
      </c>
      <c r="CHL1329" s="62">
        <f>SUM(CHL1327)</f>
        <v>1000000</v>
      </c>
      <c r="CHM1329" s="62">
        <f>SUM(CHM1327)</f>
        <v>0</v>
      </c>
      <c r="CHN1329" s="62">
        <f>CHM1329/CHL1329</f>
        <v>0</v>
      </c>
      <c r="CHO1329" s="62">
        <f>SUM(CHO1327)</f>
        <v>1000000</v>
      </c>
      <c r="CHP1329" s="62">
        <v>0</v>
      </c>
      <c r="CHQ1329" s="62">
        <v>0</v>
      </c>
      <c r="CHS1329" s="62">
        <f>CHP1329-CHQ1329</f>
        <v>0</v>
      </c>
      <c r="CHT1329" s="62">
        <f t="shared" ref="CHT1329:CIJ1331" si="309">CHP1329+CHL1329</f>
        <v>1000000</v>
      </c>
      <c r="CHZ1329" s="62" t="s">
        <v>185</v>
      </c>
      <c r="CIA1329" s="62" t="s">
        <v>186</v>
      </c>
      <c r="CIB1329" s="62">
        <f>SUM(CIB1327)</f>
        <v>1000000</v>
      </c>
      <c r="CIC1329" s="62">
        <f>SUM(CIC1327)</f>
        <v>0</v>
      </c>
      <c r="CID1329" s="62">
        <f>CIC1329/CIB1329</f>
        <v>0</v>
      </c>
      <c r="CIE1329" s="62">
        <f>SUM(CIE1327)</f>
        <v>1000000</v>
      </c>
      <c r="CIF1329" s="62">
        <v>0</v>
      </c>
      <c r="CIG1329" s="62">
        <v>0</v>
      </c>
      <c r="CII1329" s="62">
        <f>CIF1329-CIG1329</f>
        <v>0</v>
      </c>
      <c r="CIJ1329" s="62">
        <f t="shared" si="309"/>
        <v>1000000</v>
      </c>
      <c r="CIP1329" s="62" t="s">
        <v>185</v>
      </c>
      <c r="CIQ1329" s="62" t="s">
        <v>186</v>
      </c>
      <c r="CIR1329" s="62">
        <f>SUM(CIR1327)</f>
        <v>1000000</v>
      </c>
      <c r="CIS1329" s="62">
        <f>SUM(CIS1327)</f>
        <v>0</v>
      </c>
      <c r="CIT1329" s="62">
        <f>CIS1329/CIR1329</f>
        <v>0</v>
      </c>
      <c r="CIU1329" s="62">
        <f>SUM(CIU1327)</f>
        <v>1000000</v>
      </c>
      <c r="CIV1329" s="62">
        <v>0</v>
      </c>
      <c r="CIW1329" s="62">
        <v>0</v>
      </c>
      <c r="CIY1329" s="62">
        <f>CIV1329-CIW1329</f>
        <v>0</v>
      </c>
      <c r="CIZ1329" s="62">
        <f t="shared" ref="CIZ1329:CJP1331" si="310">CIV1329+CIR1329</f>
        <v>1000000</v>
      </c>
      <c r="CJF1329" s="62" t="s">
        <v>185</v>
      </c>
      <c r="CJG1329" s="62" t="s">
        <v>186</v>
      </c>
      <c r="CJH1329" s="62">
        <f>SUM(CJH1327)</f>
        <v>1000000</v>
      </c>
      <c r="CJI1329" s="62">
        <f>SUM(CJI1327)</f>
        <v>0</v>
      </c>
      <c r="CJJ1329" s="62">
        <f>CJI1329/CJH1329</f>
        <v>0</v>
      </c>
      <c r="CJK1329" s="62">
        <f>SUM(CJK1327)</f>
        <v>1000000</v>
      </c>
      <c r="CJL1329" s="62">
        <v>0</v>
      </c>
      <c r="CJM1329" s="62">
        <v>0</v>
      </c>
      <c r="CJO1329" s="62">
        <f>CJL1329-CJM1329</f>
        <v>0</v>
      </c>
      <c r="CJP1329" s="62">
        <f t="shared" si="310"/>
        <v>1000000</v>
      </c>
      <c r="CJV1329" s="62" t="s">
        <v>185</v>
      </c>
      <c r="CJW1329" s="62" t="s">
        <v>186</v>
      </c>
      <c r="CJX1329" s="62">
        <f>SUM(CJX1327)</f>
        <v>1000000</v>
      </c>
      <c r="CJY1329" s="62">
        <f>SUM(CJY1327)</f>
        <v>0</v>
      </c>
      <c r="CJZ1329" s="62">
        <f>CJY1329/CJX1329</f>
        <v>0</v>
      </c>
      <c r="CKA1329" s="62">
        <f>SUM(CKA1327)</f>
        <v>1000000</v>
      </c>
      <c r="CKB1329" s="62">
        <v>0</v>
      </c>
      <c r="CKC1329" s="62">
        <v>0</v>
      </c>
      <c r="CKE1329" s="62">
        <f>CKB1329-CKC1329</f>
        <v>0</v>
      </c>
      <c r="CKF1329" s="62">
        <f t="shared" ref="CKF1329:CKV1331" si="311">CKB1329+CJX1329</f>
        <v>1000000</v>
      </c>
      <c r="CKL1329" s="62" t="s">
        <v>185</v>
      </c>
      <c r="CKM1329" s="62" t="s">
        <v>186</v>
      </c>
      <c r="CKN1329" s="62">
        <f>SUM(CKN1327)</f>
        <v>1000000</v>
      </c>
      <c r="CKO1329" s="62">
        <f>SUM(CKO1327)</f>
        <v>0</v>
      </c>
      <c r="CKP1329" s="62">
        <f>CKO1329/CKN1329</f>
        <v>0</v>
      </c>
      <c r="CKQ1329" s="62">
        <f>SUM(CKQ1327)</f>
        <v>1000000</v>
      </c>
      <c r="CKR1329" s="62">
        <v>0</v>
      </c>
      <c r="CKS1329" s="62">
        <v>0</v>
      </c>
      <c r="CKU1329" s="62">
        <f>CKR1329-CKS1329</f>
        <v>0</v>
      </c>
      <c r="CKV1329" s="62">
        <f t="shared" si="311"/>
        <v>1000000</v>
      </c>
      <c r="CLB1329" s="62" t="s">
        <v>185</v>
      </c>
      <c r="CLC1329" s="62" t="s">
        <v>186</v>
      </c>
      <c r="CLD1329" s="62">
        <f>SUM(CLD1327)</f>
        <v>1000000</v>
      </c>
      <c r="CLE1329" s="62">
        <f>SUM(CLE1327)</f>
        <v>0</v>
      </c>
      <c r="CLF1329" s="62">
        <f>CLE1329/CLD1329</f>
        <v>0</v>
      </c>
      <c r="CLG1329" s="62">
        <f>SUM(CLG1327)</f>
        <v>1000000</v>
      </c>
      <c r="CLH1329" s="62">
        <v>0</v>
      </c>
      <c r="CLI1329" s="62">
        <v>0</v>
      </c>
      <c r="CLK1329" s="62">
        <f>CLH1329-CLI1329</f>
        <v>0</v>
      </c>
      <c r="CLL1329" s="62">
        <f t="shared" ref="CLL1329:CMB1331" si="312">CLH1329+CLD1329</f>
        <v>1000000</v>
      </c>
      <c r="CLR1329" s="62" t="s">
        <v>185</v>
      </c>
      <c r="CLS1329" s="62" t="s">
        <v>186</v>
      </c>
      <c r="CLT1329" s="62">
        <f>SUM(CLT1327)</f>
        <v>1000000</v>
      </c>
      <c r="CLU1329" s="62">
        <f>SUM(CLU1327)</f>
        <v>0</v>
      </c>
      <c r="CLV1329" s="62">
        <f>CLU1329/CLT1329</f>
        <v>0</v>
      </c>
      <c r="CLW1329" s="62">
        <f>SUM(CLW1327)</f>
        <v>1000000</v>
      </c>
      <c r="CLX1329" s="62">
        <v>0</v>
      </c>
      <c r="CLY1329" s="62">
        <v>0</v>
      </c>
      <c r="CMA1329" s="62">
        <f>CLX1329-CLY1329</f>
        <v>0</v>
      </c>
      <c r="CMB1329" s="62">
        <f t="shared" si="312"/>
        <v>1000000</v>
      </c>
      <c r="CMH1329" s="62" t="s">
        <v>185</v>
      </c>
      <c r="CMI1329" s="62" t="s">
        <v>186</v>
      </c>
      <c r="CMJ1329" s="62">
        <f>SUM(CMJ1327)</f>
        <v>1000000</v>
      </c>
      <c r="CMK1329" s="62">
        <f>SUM(CMK1327)</f>
        <v>0</v>
      </c>
      <c r="CML1329" s="62">
        <f>CMK1329/CMJ1329</f>
        <v>0</v>
      </c>
      <c r="CMM1329" s="62">
        <f>SUM(CMM1327)</f>
        <v>1000000</v>
      </c>
      <c r="CMN1329" s="62">
        <v>0</v>
      </c>
      <c r="CMO1329" s="62">
        <v>0</v>
      </c>
      <c r="CMQ1329" s="62">
        <f>CMN1329-CMO1329</f>
        <v>0</v>
      </c>
      <c r="CMR1329" s="62">
        <f t="shared" ref="CMR1329:CNH1331" si="313">CMN1329+CMJ1329</f>
        <v>1000000</v>
      </c>
      <c r="CMX1329" s="62" t="s">
        <v>185</v>
      </c>
      <c r="CMY1329" s="62" t="s">
        <v>186</v>
      </c>
      <c r="CMZ1329" s="62">
        <f>SUM(CMZ1327)</f>
        <v>1000000</v>
      </c>
      <c r="CNA1329" s="62">
        <f>SUM(CNA1327)</f>
        <v>0</v>
      </c>
      <c r="CNB1329" s="62">
        <f>CNA1329/CMZ1329</f>
        <v>0</v>
      </c>
      <c r="CNC1329" s="62">
        <f>SUM(CNC1327)</f>
        <v>1000000</v>
      </c>
      <c r="CND1329" s="62">
        <v>0</v>
      </c>
      <c r="CNE1329" s="62">
        <v>0</v>
      </c>
      <c r="CNG1329" s="62">
        <f>CND1329-CNE1329</f>
        <v>0</v>
      </c>
      <c r="CNH1329" s="62">
        <f t="shared" si="313"/>
        <v>1000000</v>
      </c>
      <c r="CNN1329" s="62" t="s">
        <v>185</v>
      </c>
      <c r="CNO1329" s="62" t="s">
        <v>186</v>
      </c>
      <c r="CNP1329" s="62">
        <f>SUM(CNP1327)</f>
        <v>1000000</v>
      </c>
      <c r="CNQ1329" s="62">
        <f>SUM(CNQ1327)</f>
        <v>0</v>
      </c>
      <c r="CNR1329" s="62">
        <f>CNQ1329/CNP1329</f>
        <v>0</v>
      </c>
      <c r="CNS1329" s="62">
        <f>SUM(CNS1327)</f>
        <v>1000000</v>
      </c>
      <c r="CNT1329" s="62">
        <v>0</v>
      </c>
      <c r="CNU1329" s="62">
        <v>0</v>
      </c>
      <c r="CNW1329" s="62">
        <f>CNT1329-CNU1329</f>
        <v>0</v>
      </c>
      <c r="CNX1329" s="62">
        <f t="shared" ref="CNX1329:CON1331" si="314">CNT1329+CNP1329</f>
        <v>1000000</v>
      </c>
      <c r="COD1329" s="62" t="s">
        <v>185</v>
      </c>
      <c r="COE1329" s="62" t="s">
        <v>186</v>
      </c>
      <c r="COF1329" s="62">
        <f>SUM(COF1327)</f>
        <v>1000000</v>
      </c>
      <c r="COG1329" s="62">
        <f>SUM(COG1327)</f>
        <v>0</v>
      </c>
      <c r="COH1329" s="62">
        <f>COG1329/COF1329</f>
        <v>0</v>
      </c>
      <c r="COI1329" s="62">
        <f>SUM(COI1327)</f>
        <v>1000000</v>
      </c>
      <c r="COJ1329" s="62">
        <v>0</v>
      </c>
      <c r="COK1329" s="62">
        <v>0</v>
      </c>
      <c r="COM1329" s="62">
        <f>COJ1329-COK1329</f>
        <v>0</v>
      </c>
      <c r="CON1329" s="62">
        <f t="shared" si="314"/>
        <v>1000000</v>
      </c>
      <c r="COT1329" s="62" t="s">
        <v>185</v>
      </c>
      <c r="COU1329" s="62" t="s">
        <v>186</v>
      </c>
      <c r="COV1329" s="62">
        <f>SUM(COV1327)</f>
        <v>1000000</v>
      </c>
      <c r="COW1329" s="62">
        <f>SUM(COW1327)</f>
        <v>0</v>
      </c>
      <c r="COX1329" s="62">
        <f>COW1329/COV1329</f>
        <v>0</v>
      </c>
      <c r="COY1329" s="62">
        <f>SUM(COY1327)</f>
        <v>1000000</v>
      </c>
      <c r="COZ1329" s="62">
        <v>0</v>
      </c>
      <c r="CPA1329" s="62">
        <v>0</v>
      </c>
      <c r="CPC1329" s="62">
        <f>COZ1329-CPA1329</f>
        <v>0</v>
      </c>
      <c r="CPD1329" s="62">
        <f t="shared" ref="CPD1329:CPT1331" si="315">COZ1329+COV1329</f>
        <v>1000000</v>
      </c>
      <c r="CPJ1329" s="62" t="s">
        <v>185</v>
      </c>
      <c r="CPK1329" s="62" t="s">
        <v>186</v>
      </c>
      <c r="CPL1329" s="62">
        <f>SUM(CPL1327)</f>
        <v>1000000</v>
      </c>
      <c r="CPM1329" s="62">
        <f>SUM(CPM1327)</f>
        <v>0</v>
      </c>
      <c r="CPN1329" s="62">
        <f>CPM1329/CPL1329</f>
        <v>0</v>
      </c>
      <c r="CPO1329" s="62">
        <f>SUM(CPO1327)</f>
        <v>1000000</v>
      </c>
      <c r="CPP1329" s="62">
        <v>0</v>
      </c>
      <c r="CPQ1329" s="62">
        <v>0</v>
      </c>
      <c r="CPS1329" s="62">
        <f>CPP1329-CPQ1329</f>
        <v>0</v>
      </c>
      <c r="CPT1329" s="62">
        <f t="shared" si="315"/>
        <v>1000000</v>
      </c>
      <c r="CPZ1329" s="62" t="s">
        <v>185</v>
      </c>
      <c r="CQA1329" s="62" t="s">
        <v>186</v>
      </c>
      <c r="CQB1329" s="62">
        <f>SUM(CQB1327)</f>
        <v>1000000</v>
      </c>
      <c r="CQC1329" s="62">
        <f>SUM(CQC1327)</f>
        <v>0</v>
      </c>
      <c r="CQD1329" s="62">
        <f>CQC1329/CQB1329</f>
        <v>0</v>
      </c>
      <c r="CQE1329" s="62">
        <f>SUM(CQE1327)</f>
        <v>1000000</v>
      </c>
      <c r="CQF1329" s="62">
        <v>0</v>
      </c>
      <c r="CQG1329" s="62">
        <v>0</v>
      </c>
      <c r="CQI1329" s="62">
        <f>CQF1329-CQG1329</f>
        <v>0</v>
      </c>
      <c r="CQJ1329" s="62">
        <f t="shared" ref="CQJ1329:CQZ1331" si="316">CQF1329+CQB1329</f>
        <v>1000000</v>
      </c>
      <c r="CQP1329" s="62" t="s">
        <v>185</v>
      </c>
      <c r="CQQ1329" s="62" t="s">
        <v>186</v>
      </c>
      <c r="CQR1329" s="62">
        <f>SUM(CQR1327)</f>
        <v>1000000</v>
      </c>
      <c r="CQS1329" s="62">
        <f>SUM(CQS1327)</f>
        <v>0</v>
      </c>
      <c r="CQT1329" s="62">
        <f>CQS1329/CQR1329</f>
        <v>0</v>
      </c>
      <c r="CQU1329" s="62">
        <f>SUM(CQU1327)</f>
        <v>1000000</v>
      </c>
      <c r="CQV1329" s="62">
        <v>0</v>
      </c>
      <c r="CQW1329" s="62">
        <v>0</v>
      </c>
      <c r="CQY1329" s="62">
        <f>CQV1329-CQW1329</f>
        <v>0</v>
      </c>
      <c r="CQZ1329" s="62">
        <f t="shared" si="316"/>
        <v>1000000</v>
      </c>
      <c r="CRF1329" s="62" t="s">
        <v>185</v>
      </c>
      <c r="CRG1329" s="62" t="s">
        <v>186</v>
      </c>
      <c r="CRH1329" s="62">
        <f>SUM(CRH1327)</f>
        <v>1000000</v>
      </c>
      <c r="CRI1329" s="62">
        <f>SUM(CRI1327)</f>
        <v>0</v>
      </c>
      <c r="CRJ1329" s="62">
        <f>CRI1329/CRH1329</f>
        <v>0</v>
      </c>
      <c r="CRK1329" s="62">
        <f>SUM(CRK1327)</f>
        <v>1000000</v>
      </c>
      <c r="CRL1329" s="62">
        <v>0</v>
      </c>
      <c r="CRM1329" s="62">
        <v>0</v>
      </c>
      <c r="CRO1329" s="62">
        <f>CRL1329-CRM1329</f>
        <v>0</v>
      </c>
      <c r="CRP1329" s="62">
        <f t="shared" ref="CRP1329:CSF1331" si="317">CRL1329+CRH1329</f>
        <v>1000000</v>
      </c>
      <c r="CRV1329" s="62" t="s">
        <v>185</v>
      </c>
      <c r="CRW1329" s="62" t="s">
        <v>186</v>
      </c>
      <c r="CRX1329" s="62">
        <f>SUM(CRX1327)</f>
        <v>1000000</v>
      </c>
      <c r="CRY1329" s="62">
        <f>SUM(CRY1327)</f>
        <v>0</v>
      </c>
      <c r="CRZ1329" s="62">
        <f>CRY1329/CRX1329</f>
        <v>0</v>
      </c>
      <c r="CSA1329" s="62">
        <f>SUM(CSA1327)</f>
        <v>1000000</v>
      </c>
      <c r="CSB1329" s="62">
        <v>0</v>
      </c>
      <c r="CSC1329" s="62">
        <v>0</v>
      </c>
      <c r="CSE1329" s="62">
        <f>CSB1329-CSC1329</f>
        <v>0</v>
      </c>
      <c r="CSF1329" s="62">
        <f t="shared" si="317"/>
        <v>1000000</v>
      </c>
      <c r="CSL1329" s="62" t="s">
        <v>185</v>
      </c>
      <c r="CSM1329" s="62" t="s">
        <v>186</v>
      </c>
      <c r="CSN1329" s="62">
        <f>SUM(CSN1327)</f>
        <v>1000000</v>
      </c>
      <c r="CSO1329" s="62">
        <f>SUM(CSO1327)</f>
        <v>0</v>
      </c>
      <c r="CSP1329" s="62">
        <f>CSO1329/CSN1329</f>
        <v>0</v>
      </c>
      <c r="CSQ1329" s="62">
        <f>SUM(CSQ1327)</f>
        <v>1000000</v>
      </c>
      <c r="CSR1329" s="62">
        <v>0</v>
      </c>
      <c r="CSS1329" s="62">
        <v>0</v>
      </c>
      <c r="CSU1329" s="62">
        <f>CSR1329-CSS1329</f>
        <v>0</v>
      </c>
      <c r="CSV1329" s="62">
        <f t="shared" ref="CSV1329:CTL1331" si="318">CSR1329+CSN1329</f>
        <v>1000000</v>
      </c>
      <c r="CTB1329" s="62" t="s">
        <v>185</v>
      </c>
      <c r="CTC1329" s="62" t="s">
        <v>186</v>
      </c>
      <c r="CTD1329" s="62">
        <f>SUM(CTD1327)</f>
        <v>1000000</v>
      </c>
      <c r="CTE1329" s="62">
        <f>SUM(CTE1327)</f>
        <v>0</v>
      </c>
      <c r="CTF1329" s="62">
        <f>CTE1329/CTD1329</f>
        <v>0</v>
      </c>
      <c r="CTG1329" s="62">
        <f>SUM(CTG1327)</f>
        <v>1000000</v>
      </c>
      <c r="CTH1329" s="62">
        <v>0</v>
      </c>
      <c r="CTI1329" s="62">
        <v>0</v>
      </c>
      <c r="CTK1329" s="62">
        <f>CTH1329-CTI1329</f>
        <v>0</v>
      </c>
      <c r="CTL1329" s="62">
        <f t="shared" si="318"/>
        <v>1000000</v>
      </c>
      <c r="CTR1329" s="62" t="s">
        <v>185</v>
      </c>
      <c r="CTS1329" s="62" t="s">
        <v>186</v>
      </c>
      <c r="CTT1329" s="62">
        <f>SUM(CTT1327)</f>
        <v>1000000</v>
      </c>
      <c r="CTU1329" s="62">
        <f>SUM(CTU1327)</f>
        <v>0</v>
      </c>
      <c r="CTV1329" s="62">
        <f>CTU1329/CTT1329</f>
        <v>0</v>
      </c>
      <c r="CTW1329" s="62">
        <f>SUM(CTW1327)</f>
        <v>1000000</v>
      </c>
      <c r="CTX1329" s="62">
        <v>0</v>
      </c>
      <c r="CTY1329" s="62">
        <v>0</v>
      </c>
      <c r="CUA1329" s="62">
        <f>CTX1329-CTY1329</f>
        <v>0</v>
      </c>
      <c r="CUB1329" s="62">
        <f t="shared" ref="CUB1329:CUR1331" si="319">CTX1329+CTT1329</f>
        <v>1000000</v>
      </c>
      <c r="CUH1329" s="62" t="s">
        <v>185</v>
      </c>
      <c r="CUI1329" s="62" t="s">
        <v>186</v>
      </c>
      <c r="CUJ1329" s="62">
        <f>SUM(CUJ1327)</f>
        <v>1000000</v>
      </c>
      <c r="CUK1329" s="62">
        <f>SUM(CUK1327)</f>
        <v>0</v>
      </c>
      <c r="CUL1329" s="62">
        <f>CUK1329/CUJ1329</f>
        <v>0</v>
      </c>
      <c r="CUM1329" s="62">
        <f>SUM(CUM1327)</f>
        <v>1000000</v>
      </c>
      <c r="CUN1329" s="62">
        <v>0</v>
      </c>
      <c r="CUO1329" s="62">
        <v>0</v>
      </c>
      <c r="CUQ1329" s="62">
        <f>CUN1329-CUO1329</f>
        <v>0</v>
      </c>
      <c r="CUR1329" s="62">
        <f t="shared" si="319"/>
        <v>1000000</v>
      </c>
      <c r="CUX1329" s="62" t="s">
        <v>185</v>
      </c>
      <c r="CUY1329" s="62" t="s">
        <v>186</v>
      </c>
      <c r="CUZ1329" s="62">
        <f>SUM(CUZ1327)</f>
        <v>1000000</v>
      </c>
      <c r="CVA1329" s="62">
        <f>SUM(CVA1327)</f>
        <v>0</v>
      </c>
      <c r="CVB1329" s="62">
        <f>CVA1329/CUZ1329</f>
        <v>0</v>
      </c>
      <c r="CVC1329" s="62">
        <f>SUM(CVC1327)</f>
        <v>1000000</v>
      </c>
      <c r="CVD1329" s="62">
        <v>0</v>
      </c>
      <c r="CVE1329" s="62">
        <v>0</v>
      </c>
      <c r="CVG1329" s="62">
        <f>CVD1329-CVE1329</f>
        <v>0</v>
      </c>
      <c r="CVH1329" s="62">
        <f t="shared" ref="CVH1329:CVX1331" si="320">CVD1329+CUZ1329</f>
        <v>1000000</v>
      </c>
      <c r="CVN1329" s="62" t="s">
        <v>185</v>
      </c>
      <c r="CVO1329" s="62" t="s">
        <v>186</v>
      </c>
      <c r="CVP1329" s="62">
        <f>SUM(CVP1327)</f>
        <v>1000000</v>
      </c>
      <c r="CVQ1329" s="62">
        <f>SUM(CVQ1327)</f>
        <v>0</v>
      </c>
      <c r="CVR1329" s="62">
        <f>CVQ1329/CVP1329</f>
        <v>0</v>
      </c>
      <c r="CVS1329" s="62">
        <f>SUM(CVS1327)</f>
        <v>1000000</v>
      </c>
      <c r="CVT1329" s="62">
        <v>0</v>
      </c>
      <c r="CVU1329" s="62">
        <v>0</v>
      </c>
      <c r="CVW1329" s="62">
        <f>CVT1329-CVU1329</f>
        <v>0</v>
      </c>
      <c r="CVX1329" s="62">
        <f t="shared" si="320"/>
        <v>1000000</v>
      </c>
      <c r="CWD1329" s="62" t="s">
        <v>185</v>
      </c>
      <c r="CWE1329" s="62" t="s">
        <v>186</v>
      </c>
      <c r="CWF1329" s="62">
        <f>SUM(CWF1327)</f>
        <v>1000000</v>
      </c>
      <c r="CWG1329" s="62">
        <f>SUM(CWG1327)</f>
        <v>0</v>
      </c>
      <c r="CWH1329" s="62">
        <f>CWG1329/CWF1329</f>
        <v>0</v>
      </c>
      <c r="CWI1329" s="62">
        <f>SUM(CWI1327)</f>
        <v>1000000</v>
      </c>
      <c r="CWJ1329" s="62">
        <v>0</v>
      </c>
      <c r="CWK1329" s="62">
        <v>0</v>
      </c>
      <c r="CWM1329" s="62">
        <f>CWJ1329-CWK1329</f>
        <v>0</v>
      </c>
      <c r="CWN1329" s="62">
        <f t="shared" ref="CWN1329:CXD1331" si="321">CWJ1329+CWF1329</f>
        <v>1000000</v>
      </c>
      <c r="CWT1329" s="62" t="s">
        <v>185</v>
      </c>
      <c r="CWU1329" s="62" t="s">
        <v>186</v>
      </c>
      <c r="CWV1329" s="62">
        <f>SUM(CWV1327)</f>
        <v>1000000</v>
      </c>
      <c r="CWW1329" s="62">
        <f>SUM(CWW1327)</f>
        <v>0</v>
      </c>
      <c r="CWX1329" s="62">
        <f>CWW1329/CWV1329</f>
        <v>0</v>
      </c>
      <c r="CWY1329" s="62">
        <f>SUM(CWY1327)</f>
        <v>1000000</v>
      </c>
      <c r="CWZ1329" s="62">
        <v>0</v>
      </c>
      <c r="CXA1329" s="62">
        <v>0</v>
      </c>
      <c r="CXC1329" s="62">
        <f>CWZ1329-CXA1329</f>
        <v>0</v>
      </c>
      <c r="CXD1329" s="62">
        <f t="shared" si="321"/>
        <v>1000000</v>
      </c>
      <c r="CXJ1329" s="62" t="s">
        <v>185</v>
      </c>
      <c r="CXK1329" s="62" t="s">
        <v>186</v>
      </c>
      <c r="CXL1329" s="62">
        <f>SUM(CXL1327)</f>
        <v>1000000</v>
      </c>
      <c r="CXM1329" s="62">
        <f>SUM(CXM1327)</f>
        <v>0</v>
      </c>
      <c r="CXN1329" s="62">
        <f>CXM1329/CXL1329</f>
        <v>0</v>
      </c>
      <c r="CXO1329" s="62">
        <f>SUM(CXO1327)</f>
        <v>1000000</v>
      </c>
      <c r="CXP1329" s="62">
        <v>0</v>
      </c>
      <c r="CXQ1329" s="62">
        <v>0</v>
      </c>
      <c r="CXS1329" s="62">
        <f>CXP1329-CXQ1329</f>
        <v>0</v>
      </c>
      <c r="CXT1329" s="62">
        <f t="shared" ref="CXT1329:CYJ1331" si="322">CXP1329+CXL1329</f>
        <v>1000000</v>
      </c>
      <c r="CXZ1329" s="62" t="s">
        <v>185</v>
      </c>
      <c r="CYA1329" s="62" t="s">
        <v>186</v>
      </c>
      <c r="CYB1329" s="62">
        <f>SUM(CYB1327)</f>
        <v>1000000</v>
      </c>
      <c r="CYC1329" s="62">
        <f>SUM(CYC1327)</f>
        <v>0</v>
      </c>
      <c r="CYD1329" s="62">
        <f>CYC1329/CYB1329</f>
        <v>0</v>
      </c>
      <c r="CYE1329" s="62">
        <f>SUM(CYE1327)</f>
        <v>1000000</v>
      </c>
      <c r="CYF1329" s="62">
        <v>0</v>
      </c>
      <c r="CYG1329" s="62">
        <v>0</v>
      </c>
      <c r="CYI1329" s="62">
        <f>CYF1329-CYG1329</f>
        <v>0</v>
      </c>
      <c r="CYJ1329" s="62">
        <f t="shared" si="322"/>
        <v>1000000</v>
      </c>
      <c r="CYP1329" s="62" t="s">
        <v>185</v>
      </c>
      <c r="CYQ1329" s="62" t="s">
        <v>186</v>
      </c>
      <c r="CYR1329" s="62">
        <f>SUM(CYR1327)</f>
        <v>1000000</v>
      </c>
      <c r="CYS1329" s="62">
        <f>SUM(CYS1327)</f>
        <v>0</v>
      </c>
      <c r="CYT1329" s="62">
        <f>CYS1329/CYR1329</f>
        <v>0</v>
      </c>
      <c r="CYU1329" s="62">
        <f>SUM(CYU1327)</f>
        <v>1000000</v>
      </c>
      <c r="CYV1329" s="62">
        <v>0</v>
      </c>
      <c r="CYW1329" s="62">
        <v>0</v>
      </c>
      <c r="CYY1329" s="62">
        <f>CYV1329-CYW1329</f>
        <v>0</v>
      </c>
      <c r="CYZ1329" s="62">
        <f t="shared" ref="CYZ1329:CZP1331" si="323">CYV1329+CYR1329</f>
        <v>1000000</v>
      </c>
      <c r="CZF1329" s="62" t="s">
        <v>185</v>
      </c>
      <c r="CZG1329" s="62" t="s">
        <v>186</v>
      </c>
      <c r="CZH1329" s="62">
        <f>SUM(CZH1327)</f>
        <v>1000000</v>
      </c>
      <c r="CZI1329" s="62">
        <f>SUM(CZI1327)</f>
        <v>0</v>
      </c>
      <c r="CZJ1329" s="62">
        <f>CZI1329/CZH1329</f>
        <v>0</v>
      </c>
      <c r="CZK1329" s="62">
        <f>SUM(CZK1327)</f>
        <v>1000000</v>
      </c>
      <c r="CZL1329" s="62">
        <v>0</v>
      </c>
      <c r="CZM1329" s="62">
        <v>0</v>
      </c>
      <c r="CZO1329" s="62">
        <f>CZL1329-CZM1329</f>
        <v>0</v>
      </c>
      <c r="CZP1329" s="62">
        <f t="shared" si="323"/>
        <v>1000000</v>
      </c>
      <c r="CZV1329" s="62" t="s">
        <v>185</v>
      </c>
      <c r="CZW1329" s="62" t="s">
        <v>186</v>
      </c>
      <c r="CZX1329" s="62">
        <f>SUM(CZX1327)</f>
        <v>1000000</v>
      </c>
      <c r="CZY1329" s="62">
        <f>SUM(CZY1327)</f>
        <v>0</v>
      </c>
      <c r="CZZ1329" s="62">
        <f>CZY1329/CZX1329</f>
        <v>0</v>
      </c>
      <c r="DAA1329" s="62">
        <f>SUM(DAA1327)</f>
        <v>1000000</v>
      </c>
      <c r="DAB1329" s="62">
        <v>0</v>
      </c>
      <c r="DAC1329" s="62">
        <v>0</v>
      </c>
      <c r="DAE1329" s="62">
        <f>DAB1329-DAC1329</f>
        <v>0</v>
      </c>
      <c r="DAF1329" s="62">
        <f t="shared" ref="DAF1329:DAV1331" si="324">DAB1329+CZX1329</f>
        <v>1000000</v>
      </c>
      <c r="DAL1329" s="62" t="s">
        <v>185</v>
      </c>
      <c r="DAM1329" s="62" t="s">
        <v>186</v>
      </c>
      <c r="DAN1329" s="62">
        <f>SUM(DAN1327)</f>
        <v>1000000</v>
      </c>
      <c r="DAO1329" s="62">
        <f>SUM(DAO1327)</f>
        <v>0</v>
      </c>
      <c r="DAP1329" s="62">
        <f>DAO1329/DAN1329</f>
        <v>0</v>
      </c>
      <c r="DAQ1329" s="62">
        <f>SUM(DAQ1327)</f>
        <v>1000000</v>
      </c>
      <c r="DAR1329" s="62">
        <v>0</v>
      </c>
      <c r="DAS1329" s="62">
        <v>0</v>
      </c>
      <c r="DAU1329" s="62">
        <f>DAR1329-DAS1329</f>
        <v>0</v>
      </c>
      <c r="DAV1329" s="62">
        <f t="shared" si="324"/>
        <v>1000000</v>
      </c>
      <c r="DBB1329" s="62" t="s">
        <v>185</v>
      </c>
      <c r="DBC1329" s="62" t="s">
        <v>186</v>
      </c>
      <c r="DBD1329" s="62">
        <f>SUM(DBD1327)</f>
        <v>1000000</v>
      </c>
      <c r="DBE1329" s="62">
        <f>SUM(DBE1327)</f>
        <v>0</v>
      </c>
      <c r="DBF1329" s="62">
        <f>DBE1329/DBD1329</f>
        <v>0</v>
      </c>
      <c r="DBG1329" s="62">
        <f>SUM(DBG1327)</f>
        <v>1000000</v>
      </c>
      <c r="DBH1329" s="62">
        <v>0</v>
      </c>
      <c r="DBI1329" s="62">
        <v>0</v>
      </c>
      <c r="DBK1329" s="62">
        <f>DBH1329-DBI1329</f>
        <v>0</v>
      </c>
      <c r="DBL1329" s="62">
        <f t="shared" ref="DBL1329:DCB1331" si="325">DBH1329+DBD1329</f>
        <v>1000000</v>
      </c>
      <c r="DBR1329" s="62" t="s">
        <v>185</v>
      </c>
      <c r="DBS1329" s="62" t="s">
        <v>186</v>
      </c>
      <c r="DBT1329" s="62">
        <f>SUM(DBT1327)</f>
        <v>1000000</v>
      </c>
      <c r="DBU1329" s="62">
        <f>SUM(DBU1327)</f>
        <v>0</v>
      </c>
      <c r="DBV1329" s="62">
        <f>DBU1329/DBT1329</f>
        <v>0</v>
      </c>
      <c r="DBW1329" s="62">
        <f>SUM(DBW1327)</f>
        <v>1000000</v>
      </c>
      <c r="DBX1329" s="62">
        <v>0</v>
      </c>
      <c r="DBY1329" s="62">
        <v>0</v>
      </c>
      <c r="DCA1329" s="62">
        <f>DBX1329-DBY1329</f>
        <v>0</v>
      </c>
      <c r="DCB1329" s="62">
        <f t="shared" si="325"/>
        <v>1000000</v>
      </c>
      <c r="DCH1329" s="62" t="s">
        <v>185</v>
      </c>
      <c r="DCI1329" s="62" t="s">
        <v>186</v>
      </c>
      <c r="DCJ1329" s="62">
        <f>SUM(DCJ1327)</f>
        <v>1000000</v>
      </c>
      <c r="DCK1329" s="62">
        <f>SUM(DCK1327)</f>
        <v>0</v>
      </c>
      <c r="DCL1329" s="62">
        <f>DCK1329/DCJ1329</f>
        <v>0</v>
      </c>
      <c r="DCM1329" s="62">
        <f>SUM(DCM1327)</f>
        <v>1000000</v>
      </c>
      <c r="DCN1329" s="62">
        <v>0</v>
      </c>
      <c r="DCO1329" s="62">
        <v>0</v>
      </c>
      <c r="DCQ1329" s="62">
        <f>DCN1329-DCO1329</f>
        <v>0</v>
      </c>
      <c r="DCR1329" s="62">
        <f t="shared" ref="DCR1329:DDH1331" si="326">DCN1329+DCJ1329</f>
        <v>1000000</v>
      </c>
      <c r="DCX1329" s="62" t="s">
        <v>185</v>
      </c>
      <c r="DCY1329" s="62" t="s">
        <v>186</v>
      </c>
      <c r="DCZ1329" s="62">
        <f>SUM(DCZ1327)</f>
        <v>1000000</v>
      </c>
      <c r="DDA1329" s="62">
        <f>SUM(DDA1327)</f>
        <v>0</v>
      </c>
      <c r="DDB1329" s="62">
        <f>DDA1329/DCZ1329</f>
        <v>0</v>
      </c>
      <c r="DDC1329" s="62">
        <f>SUM(DDC1327)</f>
        <v>1000000</v>
      </c>
      <c r="DDD1329" s="62">
        <v>0</v>
      </c>
      <c r="DDE1329" s="62">
        <v>0</v>
      </c>
      <c r="DDG1329" s="62">
        <f>DDD1329-DDE1329</f>
        <v>0</v>
      </c>
      <c r="DDH1329" s="62">
        <f t="shared" si="326"/>
        <v>1000000</v>
      </c>
      <c r="DDN1329" s="62" t="s">
        <v>185</v>
      </c>
      <c r="DDO1329" s="62" t="s">
        <v>186</v>
      </c>
      <c r="DDP1329" s="62">
        <f>SUM(DDP1327)</f>
        <v>1000000</v>
      </c>
      <c r="DDQ1329" s="62">
        <f>SUM(DDQ1327)</f>
        <v>0</v>
      </c>
      <c r="DDR1329" s="62">
        <f>DDQ1329/DDP1329</f>
        <v>0</v>
      </c>
      <c r="DDS1329" s="62">
        <f>SUM(DDS1327)</f>
        <v>1000000</v>
      </c>
      <c r="DDT1329" s="62">
        <v>0</v>
      </c>
      <c r="DDU1329" s="62">
        <v>0</v>
      </c>
      <c r="DDW1329" s="62">
        <f>DDT1329-DDU1329</f>
        <v>0</v>
      </c>
      <c r="DDX1329" s="62">
        <f t="shared" ref="DDX1329:DEN1331" si="327">DDT1329+DDP1329</f>
        <v>1000000</v>
      </c>
      <c r="DED1329" s="62" t="s">
        <v>185</v>
      </c>
      <c r="DEE1329" s="62" t="s">
        <v>186</v>
      </c>
      <c r="DEF1329" s="62">
        <f>SUM(DEF1327)</f>
        <v>1000000</v>
      </c>
      <c r="DEG1329" s="62">
        <f>SUM(DEG1327)</f>
        <v>0</v>
      </c>
      <c r="DEH1329" s="62">
        <f>DEG1329/DEF1329</f>
        <v>0</v>
      </c>
      <c r="DEI1329" s="62">
        <f>SUM(DEI1327)</f>
        <v>1000000</v>
      </c>
      <c r="DEJ1329" s="62">
        <v>0</v>
      </c>
      <c r="DEK1329" s="62">
        <v>0</v>
      </c>
      <c r="DEM1329" s="62">
        <f>DEJ1329-DEK1329</f>
        <v>0</v>
      </c>
      <c r="DEN1329" s="62">
        <f t="shared" si="327"/>
        <v>1000000</v>
      </c>
      <c r="DET1329" s="62" t="s">
        <v>185</v>
      </c>
      <c r="DEU1329" s="62" t="s">
        <v>186</v>
      </c>
      <c r="DEV1329" s="62">
        <f>SUM(DEV1327)</f>
        <v>1000000</v>
      </c>
      <c r="DEW1329" s="62">
        <f>SUM(DEW1327)</f>
        <v>0</v>
      </c>
      <c r="DEX1329" s="62">
        <f>DEW1329/DEV1329</f>
        <v>0</v>
      </c>
      <c r="DEY1329" s="62">
        <f>SUM(DEY1327)</f>
        <v>1000000</v>
      </c>
      <c r="DEZ1329" s="62">
        <v>0</v>
      </c>
      <c r="DFA1329" s="62">
        <v>0</v>
      </c>
      <c r="DFC1329" s="62">
        <f>DEZ1329-DFA1329</f>
        <v>0</v>
      </c>
      <c r="DFD1329" s="62">
        <f t="shared" ref="DFD1329:DFT1331" si="328">DEZ1329+DEV1329</f>
        <v>1000000</v>
      </c>
      <c r="DFJ1329" s="62" t="s">
        <v>185</v>
      </c>
      <c r="DFK1329" s="62" t="s">
        <v>186</v>
      </c>
      <c r="DFL1329" s="62">
        <f>SUM(DFL1327)</f>
        <v>1000000</v>
      </c>
      <c r="DFM1329" s="62">
        <f>SUM(DFM1327)</f>
        <v>0</v>
      </c>
      <c r="DFN1329" s="62">
        <f>DFM1329/DFL1329</f>
        <v>0</v>
      </c>
      <c r="DFO1329" s="62">
        <f>SUM(DFO1327)</f>
        <v>1000000</v>
      </c>
      <c r="DFP1329" s="62">
        <v>0</v>
      </c>
      <c r="DFQ1329" s="62">
        <v>0</v>
      </c>
      <c r="DFS1329" s="62">
        <f>DFP1329-DFQ1329</f>
        <v>0</v>
      </c>
      <c r="DFT1329" s="62">
        <f t="shared" si="328"/>
        <v>1000000</v>
      </c>
      <c r="DFZ1329" s="62" t="s">
        <v>185</v>
      </c>
      <c r="DGA1329" s="62" t="s">
        <v>186</v>
      </c>
      <c r="DGB1329" s="62">
        <f>SUM(DGB1327)</f>
        <v>1000000</v>
      </c>
      <c r="DGC1329" s="62">
        <f>SUM(DGC1327)</f>
        <v>0</v>
      </c>
      <c r="DGD1329" s="62">
        <f>DGC1329/DGB1329</f>
        <v>0</v>
      </c>
      <c r="DGE1329" s="62">
        <f>SUM(DGE1327)</f>
        <v>1000000</v>
      </c>
      <c r="DGF1329" s="62">
        <v>0</v>
      </c>
      <c r="DGG1329" s="62">
        <v>0</v>
      </c>
      <c r="DGI1329" s="62">
        <f>DGF1329-DGG1329</f>
        <v>0</v>
      </c>
      <c r="DGJ1329" s="62">
        <f t="shared" ref="DGJ1329:DGZ1331" si="329">DGF1329+DGB1329</f>
        <v>1000000</v>
      </c>
      <c r="DGP1329" s="62" t="s">
        <v>185</v>
      </c>
      <c r="DGQ1329" s="62" t="s">
        <v>186</v>
      </c>
      <c r="DGR1329" s="62">
        <f>SUM(DGR1327)</f>
        <v>1000000</v>
      </c>
      <c r="DGS1329" s="62">
        <f>SUM(DGS1327)</f>
        <v>0</v>
      </c>
      <c r="DGT1329" s="62">
        <f>DGS1329/DGR1329</f>
        <v>0</v>
      </c>
      <c r="DGU1329" s="62">
        <f>SUM(DGU1327)</f>
        <v>1000000</v>
      </c>
      <c r="DGV1329" s="62">
        <v>0</v>
      </c>
      <c r="DGW1329" s="62">
        <v>0</v>
      </c>
      <c r="DGY1329" s="62">
        <f>DGV1329-DGW1329</f>
        <v>0</v>
      </c>
      <c r="DGZ1329" s="62">
        <f t="shared" si="329"/>
        <v>1000000</v>
      </c>
      <c r="DHF1329" s="62" t="s">
        <v>185</v>
      </c>
      <c r="DHG1329" s="62" t="s">
        <v>186</v>
      </c>
      <c r="DHH1329" s="62">
        <f>SUM(DHH1327)</f>
        <v>1000000</v>
      </c>
      <c r="DHI1329" s="62">
        <f>SUM(DHI1327)</f>
        <v>0</v>
      </c>
      <c r="DHJ1329" s="62">
        <f>DHI1329/DHH1329</f>
        <v>0</v>
      </c>
      <c r="DHK1329" s="62">
        <f>SUM(DHK1327)</f>
        <v>1000000</v>
      </c>
      <c r="DHL1329" s="62">
        <v>0</v>
      </c>
      <c r="DHM1329" s="62">
        <v>0</v>
      </c>
      <c r="DHO1329" s="62">
        <f>DHL1329-DHM1329</f>
        <v>0</v>
      </c>
      <c r="DHP1329" s="62">
        <f t="shared" ref="DHP1329:DIF1331" si="330">DHL1329+DHH1329</f>
        <v>1000000</v>
      </c>
      <c r="DHV1329" s="62" t="s">
        <v>185</v>
      </c>
      <c r="DHW1329" s="62" t="s">
        <v>186</v>
      </c>
      <c r="DHX1329" s="62">
        <f>SUM(DHX1327)</f>
        <v>1000000</v>
      </c>
      <c r="DHY1329" s="62">
        <f>SUM(DHY1327)</f>
        <v>0</v>
      </c>
      <c r="DHZ1329" s="62">
        <f>DHY1329/DHX1329</f>
        <v>0</v>
      </c>
      <c r="DIA1329" s="62">
        <f>SUM(DIA1327)</f>
        <v>1000000</v>
      </c>
      <c r="DIB1329" s="62">
        <v>0</v>
      </c>
      <c r="DIC1329" s="62">
        <v>0</v>
      </c>
      <c r="DIE1329" s="62">
        <f>DIB1329-DIC1329</f>
        <v>0</v>
      </c>
      <c r="DIF1329" s="62">
        <f t="shared" si="330"/>
        <v>1000000</v>
      </c>
      <c r="DIL1329" s="62" t="s">
        <v>185</v>
      </c>
      <c r="DIM1329" s="62" t="s">
        <v>186</v>
      </c>
      <c r="DIN1329" s="62">
        <f>SUM(DIN1327)</f>
        <v>1000000</v>
      </c>
      <c r="DIO1329" s="62">
        <f>SUM(DIO1327)</f>
        <v>0</v>
      </c>
      <c r="DIP1329" s="62">
        <f>DIO1329/DIN1329</f>
        <v>0</v>
      </c>
      <c r="DIQ1329" s="62">
        <f>SUM(DIQ1327)</f>
        <v>1000000</v>
      </c>
      <c r="DIR1329" s="62">
        <v>0</v>
      </c>
      <c r="DIS1329" s="62">
        <v>0</v>
      </c>
      <c r="DIU1329" s="62">
        <f>DIR1329-DIS1329</f>
        <v>0</v>
      </c>
      <c r="DIV1329" s="62">
        <f t="shared" ref="DIV1329:DJL1331" si="331">DIR1329+DIN1329</f>
        <v>1000000</v>
      </c>
      <c r="DJB1329" s="62" t="s">
        <v>185</v>
      </c>
      <c r="DJC1329" s="62" t="s">
        <v>186</v>
      </c>
      <c r="DJD1329" s="62">
        <f>SUM(DJD1327)</f>
        <v>1000000</v>
      </c>
      <c r="DJE1329" s="62">
        <f>SUM(DJE1327)</f>
        <v>0</v>
      </c>
      <c r="DJF1329" s="62">
        <f>DJE1329/DJD1329</f>
        <v>0</v>
      </c>
      <c r="DJG1329" s="62">
        <f>SUM(DJG1327)</f>
        <v>1000000</v>
      </c>
      <c r="DJH1329" s="62">
        <v>0</v>
      </c>
      <c r="DJI1329" s="62">
        <v>0</v>
      </c>
      <c r="DJK1329" s="62">
        <f>DJH1329-DJI1329</f>
        <v>0</v>
      </c>
      <c r="DJL1329" s="62">
        <f t="shared" si="331"/>
        <v>1000000</v>
      </c>
      <c r="DJR1329" s="62" t="s">
        <v>185</v>
      </c>
      <c r="DJS1329" s="62" t="s">
        <v>186</v>
      </c>
      <c r="DJT1329" s="62">
        <f>SUM(DJT1327)</f>
        <v>1000000</v>
      </c>
      <c r="DJU1329" s="62">
        <f>SUM(DJU1327)</f>
        <v>0</v>
      </c>
      <c r="DJV1329" s="62">
        <f>DJU1329/DJT1329</f>
        <v>0</v>
      </c>
      <c r="DJW1329" s="62">
        <f>SUM(DJW1327)</f>
        <v>1000000</v>
      </c>
      <c r="DJX1329" s="62">
        <v>0</v>
      </c>
      <c r="DJY1329" s="62">
        <v>0</v>
      </c>
      <c r="DKA1329" s="62">
        <f>DJX1329-DJY1329</f>
        <v>0</v>
      </c>
      <c r="DKB1329" s="62">
        <f t="shared" ref="DKB1329:DKR1331" si="332">DJX1329+DJT1329</f>
        <v>1000000</v>
      </c>
      <c r="DKH1329" s="62" t="s">
        <v>185</v>
      </c>
      <c r="DKI1329" s="62" t="s">
        <v>186</v>
      </c>
      <c r="DKJ1329" s="62">
        <f>SUM(DKJ1327)</f>
        <v>1000000</v>
      </c>
      <c r="DKK1329" s="62">
        <f>SUM(DKK1327)</f>
        <v>0</v>
      </c>
      <c r="DKL1329" s="62">
        <f>DKK1329/DKJ1329</f>
        <v>0</v>
      </c>
      <c r="DKM1329" s="62">
        <f>SUM(DKM1327)</f>
        <v>1000000</v>
      </c>
      <c r="DKN1329" s="62">
        <v>0</v>
      </c>
      <c r="DKO1329" s="62">
        <v>0</v>
      </c>
      <c r="DKQ1329" s="62">
        <f>DKN1329-DKO1329</f>
        <v>0</v>
      </c>
      <c r="DKR1329" s="62">
        <f t="shared" si="332"/>
        <v>1000000</v>
      </c>
      <c r="DKX1329" s="62" t="s">
        <v>185</v>
      </c>
      <c r="DKY1329" s="62" t="s">
        <v>186</v>
      </c>
      <c r="DKZ1329" s="62">
        <f>SUM(DKZ1327)</f>
        <v>1000000</v>
      </c>
      <c r="DLA1329" s="62">
        <f>SUM(DLA1327)</f>
        <v>0</v>
      </c>
      <c r="DLB1329" s="62">
        <f>DLA1329/DKZ1329</f>
        <v>0</v>
      </c>
      <c r="DLC1329" s="62">
        <f>SUM(DLC1327)</f>
        <v>1000000</v>
      </c>
      <c r="DLD1329" s="62">
        <v>0</v>
      </c>
      <c r="DLE1329" s="62">
        <v>0</v>
      </c>
      <c r="DLG1329" s="62">
        <f>DLD1329-DLE1329</f>
        <v>0</v>
      </c>
      <c r="DLH1329" s="62">
        <f t="shared" ref="DLH1329:DLX1331" si="333">DLD1329+DKZ1329</f>
        <v>1000000</v>
      </c>
      <c r="DLN1329" s="62" t="s">
        <v>185</v>
      </c>
      <c r="DLO1329" s="62" t="s">
        <v>186</v>
      </c>
      <c r="DLP1329" s="62">
        <f>SUM(DLP1327)</f>
        <v>1000000</v>
      </c>
      <c r="DLQ1329" s="62">
        <f>SUM(DLQ1327)</f>
        <v>0</v>
      </c>
      <c r="DLR1329" s="62">
        <f>DLQ1329/DLP1329</f>
        <v>0</v>
      </c>
      <c r="DLS1329" s="62">
        <f>SUM(DLS1327)</f>
        <v>1000000</v>
      </c>
      <c r="DLT1329" s="62">
        <v>0</v>
      </c>
      <c r="DLU1329" s="62">
        <v>0</v>
      </c>
      <c r="DLW1329" s="62">
        <f>DLT1329-DLU1329</f>
        <v>0</v>
      </c>
      <c r="DLX1329" s="62">
        <f t="shared" si="333"/>
        <v>1000000</v>
      </c>
      <c r="DMD1329" s="62" t="s">
        <v>185</v>
      </c>
      <c r="DME1329" s="62" t="s">
        <v>186</v>
      </c>
      <c r="DMF1329" s="62">
        <f>SUM(DMF1327)</f>
        <v>1000000</v>
      </c>
      <c r="DMG1329" s="62">
        <f>SUM(DMG1327)</f>
        <v>0</v>
      </c>
      <c r="DMH1329" s="62">
        <f>DMG1329/DMF1329</f>
        <v>0</v>
      </c>
      <c r="DMI1329" s="62">
        <f>SUM(DMI1327)</f>
        <v>1000000</v>
      </c>
      <c r="DMJ1329" s="62">
        <v>0</v>
      </c>
      <c r="DMK1329" s="62">
        <v>0</v>
      </c>
      <c r="DMM1329" s="62">
        <f>DMJ1329-DMK1329</f>
        <v>0</v>
      </c>
      <c r="DMN1329" s="62">
        <f t="shared" ref="DMN1329:DND1331" si="334">DMJ1329+DMF1329</f>
        <v>1000000</v>
      </c>
      <c r="DMT1329" s="62" t="s">
        <v>185</v>
      </c>
      <c r="DMU1329" s="62" t="s">
        <v>186</v>
      </c>
      <c r="DMV1329" s="62">
        <f>SUM(DMV1327)</f>
        <v>1000000</v>
      </c>
      <c r="DMW1329" s="62">
        <f>SUM(DMW1327)</f>
        <v>0</v>
      </c>
      <c r="DMX1329" s="62">
        <f>DMW1329/DMV1329</f>
        <v>0</v>
      </c>
      <c r="DMY1329" s="62">
        <f>SUM(DMY1327)</f>
        <v>1000000</v>
      </c>
      <c r="DMZ1329" s="62">
        <v>0</v>
      </c>
      <c r="DNA1329" s="62">
        <v>0</v>
      </c>
      <c r="DNC1329" s="62">
        <f>DMZ1329-DNA1329</f>
        <v>0</v>
      </c>
      <c r="DND1329" s="62">
        <f t="shared" si="334"/>
        <v>1000000</v>
      </c>
      <c r="DNJ1329" s="62" t="s">
        <v>185</v>
      </c>
      <c r="DNK1329" s="62" t="s">
        <v>186</v>
      </c>
      <c r="DNL1329" s="62">
        <f>SUM(DNL1327)</f>
        <v>1000000</v>
      </c>
      <c r="DNM1329" s="62">
        <f>SUM(DNM1327)</f>
        <v>0</v>
      </c>
      <c r="DNN1329" s="62">
        <f>DNM1329/DNL1329</f>
        <v>0</v>
      </c>
      <c r="DNO1329" s="62">
        <f>SUM(DNO1327)</f>
        <v>1000000</v>
      </c>
      <c r="DNP1329" s="62">
        <v>0</v>
      </c>
      <c r="DNQ1329" s="62">
        <v>0</v>
      </c>
      <c r="DNS1329" s="62">
        <f>DNP1329-DNQ1329</f>
        <v>0</v>
      </c>
      <c r="DNT1329" s="62">
        <f t="shared" ref="DNT1329:DOJ1331" si="335">DNP1329+DNL1329</f>
        <v>1000000</v>
      </c>
      <c r="DNZ1329" s="62" t="s">
        <v>185</v>
      </c>
      <c r="DOA1329" s="62" t="s">
        <v>186</v>
      </c>
      <c r="DOB1329" s="62">
        <f>SUM(DOB1327)</f>
        <v>1000000</v>
      </c>
      <c r="DOC1329" s="62">
        <f>SUM(DOC1327)</f>
        <v>0</v>
      </c>
      <c r="DOD1329" s="62">
        <f>DOC1329/DOB1329</f>
        <v>0</v>
      </c>
      <c r="DOE1329" s="62">
        <f>SUM(DOE1327)</f>
        <v>1000000</v>
      </c>
      <c r="DOF1329" s="62">
        <v>0</v>
      </c>
      <c r="DOG1329" s="62">
        <v>0</v>
      </c>
      <c r="DOI1329" s="62">
        <f>DOF1329-DOG1329</f>
        <v>0</v>
      </c>
      <c r="DOJ1329" s="62">
        <f t="shared" si="335"/>
        <v>1000000</v>
      </c>
      <c r="DOP1329" s="62" t="s">
        <v>185</v>
      </c>
      <c r="DOQ1329" s="62" t="s">
        <v>186</v>
      </c>
      <c r="DOR1329" s="62">
        <f>SUM(DOR1327)</f>
        <v>1000000</v>
      </c>
      <c r="DOS1329" s="62">
        <f>SUM(DOS1327)</f>
        <v>0</v>
      </c>
      <c r="DOT1329" s="62">
        <f>DOS1329/DOR1329</f>
        <v>0</v>
      </c>
      <c r="DOU1329" s="62">
        <f>SUM(DOU1327)</f>
        <v>1000000</v>
      </c>
      <c r="DOV1329" s="62">
        <v>0</v>
      </c>
      <c r="DOW1329" s="62">
        <v>0</v>
      </c>
      <c r="DOY1329" s="62">
        <f>DOV1329-DOW1329</f>
        <v>0</v>
      </c>
      <c r="DOZ1329" s="62">
        <f t="shared" ref="DOZ1329:DPP1331" si="336">DOV1329+DOR1329</f>
        <v>1000000</v>
      </c>
      <c r="DPF1329" s="62" t="s">
        <v>185</v>
      </c>
      <c r="DPG1329" s="62" t="s">
        <v>186</v>
      </c>
      <c r="DPH1329" s="62">
        <f>SUM(DPH1327)</f>
        <v>1000000</v>
      </c>
      <c r="DPI1329" s="62">
        <f>SUM(DPI1327)</f>
        <v>0</v>
      </c>
      <c r="DPJ1329" s="62">
        <f>DPI1329/DPH1329</f>
        <v>0</v>
      </c>
      <c r="DPK1329" s="62">
        <f>SUM(DPK1327)</f>
        <v>1000000</v>
      </c>
      <c r="DPL1329" s="62">
        <v>0</v>
      </c>
      <c r="DPM1329" s="62">
        <v>0</v>
      </c>
      <c r="DPO1329" s="62">
        <f>DPL1329-DPM1329</f>
        <v>0</v>
      </c>
      <c r="DPP1329" s="62">
        <f t="shared" si="336"/>
        <v>1000000</v>
      </c>
      <c r="DPV1329" s="62" t="s">
        <v>185</v>
      </c>
      <c r="DPW1329" s="62" t="s">
        <v>186</v>
      </c>
      <c r="DPX1329" s="62">
        <f>SUM(DPX1327)</f>
        <v>1000000</v>
      </c>
      <c r="DPY1329" s="62">
        <f>SUM(DPY1327)</f>
        <v>0</v>
      </c>
      <c r="DPZ1329" s="62">
        <f>DPY1329/DPX1329</f>
        <v>0</v>
      </c>
      <c r="DQA1329" s="62">
        <f>SUM(DQA1327)</f>
        <v>1000000</v>
      </c>
      <c r="DQB1329" s="62">
        <v>0</v>
      </c>
      <c r="DQC1329" s="62">
        <v>0</v>
      </c>
      <c r="DQE1329" s="62">
        <f>DQB1329-DQC1329</f>
        <v>0</v>
      </c>
      <c r="DQF1329" s="62">
        <f t="shared" ref="DQF1329:DQV1331" si="337">DQB1329+DPX1329</f>
        <v>1000000</v>
      </c>
      <c r="DQL1329" s="62" t="s">
        <v>185</v>
      </c>
      <c r="DQM1329" s="62" t="s">
        <v>186</v>
      </c>
      <c r="DQN1329" s="62">
        <f>SUM(DQN1327)</f>
        <v>1000000</v>
      </c>
      <c r="DQO1329" s="62">
        <f>SUM(DQO1327)</f>
        <v>0</v>
      </c>
      <c r="DQP1329" s="62">
        <f>DQO1329/DQN1329</f>
        <v>0</v>
      </c>
      <c r="DQQ1329" s="62">
        <f>SUM(DQQ1327)</f>
        <v>1000000</v>
      </c>
      <c r="DQR1329" s="62">
        <v>0</v>
      </c>
      <c r="DQS1329" s="62">
        <v>0</v>
      </c>
      <c r="DQU1329" s="62">
        <f>DQR1329-DQS1329</f>
        <v>0</v>
      </c>
      <c r="DQV1329" s="62">
        <f t="shared" si="337"/>
        <v>1000000</v>
      </c>
      <c r="DRB1329" s="62" t="s">
        <v>185</v>
      </c>
      <c r="DRC1329" s="62" t="s">
        <v>186</v>
      </c>
      <c r="DRD1329" s="62">
        <f>SUM(DRD1327)</f>
        <v>1000000</v>
      </c>
      <c r="DRE1329" s="62">
        <f>SUM(DRE1327)</f>
        <v>0</v>
      </c>
      <c r="DRF1329" s="62">
        <f>DRE1329/DRD1329</f>
        <v>0</v>
      </c>
      <c r="DRG1329" s="62">
        <f>SUM(DRG1327)</f>
        <v>1000000</v>
      </c>
      <c r="DRH1329" s="62">
        <v>0</v>
      </c>
      <c r="DRI1329" s="62">
        <v>0</v>
      </c>
      <c r="DRK1329" s="62">
        <f>DRH1329-DRI1329</f>
        <v>0</v>
      </c>
      <c r="DRL1329" s="62">
        <f t="shared" ref="DRL1329:DSB1331" si="338">DRH1329+DRD1329</f>
        <v>1000000</v>
      </c>
      <c r="DRR1329" s="62" t="s">
        <v>185</v>
      </c>
      <c r="DRS1329" s="62" t="s">
        <v>186</v>
      </c>
      <c r="DRT1329" s="62">
        <f>SUM(DRT1327)</f>
        <v>1000000</v>
      </c>
      <c r="DRU1329" s="62">
        <f>SUM(DRU1327)</f>
        <v>0</v>
      </c>
      <c r="DRV1329" s="62">
        <f>DRU1329/DRT1329</f>
        <v>0</v>
      </c>
      <c r="DRW1329" s="62">
        <f>SUM(DRW1327)</f>
        <v>1000000</v>
      </c>
      <c r="DRX1329" s="62">
        <v>0</v>
      </c>
      <c r="DRY1329" s="62">
        <v>0</v>
      </c>
      <c r="DSA1329" s="62">
        <f>DRX1329-DRY1329</f>
        <v>0</v>
      </c>
      <c r="DSB1329" s="62">
        <f t="shared" si="338"/>
        <v>1000000</v>
      </c>
      <c r="DSH1329" s="62" t="s">
        <v>185</v>
      </c>
      <c r="DSI1329" s="62" t="s">
        <v>186</v>
      </c>
      <c r="DSJ1329" s="62">
        <f>SUM(DSJ1327)</f>
        <v>1000000</v>
      </c>
      <c r="DSK1329" s="62">
        <f>SUM(DSK1327)</f>
        <v>0</v>
      </c>
      <c r="DSL1329" s="62">
        <f>DSK1329/DSJ1329</f>
        <v>0</v>
      </c>
      <c r="DSM1329" s="62">
        <f>SUM(DSM1327)</f>
        <v>1000000</v>
      </c>
      <c r="DSN1329" s="62">
        <v>0</v>
      </c>
      <c r="DSO1329" s="62">
        <v>0</v>
      </c>
      <c r="DSQ1329" s="62">
        <f>DSN1329-DSO1329</f>
        <v>0</v>
      </c>
      <c r="DSR1329" s="62">
        <f t="shared" ref="DSR1329:DTH1331" si="339">DSN1329+DSJ1329</f>
        <v>1000000</v>
      </c>
      <c r="DSX1329" s="62" t="s">
        <v>185</v>
      </c>
      <c r="DSY1329" s="62" t="s">
        <v>186</v>
      </c>
      <c r="DSZ1329" s="62">
        <f>SUM(DSZ1327)</f>
        <v>1000000</v>
      </c>
      <c r="DTA1329" s="62">
        <f>SUM(DTA1327)</f>
        <v>0</v>
      </c>
      <c r="DTB1329" s="62">
        <f>DTA1329/DSZ1329</f>
        <v>0</v>
      </c>
      <c r="DTC1329" s="62">
        <f>SUM(DTC1327)</f>
        <v>1000000</v>
      </c>
      <c r="DTD1329" s="62">
        <v>0</v>
      </c>
      <c r="DTE1329" s="62">
        <v>0</v>
      </c>
      <c r="DTG1329" s="62">
        <f>DTD1329-DTE1329</f>
        <v>0</v>
      </c>
      <c r="DTH1329" s="62">
        <f t="shared" si="339"/>
        <v>1000000</v>
      </c>
      <c r="DTN1329" s="62" t="s">
        <v>185</v>
      </c>
      <c r="DTO1329" s="62" t="s">
        <v>186</v>
      </c>
      <c r="DTP1329" s="62">
        <f>SUM(DTP1327)</f>
        <v>1000000</v>
      </c>
      <c r="DTQ1329" s="62">
        <f>SUM(DTQ1327)</f>
        <v>0</v>
      </c>
      <c r="DTR1329" s="62">
        <f>DTQ1329/DTP1329</f>
        <v>0</v>
      </c>
      <c r="DTS1329" s="62">
        <f>SUM(DTS1327)</f>
        <v>1000000</v>
      </c>
      <c r="DTT1329" s="62">
        <v>0</v>
      </c>
      <c r="DTU1329" s="62">
        <v>0</v>
      </c>
      <c r="DTW1329" s="62">
        <f>DTT1329-DTU1329</f>
        <v>0</v>
      </c>
      <c r="DTX1329" s="62">
        <f t="shared" ref="DTX1329:DUN1331" si="340">DTT1329+DTP1329</f>
        <v>1000000</v>
      </c>
      <c r="DUD1329" s="62" t="s">
        <v>185</v>
      </c>
      <c r="DUE1329" s="62" t="s">
        <v>186</v>
      </c>
      <c r="DUF1329" s="62">
        <f>SUM(DUF1327)</f>
        <v>1000000</v>
      </c>
      <c r="DUG1329" s="62">
        <f>SUM(DUG1327)</f>
        <v>0</v>
      </c>
      <c r="DUH1329" s="62">
        <f>DUG1329/DUF1329</f>
        <v>0</v>
      </c>
      <c r="DUI1329" s="62">
        <f>SUM(DUI1327)</f>
        <v>1000000</v>
      </c>
      <c r="DUJ1329" s="62">
        <v>0</v>
      </c>
      <c r="DUK1329" s="62">
        <v>0</v>
      </c>
      <c r="DUM1329" s="62">
        <f>DUJ1329-DUK1329</f>
        <v>0</v>
      </c>
      <c r="DUN1329" s="62">
        <f t="shared" si="340"/>
        <v>1000000</v>
      </c>
      <c r="DUT1329" s="62" t="s">
        <v>185</v>
      </c>
      <c r="DUU1329" s="62" t="s">
        <v>186</v>
      </c>
      <c r="DUV1329" s="62">
        <f>SUM(DUV1327)</f>
        <v>1000000</v>
      </c>
      <c r="DUW1329" s="62">
        <f>SUM(DUW1327)</f>
        <v>0</v>
      </c>
      <c r="DUX1329" s="62">
        <f>DUW1329/DUV1329</f>
        <v>0</v>
      </c>
      <c r="DUY1329" s="62">
        <f>SUM(DUY1327)</f>
        <v>1000000</v>
      </c>
      <c r="DUZ1329" s="62">
        <v>0</v>
      </c>
      <c r="DVA1329" s="62">
        <v>0</v>
      </c>
      <c r="DVC1329" s="62">
        <f>DUZ1329-DVA1329</f>
        <v>0</v>
      </c>
      <c r="DVD1329" s="62">
        <f t="shared" ref="DVD1329:DVT1331" si="341">DUZ1329+DUV1329</f>
        <v>1000000</v>
      </c>
      <c r="DVJ1329" s="62" t="s">
        <v>185</v>
      </c>
      <c r="DVK1329" s="62" t="s">
        <v>186</v>
      </c>
      <c r="DVL1329" s="62">
        <f>SUM(DVL1327)</f>
        <v>1000000</v>
      </c>
      <c r="DVM1329" s="62">
        <f>SUM(DVM1327)</f>
        <v>0</v>
      </c>
      <c r="DVN1329" s="62">
        <f>DVM1329/DVL1329</f>
        <v>0</v>
      </c>
      <c r="DVO1329" s="62">
        <f>SUM(DVO1327)</f>
        <v>1000000</v>
      </c>
      <c r="DVP1329" s="62">
        <v>0</v>
      </c>
      <c r="DVQ1329" s="62">
        <v>0</v>
      </c>
      <c r="DVS1329" s="62">
        <f>DVP1329-DVQ1329</f>
        <v>0</v>
      </c>
      <c r="DVT1329" s="62">
        <f t="shared" si="341"/>
        <v>1000000</v>
      </c>
      <c r="DVZ1329" s="62" t="s">
        <v>185</v>
      </c>
      <c r="DWA1329" s="62" t="s">
        <v>186</v>
      </c>
      <c r="DWB1329" s="62">
        <f>SUM(DWB1327)</f>
        <v>1000000</v>
      </c>
      <c r="DWC1329" s="62">
        <f>SUM(DWC1327)</f>
        <v>0</v>
      </c>
      <c r="DWD1329" s="62">
        <f>DWC1329/DWB1329</f>
        <v>0</v>
      </c>
      <c r="DWE1329" s="62">
        <f>SUM(DWE1327)</f>
        <v>1000000</v>
      </c>
      <c r="DWF1329" s="62">
        <v>0</v>
      </c>
      <c r="DWG1329" s="62">
        <v>0</v>
      </c>
      <c r="DWI1329" s="62">
        <f>DWF1329-DWG1329</f>
        <v>0</v>
      </c>
      <c r="DWJ1329" s="62">
        <f t="shared" ref="DWJ1329:DWZ1331" si="342">DWF1329+DWB1329</f>
        <v>1000000</v>
      </c>
      <c r="DWP1329" s="62" t="s">
        <v>185</v>
      </c>
      <c r="DWQ1329" s="62" t="s">
        <v>186</v>
      </c>
      <c r="DWR1329" s="62">
        <f>SUM(DWR1327)</f>
        <v>1000000</v>
      </c>
      <c r="DWS1329" s="62">
        <f>SUM(DWS1327)</f>
        <v>0</v>
      </c>
      <c r="DWT1329" s="62">
        <f>DWS1329/DWR1329</f>
        <v>0</v>
      </c>
      <c r="DWU1329" s="62">
        <f>SUM(DWU1327)</f>
        <v>1000000</v>
      </c>
      <c r="DWV1329" s="62">
        <v>0</v>
      </c>
      <c r="DWW1329" s="62">
        <v>0</v>
      </c>
      <c r="DWY1329" s="62">
        <f>DWV1329-DWW1329</f>
        <v>0</v>
      </c>
      <c r="DWZ1329" s="62">
        <f t="shared" si="342"/>
        <v>1000000</v>
      </c>
      <c r="DXF1329" s="62" t="s">
        <v>185</v>
      </c>
      <c r="DXG1329" s="62" t="s">
        <v>186</v>
      </c>
      <c r="DXH1329" s="62">
        <f>SUM(DXH1327)</f>
        <v>1000000</v>
      </c>
      <c r="DXI1329" s="62">
        <f>SUM(DXI1327)</f>
        <v>0</v>
      </c>
      <c r="DXJ1329" s="62">
        <f>DXI1329/DXH1329</f>
        <v>0</v>
      </c>
      <c r="DXK1329" s="62">
        <f>SUM(DXK1327)</f>
        <v>1000000</v>
      </c>
      <c r="DXL1329" s="62">
        <v>0</v>
      </c>
      <c r="DXM1329" s="62">
        <v>0</v>
      </c>
      <c r="DXO1329" s="62">
        <f>DXL1329-DXM1329</f>
        <v>0</v>
      </c>
      <c r="DXP1329" s="62">
        <f t="shared" ref="DXP1329:DYF1331" si="343">DXL1329+DXH1329</f>
        <v>1000000</v>
      </c>
      <c r="DXV1329" s="62" t="s">
        <v>185</v>
      </c>
      <c r="DXW1329" s="62" t="s">
        <v>186</v>
      </c>
      <c r="DXX1329" s="62">
        <f>SUM(DXX1327)</f>
        <v>1000000</v>
      </c>
      <c r="DXY1329" s="62">
        <f>SUM(DXY1327)</f>
        <v>0</v>
      </c>
      <c r="DXZ1329" s="62">
        <f>DXY1329/DXX1329</f>
        <v>0</v>
      </c>
      <c r="DYA1329" s="62">
        <f>SUM(DYA1327)</f>
        <v>1000000</v>
      </c>
      <c r="DYB1329" s="62">
        <v>0</v>
      </c>
      <c r="DYC1329" s="62">
        <v>0</v>
      </c>
      <c r="DYE1329" s="62">
        <f>DYB1329-DYC1329</f>
        <v>0</v>
      </c>
      <c r="DYF1329" s="62">
        <f t="shared" si="343"/>
        <v>1000000</v>
      </c>
      <c r="DYL1329" s="62" t="s">
        <v>185</v>
      </c>
      <c r="DYM1329" s="62" t="s">
        <v>186</v>
      </c>
      <c r="DYN1329" s="62">
        <f>SUM(DYN1327)</f>
        <v>1000000</v>
      </c>
      <c r="DYO1329" s="62">
        <f>SUM(DYO1327)</f>
        <v>0</v>
      </c>
      <c r="DYP1329" s="62">
        <f>DYO1329/DYN1329</f>
        <v>0</v>
      </c>
      <c r="DYQ1329" s="62">
        <f>SUM(DYQ1327)</f>
        <v>1000000</v>
      </c>
      <c r="DYR1329" s="62">
        <v>0</v>
      </c>
      <c r="DYS1329" s="62">
        <v>0</v>
      </c>
      <c r="DYU1329" s="62">
        <f>DYR1329-DYS1329</f>
        <v>0</v>
      </c>
      <c r="DYV1329" s="62">
        <f t="shared" ref="DYV1329:DZL1331" si="344">DYR1329+DYN1329</f>
        <v>1000000</v>
      </c>
      <c r="DZB1329" s="62" t="s">
        <v>185</v>
      </c>
      <c r="DZC1329" s="62" t="s">
        <v>186</v>
      </c>
      <c r="DZD1329" s="62">
        <f>SUM(DZD1327)</f>
        <v>1000000</v>
      </c>
      <c r="DZE1329" s="62">
        <f>SUM(DZE1327)</f>
        <v>0</v>
      </c>
      <c r="DZF1329" s="62">
        <f>DZE1329/DZD1329</f>
        <v>0</v>
      </c>
      <c r="DZG1329" s="62">
        <f>SUM(DZG1327)</f>
        <v>1000000</v>
      </c>
      <c r="DZH1329" s="62">
        <v>0</v>
      </c>
      <c r="DZI1329" s="62">
        <v>0</v>
      </c>
      <c r="DZK1329" s="62">
        <f>DZH1329-DZI1329</f>
        <v>0</v>
      </c>
      <c r="DZL1329" s="62">
        <f t="shared" si="344"/>
        <v>1000000</v>
      </c>
      <c r="DZR1329" s="62" t="s">
        <v>185</v>
      </c>
      <c r="DZS1329" s="62" t="s">
        <v>186</v>
      </c>
      <c r="DZT1329" s="62">
        <f>SUM(DZT1327)</f>
        <v>1000000</v>
      </c>
      <c r="DZU1329" s="62">
        <f>SUM(DZU1327)</f>
        <v>0</v>
      </c>
      <c r="DZV1329" s="62">
        <f>DZU1329/DZT1329</f>
        <v>0</v>
      </c>
      <c r="DZW1329" s="62">
        <f>SUM(DZW1327)</f>
        <v>1000000</v>
      </c>
      <c r="DZX1329" s="62">
        <v>0</v>
      </c>
      <c r="DZY1329" s="62">
        <v>0</v>
      </c>
      <c r="EAA1329" s="62">
        <f>DZX1329-DZY1329</f>
        <v>0</v>
      </c>
      <c r="EAB1329" s="62">
        <f t="shared" ref="EAB1329:EAR1331" si="345">DZX1329+DZT1329</f>
        <v>1000000</v>
      </c>
      <c r="EAH1329" s="62" t="s">
        <v>185</v>
      </c>
      <c r="EAI1329" s="62" t="s">
        <v>186</v>
      </c>
      <c r="EAJ1329" s="62">
        <f>SUM(EAJ1327)</f>
        <v>1000000</v>
      </c>
      <c r="EAK1329" s="62">
        <f>SUM(EAK1327)</f>
        <v>0</v>
      </c>
      <c r="EAL1329" s="62">
        <f>EAK1329/EAJ1329</f>
        <v>0</v>
      </c>
      <c r="EAM1329" s="62">
        <f>SUM(EAM1327)</f>
        <v>1000000</v>
      </c>
      <c r="EAN1329" s="62">
        <v>0</v>
      </c>
      <c r="EAO1329" s="62">
        <v>0</v>
      </c>
      <c r="EAQ1329" s="62">
        <f>EAN1329-EAO1329</f>
        <v>0</v>
      </c>
      <c r="EAR1329" s="62">
        <f t="shared" si="345"/>
        <v>1000000</v>
      </c>
      <c r="EAX1329" s="62" t="s">
        <v>185</v>
      </c>
      <c r="EAY1329" s="62" t="s">
        <v>186</v>
      </c>
      <c r="EAZ1329" s="62">
        <f>SUM(EAZ1327)</f>
        <v>1000000</v>
      </c>
      <c r="EBA1329" s="62">
        <f>SUM(EBA1327)</f>
        <v>0</v>
      </c>
      <c r="EBB1329" s="62">
        <f>EBA1329/EAZ1329</f>
        <v>0</v>
      </c>
      <c r="EBC1329" s="62">
        <f>SUM(EBC1327)</f>
        <v>1000000</v>
      </c>
      <c r="EBD1329" s="62">
        <v>0</v>
      </c>
      <c r="EBE1329" s="62">
        <v>0</v>
      </c>
      <c r="EBG1329" s="62">
        <f>EBD1329-EBE1329</f>
        <v>0</v>
      </c>
      <c r="EBH1329" s="62">
        <f t="shared" ref="EBH1329:EBX1331" si="346">EBD1329+EAZ1329</f>
        <v>1000000</v>
      </c>
      <c r="EBN1329" s="62" t="s">
        <v>185</v>
      </c>
      <c r="EBO1329" s="62" t="s">
        <v>186</v>
      </c>
      <c r="EBP1329" s="62">
        <f>SUM(EBP1327)</f>
        <v>1000000</v>
      </c>
      <c r="EBQ1329" s="62">
        <f>SUM(EBQ1327)</f>
        <v>0</v>
      </c>
      <c r="EBR1329" s="62">
        <f>EBQ1329/EBP1329</f>
        <v>0</v>
      </c>
      <c r="EBS1329" s="62">
        <f>SUM(EBS1327)</f>
        <v>1000000</v>
      </c>
      <c r="EBT1329" s="62">
        <v>0</v>
      </c>
      <c r="EBU1329" s="62">
        <v>0</v>
      </c>
      <c r="EBW1329" s="62">
        <f>EBT1329-EBU1329</f>
        <v>0</v>
      </c>
      <c r="EBX1329" s="62">
        <f t="shared" si="346"/>
        <v>1000000</v>
      </c>
      <c r="ECD1329" s="62" t="s">
        <v>185</v>
      </c>
      <c r="ECE1329" s="62" t="s">
        <v>186</v>
      </c>
      <c r="ECF1329" s="62">
        <f>SUM(ECF1327)</f>
        <v>1000000</v>
      </c>
      <c r="ECG1329" s="62">
        <f>SUM(ECG1327)</f>
        <v>0</v>
      </c>
      <c r="ECH1329" s="62">
        <f>ECG1329/ECF1329</f>
        <v>0</v>
      </c>
      <c r="ECI1329" s="62">
        <f>SUM(ECI1327)</f>
        <v>1000000</v>
      </c>
      <c r="ECJ1329" s="62">
        <v>0</v>
      </c>
      <c r="ECK1329" s="62">
        <v>0</v>
      </c>
      <c r="ECM1329" s="62">
        <f>ECJ1329-ECK1329</f>
        <v>0</v>
      </c>
      <c r="ECN1329" s="62">
        <f t="shared" ref="ECN1329:EDD1331" si="347">ECJ1329+ECF1329</f>
        <v>1000000</v>
      </c>
      <c r="ECT1329" s="62" t="s">
        <v>185</v>
      </c>
      <c r="ECU1329" s="62" t="s">
        <v>186</v>
      </c>
      <c r="ECV1329" s="62">
        <f>SUM(ECV1327)</f>
        <v>1000000</v>
      </c>
      <c r="ECW1329" s="62">
        <f>SUM(ECW1327)</f>
        <v>0</v>
      </c>
      <c r="ECX1329" s="62">
        <f>ECW1329/ECV1329</f>
        <v>0</v>
      </c>
      <c r="ECY1329" s="62">
        <f>SUM(ECY1327)</f>
        <v>1000000</v>
      </c>
      <c r="ECZ1329" s="62">
        <v>0</v>
      </c>
      <c r="EDA1329" s="62">
        <v>0</v>
      </c>
      <c r="EDC1329" s="62">
        <f>ECZ1329-EDA1329</f>
        <v>0</v>
      </c>
      <c r="EDD1329" s="62">
        <f t="shared" si="347"/>
        <v>1000000</v>
      </c>
      <c r="EDJ1329" s="62" t="s">
        <v>185</v>
      </c>
      <c r="EDK1329" s="62" t="s">
        <v>186</v>
      </c>
      <c r="EDL1329" s="62">
        <f>SUM(EDL1327)</f>
        <v>1000000</v>
      </c>
      <c r="EDM1329" s="62">
        <f>SUM(EDM1327)</f>
        <v>0</v>
      </c>
      <c r="EDN1329" s="62">
        <f>EDM1329/EDL1329</f>
        <v>0</v>
      </c>
      <c r="EDO1329" s="62">
        <f>SUM(EDO1327)</f>
        <v>1000000</v>
      </c>
      <c r="EDP1329" s="62">
        <v>0</v>
      </c>
      <c r="EDQ1329" s="62">
        <v>0</v>
      </c>
      <c r="EDS1329" s="62">
        <f>EDP1329-EDQ1329</f>
        <v>0</v>
      </c>
      <c r="EDT1329" s="62">
        <f t="shared" ref="EDT1329:EEJ1331" si="348">EDP1329+EDL1329</f>
        <v>1000000</v>
      </c>
      <c r="EDZ1329" s="62" t="s">
        <v>185</v>
      </c>
      <c r="EEA1329" s="62" t="s">
        <v>186</v>
      </c>
      <c r="EEB1329" s="62">
        <f>SUM(EEB1327)</f>
        <v>1000000</v>
      </c>
      <c r="EEC1329" s="62">
        <f>SUM(EEC1327)</f>
        <v>0</v>
      </c>
      <c r="EED1329" s="62">
        <f>EEC1329/EEB1329</f>
        <v>0</v>
      </c>
      <c r="EEE1329" s="62">
        <f>SUM(EEE1327)</f>
        <v>1000000</v>
      </c>
      <c r="EEF1329" s="62">
        <v>0</v>
      </c>
      <c r="EEG1329" s="62">
        <v>0</v>
      </c>
      <c r="EEI1329" s="62">
        <f>EEF1329-EEG1329</f>
        <v>0</v>
      </c>
      <c r="EEJ1329" s="62">
        <f t="shared" si="348"/>
        <v>1000000</v>
      </c>
      <c r="EEP1329" s="62" t="s">
        <v>185</v>
      </c>
      <c r="EEQ1329" s="62" t="s">
        <v>186</v>
      </c>
      <c r="EER1329" s="62">
        <f>SUM(EER1327)</f>
        <v>1000000</v>
      </c>
      <c r="EES1329" s="62">
        <f>SUM(EES1327)</f>
        <v>0</v>
      </c>
      <c r="EET1329" s="62">
        <f>EES1329/EER1329</f>
        <v>0</v>
      </c>
      <c r="EEU1329" s="62">
        <f>SUM(EEU1327)</f>
        <v>1000000</v>
      </c>
      <c r="EEV1329" s="62">
        <v>0</v>
      </c>
      <c r="EEW1329" s="62">
        <v>0</v>
      </c>
      <c r="EEY1329" s="62">
        <f>EEV1329-EEW1329</f>
        <v>0</v>
      </c>
      <c r="EEZ1329" s="62">
        <f t="shared" ref="EEZ1329:EFP1331" si="349">EEV1329+EER1329</f>
        <v>1000000</v>
      </c>
      <c r="EFF1329" s="62" t="s">
        <v>185</v>
      </c>
      <c r="EFG1329" s="62" t="s">
        <v>186</v>
      </c>
      <c r="EFH1329" s="62">
        <f>SUM(EFH1327)</f>
        <v>1000000</v>
      </c>
      <c r="EFI1329" s="62">
        <f>SUM(EFI1327)</f>
        <v>0</v>
      </c>
      <c r="EFJ1329" s="62">
        <f>EFI1329/EFH1329</f>
        <v>0</v>
      </c>
      <c r="EFK1329" s="62">
        <f>SUM(EFK1327)</f>
        <v>1000000</v>
      </c>
      <c r="EFL1329" s="62">
        <v>0</v>
      </c>
      <c r="EFM1329" s="62">
        <v>0</v>
      </c>
      <c r="EFO1329" s="62">
        <f>EFL1329-EFM1329</f>
        <v>0</v>
      </c>
      <c r="EFP1329" s="62">
        <f t="shared" si="349"/>
        <v>1000000</v>
      </c>
      <c r="EFV1329" s="62" t="s">
        <v>185</v>
      </c>
      <c r="EFW1329" s="62" t="s">
        <v>186</v>
      </c>
      <c r="EFX1329" s="62">
        <f>SUM(EFX1327)</f>
        <v>1000000</v>
      </c>
      <c r="EFY1329" s="62">
        <f>SUM(EFY1327)</f>
        <v>0</v>
      </c>
      <c r="EFZ1329" s="62">
        <f>EFY1329/EFX1329</f>
        <v>0</v>
      </c>
      <c r="EGA1329" s="62">
        <f>SUM(EGA1327)</f>
        <v>1000000</v>
      </c>
      <c r="EGB1329" s="62">
        <v>0</v>
      </c>
      <c r="EGC1329" s="62">
        <v>0</v>
      </c>
      <c r="EGE1329" s="62">
        <f>EGB1329-EGC1329</f>
        <v>0</v>
      </c>
      <c r="EGF1329" s="62">
        <f t="shared" ref="EGF1329:EGV1331" si="350">EGB1329+EFX1329</f>
        <v>1000000</v>
      </c>
      <c r="EGL1329" s="62" t="s">
        <v>185</v>
      </c>
      <c r="EGM1329" s="62" t="s">
        <v>186</v>
      </c>
      <c r="EGN1329" s="62">
        <f>SUM(EGN1327)</f>
        <v>1000000</v>
      </c>
      <c r="EGO1329" s="62">
        <f>SUM(EGO1327)</f>
        <v>0</v>
      </c>
      <c r="EGP1329" s="62">
        <f>EGO1329/EGN1329</f>
        <v>0</v>
      </c>
      <c r="EGQ1329" s="62">
        <f>SUM(EGQ1327)</f>
        <v>1000000</v>
      </c>
      <c r="EGR1329" s="62">
        <v>0</v>
      </c>
      <c r="EGS1329" s="62">
        <v>0</v>
      </c>
      <c r="EGU1329" s="62">
        <f>EGR1329-EGS1329</f>
        <v>0</v>
      </c>
      <c r="EGV1329" s="62">
        <f t="shared" si="350"/>
        <v>1000000</v>
      </c>
      <c r="EHB1329" s="62" t="s">
        <v>185</v>
      </c>
      <c r="EHC1329" s="62" t="s">
        <v>186</v>
      </c>
      <c r="EHD1329" s="62">
        <f>SUM(EHD1327)</f>
        <v>1000000</v>
      </c>
      <c r="EHE1329" s="62">
        <f>SUM(EHE1327)</f>
        <v>0</v>
      </c>
      <c r="EHF1329" s="62">
        <f>EHE1329/EHD1329</f>
        <v>0</v>
      </c>
      <c r="EHG1329" s="62">
        <f>SUM(EHG1327)</f>
        <v>1000000</v>
      </c>
      <c r="EHH1329" s="62">
        <v>0</v>
      </c>
      <c r="EHI1329" s="62">
        <v>0</v>
      </c>
      <c r="EHK1329" s="62">
        <f>EHH1329-EHI1329</f>
        <v>0</v>
      </c>
      <c r="EHL1329" s="62">
        <f t="shared" ref="EHL1329:EIB1331" si="351">EHH1329+EHD1329</f>
        <v>1000000</v>
      </c>
      <c r="EHR1329" s="62" t="s">
        <v>185</v>
      </c>
      <c r="EHS1329" s="62" t="s">
        <v>186</v>
      </c>
      <c r="EHT1329" s="62">
        <f>SUM(EHT1327)</f>
        <v>1000000</v>
      </c>
      <c r="EHU1329" s="62">
        <f>SUM(EHU1327)</f>
        <v>0</v>
      </c>
      <c r="EHV1329" s="62">
        <f>EHU1329/EHT1329</f>
        <v>0</v>
      </c>
      <c r="EHW1329" s="62">
        <f>SUM(EHW1327)</f>
        <v>1000000</v>
      </c>
      <c r="EHX1329" s="62">
        <v>0</v>
      </c>
      <c r="EHY1329" s="62">
        <v>0</v>
      </c>
      <c r="EIA1329" s="62">
        <f>EHX1329-EHY1329</f>
        <v>0</v>
      </c>
      <c r="EIB1329" s="62">
        <f t="shared" si="351"/>
        <v>1000000</v>
      </c>
      <c r="EIH1329" s="62" t="s">
        <v>185</v>
      </c>
      <c r="EII1329" s="62" t="s">
        <v>186</v>
      </c>
      <c r="EIJ1329" s="62">
        <f>SUM(EIJ1327)</f>
        <v>1000000</v>
      </c>
      <c r="EIK1329" s="62">
        <f>SUM(EIK1327)</f>
        <v>0</v>
      </c>
      <c r="EIL1329" s="62">
        <f>EIK1329/EIJ1329</f>
        <v>0</v>
      </c>
      <c r="EIM1329" s="62">
        <f>SUM(EIM1327)</f>
        <v>1000000</v>
      </c>
      <c r="EIN1329" s="62">
        <v>0</v>
      </c>
      <c r="EIO1329" s="62">
        <v>0</v>
      </c>
      <c r="EIQ1329" s="62">
        <f>EIN1329-EIO1329</f>
        <v>0</v>
      </c>
      <c r="EIR1329" s="62">
        <f t="shared" ref="EIR1329:EJH1331" si="352">EIN1329+EIJ1329</f>
        <v>1000000</v>
      </c>
      <c r="EIX1329" s="62" t="s">
        <v>185</v>
      </c>
      <c r="EIY1329" s="62" t="s">
        <v>186</v>
      </c>
      <c r="EIZ1329" s="62">
        <f>SUM(EIZ1327)</f>
        <v>1000000</v>
      </c>
      <c r="EJA1329" s="62">
        <f>SUM(EJA1327)</f>
        <v>0</v>
      </c>
      <c r="EJB1329" s="62">
        <f>EJA1329/EIZ1329</f>
        <v>0</v>
      </c>
      <c r="EJC1329" s="62">
        <f>SUM(EJC1327)</f>
        <v>1000000</v>
      </c>
      <c r="EJD1329" s="62">
        <v>0</v>
      </c>
      <c r="EJE1329" s="62">
        <v>0</v>
      </c>
      <c r="EJG1329" s="62">
        <f>EJD1329-EJE1329</f>
        <v>0</v>
      </c>
      <c r="EJH1329" s="62">
        <f t="shared" si="352"/>
        <v>1000000</v>
      </c>
      <c r="EJN1329" s="62" t="s">
        <v>185</v>
      </c>
      <c r="EJO1329" s="62" t="s">
        <v>186</v>
      </c>
      <c r="EJP1329" s="62">
        <f>SUM(EJP1327)</f>
        <v>1000000</v>
      </c>
      <c r="EJQ1329" s="62">
        <f>SUM(EJQ1327)</f>
        <v>0</v>
      </c>
      <c r="EJR1329" s="62">
        <f>EJQ1329/EJP1329</f>
        <v>0</v>
      </c>
      <c r="EJS1329" s="62">
        <f>SUM(EJS1327)</f>
        <v>1000000</v>
      </c>
      <c r="EJT1329" s="62">
        <v>0</v>
      </c>
      <c r="EJU1329" s="62">
        <v>0</v>
      </c>
      <c r="EJW1329" s="62">
        <f>EJT1329-EJU1329</f>
        <v>0</v>
      </c>
      <c r="EJX1329" s="62">
        <f t="shared" ref="EJX1329:EKN1331" si="353">EJT1329+EJP1329</f>
        <v>1000000</v>
      </c>
      <c r="EKD1329" s="62" t="s">
        <v>185</v>
      </c>
      <c r="EKE1329" s="62" t="s">
        <v>186</v>
      </c>
      <c r="EKF1329" s="62">
        <f>SUM(EKF1327)</f>
        <v>1000000</v>
      </c>
      <c r="EKG1329" s="62">
        <f>SUM(EKG1327)</f>
        <v>0</v>
      </c>
      <c r="EKH1329" s="62">
        <f>EKG1329/EKF1329</f>
        <v>0</v>
      </c>
      <c r="EKI1329" s="62">
        <f>SUM(EKI1327)</f>
        <v>1000000</v>
      </c>
      <c r="EKJ1329" s="62">
        <v>0</v>
      </c>
      <c r="EKK1329" s="62">
        <v>0</v>
      </c>
      <c r="EKM1329" s="62">
        <f>EKJ1329-EKK1329</f>
        <v>0</v>
      </c>
      <c r="EKN1329" s="62">
        <f t="shared" si="353"/>
        <v>1000000</v>
      </c>
      <c r="EKT1329" s="62" t="s">
        <v>185</v>
      </c>
      <c r="EKU1329" s="62" t="s">
        <v>186</v>
      </c>
      <c r="EKV1329" s="62">
        <f>SUM(EKV1327)</f>
        <v>1000000</v>
      </c>
      <c r="EKW1329" s="62">
        <f>SUM(EKW1327)</f>
        <v>0</v>
      </c>
      <c r="EKX1329" s="62">
        <f>EKW1329/EKV1329</f>
        <v>0</v>
      </c>
      <c r="EKY1329" s="62">
        <f>SUM(EKY1327)</f>
        <v>1000000</v>
      </c>
      <c r="EKZ1329" s="62">
        <v>0</v>
      </c>
      <c r="ELA1329" s="62">
        <v>0</v>
      </c>
      <c r="ELC1329" s="62">
        <f>EKZ1329-ELA1329</f>
        <v>0</v>
      </c>
      <c r="ELD1329" s="62">
        <f t="shared" ref="ELD1329:ELT1331" si="354">EKZ1329+EKV1329</f>
        <v>1000000</v>
      </c>
      <c r="ELJ1329" s="62" t="s">
        <v>185</v>
      </c>
      <c r="ELK1329" s="62" t="s">
        <v>186</v>
      </c>
      <c r="ELL1329" s="62">
        <f>SUM(ELL1327)</f>
        <v>1000000</v>
      </c>
      <c r="ELM1329" s="62">
        <f>SUM(ELM1327)</f>
        <v>0</v>
      </c>
      <c r="ELN1329" s="62">
        <f>ELM1329/ELL1329</f>
        <v>0</v>
      </c>
      <c r="ELO1329" s="62">
        <f>SUM(ELO1327)</f>
        <v>1000000</v>
      </c>
      <c r="ELP1329" s="62">
        <v>0</v>
      </c>
      <c r="ELQ1329" s="62">
        <v>0</v>
      </c>
      <c r="ELS1329" s="62">
        <f>ELP1329-ELQ1329</f>
        <v>0</v>
      </c>
      <c r="ELT1329" s="62">
        <f t="shared" si="354"/>
        <v>1000000</v>
      </c>
      <c r="ELZ1329" s="62" t="s">
        <v>185</v>
      </c>
      <c r="EMA1329" s="62" t="s">
        <v>186</v>
      </c>
      <c r="EMB1329" s="62">
        <f>SUM(EMB1327)</f>
        <v>1000000</v>
      </c>
      <c r="EMC1329" s="62">
        <f>SUM(EMC1327)</f>
        <v>0</v>
      </c>
      <c r="EMD1329" s="62">
        <f>EMC1329/EMB1329</f>
        <v>0</v>
      </c>
      <c r="EME1329" s="62">
        <f>SUM(EME1327)</f>
        <v>1000000</v>
      </c>
      <c r="EMF1329" s="62">
        <v>0</v>
      </c>
      <c r="EMG1329" s="62">
        <v>0</v>
      </c>
      <c r="EMI1329" s="62">
        <f>EMF1329-EMG1329</f>
        <v>0</v>
      </c>
      <c r="EMJ1329" s="62">
        <f t="shared" ref="EMJ1329:EMZ1331" si="355">EMF1329+EMB1329</f>
        <v>1000000</v>
      </c>
      <c r="EMP1329" s="62" t="s">
        <v>185</v>
      </c>
      <c r="EMQ1329" s="62" t="s">
        <v>186</v>
      </c>
      <c r="EMR1329" s="62">
        <f>SUM(EMR1327)</f>
        <v>1000000</v>
      </c>
      <c r="EMS1329" s="62">
        <f>SUM(EMS1327)</f>
        <v>0</v>
      </c>
      <c r="EMT1329" s="62">
        <f>EMS1329/EMR1329</f>
        <v>0</v>
      </c>
      <c r="EMU1329" s="62">
        <f>SUM(EMU1327)</f>
        <v>1000000</v>
      </c>
      <c r="EMV1329" s="62">
        <v>0</v>
      </c>
      <c r="EMW1329" s="62">
        <v>0</v>
      </c>
      <c r="EMY1329" s="62">
        <f>EMV1329-EMW1329</f>
        <v>0</v>
      </c>
      <c r="EMZ1329" s="62">
        <f t="shared" si="355"/>
        <v>1000000</v>
      </c>
      <c r="ENF1329" s="62" t="s">
        <v>185</v>
      </c>
      <c r="ENG1329" s="62" t="s">
        <v>186</v>
      </c>
      <c r="ENH1329" s="62">
        <f>SUM(ENH1327)</f>
        <v>1000000</v>
      </c>
      <c r="ENI1329" s="62">
        <f>SUM(ENI1327)</f>
        <v>0</v>
      </c>
      <c r="ENJ1329" s="62">
        <f>ENI1329/ENH1329</f>
        <v>0</v>
      </c>
      <c r="ENK1329" s="62">
        <f>SUM(ENK1327)</f>
        <v>1000000</v>
      </c>
      <c r="ENL1329" s="62">
        <v>0</v>
      </c>
      <c r="ENM1329" s="62">
        <v>0</v>
      </c>
      <c r="ENO1329" s="62">
        <f>ENL1329-ENM1329</f>
        <v>0</v>
      </c>
      <c r="ENP1329" s="62">
        <f t="shared" ref="ENP1329:EOF1331" si="356">ENL1329+ENH1329</f>
        <v>1000000</v>
      </c>
      <c r="ENV1329" s="62" t="s">
        <v>185</v>
      </c>
      <c r="ENW1329" s="62" t="s">
        <v>186</v>
      </c>
      <c r="ENX1329" s="62">
        <f>SUM(ENX1327)</f>
        <v>1000000</v>
      </c>
      <c r="ENY1329" s="62">
        <f>SUM(ENY1327)</f>
        <v>0</v>
      </c>
      <c r="ENZ1329" s="62">
        <f>ENY1329/ENX1329</f>
        <v>0</v>
      </c>
      <c r="EOA1329" s="62">
        <f>SUM(EOA1327)</f>
        <v>1000000</v>
      </c>
      <c r="EOB1329" s="62">
        <v>0</v>
      </c>
      <c r="EOC1329" s="62">
        <v>0</v>
      </c>
      <c r="EOE1329" s="62">
        <f>EOB1329-EOC1329</f>
        <v>0</v>
      </c>
      <c r="EOF1329" s="62">
        <f t="shared" si="356"/>
        <v>1000000</v>
      </c>
      <c r="EOL1329" s="62" t="s">
        <v>185</v>
      </c>
      <c r="EOM1329" s="62" t="s">
        <v>186</v>
      </c>
      <c r="EON1329" s="62">
        <f>SUM(EON1327)</f>
        <v>1000000</v>
      </c>
      <c r="EOO1329" s="62">
        <f>SUM(EOO1327)</f>
        <v>0</v>
      </c>
      <c r="EOP1329" s="62">
        <f>EOO1329/EON1329</f>
        <v>0</v>
      </c>
      <c r="EOQ1329" s="62">
        <f>SUM(EOQ1327)</f>
        <v>1000000</v>
      </c>
      <c r="EOR1329" s="62">
        <v>0</v>
      </c>
      <c r="EOS1329" s="62">
        <v>0</v>
      </c>
      <c r="EOU1329" s="62">
        <f>EOR1329-EOS1329</f>
        <v>0</v>
      </c>
      <c r="EOV1329" s="62">
        <f t="shared" ref="EOV1329:EPL1331" si="357">EOR1329+EON1329</f>
        <v>1000000</v>
      </c>
      <c r="EPB1329" s="62" t="s">
        <v>185</v>
      </c>
      <c r="EPC1329" s="62" t="s">
        <v>186</v>
      </c>
      <c r="EPD1329" s="62">
        <f>SUM(EPD1327)</f>
        <v>1000000</v>
      </c>
      <c r="EPE1329" s="62">
        <f>SUM(EPE1327)</f>
        <v>0</v>
      </c>
      <c r="EPF1329" s="62">
        <f>EPE1329/EPD1329</f>
        <v>0</v>
      </c>
      <c r="EPG1329" s="62">
        <f>SUM(EPG1327)</f>
        <v>1000000</v>
      </c>
      <c r="EPH1329" s="62">
        <v>0</v>
      </c>
      <c r="EPI1329" s="62">
        <v>0</v>
      </c>
      <c r="EPK1329" s="62">
        <f>EPH1329-EPI1329</f>
        <v>0</v>
      </c>
      <c r="EPL1329" s="62">
        <f t="shared" si="357"/>
        <v>1000000</v>
      </c>
      <c r="EPR1329" s="62" t="s">
        <v>185</v>
      </c>
      <c r="EPS1329" s="62" t="s">
        <v>186</v>
      </c>
      <c r="EPT1329" s="62">
        <f>SUM(EPT1327)</f>
        <v>1000000</v>
      </c>
      <c r="EPU1329" s="62">
        <f>SUM(EPU1327)</f>
        <v>0</v>
      </c>
      <c r="EPV1329" s="62">
        <f>EPU1329/EPT1329</f>
        <v>0</v>
      </c>
      <c r="EPW1329" s="62">
        <f>SUM(EPW1327)</f>
        <v>1000000</v>
      </c>
      <c r="EPX1329" s="62">
        <v>0</v>
      </c>
      <c r="EPY1329" s="62">
        <v>0</v>
      </c>
      <c r="EQA1329" s="62">
        <f>EPX1329-EPY1329</f>
        <v>0</v>
      </c>
      <c r="EQB1329" s="62">
        <f t="shared" ref="EQB1329:EQR1331" si="358">EPX1329+EPT1329</f>
        <v>1000000</v>
      </c>
      <c r="EQH1329" s="62" t="s">
        <v>185</v>
      </c>
      <c r="EQI1329" s="62" t="s">
        <v>186</v>
      </c>
      <c r="EQJ1329" s="62">
        <f>SUM(EQJ1327)</f>
        <v>1000000</v>
      </c>
      <c r="EQK1329" s="62">
        <f>SUM(EQK1327)</f>
        <v>0</v>
      </c>
      <c r="EQL1329" s="62">
        <f>EQK1329/EQJ1329</f>
        <v>0</v>
      </c>
      <c r="EQM1329" s="62">
        <f>SUM(EQM1327)</f>
        <v>1000000</v>
      </c>
      <c r="EQN1329" s="62">
        <v>0</v>
      </c>
      <c r="EQO1329" s="62">
        <v>0</v>
      </c>
      <c r="EQQ1329" s="62">
        <f>EQN1329-EQO1329</f>
        <v>0</v>
      </c>
      <c r="EQR1329" s="62">
        <f t="shared" si="358"/>
        <v>1000000</v>
      </c>
      <c r="EQX1329" s="62" t="s">
        <v>185</v>
      </c>
      <c r="EQY1329" s="62" t="s">
        <v>186</v>
      </c>
      <c r="EQZ1329" s="62">
        <f>SUM(EQZ1327)</f>
        <v>1000000</v>
      </c>
      <c r="ERA1329" s="62">
        <f>SUM(ERA1327)</f>
        <v>0</v>
      </c>
      <c r="ERB1329" s="62">
        <f>ERA1329/EQZ1329</f>
        <v>0</v>
      </c>
      <c r="ERC1329" s="62">
        <f>SUM(ERC1327)</f>
        <v>1000000</v>
      </c>
      <c r="ERD1329" s="62">
        <v>0</v>
      </c>
      <c r="ERE1329" s="62">
        <v>0</v>
      </c>
      <c r="ERG1329" s="62">
        <f>ERD1329-ERE1329</f>
        <v>0</v>
      </c>
      <c r="ERH1329" s="62">
        <f t="shared" ref="ERH1329:ERX1331" si="359">ERD1329+EQZ1329</f>
        <v>1000000</v>
      </c>
      <c r="ERN1329" s="62" t="s">
        <v>185</v>
      </c>
      <c r="ERO1329" s="62" t="s">
        <v>186</v>
      </c>
      <c r="ERP1329" s="62">
        <f>SUM(ERP1327)</f>
        <v>1000000</v>
      </c>
      <c r="ERQ1329" s="62">
        <f>SUM(ERQ1327)</f>
        <v>0</v>
      </c>
      <c r="ERR1329" s="62">
        <f>ERQ1329/ERP1329</f>
        <v>0</v>
      </c>
      <c r="ERS1329" s="62">
        <f>SUM(ERS1327)</f>
        <v>1000000</v>
      </c>
      <c r="ERT1329" s="62">
        <v>0</v>
      </c>
      <c r="ERU1329" s="62">
        <v>0</v>
      </c>
      <c r="ERW1329" s="62">
        <f>ERT1329-ERU1329</f>
        <v>0</v>
      </c>
      <c r="ERX1329" s="62">
        <f t="shared" si="359"/>
        <v>1000000</v>
      </c>
      <c r="ESD1329" s="62" t="s">
        <v>185</v>
      </c>
      <c r="ESE1329" s="62" t="s">
        <v>186</v>
      </c>
      <c r="ESF1329" s="62">
        <f>SUM(ESF1327)</f>
        <v>1000000</v>
      </c>
      <c r="ESG1329" s="62">
        <f>SUM(ESG1327)</f>
        <v>0</v>
      </c>
      <c r="ESH1329" s="62">
        <f>ESG1329/ESF1329</f>
        <v>0</v>
      </c>
      <c r="ESI1329" s="62">
        <f>SUM(ESI1327)</f>
        <v>1000000</v>
      </c>
      <c r="ESJ1329" s="62">
        <v>0</v>
      </c>
      <c r="ESK1329" s="62">
        <v>0</v>
      </c>
      <c r="ESM1329" s="62">
        <f>ESJ1329-ESK1329</f>
        <v>0</v>
      </c>
      <c r="ESN1329" s="62">
        <f t="shared" ref="ESN1329:ETD1331" si="360">ESJ1329+ESF1329</f>
        <v>1000000</v>
      </c>
      <c r="EST1329" s="62" t="s">
        <v>185</v>
      </c>
      <c r="ESU1329" s="62" t="s">
        <v>186</v>
      </c>
      <c r="ESV1329" s="62">
        <f>SUM(ESV1327)</f>
        <v>1000000</v>
      </c>
      <c r="ESW1329" s="62">
        <f>SUM(ESW1327)</f>
        <v>0</v>
      </c>
      <c r="ESX1329" s="62">
        <f>ESW1329/ESV1329</f>
        <v>0</v>
      </c>
      <c r="ESY1329" s="62">
        <f>SUM(ESY1327)</f>
        <v>1000000</v>
      </c>
      <c r="ESZ1329" s="62">
        <v>0</v>
      </c>
      <c r="ETA1329" s="62">
        <v>0</v>
      </c>
      <c r="ETC1329" s="62">
        <f>ESZ1329-ETA1329</f>
        <v>0</v>
      </c>
      <c r="ETD1329" s="62">
        <f t="shared" si="360"/>
        <v>1000000</v>
      </c>
      <c r="ETJ1329" s="62" t="s">
        <v>185</v>
      </c>
      <c r="ETK1329" s="62" t="s">
        <v>186</v>
      </c>
      <c r="ETL1329" s="62">
        <f>SUM(ETL1327)</f>
        <v>1000000</v>
      </c>
      <c r="ETM1329" s="62">
        <f>SUM(ETM1327)</f>
        <v>0</v>
      </c>
      <c r="ETN1329" s="62">
        <f>ETM1329/ETL1329</f>
        <v>0</v>
      </c>
      <c r="ETO1329" s="62">
        <f>SUM(ETO1327)</f>
        <v>1000000</v>
      </c>
      <c r="ETP1329" s="62">
        <v>0</v>
      </c>
      <c r="ETQ1329" s="62">
        <v>0</v>
      </c>
      <c r="ETS1329" s="62">
        <f>ETP1329-ETQ1329</f>
        <v>0</v>
      </c>
      <c r="ETT1329" s="62">
        <f t="shared" ref="ETT1329:EUJ1331" si="361">ETP1329+ETL1329</f>
        <v>1000000</v>
      </c>
      <c r="ETZ1329" s="62" t="s">
        <v>185</v>
      </c>
      <c r="EUA1329" s="62" t="s">
        <v>186</v>
      </c>
      <c r="EUB1329" s="62">
        <f>SUM(EUB1327)</f>
        <v>1000000</v>
      </c>
      <c r="EUC1329" s="62">
        <f>SUM(EUC1327)</f>
        <v>0</v>
      </c>
      <c r="EUD1329" s="62">
        <f>EUC1329/EUB1329</f>
        <v>0</v>
      </c>
      <c r="EUE1329" s="62">
        <f>SUM(EUE1327)</f>
        <v>1000000</v>
      </c>
      <c r="EUF1329" s="62">
        <v>0</v>
      </c>
      <c r="EUG1329" s="62">
        <v>0</v>
      </c>
      <c r="EUI1329" s="62">
        <f>EUF1329-EUG1329</f>
        <v>0</v>
      </c>
      <c r="EUJ1329" s="62">
        <f t="shared" si="361"/>
        <v>1000000</v>
      </c>
      <c r="EUP1329" s="62" t="s">
        <v>185</v>
      </c>
      <c r="EUQ1329" s="62" t="s">
        <v>186</v>
      </c>
      <c r="EUR1329" s="62">
        <f>SUM(EUR1327)</f>
        <v>1000000</v>
      </c>
      <c r="EUS1329" s="62">
        <f>SUM(EUS1327)</f>
        <v>0</v>
      </c>
      <c r="EUT1329" s="62">
        <f>EUS1329/EUR1329</f>
        <v>0</v>
      </c>
      <c r="EUU1329" s="62">
        <f>SUM(EUU1327)</f>
        <v>1000000</v>
      </c>
      <c r="EUV1329" s="62">
        <v>0</v>
      </c>
      <c r="EUW1329" s="62">
        <v>0</v>
      </c>
      <c r="EUY1329" s="62">
        <f>EUV1329-EUW1329</f>
        <v>0</v>
      </c>
      <c r="EUZ1329" s="62">
        <f t="shared" ref="EUZ1329:EVP1331" si="362">EUV1329+EUR1329</f>
        <v>1000000</v>
      </c>
      <c r="EVF1329" s="62" t="s">
        <v>185</v>
      </c>
      <c r="EVG1329" s="62" t="s">
        <v>186</v>
      </c>
      <c r="EVH1329" s="62">
        <f>SUM(EVH1327)</f>
        <v>1000000</v>
      </c>
      <c r="EVI1329" s="62">
        <f>SUM(EVI1327)</f>
        <v>0</v>
      </c>
      <c r="EVJ1329" s="62">
        <f>EVI1329/EVH1329</f>
        <v>0</v>
      </c>
      <c r="EVK1329" s="62">
        <f>SUM(EVK1327)</f>
        <v>1000000</v>
      </c>
      <c r="EVL1329" s="62">
        <v>0</v>
      </c>
      <c r="EVM1329" s="62">
        <v>0</v>
      </c>
      <c r="EVO1329" s="62">
        <f>EVL1329-EVM1329</f>
        <v>0</v>
      </c>
      <c r="EVP1329" s="62">
        <f t="shared" si="362"/>
        <v>1000000</v>
      </c>
      <c r="EVV1329" s="62" t="s">
        <v>185</v>
      </c>
      <c r="EVW1329" s="62" t="s">
        <v>186</v>
      </c>
      <c r="EVX1329" s="62">
        <f>SUM(EVX1327)</f>
        <v>1000000</v>
      </c>
      <c r="EVY1329" s="62">
        <f>SUM(EVY1327)</f>
        <v>0</v>
      </c>
      <c r="EVZ1329" s="62">
        <f>EVY1329/EVX1329</f>
        <v>0</v>
      </c>
      <c r="EWA1329" s="62">
        <f>SUM(EWA1327)</f>
        <v>1000000</v>
      </c>
      <c r="EWB1329" s="62">
        <v>0</v>
      </c>
      <c r="EWC1329" s="62">
        <v>0</v>
      </c>
      <c r="EWE1329" s="62">
        <f>EWB1329-EWC1329</f>
        <v>0</v>
      </c>
      <c r="EWF1329" s="62">
        <f t="shared" ref="EWF1329:EWV1331" si="363">EWB1329+EVX1329</f>
        <v>1000000</v>
      </c>
      <c r="EWL1329" s="62" t="s">
        <v>185</v>
      </c>
      <c r="EWM1329" s="62" t="s">
        <v>186</v>
      </c>
      <c r="EWN1329" s="62">
        <f>SUM(EWN1327)</f>
        <v>1000000</v>
      </c>
      <c r="EWO1329" s="62">
        <f>SUM(EWO1327)</f>
        <v>0</v>
      </c>
      <c r="EWP1329" s="62">
        <f>EWO1329/EWN1329</f>
        <v>0</v>
      </c>
      <c r="EWQ1329" s="62">
        <f>SUM(EWQ1327)</f>
        <v>1000000</v>
      </c>
      <c r="EWR1329" s="62">
        <v>0</v>
      </c>
      <c r="EWS1329" s="62">
        <v>0</v>
      </c>
      <c r="EWU1329" s="62">
        <f>EWR1329-EWS1329</f>
        <v>0</v>
      </c>
      <c r="EWV1329" s="62">
        <f t="shared" si="363"/>
        <v>1000000</v>
      </c>
      <c r="EXB1329" s="62" t="s">
        <v>185</v>
      </c>
      <c r="EXC1329" s="62" t="s">
        <v>186</v>
      </c>
      <c r="EXD1329" s="62">
        <f>SUM(EXD1327)</f>
        <v>1000000</v>
      </c>
      <c r="EXE1329" s="62">
        <f>SUM(EXE1327)</f>
        <v>0</v>
      </c>
      <c r="EXF1329" s="62">
        <f>EXE1329/EXD1329</f>
        <v>0</v>
      </c>
      <c r="EXG1329" s="62">
        <f>SUM(EXG1327)</f>
        <v>1000000</v>
      </c>
      <c r="EXH1329" s="62">
        <v>0</v>
      </c>
      <c r="EXI1329" s="62">
        <v>0</v>
      </c>
      <c r="EXK1329" s="62">
        <f>EXH1329-EXI1329</f>
        <v>0</v>
      </c>
      <c r="EXL1329" s="62">
        <f t="shared" ref="EXL1329:EYB1331" si="364">EXH1329+EXD1329</f>
        <v>1000000</v>
      </c>
      <c r="EXR1329" s="62" t="s">
        <v>185</v>
      </c>
      <c r="EXS1329" s="62" t="s">
        <v>186</v>
      </c>
      <c r="EXT1329" s="62">
        <f>SUM(EXT1327)</f>
        <v>1000000</v>
      </c>
      <c r="EXU1329" s="62">
        <f>SUM(EXU1327)</f>
        <v>0</v>
      </c>
      <c r="EXV1329" s="62">
        <f>EXU1329/EXT1329</f>
        <v>0</v>
      </c>
      <c r="EXW1329" s="62">
        <f>SUM(EXW1327)</f>
        <v>1000000</v>
      </c>
      <c r="EXX1329" s="62">
        <v>0</v>
      </c>
      <c r="EXY1329" s="62">
        <v>0</v>
      </c>
      <c r="EYA1329" s="62">
        <f>EXX1329-EXY1329</f>
        <v>0</v>
      </c>
      <c r="EYB1329" s="62">
        <f t="shared" si="364"/>
        <v>1000000</v>
      </c>
      <c r="EYH1329" s="62" t="s">
        <v>185</v>
      </c>
      <c r="EYI1329" s="62" t="s">
        <v>186</v>
      </c>
      <c r="EYJ1329" s="62">
        <f>SUM(EYJ1327)</f>
        <v>1000000</v>
      </c>
      <c r="EYK1329" s="62">
        <f>SUM(EYK1327)</f>
        <v>0</v>
      </c>
      <c r="EYL1329" s="62">
        <f>EYK1329/EYJ1329</f>
        <v>0</v>
      </c>
      <c r="EYM1329" s="62">
        <f>SUM(EYM1327)</f>
        <v>1000000</v>
      </c>
      <c r="EYN1329" s="62">
        <v>0</v>
      </c>
      <c r="EYO1329" s="62">
        <v>0</v>
      </c>
      <c r="EYQ1329" s="62">
        <f>EYN1329-EYO1329</f>
        <v>0</v>
      </c>
      <c r="EYR1329" s="62">
        <f t="shared" ref="EYR1329:EZH1331" si="365">EYN1329+EYJ1329</f>
        <v>1000000</v>
      </c>
      <c r="EYX1329" s="62" t="s">
        <v>185</v>
      </c>
      <c r="EYY1329" s="62" t="s">
        <v>186</v>
      </c>
      <c r="EYZ1329" s="62">
        <f>SUM(EYZ1327)</f>
        <v>1000000</v>
      </c>
      <c r="EZA1329" s="62">
        <f>SUM(EZA1327)</f>
        <v>0</v>
      </c>
      <c r="EZB1329" s="62">
        <f>EZA1329/EYZ1329</f>
        <v>0</v>
      </c>
      <c r="EZC1329" s="62">
        <f>SUM(EZC1327)</f>
        <v>1000000</v>
      </c>
      <c r="EZD1329" s="62">
        <v>0</v>
      </c>
      <c r="EZE1329" s="62">
        <v>0</v>
      </c>
      <c r="EZG1329" s="62">
        <f>EZD1329-EZE1329</f>
        <v>0</v>
      </c>
      <c r="EZH1329" s="62">
        <f t="shared" si="365"/>
        <v>1000000</v>
      </c>
      <c r="EZN1329" s="62" t="s">
        <v>185</v>
      </c>
      <c r="EZO1329" s="62" t="s">
        <v>186</v>
      </c>
      <c r="EZP1329" s="62">
        <f>SUM(EZP1327)</f>
        <v>1000000</v>
      </c>
      <c r="EZQ1329" s="62">
        <f>SUM(EZQ1327)</f>
        <v>0</v>
      </c>
      <c r="EZR1329" s="62">
        <f>EZQ1329/EZP1329</f>
        <v>0</v>
      </c>
      <c r="EZS1329" s="62">
        <f>SUM(EZS1327)</f>
        <v>1000000</v>
      </c>
      <c r="EZT1329" s="62">
        <v>0</v>
      </c>
      <c r="EZU1329" s="62">
        <v>0</v>
      </c>
      <c r="EZW1329" s="62">
        <f>EZT1329-EZU1329</f>
        <v>0</v>
      </c>
      <c r="EZX1329" s="62">
        <f t="shared" ref="EZX1329:FAN1331" si="366">EZT1329+EZP1329</f>
        <v>1000000</v>
      </c>
      <c r="FAD1329" s="62" t="s">
        <v>185</v>
      </c>
      <c r="FAE1329" s="62" t="s">
        <v>186</v>
      </c>
      <c r="FAF1329" s="62">
        <f>SUM(FAF1327)</f>
        <v>1000000</v>
      </c>
      <c r="FAG1329" s="62">
        <f>SUM(FAG1327)</f>
        <v>0</v>
      </c>
      <c r="FAH1329" s="62">
        <f>FAG1329/FAF1329</f>
        <v>0</v>
      </c>
      <c r="FAI1329" s="62">
        <f>SUM(FAI1327)</f>
        <v>1000000</v>
      </c>
      <c r="FAJ1329" s="62">
        <v>0</v>
      </c>
      <c r="FAK1329" s="62">
        <v>0</v>
      </c>
      <c r="FAM1329" s="62">
        <f>FAJ1329-FAK1329</f>
        <v>0</v>
      </c>
      <c r="FAN1329" s="62">
        <f t="shared" si="366"/>
        <v>1000000</v>
      </c>
      <c r="FAT1329" s="62" t="s">
        <v>185</v>
      </c>
      <c r="FAU1329" s="62" t="s">
        <v>186</v>
      </c>
      <c r="FAV1329" s="62">
        <f>SUM(FAV1327)</f>
        <v>1000000</v>
      </c>
      <c r="FAW1329" s="62">
        <f>SUM(FAW1327)</f>
        <v>0</v>
      </c>
      <c r="FAX1329" s="62">
        <f>FAW1329/FAV1329</f>
        <v>0</v>
      </c>
      <c r="FAY1329" s="62">
        <f>SUM(FAY1327)</f>
        <v>1000000</v>
      </c>
      <c r="FAZ1329" s="62">
        <v>0</v>
      </c>
      <c r="FBA1329" s="62">
        <v>0</v>
      </c>
      <c r="FBC1329" s="62">
        <f>FAZ1329-FBA1329</f>
        <v>0</v>
      </c>
      <c r="FBD1329" s="62">
        <f t="shared" ref="FBD1329:FBT1331" si="367">FAZ1329+FAV1329</f>
        <v>1000000</v>
      </c>
      <c r="FBJ1329" s="62" t="s">
        <v>185</v>
      </c>
      <c r="FBK1329" s="62" t="s">
        <v>186</v>
      </c>
      <c r="FBL1329" s="62">
        <f>SUM(FBL1327)</f>
        <v>1000000</v>
      </c>
      <c r="FBM1329" s="62">
        <f>SUM(FBM1327)</f>
        <v>0</v>
      </c>
      <c r="FBN1329" s="62">
        <f>FBM1329/FBL1329</f>
        <v>0</v>
      </c>
      <c r="FBO1329" s="62">
        <f>SUM(FBO1327)</f>
        <v>1000000</v>
      </c>
      <c r="FBP1329" s="62">
        <v>0</v>
      </c>
      <c r="FBQ1329" s="62">
        <v>0</v>
      </c>
      <c r="FBS1329" s="62">
        <f>FBP1329-FBQ1329</f>
        <v>0</v>
      </c>
      <c r="FBT1329" s="62">
        <f t="shared" si="367"/>
        <v>1000000</v>
      </c>
      <c r="FBZ1329" s="62" t="s">
        <v>185</v>
      </c>
      <c r="FCA1329" s="62" t="s">
        <v>186</v>
      </c>
      <c r="FCB1329" s="62">
        <f>SUM(FCB1327)</f>
        <v>1000000</v>
      </c>
      <c r="FCC1329" s="62">
        <f>SUM(FCC1327)</f>
        <v>0</v>
      </c>
      <c r="FCD1329" s="62">
        <f>FCC1329/FCB1329</f>
        <v>0</v>
      </c>
      <c r="FCE1329" s="62">
        <f>SUM(FCE1327)</f>
        <v>1000000</v>
      </c>
      <c r="FCF1329" s="62">
        <v>0</v>
      </c>
      <c r="FCG1329" s="62">
        <v>0</v>
      </c>
      <c r="FCI1329" s="62">
        <f>FCF1329-FCG1329</f>
        <v>0</v>
      </c>
      <c r="FCJ1329" s="62">
        <f t="shared" ref="FCJ1329:FCZ1331" si="368">FCF1329+FCB1329</f>
        <v>1000000</v>
      </c>
      <c r="FCP1329" s="62" t="s">
        <v>185</v>
      </c>
      <c r="FCQ1329" s="62" t="s">
        <v>186</v>
      </c>
      <c r="FCR1329" s="62">
        <f>SUM(FCR1327)</f>
        <v>1000000</v>
      </c>
      <c r="FCS1329" s="62">
        <f>SUM(FCS1327)</f>
        <v>0</v>
      </c>
      <c r="FCT1329" s="62">
        <f>FCS1329/FCR1329</f>
        <v>0</v>
      </c>
      <c r="FCU1329" s="62">
        <f>SUM(FCU1327)</f>
        <v>1000000</v>
      </c>
      <c r="FCV1329" s="62">
        <v>0</v>
      </c>
      <c r="FCW1329" s="62">
        <v>0</v>
      </c>
      <c r="FCY1329" s="62">
        <f>FCV1329-FCW1329</f>
        <v>0</v>
      </c>
      <c r="FCZ1329" s="62">
        <f t="shared" si="368"/>
        <v>1000000</v>
      </c>
      <c r="FDF1329" s="62" t="s">
        <v>185</v>
      </c>
      <c r="FDG1329" s="62" t="s">
        <v>186</v>
      </c>
      <c r="FDH1329" s="62">
        <f>SUM(FDH1327)</f>
        <v>1000000</v>
      </c>
      <c r="FDI1329" s="62">
        <f>SUM(FDI1327)</f>
        <v>0</v>
      </c>
      <c r="FDJ1329" s="62">
        <f>FDI1329/FDH1329</f>
        <v>0</v>
      </c>
      <c r="FDK1329" s="62">
        <f>SUM(FDK1327)</f>
        <v>1000000</v>
      </c>
      <c r="FDL1329" s="62">
        <v>0</v>
      </c>
      <c r="FDM1329" s="62">
        <v>0</v>
      </c>
      <c r="FDO1329" s="62">
        <f>FDL1329-FDM1329</f>
        <v>0</v>
      </c>
      <c r="FDP1329" s="62">
        <f t="shared" ref="FDP1329:FEF1331" si="369">FDL1329+FDH1329</f>
        <v>1000000</v>
      </c>
      <c r="FDV1329" s="62" t="s">
        <v>185</v>
      </c>
      <c r="FDW1329" s="62" t="s">
        <v>186</v>
      </c>
      <c r="FDX1329" s="62">
        <f>SUM(FDX1327)</f>
        <v>1000000</v>
      </c>
      <c r="FDY1329" s="62">
        <f>SUM(FDY1327)</f>
        <v>0</v>
      </c>
      <c r="FDZ1329" s="62">
        <f>FDY1329/FDX1329</f>
        <v>0</v>
      </c>
      <c r="FEA1329" s="62">
        <f>SUM(FEA1327)</f>
        <v>1000000</v>
      </c>
      <c r="FEB1329" s="62">
        <v>0</v>
      </c>
      <c r="FEC1329" s="62">
        <v>0</v>
      </c>
      <c r="FEE1329" s="62">
        <f>FEB1329-FEC1329</f>
        <v>0</v>
      </c>
      <c r="FEF1329" s="62">
        <f t="shared" si="369"/>
        <v>1000000</v>
      </c>
      <c r="FEL1329" s="62" t="s">
        <v>185</v>
      </c>
      <c r="FEM1329" s="62" t="s">
        <v>186</v>
      </c>
      <c r="FEN1329" s="62">
        <f>SUM(FEN1327)</f>
        <v>1000000</v>
      </c>
      <c r="FEO1329" s="62">
        <f>SUM(FEO1327)</f>
        <v>0</v>
      </c>
      <c r="FEP1329" s="62">
        <f>FEO1329/FEN1329</f>
        <v>0</v>
      </c>
      <c r="FEQ1329" s="62">
        <f>SUM(FEQ1327)</f>
        <v>1000000</v>
      </c>
      <c r="FER1329" s="62">
        <v>0</v>
      </c>
      <c r="FES1329" s="62">
        <v>0</v>
      </c>
      <c r="FEU1329" s="62">
        <f>FER1329-FES1329</f>
        <v>0</v>
      </c>
      <c r="FEV1329" s="62">
        <f t="shared" ref="FEV1329:FFL1331" si="370">FER1329+FEN1329</f>
        <v>1000000</v>
      </c>
      <c r="FFB1329" s="62" t="s">
        <v>185</v>
      </c>
      <c r="FFC1329" s="62" t="s">
        <v>186</v>
      </c>
      <c r="FFD1329" s="62">
        <f>SUM(FFD1327)</f>
        <v>1000000</v>
      </c>
      <c r="FFE1329" s="62">
        <f>SUM(FFE1327)</f>
        <v>0</v>
      </c>
      <c r="FFF1329" s="62">
        <f>FFE1329/FFD1329</f>
        <v>0</v>
      </c>
      <c r="FFG1329" s="62">
        <f>SUM(FFG1327)</f>
        <v>1000000</v>
      </c>
      <c r="FFH1329" s="62">
        <v>0</v>
      </c>
      <c r="FFI1329" s="62">
        <v>0</v>
      </c>
      <c r="FFK1329" s="62">
        <f>FFH1329-FFI1329</f>
        <v>0</v>
      </c>
      <c r="FFL1329" s="62">
        <f t="shared" si="370"/>
        <v>1000000</v>
      </c>
      <c r="FFR1329" s="62" t="s">
        <v>185</v>
      </c>
      <c r="FFS1329" s="62" t="s">
        <v>186</v>
      </c>
      <c r="FFT1329" s="62">
        <f>SUM(FFT1327)</f>
        <v>1000000</v>
      </c>
      <c r="FFU1329" s="62">
        <f>SUM(FFU1327)</f>
        <v>0</v>
      </c>
      <c r="FFV1329" s="62">
        <f>FFU1329/FFT1329</f>
        <v>0</v>
      </c>
      <c r="FFW1329" s="62">
        <f>SUM(FFW1327)</f>
        <v>1000000</v>
      </c>
      <c r="FFX1329" s="62">
        <v>0</v>
      </c>
      <c r="FFY1329" s="62">
        <v>0</v>
      </c>
      <c r="FGA1329" s="62">
        <f>FFX1329-FFY1329</f>
        <v>0</v>
      </c>
      <c r="FGB1329" s="62">
        <f t="shared" ref="FGB1329:FGR1331" si="371">FFX1329+FFT1329</f>
        <v>1000000</v>
      </c>
      <c r="FGH1329" s="62" t="s">
        <v>185</v>
      </c>
      <c r="FGI1329" s="62" t="s">
        <v>186</v>
      </c>
      <c r="FGJ1329" s="62">
        <f>SUM(FGJ1327)</f>
        <v>1000000</v>
      </c>
      <c r="FGK1329" s="62">
        <f>SUM(FGK1327)</f>
        <v>0</v>
      </c>
      <c r="FGL1329" s="62">
        <f>FGK1329/FGJ1329</f>
        <v>0</v>
      </c>
      <c r="FGM1329" s="62">
        <f>SUM(FGM1327)</f>
        <v>1000000</v>
      </c>
      <c r="FGN1329" s="62">
        <v>0</v>
      </c>
      <c r="FGO1329" s="62">
        <v>0</v>
      </c>
      <c r="FGQ1329" s="62">
        <f>FGN1329-FGO1329</f>
        <v>0</v>
      </c>
      <c r="FGR1329" s="62">
        <f t="shared" si="371"/>
        <v>1000000</v>
      </c>
      <c r="FGX1329" s="62" t="s">
        <v>185</v>
      </c>
      <c r="FGY1329" s="62" t="s">
        <v>186</v>
      </c>
      <c r="FGZ1329" s="62">
        <f>SUM(FGZ1327)</f>
        <v>1000000</v>
      </c>
      <c r="FHA1329" s="62">
        <f>SUM(FHA1327)</f>
        <v>0</v>
      </c>
      <c r="FHB1329" s="62">
        <f>FHA1329/FGZ1329</f>
        <v>0</v>
      </c>
      <c r="FHC1329" s="62">
        <f>SUM(FHC1327)</f>
        <v>1000000</v>
      </c>
      <c r="FHD1329" s="62">
        <v>0</v>
      </c>
      <c r="FHE1329" s="62">
        <v>0</v>
      </c>
      <c r="FHG1329" s="62">
        <f>FHD1329-FHE1329</f>
        <v>0</v>
      </c>
      <c r="FHH1329" s="62">
        <f t="shared" ref="FHH1329:FHX1331" si="372">FHD1329+FGZ1329</f>
        <v>1000000</v>
      </c>
      <c r="FHN1329" s="62" t="s">
        <v>185</v>
      </c>
      <c r="FHO1329" s="62" t="s">
        <v>186</v>
      </c>
      <c r="FHP1329" s="62">
        <f>SUM(FHP1327)</f>
        <v>1000000</v>
      </c>
      <c r="FHQ1329" s="62">
        <f>SUM(FHQ1327)</f>
        <v>0</v>
      </c>
      <c r="FHR1329" s="62">
        <f>FHQ1329/FHP1329</f>
        <v>0</v>
      </c>
      <c r="FHS1329" s="62">
        <f>SUM(FHS1327)</f>
        <v>1000000</v>
      </c>
      <c r="FHT1329" s="62">
        <v>0</v>
      </c>
      <c r="FHU1329" s="62">
        <v>0</v>
      </c>
      <c r="FHW1329" s="62">
        <f>FHT1329-FHU1329</f>
        <v>0</v>
      </c>
      <c r="FHX1329" s="62">
        <f t="shared" si="372"/>
        <v>1000000</v>
      </c>
      <c r="FID1329" s="62" t="s">
        <v>185</v>
      </c>
      <c r="FIE1329" s="62" t="s">
        <v>186</v>
      </c>
      <c r="FIF1329" s="62">
        <f>SUM(FIF1327)</f>
        <v>1000000</v>
      </c>
      <c r="FIG1329" s="62">
        <f>SUM(FIG1327)</f>
        <v>0</v>
      </c>
      <c r="FIH1329" s="62">
        <f>FIG1329/FIF1329</f>
        <v>0</v>
      </c>
      <c r="FII1329" s="62">
        <f>SUM(FII1327)</f>
        <v>1000000</v>
      </c>
      <c r="FIJ1329" s="62">
        <v>0</v>
      </c>
      <c r="FIK1329" s="62">
        <v>0</v>
      </c>
      <c r="FIM1329" s="62">
        <f>FIJ1329-FIK1329</f>
        <v>0</v>
      </c>
      <c r="FIN1329" s="62">
        <f t="shared" ref="FIN1329:FJD1331" si="373">FIJ1329+FIF1329</f>
        <v>1000000</v>
      </c>
      <c r="FIT1329" s="62" t="s">
        <v>185</v>
      </c>
      <c r="FIU1329" s="62" t="s">
        <v>186</v>
      </c>
      <c r="FIV1329" s="62">
        <f>SUM(FIV1327)</f>
        <v>1000000</v>
      </c>
      <c r="FIW1329" s="62">
        <f>SUM(FIW1327)</f>
        <v>0</v>
      </c>
      <c r="FIX1329" s="62">
        <f>FIW1329/FIV1329</f>
        <v>0</v>
      </c>
      <c r="FIY1329" s="62">
        <f>SUM(FIY1327)</f>
        <v>1000000</v>
      </c>
      <c r="FIZ1329" s="62">
        <v>0</v>
      </c>
      <c r="FJA1329" s="62">
        <v>0</v>
      </c>
      <c r="FJC1329" s="62">
        <f>FIZ1329-FJA1329</f>
        <v>0</v>
      </c>
      <c r="FJD1329" s="62">
        <f t="shared" si="373"/>
        <v>1000000</v>
      </c>
      <c r="FJJ1329" s="62" t="s">
        <v>185</v>
      </c>
      <c r="FJK1329" s="62" t="s">
        <v>186</v>
      </c>
      <c r="FJL1329" s="62">
        <f>SUM(FJL1327)</f>
        <v>1000000</v>
      </c>
      <c r="FJM1329" s="62">
        <f>SUM(FJM1327)</f>
        <v>0</v>
      </c>
      <c r="FJN1329" s="62">
        <f>FJM1329/FJL1329</f>
        <v>0</v>
      </c>
      <c r="FJO1329" s="62">
        <f>SUM(FJO1327)</f>
        <v>1000000</v>
      </c>
      <c r="FJP1329" s="62">
        <v>0</v>
      </c>
      <c r="FJQ1329" s="62">
        <v>0</v>
      </c>
      <c r="FJS1329" s="62">
        <f>FJP1329-FJQ1329</f>
        <v>0</v>
      </c>
      <c r="FJT1329" s="62">
        <f t="shared" ref="FJT1329:FKJ1331" si="374">FJP1329+FJL1329</f>
        <v>1000000</v>
      </c>
      <c r="FJZ1329" s="62" t="s">
        <v>185</v>
      </c>
      <c r="FKA1329" s="62" t="s">
        <v>186</v>
      </c>
      <c r="FKB1329" s="62">
        <f>SUM(FKB1327)</f>
        <v>1000000</v>
      </c>
      <c r="FKC1329" s="62">
        <f>SUM(FKC1327)</f>
        <v>0</v>
      </c>
      <c r="FKD1329" s="62">
        <f>FKC1329/FKB1329</f>
        <v>0</v>
      </c>
      <c r="FKE1329" s="62">
        <f>SUM(FKE1327)</f>
        <v>1000000</v>
      </c>
      <c r="FKF1329" s="62">
        <v>0</v>
      </c>
      <c r="FKG1329" s="62">
        <v>0</v>
      </c>
      <c r="FKI1329" s="62">
        <f>FKF1329-FKG1329</f>
        <v>0</v>
      </c>
      <c r="FKJ1329" s="62">
        <f t="shared" si="374"/>
        <v>1000000</v>
      </c>
      <c r="FKP1329" s="62" t="s">
        <v>185</v>
      </c>
      <c r="FKQ1329" s="62" t="s">
        <v>186</v>
      </c>
      <c r="FKR1329" s="62">
        <f>SUM(FKR1327)</f>
        <v>1000000</v>
      </c>
      <c r="FKS1329" s="62">
        <f>SUM(FKS1327)</f>
        <v>0</v>
      </c>
      <c r="FKT1329" s="62">
        <f>FKS1329/FKR1329</f>
        <v>0</v>
      </c>
      <c r="FKU1329" s="62">
        <f>SUM(FKU1327)</f>
        <v>1000000</v>
      </c>
      <c r="FKV1329" s="62">
        <v>0</v>
      </c>
      <c r="FKW1329" s="62">
        <v>0</v>
      </c>
      <c r="FKY1329" s="62">
        <f>FKV1329-FKW1329</f>
        <v>0</v>
      </c>
      <c r="FKZ1329" s="62">
        <f t="shared" ref="FKZ1329:FLP1331" si="375">FKV1329+FKR1329</f>
        <v>1000000</v>
      </c>
      <c r="FLF1329" s="62" t="s">
        <v>185</v>
      </c>
      <c r="FLG1329" s="62" t="s">
        <v>186</v>
      </c>
      <c r="FLH1329" s="62">
        <f>SUM(FLH1327)</f>
        <v>1000000</v>
      </c>
      <c r="FLI1329" s="62">
        <f>SUM(FLI1327)</f>
        <v>0</v>
      </c>
      <c r="FLJ1329" s="62">
        <f>FLI1329/FLH1329</f>
        <v>0</v>
      </c>
      <c r="FLK1329" s="62">
        <f>SUM(FLK1327)</f>
        <v>1000000</v>
      </c>
      <c r="FLL1329" s="62">
        <v>0</v>
      </c>
      <c r="FLM1329" s="62">
        <v>0</v>
      </c>
      <c r="FLO1329" s="62">
        <f>FLL1329-FLM1329</f>
        <v>0</v>
      </c>
      <c r="FLP1329" s="62">
        <f t="shared" si="375"/>
        <v>1000000</v>
      </c>
      <c r="FLV1329" s="62" t="s">
        <v>185</v>
      </c>
      <c r="FLW1329" s="62" t="s">
        <v>186</v>
      </c>
      <c r="FLX1329" s="62">
        <f>SUM(FLX1327)</f>
        <v>1000000</v>
      </c>
      <c r="FLY1329" s="62">
        <f>SUM(FLY1327)</f>
        <v>0</v>
      </c>
      <c r="FLZ1329" s="62">
        <f>FLY1329/FLX1329</f>
        <v>0</v>
      </c>
      <c r="FMA1329" s="62">
        <f>SUM(FMA1327)</f>
        <v>1000000</v>
      </c>
      <c r="FMB1329" s="62">
        <v>0</v>
      </c>
      <c r="FMC1329" s="62">
        <v>0</v>
      </c>
      <c r="FME1329" s="62">
        <f>FMB1329-FMC1329</f>
        <v>0</v>
      </c>
      <c r="FMF1329" s="62">
        <f t="shared" ref="FMF1329:FMV1331" si="376">FMB1329+FLX1329</f>
        <v>1000000</v>
      </c>
      <c r="FML1329" s="62" t="s">
        <v>185</v>
      </c>
      <c r="FMM1329" s="62" t="s">
        <v>186</v>
      </c>
      <c r="FMN1329" s="62">
        <f>SUM(FMN1327)</f>
        <v>1000000</v>
      </c>
      <c r="FMO1329" s="62">
        <f>SUM(FMO1327)</f>
        <v>0</v>
      </c>
      <c r="FMP1329" s="62">
        <f>FMO1329/FMN1329</f>
        <v>0</v>
      </c>
      <c r="FMQ1329" s="62">
        <f>SUM(FMQ1327)</f>
        <v>1000000</v>
      </c>
      <c r="FMR1329" s="62">
        <v>0</v>
      </c>
      <c r="FMS1329" s="62">
        <v>0</v>
      </c>
      <c r="FMU1329" s="62">
        <f>FMR1329-FMS1329</f>
        <v>0</v>
      </c>
      <c r="FMV1329" s="62">
        <f t="shared" si="376"/>
        <v>1000000</v>
      </c>
      <c r="FNB1329" s="62" t="s">
        <v>185</v>
      </c>
      <c r="FNC1329" s="62" t="s">
        <v>186</v>
      </c>
      <c r="FND1329" s="62">
        <f>SUM(FND1327)</f>
        <v>1000000</v>
      </c>
      <c r="FNE1329" s="62">
        <f>SUM(FNE1327)</f>
        <v>0</v>
      </c>
      <c r="FNF1329" s="62">
        <f>FNE1329/FND1329</f>
        <v>0</v>
      </c>
      <c r="FNG1329" s="62">
        <f>SUM(FNG1327)</f>
        <v>1000000</v>
      </c>
      <c r="FNH1329" s="62">
        <v>0</v>
      </c>
      <c r="FNI1329" s="62">
        <v>0</v>
      </c>
      <c r="FNK1329" s="62">
        <f>FNH1329-FNI1329</f>
        <v>0</v>
      </c>
      <c r="FNL1329" s="62">
        <f t="shared" ref="FNL1329:FOB1331" si="377">FNH1329+FND1329</f>
        <v>1000000</v>
      </c>
      <c r="FNR1329" s="62" t="s">
        <v>185</v>
      </c>
      <c r="FNS1329" s="62" t="s">
        <v>186</v>
      </c>
      <c r="FNT1329" s="62">
        <f>SUM(FNT1327)</f>
        <v>1000000</v>
      </c>
      <c r="FNU1329" s="62">
        <f>SUM(FNU1327)</f>
        <v>0</v>
      </c>
      <c r="FNV1329" s="62">
        <f>FNU1329/FNT1329</f>
        <v>0</v>
      </c>
      <c r="FNW1329" s="62">
        <f>SUM(FNW1327)</f>
        <v>1000000</v>
      </c>
      <c r="FNX1329" s="62">
        <v>0</v>
      </c>
      <c r="FNY1329" s="62">
        <v>0</v>
      </c>
      <c r="FOA1329" s="62">
        <f>FNX1329-FNY1329</f>
        <v>0</v>
      </c>
      <c r="FOB1329" s="62">
        <f t="shared" si="377"/>
        <v>1000000</v>
      </c>
      <c r="FOH1329" s="62" t="s">
        <v>185</v>
      </c>
      <c r="FOI1329" s="62" t="s">
        <v>186</v>
      </c>
      <c r="FOJ1329" s="62">
        <f>SUM(FOJ1327)</f>
        <v>1000000</v>
      </c>
      <c r="FOK1329" s="62">
        <f>SUM(FOK1327)</f>
        <v>0</v>
      </c>
      <c r="FOL1329" s="62">
        <f>FOK1329/FOJ1329</f>
        <v>0</v>
      </c>
      <c r="FOM1329" s="62">
        <f>SUM(FOM1327)</f>
        <v>1000000</v>
      </c>
      <c r="FON1329" s="62">
        <v>0</v>
      </c>
      <c r="FOO1329" s="62">
        <v>0</v>
      </c>
      <c r="FOQ1329" s="62">
        <f>FON1329-FOO1329</f>
        <v>0</v>
      </c>
      <c r="FOR1329" s="62">
        <f t="shared" ref="FOR1329:FPH1331" si="378">FON1329+FOJ1329</f>
        <v>1000000</v>
      </c>
      <c r="FOX1329" s="62" t="s">
        <v>185</v>
      </c>
      <c r="FOY1329" s="62" t="s">
        <v>186</v>
      </c>
      <c r="FOZ1329" s="62">
        <f>SUM(FOZ1327)</f>
        <v>1000000</v>
      </c>
      <c r="FPA1329" s="62">
        <f>SUM(FPA1327)</f>
        <v>0</v>
      </c>
      <c r="FPB1329" s="62">
        <f>FPA1329/FOZ1329</f>
        <v>0</v>
      </c>
      <c r="FPC1329" s="62">
        <f>SUM(FPC1327)</f>
        <v>1000000</v>
      </c>
      <c r="FPD1329" s="62">
        <v>0</v>
      </c>
      <c r="FPE1329" s="62">
        <v>0</v>
      </c>
      <c r="FPG1329" s="62">
        <f>FPD1329-FPE1329</f>
        <v>0</v>
      </c>
      <c r="FPH1329" s="62">
        <f t="shared" si="378"/>
        <v>1000000</v>
      </c>
      <c r="FPN1329" s="62" t="s">
        <v>185</v>
      </c>
      <c r="FPO1329" s="62" t="s">
        <v>186</v>
      </c>
      <c r="FPP1329" s="62">
        <f>SUM(FPP1327)</f>
        <v>1000000</v>
      </c>
      <c r="FPQ1329" s="62">
        <f>SUM(FPQ1327)</f>
        <v>0</v>
      </c>
      <c r="FPR1329" s="62">
        <f>FPQ1329/FPP1329</f>
        <v>0</v>
      </c>
      <c r="FPS1329" s="62">
        <f>SUM(FPS1327)</f>
        <v>1000000</v>
      </c>
      <c r="FPT1329" s="62">
        <v>0</v>
      </c>
      <c r="FPU1329" s="62">
        <v>0</v>
      </c>
      <c r="FPW1329" s="62">
        <f>FPT1329-FPU1329</f>
        <v>0</v>
      </c>
      <c r="FPX1329" s="62">
        <f t="shared" ref="FPX1329:FQN1331" si="379">FPT1329+FPP1329</f>
        <v>1000000</v>
      </c>
      <c r="FQD1329" s="62" t="s">
        <v>185</v>
      </c>
      <c r="FQE1329" s="62" t="s">
        <v>186</v>
      </c>
      <c r="FQF1329" s="62">
        <f>SUM(FQF1327)</f>
        <v>1000000</v>
      </c>
      <c r="FQG1329" s="62">
        <f>SUM(FQG1327)</f>
        <v>0</v>
      </c>
      <c r="FQH1329" s="62">
        <f>FQG1329/FQF1329</f>
        <v>0</v>
      </c>
      <c r="FQI1329" s="62">
        <f>SUM(FQI1327)</f>
        <v>1000000</v>
      </c>
      <c r="FQJ1329" s="62">
        <v>0</v>
      </c>
      <c r="FQK1329" s="62">
        <v>0</v>
      </c>
      <c r="FQM1329" s="62">
        <f>FQJ1329-FQK1329</f>
        <v>0</v>
      </c>
      <c r="FQN1329" s="62">
        <f t="shared" si="379"/>
        <v>1000000</v>
      </c>
      <c r="FQT1329" s="62" t="s">
        <v>185</v>
      </c>
      <c r="FQU1329" s="62" t="s">
        <v>186</v>
      </c>
      <c r="FQV1329" s="62">
        <f>SUM(FQV1327)</f>
        <v>1000000</v>
      </c>
      <c r="FQW1329" s="62">
        <f>SUM(FQW1327)</f>
        <v>0</v>
      </c>
      <c r="FQX1329" s="62">
        <f>FQW1329/FQV1329</f>
        <v>0</v>
      </c>
      <c r="FQY1329" s="62">
        <f>SUM(FQY1327)</f>
        <v>1000000</v>
      </c>
      <c r="FQZ1329" s="62">
        <v>0</v>
      </c>
      <c r="FRA1329" s="62">
        <v>0</v>
      </c>
      <c r="FRC1329" s="62">
        <f>FQZ1329-FRA1329</f>
        <v>0</v>
      </c>
      <c r="FRD1329" s="62">
        <f t="shared" ref="FRD1329:FRT1331" si="380">FQZ1329+FQV1329</f>
        <v>1000000</v>
      </c>
      <c r="FRJ1329" s="62" t="s">
        <v>185</v>
      </c>
      <c r="FRK1329" s="62" t="s">
        <v>186</v>
      </c>
      <c r="FRL1329" s="62">
        <f>SUM(FRL1327)</f>
        <v>1000000</v>
      </c>
      <c r="FRM1329" s="62">
        <f>SUM(FRM1327)</f>
        <v>0</v>
      </c>
      <c r="FRN1329" s="62">
        <f>FRM1329/FRL1329</f>
        <v>0</v>
      </c>
      <c r="FRO1329" s="62">
        <f>SUM(FRO1327)</f>
        <v>1000000</v>
      </c>
      <c r="FRP1329" s="62">
        <v>0</v>
      </c>
      <c r="FRQ1329" s="62">
        <v>0</v>
      </c>
      <c r="FRS1329" s="62">
        <f>FRP1329-FRQ1329</f>
        <v>0</v>
      </c>
      <c r="FRT1329" s="62">
        <f t="shared" si="380"/>
        <v>1000000</v>
      </c>
      <c r="FRZ1329" s="62" t="s">
        <v>185</v>
      </c>
      <c r="FSA1329" s="62" t="s">
        <v>186</v>
      </c>
      <c r="FSB1329" s="62">
        <f>SUM(FSB1327)</f>
        <v>1000000</v>
      </c>
      <c r="FSC1329" s="62">
        <f>SUM(FSC1327)</f>
        <v>0</v>
      </c>
      <c r="FSD1329" s="62">
        <f>FSC1329/FSB1329</f>
        <v>0</v>
      </c>
      <c r="FSE1329" s="62">
        <f>SUM(FSE1327)</f>
        <v>1000000</v>
      </c>
      <c r="FSF1329" s="62">
        <v>0</v>
      </c>
      <c r="FSG1329" s="62">
        <v>0</v>
      </c>
      <c r="FSI1329" s="62">
        <f>FSF1329-FSG1329</f>
        <v>0</v>
      </c>
      <c r="FSJ1329" s="62">
        <f t="shared" ref="FSJ1329:FSZ1331" si="381">FSF1329+FSB1329</f>
        <v>1000000</v>
      </c>
      <c r="FSP1329" s="62" t="s">
        <v>185</v>
      </c>
      <c r="FSQ1329" s="62" t="s">
        <v>186</v>
      </c>
      <c r="FSR1329" s="62">
        <f>SUM(FSR1327)</f>
        <v>1000000</v>
      </c>
      <c r="FSS1329" s="62">
        <f>SUM(FSS1327)</f>
        <v>0</v>
      </c>
      <c r="FST1329" s="62">
        <f>FSS1329/FSR1329</f>
        <v>0</v>
      </c>
      <c r="FSU1329" s="62">
        <f>SUM(FSU1327)</f>
        <v>1000000</v>
      </c>
      <c r="FSV1329" s="62">
        <v>0</v>
      </c>
      <c r="FSW1329" s="62">
        <v>0</v>
      </c>
      <c r="FSY1329" s="62">
        <f>FSV1329-FSW1329</f>
        <v>0</v>
      </c>
      <c r="FSZ1329" s="62">
        <f t="shared" si="381"/>
        <v>1000000</v>
      </c>
      <c r="FTF1329" s="62" t="s">
        <v>185</v>
      </c>
      <c r="FTG1329" s="62" t="s">
        <v>186</v>
      </c>
      <c r="FTH1329" s="62">
        <f>SUM(FTH1327)</f>
        <v>1000000</v>
      </c>
      <c r="FTI1329" s="62">
        <f>SUM(FTI1327)</f>
        <v>0</v>
      </c>
      <c r="FTJ1329" s="62">
        <f>FTI1329/FTH1329</f>
        <v>0</v>
      </c>
      <c r="FTK1329" s="62">
        <f>SUM(FTK1327)</f>
        <v>1000000</v>
      </c>
      <c r="FTL1329" s="62">
        <v>0</v>
      </c>
      <c r="FTM1329" s="62">
        <v>0</v>
      </c>
      <c r="FTO1329" s="62">
        <f>FTL1329-FTM1329</f>
        <v>0</v>
      </c>
      <c r="FTP1329" s="62">
        <f t="shared" ref="FTP1329:FUF1331" si="382">FTL1329+FTH1329</f>
        <v>1000000</v>
      </c>
      <c r="FTV1329" s="62" t="s">
        <v>185</v>
      </c>
      <c r="FTW1329" s="62" t="s">
        <v>186</v>
      </c>
      <c r="FTX1329" s="62">
        <f>SUM(FTX1327)</f>
        <v>1000000</v>
      </c>
      <c r="FTY1329" s="62">
        <f>SUM(FTY1327)</f>
        <v>0</v>
      </c>
      <c r="FTZ1329" s="62">
        <f>FTY1329/FTX1329</f>
        <v>0</v>
      </c>
      <c r="FUA1329" s="62">
        <f>SUM(FUA1327)</f>
        <v>1000000</v>
      </c>
      <c r="FUB1329" s="62">
        <v>0</v>
      </c>
      <c r="FUC1329" s="62">
        <v>0</v>
      </c>
      <c r="FUE1329" s="62">
        <f>FUB1329-FUC1329</f>
        <v>0</v>
      </c>
      <c r="FUF1329" s="62">
        <f t="shared" si="382"/>
        <v>1000000</v>
      </c>
      <c r="FUL1329" s="62" t="s">
        <v>185</v>
      </c>
      <c r="FUM1329" s="62" t="s">
        <v>186</v>
      </c>
      <c r="FUN1329" s="62">
        <f>SUM(FUN1327)</f>
        <v>1000000</v>
      </c>
      <c r="FUO1329" s="62">
        <f>SUM(FUO1327)</f>
        <v>0</v>
      </c>
      <c r="FUP1329" s="62">
        <f>FUO1329/FUN1329</f>
        <v>0</v>
      </c>
      <c r="FUQ1329" s="62">
        <f>SUM(FUQ1327)</f>
        <v>1000000</v>
      </c>
      <c r="FUR1329" s="62">
        <v>0</v>
      </c>
      <c r="FUS1329" s="62">
        <v>0</v>
      </c>
      <c r="FUU1329" s="62">
        <f>FUR1329-FUS1329</f>
        <v>0</v>
      </c>
      <c r="FUV1329" s="62">
        <f t="shared" ref="FUV1329:FVL1331" si="383">FUR1329+FUN1329</f>
        <v>1000000</v>
      </c>
      <c r="FVB1329" s="62" t="s">
        <v>185</v>
      </c>
      <c r="FVC1329" s="62" t="s">
        <v>186</v>
      </c>
      <c r="FVD1329" s="62">
        <f>SUM(FVD1327)</f>
        <v>1000000</v>
      </c>
      <c r="FVE1329" s="62">
        <f>SUM(FVE1327)</f>
        <v>0</v>
      </c>
      <c r="FVF1329" s="62">
        <f>FVE1329/FVD1329</f>
        <v>0</v>
      </c>
      <c r="FVG1329" s="62">
        <f>SUM(FVG1327)</f>
        <v>1000000</v>
      </c>
      <c r="FVH1329" s="62">
        <v>0</v>
      </c>
      <c r="FVI1329" s="62">
        <v>0</v>
      </c>
      <c r="FVK1329" s="62">
        <f>FVH1329-FVI1329</f>
        <v>0</v>
      </c>
      <c r="FVL1329" s="62">
        <f t="shared" si="383"/>
        <v>1000000</v>
      </c>
      <c r="FVR1329" s="62" t="s">
        <v>185</v>
      </c>
      <c r="FVS1329" s="62" t="s">
        <v>186</v>
      </c>
      <c r="FVT1329" s="62">
        <f>SUM(FVT1327)</f>
        <v>1000000</v>
      </c>
      <c r="FVU1329" s="62">
        <f>SUM(FVU1327)</f>
        <v>0</v>
      </c>
      <c r="FVV1329" s="62">
        <f>FVU1329/FVT1329</f>
        <v>0</v>
      </c>
      <c r="FVW1329" s="62">
        <f>SUM(FVW1327)</f>
        <v>1000000</v>
      </c>
      <c r="FVX1329" s="62">
        <v>0</v>
      </c>
      <c r="FVY1329" s="62">
        <v>0</v>
      </c>
      <c r="FWA1329" s="62">
        <f>FVX1329-FVY1329</f>
        <v>0</v>
      </c>
      <c r="FWB1329" s="62">
        <f t="shared" ref="FWB1329:FWR1331" si="384">FVX1329+FVT1329</f>
        <v>1000000</v>
      </c>
      <c r="FWH1329" s="62" t="s">
        <v>185</v>
      </c>
      <c r="FWI1329" s="62" t="s">
        <v>186</v>
      </c>
      <c r="FWJ1329" s="62">
        <f>SUM(FWJ1327)</f>
        <v>1000000</v>
      </c>
      <c r="FWK1329" s="62">
        <f>SUM(FWK1327)</f>
        <v>0</v>
      </c>
      <c r="FWL1329" s="62">
        <f>FWK1329/FWJ1329</f>
        <v>0</v>
      </c>
      <c r="FWM1329" s="62">
        <f>SUM(FWM1327)</f>
        <v>1000000</v>
      </c>
      <c r="FWN1329" s="62">
        <v>0</v>
      </c>
      <c r="FWO1329" s="62">
        <v>0</v>
      </c>
      <c r="FWQ1329" s="62">
        <f>FWN1329-FWO1329</f>
        <v>0</v>
      </c>
      <c r="FWR1329" s="62">
        <f t="shared" si="384"/>
        <v>1000000</v>
      </c>
      <c r="FWX1329" s="62" t="s">
        <v>185</v>
      </c>
      <c r="FWY1329" s="62" t="s">
        <v>186</v>
      </c>
      <c r="FWZ1329" s="62">
        <f>SUM(FWZ1327)</f>
        <v>1000000</v>
      </c>
      <c r="FXA1329" s="62">
        <f>SUM(FXA1327)</f>
        <v>0</v>
      </c>
      <c r="FXB1329" s="62">
        <f>FXA1329/FWZ1329</f>
        <v>0</v>
      </c>
      <c r="FXC1329" s="62">
        <f>SUM(FXC1327)</f>
        <v>1000000</v>
      </c>
      <c r="FXD1329" s="62">
        <v>0</v>
      </c>
      <c r="FXE1329" s="62">
        <v>0</v>
      </c>
      <c r="FXG1329" s="62">
        <f>FXD1329-FXE1329</f>
        <v>0</v>
      </c>
      <c r="FXH1329" s="62">
        <f t="shared" ref="FXH1329:FXX1331" si="385">FXD1329+FWZ1329</f>
        <v>1000000</v>
      </c>
      <c r="FXN1329" s="62" t="s">
        <v>185</v>
      </c>
      <c r="FXO1329" s="62" t="s">
        <v>186</v>
      </c>
      <c r="FXP1329" s="62">
        <f>SUM(FXP1327)</f>
        <v>1000000</v>
      </c>
      <c r="FXQ1329" s="62">
        <f>SUM(FXQ1327)</f>
        <v>0</v>
      </c>
      <c r="FXR1329" s="62">
        <f>FXQ1329/FXP1329</f>
        <v>0</v>
      </c>
      <c r="FXS1329" s="62">
        <f>SUM(FXS1327)</f>
        <v>1000000</v>
      </c>
      <c r="FXT1329" s="62">
        <v>0</v>
      </c>
      <c r="FXU1329" s="62">
        <v>0</v>
      </c>
      <c r="FXW1329" s="62">
        <f>FXT1329-FXU1329</f>
        <v>0</v>
      </c>
      <c r="FXX1329" s="62">
        <f t="shared" si="385"/>
        <v>1000000</v>
      </c>
      <c r="FYD1329" s="62" t="s">
        <v>185</v>
      </c>
      <c r="FYE1329" s="62" t="s">
        <v>186</v>
      </c>
      <c r="FYF1329" s="62">
        <f>SUM(FYF1327)</f>
        <v>1000000</v>
      </c>
      <c r="FYG1329" s="62">
        <f>SUM(FYG1327)</f>
        <v>0</v>
      </c>
      <c r="FYH1329" s="62">
        <f>FYG1329/FYF1329</f>
        <v>0</v>
      </c>
      <c r="FYI1329" s="62">
        <f>SUM(FYI1327)</f>
        <v>1000000</v>
      </c>
      <c r="FYJ1329" s="62">
        <v>0</v>
      </c>
      <c r="FYK1329" s="62">
        <v>0</v>
      </c>
      <c r="FYM1329" s="62">
        <f>FYJ1329-FYK1329</f>
        <v>0</v>
      </c>
      <c r="FYN1329" s="62">
        <f t="shared" ref="FYN1329:FZD1331" si="386">FYJ1329+FYF1329</f>
        <v>1000000</v>
      </c>
      <c r="FYT1329" s="62" t="s">
        <v>185</v>
      </c>
      <c r="FYU1329" s="62" t="s">
        <v>186</v>
      </c>
      <c r="FYV1329" s="62">
        <f>SUM(FYV1327)</f>
        <v>1000000</v>
      </c>
      <c r="FYW1329" s="62">
        <f>SUM(FYW1327)</f>
        <v>0</v>
      </c>
      <c r="FYX1329" s="62">
        <f>FYW1329/FYV1329</f>
        <v>0</v>
      </c>
      <c r="FYY1329" s="62">
        <f>SUM(FYY1327)</f>
        <v>1000000</v>
      </c>
      <c r="FYZ1329" s="62">
        <v>0</v>
      </c>
      <c r="FZA1329" s="62">
        <v>0</v>
      </c>
      <c r="FZC1329" s="62">
        <f>FYZ1329-FZA1329</f>
        <v>0</v>
      </c>
      <c r="FZD1329" s="62">
        <f t="shared" si="386"/>
        <v>1000000</v>
      </c>
      <c r="FZJ1329" s="62" t="s">
        <v>185</v>
      </c>
      <c r="FZK1329" s="62" t="s">
        <v>186</v>
      </c>
      <c r="FZL1329" s="62">
        <f>SUM(FZL1327)</f>
        <v>1000000</v>
      </c>
      <c r="FZM1329" s="62">
        <f>SUM(FZM1327)</f>
        <v>0</v>
      </c>
      <c r="FZN1329" s="62">
        <f>FZM1329/FZL1329</f>
        <v>0</v>
      </c>
      <c r="FZO1329" s="62">
        <f>SUM(FZO1327)</f>
        <v>1000000</v>
      </c>
      <c r="FZP1329" s="62">
        <v>0</v>
      </c>
      <c r="FZQ1329" s="62">
        <v>0</v>
      </c>
      <c r="FZS1329" s="62">
        <f>FZP1329-FZQ1329</f>
        <v>0</v>
      </c>
      <c r="FZT1329" s="62">
        <f t="shared" ref="FZT1329:GAJ1331" si="387">FZP1329+FZL1329</f>
        <v>1000000</v>
      </c>
      <c r="FZZ1329" s="62" t="s">
        <v>185</v>
      </c>
      <c r="GAA1329" s="62" t="s">
        <v>186</v>
      </c>
      <c r="GAB1329" s="62">
        <f>SUM(GAB1327)</f>
        <v>1000000</v>
      </c>
      <c r="GAC1329" s="62">
        <f>SUM(GAC1327)</f>
        <v>0</v>
      </c>
      <c r="GAD1329" s="62">
        <f>GAC1329/GAB1329</f>
        <v>0</v>
      </c>
      <c r="GAE1329" s="62">
        <f>SUM(GAE1327)</f>
        <v>1000000</v>
      </c>
      <c r="GAF1329" s="62">
        <v>0</v>
      </c>
      <c r="GAG1329" s="62">
        <v>0</v>
      </c>
      <c r="GAI1329" s="62">
        <f>GAF1329-GAG1329</f>
        <v>0</v>
      </c>
      <c r="GAJ1329" s="62">
        <f t="shared" si="387"/>
        <v>1000000</v>
      </c>
      <c r="GAP1329" s="62" t="s">
        <v>185</v>
      </c>
      <c r="GAQ1329" s="62" t="s">
        <v>186</v>
      </c>
      <c r="GAR1329" s="62">
        <f>SUM(GAR1327)</f>
        <v>1000000</v>
      </c>
      <c r="GAS1329" s="62">
        <f>SUM(GAS1327)</f>
        <v>0</v>
      </c>
      <c r="GAT1329" s="62">
        <f>GAS1329/GAR1329</f>
        <v>0</v>
      </c>
      <c r="GAU1329" s="62">
        <f>SUM(GAU1327)</f>
        <v>1000000</v>
      </c>
      <c r="GAV1329" s="62">
        <v>0</v>
      </c>
      <c r="GAW1329" s="62">
        <v>0</v>
      </c>
      <c r="GAY1329" s="62">
        <f>GAV1329-GAW1329</f>
        <v>0</v>
      </c>
      <c r="GAZ1329" s="62">
        <f t="shared" ref="GAZ1329:GBP1331" si="388">GAV1329+GAR1329</f>
        <v>1000000</v>
      </c>
      <c r="GBF1329" s="62" t="s">
        <v>185</v>
      </c>
      <c r="GBG1329" s="62" t="s">
        <v>186</v>
      </c>
      <c r="GBH1329" s="62">
        <f>SUM(GBH1327)</f>
        <v>1000000</v>
      </c>
      <c r="GBI1329" s="62">
        <f>SUM(GBI1327)</f>
        <v>0</v>
      </c>
      <c r="GBJ1329" s="62">
        <f>GBI1329/GBH1329</f>
        <v>0</v>
      </c>
      <c r="GBK1329" s="62">
        <f>SUM(GBK1327)</f>
        <v>1000000</v>
      </c>
      <c r="GBL1329" s="62">
        <v>0</v>
      </c>
      <c r="GBM1329" s="62">
        <v>0</v>
      </c>
      <c r="GBO1329" s="62">
        <f>GBL1329-GBM1329</f>
        <v>0</v>
      </c>
      <c r="GBP1329" s="62">
        <f t="shared" si="388"/>
        <v>1000000</v>
      </c>
      <c r="GBV1329" s="62" t="s">
        <v>185</v>
      </c>
      <c r="GBW1329" s="62" t="s">
        <v>186</v>
      </c>
      <c r="GBX1329" s="62">
        <f>SUM(GBX1327)</f>
        <v>1000000</v>
      </c>
      <c r="GBY1329" s="62">
        <f>SUM(GBY1327)</f>
        <v>0</v>
      </c>
      <c r="GBZ1329" s="62">
        <f>GBY1329/GBX1329</f>
        <v>0</v>
      </c>
      <c r="GCA1329" s="62">
        <f>SUM(GCA1327)</f>
        <v>1000000</v>
      </c>
      <c r="GCB1329" s="62">
        <v>0</v>
      </c>
      <c r="GCC1329" s="62">
        <v>0</v>
      </c>
      <c r="GCE1329" s="62">
        <f>GCB1329-GCC1329</f>
        <v>0</v>
      </c>
      <c r="GCF1329" s="62">
        <f t="shared" ref="GCF1329:GCV1331" si="389">GCB1329+GBX1329</f>
        <v>1000000</v>
      </c>
      <c r="GCL1329" s="62" t="s">
        <v>185</v>
      </c>
      <c r="GCM1329" s="62" t="s">
        <v>186</v>
      </c>
      <c r="GCN1329" s="62">
        <f>SUM(GCN1327)</f>
        <v>1000000</v>
      </c>
      <c r="GCO1329" s="62">
        <f>SUM(GCO1327)</f>
        <v>0</v>
      </c>
      <c r="GCP1329" s="62">
        <f>GCO1329/GCN1329</f>
        <v>0</v>
      </c>
      <c r="GCQ1329" s="62">
        <f>SUM(GCQ1327)</f>
        <v>1000000</v>
      </c>
      <c r="GCR1329" s="62">
        <v>0</v>
      </c>
      <c r="GCS1329" s="62">
        <v>0</v>
      </c>
      <c r="GCU1329" s="62">
        <f>GCR1329-GCS1329</f>
        <v>0</v>
      </c>
      <c r="GCV1329" s="62">
        <f t="shared" si="389"/>
        <v>1000000</v>
      </c>
      <c r="GDB1329" s="62" t="s">
        <v>185</v>
      </c>
      <c r="GDC1329" s="62" t="s">
        <v>186</v>
      </c>
      <c r="GDD1329" s="62">
        <f>SUM(GDD1327)</f>
        <v>1000000</v>
      </c>
      <c r="GDE1329" s="62">
        <f>SUM(GDE1327)</f>
        <v>0</v>
      </c>
      <c r="GDF1329" s="62">
        <f>GDE1329/GDD1329</f>
        <v>0</v>
      </c>
      <c r="GDG1329" s="62">
        <f>SUM(GDG1327)</f>
        <v>1000000</v>
      </c>
      <c r="GDH1329" s="62">
        <v>0</v>
      </c>
      <c r="GDI1329" s="62">
        <v>0</v>
      </c>
      <c r="GDK1329" s="62">
        <f>GDH1329-GDI1329</f>
        <v>0</v>
      </c>
      <c r="GDL1329" s="62">
        <f t="shared" ref="GDL1329:GEB1331" si="390">GDH1329+GDD1329</f>
        <v>1000000</v>
      </c>
      <c r="GDR1329" s="62" t="s">
        <v>185</v>
      </c>
      <c r="GDS1329" s="62" t="s">
        <v>186</v>
      </c>
      <c r="GDT1329" s="62">
        <f>SUM(GDT1327)</f>
        <v>1000000</v>
      </c>
      <c r="GDU1329" s="62">
        <f>SUM(GDU1327)</f>
        <v>0</v>
      </c>
      <c r="GDV1329" s="62">
        <f>GDU1329/GDT1329</f>
        <v>0</v>
      </c>
      <c r="GDW1329" s="62">
        <f>SUM(GDW1327)</f>
        <v>1000000</v>
      </c>
      <c r="GDX1329" s="62">
        <v>0</v>
      </c>
      <c r="GDY1329" s="62">
        <v>0</v>
      </c>
      <c r="GEA1329" s="62">
        <f>GDX1329-GDY1329</f>
        <v>0</v>
      </c>
      <c r="GEB1329" s="62">
        <f t="shared" si="390"/>
        <v>1000000</v>
      </c>
      <c r="GEH1329" s="62" t="s">
        <v>185</v>
      </c>
      <c r="GEI1329" s="62" t="s">
        <v>186</v>
      </c>
      <c r="GEJ1329" s="62">
        <f>SUM(GEJ1327)</f>
        <v>1000000</v>
      </c>
      <c r="GEK1329" s="62">
        <f>SUM(GEK1327)</f>
        <v>0</v>
      </c>
      <c r="GEL1329" s="62">
        <f>GEK1329/GEJ1329</f>
        <v>0</v>
      </c>
      <c r="GEM1329" s="62">
        <f>SUM(GEM1327)</f>
        <v>1000000</v>
      </c>
      <c r="GEN1329" s="62">
        <v>0</v>
      </c>
      <c r="GEO1329" s="62">
        <v>0</v>
      </c>
      <c r="GEQ1329" s="62">
        <f>GEN1329-GEO1329</f>
        <v>0</v>
      </c>
      <c r="GER1329" s="62">
        <f t="shared" ref="GER1329:GFH1331" si="391">GEN1329+GEJ1329</f>
        <v>1000000</v>
      </c>
      <c r="GEX1329" s="62" t="s">
        <v>185</v>
      </c>
      <c r="GEY1329" s="62" t="s">
        <v>186</v>
      </c>
      <c r="GEZ1329" s="62">
        <f>SUM(GEZ1327)</f>
        <v>1000000</v>
      </c>
      <c r="GFA1329" s="62">
        <f>SUM(GFA1327)</f>
        <v>0</v>
      </c>
      <c r="GFB1329" s="62">
        <f>GFA1329/GEZ1329</f>
        <v>0</v>
      </c>
      <c r="GFC1329" s="62">
        <f>SUM(GFC1327)</f>
        <v>1000000</v>
      </c>
      <c r="GFD1329" s="62">
        <v>0</v>
      </c>
      <c r="GFE1329" s="62">
        <v>0</v>
      </c>
      <c r="GFG1329" s="62">
        <f>GFD1329-GFE1329</f>
        <v>0</v>
      </c>
      <c r="GFH1329" s="62">
        <f t="shared" si="391"/>
        <v>1000000</v>
      </c>
      <c r="GFN1329" s="62" t="s">
        <v>185</v>
      </c>
      <c r="GFO1329" s="62" t="s">
        <v>186</v>
      </c>
      <c r="GFP1329" s="62">
        <f>SUM(GFP1327)</f>
        <v>1000000</v>
      </c>
      <c r="GFQ1329" s="62">
        <f>SUM(GFQ1327)</f>
        <v>0</v>
      </c>
      <c r="GFR1329" s="62">
        <f>GFQ1329/GFP1329</f>
        <v>0</v>
      </c>
      <c r="GFS1329" s="62">
        <f>SUM(GFS1327)</f>
        <v>1000000</v>
      </c>
      <c r="GFT1329" s="62">
        <v>0</v>
      </c>
      <c r="GFU1329" s="62">
        <v>0</v>
      </c>
      <c r="GFW1329" s="62">
        <f>GFT1329-GFU1329</f>
        <v>0</v>
      </c>
      <c r="GFX1329" s="62">
        <f t="shared" ref="GFX1329:GGN1331" si="392">GFT1329+GFP1329</f>
        <v>1000000</v>
      </c>
      <c r="GGD1329" s="62" t="s">
        <v>185</v>
      </c>
      <c r="GGE1329" s="62" t="s">
        <v>186</v>
      </c>
      <c r="GGF1329" s="62">
        <f>SUM(GGF1327)</f>
        <v>1000000</v>
      </c>
      <c r="GGG1329" s="62">
        <f>SUM(GGG1327)</f>
        <v>0</v>
      </c>
      <c r="GGH1329" s="62">
        <f>GGG1329/GGF1329</f>
        <v>0</v>
      </c>
      <c r="GGI1329" s="62">
        <f>SUM(GGI1327)</f>
        <v>1000000</v>
      </c>
      <c r="GGJ1329" s="62">
        <v>0</v>
      </c>
      <c r="GGK1329" s="62">
        <v>0</v>
      </c>
      <c r="GGM1329" s="62">
        <f>GGJ1329-GGK1329</f>
        <v>0</v>
      </c>
      <c r="GGN1329" s="62">
        <f t="shared" si="392"/>
        <v>1000000</v>
      </c>
      <c r="GGT1329" s="62" t="s">
        <v>185</v>
      </c>
      <c r="GGU1329" s="62" t="s">
        <v>186</v>
      </c>
      <c r="GGV1329" s="62">
        <f>SUM(GGV1327)</f>
        <v>1000000</v>
      </c>
      <c r="GGW1329" s="62">
        <f>SUM(GGW1327)</f>
        <v>0</v>
      </c>
      <c r="GGX1329" s="62">
        <f>GGW1329/GGV1329</f>
        <v>0</v>
      </c>
      <c r="GGY1329" s="62">
        <f>SUM(GGY1327)</f>
        <v>1000000</v>
      </c>
      <c r="GGZ1329" s="62">
        <v>0</v>
      </c>
      <c r="GHA1329" s="62">
        <v>0</v>
      </c>
      <c r="GHC1329" s="62">
        <f>GGZ1329-GHA1329</f>
        <v>0</v>
      </c>
      <c r="GHD1329" s="62">
        <f t="shared" ref="GHD1329:GHT1331" si="393">GGZ1329+GGV1329</f>
        <v>1000000</v>
      </c>
      <c r="GHJ1329" s="62" t="s">
        <v>185</v>
      </c>
      <c r="GHK1329" s="62" t="s">
        <v>186</v>
      </c>
      <c r="GHL1329" s="62">
        <f>SUM(GHL1327)</f>
        <v>1000000</v>
      </c>
      <c r="GHM1329" s="62">
        <f>SUM(GHM1327)</f>
        <v>0</v>
      </c>
      <c r="GHN1329" s="62">
        <f>GHM1329/GHL1329</f>
        <v>0</v>
      </c>
      <c r="GHO1329" s="62">
        <f>SUM(GHO1327)</f>
        <v>1000000</v>
      </c>
      <c r="GHP1329" s="62">
        <v>0</v>
      </c>
      <c r="GHQ1329" s="62">
        <v>0</v>
      </c>
      <c r="GHS1329" s="62">
        <f>GHP1329-GHQ1329</f>
        <v>0</v>
      </c>
      <c r="GHT1329" s="62">
        <f t="shared" si="393"/>
        <v>1000000</v>
      </c>
      <c r="GHZ1329" s="62" t="s">
        <v>185</v>
      </c>
      <c r="GIA1329" s="62" t="s">
        <v>186</v>
      </c>
      <c r="GIB1329" s="62">
        <f>SUM(GIB1327)</f>
        <v>1000000</v>
      </c>
      <c r="GIC1329" s="62">
        <f>SUM(GIC1327)</f>
        <v>0</v>
      </c>
      <c r="GID1329" s="62">
        <f>GIC1329/GIB1329</f>
        <v>0</v>
      </c>
      <c r="GIE1329" s="62">
        <f>SUM(GIE1327)</f>
        <v>1000000</v>
      </c>
      <c r="GIF1329" s="62">
        <v>0</v>
      </c>
      <c r="GIG1329" s="62">
        <v>0</v>
      </c>
      <c r="GII1329" s="62">
        <f>GIF1329-GIG1329</f>
        <v>0</v>
      </c>
      <c r="GIJ1329" s="62">
        <f t="shared" ref="GIJ1329:GIZ1331" si="394">GIF1329+GIB1329</f>
        <v>1000000</v>
      </c>
      <c r="GIP1329" s="62" t="s">
        <v>185</v>
      </c>
      <c r="GIQ1329" s="62" t="s">
        <v>186</v>
      </c>
      <c r="GIR1329" s="62">
        <f>SUM(GIR1327)</f>
        <v>1000000</v>
      </c>
      <c r="GIS1329" s="62">
        <f>SUM(GIS1327)</f>
        <v>0</v>
      </c>
      <c r="GIT1329" s="62">
        <f>GIS1329/GIR1329</f>
        <v>0</v>
      </c>
      <c r="GIU1329" s="62">
        <f>SUM(GIU1327)</f>
        <v>1000000</v>
      </c>
      <c r="GIV1329" s="62">
        <v>0</v>
      </c>
      <c r="GIW1329" s="62">
        <v>0</v>
      </c>
      <c r="GIY1329" s="62">
        <f>GIV1329-GIW1329</f>
        <v>0</v>
      </c>
      <c r="GIZ1329" s="62">
        <f t="shared" si="394"/>
        <v>1000000</v>
      </c>
      <c r="GJF1329" s="62" t="s">
        <v>185</v>
      </c>
      <c r="GJG1329" s="62" t="s">
        <v>186</v>
      </c>
      <c r="GJH1329" s="62">
        <f>SUM(GJH1327)</f>
        <v>1000000</v>
      </c>
      <c r="GJI1329" s="62">
        <f>SUM(GJI1327)</f>
        <v>0</v>
      </c>
      <c r="GJJ1329" s="62">
        <f>GJI1329/GJH1329</f>
        <v>0</v>
      </c>
      <c r="GJK1329" s="62">
        <f>SUM(GJK1327)</f>
        <v>1000000</v>
      </c>
      <c r="GJL1329" s="62">
        <v>0</v>
      </c>
      <c r="GJM1329" s="62">
        <v>0</v>
      </c>
      <c r="GJO1329" s="62">
        <f>GJL1329-GJM1329</f>
        <v>0</v>
      </c>
      <c r="GJP1329" s="62">
        <f t="shared" ref="GJP1329:GKF1331" si="395">GJL1329+GJH1329</f>
        <v>1000000</v>
      </c>
      <c r="GJV1329" s="62" t="s">
        <v>185</v>
      </c>
      <c r="GJW1329" s="62" t="s">
        <v>186</v>
      </c>
      <c r="GJX1329" s="62">
        <f>SUM(GJX1327)</f>
        <v>1000000</v>
      </c>
      <c r="GJY1329" s="62">
        <f>SUM(GJY1327)</f>
        <v>0</v>
      </c>
      <c r="GJZ1329" s="62">
        <f>GJY1329/GJX1329</f>
        <v>0</v>
      </c>
      <c r="GKA1329" s="62">
        <f>SUM(GKA1327)</f>
        <v>1000000</v>
      </c>
      <c r="GKB1329" s="62">
        <v>0</v>
      </c>
      <c r="GKC1329" s="62">
        <v>0</v>
      </c>
      <c r="GKE1329" s="62">
        <f>GKB1329-GKC1329</f>
        <v>0</v>
      </c>
      <c r="GKF1329" s="62">
        <f t="shared" si="395"/>
        <v>1000000</v>
      </c>
      <c r="GKL1329" s="62" t="s">
        <v>185</v>
      </c>
      <c r="GKM1329" s="62" t="s">
        <v>186</v>
      </c>
      <c r="GKN1329" s="62">
        <f>SUM(GKN1327)</f>
        <v>1000000</v>
      </c>
      <c r="GKO1329" s="62">
        <f>SUM(GKO1327)</f>
        <v>0</v>
      </c>
      <c r="GKP1329" s="62">
        <f>GKO1329/GKN1329</f>
        <v>0</v>
      </c>
      <c r="GKQ1329" s="62">
        <f>SUM(GKQ1327)</f>
        <v>1000000</v>
      </c>
      <c r="GKR1329" s="62">
        <v>0</v>
      </c>
      <c r="GKS1329" s="62">
        <v>0</v>
      </c>
      <c r="GKU1329" s="62">
        <f>GKR1329-GKS1329</f>
        <v>0</v>
      </c>
      <c r="GKV1329" s="62">
        <f t="shared" ref="GKV1329:GLL1331" si="396">GKR1329+GKN1329</f>
        <v>1000000</v>
      </c>
      <c r="GLB1329" s="62" t="s">
        <v>185</v>
      </c>
      <c r="GLC1329" s="62" t="s">
        <v>186</v>
      </c>
      <c r="GLD1329" s="62">
        <f>SUM(GLD1327)</f>
        <v>1000000</v>
      </c>
      <c r="GLE1329" s="62">
        <f>SUM(GLE1327)</f>
        <v>0</v>
      </c>
      <c r="GLF1329" s="62">
        <f>GLE1329/GLD1329</f>
        <v>0</v>
      </c>
      <c r="GLG1329" s="62">
        <f>SUM(GLG1327)</f>
        <v>1000000</v>
      </c>
      <c r="GLH1329" s="62">
        <v>0</v>
      </c>
      <c r="GLI1329" s="62">
        <v>0</v>
      </c>
      <c r="GLK1329" s="62">
        <f>GLH1329-GLI1329</f>
        <v>0</v>
      </c>
      <c r="GLL1329" s="62">
        <f t="shared" si="396"/>
        <v>1000000</v>
      </c>
      <c r="GLR1329" s="62" t="s">
        <v>185</v>
      </c>
      <c r="GLS1329" s="62" t="s">
        <v>186</v>
      </c>
      <c r="GLT1329" s="62">
        <f>SUM(GLT1327)</f>
        <v>1000000</v>
      </c>
      <c r="GLU1329" s="62">
        <f>SUM(GLU1327)</f>
        <v>0</v>
      </c>
      <c r="GLV1329" s="62">
        <f>GLU1329/GLT1329</f>
        <v>0</v>
      </c>
      <c r="GLW1329" s="62">
        <f>SUM(GLW1327)</f>
        <v>1000000</v>
      </c>
      <c r="GLX1329" s="62">
        <v>0</v>
      </c>
      <c r="GLY1329" s="62">
        <v>0</v>
      </c>
      <c r="GMA1329" s="62">
        <f>GLX1329-GLY1329</f>
        <v>0</v>
      </c>
      <c r="GMB1329" s="62">
        <f t="shared" ref="GMB1329:GMR1331" si="397">GLX1329+GLT1329</f>
        <v>1000000</v>
      </c>
      <c r="GMH1329" s="62" t="s">
        <v>185</v>
      </c>
      <c r="GMI1329" s="62" t="s">
        <v>186</v>
      </c>
      <c r="GMJ1329" s="62">
        <f>SUM(GMJ1327)</f>
        <v>1000000</v>
      </c>
      <c r="GMK1329" s="62">
        <f>SUM(GMK1327)</f>
        <v>0</v>
      </c>
      <c r="GML1329" s="62">
        <f>GMK1329/GMJ1329</f>
        <v>0</v>
      </c>
      <c r="GMM1329" s="62">
        <f>SUM(GMM1327)</f>
        <v>1000000</v>
      </c>
      <c r="GMN1329" s="62">
        <v>0</v>
      </c>
      <c r="GMO1329" s="62">
        <v>0</v>
      </c>
      <c r="GMQ1329" s="62">
        <f>GMN1329-GMO1329</f>
        <v>0</v>
      </c>
      <c r="GMR1329" s="62">
        <f t="shared" si="397"/>
        <v>1000000</v>
      </c>
      <c r="GMX1329" s="62" t="s">
        <v>185</v>
      </c>
      <c r="GMY1329" s="62" t="s">
        <v>186</v>
      </c>
      <c r="GMZ1329" s="62">
        <f>SUM(GMZ1327)</f>
        <v>1000000</v>
      </c>
      <c r="GNA1329" s="62">
        <f>SUM(GNA1327)</f>
        <v>0</v>
      </c>
      <c r="GNB1329" s="62">
        <f>GNA1329/GMZ1329</f>
        <v>0</v>
      </c>
      <c r="GNC1329" s="62">
        <f>SUM(GNC1327)</f>
        <v>1000000</v>
      </c>
      <c r="GND1329" s="62">
        <v>0</v>
      </c>
      <c r="GNE1329" s="62">
        <v>0</v>
      </c>
      <c r="GNG1329" s="62">
        <f>GND1329-GNE1329</f>
        <v>0</v>
      </c>
      <c r="GNH1329" s="62">
        <f t="shared" ref="GNH1329:GNX1331" si="398">GND1329+GMZ1329</f>
        <v>1000000</v>
      </c>
      <c r="GNN1329" s="62" t="s">
        <v>185</v>
      </c>
      <c r="GNO1329" s="62" t="s">
        <v>186</v>
      </c>
      <c r="GNP1329" s="62">
        <f>SUM(GNP1327)</f>
        <v>1000000</v>
      </c>
      <c r="GNQ1329" s="62">
        <f>SUM(GNQ1327)</f>
        <v>0</v>
      </c>
      <c r="GNR1329" s="62">
        <f>GNQ1329/GNP1329</f>
        <v>0</v>
      </c>
      <c r="GNS1329" s="62">
        <f>SUM(GNS1327)</f>
        <v>1000000</v>
      </c>
      <c r="GNT1329" s="62">
        <v>0</v>
      </c>
      <c r="GNU1329" s="62">
        <v>0</v>
      </c>
      <c r="GNW1329" s="62">
        <f>GNT1329-GNU1329</f>
        <v>0</v>
      </c>
      <c r="GNX1329" s="62">
        <f t="shared" si="398"/>
        <v>1000000</v>
      </c>
      <c r="GOD1329" s="62" t="s">
        <v>185</v>
      </c>
      <c r="GOE1329" s="62" t="s">
        <v>186</v>
      </c>
      <c r="GOF1329" s="62">
        <f>SUM(GOF1327)</f>
        <v>1000000</v>
      </c>
      <c r="GOG1329" s="62">
        <f>SUM(GOG1327)</f>
        <v>0</v>
      </c>
      <c r="GOH1329" s="62">
        <f>GOG1329/GOF1329</f>
        <v>0</v>
      </c>
      <c r="GOI1329" s="62">
        <f>SUM(GOI1327)</f>
        <v>1000000</v>
      </c>
      <c r="GOJ1329" s="62">
        <v>0</v>
      </c>
      <c r="GOK1329" s="62">
        <v>0</v>
      </c>
      <c r="GOM1329" s="62">
        <f>GOJ1329-GOK1329</f>
        <v>0</v>
      </c>
      <c r="GON1329" s="62">
        <f t="shared" ref="GON1329:GPD1331" si="399">GOJ1329+GOF1329</f>
        <v>1000000</v>
      </c>
      <c r="GOT1329" s="62" t="s">
        <v>185</v>
      </c>
      <c r="GOU1329" s="62" t="s">
        <v>186</v>
      </c>
      <c r="GOV1329" s="62">
        <f>SUM(GOV1327)</f>
        <v>1000000</v>
      </c>
      <c r="GOW1329" s="62">
        <f>SUM(GOW1327)</f>
        <v>0</v>
      </c>
      <c r="GOX1329" s="62">
        <f>GOW1329/GOV1329</f>
        <v>0</v>
      </c>
      <c r="GOY1329" s="62">
        <f>SUM(GOY1327)</f>
        <v>1000000</v>
      </c>
      <c r="GOZ1329" s="62">
        <v>0</v>
      </c>
      <c r="GPA1329" s="62">
        <v>0</v>
      </c>
      <c r="GPC1329" s="62">
        <f>GOZ1329-GPA1329</f>
        <v>0</v>
      </c>
      <c r="GPD1329" s="62">
        <f t="shared" si="399"/>
        <v>1000000</v>
      </c>
      <c r="GPJ1329" s="62" t="s">
        <v>185</v>
      </c>
      <c r="GPK1329" s="62" t="s">
        <v>186</v>
      </c>
      <c r="GPL1329" s="62">
        <f>SUM(GPL1327)</f>
        <v>1000000</v>
      </c>
      <c r="GPM1329" s="62">
        <f>SUM(GPM1327)</f>
        <v>0</v>
      </c>
      <c r="GPN1329" s="62">
        <f>GPM1329/GPL1329</f>
        <v>0</v>
      </c>
      <c r="GPO1329" s="62">
        <f>SUM(GPO1327)</f>
        <v>1000000</v>
      </c>
      <c r="GPP1329" s="62">
        <v>0</v>
      </c>
      <c r="GPQ1329" s="62">
        <v>0</v>
      </c>
      <c r="GPS1329" s="62">
        <f>GPP1329-GPQ1329</f>
        <v>0</v>
      </c>
      <c r="GPT1329" s="62">
        <f t="shared" ref="GPT1329:GQJ1331" si="400">GPP1329+GPL1329</f>
        <v>1000000</v>
      </c>
      <c r="GPZ1329" s="62" t="s">
        <v>185</v>
      </c>
      <c r="GQA1329" s="62" t="s">
        <v>186</v>
      </c>
      <c r="GQB1329" s="62">
        <f>SUM(GQB1327)</f>
        <v>1000000</v>
      </c>
      <c r="GQC1329" s="62">
        <f>SUM(GQC1327)</f>
        <v>0</v>
      </c>
      <c r="GQD1329" s="62">
        <f>GQC1329/GQB1329</f>
        <v>0</v>
      </c>
      <c r="GQE1329" s="62">
        <f>SUM(GQE1327)</f>
        <v>1000000</v>
      </c>
      <c r="GQF1329" s="62">
        <v>0</v>
      </c>
      <c r="GQG1329" s="62">
        <v>0</v>
      </c>
      <c r="GQI1329" s="62">
        <f>GQF1329-GQG1329</f>
        <v>0</v>
      </c>
      <c r="GQJ1329" s="62">
        <f t="shared" si="400"/>
        <v>1000000</v>
      </c>
      <c r="GQP1329" s="62" t="s">
        <v>185</v>
      </c>
      <c r="GQQ1329" s="62" t="s">
        <v>186</v>
      </c>
      <c r="GQR1329" s="62">
        <f>SUM(GQR1327)</f>
        <v>1000000</v>
      </c>
      <c r="GQS1329" s="62">
        <f>SUM(GQS1327)</f>
        <v>0</v>
      </c>
      <c r="GQT1329" s="62">
        <f>GQS1329/GQR1329</f>
        <v>0</v>
      </c>
      <c r="GQU1329" s="62">
        <f>SUM(GQU1327)</f>
        <v>1000000</v>
      </c>
      <c r="GQV1329" s="62">
        <v>0</v>
      </c>
      <c r="GQW1329" s="62">
        <v>0</v>
      </c>
      <c r="GQY1329" s="62">
        <f>GQV1329-GQW1329</f>
        <v>0</v>
      </c>
      <c r="GQZ1329" s="62">
        <f t="shared" ref="GQZ1329:GRP1331" si="401">GQV1329+GQR1329</f>
        <v>1000000</v>
      </c>
      <c r="GRF1329" s="62" t="s">
        <v>185</v>
      </c>
      <c r="GRG1329" s="62" t="s">
        <v>186</v>
      </c>
      <c r="GRH1329" s="62">
        <f>SUM(GRH1327)</f>
        <v>1000000</v>
      </c>
      <c r="GRI1329" s="62">
        <f>SUM(GRI1327)</f>
        <v>0</v>
      </c>
      <c r="GRJ1329" s="62">
        <f>GRI1329/GRH1329</f>
        <v>0</v>
      </c>
      <c r="GRK1329" s="62">
        <f>SUM(GRK1327)</f>
        <v>1000000</v>
      </c>
      <c r="GRL1329" s="62">
        <v>0</v>
      </c>
      <c r="GRM1329" s="62">
        <v>0</v>
      </c>
      <c r="GRO1329" s="62">
        <f>GRL1329-GRM1329</f>
        <v>0</v>
      </c>
      <c r="GRP1329" s="62">
        <f t="shared" si="401"/>
        <v>1000000</v>
      </c>
      <c r="GRV1329" s="62" t="s">
        <v>185</v>
      </c>
      <c r="GRW1329" s="62" t="s">
        <v>186</v>
      </c>
      <c r="GRX1329" s="62">
        <f>SUM(GRX1327)</f>
        <v>1000000</v>
      </c>
      <c r="GRY1329" s="62">
        <f>SUM(GRY1327)</f>
        <v>0</v>
      </c>
      <c r="GRZ1329" s="62">
        <f>GRY1329/GRX1329</f>
        <v>0</v>
      </c>
      <c r="GSA1329" s="62">
        <f>SUM(GSA1327)</f>
        <v>1000000</v>
      </c>
      <c r="GSB1329" s="62">
        <v>0</v>
      </c>
      <c r="GSC1329" s="62">
        <v>0</v>
      </c>
      <c r="GSE1329" s="62">
        <f>GSB1329-GSC1329</f>
        <v>0</v>
      </c>
      <c r="GSF1329" s="62">
        <f t="shared" ref="GSF1329:GSV1331" si="402">GSB1329+GRX1329</f>
        <v>1000000</v>
      </c>
      <c r="GSL1329" s="62" t="s">
        <v>185</v>
      </c>
      <c r="GSM1329" s="62" t="s">
        <v>186</v>
      </c>
      <c r="GSN1329" s="62">
        <f>SUM(GSN1327)</f>
        <v>1000000</v>
      </c>
      <c r="GSO1329" s="62">
        <f>SUM(GSO1327)</f>
        <v>0</v>
      </c>
      <c r="GSP1329" s="62">
        <f>GSO1329/GSN1329</f>
        <v>0</v>
      </c>
      <c r="GSQ1329" s="62">
        <f>SUM(GSQ1327)</f>
        <v>1000000</v>
      </c>
      <c r="GSR1329" s="62">
        <v>0</v>
      </c>
      <c r="GSS1329" s="62">
        <v>0</v>
      </c>
      <c r="GSU1329" s="62">
        <f>GSR1329-GSS1329</f>
        <v>0</v>
      </c>
      <c r="GSV1329" s="62">
        <f t="shared" si="402"/>
        <v>1000000</v>
      </c>
      <c r="GTB1329" s="62" t="s">
        <v>185</v>
      </c>
      <c r="GTC1329" s="62" t="s">
        <v>186</v>
      </c>
      <c r="GTD1329" s="62">
        <f>SUM(GTD1327)</f>
        <v>1000000</v>
      </c>
      <c r="GTE1329" s="62">
        <f>SUM(GTE1327)</f>
        <v>0</v>
      </c>
      <c r="GTF1329" s="62">
        <f>GTE1329/GTD1329</f>
        <v>0</v>
      </c>
      <c r="GTG1329" s="62">
        <f>SUM(GTG1327)</f>
        <v>1000000</v>
      </c>
      <c r="GTH1329" s="62">
        <v>0</v>
      </c>
      <c r="GTI1329" s="62">
        <v>0</v>
      </c>
      <c r="GTK1329" s="62">
        <f>GTH1329-GTI1329</f>
        <v>0</v>
      </c>
      <c r="GTL1329" s="62">
        <f t="shared" ref="GTL1329:GUB1331" si="403">GTH1329+GTD1329</f>
        <v>1000000</v>
      </c>
      <c r="GTR1329" s="62" t="s">
        <v>185</v>
      </c>
      <c r="GTS1329" s="62" t="s">
        <v>186</v>
      </c>
      <c r="GTT1329" s="62">
        <f>SUM(GTT1327)</f>
        <v>1000000</v>
      </c>
      <c r="GTU1329" s="62">
        <f>SUM(GTU1327)</f>
        <v>0</v>
      </c>
      <c r="GTV1329" s="62">
        <f>GTU1329/GTT1329</f>
        <v>0</v>
      </c>
      <c r="GTW1329" s="62">
        <f>SUM(GTW1327)</f>
        <v>1000000</v>
      </c>
      <c r="GTX1329" s="62">
        <v>0</v>
      </c>
      <c r="GTY1329" s="62">
        <v>0</v>
      </c>
      <c r="GUA1329" s="62">
        <f>GTX1329-GTY1329</f>
        <v>0</v>
      </c>
      <c r="GUB1329" s="62">
        <f t="shared" si="403"/>
        <v>1000000</v>
      </c>
      <c r="GUH1329" s="62" t="s">
        <v>185</v>
      </c>
      <c r="GUI1329" s="62" t="s">
        <v>186</v>
      </c>
      <c r="GUJ1329" s="62">
        <f>SUM(GUJ1327)</f>
        <v>1000000</v>
      </c>
      <c r="GUK1329" s="62">
        <f>SUM(GUK1327)</f>
        <v>0</v>
      </c>
      <c r="GUL1329" s="62">
        <f>GUK1329/GUJ1329</f>
        <v>0</v>
      </c>
      <c r="GUM1329" s="62">
        <f>SUM(GUM1327)</f>
        <v>1000000</v>
      </c>
      <c r="GUN1329" s="62">
        <v>0</v>
      </c>
      <c r="GUO1329" s="62">
        <v>0</v>
      </c>
      <c r="GUQ1329" s="62">
        <f>GUN1329-GUO1329</f>
        <v>0</v>
      </c>
      <c r="GUR1329" s="62">
        <f t="shared" ref="GUR1329:GVH1331" si="404">GUN1329+GUJ1329</f>
        <v>1000000</v>
      </c>
      <c r="GUX1329" s="62" t="s">
        <v>185</v>
      </c>
      <c r="GUY1329" s="62" t="s">
        <v>186</v>
      </c>
      <c r="GUZ1329" s="62">
        <f>SUM(GUZ1327)</f>
        <v>1000000</v>
      </c>
      <c r="GVA1329" s="62">
        <f>SUM(GVA1327)</f>
        <v>0</v>
      </c>
      <c r="GVB1329" s="62">
        <f>GVA1329/GUZ1329</f>
        <v>0</v>
      </c>
      <c r="GVC1329" s="62">
        <f>SUM(GVC1327)</f>
        <v>1000000</v>
      </c>
      <c r="GVD1329" s="62">
        <v>0</v>
      </c>
      <c r="GVE1329" s="62">
        <v>0</v>
      </c>
      <c r="GVG1329" s="62">
        <f>GVD1329-GVE1329</f>
        <v>0</v>
      </c>
      <c r="GVH1329" s="62">
        <f t="shared" si="404"/>
        <v>1000000</v>
      </c>
      <c r="GVN1329" s="62" t="s">
        <v>185</v>
      </c>
      <c r="GVO1329" s="62" t="s">
        <v>186</v>
      </c>
      <c r="GVP1329" s="62">
        <f>SUM(GVP1327)</f>
        <v>1000000</v>
      </c>
      <c r="GVQ1329" s="62">
        <f>SUM(GVQ1327)</f>
        <v>0</v>
      </c>
      <c r="GVR1329" s="62">
        <f>GVQ1329/GVP1329</f>
        <v>0</v>
      </c>
      <c r="GVS1329" s="62">
        <f>SUM(GVS1327)</f>
        <v>1000000</v>
      </c>
      <c r="GVT1329" s="62">
        <v>0</v>
      </c>
      <c r="GVU1329" s="62">
        <v>0</v>
      </c>
      <c r="GVW1329" s="62">
        <f>GVT1329-GVU1329</f>
        <v>0</v>
      </c>
      <c r="GVX1329" s="62">
        <f t="shared" ref="GVX1329:GWN1331" si="405">GVT1329+GVP1329</f>
        <v>1000000</v>
      </c>
      <c r="GWD1329" s="62" t="s">
        <v>185</v>
      </c>
      <c r="GWE1329" s="62" t="s">
        <v>186</v>
      </c>
      <c r="GWF1329" s="62">
        <f>SUM(GWF1327)</f>
        <v>1000000</v>
      </c>
      <c r="GWG1329" s="62">
        <f>SUM(GWG1327)</f>
        <v>0</v>
      </c>
      <c r="GWH1329" s="62">
        <f>GWG1329/GWF1329</f>
        <v>0</v>
      </c>
      <c r="GWI1329" s="62">
        <f>SUM(GWI1327)</f>
        <v>1000000</v>
      </c>
      <c r="GWJ1329" s="62">
        <v>0</v>
      </c>
      <c r="GWK1329" s="62">
        <v>0</v>
      </c>
      <c r="GWM1329" s="62">
        <f>GWJ1329-GWK1329</f>
        <v>0</v>
      </c>
      <c r="GWN1329" s="62">
        <f t="shared" si="405"/>
        <v>1000000</v>
      </c>
      <c r="GWT1329" s="62" t="s">
        <v>185</v>
      </c>
      <c r="GWU1329" s="62" t="s">
        <v>186</v>
      </c>
      <c r="GWV1329" s="62">
        <f>SUM(GWV1327)</f>
        <v>1000000</v>
      </c>
      <c r="GWW1329" s="62">
        <f>SUM(GWW1327)</f>
        <v>0</v>
      </c>
      <c r="GWX1329" s="62">
        <f>GWW1329/GWV1329</f>
        <v>0</v>
      </c>
      <c r="GWY1329" s="62">
        <f>SUM(GWY1327)</f>
        <v>1000000</v>
      </c>
      <c r="GWZ1329" s="62">
        <v>0</v>
      </c>
      <c r="GXA1329" s="62">
        <v>0</v>
      </c>
      <c r="GXC1329" s="62">
        <f>GWZ1329-GXA1329</f>
        <v>0</v>
      </c>
      <c r="GXD1329" s="62">
        <f t="shared" ref="GXD1329:GXT1331" si="406">GWZ1329+GWV1329</f>
        <v>1000000</v>
      </c>
      <c r="GXJ1329" s="62" t="s">
        <v>185</v>
      </c>
      <c r="GXK1329" s="62" t="s">
        <v>186</v>
      </c>
      <c r="GXL1329" s="62">
        <f>SUM(GXL1327)</f>
        <v>1000000</v>
      </c>
      <c r="GXM1329" s="62">
        <f>SUM(GXM1327)</f>
        <v>0</v>
      </c>
      <c r="GXN1329" s="62">
        <f>GXM1329/GXL1329</f>
        <v>0</v>
      </c>
      <c r="GXO1329" s="62">
        <f>SUM(GXO1327)</f>
        <v>1000000</v>
      </c>
      <c r="GXP1329" s="62">
        <v>0</v>
      </c>
      <c r="GXQ1329" s="62">
        <v>0</v>
      </c>
      <c r="GXS1329" s="62">
        <f>GXP1329-GXQ1329</f>
        <v>0</v>
      </c>
      <c r="GXT1329" s="62">
        <f t="shared" si="406"/>
        <v>1000000</v>
      </c>
      <c r="GXZ1329" s="62" t="s">
        <v>185</v>
      </c>
      <c r="GYA1329" s="62" t="s">
        <v>186</v>
      </c>
      <c r="GYB1329" s="62">
        <f>SUM(GYB1327)</f>
        <v>1000000</v>
      </c>
      <c r="GYC1329" s="62">
        <f>SUM(GYC1327)</f>
        <v>0</v>
      </c>
      <c r="GYD1329" s="62">
        <f>GYC1329/GYB1329</f>
        <v>0</v>
      </c>
      <c r="GYE1329" s="62">
        <f>SUM(GYE1327)</f>
        <v>1000000</v>
      </c>
      <c r="GYF1329" s="62">
        <v>0</v>
      </c>
      <c r="GYG1329" s="62">
        <v>0</v>
      </c>
      <c r="GYI1329" s="62">
        <f>GYF1329-GYG1329</f>
        <v>0</v>
      </c>
      <c r="GYJ1329" s="62">
        <f t="shared" ref="GYJ1329:GYZ1331" si="407">GYF1329+GYB1329</f>
        <v>1000000</v>
      </c>
      <c r="GYP1329" s="62" t="s">
        <v>185</v>
      </c>
      <c r="GYQ1329" s="62" t="s">
        <v>186</v>
      </c>
      <c r="GYR1329" s="62">
        <f>SUM(GYR1327)</f>
        <v>1000000</v>
      </c>
      <c r="GYS1329" s="62">
        <f>SUM(GYS1327)</f>
        <v>0</v>
      </c>
      <c r="GYT1329" s="62">
        <f>GYS1329/GYR1329</f>
        <v>0</v>
      </c>
      <c r="GYU1329" s="62">
        <f>SUM(GYU1327)</f>
        <v>1000000</v>
      </c>
      <c r="GYV1329" s="62">
        <v>0</v>
      </c>
      <c r="GYW1329" s="62">
        <v>0</v>
      </c>
      <c r="GYY1329" s="62">
        <f>GYV1329-GYW1329</f>
        <v>0</v>
      </c>
      <c r="GYZ1329" s="62">
        <f t="shared" si="407"/>
        <v>1000000</v>
      </c>
      <c r="GZF1329" s="62" t="s">
        <v>185</v>
      </c>
      <c r="GZG1329" s="62" t="s">
        <v>186</v>
      </c>
      <c r="GZH1329" s="62">
        <f>SUM(GZH1327)</f>
        <v>1000000</v>
      </c>
      <c r="GZI1329" s="62">
        <f>SUM(GZI1327)</f>
        <v>0</v>
      </c>
      <c r="GZJ1329" s="62">
        <f>GZI1329/GZH1329</f>
        <v>0</v>
      </c>
      <c r="GZK1329" s="62">
        <f>SUM(GZK1327)</f>
        <v>1000000</v>
      </c>
      <c r="GZL1329" s="62">
        <v>0</v>
      </c>
      <c r="GZM1329" s="62">
        <v>0</v>
      </c>
      <c r="GZO1329" s="62">
        <f>GZL1329-GZM1329</f>
        <v>0</v>
      </c>
      <c r="GZP1329" s="62">
        <f t="shared" ref="GZP1329:HAF1331" si="408">GZL1329+GZH1329</f>
        <v>1000000</v>
      </c>
      <c r="GZV1329" s="62" t="s">
        <v>185</v>
      </c>
      <c r="GZW1329" s="62" t="s">
        <v>186</v>
      </c>
      <c r="GZX1329" s="62">
        <f>SUM(GZX1327)</f>
        <v>1000000</v>
      </c>
      <c r="GZY1329" s="62">
        <f>SUM(GZY1327)</f>
        <v>0</v>
      </c>
      <c r="GZZ1329" s="62">
        <f>GZY1329/GZX1329</f>
        <v>0</v>
      </c>
      <c r="HAA1329" s="62">
        <f>SUM(HAA1327)</f>
        <v>1000000</v>
      </c>
      <c r="HAB1329" s="62">
        <v>0</v>
      </c>
      <c r="HAC1329" s="62">
        <v>0</v>
      </c>
      <c r="HAE1329" s="62">
        <f>HAB1329-HAC1329</f>
        <v>0</v>
      </c>
      <c r="HAF1329" s="62">
        <f t="shared" si="408"/>
        <v>1000000</v>
      </c>
      <c r="HAL1329" s="62" t="s">
        <v>185</v>
      </c>
      <c r="HAM1329" s="62" t="s">
        <v>186</v>
      </c>
      <c r="HAN1329" s="62">
        <f>SUM(HAN1327)</f>
        <v>1000000</v>
      </c>
      <c r="HAO1329" s="62">
        <f>SUM(HAO1327)</f>
        <v>0</v>
      </c>
      <c r="HAP1329" s="62">
        <f>HAO1329/HAN1329</f>
        <v>0</v>
      </c>
      <c r="HAQ1329" s="62">
        <f>SUM(HAQ1327)</f>
        <v>1000000</v>
      </c>
      <c r="HAR1329" s="62">
        <v>0</v>
      </c>
      <c r="HAS1329" s="62">
        <v>0</v>
      </c>
      <c r="HAU1329" s="62">
        <f>HAR1329-HAS1329</f>
        <v>0</v>
      </c>
      <c r="HAV1329" s="62">
        <f t="shared" ref="HAV1329:HBL1331" si="409">HAR1329+HAN1329</f>
        <v>1000000</v>
      </c>
      <c r="HBB1329" s="62" t="s">
        <v>185</v>
      </c>
      <c r="HBC1329" s="62" t="s">
        <v>186</v>
      </c>
      <c r="HBD1329" s="62">
        <f>SUM(HBD1327)</f>
        <v>1000000</v>
      </c>
      <c r="HBE1329" s="62">
        <f>SUM(HBE1327)</f>
        <v>0</v>
      </c>
      <c r="HBF1329" s="62">
        <f>HBE1329/HBD1329</f>
        <v>0</v>
      </c>
      <c r="HBG1329" s="62">
        <f>SUM(HBG1327)</f>
        <v>1000000</v>
      </c>
      <c r="HBH1329" s="62">
        <v>0</v>
      </c>
      <c r="HBI1329" s="62">
        <v>0</v>
      </c>
      <c r="HBK1329" s="62">
        <f>HBH1329-HBI1329</f>
        <v>0</v>
      </c>
      <c r="HBL1329" s="62">
        <f t="shared" si="409"/>
        <v>1000000</v>
      </c>
      <c r="HBR1329" s="62" t="s">
        <v>185</v>
      </c>
      <c r="HBS1329" s="62" t="s">
        <v>186</v>
      </c>
      <c r="HBT1329" s="62">
        <f>SUM(HBT1327)</f>
        <v>1000000</v>
      </c>
      <c r="HBU1329" s="62">
        <f>SUM(HBU1327)</f>
        <v>0</v>
      </c>
      <c r="HBV1329" s="62">
        <f>HBU1329/HBT1329</f>
        <v>0</v>
      </c>
      <c r="HBW1329" s="62">
        <f>SUM(HBW1327)</f>
        <v>1000000</v>
      </c>
      <c r="HBX1329" s="62">
        <v>0</v>
      </c>
      <c r="HBY1329" s="62">
        <v>0</v>
      </c>
      <c r="HCA1329" s="62">
        <f>HBX1329-HBY1329</f>
        <v>0</v>
      </c>
      <c r="HCB1329" s="62">
        <f t="shared" ref="HCB1329:HCR1331" si="410">HBX1329+HBT1329</f>
        <v>1000000</v>
      </c>
      <c r="HCH1329" s="62" t="s">
        <v>185</v>
      </c>
      <c r="HCI1329" s="62" t="s">
        <v>186</v>
      </c>
      <c r="HCJ1329" s="62">
        <f>SUM(HCJ1327)</f>
        <v>1000000</v>
      </c>
      <c r="HCK1329" s="62">
        <f>SUM(HCK1327)</f>
        <v>0</v>
      </c>
      <c r="HCL1329" s="62">
        <f>HCK1329/HCJ1329</f>
        <v>0</v>
      </c>
      <c r="HCM1329" s="62">
        <f>SUM(HCM1327)</f>
        <v>1000000</v>
      </c>
      <c r="HCN1329" s="62">
        <v>0</v>
      </c>
      <c r="HCO1329" s="62">
        <v>0</v>
      </c>
      <c r="HCQ1329" s="62">
        <f>HCN1329-HCO1329</f>
        <v>0</v>
      </c>
      <c r="HCR1329" s="62">
        <f t="shared" si="410"/>
        <v>1000000</v>
      </c>
      <c r="HCX1329" s="62" t="s">
        <v>185</v>
      </c>
      <c r="HCY1329" s="62" t="s">
        <v>186</v>
      </c>
      <c r="HCZ1329" s="62">
        <f>SUM(HCZ1327)</f>
        <v>1000000</v>
      </c>
      <c r="HDA1329" s="62">
        <f>SUM(HDA1327)</f>
        <v>0</v>
      </c>
      <c r="HDB1329" s="62">
        <f>HDA1329/HCZ1329</f>
        <v>0</v>
      </c>
      <c r="HDC1329" s="62">
        <f>SUM(HDC1327)</f>
        <v>1000000</v>
      </c>
      <c r="HDD1329" s="62">
        <v>0</v>
      </c>
      <c r="HDE1329" s="62">
        <v>0</v>
      </c>
      <c r="HDG1329" s="62">
        <f>HDD1329-HDE1329</f>
        <v>0</v>
      </c>
      <c r="HDH1329" s="62">
        <f t="shared" ref="HDH1329:HDX1331" si="411">HDD1329+HCZ1329</f>
        <v>1000000</v>
      </c>
      <c r="HDN1329" s="62" t="s">
        <v>185</v>
      </c>
      <c r="HDO1329" s="62" t="s">
        <v>186</v>
      </c>
      <c r="HDP1329" s="62">
        <f>SUM(HDP1327)</f>
        <v>1000000</v>
      </c>
      <c r="HDQ1329" s="62">
        <f>SUM(HDQ1327)</f>
        <v>0</v>
      </c>
      <c r="HDR1329" s="62">
        <f>HDQ1329/HDP1329</f>
        <v>0</v>
      </c>
      <c r="HDS1329" s="62">
        <f>SUM(HDS1327)</f>
        <v>1000000</v>
      </c>
      <c r="HDT1329" s="62">
        <v>0</v>
      </c>
      <c r="HDU1329" s="62">
        <v>0</v>
      </c>
      <c r="HDW1329" s="62">
        <f>HDT1329-HDU1329</f>
        <v>0</v>
      </c>
      <c r="HDX1329" s="62">
        <f t="shared" si="411"/>
        <v>1000000</v>
      </c>
      <c r="HED1329" s="62" t="s">
        <v>185</v>
      </c>
      <c r="HEE1329" s="62" t="s">
        <v>186</v>
      </c>
      <c r="HEF1329" s="62">
        <f>SUM(HEF1327)</f>
        <v>1000000</v>
      </c>
      <c r="HEG1329" s="62">
        <f>SUM(HEG1327)</f>
        <v>0</v>
      </c>
      <c r="HEH1329" s="62">
        <f>HEG1329/HEF1329</f>
        <v>0</v>
      </c>
      <c r="HEI1329" s="62">
        <f>SUM(HEI1327)</f>
        <v>1000000</v>
      </c>
      <c r="HEJ1329" s="62">
        <v>0</v>
      </c>
      <c r="HEK1329" s="62">
        <v>0</v>
      </c>
      <c r="HEM1329" s="62">
        <f>HEJ1329-HEK1329</f>
        <v>0</v>
      </c>
      <c r="HEN1329" s="62">
        <f t="shared" ref="HEN1329:HFD1331" si="412">HEJ1329+HEF1329</f>
        <v>1000000</v>
      </c>
      <c r="HET1329" s="62" t="s">
        <v>185</v>
      </c>
      <c r="HEU1329" s="62" t="s">
        <v>186</v>
      </c>
      <c r="HEV1329" s="62">
        <f>SUM(HEV1327)</f>
        <v>1000000</v>
      </c>
      <c r="HEW1329" s="62">
        <f>SUM(HEW1327)</f>
        <v>0</v>
      </c>
      <c r="HEX1329" s="62">
        <f>HEW1329/HEV1329</f>
        <v>0</v>
      </c>
      <c r="HEY1329" s="62">
        <f>SUM(HEY1327)</f>
        <v>1000000</v>
      </c>
      <c r="HEZ1329" s="62">
        <v>0</v>
      </c>
      <c r="HFA1329" s="62">
        <v>0</v>
      </c>
      <c r="HFC1329" s="62">
        <f>HEZ1329-HFA1329</f>
        <v>0</v>
      </c>
      <c r="HFD1329" s="62">
        <f t="shared" si="412"/>
        <v>1000000</v>
      </c>
      <c r="HFJ1329" s="62" t="s">
        <v>185</v>
      </c>
      <c r="HFK1329" s="62" t="s">
        <v>186</v>
      </c>
      <c r="HFL1329" s="62">
        <f>SUM(HFL1327)</f>
        <v>1000000</v>
      </c>
      <c r="HFM1329" s="62">
        <f>SUM(HFM1327)</f>
        <v>0</v>
      </c>
      <c r="HFN1329" s="62">
        <f>HFM1329/HFL1329</f>
        <v>0</v>
      </c>
      <c r="HFO1329" s="62">
        <f>SUM(HFO1327)</f>
        <v>1000000</v>
      </c>
      <c r="HFP1329" s="62">
        <v>0</v>
      </c>
      <c r="HFQ1329" s="62">
        <v>0</v>
      </c>
      <c r="HFS1329" s="62">
        <f>HFP1329-HFQ1329</f>
        <v>0</v>
      </c>
      <c r="HFT1329" s="62">
        <f t="shared" ref="HFT1329:HGJ1331" si="413">HFP1329+HFL1329</f>
        <v>1000000</v>
      </c>
      <c r="HFZ1329" s="62" t="s">
        <v>185</v>
      </c>
      <c r="HGA1329" s="62" t="s">
        <v>186</v>
      </c>
      <c r="HGB1329" s="62">
        <f>SUM(HGB1327)</f>
        <v>1000000</v>
      </c>
      <c r="HGC1329" s="62">
        <f>SUM(HGC1327)</f>
        <v>0</v>
      </c>
      <c r="HGD1329" s="62">
        <f>HGC1329/HGB1329</f>
        <v>0</v>
      </c>
      <c r="HGE1329" s="62">
        <f>SUM(HGE1327)</f>
        <v>1000000</v>
      </c>
      <c r="HGF1329" s="62">
        <v>0</v>
      </c>
      <c r="HGG1329" s="62">
        <v>0</v>
      </c>
      <c r="HGI1329" s="62">
        <f>HGF1329-HGG1329</f>
        <v>0</v>
      </c>
      <c r="HGJ1329" s="62">
        <f t="shared" si="413"/>
        <v>1000000</v>
      </c>
      <c r="HGP1329" s="62" t="s">
        <v>185</v>
      </c>
      <c r="HGQ1329" s="62" t="s">
        <v>186</v>
      </c>
      <c r="HGR1329" s="62">
        <f>SUM(HGR1327)</f>
        <v>1000000</v>
      </c>
      <c r="HGS1329" s="62">
        <f>SUM(HGS1327)</f>
        <v>0</v>
      </c>
      <c r="HGT1329" s="62">
        <f>HGS1329/HGR1329</f>
        <v>0</v>
      </c>
      <c r="HGU1329" s="62">
        <f>SUM(HGU1327)</f>
        <v>1000000</v>
      </c>
      <c r="HGV1329" s="62">
        <v>0</v>
      </c>
      <c r="HGW1329" s="62">
        <v>0</v>
      </c>
      <c r="HGY1329" s="62">
        <f>HGV1329-HGW1329</f>
        <v>0</v>
      </c>
      <c r="HGZ1329" s="62">
        <f t="shared" ref="HGZ1329:HHP1331" si="414">HGV1329+HGR1329</f>
        <v>1000000</v>
      </c>
      <c r="HHF1329" s="62" t="s">
        <v>185</v>
      </c>
      <c r="HHG1329" s="62" t="s">
        <v>186</v>
      </c>
      <c r="HHH1329" s="62">
        <f>SUM(HHH1327)</f>
        <v>1000000</v>
      </c>
      <c r="HHI1329" s="62">
        <f>SUM(HHI1327)</f>
        <v>0</v>
      </c>
      <c r="HHJ1329" s="62">
        <f>HHI1329/HHH1329</f>
        <v>0</v>
      </c>
      <c r="HHK1329" s="62">
        <f>SUM(HHK1327)</f>
        <v>1000000</v>
      </c>
      <c r="HHL1329" s="62">
        <v>0</v>
      </c>
      <c r="HHM1329" s="62">
        <v>0</v>
      </c>
      <c r="HHO1329" s="62">
        <f>HHL1329-HHM1329</f>
        <v>0</v>
      </c>
      <c r="HHP1329" s="62">
        <f t="shared" si="414"/>
        <v>1000000</v>
      </c>
      <c r="HHV1329" s="62" t="s">
        <v>185</v>
      </c>
      <c r="HHW1329" s="62" t="s">
        <v>186</v>
      </c>
      <c r="HHX1329" s="62">
        <f>SUM(HHX1327)</f>
        <v>1000000</v>
      </c>
      <c r="HHY1329" s="62">
        <f>SUM(HHY1327)</f>
        <v>0</v>
      </c>
      <c r="HHZ1329" s="62">
        <f>HHY1329/HHX1329</f>
        <v>0</v>
      </c>
      <c r="HIA1329" s="62">
        <f>SUM(HIA1327)</f>
        <v>1000000</v>
      </c>
      <c r="HIB1329" s="62">
        <v>0</v>
      </c>
      <c r="HIC1329" s="62">
        <v>0</v>
      </c>
      <c r="HIE1329" s="62">
        <f>HIB1329-HIC1329</f>
        <v>0</v>
      </c>
      <c r="HIF1329" s="62">
        <f t="shared" ref="HIF1329:HIV1331" si="415">HIB1329+HHX1329</f>
        <v>1000000</v>
      </c>
      <c r="HIL1329" s="62" t="s">
        <v>185</v>
      </c>
      <c r="HIM1329" s="62" t="s">
        <v>186</v>
      </c>
      <c r="HIN1329" s="62">
        <f>SUM(HIN1327)</f>
        <v>1000000</v>
      </c>
      <c r="HIO1329" s="62">
        <f>SUM(HIO1327)</f>
        <v>0</v>
      </c>
      <c r="HIP1329" s="62">
        <f>HIO1329/HIN1329</f>
        <v>0</v>
      </c>
      <c r="HIQ1329" s="62">
        <f>SUM(HIQ1327)</f>
        <v>1000000</v>
      </c>
      <c r="HIR1329" s="62">
        <v>0</v>
      </c>
      <c r="HIS1329" s="62">
        <v>0</v>
      </c>
      <c r="HIU1329" s="62">
        <f>HIR1329-HIS1329</f>
        <v>0</v>
      </c>
      <c r="HIV1329" s="62">
        <f t="shared" si="415"/>
        <v>1000000</v>
      </c>
      <c r="HJB1329" s="62" t="s">
        <v>185</v>
      </c>
      <c r="HJC1329" s="62" t="s">
        <v>186</v>
      </c>
      <c r="HJD1329" s="62">
        <f>SUM(HJD1327)</f>
        <v>1000000</v>
      </c>
      <c r="HJE1329" s="62">
        <f>SUM(HJE1327)</f>
        <v>0</v>
      </c>
      <c r="HJF1329" s="62">
        <f>HJE1329/HJD1329</f>
        <v>0</v>
      </c>
      <c r="HJG1329" s="62">
        <f>SUM(HJG1327)</f>
        <v>1000000</v>
      </c>
      <c r="HJH1329" s="62">
        <v>0</v>
      </c>
      <c r="HJI1329" s="62">
        <v>0</v>
      </c>
      <c r="HJK1329" s="62">
        <f>HJH1329-HJI1329</f>
        <v>0</v>
      </c>
      <c r="HJL1329" s="62">
        <f t="shared" ref="HJL1329:HKB1331" si="416">HJH1329+HJD1329</f>
        <v>1000000</v>
      </c>
      <c r="HJR1329" s="62" t="s">
        <v>185</v>
      </c>
      <c r="HJS1329" s="62" t="s">
        <v>186</v>
      </c>
      <c r="HJT1329" s="62">
        <f>SUM(HJT1327)</f>
        <v>1000000</v>
      </c>
      <c r="HJU1329" s="62">
        <f>SUM(HJU1327)</f>
        <v>0</v>
      </c>
      <c r="HJV1329" s="62">
        <f>HJU1329/HJT1329</f>
        <v>0</v>
      </c>
      <c r="HJW1329" s="62">
        <f>SUM(HJW1327)</f>
        <v>1000000</v>
      </c>
      <c r="HJX1329" s="62">
        <v>0</v>
      </c>
      <c r="HJY1329" s="62">
        <v>0</v>
      </c>
      <c r="HKA1329" s="62">
        <f>HJX1329-HJY1329</f>
        <v>0</v>
      </c>
      <c r="HKB1329" s="62">
        <f t="shared" si="416"/>
        <v>1000000</v>
      </c>
      <c r="HKH1329" s="62" t="s">
        <v>185</v>
      </c>
      <c r="HKI1329" s="62" t="s">
        <v>186</v>
      </c>
      <c r="HKJ1329" s="62">
        <f>SUM(HKJ1327)</f>
        <v>1000000</v>
      </c>
      <c r="HKK1329" s="62">
        <f>SUM(HKK1327)</f>
        <v>0</v>
      </c>
      <c r="HKL1329" s="62">
        <f>HKK1329/HKJ1329</f>
        <v>0</v>
      </c>
      <c r="HKM1329" s="62">
        <f>SUM(HKM1327)</f>
        <v>1000000</v>
      </c>
      <c r="HKN1329" s="62">
        <v>0</v>
      </c>
      <c r="HKO1329" s="62">
        <v>0</v>
      </c>
      <c r="HKQ1329" s="62">
        <f>HKN1329-HKO1329</f>
        <v>0</v>
      </c>
      <c r="HKR1329" s="62">
        <f t="shared" ref="HKR1329:HLH1331" si="417">HKN1329+HKJ1329</f>
        <v>1000000</v>
      </c>
      <c r="HKX1329" s="62" t="s">
        <v>185</v>
      </c>
      <c r="HKY1329" s="62" t="s">
        <v>186</v>
      </c>
      <c r="HKZ1329" s="62">
        <f>SUM(HKZ1327)</f>
        <v>1000000</v>
      </c>
      <c r="HLA1329" s="62">
        <f>SUM(HLA1327)</f>
        <v>0</v>
      </c>
      <c r="HLB1329" s="62">
        <f>HLA1329/HKZ1329</f>
        <v>0</v>
      </c>
      <c r="HLC1329" s="62">
        <f>SUM(HLC1327)</f>
        <v>1000000</v>
      </c>
      <c r="HLD1329" s="62">
        <v>0</v>
      </c>
      <c r="HLE1329" s="62">
        <v>0</v>
      </c>
      <c r="HLG1329" s="62">
        <f>HLD1329-HLE1329</f>
        <v>0</v>
      </c>
      <c r="HLH1329" s="62">
        <f t="shared" si="417"/>
        <v>1000000</v>
      </c>
      <c r="HLN1329" s="62" t="s">
        <v>185</v>
      </c>
      <c r="HLO1329" s="62" t="s">
        <v>186</v>
      </c>
      <c r="HLP1329" s="62">
        <f>SUM(HLP1327)</f>
        <v>1000000</v>
      </c>
      <c r="HLQ1329" s="62">
        <f>SUM(HLQ1327)</f>
        <v>0</v>
      </c>
      <c r="HLR1329" s="62">
        <f>HLQ1329/HLP1329</f>
        <v>0</v>
      </c>
      <c r="HLS1329" s="62">
        <f>SUM(HLS1327)</f>
        <v>1000000</v>
      </c>
      <c r="HLT1329" s="62">
        <v>0</v>
      </c>
      <c r="HLU1329" s="62">
        <v>0</v>
      </c>
      <c r="HLW1329" s="62">
        <f>HLT1329-HLU1329</f>
        <v>0</v>
      </c>
      <c r="HLX1329" s="62">
        <f t="shared" ref="HLX1329:HMN1331" si="418">HLT1329+HLP1329</f>
        <v>1000000</v>
      </c>
      <c r="HMD1329" s="62" t="s">
        <v>185</v>
      </c>
      <c r="HME1329" s="62" t="s">
        <v>186</v>
      </c>
      <c r="HMF1329" s="62">
        <f>SUM(HMF1327)</f>
        <v>1000000</v>
      </c>
      <c r="HMG1329" s="62">
        <f>SUM(HMG1327)</f>
        <v>0</v>
      </c>
      <c r="HMH1329" s="62">
        <f>HMG1329/HMF1329</f>
        <v>0</v>
      </c>
      <c r="HMI1329" s="62">
        <f>SUM(HMI1327)</f>
        <v>1000000</v>
      </c>
      <c r="HMJ1329" s="62">
        <v>0</v>
      </c>
      <c r="HMK1329" s="62">
        <v>0</v>
      </c>
      <c r="HMM1329" s="62">
        <f>HMJ1329-HMK1329</f>
        <v>0</v>
      </c>
      <c r="HMN1329" s="62">
        <f t="shared" si="418"/>
        <v>1000000</v>
      </c>
      <c r="HMT1329" s="62" t="s">
        <v>185</v>
      </c>
      <c r="HMU1329" s="62" t="s">
        <v>186</v>
      </c>
      <c r="HMV1329" s="62">
        <f>SUM(HMV1327)</f>
        <v>1000000</v>
      </c>
      <c r="HMW1329" s="62">
        <f>SUM(HMW1327)</f>
        <v>0</v>
      </c>
      <c r="HMX1329" s="62">
        <f>HMW1329/HMV1329</f>
        <v>0</v>
      </c>
      <c r="HMY1329" s="62">
        <f>SUM(HMY1327)</f>
        <v>1000000</v>
      </c>
      <c r="HMZ1329" s="62">
        <v>0</v>
      </c>
      <c r="HNA1329" s="62">
        <v>0</v>
      </c>
      <c r="HNC1329" s="62">
        <f>HMZ1329-HNA1329</f>
        <v>0</v>
      </c>
      <c r="HND1329" s="62">
        <f t="shared" ref="HND1329:HNT1331" si="419">HMZ1329+HMV1329</f>
        <v>1000000</v>
      </c>
      <c r="HNJ1329" s="62" t="s">
        <v>185</v>
      </c>
      <c r="HNK1329" s="62" t="s">
        <v>186</v>
      </c>
      <c r="HNL1329" s="62">
        <f>SUM(HNL1327)</f>
        <v>1000000</v>
      </c>
      <c r="HNM1329" s="62">
        <f>SUM(HNM1327)</f>
        <v>0</v>
      </c>
      <c r="HNN1329" s="62">
        <f>HNM1329/HNL1329</f>
        <v>0</v>
      </c>
      <c r="HNO1329" s="62">
        <f>SUM(HNO1327)</f>
        <v>1000000</v>
      </c>
      <c r="HNP1329" s="62">
        <v>0</v>
      </c>
      <c r="HNQ1329" s="62">
        <v>0</v>
      </c>
      <c r="HNS1329" s="62">
        <f>HNP1329-HNQ1329</f>
        <v>0</v>
      </c>
      <c r="HNT1329" s="62">
        <f t="shared" si="419"/>
        <v>1000000</v>
      </c>
      <c r="HNZ1329" s="62" t="s">
        <v>185</v>
      </c>
      <c r="HOA1329" s="62" t="s">
        <v>186</v>
      </c>
      <c r="HOB1329" s="62">
        <f>SUM(HOB1327)</f>
        <v>1000000</v>
      </c>
      <c r="HOC1329" s="62">
        <f>SUM(HOC1327)</f>
        <v>0</v>
      </c>
      <c r="HOD1329" s="62">
        <f>HOC1329/HOB1329</f>
        <v>0</v>
      </c>
      <c r="HOE1329" s="62">
        <f>SUM(HOE1327)</f>
        <v>1000000</v>
      </c>
      <c r="HOF1329" s="62">
        <v>0</v>
      </c>
      <c r="HOG1329" s="62">
        <v>0</v>
      </c>
      <c r="HOI1329" s="62">
        <f>HOF1329-HOG1329</f>
        <v>0</v>
      </c>
      <c r="HOJ1329" s="62">
        <f t="shared" ref="HOJ1329:HOZ1331" si="420">HOF1329+HOB1329</f>
        <v>1000000</v>
      </c>
      <c r="HOP1329" s="62" t="s">
        <v>185</v>
      </c>
      <c r="HOQ1329" s="62" t="s">
        <v>186</v>
      </c>
      <c r="HOR1329" s="62">
        <f>SUM(HOR1327)</f>
        <v>1000000</v>
      </c>
      <c r="HOS1329" s="62">
        <f>SUM(HOS1327)</f>
        <v>0</v>
      </c>
      <c r="HOT1329" s="62">
        <f>HOS1329/HOR1329</f>
        <v>0</v>
      </c>
      <c r="HOU1329" s="62">
        <f>SUM(HOU1327)</f>
        <v>1000000</v>
      </c>
      <c r="HOV1329" s="62">
        <v>0</v>
      </c>
      <c r="HOW1329" s="62">
        <v>0</v>
      </c>
      <c r="HOY1329" s="62">
        <f>HOV1329-HOW1329</f>
        <v>0</v>
      </c>
      <c r="HOZ1329" s="62">
        <f t="shared" si="420"/>
        <v>1000000</v>
      </c>
      <c r="HPF1329" s="62" t="s">
        <v>185</v>
      </c>
      <c r="HPG1329" s="62" t="s">
        <v>186</v>
      </c>
      <c r="HPH1329" s="62">
        <f>SUM(HPH1327)</f>
        <v>1000000</v>
      </c>
      <c r="HPI1329" s="62">
        <f>SUM(HPI1327)</f>
        <v>0</v>
      </c>
      <c r="HPJ1329" s="62">
        <f>HPI1329/HPH1329</f>
        <v>0</v>
      </c>
      <c r="HPK1329" s="62">
        <f>SUM(HPK1327)</f>
        <v>1000000</v>
      </c>
      <c r="HPL1329" s="62">
        <v>0</v>
      </c>
      <c r="HPM1329" s="62">
        <v>0</v>
      </c>
      <c r="HPO1329" s="62">
        <f>HPL1329-HPM1329</f>
        <v>0</v>
      </c>
      <c r="HPP1329" s="62">
        <f t="shared" ref="HPP1329:HQF1331" si="421">HPL1329+HPH1329</f>
        <v>1000000</v>
      </c>
      <c r="HPV1329" s="62" t="s">
        <v>185</v>
      </c>
      <c r="HPW1329" s="62" t="s">
        <v>186</v>
      </c>
      <c r="HPX1329" s="62">
        <f>SUM(HPX1327)</f>
        <v>1000000</v>
      </c>
      <c r="HPY1329" s="62">
        <f>SUM(HPY1327)</f>
        <v>0</v>
      </c>
      <c r="HPZ1329" s="62">
        <f>HPY1329/HPX1329</f>
        <v>0</v>
      </c>
      <c r="HQA1329" s="62">
        <f>SUM(HQA1327)</f>
        <v>1000000</v>
      </c>
      <c r="HQB1329" s="62">
        <v>0</v>
      </c>
      <c r="HQC1329" s="62">
        <v>0</v>
      </c>
      <c r="HQE1329" s="62">
        <f>HQB1329-HQC1329</f>
        <v>0</v>
      </c>
      <c r="HQF1329" s="62">
        <f t="shared" si="421"/>
        <v>1000000</v>
      </c>
      <c r="HQL1329" s="62" t="s">
        <v>185</v>
      </c>
      <c r="HQM1329" s="62" t="s">
        <v>186</v>
      </c>
      <c r="HQN1329" s="62">
        <f>SUM(HQN1327)</f>
        <v>1000000</v>
      </c>
      <c r="HQO1329" s="62">
        <f>SUM(HQO1327)</f>
        <v>0</v>
      </c>
      <c r="HQP1329" s="62">
        <f>HQO1329/HQN1329</f>
        <v>0</v>
      </c>
      <c r="HQQ1329" s="62">
        <f>SUM(HQQ1327)</f>
        <v>1000000</v>
      </c>
      <c r="HQR1329" s="62">
        <v>0</v>
      </c>
      <c r="HQS1329" s="62">
        <v>0</v>
      </c>
      <c r="HQU1329" s="62">
        <f>HQR1329-HQS1329</f>
        <v>0</v>
      </c>
      <c r="HQV1329" s="62">
        <f t="shared" ref="HQV1329:HRL1331" si="422">HQR1329+HQN1329</f>
        <v>1000000</v>
      </c>
      <c r="HRB1329" s="62" t="s">
        <v>185</v>
      </c>
      <c r="HRC1329" s="62" t="s">
        <v>186</v>
      </c>
      <c r="HRD1329" s="62">
        <f>SUM(HRD1327)</f>
        <v>1000000</v>
      </c>
      <c r="HRE1329" s="62">
        <f>SUM(HRE1327)</f>
        <v>0</v>
      </c>
      <c r="HRF1329" s="62">
        <f>HRE1329/HRD1329</f>
        <v>0</v>
      </c>
      <c r="HRG1329" s="62">
        <f>SUM(HRG1327)</f>
        <v>1000000</v>
      </c>
      <c r="HRH1329" s="62">
        <v>0</v>
      </c>
      <c r="HRI1329" s="62">
        <v>0</v>
      </c>
      <c r="HRK1329" s="62">
        <f>HRH1329-HRI1329</f>
        <v>0</v>
      </c>
      <c r="HRL1329" s="62">
        <f t="shared" si="422"/>
        <v>1000000</v>
      </c>
      <c r="HRR1329" s="62" t="s">
        <v>185</v>
      </c>
      <c r="HRS1329" s="62" t="s">
        <v>186</v>
      </c>
      <c r="HRT1329" s="62">
        <f>SUM(HRT1327)</f>
        <v>1000000</v>
      </c>
      <c r="HRU1329" s="62">
        <f>SUM(HRU1327)</f>
        <v>0</v>
      </c>
      <c r="HRV1329" s="62">
        <f>HRU1329/HRT1329</f>
        <v>0</v>
      </c>
      <c r="HRW1329" s="62">
        <f>SUM(HRW1327)</f>
        <v>1000000</v>
      </c>
      <c r="HRX1329" s="62">
        <v>0</v>
      </c>
      <c r="HRY1329" s="62">
        <v>0</v>
      </c>
      <c r="HSA1329" s="62">
        <f>HRX1329-HRY1329</f>
        <v>0</v>
      </c>
      <c r="HSB1329" s="62">
        <f t="shared" ref="HSB1329:HSR1331" si="423">HRX1329+HRT1329</f>
        <v>1000000</v>
      </c>
      <c r="HSH1329" s="62" t="s">
        <v>185</v>
      </c>
      <c r="HSI1329" s="62" t="s">
        <v>186</v>
      </c>
      <c r="HSJ1329" s="62">
        <f>SUM(HSJ1327)</f>
        <v>1000000</v>
      </c>
      <c r="HSK1329" s="62">
        <f>SUM(HSK1327)</f>
        <v>0</v>
      </c>
      <c r="HSL1329" s="62">
        <f>HSK1329/HSJ1329</f>
        <v>0</v>
      </c>
      <c r="HSM1329" s="62">
        <f>SUM(HSM1327)</f>
        <v>1000000</v>
      </c>
      <c r="HSN1329" s="62">
        <v>0</v>
      </c>
      <c r="HSO1329" s="62">
        <v>0</v>
      </c>
      <c r="HSQ1329" s="62">
        <f>HSN1329-HSO1329</f>
        <v>0</v>
      </c>
      <c r="HSR1329" s="62">
        <f t="shared" si="423"/>
        <v>1000000</v>
      </c>
      <c r="HSX1329" s="62" t="s">
        <v>185</v>
      </c>
      <c r="HSY1329" s="62" t="s">
        <v>186</v>
      </c>
      <c r="HSZ1329" s="62">
        <f>SUM(HSZ1327)</f>
        <v>1000000</v>
      </c>
      <c r="HTA1329" s="62">
        <f>SUM(HTA1327)</f>
        <v>0</v>
      </c>
      <c r="HTB1329" s="62">
        <f>HTA1329/HSZ1329</f>
        <v>0</v>
      </c>
      <c r="HTC1329" s="62">
        <f>SUM(HTC1327)</f>
        <v>1000000</v>
      </c>
      <c r="HTD1329" s="62">
        <v>0</v>
      </c>
      <c r="HTE1329" s="62">
        <v>0</v>
      </c>
      <c r="HTG1329" s="62">
        <f>HTD1329-HTE1329</f>
        <v>0</v>
      </c>
      <c r="HTH1329" s="62">
        <f t="shared" ref="HTH1329:HTX1331" si="424">HTD1329+HSZ1329</f>
        <v>1000000</v>
      </c>
      <c r="HTN1329" s="62" t="s">
        <v>185</v>
      </c>
      <c r="HTO1329" s="62" t="s">
        <v>186</v>
      </c>
      <c r="HTP1329" s="62">
        <f>SUM(HTP1327)</f>
        <v>1000000</v>
      </c>
      <c r="HTQ1329" s="62">
        <f>SUM(HTQ1327)</f>
        <v>0</v>
      </c>
      <c r="HTR1329" s="62">
        <f>HTQ1329/HTP1329</f>
        <v>0</v>
      </c>
      <c r="HTS1329" s="62">
        <f>SUM(HTS1327)</f>
        <v>1000000</v>
      </c>
      <c r="HTT1329" s="62">
        <v>0</v>
      </c>
      <c r="HTU1329" s="62">
        <v>0</v>
      </c>
      <c r="HTW1329" s="62">
        <f>HTT1329-HTU1329</f>
        <v>0</v>
      </c>
      <c r="HTX1329" s="62">
        <f t="shared" si="424"/>
        <v>1000000</v>
      </c>
      <c r="HUD1329" s="62" t="s">
        <v>185</v>
      </c>
      <c r="HUE1329" s="62" t="s">
        <v>186</v>
      </c>
      <c r="HUF1329" s="62">
        <f>SUM(HUF1327)</f>
        <v>1000000</v>
      </c>
      <c r="HUG1329" s="62">
        <f>SUM(HUG1327)</f>
        <v>0</v>
      </c>
      <c r="HUH1329" s="62">
        <f>HUG1329/HUF1329</f>
        <v>0</v>
      </c>
      <c r="HUI1329" s="62">
        <f>SUM(HUI1327)</f>
        <v>1000000</v>
      </c>
      <c r="HUJ1329" s="62">
        <v>0</v>
      </c>
      <c r="HUK1329" s="62">
        <v>0</v>
      </c>
      <c r="HUM1329" s="62">
        <f>HUJ1329-HUK1329</f>
        <v>0</v>
      </c>
      <c r="HUN1329" s="62">
        <f t="shared" ref="HUN1329:HVD1331" si="425">HUJ1329+HUF1329</f>
        <v>1000000</v>
      </c>
      <c r="HUT1329" s="62" t="s">
        <v>185</v>
      </c>
      <c r="HUU1329" s="62" t="s">
        <v>186</v>
      </c>
      <c r="HUV1329" s="62">
        <f>SUM(HUV1327)</f>
        <v>1000000</v>
      </c>
      <c r="HUW1329" s="62">
        <f>SUM(HUW1327)</f>
        <v>0</v>
      </c>
      <c r="HUX1329" s="62">
        <f>HUW1329/HUV1329</f>
        <v>0</v>
      </c>
      <c r="HUY1329" s="62">
        <f>SUM(HUY1327)</f>
        <v>1000000</v>
      </c>
      <c r="HUZ1329" s="62">
        <v>0</v>
      </c>
      <c r="HVA1329" s="62">
        <v>0</v>
      </c>
      <c r="HVC1329" s="62">
        <f>HUZ1329-HVA1329</f>
        <v>0</v>
      </c>
      <c r="HVD1329" s="62">
        <f t="shared" si="425"/>
        <v>1000000</v>
      </c>
      <c r="HVJ1329" s="62" t="s">
        <v>185</v>
      </c>
      <c r="HVK1329" s="62" t="s">
        <v>186</v>
      </c>
      <c r="HVL1329" s="62">
        <f>SUM(HVL1327)</f>
        <v>1000000</v>
      </c>
      <c r="HVM1329" s="62">
        <f>SUM(HVM1327)</f>
        <v>0</v>
      </c>
      <c r="HVN1329" s="62">
        <f>HVM1329/HVL1329</f>
        <v>0</v>
      </c>
      <c r="HVO1329" s="62">
        <f>SUM(HVO1327)</f>
        <v>1000000</v>
      </c>
      <c r="HVP1329" s="62">
        <v>0</v>
      </c>
      <c r="HVQ1329" s="62">
        <v>0</v>
      </c>
      <c r="HVS1329" s="62">
        <f>HVP1329-HVQ1329</f>
        <v>0</v>
      </c>
      <c r="HVT1329" s="62">
        <f t="shared" ref="HVT1329:HWJ1331" si="426">HVP1329+HVL1329</f>
        <v>1000000</v>
      </c>
      <c r="HVZ1329" s="62" t="s">
        <v>185</v>
      </c>
      <c r="HWA1329" s="62" t="s">
        <v>186</v>
      </c>
      <c r="HWB1329" s="62">
        <f>SUM(HWB1327)</f>
        <v>1000000</v>
      </c>
      <c r="HWC1329" s="62">
        <f>SUM(HWC1327)</f>
        <v>0</v>
      </c>
      <c r="HWD1329" s="62">
        <f>HWC1329/HWB1329</f>
        <v>0</v>
      </c>
      <c r="HWE1329" s="62">
        <f>SUM(HWE1327)</f>
        <v>1000000</v>
      </c>
      <c r="HWF1329" s="62">
        <v>0</v>
      </c>
      <c r="HWG1329" s="62">
        <v>0</v>
      </c>
      <c r="HWI1329" s="62">
        <f>HWF1329-HWG1329</f>
        <v>0</v>
      </c>
      <c r="HWJ1329" s="62">
        <f t="shared" si="426"/>
        <v>1000000</v>
      </c>
      <c r="HWP1329" s="62" t="s">
        <v>185</v>
      </c>
      <c r="HWQ1329" s="62" t="s">
        <v>186</v>
      </c>
      <c r="HWR1329" s="62">
        <f>SUM(HWR1327)</f>
        <v>1000000</v>
      </c>
      <c r="HWS1329" s="62">
        <f>SUM(HWS1327)</f>
        <v>0</v>
      </c>
      <c r="HWT1329" s="62">
        <f>HWS1329/HWR1329</f>
        <v>0</v>
      </c>
      <c r="HWU1329" s="62">
        <f>SUM(HWU1327)</f>
        <v>1000000</v>
      </c>
      <c r="HWV1329" s="62">
        <v>0</v>
      </c>
      <c r="HWW1329" s="62">
        <v>0</v>
      </c>
      <c r="HWY1329" s="62">
        <f>HWV1329-HWW1329</f>
        <v>0</v>
      </c>
      <c r="HWZ1329" s="62">
        <f t="shared" ref="HWZ1329:HXP1331" si="427">HWV1329+HWR1329</f>
        <v>1000000</v>
      </c>
      <c r="HXF1329" s="62" t="s">
        <v>185</v>
      </c>
      <c r="HXG1329" s="62" t="s">
        <v>186</v>
      </c>
      <c r="HXH1329" s="62">
        <f>SUM(HXH1327)</f>
        <v>1000000</v>
      </c>
      <c r="HXI1329" s="62">
        <f>SUM(HXI1327)</f>
        <v>0</v>
      </c>
      <c r="HXJ1329" s="62">
        <f>HXI1329/HXH1329</f>
        <v>0</v>
      </c>
      <c r="HXK1329" s="62">
        <f>SUM(HXK1327)</f>
        <v>1000000</v>
      </c>
      <c r="HXL1329" s="62">
        <v>0</v>
      </c>
      <c r="HXM1329" s="62">
        <v>0</v>
      </c>
      <c r="HXO1329" s="62">
        <f>HXL1329-HXM1329</f>
        <v>0</v>
      </c>
      <c r="HXP1329" s="62">
        <f t="shared" si="427"/>
        <v>1000000</v>
      </c>
      <c r="HXV1329" s="62" t="s">
        <v>185</v>
      </c>
      <c r="HXW1329" s="62" t="s">
        <v>186</v>
      </c>
      <c r="HXX1329" s="62">
        <f>SUM(HXX1327)</f>
        <v>1000000</v>
      </c>
      <c r="HXY1329" s="62">
        <f>SUM(HXY1327)</f>
        <v>0</v>
      </c>
      <c r="HXZ1329" s="62">
        <f>HXY1329/HXX1329</f>
        <v>0</v>
      </c>
      <c r="HYA1329" s="62">
        <f>SUM(HYA1327)</f>
        <v>1000000</v>
      </c>
      <c r="HYB1329" s="62">
        <v>0</v>
      </c>
      <c r="HYC1329" s="62">
        <v>0</v>
      </c>
      <c r="HYE1329" s="62">
        <f>HYB1329-HYC1329</f>
        <v>0</v>
      </c>
      <c r="HYF1329" s="62">
        <f t="shared" ref="HYF1329:HYV1331" si="428">HYB1329+HXX1329</f>
        <v>1000000</v>
      </c>
      <c r="HYL1329" s="62" t="s">
        <v>185</v>
      </c>
      <c r="HYM1329" s="62" t="s">
        <v>186</v>
      </c>
      <c r="HYN1329" s="62">
        <f>SUM(HYN1327)</f>
        <v>1000000</v>
      </c>
      <c r="HYO1329" s="62">
        <f>SUM(HYO1327)</f>
        <v>0</v>
      </c>
      <c r="HYP1329" s="62">
        <f>HYO1329/HYN1329</f>
        <v>0</v>
      </c>
      <c r="HYQ1329" s="62">
        <f>SUM(HYQ1327)</f>
        <v>1000000</v>
      </c>
      <c r="HYR1329" s="62">
        <v>0</v>
      </c>
      <c r="HYS1329" s="62">
        <v>0</v>
      </c>
      <c r="HYU1329" s="62">
        <f>HYR1329-HYS1329</f>
        <v>0</v>
      </c>
      <c r="HYV1329" s="62">
        <f t="shared" si="428"/>
        <v>1000000</v>
      </c>
      <c r="HZB1329" s="62" t="s">
        <v>185</v>
      </c>
      <c r="HZC1329" s="62" t="s">
        <v>186</v>
      </c>
      <c r="HZD1329" s="62">
        <f>SUM(HZD1327)</f>
        <v>1000000</v>
      </c>
      <c r="HZE1329" s="62">
        <f>SUM(HZE1327)</f>
        <v>0</v>
      </c>
      <c r="HZF1329" s="62">
        <f>HZE1329/HZD1329</f>
        <v>0</v>
      </c>
      <c r="HZG1329" s="62">
        <f>SUM(HZG1327)</f>
        <v>1000000</v>
      </c>
      <c r="HZH1329" s="62">
        <v>0</v>
      </c>
      <c r="HZI1329" s="62">
        <v>0</v>
      </c>
      <c r="HZK1329" s="62">
        <f>HZH1329-HZI1329</f>
        <v>0</v>
      </c>
      <c r="HZL1329" s="62">
        <f t="shared" ref="HZL1329:IAB1331" si="429">HZH1329+HZD1329</f>
        <v>1000000</v>
      </c>
      <c r="HZR1329" s="62" t="s">
        <v>185</v>
      </c>
      <c r="HZS1329" s="62" t="s">
        <v>186</v>
      </c>
      <c r="HZT1329" s="62">
        <f>SUM(HZT1327)</f>
        <v>1000000</v>
      </c>
      <c r="HZU1329" s="62">
        <f>SUM(HZU1327)</f>
        <v>0</v>
      </c>
      <c r="HZV1329" s="62">
        <f>HZU1329/HZT1329</f>
        <v>0</v>
      </c>
      <c r="HZW1329" s="62">
        <f>SUM(HZW1327)</f>
        <v>1000000</v>
      </c>
      <c r="HZX1329" s="62">
        <v>0</v>
      </c>
      <c r="HZY1329" s="62">
        <v>0</v>
      </c>
      <c r="IAA1329" s="62">
        <f>HZX1329-HZY1329</f>
        <v>0</v>
      </c>
      <c r="IAB1329" s="62">
        <f t="shared" si="429"/>
        <v>1000000</v>
      </c>
      <c r="IAH1329" s="62" t="s">
        <v>185</v>
      </c>
      <c r="IAI1329" s="62" t="s">
        <v>186</v>
      </c>
      <c r="IAJ1329" s="62">
        <f>SUM(IAJ1327)</f>
        <v>1000000</v>
      </c>
      <c r="IAK1329" s="62">
        <f>SUM(IAK1327)</f>
        <v>0</v>
      </c>
      <c r="IAL1329" s="62">
        <f>IAK1329/IAJ1329</f>
        <v>0</v>
      </c>
      <c r="IAM1329" s="62">
        <f>SUM(IAM1327)</f>
        <v>1000000</v>
      </c>
      <c r="IAN1329" s="62">
        <v>0</v>
      </c>
      <c r="IAO1329" s="62">
        <v>0</v>
      </c>
      <c r="IAQ1329" s="62">
        <f>IAN1329-IAO1329</f>
        <v>0</v>
      </c>
      <c r="IAR1329" s="62">
        <f t="shared" ref="IAR1329:IBH1331" si="430">IAN1329+IAJ1329</f>
        <v>1000000</v>
      </c>
      <c r="IAX1329" s="62" t="s">
        <v>185</v>
      </c>
      <c r="IAY1329" s="62" t="s">
        <v>186</v>
      </c>
      <c r="IAZ1329" s="62">
        <f>SUM(IAZ1327)</f>
        <v>1000000</v>
      </c>
      <c r="IBA1329" s="62">
        <f>SUM(IBA1327)</f>
        <v>0</v>
      </c>
      <c r="IBB1329" s="62">
        <f>IBA1329/IAZ1329</f>
        <v>0</v>
      </c>
      <c r="IBC1329" s="62">
        <f>SUM(IBC1327)</f>
        <v>1000000</v>
      </c>
      <c r="IBD1329" s="62">
        <v>0</v>
      </c>
      <c r="IBE1329" s="62">
        <v>0</v>
      </c>
      <c r="IBG1329" s="62">
        <f>IBD1329-IBE1329</f>
        <v>0</v>
      </c>
      <c r="IBH1329" s="62">
        <f t="shared" si="430"/>
        <v>1000000</v>
      </c>
      <c r="IBN1329" s="62" t="s">
        <v>185</v>
      </c>
      <c r="IBO1329" s="62" t="s">
        <v>186</v>
      </c>
      <c r="IBP1329" s="62">
        <f>SUM(IBP1327)</f>
        <v>1000000</v>
      </c>
      <c r="IBQ1329" s="62">
        <f>SUM(IBQ1327)</f>
        <v>0</v>
      </c>
      <c r="IBR1329" s="62">
        <f>IBQ1329/IBP1329</f>
        <v>0</v>
      </c>
      <c r="IBS1329" s="62">
        <f>SUM(IBS1327)</f>
        <v>1000000</v>
      </c>
      <c r="IBT1329" s="62">
        <v>0</v>
      </c>
      <c r="IBU1329" s="62">
        <v>0</v>
      </c>
      <c r="IBW1329" s="62">
        <f>IBT1329-IBU1329</f>
        <v>0</v>
      </c>
      <c r="IBX1329" s="62">
        <f t="shared" ref="IBX1329:ICN1331" si="431">IBT1329+IBP1329</f>
        <v>1000000</v>
      </c>
      <c r="ICD1329" s="62" t="s">
        <v>185</v>
      </c>
      <c r="ICE1329" s="62" t="s">
        <v>186</v>
      </c>
      <c r="ICF1329" s="62">
        <f>SUM(ICF1327)</f>
        <v>1000000</v>
      </c>
      <c r="ICG1329" s="62">
        <f>SUM(ICG1327)</f>
        <v>0</v>
      </c>
      <c r="ICH1329" s="62">
        <f>ICG1329/ICF1329</f>
        <v>0</v>
      </c>
      <c r="ICI1329" s="62">
        <f>SUM(ICI1327)</f>
        <v>1000000</v>
      </c>
      <c r="ICJ1329" s="62">
        <v>0</v>
      </c>
      <c r="ICK1329" s="62">
        <v>0</v>
      </c>
      <c r="ICM1329" s="62">
        <f>ICJ1329-ICK1329</f>
        <v>0</v>
      </c>
      <c r="ICN1329" s="62">
        <f t="shared" si="431"/>
        <v>1000000</v>
      </c>
      <c r="ICT1329" s="62" t="s">
        <v>185</v>
      </c>
      <c r="ICU1329" s="62" t="s">
        <v>186</v>
      </c>
      <c r="ICV1329" s="62">
        <f>SUM(ICV1327)</f>
        <v>1000000</v>
      </c>
      <c r="ICW1329" s="62">
        <f>SUM(ICW1327)</f>
        <v>0</v>
      </c>
      <c r="ICX1329" s="62">
        <f>ICW1329/ICV1329</f>
        <v>0</v>
      </c>
      <c r="ICY1329" s="62">
        <f>SUM(ICY1327)</f>
        <v>1000000</v>
      </c>
      <c r="ICZ1329" s="62">
        <v>0</v>
      </c>
      <c r="IDA1329" s="62">
        <v>0</v>
      </c>
      <c r="IDC1329" s="62">
        <f>ICZ1329-IDA1329</f>
        <v>0</v>
      </c>
      <c r="IDD1329" s="62">
        <f t="shared" ref="IDD1329:IDT1331" si="432">ICZ1329+ICV1329</f>
        <v>1000000</v>
      </c>
      <c r="IDJ1329" s="62" t="s">
        <v>185</v>
      </c>
      <c r="IDK1329" s="62" t="s">
        <v>186</v>
      </c>
      <c r="IDL1329" s="62">
        <f>SUM(IDL1327)</f>
        <v>1000000</v>
      </c>
      <c r="IDM1329" s="62">
        <f>SUM(IDM1327)</f>
        <v>0</v>
      </c>
      <c r="IDN1329" s="62">
        <f>IDM1329/IDL1329</f>
        <v>0</v>
      </c>
      <c r="IDO1329" s="62">
        <f>SUM(IDO1327)</f>
        <v>1000000</v>
      </c>
      <c r="IDP1329" s="62">
        <v>0</v>
      </c>
      <c r="IDQ1329" s="62">
        <v>0</v>
      </c>
      <c r="IDS1329" s="62">
        <f>IDP1329-IDQ1329</f>
        <v>0</v>
      </c>
      <c r="IDT1329" s="62">
        <f t="shared" si="432"/>
        <v>1000000</v>
      </c>
      <c r="IDZ1329" s="62" t="s">
        <v>185</v>
      </c>
      <c r="IEA1329" s="62" t="s">
        <v>186</v>
      </c>
      <c r="IEB1329" s="62">
        <f>SUM(IEB1327)</f>
        <v>1000000</v>
      </c>
      <c r="IEC1329" s="62">
        <f>SUM(IEC1327)</f>
        <v>0</v>
      </c>
      <c r="IED1329" s="62">
        <f>IEC1329/IEB1329</f>
        <v>0</v>
      </c>
      <c r="IEE1329" s="62">
        <f>SUM(IEE1327)</f>
        <v>1000000</v>
      </c>
      <c r="IEF1329" s="62">
        <v>0</v>
      </c>
      <c r="IEG1329" s="62">
        <v>0</v>
      </c>
      <c r="IEI1329" s="62">
        <f>IEF1329-IEG1329</f>
        <v>0</v>
      </c>
      <c r="IEJ1329" s="62">
        <f t="shared" ref="IEJ1329:IEZ1331" si="433">IEF1329+IEB1329</f>
        <v>1000000</v>
      </c>
      <c r="IEP1329" s="62" t="s">
        <v>185</v>
      </c>
      <c r="IEQ1329" s="62" t="s">
        <v>186</v>
      </c>
      <c r="IER1329" s="62">
        <f>SUM(IER1327)</f>
        <v>1000000</v>
      </c>
      <c r="IES1329" s="62">
        <f>SUM(IES1327)</f>
        <v>0</v>
      </c>
      <c r="IET1329" s="62">
        <f>IES1329/IER1329</f>
        <v>0</v>
      </c>
      <c r="IEU1329" s="62">
        <f>SUM(IEU1327)</f>
        <v>1000000</v>
      </c>
      <c r="IEV1329" s="62">
        <v>0</v>
      </c>
      <c r="IEW1329" s="62">
        <v>0</v>
      </c>
      <c r="IEY1329" s="62">
        <f>IEV1329-IEW1329</f>
        <v>0</v>
      </c>
      <c r="IEZ1329" s="62">
        <f t="shared" si="433"/>
        <v>1000000</v>
      </c>
      <c r="IFF1329" s="62" t="s">
        <v>185</v>
      </c>
      <c r="IFG1329" s="62" t="s">
        <v>186</v>
      </c>
      <c r="IFH1329" s="62">
        <f>SUM(IFH1327)</f>
        <v>1000000</v>
      </c>
      <c r="IFI1329" s="62">
        <f>SUM(IFI1327)</f>
        <v>0</v>
      </c>
      <c r="IFJ1329" s="62">
        <f>IFI1329/IFH1329</f>
        <v>0</v>
      </c>
      <c r="IFK1329" s="62">
        <f>SUM(IFK1327)</f>
        <v>1000000</v>
      </c>
      <c r="IFL1329" s="62">
        <v>0</v>
      </c>
      <c r="IFM1329" s="62">
        <v>0</v>
      </c>
      <c r="IFO1329" s="62">
        <f>IFL1329-IFM1329</f>
        <v>0</v>
      </c>
      <c r="IFP1329" s="62">
        <f t="shared" ref="IFP1329:IGF1331" si="434">IFL1329+IFH1329</f>
        <v>1000000</v>
      </c>
      <c r="IFV1329" s="62" t="s">
        <v>185</v>
      </c>
      <c r="IFW1329" s="62" t="s">
        <v>186</v>
      </c>
      <c r="IFX1329" s="62">
        <f>SUM(IFX1327)</f>
        <v>1000000</v>
      </c>
      <c r="IFY1329" s="62">
        <f>SUM(IFY1327)</f>
        <v>0</v>
      </c>
      <c r="IFZ1329" s="62">
        <f>IFY1329/IFX1329</f>
        <v>0</v>
      </c>
      <c r="IGA1329" s="62">
        <f>SUM(IGA1327)</f>
        <v>1000000</v>
      </c>
      <c r="IGB1329" s="62">
        <v>0</v>
      </c>
      <c r="IGC1329" s="62">
        <v>0</v>
      </c>
      <c r="IGE1329" s="62">
        <f>IGB1329-IGC1329</f>
        <v>0</v>
      </c>
      <c r="IGF1329" s="62">
        <f t="shared" si="434"/>
        <v>1000000</v>
      </c>
      <c r="IGL1329" s="62" t="s">
        <v>185</v>
      </c>
      <c r="IGM1329" s="62" t="s">
        <v>186</v>
      </c>
      <c r="IGN1329" s="62">
        <f>SUM(IGN1327)</f>
        <v>1000000</v>
      </c>
      <c r="IGO1329" s="62">
        <f>SUM(IGO1327)</f>
        <v>0</v>
      </c>
      <c r="IGP1329" s="62">
        <f>IGO1329/IGN1329</f>
        <v>0</v>
      </c>
      <c r="IGQ1329" s="62">
        <f>SUM(IGQ1327)</f>
        <v>1000000</v>
      </c>
      <c r="IGR1329" s="62">
        <v>0</v>
      </c>
      <c r="IGS1329" s="62">
        <v>0</v>
      </c>
      <c r="IGU1329" s="62">
        <f>IGR1329-IGS1329</f>
        <v>0</v>
      </c>
      <c r="IGV1329" s="62">
        <f t="shared" ref="IGV1329:IHL1331" si="435">IGR1329+IGN1329</f>
        <v>1000000</v>
      </c>
      <c r="IHB1329" s="62" t="s">
        <v>185</v>
      </c>
      <c r="IHC1329" s="62" t="s">
        <v>186</v>
      </c>
      <c r="IHD1329" s="62">
        <f>SUM(IHD1327)</f>
        <v>1000000</v>
      </c>
      <c r="IHE1329" s="62">
        <f>SUM(IHE1327)</f>
        <v>0</v>
      </c>
      <c r="IHF1329" s="62">
        <f>IHE1329/IHD1329</f>
        <v>0</v>
      </c>
      <c r="IHG1329" s="62">
        <f>SUM(IHG1327)</f>
        <v>1000000</v>
      </c>
      <c r="IHH1329" s="62">
        <v>0</v>
      </c>
      <c r="IHI1329" s="62">
        <v>0</v>
      </c>
      <c r="IHK1329" s="62">
        <f>IHH1329-IHI1329</f>
        <v>0</v>
      </c>
      <c r="IHL1329" s="62">
        <f t="shared" si="435"/>
        <v>1000000</v>
      </c>
      <c r="IHR1329" s="62" t="s">
        <v>185</v>
      </c>
      <c r="IHS1329" s="62" t="s">
        <v>186</v>
      </c>
      <c r="IHT1329" s="62">
        <f>SUM(IHT1327)</f>
        <v>1000000</v>
      </c>
      <c r="IHU1329" s="62">
        <f>SUM(IHU1327)</f>
        <v>0</v>
      </c>
      <c r="IHV1329" s="62">
        <f>IHU1329/IHT1329</f>
        <v>0</v>
      </c>
      <c r="IHW1329" s="62">
        <f>SUM(IHW1327)</f>
        <v>1000000</v>
      </c>
      <c r="IHX1329" s="62">
        <v>0</v>
      </c>
      <c r="IHY1329" s="62">
        <v>0</v>
      </c>
      <c r="IIA1329" s="62">
        <f>IHX1329-IHY1329</f>
        <v>0</v>
      </c>
      <c r="IIB1329" s="62">
        <f t="shared" ref="IIB1329:IIR1331" si="436">IHX1329+IHT1329</f>
        <v>1000000</v>
      </c>
      <c r="IIH1329" s="62" t="s">
        <v>185</v>
      </c>
      <c r="III1329" s="62" t="s">
        <v>186</v>
      </c>
      <c r="IIJ1329" s="62">
        <f>SUM(IIJ1327)</f>
        <v>1000000</v>
      </c>
      <c r="IIK1329" s="62">
        <f>SUM(IIK1327)</f>
        <v>0</v>
      </c>
      <c r="IIL1329" s="62">
        <f>IIK1329/IIJ1329</f>
        <v>0</v>
      </c>
      <c r="IIM1329" s="62">
        <f>SUM(IIM1327)</f>
        <v>1000000</v>
      </c>
      <c r="IIN1329" s="62">
        <v>0</v>
      </c>
      <c r="IIO1329" s="62">
        <v>0</v>
      </c>
      <c r="IIQ1329" s="62">
        <f>IIN1329-IIO1329</f>
        <v>0</v>
      </c>
      <c r="IIR1329" s="62">
        <f t="shared" si="436"/>
        <v>1000000</v>
      </c>
      <c r="IIX1329" s="62" t="s">
        <v>185</v>
      </c>
      <c r="IIY1329" s="62" t="s">
        <v>186</v>
      </c>
      <c r="IIZ1329" s="62">
        <f>SUM(IIZ1327)</f>
        <v>1000000</v>
      </c>
      <c r="IJA1329" s="62">
        <f>SUM(IJA1327)</f>
        <v>0</v>
      </c>
      <c r="IJB1329" s="62">
        <f>IJA1329/IIZ1329</f>
        <v>0</v>
      </c>
      <c r="IJC1329" s="62">
        <f>SUM(IJC1327)</f>
        <v>1000000</v>
      </c>
      <c r="IJD1329" s="62">
        <v>0</v>
      </c>
      <c r="IJE1329" s="62">
        <v>0</v>
      </c>
      <c r="IJG1329" s="62">
        <f>IJD1329-IJE1329</f>
        <v>0</v>
      </c>
      <c r="IJH1329" s="62">
        <f t="shared" ref="IJH1329:IJX1331" si="437">IJD1329+IIZ1329</f>
        <v>1000000</v>
      </c>
      <c r="IJN1329" s="62" t="s">
        <v>185</v>
      </c>
      <c r="IJO1329" s="62" t="s">
        <v>186</v>
      </c>
      <c r="IJP1329" s="62">
        <f>SUM(IJP1327)</f>
        <v>1000000</v>
      </c>
      <c r="IJQ1329" s="62">
        <f>SUM(IJQ1327)</f>
        <v>0</v>
      </c>
      <c r="IJR1329" s="62">
        <f>IJQ1329/IJP1329</f>
        <v>0</v>
      </c>
      <c r="IJS1329" s="62">
        <f>SUM(IJS1327)</f>
        <v>1000000</v>
      </c>
      <c r="IJT1329" s="62">
        <v>0</v>
      </c>
      <c r="IJU1329" s="62">
        <v>0</v>
      </c>
      <c r="IJW1329" s="62">
        <f>IJT1329-IJU1329</f>
        <v>0</v>
      </c>
      <c r="IJX1329" s="62">
        <f t="shared" si="437"/>
        <v>1000000</v>
      </c>
      <c r="IKD1329" s="62" t="s">
        <v>185</v>
      </c>
      <c r="IKE1329" s="62" t="s">
        <v>186</v>
      </c>
      <c r="IKF1329" s="62">
        <f>SUM(IKF1327)</f>
        <v>1000000</v>
      </c>
      <c r="IKG1329" s="62">
        <f>SUM(IKG1327)</f>
        <v>0</v>
      </c>
      <c r="IKH1329" s="62">
        <f>IKG1329/IKF1329</f>
        <v>0</v>
      </c>
      <c r="IKI1329" s="62">
        <f>SUM(IKI1327)</f>
        <v>1000000</v>
      </c>
      <c r="IKJ1329" s="62">
        <v>0</v>
      </c>
      <c r="IKK1329" s="62">
        <v>0</v>
      </c>
      <c r="IKM1329" s="62">
        <f>IKJ1329-IKK1329</f>
        <v>0</v>
      </c>
      <c r="IKN1329" s="62">
        <f t="shared" ref="IKN1329:ILD1331" si="438">IKJ1329+IKF1329</f>
        <v>1000000</v>
      </c>
      <c r="IKT1329" s="62" t="s">
        <v>185</v>
      </c>
      <c r="IKU1329" s="62" t="s">
        <v>186</v>
      </c>
      <c r="IKV1329" s="62">
        <f>SUM(IKV1327)</f>
        <v>1000000</v>
      </c>
      <c r="IKW1329" s="62">
        <f>SUM(IKW1327)</f>
        <v>0</v>
      </c>
      <c r="IKX1329" s="62">
        <f>IKW1329/IKV1329</f>
        <v>0</v>
      </c>
      <c r="IKY1329" s="62">
        <f>SUM(IKY1327)</f>
        <v>1000000</v>
      </c>
      <c r="IKZ1329" s="62">
        <v>0</v>
      </c>
      <c r="ILA1329" s="62">
        <v>0</v>
      </c>
      <c r="ILC1329" s="62">
        <f>IKZ1329-ILA1329</f>
        <v>0</v>
      </c>
      <c r="ILD1329" s="62">
        <f t="shared" si="438"/>
        <v>1000000</v>
      </c>
      <c r="ILJ1329" s="62" t="s">
        <v>185</v>
      </c>
      <c r="ILK1329" s="62" t="s">
        <v>186</v>
      </c>
      <c r="ILL1329" s="62">
        <f>SUM(ILL1327)</f>
        <v>1000000</v>
      </c>
      <c r="ILM1329" s="62">
        <f>SUM(ILM1327)</f>
        <v>0</v>
      </c>
      <c r="ILN1329" s="62">
        <f>ILM1329/ILL1329</f>
        <v>0</v>
      </c>
      <c r="ILO1329" s="62">
        <f>SUM(ILO1327)</f>
        <v>1000000</v>
      </c>
      <c r="ILP1329" s="62">
        <v>0</v>
      </c>
      <c r="ILQ1329" s="62">
        <v>0</v>
      </c>
      <c r="ILS1329" s="62">
        <f>ILP1329-ILQ1329</f>
        <v>0</v>
      </c>
      <c r="ILT1329" s="62">
        <f t="shared" ref="ILT1329:IMJ1331" si="439">ILP1329+ILL1329</f>
        <v>1000000</v>
      </c>
      <c r="ILZ1329" s="62" t="s">
        <v>185</v>
      </c>
      <c r="IMA1329" s="62" t="s">
        <v>186</v>
      </c>
      <c r="IMB1329" s="62">
        <f>SUM(IMB1327)</f>
        <v>1000000</v>
      </c>
      <c r="IMC1329" s="62">
        <f>SUM(IMC1327)</f>
        <v>0</v>
      </c>
      <c r="IMD1329" s="62">
        <f>IMC1329/IMB1329</f>
        <v>0</v>
      </c>
      <c r="IME1329" s="62">
        <f>SUM(IME1327)</f>
        <v>1000000</v>
      </c>
      <c r="IMF1329" s="62">
        <v>0</v>
      </c>
      <c r="IMG1329" s="62">
        <v>0</v>
      </c>
      <c r="IMI1329" s="62">
        <f>IMF1329-IMG1329</f>
        <v>0</v>
      </c>
      <c r="IMJ1329" s="62">
        <f t="shared" si="439"/>
        <v>1000000</v>
      </c>
      <c r="IMP1329" s="62" t="s">
        <v>185</v>
      </c>
      <c r="IMQ1329" s="62" t="s">
        <v>186</v>
      </c>
      <c r="IMR1329" s="62">
        <f>SUM(IMR1327)</f>
        <v>1000000</v>
      </c>
      <c r="IMS1329" s="62">
        <f>SUM(IMS1327)</f>
        <v>0</v>
      </c>
      <c r="IMT1329" s="62">
        <f>IMS1329/IMR1329</f>
        <v>0</v>
      </c>
      <c r="IMU1329" s="62">
        <f>SUM(IMU1327)</f>
        <v>1000000</v>
      </c>
      <c r="IMV1329" s="62">
        <v>0</v>
      </c>
      <c r="IMW1329" s="62">
        <v>0</v>
      </c>
      <c r="IMY1329" s="62">
        <f>IMV1329-IMW1329</f>
        <v>0</v>
      </c>
      <c r="IMZ1329" s="62">
        <f t="shared" ref="IMZ1329:INP1331" si="440">IMV1329+IMR1329</f>
        <v>1000000</v>
      </c>
      <c r="INF1329" s="62" t="s">
        <v>185</v>
      </c>
      <c r="ING1329" s="62" t="s">
        <v>186</v>
      </c>
      <c r="INH1329" s="62">
        <f>SUM(INH1327)</f>
        <v>1000000</v>
      </c>
      <c r="INI1329" s="62">
        <f>SUM(INI1327)</f>
        <v>0</v>
      </c>
      <c r="INJ1329" s="62">
        <f>INI1329/INH1329</f>
        <v>0</v>
      </c>
      <c r="INK1329" s="62">
        <f>SUM(INK1327)</f>
        <v>1000000</v>
      </c>
      <c r="INL1329" s="62">
        <v>0</v>
      </c>
      <c r="INM1329" s="62">
        <v>0</v>
      </c>
      <c r="INO1329" s="62">
        <f>INL1329-INM1329</f>
        <v>0</v>
      </c>
      <c r="INP1329" s="62">
        <f t="shared" si="440"/>
        <v>1000000</v>
      </c>
      <c r="INV1329" s="62" t="s">
        <v>185</v>
      </c>
      <c r="INW1329" s="62" t="s">
        <v>186</v>
      </c>
      <c r="INX1329" s="62">
        <f>SUM(INX1327)</f>
        <v>1000000</v>
      </c>
      <c r="INY1329" s="62">
        <f>SUM(INY1327)</f>
        <v>0</v>
      </c>
      <c r="INZ1329" s="62">
        <f>INY1329/INX1329</f>
        <v>0</v>
      </c>
      <c r="IOA1329" s="62">
        <f>SUM(IOA1327)</f>
        <v>1000000</v>
      </c>
      <c r="IOB1329" s="62">
        <v>0</v>
      </c>
      <c r="IOC1329" s="62">
        <v>0</v>
      </c>
      <c r="IOE1329" s="62">
        <f>IOB1329-IOC1329</f>
        <v>0</v>
      </c>
      <c r="IOF1329" s="62">
        <f t="shared" ref="IOF1329:IOV1331" si="441">IOB1329+INX1329</f>
        <v>1000000</v>
      </c>
      <c r="IOL1329" s="62" t="s">
        <v>185</v>
      </c>
      <c r="IOM1329" s="62" t="s">
        <v>186</v>
      </c>
      <c r="ION1329" s="62">
        <f>SUM(ION1327)</f>
        <v>1000000</v>
      </c>
      <c r="IOO1329" s="62">
        <f>SUM(IOO1327)</f>
        <v>0</v>
      </c>
      <c r="IOP1329" s="62">
        <f>IOO1329/ION1329</f>
        <v>0</v>
      </c>
      <c r="IOQ1329" s="62">
        <f>SUM(IOQ1327)</f>
        <v>1000000</v>
      </c>
      <c r="IOR1329" s="62">
        <v>0</v>
      </c>
      <c r="IOS1329" s="62">
        <v>0</v>
      </c>
      <c r="IOU1329" s="62">
        <f>IOR1329-IOS1329</f>
        <v>0</v>
      </c>
      <c r="IOV1329" s="62">
        <f t="shared" si="441"/>
        <v>1000000</v>
      </c>
      <c r="IPB1329" s="62" t="s">
        <v>185</v>
      </c>
      <c r="IPC1329" s="62" t="s">
        <v>186</v>
      </c>
      <c r="IPD1329" s="62">
        <f>SUM(IPD1327)</f>
        <v>1000000</v>
      </c>
      <c r="IPE1329" s="62">
        <f>SUM(IPE1327)</f>
        <v>0</v>
      </c>
      <c r="IPF1329" s="62">
        <f>IPE1329/IPD1329</f>
        <v>0</v>
      </c>
      <c r="IPG1329" s="62">
        <f>SUM(IPG1327)</f>
        <v>1000000</v>
      </c>
      <c r="IPH1329" s="62">
        <v>0</v>
      </c>
      <c r="IPI1329" s="62">
        <v>0</v>
      </c>
      <c r="IPK1329" s="62">
        <f>IPH1329-IPI1329</f>
        <v>0</v>
      </c>
      <c r="IPL1329" s="62">
        <f t="shared" ref="IPL1329:IQB1331" si="442">IPH1329+IPD1329</f>
        <v>1000000</v>
      </c>
      <c r="IPR1329" s="62" t="s">
        <v>185</v>
      </c>
      <c r="IPS1329" s="62" t="s">
        <v>186</v>
      </c>
      <c r="IPT1329" s="62">
        <f>SUM(IPT1327)</f>
        <v>1000000</v>
      </c>
      <c r="IPU1329" s="62">
        <f>SUM(IPU1327)</f>
        <v>0</v>
      </c>
      <c r="IPV1329" s="62">
        <f>IPU1329/IPT1329</f>
        <v>0</v>
      </c>
      <c r="IPW1329" s="62">
        <f>SUM(IPW1327)</f>
        <v>1000000</v>
      </c>
      <c r="IPX1329" s="62">
        <v>0</v>
      </c>
      <c r="IPY1329" s="62">
        <v>0</v>
      </c>
      <c r="IQA1329" s="62">
        <f>IPX1329-IPY1329</f>
        <v>0</v>
      </c>
      <c r="IQB1329" s="62">
        <f t="shared" si="442"/>
        <v>1000000</v>
      </c>
      <c r="IQH1329" s="62" t="s">
        <v>185</v>
      </c>
      <c r="IQI1329" s="62" t="s">
        <v>186</v>
      </c>
      <c r="IQJ1329" s="62">
        <f>SUM(IQJ1327)</f>
        <v>1000000</v>
      </c>
      <c r="IQK1329" s="62">
        <f>SUM(IQK1327)</f>
        <v>0</v>
      </c>
      <c r="IQL1329" s="62">
        <f>IQK1329/IQJ1329</f>
        <v>0</v>
      </c>
      <c r="IQM1329" s="62">
        <f>SUM(IQM1327)</f>
        <v>1000000</v>
      </c>
      <c r="IQN1329" s="62">
        <v>0</v>
      </c>
      <c r="IQO1329" s="62">
        <v>0</v>
      </c>
      <c r="IQQ1329" s="62">
        <f>IQN1329-IQO1329</f>
        <v>0</v>
      </c>
      <c r="IQR1329" s="62">
        <f t="shared" ref="IQR1329:IRH1331" si="443">IQN1329+IQJ1329</f>
        <v>1000000</v>
      </c>
      <c r="IQX1329" s="62" t="s">
        <v>185</v>
      </c>
      <c r="IQY1329" s="62" t="s">
        <v>186</v>
      </c>
      <c r="IQZ1329" s="62">
        <f>SUM(IQZ1327)</f>
        <v>1000000</v>
      </c>
      <c r="IRA1329" s="62">
        <f>SUM(IRA1327)</f>
        <v>0</v>
      </c>
      <c r="IRB1329" s="62">
        <f>IRA1329/IQZ1329</f>
        <v>0</v>
      </c>
      <c r="IRC1329" s="62">
        <f>SUM(IRC1327)</f>
        <v>1000000</v>
      </c>
      <c r="IRD1329" s="62">
        <v>0</v>
      </c>
      <c r="IRE1329" s="62">
        <v>0</v>
      </c>
      <c r="IRG1329" s="62">
        <f>IRD1329-IRE1329</f>
        <v>0</v>
      </c>
      <c r="IRH1329" s="62">
        <f t="shared" si="443"/>
        <v>1000000</v>
      </c>
      <c r="IRN1329" s="62" t="s">
        <v>185</v>
      </c>
      <c r="IRO1329" s="62" t="s">
        <v>186</v>
      </c>
      <c r="IRP1329" s="62">
        <f>SUM(IRP1327)</f>
        <v>1000000</v>
      </c>
      <c r="IRQ1329" s="62">
        <f>SUM(IRQ1327)</f>
        <v>0</v>
      </c>
      <c r="IRR1329" s="62">
        <f>IRQ1329/IRP1329</f>
        <v>0</v>
      </c>
      <c r="IRS1329" s="62">
        <f>SUM(IRS1327)</f>
        <v>1000000</v>
      </c>
      <c r="IRT1329" s="62">
        <v>0</v>
      </c>
      <c r="IRU1329" s="62">
        <v>0</v>
      </c>
      <c r="IRW1329" s="62">
        <f>IRT1329-IRU1329</f>
        <v>0</v>
      </c>
      <c r="IRX1329" s="62">
        <f t="shared" ref="IRX1329:ISN1331" si="444">IRT1329+IRP1329</f>
        <v>1000000</v>
      </c>
      <c r="ISD1329" s="62" t="s">
        <v>185</v>
      </c>
      <c r="ISE1329" s="62" t="s">
        <v>186</v>
      </c>
      <c r="ISF1329" s="62">
        <f>SUM(ISF1327)</f>
        <v>1000000</v>
      </c>
      <c r="ISG1329" s="62">
        <f>SUM(ISG1327)</f>
        <v>0</v>
      </c>
      <c r="ISH1329" s="62">
        <f>ISG1329/ISF1329</f>
        <v>0</v>
      </c>
      <c r="ISI1329" s="62">
        <f>SUM(ISI1327)</f>
        <v>1000000</v>
      </c>
      <c r="ISJ1329" s="62">
        <v>0</v>
      </c>
      <c r="ISK1329" s="62">
        <v>0</v>
      </c>
      <c r="ISM1329" s="62">
        <f>ISJ1329-ISK1329</f>
        <v>0</v>
      </c>
      <c r="ISN1329" s="62">
        <f t="shared" si="444"/>
        <v>1000000</v>
      </c>
      <c r="IST1329" s="62" t="s">
        <v>185</v>
      </c>
      <c r="ISU1329" s="62" t="s">
        <v>186</v>
      </c>
      <c r="ISV1329" s="62">
        <f>SUM(ISV1327)</f>
        <v>1000000</v>
      </c>
      <c r="ISW1329" s="62">
        <f>SUM(ISW1327)</f>
        <v>0</v>
      </c>
      <c r="ISX1329" s="62">
        <f>ISW1329/ISV1329</f>
        <v>0</v>
      </c>
      <c r="ISY1329" s="62">
        <f>SUM(ISY1327)</f>
        <v>1000000</v>
      </c>
      <c r="ISZ1329" s="62">
        <v>0</v>
      </c>
      <c r="ITA1329" s="62">
        <v>0</v>
      </c>
      <c r="ITC1329" s="62">
        <f>ISZ1329-ITA1329</f>
        <v>0</v>
      </c>
      <c r="ITD1329" s="62">
        <f t="shared" ref="ITD1329:ITT1331" si="445">ISZ1329+ISV1329</f>
        <v>1000000</v>
      </c>
      <c r="ITJ1329" s="62" t="s">
        <v>185</v>
      </c>
      <c r="ITK1329" s="62" t="s">
        <v>186</v>
      </c>
      <c r="ITL1329" s="62">
        <f>SUM(ITL1327)</f>
        <v>1000000</v>
      </c>
      <c r="ITM1329" s="62">
        <f>SUM(ITM1327)</f>
        <v>0</v>
      </c>
      <c r="ITN1329" s="62">
        <f>ITM1329/ITL1329</f>
        <v>0</v>
      </c>
      <c r="ITO1329" s="62">
        <f>SUM(ITO1327)</f>
        <v>1000000</v>
      </c>
      <c r="ITP1329" s="62">
        <v>0</v>
      </c>
      <c r="ITQ1329" s="62">
        <v>0</v>
      </c>
      <c r="ITS1329" s="62">
        <f>ITP1329-ITQ1329</f>
        <v>0</v>
      </c>
      <c r="ITT1329" s="62">
        <f t="shared" si="445"/>
        <v>1000000</v>
      </c>
      <c r="ITZ1329" s="62" t="s">
        <v>185</v>
      </c>
      <c r="IUA1329" s="62" t="s">
        <v>186</v>
      </c>
      <c r="IUB1329" s="62">
        <f>SUM(IUB1327)</f>
        <v>1000000</v>
      </c>
      <c r="IUC1329" s="62">
        <f>SUM(IUC1327)</f>
        <v>0</v>
      </c>
      <c r="IUD1329" s="62">
        <f>IUC1329/IUB1329</f>
        <v>0</v>
      </c>
      <c r="IUE1329" s="62">
        <f>SUM(IUE1327)</f>
        <v>1000000</v>
      </c>
      <c r="IUF1329" s="62">
        <v>0</v>
      </c>
      <c r="IUG1329" s="62">
        <v>0</v>
      </c>
      <c r="IUI1329" s="62">
        <f>IUF1329-IUG1329</f>
        <v>0</v>
      </c>
      <c r="IUJ1329" s="62">
        <f t="shared" ref="IUJ1329:IUZ1331" si="446">IUF1329+IUB1329</f>
        <v>1000000</v>
      </c>
      <c r="IUP1329" s="62" t="s">
        <v>185</v>
      </c>
      <c r="IUQ1329" s="62" t="s">
        <v>186</v>
      </c>
      <c r="IUR1329" s="62">
        <f>SUM(IUR1327)</f>
        <v>1000000</v>
      </c>
      <c r="IUS1329" s="62">
        <f>SUM(IUS1327)</f>
        <v>0</v>
      </c>
      <c r="IUT1329" s="62">
        <f>IUS1329/IUR1329</f>
        <v>0</v>
      </c>
      <c r="IUU1329" s="62">
        <f>SUM(IUU1327)</f>
        <v>1000000</v>
      </c>
      <c r="IUV1329" s="62">
        <v>0</v>
      </c>
      <c r="IUW1329" s="62">
        <v>0</v>
      </c>
      <c r="IUY1329" s="62">
        <f>IUV1329-IUW1329</f>
        <v>0</v>
      </c>
      <c r="IUZ1329" s="62">
        <f t="shared" si="446"/>
        <v>1000000</v>
      </c>
      <c r="IVF1329" s="62" t="s">
        <v>185</v>
      </c>
      <c r="IVG1329" s="62" t="s">
        <v>186</v>
      </c>
      <c r="IVH1329" s="62">
        <f>SUM(IVH1327)</f>
        <v>1000000</v>
      </c>
      <c r="IVI1329" s="62">
        <f>SUM(IVI1327)</f>
        <v>0</v>
      </c>
      <c r="IVJ1329" s="62">
        <f>IVI1329/IVH1329</f>
        <v>0</v>
      </c>
      <c r="IVK1329" s="62">
        <f>SUM(IVK1327)</f>
        <v>1000000</v>
      </c>
      <c r="IVL1329" s="62">
        <v>0</v>
      </c>
      <c r="IVM1329" s="62">
        <v>0</v>
      </c>
      <c r="IVO1329" s="62">
        <f>IVL1329-IVM1329</f>
        <v>0</v>
      </c>
      <c r="IVP1329" s="62">
        <f t="shared" ref="IVP1329:IWF1331" si="447">IVL1329+IVH1329</f>
        <v>1000000</v>
      </c>
      <c r="IVV1329" s="62" t="s">
        <v>185</v>
      </c>
      <c r="IVW1329" s="62" t="s">
        <v>186</v>
      </c>
      <c r="IVX1329" s="62">
        <f>SUM(IVX1327)</f>
        <v>1000000</v>
      </c>
      <c r="IVY1329" s="62">
        <f>SUM(IVY1327)</f>
        <v>0</v>
      </c>
      <c r="IVZ1329" s="62">
        <f>IVY1329/IVX1329</f>
        <v>0</v>
      </c>
      <c r="IWA1329" s="62">
        <f>SUM(IWA1327)</f>
        <v>1000000</v>
      </c>
      <c r="IWB1329" s="62">
        <v>0</v>
      </c>
      <c r="IWC1329" s="62">
        <v>0</v>
      </c>
      <c r="IWE1329" s="62">
        <f>IWB1329-IWC1329</f>
        <v>0</v>
      </c>
      <c r="IWF1329" s="62">
        <f t="shared" si="447"/>
        <v>1000000</v>
      </c>
      <c r="IWL1329" s="62" t="s">
        <v>185</v>
      </c>
      <c r="IWM1329" s="62" t="s">
        <v>186</v>
      </c>
      <c r="IWN1329" s="62">
        <f>SUM(IWN1327)</f>
        <v>1000000</v>
      </c>
      <c r="IWO1329" s="62">
        <f>SUM(IWO1327)</f>
        <v>0</v>
      </c>
      <c r="IWP1329" s="62">
        <f>IWO1329/IWN1329</f>
        <v>0</v>
      </c>
      <c r="IWQ1329" s="62">
        <f>SUM(IWQ1327)</f>
        <v>1000000</v>
      </c>
      <c r="IWR1329" s="62">
        <v>0</v>
      </c>
      <c r="IWS1329" s="62">
        <v>0</v>
      </c>
      <c r="IWU1329" s="62">
        <f>IWR1329-IWS1329</f>
        <v>0</v>
      </c>
      <c r="IWV1329" s="62">
        <f t="shared" ref="IWV1329:IXL1331" si="448">IWR1329+IWN1329</f>
        <v>1000000</v>
      </c>
      <c r="IXB1329" s="62" t="s">
        <v>185</v>
      </c>
      <c r="IXC1329" s="62" t="s">
        <v>186</v>
      </c>
      <c r="IXD1329" s="62">
        <f>SUM(IXD1327)</f>
        <v>1000000</v>
      </c>
      <c r="IXE1329" s="62">
        <f>SUM(IXE1327)</f>
        <v>0</v>
      </c>
      <c r="IXF1329" s="62">
        <f>IXE1329/IXD1329</f>
        <v>0</v>
      </c>
      <c r="IXG1329" s="62">
        <f>SUM(IXG1327)</f>
        <v>1000000</v>
      </c>
      <c r="IXH1329" s="62">
        <v>0</v>
      </c>
      <c r="IXI1329" s="62">
        <v>0</v>
      </c>
      <c r="IXK1329" s="62">
        <f>IXH1329-IXI1329</f>
        <v>0</v>
      </c>
      <c r="IXL1329" s="62">
        <f t="shared" si="448"/>
        <v>1000000</v>
      </c>
      <c r="IXR1329" s="62" t="s">
        <v>185</v>
      </c>
      <c r="IXS1329" s="62" t="s">
        <v>186</v>
      </c>
      <c r="IXT1329" s="62">
        <f>SUM(IXT1327)</f>
        <v>1000000</v>
      </c>
      <c r="IXU1329" s="62">
        <f>SUM(IXU1327)</f>
        <v>0</v>
      </c>
      <c r="IXV1329" s="62">
        <f>IXU1329/IXT1329</f>
        <v>0</v>
      </c>
      <c r="IXW1329" s="62">
        <f>SUM(IXW1327)</f>
        <v>1000000</v>
      </c>
      <c r="IXX1329" s="62">
        <v>0</v>
      </c>
      <c r="IXY1329" s="62">
        <v>0</v>
      </c>
      <c r="IYA1329" s="62">
        <f>IXX1329-IXY1329</f>
        <v>0</v>
      </c>
      <c r="IYB1329" s="62">
        <f t="shared" ref="IYB1329:IYR1331" si="449">IXX1329+IXT1329</f>
        <v>1000000</v>
      </c>
      <c r="IYH1329" s="62" t="s">
        <v>185</v>
      </c>
      <c r="IYI1329" s="62" t="s">
        <v>186</v>
      </c>
      <c r="IYJ1329" s="62">
        <f>SUM(IYJ1327)</f>
        <v>1000000</v>
      </c>
      <c r="IYK1329" s="62">
        <f>SUM(IYK1327)</f>
        <v>0</v>
      </c>
      <c r="IYL1329" s="62">
        <f>IYK1329/IYJ1329</f>
        <v>0</v>
      </c>
      <c r="IYM1329" s="62">
        <f>SUM(IYM1327)</f>
        <v>1000000</v>
      </c>
      <c r="IYN1329" s="62">
        <v>0</v>
      </c>
      <c r="IYO1329" s="62">
        <v>0</v>
      </c>
      <c r="IYQ1329" s="62">
        <f>IYN1329-IYO1329</f>
        <v>0</v>
      </c>
      <c r="IYR1329" s="62">
        <f t="shared" si="449"/>
        <v>1000000</v>
      </c>
      <c r="IYX1329" s="62" t="s">
        <v>185</v>
      </c>
      <c r="IYY1329" s="62" t="s">
        <v>186</v>
      </c>
      <c r="IYZ1329" s="62">
        <f>SUM(IYZ1327)</f>
        <v>1000000</v>
      </c>
      <c r="IZA1329" s="62">
        <f>SUM(IZA1327)</f>
        <v>0</v>
      </c>
      <c r="IZB1329" s="62">
        <f>IZA1329/IYZ1329</f>
        <v>0</v>
      </c>
      <c r="IZC1329" s="62">
        <f>SUM(IZC1327)</f>
        <v>1000000</v>
      </c>
      <c r="IZD1329" s="62">
        <v>0</v>
      </c>
      <c r="IZE1329" s="62">
        <v>0</v>
      </c>
      <c r="IZG1329" s="62">
        <f>IZD1329-IZE1329</f>
        <v>0</v>
      </c>
      <c r="IZH1329" s="62">
        <f t="shared" ref="IZH1329:IZX1331" si="450">IZD1329+IYZ1329</f>
        <v>1000000</v>
      </c>
      <c r="IZN1329" s="62" t="s">
        <v>185</v>
      </c>
      <c r="IZO1329" s="62" t="s">
        <v>186</v>
      </c>
      <c r="IZP1329" s="62">
        <f>SUM(IZP1327)</f>
        <v>1000000</v>
      </c>
      <c r="IZQ1329" s="62">
        <f>SUM(IZQ1327)</f>
        <v>0</v>
      </c>
      <c r="IZR1329" s="62">
        <f>IZQ1329/IZP1329</f>
        <v>0</v>
      </c>
      <c r="IZS1329" s="62">
        <f>SUM(IZS1327)</f>
        <v>1000000</v>
      </c>
      <c r="IZT1329" s="62">
        <v>0</v>
      </c>
      <c r="IZU1329" s="62">
        <v>0</v>
      </c>
      <c r="IZW1329" s="62">
        <f>IZT1329-IZU1329</f>
        <v>0</v>
      </c>
      <c r="IZX1329" s="62">
        <f t="shared" si="450"/>
        <v>1000000</v>
      </c>
      <c r="JAD1329" s="62" t="s">
        <v>185</v>
      </c>
      <c r="JAE1329" s="62" t="s">
        <v>186</v>
      </c>
      <c r="JAF1329" s="62">
        <f>SUM(JAF1327)</f>
        <v>1000000</v>
      </c>
      <c r="JAG1329" s="62">
        <f>SUM(JAG1327)</f>
        <v>0</v>
      </c>
      <c r="JAH1329" s="62">
        <f>JAG1329/JAF1329</f>
        <v>0</v>
      </c>
      <c r="JAI1329" s="62">
        <f>SUM(JAI1327)</f>
        <v>1000000</v>
      </c>
      <c r="JAJ1329" s="62">
        <v>0</v>
      </c>
      <c r="JAK1329" s="62">
        <v>0</v>
      </c>
      <c r="JAM1329" s="62">
        <f>JAJ1329-JAK1329</f>
        <v>0</v>
      </c>
      <c r="JAN1329" s="62">
        <f t="shared" ref="JAN1329:JBD1331" si="451">JAJ1329+JAF1329</f>
        <v>1000000</v>
      </c>
      <c r="JAT1329" s="62" t="s">
        <v>185</v>
      </c>
      <c r="JAU1329" s="62" t="s">
        <v>186</v>
      </c>
      <c r="JAV1329" s="62">
        <f>SUM(JAV1327)</f>
        <v>1000000</v>
      </c>
      <c r="JAW1329" s="62">
        <f>SUM(JAW1327)</f>
        <v>0</v>
      </c>
      <c r="JAX1329" s="62">
        <f>JAW1329/JAV1329</f>
        <v>0</v>
      </c>
      <c r="JAY1329" s="62">
        <f>SUM(JAY1327)</f>
        <v>1000000</v>
      </c>
      <c r="JAZ1329" s="62">
        <v>0</v>
      </c>
      <c r="JBA1329" s="62">
        <v>0</v>
      </c>
      <c r="JBC1329" s="62">
        <f>JAZ1329-JBA1329</f>
        <v>0</v>
      </c>
      <c r="JBD1329" s="62">
        <f t="shared" si="451"/>
        <v>1000000</v>
      </c>
      <c r="JBJ1329" s="62" t="s">
        <v>185</v>
      </c>
      <c r="JBK1329" s="62" t="s">
        <v>186</v>
      </c>
      <c r="JBL1329" s="62">
        <f>SUM(JBL1327)</f>
        <v>1000000</v>
      </c>
      <c r="JBM1329" s="62">
        <f>SUM(JBM1327)</f>
        <v>0</v>
      </c>
      <c r="JBN1329" s="62">
        <f>JBM1329/JBL1329</f>
        <v>0</v>
      </c>
      <c r="JBO1329" s="62">
        <f>SUM(JBO1327)</f>
        <v>1000000</v>
      </c>
      <c r="JBP1329" s="62">
        <v>0</v>
      </c>
      <c r="JBQ1329" s="62">
        <v>0</v>
      </c>
      <c r="JBS1329" s="62">
        <f>JBP1329-JBQ1329</f>
        <v>0</v>
      </c>
      <c r="JBT1329" s="62">
        <f t="shared" ref="JBT1329:JCJ1331" si="452">JBP1329+JBL1329</f>
        <v>1000000</v>
      </c>
      <c r="JBZ1329" s="62" t="s">
        <v>185</v>
      </c>
      <c r="JCA1329" s="62" t="s">
        <v>186</v>
      </c>
      <c r="JCB1329" s="62">
        <f>SUM(JCB1327)</f>
        <v>1000000</v>
      </c>
      <c r="JCC1329" s="62">
        <f>SUM(JCC1327)</f>
        <v>0</v>
      </c>
      <c r="JCD1329" s="62">
        <f>JCC1329/JCB1329</f>
        <v>0</v>
      </c>
      <c r="JCE1329" s="62">
        <f>SUM(JCE1327)</f>
        <v>1000000</v>
      </c>
      <c r="JCF1329" s="62">
        <v>0</v>
      </c>
      <c r="JCG1329" s="62">
        <v>0</v>
      </c>
      <c r="JCI1329" s="62">
        <f>JCF1329-JCG1329</f>
        <v>0</v>
      </c>
      <c r="JCJ1329" s="62">
        <f t="shared" si="452"/>
        <v>1000000</v>
      </c>
      <c r="JCP1329" s="62" t="s">
        <v>185</v>
      </c>
      <c r="JCQ1329" s="62" t="s">
        <v>186</v>
      </c>
      <c r="JCR1329" s="62">
        <f>SUM(JCR1327)</f>
        <v>1000000</v>
      </c>
      <c r="JCS1329" s="62">
        <f>SUM(JCS1327)</f>
        <v>0</v>
      </c>
      <c r="JCT1329" s="62">
        <f>JCS1329/JCR1329</f>
        <v>0</v>
      </c>
      <c r="JCU1329" s="62">
        <f>SUM(JCU1327)</f>
        <v>1000000</v>
      </c>
      <c r="JCV1329" s="62">
        <v>0</v>
      </c>
      <c r="JCW1329" s="62">
        <v>0</v>
      </c>
      <c r="JCY1329" s="62">
        <f>JCV1329-JCW1329</f>
        <v>0</v>
      </c>
      <c r="JCZ1329" s="62">
        <f t="shared" ref="JCZ1329:JDP1331" si="453">JCV1329+JCR1329</f>
        <v>1000000</v>
      </c>
      <c r="JDF1329" s="62" t="s">
        <v>185</v>
      </c>
      <c r="JDG1329" s="62" t="s">
        <v>186</v>
      </c>
      <c r="JDH1329" s="62">
        <f>SUM(JDH1327)</f>
        <v>1000000</v>
      </c>
      <c r="JDI1329" s="62">
        <f>SUM(JDI1327)</f>
        <v>0</v>
      </c>
      <c r="JDJ1329" s="62">
        <f>JDI1329/JDH1329</f>
        <v>0</v>
      </c>
      <c r="JDK1329" s="62">
        <f>SUM(JDK1327)</f>
        <v>1000000</v>
      </c>
      <c r="JDL1329" s="62">
        <v>0</v>
      </c>
      <c r="JDM1329" s="62">
        <v>0</v>
      </c>
      <c r="JDO1329" s="62">
        <f>JDL1329-JDM1329</f>
        <v>0</v>
      </c>
      <c r="JDP1329" s="62">
        <f t="shared" si="453"/>
        <v>1000000</v>
      </c>
      <c r="JDV1329" s="62" t="s">
        <v>185</v>
      </c>
      <c r="JDW1329" s="62" t="s">
        <v>186</v>
      </c>
      <c r="JDX1329" s="62">
        <f>SUM(JDX1327)</f>
        <v>1000000</v>
      </c>
      <c r="JDY1329" s="62">
        <f>SUM(JDY1327)</f>
        <v>0</v>
      </c>
      <c r="JDZ1329" s="62">
        <f>JDY1329/JDX1329</f>
        <v>0</v>
      </c>
      <c r="JEA1329" s="62">
        <f>SUM(JEA1327)</f>
        <v>1000000</v>
      </c>
      <c r="JEB1329" s="62">
        <v>0</v>
      </c>
      <c r="JEC1329" s="62">
        <v>0</v>
      </c>
      <c r="JEE1329" s="62">
        <f>JEB1329-JEC1329</f>
        <v>0</v>
      </c>
      <c r="JEF1329" s="62">
        <f t="shared" ref="JEF1329:JEV1331" si="454">JEB1329+JDX1329</f>
        <v>1000000</v>
      </c>
      <c r="JEL1329" s="62" t="s">
        <v>185</v>
      </c>
      <c r="JEM1329" s="62" t="s">
        <v>186</v>
      </c>
      <c r="JEN1329" s="62">
        <f>SUM(JEN1327)</f>
        <v>1000000</v>
      </c>
      <c r="JEO1329" s="62">
        <f>SUM(JEO1327)</f>
        <v>0</v>
      </c>
      <c r="JEP1329" s="62">
        <f>JEO1329/JEN1329</f>
        <v>0</v>
      </c>
      <c r="JEQ1329" s="62">
        <f>SUM(JEQ1327)</f>
        <v>1000000</v>
      </c>
      <c r="JER1329" s="62">
        <v>0</v>
      </c>
      <c r="JES1329" s="62">
        <v>0</v>
      </c>
      <c r="JEU1329" s="62">
        <f>JER1329-JES1329</f>
        <v>0</v>
      </c>
      <c r="JEV1329" s="62">
        <f t="shared" si="454"/>
        <v>1000000</v>
      </c>
      <c r="JFB1329" s="62" t="s">
        <v>185</v>
      </c>
      <c r="JFC1329" s="62" t="s">
        <v>186</v>
      </c>
      <c r="JFD1329" s="62">
        <f>SUM(JFD1327)</f>
        <v>1000000</v>
      </c>
      <c r="JFE1329" s="62">
        <f>SUM(JFE1327)</f>
        <v>0</v>
      </c>
      <c r="JFF1329" s="62">
        <f>JFE1329/JFD1329</f>
        <v>0</v>
      </c>
      <c r="JFG1329" s="62">
        <f>SUM(JFG1327)</f>
        <v>1000000</v>
      </c>
      <c r="JFH1329" s="62">
        <v>0</v>
      </c>
      <c r="JFI1329" s="62">
        <v>0</v>
      </c>
      <c r="JFK1329" s="62">
        <f>JFH1329-JFI1329</f>
        <v>0</v>
      </c>
      <c r="JFL1329" s="62">
        <f t="shared" ref="JFL1329:JGB1331" si="455">JFH1329+JFD1329</f>
        <v>1000000</v>
      </c>
      <c r="JFR1329" s="62" t="s">
        <v>185</v>
      </c>
      <c r="JFS1329" s="62" t="s">
        <v>186</v>
      </c>
      <c r="JFT1329" s="62">
        <f>SUM(JFT1327)</f>
        <v>1000000</v>
      </c>
      <c r="JFU1329" s="62">
        <f>SUM(JFU1327)</f>
        <v>0</v>
      </c>
      <c r="JFV1329" s="62">
        <f>JFU1329/JFT1329</f>
        <v>0</v>
      </c>
      <c r="JFW1329" s="62">
        <f>SUM(JFW1327)</f>
        <v>1000000</v>
      </c>
      <c r="JFX1329" s="62">
        <v>0</v>
      </c>
      <c r="JFY1329" s="62">
        <v>0</v>
      </c>
      <c r="JGA1329" s="62">
        <f>JFX1329-JFY1329</f>
        <v>0</v>
      </c>
      <c r="JGB1329" s="62">
        <f t="shared" si="455"/>
        <v>1000000</v>
      </c>
      <c r="JGH1329" s="62" t="s">
        <v>185</v>
      </c>
      <c r="JGI1329" s="62" t="s">
        <v>186</v>
      </c>
      <c r="JGJ1329" s="62">
        <f>SUM(JGJ1327)</f>
        <v>1000000</v>
      </c>
      <c r="JGK1329" s="62">
        <f>SUM(JGK1327)</f>
        <v>0</v>
      </c>
      <c r="JGL1329" s="62">
        <f>JGK1329/JGJ1329</f>
        <v>0</v>
      </c>
      <c r="JGM1329" s="62">
        <f>SUM(JGM1327)</f>
        <v>1000000</v>
      </c>
      <c r="JGN1329" s="62">
        <v>0</v>
      </c>
      <c r="JGO1329" s="62">
        <v>0</v>
      </c>
      <c r="JGQ1329" s="62">
        <f>JGN1329-JGO1329</f>
        <v>0</v>
      </c>
      <c r="JGR1329" s="62">
        <f t="shared" ref="JGR1329:JHH1331" si="456">JGN1329+JGJ1329</f>
        <v>1000000</v>
      </c>
      <c r="JGX1329" s="62" t="s">
        <v>185</v>
      </c>
      <c r="JGY1329" s="62" t="s">
        <v>186</v>
      </c>
      <c r="JGZ1329" s="62">
        <f>SUM(JGZ1327)</f>
        <v>1000000</v>
      </c>
      <c r="JHA1329" s="62">
        <f>SUM(JHA1327)</f>
        <v>0</v>
      </c>
      <c r="JHB1329" s="62">
        <f>JHA1329/JGZ1329</f>
        <v>0</v>
      </c>
      <c r="JHC1329" s="62">
        <f>SUM(JHC1327)</f>
        <v>1000000</v>
      </c>
      <c r="JHD1329" s="62">
        <v>0</v>
      </c>
      <c r="JHE1329" s="62">
        <v>0</v>
      </c>
      <c r="JHG1329" s="62">
        <f>JHD1329-JHE1329</f>
        <v>0</v>
      </c>
      <c r="JHH1329" s="62">
        <f t="shared" si="456"/>
        <v>1000000</v>
      </c>
      <c r="JHN1329" s="62" t="s">
        <v>185</v>
      </c>
      <c r="JHO1329" s="62" t="s">
        <v>186</v>
      </c>
      <c r="JHP1329" s="62">
        <f>SUM(JHP1327)</f>
        <v>1000000</v>
      </c>
      <c r="JHQ1329" s="62">
        <f>SUM(JHQ1327)</f>
        <v>0</v>
      </c>
      <c r="JHR1329" s="62">
        <f>JHQ1329/JHP1329</f>
        <v>0</v>
      </c>
      <c r="JHS1329" s="62">
        <f>SUM(JHS1327)</f>
        <v>1000000</v>
      </c>
      <c r="JHT1329" s="62">
        <v>0</v>
      </c>
      <c r="JHU1329" s="62">
        <v>0</v>
      </c>
      <c r="JHW1329" s="62">
        <f>JHT1329-JHU1329</f>
        <v>0</v>
      </c>
      <c r="JHX1329" s="62">
        <f t="shared" ref="JHX1329:JIN1331" si="457">JHT1329+JHP1329</f>
        <v>1000000</v>
      </c>
      <c r="JID1329" s="62" t="s">
        <v>185</v>
      </c>
      <c r="JIE1329" s="62" t="s">
        <v>186</v>
      </c>
      <c r="JIF1329" s="62">
        <f>SUM(JIF1327)</f>
        <v>1000000</v>
      </c>
      <c r="JIG1329" s="62">
        <f>SUM(JIG1327)</f>
        <v>0</v>
      </c>
      <c r="JIH1329" s="62">
        <f>JIG1329/JIF1329</f>
        <v>0</v>
      </c>
      <c r="JII1329" s="62">
        <f>SUM(JII1327)</f>
        <v>1000000</v>
      </c>
      <c r="JIJ1329" s="62">
        <v>0</v>
      </c>
      <c r="JIK1329" s="62">
        <v>0</v>
      </c>
      <c r="JIM1329" s="62">
        <f>JIJ1329-JIK1329</f>
        <v>0</v>
      </c>
      <c r="JIN1329" s="62">
        <f t="shared" si="457"/>
        <v>1000000</v>
      </c>
      <c r="JIT1329" s="62" t="s">
        <v>185</v>
      </c>
      <c r="JIU1329" s="62" t="s">
        <v>186</v>
      </c>
      <c r="JIV1329" s="62">
        <f>SUM(JIV1327)</f>
        <v>1000000</v>
      </c>
      <c r="JIW1329" s="62">
        <f>SUM(JIW1327)</f>
        <v>0</v>
      </c>
      <c r="JIX1329" s="62">
        <f>JIW1329/JIV1329</f>
        <v>0</v>
      </c>
      <c r="JIY1329" s="62">
        <f>SUM(JIY1327)</f>
        <v>1000000</v>
      </c>
      <c r="JIZ1329" s="62">
        <v>0</v>
      </c>
      <c r="JJA1329" s="62">
        <v>0</v>
      </c>
      <c r="JJC1329" s="62">
        <f>JIZ1329-JJA1329</f>
        <v>0</v>
      </c>
      <c r="JJD1329" s="62">
        <f t="shared" ref="JJD1329:JJT1331" si="458">JIZ1329+JIV1329</f>
        <v>1000000</v>
      </c>
      <c r="JJJ1329" s="62" t="s">
        <v>185</v>
      </c>
      <c r="JJK1329" s="62" t="s">
        <v>186</v>
      </c>
      <c r="JJL1329" s="62">
        <f>SUM(JJL1327)</f>
        <v>1000000</v>
      </c>
      <c r="JJM1329" s="62">
        <f>SUM(JJM1327)</f>
        <v>0</v>
      </c>
      <c r="JJN1329" s="62">
        <f>JJM1329/JJL1329</f>
        <v>0</v>
      </c>
      <c r="JJO1329" s="62">
        <f>SUM(JJO1327)</f>
        <v>1000000</v>
      </c>
      <c r="JJP1329" s="62">
        <v>0</v>
      </c>
      <c r="JJQ1329" s="62">
        <v>0</v>
      </c>
      <c r="JJS1329" s="62">
        <f>JJP1329-JJQ1329</f>
        <v>0</v>
      </c>
      <c r="JJT1329" s="62">
        <f t="shared" si="458"/>
        <v>1000000</v>
      </c>
      <c r="JJZ1329" s="62" t="s">
        <v>185</v>
      </c>
      <c r="JKA1329" s="62" t="s">
        <v>186</v>
      </c>
      <c r="JKB1329" s="62">
        <f>SUM(JKB1327)</f>
        <v>1000000</v>
      </c>
      <c r="JKC1329" s="62">
        <f>SUM(JKC1327)</f>
        <v>0</v>
      </c>
      <c r="JKD1329" s="62">
        <f>JKC1329/JKB1329</f>
        <v>0</v>
      </c>
      <c r="JKE1329" s="62">
        <f>SUM(JKE1327)</f>
        <v>1000000</v>
      </c>
      <c r="JKF1329" s="62">
        <v>0</v>
      </c>
      <c r="JKG1329" s="62">
        <v>0</v>
      </c>
      <c r="JKI1329" s="62">
        <f>JKF1329-JKG1329</f>
        <v>0</v>
      </c>
      <c r="JKJ1329" s="62">
        <f t="shared" ref="JKJ1329:JKZ1331" si="459">JKF1329+JKB1329</f>
        <v>1000000</v>
      </c>
      <c r="JKP1329" s="62" t="s">
        <v>185</v>
      </c>
      <c r="JKQ1329" s="62" t="s">
        <v>186</v>
      </c>
      <c r="JKR1329" s="62">
        <f>SUM(JKR1327)</f>
        <v>1000000</v>
      </c>
      <c r="JKS1329" s="62">
        <f>SUM(JKS1327)</f>
        <v>0</v>
      </c>
      <c r="JKT1329" s="62">
        <f>JKS1329/JKR1329</f>
        <v>0</v>
      </c>
      <c r="JKU1329" s="62">
        <f>SUM(JKU1327)</f>
        <v>1000000</v>
      </c>
      <c r="JKV1329" s="62">
        <v>0</v>
      </c>
      <c r="JKW1329" s="62">
        <v>0</v>
      </c>
      <c r="JKY1329" s="62">
        <f>JKV1329-JKW1329</f>
        <v>0</v>
      </c>
      <c r="JKZ1329" s="62">
        <f t="shared" si="459"/>
        <v>1000000</v>
      </c>
      <c r="JLF1329" s="62" t="s">
        <v>185</v>
      </c>
      <c r="JLG1329" s="62" t="s">
        <v>186</v>
      </c>
      <c r="JLH1329" s="62">
        <f>SUM(JLH1327)</f>
        <v>1000000</v>
      </c>
      <c r="JLI1329" s="62">
        <f>SUM(JLI1327)</f>
        <v>0</v>
      </c>
      <c r="JLJ1329" s="62">
        <f>JLI1329/JLH1329</f>
        <v>0</v>
      </c>
      <c r="JLK1329" s="62">
        <f>SUM(JLK1327)</f>
        <v>1000000</v>
      </c>
      <c r="JLL1329" s="62">
        <v>0</v>
      </c>
      <c r="JLM1329" s="62">
        <v>0</v>
      </c>
      <c r="JLO1329" s="62">
        <f>JLL1329-JLM1329</f>
        <v>0</v>
      </c>
      <c r="JLP1329" s="62">
        <f t="shared" ref="JLP1329:JMF1331" si="460">JLL1329+JLH1329</f>
        <v>1000000</v>
      </c>
      <c r="JLV1329" s="62" t="s">
        <v>185</v>
      </c>
      <c r="JLW1329" s="62" t="s">
        <v>186</v>
      </c>
      <c r="JLX1329" s="62">
        <f>SUM(JLX1327)</f>
        <v>1000000</v>
      </c>
      <c r="JLY1329" s="62">
        <f>SUM(JLY1327)</f>
        <v>0</v>
      </c>
      <c r="JLZ1329" s="62">
        <f>JLY1329/JLX1329</f>
        <v>0</v>
      </c>
      <c r="JMA1329" s="62">
        <f>SUM(JMA1327)</f>
        <v>1000000</v>
      </c>
      <c r="JMB1329" s="62">
        <v>0</v>
      </c>
      <c r="JMC1329" s="62">
        <v>0</v>
      </c>
      <c r="JME1329" s="62">
        <f>JMB1329-JMC1329</f>
        <v>0</v>
      </c>
      <c r="JMF1329" s="62">
        <f t="shared" si="460"/>
        <v>1000000</v>
      </c>
      <c r="JML1329" s="62" t="s">
        <v>185</v>
      </c>
      <c r="JMM1329" s="62" t="s">
        <v>186</v>
      </c>
      <c r="JMN1329" s="62">
        <f>SUM(JMN1327)</f>
        <v>1000000</v>
      </c>
      <c r="JMO1329" s="62">
        <f>SUM(JMO1327)</f>
        <v>0</v>
      </c>
      <c r="JMP1329" s="62">
        <f>JMO1329/JMN1329</f>
        <v>0</v>
      </c>
      <c r="JMQ1329" s="62">
        <f>SUM(JMQ1327)</f>
        <v>1000000</v>
      </c>
      <c r="JMR1329" s="62">
        <v>0</v>
      </c>
      <c r="JMS1329" s="62">
        <v>0</v>
      </c>
      <c r="JMU1329" s="62">
        <f>JMR1329-JMS1329</f>
        <v>0</v>
      </c>
      <c r="JMV1329" s="62">
        <f t="shared" ref="JMV1329:JNL1331" si="461">JMR1329+JMN1329</f>
        <v>1000000</v>
      </c>
      <c r="JNB1329" s="62" t="s">
        <v>185</v>
      </c>
      <c r="JNC1329" s="62" t="s">
        <v>186</v>
      </c>
      <c r="JND1329" s="62">
        <f>SUM(JND1327)</f>
        <v>1000000</v>
      </c>
      <c r="JNE1329" s="62">
        <f>SUM(JNE1327)</f>
        <v>0</v>
      </c>
      <c r="JNF1329" s="62">
        <f>JNE1329/JND1329</f>
        <v>0</v>
      </c>
      <c r="JNG1329" s="62">
        <f>SUM(JNG1327)</f>
        <v>1000000</v>
      </c>
      <c r="JNH1329" s="62">
        <v>0</v>
      </c>
      <c r="JNI1329" s="62">
        <v>0</v>
      </c>
      <c r="JNK1329" s="62">
        <f>JNH1329-JNI1329</f>
        <v>0</v>
      </c>
      <c r="JNL1329" s="62">
        <f t="shared" si="461"/>
        <v>1000000</v>
      </c>
      <c r="JNR1329" s="62" t="s">
        <v>185</v>
      </c>
      <c r="JNS1329" s="62" t="s">
        <v>186</v>
      </c>
      <c r="JNT1329" s="62">
        <f>SUM(JNT1327)</f>
        <v>1000000</v>
      </c>
      <c r="JNU1329" s="62">
        <f>SUM(JNU1327)</f>
        <v>0</v>
      </c>
      <c r="JNV1329" s="62">
        <f>JNU1329/JNT1329</f>
        <v>0</v>
      </c>
      <c r="JNW1329" s="62">
        <f>SUM(JNW1327)</f>
        <v>1000000</v>
      </c>
      <c r="JNX1329" s="62">
        <v>0</v>
      </c>
      <c r="JNY1329" s="62">
        <v>0</v>
      </c>
      <c r="JOA1329" s="62">
        <f>JNX1329-JNY1329</f>
        <v>0</v>
      </c>
      <c r="JOB1329" s="62">
        <f t="shared" ref="JOB1329:JOR1331" si="462">JNX1329+JNT1329</f>
        <v>1000000</v>
      </c>
      <c r="JOH1329" s="62" t="s">
        <v>185</v>
      </c>
      <c r="JOI1329" s="62" t="s">
        <v>186</v>
      </c>
      <c r="JOJ1329" s="62">
        <f>SUM(JOJ1327)</f>
        <v>1000000</v>
      </c>
      <c r="JOK1329" s="62">
        <f>SUM(JOK1327)</f>
        <v>0</v>
      </c>
      <c r="JOL1329" s="62">
        <f>JOK1329/JOJ1329</f>
        <v>0</v>
      </c>
      <c r="JOM1329" s="62">
        <f>SUM(JOM1327)</f>
        <v>1000000</v>
      </c>
      <c r="JON1329" s="62">
        <v>0</v>
      </c>
      <c r="JOO1329" s="62">
        <v>0</v>
      </c>
      <c r="JOQ1329" s="62">
        <f>JON1329-JOO1329</f>
        <v>0</v>
      </c>
      <c r="JOR1329" s="62">
        <f t="shared" si="462"/>
        <v>1000000</v>
      </c>
      <c r="JOX1329" s="62" t="s">
        <v>185</v>
      </c>
      <c r="JOY1329" s="62" t="s">
        <v>186</v>
      </c>
      <c r="JOZ1329" s="62">
        <f>SUM(JOZ1327)</f>
        <v>1000000</v>
      </c>
      <c r="JPA1329" s="62">
        <f>SUM(JPA1327)</f>
        <v>0</v>
      </c>
      <c r="JPB1329" s="62">
        <f>JPA1329/JOZ1329</f>
        <v>0</v>
      </c>
      <c r="JPC1329" s="62">
        <f>SUM(JPC1327)</f>
        <v>1000000</v>
      </c>
      <c r="JPD1329" s="62">
        <v>0</v>
      </c>
      <c r="JPE1329" s="62">
        <v>0</v>
      </c>
      <c r="JPG1329" s="62">
        <f>JPD1329-JPE1329</f>
        <v>0</v>
      </c>
      <c r="JPH1329" s="62">
        <f t="shared" ref="JPH1329:JPX1331" si="463">JPD1329+JOZ1329</f>
        <v>1000000</v>
      </c>
      <c r="JPN1329" s="62" t="s">
        <v>185</v>
      </c>
      <c r="JPO1329" s="62" t="s">
        <v>186</v>
      </c>
      <c r="JPP1329" s="62">
        <f>SUM(JPP1327)</f>
        <v>1000000</v>
      </c>
      <c r="JPQ1329" s="62">
        <f>SUM(JPQ1327)</f>
        <v>0</v>
      </c>
      <c r="JPR1329" s="62">
        <f>JPQ1329/JPP1329</f>
        <v>0</v>
      </c>
      <c r="JPS1329" s="62">
        <f>SUM(JPS1327)</f>
        <v>1000000</v>
      </c>
      <c r="JPT1329" s="62">
        <v>0</v>
      </c>
      <c r="JPU1329" s="62">
        <v>0</v>
      </c>
      <c r="JPW1329" s="62">
        <f>JPT1329-JPU1329</f>
        <v>0</v>
      </c>
      <c r="JPX1329" s="62">
        <f t="shared" si="463"/>
        <v>1000000</v>
      </c>
      <c r="JQD1329" s="62" t="s">
        <v>185</v>
      </c>
      <c r="JQE1329" s="62" t="s">
        <v>186</v>
      </c>
      <c r="JQF1329" s="62">
        <f>SUM(JQF1327)</f>
        <v>1000000</v>
      </c>
      <c r="JQG1329" s="62">
        <f>SUM(JQG1327)</f>
        <v>0</v>
      </c>
      <c r="JQH1329" s="62">
        <f>JQG1329/JQF1329</f>
        <v>0</v>
      </c>
      <c r="JQI1329" s="62">
        <f>SUM(JQI1327)</f>
        <v>1000000</v>
      </c>
      <c r="JQJ1329" s="62">
        <v>0</v>
      </c>
      <c r="JQK1329" s="62">
        <v>0</v>
      </c>
      <c r="JQM1329" s="62">
        <f>JQJ1329-JQK1329</f>
        <v>0</v>
      </c>
      <c r="JQN1329" s="62">
        <f t="shared" ref="JQN1329:JRD1331" si="464">JQJ1329+JQF1329</f>
        <v>1000000</v>
      </c>
      <c r="JQT1329" s="62" t="s">
        <v>185</v>
      </c>
      <c r="JQU1329" s="62" t="s">
        <v>186</v>
      </c>
      <c r="JQV1329" s="62">
        <f>SUM(JQV1327)</f>
        <v>1000000</v>
      </c>
      <c r="JQW1329" s="62">
        <f>SUM(JQW1327)</f>
        <v>0</v>
      </c>
      <c r="JQX1329" s="62">
        <f>JQW1329/JQV1329</f>
        <v>0</v>
      </c>
      <c r="JQY1329" s="62">
        <f>SUM(JQY1327)</f>
        <v>1000000</v>
      </c>
      <c r="JQZ1329" s="62">
        <v>0</v>
      </c>
      <c r="JRA1329" s="62">
        <v>0</v>
      </c>
      <c r="JRC1329" s="62">
        <f>JQZ1329-JRA1329</f>
        <v>0</v>
      </c>
      <c r="JRD1329" s="62">
        <f t="shared" si="464"/>
        <v>1000000</v>
      </c>
      <c r="JRJ1329" s="62" t="s">
        <v>185</v>
      </c>
      <c r="JRK1329" s="62" t="s">
        <v>186</v>
      </c>
      <c r="JRL1329" s="62">
        <f>SUM(JRL1327)</f>
        <v>1000000</v>
      </c>
      <c r="JRM1329" s="62">
        <f>SUM(JRM1327)</f>
        <v>0</v>
      </c>
      <c r="JRN1329" s="62">
        <f>JRM1329/JRL1329</f>
        <v>0</v>
      </c>
      <c r="JRO1329" s="62">
        <f>SUM(JRO1327)</f>
        <v>1000000</v>
      </c>
      <c r="JRP1329" s="62">
        <v>0</v>
      </c>
      <c r="JRQ1329" s="62">
        <v>0</v>
      </c>
      <c r="JRS1329" s="62">
        <f>JRP1329-JRQ1329</f>
        <v>0</v>
      </c>
      <c r="JRT1329" s="62">
        <f t="shared" ref="JRT1329:JSJ1331" si="465">JRP1329+JRL1329</f>
        <v>1000000</v>
      </c>
      <c r="JRZ1329" s="62" t="s">
        <v>185</v>
      </c>
      <c r="JSA1329" s="62" t="s">
        <v>186</v>
      </c>
      <c r="JSB1329" s="62">
        <f>SUM(JSB1327)</f>
        <v>1000000</v>
      </c>
      <c r="JSC1329" s="62">
        <f>SUM(JSC1327)</f>
        <v>0</v>
      </c>
      <c r="JSD1329" s="62">
        <f>JSC1329/JSB1329</f>
        <v>0</v>
      </c>
      <c r="JSE1329" s="62">
        <f>SUM(JSE1327)</f>
        <v>1000000</v>
      </c>
      <c r="JSF1329" s="62">
        <v>0</v>
      </c>
      <c r="JSG1329" s="62">
        <v>0</v>
      </c>
      <c r="JSI1329" s="62">
        <f>JSF1329-JSG1329</f>
        <v>0</v>
      </c>
      <c r="JSJ1329" s="62">
        <f t="shared" si="465"/>
        <v>1000000</v>
      </c>
      <c r="JSP1329" s="62" t="s">
        <v>185</v>
      </c>
      <c r="JSQ1329" s="62" t="s">
        <v>186</v>
      </c>
      <c r="JSR1329" s="62">
        <f>SUM(JSR1327)</f>
        <v>1000000</v>
      </c>
      <c r="JSS1329" s="62">
        <f>SUM(JSS1327)</f>
        <v>0</v>
      </c>
      <c r="JST1329" s="62">
        <f>JSS1329/JSR1329</f>
        <v>0</v>
      </c>
      <c r="JSU1329" s="62">
        <f>SUM(JSU1327)</f>
        <v>1000000</v>
      </c>
      <c r="JSV1329" s="62">
        <v>0</v>
      </c>
      <c r="JSW1329" s="62">
        <v>0</v>
      </c>
      <c r="JSY1329" s="62">
        <f>JSV1329-JSW1329</f>
        <v>0</v>
      </c>
      <c r="JSZ1329" s="62">
        <f t="shared" ref="JSZ1329:JTP1331" si="466">JSV1329+JSR1329</f>
        <v>1000000</v>
      </c>
      <c r="JTF1329" s="62" t="s">
        <v>185</v>
      </c>
      <c r="JTG1329" s="62" t="s">
        <v>186</v>
      </c>
      <c r="JTH1329" s="62">
        <f>SUM(JTH1327)</f>
        <v>1000000</v>
      </c>
      <c r="JTI1329" s="62">
        <f>SUM(JTI1327)</f>
        <v>0</v>
      </c>
      <c r="JTJ1329" s="62">
        <f>JTI1329/JTH1329</f>
        <v>0</v>
      </c>
      <c r="JTK1329" s="62">
        <f>SUM(JTK1327)</f>
        <v>1000000</v>
      </c>
      <c r="JTL1329" s="62">
        <v>0</v>
      </c>
      <c r="JTM1329" s="62">
        <v>0</v>
      </c>
      <c r="JTO1329" s="62">
        <f>JTL1329-JTM1329</f>
        <v>0</v>
      </c>
      <c r="JTP1329" s="62">
        <f t="shared" si="466"/>
        <v>1000000</v>
      </c>
      <c r="JTV1329" s="62" t="s">
        <v>185</v>
      </c>
      <c r="JTW1329" s="62" t="s">
        <v>186</v>
      </c>
      <c r="JTX1329" s="62">
        <f>SUM(JTX1327)</f>
        <v>1000000</v>
      </c>
      <c r="JTY1329" s="62">
        <f>SUM(JTY1327)</f>
        <v>0</v>
      </c>
      <c r="JTZ1329" s="62">
        <f>JTY1329/JTX1329</f>
        <v>0</v>
      </c>
      <c r="JUA1329" s="62">
        <f>SUM(JUA1327)</f>
        <v>1000000</v>
      </c>
      <c r="JUB1329" s="62">
        <v>0</v>
      </c>
      <c r="JUC1329" s="62">
        <v>0</v>
      </c>
      <c r="JUE1329" s="62">
        <f>JUB1329-JUC1329</f>
        <v>0</v>
      </c>
      <c r="JUF1329" s="62">
        <f t="shared" ref="JUF1329:JUV1331" si="467">JUB1329+JTX1329</f>
        <v>1000000</v>
      </c>
      <c r="JUL1329" s="62" t="s">
        <v>185</v>
      </c>
      <c r="JUM1329" s="62" t="s">
        <v>186</v>
      </c>
      <c r="JUN1329" s="62">
        <f>SUM(JUN1327)</f>
        <v>1000000</v>
      </c>
      <c r="JUO1329" s="62">
        <f>SUM(JUO1327)</f>
        <v>0</v>
      </c>
      <c r="JUP1329" s="62">
        <f>JUO1329/JUN1329</f>
        <v>0</v>
      </c>
      <c r="JUQ1329" s="62">
        <f>SUM(JUQ1327)</f>
        <v>1000000</v>
      </c>
      <c r="JUR1329" s="62">
        <v>0</v>
      </c>
      <c r="JUS1329" s="62">
        <v>0</v>
      </c>
      <c r="JUU1329" s="62">
        <f>JUR1329-JUS1329</f>
        <v>0</v>
      </c>
      <c r="JUV1329" s="62">
        <f t="shared" si="467"/>
        <v>1000000</v>
      </c>
      <c r="JVB1329" s="62" t="s">
        <v>185</v>
      </c>
      <c r="JVC1329" s="62" t="s">
        <v>186</v>
      </c>
      <c r="JVD1329" s="62">
        <f>SUM(JVD1327)</f>
        <v>1000000</v>
      </c>
      <c r="JVE1329" s="62">
        <f>SUM(JVE1327)</f>
        <v>0</v>
      </c>
      <c r="JVF1329" s="62">
        <f>JVE1329/JVD1329</f>
        <v>0</v>
      </c>
      <c r="JVG1329" s="62">
        <f>SUM(JVG1327)</f>
        <v>1000000</v>
      </c>
      <c r="JVH1329" s="62">
        <v>0</v>
      </c>
      <c r="JVI1329" s="62">
        <v>0</v>
      </c>
      <c r="JVK1329" s="62">
        <f>JVH1329-JVI1329</f>
        <v>0</v>
      </c>
      <c r="JVL1329" s="62">
        <f t="shared" ref="JVL1329:JWB1331" si="468">JVH1329+JVD1329</f>
        <v>1000000</v>
      </c>
      <c r="JVR1329" s="62" t="s">
        <v>185</v>
      </c>
      <c r="JVS1329" s="62" t="s">
        <v>186</v>
      </c>
      <c r="JVT1329" s="62">
        <f>SUM(JVT1327)</f>
        <v>1000000</v>
      </c>
      <c r="JVU1329" s="62">
        <f>SUM(JVU1327)</f>
        <v>0</v>
      </c>
      <c r="JVV1329" s="62">
        <f>JVU1329/JVT1329</f>
        <v>0</v>
      </c>
      <c r="JVW1329" s="62">
        <f>SUM(JVW1327)</f>
        <v>1000000</v>
      </c>
      <c r="JVX1329" s="62">
        <v>0</v>
      </c>
      <c r="JVY1329" s="62">
        <v>0</v>
      </c>
      <c r="JWA1329" s="62">
        <f>JVX1329-JVY1329</f>
        <v>0</v>
      </c>
      <c r="JWB1329" s="62">
        <f t="shared" si="468"/>
        <v>1000000</v>
      </c>
      <c r="JWH1329" s="62" t="s">
        <v>185</v>
      </c>
      <c r="JWI1329" s="62" t="s">
        <v>186</v>
      </c>
      <c r="JWJ1329" s="62">
        <f>SUM(JWJ1327)</f>
        <v>1000000</v>
      </c>
      <c r="JWK1329" s="62">
        <f>SUM(JWK1327)</f>
        <v>0</v>
      </c>
      <c r="JWL1329" s="62">
        <f>JWK1329/JWJ1329</f>
        <v>0</v>
      </c>
      <c r="JWM1329" s="62">
        <f>SUM(JWM1327)</f>
        <v>1000000</v>
      </c>
      <c r="JWN1329" s="62">
        <v>0</v>
      </c>
      <c r="JWO1329" s="62">
        <v>0</v>
      </c>
      <c r="JWQ1329" s="62">
        <f>JWN1329-JWO1329</f>
        <v>0</v>
      </c>
      <c r="JWR1329" s="62">
        <f t="shared" ref="JWR1329:JXH1331" si="469">JWN1329+JWJ1329</f>
        <v>1000000</v>
      </c>
      <c r="JWX1329" s="62" t="s">
        <v>185</v>
      </c>
      <c r="JWY1329" s="62" t="s">
        <v>186</v>
      </c>
      <c r="JWZ1329" s="62">
        <f>SUM(JWZ1327)</f>
        <v>1000000</v>
      </c>
      <c r="JXA1329" s="62">
        <f>SUM(JXA1327)</f>
        <v>0</v>
      </c>
      <c r="JXB1329" s="62">
        <f>JXA1329/JWZ1329</f>
        <v>0</v>
      </c>
      <c r="JXC1329" s="62">
        <f>SUM(JXC1327)</f>
        <v>1000000</v>
      </c>
      <c r="JXD1329" s="62">
        <v>0</v>
      </c>
      <c r="JXE1329" s="62">
        <v>0</v>
      </c>
      <c r="JXG1329" s="62">
        <f>JXD1329-JXE1329</f>
        <v>0</v>
      </c>
      <c r="JXH1329" s="62">
        <f t="shared" si="469"/>
        <v>1000000</v>
      </c>
      <c r="JXN1329" s="62" t="s">
        <v>185</v>
      </c>
      <c r="JXO1329" s="62" t="s">
        <v>186</v>
      </c>
      <c r="JXP1329" s="62">
        <f>SUM(JXP1327)</f>
        <v>1000000</v>
      </c>
      <c r="JXQ1329" s="62">
        <f>SUM(JXQ1327)</f>
        <v>0</v>
      </c>
      <c r="JXR1329" s="62">
        <f>JXQ1329/JXP1329</f>
        <v>0</v>
      </c>
      <c r="JXS1329" s="62">
        <f>SUM(JXS1327)</f>
        <v>1000000</v>
      </c>
      <c r="JXT1329" s="62">
        <v>0</v>
      </c>
      <c r="JXU1329" s="62">
        <v>0</v>
      </c>
      <c r="JXW1329" s="62">
        <f>JXT1329-JXU1329</f>
        <v>0</v>
      </c>
      <c r="JXX1329" s="62">
        <f t="shared" ref="JXX1329:JYN1331" si="470">JXT1329+JXP1329</f>
        <v>1000000</v>
      </c>
      <c r="JYD1329" s="62" t="s">
        <v>185</v>
      </c>
      <c r="JYE1329" s="62" t="s">
        <v>186</v>
      </c>
      <c r="JYF1329" s="62">
        <f>SUM(JYF1327)</f>
        <v>1000000</v>
      </c>
      <c r="JYG1329" s="62">
        <f>SUM(JYG1327)</f>
        <v>0</v>
      </c>
      <c r="JYH1329" s="62">
        <f>JYG1329/JYF1329</f>
        <v>0</v>
      </c>
      <c r="JYI1329" s="62">
        <f>SUM(JYI1327)</f>
        <v>1000000</v>
      </c>
      <c r="JYJ1329" s="62">
        <v>0</v>
      </c>
      <c r="JYK1329" s="62">
        <v>0</v>
      </c>
      <c r="JYM1329" s="62">
        <f>JYJ1329-JYK1329</f>
        <v>0</v>
      </c>
      <c r="JYN1329" s="62">
        <f t="shared" si="470"/>
        <v>1000000</v>
      </c>
      <c r="JYT1329" s="62" t="s">
        <v>185</v>
      </c>
      <c r="JYU1329" s="62" t="s">
        <v>186</v>
      </c>
      <c r="JYV1329" s="62">
        <f>SUM(JYV1327)</f>
        <v>1000000</v>
      </c>
      <c r="JYW1329" s="62">
        <f>SUM(JYW1327)</f>
        <v>0</v>
      </c>
      <c r="JYX1329" s="62">
        <f>JYW1329/JYV1329</f>
        <v>0</v>
      </c>
      <c r="JYY1329" s="62">
        <f>SUM(JYY1327)</f>
        <v>1000000</v>
      </c>
      <c r="JYZ1329" s="62">
        <v>0</v>
      </c>
      <c r="JZA1329" s="62">
        <v>0</v>
      </c>
      <c r="JZC1329" s="62">
        <f>JYZ1329-JZA1329</f>
        <v>0</v>
      </c>
      <c r="JZD1329" s="62">
        <f t="shared" ref="JZD1329:JZT1331" si="471">JYZ1329+JYV1329</f>
        <v>1000000</v>
      </c>
      <c r="JZJ1329" s="62" t="s">
        <v>185</v>
      </c>
      <c r="JZK1329" s="62" t="s">
        <v>186</v>
      </c>
      <c r="JZL1329" s="62">
        <f>SUM(JZL1327)</f>
        <v>1000000</v>
      </c>
      <c r="JZM1329" s="62">
        <f>SUM(JZM1327)</f>
        <v>0</v>
      </c>
      <c r="JZN1329" s="62">
        <f>JZM1329/JZL1329</f>
        <v>0</v>
      </c>
      <c r="JZO1329" s="62">
        <f>SUM(JZO1327)</f>
        <v>1000000</v>
      </c>
      <c r="JZP1329" s="62">
        <v>0</v>
      </c>
      <c r="JZQ1329" s="62">
        <v>0</v>
      </c>
      <c r="JZS1329" s="62">
        <f>JZP1329-JZQ1329</f>
        <v>0</v>
      </c>
      <c r="JZT1329" s="62">
        <f t="shared" si="471"/>
        <v>1000000</v>
      </c>
      <c r="JZZ1329" s="62" t="s">
        <v>185</v>
      </c>
      <c r="KAA1329" s="62" t="s">
        <v>186</v>
      </c>
      <c r="KAB1329" s="62">
        <f>SUM(KAB1327)</f>
        <v>1000000</v>
      </c>
      <c r="KAC1329" s="62">
        <f>SUM(KAC1327)</f>
        <v>0</v>
      </c>
      <c r="KAD1329" s="62">
        <f>KAC1329/KAB1329</f>
        <v>0</v>
      </c>
      <c r="KAE1329" s="62">
        <f>SUM(KAE1327)</f>
        <v>1000000</v>
      </c>
      <c r="KAF1329" s="62">
        <v>0</v>
      </c>
      <c r="KAG1329" s="62">
        <v>0</v>
      </c>
      <c r="KAI1329" s="62">
        <f>KAF1329-KAG1329</f>
        <v>0</v>
      </c>
      <c r="KAJ1329" s="62">
        <f t="shared" ref="KAJ1329:KAZ1331" si="472">KAF1329+KAB1329</f>
        <v>1000000</v>
      </c>
      <c r="KAP1329" s="62" t="s">
        <v>185</v>
      </c>
      <c r="KAQ1329" s="62" t="s">
        <v>186</v>
      </c>
      <c r="KAR1329" s="62">
        <f>SUM(KAR1327)</f>
        <v>1000000</v>
      </c>
      <c r="KAS1329" s="62">
        <f>SUM(KAS1327)</f>
        <v>0</v>
      </c>
      <c r="KAT1329" s="62">
        <f>KAS1329/KAR1329</f>
        <v>0</v>
      </c>
      <c r="KAU1329" s="62">
        <f>SUM(KAU1327)</f>
        <v>1000000</v>
      </c>
      <c r="KAV1329" s="62">
        <v>0</v>
      </c>
      <c r="KAW1329" s="62">
        <v>0</v>
      </c>
      <c r="KAY1329" s="62">
        <f>KAV1329-KAW1329</f>
        <v>0</v>
      </c>
      <c r="KAZ1329" s="62">
        <f t="shared" si="472"/>
        <v>1000000</v>
      </c>
      <c r="KBF1329" s="62" t="s">
        <v>185</v>
      </c>
      <c r="KBG1329" s="62" t="s">
        <v>186</v>
      </c>
      <c r="KBH1329" s="62">
        <f>SUM(KBH1327)</f>
        <v>1000000</v>
      </c>
      <c r="KBI1329" s="62">
        <f>SUM(KBI1327)</f>
        <v>0</v>
      </c>
      <c r="KBJ1329" s="62">
        <f>KBI1329/KBH1329</f>
        <v>0</v>
      </c>
      <c r="KBK1329" s="62">
        <f>SUM(KBK1327)</f>
        <v>1000000</v>
      </c>
      <c r="KBL1329" s="62">
        <v>0</v>
      </c>
      <c r="KBM1329" s="62">
        <v>0</v>
      </c>
      <c r="KBO1329" s="62">
        <f>KBL1329-KBM1329</f>
        <v>0</v>
      </c>
      <c r="KBP1329" s="62">
        <f t="shared" ref="KBP1329:KCF1331" si="473">KBL1329+KBH1329</f>
        <v>1000000</v>
      </c>
      <c r="KBV1329" s="62" t="s">
        <v>185</v>
      </c>
      <c r="KBW1329" s="62" t="s">
        <v>186</v>
      </c>
      <c r="KBX1329" s="62">
        <f>SUM(KBX1327)</f>
        <v>1000000</v>
      </c>
      <c r="KBY1329" s="62">
        <f>SUM(KBY1327)</f>
        <v>0</v>
      </c>
      <c r="KBZ1329" s="62">
        <f>KBY1329/KBX1329</f>
        <v>0</v>
      </c>
      <c r="KCA1329" s="62">
        <f>SUM(KCA1327)</f>
        <v>1000000</v>
      </c>
      <c r="KCB1329" s="62">
        <v>0</v>
      </c>
      <c r="KCC1329" s="62">
        <v>0</v>
      </c>
      <c r="KCE1329" s="62">
        <f>KCB1329-KCC1329</f>
        <v>0</v>
      </c>
      <c r="KCF1329" s="62">
        <f t="shared" si="473"/>
        <v>1000000</v>
      </c>
      <c r="KCL1329" s="62" t="s">
        <v>185</v>
      </c>
      <c r="KCM1329" s="62" t="s">
        <v>186</v>
      </c>
      <c r="KCN1329" s="62">
        <f>SUM(KCN1327)</f>
        <v>1000000</v>
      </c>
      <c r="KCO1329" s="62">
        <f>SUM(KCO1327)</f>
        <v>0</v>
      </c>
      <c r="KCP1329" s="62">
        <f>KCO1329/KCN1329</f>
        <v>0</v>
      </c>
      <c r="KCQ1329" s="62">
        <f>SUM(KCQ1327)</f>
        <v>1000000</v>
      </c>
      <c r="KCR1329" s="62">
        <v>0</v>
      </c>
      <c r="KCS1329" s="62">
        <v>0</v>
      </c>
      <c r="KCU1329" s="62">
        <f>KCR1329-KCS1329</f>
        <v>0</v>
      </c>
      <c r="KCV1329" s="62">
        <f t="shared" ref="KCV1329:KDL1331" si="474">KCR1329+KCN1329</f>
        <v>1000000</v>
      </c>
      <c r="KDB1329" s="62" t="s">
        <v>185</v>
      </c>
      <c r="KDC1329" s="62" t="s">
        <v>186</v>
      </c>
      <c r="KDD1329" s="62">
        <f>SUM(KDD1327)</f>
        <v>1000000</v>
      </c>
      <c r="KDE1329" s="62">
        <f>SUM(KDE1327)</f>
        <v>0</v>
      </c>
      <c r="KDF1329" s="62">
        <f>KDE1329/KDD1329</f>
        <v>0</v>
      </c>
      <c r="KDG1329" s="62">
        <f>SUM(KDG1327)</f>
        <v>1000000</v>
      </c>
      <c r="KDH1329" s="62">
        <v>0</v>
      </c>
      <c r="KDI1329" s="62">
        <v>0</v>
      </c>
      <c r="KDK1329" s="62">
        <f>KDH1329-KDI1329</f>
        <v>0</v>
      </c>
      <c r="KDL1329" s="62">
        <f t="shared" si="474"/>
        <v>1000000</v>
      </c>
      <c r="KDR1329" s="62" t="s">
        <v>185</v>
      </c>
      <c r="KDS1329" s="62" t="s">
        <v>186</v>
      </c>
      <c r="KDT1329" s="62">
        <f>SUM(KDT1327)</f>
        <v>1000000</v>
      </c>
      <c r="KDU1329" s="62">
        <f>SUM(KDU1327)</f>
        <v>0</v>
      </c>
      <c r="KDV1329" s="62">
        <f>KDU1329/KDT1329</f>
        <v>0</v>
      </c>
      <c r="KDW1329" s="62">
        <f>SUM(KDW1327)</f>
        <v>1000000</v>
      </c>
      <c r="KDX1329" s="62">
        <v>0</v>
      </c>
      <c r="KDY1329" s="62">
        <v>0</v>
      </c>
      <c r="KEA1329" s="62">
        <f>KDX1329-KDY1329</f>
        <v>0</v>
      </c>
      <c r="KEB1329" s="62">
        <f t="shared" ref="KEB1329:KER1331" si="475">KDX1329+KDT1329</f>
        <v>1000000</v>
      </c>
      <c r="KEH1329" s="62" t="s">
        <v>185</v>
      </c>
      <c r="KEI1329" s="62" t="s">
        <v>186</v>
      </c>
      <c r="KEJ1329" s="62">
        <f>SUM(KEJ1327)</f>
        <v>1000000</v>
      </c>
      <c r="KEK1329" s="62">
        <f>SUM(KEK1327)</f>
        <v>0</v>
      </c>
      <c r="KEL1329" s="62">
        <f>KEK1329/KEJ1329</f>
        <v>0</v>
      </c>
      <c r="KEM1329" s="62">
        <f>SUM(KEM1327)</f>
        <v>1000000</v>
      </c>
      <c r="KEN1329" s="62">
        <v>0</v>
      </c>
      <c r="KEO1329" s="62">
        <v>0</v>
      </c>
      <c r="KEQ1329" s="62">
        <f>KEN1329-KEO1329</f>
        <v>0</v>
      </c>
      <c r="KER1329" s="62">
        <f t="shared" si="475"/>
        <v>1000000</v>
      </c>
      <c r="KEX1329" s="62" t="s">
        <v>185</v>
      </c>
      <c r="KEY1329" s="62" t="s">
        <v>186</v>
      </c>
      <c r="KEZ1329" s="62">
        <f>SUM(KEZ1327)</f>
        <v>1000000</v>
      </c>
      <c r="KFA1329" s="62">
        <f>SUM(KFA1327)</f>
        <v>0</v>
      </c>
      <c r="KFB1329" s="62">
        <f>KFA1329/KEZ1329</f>
        <v>0</v>
      </c>
      <c r="KFC1329" s="62">
        <f>SUM(KFC1327)</f>
        <v>1000000</v>
      </c>
      <c r="KFD1329" s="62">
        <v>0</v>
      </c>
      <c r="KFE1329" s="62">
        <v>0</v>
      </c>
      <c r="KFG1329" s="62">
        <f>KFD1329-KFE1329</f>
        <v>0</v>
      </c>
      <c r="KFH1329" s="62">
        <f t="shared" ref="KFH1329:KFX1331" si="476">KFD1329+KEZ1329</f>
        <v>1000000</v>
      </c>
      <c r="KFN1329" s="62" t="s">
        <v>185</v>
      </c>
      <c r="KFO1329" s="62" t="s">
        <v>186</v>
      </c>
      <c r="KFP1329" s="62">
        <f>SUM(KFP1327)</f>
        <v>1000000</v>
      </c>
      <c r="KFQ1329" s="62">
        <f>SUM(KFQ1327)</f>
        <v>0</v>
      </c>
      <c r="KFR1329" s="62">
        <f>KFQ1329/KFP1329</f>
        <v>0</v>
      </c>
      <c r="KFS1329" s="62">
        <f>SUM(KFS1327)</f>
        <v>1000000</v>
      </c>
      <c r="KFT1329" s="62">
        <v>0</v>
      </c>
      <c r="KFU1329" s="62">
        <v>0</v>
      </c>
      <c r="KFW1329" s="62">
        <f>KFT1329-KFU1329</f>
        <v>0</v>
      </c>
      <c r="KFX1329" s="62">
        <f t="shared" si="476"/>
        <v>1000000</v>
      </c>
      <c r="KGD1329" s="62" t="s">
        <v>185</v>
      </c>
      <c r="KGE1329" s="62" t="s">
        <v>186</v>
      </c>
      <c r="KGF1329" s="62">
        <f>SUM(KGF1327)</f>
        <v>1000000</v>
      </c>
      <c r="KGG1329" s="62">
        <f>SUM(KGG1327)</f>
        <v>0</v>
      </c>
      <c r="KGH1329" s="62">
        <f>KGG1329/KGF1329</f>
        <v>0</v>
      </c>
      <c r="KGI1329" s="62">
        <f>SUM(KGI1327)</f>
        <v>1000000</v>
      </c>
      <c r="KGJ1329" s="62">
        <v>0</v>
      </c>
      <c r="KGK1329" s="62">
        <v>0</v>
      </c>
      <c r="KGM1329" s="62">
        <f>KGJ1329-KGK1329</f>
        <v>0</v>
      </c>
      <c r="KGN1329" s="62">
        <f t="shared" ref="KGN1329:KHD1331" si="477">KGJ1329+KGF1329</f>
        <v>1000000</v>
      </c>
      <c r="KGT1329" s="62" t="s">
        <v>185</v>
      </c>
      <c r="KGU1329" s="62" t="s">
        <v>186</v>
      </c>
      <c r="KGV1329" s="62">
        <f>SUM(KGV1327)</f>
        <v>1000000</v>
      </c>
      <c r="KGW1329" s="62">
        <f>SUM(KGW1327)</f>
        <v>0</v>
      </c>
      <c r="KGX1329" s="62">
        <f>KGW1329/KGV1329</f>
        <v>0</v>
      </c>
      <c r="KGY1329" s="62">
        <f>SUM(KGY1327)</f>
        <v>1000000</v>
      </c>
      <c r="KGZ1329" s="62">
        <v>0</v>
      </c>
      <c r="KHA1329" s="62">
        <v>0</v>
      </c>
      <c r="KHC1329" s="62">
        <f>KGZ1329-KHA1329</f>
        <v>0</v>
      </c>
      <c r="KHD1329" s="62">
        <f t="shared" si="477"/>
        <v>1000000</v>
      </c>
      <c r="KHJ1329" s="62" t="s">
        <v>185</v>
      </c>
      <c r="KHK1329" s="62" t="s">
        <v>186</v>
      </c>
      <c r="KHL1329" s="62">
        <f>SUM(KHL1327)</f>
        <v>1000000</v>
      </c>
      <c r="KHM1329" s="62">
        <f>SUM(KHM1327)</f>
        <v>0</v>
      </c>
      <c r="KHN1329" s="62">
        <f>KHM1329/KHL1329</f>
        <v>0</v>
      </c>
      <c r="KHO1329" s="62">
        <f>SUM(KHO1327)</f>
        <v>1000000</v>
      </c>
      <c r="KHP1329" s="62">
        <v>0</v>
      </c>
      <c r="KHQ1329" s="62">
        <v>0</v>
      </c>
      <c r="KHS1329" s="62">
        <f>KHP1329-KHQ1329</f>
        <v>0</v>
      </c>
      <c r="KHT1329" s="62">
        <f t="shared" ref="KHT1329:KIJ1331" si="478">KHP1329+KHL1329</f>
        <v>1000000</v>
      </c>
      <c r="KHZ1329" s="62" t="s">
        <v>185</v>
      </c>
      <c r="KIA1329" s="62" t="s">
        <v>186</v>
      </c>
      <c r="KIB1329" s="62">
        <f>SUM(KIB1327)</f>
        <v>1000000</v>
      </c>
      <c r="KIC1329" s="62">
        <f>SUM(KIC1327)</f>
        <v>0</v>
      </c>
      <c r="KID1329" s="62">
        <f>KIC1329/KIB1329</f>
        <v>0</v>
      </c>
      <c r="KIE1329" s="62">
        <f>SUM(KIE1327)</f>
        <v>1000000</v>
      </c>
      <c r="KIF1329" s="62">
        <v>0</v>
      </c>
      <c r="KIG1329" s="62">
        <v>0</v>
      </c>
      <c r="KII1329" s="62">
        <f>KIF1329-KIG1329</f>
        <v>0</v>
      </c>
      <c r="KIJ1329" s="62">
        <f t="shared" si="478"/>
        <v>1000000</v>
      </c>
      <c r="KIP1329" s="62" t="s">
        <v>185</v>
      </c>
      <c r="KIQ1329" s="62" t="s">
        <v>186</v>
      </c>
      <c r="KIR1329" s="62">
        <f>SUM(KIR1327)</f>
        <v>1000000</v>
      </c>
      <c r="KIS1329" s="62">
        <f>SUM(KIS1327)</f>
        <v>0</v>
      </c>
      <c r="KIT1329" s="62">
        <f>KIS1329/KIR1329</f>
        <v>0</v>
      </c>
      <c r="KIU1329" s="62">
        <f>SUM(KIU1327)</f>
        <v>1000000</v>
      </c>
      <c r="KIV1329" s="62">
        <v>0</v>
      </c>
      <c r="KIW1329" s="62">
        <v>0</v>
      </c>
      <c r="KIY1329" s="62">
        <f>KIV1329-KIW1329</f>
        <v>0</v>
      </c>
      <c r="KIZ1329" s="62">
        <f t="shared" ref="KIZ1329:KJP1331" si="479">KIV1329+KIR1329</f>
        <v>1000000</v>
      </c>
      <c r="KJF1329" s="62" t="s">
        <v>185</v>
      </c>
      <c r="KJG1329" s="62" t="s">
        <v>186</v>
      </c>
      <c r="KJH1329" s="62">
        <f>SUM(KJH1327)</f>
        <v>1000000</v>
      </c>
      <c r="KJI1329" s="62">
        <f>SUM(KJI1327)</f>
        <v>0</v>
      </c>
      <c r="KJJ1329" s="62">
        <f>KJI1329/KJH1329</f>
        <v>0</v>
      </c>
      <c r="KJK1329" s="62">
        <f>SUM(KJK1327)</f>
        <v>1000000</v>
      </c>
      <c r="KJL1329" s="62">
        <v>0</v>
      </c>
      <c r="KJM1329" s="62">
        <v>0</v>
      </c>
      <c r="KJO1329" s="62">
        <f>KJL1329-KJM1329</f>
        <v>0</v>
      </c>
      <c r="KJP1329" s="62">
        <f t="shared" si="479"/>
        <v>1000000</v>
      </c>
      <c r="KJV1329" s="62" t="s">
        <v>185</v>
      </c>
      <c r="KJW1329" s="62" t="s">
        <v>186</v>
      </c>
      <c r="KJX1329" s="62">
        <f>SUM(KJX1327)</f>
        <v>1000000</v>
      </c>
      <c r="KJY1329" s="62">
        <f>SUM(KJY1327)</f>
        <v>0</v>
      </c>
      <c r="KJZ1329" s="62">
        <f>KJY1329/KJX1329</f>
        <v>0</v>
      </c>
      <c r="KKA1329" s="62">
        <f>SUM(KKA1327)</f>
        <v>1000000</v>
      </c>
      <c r="KKB1329" s="62">
        <v>0</v>
      </c>
      <c r="KKC1329" s="62">
        <v>0</v>
      </c>
      <c r="KKE1329" s="62">
        <f>KKB1329-KKC1329</f>
        <v>0</v>
      </c>
      <c r="KKF1329" s="62">
        <f t="shared" ref="KKF1329:KKV1331" si="480">KKB1329+KJX1329</f>
        <v>1000000</v>
      </c>
      <c r="KKL1329" s="62" t="s">
        <v>185</v>
      </c>
      <c r="KKM1329" s="62" t="s">
        <v>186</v>
      </c>
      <c r="KKN1329" s="62">
        <f>SUM(KKN1327)</f>
        <v>1000000</v>
      </c>
      <c r="KKO1329" s="62">
        <f>SUM(KKO1327)</f>
        <v>0</v>
      </c>
      <c r="KKP1329" s="62">
        <f>KKO1329/KKN1329</f>
        <v>0</v>
      </c>
      <c r="KKQ1329" s="62">
        <f>SUM(KKQ1327)</f>
        <v>1000000</v>
      </c>
      <c r="KKR1329" s="62">
        <v>0</v>
      </c>
      <c r="KKS1329" s="62">
        <v>0</v>
      </c>
      <c r="KKU1329" s="62">
        <f>KKR1329-KKS1329</f>
        <v>0</v>
      </c>
      <c r="KKV1329" s="62">
        <f t="shared" si="480"/>
        <v>1000000</v>
      </c>
      <c r="KLB1329" s="62" t="s">
        <v>185</v>
      </c>
      <c r="KLC1329" s="62" t="s">
        <v>186</v>
      </c>
      <c r="KLD1329" s="62">
        <f>SUM(KLD1327)</f>
        <v>1000000</v>
      </c>
      <c r="KLE1329" s="62">
        <f>SUM(KLE1327)</f>
        <v>0</v>
      </c>
      <c r="KLF1329" s="62">
        <f>KLE1329/KLD1329</f>
        <v>0</v>
      </c>
      <c r="KLG1329" s="62">
        <f>SUM(KLG1327)</f>
        <v>1000000</v>
      </c>
      <c r="KLH1329" s="62">
        <v>0</v>
      </c>
      <c r="KLI1329" s="62">
        <v>0</v>
      </c>
      <c r="KLK1329" s="62">
        <f>KLH1329-KLI1329</f>
        <v>0</v>
      </c>
      <c r="KLL1329" s="62">
        <f t="shared" ref="KLL1329:KMB1331" si="481">KLH1329+KLD1329</f>
        <v>1000000</v>
      </c>
      <c r="KLR1329" s="62" t="s">
        <v>185</v>
      </c>
      <c r="KLS1329" s="62" t="s">
        <v>186</v>
      </c>
      <c r="KLT1329" s="62">
        <f>SUM(KLT1327)</f>
        <v>1000000</v>
      </c>
      <c r="KLU1329" s="62">
        <f>SUM(KLU1327)</f>
        <v>0</v>
      </c>
      <c r="KLV1329" s="62">
        <f>KLU1329/KLT1329</f>
        <v>0</v>
      </c>
      <c r="KLW1329" s="62">
        <f>SUM(KLW1327)</f>
        <v>1000000</v>
      </c>
      <c r="KLX1329" s="62">
        <v>0</v>
      </c>
      <c r="KLY1329" s="62">
        <v>0</v>
      </c>
      <c r="KMA1329" s="62">
        <f>KLX1329-KLY1329</f>
        <v>0</v>
      </c>
      <c r="KMB1329" s="62">
        <f t="shared" si="481"/>
        <v>1000000</v>
      </c>
      <c r="KMH1329" s="62" t="s">
        <v>185</v>
      </c>
      <c r="KMI1329" s="62" t="s">
        <v>186</v>
      </c>
      <c r="KMJ1329" s="62">
        <f>SUM(KMJ1327)</f>
        <v>1000000</v>
      </c>
      <c r="KMK1329" s="62">
        <f>SUM(KMK1327)</f>
        <v>0</v>
      </c>
      <c r="KML1329" s="62">
        <f>KMK1329/KMJ1329</f>
        <v>0</v>
      </c>
      <c r="KMM1329" s="62">
        <f>SUM(KMM1327)</f>
        <v>1000000</v>
      </c>
      <c r="KMN1329" s="62">
        <v>0</v>
      </c>
      <c r="KMO1329" s="62">
        <v>0</v>
      </c>
      <c r="KMQ1329" s="62">
        <f>KMN1329-KMO1329</f>
        <v>0</v>
      </c>
      <c r="KMR1329" s="62">
        <f t="shared" ref="KMR1329:KNH1331" si="482">KMN1329+KMJ1329</f>
        <v>1000000</v>
      </c>
      <c r="KMX1329" s="62" t="s">
        <v>185</v>
      </c>
      <c r="KMY1329" s="62" t="s">
        <v>186</v>
      </c>
      <c r="KMZ1329" s="62">
        <f>SUM(KMZ1327)</f>
        <v>1000000</v>
      </c>
      <c r="KNA1329" s="62">
        <f>SUM(KNA1327)</f>
        <v>0</v>
      </c>
      <c r="KNB1329" s="62">
        <f>KNA1329/KMZ1329</f>
        <v>0</v>
      </c>
      <c r="KNC1329" s="62">
        <f>SUM(KNC1327)</f>
        <v>1000000</v>
      </c>
      <c r="KND1329" s="62">
        <v>0</v>
      </c>
      <c r="KNE1329" s="62">
        <v>0</v>
      </c>
      <c r="KNG1329" s="62">
        <f>KND1329-KNE1329</f>
        <v>0</v>
      </c>
      <c r="KNH1329" s="62">
        <f t="shared" si="482"/>
        <v>1000000</v>
      </c>
      <c r="KNN1329" s="62" t="s">
        <v>185</v>
      </c>
      <c r="KNO1329" s="62" t="s">
        <v>186</v>
      </c>
      <c r="KNP1329" s="62">
        <f>SUM(KNP1327)</f>
        <v>1000000</v>
      </c>
      <c r="KNQ1329" s="62">
        <f>SUM(KNQ1327)</f>
        <v>0</v>
      </c>
      <c r="KNR1329" s="62">
        <f>KNQ1329/KNP1329</f>
        <v>0</v>
      </c>
      <c r="KNS1329" s="62">
        <f>SUM(KNS1327)</f>
        <v>1000000</v>
      </c>
      <c r="KNT1329" s="62">
        <v>0</v>
      </c>
      <c r="KNU1329" s="62">
        <v>0</v>
      </c>
      <c r="KNW1329" s="62">
        <f>KNT1329-KNU1329</f>
        <v>0</v>
      </c>
      <c r="KNX1329" s="62">
        <f t="shared" ref="KNX1329:KON1331" si="483">KNT1329+KNP1329</f>
        <v>1000000</v>
      </c>
      <c r="KOD1329" s="62" t="s">
        <v>185</v>
      </c>
      <c r="KOE1329" s="62" t="s">
        <v>186</v>
      </c>
      <c r="KOF1329" s="62">
        <f>SUM(KOF1327)</f>
        <v>1000000</v>
      </c>
      <c r="KOG1329" s="62">
        <f>SUM(KOG1327)</f>
        <v>0</v>
      </c>
      <c r="KOH1329" s="62">
        <f>KOG1329/KOF1329</f>
        <v>0</v>
      </c>
      <c r="KOI1329" s="62">
        <f>SUM(KOI1327)</f>
        <v>1000000</v>
      </c>
      <c r="KOJ1329" s="62">
        <v>0</v>
      </c>
      <c r="KOK1329" s="62">
        <v>0</v>
      </c>
      <c r="KOM1329" s="62">
        <f>KOJ1329-KOK1329</f>
        <v>0</v>
      </c>
      <c r="KON1329" s="62">
        <f t="shared" si="483"/>
        <v>1000000</v>
      </c>
      <c r="KOT1329" s="62" t="s">
        <v>185</v>
      </c>
      <c r="KOU1329" s="62" t="s">
        <v>186</v>
      </c>
      <c r="KOV1329" s="62">
        <f>SUM(KOV1327)</f>
        <v>1000000</v>
      </c>
      <c r="KOW1329" s="62">
        <f>SUM(KOW1327)</f>
        <v>0</v>
      </c>
      <c r="KOX1329" s="62">
        <f>KOW1329/KOV1329</f>
        <v>0</v>
      </c>
      <c r="KOY1329" s="62">
        <f>SUM(KOY1327)</f>
        <v>1000000</v>
      </c>
      <c r="KOZ1329" s="62">
        <v>0</v>
      </c>
      <c r="KPA1329" s="62">
        <v>0</v>
      </c>
      <c r="KPC1329" s="62">
        <f>KOZ1329-KPA1329</f>
        <v>0</v>
      </c>
      <c r="KPD1329" s="62">
        <f t="shared" ref="KPD1329:KPT1331" si="484">KOZ1329+KOV1329</f>
        <v>1000000</v>
      </c>
      <c r="KPJ1329" s="62" t="s">
        <v>185</v>
      </c>
      <c r="KPK1329" s="62" t="s">
        <v>186</v>
      </c>
      <c r="KPL1329" s="62">
        <f>SUM(KPL1327)</f>
        <v>1000000</v>
      </c>
      <c r="KPM1329" s="62">
        <f>SUM(KPM1327)</f>
        <v>0</v>
      </c>
      <c r="KPN1329" s="62">
        <f>KPM1329/KPL1329</f>
        <v>0</v>
      </c>
      <c r="KPO1329" s="62">
        <f>SUM(KPO1327)</f>
        <v>1000000</v>
      </c>
      <c r="KPP1329" s="62">
        <v>0</v>
      </c>
      <c r="KPQ1329" s="62">
        <v>0</v>
      </c>
      <c r="KPS1329" s="62">
        <f>KPP1329-KPQ1329</f>
        <v>0</v>
      </c>
      <c r="KPT1329" s="62">
        <f t="shared" si="484"/>
        <v>1000000</v>
      </c>
      <c r="KPZ1329" s="62" t="s">
        <v>185</v>
      </c>
      <c r="KQA1329" s="62" t="s">
        <v>186</v>
      </c>
      <c r="KQB1329" s="62">
        <f>SUM(KQB1327)</f>
        <v>1000000</v>
      </c>
      <c r="KQC1329" s="62">
        <f>SUM(KQC1327)</f>
        <v>0</v>
      </c>
      <c r="KQD1329" s="62">
        <f>KQC1329/KQB1329</f>
        <v>0</v>
      </c>
      <c r="KQE1329" s="62">
        <f>SUM(KQE1327)</f>
        <v>1000000</v>
      </c>
      <c r="KQF1329" s="62">
        <v>0</v>
      </c>
      <c r="KQG1329" s="62">
        <v>0</v>
      </c>
      <c r="KQI1329" s="62">
        <f>KQF1329-KQG1329</f>
        <v>0</v>
      </c>
      <c r="KQJ1329" s="62">
        <f t="shared" ref="KQJ1329:KQZ1331" si="485">KQF1329+KQB1329</f>
        <v>1000000</v>
      </c>
      <c r="KQP1329" s="62" t="s">
        <v>185</v>
      </c>
      <c r="KQQ1329" s="62" t="s">
        <v>186</v>
      </c>
      <c r="KQR1329" s="62">
        <f>SUM(KQR1327)</f>
        <v>1000000</v>
      </c>
      <c r="KQS1329" s="62">
        <f>SUM(KQS1327)</f>
        <v>0</v>
      </c>
      <c r="KQT1329" s="62">
        <f>KQS1329/KQR1329</f>
        <v>0</v>
      </c>
      <c r="KQU1329" s="62">
        <f>SUM(KQU1327)</f>
        <v>1000000</v>
      </c>
      <c r="KQV1329" s="62">
        <v>0</v>
      </c>
      <c r="KQW1329" s="62">
        <v>0</v>
      </c>
      <c r="KQY1329" s="62">
        <f>KQV1329-KQW1329</f>
        <v>0</v>
      </c>
      <c r="KQZ1329" s="62">
        <f t="shared" si="485"/>
        <v>1000000</v>
      </c>
      <c r="KRF1329" s="62" t="s">
        <v>185</v>
      </c>
      <c r="KRG1329" s="62" t="s">
        <v>186</v>
      </c>
      <c r="KRH1329" s="62">
        <f>SUM(KRH1327)</f>
        <v>1000000</v>
      </c>
      <c r="KRI1329" s="62">
        <f>SUM(KRI1327)</f>
        <v>0</v>
      </c>
      <c r="KRJ1329" s="62">
        <f>KRI1329/KRH1329</f>
        <v>0</v>
      </c>
      <c r="KRK1329" s="62">
        <f>SUM(KRK1327)</f>
        <v>1000000</v>
      </c>
      <c r="KRL1329" s="62">
        <v>0</v>
      </c>
      <c r="KRM1329" s="62">
        <v>0</v>
      </c>
      <c r="KRO1329" s="62">
        <f>KRL1329-KRM1329</f>
        <v>0</v>
      </c>
      <c r="KRP1329" s="62">
        <f t="shared" ref="KRP1329:KSF1331" si="486">KRL1329+KRH1329</f>
        <v>1000000</v>
      </c>
      <c r="KRV1329" s="62" t="s">
        <v>185</v>
      </c>
      <c r="KRW1329" s="62" t="s">
        <v>186</v>
      </c>
      <c r="KRX1329" s="62">
        <f>SUM(KRX1327)</f>
        <v>1000000</v>
      </c>
      <c r="KRY1329" s="62">
        <f>SUM(KRY1327)</f>
        <v>0</v>
      </c>
      <c r="KRZ1329" s="62">
        <f>KRY1329/KRX1329</f>
        <v>0</v>
      </c>
      <c r="KSA1329" s="62">
        <f>SUM(KSA1327)</f>
        <v>1000000</v>
      </c>
      <c r="KSB1329" s="62">
        <v>0</v>
      </c>
      <c r="KSC1329" s="62">
        <v>0</v>
      </c>
      <c r="KSE1329" s="62">
        <f>KSB1329-KSC1329</f>
        <v>0</v>
      </c>
      <c r="KSF1329" s="62">
        <f t="shared" si="486"/>
        <v>1000000</v>
      </c>
      <c r="KSL1329" s="62" t="s">
        <v>185</v>
      </c>
      <c r="KSM1329" s="62" t="s">
        <v>186</v>
      </c>
      <c r="KSN1329" s="62">
        <f>SUM(KSN1327)</f>
        <v>1000000</v>
      </c>
      <c r="KSO1329" s="62">
        <f>SUM(KSO1327)</f>
        <v>0</v>
      </c>
      <c r="KSP1329" s="62">
        <f>KSO1329/KSN1329</f>
        <v>0</v>
      </c>
      <c r="KSQ1329" s="62">
        <f>SUM(KSQ1327)</f>
        <v>1000000</v>
      </c>
      <c r="KSR1329" s="62">
        <v>0</v>
      </c>
      <c r="KSS1329" s="62">
        <v>0</v>
      </c>
      <c r="KSU1329" s="62">
        <f>KSR1329-KSS1329</f>
        <v>0</v>
      </c>
      <c r="KSV1329" s="62">
        <f t="shared" ref="KSV1329:KTL1331" si="487">KSR1329+KSN1329</f>
        <v>1000000</v>
      </c>
      <c r="KTB1329" s="62" t="s">
        <v>185</v>
      </c>
      <c r="KTC1329" s="62" t="s">
        <v>186</v>
      </c>
      <c r="KTD1329" s="62">
        <f>SUM(KTD1327)</f>
        <v>1000000</v>
      </c>
      <c r="KTE1329" s="62">
        <f>SUM(KTE1327)</f>
        <v>0</v>
      </c>
      <c r="KTF1329" s="62">
        <f>KTE1329/KTD1329</f>
        <v>0</v>
      </c>
      <c r="KTG1329" s="62">
        <f>SUM(KTG1327)</f>
        <v>1000000</v>
      </c>
      <c r="KTH1329" s="62">
        <v>0</v>
      </c>
      <c r="KTI1329" s="62">
        <v>0</v>
      </c>
      <c r="KTK1329" s="62">
        <f>KTH1329-KTI1329</f>
        <v>0</v>
      </c>
      <c r="KTL1329" s="62">
        <f t="shared" si="487"/>
        <v>1000000</v>
      </c>
      <c r="KTR1329" s="62" t="s">
        <v>185</v>
      </c>
      <c r="KTS1329" s="62" t="s">
        <v>186</v>
      </c>
      <c r="KTT1329" s="62">
        <f>SUM(KTT1327)</f>
        <v>1000000</v>
      </c>
      <c r="KTU1329" s="62">
        <f>SUM(KTU1327)</f>
        <v>0</v>
      </c>
      <c r="KTV1329" s="62">
        <f>KTU1329/KTT1329</f>
        <v>0</v>
      </c>
      <c r="KTW1329" s="62">
        <f>SUM(KTW1327)</f>
        <v>1000000</v>
      </c>
      <c r="KTX1329" s="62">
        <v>0</v>
      </c>
      <c r="KTY1329" s="62">
        <v>0</v>
      </c>
      <c r="KUA1329" s="62">
        <f>KTX1329-KTY1329</f>
        <v>0</v>
      </c>
      <c r="KUB1329" s="62">
        <f t="shared" ref="KUB1329:KUR1331" si="488">KTX1329+KTT1329</f>
        <v>1000000</v>
      </c>
      <c r="KUH1329" s="62" t="s">
        <v>185</v>
      </c>
      <c r="KUI1329" s="62" t="s">
        <v>186</v>
      </c>
      <c r="KUJ1329" s="62">
        <f>SUM(KUJ1327)</f>
        <v>1000000</v>
      </c>
      <c r="KUK1329" s="62">
        <f>SUM(KUK1327)</f>
        <v>0</v>
      </c>
      <c r="KUL1329" s="62">
        <f>KUK1329/KUJ1329</f>
        <v>0</v>
      </c>
      <c r="KUM1329" s="62">
        <f>SUM(KUM1327)</f>
        <v>1000000</v>
      </c>
      <c r="KUN1329" s="62">
        <v>0</v>
      </c>
      <c r="KUO1329" s="62">
        <v>0</v>
      </c>
      <c r="KUQ1329" s="62">
        <f>KUN1329-KUO1329</f>
        <v>0</v>
      </c>
      <c r="KUR1329" s="62">
        <f t="shared" si="488"/>
        <v>1000000</v>
      </c>
      <c r="KUX1329" s="62" t="s">
        <v>185</v>
      </c>
      <c r="KUY1329" s="62" t="s">
        <v>186</v>
      </c>
      <c r="KUZ1329" s="62">
        <f>SUM(KUZ1327)</f>
        <v>1000000</v>
      </c>
      <c r="KVA1329" s="62">
        <f>SUM(KVA1327)</f>
        <v>0</v>
      </c>
      <c r="KVB1329" s="62">
        <f>KVA1329/KUZ1329</f>
        <v>0</v>
      </c>
      <c r="KVC1329" s="62">
        <f>SUM(KVC1327)</f>
        <v>1000000</v>
      </c>
      <c r="KVD1329" s="62">
        <v>0</v>
      </c>
      <c r="KVE1329" s="62">
        <v>0</v>
      </c>
      <c r="KVG1329" s="62">
        <f>KVD1329-KVE1329</f>
        <v>0</v>
      </c>
      <c r="KVH1329" s="62">
        <f t="shared" ref="KVH1329:KVX1331" si="489">KVD1329+KUZ1329</f>
        <v>1000000</v>
      </c>
      <c r="KVN1329" s="62" t="s">
        <v>185</v>
      </c>
      <c r="KVO1329" s="62" t="s">
        <v>186</v>
      </c>
      <c r="KVP1329" s="62">
        <f>SUM(KVP1327)</f>
        <v>1000000</v>
      </c>
      <c r="KVQ1329" s="62">
        <f>SUM(KVQ1327)</f>
        <v>0</v>
      </c>
      <c r="KVR1329" s="62">
        <f>KVQ1329/KVP1329</f>
        <v>0</v>
      </c>
      <c r="KVS1329" s="62">
        <f>SUM(KVS1327)</f>
        <v>1000000</v>
      </c>
      <c r="KVT1329" s="62">
        <v>0</v>
      </c>
      <c r="KVU1329" s="62">
        <v>0</v>
      </c>
      <c r="KVW1329" s="62">
        <f>KVT1329-KVU1329</f>
        <v>0</v>
      </c>
      <c r="KVX1329" s="62">
        <f t="shared" si="489"/>
        <v>1000000</v>
      </c>
      <c r="KWD1329" s="62" t="s">
        <v>185</v>
      </c>
      <c r="KWE1329" s="62" t="s">
        <v>186</v>
      </c>
      <c r="KWF1329" s="62">
        <f>SUM(KWF1327)</f>
        <v>1000000</v>
      </c>
      <c r="KWG1329" s="62">
        <f>SUM(KWG1327)</f>
        <v>0</v>
      </c>
      <c r="KWH1329" s="62">
        <f>KWG1329/KWF1329</f>
        <v>0</v>
      </c>
      <c r="KWI1329" s="62">
        <f>SUM(KWI1327)</f>
        <v>1000000</v>
      </c>
      <c r="KWJ1329" s="62">
        <v>0</v>
      </c>
      <c r="KWK1329" s="62">
        <v>0</v>
      </c>
      <c r="KWM1329" s="62">
        <f>KWJ1329-KWK1329</f>
        <v>0</v>
      </c>
      <c r="KWN1329" s="62">
        <f t="shared" ref="KWN1329:KXD1331" si="490">KWJ1329+KWF1329</f>
        <v>1000000</v>
      </c>
      <c r="KWT1329" s="62" t="s">
        <v>185</v>
      </c>
      <c r="KWU1329" s="62" t="s">
        <v>186</v>
      </c>
      <c r="KWV1329" s="62">
        <f>SUM(KWV1327)</f>
        <v>1000000</v>
      </c>
      <c r="KWW1329" s="62">
        <f>SUM(KWW1327)</f>
        <v>0</v>
      </c>
      <c r="KWX1329" s="62">
        <f>KWW1329/KWV1329</f>
        <v>0</v>
      </c>
      <c r="KWY1329" s="62">
        <f>SUM(KWY1327)</f>
        <v>1000000</v>
      </c>
      <c r="KWZ1329" s="62">
        <v>0</v>
      </c>
      <c r="KXA1329" s="62">
        <v>0</v>
      </c>
      <c r="KXC1329" s="62">
        <f>KWZ1329-KXA1329</f>
        <v>0</v>
      </c>
      <c r="KXD1329" s="62">
        <f t="shared" si="490"/>
        <v>1000000</v>
      </c>
      <c r="KXJ1329" s="62" t="s">
        <v>185</v>
      </c>
      <c r="KXK1329" s="62" t="s">
        <v>186</v>
      </c>
      <c r="KXL1329" s="62">
        <f>SUM(KXL1327)</f>
        <v>1000000</v>
      </c>
      <c r="KXM1329" s="62">
        <f>SUM(KXM1327)</f>
        <v>0</v>
      </c>
      <c r="KXN1329" s="62">
        <f>KXM1329/KXL1329</f>
        <v>0</v>
      </c>
      <c r="KXO1329" s="62">
        <f>SUM(KXO1327)</f>
        <v>1000000</v>
      </c>
      <c r="KXP1329" s="62">
        <v>0</v>
      </c>
      <c r="KXQ1329" s="62">
        <v>0</v>
      </c>
      <c r="KXS1329" s="62">
        <f>KXP1329-KXQ1329</f>
        <v>0</v>
      </c>
      <c r="KXT1329" s="62">
        <f t="shared" ref="KXT1329:KYJ1331" si="491">KXP1329+KXL1329</f>
        <v>1000000</v>
      </c>
      <c r="KXZ1329" s="62" t="s">
        <v>185</v>
      </c>
      <c r="KYA1329" s="62" t="s">
        <v>186</v>
      </c>
      <c r="KYB1329" s="62">
        <f>SUM(KYB1327)</f>
        <v>1000000</v>
      </c>
      <c r="KYC1329" s="62">
        <f>SUM(KYC1327)</f>
        <v>0</v>
      </c>
      <c r="KYD1329" s="62">
        <f>KYC1329/KYB1329</f>
        <v>0</v>
      </c>
      <c r="KYE1329" s="62">
        <f>SUM(KYE1327)</f>
        <v>1000000</v>
      </c>
      <c r="KYF1329" s="62">
        <v>0</v>
      </c>
      <c r="KYG1329" s="62">
        <v>0</v>
      </c>
      <c r="KYI1329" s="62">
        <f>KYF1329-KYG1329</f>
        <v>0</v>
      </c>
      <c r="KYJ1329" s="62">
        <f t="shared" si="491"/>
        <v>1000000</v>
      </c>
      <c r="KYP1329" s="62" t="s">
        <v>185</v>
      </c>
      <c r="KYQ1329" s="62" t="s">
        <v>186</v>
      </c>
      <c r="KYR1329" s="62">
        <f>SUM(KYR1327)</f>
        <v>1000000</v>
      </c>
      <c r="KYS1329" s="62">
        <f>SUM(KYS1327)</f>
        <v>0</v>
      </c>
      <c r="KYT1329" s="62">
        <f>KYS1329/KYR1329</f>
        <v>0</v>
      </c>
      <c r="KYU1329" s="62">
        <f>SUM(KYU1327)</f>
        <v>1000000</v>
      </c>
      <c r="KYV1329" s="62">
        <v>0</v>
      </c>
      <c r="KYW1329" s="62">
        <v>0</v>
      </c>
      <c r="KYY1329" s="62">
        <f>KYV1329-KYW1329</f>
        <v>0</v>
      </c>
      <c r="KYZ1329" s="62">
        <f t="shared" ref="KYZ1329:KZP1331" si="492">KYV1329+KYR1329</f>
        <v>1000000</v>
      </c>
      <c r="KZF1329" s="62" t="s">
        <v>185</v>
      </c>
      <c r="KZG1329" s="62" t="s">
        <v>186</v>
      </c>
      <c r="KZH1329" s="62">
        <f>SUM(KZH1327)</f>
        <v>1000000</v>
      </c>
      <c r="KZI1329" s="62">
        <f>SUM(KZI1327)</f>
        <v>0</v>
      </c>
      <c r="KZJ1329" s="62">
        <f>KZI1329/KZH1329</f>
        <v>0</v>
      </c>
      <c r="KZK1329" s="62">
        <f>SUM(KZK1327)</f>
        <v>1000000</v>
      </c>
      <c r="KZL1329" s="62">
        <v>0</v>
      </c>
      <c r="KZM1329" s="62">
        <v>0</v>
      </c>
      <c r="KZO1329" s="62">
        <f>KZL1329-KZM1329</f>
        <v>0</v>
      </c>
      <c r="KZP1329" s="62">
        <f t="shared" si="492"/>
        <v>1000000</v>
      </c>
      <c r="KZV1329" s="62" t="s">
        <v>185</v>
      </c>
      <c r="KZW1329" s="62" t="s">
        <v>186</v>
      </c>
      <c r="KZX1329" s="62">
        <f>SUM(KZX1327)</f>
        <v>1000000</v>
      </c>
      <c r="KZY1329" s="62">
        <f>SUM(KZY1327)</f>
        <v>0</v>
      </c>
      <c r="KZZ1329" s="62">
        <f>KZY1329/KZX1329</f>
        <v>0</v>
      </c>
      <c r="LAA1329" s="62">
        <f>SUM(LAA1327)</f>
        <v>1000000</v>
      </c>
      <c r="LAB1329" s="62">
        <v>0</v>
      </c>
      <c r="LAC1329" s="62">
        <v>0</v>
      </c>
      <c r="LAE1329" s="62">
        <f>LAB1329-LAC1329</f>
        <v>0</v>
      </c>
      <c r="LAF1329" s="62">
        <f t="shared" ref="LAF1329:LAV1331" si="493">LAB1329+KZX1329</f>
        <v>1000000</v>
      </c>
      <c r="LAL1329" s="62" t="s">
        <v>185</v>
      </c>
      <c r="LAM1329" s="62" t="s">
        <v>186</v>
      </c>
      <c r="LAN1329" s="62">
        <f>SUM(LAN1327)</f>
        <v>1000000</v>
      </c>
      <c r="LAO1329" s="62">
        <f>SUM(LAO1327)</f>
        <v>0</v>
      </c>
      <c r="LAP1329" s="62">
        <f>LAO1329/LAN1329</f>
        <v>0</v>
      </c>
      <c r="LAQ1329" s="62">
        <f>SUM(LAQ1327)</f>
        <v>1000000</v>
      </c>
      <c r="LAR1329" s="62">
        <v>0</v>
      </c>
      <c r="LAS1329" s="62">
        <v>0</v>
      </c>
      <c r="LAU1329" s="62">
        <f>LAR1329-LAS1329</f>
        <v>0</v>
      </c>
      <c r="LAV1329" s="62">
        <f t="shared" si="493"/>
        <v>1000000</v>
      </c>
      <c r="LBB1329" s="62" t="s">
        <v>185</v>
      </c>
      <c r="LBC1329" s="62" t="s">
        <v>186</v>
      </c>
      <c r="LBD1329" s="62">
        <f>SUM(LBD1327)</f>
        <v>1000000</v>
      </c>
      <c r="LBE1329" s="62">
        <f>SUM(LBE1327)</f>
        <v>0</v>
      </c>
      <c r="LBF1329" s="62">
        <f>LBE1329/LBD1329</f>
        <v>0</v>
      </c>
      <c r="LBG1329" s="62">
        <f>SUM(LBG1327)</f>
        <v>1000000</v>
      </c>
      <c r="LBH1329" s="62">
        <v>0</v>
      </c>
      <c r="LBI1329" s="62">
        <v>0</v>
      </c>
      <c r="LBK1329" s="62">
        <f>LBH1329-LBI1329</f>
        <v>0</v>
      </c>
      <c r="LBL1329" s="62">
        <f t="shared" ref="LBL1329:LCB1331" si="494">LBH1329+LBD1329</f>
        <v>1000000</v>
      </c>
      <c r="LBR1329" s="62" t="s">
        <v>185</v>
      </c>
      <c r="LBS1329" s="62" t="s">
        <v>186</v>
      </c>
      <c r="LBT1329" s="62">
        <f>SUM(LBT1327)</f>
        <v>1000000</v>
      </c>
      <c r="LBU1329" s="62">
        <f>SUM(LBU1327)</f>
        <v>0</v>
      </c>
      <c r="LBV1329" s="62">
        <f>LBU1329/LBT1329</f>
        <v>0</v>
      </c>
      <c r="LBW1329" s="62">
        <f>SUM(LBW1327)</f>
        <v>1000000</v>
      </c>
      <c r="LBX1329" s="62">
        <v>0</v>
      </c>
      <c r="LBY1329" s="62">
        <v>0</v>
      </c>
      <c r="LCA1329" s="62">
        <f>LBX1329-LBY1329</f>
        <v>0</v>
      </c>
      <c r="LCB1329" s="62">
        <f t="shared" si="494"/>
        <v>1000000</v>
      </c>
      <c r="LCH1329" s="62" t="s">
        <v>185</v>
      </c>
      <c r="LCI1329" s="62" t="s">
        <v>186</v>
      </c>
      <c r="LCJ1329" s="62">
        <f>SUM(LCJ1327)</f>
        <v>1000000</v>
      </c>
      <c r="LCK1329" s="62">
        <f>SUM(LCK1327)</f>
        <v>0</v>
      </c>
      <c r="LCL1329" s="62">
        <f>LCK1329/LCJ1329</f>
        <v>0</v>
      </c>
      <c r="LCM1329" s="62">
        <f>SUM(LCM1327)</f>
        <v>1000000</v>
      </c>
      <c r="LCN1329" s="62">
        <v>0</v>
      </c>
      <c r="LCO1329" s="62">
        <v>0</v>
      </c>
      <c r="LCQ1329" s="62">
        <f>LCN1329-LCO1329</f>
        <v>0</v>
      </c>
      <c r="LCR1329" s="62">
        <f t="shared" ref="LCR1329:LDH1331" si="495">LCN1329+LCJ1329</f>
        <v>1000000</v>
      </c>
      <c r="LCX1329" s="62" t="s">
        <v>185</v>
      </c>
      <c r="LCY1329" s="62" t="s">
        <v>186</v>
      </c>
      <c r="LCZ1329" s="62">
        <f>SUM(LCZ1327)</f>
        <v>1000000</v>
      </c>
      <c r="LDA1329" s="62">
        <f>SUM(LDA1327)</f>
        <v>0</v>
      </c>
      <c r="LDB1329" s="62">
        <f>LDA1329/LCZ1329</f>
        <v>0</v>
      </c>
      <c r="LDC1329" s="62">
        <f>SUM(LDC1327)</f>
        <v>1000000</v>
      </c>
      <c r="LDD1329" s="62">
        <v>0</v>
      </c>
      <c r="LDE1329" s="62">
        <v>0</v>
      </c>
      <c r="LDG1329" s="62">
        <f>LDD1329-LDE1329</f>
        <v>0</v>
      </c>
      <c r="LDH1329" s="62">
        <f t="shared" si="495"/>
        <v>1000000</v>
      </c>
      <c r="LDN1329" s="62" t="s">
        <v>185</v>
      </c>
      <c r="LDO1329" s="62" t="s">
        <v>186</v>
      </c>
      <c r="LDP1329" s="62">
        <f>SUM(LDP1327)</f>
        <v>1000000</v>
      </c>
      <c r="LDQ1329" s="62">
        <f>SUM(LDQ1327)</f>
        <v>0</v>
      </c>
      <c r="LDR1329" s="62">
        <f>LDQ1329/LDP1329</f>
        <v>0</v>
      </c>
      <c r="LDS1329" s="62">
        <f>SUM(LDS1327)</f>
        <v>1000000</v>
      </c>
      <c r="LDT1329" s="62">
        <v>0</v>
      </c>
      <c r="LDU1329" s="62">
        <v>0</v>
      </c>
      <c r="LDW1329" s="62">
        <f>LDT1329-LDU1329</f>
        <v>0</v>
      </c>
      <c r="LDX1329" s="62">
        <f t="shared" ref="LDX1329:LEN1331" si="496">LDT1329+LDP1329</f>
        <v>1000000</v>
      </c>
      <c r="LED1329" s="62" t="s">
        <v>185</v>
      </c>
      <c r="LEE1329" s="62" t="s">
        <v>186</v>
      </c>
      <c r="LEF1329" s="62">
        <f>SUM(LEF1327)</f>
        <v>1000000</v>
      </c>
      <c r="LEG1329" s="62">
        <f>SUM(LEG1327)</f>
        <v>0</v>
      </c>
      <c r="LEH1329" s="62">
        <f>LEG1329/LEF1329</f>
        <v>0</v>
      </c>
      <c r="LEI1329" s="62">
        <f>SUM(LEI1327)</f>
        <v>1000000</v>
      </c>
      <c r="LEJ1329" s="62">
        <v>0</v>
      </c>
      <c r="LEK1329" s="62">
        <v>0</v>
      </c>
      <c r="LEM1329" s="62">
        <f>LEJ1329-LEK1329</f>
        <v>0</v>
      </c>
      <c r="LEN1329" s="62">
        <f t="shared" si="496"/>
        <v>1000000</v>
      </c>
      <c r="LET1329" s="62" t="s">
        <v>185</v>
      </c>
      <c r="LEU1329" s="62" t="s">
        <v>186</v>
      </c>
      <c r="LEV1329" s="62">
        <f>SUM(LEV1327)</f>
        <v>1000000</v>
      </c>
      <c r="LEW1329" s="62">
        <f>SUM(LEW1327)</f>
        <v>0</v>
      </c>
      <c r="LEX1329" s="62">
        <f>LEW1329/LEV1329</f>
        <v>0</v>
      </c>
      <c r="LEY1329" s="62">
        <f>SUM(LEY1327)</f>
        <v>1000000</v>
      </c>
      <c r="LEZ1329" s="62">
        <v>0</v>
      </c>
      <c r="LFA1329" s="62">
        <v>0</v>
      </c>
      <c r="LFC1329" s="62">
        <f>LEZ1329-LFA1329</f>
        <v>0</v>
      </c>
      <c r="LFD1329" s="62">
        <f t="shared" ref="LFD1329:LFT1331" si="497">LEZ1329+LEV1329</f>
        <v>1000000</v>
      </c>
      <c r="LFJ1329" s="62" t="s">
        <v>185</v>
      </c>
      <c r="LFK1329" s="62" t="s">
        <v>186</v>
      </c>
      <c r="LFL1329" s="62">
        <f>SUM(LFL1327)</f>
        <v>1000000</v>
      </c>
      <c r="LFM1329" s="62">
        <f>SUM(LFM1327)</f>
        <v>0</v>
      </c>
      <c r="LFN1329" s="62">
        <f>LFM1329/LFL1329</f>
        <v>0</v>
      </c>
      <c r="LFO1329" s="62">
        <f>SUM(LFO1327)</f>
        <v>1000000</v>
      </c>
      <c r="LFP1329" s="62">
        <v>0</v>
      </c>
      <c r="LFQ1329" s="62">
        <v>0</v>
      </c>
      <c r="LFS1329" s="62">
        <f>LFP1329-LFQ1329</f>
        <v>0</v>
      </c>
      <c r="LFT1329" s="62">
        <f t="shared" si="497"/>
        <v>1000000</v>
      </c>
      <c r="LFZ1329" s="62" t="s">
        <v>185</v>
      </c>
      <c r="LGA1329" s="62" t="s">
        <v>186</v>
      </c>
      <c r="LGB1329" s="62">
        <f>SUM(LGB1327)</f>
        <v>1000000</v>
      </c>
      <c r="LGC1329" s="62">
        <f>SUM(LGC1327)</f>
        <v>0</v>
      </c>
      <c r="LGD1329" s="62">
        <f>LGC1329/LGB1329</f>
        <v>0</v>
      </c>
      <c r="LGE1329" s="62">
        <f>SUM(LGE1327)</f>
        <v>1000000</v>
      </c>
      <c r="LGF1329" s="62">
        <v>0</v>
      </c>
      <c r="LGG1329" s="62">
        <v>0</v>
      </c>
      <c r="LGI1329" s="62">
        <f>LGF1329-LGG1329</f>
        <v>0</v>
      </c>
      <c r="LGJ1329" s="62">
        <f t="shared" ref="LGJ1329:LGZ1331" si="498">LGF1329+LGB1329</f>
        <v>1000000</v>
      </c>
      <c r="LGP1329" s="62" t="s">
        <v>185</v>
      </c>
      <c r="LGQ1329" s="62" t="s">
        <v>186</v>
      </c>
      <c r="LGR1329" s="62">
        <f>SUM(LGR1327)</f>
        <v>1000000</v>
      </c>
      <c r="LGS1329" s="62">
        <f>SUM(LGS1327)</f>
        <v>0</v>
      </c>
      <c r="LGT1329" s="62">
        <f>LGS1329/LGR1329</f>
        <v>0</v>
      </c>
      <c r="LGU1329" s="62">
        <f>SUM(LGU1327)</f>
        <v>1000000</v>
      </c>
      <c r="LGV1329" s="62">
        <v>0</v>
      </c>
      <c r="LGW1329" s="62">
        <v>0</v>
      </c>
      <c r="LGY1329" s="62">
        <f>LGV1329-LGW1329</f>
        <v>0</v>
      </c>
      <c r="LGZ1329" s="62">
        <f t="shared" si="498"/>
        <v>1000000</v>
      </c>
      <c r="LHF1329" s="62" t="s">
        <v>185</v>
      </c>
      <c r="LHG1329" s="62" t="s">
        <v>186</v>
      </c>
      <c r="LHH1329" s="62">
        <f>SUM(LHH1327)</f>
        <v>1000000</v>
      </c>
      <c r="LHI1329" s="62">
        <f>SUM(LHI1327)</f>
        <v>0</v>
      </c>
      <c r="LHJ1329" s="62">
        <f>LHI1329/LHH1329</f>
        <v>0</v>
      </c>
      <c r="LHK1329" s="62">
        <f>SUM(LHK1327)</f>
        <v>1000000</v>
      </c>
      <c r="LHL1329" s="62">
        <v>0</v>
      </c>
      <c r="LHM1329" s="62">
        <v>0</v>
      </c>
      <c r="LHO1329" s="62">
        <f>LHL1329-LHM1329</f>
        <v>0</v>
      </c>
      <c r="LHP1329" s="62">
        <f t="shared" ref="LHP1329:LIF1331" si="499">LHL1329+LHH1329</f>
        <v>1000000</v>
      </c>
      <c r="LHV1329" s="62" t="s">
        <v>185</v>
      </c>
      <c r="LHW1329" s="62" t="s">
        <v>186</v>
      </c>
      <c r="LHX1329" s="62">
        <f>SUM(LHX1327)</f>
        <v>1000000</v>
      </c>
      <c r="LHY1329" s="62">
        <f>SUM(LHY1327)</f>
        <v>0</v>
      </c>
      <c r="LHZ1329" s="62">
        <f>LHY1329/LHX1329</f>
        <v>0</v>
      </c>
      <c r="LIA1329" s="62">
        <f>SUM(LIA1327)</f>
        <v>1000000</v>
      </c>
      <c r="LIB1329" s="62">
        <v>0</v>
      </c>
      <c r="LIC1329" s="62">
        <v>0</v>
      </c>
      <c r="LIE1329" s="62">
        <f>LIB1329-LIC1329</f>
        <v>0</v>
      </c>
      <c r="LIF1329" s="62">
        <f t="shared" si="499"/>
        <v>1000000</v>
      </c>
      <c r="LIL1329" s="62" t="s">
        <v>185</v>
      </c>
      <c r="LIM1329" s="62" t="s">
        <v>186</v>
      </c>
      <c r="LIN1329" s="62">
        <f>SUM(LIN1327)</f>
        <v>1000000</v>
      </c>
      <c r="LIO1329" s="62">
        <f>SUM(LIO1327)</f>
        <v>0</v>
      </c>
      <c r="LIP1329" s="62">
        <f>LIO1329/LIN1329</f>
        <v>0</v>
      </c>
      <c r="LIQ1329" s="62">
        <f>SUM(LIQ1327)</f>
        <v>1000000</v>
      </c>
      <c r="LIR1329" s="62">
        <v>0</v>
      </c>
      <c r="LIS1329" s="62">
        <v>0</v>
      </c>
      <c r="LIU1329" s="62">
        <f>LIR1329-LIS1329</f>
        <v>0</v>
      </c>
      <c r="LIV1329" s="62">
        <f t="shared" ref="LIV1329:LJL1331" si="500">LIR1329+LIN1329</f>
        <v>1000000</v>
      </c>
      <c r="LJB1329" s="62" t="s">
        <v>185</v>
      </c>
      <c r="LJC1329" s="62" t="s">
        <v>186</v>
      </c>
      <c r="LJD1329" s="62">
        <f>SUM(LJD1327)</f>
        <v>1000000</v>
      </c>
      <c r="LJE1329" s="62">
        <f>SUM(LJE1327)</f>
        <v>0</v>
      </c>
      <c r="LJF1329" s="62">
        <f>LJE1329/LJD1329</f>
        <v>0</v>
      </c>
      <c r="LJG1329" s="62">
        <f>SUM(LJG1327)</f>
        <v>1000000</v>
      </c>
      <c r="LJH1329" s="62">
        <v>0</v>
      </c>
      <c r="LJI1329" s="62">
        <v>0</v>
      </c>
      <c r="LJK1329" s="62">
        <f>LJH1329-LJI1329</f>
        <v>0</v>
      </c>
      <c r="LJL1329" s="62">
        <f t="shared" si="500"/>
        <v>1000000</v>
      </c>
      <c r="LJR1329" s="62" t="s">
        <v>185</v>
      </c>
      <c r="LJS1329" s="62" t="s">
        <v>186</v>
      </c>
      <c r="LJT1329" s="62">
        <f>SUM(LJT1327)</f>
        <v>1000000</v>
      </c>
      <c r="LJU1329" s="62">
        <f>SUM(LJU1327)</f>
        <v>0</v>
      </c>
      <c r="LJV1329" s="62">
        <f>LJU1329/LJT1329</f>
        <v>0</v>
      </c>
      <c r="LJW1329" s="62">
        <f>SUM(LJW1327)</f>
        <v>1000000</v>
      </c>
      <c r="LJX1329" s="62">
        <v>0</v>
      </c>
      <c r="LJY1329" s="62">
        <v>0</v>
      </c>
      <c r="LKA1329" s="62">
        <f>LJX1329-LJY1329</f>
        <v>0</v>
      </c>
      <c r="LKB1329" s="62">
        <f t="shared" ref="LKB1329:LKR1331" si="501">LJX1329+LJT1329</f>
        <v>1000000</v>
      </c>
      <c r="LKH1329" s="62" t="s">
        <v>185</v>
      </c>
      <c r="LKI1329" s="62" t="s">
        <v>186</v>
      </c>
      <c r="LKJ1329" s="62">
        <f>SUM(LKJ1327)</f>
        <v>1000000</v>
      </c>
      <c r="LKK1329" s="62">
        <f>SUM(LKK1327)</f>
        <v>0</v>
      </c>
      <c r="LKL1329" s="62">
        <f>LKK1329/LKJ1329</f>
        <v>0</v>
      </c>
      <c r="LKM1329" s="62">
        <f>SUM(LKM1327)</f>
        <v>1000000</v>
      </c>
      <c r="LKN1329" s="62">
        <v>0</v>
      </c>
      <c r="LKO1329" s="62">
        <v>0</v>
      </c>
      <c r="LKQ1329" s="62">
        <f>LKN1329-LKO1329</f>
        <v>0</v>
      </c>
      <c r="LKR1329" s="62">
        <f t="shared" si="501"/>
        <v>1000000</v>
      </c>
      <c r="LKX1329" s="62" t="s">
        <v>185</v>
      </c>
      <c r="LKY1329" s="62" t="s">
        <v>186</v>
      </c>
      <c r="LKZ1329" s="62">
        <f>SUM(LKZ1327)</f>
        <v>1000000</v>
      </c>
      <c r="LLA1329" s="62">
        <f>SUM(LLA1327)</f>
        <v>0</v>
      </c>
      <c r="LLB1329" s="62">
        <f>LLA1329/LKZ1329</f>
        <v>0</v>
      </c>
      <c r="LLC1329" s="62">
        <f>SUM(LLC1327)</f>
        <v>1000000</v>
      </c>
      <c r="LLD1329" s="62">
        <v>0</v>
      </c>
      <c r="LLE1329" s="62">
        <v>0</v>
      </c>
      <c r="LLG1329" s="62">
        <f>LLD1329-LLE1329</f>
        <v>0</v>
      </c>
      <c r="LLH1329" s="62">
        <f t="shared" ref="LLH1329:LLX1331" si="502">LLD1329+LKZ1329</f>
        <v>1000000</v>
      </c>
      <c r="LLN1329" s="62" t="s">
        <v>185</v>
      </c>
      <c r="LLO1329" s="62" t="s">
        <v>186</v>
      </c>
      <c r="LLP1329" s="62">
        <f>SUM(LLP1327)</f>
        <v>1000000</v>
      </c>
      <c r="LLQ1329" s="62">
        <f>SUM(LLQ1327)</f>
        <v>0</v>
      </c>
      <c r="LLR1329" s="62">
        <f>LLQ1329/LLP1329</f>
        <v>0</v>
      </c>
      <c r="LLS1329" s="62">
        <f>SUM(LLS1327)</f>
        <v>1000000</v>
      </c>
      <c r="LLT1329" s="62">
        <v>0</v>
      </c>
      <c r="LLU1329" s="62">
        <v>0</v>
      </c>
      <c r="LLW1329" s="62">
        <f>LLT1329-LLU1329</f>
        <v>0</v>
      </c>
      <c r="LLX1329" s="62">
        <f t="shared" si="502"/>
        <v>1000000</v>
      </c>
      <c r="LMD1329" s="62" t="s">
        <v>185</v>
      </c>
      <c r="LME1329" s="62" t="s">
        <v>186</v>
      </c>
      <c r="LMF1329" s="62">
        <f>SUM(LMF1327)</f>
        <v>1000000</v>
      </c>
      <c r="LMG1329" s="62">
        <f>SUM(LMG1327)</f>
        <v>0</v>
      </c>
      <c r="LMH1329" s="62">
        <f>LMG1329/LMF1329</f>
        <v>0</v>
      </c>
      <c r="LMI1329" s="62">
        <f>SUM(LMI1327)</f>
        <v>1000000</v>
      </c>
      <c r="LMJ1329" s="62">
        <v>0</v>
      </c>
      <c r="LMK1329" s="62">
        <v>0</v>
      </c>
      <c r="LMM1329" s="62">
        <f>LMJ1329-LMK1329</f>
        <v>0</v>
      </c>
      <c r="LMN1329" s="62">
        <f t="shared" ref="LMN1329:LND1331" si="503">LMJ1329+LMF1329</f>
        <v>1000000</v>
      </c>
      <c r="LMT1329" s="62" t="s">
        <v>185</v>
      </c>
      <c r="LMU1329" s="62" t="s">
        <v>186</v>
      </c>
      <c r="LMV1329" s="62">
        <f>SUM(LMV1327)</f>
        <v>1000000</v>
      </c>
      <c r="LMW1329" s="62">
        <f>SUM(LMW1327)</f>
        <v>0</v>
      </c>
      <c r="LMX1329" s="62">
        <f>LMW1329/LMV1329</f>
        <v>0</v>
      </c>
      <c r="LMY1329" s="62">
        <f>SUM(LMY1327)</f>
        <v>1000000</v>
      </c>
      <c r="LMZ1329" s="62">
        <v>0</v>
      </c>
      <c r="LNA1329" s="62">
        <v>0</v>
      </c>
      <c r="LNC1329" s="62">
        <f>LMZ1329-LNA1329</f>
        <v>0</v>
      </c>
      <c r="LND1329" s="62">
        <f t="shared" si="503"/>
        <v>1000000</v>
      </c>
      <c r="LNJ1329" s="62" t="s">
        <v>185</v>
      </c>
      <c r="LNK1329" s="62" t="s">
        <v>186</v>
      </c>
      <c r="LNL1329" s="62">
        <f>SUM(LNL1327)</f>
        <v>1000000</v>
      </c>
      <c r="LNM1329" s="62">
        <f>SUM(LNM1327)</f>
        <v>0</v>
      </c>
      <c r="LNN1329" s="62">
        <f>LNM1329/LNL1329</f>
        <v>0</v>
      </c>
      <c r="LNO1329" s="62">
        <f>SUM(LNO1327)</f>
        <v>1000000</v>
      </c>
      <c r="LNP1329" s="62">
        <v>0</v>
      </c>
      <c r="LNQ1329" s="62">
        <v>0</v>
      </c>
      <c r="LNS1329" s="62">
        <f>LNP1329-LNQ1329</f>
        <v>0</v>
      </c>
      <c r="LNT1329" s="62">
        <f t="shared" ref="LNT1329:LOJ1331" si="504">LNP1329+LNL1329</f>
        <v>1000000</v>
      </c>
      <c r="LNZ1329" s="62" t="s">
        <v>185</v>
      </c>
      <c r="LOA1329" s="62" t="s">
        <v>186</v>
      </c>
      <c r="LOB1329" s="62">
        <f>SUM(LOB1327)</f>
        <v>1000000</v>
      </c>
      <c r="LOC1329" s="62">
        <f>SUM(LOC1327)</f>
        <v>0</v>
      </c>
      <c r="LOD1329" s="62">
        <f>LOC1329/LOB1329</f>
        <v>0</v>
      </c>
      <c r="LOE1329" s="62">
        <f>SUM(LOE1327)</f>
        <v>1000000</v>
      </c>
      <c r="LOF1329" s="62">
        <v>0</v>
      </c>
      <c r="LOG1329" s="62">
        <v>0</v>
      </c>
      <c r="LOI1329" s="62">
        <f>LOF1329-LOG1329</f>
        <v>0</v>
      </c>
      <c r="LOJ1329" s="62">
        <f t="shared" si="504"/>
        <v>1000000</v>
      </c>
      <c r="LOP1329" s="62" t="s">
        <v>185</v>
      </c>
      <c r="LOQ1329" s="62" t="s">
        <v>186</v>
      </c>
      <c r="LOR1329" s="62">
        <f>SUM(LOR1327)</f>
        <v>1000000</v>
      </c>
      <c r="LOS1329" s="62">
        <f>SUM(LOS1327)</f>
        <v>0</v>
      </c>
      <c r="LOT1329" s="62">
        <f>LOS1329/LOR1329</f>
        <v>0</v>
      </c>
      <c r="LOU1329" s="62">
        <f>SUM(LOU1327)</f>
        <v>1000000</v>
      </c>
      <c r="LOV1329" s="62">
        <v>0</v>
      </c>
      <c r="LOW1329" s="62">
        <v>0</v>
      </c>
      <c r="LOY1329" s="62">
        <f>LOV1329-LOW1329</f>
        <v>0</v>
      </c>
      <c r="LOZ1329" s="62">
        <f t="shared" ref="LOZ1329:LPP1331" si="505">LOV1329+LOR1329</f>
        <v>1000000</v>
      </c>
      <c r="LPF1329" s="62" t="s">
        <v>185</v>
      </c>
      <c r="LPG1329" s="62" t="s">
        <v>186</v>
      </c>
      <c r="LPH1329" s="62">
        <f>SUM(LPH1327)</f>
        <v>1000000</v>
      </c>
      <c r="LPI1329" s="62">
        <f>SUM(LPI1327)</f>
        <v>0</v>
      </c>
      <c r="LPJ1329" s="62">
        <f>LPI1329/LPH1329</f>
        <v>0</v>
      </c>
      <c r="LPK1329" s="62">
        <f>SUM(LPK1327)</f>
        <v>1000000</v>
      </c>
      <c r="LPL1329" s="62">
        <v>0</v>
      </c>
      <c r="LPM1329" s="62">
        <v>0</v>
      </c>
      <c r="LPO1329" s="62">
        <f>LPL1329-LPM1329</f>
        <v>0</v>
      </c>
      <c r="LPP1329" s="62">
        <f t="shared" si="505"/>
        <v>1000000</v>
      </c>
      <c r="LPV1329" s="62" t="s">
        <v>185</v>
      </c>
      <c r="LPW1329" s="62" t="s">
        <v>186</v>
      </c>
      <c r="LPX1329" s="62">
        <f>SUM(LPX1327)</f>
        <v>1000000</v>
      </c>
      <c r="LPY1329" s="62">
        <f>SUM(LPY1327)</f>
        <v>0</v>
      </c>
      <c r="LPZ1329" s="62">
        <f>LPY1329/LPX1329</f>
        <v>0</v>
      </c>
      <c r="LQA1329" s="62">
        <f>SUM(LQA1327)</f>
        <v>1000000</v>
      </c>
      <c r="LQB1329" s="62">
        <v>0</v>
      </c>
      <c r="LQC1329" s="62">
        <v>0</v>
      </c>
      <c r="LQE1329" s="62">
        <f>LQB1329-LQC1329</f>
        <v>0</v>
      </c>
      <c r="LQF1329" s="62">
        <f t="shared" ref="LQF1329:LQV1331" si="506">LQB1329+LPX1329</f>
        <v>1000000</v>
      </c>
      <c r="LQL1329" s="62" t="s">
        <v>185</v>
      </c>
      <c r="LQM1329" s="62" t="s">
        <v>186</v>
      </c>
      <c r="LQN1329" s="62">
        <f>SUM(LQN1327)</f>
        <v>1000000</v>
      </c>
      <c r="LQO1329" s="62">
        <f>SUM(LQO1327)</f>
        <v>0</v>
      </c>
      <c r="LQP1329" s="62">
        <f>LQO1329/LQN1329</f>
        <v>0</v>
      </c>
      <c r="LQQ1329" s="62">
        <f>SUM(LQQ1327)</f>
        <v>1000000</v>
      </c>
      <c r="LQR1329" s="62">
        <v>0</v>
      </c>
      <c r="LQS1329" s="62">
        <v>0</v>
      </c>
      <c r="LQU1329" s="62">
        <f>LQR1329-LQS1329</f>
        <v>0</v>
      </c>
      <c r="LQV1329" s="62">
        <f t="shared" si="506"/>
        <v>1000000</v>
      </c>
      <c r="LRB1329" s="62" t="s">
        <v>185</v>
      </c>
      <c r="LRC1329" s="62" t="s">
        <v>186</v>
      </c>
      <c r="LRD1329" s="62">
        <f>SUM(LRD1327)</f>
        <v>1000000</v>
      </c>
      <c r="LRE1329" s="62">
        <f>SUM(LRE1327)</f>
        <v>0</v>
      </c>
      <c r="LRF1329" s="62">
        <f>LRE1329/LRD1329</f>
        <v>0</v>
      </c>
      <c r="LRG1329" s="62">
        <f>SUM(LRG1327)</f>
        <v>1000000</v>
      </c>
      <c r="LRH1329" s="62">
        <v>0</v>
      </c>
      <c r="LRI1329" s="62">
        <v>0</v>
      </c>
      <c r="LRK1329" s="62">
        <f>LRH1329-LRI1329</f>
        <v>0</v>
      </c>
      <c r="LRL1329" s="62">
        <f t="shared" ref="LRL1329:LSB1331" si="507">LRH1329+LRD1329</f>
        <v>1000000</v>
      </c>
      <c r="LRR1329" s="62" t="s">
        <v>185</v>
      </c>
      <c r="LRS1329" s="62" t="s">
        <v>186</v>
      </c>
      <c r="LRT1329" s="62">
        <f>SUM(LRT1327)</f>
        <v>1000000</v>
      </c>
      <c r="LRU1329" s="62">
        <f>SUM(LRU1327)</f>
        <v>0</v>
      </c>
      <c r="LRV1329" s="62">
        <f>LRU1329/LRT1329</f>
        <v>0</v>
      </c>
      <c r="LRW1329" s="62">
        <f>SUM(LRW1327)</f>
        <v>1000000</v>
      </c>
      <c r="LRX1329" s="62">
        <v>0</v>
      </c>
      <c r="LRY1329" s="62">
        <v>0</v>
      </c>
      <c r="LSA1329" s="62">
        <f>LRX1329-LRY1329</f>
        <v>0</v>
      </c>
      <c r="LSB1329" s="62">
        <f t="shared" si="507"/>
        <v>1000000</v>
      </c>
      <c r="LSH1329" s="62" t="s">
        <v>185</v>
      </c>
      <c r="LSI1329" s="62" t="s">
        <v>186</v>
      </c>
      <c r="LSJ1329" s="62">
        <f>SUM(LSJ1327)</f>
        <v>1000000</v>
      </c>
      <c r="LSK1329" s="62">
        <f>SUM(LSK1327)</f>
        <v>0</v>
      </c>
      <c r="LSL1329" s="62">
        <f>LSK1329/LSJ1329</f>
        <v>0</v>
      </c>
      <c r="LSM1329" s="62">
        <f>SUM(LSM1327)</f>
        <v>1000000</v>
      </c>
      <c r="LSN1329" s="62">
        <v>0</v>
      </c>
      <c r="LSO1329" s="62">
        <v>0</v>
      </c>
      <c r="LSQ1329" s="62">
        <f>LSN1329-LSO1329</f>
        <v>0</v>
      </c>
      <c r="LSR1329" s="62">
        <f t="shared" ref="LSR1329:LTH1331" si="508">LSN1329+LSJ1329</f>
        <v>1000000</v>
      </c>
      <c r="LSX1329" s="62" t="s">
        <v>185</v>
      </c>
      <c r="LSY1329" s="62" t="s">
        <v>186</v>
      </c>
      <c r="LSZ1329" s="62">
        <f>SUM(LSZ1327)</f>
        <v>1000000</v>
      </c>
      <c r="LTA1329" s="62">
        <f>SUM(LTA1327)</f>
        <v>0</v>
      </c>
      <c r="LTB1329" s="62">
        <f>LTA1329/LSZ1329</f>
        <v>0</v>
      </c>
      <c r="LTC1329" s="62">
        <f>SUM(LTC1327)</f>
        <v>1000000</v>
      </c>
      <c r="LTD1329" s="62">
        <v>0</v>
      </c>
      <c r="LTE1329" s="62">
        <v>0</v>
      </c>
      <c r="LTG1329" s="62">
        <f>LTD1329-LTE1329</f>
        <v>0</v>
      </c>
      <c r="LTH1329" s="62">
        <f t="shared" si="508"/>
        <v>1000000</v>
      </c>
      <c r="LTN1329" s="62" t="s">
        <v>185</v>
      </c>
      <c r="LTO1329" s="62" t="s">
        <v>186</v>
      </c>
      <c r="LTP1329" s="62">
        <f>SUM(LTP1327)</f>
        <v>1000000</v>
      </c>
      <c r="LTQ1329" s="62">
        <f>SUM(LTQ1327)</f>
        <v>0</v>
      </c>
      <c r="LTR1329" s="62">
        <f>LTQ1329/LTP1329</f>
        <v>0</v>
      </c>
      <c r="LTS1329" s="62">
        <f>SUM(LTS1327)</f>
        <v>1000000</v>
      </c>
      <c r="LTT1329" s="62">
        <v>0</v>
      </c>
      <c r="LTU1329" s="62">
        <v>0</v>
      </c>
      <c r="LTW1329" s="62">
        <f>LTT1329-LTU1329</f>
        <v>0</v>
      </c>
      <c r="LTX1329" s="62">
        <f t="shared" ref="LTX1329:LUN1331" si="509">LTT1329+LTP1329</f>
        <v>1000000</v>
      </c>
      <c r="LUD1329" s="62" t="s">
        <v>185</v>
      </c>
      <c r="LUE1329" s="62" t="s">
        <v>186</v>
      </c>
      <c r="LUF1329" s="62">
        <f>SUM(LUF1327)</f>
        <v>1000000</v>
      </c>
      <c r="LUG1329" s="62">
        <f>SUM(LUG1327)</f>
        <v>0</v>
      </c>
      <c r="LUH1329" s="62">
        <f>LUG1329/LUF1329</f>
        <v>0</v>
      </c>
      <c r="LUI1329" s="62">
        <f>SUM(LUI1327)</f>
        <v>1000000</v>
      </c>
      <c r="LUJ1329" s="62">
        <v>0</v>
      </c>
      <c r="LUK1329" s="62">
        <v>0</v>
      </c>
      <c r="LUM1329" s="62">
        <f>LUJ1329-LUK1329</f>
        <v>0</v>
      </c>
      <c r="LUN1329" s="62">
        <f t="shared" si="509"/>
        <v>1000000</v>
      </c>
      <c r="LUT1329" s="62" t="s">
        <v>185</v>
      </c>
      <c r="LUU1329" s="62" t="s">
        <v>186</v>
      </c>
      <c r="LUV1329" s="62">
        <f>SUM(LUV1327)</f>
        <v>1000000</v>
      </c>
      <c r="LUW1329" s="62">
        <f>SUM(LUW1327)</f>
        <v>0</v>
      </c>
      <c r="LUX1329" s="62">
        <f>LUW1329/LUV1329</f>
        <v>0</v>
      </c>
      <c r="LUY1329" s="62">
        <f>SUM(LUY1327)</f>
        <v>1000000</v>
      </c>
      <c r="LUZ1329" s="62">
        <v>0</v>
      </c>
      <c r="LVA1329" s="62">
        <v>0</v>
      </c>
      <c r="LVC1329" s="62">
        <f>LUZ1329-LVA1329</f>
        <v>0</v>
      </c>
      <c r="LVD1329" s="62">
        <f t="shared" ref="LVD1329:LVT1331" si="510">LUZ1329+LUV1329</f>
        <v>1000000</v>
      </c>
      <c r="LVJ1329" s="62" t="s">
        <v>185</v>
      </c>
      <c r="LVK1329" s="62" t="s">
        <v>186</v>
      </c>
      <c r="LVL1329" s="62">
        <f>SUM(LVL1327)</f>
        <v>1000000</v>
      </c>
      <c r="LVM1329" s="62">
        <f>SUM(LVM1327)</f>
        <v>0</v>
      </c>
      <c r="LVN1329" s="62">
        <f>LVM1329/LVL1329</f>
        <v>0</v>
      </c>
      <c r="LVO1329" s="62">
        <f>SUM(LVO1327)</f>
        <v>1000000</v>
      </c>
      <c r="LVP1329" s="62">
        <v>0</v>
      </c>
      <c r="LVQ1329" s="62">
        <v>0</v>
      </c>
      <c r="LVS1329" s="62">
        <f>LVP1329-LVQ1329</f>
        <v>0</v>
      </c>
      <c r="LVT1329" s="62">
        <f t="shared" si="510"/>
        <v>1000000</v>
      </c>
      <c r="LVZ1329" s="62" t="s">
        <v>185</v>
      </c>
      <c r="LWA1329" s="62" t="s">
        <v>186</v>
      </c>
      <c r="LWB1329" s="62">
        <f>SUM(LWB1327)</f>
        <v>1000000</v>
      </c>
      <c r="LWC1329" s="62">
        <f>SUM(LWC1327)</f>
        <v>0</v>
      </c>
      <c r="LWD1329" s="62">
        <f>LWC1329/LWB1329</f>
        <v>0</v>
      </c>
      <c r="LWE1329" s="62">
        <f>SUM(LWE1327)</f>
        <v>1000000</v>
      </c>
      <c r="LWF1329" s="62">
        <v>0</v>
      </c>
      <c r="LWG1329" s="62">
        <v>0</v>
      </c>
      <c r="LWI1329" s="62">
        <f>LWF1329-LWG1329</f>
        <v>0</v>
      </c>
      <c r="LWJ1329" s="62">
        <f t="shared" ref="LWJ1329:LWZ1331" si="511">LWF1329+LWB1329</f>
        <v>1000000</v>
      </c>
      <c r="LWP1329" s="62" t="s">
        <v>185</v>
      </c>
      <c r="LWQ1329" s="62" t="s">
        <v>186</v>
      </c>
      <c r="LWR1329" s="62">
        <f>SUM(LWR1327)</f>
        <v>1000000</v>
      </c>
      <c r="LWS1329" s="62">
        <f>SUM(LWS1327)</f>
        <v>0</v>
      </c>
      <c r="LWT1329" s="62">
        <f>LWS1329/LWR1329</f>
        <v>0</v>
      </c>
      <c r="LWU1329" s="62">
        <f>SUM(LWU1327)</f>
        <v>1000000</v>
      </c>
      <c r="LWV1329" s="62">
        <v>0</v>
      </c>
      <c r="LWW1329" s="62">
        <v>0</v>
      </c>
      <c r="LWY1329" s="62">
        <f>LWV1329-LWW1329</f>
        <v>0</v>
      </c>
      <c r="LWZ1329" s="62">
        <f t="shared" si="511"/>
        <v>1000000</v>
      </c>
      <c r="LXF1329" s="62" t="s">
        <v>185</v>
      </c>
      <c r="LXG1329" s="62" t="s">
        <v>186</v>
      </c>
      <c r="LXH1329" s="62">
        <f>SUM(LXH1327)</f>
        <v>1000000</v>
      </c>
      <c r="LXI1329" s="62">
        <f>SUM(LXI1327)</f>
        <v>0</v>
      </c>
      <c r="LXJ1329" s="62">
        <f>LXI1329/LXH1329</f>
        <v>0</v>
      </c>
      <c r="LXK1329" s="62">
        <f>SUM(LXK1327)</f>
        <v>1000000</v>
      </c>
      <c r="LXL1329" s="62">
        <v>0</v>
      </c>
      <c r="LXM1329" s="62">
        <v>0</v>
      </c>
      <c r="LXO1329" s="62">
        <f>LXL1329-LXM1329</f>
        <v>0</v>
      </c>
      <c r="LXP1329" s="62">
        <f t="shared" ref="LXP1329:LYF1331" si="512">LXL1329+LXH1329</f>
        <v>1000000</v>
      </c>
      <c r="LXV1329" s="62" t="s">
        <v>185</v>
      </c>
      <c r="LXW1329" s="62" t="s">
        <v>186</v>
      </c>
      <c r="LXX1329" s="62">
        <f>SUM(LXX1327)</f>
        <v>1000000</v>
      </c>
      <c r="LXY1329" s="62">
        <f>SUM(LXY1327)</f>
        <v>0</v>
      </c>
      <c r="LXZ1329" s="62">
        <f>LXY1329/LXX1329</f>
        <v>0</v>
      </c>
      <c r="LYA1329" s="62">
        <f>SUM(LYA1327)</f>
        <v>1000000</v>
      </c>
      <c r="LYB1329" s="62">
        <v>0</v>
      </c>
      <c r="LYC1329" s="62">
        <v>0</v>
      </c>
      <c r="LYE1329" s="62">
        <f>LYB1329-LYC1329</f>
        <v>0</v>
      </c>
      <c r="LYF1329" s="62">
        <f t="shared" si="512"/>
        <v>1000000</v>
      </c>
      <c r="LYL1329" s="62" t="s">
        <v>185</v>
      </c>
      <c r="LYM1329" s="62" t="s">
        <v>186</v>
      </c>
      <c r="LYN1329" s="62">
        <f>SUM(LYN1327)</f>
        <v>1000000</v>
      </c>
      <c r="LYO1329" s="62">
        <f>SUM(LYO1327)</f>
        <v>0</v>
      </c>
      <c r="LYP1329" s="62">
        <f>LYO1329/LYN1329</f>
        <v>0</v>
      </c>
      <c r="LYQ1329" s="62">
        <f>SUM(LYQ1327)</f>
        <v>1000000</v>
      </c>
      <c r="LYR1329" s="62">
        <v>0</v>
      </c>
      <c r="LYS1329" s="62">
        <v>0</v>
      </c>
      <c r="LYU1329" s="62">
        <f>LYR1329-LYS1329</f>
        <v>0</v>
      </c>
      <c r="LYV1329" s="62">
        <f t="shared" ref="LYV1329:LZL1331" si="513">LYR1329+LYN1329</f>
        <v>1000000</v>
      </c>
      <c r="LZB1329" s="62" t="s">
        <v>185</v>
      </c>
      <c r="LZC1329" s="62" t="s">
        <v>186</v>
      </c>
      <c r="LZD1329" s="62">
        <f>SUM(LZD1327)</f>
        <v>1000000</v>
      </c>
      <c r="LZE1329" s="62">
        <f>SUM(LZE1327)</f>
        <v>0</v>
      </c>
      <c r="LZF1329" s="62">
        <f>LZE1329/LZD1329</f>
        <v>0</v>
      </c>
      <c r="LZG1329" s="62">
        <f>SUM(LZG1327)</f>
        <v>1000000</v>
      </c>
      <c r="LZH1329" s="62">
        <v>0</v>
      </c>
      <c r="LZI1329" s="62">
        <v>0</v>
      </c>
      <c r="LZK1329" s="62">
        <f>LZH1329-LZI1329</f>
        <v>0</v>
      </c>
      <c r="LZL1329" s="62">
        <f t="shared" si="513"/>
        <v>1000000</v>
      </c>
      <c r="LZR1329" s="62" t="s">
        <v>185</v>
      </c>
      <c r="LZS1329" s="62" t="s">
        <v>186</v>
      </c>
      <c r="LZT1329" s="62">
        <f>SUM(LZT1327)</f>
        <v>1000000</v>
      </c>
      <c r="LZU1329" s="62">
        <f>SUM(LZU1327)</f>
        <v>0</v>
      </c>
      <c r="LZV1329" s="62">
        <f>LZU1329/LZT1329</f>
        <v>0</v>
      </c>
      <c r="LZW1329" s="62">
        <f>SUM(LZW1327)</f>
        <v>1000000</v>
      </c>
      <c r="LZX1329" s="62">
        <v>0</v>
      </c>
      <c r="LZY1329" s="62">
        <v>0</v>
      </c>
      <c r="MAA1329" s="62">
        <f>LZX1329-LZY1329</f>
        <v>0</v>
      </c>
      <c r="MAB1329" s="62">
        <f t="shared" ref="MAB1329:MAR1331" si="514">LZX1329+LZT1329</f>
        <v>1000000</v>
      </c>
      <c r="MAH1329" s="62" t="s">
        <v>185</v>
      </c>
      <c r="MAI1329" s="62" t="s">
        <v>186</v>
      </c>
      <c r="MAJ1329" s="62">
        <f>SUM(MAJ1327)</f>
        <v>1000000</v>
      </c>
      <c r="MAK1329" s="62">
        <f>SUM(MAK1327)</f>
        <v>0</v>
      </c>
      <c r="MAL1329" s="62">
        <f>MAK1329/MAJ1329</f>
        <v>0</v>
      </c>
      <c r="MAM1329" s="62">
        <f>SUM(MAM1327)</f>
        <v>1000000</v>
      </c>
      <c r="MAN1329" s="62">
        <v>0</v>
      </c>
      <c r="MAO1329" s="62">
        <v>0</v>
      </c>
      <c r="MAQ1329" s="62">
        <f>MAN1329-MAO1329</f>
        <v>0</v>
      </c>
      <c r="MAR1329" s="62">
        <f t="shared" si="514"/>
        <v>1000000</v>
      </c>
      <c r="MAX1329" s="62" t="s">
        <v>185</v>
      </c>
      <c r="MAY1329" s="62" t="s">
        <v>186</v>
      </c>
      <c r="MAZ1329" s="62">
        <f>SUM(MAZ1327)</f>
        <v>1000000</v>
      </c>
      <c r="MBA1329" s="62">
        <f>SUM(MBA1327)</f>
        <v>0</v>
      </c>
      <c r="MBB1329" s="62">
        <f>MBA1329/MAZ1329</f>
        <v>0</v>
      </c>
      <c r="MBC1329" s="62">
        <f>SUM(MBC1327)</f>
        <v>1000000</v>
      </c>
      <c r="MBD1329" s="62">
        <v>0</v>
      </c>
      <c r="MBE1329" s="62">
        <v>0</v>
      </c>
      <c r="MBG1329" s="62">
        <f>MBD1329-MBE1329</f>
        <v>0</v>
      </c>
      <c r="MBH1329" s="62">
        <f t="shared" ref="MBH1329:MBX1331" si="515">MBD1329+MAZ1329</f>
        <v>1000000</v>
      </c>
      <c r="MBN1329" s="62" t="s">
        <v>185</v>
      </c>
      <c r="MBO1329" s="62" t="s">
        <v>186</v>
      </c>
      <c r="MBP1329" s="62">
        <f>SUM(MBP1327)</f>
        <v>1000000</v>
      </c>
      <c r="MBQ1329" s="62">
        <f>SUM(MBQ1327)</f>
        <v>0</v>
      </c>
      <c r="MBR1329" s="62">
        <f>MBQ1329/MBP1329</f>
        <v>0</v>
      </c>
      <c r="MBS1329" s="62">
        <f>SUM(MBS1327)</f>
        <v>1000000</v>
      </c>
      <c r="MBT1329" s="62">
        <v>0</v>
      </c>
      <c r="MBU1329" s="62">
        <v>0</v>
      </c>
      <c r="MBW1329" s="62">
        <f>MBT1329-MBU1329</f>
        <v>0</v>
      </c>
      <c r="MBX1329" s="62">
        <f t="shared" si="515"/>
        <v>1000000</v>
      </c>
      <c r="MCD1329" s="62" t="s">
        <v>185</v>
      </c>
      <c r="MCE1329" s="62" t="s">
        <v>186</v>
      </c>
      <c r="MCF1329" s="62">
        <f>SUM(MCF1327)</f>
        <v>1000000</v>
      </c>
      <c r="MCG1329" s="62">
        <f>SUM(MCG1327)</f>
        <v>0</v>
      </c>
      <c r="MCH1329" s="62">
        <f>MCG1329/MCF1329</f>
        <v>0</v>
      </c>
      <c r="MCI1329" s="62">
        <f>SUM(MCI1327)</f>
        <v>1000000</v>
      </c>
      <c r="MCJ1329" s="62">
        <v>0</v>
      </c>
      <c r="MCK1329" s="62">
        <v>0</v>
      </c>
      <c r="MCM1329" s="62">
        <f>MCJ1329-MCK1329</f>
        <v>0</v>
      </c>
      <c r="MCN1329" s="62">
        <f t="shared" ref="MCN1329:MDD1331" si="516">MCJ1329+MCF1329</f>
        <v>1000000</v>
      </c>
      <c r="MCT1329" s="62" t="s">
        <v>185</v>
      </c>
      <c r="MCU1329" s="62" t="s">
        <v>186</v>
      </c>
      <c r="MCV1329" s="62">
        <f>SUM(MCV1327)</f>
        <v>1000000</v>
      </c>
      <c r="MCW1329" s="62">
        <f>SUM(MCW1327)</f>
        <v>0</v>
      </c>
      <c r="MCX1329" s="62">
        <f>MCW1329/MCV1329</f>
        <v>0</v>
      </c>
      <c r="MCY1329" s="62">
        <f>SUM(MCY1327)</f>
        <v>1000000</v>
      </c>
      <c r="MCZ1329" s="62">
        <v>0</v>
      </c>
      <c r="MDA1329" s="62">
        <v>0</v>
      </c>
      <c r="MDC1329" s="62">
        <f>MCZ1329-MDA1329</f>
        <v>0</v>
      </c>
      <c r="MDD1329" s="62">
        <f t="shared" si="516"/>
        <v>1000000</v>
      </c>
      <c r="MDJ1329" s="62" t="s">
        <v>185</v>
      </c>
      <c r="MDK1329" s="62" t="s">
        <v>186</v>
      </c>
      <c r="MDL1329" s="62">
        <f>SUM(MDL1327)</f>
        <v>1000000</v>
      </c>
      <c r="MDM1329" s="62">
        <f>SUM(MDM1327)</f>
        <v>0</v>
      </c>
      <c r="MDN1329" s="62">
        <f>MDM1329/MDL1329</f>
        <v>0</v>
      </c>
      <c r="MDO1329" s="62">
        <f>SUM(MDO1327)</f>
        <v>1000000</v>
      </c>
      <c r="MDP1329" s="62">
        <v>0</v>
      </c>
      <c r="MDQ1329" s="62">
        <v>0</v>
      </c>
      <c r="MDS1329" s="62">
        <f>MDP1329-MDQ1329</f>
        <v>0</v>
      </c>
      <c r="MDT1329" s="62">
        <f t="shared" ref="MDT1329:MEJ1331" si="517">MDP1329+MDL1329</f>
        <v>1000000</v>
      </c>
      <c r="MDZ1329" s="62" t="s">
        <v>185</v>
      </c>
      <c r="MEA1329" s="62" t="s">
        <v>186</v>
      </c>
      <c r="MEB1329" s="62">
        <f>SUM(MEB1327)</f>
        <v>1000000</v>
      </c>
      <c r="MEC1329" s="62">
        <f>SUM(MEC1327)</f>
        <v>0</v>
      </c>
      <c r="MED1329" s="62">
        <f>MEC1329/MEB1329</f>
        <v>0</v>
      </c>
      <c r="MEE1329" s="62">
        <f>SUM(MEE1327)</f>
        <v>1000000</v>
      </c>
      <c r="MEF1329" s="62">
        <v>0</v>
      </c>
      <c r="MEG1329" s="62">
        <v>0</v>
      </c>
      <c r="MEI1329" s="62">
        <f>MEF1329-MEG1329</f>
        <v>0</v>
      </c>
      <c r="MEJ1329" s="62">
        <f t="shared" si="517"/>
        <v>1000000</v>
      </c>
      <c r="MEP1329" s="62" t="s">
        <v>185</v>
      </c>
      <c r="MEQ1329" s="62" t="s">
        <v>186</v>
      </c>
      <c r="MER1329" s="62">
        <f>SUM(MER1327)</f>
        <v>1000000</v>
      </c>
      <c r="MES1329" s="62">
        <f>SUM(MES1327)</f>
        <v>0</v>
      </c>
      <c r="MET1329" s="62">
        <f>MES1329/MER1329</f>
        <v>0</v>
      </c>
      <c r="MEU1329" s="62">
        <f>SUM(MEU1327)</f>
        <v>1000000</v>
      </c>
      <c r="MEV1329" s="62">
        <v>0</v>
      </c>
      <c r="MEW1329" s="62">
        <v>0</v>
      </c>
      <c r="MEY1329" s="62">
        <f>MEV1329-MEW1329</f>
        <v>0</v>
      </c>
      <c r="MEZ1329" s="62">
        <f t="shared" ref="MEZ1329:MFP1331" si="518">MEV1329+MER1329</f>
        <v>1000000</v>
      </c>
      <c r="MFF1329" s="62" t="s">
        <v>185</v>
      </c>
      <c r="MFG1329" s="62" t="s">
        <v>186</v>
      </c>
      <c r="MFH1329" s="62">
        <f>SUM(MFH1327)</f>
        <v>1000000</v>
      </c>
      <c r="MFI1329" s="62">
        <f>SUM(MFI1327)</f>
        <v>0</v>
      </c>
      <c r="MFJ1329" s="62">
        <f>MFI1329/MFH1329</f>
        <v>0</v>
      </c>
      <c r="MFK1329" s="62">
        <f>SUM(MFK1327)</f>
        <v>1000000</v>
      </c>
      <c r="MFL1329" s="62">
        <v>0</v>
      </c>
      <c r="MFM1329" s="62">
        <v>0</v>
      </c>
      <c r="MFO1329" s="62">
        <f>MFL1329-MFM1329</f>
        <v>0</v>
      </c>
      <c r="MFP1329" s="62">
        <f t="shared" si="518"/>
        <v>1000000</v>
      </c>
      <c r="MFV1329" s="62" t="s">
        <v>185</v>
      </c>
      <c r="MFW1329" s="62" t="s">
        <v>186</v>
      </c>
      <c r="MFX1329" s="62">
        <f>SUM(MFX1327)</f>
        <v>1000000</v>
      </c>
      <c r="MFY1329" s="62">
        <f>SUM(MFY1327)</f>
        <v>0</v>
      </c>
      <c r="MFZ1329" s="62">
        <f>MFY1329/MFX1329</f>
        <v>0</v>
      </c>
      <c r="MGA1329" s="62">
        <f>SUM(MGA1327)</f>
        <v>1000000</v>
      </c>
      <c r="MGB1329" s="62">
        <v>0</v>
      </c>
      <c r="MGC1329" s="62">
        <v>0</v>
      </c>
      <c r="MGE1329" s="62">
        <f>MGB1329-MGC1329</f>
        <v>0</v>
      </c>
      <c r="MGF1329" s="62">
        <f t="shared" ref="MGF1329:MGV1331" si="519">MGB1329+MFX1329</f>
        <v>1000000</v>
      </c>
      <c r="MGL1329" s="62" t="s">
        <v>185</v>
      </c>
      <c r="MGM1329" s="62" t="s">
        <v>186</v>
      </c>
      <c r="MGN1329" s="62">
        <f>SUM(MGN1327)</f>
        <v>1000000</v>
      </c>
      <c r="MGO1329" s="62">
        <f>SUM(MGO1327)</f>
        <v>0</v>
      </c>
      <c r="MGP1329" s="62">
        <f>MGO1329/MGN1329</f>
        <v>0</v>
      </c>
      <c r="MGQ1329" s="62">
        <f>SUM(MGQ1327)</f>
        <v>1000000</v>
      </c>
      <c r="MGR1329" s="62">
        <v>0</v>
      </c>
      <c r="MGS1329" s="62">
        <v>0</v>
      </c>
      <c r="MGU1329" s="62">
        <f>MGR1329-MGS1329</f>
        <v>0</v>
      </c>
      <c r="MGV1329" s="62">
        <f t="shared" si="519"/>
        <v>1000000</v>
      </c>
      <c r="MHB1329" s="62" t="s">
        <v>185</v>
      </c>
      <c r="MHC1329" s="62" t="s">
        <v>186</v>
      </c>
      <c r="MHD1329" s="62">
        <f>SUM(MHD1327)</f>
        <v>1000000</v>
      </c>
      <c r="MHE1329" s="62">
        <f>SUM(MHE1327)</f>
        <v>0</v>
      </c>
      <c r="MHF1329" s="62">
        <f>MHE1329/MHD1329</f>
        <v>0</v>
      </c>
      <c r="MHG1329" s="62">
        <f>SUM(MHG1327)</f>
        <v>1000000</v>
      </c>
      <c r="MHH1329" s="62">
        <v>0</v>
      </c>
      <c r="MHI1329" s="62">
        <v>0</v>
      </c>
      <c r="MHK1329" s="62">
        <f>MHH1329-MHI1329</f>
        <v>0</v>
      </c>
      <c r="MHL1329" s="62">
        <f t="shared" ref="MHL1329:MIB1331" si="520">MHH1329+MHD1329</f>
        <v>1000000</v>
      </c>
      <c r="MHR1329" s="62" t="s">
        <v>185</v>
      </c>
      <c r="MHS1329" s="62" t="s">
        <v>186</v>
      </c>
      <c r="MHT1329" s="62">
        <f>SUM(MHT1327)</f>
        <v>1000000</v>
      </c>
      <c r="MHU1329" s="62">
        <f>SUM(MHU1327)</f>
        <v>0</v>
      </c>
      <c r="MHV1329" s="62">
        <f>MHU1329/MHT1329</f>
        <v>0</v>
      </c>
      <c r="MHW1329" s="62">
        <f>SUM(MHW1327)</f>
        <v>1000000</v>
      </c>
      <c r="MHX1329" s="62">
        <v>0</v>
      </c>
      <c r="MHY1329" s="62">
        <v>0</v>
      </c>
      <c r="MIA1329" s="62">
        <f>MHX1329-MHY1329</f>
        <v>0</v>
      </c>
      <c r="MIB1329" s="62">
        <f t="shared" si="520"/>
        <v>1000000</v>
      </c>
      <c r="MIH1329" s="62" t="s">
        <v>185</v>
      </c>
      <c r="MII1329" s="62" t="s">
        <v>186</v>
      </c>
      <c r="MIJ1329" s="62">
        <f>SUM(MIJ1327)</f>
        <v>1000000</v>
      </c>
      <c r="MIK1329" s="62">
        <f>SUM(MIK1327)</f>
        <v>0</v>
      </c>
      <c r="MIL1329" s="62">
        <f>MIK1329/MIJ1329</f>
        <v>0</v>
      </c>
      <c r="MIM1329" s="62">
        <f>SUM(MIM1327)</f>
        <v>1000000</v>
      </c>
      <c r="MIN1329" s="62">
        <v>0</v>
      </c>
      <c r="MIO1329" s="62">
        <v>0</v>
      </c>
      <c r="MIQ1329" s="62">
        <f>MIN1329-MIO1329</f>
        <v>0</v>
      </c>
      <c r="MIR1329" s="62">
        <f t="shared" ref="MIR1329:MJH1331" si="521">MIN1329+MIJ1329</f>
        <v>1000000</v>
      </c>
      <c r="MIX1329" s="62" t="s">
        <v>185</v>
      </c>
      <c r="MIY1329" s="62" t="s">
        <v>186</v>
      </c>
      <c r="MIZ1329" s="62">
        <f>SUM(MIZ1327)</f>
        <v>1000000</v>
      </c>
      <c r="MJA1329" s="62">
        <f>SUM(MJA1327)</f>
        <v>0</v>
      </c>
      <c r="MJB1329" s="62">
        <f>MJA1329/MIZ1329</f>
        <v>0</v>
      </c>
      <c r="MJC1329" s="62">
        <f>SUM(MJC1327)</f>
        <v>1000000</v>
      </c>
      <c r="MJD1329" s="62">
        <v>0</v>
      </c>
      <c r="MJE1329" s="62">
        <v>0</v>
      </c>
      <c r="MJG1329" s="62">
        <f>MJD1329-MJE1329</f>
        <v>0</v>
      </c>
      <c r="MJH1329" s="62">
        <f t="shared" si="521"/>
        <v>1000000</v>
      </c>
      <c r="MJN1329" s="62" t="s">
        <v>185</v>
      </c>
      <c r="MJO1329" s="62" t="s">
        <v>186</v>
      </c>
      <c r="MJP1329" s="62">
        <f>SUM(MJP1327)</f>
        <v>1000000</v>
      </c>
      <c r="MJQ1329" s="62">
        <f>SUM(MJQ1327)</f>
        <v>0</v>
      </c>
      <c r="MJR1329" s="62">
        <f>MJQ1329/MJP1329</f>
        <v>0</v>
      </c>
      <c r="MJS1329" s="62">
        <f>SUM(MJS1327)</f>
        <v>1000000</v>
      </c>
      <c r="MJT1329" s="62">
        <v>0</v>
      </c>
      <c r="MJU1329" s="62">
        <v>0</v>
      </c>
      <c r="MJW1329" s="62">
        <f>MJT1329-MJU1329</f>
        <v>0</v>
      </c>
      <c r="MJX1329" s="62">
        <f t="shared" ref="MJX1329:MKN1331" si="522">MJT1329+MJP1329</f>
        <v>1000000</v>
      </c>
      <c r="MKD1329" s="62" t="s">
        <v>185</v>
      </c>
      <c r="MKE1329" s="62" t="s">
        <v>186</v>
      </c>
      <c r="MKF1329" s="62">
        <f>SUM(MKF1327)</f>
        <v>1000000</v>
      </c>
      <c r="MKG1329" s="62">
        <f>SUM(MKG1327)</f>
        <v>0</v>
      </c>
      <c r="MKH1329" s="62">
        <f>MKG1329/MKF1329</f>
        <v>0</v>
      </c>
      <c r="MKI1329" s="62">
        <f>SUM(MKI1327)</f>
        <v>1000000</v>
      </c>
      <c r="MKJ1329" s="62">
        <v>0</v>
      </c>
      <c r="MKK1329" s="62">
        <v>0</v>
      </c>
      <c r="MKM1329" s="62">
        <f>MKJ1329-MKK1329</f>
        <v>0</v>
      </c>
      <c r="MKN1329" s="62">
        <f t="shared" si="522"/>
        <v>1000000</v>
      </c>
      <c r="MKT1329" s="62" t="s">
        <v>185</v>
      </c>
      <c r="MKU1329" s="62" t="s">
        <v>186</v>
      </c>
      <c r="MKV1329" s="62">
        <f>SUM(MKV1327)</f>
        <v>1000000</v>
      </c>
      <c r="MKW1329" s="62">
        <f>SUM(MKW1327)</f>
        <v>0</v>
      </c>
      <c r="MKX1329" s="62">
        <f>MKW1329/MKV1329</f>
        <v>0</v>
      </c>
      <c r="MKY1329" s="62">
        <f>SUM(MKY1327)</f>
        <v>1000000</v>
      </c>
      <c r="MKZ1329" s="62">
        <v>0</v>
      </c>
      <c r="MLA1329" s="62">
        <v>0</v>
      </c>
      <c r="MLC1329" s="62">
        <f>MKZ1329-MLA1329</f>
        <v>0</v>
      </c>
      <c r="MLD1329" s="62">
        <f t="shared" ref="MLD1329:MLT1331" si="523">MKZ1329+MKV1329</f>
        <v>1000000</v>
      </c>
      <c r="MLJ1329" s="62" t="s">
        <v>185</v>
      </c>
      <c r="MLK1329" s="62" t="s">
        <v>186</v>
      </c>
      <c r="MLL1329" s="62">
        <f>SUM(MLL1327)</f>
        <v>1000000</v>
      </c>
      <c r="MLM1329" s="62">
        <f>SUM(MLM1327)</f>
        <v>0</v>
      </c>
      <c r="MLN1329" s="62">
        <f>MLM1329/MLL1329</f>
        <v>0</v>
      </c>
      <c r="MLO1329" s="62">
        <f>SUM(MLO1327)</f>
        <v>1000000</v>
      </c>
      <c r="MLP1329" s="62">
        <v>0</v>
      </c>
      <c r="MLQ1329" s="62">
        <v>0</v>
      </c>
      <c r="MLS1329" s="62">
        <f>MLP1329-MLQ1329</f>
        <v>0</v>
      </c>
      <c r="MLT1329" s="62">
        <f t="shared" si="523"/>
        <v>1000000</v>
      </c>
      <c r="MLZ1329" s="62" t="s">
        <v>185</v>
      </c>
      <c r="MMA1329" s="62" t="s">
        <v>186</v>
      </c>
      <c r="MMB1329" s="62">
        <f>SUM(MMB1327)</f>
        <v>1000000</v>
      </c>
      <c r="MMC1329" s="62">
        <f>SUM(MMC1327)</f>
        <v>0</v>
      </c>
      <c r="MMD1329" s="62">
        <f>MMC1329/MMB1329</f>
        <v>0</v>
      </c>
      <c r="MME1329" s="62">
        <f>SUM(MME1327)</f>
        <v>1000000</v>
      </c>
      <c r="MMF1329" s="62">
        <v>0</v>
      </c>
      <c r="MMG1329" s="62">
        <v>0</v>
      </c>
      <c r="MMI1329" s="62">
        <f>MMF1329-MMG1329</f>
        <v>0</v>
      </c>
      <c r="MMJ1329" s="62">
        <f t="shared" ref="MMJ1329:MMZ1331" si="524">MMF1329+MMB1329</f>
        <v>1000000</v>
      </c>
      <c r="MMP1329" s="62" t="s">
        <v>185</v>
      </c>
      <c r="MMQ1329" s="62" t="s">
        <v>186</v>
      </c>
      <c r="MMR1329" s="62">
        <f>SUM(MMR1327)</f>
        <v>1000000</v>
      </c>
      <c r="MMS1329" s="62">
        <f>SUM(MMS1327)</f>
        <v>0</v>
      </c>
      <c r="MMT1329" s="62">
        <f>MMS1329/MMR1329</f>
        <v>0</v>
      </c>
      <c r="MMU1329" s="62">
        <f>SUM(MMU1327)</f>
        <v>1000000</v>
      </c>
      <c r="MMV1329" s="62">
        <v>0</v>
      </c>
      <c r="MMW1329" s="62">
        <v>0</v>
      </c>
      <c r="MMY1329" s="62">
        <f>MMV1329-MMW1329</f>
        <v>0</v>
      </c>
      <c r="MMZ1329" s="62">
        <f t="shared" si="524"/>
        <v>1000000</v>
      </c>
      <c r="MNF1329" s="62" t="s">
        <v>185</v>
      </c>
      <c r="MNG1329" s="62" t="s">
        <v>186</v>
      </c>
      <c r="MNH1329" s="62">
        <f>SUM(MNH1327)</f>
        <v>1000000</v>
      </c>
      <c r="MNI1329" s="62">
        <f>SUM(MNI1327)</f>
        <v>0</v>
      </c>
      <c r="MNJ1329" s="62">
        <f>MNI1329/MNH1329</f>
        <v>0</v>
      </c>
      <c r="MNK1329" s="62">
        <f>SUM(MNK1327)</f>
        <v>1000000</v>
      </c>
      <c r="MNL1329" s="62">
        <v>0</v>
      </c>
      <c r="MNM1329" s="62">
        <v>0</v>
      </c>
      <c r="MNO1329" s="62">
        <f>MNL1329-MNM1329</f>
        <v>0</v>
      </c>
      <c r="MNP1329" s="62">
        <f t="shared" ref="MNP1329:MOF1331" si="525">MNL1329+MNH1329</f>
        <v>1000000</v>
      </c>
      <c r="MNV1329" s="62" t="s">
        <v>185</v>
      </c>
      <c r="MNW1329" s="62" t="s">
        <v>186</v>
      </c>
      <c r="MNX1329" s="62">
        <f>SUM(MNX1327)</f>
        <v>1000000</v>
      </c>
      <c r="MNY1329" s="62">
        <f>SUM(MNY1327)</f>
        <v>0</v>
      </c>
      <c r="MNZ1329" s="62">
        <f>MNY1329/MNX1329</f>
        <v>0</v>
      </c>
      <c r="MOA1329" s="62">
        <f>SUM(MOA1327)</f>
        <v>1000000</v>
      </c>
      <c r="MOB1329" s="62">
        <v>0</v>
      </c>
      <c r="MOC1329" s="62">
        <v>0</v>
      </c>
      <c r="MOE1329" s="62">
        <f>MOB1329-MOC1329</f>
        <v>0</v>
      </c>
      <c r="MOF1329" s="62">
        <f t="shared" si="525"/>
        <v>1000000</v>
      </c>
      <c r="MOL1329" s="62" t="s">
        <v>185</v>
      </c>
      <c r="MOM1329" s="62" t="s">
        <v>186</v>
      </c>
      <c r="MON1329" s="62">
        <f>SUM(MON1327)</f>
        <v>1000000</v>
      </c>
      <c r="MOO1329" s="62">
        <f>SUM(MOO1327)</f>
        <v>0</v>
      </c>
      <c r="MOP1329" s="62">
        <f>MOO1329/MON1329</f>
        <v>0</v>
      </c>
      <c r="MOQ1329" s="62">
        <f>SUM(MOQ1327)</f>
        <v>1000000</v>
      </c>
      <c r="MOR1329" s="62">
        <v>0</v>
      </c>
      <c r="MOS1329" s="62">
        <v>0</v>
      </c>
      <c r="MOU1329" s="62">
        <f>MOR1329-MOS1329</f>
        <v>0</v>
      </c>
      <c r="MOV1329" s="62">
        <f t="shared" ref="MOV1329:MPL1331" si="526">MOR1329+MON1329</f>
        <v>1000000</v>
      </c>
      <c r="MPB1329" s="62" t="s">
        <v>185</v>
      </c>
      <c r="MPC1329" s="62" t="s">
        <v>186</v>
      </c>
      <c r="MPD1329" s="62">
        <f>SUM(MPD1327)</f>
        <v>1000000</v>
      </c>
      <c r="MPE1329" s="62">
        <f>SUM(MPE1327)</f>
        <v>0</v>
      </c>
      <c r="MPF1329" s="62">
        <f>MPE1329/MPD1329</f>
        <v>0</v>
      </c>
      <c r="MPG1329" s="62">
        <f>SUM(MPG1327)</f>
        <v>1000000</v>
      </c>
      <c r="MPH1329" s="62">
        <v>0</v>
      </c>
      <c r="MPI1329" s="62">
        <v>0</v>
      </c>
      <c r="MPK1329" s="62">
        <f>MPH1329-MPI1329</f>
        <v>0</v>
      </c>
      <c r="MPL1329" s="62">
        <f t="shared" si="526"/>
        <v>1000000</v>
      </c>
      <c r="MPR1329" s="62" t="s">
        <v>185</v>
      </c>
      <c r="MPS1329" s="62" t="s">
        <v>186</v>
      </c>
      <c r="MPT1329" s="62">
        <f>SUM(MPT1327)</f>
        <v>1000000</v>
      </c>
      <c r="MPU1329" s="62">
        <f>SUM(MPU1327)</f>
        <v>0</v>
      </c>
      <c r="MPV1329" s="62">
        <f>MPU1329/MPT1329</f>
        <v>0</v>
      </c>
      <c r="MPW1329" s="62">
        <f>SUM(MPW1327)</f>
        <v>1000000</v>
      </c>
      <c r="MPX1329" s="62">
        <v>0</v>
      </c>
      <c r="MPY1329" s="62">
        <v>0</v>
      </c>
      <c r="MQA1329" s="62">
        <f>MPX1329-MPY1329</f>
        <v>0</v>
      </c>
      <c r="MQB1329" s="62">
        <f t="shared" ref="MQB1329:MQR1331" si="527">MPX1329+MPT1329</f>
        <v>1000000</v>
      </c>
      <c r="MQH1329" s="62" t="s">
        <v>185</v>
      </c>
      <c r="MQI1329" s="62" t="s">
        <v>186</v>
      </c>
      <c r="MQJ1329" s="62">
        <f>SUM(MQJ1327)</f>
        <v>1000000</v>
      </c>
      <c r="MQK1329" s="62">
        <f>SUM(MQK1327)</f>
        <v>0</v>
      </c>
      <c r="MQL1329" s="62">
        <f>MQK1329/MQJ1329</f>
        <v>0</v>
      </c>
      <c r="MQM1329" s="62">
        <f>SUM(MQM1327)</f>
        <v>1000000</v>
      </c>
      <c r="MQN1329" s="62">
        <v>0</v>
      </c>
      <c r="MQO1329" s="62">
        <v>0</v>
      </c>
      <c r="MQQ1329" s="62">
        <f>MQN1329-MQO1329</f>
        <v>0</v>
      </c>
      <c r="MQR1329" s="62">
        <f t="shared" si="527"/>
        <v>1000000</v>
      </c>
      <c r="MQX1329" s="62" t="s">
        <v>185</v>
      </c>
      <c r="MQY1329" s="62" t="s">
        <v>186</v>
      </c>
      <c r="MQZ1329" s="62">
        <f>SUM(MQZ1327)</f>
        <v>1000000</v>
      </c>
      <c r="MRA1329" s="62">
        <f>SUM(MRA1327)</f>
        <v>0</v>
      </c>
      <c r="MRB1329" s="62">
        <f>MRA1329/MQZ1329</f>
        <v>0</v>
      </c>
      <c r="MRC1329" s="62">
        <f>SUM(MRC1327)</f>
        <v>1000000</v>
      </c>
      <c r="MRD1329" s="62">
        <v>0</v>
      </c>
      <c r="MRE1329" s="62">
        <v>0</v>
      </c>
      <c r="MRG1329" s="62">
        <f>MRD1329-MRE1329</f>
        <v>0</v>
      </c>
      <c r="MRH1329" s="62">
        <f t="shared" ref="MRH1329:MRX1331" si="528">MRD1329+MQZ1329</f>
        <v>1000000</v>
      </c>
      <c r="MRN1329" s="62" t="s">
        <v>185</v>
      </c>
      <c r="MRO1329" s="62" t="s">
        <v>186</v>
      </c>
      <c r="MRP1329" s="62">
        <f>SUM(MRP1327)</f>
        <v>1000000</v>
      </c>
      <c r="MRQ1329" s="62">
        <f>SUM(MRQ1327)</f>
        <v>0</v>
      </c>
      <c r="MRR1329" s="62">
        <f>MRQ1329/MRP1329</f>
        <v>0</v>
      </c>
      <c r="MRS1329" s="62">
        <f>SUM(MRS1327)</f>
        <v>1000000</v>
      </c>
      <c r="MRT1329" s="62">
        <v>0</v>
      </c>
      <c r="MRU1329" s="62">
        <v>0</v>
      </c>
      <c r="MRW1329" s="62">
        <f>MRT1329-MRU1329</f>
        <v>0</v>
      </c>
      <c r="MRX1329" s="62">
        <f t="shared" si="528"/>
        <v>1000000</v>
      </c>
      <c r="MSD1329" s="62" t="s">
        <v>185</v>
      </c>
      <c r="MSE1329" s="62" t="s">
        <v>186</v>
      </c>
      <c r="MSF1329" s="62">
        <f>SUM(MSF1327)</f>
        <v>1000000</v>
      </c>
      <c r="MSG1329" s="62">
        <f>SUM(MSG1327)</f>
        <v>0</v>
      </c>
      <c r="MSH1329" s="62">
        <f>MSG1329/MSF1329</f>
        <v>0</v>
      </c>
      <c r="MSI1329" s="62">
        <f>SUM(MSI1327)</f>
        <v>1000000</v>
      </c>
      <c r="MSJ1329" s="62">
        <v>0</v>
      </c>
      <c r="MSK1329" s="62">
        <v>0</v>
      </c>
      <c r="MSM1329" s="62">
        <f>MSJ1329-MSK1329</f>
        <v>0</v>
      </c>
      <c r="MSN1329" s="62">
        <f t="shared" ref="MSN1329:MTD1331" si="529">MSJ1329+MSF1329</f>
        <v>1000000</v>
      </c>
      <c r="MST1329" s="62" t="s">
        <v>185</v>
      </c>
      <c r="MSU1329" s="62" t="s">
        <v>186</v>
      </c>
      <c r="MSV1329" s="62">
        <f>SUM(MSV1327)</f>
        <v>1000000</v>
      </c>
      <c r="MSW1329" s="62">
        <f>SUM(MSW1327)</f>
        <v>0</v>
      </c>
      <c r="MSX1329" s="62">
        <f>MSW1329/MSV1329</f>
        <v>0</v>
      </c>
      <c r="MSY1329" s="62">
        <f>SUM(MSY1327)</f>
        <v>1000000</v>
      </c>
      <c r="MSZ1329" s="62">
        <v>0</v>
      </c>
      <c r="MTA1329" s="62">
        <v>0</v>
      </c>
      <c r="MTC1329" s="62">
        <f>MSZ1329-MTA1329</f>
        <v>0</v>
      </c>
      <c r="MTD1329" s="62">
        <f t="shared" si="529"/>
        <v>1000000</v>
      </c>
      <c r="MTJ1329" s="62" t="s">
        <v>185</v>
      </c>
      <c r="MTK1329" s="62" t="s">
        <v>186</v>
      </c>
      <c r="MTL1329" s="62">
        <f>SUM(MTL1327)</f>
        <v>1000000</v>
      </c>
      <c r="MTM1329" s="62">
        <f>SUM(MTM1327)</f>
        <v>0</v>
      </c>
      <c r="MTN1329" s="62">
        <f>MTM1329/MTL1329</f>
        <v>0</v>
      </c>
      <c r="MTO1329" s="62">
        <f>SUM(MTO1327)</f>
        <v>1000000</v>
      </c>
      <c r="MTP1329" s="62">
        <v>0</v>
      </c>
      <c r="MTQ1329" s="62">
        <v>0</v>
      </c>
      <c r="MTS1329" s="62">
        <f>MTP1329-MTQ1329</f>
        <v>0</v>
      </c>
      <c r="MTT1329" s="62">
        <f t="shared" ref="MTT1329:MUJ1331" si="530">MTP1329+MTL1329</f>
        <v>1000000</v>
      </c>
      <c r="MTZ1329" s="62" t="s">
        <v>185</v>
      </c>
      <c r="MUA1329" s="62" t="s">
        <v>186</v>
      </c>
      <c r="MUB1329" s="62">
        <f>SUM(MUB1327)</f>
        <v>1000000</v>
      </c>
      <c r="MUC1329" s="62">
        <f>SUM(MUC1327)</f>
        <v>0</v>
      </c>
      <c r="MUD1329" s="62">
        <f>MUC1329/MUB1329</f>
        <v>0</v>
      </c>
      <c r="MUE1329" s="62">
        <f>SUM(MUE1327)</f>
        <v>1000000</v>
      </c>
      <c r="MUF1329" s="62">
        <v>0</v>
      </c>
      <c r="MUG1329" s="62">
        <v>0</v>
      </c>
      <c r="MUI1329" s="62">
        <f>MUF1329-MUG1329</f>
        <v>0</v>
      </c>
      <c r="MUJ1329" s="62">
        <f t="shared" si="530"/>
        <v>1000000</v>
      </c>
      <c r="MUP1329" s="62" t="s">
        <v>185</v>
      </c>
      <c r="MUQ1329" s="62" t="s">
        <v>186</v>
      </c>
      <c r="MUR1329" s="62">
        <f>SUM(MUR1327)</f>
        <v>1000000</v>
      </c>
      <c r="MUS1329" s="62">
        <f>SUM(MUS1327)</f>
        <v>0</v>
      </c>
      <c r="MUT1329" s="62">
        <f>MUS1329/MUR1329</f>
        <v>0</v>
      </c>
      <c r="MUU1329" s="62">
        <f>SUM(MUU1327)</f>
        <v>1000000</v>
      </c>
      <c r="MUV1329" s="62">
        <v>0</v>
      </c>
      <c r="MUW1329" s="62">
        <v>0</v>
      </c>
      <c r="MUY1329" s="62">
        <f>MUV1329-MUW1329</f>
        <v>0</v>
      </c>
      <c r="MUZ1329" s="62">
        <f t="shared" ref="MUZ1329:MVP1331" si="531">MUV1329+MUR1329</f>
        <v>1000000</v>
      </c>
      <c r="MVF1329" s="62" t="s">
        <v>185</v>
      </c>
      <c r="MVG1329" s="62" t="s">
        <v>186</v>
      </c>
      <c r="MVH1329" s="62">
        <f>SUM(MVH1327)</f>
        <v>1000000</v>
      </c>
      <c r="MVI1329" s="62">
        <f>SUM(MVI1327)</f>
        <v>0</v>
      </c>
      <c r="MVJ1329" s="62">
        <f>MVI1329/MVH1329</f>
        <v>0</v>
      </c>
      <c r="MVK1329" s="62">
        <f>SUM(MVK1327)</f>
        <v>1000000</v>
      </c>
      <c r="MVL1329" s="62">
        <v>0</v>
      </c>
      <c r="MVM1329" s="62">
        <v>0</v>
      </c>
      <c r="MVO1329" s="62">
        <f>MVL1329-MVM1329</f>
        <v>0</v>
      </c>
      <c r="MVP1329" s="62">
        <f t="shared" si="531"/>
        <v>1000000</v>
      </c>
      <c r="MVV1329" s="62" t="s">
        <v>185</v>
      </c>
      <c r="MVW1329" s="62" t="s">
        <v>186</v>
      </c>
      <c r="MVX1329" s="62">
        <f>SUM(MVX1327)</f>
        <v>1000000</v>
      </c>
      <c r="MVY1329" s="62">
        <f>SUM(MVY1327)</f>
        <v>0</v>
      </c>
      <c r="MVZ1329" s="62">
        <f>MVY1329/MVX1329</f>
        <v>0</v>
      </c>
      <c r="MWA1329" s="62">
        <f>SUM(MWA1327)</f>
        <v>1000000</v>
      </c>
      <c r="MWB1329" s="62">
        <v>0</v>
      </c>
      <c r="MWC1329" s="62">
        <v>0</v>
      </c>
      <c r="MWE1329" s="62">
        <f>MWB1329-MWC1329</f>
        <v>0</v>
      </c>
      <c r="MWF1329" s="62">
        <f t="shared" ref="MWF1329:MWV1331" si="532">MWB1329+MVX1329</f>
        <v>1000000</v>
      </c>
      <c r="MWL1329" s="62" t="s">
        <v>185</v>
      </c>
      <c r="MWM1329" s="62" t="s">
        <v>186</v>
      </c>
      <c r="MWN1329" s="62">
        <f>SUM(MWN1327)</f>
        <v>1000000</v>
      </c>
      <c r="MWO1329" s="62">
        <f>SUM(MWO1327)</f>
        <v>0</v>
      </c>
      <c r="MWP1329" s="62">
        <f>MWO1329/MWN1329</f>
        <v>0</v>
      </c>
      <c r="MWQ1329" s="62">
        <f>SUM(MWQ1327)</f>
        <v>1000000</v>
      </c>
      <c r="MWR1329" s="62">
        <v>0</v>
      </c>
      <c r="MWS1329" s="62">
        <v>0</v>
      </c>
      <c r="MWU1329" s="62">
        <f>MWR1329-MWS1329</f>
        <v>0</v>
      </c>
      <c r="MWV1329" s="62">
        <f t="shared" si="532"/>
        <v>1000000</v>
      </c>
      <c r="MXB1329" s="62" t="s">
        <v>185</v>
      </c>
      <c r="MXC1329" s="62" t="s">
        <v>186</v>
      </c>
      <c r="MXD1329" s="62">
        <f>SUM(MXD1327)</f>
        <v>1000000</v>
      </c>
      <c r="MXE1329" s="62">
        <f>SUM(MXE1327)</f>
        <v>0</v>
      </c>
      <c r="MXF1329" s="62">
        <f>MXE1329/MXD1329</f>
        <v>0</v>
      </c>
      <c r="MXG1329" s="62">
        <f>SUM(MXG1327)</f>
        <v>1000000</v>
      </c>
      <c r="MXH1329" s="62">
        <v>0</v>
      </c>
      <c r="MXI1329" s="62">
        <v>0</v>
      </c>
      <c r="MXK1329" s="62">
        <f>MXH1329-MXI1329</f>
        <v>0</v>
      </c>
      <c r="MXL1329" s="62">
        <f t="shared" ref="MXL1329:MYB1331" si="533">MXH1329+MXD1329</f>
        <v>1000000</v>
      </c>
      <c r="MXR1329" s="62" t="s">
        <v>185</v>
      </c>
      <c r="MXS1329" s="62" t="s">
        <v>186</v>
      </c>
      <c r="MXT1329" s="62">
        <f>SUM(MXT1327)</f>
        <v>1000000</v>
      </c>
      <c r="MXU1329" s="62">
        <f>SUM(MXU1327)</f>
        <v>0</v>
      </c>
      <c r="MXV1329" s="62">
        <f>MXU1329/MXT1329</f>
        <v>0</v>
      </c>
      <c r="MXW1329" s="62">
        <f>SUM(MXW1327)</f>
        <v>1000000</v>
      </c>
      <c r="MXX1329" s="62">
        <v>0</v>
      </c>
      <c r="MXY1329" s="62">
        <v>0</v>
      </c>
      <c r="MYA1329" s="62">
        <f>MXX1329-MXY1329</f>
        <v>0</v>
      </c>
      <c r="MYB1329" s="62">
        <f t="shared" si="533"/>
        <v>1000000</v>
      </c>
      <c r="MYH1329" s="62" t="s">
        <v>185</v>
      </c>
      <c r="MYI1329" s="62" t="s">
        <v>186</v>
      </c>
      <c r="MYJ1329" s="62">
        <f>SUM(MYJ1327)</f>
        <v>1000000</v>
      </c>
      <c r="MYK1329" s="62">
        <f>SUM(MYK1327)</f>
        <v>0</v>
      </c>
      <c r="MYL1329" s="62">
        <f>MYK1329/MYJ1329</f>
        <v>0</v>
      </c>
      <c r="MYM1329" s="62">
        <f>SUM(MYM1327)</f>
        <v>1000000</v>
      </c>
      <c r="MYN1329" s="62">
        <v>0</v>
      </c>
      <c r="MYO1329" s="62">
        <v>0</v>
      </c>
      <c r="MYQ1329" s="62">
        <f>MYN1329-MYO1329</f>
        <v>0</v>
      </c>
      <c r="MYR1329" s="62">
        <f t="shared" ref="MYR1329:MZH1331" si="534">MYN1329+MYJ1329</f>
        <v>1000000</v>
      </c>
      <c r="MYX1329" s="62" t="s">
        <v>185</v>
      </c>
      <c r="MYY1329" s="62" t="s">
        <v>186</v>
      </c>
      <c r="MYZ1329" s="62">
        <f>SUM(MYZ1327)</f>
        <v>1000000</v>
      </c>
      <c r="MZA1329" s="62">
        <f>SUM(MZA1327)</f>
        <v>0</v>
      </c>
      <c r="MZB1329" s="62">
        <f>MZA1329/MYZ1329</f>
        <v>0</v>
      </c>
      <c r="MZC1329" s="62">
        <f>SUM(MZC1327)</f>
        <v>1000000</v>
      </c>
      <c r="MZD1329" s="62">
        <v>0</v>
      </c>
      <c r="MZE1329" s="62">
        <v>0</v>
      </c>
      <c r="MZG1329" s="62">
        <f>MZD1329-MZE1329</f>
        <v>0</v>
      </c>
      <c r="MZH1329" s="62">
        <f t="shared" si="534"/>
        <v>1000000</v>
      </c>
      <c r="MZN1329" s="62" t="s">
        <v>185</v>
      </c>
      <c r="MZO1329" s="62" t="s">
        <v>186</v>
      </c>
      <c r="MZP1329" s="62">
        <f>SUM(MZP1327)</f>
        <v>1000000</v>
      </c>
      <c r="MZQ1329" s="62">
        <f>SUM(MZQ1327)</f>
        <v>0</v>
      </c>
      <c r="MZR1329" s="62">
        <f>MZQ1329/MZP1329</f>
        <v>0</v>
      </c>
      <c r="MZS1329" s="62">
        <f>SUM(MZS1327)</f>
        <v>1000000</v>
      </c>
      <c r="MZT1329" s="62">
        <v>0</v>
      </c>
      <c r="MZU1329" s="62">
        <v>0</v>
      </c>
      <c r="MZW1329" s="62">
        <f>MZT1329-MZU1329</f>
        <v>0</v>
      </c>
      <c r="MZX1329" s="62">
        <f t="shared" ref="MZX1329:NAN1331" si="535">MZT1329+MZP1329</f>
        <v>1000000</v>
      </c>
      <c r="NAD1329" s="62" t="s">
        <v>185</v>
      </c>
      <c r="NAE1329" s="62" t="s">
        <v>186</v>
      </c>
      <c r="NAF1329" s="62">
        <f>SUM(NAF1327)</f>
        <v>1000000</v>
      </c>
      <c r="NAG1329" s="62">
        <f>SUM(NAG1327)</f>
        <v>0</v>
      </c>
      <c r="NAH1329" s="62">
        <f>NAG1329/NAF1329</f>
        <v>0</v>
      </c>
      <c r="NAI1329" s="62">
        <f>SUM(NAI1327)</f>
        <v>1000000</v>
      </c>
      <c r="NAJ1329" s="62">
        <v>0</v>
      </c>
      <c r="NAK1329" s="62">
        <v>0</v>
      </c>
      <c r="NAM1329" s="62">
        <f>NAJ1329-NAK1329</f>
        <v>0</v>
      </c>
      <c r="NAN1329" s="62">
        <f t="shared" si="535"/>
        <v>1000000</v>
      </c>
      <c r="NAT1329" s="62" t="s">
        <v>185</v>
      </c>
      <c r="NAU1329" s="62" t="s">
        <v>186</v>
      </c>
      <c r="NAV1329" s="62">
        <f>SUM(NAV1327)</f>
        <v>1000000</v>
      </c>
      <c r="NAW1329" s="62">
        <f>SUM(NAW1327)</f>
        <v>0</v>
      </c>
      <c r="NAX1329" s="62">
        <f>NAW1329/NAV1329</f>
        <v>0</v>
      </c>
      <c r="NAY1329" s="62">
        <f>SUM(NAY1327)</f>
        <v>1000000</v>
      </c>
      <c r="NAZ1329" s="62">
        <v>0</v>
      </c>
      <c r="NBA1329" s="62">
        <v>0</v>
      </c>
      <c r="NBC1329" s="62">
        <f>NAZ1329-NBA1329</f>
        <v>0</v>
      </c>
      <c r="NBD1329" s="62">
        <f t="shared" ref="NBD1329:NBT1331" si="536">NAZ1329+NAV1329</f>
        <v>1000000</v>
      </c>
      <c r="NBJ1329" s="62" t="s">
        <v>185</v>
      </c>
      <c r="NBK1329" s="62" t="s">
        <v>186</v>
      </c>
      <c r="NBL1329" s="62">
        <f>SUM(NBL1327)</f>
        <v>1000000</v>
      </c>
      <c r="NBM1329" s="62">
        <f>SUM(NBM1327)</f>
        <v>0</v>
      </c>
      <c r="NBN1329" s="62">
        <f>NBM1329/NBL1329</f>
        <v>0</v>
      </c>
      <c r="NBO1329" s="62">
        <f>SUM(NBO1327)</f>
        <v>1000000</v>
      </c>
      <c r="NBP1329" s="62">
        <v>0</v>
      </c>
      <c r="NBQ1329" s="62">
        <v>0</v>
      </c>
      <c r="NBS1329" s="62">
        <f>NBP1329-NBQ1329</f>
        <v>0</v>
      </c>
      <c r="NBT1329" s="62">
        <f t="shared" si="536"/>
        <v>1000000</v>
      </c>
      <c r="NBZ1329" s="62" t="s">
        <v>185</v>
      </c>
      <c r="NCA1329" s="62" t="s">
        <v>186</v>
      </c>
      <c r="NCB1329" s="62">
        <f>SUM(NCB1327)</f>
        <v>1000000</v>
      </c>
      <c r="NCC1329" s="62">
        <f>SUM(NCC1327)</f>
        <v>0</v>
      </c>
      <c r="NCD1329" s="62">
        <f>NCC1329/NCB1329</f>
        <v>0</v>
      </c>
      <c r="NCE1329" s="62">
        <f>SUM(NCE1327)</f>
        <v>1000000</v>
      </c>
      <c r="NCF1329" s="62">
        <v>0</v>
      </c>
      <c r="NCG1329" s="62">
        <v>0</v>
      </c>
      <c r="NCI1329" s="62">
        <f>NCF1329-NCG1329</f>
        <v>0</v>
      </c>
      <c r="NCJ1329" s="62">
        <f t="shared" ref="NCJ1329:NCZ1331" si="537">NCF1329+NCB1329</f>
        <v>1000000</v>
      </c>
      <c r="NCP1329" s="62" t="s">
        <v>185</v>
      </c>
      <c r="NCQ1329" s="62" t="s">
        <v>186</v>
      </c>
      <c r="NCR1329" s="62">
        <f>SUM(NCR1327)</f>
        <v>1000000</v>
      </c>
      <c r="NCS1329" s="62">
        <f>SUM(NCS1327)</f>
        <v>0</v>
      </c>
      <c r="NCT1329" s="62">
        <f>NCS1329/NCR1329</f>
        <v>0</v>
      </c>
      <c r="NCU1329" s="62">
        <f>SUM(NCU1327)</f>
        <v>1000000</v>
      </c>
      <c r="NCV1329" s="62">
        <v>0</v>
      </c>
      <c r="NCW1329" s="62">
        <v>0</v>
      </c>
      <c r="NCY1329" s="62">
        <f>NCV1329-NCW1329</f>
        <v>0</v>
      </c>
      <c r="NCZ1329" s="62">
        <f t="shared" si="537"/>
        <v>1000000</v>
      </c>
      <c r="NDF1329" s="62" t="s">
        <v>185</v>
      </c>
      <c r="NDG1329" s="62" t="s">
        <v>186</v>
      </c>
      <c r="NDH1329" s="62">
        <f>SUM(NDH1327)</f>
        <v>1000000</v>
      </c>
      <c r="NDI1329" s="62">
        <f>SUM(NDI1327)</f>
        <v>0</v>
      </c>
      <c r="NDJ1329" s="62">
        <f>NDI1329/NDH1329</f>
        <v>0</v>
      </c>
      <c r="NDK1329" s="62">
        <f>SUM(NDK1327)</f>
        <v>1000000</v>
      </c>
      <c r="NDL1329" s="62">
        <v>0</v>
      </c>
      <c r="NDM1329" s="62">
        <v>0</v>
      </c>
      <c r="NDO1329" s="62">
        <f>NDL1329-NDM1329</f>
        <v>0</v>
      </c>
      <c r="NDP1329" s="62">
        <f t="shared" ref="NDP1329:NEF1331" si="538">NDL1329+NDH1329</f>
        <v>1000000</v>
      </c>
      <c r="NDV1329" s="62" t="s">
        <v>185</v>
      </c>
      <c r="NDW1329" s="62" t="s">
        <v>186</v>
      </c>
      <c r="NDX1329" s="62">
        <f>SUM(NDX1327)</f>
        <v>1000000</v>
      </c>
      <c r="NDY1329" s="62">
        <f>SUM(NDY1327)</f>
        <v>0</v>
      </c>
      <c r="NDZ1329" s="62">
        <f>NDY1329/NDX1329</f>
        <v>0</v>
      </c>
      <c r="NEA1329" s="62">
        <f>SUM(NEA1327)</f>
        <v>1000000</v>
      </c>
      <c r="NEB1329" s="62">
        <v>0</v>
      </c>
      <c r="NEC1329" s="62">
        <v>0</v>
      </c>
      <c r="NEE1329" s="62">
        <f>NEB1329-NEC1329</f>
        <v>0</v>
      </c>
      <c r="NEF1329" s="62">
        <f t="shared" si="538"/>
        <v>1000000</v>
      </c>
      <c r="NEL1329" s="62" t="s">
        <v>185</v>
      </c>
      <c r="NEM1329" s="62" t="s">
        <v>186</v>
      </c>
      <c r="NEN1329" s="62">
        <f>SUM(NEN1327)</f>
        <v>1000000</v>
      </c>
      <c r="NEO1329" s="62">
        <f>SUM(NEO1327)</f>
        <v>0</v>
      </c>
      <c r="NEP1329" s="62">
        <f>NEO1329/NEN1329</f>
        <v>0</v>
      </c>
      <c r="NEQ1329" s="62">
        <f>SUM(NEQ1327)</f>
        <v>1000000</v>
      </c>
      <c r="NER1329" s="62">
        <v>0</v>
      </c>
      <c r="NES1329" s="62">
        <v>0</v>
      </c>
      <c r="NEU1329" s="62">
        <f>NER1329-NES1329</f>
        <v>0</v>
      </c>
      <c r="NEV1329" s="62">
        <f t="shared" ref="NEV1329:NFL1331" si="539">NER1329+NEN1329</f>
        <v>1000000</v>
      </c>
      <c r="NFB1329" s="62" t="s">
        <v>185</v>
      </c>
      <c r="NFC1329" s="62" t="s">
        <v>186</v>
      </c>
      <c r="NFD1329" s="62">
        <f>SUM(NFD1327)</f>
        <v>1000000</v>
      </c>
      <c r="NFE1329" s="62">
        <f>SUM(NFE1327)</f>
        <v>0</v>
      </c>
      <c r="NFF1329" s="62">
        <f>NFE1329/NFD1329</f>
        <v>0</v>
      </c>
      <c r="NFG1329" s="62">
        <f>SUM(NFG1327)</f>
        <v>1000000</v>
      </c>
      <c r="NFH1329" s="62">
        <v>0</v>
      </c>
      <c r="NFI1329" s="62">
        <v>0</v>
      </c>
      <c r="NFK1329" s="62">
        <f>NFH1329-NFI1329</f>
        <v>0</v>
      </c>
      <c r="NFL1329" s="62">
        <f t="shared" si="539"/>
        <v>1000000</v>
      </c>
      <c r="NFR1329" s="62" t="s">
        <v>185</v>
      </c>
      <c r="NFS1329" s="62" t="s">
        <v>186</v>
      </c>
      <c r="NFT1329" s="62">
        <f>SUM(NFT1327)</f>
        <v>1000000</v>
      </c>
      <c r="NFU1329" s="62">
        <f>SUM(NFU1327)</f>
        <v>0</v>
      </c>
      <c r="NFV1329" s="62">
        <f>NFU1329/NFT1329</f>
        <v>0</v>
      </c>
      <c r="NFW1329" s="62">
        <f>SUM(NFW1327)</f>
        <v>1000000</v>
      </c>
      <c r="NFX1329" s="62">
        <v>0</v>
      </c>
      <c r="NFY1329" s="62">
        <v>0</v>
      </c>
      <c r="NGA1329" s="62">
        <f>NFX1329-NFY1329</f>
        <v>0</v>
      </c>
      <c r="NGB1329" s="62">
        <f t="shared" ref="NGB1329:NGR1331" si="540">NFX1329+NFT1329</f>
        <v>1000000</v>
      </c>
      <c r="NGH1329" s="62" t="s">
        <v>185</v>
      </c>
      <c r="NGI1329" s="62" t="s">
        <v>186</v>
      </c>
      <c r="NGJ1329" s="62">
        <f>SUM(NGJ1327)</f>
        <v>1000000</v>
      </c>
      <c r="NGK1329" s="62">
        <f>SUM(NGK1327)</f>
        <v>0</v>
      </c>
      <c r="NGL1329" s="62">
        <f>NGK1329/NGJ1329</f>
        <v>0</v>
      </c>
      <c r="NGM1329" s="62">
        <f>SUM(NGM1327)</f>
        <v>1000000</v>
      </c>
      <c r="NGN1329" s="62">
        <v>0</v>
      </c>
      <c r="NGO1329" s="62">
        <v>0</v>
      </c>
      <c r="NGQ1329" s="62">
        <f>NGN1329-NGO1329</f>
        <v>0</v>
      </c>
      <c r="NGR1329" s="62">
        <f t="shared" si="540"/>
        <v>1000000</v>
      </c>
      <c r="NGX1329" s="62" t="s">
        <v>185</v>
      </c>
      <c r="NGY1329" s="62" t="s">
        <v>186</v>
      </c>
      <c r="NGZ1329" s="62">
        <f>SUM(NGZ1327)</f>
        <v>1000000</v>
      </c>
      <c r="NHA1329" s="62">
        <f>SUM(NHA1327)</f>
        <v>0</v>
      </c>
      <c r="NHB1329" s="62">
        <f>NHA1329/NGZ1329</f>
        <v>0</v>
      </c>
      <c r="NHC1329" s="62">
        <f>SUM(NHC1327)</f>
        <v>1000000</v>
      </c>
      <c r="NHD1329" s="62">
        <v>0</v>
      </c>
      <c r="NHE1329" s="62">
        <v>0</v>
      </c>
      <c r="NHG1329" s="62">
        <f>NHD1329-NHE1329</f>
        <v>0</v>
      </c>
      <c r="NHH1329" s="62">
        <f t="shared" ref="NHH1329:NHX1331" si="541">NHD1329+NGZ1329</f>
        <v>1000000</v>
      </c>
      <c r="NHN1329" s="62" t="s">
        <v>185</v>
      </c>
      <c r="NHO1329" s="62" t="s">
        <v>186</v>
      </c>
      <c r="NHP1329" s="62">
        <f>SUM(NHP1327)</f>
        <v>1000000</v>
      </c>
      <c r="NHQ1329" s="62">
        <f>SUM(NHQ1327)</f>
        <v>0</v>
      </c>
      <c r="NHR1329" s="62">
        <f>NHQ1329/NHP1329</f>
        <v>0</v>
      </c>
      <c r="NHS1329" s="62">
        <f>SUM(NHS1327)</f>
        <v>1000000</v>
      </c>
      <c r="NHT1329" s="62">
        <v>0</v>
      </c>
      <c r="NHU1329" s="62">
        <v>0</v>
      </c>
      <c r="NHW1329" s="62">
        <f>NHT1329-NHU1329</f>
        <v>0</v>
      </c>
      <c r="NHX1329" s="62">
        <f t="shared" si="541"/>
        <v>1000000</v>
      </c>
      <c r="NID1329" s="62" t="s">
        <v>185</v>
      </c>
      <c r="NIE1329" s="62" t="s">
        <v>186</v>
      </c>
      <c r="NIF1329" s="62">
        <f>SUM(NIF1327)</f>
        <v>1000000</v>
      </c>
      <c r="NIG1329" s="62">
        <f>SUM(NIG1327)</f>
        <v>0</v>
      </c>
      <c r="NIH1329" s="62">
        <f>NIG1329/NIF1329</f>
        <v>0</v>
      </c>
      <c r="NII1329" s="62">
        <f>SUM(NII1327)</f>
        <v>1000000</v>
      </c>
      <c r="NIJ1329" s="62">
        <v>0</v>
      </c>
      <c r="NIK1329" s="62">
        <v>0</v>
      </c>
      <c r="NIM1329" s="62">
        <f>NIJ1329-NIK1329</f>
        <v>0</v>
      </c>
      <c r="NIN1329" s="62">
        <f t="shared" ref="NIN1329:NJD1331" si="542">NIJ1329+NIF1329</f>
        <v>1000000</v>
      </c>
      <c r="NIT1329" s="62" t="s">
        <v>185</v>
      </c>
      <c r="NIU1329" s="62" t="s">
        <v>186</v>
      </c>
      <c r="NIV1329" s="62">
        <f>SUM(NIV1327)</f>
        <v>1000000</v>
      </c>
      <c r="NIW1329" s="62">
        <f>SUM(NIW1327)</f>
        <v>0</v>
      </c>
      <c r="NIX1329" s="62">
        <f>NIW1329/NIV1329</f>
        <v>0</v>
      </c>
      <c r="NIY1329" s="62">
        <f>SUM(NIY1327)</f>
        <v>1000000</v>
      </c>
      <c r="NIZ1329" s="62">
        <v>0</v>
      </c>
      <c r="NJA1329" s="62">
        <v>0</v>
      </c>
      <c r="NJC1329" s="62">
        <f>NIZ1329-NJA1329</f>
        <v>0</v>
      </c>
      <c r="NJD1329" s="62">
        <f t="shared" si="542"/>
        <v>1000000</v>
      </c>
      <c r="NJJ1329" s="62" t="s">
        <v>185</v>
      </c>
      <c r="NJK1329" s="62" t="s">
        <v>186</v>
      </c>
      <c r="NJL1329" s="62">
        <f>SUM(NJL1327)</f>
        <v>1000000</v>
      </c>
      <c r="NJM1329" s="62">
        <f>SUM(NJM1327)</f>
        <v>0</v>
      </c>
      <c r="NJN1329" s="62">
        <f>NJM1329/NJL1329</f>
        <v>0</v>
      </c>
      <c r="NJO1329" s="62">
        <f>SUM(NJO1327)</f>
        <v>1000000</v>
      </c>
      <c r="NJP1329" s="62">
        <v>0</v>
      </c>
      <c r="NJQ1329" s="62">
        <v>0</v>
      </c>
      <c r="NJS1329" s="62">
        <f>NJP1329-NJQ1329</f>
        <v>0</v>
      </c>
      <c r="NJT1329" s="62">
        <f t="shared" ref="NJT1329:NKJ1331" si="543">NJP1329+NJL1329</f>
        <v>1000000</v>
      </c>
      <c r="NJZ1329" s="62" t="s">
        <v>185</v>
      </c>
      <c r="NKA1329" s="62" t="s">
        <v>186</v>
      </c>
      <c r="NKB1329" s="62">
        <f>SUM(NKB1327)</f>
        <v>1000000</v>
      </c>
      <c r="NKC1329" s="62">
        <f>SUM(NKC1327)</f>
        <v>0</v>
      </c>
      <c r="NKD1329" s="62">
        <f>NKC1329/NKB1329</f>
        <v>0</v>
      </c>
      <c r="NKE1329" s="62">
        <f>SUM(NKE1327)</f>
        <v>1000000</v>
      </c>
      <c r="NKF1329" s="62">
        <v>0</v>
      </c>
      <c r="NKG1329" s="62">
        <v>0</v>
      </c>
      <c r="NKI1329" s="62">
        <f>NKF1329-NKG1329</f>
        <v>0</v>
      </c>
      <c r="NKJ1329" s="62">
        <f t="shared" si="543"/>
        <v>1000000</v>
      </c>
      <c r="NKP1329" s="62" t="s">
        <v>185</v>
      </c>
      <c r="NKQ1329" s="62" t="s">
        <v>186</v>
      </c>
      <c r="NKR1329" s="62">
        <f>SUM(NKR1327)</f>
        <v>1000000</v>
      </c>
      <c r="NKS1329" s="62">
        <f>SUM(NKS1327)</f>
        <v>0</v>
      </c>
      <c r="NKT1329" s="62">
        <f>NKS1329/NKR1329</f>
        <v>0</v>
      </c>
      <c r="NKU1329" s="62">
        <f>SUM(NKU1327)</f>
        <v>1000000</v>
      </c>
      <c r="NKV1329" s="62">
        <v>0</v>
      </c>
      <c r="NKW1329" s="62">
        <v>0</v>
      </c>
      <c r="NKY1329" s="62">
        <f>NKV1329-NKW1329</f>
        <v>0</v>
      </c>
      <c r="NKZ1329" s="62">
        <f t="shared" ref="NKZ1329:NLP1331" si="544">NKV1329+NKR1329</f>
        <v>1000000</v>
      </c>
      <c r="NLF1329" s="62" t="s">
        <v>185</v>
      </c>
      <c r="NLG1329" s="62" t="s">
        <v>186</v>
      </c>
      <c r="NLH1329" s="62">
        <f>SUM(NLH1327)</f>
        <v>1000000</v>
      </c>
      <c r="NLI1329" s="62">
        <f>SUM(NLI1327)</f>
        <v>0</v>
      </c>
      <c r="NLJ1329" s="62">
        <f>NLI1329/NLH1329</f>
        <v>0</v>
      </c>
      <c r="NLK1329" s="62">
        <f>SUM(NLK1327)</f>
        <v>1000000</v>
      </c>
      <c r="NLL1329" s="62">
        <v>0</v>
      </c>
      <c r="NLM1329" s="62">
        <v>0</v>
      </c>
      <c r="NLO1329" s="62">
        <f>NLL1329-NLM1329</f>
        <v>0</v>
      </c>
      <c r="NLP1329" s="62">
        <f t="shared" si="544"/>
        <v>1000000</v>
      </c>
      <c r="NLV1329" s="62" t="s">
        <v>185</v>
      </c>
      <c r="NLW1329" s="62" t="s">
        <v>186</v>
      </c>
      <c r="NLX1329" s="62">
        <f>SUM(NLX1327)</f>
        <v>1000000</v>
      </c>
      <c r="NLY1329" s="62">
        <f>SUM(NLY1327)</f>
        <v>0</v>
      </c>
      <c r="NLZ1329" s="62">
        <f>NLY1329/NLX1329</f>
        <v>0</v>
      </c>
      <c r="NMA1329" s="62">
        <f>SUM(NMA1327)</f>
        <v>1000000</v>
      </c>
      <c r="NMB1329" s="62">
        <v>0</v>
      </c>
      <c r="NMC1329" s="62">
        <v>0</v>
      </c>
      <c r="NME1329" s="62">
        <f>NMB1329-NMC1329</f>
        <v>0</v>
      </c>
      <c r="NMF1329" s="62">
        <f t="shared" ref="NMF1329:NMV1331" si="545">NMB1329+NLX1329</f>
        <v>1000000</v>
      </c>
      <c r="NML1329" s="62" t="s">
        <v>185</v>
      </c>
      <c r="NMM1329" s="62" t="s">
        <v>186</v>
      </c>
      <c r="NMN1329" s="62">
        <f>SUM(NMN1327)</f>
        <v>1000000</v>
      </c>
      <c r="NMO1329" s="62">
        <f>SUM(NMO1327)</f>
        <v>0</v>
      </c>
      <c r="NMP1329" s="62">
        <f>NMO1329/NMN1329</f>
        <v>0</v>
      </c>
      <c r="NMQ1329" s="62">
        <f>SUM(NMQ1327)</f>
        <v>1000000</v>
      </c>
      <c r="NMR1329" s="62">
        <v>0</v>
      </c>
      <c r="NMS1329" s="62">
        <v>0</v>
      </c>
      <c r="NMU1329" s="62">
        <f>NMR1329-NMS1329</f>
        <v>0</v>
      </c>
      <c r="NMV1329" s="62">
        <f t="shared" si="545"/>
        <v>1000000</v>
      </c>
      <c r="NNB1329" s="62" t="s">
        <v>185</v>
      </c>
      <c r="NNC1329" s="62" t="s">
        <v>186</v>
      </c>
      <c r="NND1329" s="62">
        <f>SUM(NND1327)</f>
        <v>1000000</v>
      </c>
      <c r="NNE1329" s="62">
        <f>SUM(NNE1327)</f>
        <v>0</v>
      </c>
      <c r="NNF1329" s="62">
        <f>NNE1329/NND1329</f>
        <v>0</v>
      </c>
      <c r="NNG1329" s="62">
        <f>SUM(NNG1327)</f>
        <v>1000000</v>
      </c>
      <c r="NNH1329" s="62">
        <v>0</v>
      </c>
      <c r="NNI1329" s="62">
        <v>0</v>
      </c>
      <c r="NNK1329" s="62">
        <f>NNH1329-NNI1329</f>
        <v>0</v>
      </c>
      <c r="NNL1329" s="62">
        <f t="shared" ref="NNL1329:NOB1331" si="546">NNH1329+NND1329</f>
        <v>1000000</v>
      </c>
      <c r="NNR1329" s="62" t="s">
        <v>185</v>
      </c>
      <c r="NNS1329" s="62" t="s">
        <v>186</v>
      </c>
      <c r="NNT1329" s="62">
        <f>SUM(NNT1327)</f>
        <v>1000000</v>
      </c>
      <c r="NNU1329" s="62">
        <f>SUM(NNU1327)</f>
        <v>0</v>
      </c>
      <c r="NNV1329" s="62">
        <f>NNU1329/NNT1329</f>
        <v>0</v>
      </c>
      <c r="NNW1329" s="62">
        <f>SUM(NNW1327)</f>
        <v>1000000</v>
      </c>
      <c r="NNX1329" s="62">
        <v>0</v>
      </c>
      <c r="NNY1329" s="62">
        <v>0</v>
      </c>
      <c r="NOA1329" s="62">
        <f>NNX1329-NNY1329</f>
        <v>0</v>
      </c>
      <c r="NOB1329" s="62">
        <f t="shared" si="546"/>
        <v>1000000</v>
      </c>
      <c r="NOH1329" s="62" t="s">
        <v>185</v>
      </c>
      <c r="NOI1329" s="62" t="s">
        <v>186</v>
      </c>
      <c r="NOJ1329" s="62">
        <f>SUM(NOJ1327)</f>
        <v>1000000</v>
      </c>
      <c r="NOK1329" s="62">
        <f>SUM(NOK1327)</f>
        <v>0</v>
      </c>
      <c r="NOL1329" s="62">
        <f>NOK1329/NOJ1329</f>
        <v>0</v>
      </c>
      <c r="NOM1329" s="62">
        <f>SUM(NOM1327)</f>
        <v>1000000</v>
      </c>
      <c r="NON1329" s="62">
        <v>0</v>
      </c>
      <c r="NOO1329" s="62">
        <v>0</v>
      </c>
      <c r="NOQ1329" s="62">
        <f>NON1329-NOO1329</f>
        <v>0</v>
      </c>
      <c r="NOR1329" s="62">
        <f t="shared" ref="NOR1329:NPH1331" si="547">NON1329+NOJ1329</f>
        <v>1000000</v>
      </c>
      <c r="NOX1329" s="62" t="s">
        <v>185</v>
      </c>
      <c r="NOY1329" s="62" t="s">
        <v>186</v>
      </c>
      <c r="NOZ1329" s="62">
        <f>SUM(NOZ1327)</f>
        <v>1000000</v>
      </c>
      <c r="NPA1329" s="62">
        <f>SUM(NPA1327)</f>
        <v>0</v>
      </c>
      <c r="NPB1329" s="62">
        <f>NPA1329/NOZ1329</f>
        <v>0</v>
      </c>
      <c r="NPC1329" s="62">
        <f>SUM(NPC1327)</f>
        <v>1000000</v>
      </c>
      <c r="NPD1329" s="62">
        <v>0</v>
      </c>
      <c r="NPE1329" s="62">
        <v>0</v>
      </c>
      <c r="NPG1329" s="62">
        <f>NPD1329-NPE1329</f>
        <v>0</v>
      </c>
      <c r="NPH1329" s="62">
        <f t="shared" si="547"/>
        <v>1000000</v>
      </c>
      <c r="NPN1329" s="62" t="s">
        <v>185</v>
      </c>
      <c r="NPO1329" s="62" t="s">
        <v>186</v>
      </c>
      <c r="NPP1329" s="62">
        <f>SUM(NPP1327)</f>
        <v>1000000</v>
      </c>
      <c r="NPQ1329" s="62">
        <f>SUM(NPQ1327)</f>
        <v>0</v>
      </c>
      <c r="NPR1329" s="62">
        <f>NPQ1329/NPP1329</f>
        <v>0</v>
      </c>
      <c r="NPS1329" s="62">
        <f>SUM(NPS1327)</f>
        <v>1000000</v>
      </c>
      <c r="NPT1329" s="62">
        <v>0</v>
      </c>
      <c r="NPU1329" s="62">
        <v>0</v>
      </c>
      <c r="NPW1329" s="62">
        <f>NPT1329-NPU1329</f>
        <v>0</v>
      </c>
      <c r="NPX1329" s="62">
        <f t="shared" ref="NPX1329:NQN1331" si="548">NPT1329+NPP1329</f>
        <v>1000000</v>
      </c>
      <c r="NQD1329" s="62" t="s">
        <v>185</v>
      </c>
      <c r="NQE1329" s="62" t="s">
        <v>186</v>
      </c>
      <c r="NQF1329" s="62">
        <f>SUM(NQF1327)</f>
        <v>1000000</v>
      </c>
      <c r="NQG1329" s="62">
        <f>SUM(NQG1327)</f>
        <v>0</v>
      </c>
      <c r="NQH1329" s="62">
        <f>NQG1329/NQF1329</f>
        <v>0</v>
      </c>
      <c r="NQI1329" s="62">
        <f>SUM(NQI1327)</f>
        <v>1000000</v>
      </c>
      <c r="NQJ1329" s="62">
        <v>0</v>
      </c>
      <c r="NQK1329" s="62">
        <v>0</v>
      </c>
      <c r="NQM1329" s="62">
        <f>NQJ1329-NQK1329</f>
        <v>0</v>
      </c>
      <c r="NQN1329" s="62">
        <f t="shared" si="548"/>
        <v>1000000</v>
      </c>
      <c r="NQT1329" s="62" t="s">
        <v>185</v>
      </c>
      <c r="NQU1329" s="62" t="s">
        <v>186</v>
      </c>
      <c r="NQV1329" s="62">
        <f>SUM(NQV1327)</f>
        <v>1000000</v>
      </c>
      <c r="NQW1329" s="62">
        <f>SUM(NQW1327)</f>
        <v>0</v>
      </c>
      <c r="NQX1329" s="62">
        <f>NQW1329/NQV1329</f>
        <v>0</v>
      </c>
      <c r="NQY1329" s="62">
        <f>SUM(NQY1327)</f>
        <v>1000000</v>
      </c>
      <c r="NQZ1329" s="62">
        <v>0</v>
      </c>
      <c r="NRA1329" s="62">
        <v>0</v>
      </c>
      <c r="NRC1329" s="62">
        <f>NQZ1329-NRA1329</f>
        <v>0</v>
      </c>
      <c r="NRD1329" s="62">
        <f t="shared" ref="NRD1329:NRT1331" si="549">NQZ1329+NQV1329</f>
        <v>1000000</v>
      </c>
      <c r="NRJ1329" s="62" t="s">
        <v>185</v>
      </c>
      <c r="NRK1329" s="62" t="s">
        <v>186</v>
      </c>
      <c r="NRL1329" s="62">
        <f>SUM(NRL1327)</f>
        <v>1000000</v>
      </c>
      <c r="NRM1329" s="62">
        <f>SUM(NRM1327)</f>
        <v>0</v>
      </c>
      <c r="NRN1329" s="62">
        <f>NRM1329/NRL1329</f>
        <v>0</v>
      </c>
      <c r="NRO1329" s="62">
        <f>SUM(NRO1327)</f>
        <v>1000000</v>
      </c>
      <c r="NRP1329" s="62">
        <v>0</v>
      </c>
      <c r="NRQ1329" s="62">
        <v>0</v>
      </c>
      <c r="NRS1329" s="62">
        <f>NRP1329-NRQ1329</f>
        <v>0</v>
      </c>
      <c r="NRT1329" s="62">
        <f t="shared" si="549"/>
        <v>1000000</v>
      </c>
      <c r="NRZ1329" s="62" t="s">
        <v>185</v>
      </c>
      <c r="NSA1329" s="62" t="s">
        <v>186</v>
      </c>
      <c r="NSB1329" s="62">
        <f>SUM(NSB1327)</f>
        <v>1000000</v>
      </c>
      <c r="NSC1329" s="62">
        <f>SUM(NSC1327)</f>
        <v>0</v>
      </c>
      <c r="NSD1329" s="62">
        <f>NSC1329/NSB1329</f>
        <v>0</v>
      </c>
      <c r="NSE1329" s="62">
        <f>SUM(NSE1327)</f>
        <v>1000000</v>
      </c>
      <c r="NSF1329" s="62">
        <v>0</v>
      </c>
      <c r="NSG1329" s="62">
        <v>0</v>
      </c>
      <c r="NSI1329" s="62">
        <f>NSF1329-NSG1329</f>
        <v>0</v>
      </c>
      <c r="NSJ1329" s="62">
        <f t="shared" ref="NSJ1329:NSZ1331" si="550">NSF1329+NSB1329</f>
        <v>1000000</v>
      </c>
      <c r="NSP1329" s="62" t="s">
        <v>185</v>
      </c>
      <c r="NSQ1329" s="62" t="s">
        <v>186</v>
      </c>
      <c r="NSR1329" s="62">
        <f>SUM(NSR1327)</f>
        <v>1000000</v>
      </c>
      <c r="NSS1329" s="62">
        <f>SUM(NSS1327)</f>
        <v>0</v>
      </c>
      <c r="NST1329" s="62">
        <f>NSS1329/NSR1329</f>
        <v>0</v>
      </c>
      <c r="NSU1329" s="62">
        <f>SUM(NSU1327)</f>
        <v>1000000</v>
      </c>
      <c r="NSV1329" s="62">
        <v>0</v>
      </c>
      <c r="NSW1329" s="62">
        <v>0</v>
      </c>
      <c r="NSY1329" s="62">
        <f>NSV1329-NSW1329</f>
        <v>0</v>
      </c>
      <c r="NSZ1329" s="62">
        <f t="shared" si="550"/>
        <v>1000000</v>
      </c>
      <c r="NTF1329" s="62" t="s">
        <v>185</v>
      </c>
      <c r="NTG1329" s="62" t="s">
        <v>186</v>
      </c>
      <c r="NTH1329" s="62">
        <f>SUM(NTH1327)</f>
        <v>1000000</v>
      </c>
      <c r="NTI1329" s="62">
        <f>SUM(NTI1327)</f>
        <v>0</v>
      </c>
      <c r="NTJ1329" s="62">
        <f>NTI1329/NTH1329</f>
        <v>0</v>
      </c>
      <c r="NTK1329" s="62">
        <f>SUM(NTK1327)</f>
        <v>1000000</v>
      </c>
      <c r="NTL1329" s="62">
        <v>0</v>
      </c>
      <c r="NTM1329" s="62">
        <v>0</v>
      </c>
      <c r="NTO1329" s="62">
        <f>NTL1329-NTM1329</f>
        <v>0</v>
      </c>
      <c r="NTP1329" s="62">
        <f t="shared" ref="NTP1329:NUF1331" si="551">NTL1329+NTH1329</f>
        <v>1000000</v>
      </c>
      <c r="NTV1329" s="62" t="s">
        <v>185</v>
      </c>
      <c r="NTW1329" s="62" t="s">
        <v>186</v>
      </c>
      <c r="NTX1329" s="62">
        <f>SUM(NTX1327)</f>
        <v>1000000</v>
      </c>
      <c r="NTY1329" s="62">
        <f>SUM(NTY1327)</f>
        <v>0</v>
      </c>
      <c r="NTZ1329" s="62">
        <f>NTY1329/NTX1329</f>
        <v>0</v>
      </c>
      <c r="NUA1329" s="62">
        <f>SUM(NUA1327)</f>
        <v>1000000</v>
      </c>
      <c r="NUB1329" s="62">
        <v>0</v>
      </c>
      <c r="NUC1329" s="62">
        <v>0</v>
      </c>
      <c r="NUE1329" s="62">
        <f>NUB1329-NUC1329</f>
        <v>0</v>
      </c>
      <c r="NUF1329" s="62">
        <f t="shared" si="551"/>
        <v>1000000</v>
      </c>
      <c r="NUL1329" s="62" t="s">
        <v>185</v>
      </c>
      <c r="NUM1329" s="62" t="s">
        <v>186</v>
      </c>
      <c r="NUN1329" s="62">
        <f>SUM(NUN1327)</f>
        <v>1000000</v>
      </c>
      <c r="NUO1329" s="62">
        <f>SUM(NUO1327)</f>
        <v>0</v>
      </c>
      <c r="NUP1329" s="62">
        <f>NUO1329/NUN1329</f>
        <v>0</v>
      </c>
      <c r="NUQ1329" s="62">
        <f>SUM(NUQ1327)</f>
        <v>1000000</v>
      </c>
      <c r="NUR1329" s="62">
        <v>0</v>
      </c>
      <c r="NUS1329" s="62">
        <v>0</v>
      </c>
      <c r="NUU1329" s="62">
        <f>NUR1329-NUS1329</f>
        <v>0</v>
      </c>
      <c r="NUV1329" s="62">
        <f t="shared" ref="NUV1329:NVL1331" si="552">NUR1329+NUN1329</f>
        <v>1000000</v>
      </c>
      <c r="NVB1329" s="62" t="s">
        <v>185</v>
      </c>
      <c r="NVC1329" s="62" t="s">
        <v>186</v>
      </c>
      <c r="NVD1329" s="62">
        <f>SUM(NVD1327)</f>
        <v>1000000</v>
      </c>
      <c r="NVE1329" s="62">
        <f>SUM(NVE1327)</f>
        <v>0</v>
      </c>
      <c r="NVF1329" s="62">
        <f>NVE1329/NVD1329</f>
        <v>0</v>
      </c>
      <c r="NVG1329" s="62">
        <f>SUM(NVG1327)</f>
        <v>1000000</v>
      </c>
      <c r="NVH1329" s="62">
        <v>0</v>
      </c>
      <c r="NVI1329" s="62">
        <v>0</v>
      </c>
      <c r="NVK1329" s="62">
        <f>NVH1329-NVI1329</f>
        <v>0</v>
      </c>
      <c r="NVL1329" s="62">
        <f t="shared" si="552"/>
        <v>1000000</v>
      </c>
      <c r="NVR1329" s="62" t="s">
        <v>185</v>
      </c>
      <c r="NVS1329" s="62" t="s">
        <v>186</v>
      </c>
      <c r="NVT1329" s="62">
        <f>SUM(NVT1327)</f>
        <v>1000000</v>
      </c>
      <c r="NVU1329" s="62">
        <f>SUM(NVU1327)</f>
        <v>0</v>
      </c>
      <c r="NVV1329" s="62">
        <f>NVU1329/NVT1329</f>
        <v>0</v>
      </c>
      <c r="NVW1329" s="62">
        <f>SUM(NVW1327)</f>
        <v>1000000</v>
      </c>
      <c r="NVX1329" s="62">
        <v>0</v>
      </c>
      <c r="NVY1329" s="62">
        <v>0</v>
      </c>
      <c r="NWA1329" s="62">
        <f>NVX1329-NVY1329</f>
        <v>0</v>
      </c>
      <c r="NWB1329" s="62">
        <f t="shared" ref="NWB1329:NWR1331" si="553">NVX1329+NVT1329</f>
        <v>1000000</v>
      </c>
      <c r="NWH1329" s="62" t="s">
        <v>185</v>
      </c>
      <c r="NWI1329" s="62" t="s">
        <v>186</v>
      </c>
      <c r="NWJ1329" s="62">
        <f>SUM(NWJ1327)</f>
        <v>1000000</v>
      </c>
      <c r="NWK1329" s="62">
        <f>SUM(NWK1327)</f>
        <v>0</v>
      </c>
      <c r="NWL1329" s="62">
        <f>NWK1329/NWJ1329</f>
        <v>0</v>
      </c>
      <c r="NWM1329" s="62">
        <f>SUM(NWM1327)</f>
        <v>1000000</v>
      </c>
      <c r="NWN1329" s="62">
        <v>0</v>
      </c>
      <c r="NWO1329" s="62">
        <v>0</v>
      </c>
      <c r="NWQ1329" s="62">
        <f>NWN1329-NWO1329</f>
        <v>0</v>
      </c>
      <c r="NWR1329" s="62">
        <f t="shared" si="553"/>
        <v>1000000</v>
      </c>
      <c r="NWX1329" s="62" t="s">
        <v>185</v>
      </c>
      <c r="NWY1329" s="62" t="s">
        <v>186</v>
      </c>
      <c r="NWZ1329" s="62">
        <f>SUM(NWZ1327)</f>
        <v>1000000</v>
      </c>
      <c r="NXA1329" s="62">
        <f>SUM(NXA1327)</f>
        <v>0</v>
      </c>
      <c r="NXB1329" s="62">
        <f>NXA1329/NWZ1329</f>
        <v>0</v>
      </c>
      <c r="NXC1329" s="62">
        <f>SUM(NXC1327)</f>
        <v>1000000</v>
      </c>
      <c r="NXD1329" s="62">
        <v>0</v>
      </c>
      <c r="NXE1329" s="62">
        <v>0</v>
      </c>
      <c r="NXG1329" s="62">
        <f>NXD1329-NXE1329</f>
        <v>0</v>
      </c>
      <c r="NXH1329" s="62">
        <f t="shared" ref="NXH1329:NXX1331" si="554">NXD1329+NWZ1329</f>
        <v>1000000</v>
      </c>
      <c r="NXN1329" s="62" t="s">
        <v>185</v>
      </c>
      <c r="NXO1329" s="62" t="s">
        <v>186</v>
      </c>
      <c r="NXP1329" s="62">
        <f>SUM(NXP1327)</f>
        <v>1000000</v>
      </c>
      <c r="NXQ1329" s="62">
        <f>SUM(NXQ1327)</f>
        <v>0</v>
      </c>
      <c r="NXR1329" s="62">
        <f>NXQ1329/NXP1329</f>
        <v>0</v>
      </c>
      <c r="NXS1329" s="62">
        <f>SUM(NXS1327)</f>
        <v>1000000</v>
      </c>
      <c r="NXT1329" s="62">
        <v>0</v>
      </c>
      <c r="NXU1329" s="62">
        <v>0</v>
      </c>
      <c r="NXW1329" s="62">
        <f>NXT1329-NXU1329</f>
        <v>0</v>
      </c>
      <c r="NXX1329" s="62">
        <f t="shared" si="554"/>
        <v>1000000</v>
      </c>
      <c r="NYD1329" s="62" t="s">
        <v>185</v>
      </c>
      <c r="NYE1329" s="62" t="s">
        <v>186</v>
      </c>
      <c r="NYF1329" s="62">
        <f>SUM(NYF1327)</f>
        <v>1000000</v>
      </c>
      <c r="NYG1329" s="62">
        <f>SUM(NYG1327)</f>
        <v>0</v>
      </c>
      <c r="NYH1329" s="62">
        <f>NYG1329/NYF1329</f>
        <v>0</v>
      </c>
      <c r="NYI1329" s="62">
        <f>SUM(NYI1327)</f>
        <v>1000000</v>
      </c>
      <c r="NYJ1329" s="62">
        <v>0</v>
      </c>
      <c r="NYK1329" s="62">
        <v>0</v>
      </c>
      <c r="NYM1329" s="62">
        <f>NYJ1329-NYK1329</f>
        <v>0</v>
      </c>
      <c r="NYN1329" s="62">
        <f t="shared" ref="NYN1329:NZD1331" si="555">NYJ1329+NYF1329</f>
        <v>1000000</v>
      </c>
      <c r="NYT1329" s="62" t="s">
        <v>185</v>
      </c>
      <c r="NYU1329" s="62" t="s">
        <v>186</v>
      </c>
      <c r="NYV1329" s="62">
        <f>SUM(NYV1327)</f>
        <v>1000000</v>
      </c>
      <c r="NYW1329" s="62">
        <f>SUM(NYW1327)</f>
        <v>0</v>
      </c>
      <c r="NYX1329" s="62">
        <f>NYW1329/NYV1329</f>
        <v>0</v>
      </c>
      <c r="NYY1329" s="62">
        <f>SUM(NYY1327)</f>
        <v>1000000</v>
      </c>
      <c r="NYZ1329" s="62">
        <v>0</v>
      </c>
      <c r="NZA1329" s="62">
        <v>0</v>
      </c>
      <c r="NZC1329" s="62">
        <f>NYZ1329-NZA1329</f>
        <v>0</v>
      </c>
      <c r="NZD1329" s="62">
        <f t="shared" si="555"/>
        <v>1000000</v>
      </c>
      <c r="NZJ1329" s="62" t="s">
        <v>185</v>
      </c>
      <c r="NZK1329" s="62" t="s">
        <v>186</v>
      </c>
      <c r="NZL1329" s="62">
        <f>SUM(NZL1327)</f>
        <v>1000000</v>
      </c>
      <c r="NZM1329" s="62">
        <f>SUM(NZM1327)</f>
        <v>0</v>
      </c>
      <c r="NZN1329" s="62">
        <f>NZM1329/NZL1329</f>
        <v>0</v>
      </c>
      <c r="NZO1329" s="62">
        <f>SUM(NZO1327)</f>
        <v>1000000</v>
      </c>
      <c r="NZP1329" s="62">
        <v>0</v>
      </c>
      <c r="NZQ1329" s="62">
        <v>0</v>
      </c>
      <c r="NZS1329" s="62">
        <f>NZP1329-NZQ1329</f>
        <v>0</v>
      </c>
      <c r="NZT1329" s="62">
        <f t="shared" ref="NZT1329:OAJ1331" si="556">NZP1329+NZL1329</f>
        <v>1000000</v>
      </c>
      <c r="NZZ1329" s="62" t="s">
        <v>185</v>
      </c>
      <c r="OAA1329" s="62" t="s">
        <v>186</v>
      </c>
      <c r="OAB1329" s="62">
        <f>SUM(OAB1327)</f>
        <v>1000000</v>
      </c>
      <c r="OAC1329" s="62">
        <f>SUM(OAC1327)</f>
        <v>0</v>
      </c>
      <c r="OAD1329" s="62">
        <f>OAC1329/OAB1329</f>
        <v>0</v>
      </c>
      <c r="OAE1329" s="62">
        <f>SUM(OAE1327)</f>
        <v>1000000</v>
      </c>
      <c r="OAF1329" s="62">
        <v>0</v>
      </c>
      <c r="OAG1329" s="62">
        <v>0</v>
      </c>
      <c r="OAI1329" s="62">
        <f>OAF1329-OAG1329</f>
        <v>0</v>
      </c>
      <c r="OAJ1329" s="62">
        <f t="shared" si="556"/>
        <v>1000000</v>
      </c>
      <c r="OAP1329" s="62" t="s">
        <v>185</v>
      </c>
      <c r="OAQ1329" s="62" t="s">
        <v>186</v>
      </c>
      <c r="OAR1329" s="62">
        <f>SUM(OAR1327)</f>
        <v>1000000</v>
      </c>
      <c r="OAS1329" s="62">
        <f>SUM(OAS1327)</f>
        <v>0</v>
      </c>
      <c r="OAT1329" s="62">
        <f>OAS1329/OAR1329</f>
        <v>0</v>
      </c>
      <c r="OAU1329" s="62">
        <f>SUM(OAU1327)</f>
        <v>1000000</v>
      </c>
      <c r="OAV1329" s="62">
        <v>0</v>
      </c>
      <c r="OAW1329" s="62">
        <v>0</v>
      </c>
      <c r="OAY1329" s="62">
        <f>OAV1329-OAW1329</f>
        <v>0</v>
      </c>
      <c r="OAZ1329" s="62">
        <f t="shared" ref="OAZ1329:OBP1331" si="557">OAV1329+OAR1329</f>
        <v>1000000</v>
      </c>
      <c r="OBF1329" s="62" t="s">
        <v>185</v>
      </c>
      <c r="OBG1329" s="62" t="s">
        <v>186</v>
      </c>
      <c r="OBH1329" s="62">
        <f>SUM(OBH1327)</f>
        <v>1000000</v>
      </c>
      <c r="OBI1329" s="62">
        <f>SUM(OBI1327)</f>
        <v>0</v>
      </c>
      <c r="OBJ1329" s="62">
        <f>OBI1329/OBH1329</f>
        <v>0</v>
      </c>
      <c r="OBK1329" s="62">
        <f>SUM(OBK1327)</f>
        <v>1000000</v>
      </c>
      <c r="OBL1329" s="62">
        <v>0</v>
      </c>
      <c r="OBM1329" s="62">
        <v>0</v>
      </c>
      <c r="OBO1329" s="62">
        <f>OBL1329-OBM1329</f>
        <v>0</v>
      </c>
      <c r="OBP1329" s="62">
        <f t="shared" si="557"/>
        <v>1000000</v>
      </c>
      <c r="OBV1329" s="62" t="s">
        <v>185</v>
      </c>
      <c r="OBW1329" s="62" t="s">
        <v>186</v>
      </c>
      <c r="OBX1329" s="62">
        <f>SUM(OBX1327)</f>
        <v>1000000</v>
      </c>
      <c r="OBY1329" s="62">
        <f>SUM(OBY1327)</f>
        <v>0</v>
      </c>
      <c r="OBZ1329" s="62">
        <f>OBY1329/OBX1329</f>
        <v>0</v>
      </c>
      <c r="OCA1329" s="62">
        <f>SUM(OCA1327)</f>
        <v>1000000</v>
      </c>
      <c r="OCB1329" s="62">
        <v>0</v>
      </c>
      <c r="OCC1329" s="62">
        <v>0</v>
      </c>
      <c r="OCE1329" s="62">
        <f>OCB1329-OCC1329</f>
        <v>0</v>
      </c>
      <c r="OCF1329" s="62">
        <f t="shared" ref="OCF1329:OCV1331" si="558">OCB1329+OBX1329</f>
        <v>1000000</v>
      </c>
      <c r="OCL1329" s="62" t="s">
        <v>185</v>
      </c>
      <c r="OCM1329" s="62" t="s">
        <v>186</v>
      </c>
      <c r="OCN1329" s="62">
        <f>SUM(OCN1327)</f>
        <v>1000000</v>
      </c>
      <c r="OCO1329" s="62">
        <f>SUM(OCO1327)</f>
        <v>0</v>
      </c>
      <c r="OCP1329" s="62">
        <f>OCO1329/OCN1329</f>
        <v>0</v>
      </c>
      <c r="OCQ1329" s="62">
        <f>SUM(OCQ1327)</f>
        <v>1000000</v>
      </c>
      <c r="OCR1329" s="62">
        <v>0</v>
      </c>
      <c r="OCS1329" s="62">
        <v>0</v>
      </c>
      <c r="OCU1329" s="62">
        <f>OCR1329-OCS1329</f>
        <v>0</v>
      </c>
      <c r="OCV1329" s="62">
        <f t="shared" si="558"/>
        <v>1000000</v>
      </c>
      <c r="ODB1329" s="62" t="s">
        <v>185</v>
      </c>
      <c r="ODC1329" s="62" t="s">
        <v>186</v>
      </c>
      <c r="ODD1329" s="62">
        <f>SUM(ODD1327)</f>
        <v>1000000</v>
      </c>
      <c r="ODE1329" s="62">
        <f>SUM(ODE1327)</f>
        <v>0</v>
      </c>
      <c r="ODF1329" s="62">
        <f>ODE1329/ODD1329</f>
        <v>0</v>
      </c>
      <c r="ODG1329" s="62">
        <f>SUM(ODG1327)</f>
        <v>1000000</v>
      </c>
      <c r="ODH1329" s="62">
        <v>0</v>
      </c>
      <c r="ODI1329" s="62">
        <v>0</v>
      </c>
      <c r="ODK1329" s="62">
        <f>ODH1329-ODI1329</f>
        <v>0</v>
      </c>
      <c r="ODL1329" s="62">
        <f t="shared" ref="ODL1329:OEB1331" si="559">ODH1329+ODD1329</f>
        <v>1000000</v>
      </c>
      <c r="ODR1329" s="62" t="s">
        <v>185</v>
      </c>
      <c r="ODS1329" s="62" t="s">
        <v>186</v>
      </c>
      <c r="ODT1329" s="62">
        <f>SUM(ODT1327)</f>
        <v>1000000</v>
      </c>
      <c r="ODU1329" s="62">
        <f>SUM(ODU1327)</f>
        <v>0</v>
      </c>
      <c r="ODV1329" s="62">
        <f>ODU1329/ODT1329</f>
        <v>0</v>
      </c>
      <c r="ODW1329" s="62">
        <f>SUM(ODW1327)</f>
        <v>1000000</v>
      </c>
      <c r="ODX1329" s="62">
        <v>0</v>
      </c>
      <c r="ODY1329" s="62">
        <v>0</v>
      </c>
      <c r="OEA1329" s="62">
        <f>ODX1329-ODY1329</f>
        <v>0</v>
      </c>
      <c r="OEB1329" s="62">
        <f t="shared" si="559"/>
        <v>1000000</v>
      </c>
      <c r="OEH1329" s="62" t="s">
        <v>185</v>
      </c>
      <c r="OEI1329" s="62" t="s">
        <v>186</v>
      </c>
      <c r="OEJ1329" s="62">
        <f>SUM(OEJ1327)</f>
        <v>1000000</v>
      </c>
      <c r="OEK1329" s="62">
        <f>SUM(OEK1327)</f>
        <v>0</v>
      </c>
      <c r="OEL1329" s="62">
        <f>OEK1329/OEJ1329</f>
        <v>0</v>
      </c>
      <c r="OEM1329" s="62">
        <f>SUM(OEM1327)</f>
        <v>1000000</v>
      </c>
      <c r="OEN1329" s="62">
        <v>0</v>
      </c>
      <c r="OEO1329" s="62">
        <v>0</v>
      </c>
      <c r="OEQ1329" s="62">
        <f>OEN1329-OEO1329</f>
        <v>0</v>
      </c>
      <c r="OER1329" s="62">
        <f t="shared" ref="OER1329:OFH1331" si="560">OEN1329+OEJ1329</f>
        <v>1000000</v>
      </c>
      <c r="OEX1329" s="62" t="s">
        <v>185</v>
      </c>
      <c r="OEY1329" s="62" t="s">
        <v>186</v>
      </c>
      <c r="OEZ1329" s="62">
        <f>SUM(OEZ1327)</f>
        <v>1000000</v>
      </c>
      <c r="OFA1329" s="62">
        <f>SUM(OFA1327)</f>
        <v>0</v>
      </c>
      <c r="OFB1329" s="62">
        <f>OFA1329/OEZ1329</f>
        <v>0</v>
      </c>
      <c r="OFC1329" s="62">
        <f>SUM(OFC1327)</f>
        <v>1000000</v>
      </c>
      <c r="OFD1329" s="62">
        <v>0</v>
      </c>
      <c r="OFE1329" s="62">
        <v>0</v>
      </c>
      <c r="OFG1329" s="62">
        <f>OFD1329-OFE1329</f>
        <v>0</v>
      </c>
      <c r="OFH1329" s="62">
        <f t="shared" si="560"/>
        <v>1000000</v>
      </c>
      <c r="OFN1329" s="62" t="s">
        <v>185</v>
      </c>
      <c r="OFO1329" s="62" t="s">
        <v>186</v>
      </c>
      <c r="OFP1329" s="62">
        <f>SUM(OFP1327)</f>
        <v>1000000</v>
      </c>
      <c r="OFQ1329" s="62">
        <f>SUM(OFQ1327)</f>
        <v>0</v>
      </c>
      <c r="OFR1329" s="62">
        <f>OFQ1329/OFP1329</f>
        <v>0</v>
      </c>
      <c r="OFS1329" s="62">
        <f>SUM(OFS1327)</f>
        <v>1000000</v>
      </c>
      <c r="OFT1329" s="62">
        <v>0</v>
      </c>
      <c r="OFU1329" s="62">
        <v>0</v>
      </c>
      <c r="OFW1329" s="62">
        <f>OFT1329-OFU1329</f>
        <v>0</v>
      </c>
      <c r="OFX1329" s="62">
        <f t="shared" ref="OFX1329:OGN1331" si="561">OFT1329+OFP1329</f>
        <v>1000000</v>
      </c>
      <c r="OGD1329" s="62" t="s">
        <v>185</v>
      </c>
      <c r="OGE1329" s="62" t="s">
        <v>186</v>
      </c>
      <c r="OGF1329" s="62">
        <f>SUM(OGF1327)</f>
        <v>1000000</v>
      </c>
      <c r="OGG1329" s="62">
        <f>SUM(OGG1327)</f>
        <v>0</v>
      </c>
      <c r="OGH1329" s="62">
        <f>OGG1329/OGF1329</f>
        <v>0</v>
      </c>
      <c r="OGI1329" s="62">
        <f>SUM(OGI1327)</f>
        <v>1000000</v>
      </c>
      <c r="OGJ1329" s="62">
        <v>0</v>
      </c>
      <c r="OGK1329" s="62">
        <v>0</v>
      </c>
      <c r="OGM1329" s="62">
        <f>OGJ1329-OGK1329</f>
        <v>0</v>
      </c>
      <c r="OGN1329" s="62">
        <f t="shared" si="561"/>
        <v>1000000</v>
      </c>
      <c r="OGT1329" s="62" t="s">
        <v>185</v>
      </c>
      <c r="OGU1329" s="62" t="s">
        <v>186</v>
      </c>
      <c r="OGV1329" s="62">
        <f>SUM(OGV1327)</f>
        <v>1000000</v>
      </c>
      <c r="OGW1329" s="62">
        <f>SUM(OGW1327)</f>
        <v>0</v>
      </c>
      <c r="OGX1329" s="62">
        <f>OGW1329/OGV1329</f>
        <v>0</v>
      </c>
      <c r="OGY1329" s="62">
        <f>SUM(OGY1327)</f>
        <v>1000000</v>
      </c>
      <c r="OGZ1329" s="62">
        <v>0</v>
      </c>
      <c r="OHA1329" s="62">
        <v>0</v>
      </c>
      <c r="OHC1329" s="62">
        <f>OGZ1329-OHA1329</f>
        <v>0</v>
      </c>
      <c r="OHD1329" s="62">
        <f t="shared" ref="OHD1329:OHT1331" si="562">OGZ1329+OGV1329</f>
        <v>1000000</v>
      </c>
      <c r="OHJ1329" s="62" t="s">
        <v>185</v>
      </c>
      <c r="OHK1329" s="62" t="s">
        <v>186</v>
      </c>
      <c r="OHL1329" s="62">
        <f>SUM(OHL1327)</f>
        <v>1000000</v>
      </c>
      <c r="OHM1329" s="62">
        <f>SUM(OHM1327)</f>
        <v>0</v>
      </c>
      <c r="OHN1329" s="62">
        <f>OHM1329/OHL1329</f>
        <v>0</v>
      </c>
      <c r="OHO1329" s="62">
        <f>SUM(OHO1327)</f>
        <v>1000000</v>
      </c>
      <c r="OHP1329" s="62">
        <v>0</v>
      </c>
      <c r="OHQ1329" s="62">
        <v>0</v>
      </c>
      <c r="OHS1329" s="62">
        <f>OHP1329-OHQ1329</f>
        <v>0</v>
      </c>
      <c r="OHT1329" s="62">
        <f t="shared" si="562"/>
        <v>1000000</v>
      </c>
      <c r="OHZ1329" s="62" t="s">
        <v>185</v>
      </c>
      <c r="OIA1329" s="62" t="s">
        <v>186</v>
      </c>
      <c r="OIB1329" s="62">
        <f>SUM(OIB1327)</f>
        <v>1000000</v>
      </c>
      <c r="OIC1329" s="62">
        <f>SUM(OIC1327)</f>
        <v>0</v>
      </c>
      <c r="OID1329" s="62">
        <f>OIC1329/OIB1329</f>
        <v>0</v>
      </c>
      <c r="OIE1329" s="62">
        <f>SUM(OIE1327)</f>
        <v>1000000</v>
      </c>
      <c r="OIF1329" s="62">
        <v>0</v>
      </c>
      <c r="OIG1329" s="62">
        <v>0</v>
      </c>
      <c r="OII1329" s="62">
        <f>OIF1329-OIG1329</f>
        <v>0</v>
      </c>
      <c r="OIJ1329" s="62">
        <f t="shared" ref="OIJ1329:OIZ1331" si="563">OIF1329+OIB1329</f>
        <v>1000000</v>
      </c>
      <c r="OIP1329" s="62" t="s">
        <v>185</v>
      </c>
      <c r="OIQ1329" s="62" t="s">
        <v>186</v>
      </c>
      <c r="OIR1329" s="62">
        <f>SUM(OIR1327)</f>
        <v>1000000</v>
      </c>
      <c r="OIS1329" s="62">
        <f>SUM(OIS1327)</f>
        <v>0</v>
      </c>
      <c r="OIT1329" s="62">
        <f>OIS1329/OIR1329</f>
        <v>0</v>
      </c>
      <c r="OIU1329" s="62">
        <f>SUM(OIU1327)</f>
        <v>1000000</v>
      </c>
      <c r="OIV1329" s="62">
        <v>0</v>
      </c>
      <c r="OIW1329" s="62">
        <v>0</v>
      </c>
      <c r="OIY1329" s="62">
        <f>OIV1329-OIW1329</f>
        <v>0</v>
      </c>
      <c r="OIZ1329" s="62">
        <f t="shared" si="563"/>
        <v>1000000</v>
      </c>
      <c r="OJF1329" s="62" t="s">
        <v>185</v>
      </c>
      <c r="OJG1329" s="62" t="s">
        <v>186</v>
      </c>
      <c r="OJH1329" s="62">
        <f>SUM(OJH1327)</f>
        <v>1000000</v>
      </c>
      <c r="OJI1329" s="62">
        <f>SUM(OJI1327)</f>
        <v>0</v>
      </c>
      <c r="OJJ1329" s="62">
        <f>OJI1329/OJH1329</f>
        <v>0</v>
      </c>
      <c r="OJK1329" s="62">
        <f>SUM(OJK1327)</f>
        <v>1000000</v>
      </c>
      <c r="OJL1329" s="62">
        <v>0</v>
      </c>
      <c r="OJM1329" s="62">
        <v>0</v>
      </c>
      <c r="OJO1329" s="62">
        <f>OJL1329-OJM1329</f>
        <v>0</v>
      </c>
      <c r="OJP1329" s="62">
        <f t="shared" ref="OJP1329:OKF1331" si="564">OJL1329+OJH1329</f>
        <v>1000000</v>
      </c>
      <c r="OJV1329" s="62" t="s">
        <v>185</v>
      </c>
      <c r="OJW1329" s="62" t="s">
        <v>186</v>
      </c>
      <c r="OJX1329" s="62">
        <f>SUM(OJX1327)</f>
        <v>1000000</v>
      </c>
      <c r="OJY1329" s="62">
        <f>SUM(OJY1327)</f>
        <v>0</v>
      </c>
      <c r="OJZ1329" s="62">
        <f>OJY1329/OJX1329</f>
        <v>0</v>
      </c>
      <c r="OKA1329" s="62">
        <f>SUM(OKA1327)</f>
        <v>1000000</v>
      </c>
      <c r="OKB1329" s="62">
        <v>0</v>
      </c>
      <c r="OKC1329" s="62">
        <v>0</v>
      </c>
      <c r="OKE1329" s="62">
        <f>OKB1329-OKC1329</f>
        <v>0</v>
      </c>
      <c r="OKF1329" s="62">
        <f t="shared" si="564"/>
        <v>1000000</v>
      </c>
      <c r="OKL1329" s="62" t="s">
        <v>185</v>
      </c>
      <c r="OKM1329" s="62" t="s">
        <v>186</v>
      </c>
      <c r="OKN1329" s="62">
        <f>SUM(OKN1327)</f>
        <v>1000000</v>
      </c>
      <c r="OKO1329" s="62">
        <f>SUM(OKO1327)</f>
        <v>0</v>
      </c>
      <c r="OKP1329" s="62">
        <f>OKO1329/OKN1329</f>
        <v>0</v>
      </c>
      <c r="OKQ1329" s="62">
        <f>SUM(OKQ1327)</f>
        <v>1000000</v>
      </c>
      <c r="OKR1329" s="62">
        <v>0</v>
      </c>
      <c r="OKS1329" s="62">
        <v>0</v>
      </c>
      <c r="OKU1329" s="62">
        <f>OKR1329-OKS1329</f>
        <v>0</v>
      </c>
      <c r="OKV1329" s="62">
        <f t="shared" ref="OKV1329:OLL1331" si="565">OKR1329+OKN1329</f>
        <v>1000000</v>
      </c>
      <c r="OLB1329" s="62" t="s">
        <v>185</v>
      </c>
      <c r="OLC1329" s="62" t="s">
        <v>186</v>
      </c>
      <c r="OLD1329" s="62">
        <f>SUM(OLD1327)</f>
        <v>1000000</v>
      </c>
      <c r="OLE1329" s="62">
        <f>SUM(OLE1327)</f>
        <v>0</v>
      </c>
      <c r="OLF1329" s="62">
        <f>OLE1329/OLD1329</f>
        <v>0</v>
      </c>
      <c r="OLG1329" s="62">
        <f>SUM(OLG1327)</f>
        <v>1000000</v>
      </c>
      <c r="OLH1329" s="62">
        <v>0</v>
      </c>
      <c r="OLI1329" s="62">
        <v>0</v>
      </c>
      <c r="OLK1329" s="62">
        <f>OLH1329-OLI1329</f>
        <v>0</v>
      </c>
      <c r="OLL1329" s="62">
        <f t="shared" si="565"/>
        <v>1000000</v>
      </c>
      <c r="OLR1329" s="62" t="s">
        <v>185</v>
      </c>
      <c r="OLS1329" s="62" t="s">
        <v>186</v>
      </c>
      <c r="OLT1329" s="62">
        <f>SUM(OLT1327)</f>
        <v>1000000</v>
      </c>
      <c r="OLU1329" s="62">
        <f>SUM(OLU1327)</f>
        <v>0</v>
      </c>
      <c r="OLV1329" s="62">
        <f>OLU1329/OLT1329</f>
        <v>0</v>
      </c>
      <c r="OLW1329" s="62">
        <f>SUM(OLW1327)</f>
        <v>1000000</v>
      </c>
      <c r="OLX1329" s="62">
        <v>0</v>
      </c>
      <c r="OLY1329" s="62">
        <v>0</v>
      </c>
      <c r="OMA1329" s="62">
        <f>OLX1329-OLY1329</f>
        <v>0</v>
      </c>
      <c r="OMB1329" s="62">
        <f t="shared" ref="OMB1329:OMR1331" si="566">OLX1329+OLT1329</f>
        <v>1000000</v>
      </c>
      <c r="OMH1329" s="62" t="s">
        <v>185</v>
      </c>
      <c r="OMI1329" s="62" t="s">
        <v>186</v>
      </c>
      <c r="OMJ1329" s="62">
        <f>SUM(OMJ1327)</f>
        <v>1000000</v>
      </c>
      <c r="OMK1329" s="62">
        <f>SUM(OMK1327)</f>
        <v>0</v>
      </c>
      <c r="OML1329" s="62">
        <f>OMK1329/OMJ1329</f>
        <v>0</v>
      </c>
      <c r="OMM1329" s="62">
        <f>SUM(OMM1327)</f>
        <v>1000000</v>
      </c>
      <c r="OMN1329" s="62">
        <v>0</v>
      </c>
      <c r="OMO1329" s="62">
        <v>0</v>
      </c>
      <c r="OMQ1329" s="62">
        <f>OMN1329-OMO1329</f>
        <v>0</v>
      </c>
      <c r="OMR1329" s="62">
        <f t="shared" si="566"/>
        <v>1000000</v>
      </c>
      <c r="OMX1329" s="62" t="s">
        <v>185</v>
      </c>
      <c r="OMY1329" s="62" t="s">
        <v>186</v>
      </c>
      <c r="OMZ1329" s="62">
        <f>SUM(OMZ1327)</f>
        <v>1000000</v>
      </c>
      <c r="ONA1329" s="62">
        <f>SUM(ONA1327)</f>
        <v>0</v>
      </c>
      <c r="ONB1329" s="62">
        <f>ONA1329/OMZ1329</f>
        <v>0</v>
      </c>
      <c r="ONC1329" s="62">
        <f>SUM(ONC1327)</f>
        <v>1000000</v>
      </c>
      <c r="OND1329" s="62">
        <v>0</v>
      </c>
      <c r="ONE1329" s="62">
        <v>0</v>
      </c>
      <c r="ONG1329" s="62">
        <f>OND1329-ONE1329</f>
        <v>0</v>
      </c>
      <c r="ONH1329" s="62">
        <f t="shared" ref="ONH1329:ONX1331" si="567">OND1329+OMZ1329</f>
        <v>1000000</v>
      </c>
      <c r="ONN1329" s="62" t="s">
        <v>185</v>
      </c>
      <c r="ONO1329" s="62" t="s">
        <v>186</v>
      </c>
      <c r="ONP1329" s="62">
        <f>SUM(ONP1327)</f>
        <v>1000000</v>
      </c>
      <c r="ONQ1329" s="62">
        <f>SUM(ONQ1327)</f>
        <v>0</v>
      </c>
      <c r="ONR1329" s="62">
        <f>ONQ1329/ONP1329</f>
        <v>0</v>
      </c>
      <c r="ONS1329" s="62">
        <f>SUM(ONS1327)</f>
        <v>1000000</v>
      </c>
      <c r="ONT1329" s="62">
        <v>0</v>
      </c>
      <c r="ONU1329" s="62">
        <v>0</v>
      </c>
      <c r="ONW1329" s="62">
        <f>ONT1329-ONU1329</f>
        <v>0</v>
      </c>
      <c r="ONX1329" s="62">
        <f t="shared" si="567"/>
        <v>1000000</v>
      </c>
      <c r="OOD1329" s="62" t="s">
        <v>185</v>
      </c>
      <c r="OOE1329" s="62" t="s">
        <v>186</v>
      </c>
      <c r="OOF1329" s="62">
        <f>SUM(OOF1327)</f>
        <v>1000000</v>
      </c>
      <c r="OOG1329" s="62">
        <f>SUM(OOG1327)</f>
        <v>0</v>
      </c>
      <c r="OOH1329" s="62">
        <f>OOG1329/OOF1329</f>
        <v>0</v>
      </c>
      <c r="OOI1329" s="62">
        <f>SUM(OOI1327)</f>
        <v>1000000</v>
      </c>
      <c r="OOJ1329" s="62">
        <v>0</v>
      </c>
      <c r="OOK1329" s="62">
        <v>0</v>
      </c>
      <c r="OOM1329" s="62">
        <f>OOJ1329-OOK1329</f>
        <v>0</v>
      </c>
      <c r="OON1329" s="62">
        <f t="shared" ref="OON1329:OPD1331" si="568">OOJ1329+OOF1329</f>
        <v>1000000</v>
      </c>
      <c r="OOT1329" s="62" t="s">
        <v>185</v>
      </c>
      <c r="OOU1329" s="62" t="s">
        <v>186</v>
      </c>
      <c r="OOV1329" s="62">
        <f>SUM(OOV1327)</f>
        <v>1000000</v>
      </c>
      <c r="OOW1329" s="62">
        <f>SUM(OOW1327)</f>
        <v>0</v>
      </c>
      <c r="OOX1329" s="62">
        <f>OOW1329/OOV1329</f>
        <v>0</v>
      </c>
      <c r="OOY1329" s="62">
        <f>SUM(OOY1327)</f>
        <v>1000000</v>
      </c>
      <c r="OOZ1329" s="62">
        <v>0</v>
      </c>
      <c r="OPA1329" s="62">
        <v>0</v>
      </c>
      <c r="OPC1329" s="62">
        <f>OOZ1329-OPA1329</f>
        <v>0</v>
      </c>
      <c r="OPD1329" s="62">
        <f t="shared" si="568"/>
        <v>1000000</v>
      </c>
      <c r="OPJ1329" s="62" t="s">
        <v>185</v>
      </c>
      <c r="OPK1329" s="62" t="s">
        <v>186</v>
      </c>
      <c r="OPL1329" s="62">
        <f>SUM(OPL1327)</f>
        <v>1000000</v>
      </c>
      <c r="OPM1329" s="62">
        <f>SUM(OPM1327)</f>
        <v>0</v>
      </c>
      <c r="OPN1329" s="62">
        <f>OPM1329/OPL1329</f>
        <v>0</v>
      </c>
      <c r="OPO1329" s="62">
        <f>SUM(OPO1327)</f>
        <v>1000000</v>
      </c>
      <c r="OPP1329" s="62">
        <v>0</v>
      </c>
      <c r="OPQ1329" s="62">
        <v>0</v>
      </c>
      <c r="OPS1329" s="62">
        <f>OPP1329-OPQ1329</f>
        <v>0</v>
      </c>
      <c r="OPT1329" s="62">
        <f t="shared" ref="OPT1329:OQJ1331" si="569">OPP1329+OPL1329</f>
        <v>1000000</v>
      </c>
      <c r="OPZ1329" s="62" t="s">
        <v>185</v>
      </c>
      <c r="OQA1329" s="62" t="s">
        <v>186</v>
      </c>
      <c r="OQB1329" s="62">
        <f>SUM(OQB1327)</f>
        <v>1000000</v>
      </c>
      <c r="OQC1329" s="62">
        <f>SUM(OQC1327)</f>
        <v>0</v>
      </c>
      <c r="OQD1329" s="62">
        <f>OQC1329/OQB1329</f>
        <v>0</v>
      </c>
      <c r="OQE1329" s="62">
        <f>SUM(OQE1327)</f>
        <v>1000000</v>
      </c>
      <c r="OQF1329" s="62">
        <v>0</v>
      </c>
      <c r="OQG1329" s="62">
        <v>0</v>
      </c>
      <c r="OQI1329" s="62">
        <f>OQF1329-OQG1329</f>
        <v>0</v>
      </c>
      <c r="OQJ1329" s="62">
        <f t="shared" si="569"/>
        <v>1000000</v>
      </c>
      <c r="OQP1329" s="62" t="s">
        <v>185</v>
      </c>
      <c r="OQQ1329" s="62" t="s">
        <v>186</v>
      </c>
      <c r="OQR1329" s="62">
        <f>SUM(OQR1327)</f>
        <v>1000000</v>
      </c>
      <c r="OQS1329" s="62">
        <f>SUM(OQS1327)</f>
        <v>0</v>
      </c>
      <c r="OQT1329" s="62">
        <f>OQS1329/OQR1329</f>
        <v>0</v>
      </c>
      <c r="OQU1329" s="62">
        <f>SUM(OQU1327)</f>
        <v>1000000</v>
      </c>
      <c r="OQV1329" s="62">
        <v>0</v>
      </c>
      <c r="OQW1329" s="62">
        <v>0</v>
      </c>
      <c r="OQY1329" s="62">
        <f>OQV1329-OQW1329</f>
        <v>0</v>
      </c>
      <c r="OQZ1329" s="62">
        <f t="shared" ref="OQZ1329:ORP1331" si="570">OQV1329+OQR1329</f>
        <v>1000000</v>
      </c>
      <c r="ORF1329" s="62" t="s">
        <v>185</v>
      </c>
      <c r="ORG1329" s="62" t="s">
        <v>186</v>
      </c>
      <c r="ORH1329" s="62">
        <f>SUM(ORH1327)</f>
        <v>1000000</v>
      </c>
      <c r="ORI1329" s="62">
        <f>SUM(ORI1327)</f>
        <v>0</v>
      </c>
      <c r="ORJ1329" s="62">
        <f>ORI1329/ORH1329</f>
        <v>0</v>
      </c>
      <c r="ORK1329" s="62">
        <f>SUM(ORK1327)</f>
        <v>1000000</v>
      </c>
      <c r="ORL1329" s="62">
        <v>0</v>
      </c>
      <c r="ORM1329" s="62">
        <v>0</v>
      </c>
      <c r="ORO1329" s="62">
        <f>ORL1329-ORM1329</f>
        <v>0</v>
      </c>
      <c r="ORP1329" s="62">
        <f t="shared" si="570"/>
        <v>1000000</v>
      </c>
      <c r="ORV1329" s="62" t="s">
        <v>185</v>
      </c>
      <c r="ORW1329" s="62" t="s">
        <v>186</v>
      </c>
      <c r="ORX1329" s="62">
        <f>SUM(ORX1327)</f>
        <v>1000000</v>
      </c>
      <c r="ORY1329" s="62">
        <f>SUM(ORY1327)</f>
        <v>0</v>
      </c>
      <c r="ORZ1329" s="62">
        <f>ORY1329/ORX1329</f>
        <v>0</v>
      </c>
      <c r="OSA1329" s="62">
        <f>SUM(OSA1327)</f>
        <v>1000000</v>
      </c>
      <c r="OSB1329" s="62">
        <v>0</v>
      </c>
      <c r="OSC1329" s="62">
        <v>0</v>
      </c>
      <c r="OSE1329" s="62">
        <f>OSB1329-OSC1329</f>
        <v>0</v>
      </c>
      <c r="OSF1329" s="62">
        <f t="shared" ref="OSF1329:OSV1331" si="571">OSB1329+ORX1329</f>
        <v>1000000</v>
      </c>
      <c r="OSL1329" s="62" t="s">
        <v>185</v>
      </c>
      <c r="OSM1329" s="62" t="s">
        <v>186</v>
      </c>
      <c r="OSN1329" s="62">
        <f>SUM(OSN1327)</f>
        <v>1000000</v>
      </c>
      <c r="OSO1329" s="62">
        <f>SUM(OSO1327)</f>
        <v>0</v>
      </c>
      <c r="OSP1329" s="62">
        <f>OSO1329/OSN1329</f>
        <v>0</v>
      </c>
      <c r="OSQ1329" s="62">
        <f>SUM(OSQ1327)</f>
        <v>1000000</v>
      </c>
      <c r="OSR1329" s="62">
        <v>0</v>
      </c>
      <c r="OSS1329" s="62">
        <v>0</v>
      </c>
      <c r="OSU1329" s="62">
        <f>OSR1329-OSS1329</f>
        <v>0</v>
      </c>
      <c r="OSV1329" s="62">
        <f t="shared" si="571"/>
        <v>1000000</v>
      </c>
      <c r="OTB1329" s="62" t="s">
        <v>185</v>
      </c>
      <c r="OTC1329" s="62" t="s">
        <v>186</v>
      </c>
      <c r="OTD1329" s="62">
        <f>SUM(OTD1327)</f>
        <v>1000000</v>
      </c>
      <c r="OTE1329" s="62">
        <f>SUM(OTE1327)</f>
        <v>0</v>
      </c>
      <c r="OTF1329" s="62">
        <f>OTE1329/OTD1329</f>
        <v>0</v>
      </c>
      <c r="OTG1329" s="62">
        <f>SUM(OTG1327)</f>
        <v>1000000</v>
      </c>
      <c r="OTH1329" s="62">
        <v>0</v>
      </c>
      <c r="OTI1329" s="62">
        <v>0</v>
      </c>
      <c r="OTK1329" s="62">
        <f>OTH1329-OTI1329</f>
        <v>0</v>
      </c>
      <c r="OTL1329" s="62">
        <f t="shared" ref="OTL1329:OUB1331" si="572">OTH1329+OTD1329</f>
        <v>1000000</v>
      </c>
      <c r="OTR1329" s="62" t="s">
        <v>185</v>
      </c>
      <c r="OTS1329" s="62" t="s">
        <v>186</v>
      </c>
      <c r="OTT1329" s="62">
        <f>SUM(OTT1327)</f>
        <v>1000000</v>
      </c>
      <c r="OTU1329" s="62">
        <f>SUM(OTU1327)</f>
        <v>0</v>
      </c>
      <c r="OTV1329" s="62">
        <f>OTU1329/OTT1329</f>
        <v>0</v>
      </c>
      <c r="OTW1329" s="62">
        <f>SUM(OTW1327)</f>
        <v>1000000</v>
      </c>
      <c r="OTX1329" s="62">
        <v>0</v>
      </c>
      <c r="OTY1329" s="62">
        <v>0</v>
      </c>
      <c r="OUA1329" s="62">
        <f>OTX1329-OTY1329</f>
        <v>0</v>
      </c>
      <c r="OUB1329" s="62">
        <f t="shared" si="572"/>
        <v>1000000</v>
      </c>
      <c r="OUH1329" s="62" t="s">
        <v>185</v>
      </c>
      <c r="OUI1329" s="62" t="s">
        <v>186</v>
      </c>
      <c r="OUJ1329" s="62">
        <f>SUM(OUJ1327)</f>
        <v>1000000</v>
      </c>
      <c r="OUK1329" s="62">
        <f>SUM(OUK1327)</f>
        <v>0</v>
      </c>
      <c r="OUL1329" s="62">
        <f>OUK1329/OUJ1329</f>
        <v>0</v>
      </c>
      <c r="OUM1329" s="62">
        <f>SUM(OUM1327)</f>
        <v>1000000</v>
      </c>
      <c r="OUN1329" s="62">
        <v>0</v>
      </c>
      <c r="OUO1329" s="62">
        <v>0</v>
      </c>
      <c r="OUQ1329" s="62">
        <f>OUN1329-OUO1329</f>
        <v>0</v>
      </c>
      <c r="OUR1329" s="62">
        <f t="shared" ref="OUR1329:OVH1331" si="573">OUN1329+OUJ1329</f>
        <v>1000000</v>
      </c>
      <c r="OUX1329" s="62" t="s">
        <v>185</v>
      </c>
      <c r="OUY1329" s="62" t="s">
        <v>186</v>
      </c>
      <c r="OUZ1329" s="62">
        <f>SUM(OUZ1327)</f>
        <v>1000000</v>
      </c>
      <c r="OVA1329" s="62">
        <f>SUM(OVA1327)</f>
        <v>0</v>
      </c>
      <c r="OVB1329" s="62">
        <f>OVA1329/OUZ1329</f>
        <v>0</v>
      </c>
      <c r="OVC1329" s="62">
        <f>SUM(OVC1327)</f>
        <v>1000000</v>
      </c>
      <c r="OVD1329" s="62">
        <v>0</v>
      </c>
      <c r="OVE1329" s="62">
        <v>0</v>
      </c>
      <c r="OVG1329" s="62">
        <f>OVD1329-OVE1329</f>
        <v>0</v>
      </c>
      <c r="OVH1329" s="62">
        <f t="shared" si="573"/>
        <v>1000000</v>
      </c>
      <c r="OVN1329" s="62" t="s">
        <v>185</v>
      </c>
      <c r="OVO1329" s="62" t="s">
        <v>186</v>
      </c>
      <c r="OVP1329" s="62">
        <f>SUM(OVP1327)</f>
        <v>1000000</v>
      </c>
      <c r="OVQ1329" s="62">
        <f>SUM(OVQ1327)</f>
        <v>0</v>
      </c>
      <c r="OVR1329" s="62">
        <f>OVQ1329/OVP1329</f>
        <v>0</v>
      </c>
      <c r="OVS1329" s="62">
        <f>SUM(OVS1327)</f>
        <v>1000000</v>
      </c>
      <c r="OVT1329" s="62">
        <v>0</v>
      </c>
      <c r="OVU1329" s="62">
        <v>0</v>
      </c>
      <c r="OVW1329" s="62">
        <f>OVT1329-OVU1329</f>
        <v>0</v>
      </c>
      <c r="OVX1329" s="62">
        <f t="shared" ref="OVX1329:OWN1331" si="574">OVT1329+OVP1329</f>
        <v>1000000</v>
      </c>
      <c r="OWD1329" s="62" t="s">
        <v>185</v>
      </c>
      <c r="OWE1329" s="62" t="s">
        <v>186</v>
      </c>
      <c r="OWF1329" s="62">
        <f>SUM(OWF1327)</f>
        <v>1000000</v>
      </c>
      <c r="OWG1329" s="62">
        <f>SUM(OWG1327)</f>
        <v>0</v>
      </c>
      <c r="OWH1329" s="62">
        <f>OWG1329/OWF1329</f>
        <v>0</v>
      </c>
      <c r="OWI1329" s="62">
        <f>SUM(OWI1327)</f>
        <v>1000000</v>
      </c>
      <c r="OWJ1329" s="62">
        <v>0</v>
      </c>
      <c r="OWK1329" s="62">
        <v>0</v>
      </c>
      <c r="OWM1329" s="62">
        <f>OWJ1329-OWK1329</f>
        <v>0</v>
      </c>
      <c r="OWN1329" s="62">
        <f t="shared" si="574"/>
        <v>1000000</v>
      </c>
      <c r="OWT1329" s="62" t="s">
        <v>185</v>
      </c>
      <c r="OWU1329" s="62" t="s">
        <v>186</v>
      </c>
      <c r="OWV1329" s="62">
        <f>SUM(OWV1327)</f>
        <v>1000000</v>
      </c>
      <c r="OWW1329" s="62">
        <f>SUM(OWW1327)</f>
        <v>0</v>
      </c>
      <c r="OWX1329" s="62">
        <f>OWW1329/OWV1329</f>
        <v>0</v>
      </c>
      <c r="OWY1329" s="62">
        <f>SUM(OWY1327)</f>
        <v>1000000</v>
      </c>
      <c r="OWZ1329" s="62">
        <v>0</v>
      </c>
      <c r="OXA1329" s="62">
        <v>0</v>
      </c>
      <c r="OXC1329" s="62">
        <f>OWZ1329-OXA1329</f>
        <v>0</v>
      </c>
      <c r="OXD1329" s="62">
        <f t="shared" ref="OXD1329:OXT1331" si="575">OWZ1329+OWV1329</f>
        <v>1000000</v>
      </c>
      <c r="OXJ1329" s="62" t="s">
        <v>185</v>
      </c>
      <c r="OXK1329" s="62" t="s">
        <v>186</v>
      </c>
      <c r="OXL1329" s="62">
        <f>SUM(OXL1327)</f>
        <v>1000000</v>
      </c>
      <c r="OXM1329" s="62">
        <f>SUM(OXM1327)</f>
        <v>0</v>
      </c>
      <c r="OXN1329" s="62">
        <f>OXM1329/OXL1329</f>
        <v>0</v>
      </c>
      <c r="OXO1329" s="62">
        <f>SUM(OXO1327)</f>
        <v>1000000</v>
      </c>
      <c r="OXP1329" s="62">
        <v>0</v>
      </c>
      <c r="OXQ1329" s="62">
        <v>0</v>
      </c>
      <c r="OXS1329" s="62">
        <f>OXP1329-OXQ1329</f>
        <v>0</v>
      </c>
      <c r="OXT1329" s="62">
        <f t="shared" si="575"/>
        <v>1000000</v>
      </c>
      <c r="OXZ1329" s="62" t="s">
        <v>185</v>
      </c>
      <c r="OYA1329" s="62" t="s">
        <v>186</v>
      </c>
      <c r="OYB1329" s="62">
        <f>SUM(OYB1327)</f>
        <v>1000000</v>
      </c>
      <c r="OYC1329" s="62">
        <f>SUM(OYC1327)</f>
        <v>0</v>
      </c>
      <c r="OYD1329" s="62">
        <f>OYC1329/OYB1329</f>
        <v>0</v>
      </c>
      <c r="OYE1329" s="62">
        <f>SUM(OYE1327)</f>
        <v>1000000</v>
      </c>
      <c r="OYF1329" s="62">
        <v>0</v>
      </c>
      <c r="OYG1329" s="62">
        <v>0</v>
      </c>
      <c r="OYI1329" s="62">
        <f>OYF1329-OYG1329</f>
        <v>0</v>
      </c>
      <c r="OYJ1329" s="62">
        <f t="shared" ref="OYJ1329:OYZ1331" si="576">OYF1329+OYB1329</f>
        <v>1000000</v>
      </c>
      <c r="OYP1329" s="62" t="s">
        <v>185</v>
      </c>
      <c r="OYQ1329" s="62" t="s">
        <v>186</v>
      </c>
      <c r="OYR1329" s="62">
        <f>SUM(OYR1327)</f>
        <v>1000000</v>
      </c>
      <c r="OYS1329" s="62">
        <f>SUM(OYS1327)</f>
        <v>0</v>
      </c>
      <c r="OYT1329" s="62">
        <f>OYS1329/OYR1329</f>
        <v>0</v>
      </c>
      <c r="OYU1329" s="62">
        <f>SUM(OYU1327)</f>
        <v>1000000</v>
      </c>
      <c r="OYV1329" s="62">
        <v>0</v>
      </c>
      <c r="OYW1329" s="62">
        <v>0</v>
      </c>
      <c r="OYY1329" s="62">
        <f>OYV1329-OYW1329</f>
        <v>0</v>
      </c>
      <c r="OYZ1329" s="62">
        <f t="shared" si="576"/>
        <v>1000000</v>
      </c>
      <c r="OZF1329" s="62" t="s">
        <v>185</v>
      </c>
      <c r="OZG1329" s="62" t="s">
        <v>186</v>
      </c>
      <c r="OZH1329" s="62">
        <f>SUM(OZH1327)</f>
        <v>1000000</v>
      </c>
      <c r="OZI1329" s="62">
        <f>SUM(OZI1327)</f>
        <v>0</v>
      </c>
      <c r="OZJ1329" s="62">
        <f>OZI1329/OZH1329</f>
        <v>0</v>
      </c>
      <c r="OZK1329" s="62">
        <f>SUM(OZK1327)</f>
        <v>1000000</v>
      </c>
      <c r="OZL1329" s="62">
        <v>0</v>
      </c>
      <c r="OZM1329" s="62">
        <v>0</v>
      </c>
      <c r="OZO1329" s="62">
        <f>OZL1329-OZM1329</f>
        <v>0</v>
      </c>
      <c r="OZP1329" s="62">
        <f t="shared" ref="OZP1329:PAF1331" si="577">OZL1329+OZH1329</f>
        <v>1000000</v>
      </c>
      <c r="OZV1329" s="62" t="s">
        <v>185</v>
      </c>
      <c r="OZW1329" s="62" t="s">
        <v>186</v>
      </c>
      <c r="OZX1329" s="62">
        <f>SUM(OZX1327)</f>
        <v>1000000</v>
      </c>
      <c r="OZY1329" s="62">
        <f>SUM(OZY1327)</f>
        <v>0</v>
      </c>
      <c r="OZZ1329" s="62">
        <f>OZY1329/OZX1329</f>
        <v>0</v>
      </c>
      <c r="PAA1329" s="62">
        <f>SUM(PAA1327)</f>
        <v>1000000</v>
      </c>
      <c r="PAB1329" s="62">
        <v>0</v>
      </c>
      <c r="PAC1329" s="62">
        <v>0</v>
      </c>
      <c r="PAE1329" s="62">
        <f>PAB1329-PAC1329</f>
        <v>0</v>
      </c>
      <c r="PAF1329" s="62">
        <f t="shared" si="577"/>
        <v>1000000</v>
      </c>
      <c r="PAL1329" s="62" t="s">
        <v>185</v>
      </c>
      <c r="PAM1329" s="62" t="s">
        <v>186</v>
      </c>
      <c r="PAN1329" s="62">
        <f>SUM(PAN1327)</f>
        <v>1000000</v>
      </c>
      <c r="PAO1329" s="62">
        <f>SUM(PAO1327)</f>
        <v>0</v>
      </c>
      <c r="PAP1329" s="62">
        <f>PAO1329/PAN1329</f>
        <v>0</v>
      </c>
      <c r="PAQ1329" s="62">
        <f>SUM(PAQ1327)</f>
        <v>1000000</v>
      </c>
      <c r="PAR1329" s="62">
        <v>0</v>
      </c>
      <c r="PAS1329" s="62">
        <v>0</v>
      </c>
      <c r="PAU1329" s="62">
        <f>PAR1329-PAS1329</f>
        <v>0</v>
      </c>
      <c r="PAV1329" s="62">
        <f t="shared" ref="PAV1329:PBL1331" si="578">PAR1329+PAN1329</f>
        <v>1000000</v>
      </c>
      <c r="PBB1329" s="62" t="s">
        <v>185</v>
      </c>
      <c r="PBC1329" s="62" t="s">
        <v>186</v>
      </c>
      <c r="PBD1329" s="62">
        <f>SUM(PBD1327)</f>
        <v>1000000</v>
      </c>
      <c r="PBE1329" s="62">
        <f>SUM(PBE1327)</f>
        <v>0</v>
      </c>
      <c r="PBF1329" s="62">
        <f>PBE1329/PBD1329</f>
        <v>0</v>
      </c>
      <c r="PBG1329" s="62">
        <f>SUM(PBG1327)</f>
        <v>1000000</v>
      </c>
      <c r="PBH1329" s="62">
        <v>0</v>
      </c>
      <c r="PBI1329" s="62">
        <v>0</v>
      </c>
      <c r="PBK1329" s="62">
        <f>PBH1329-PBI1329</f>
        <v>0</v>
      </c>
      <c r="PBL1329" s="62">
        <f t="shared" si="578"/>
        <v>1000000</v>
      </c>
      <c r="PBR1329" s="62" t="s">
        <v>185</v>
      </c>
      <c r="PBS1329" s="62" t="s">
        <v>186</v>
      </c>
      <c r="PBT1329" s="62">
        <f>SUM(PBT1327)</f>
        <v>1000000</v>
      </c>
      <c r="PBU1329" s="62">
        <f>SUM(PBU1327)</f>
        <v>0</v>
      </c>
      <c r="PBV1329" s="62">
        <f>PBU1329/PBT1329</f>
        <v>0</v>
      </c>
      <c r="PBW1329" s="62">
        <f>SUM(PBW1327)</f>
        <v>1000000</v>
      </c>
      <c r="PBX1329" s="62">
        <v>0</v>
      </c>
      <c r="PBY1329" s="62">
        <v>0</v>
      </c>
      <c r="PCA1329" s="62">
        <f>PBX1329-PBY1329</f>
        <v>0</v>
      </c>
      <c r="PCB1329" s="62">
        <f t="shared" ref="PCB1329:PCR1331" si="579">PBX1329+PBT1329</f>
        <v>1000000</v>
      </c>
      <c r="PCH1329" s="62" t="s">
        <v>185</v>
      </c>
      <c r="PCI1329" s="62" t="s">
        <v>186</v>
      </c>
      <c r="PCJ1329" s="62">
        <f>SUM(PCJ1327)</f>
        <v>1000000</v>
      </c>
      <c r="PCK1329" s="62">
        <f>SUM(PCK1327)</f>
        <v>0</v>
      </c>
      <c r="PCL1329" s="62">
        <f>PCK1329/PCJ1329</f>
        <v>0</v>
      </c>
      <c r="PCM1329" s="62">
        <f>SUM(PCM1327)</f>
        <v>1000000</v>
      </c>
      <c r="PCN1329" s="62">
        <v>0</v>
      </c>
      <c r="PCO1329" s="62">
        <v>0</v>
      </c>
      <c r="PCQ1329" s="62">
        <f>PCN1329-PCO1329</f>
        <v>0</v>
      </c>
      <c r="PCR1329" s="62">
        <f t="shared" si="579"/>
        <v>1000000</v>
      </c>
      <c r="PCX1329" s="62" t="s">
        <v>185</v>
      </c>
      <c r="PCY1329" s="62" t="s">
        <v>186</v>
      </c>
      <c r="PCZ1329" s="62">
        <f>SUM(PCZ1327)</f>
        <v>1000000</v>
      </c>
      <c r="PDA1329" s="62">
        <f>SUM(PDA1327)</f>
        <v>0</v>
      </c>
      <c r="PDB1329" s="62">
        <f>PDA1329/PCZ1329</f>
        <v>0</v>
      </c>
      <c r="PDC1329" s="62">
        <f>SUM(PDC1327)</f>
        <v>1000000</v>
      </c>
      <c r="PDD1329" s="62">
        <v>0</v>
      </c>
      <c r="PDE1329" s="62">
        <v>0</v>
      </c>
      <c r="PDG1329" s="62">
        <f>PDD1329-PDE1329</f>
        <v>0</v>
      </c>
      <c r="PDH1329" s="62">
        <f t="shared" ref="PDH1329:PDX1331" si="580">PDD1329+PCZ1329</f>
        <v>1000000</v>
      </c>
      <c r="PDN1329" s="62" t="s">
        <v>185</v>
      </c>
      <c r="PDO1329" s="62" t="s">
        <v>186</v>
      </c>
      <c r="PDP1329" s="62">
        <f>SUM(PDP1327)</f>
        <v>1000000</v>
      </c>
      <c r="PDQ1329" s="62">
        <f>SUM(PDQ1327)</f>
        <v>0</v>
      </c>
      <c r="PDR1329" s="62">
        <f>PDQ1329/PDP1329</f>
        <v>0</v>
      </c>
      <c r="PDS1329" s="62">
        <f>SUM(PDS1327)</f>
        <v>1000000</v>
      </c>
      <c r="PDT1329" s="62">
        <v>0</v>
      </c>
      <c r="PDU1329" s="62">
        <v>0</v>
      </c>
      <c r="PDW1329" s="62">
        <f>PDT1329-PDU1329</f>
        <v>0</v>
      </c>
      <c r="PDX1329" s="62">
        <f t="shared" si="580"/>
        <v>1000000</v>
      </c>
      <c r="PED1329" s="62" t="s">
        <v>185</v>
      </c>
      <c r="PEE1329" s="62" t="s">
        <v>186</v>
      </c>
      <c r="PEF1329" s="62">
        <f>SUM(PEF1327)</f>
        <v>1000000</v>
      </c>
      <c r="PEG1329" s="62">
        <f>SUM(PEG1327)</f>
        <v>0</v>
      </c>
      <c r="PEH1329" s="62">
        <f>PEG1329/PEF1329</f>
        <v>0</v>
      </c>
      <c r="PEI1329" s="62">
        <f>SUM(PEI1327)</f>
        <v>1000000</v>
      </c>
      <c r="PEJ1329" s="62">
        <v>0</v>
      </c>
      <c r="PEK1329" s="62">
        <v>0</v>
      </c>
      <c r="PEM1329" s="62">
        <f>PEJ1329-PEK1329</f>
        <v>0</v>
      </c>
      <c r="PEN1329" s="62">
        <f t="shared" ref="PEN1329:PFD1331" si="581">PEJ1329+PEF1329</f>
        <v>1000000</v>
      </c>
      <c r="PET1329" s="62" t="s">
        <v>185</v>
      </c>
      <c r="PEU1329" s="62" t="s">
        <v>186</v>
      </c>
      <c r="PEV1329" s="62">
        <f>SUM(PEV1327)</f>
        <v>1000000</v>
      </c>
      <c r="PEW1329" s="62">
        <f>SUM(PEW1327)</f>
        <v>0</v>
      </c>
      <c r="PEX1329" s="62">
        <f>PEW1329/PEV1329</f>
        <v>0</v>
      </c>
      <c r="PEY1329" s="62">
        <f>SUM(PEY1327)</f>
        <v>1000000</v>
      </c>
      <c r="PEZ1329" s="62">
        <v>0</v>
      </c>
      <c r="PFA1329" s="62">
        <v>0</v>
      </c>
      <c r="PFC1329" s="62">
        <f>PEZ1329-PFA1329</f>
        <v>0</v>
      </c>
      <c r="PFD1329" s="62">
        <f t="shared" si="581"/>
        <v>1000000</v>
      </c>
      <c r="PFJ1329" s="62" t="s">
        <v>185</v>
      </c>
      <c r="PFK1329" s="62" t="s">
        <v>186</v>
      </c>
      <c r="PFL1329" s="62">
        <f>SUM(PFL1327)</f>
        <v>1000000</v>
      </c>
      <c r="PFM1329" s="62">
        <f>SUM(PFM1327)</f>
        <v>0</v>
      </c>
      <c r="PFN1329" s="62">
        <f>PFM1329/PFL1329</f>
        <v>0</v>
      </c>
      <c r="PFO1329" s="62">
        <f>SUM(PFO1327)</f>
        <v>1000000</v>
      </c>
      <c r="PFP1329" s="62">
        <v>0</v>
      </c>
      <c r="PFQ1329" s="62">
        <v>0</v>
      </c>
      <c r="PFS1329" s="62">
        <f>PFP1329-PFQ1329</f>
        <v>0</v>
      </c>
      <c r="PFT1329" s="62">
        <f t="shared" ref="PFT1329:PGJ1331" si="582">PFP1329+PFL1329</f>
        <v>1000000</v>
      </c>
      <c r="PFZ1329" s="62" t="s">
        <v>185</v>
      </c>
      <c r="PGA1329" s="62" t="s">
        <v>186</v>
      </c>
      <c r="PGB1329" s="62">
        <f>SUM(PGB1327)</f>
        <v>1000000</v>
      </c>
      <c r="PGC1329" s="62">
        <f>SUM(PGC1327)</f>
        <v>0</v>
      </c>
      <c r="PGD1329" s="62">
        <f>PGC1329/PGB1329</f>
        <v>0</v>
      </c>
      <c r="PGE1329" s="62">
        <f>SUM(PGE1327)</f>
        <v>1000000</v>
      </c>
      <c r="PGF1329" s="62">
        <v>0</v>
      </c>
      <c r="PGG1329" s="62">
        <v>0</v>
      </c>
      <c r="PGI1329" s="62">
        <f>PGF1329-PGG1329</f>
        <v>0</v>
      </c>
      <c r="PGJ1329" s="62">
        <f t="shared" si="582"/>
        <v>1000000</v>
      </c>
      <c r="PGP1329" s="62" t="s">
        <v>185</v>
      </c>
      <c r="PGQ1329" s="62" t="s">
        <v>186</v>
      </c>
      <c r="PGR1329" s="62">
        <f>SUM(PGR1327)</f>
        <v>1000000</v>
      </c>
      <c r="PGS1329" s="62">
        <f>SUM(PGS1327)</f>
        <v>0</v>
      </c>
      <c r="PGT1329" s="62">
        <f>PGS1329/PGR1329</f>
        <v>0</v>
      </c>
      <c r="PGU1329" s="62">
        <f>SUM(PGU1327)</f>
        <v>1000000</v>
      </c>
      <c r="PGV1329" s="62">
        <v>0</v>
      </c>
      <c r="PGW1329" s="62">
        <v>0</v>
      </c>
      <c r="PGY1329" s="62">
        <f>PGV1329-PGW1329</f>
        <v>0</v>
      </c>
      <c r="PGZ1329" s="62">
        <f t="shared" ref="PGZ1329:PHP1331" si="583">PGV1329+PGR1329</f>
        <v>1000000</v>
      </c>
      <c r="PHF1329" s="62" t="s">
        <v>185</v>
      </c>
      <c r="PHG1329" s="62" t="s">
        <v>186</v>
      </c>
      <c r="PHH1329" s="62">
        <f>SUM(PHH1327)</f>
        <v>1000000</v>
      </c>
      <c r="PHI1329" s="62">
        <f>SUM(PHI1327)</f>
        <v>0</v>
      </c>
      <c r="PHJ1329" s="62">
        <f>PHI1329/PHH1329</f>
        <v>0</v>
      </c>
      <c r="PHK1329" s="62">
        <f>SUM(PHK1327)</f>
        <v>1000000</v>
      </c>
      <c r="PHL1329" s="62">
        <v>0</v>
      </c>
      <c r="PHM1329" s="62">
        <v>0</v>
      </c>
      <c r="PHO1329" s="62">
        <f>PHL1329-PHM1329</f>
        <v>0</v>
      </c>
      <c r="PHP1329" s="62">
        <f t="shared" si="583"/>
        <v>1000000</v>
      </c>
      <c r="PHV1329" s="62" t="s">
        <v>185</v>
      </c>
      <c r="PHW1329" s="62" t="s">
        <v>186</v>
      </c>
      <c r="PHX1329" s="62">
        <f>SUM(PHX1327)</f>
        <v>1000000</v>
      </c>
      <c r="PHY1329" s="62">
        <f>SUM(PHY1327)</f>
        <v>0</v>
      </c>
      <c r="PHZ1329" s="62">
        <f>PHY1329/PHX1329</f>
        <v>0</v>
      </c>
      <c r="PIA1329" s="62">
        <f>SUM(PIA1327)</f>
        <v>1000000</v>
      </c>
      <c r="PIB1329" s="62">
        <v>0</v>
      </c>
      <c r="PIC1329" s="62">
        <v>0</v>
      </c>
      <c r="PIE1329" s="62">
        <f>PIB1329-PIC1329</f>
        <v>0</v>
      </c>
      <c r="PIF1329" s="62">
        <f t="shared" ref="PIF1329:PIV1331" si="584">PIB1329+PHX1329</f>
        <v>1000000</v>
      </c>
      <c r="PIL1329" s="62" t="s">
        <v>185</v>
      </c>
      <c r="PIM1329" s="62" t="s">
        <v>186</v>
      </c>
      <c r="PIN1329" s="62">
        <f>SUM(PIN1327)</f>
        <v>1000000</v>
      </c>
      <c r="PIO1329" s="62">
        <f>SUM(PIO1327)</f>
        <v>0</v>
      </c>
      <c r="PIP1329" s="62">
        <f>PIO1329/PIN1329</f>
        <v>0</v>
      </c>
      <c r="PIQ1329" s="62">
        <f>SUM(PIQ1327)</f>
        <v>1000000</v>
      </c>
      <c r="PIR1329" s="62">
        <v>0</v>
      </c>
      <c r="PIS1329" s="62">
        <v>0</v>
      </c>
      <c r="PIU1329" s="62">
        <f>PIR1329-PIS1329</f>
        <v>0</v>
      </c>
      <c r="PIV1329" s="62">
        <f t="shared" si="584"/>
        <v>1000000</v>
      </c>
      <c r="PJB1329" s="62" t="s">
        <v>185</v>
      </c>
      <c r="PJC1329" s="62" t="s">
        <v>186</v>
      </c>
      <c r="PJD1329" s="62">
        <f>SUM(PJD1327)</f>
        <v>1000000</v>
      </c>
      <c r="PJE1329" s="62">
        <f>SUM(PJE1327)</f>
        <v>0</v>
      </c>
      <c r="PJF1329" s="62">
        <f>PJE1329/PJD1329</f>
        <v>0</v>
      </c>
      <c r="PJG1329" s="62">
        <f>SUM(PJG1327)</f>
        <v>1000000</v>
      </c>
      <c r="PJH1329" s="62">
        <v>0</v>
      </c>
      <c r="PJI1329" s="62">
        <v>0</v>
      </c>
      <c r="PJK1329" s="62">
        <f>PJH1329-PJI1329</f>
        <v>0</v>
      </c>
      <c r="PJL1329" s="62">
        <f t="shared" ref="PJL1329:PKB1331" si="585">PJH1329+PJD1329</f>
        <v>1000000</v>
      </c>
      <c r="PJR1329" s="62" t="s">
        <v>185</v>
      </c>
      <c r="PJS1329" s="62" t="s">
        <v>186</v>
      </c>
      <c r="PJT1329" s="62">
        <f>SUM(PJT1327)</f>
        <v>1000000</v>
      </c>
      <c r="PJU1329" s="62">
        <f>SUM(PJU1327)</f>
        <v>0</v>
      </c>
      <c r="PJV1329" s="62">
        <f>PJU1329/PJT1329</f>
        <v>0</v>
      </c>
      <c r="PJW1329" s="62">
        <f>SUM(PJW1327)</f>
        <v>1000000</v>
      </c>
      <c r="PJX1329" s="62">
        <v>0</v>
      </c>
      <c r="PJY1329" s="62">
        <v>0</v>
      </c>
      <c r="PKA1329" s="62">
        <f>PJX1329-PJY1329</f>
        <v>0</v>
      </c>
      <c r="PKB1329" s="62">
        <f t="shared" si="585"/>
        <v>1000000</v>
      </c>
      <c r="PKH1329" s="62" t="s">
        <v>185</v>
      </c>
      <c r="PKI1329" s="62" t="s">
        <v>186</v>
      </c>
      <c r="PKJ1329" s="62">
        <f>SUM(PKJ1327)</f>
        <v>1000000</v>
      </c>
      <c r="PKK1329" s="62">
        <f>SUM(PKK1327)</f>
        <v>0</v>
      </c>
      <c r="PKL1329" s="62">
        <f>PKK1329/PKJ1329</f>
        <v>0</v>
      </c>
      <c r="PKM1329" s="62">
        <f>SUM(PKM1327)</f>
        <v>1000000</v>
      </c>
      <c r="PKN1329" s="62">
        <v>0</v>
      </c>
      <c r="PKO1329" s="62">
        <v>0</v>
      </c>
      <c r="PKQ1329" s="62">
        <f>PKN1329-PKO1329</f>
        <v>0</v>
      </c>
      <c r="PKR1329" s="62">
        <f t="shared" ref="PKR1329:PLH1331" si="586">PKN1329+PKJ1329</f>
        <v>1000000</v>
      </c>
      <c r="PKX1329" s="62" t="s">
        <v>185</v>
      </c>
      <c r="PKY1329" s="62" t="s">
        <v>186</v>
      </c>
      <c r="PKZ1329" s="62">
        <f>SUM(PKZ1327)</f>
        <v>1000000</v>
      </c>
      <c r="PLA1329" s="62">
        <f>SUM(PLA1327)</f>
        <v>0</v>
      </c>
      <c r="PLB1329" s="62">
        <f>PLA1329/PKZ1329</f>
        <v>0</v>
      </c>
      <c r="PLC1329" s="62">
        <f>SUM(PLC1327)</f>
        <v>1000000</v>
      </c>
      <c r="PLD1329" s="62">
        <v>0</v>
      </c>
      <c r="PLE1329" s="62">
        <v>0</v>
      </c>
      <c r="PLG1329" s="62">
        <f>PLD1329-PLE1329</f>
        <v>0</v>
      </c>
      <c r="PLH1329" s="62">
        <f t="shared" si="586"/>
        <v>1000000</v>
      </c>
      <c r="PLN1329" s="62" t="s">
        <v>185</v>
      </c>
      <c r="PLO1329" s="62" t="s">
        <v>186</v>
      </c>
      <c r="PLP1329" s="62">
        <f>SUM(PLP1327)</f>
        <v>1000000</v>
      </c>
      <c r="PLQ1329" s="62">
        <f>SUM(PLQ1327)</f>
        <v>0</v>
      </c>
      <c r="PLR1329" s="62">
        <f>PLQ1329/PLP1329</f>
        <v>0</v>
      </c>
      <c r="PLS1329" s="62">
        <f>SUM(PLS1327)</f>
        <v>1000000</v>
      </c>
      <c r="PLT1329" s="62">
        <v>0</v>
      </c>
      <c r="PLU1329" s="62">
        <v>0</v>
      </c>
      <c r="PLW1329" s="62">
        <f>PLT1329-PLU1329</f>
        <v>0</v>
      </c>
      <c r="PLX1329" s="62">
        <f t="shared" ref="PLX1329:PMN1331" si="587">PLT1329+PLP1329</f>
        <v>1000000</v>
      </c>
      <c r="PMD1329" s="62" t="s">
        <v>185</v>
      </c>
      <c r="PME1329" s="62" t="s">
        <v>186</v>
      </c>
      <c r="PMF1329" s="62">
        <f>SUM(PMF1327)</f>
        <v>1000000</v>
      </c>
      <c r="PMG1329" s="62">
        <f>SUM(PMG1327)</f>
        <v>0</v>
      </c>
      <c r="PMH1329" s="62">
        <f>PMG1329/PMF1329</f>
        <v>0</v>
      </c>
      <c r="PMI1329" s="62">
        <f>SUM(PMI1327)</f>
        <v>1000000</v>
      </c>
      <c r="PMJ1329" s="62">
        <v>0</v>
      </c>
      <c r="PMK1329" s="62">
        <v>0</v>
      </c>
      <c r="PMM1329" s="62">
        <f>PMJ1329-PMK1329</f>
        <v>0</v>
      </c>
      <c r="PMN1329" s="62">
        <f t="shared" si="587"/>
        <v>1000000</v>
      </c>
      <c r="PMT1329" s="62" t="s">
        <v>185</v>
      </c>
      <c r="PMU1329" s="62" t="s">
        <v>186</v>
      </c>
      <c r="PMV1329" s="62">
        <f>SUM(PMV1327)</f>
        <v>1000000</v>
      </c>
      <c r="PMW1329" s="62">
        <f>SUM(PMW1327)</f>
        <v>0</v>
      </c>
      <c r="PMX1329" s="62">
        <f>PMW1329/PMV1329</f>
        <v>0</v>
      </c>
      <c r="PMY1329" s="62">
        <f>SUM(PMY1327)</f>
        <v>1000000</v>
      </c>
      <c r="PMZ1329" s="62">
        <v>0</v>
      </c>
      <c r="PNA1329" s="62">
        <v>0</v>
      </c>
      <c r="PNC1329" s="62">
        <f>PMZ1329-PNA1329</f>
        <v>0</v>
      </c>
      <c r="PND1329" s="62">
        <f t="shared" ref="PND1329:PNT1331" si="588">PMZ1329+PMV1329</f>
        <v>1000000</v>
      </c>
      <c r="PNJ1329" s="62" t="s">
        <v>185</v>
      </c>
      <c r="PNK1329" s="62" t="s">
        <v>186</v>
      </c>
      <c r="PNL1329" s="62">
        <f>SUM(PNL1327)</f>
        <v>1000000</v>
      </c>
      <c r="PNM1329" s="62">
        <f>SUM(PNM1327)</f>
        <v>0</v>
      </c>
      <c r="PNN1329" s="62">
        <f>PNM1329/PNL1329</f>
        <v>0</v>
      </c>
      <c r="PNO1329" s="62">
        <f>SUM(PNO1327)</f>
        <v>1000000</v>
      </c>
      <c r="PNP1329" s="62">
        <v>0</v>
      </c>
      <c r="PNQ1329" s="62">
        <v>0</v>
      </c>
      <c r="PNS1329" s="62">
        <f>PNP1329-PNQ1329</f>
        <v>0</v>
      </c>
      <c r="PNT1329" s="62">
        <f t="shared" si="588"/>
        <v>1000000</v>
      </c>
      <c r="PNZ1329" s="62" t="s">
        <v>185</v>
      </c>
      <c r="POA1329" s="62" t="s">
        <v>186</v>
      </c>
      <c r="POB1329" s="62">
        <f>SUM(POB1327)</f>
        <v>1000000</v>
      </c>
      <c r="POC1329" s="62">
        <f>SUM(POC1327)</f>
        <v>0</v>
      </c>
      <c r="POD1329" s="62">
        <f>POC1329/POB1329</f>
        <v>0</v>
      </c>
      <c r="POE1329" s="62">
        <f>SUM(POE1327)</f>
        <v>1000000</v>
      </c>
      <c r="POF1329" s="62">
        <v>0</v>
      </c>
      <c r="POG1329" s="62">
        <v>0</v>
      </c>
      <c r="POI1329" s="62">
        <f>POF1329-POG1329</f>
        <v>0</v>
      </c>
      <c r="POJ1329" s="62">
        <f t="shared" ref="POJ1329:POZ1331" si="589">POF1329+POB1329</f>
        <v>1000000</v>
      </c>
      <c r="POP1329" s="62" t="s">
        <v>185</v>
      </c>
      <c r="POQ1329" s="62" t="s">
        <v>186</v>
      </c>
      <c r="POR1329" s="62">
        <f>SUM(POR1327)</f>
        <v>1000000</v>
      </c>
      <c r="POS1329" s="62">
        <f>SUM(POS1327)</f>
        <v>0</v>
      </c>
      <c r="POT1329" s="62">
        <f>POS1329/POR1329</f>
        <v>0</v>
      </c>
      <c r="POU1329" s="62">
        <f>SUM(POU1327)</f>
        <v>1000000</v>
      </c>
      <c r="POV1329" s="62">
        <v>0</v>
      </c>
      <c r="POW1329" s="62">
        <v>0</v>
      </c>
      <c r="POY1329" s="62">
        <f>POV1329-POW1329</f>
        <v>0</v>
      </c>
      <c r="POZ1329" s="62">
        <f t="shared" si="589"/>
        <v>1000000</v>
      </c>
      <c r="PPF1329" s="62" t="s">
        <v>185</v>
      </c>
      <c r="PPG1329" s="62" t="s">
        <v>186</v>
      </c>
      <c r="PPH1329" s="62">
        <f>SUM(PPH1327)</f>
        <v>1000000</v>
      </c>
      <c r="PPI1329" s="62">
        <f>SUM(PPI1327)</f>
        <v>0</v>
      </c>
      <c r="PPJ1329" s="62">
        <f>PPI1329/PPH1329</f>
        <v>0</v>
      </c>
      <c r="PPK1329" s="62">
        <f>SUM(PPK1327)</f>
        <v>1000000</v>
      </c>
      <c r="PPL1329" s="62">
        <v>0</v>
      </c>
      <c r="PPM1329" s="62">
        <v>0</v>
      </c>
      <c r="PPO1329" s="62">
        <f>PPL1329-PPM1329</f>
        <v>0</v>
      </c>
      <c r="PPP1329" s="62">
        <f t="shared" ref="PPP1329:PQF1331" si="590">PPL1329+PPH1329</f>
        <v>1000000</v>
      </c>
      <c r="PPV1329" s="62" t="s">
        <v>185</v>
      </c>
      <c r="PPW1329" s="62" t="s">
        <v>186</v>
      </c>
      <c r="PPX1329" s="62">
        <f>SUM(PPX1327)</f>
        <v>1000000</v>
      </c>
      <c r="PPY1329" s="62">
        <f>SUM(PPY1327)</f>
        <v>0</v>
      </c>
      <c r="PPZ1329" s="62">
        <f>PPY1329/PPX1329</f>
        <v>0</v>
      </c>
      <c r="PQA1329" s="62">
        <f>SUM(PQA1327)</f>
        <v>1000000</v>
      </c>
      <c r="PQB1329" s="62">
        <v>0</v>
      </c>
      <c r="PQC1329" s="62">
        <v>0</v>
      </c>
      <c r="PQE1329" s="62">
        <f>PQB1329-PQC1329</f>
        <v>0</v>
      </c>
      <c r="PQF1329" s="62">
        <f t="shared" si="590"/>
        <v>1000000</v>
      </c>
      <c r="PQL1329" s="62" t="s">
        <v>185</v>
      </c>
      <c r="PQM1329" s="62" t="s">
        <v>186</v>
      </c>
      <c r="PQN1329" s="62">
        <f>SUM(PQN1327)</f>
        <v>1000000</v>
      </c>
      <c r="PQO1329" s="62">
        <f>SUM(PQO1327)</f>
        <v>0</v>
      </c>
      <c r="PQP1329" s="62">
        <f>PQO1329/PQN1329</f>
        <v>0</v>
      </c>
      <c r="PQQ1329" s="62">
        <f>SUM(PQQ1327)</f>
        <v>1000000</v>
      </c>
      <c r="PQR1329" s="62">
        <v>0</v>
      </c>
      <c r="PQS1329" s="62">
        <v>0</v>
      </c>
      <c r="PQU1329" s="62">
        <f>PQR1329-PQS1329</f>
        <v>0</v>
      </c>
      <c r="PQV1329" s="62">
        <f t="shared" ref="PQV1329:PRL1331" si="591">PQR1329+PQN1329</f>
        <v>1000000</v>
      </c>
      <c r="PRB1329" s="62" t="s">
        <v>185</v>
      </c>
      <c r="PRC1329" s="62" t="s">
        <v>186</v>
      </c>
      <c r="PRD1329" s="62">
        <f>SUM(PRD1327)</f>
        <v>1000000</v>
      </c>
      <c r="PRE1329" s="62">
        <f>SUM(PRE1327)</f>
        <v>0</v>
      </c>
      <c r="PRF1329" s="62">
        <f>PRE1329/PRD1329</f>
        <v>0</v>
      </c>
      <c r="PRG1329" s="62">
        <f>SUM(PRG1327)</f>
        <v>1000000</v>
      </c>
      <c r="PRH1329" s="62">
        <v>0</v>
      </c>
      <c r="PRI1329" s="62">
        <v>0</v>
      </c>
      <c r="PRK1329" s="62">
        <f>PRH1329-PRI1329</f>
        <v>0</v>
      </c>
      <c r="PRL1329" s="62">
        <f t="shared" si="591"/>
        <v>1000000</v>
      </c>
      <c r="PRR1329" s="62" t="s">
        <v>185</v>
      </c>
      <c r="PRS1329" s="62" t="s">
        <v>186</v>
      </c>
      <c r="PRT1329" s="62">
        <f>SUM(PRT1327)</f>
        <v>1000000</v>
      </c>
      <c r="PRU1329" s="62">
        <f>SUM(PRU1327)</f>
        <v>0</v>
      </c>
      <c r="PRV1329" s="62">
        <f>PRU1329/PRT1329</f>
        <v>0</v>
      </c>
      <c r="PRW1329" s="62">
        <f>SUM(PRW1327)</f>
        <v>1000000</v>
      </c>
      <c r="PRX1329" s="62">
        <v>0</v>
      </c>
      <c r="PRY1329" s="62">
        <v>0</v>
      </c>
      <c r="PSA1329" s="62">
        <f>PRX1329-PRY1329</f>
        <v>0</v>
      </c>
      <c r="PSB1329" s="62">
        <f t="shared" ref="PSB1329:PSR1331" si="592">PRX1329+PRT1329</f>
        <v>1000000</v>
      </c>
      <c r="PSH1329" s="62" t="s">
        <v>185</v>
      </c>
      <c r="PSI1329" s="62" t="s">
        <v>186</v>
      </c>
      <c r="PSJ1329" s="62">
        <f>SUM(PSJ1327)</f>
        <v>1000000</v>
      </c>
      <c r="PSK1329" s="62">
        <f>SUM(PSK1327)</f>
        <v>0</v>
      </c>
      <c r="PSL1329" s="62">
        <f>PSK1329/PSJ1329</f>
        <v>0</v>
      </c>
      <c r="PSM1329" s="62">
        <f>SUM(PSM1327)</f>
        <v>1000000</v>
      </c>
      <c r="PSN1329" s="62">
        <v>0</v>
      </c>
      <c r="PSO1329" s="62">
        <v>0</v>
      </c>
      <c r="PSQ1329" s="62">
        <f>PSN1329-PSO1329</f>
        <v>0</v>
      </c>
      <c r="PSR1329" s="62">
        <f t="shared" si="592"/>
        <v>1000000</v>
      </c>
      <c r="PSX1329" s="62" t="s">
        <v>185</v>
      </c>
      <c r="PSY1329" s="62" t="s">
        <v>186</v>
      </c>
      <c r="PSZ1329" s="62">
        <f>SUM(PSZ1327)</f>
        <v>1000000</v>
      </c>
      <c r="PTA1329" s="62">
        <f>SUM(PTA1327)</f>
        <v>0</v>
      </c>
      <c r="PTB1329" s="62">
        <f>PTA1329/PSZ1329</f>
        <v>0</v>
      </c>
      <c r="PTC1329" s="62">
        <f>SUM(PTC1327)</f>
        <v>1000000</v>
      </c>
      <c r="PTD1329" s="62">
        <v>0</v>
      </c>
      <c r="PTE1329" s="62">
        <v>0</v>
      </c>
      <c r="PTG1329" s="62">
        <f>PTD1329-PTE1329</f>
        <v>0</v>
      </c>
      <c r="PTH1329" s="62">
        <f t="shared" ref="PTH1329:PTX1331" si="593">PTD1329+PSZ1329</f>
        <v>1000000</v>
      </c>
      <c r="PTN1329" s="62" t="s">
        <v>185</v>
      </c>
      <c r="PTO1329" s="62" t="s">
        <v>186</v>
      </c>
      <c r="PTP1329" s="62">
        <f>SUM(PTP1327)</f>
        <v>1000000</v>
      </c>
      <c r="PTQ1329" s="62">
        <f>SUM(PTQ1327)</f>
        <v>0</v>
      </c>
      <c r="PTR1329" s="62">
        <f>PTQ1329/PTP1329</f>
        <v>0</v>
      </c>
      <c r="PTS1329" s="62">
        <f>SUM(PTS1327)</f>
        <v>1000000</v>
      </c>
      <c r="PTT1329" s="62">
        <v>0</v>
      </c>
      <c r="PTU1329" s="62">
        <v>0</v>
      </c>
      <c r="PTW1329" s="62">
        <f>PTT1329-PTU1329</f>
        <v>0</v>
      </c>
      <c r="PTX1329" s="62">
        <f t="shared" si="593"/>
        <v>1000000</v>
      </c>
      <c r="PUD1329" s="62" t="s">
        <v>185</v>
      </c>
      <c r="PUE1329" s="62" t="s">
        <v>186</v>
      </c>
      <c r="PUF1329" s="62">
        <f>SUM(PUF1327)</f>
        <v>1000000</v>
      </c>
      <c r="PUG1329" s="62">
        <f>SUM(PUG1327)</f>
        <v>0</v>
      </c>
      <c r="PUH1329" s="62">
        <f>PUG1329/PUF1329</f>
        <v>0</v>
      </c>
      <c r="PUI1329" s="62">
        <f>SUM(PUI1327)</f>
        <v>1000000</v>
      </c>
      <c r="PUJ1329" s="62">
        <v>0</v>
      </c>
      <c r="PUK1329" s="62">
        <v>0</v>
      </c>
      <c r="PUM1329" s="62">
        <f>PUJ1329-PUK1329</f>
        <v>0</v>
      </c>
      <c r="PUN1329" s="62">
        <f t="shared" ref="PUN1329:PVD1331" si="594">PUJ1329+PUF1329</f>
        <v>1000000</v>
      </c>
      <c r="PUT1329" s="62" t="s">
        <v>185</v>
      </c>
      <c r="PUU1329" s="62" t="s">
        <v>186</v>
      </c>
      <c r="PUV1329" s="62">
        <f>SUM(PUV1327)</f>
        <v>1000000</v>
      </c>
      <c r="PUW1329" s="62">
        <f>SUM(PUW1327)</f>
        <v>0</v>
      </c>
      <c r="PUX1329" s="62">
        <f>PUW1329/PUV1329</f>
        <v>0</v>
      </c>
      <c r="PUY1329" s="62">
        <f>SUM(PUY1327)</f>
        <v>1000000</v>
      </c>
      <c r="PUZ1329" s="62">
        <v>0</v>
      </c>
      <c r="PVA1329" s="62">
        <v>0</v>
      </c>
      <c r="PVC1329" s="62">
        <f>PUZ1329-PVA1329</f>
        <v>0</v>
      </c>
      <c r="PVD1329" s="62">
        <f t="shared" si="594"/>
        <v>1000000</v>
      </c>
      <c r="PVJ1329" s="62" t="s">
        <v>185</v>
      </c>
      <c r="PVK1329" s="62" t="s">
        <v>186</v>
      </c>
      <c r="PVL1329" s="62">
        <f>SUM(PVL1327)</f>
        <v>1000000</v>
      </c>
      <c r="PVM1329" s="62">
        <f>SUM(PVM1327)</f>
        <v>0</v>
      </c>
      <c r="PVN1329" s="62">
        <f>PVM1329/PVL1329</f>
        <v>0</v>
      </c>
      <c r="PVO1329" s="62">
        <f>SUM(PVO1327)</f>
        <v>1000000</v>
      </c>
      <c r="PVP1329" s="62">
        <v>0</v>
      </c>
      <c r="PVQ1329" s="62">
        <v>0</v>
      </c>
      <c r="PVS1329" s="62">
        <f>PVP1329-PVQ1329</f>
        <v>0</v>
      </c>
      <c r="PVT1329" s="62">
        <f t="shared" ref="PVT1329:PWJ1331" si="595">PVP1329+PVL1329</f>
        <v>1000000</v>
      </c>
      <c r="PVZ1329" s="62" t="s">
        <v>185</v>
      </c>
      <c r="PWA1329" s="62" t="s">
        <v>186</v>
      </c>
      <c r="PWB1329" s="62">
        <f>SUM(PWB1327)</f>
        <v>1000000</v>
      </c>
      <c r="PWC1329" s="62">
        <f>SUM(PWC1327)</f>
        <v>0</v>
      </c>
      <c r="PWD1329" s="62">
        <f>PWC1329/PWB1329</f>
        <v>0</v>
      </c>
      <c r="PWE1329" s="62">
        <f>SUM(PWE1327)</f>
        <v>1000000</v>
      </c>
      <c r="PWF1329" s="62">
        <v>0</v>
      </c>
      <c r="PWG1329" s="62">
        <v>0</v>
      </c>
      <c r="PWI1329" s="62">
        <f>PWF1329-PWG1329</f>
        <v>0</v>
      </c>
      <c r="PWJ1329" s="62">
        <f t="shared" si="595"/>
        <v>1000000</v>
      </c>
      <c r="PWP1329" s="62" t="s">
        <v>185</v>
      </c>
      <c r="PWQ1329" s="62" t="s">
        <v>186</v>
      </c>
      <c r="PWR1329" s="62">
        <f>SUM(PWR1327)</f>
        <v>1000000</v>
      </c>
      <c r="PWS1329" s="62">
        <f>SUM(PWS1327)</f>
        <v>0</v>
      </c>
      <c r="PWT1329" s="62">
        <f>PWS1329/PWR1329</f>
        <v>0</v>
      </c>
      <c r="PWU1329" s="62">
        <f>SUM(PWU1327)</f>
        <v>1000000</v>
      </c>
      <c r="PWV1329" s="62">
        <v>0</v>
      </c>
      <c r="PWW1329" s="62">
        <v>0</v>
      </c>
      <c r="PWY1329" s="62">
        <f>PWV1329-PWW1329</f>
        <v>0</v>
      </c>
      <c r="PWZ1329" s="62">
        <f t="shared" ref="PWZ1329:PXP1331" si="596">PWV1329+PWR1329</f>
        <v>1000000</v>
      </c>
      <c r="PXF1329" s="62" t="s">
        <v>185</v>
      </c>
      <c r="PXG1329" s="62" t="s">
        <v>186</v>
      </c>
      <c r="PXH1329" s="62">
        <f>SUM(PXH1327)</f>
        <v>1000000</v>
      </c>
      <c r="PXI1329" s="62">
        <f>SUM(PXI1327)</f>
        <v>0</v>
      </c>
      <c r="PXJ1329" s="62">
        <f>PXI1329/PXH1329</f>
        <v>0</v>
      </c>
      <c r="PXK1329" s="62">
        <f>SUM(PXK1327)</f>
        <v>1000000</v>
      </c>
      <c r="PXL1329" s="62">
        <v>0</v>
      </c>
      <c r="PXM1329" s="62">
        <v>0</v>
      </c>
      <c r="PXO1329" s="62">
        <f>PXL1329-PXM1329</f>
        <v>0</v>
      </c>
      <c r="PXP1329" s="62">
        <f t="shared" si="596"/>
        <v>1000000</v>
      </c>
      <c r="PXV1329" s="62" t="s">
        <v>185</v>
      </c>
      <c r="PXW1329" s="62" t="s">
        <v>186</v>
      </c>
      <c r="PXX1329" s="62">
        <f>SUM(PXX1327)</f>
        <v>1000000</v>
      </c>
      <c r="PXY1329" s="62">
        <f>SUM(PXY1327)</f>
        <v>0</v>
      </c>
      <c r="PXZ1329" s="62">
        <f>PXY1329/PXX1329</f>
        <v>0</v>
      </c>
      <c r="PYA1329" s="62">
        <f>SUM(PYA1327)</f>
        <v>1000000</v>
      </c>
      <c r="PYB1329" s="62">
        <v>0</v>
      </c>
      <c r="PYC1329" s="62">
        <v>0</v>
      </c>
      <c r="PYE1329" s="62">
        <f>PYB1329-PYC1329</f>
        <v>0</v>
      </c>
      <c r="PYF1329" s="62">
        <f t="shared" ref="PYF1329:PYV1331" si="597">PYB1329+PXX1329</f>
        <v>1000000</v>
      </c>
      <c r="PYL1329" s="62" t="s">
        <v>185</v>
      </c>
      <c r="PYM1329" s="62" t="s">
        <v>186</v>
      </c>
      <c r="PYN1329" s="62">
        <f>SUM(PYN1327)</f>
        <v>1000000</v>
      </c>
      <c r="PYO1329" s="62">
        <f>SUM(PYO1327)</f>
        <v>0</v>
      </c>
      <c r="PYP1329" s="62">
        <f>PYO1329/PYN1329</f>
        <v>0</v>
      </c>
      <c r="PYQ1329" s="62">
        <f>SUM(PYQ1327)</f>
        <v>1000000</v>
      </c>
      <c r="PYR1329" s="62">
        <v>0</v>
      </c>
      <c r="PYS1329" s="62">
        <v>0</v>
      </c>
      <c r="PYU1329" s="62">
        <f>PYR1329-PYS1329</f>
        <v>0</v>
      </c>
      <c r="PYV1329" s="62">
        <f t="shared" si="597"/>
        <v>1000000</v>
      </c>
      <c r="PZB1329" s="62" t="s">
        <v>185</v>
      </c>
      <c r="PZC1329" s="62" t="s">
        <v>186</v>
      </c>
      <c r="PZD1329" s="62">
        <f>SUM(PZD1327)</f>
        <v>1000000</v>
      </c>
      <c r="PZE1329" s="62">
        <f>SUM(PZE1327)</f>
        <v>0</v>
      </c>
      <c r="PZF1329" s="62">
        <f>PZE1329/PZD1329</f>
        <v>0</v>
      </c>
      <c r="PZG1329" s="62">
        <f>SUM(PZG1327)</f>
        <v>1000000</v>
      </c>
      <c r="PZH1329" s="62">
        <v>0</v>
      </c>
      <c r="PZI1329" s="62">
        <v>0</v>
      </c>
      <c r="PZK1329" s="62">
        <f>PZH1329-PZI1329</f>
        <v>0</v>
      </c>
      <c r="PZL1329" s="62">
        <f t="shared" ref="PZL1329:QAB1331" si="598">PZH1329+PZD1329</f>
        <v>1000000</v>
      </c>
      <c r="PZR1329" s="62" t="s">
        <v>185</v>
      </c>
      <c r="PZS1329" s="62" t="s">
        <v>186</v>
      </c>
      <c r="PZT1329" s="62">
        <f>SUM(PZT1327)</f>
        <v>1000000</v>
      </c>
      <c r="PZU1329" s="62">
        <f>SUM(PZU1327)</f>
        <v>0</v>
      </c>
      <c r="PZV1329" s="62">
        <f>PZU1329/PZT1329</f>
        <v>0</v>
      </c>
      <c r="PZW1329" s="62">
        <f>SUM(PZW1327)</f>
        <v>1000000</v>
      </c>
      <c r="PZX1329" s="62">
        <v>0</v>
      </c>
      <c r="PZY1329" s="62">
        <v>0</v>
      </c>
      <c r="QAA1329" s="62">
        <f>PZX1329-PZY1329</f>
        <v>0</v>
      </c>
      <c r="QAB1329" s="62">
        <f t="shared" si="598"/>
        <v>1000000</v>
      </c>
      <c r="QAH1329" s="62" t="s">
        <v>185</v>
      </c>
      <c r="QAI1329" s="62" t="s">
        <v>186</v>
      </c>
      <c r="QAJ1329" s="62">
        <f>SUM(QAJ1327)</f>
        <v>1000000</v>
      </c>
      <c r="QAK1329" s="62">
        <f>SUM(QAK1327)</f>
        <v>0</v>
      </c>
      <c r="QAL1329" s="62">
        <f>QAK1329/QAJ1329</f>
        <v>0</v>
      </c>
      <c r="QAM1329" s="62">
        <f>SUM(QAM1327)</f>
        <v>1000000</v>
      </c>
      <c r="QAN1329" s="62">
        <v>0</v>
      </c>
      <c r="QAO1329" s="62">
        <v>0</v>
      </c>
      <c r="QAQ1329" s="62">
        <f>QAN1329-QAO1329</f>
        <v>0</v>
      </c>
      <c r="QAR1329" s="62">
        <f t="shared" ref="QAR1329:QBH1331" si="599">QAN1329+QAJ1329</f>
        <v>1000000</v>
      </c>
      <c r="QAX1329" s="62" t="s">
        <v>185</v>
      </c>
      <c r="QAY1329" s="62" t="s">
        <v>186</v>
      </c>
      <c r="QAZ1329" s="62">
        <f>SUM(QAZ1327)</f>
        <v>1000000</v>
      </c>
      <c r="QBA1329" s="62">
        <f>SUM(QBA1327)</f>
        <v>0</v>
      </c>
      <c r="QBB1329" s="62">
        <f>QBA1329/QAZ1329</f>
        <v>0</v>
      </c>
      <c r="QBC1329" s="62">
        <f>SUM(QBC1327)</f>
        <v>1000000</v>
      </c>
      <c r="QBD1329" s="62">
        <v>0</v>
      </c>
      <c r="QBE1329" s="62">
        <v>0</v>
      </c>
      <c r="QBG1329" s="62">
        <f>QBD1329-QBE1329</f>
        <v>0</v>
      </c>
      <c r="QBH1329" s="62">
        <f t="shared" si="599"/>
        <v>1000000</v>
      </c>
      <c r="QBN1329" s="62" t="s">
        <v>185</v>
      </c>
      <c r="QBO1329" s="62" t="s">
        <v>186</v>
      </c>
      <c r="QBP1329" s="62">
        <f>SUM(QBP1327)</f>
        <v>1000000</v>
      </c>
      <c r="QBQ1329" s="62">
        <f>SUM(QBQ1327)</f>
        <v>0</v>
      </c>
      <c r="QBR1329" s="62">
        <f>QBQ1329/QBP1329</f>
        <v>0</v>
      </c>
      <c r="QBS1329" s="62">
        <f>SUM(QBS1327)</f>
        <v>1000000</v>
      </c>
      <c r="QBT1329" s="62">
        <v>0</v>
      </c>
      <c r="QBU1329" s="62">
        <v>0</v>
      </c>
      <c r="QBW1329" s="62">
        <f>QBT1329-QBU1329</f>
        <v>0</v>
      </c>
      <c r="QBX1329" s="62">
        <f t="shared" ref="QBX1329:QCN1331" si="600">QBT1329+QBP1329</f>
        <v>1000000</v>
      </c>
      <c r="QCD1329" s="62" t="s">
        <v>185</v>
      </c>
      <c r="QCE1329" s="62" t="s">
        <v>186</v>
      </c>
      <c r="QCF1329" s="62">
        <f>SUM(QCF1327)</f>
        <v>1000000</v>
      </c>
      <c r="QCG1329" s="62">
        <f>SUM(QCG1327)</f>
        <v>0</v>
      </c>
      <c r="QCH1329" s="62">
        <f>QCG1329/QCF1329</f>
        <v>0</v>
      </c>
      <c r="QCI1329" s="62">
        <f>SUM(QCI1327)</f>
        <v>1000000</v>
      </c>
      <c r="QCJ1329" s="62">
        <v>0</v>
      </c>
      <c r="QCK1329" s="62">
        <v>0</v>
      </c>
      <c r="QCM1329" s="62">
        <f>QCJ1329-QCK1329</f>
        <v>0</v>
      </c>
      <c r="QCN1329" s="62">
        <f t="shared" si="600"/>
        <v>1000000</v>
      </c>
      <c r="QCT1329" s="62" t="s">
        <v>185</v>
      </c>
      <c r="QCU1329" s="62" t="s">
        <v>186</v>
      </c>
      <c r="QCV1329" s="62">
        <f>SUM(QCV1327)</f>
        <v>1000000</v>
      </c>
      <c r="QCW1329" s="62">
        <f>SUM(QCW1327)</f>
        <v>0</v>
      </c>
      <c r="QCX1329" s="62">
        <f>QCW1329/QCV1329</f>
        <v>0</v>
      </c>
      <c r="QCY1329" s="62">
        <f>SUM(QCY1327)</f>
        <v>1000000</v>
      </c>
      <c r="QCZ1329" s="62">
        <v>0</v>
      </c>
      <c r="QDA1329" s="62">
        <v>0</v>
      </c>
      <c r="QDC1329" s="62">
        <f>QCZ1329-QDA1329</f>
        <v>0</v>
      </c>
      <c r="QDD1329" s="62">
        <f t="shared" ref="QDD1329:QDT1331" si="601">QCZ1329+QCV1329</f>
        <v>1000000</v>
      </c>
      <c r="QDJ1329" s="62" t="s">
        <v>185</v>
      </c>
      <c r="QDK1329" s="62" t="s">
        <v>186</v>
      </c>
      <c r="QDL1329" s="62">
        <f>SUM(QDL1327)</f>
        <v>1000000</v>
      </c>
      <c r="QDM1329" s="62">
        <f>SUM(QDM1327)</f>
        <v>0</v>
      </c>
      <c r="QDN1329" s="62">
        <f>QDM1329/QDL1329</f>
        <v>0</v>
      </c>
      <c r="QDO1329" s="62">
        <f>SUM(QDO1327)</f>
        <v>1000000</v>
      </c>
      <c r="QDP1329" s="62">
        <v>0</v>
      </c>
      <c r="QDQ1329" s="62">
        <v>0</v>
      </c>
      <c r="QDS1329" s="62">
        <f>QDP1329-QDQ1329</f>
        <v>0</v>
      </c>
      <c r="QDT1329" s="62">
        <f t="shared" si="601"/>
        <v>1000000</v>
      </c>
      <c r="QDZ1329" s="62" t="s">
        <v>185</v>
      </c>
      <c r="QEA1329" s="62" t="s">
        <v>186</v>
      </c>
      <c r="QEB1329" s="62">
        <f>SUM(QEB1327)</f>
        <v>1000000</v>
      </c>
      <c r="QEC1329" s="62">
        <f>SUM(QEC1327)</f>
        <v>0</v>
      </c>
      <c r="QED1329" s="62">
        <f>QEC1329/QEB1329</f>
        <v>0</v>
      </c>
      <c r="QEE1329" s="62">
        <f>SUM(QEE1327)</f>
        <v>1000000</v>
      </c>
      <c r="QEF1329" s="62">
        <v>0</v>
      </c>
      <c r="QEG1329" s="62">
        <v>0</v>
      </c>
      <c r="QEI1329" s="62">
        <f>QEF1329-QEG1329</f>
        <v>0</v>
      </c>
      <c r="QEJ1329" s="62">
        <f t="shared" ref="QEJ1329:QEZ1331" si="602">QEF1329+QEB1329</f>
        <v>1000000</v>
      </c>
      <c r="QEP1329" s="62" t="s">
        <v>185</v>
      </c>
      <c r="QEQ1329" s="62" t="s">
        <v>186</v>
      </c>
      <c r="QER1329" s="62">
        <f>SUM(QER1327)</f>
        <v>1000000</v>
      </c>
      <c r="QES1329" s="62">
        <f>SUM(QES1327)</f>
        <v>0</v>
      </c>
      <c r="QET1329" s="62">
        <f>QES1329/QER1329</f>
        <v>0</v>
      </c>
      <c r="QEU1329" s="62">
        <f>SUM(QEU1327)</f>
        <v>1000000</v>
      </c>
      <c r="QEV1329" s="62">
        <v>0</v>
      </c>
      <c r="QEW1329" s="62">
        <v>0</v>
      </c>
      <c r="QEY1329" s="62">
        <f>QEV1329-QEW1329</f>
        <v>0</v>
      </c>
      <c r="QEZ1329" s="62">
        <f t="shared" si="602"/>
        <v>1000000</v>
      </c>
      <c r="QFF1329" s="62" t="s">
        <v>185</v>
      </c>
      <c r="QFG1329" s="62" t="s">
        <v>186</v>
      </c>
      <c r="QFH1329" s="62">
        <f>SUM(QFH1327)</f>
        <v>1000000</v>
      </c>
      <c r="QFI1329" s="62">
        <f>SUM(QFI1327)</f>
        <v>0</v>
      </c>
      <c r="QFJ1329" s="62">
        <f>QFI1329/QFH1329</f>
        <v>0</v>
      </c>
      <c r="QFK1329" s="62">
        <f>SUM(QFK1327)</f>
        <v>1000000</v>
      </c>
      <c r="QFL1329" s="62">
        <v>0</v>
      </c>
      <c r="QFM1329" s="62">
        <v>0</v>
      </c>
      <c r="QFO1329" s="62">
        <f>QFL1329-QFM1329</f>
        <v>0</v>
      </c>
      <c r="QFP1329" s="62">
        <f t="shared" ref="QFP1329:QGF1331" si="603">QFL1329+QFH1329</f>
        <v>1000000</v>
      </c>
      <c r="QFV1329" s="62" t="s">
        <v>185</v>
      </c>
      <c r="QFW1329" s="62" t="s">
        <v>186</v>
      </c>
      <c r="QFX1329" s="62">
        <f>SUM(QFX1327)</f>
        <v>1000000</v>
      </c>
      <c r="QFY1329" s="62">
        <f>SUM(QFY1327)</f>
        <v>0</v>
      </c>
      <c r="QFZ1329" s="62">
        <f>QFY1329/QFX1329</f>
        <v>0</v>
      </c>
      <c r="QGA1329" s="62">
        <f>SUM(QGA1327)</f>
        <v>1000000</v>
      </c>
      <c r="QGB1329" s="62">
        <v>0</v>
      </c>
      <c r="QGC1329" s="62">
        <v>0</v>
      </c>
      <c r="QGE1329" s="62">
        <f>QGB1329-QGC1329</f>
        <v>0</v>
      </c>
      <c r="QGF1329" s="62">
        <f t="shared" si="603"/>
        <v>1000000</v>
      </c>
      <c r="QGL1329" s="62" t="s">
        <v>185</v>
      </c>
      <c r="QGM1329" s="62" t="s">
        <v>186</v>
      </c>
      <c r="QGN1329" s="62">
        <f>SUM(QGN1327)</f>
        <v>1000000</v>
      </c>
      <c r="QGO1329" s="62">
        <f>SUM(QGO1327)</f>
        <v>0</v>
      </c>
      <c r="QGP1329" s="62">
        <f>QGO1329/QGN1329</f>
        <v>0</v>
      </c>
      <c r="QGQ1329" s="62">
        <f>SUM(QGQ1327)</f>
        <v>1000000</v>
      </c>
      <c r="QGR1329" s="62">
        <v>0</v>
      </c>
      <c r="QGS1329" s="62">
        <v>0</v>
      </c>
      <c r="QGU1329" s="62">
        <f>QGR1329-QGS1329</f>
        <v>0</v>
      </c>
      <c r="QGV1329" s="62">
        <f t="shared" ref="QGV1329:QHL1331" si="604">QGR1329+QGN1329</f>
        <v>1000000</v>
      </c>
      <c r="QHB1329" s="62" t="s">
        <v>185</v>
      </c>
      <c r="QHC1329" s="62" t="s">
        <v>186</v>
      </c>
      <c r="QHD1329" s="62">
        <f>SUM(QHD1327)</f>
        <v>1000000</v>
      </c>
      <c r="QHE1329" s="62">
        <f>SUM(QHE1327)</f>
        <v>0</v>
      </c>
      <c r="QHF1329" s="62">
        <f>QHE1329/QHD1329</f>
        <v>0</v>
      </c>
      <c r="QHG1329" s="62">
        <f>SUM(QHG1327)</f>
        <v>1000000</v>
      </c>
      <c r="QHH1329" s="62">
        <v>0</v>
      </c>
      <c r="QHI1329" s="62">
        <v>0</v>
      </c>
      <c r="QHK1329" s="62">
        <f>QHH1329-QHI1329</f>
        <v>0</v>
      </c>
      <c r="QHL1329" s="62">
        <f t="shared" si="604"/>
        <v>1000000</v>
      </c>
      <c r="QHR1329" s="62" t="s">
        <v>185</v>
      </c>
      <c r="QHS1329" s="62" t="s">
        <v>186</v>
      </c>
      <c r="QHT1329" s="62">
        <f>SUM(QHT1327)</f>
        <v>1000000</v>
      </c>
      <c r="QHU1329" s="62">
        <f>SUM(QHU1327)</f>
        <v>0</v>
      </c>
      <c r="QHV1329" s="62">
        <f>QHU1329/QHT1329</f>
        <v>0</v>
      </c>
      <c r="QHW1329" s="62">
        <f>SUM(QHW1327)</f>
        <v>1000000</v>
      </c>
      <c r="QHX1329" s="62">
        <v>0</v>
      </c>
      <c r="QHY1329" s="62">
        <v>0</v>
      </c>
      <c r="QIA1329" s="62">
        <f>QHX1329-QHY1329</f>
        <v>0</v>
      </c>
      <c r="QIB1329" s="62">
        <f t="shared" ref="QIB1329:QIR1331" si="605">QHX1329+QHT1329</f>
        <v>1000000</v>
      </c>
      <c r="QIH1329" s="62" t="s">
        <v>185</v>
      </c>
      <c r="QII1329" s="62" t="s">
        <v>186</v>
      </c>
      <c r="QIJ1329" s="62">
        <f>SUM(QIJ1327)</f>
        <v>1000000</v>
      </c>
      <c r="QIK1329" s="62">
        <f>SUM(QIK1327)</f>
        <v>0</v>
      </c>
      <c r="QIL1329" s="62">
        <f>QIK1329/QIJ1329</f>
        <v>0</v>
      </c>
      <c r="QIM1329" s="62">
        <f>SUM(QIM1327)</f>
        <v>1000000</v>
      </c>
      <c r="QIN1329" s="62">
        <v>0</v>
      </c>
      <c r="QIO1329" s="62">
        <v>0</v>
      </c>
      <c r="QIQ1329" s="62">
        <f>QIN1329-QIO1329</f>
        <v>0</v>
      </c>
      <c r="QIR1329" s="62">
        <f t="shared" si="605"/>
        <v>1000000</v>
      </c>
      <c r="QIX1329" s="62" t="s">
        <v>185</v>
      </c>
      <c r="QIY1329" s="62" t="s">
        <v>186</v>
      </c>
      <c r="QIZ1329" s="62">
        <f>SUM(QIZ1327)</f>
        <v>1000000</v>
      </c>
      <c r="QJA1329" s="62">
        <f>SUM(QJA1327)</f>
        <v>0</v>
      </c>
      <c r="QJB1329" s="62">
        <f>QJA1329/QIZ1329</f>
        <v>0</v>
      </c>
      <c r="QJC1329" s="62">
        <f>SUM(QJC1327)</f>
        <v>1000000</v>
      </c>
      <c r="QJD1329" s="62">
        <v>0</v>
      </c>
      <c r="QJE1329" s="62">
        <v>0</v>
      </c>
      <c r="QJG1329" s="62">
        <f>QJD1329-QJE1329</f>
        <v>0</v>
      </c>
      <c r="QJH1329" s="62">
        <f t="shared" ref="QJH1329:QJX1331" si="606">QJD1329+QIZ1329</f>
        <v>1000000</v>
      </c>
      <c r="QJN1329" s="62" t="s">
        <v>185</v>
      </c>
      <c r="QJO1329" s="62" t="s">
        <v>186</v>
      </c>
      <c r="QJP1329" s="62">
        <f>SUM(QJP1327)</f>
        <v>1000000</v>
      </c>
      <c r="QJQ1329" s="62">
        <f>SUM(QJQ1327)</f>
        <v>0</v>
      </c>
      <c r="QJR1329" s="62">
        <f>QJQ1329/QJP1329</f>
        <v>0</v>
      </c>
      <c r="QJS1329" s="62">
        <f>SUM(QJS1327)</f>
        <v>1000000</v>
      </c>
      <c r="QJT1329" s="62">
        <v>0</v>
      </c>
      <c r="QJU1329" s="62">
        <v>0</v>
      </c>
      <c r="QJW1329" s="62">
        <f>QJT1329-QJU1329</f>
        <v>0</v>
      </c>
      <c r="QJX1329" s="62">
        <f t="shared" si="606"/>
        <v>1000000</v>
      </c>
      <c r="QKD1329" s="62" t="s">
        <v>185</v>
      </c>
      <c r="QKE1329" s="62" t="s">
        <v>186</v>
      </c>
      <c r="QKF1329" s="62">
        <f>SUM(QKF1327)</f>
        <v>1000000</v>
      </c>
      <c r="QKG1329" s="62">
        <f>SUM(QKG1327)</f>
        <v>0</v>
      </c>
      <c r="QKH1329" s="62">
        <f>QKG1329/QKF1329</f>
        <v>0</v>
      </c>
      <c r="QKI1329" s="62">
        <f>SUM(QKI1327)</f>
        <v>1000000</v>
      </c>
      <c r="QKJ1329" s="62">
        <v>0</v>
      </c>
      <c r="QKK1329" s="62">
        <v>0</v>
      </c>
      <c r="QKM1329" s="62">
        <f>QKJ1329-QKK1329</f>
        <v>0</v>
      </c>
      <c r="QKN1329" s="62">
        <f t="shared" ref="QKN1329:QLD1331" si="607">QKJ1329+QKF1329</f>
        <v>1000000</v>
      </c>
      <c r="QKT1329" s="62" t="s">
        <v>185</v>
      </c>
      <c r="QKU1329" s="62" t="s">
        <v>186</v>
      </c>
      <c r="QKV1329" s="62">
        <f>SUM(QKV1327)</f>
        <v>1000000</v>
      </c>
      <c r="QKW1329" s="62">
        <f>SUM(QKW1327)</f>
        <v>0</v>
      </c>
      <c r="QKX1329" s="62">
        <f>QKW1329/QKV1329</f>
        <v>0</v>
      </c>
      <c r="QKY1329" s="62">
        <f>SUM(QKY1327)</f>
        <v>1000000</v>
      </c>
      <c r="QKZ1329" s="62">
        <v>0</v>
      </c>
      <c r="QLA1329" s="62">
        <v>0</v>
      </c>
      <c r="QLC1329" s="62">
        <f>QKZ1329-QLA1329</f>
        <v>0</v>
      </c>
      <c r="QLD1329" s="62">
        <f t="shared" si="607"/>
        <v>1000000</v>
      </c>
      <c r="QLJ1329" s="62" t="s">
        <v>185</v>
      </c>
      <c r="QLK1329" s="62" t="s">
        <v>186</v>
      </c>
      <c r="QLL1329" s="62">
        <f>SUM(QLL1327)</f>
        <v>1000000</v>
      </c>
      <c r="QLM1329" s="62">
        <f>SUM(QLM1327)</f>
        <v>0</v>
      </c>
      <c r="QLN1329" s="62">
        <f>QLM1329/QLL1329</f>
        <v>0</v>
      </c>
      <c r="QLO1329" s="62">
        <f>SUM(QLO1327)</f>
        <v>1000000</v>
      </c>
      <c r="QLP1329" s="62">
        <v>0</v>
      </c>
      <c r="QLQ1329" s="62">
        <v>0</v>
      </c>
      <c r="QLS1329" s="62">
        <f>QLP1329-QLQ1329</f>
        <v>0</v>
      </c>
      <c r="QLT1329" s="62">
        <f t="shared" ref="QLT1329:QMJ1331" si="608">QLP1329+QLL1329</f>
        <v>1000000</v>
      </c>
      <c r="QLZ1329" s="62" t="s">
        <v>185</v>
      </c>
      <c r="QMA1329" s="62" t="s">
        <v>186</v>
      </c>
      <c r="QMB1329" s="62">
        <f>SUM(QMB1327)</f>
        <v>1000000</v>
      </c>
      <c r="QMC1329" s="62">
        <f>SUM(QMC1327)</f>
        <v>0</v>
      </c>
      <c r="QMD1329" s="62">
        <f>QMC1329/QMB1329</f>
        <v>0</v>
      </c>
      <c r="QME1329" s="62">
        <f>SUM(QME1327)</f>
        <v>1000000</v>
      </c>
      <c r="QMF1329" s="62">
        <v>0</v>
      </c>
      <c r="QMG1329" s="62">
        <v>0</v>
      </c>
      <c r="QMI1329" s="62">
        <f>QMF1329-QMG1329</f>
        <v>0</v>
      </c>
      <c r="QMJ1329" s="62">
        <f t="shared" si="608"/>
        <v>1000000</v>
      </c>
      <c r="QMP1329" s="62" t="s">
        <v>185</v>
      </c>
      <c r="QMQ1329" s="62" t="s">
        <v>186</v>
      </c>
      <c r="QMR1329" s="62">
        <f>SUM(QMR1327)</f>
        <v>1000000</v>
      </c>
      <c r="QMS1329" s="62">
        <f>SUM(QMS1327)</f>
        <v>0</v>
      </c>
      <c r="QMT1329" s="62">
        <f>QMS1329/QMR1329</f>
        <v>0</v>
      </c>
      <c r="QMU1329" s="62">
        <f>SUM(QMU1327)</f>
        <v>1000000</v>
      </c>
      <c r="QMV1329" s="62">
        <v>0</v>
      </c>
      <c r="QMW1329" s="62">
        <v>0</v>
      </c>
      <c r="QMY1329" s="62">
        <f>QMV1329-QMW1329</f>
        <v>0</v>
      </c>
      <c r="QMZ1329" s="62">
        <f t="shared" ref="QMZ1329:QNP1331" si="609">QMV1329+QMR1329</f>
        <v>1000000</v>
      </c>
      <c r="QNF1329" s="62" t="s">
        <v>185</v>
      </c>
      <c r="QNG1329" s="62" t="s">
        <v>186</v>
      </c>
      <c r="QNH1329" s="62">
        <f>SUM(QNH1327)</f>
        <v>1000000</v>
      </c>
      <c r="QNI1329" s="62">
        <f>SUM(QNI1327)</f>
        <v>0</v>
      </c>
      <c r="QNJ1329" s="62">
        <f>QNI1329/QNH1329</f>
        <v>0</v>
      </c>
      <c r="QNK1329" s="62">
        <f>SUM(QNK1327)</f>
        <v>1000000</v>
      </c>
      <c r="QNL1329" s="62">
        <v>0</v>
      </c>
      <c r="QNM1329" s="62">
        <v>0</v>
      </c>
      <c r="QNO1329" s="62">
        <f>QNL1329-QNM1329</f>
        <v>0</v>
      </c>
      <c r="QNP1329" s="62">
        <f t="shared" si="609"/>
        <v>1000000</v>
      </c>
      <c r="QNV1329" s="62" t="s">
        <v>185</v>
      </c>
      <c r="QNW1329" s="62" t="s">
        <v>186</v>
      </c>
      <c r="QNX1329" s="62">
        <f>SUM(QNX1327)</f>
        <v>1000000</v>
      </c>
      <c r="QNY1329" s="62">
        <f>SUM(QNY1327)</f>
        <v>0</v>
      </c>
      <c r="QNZ1329" s="62">
        <f>QNY1329/QNX1329</f>
        <v>0</v>
      </c>
      <c r="QOA1329" s="62">
        <f>SUM(QOA1327)</f>
        <v>1000000</v>
      </c>
      <c r="QOB1329" s="62">
        <v>0</v>
      </c>
      <c r="QOC1329" s="62">
        <v>0</v>
      </c>
      <c r="QOE1329" s="62">
        <f>QOB1329-QOC1329</f>
        <v>0</v>
      </c>
      <c r="QOF1329" s="62">
        <f t="shared" ref="QOF1329:QOV1331" si="610">QOB1329+QNX1329</f>
        <v>1000000</v>
      </c>
      <c r="QOL1329" s="62" t="s">
        <v>185</v>
      </c>
      <c r="QOM1329" s="62" t="s">
        <v>186</v>
      </c>
      <c r="QON1329" s="62">
        <f>SUM(QON1327)</f>
        <v>1000000</v>
      </c>
      <c r="QOO1329" s="62">
        <f>SUM(QOO1327)</f>
        <v>0</v>
      </c>
      <c r="QOP1329" s="62">
        <f>QOO1329/QON1329</f>
        <v>0</v>
      </c>
      <c r="QOQ1329" s="62">
        <f>SUM(QOQ1327)</f>
        <v>1000000</v>
      </c>
      <c r="QOR1329" s="62">
        <v>0</v>
      </c>
      <c r="QOS1329" s="62">
        <v>0</v>
      </c>
      <c r="QOU1329" s="62">
        <f>QOR1329-QOS1329</f>
        <v>0</v>
      </c>
      <c r="QOV1329" s="62">
        <f t="shared" si="610"/>
        <v>1000000</v>
      </c>
      <c r="QPB1329" s="62" t="s">
        <v>185</v>
      </c>
      <c r="QPC1329" s="62" t="s">
        <v>186</v>
      </c>
      <c r="QPD1329" s="62">
        <f>SUM(QPD1327)</f>
        <v>1000000</v>
      </c>
      <c r="QPE1329" s="62">
        <f>SUM(QPE1327)</f>
        <v>0</v>
      </c>
      <c r="QPF1329" s="62">
        <f>QPE1329/QPD1329</f>
        <v>0</v>
      </c>
      <c r="QPG1329" s="62">
        <f>SUM(QPG1327)</f>
        <v>1000000</v>
      </c>
      <c r="QPH1329" s="62">
        <v>0</v>
      </c>
      <c r="QPI1329" s="62">
        <v>0</v>
      </c>
      <c r="QPK1329" s="62">
        <f>QPH1329-QPI1329</f>
        <v>0</v>
      </c>
      <c r="QPL1329" s="62">
        <f t="shared" ref="QPL1329:QQB1331" si="611">QPH1329+QPD1329</f>
        <v>1000000</v>
      </c>
      <c r="QPR1329" s="62" t="s">
        <v>185</v>
      </c>
      <c r="QPS1329" s="62" t="s">
        <v>186</v>
      </c>
      <c r="QPT1329" s="62">
        <f>SUM(QPT1327)</f>
        <v>1000000</v>
      </c>
      <c r="QPU1329" s="62">
        <f>SUM(QPU1327)</f>
        <v>0</v>
      </c>
      <c r="QPV1329" s="62">
        <f>QPU1329/QPT1329</f>
        <v>0</v>
      </c>
      <c r="QPW1329" s="62">
        <f>SUM(QPW1327)</f>
        <v>1000000</v>
      </c>
      <c r="QPX1329" s="62">
        <v>0</v>
      </c>
      <c r="QPY1329" s="62">
        <v>0</v>
      </c>
      <c r="QQA1329" s="62">
        <f>QPX1329-QPY1329</f>
        <v>0</v>
      </c>
      <c r="QQB1329" s="62">
        <f t="shared" si="611"/>
        <v>1000000</v>
      </c>
      <c r="QQH1329" s="62" t="s">
        <v>185</v>
      </c>
      <c r="QQI1329" s="62" t="s">
        <v>186</v>
      </c>
      <c r="QQJ1329" s="62">
        <f>SUM(QQJ1327)</f>
        <v>1000000</v>
      </c>
      <c r="QQK1329" s="62">
        <f>SUM(QQK1327)</f>
        <v>0</v>
      </c>
      <c r="QQL1329" s="62">
        <f>QQK1329/QQJ1329</f>
        <v>0</v>
      </c>
      <c r="QQM1329" s="62">
        <f>SUM(QQM1327)</f>
        <v>1000000</v>
      </c>
      <c r="QQN1329" s="62">
        <v>0</v>
      </c>
      <c r="QQO1329" s="62">
        <v>0</v>
      </c>
      <c r="QQQ1329" s="62">
        <f>QQN1329-QQO1329</f>
        <v>0</v>
      </c>
      <c r="QQR1329" s="62">
        <f t="shared" ref="QQR1329:QRH1331" si="612">QQN1329+QQJ1329</f>
        <v>1000000</v>
      </c>
      <c r="QQX1329" s="62" t="s">
        <v>185</v>
      </c>
      <c r="QQY1329" s="62" t="s">
        <v>186</v>
      </c>
      <c r="QQZ1329" s="62">
        <f>SUM(QQZ1327)</f>
        <v>1000000</v>
      </c>
      <c r="QRA1329" s="62">
        <f>SUM(QRA1327)</f>
        <v>0</v>
      </c>
      <c r="QRB1329" s="62">
        <f>QRA1329/QQZ1329</f>
        <v>0</v>
      </c>
      <c r="QRC1329" s="62">
        <f>SUM(QRC1327)</f>
        <v>1000000</v>
      </c>
      <c r="QRD1329" s="62">
        <v>0</v>
      </c>
      <c r="QRE1329" s="62">
        <v>0</v>
      </c>
      <c r="QRG1329" s="62">
        <f>QRD1329-QRE1329</f>
        <v>0</v>
      </c>
      <c r="QRH1329" s="62">
        <f t="shared" si="612"/>
        <v>1000000</v>
      </c>
      <c r="QRN1329" s="62" t="s">
        <v>185</v>
      </c>
      <c r="QRO1329" s="62" t="s">
        <v>186</v>
      </c>
      <c r="QRP1329" s="62">
        <f>SUM(QRP1327)</f>
        <v>1000000</v>
      </c>
      <c r="QRQ1329" s="62">
        <f>SUM(QRQ1327)</f>
        <v>0</v>
      </c>
      <c r="QRR1329" s="62">
        <f>QRQ1329/QRP1329</f>
        <v>0</v>
      </c>
      <c r="QRS1329" s="62">
        <f>SUM(QRS1327)</f>
        <v>1000000</v>
      </c>
      <c r="QRT1329" s="62">
        <v>0</v>
      </c>
      <c r="QRU1329" s="62">
        <v>0</v>
      </c>
      <c r="QRW1329" s="62">
        <f>QRT1329-QRU1329</f>
        <v>0</v>
      </c>
      <c r="QRX1329" s="62">
        <f t="shared" ref="QRX1329:QSN1331" si="613">QRT1329+QRP1329</f>
        <v>1000000</v>
      </c>
      <c r="QSD1329" s="62" t="s">
        <v>185</v>
      </c>
      <c r="QSE1329" s="62" t="s">
        <v>186</v>
      </c>
      <c r="QSF1329" s="62">
        <f>SUM(QSF1327)</f>
        <v>1000000</v>
      </c>
      <c r="QSG1329" s="62">
        <f>SUM(QSG1327)</f>
        <v>0</v>
      </c>
      <c r="QSH1329" s="62">
        <f>QSG1329/QSF1329</f>
        <v>0</v>
      </c>
      <c r="QSI1329" s="62">
        <f>SUM(QSI1327)</f>
        <v>1000000</v>
      </c>
      <c r="QSJ1329" s="62">
        <v>0</v>
      </c>
      <c r="QSK1329" s="62">
        <v>0</v>
      </c>
      <c r="QSM1329" s="62">
        <f>QSJ1329-QSK1329</f>
        <v>0</v>
      </c>
      <c r="QSN1329" s="62">
        <f t="shared" si="613"/>
        <v>1000000</v>
      </c>
      <c r="QST1329" s="62" t="s">
        <v>185</v>
      </c>
      <c r="QSU1329" s="62" t="s">
        <v>186</v>
      </c>
      <c r="QSV1329" s="62">
        <f>SUM(QSV1327)</f>
        <v>1000000</v>
      </c>
      <c r="QSW1329" s="62">
        <f>SUM(QSW1327)</f>
        <v>0</v>
      </c>
      <c r="QSX1329" s="62">
        <f>QSW1329/QSV1329</f>
        <v>0</v>
      </c>
      <c r="QSY1329" s="62">
        <f>SUM(QSY1327)</f>
        <v>1000000</v>
      </c>
      <c r="QSZ1329" s="62">
        <v>0</v>
      </c>
      <c r="QTA1329" s="62">
        <v>0</v>
      </c>
      <c r="QTC1329" s="62">
        <f>QSZ1329-QTA1329</f>
        <v>0</v>
      </c>
      <c r="QTD1329" s="62">
        <f t="shared" ref="QTD1329:QTT1331" si="614">QSZ1329+QSV1329</f>
        <v>1000000</v>
      </c>
      <c r="QTJ1329" s="62" t="s">
        <v>185</v>
      </c>
      <c r="QTK1329" s="62" t="s">
        <v>186</v>
      </c>
      <c r="QTL1329" s="62">
        <f>SUM(QTL1327)</f>
        <v>1000000</v>
      </c>
      <c r="QTM1329" s="62">
        <f>SUM(QTM1327)</f>
        <v>0</v>
      </c>
      <c r="QTN1329" s="62">
        <f>QTM1329/QTL1329</f>
        <v>0</v>
      </c>
      <c r="QTO1329" s="62">
        <f>SUM(QTO1327)</f>
        <v>1000000</v>
      </c>
      <c r="QTP1329" s="62">
        <v>0</v>
      </c>
      <c r="QTQ1329" s="62">
        <v>0</v>
      </c>
      <c r="QTS1329" s="62">
        <f>QTP1329-QTQ1329</f>
        <v>0</v>
      </c>
      <c r="QTT1329" s="62">
        <f t="shared" si="614"/>
        <v>1000000</v>
      </c>
      <c r="QTZ1329" s="62" t="s">
        <v>185</v>
      </c>
      <c r="QUA1329" s="62" t="s">
        <v>186</v>
      </c>
      <c r="QUB1329" s="62">
        <f>SUM(QUB1327)</f>
        <v>1000000</v>
      </c>
      <c r="QUC1329" s="62">
        <f>SUM(QUC1327)</f>
        <v>0</v>
      </c>
      <c r="QUD1329" s="62">
        <f>QUC1329/QUB1329</f>
        <v>0</v>
      </c>
      <c r="QUE1329" s="62">
        <f>SUM(QUE1327)</f>
        <v>1000000</v>
      </c>
      <c r="QUF1329" s="62">
        <v>0</v>
      </c>
      <c r="QUG1329" s="62">
        <v>0</v>
      </c>
      <c r="QUI1329" s="62">
        <f>QUF1329-QUG1329</f>
        <v>0</v>
      </c>
      <c r="QUJ1329" s="62">
        <f t="shared" ref="QUJ1329:QUZ1331" si="615">QUF1329+QUB1329</f>
        <v>1000000</v>
      </c>
      <c r="QUP1329" s="62" t="s">
        <v>185</v>
      </c>
      <c r="QUQ1329" s="62" t="s">
        <v>186</v>
      </c>
      <c r="QUR1329" s="62">
        <f>SUM(QUR1327)</f>
        <v>1000000</v>
      </c>
      <c r="QUS1329" s="62">
        <f>SUM(QUS1327)</f>
        <v>0</v>
      </c>
      <c r="QUT1329" s="62">
        <f>QUS1329/QUR1329</f>
        <v>0</v>
      </c>
      <c r="QUU1329" s="62">
        <f>SUM(QUU1327)</f>
        <v>1000000</v>
      </c>
      <c r="QUV1329" s="62">
        <v>0</v>
      </c>
      <c r="QUW1329" s="62">
        <v>0</v>
      </c>
      <c r="QUY1329" s="62">
        <f>QUV1329-QUW1329</f>
        <v>0</v>
      </c>
      <c r="QUZ1329" s="62">
        <f t="shared" si="615"/>
        <v>1000000</v>
      </c>
      <c r="QVF1329" s="62" t="s">
        <v>185</v>
      </c>
      <c r="QVG1329" s="62" t="s">
        <v>186</v>
      </c>
      <c r="QVH1329" s="62">
        <f>SUM(QVH1327)</f>
        <v>1000000</v>
      </c>
      <c r="QVI1329" s="62">
        <f>SUM(QVI1327)</f>
        <v>0</v>
      </c>
      <c r="QVJ1329" s="62">
        <f>QVI1329/QVH1329</f>
        <v>0</v>
      </c>
      <c r="QVK1329" s="62">
        <f>SUM(QVK1327)</f>
        <v>1000000</v>
      </c>
      <c r="QVL1329" s="62">
        <v>0</v>
      </c>
      <c r="QVM1329" s="62">
        <v>0</v>
      </c>
      <c r="QVO1329" s="62">
        <f>QVL1329-QVM1329</f>
        <v>0</v>
      </c>
      <c r="QVP1329" s="62">
        <f t="shared" ref="QVP1329:QWF1331" si="616">QVL1329+QVH1329</f>
        <v>1000000</v>
      </c>
      <c r="QVV1329" s="62" t="s">
        <v>185</v>
      </c>
      <c r="QVW1329" s="62" t="s">
        <v>186</v>
      </c>
      <c r="QVX1329" s="62">
        <f>SUM(QVX1327)</f>
        <v>1000000</v>
      </c>
      <c r="QVY1329" s="62">
        <f>SUM(QVY1327)</f>
        <v>0</v>
      </c>
      <c r="QVZ1329" s="62">
        <f>QVY1329/QVX1329</f>
        <v>0</v>
      </c>
      <c r="QWA1329" s="62">
        <f>SUM(QWA1327)</f>
        <v>1000000</v>
      </c>
      <c r="QWB1329" s="62">
        <v>0</v>
      </c>
      <c r="QWC1329" s="62">
        <v>0</v>
      </c>
      <c r="QWE1329" s="62">
        <f>QWB1329-QWC1329</f>
        <v>0</v>
      </c>
      <c r="QWF1329" s="62">
        <f t="shared" si="616"/>
        <v>1000000</v>
      </c>
      <c r="QWL1329" s="62" t="s">
        <v>185</v>
      </c>
      <c r="QWM1329" s="62" t="s">
        <v>186</v>
      </c>
      <c r="QWN1329" s="62">
        <f>SUM(QWN1327)</f>
        <v>1000000</v>
      </c>
      <c r="QWO1329" s="62">
        <f>SUM(QWO1327)</f>
        <v>0</v>
      </c>
      <c r="QWP1329" s="62">
        <f>QWO1329/QWN1329</f>
        <v>0</v>
      </c>
      <c r="QWQ1329" s="62">
        <f>SUM(QWQ1327)</f>
        <v>1000000</v>
      </c>
      <c r="QWR1329" s="62">
        <v>0</v>
      </c>
      <c r="QWS1329" s="62">
        <v>0</v>
      </c>
      <c r="QWU1329" s="62">
        <f>QWR1329-QWS1329</f>
        <v>0</v>
      </c>
      <c r="QWV1329" s="62">
        <f t="shared" ref="QWV1329:QXL1331" si="617">QWR1329+QWN1329</f>
        <v>1000000</v>
      </c>
      <c r="QXB1329" s="62" t="s">
        <v>185</v>
      </c>
      <c r="QXC1329" s="62" t="s">
        <v>186</v>
      </c>
      <c r="QXD1329" s="62">
        <f>SUM(QXD1327)</f>
        <v>1000000</v>
      </c>
      <c r="QXE1329" s="62">
        <f>SUM(QXE1327)</f>
        <v>0</v>
      </c>
      <c r="QXF1329" s="62">
        <f>QXE1329/QXD1329</f>
        <v>0</v>
      </c>
      <c r="QXG1329" s="62">
        <f>SUM(QXG1327)</f>
        <v>1000000</v>
      </c>
      <c r="QXH1329" s="62">
        <v>0</v>
      </c>
      <c r="QXI1329" s="62">
        <v>0</v>
      </c>
      <c r="QXK1329" s="62">
        <f>QXH1329-QXI1329</f>
        <v>0</v>
      </c>
      <c r="QXL1329" s="62">
        <f t="shared" si="617"/>
        <v>1000000</v>
      </c>
      <c r="QXR1329" s="62" t="s">
        <v>185</v>
      </c>
      <c r="QXS1329" s="62" t="s">
        <v>186</v>
      </c>
      <c r="QXT1329" s="62">
        <f>SUM(QXT1327)</f>
        <v>1000000</v>
      </c>
      <c r="QXU1329" s="62">
        <f>SUM(QXU1327)</f>
        <v>0</v>
      </c>
      <c r="QXV1329" s="62">
        <f>QXU1329/QXT1329</f>
        <v>0</v>
      </c>
      <c r="QXW1329" s="62">
        <f>SUM(QXW1327)</f>
        <v>1000000</v>
      </c>
      <c r="QXX1329" s="62">
        <v>0</v>
      </c>
      <c r="QXY1329" s="62">
        <v>0</v>
      </c>
      <c r="QYA1329" s="62">
        <f>QXX1329-QXY1329</f>
        <v>0</v>
      </c>
      <c r="QYB1329" s="62">
        <f t="shared" ref="QYB1329:QYR1331" si="618">QXX1329+QXT1329</f>
        <v>1000000</v>
      </c>
      <c r="QYH1329" s="62" t="s">
        <v>185</v>
      </c>
      <c r="QYI1329" s="62" t="s">
        <v>186</v>
      </c>
      <c r="QYJ1329" s="62">
        <f>SUM(QYJ1327)</f>
        <v>1000000</v>
      </c>
      <c r="QYK1329" s="62">
        <f>SUM(QYK1327)</f>
        <v>0</v>
      </c>
      <c r="QYL1329" s="62">
        <f>QYK1329/QYJ1329</f>
        <v>0</v>
      </c>
      <c r="QYM1329" s="62">
        <f>SUM(QYM1327)</f>
        <v>1000000</v>
      </c>
      <c r="QYN1329" s="62">
        <v>0</v>
      </c>
      <c r="QYO1329" s="62">
        <v>0</v>
      </c>
      <c r="QYQ1329" s="62">
        <f>QYN1329-QYO1329</f>
        <v>0</v>
      </c>
      <c r="QYR1329" s="62">
        <f t="shared" si="618"/>
        <v>1000000</v>
      </c>
      <c r="QYX1329" s="62" t="s">
        <v>185</v>
      </c>
      <c r="QYY1329" s="62" t="s">
        <v>186</v>
      </c>
      <c r="QYZ1329" s="62">
        <f>SUM(QYZ1327)</f>
        <v>1000000</v>
      </c>
      <c r="QZA1329" s="62">
        <f>SUM(QZA1327)</f>
        <v>0</v>
      </c>
      <c r="QZB1329" s="62">
        <f>QZA1329/QYZ1329</f>
        <v>0</v>
      </c>
      <c r="QZC1329" s="62">
        <f>SUM(QZC1327)</f>
        <v>1000000</v>
      </c>
      <c r="QZD1329" s="62">
        <v>0</v>
      </c>
      <c r="QZE1329" s="62">
        <v>0</v>
      </c>
      <c r="QZG1329" s="62">
        <f>QZD1329-QZE1329</f>
        <v>0</v>
      </c>
      <c r="QZH1329" s="62">
        <f t="shared" ref="QZH1329:QZX1331" si="619">QZD1329+QYZ1329</f>
        <v>1000000</v>
      </c>
      <c r="QZN1329" s="62" t="s">
        <v>185</v>
      </c>
      <c r="QZO1329" s="62" t="s">
        <v>186</v>
      </c>
      <c r="QZP1329" s="62">
        <f>SUM(QZP1327)</f>
        <v>1000000</v>
      </c>
      <c r="QZQ1329" s="62">
        <f>SUM(QZQ1327)</f>
        <v>0</v>
      </c>
      <c r="QZR1329" s="62">
        <f>QZQ1329/QZP1329</f>
        <v>0</v>
      </c>
      <c r="QZS1329" s="62">
        <f>SUM(QZS1327)</f>
        <v>1000000</v>
      </c>
      <c r="QZT1329" s="62">
        <v>0</v>
      </c>
      <c r="QZU1329" s="62">
        <v>0</v>
      </c>
      <c r="QZW1329" s="62">
        <f>QZT1329-QZU1329</f>
        <v>0</v>
      </c>
      <c r="QZX1329" s="62">
        <f t="shared" si="619"/>
        <v>1000000</v>
      </c>
      <c r="RAD1329" s="62" t="s">
        <v>185</v>
      </c>
      <c r="RAE1329" s="62" t="s">
        <v>186</v>
      </c>
      <c r="RAF1329" s="62">
        <f>SUM(RAF1327)</f>
        <v>1000000</v>
      </c>
      <c r="RAG1329" s="62">
        <f>SUM(RAG1327)</f>
        <v>0</v>
      </c>
      <c r="RAH1329" s="62">
        <f>RAG1329/RAF1329</f>
        <v>0</v>
      </c>
      <c r="RAI1329" s="62">
        <f>SUM(RAI1327)</f>
        <v>1000000</v>
      </c>
      <c r="RAJ1329" s="62">
        <v>0</v>
      </c>
      <c r="RAK1329" s="62">
        <v>0</v>
      </c>
      <c r="RAM1329" s="62">
        <f>RAJ1329-RAK1329</f>
        <v>0</v>
      </c>
      <c r="RAN1329" s="62">
        <f t="shared" ref="RAN1329:RBD1331" si="620">RAJ1329+RAF1329</f>
        <v>1000000</v>
      </c>
      <c r="RAT1329" s="62" t="s">
        <v>185</v>
      </c>
      <c r="RAU1329" s="62" t="s">
        <v>186</v>
      </c>
      <c r="RAV1329" s="62">
        <f>SUM(RAV1327)</f>
        <v>1000000</v>
      </c>
      <c r="RAW1329" s="62">
        <f>SUM(RAW1327)</f>
        <v>0</v>
      </c>
      <c r="RAX1329" s="62">
        <f>RAW1329/RAV1329</f>
        <v>0</v>
      </c>
      <c r="RAY1329" s="62">
        <f>SUM(RAY1327)</f>
        <v>1000000</v>
      </c>
      <c r="RAZ1329" s="62">
        <v>0</v>
      </c>
      <c r="RBA1329" s="62">
        <v>0</v>
      </c>
      <c r="RBC1329" s="62">
        <f>RAZ1329-RBA1329</f>
        <v>0</v>
      </c>
      <c r="RBD1329" s="62">
        <f t="shared" si="620"/>
        <v>1000000</v>
      </c>
      <c r="RBJ1329" s="62" t="s">
        <v>185</v>
      </c>
      <c r="RBK1329" s="62" t="s">
        <v>186</v>
      </c>
      <c r="RBL1329" s="62">
        <f>SUM(RBL1327)</f>
        <v>1000000</v>
      </c>
      <c r="RBM1329" s="62">
        <f>SUM(RBM1327)</f>
        <v>0</v>
      </c>
      <c r="RBN1329" s="62">
        <f>RBM1329/RBL1329</f>
        <v>0</v>
      </c>
      <c r="RBO1329" s="62">
        <f>SUM(RBO1327)</f>
        <v>1000000</v>
      </c>
      <c r="RBP1329" s="62">
        <v>0</v>
      </c>
      <c r="RBQ1329" s="62">
        <v>0</v>
      </c>
      <c r="RBS1329" s="62">
        <f>RBP1329-RBQ1329</f>
        <v>0</v>
      </c>
      <c r="RBT1329" s="62">
        <f t="shared" ref="RBT1329:RCJ1331" si="621">RBP1329+RBL1329</f>
        <v>1000000</v>
      </c>
      <c r="RBZ1329" s="62" t="s">
        <v>185</v>
      </c>
      <c r="RCA1329" s="62" t="s">
        <v>186</v>
      </c>
      <c r="RCB1329" s="62">
        <f>SUM(RCB1327)</f>
        <v>1000000</v>
      </c>
      <c r="RCC1329" s="62">
        <f>SUM(RCC1327)</f>
        <v>0</v>
      </c>
      <c r="RCD1329" s="62">
        <f>RCC1329/RCB1329</f>
        <v>0</v>
      </c>
      <c r="RCE1329" s="62">
        <f>SUM(RCE1327)</f>
        <v>1000000</v>
      </c>
      <c r="RCF1329" s="62">
        <v>0</v>
      </c>
      <c r="RCG1329" s="62">
        <v>0</v>
      </c>
      <c r="RCI1329" s="62">
        <f>RCF1329-RCG1329</f>
        <v>0</v>
      </c>
      <c r="RCJ1329" s="62">
        <f t="shared" si="621"/>
        <v>1000000</v>
      </c>
      <c r="RCP1329" s="62" t="s">
        <v>185</v>
      </c>
      <c r="RCQ1329" s="62" t="s">
        <v>186</v>
      </c>
      <c r="RCR1329" s="62">
        <f>SUM(RCR1327)</f>
        <v>1000000</v>
      </c>
      <c r="RCS1329" s="62">
        <f>SUM(RCS1327)</f>
        <v>0</v>
      </c>
      <c r="RCT1329" s="62">
        <f>RCS1329/RCR1329</f>
        <v>0</v>
      </c>
      <c r="RCU1329" s="62">
        <f>SUM(RCU1327)</f>
        <v>1000000</v>
      </c>
      <c r="RCV1329" s="62">
        <v>0</v>
      </c>
      <c r="RCW1329" s="62">
        <v>0</v>
      </c>
      <c r="RCY1329" s="62">
        <f>RCV1329-RCW1329</f>
        <v>0</v>
      </c>
      <c r="RCZ1329" s="62">
        <f t="shared" ref="RCZ1329:RDP1331" si="622">RCV1329+RCR1329</f>
        <v>1000000</v>
      </c>
      <c r="RDF1329" s="62" t="s">
        <v>185</v>
      </c>
      <c r="RDG1329" s="62" t="s">
        <v>186</v>
      </c>
      <c r="RDH1329" s="62">
        <f>SUM(RDH1327)</f>
        <v>1000000</v>
      </c>
      <c r="RDI1329" s="62">
        <f>SUM(RDI1327)</f>
        <v>0</v>
      </c>
      <c r="RDJ1329" s="62">
        <f>RDI1329/RDH1329</f>
        <v>0</v>
      </c>
      <c r="RDK1329" s="62">
        <f>SUM(RDK1327)</f>
        <v>1000000</v>
      </c>
      <c r="RDL1329" s="62">
        <v>0</v>
      </c>
      <c r="RDM1329" s="62">
        <v>0</v>
      </c>
      <c r="RDO1329" s="62">
        <f>RDL1329-RDM1329</f>
        <v>0</v>
      </c>
      <c r="RDP1329" s="62">
        <f t="shared" si="622"/>
        <v>1000000</v>
      </c>
      <c r="RDV1329" s="62" t="s">
        <v>185</v>
      </c>
      <c r="RDW1329" s="62" t="s">
        <v>186</v>
      </c>
      <c r="RDX1329" s="62">
        <f>SUM(RDX1327)</f>
        <v>1000000</v>
      </c>
      <c r="RDY1329" s="62">
        <f>SUM(RDY1327)</f>
        <v>0</v>
      </c>
      <c r="RDZ1329" s="62">
        <f>RDY1329/RDX1329</f>
        <v>0</v>
      </c>
      <c r="REA1329" s="62">
        <f>SUM(REA1327)</f>
        <v>1000000</v>
      </c>
      <c r="REB1329" s="62">
        <v>0</v>
      </c>
      <c r="REC1329" s="62">
        <v>0</v>
      </c>
      <c r="REE1329" s="62">
        <f>REB1329-REC1329</f>
        <v>0</v>
      </c>
      <c r="REF1329" s="62">
        <f t="shared" ref="REF1329:REV1331" si="623">REB1329+RDX1329</f>
        <v>1000000</v>
      </c>
      <c r="REL1329" s="62" t="s">
        <v>185</v>
      </c>
      <c r="REM1329" s="62" t="s">
        <v>186</v>
      </c>
      <c r="REN1329" s="62">
        <f>SUM(REN1327)</f>
        <v>1000000</v>
      </c>
      <c r="REO1329" s="62">
        <f>SUM(REO1327)</f>
        <v>0</v>
      </c>
      <c r="REP1329" s="62">
        <f>REO1329/REN1329</f>
        <v>0</v>
      </c>
      <c r="REQ1329" s="62">
        <f>SUM(REQ1327)</f>
        <v>1000000</v>
      </c>
      <c r="RER1329" s="62">
        <v>0</v>
      </c>
      <c r="RES1329" s="62">
        <v>0</v>
      </c>
      <c r="REU1329" s="62">
        <f>RER1329-RES1329</f>
        <v>0</v>
      </c>
      <c r="REV1329" s="62">
        <f t="shared" si="623"/>
        <v>1000000</v>
      </c>
      <c r="RFB1329" s="62" t="s">
        <v>185</v>
      </c>
      <c r="RFC1329" s="62" t="s">
        <v>186</v>
      </c>
      <c r="RFD1329" s="62">
        <f>SUM(RFD1327)</f>
        <v>1000000</v>
      </c>
      <c r="RFE1329" s="62">
        <f>SUM(RFE1327)</f>
        <v>0</v>
      </c>
      <c r="RFF1329" s="62">
        <f>RFE1329/RFD1329</f>
        <v>0</v>
      </c>
      <c r="RFG1329" s="62">
        <f>SUM(RFG1327)</f>
        <v>1000000</v>
      </c>
      <c r="RFH1329" s="62">
        <v>0</v>
      </c>
      <c r="RFI1329" s="62">
        <v>0</v>
      </c>
      <c r="RFK1329" s="62">
        <f>RFH1329-RFI1329</f>
        <v>0</v>
      </c>
      <c r="RFL1329" s="62">
        <f t="shared" ref="RFL1329:RGB1331" si="624">RFH1329+RFD1329</f>
        <v>1000000</v>
      </c>
      <c r="RFR1329" s="62" t="s">
        <v>185</v>
      </c>
      <c r="RFS1329" s="62" t="s">
        <v>186</v>
      </c>
      <c r="RFT1329" s="62">
        <f>SUM(RFT1327)</f>
        <v>1000000</v>
      </c>
      <c r="RFU1329" s="62">
        <f>SUM(RFU1327)</f>
        <v>0</v>
      </c>
      <c r="RFV1329" s="62">
        <f>RFU1329/RFT1329</f>
        <v>0</v>
      </c>
      <c r="RFW1329" s="62">
        <f>SUM(RFW1327)</f>
        <v>1000000</v>
      </c>
      <c r="RFX1329" s="62">
        <v>0</v>
      </c>
      <c r="RFY1329" s="62">
        <v>0</v>
      </c>
      <c r="RGA1329" s="62">
        <f>RFX1329-RFY1329</f>
        <v>0</v>
      </c>
      <c r="RGB1329" s="62">
        <f t="shared" si="624"/>
        <v>1000000</v>
      </c>
      <c r="RGH1329" s="62" t="s">
        <v>185</v>
      </c>
      <c r="RGI1329" s="62" t="s">
        <v>186</v>
      </c>
      <c r="RGJ1329" s="62">
        <f>SUM(RGJ1327)</f>
        <v>1000000</v>
      </c>
      <c r="RGK1329" s="62">
        <f>SUM(RGK1327)</f>
        <v>0</v>
      </c>
      <c r="RGL1329" s="62">
        <f>RGK1329/RGJ1329</f>
        <v>0</v>
      </c>
      <c r="RGM1329" s="62">
        <f>SUM(RGM1327)</f>
        <v>1000000</v>
      </c>
      <c r="RGN1329" s="62">
        <v>0</v>
      </c>
      <c r="RGO1329" s="62">
        <v>0</v>
      </c>
      <c r="RGQ1329" s="62">
        <f>RGN1329-RGO1329</f>
        <v>0</v>
      </c>
      <c r="RGR1329" s="62">
        <f t="shared" ref="RGR1329:RHH1331" si="625">RGN1329+RGJ1329</f>
        <v>1000000</v>
      </c>
      <c r="RGX1329" s="62" t="s">
        <v>185</v>
      </c>
      <c r="RGY1329" s="62" t="s">
        <v>186</v>
      </c>
      <c r="RGZ1329" s="62">
        <f>SUM(RGZ1327)</f>
        <v>1000000</v>
      </c>
      <c r="RHA1329" s="62">
        <f>SUM(RHA1327)</f>
        <v>0</v>
      </c>
      <c r="RHB1329" s="62">
        <f>RHA1329/RGZ1329</f>
        <v>0</v>
      </c>
      <c r="RHC1329" s="62">
        <f>SUM(RHC1327)</f>
        <v>1000000</v>
      </c>
      <c r="RHD1329" s="62">
        <v>0</v>
      </c>
      <c r="RHE1329" s="62">
        <v>0</v>
      </c>
      <c r="RHG1329" s="62">
        <f>RHD1329-RHE1329</f>
        <v>0</v>
      </c>
      <c r="RHH1329" s="62">
        <f t="shared" si="625"/>
        <v>1000000</v>
      </c>
      <c r="RHN1329" s="62" t="s">
        <v>185</v>
      </c>
      <c r="RHO1329" s="62" t="s">
        <v>186</v>
      </c>
      <c r="RHP1329" s="62">
        <f>SUM(RHP1327)</f>
        <v>1000000</v>
      </c>
      <c r="RHQ1329" s="62">
        <f>SUM(RHQ1327)</f>
        <v>0</v>
      </c>
      <c r="RHR1329" s="62">
        <f>RHQ1329/RHP1329</f>
        <v>0</v>
      </c>
      <c r="RHS1329" s="62">
        <f>SUM(RHS1327)</f>
        <v>1000000</v>
      </c>
      <c r="RHT1329" s="62">
        <v>0</v>
      </c>
      <c r="RHU1329" s="62">
        <v>0</v>
      </c>
      <c r="RHW1329" s="62">
        <f>RHT1329-RHU1329</f>
        <v>0</v>
      </c>
      <c r="RHX1329" s="62">
        <f t="shared" ref="RHX1329:RIN1331" si="626">RHT1329+RHP1329</f>
        <v>1000000</v>
      </c>
      <c r="RID1329" s="62" t="s">
        <v>185</v>
      </c>
      <c r="RIE1329" s="62" t="s">
        <v>186</v>
      </c>
      <c r="RIF1329" s="62">
        <f>SUM(RIF1327)</f>
        <v>1000000</v>
      </c>
      <c r="RIG1329" s="62">
        <f>SUM(RIG1327)</f>
        <v>0</v>
      </c>
      <c r="RIH1329" s="62">
        <f>RIG1329/RIF1329</f>
        <v>0</v>
      </c>
      <c r="RII1329" s="62">
        <f>SUM(RII1327)</f>
        <v>1000000</v>
      </c>
      <c r="RIJ1329" s="62">
        <v>0</v>
      </c>
      <c r="RIK1329" s="62">
        <v>0</v>
      </c>
      <c r="RIM1329" s="62">
        <f>RIJ1329-RIK1329</f>
        <v>0</v>
      </c>
      <c r="RIN1329" s="62">
        <f t="shared" si="626"/>
        <v>1000000</v>
      </c>
      <c r="RIT1329" s="62" t="s">
        <v>185</v>
      </c>
      <c r="RIU1329" s="62" t="s">
        <v>186</v>
      </c>
      <c r="RIV1329" s="62">
        <f>SUM(RIV1327)</f>
        <v>1000000</v>
      </c>
      <c r="RIW1329" s="62">
        <f>SUM(RIW1327)</f>
        <v>0</v>
      </c>
      <c r="RIX1329" s="62">
        <f>RIW1329/RIV1329</f>
        <v>0</v>
      </c>
      <c r="RIY1329" s="62">
        <f>SUM(RIY1327)</f>
        <v>1000000</v>
      </c>
      <c r="RIZ1329" s="62">
        <v>0</v>
      </c>
      <c r="RJA1329" s="62">
        <v>0</v>
      </c>
      <c r="RJC1329" s="62">
        <f>RIZ1329-RJA1329</f>
        <v>0</v>
      </c>
      <c r="RJD1329" s="62">
        <f t="shared" ref="RJD1329:RJT1331" si="627">RIZ1329+RIV1329</f>
        <v>1000000</v>
      </c>
      <c r="RJJ1329" s="62" t="s">
        <v>185</v>
      </c>
      <c r="RJK1329" s="62" t="s">
        <v>186</v>
      </c>
      <c r="RJL1329" s="62">
        <f>SUM(RJL1327)</f>
        <v>1000000</v>
      </c>
      <c r="RJM1329" s="62">
        <f>SUM(RJM1327)</f>
        <v>0</v>
      </c>
      <c r="RJN1329" s="62">
        <f>RJM1329/RJL1329</f>
        <v>0</v>
      </c>
      <c r="RJO1329" s="62">
        <f>SUM(RJO1327)</f>
        <v>1000000</v>
      </c>
      <c r="RJP1329" s="62">
        <v>0</v>
      </c>
      <c r="RJQ1329" s="62">
        <v>0</v>
      </c>
      <c r="RJS1329" s="62">
        <f>RJP1329-RJQ1329</f>
        <v>0</v>
      </c>
      <c r="RJT1329" s="62">
        <f t="shared" si="627"/>
        <v>1000000</v>
      </c>
      <c r="RJZ1329" s="62" t="s">
        <v>185</v>
      </c>
      <c r="RKA1329" s="62" t="s">
        <v>186</v>
      </c>
      <c r="RKB1329" s="62">
        <f>SUM(RKB1327)</f>
        <v>1000000</v>
      </c>
      <c r="RKC1329" s="62">
        <f>SUM(RKC1327)</f>
        <v>0</v>
      </c>
      <c r="RKD1329" s="62">
        <f>RKC1329/RKB1329</f>
        <v>0</v>
      </c>
      <c r="RKE1329" s="62">
        <f>SUM(RKE1327)</f>
        <v>1000000</v>
      </c>
      <c r="RKF1329" s="62">
        <v>0</v>
      </c>
      <c r="RKG1329" s="62">
        <v>0</v>
      </c>
      <c r="RKI1329" s="62">
        <f>RKF1329-RKG1329</f>
        <v>0</v>
      </c>
      <c r="RKJ1329" s="62">
        <f t="shared" ref="RKJ1329:RKZ1331" si="628">RKF1329+RKB1329</f>
        <v>1000000</v>
      </c>
      <c r="RKP1329" s="62" t="s">
        <v>185</v>
      </c>
      <c r="RKQ1329" s="62" t="s">
        <v>186</v>
      </c>
      <c r="RKR1329" s="62">
        <f>SUM(RKR1327)</f>
        <v>1000000</v>
      </c>
      <c r="RKS1329" s="62">
        <f>SUM(RKS1327)</f>
        <v>0</v>
      </c>
      <c r="RKT1329" s="62">
        <f>RKS1329/RKR1329</f>
        <v>0</v>
      </c>
      <c r="RKU1329" s="62">
        <f>SUM(RKU1327)</f>
        <v>1000000</v>
      </c>
      <c r="RKV1329" s="62">
        <v>0</v>
      </c>
      <c r="RKW1329" s="62">
        <v>0</v>
      </c>
      <c r="RKY1329" s="62">
        <f>RKV1329-RKW1329</f>
        <v>0</v>
      </c>
      <c r="RKZ1329" s="62">
        <f t="shared" si="628"/>
        <v>1000000</v>
      </c>
      <c r="RLF1329" s="62" t="s">
        <v>185</v>
      </c>
      <c r="RLG1329" s="62" t="s">
        <v>186</v>
      </c>
      <c r="RLH1329" s="62">
        <f>SUM(RLH1327)</f>
        <v>1000000</v>
      </c>
      <c r="RLI1329" s="62">
        <f>SUM(RLI1327)</f>
        <v>0</v>
      </c>
      <c r="RLJ1329" s="62">
        <f>RLI1329/RLH1329</f>
        <v>0</v>
      </c>
      <c r="RLK1329" s="62">
        <f>SUM(RLK1327)</f>
        <v>1000000</v>
      </c>
      <c r="RLL1329" s="62">
        <v>0</v>
      </c>
      <c r="RLM1329" s="62">
        <v>0</v>
      </c>
      <c r="RLO1329" s="62">
        <f>RLL1329-RLM1329</f>
        <v>0</v>
      </c>
      <c r="RLP1329" s="62">
        <f t="shared" ref="RLP1329:RMF1331" si="629">RLL1329+RLH1329</f>
        <v>1000000</v>
      </c>
      <c r="RLV1329" s="62" t="s">
        <v>185</v>
      </c>
      <c r="RLW1329" s="62" t="s">
        <v>186</v>
      </c>
      <c r="RLX1329" s="62">
        <f>SUM(RLX1327)</f>
        <v>1000000</v>
      </c>
      <c r="RLY1329" s="62">
        <f>SUM(RLY1327)</f>
        <v>0</v>
      </c>
      <c r="RLZ1329" s="62">
        <f>RLY1329/RLX1329</f>
        <v>0</v>
      </c>
      <c r="RMA1329" s="62">
        <f>SUM(RMA1327)</f>
        <v>1000000</v>
      </c>
      <c r="RMB1329" s="62">
        <v>0</v>
      </c>
      <c r="RMC1329" s="62">
        <v>0</v>
      </c>
      <c r="RME1329" s="62">
        <f>RMB1329-RMC1329</f>
        <v>0</v>
      </c>
      <c r="RMF1329" s="62">
        <f t="shared" si="629"/>
        <v>1000000</v>
      </c>
      <c r="RML1329" s="62" t="s">
        <v>185</v>
      </c>
      <c r="RMM1329" s="62" t="s">
        <v>186</v>
      </c>
      <c r="RMN1329" s="62">
        <f>SUM(RMN1327)</f>
        <v>1000000</v>
      </c>
      <c r="RMO1329" s="62">
        <f>SUM(RMO1327)</f>
        <v>0</v>
      </c>
      <c r="RMP1329" s="62">
        <f>RMO1329/RMN1329</f>
        <v>0</v>
      </c>
      <c r="RMQ1329" s="62">
        <f>SUM(RMQ1327)</f>
        <v>1000000</v>
      </c>
      <c r="RMR1329" s="62">
        <v>0</v>
      </c>
      <c r="RMS1329" s="62">
        <v>0</v>
      </c>
      <c r="RMU1329" s="62">
        <f>RMR1329-RMS1329</f>
        <v>0</v>
      </c>
      <c r="RMV1329" s="62">
        <f t="shared" ref="RMV1329:RNL1331" si="630">RMR1329+RMN1329</f>
        <v>1000000</v>
      </c>
      <c r="RNB1329" s="62" t="s">
        <v>185</v>
      </c>
      <c r="RNC1329" s="62" t="s">
        <v>186</v>
      </c>
      <c r="RND1329" s="62">
        <f>SUM(RND1327)</f>
        <v>1000000</v>
      </c>
      <c r="RNE1329" s="62">
        <f>SUM(RNE1327)</f>
        <v>0</v>
      </c>
      <c r="RNF1329" s="62">
        <f>RNE1329/RND1329</f>
        <v>0</v>
      </c>
      <c r="RNG1329" s="62">
        <f>SUM(RNG1327)</f>
        <v>1000000</v>
      </c>
      <c r="RNH1329" s="62">
        <v>0</v>
      </c>
      <c r="RNI1329" s="62">
        <v>0</v>
      </c>
      <c r="RNK1329" s="62">
        <f>RNH1329-RNI1329</f>
        <v>0</v>
      </c>
      <c r="RNL1329" s="62">
        <f t="shared" si="630"/>
        <v>1000000</v>
      </c>
      <c r="RNR1329" s="62" t="s">
        <v>185</v>
      </c>
      <c r="RNS1329" s="62" t="s">
        <v>186</v>
      </c>
      <c r="RNT1329" s="62">
        <f>SUM(RNT1327)</f>
        <v>1000000</v>
      </c>
      <c r="RNU1329" s="62">
        <f>SUM(RNU1327)</f>
        <v>0</v>
      </c>
      <c r="RNV1329" s="62">
        <f>RNU1329/RNT1329</f>
        <v>0</v>
      </c>
      <c r="RNW1329" s="62">
        <f>SUM(RNW1327)</f>
        <v>1000000</v>
      </c>
      <c r="RNX1329" s="62">
        <v>0</v>
      </c>
      <c r="RNY1329" s="62">
        <v>0</v>
      </c>
      <c r="ROA1329" s="62">
        <f>RNX1329-RNY1329</f>
        <v>0</v>
      </c>
      <c r="ROB1329" s="62">
        <f t="shared" ref="ROB1329:ROR1331" si="631">RNX1329+RNT1329</f>
        <v>1000000</v>
      </c>
      <c r="ROH1329" s="62" t="s">
        <v>185</v>
      </c>
      <c r="ROI1329" s="62" t="s">
        <v>186</v>
      </c>
      <c r="ROJ1329" s="62">
        <f>SUM(ROJ1327)</f>
        <v>1000000</v>
      </c>
      <c r="ROK1329" s="62">
        <f>SUM(ROK1327)</f>
        <v>0</v>
      </c>
      <c r="ROL1329" s="62">
        <f>ROK1329/ROJ1329</f>
        <v>0</v>
      </c>
      <c r="ROM1329" s="62">
        <f>SUM(ROM1327)</f>
        <v>1000000</v>
      </c>
      <c r="RON1329" s="62">
        <v>0</v>
      </c>
      <c r="ROO1329" s="62">
        <v>0</v>
      </c>
      <c r="ROQ1329" s="62">
        <f>RON1329-ROO1329</f>
        <v>0</v>
      </c>
      <c r="ROR1329" s="62">
        <f t="shared" si="631"/>
        <v>1000000</v>
      </c>
      <c r="ROX1329" s="62" t="s">
        <v>185</v>
      </c>
      <c r="ROY1329" s="62" t="s">
        <v>186</v>
      </c>
      <c r="ROZ1329" s="62">
        <f>SUM(ROZ1327)</f>
        <v>1000000</v>
      </c>
      <c r="RPA1329" s="62">
        <f>SUM(RPA1327)</f>
        <v>0</v>
      </c>
      <c r="RPB1329" s="62">
        <f>RPA1329/ROZ1329</f>
        <v>0</v>
      </c>
      <c r="RPC1329" s="62">
        <f>SUM(RPC1327)</f>
        <v>1000000</v>
      </c>
      <c r="RPD1329" s="62">
        <v>0</v>
      </c>
      <c r="RPE1329" s="62">
        <v>0</v>
      </c>
      <c r="RPG1329" s="62">
        <f>RPD1329-RPE1329</f>
        <v>0</v>
      </c>
      <c r="RPH1329" s="62">
        <f t="shared" ref="RPH1329:RPX1331" si="632">RPD1329+ROZ1329</f>
        <v>1000000</v>
      </c>
      <c r="RPN1329" s="62" t="s">
        <v>185</v>
      </c>
      <c r="RPO1329" s="62" t="s">
        <v>186</v>
      </c>
      <c r="RPP1329" s="62">
        <f>SUM(RPP1327)</f>
        <v>1000000</v>
      </c>
      <c r="RPQ1329" s="62">
        <f>SUM(RPQ1327)</f>
        <v>0</v>
      </c>
      <c r="RPR1329" s="62">
        <f>RPQ1329/RPP1329</f>
        <v>0</v>
      </c>
      <c r="RPS1329" s="62">
        <f>SUM(RPS1327)</f>
        <v>1000000</v>
      </c>
      <c r="RPT1329" s="62">
        <v>0</v>
      </c>
      <c r="RPU1329" s="62">
        <v>0</v>
      </c>
      <c r="RPW1329" s="62">
        <f>RPT1329-RPU1329</f>
        <v>0</v>
      </c>
      <c r="RPX1329" s="62">
        <f t="shared" si="632"/>
        <v>1000000</v>
      </c>
      <c r="RQD1329" s="62" t="s">
        <v>185</v>
      </c>
      <c r="RQE1329" s="62" t="s">
        <v>186</v>
      </c>
      <c r="RQF1329" s="62">
        <f>SUM(RQF1327)</f>
        <v>1000000</v>
      </c>
      <c r="RQG1329" s="62">
        <f>SUM(RQG1327)</f>
        <v>0</v>
      </c>
      <c r="RQH1329" s="62">
        <f>RQG1329/RQF1329</f>
        <v>0</v>
      </c>
      <c r="RQI1329" s="62">
        <f>SUM(RQI1327)</f>
        <v>1000000</v>
      </c>
      <c r="RQJ1329" s="62">
        <v>0</v>
      </c>
      <c r="RQK1329" s="62">
        <v>0</v>
      </c>
      <c r="RQM1329" s="62">
        <f>RQJ1329-RQK1329</f>
        <v>0</v>
      </c>
      <c r="RQN1329" s="62">
        <f t="shared" ref="RQN1329:RRD1331" si="633">RQJ1329+RQF1329</f>
        <v>1000000</v>
      </c>
      <c r="RQT1329" s="62" t="s">
        <v>185</v>
      </c>
      <c r="RQU1329" s="62" t="s">
        <v>186</v>
      </c>
      <c r="RQV1329" s="62">
        <f>SUM(RQV1327)</f>
        <v>1000000</v>
      </c>
      <c r="RQW1329" s="62">
        <f>SUM(RQW1327)</f>
        <v>0</v>
      </c>
      <c r="RQX1329" s="62">
        <f>RQW1329/RQV1329</f>
        <v>0</v>
      </c>
      <c r="RQY1329" s="62">
        <f>SUM(RQY1327)</f>
        <v>1000000</v>
      </c>
      <c r="RQZ1329" s="62">
        <v>0</v>
      </c>
      <c r="RRA1329" s="62">
        <v>0</v>
      </c>
      <c r="RRC1329" s="62">
        <f>RQZ1329-RRA1329</f>
        <v>0</v>
      </c>
      <c r="RRD1329" s="62">
        <f t="shared" si="633"/>
        <v>1000000</v>
      </c>
      <c r="RRJ1329" s="62" t="s">
        <v>185</v>
      </c>
      <c r="RRK1329" s="62" t="s">
        <v>186</v>
      </c>
      <c r="RRL1329" s="62">
        <f>SUM(RRL1327)</f>
        <v>1000000</v>
      </c>
      <c r="RRM1329" s="62">
        <f>SUM(RRM1327)</f>
        <v>0</v>
      </c>
      <c r="RRN1329" s="62">
        <f>RRM1329/RRL1329</f>
        <v>0</v>
      </c>
      <c r="RRO1329" s="62">
        <f>SUM(RRO1327)</f>
        <v>1000000</v>
      </c>
      <c r="RRP1329" s="62">
        <v>0</v>
      </c>
      <c r="RRQ1329" s="62">
        <v>0</v>
      </c>
      <c r="RRS1329" s="62">
        <f>RRP1329-RRQ1329</f>
        <v>0</v>
      </c>
      <c r="RRT1329" s="62">
        <f t="shared" ref="RRT1329:RSJ1331" si="634">RRP1329+RRL1329</f>
        <v>1000000</v>
      </c>
      <c r="RRZ1329" s="62" t="s">
        <v>185</v>
      </c>
      <c r="RSA1329" s="62" t="s">
        <v>186</v>
      </c>
      <c r="RSB1329" s="62">
        <f>SUM(RSB1327)</f>
        <v>1000000</v>
      </c>
      <c r="RSC1329" s="62">
        <f>SUM(RSC1327)</f>
        <v>0</v>
      </c>
      <c r="RSD1329" s="62">
        <f>RSC1329/RSB1329</f>
        <v>0</v>
      </c>
      <c r="RSE1329" s="62">
        <f>SUM(RSE1327)</f>
        <v>1000000</v>
      </c>
      <c r="RSF1329" s="62">
        <v>0</v>
      </c>
      <c r="RSG1329" s="62">
        <v>0</v>
      </c>
      <c r="RSI1329" s="62">
        <f>RSF1329-RSG1329</f>
        <v>0</v>
      </c>
      <c r="RSJ1329" s="62">
        <f t="shared" si="634"/>
        <v>1000000</v>
      </c>
      <c r="RSP1329" s="62" t="s">
        <v>185</v>
      </c>
      <c r="RSQ1329" s="62" t="s">
        <v>186</v>
      </c>
      <c r="RSR1329" s="62">
        <f>SUM(RSR1327)</f>
        <v>1000000</v>
      </c>
      <c r="RSS1329" s="62">
        <f>SUM(RSS1327)</f>
        <v>0</v>
      </c>
      <c r="RST1329" s="62">
        <f>RSS1329/RSR1329</f>
        <v>0</v>
      </c>
      <c r="RSU1329" s="62">
        <f>SUM(RSU1327)</f>
        <v>1000000</v>
      </c>
      <c r="RSV1329" s="62">
        <v>0</v>
      </c>
      <c r="RSW1329" s="62">
        <v>0</v>
      </c>
      <c r="RSY1329" s="62">
        <f>RSV1329-RSW1329</f>
        <v>0</v>
      </c>
      <c r="RSZ1329" s="62">
        <f t="shared" ref="RSZ1329:RTP1331" si="635">RSV1329+RSR1329</f>
        <v>1000000</v>
      </c>
      <c r="RTF1329" s="62" t="s">
        <v>185</v>
      </c>
      <c r="RTG1329" s="62" t="s">
        <v>186</v>
      </c>
      <c r="RTH1329" s="62">
        <f>SUM(RTH1327)</f>
        <v>1000000</v>
      </c>
      <c r="RTI1329" s="62">
        <f>SUM(RTI1327)</f>
        <v>0</v>
      </c>
      <c r="RTJ1329" s="62">
        <f>RTI1329/RTH1329</f>
        <v>0</v>
      </c>
      <c r="RTK1329" s="62">
        <f>SUM(RTK1327)</f>
        <v>1000000</v>
      </c>
      <c r="RTL1329" s="62">
        <v>0</v>
      </c>
      <c r="RTM1329" s="62">
        <v>0</v>
      </c>
      <c r="RTO1329" s="62">
        <f>RTL1329-RTM1329</f>
        <v>0</v>
      </c>
      <c r="RTP1329" s="62">
        <f t="shared" si="635"/>
        <v>1000000</v>
      </c>
      <c r="RTV1329" s="62" t="s">
        <v>185</v>
      </c>
      <c r="RTW1329" s="62" t="s">
        <v>186</v>
      </c>
      <c r="RTX1329" s="62">
        <f>SUM(RTX1327)</f>
        <v>1000000</v>
      </c>
      <c r="RTY1329" s="62">
        <f>SUM(RTY1327)</f>
        <v>0</v>
      </c>
      <c r="RTZ1329" s="62">
        <f>RTY1329/RTX1329</f>
        <v>0</v>
      </c>
      <c r="RUA1329" s="62">
        <f>SUM(RUA1327)</f>
        <v>1000000</v>
      </c>
      <c r="RUB1329" s="62">
        <v>0</v>
      </c>
      <c r="RUC1329" s="62">
        <v>0</v>
      </c>
      <c r="RUE1329" s="62">
        <f>RUB1329-RUC1329</f>
        <v>0</v>
      </c>
      <c r="RUF1329" s="62">
        <f t="shared" ref="RUF1329:RUV1331" si="636">RUB1329+RTX1329</f>
        <v>1000000</v>
      </c>
      <c r="RUL1329" s="62" t="s">
        <v>185</v>
      </c>
      <c r="RUM1329" s="62" t="s">
        <v>186</v>
      </c>
      <c r="RUN1329" s="62">
        <f>SUM(RUN1327)</f>
        <v>1000000</v>
      </c>
      <c r="RUO1329" s="62">
        <f>SUM(RUO1327)</f>
        <v>0</v>
      </c>
      <c r="RUP1329" s="62">
        <f>RUO1329/RUN1329</f>
        <v>0</v>
      </c>
      <c r="RUQ1329" s="62">
        <f>SUM(RUQ1327)</f>
        <v>1000000</v>
      </c>
      <c r="RUR1329" s="62">
        <v>0</v>
      </c>
      <c r="RUS1329" s="62">
        <v>0</v>
      </c>
      <c r="RUU1329" s="62">
        <f>RUR1329-RUS1329</f>
        <v>0</v>
      </c>
      <c r="RUV1329" s="62">
        <f t="shared" si="636"/>
        <v>1000000</v>
      </c>
      <c r="RVB1329" s="62" t="s">
        <v>185</v>
      </c>
      <c r="RVC1329" s="62" t="s">
        <v>186</v>
      </c>
      <c r="RVD1329" s="62">
        <f>SUM(RVD1327)</f>
        <v>1000000</v>
      </c>
      <c r="RVE1329" s="62">
        <f>SUM(RVE1327)</f>
        <v>0</v>
      </c>
      <c r="RVF1329" s="62">
        <f>RVE1329/RVD1329</f>
        <v>0</v>
      </c>
      <c r="RVG1329" s="62">
        <f>SUM(RVG1327)</f>
        <v>1000000</v>
      </c>
      <c r="RVH1329" s="62">
        <v>0</v>
      </c>
      <c r="RVI1329" s="62">
        <v>0</v>
      </c>
      <c r="RVK1329" s="62">
        <f>RVH1329-RVI1329</f>
        <v>0</v>
      </c>
      <c r="RVL1329" s="62">
        <f t="shared" ref="RVL1329:RWB1331" si="637">RVH1329+RVD1329</f>
        <v>1000000</v>
      </c>
      <c r="RVR1329" s="62" t="s">
        <v>185</v>
      </c>
      <c r="RVS1329" s="62" t="s">
        <v>186</v>
      </c>
      <c r="RVT1329" s="62">
        <f>SUM(RVT1327)</f>
        <v>1000000</v>
      </c>
      <c r="RVU1329" s="62">
        <f>SUM(RVU1327)</f>
        <v>0</v>
      </c>
      <c r="RVV1329" s="62">
        <f>RVU1329/RVT1329</f>
        <v>0</v>
      </c>
      <c r="RVW1329" s="62">
        <f>SUM(RVW1327)</f>
        <v>1000000</v>
      </c>
      <c r="RVX1329" s="62">
        <v>0</v>
      </c>
      <c r="RVY1329" s="62">
        <v>0</v>
      </c>
      <c r="RWA1329" s="62">
        <f>RVX1329-RVY1329</f>
        <v>0</v>
      </c>
      <c r="RWB1329" s="62">
        <f t="shared" si="637"/>
        <v>1000000</v>
      </c>
      <c r="RWH1329" s="62" t="s">
        <v>185</v>
      </c>
      <c r="RWI1329" s="62" t="s">
        <v>186</v>
      </c>
      <c r="RWJ1329" s="62">
        <f>SUM(RWJ1327)</f>
        <v>1000000</v>
      </c>
      <c r="RWK1329" s="62">
        <f>SUM(RWK1327)</f>
        <v>0</v>
      </c>
      <c r="RWL1329" s="62">
        <f>RWK1329/RWJ1329</f>
        <v>0</v>
      </c>
      <c r="RWM1329" s="62">
        <f>SUM(RWM1327)</f>
        <v>1000000</v>
      </c>
      <c r="RWN1329" s="62">
        <v>0</v>
      </c>
      <c r="RWO1329" s="62">
        <v>0</v>
      </c>
      <c r="RWQ1329" s="62">
        <f>RWN1329-RWO1329</f>
        <v>0</v>
      </c>
      <c r="RWR1329" s="62">
        <f t="shared" ref="RWR1329:RXH1331" si="638">RWN1329+RWJ1329</f>
        <v>1000000</v>
      </c>
      <c r="RWX1329" s="62" t="s">
        <v>185</v>
      </c>
      <c r="RWY1329" s="62" t="s">
        <v>186</v>
      </c>
      <c r="RWZ1329" s="62">
        <f>SUM(RWZ1327)</f>
        <v>1000000</v>
      </c>
      <c r="RXA1329" s="62">
        <f>SUM(RXA1327)</f>
        <v>0</v>
      </c>
      <c r="RXB1329" s="62">
        <f>RXA1329/RWZ1329</f>
        <v>0</v>
      </c>
      <c r="RXC1329" s="62">
        <f>SUM(RXC1327)</f>
        <v>1000000</v>
      </c>
      <c r="RXD1329" s="62">
        <v>0</v>
      </c>
      <c r="RXE1329" s="62">
        <v>0</v>
      </c>
      <c r="RXG1329" s="62">
        <f>RXD1329-RXE1329</f>
        <v>0</v>
      </c>
      <c r="RXH1329" s="62">
        <f t="shared" si="638"/>
        <v>1000000</v>
      </c>
      <c r="RXN1329" s="62" t="s">
        <v>185</v>
      </c>
      <c r="RXO1329" s="62" t="s">
        <v>186</v>
      </c>
      <c r="RXP1329" s="62">
        <f>SUM(RXP1327)</f>
        <v>1000000</v>
      </c>
      <c r="RXQ1329" s="62">
        <f>SUM(RXQ1327)</f>
        <v>0</v>
      </c>
      <c r="RXR1329" s="62">
        <f>RXQ1329/RXP1329</f>
        <v>0</v>
      </c>
      <c r="RXS1329" s="62">
        <f>SUM(RXS1327)</f>
        <v>1000000</v>
      </c>
      <c r="RXT1329" s="62">
        <v>0</v>
      </c>
      <c r="RXU1329" s="62">
        <v>0</v>
      </c>
      <c r="RXW1329" s="62">
        <f>RXT1329-RXU1329</f>
        <v>0</v>
      </c>
      <c r="RXX1329" s="62">
        <f t="shared" ref="RXX1329:RYN1331" si="639">RXT1329+RXP1329</f>
        <v>1000000</v>
      </c>
      <c r="RYD1329" s="62" t="s">
        <v>185</v>
      </c>
      <c r="RYE1329" s="62" t="s">
        <v>186</v>
      </c>
      <c r="RYF1329" s="62">
        <f>SUM(RYF1327)</f>
        <v>1000000</v>
      </c>
      <c r="RYG1329" s="62">
        <f>SUM(RYG1327)</f>
        <v>0</v>
      </c>
      <c r="RYH1329" s="62">
        <f>RYG1329/RYF1329</f>
        <v>0</v>
      </c>
      <c r="RYI1329" s="62">
        <f>SUM(RYI1327)</f>
        <v>1000000</v>
      </c>
      <c r="RYJ1329" s="62">
        <v>0</v>
      </c>
      <c r="RYK1329" s="62">
        <v>0</v>
      </c>
      <c r="RYM1329" s="62">
        <f>RYJ1329-RYK1329</f>
        <v>0</v>
      </c>
      <c r="RYN1329" s="62">
        <f t="shared" si="639"/>
        <v>1000000</v>
      </c>
      <c r="RYT1329" s="62" t="s">
        <v>185</v>
      </c>
      <c r="RYU1329" s="62" t="s">
        <v>186</v>
      </c>
      <c r="RYV1329" s="62">
        <f>SUM(RYV1327)</f>
        <v>1000000</v>
      </c>
      <c r="RYW1329" s="62">
        <f>SUM(RYW1327)</f>
        <v>0</v>
      </c>
      <c r="RYX1329" s="62">
        <f>RYW1329/RYV1329</f>
        <v>0</v>
      </c>
      <c r="RYY1329" s="62">
        <f>SUM(RYY1327)</f>
        <v>1000000</v>
      </c>
      <c r="RYZ1329" s="62">
        <v>0</v>
      </c>
      <c r="RZA1329" s="62">
        <v>0</v>
      </c>
      <c r="RZC1329" s="62">
        <f>RYZ1329-RZA1329</f>
        <v>0</v>
      </c>
      <c r="RZD1329" s="62">
        <f t="shared" ref="RZD1329:RZT1331" si="640">RYZ1329+RYV1329</f>
        <v>1000000</v>
      </c>
      <c r="RZJ1329" s="62" t="s">
        <v>185</v>
      </c>
      <c r="RZK1329" s="62" t="s">
        <v>186</v>
      </c>
      <c r="RZL1329" s="62">
        <f>SUM(RZL1327)</f>
        <v>1000000</v>
      </c>
      <c r="RZM1329" s="62">
        <f>SUM(RZM1327)</f>
        <v>0</v>
      </c>
      <c r="RZN1329" s="62">
        <f>RZM1329/RZL1329</f>
        <v>0</v>
      </c>
      <c r="RZO1329" s="62">
        <f>SUM(RZO1327)</f>
        <v>1000000</v>
      </c>
      <c r="RZP1329" s="62">
        <v>0</v>
      </c>
      <c r="RZQ1329" s="62">
        <v>0</v>
      </c>
      <c r="RZS1329" s="62">
        <f>RZP1329-RZQ1329</f>
        <v>0</v>
      </c>
      <c r="RZT1329" s="62">
        <f t="shared" si="640"/>
        <v>1000000</v>
      </c>
      <c r="RZZ1329" s="62" t="s">
        <v>185</v>
      </c>
      <c r="SAA1329" s="62" t="s">
        <v>186</v>
      </c>
      <c r="SAB1329" s="62">
        <f>SUM(SAB1327)</f>
        <v>1000000</v>
      </c>
      <c r="SAC1329" s="62">
        <f>SUM(SAC1327)</f>
        <v>0</v>
      </c>
      <c r="SAD1329" s="62">
        <f>SAC1329/SAB1329</f>
        <v>0</v>
      </c>
      <c r="SAE1329" s="62">
        <f>SUM(SAE1327)</f>
        <v>1000000</v>
      </c>
      <c r="SAF1329" s="62">
        <v>0</v>
      </c>
      <c r="SAG1329" s="62">
        <v>0</v>
      </c>
      <c r="SAI1329" s="62">
        <f>SAF1329-SAG1329</f>
        <v>0</v>
      </c>
      <c r="SAJ1329" s="62">
        <f t="shared" ref="SAJ1329:SAZ1331" si="641">SAF1329+SAB1329</f>
        <v>1000000</v>
      </c>
      <c r="SAP1329" s="62" t="s">
        <v>185</v>
      </c>
      <c r="SAQ1329" s="62" t="s">
        <v>186</v>
      </c>
      <c r="SAR1329" s="62">
        <f>SUM(SAR1327)</f>
        <v>1000000</v>
      </c>
      <c r="SAS1329" s="62">
        <f>SUM(SAS1327)</f>
        <v>0</v>
      </c>
      <c r="SAT1329" s="62">
        <f>SAS1329/SAR1329</f>
        <v>0</v>
      </c>
      <c r="SAU1329" s="62">
        <f>SUM(SAU1327)</f>
        <v>1000000</v>
      </c>
      <c r="SAV1329" s="62">
        <v>0</v>
      </c>
      <c r="SAW1329" s="62">
        <v>0</v>
      </c>
      <c r="SAY1329" s="62">
        <f>SAV1329-SAW1329</f>
        <v>0</v>
      </c>
      <c r="SAZ1329" s="62">
        <f t="shared" si="641"/>
        <v>1000000</v>
      </c>
      <c r="SBF1329" s="62" t="s">
        <v>185</v>
      </c>
      <c r="SBG1329" s="62" t="s">
        <v>186</v>
      </c>
      <c r="SBH1329" s="62">
        <f>SUM(SBH1327)</f>
        <v>1000000</v>
      </c>
      <c r="SBI1329" s="62">
        <f>SUM(SBI1327)</f>
        <v>0</v>
      </c>
      <c r="SBJ1329" s="62">
        <f>SBI1329/SBH1329</f>
        <v>0</v>
      </c>
      <c r="SBK1329" s="62">
        <f>SUM(SBK1327)</f>
        <v>1000000</v>
      </c>
      <c r="SBL1329" s="62">
        <v>0</v>
      </c>
      <c r="SBM1329" s="62">
        <v>0</v>
      </c>
      <c r="SBO1329" s="62">
        <f>SBL1329-SBM1329</f>
        <v>0</v>
      </c>
      <c r="SBP1329" s="62">
        <f t="shared" ref="SBP1329:SCF1331" si="642">SBL1329+SBH1329</f>
        <v>1000000</v>
      </c>
      <c r="SBV1329" s="62" t="s">
        <v>185</v>
      </c>
      <c r="SBW1329" s="62" t="s">
        <v>186</v>
      </c>
      <c r="SBX1329" s="62">
        <f>SUM(SBX1327)</f>
        <v>1000000</v>
      </c>
      <c r="SBY1329" s="62">
        <f>SUM(SBY1327)</f>
        <v>0</v>
      </c>
      <c r="SBZ1329" s="62">
        <f>SBY1329/SBX1329</f>
        <v>0</v>
      </c>
      <c r="SCA1329" s="62">
        <f>SUM(SCA1327)</f>
        <v>1000000</v>
      </c>
      <c r="SCB1329" s="62">
        <v>0</v>
      </c>
      <c r="SCC1329" s="62">
        <v>0</v>
      </c>
      <c r="SCE1329" s="62">
        <f>SCB1329-SCC1329</f>
        <v>0</v>
      </c>
      <c r="SCF1329" s="62">
        <f t="shared" si="642"/>
        <v>1000000</v>
      </c>
      <c r="SCL1329" s="62" t="s">
        <v>185</v>
      </c>
      <c r="SCM1329" s="62" t="s">
        <v>186</v>
      </c>
      <c r="SCN1329" s="62">
        <f>SUM(SCN1327)</f>
        <v>1000000</v>
      </c>
      <c r="SCO1329" s="62">
        <f>SUM(SCO1327)</f>
        <v>0</v>
      </c>
      <c r="SCP1329" s="62">
        <f>SCO1329/SCN1329</f>
        <v>0</v>
      </c>
      <c r="SCQ1329" s="62">
        <f>SUM(SCQ1327)</f>
        <v>1000000</v>
      </c>
      <c r="SCR1329" s="62">
        <v>0</v>
      </c>
      <c r="SCS1329" s="62">
        <v>0</v>
      </c>
      <c r="SCU1329" s="62">
        <f>SCR1329-SCS1329</f>
        <v>0</v>
      </c>
      <c r="SCV1329" s="62">
        <f t="shared" ref="SCV1329:SDL1331" si="643">SCR1329+SCN1329</f>
        <v>1000000</v>
      </c>
      <c r="SDB1329" s="62" t="s">
        <v>185</v>
      </c>
      <c r="SDC1329" s="62" t="s">
        <v>186</v>
      </c>
      <c r="SDD1329" s="62">
        <f>SUM(SDD1327)</f>
        <v>1000000</v>
      </c>
      <c r="SDE1329" s="62">
        <f>SUM(SDE1327)</f>
        <v>0</v>
      </c>
      <c r="SDF1329" s="62">
        <f>SDE1329/SDD1329</f>
        <v>0</v>
      </c>
      <c r="SDG1329" s="62">
        <f>SUM(SDG1327)</f>
        <v>1000000</v>
      </c>
      <c r="SDH1329" s="62">
        <v>0</v>
      </c>
      <c r="SDI1329" s="62">
        <v>0</v>
      </c>
      <c r="SDK1329" s="62">
        <f>SDH1329-SDI1329</f>
        <v>0</v>
      </c>
      <c r="SDL1329" s="62">
        <f t="shared" si="643"/>
        <v>1000000</v>
      </c>
      <c r="SDR1329" s="62" t="s">
        <v>185</v>
      </c>
      <c r="SDS1329" s="62" t="s">
        <v>186</v>
      </c>
      <c r="SDT1329" s="62">
        <f>SUM(SDT1327)</f>
        <v>1000000</v>
      </c>
      <c r="SDU1329" s="62">
        <f>SUM(SDU1327)</f>
        <v>0</v>
      </c>
      <c r="SDV1329" s="62">
        <f>SDU1329/SDT1329</f>
        <v>0</v>
      </c>
      <c r="SDW1329" s="62">
        <f>SUM(SDW1327)</f>
        <v>1000000</v>
      </c>
      <c r="SDX1329" s="62">
        <v>0</v>
      </c>
      <c r="SDY1329" s="62">
        <v>0</v>
      </c>
      <c r="SEA1329" s="62">
        <f>SDX1329-SDY1329</f>
        <v>0</v>
      </c>
      <c r="SEB1329" s="62">
        <f t="shared" ref="SEB1329:SER1331" si="644">SDX1329+SDT1329</f>
        <v>1000000</v>
      </c>
      <c r="SEH1329" s="62" t="s">
        <v>185</v>
      </c>
      <c r="SEI1329" s="62" t="s">
        <v>186</v>
      </c>
      <c r="SEJ1329" s="62">
        <f>SUM(SEJ1327)</f>
        <v>1000000</v>
      </c>
      <c r="SEK1329" s="62">
        <f>SUM(SEK1327)</f>
        <v>0</v>
      </c>
      <c r="SEL1329" s="62">
        <f>SEK1329/SEJ1329</f>
        <v>0</v>
      </c>
      <c r="SEM1329" s="62">
        <f>SUM(SEM1327)</f>
        <v>1000000</v>
      </c>
      <c r="SEN1329" s="62">
        <v>0</v>
      </c>
      <c r="SEO1329" s="62">
        <v>0</v>
      </c>
      <c r="SEQ1329" s="62">
        <f>SEN1329-SEO1329</f>
        <v>0</v>
      </c>
      <c r="SER1329" s="62">
        <f t="shared" si="644"/>
        <v>1000000</v>
      </c>
      <c r="SEX1329" s="62" t="s">
        <v>185</v>
      </c>
      <c r="SEY1329" s="62" t="s">
        <v>186</v>
      </c>
      <c r="SEZ1329" s="62">
        <f>SUM(SEZ1327)</f>
        <v>1000000</v>
      </c>
      <c r="SFA1329" s="62">
        <f>SUM(SFA1327)</f>
        <v>0</v>
      </c>
      <c r="SFB1329" s="62">
        <f>SFA1329/SEZ1329</f>
        <v>0</v>
      </c>
      <c r="SFC1329" s="62">
        <f>SUM(SFC1327)</f>
        <v>1000000</v>
      </c>
      <c r="SFD1329" s="62">
        <v>0</v>
      </c>
      <c r="SFE1329" s="62">
        <v>0</v>
      </c>
      <c r="SFG1329" s="62">
        <f>SFD1329-SFE1329</f>
        <v>0</v>
      </c>
      <c r="SFH1329" s="62">
        <f t="shared" ref="SFH1329:SFX1331" si="645">SFD1329+SEZ1329</f>
        <v>1000000</v>
      </c>
      <c r="SFN1329" s="62" t="s">
        <v>185</v>
      </c>
      <c r="SFO1329" s="62" t="s">
        <v>186</v>
      </c>
      <c r="SFP1329" s="62">
        <f>SUM(SFP1327)</f>
        <v>1000000</v>
      </c>
      <c r="SFQ1329" s="62">
        <f>SUM(SFQ1327)</f>
        <v>0</v>
      </c>
      <c r="SFR1329" s="62">
        <f>SFQ1329/SFP1329</f>
        <v>0</v>
      </c>
      <c r="SFS1329" s="62">
        <f>SUM(SFS1327)</f>
        <v>1000000</v>
      </c>
      <c r="SFT1329" s="62">
        <v>0</v>
      </c>
      <c r="SFU1329" s="62">
        <v>0</v>
      </c>
      <c r="SFW1329" s="62">
        <f>SFT1329-SFU1329</f>
        <v>0</v>
      </c>
      <c r="SFX1329" s="62">
        <f t="shared" si="645"/>
        <v>1000000</v>
      </c>
      <c r="SGD1329" s="62" t="s">
        <v>185</v>
      </c>
      <c r="SGE1329" s="62" t="s">
        <v>186</v>
      </c>
      <c r="SGF1329" s="62">
        <f>SUM(SGF1327)</f>
        <v>1000000</v>
      </c>
      <c r="SGG1329" s="62">
        <f>SUM(SGG1327)</f>
        <v>0</v>
      </c>
      <c r="SGH1329" s="62">
        <f>SGG1329/SGF1329</f>
        <v>0</v>
      </c>
      <c r="SGI1329" s="62">
        <f>SUM(SGI1327)</f>
        <v>1000000</v>
      </c>
      <c r="SGJ1329" s="62">
        <v>0</v>
      </c>
      <c r="SGK1329" s="62">
        <v>0</v>
      </c>
      <c r="SGM1329" s="62">
        <f>SGJ1329-SGK1329</f>
        <v>0</v>
      </c>
      <c r="SGN1329" s="62">
        <f t="shared" ref="SGN1329:SHD1331" si="646">SGJ1329+SGF1329</f>
        <v>1000000</v>
      </c>
      <c r="SGT1329" s="62" t="s">
        <v>185</v>
      </c>
      <c r="SGU1329" s="62" t="s">
        <v>186</v>
      </c>
      <c r="SGV1329" s="62">
        <f>SUM(SGV1327)</f>
        <v>1000000</v>
      </c>
      <c r="SGW1329" s="62">
        <f>SUM(SGW1327)</f>
        <v>0</v>
      </c>
      <c r="SGX1329" s="62">
        <f>SGW1329/SGV1329</f>
        <v>0</v>
      </c>
      <c r="SGY1329" s="62">
        <f>SUM(SGY1327)</f>
        <v>1000000</v>
      </c>
      <c r="SGZ1329" s="62">
        <v>0</v>
      </c>
      <c r="SHA1329" s="62">
        <v>0</v>
      </c>
      <c r="SHC1329" s="62">
        <f>SGZ1329-SHA1329</f>
        <v>0</v>
      </c>
      <c r="SHD1329" s="62">
        <f t="shared" si="646"/>
        <v>1000000</v>
      </c>
      <c r="SHJ1329" s="62" t="s">
        <v>185</v>
      </c>
      <c r="SHK1329" s="62" t="s">
        <v>186</v>
      </c>
      <c r="SHL1329" s="62">
        <f>SUM(SHL1327)</f>
        <v>1000000</v>
      </c>
      <c r="SHM1329" s="62">
        <f>SUM(SHM1327)</f>
        <v>0</v>
      </c>
      <c r="SHN1329" s="62">
        <f>SHM1329/SHL1329</f>
        <v>0</v>
      </c>
      <c r="SHO1329" s="62">
        <f>SUM(SHO1327)</f>
        <v>1000000</v>
      </c>
      <c r="SHP1329" s="62">
        <v>0</v>
      </c>
      <c r="SHQ1329" s="62">
        <v>0</v>
      </c>
      <c r="SHS1329" s="62">
        <f>SHP1329-SHQ1329</f>
        <v>0</v>
      </c>
      <c r="SHT1329" s="62">
        <f t="shared" ref="SHT1329:SIJ1331" si="647">SHP1329+SHL1329</f>
        <v>1000000</v>
      </c>
      <c r="SHZ1329" s="62" t="s">
        <v>185</v>
      </c>
      <c r="SIA1329" s="62" t="s">
        <v>186</v>
      </c>
      <c r="SIB1329" s="62">
        <f>SUM(SIB1327)</f>
        <v>1000000</v>
      </c>
      <c r="SIC1329" s="62">
        <f>SUM(SIC1327)</f>
        <v>0</v>
      </c>
      <c r="SID1329" s="62">
        <f>SIC1329/SIB1329</f>
        <v>0</v>
      </c>
      <c r="SIE1329" s="62">
        <f>SUM(SIE1327)</f>
        <v>1000000</v>
      </c>
      <c r="SIF1329" s="62">
        <v>0</v>
      </c>
      <c r="SIG1329" s="62">
        <v>0</v>
      </c>
      <c r="SII1329" s="62">
        <f>SIF1329-SIG1329</f>
        <v>0</v>
      </c>
      <c r="SIJ1329" s="62">
        <f t="shared" si="647"/>
        <v>1000000</v>
      </c>
      <c r="SIP1329" s="62" t="s">
        <v>185</v>
      </c>
      <c r="SIQ1329" s="62" t="s">
        <v>186</v>
      </c>
      <c r="SIR1329" s="62">
        <f>SUM(SIR1327)</f>
        <v>1000000</v>
      </c>
      <c r="SIS1329" s="62">
        <f>SUM(SIS1327)</f>
        <v>0</v>
      </c>
      <c r="SIT1329" s="62">
        <f>SIS1329/SIR1329</f>
        <v>0</v>
      </c>
      <c r="SIU1329" s="62">
        <f>SUM(SIU1327)</f>
        <v>1000000</v>
      </c>
      <c r="SIV1329" s="62">
        <v>0</v>
      </c>
      <c r="SIW1329" s="62">
        <v>0</v>
      </c>
      <c r="SIY1329" s="62">
        <f>SIV1329-SIW1329</f>
        <v>0</v>
      </c>
      <c r="SIZ1329" s="62">
        <f t="shared" ref="SIZ1329:SJP1331" si="648">SIV1329+SIR1329</f>
        <v>1000000</v>
      </c>
      <c r="SJF1329" s="62" t="s">
        <v>185</v>
      </c>
      <c r="SJG1329" s="62" t="s">
        <v>186</v>
      </c>
      <c r="SJH1329" s="62">
        <f>SUM(SJH1327)</f>
        <v>1000000</v>
      </c>
      <c r="SJI1329" s="62">
        <f>SUM(SJI1327)</f>
        <v>0</v>
      </c>
      <c r="SJJ1329" s="62">
        <f>SJI1329/SJH1329</f>
        <v>0</v>
      </c>
      <c r="SJK1329" s="62">
        <f>SUM(SJK1327)</f>
        <v>1000000</v>
      </c>
      <c r="SJL1329" s="62">
        <v>0</v>
      </c>
      <c r="SJM1329" s="62">
        <v>0</v>
      </c>
      <c r="SJO1329" s="62">
        <f>SJL1329-SJM1329</f>
        <v>0</v>
      </c>
      <c r="SJP1329" s="62">
        <f t="shared" si="648"/>
        <v>1000000</v>
      </c>
      <c r="SJV1329" s="62" t="s">
        <v>185</v>
      </c>
      <c r="SJW1329" s="62" t="s">
        <v>186</v>
      </c>
      <c r="SJX1329" s="62">
        <f>SUM(SJX1327)</f>
        <v>1000000</v>
      </c>
      <c r="SJY1329" s="62">
        <f>SUM(SJY1327)</f>
        <v>0</v>
      </c>
      <c r="SJZ1329" s="62">
        <f>SJY1329/SJX1329</f>
        <v>0</v>
      </c>
      <c r="SKA1329" s="62">
        <f>SUM(SKA1327)</f>
        <v>1000000</v>
      </c>
      <c r="SKB1329" s="62">
        <v>0</v>
      </c>
      <c r="SKC1329" s="62">
        <v>0</v>
      </c>
      <c r="SKE1329" s="62">
        <f>SKB1329-SKC1329</f>
        <v>0</v>
      </c>
      <c r="SKF1329" s="62">
        <f t="shared" ref="SKF1329:SKV1331" si="649">SKB1329+SJX1329</f>
        <v>1000000</v>
      </c>
      <c r="SKL1329" s="62" t="s">
        <v>185</v>
      </c>
      <c r="SKM1329" s="62" t="s">
        <v>186</v>
      </c>
      <c r="SKN1329" s="62">
        <f>SUM(SKN1327)</f>
        <v>1000000</v>
      </c>
      <c r="SKO1329" s="62">
        <f>SUM(SKO1327)</f>
        <v>0</v>
      </c>
      <c r="SKP1329" s="62">
        <f>SKO1329/SKN1329</f>
        <v>0</v>
      </c>
      <c r="SKQ1329" s="62">
        <f>SUM(SKQ1327)</f>
        <v>1000000</v>
      </c>
      <c r="SKR1329" s="62">
        <v>0</v>
      </c>
      <c r="SKS1329" s="62">
        <v>0</v>
      </c>
      <c r="SKU1329" s="62">
        <f>SKR1329-SKS1329</f>
        <v>0</v>
      </c>
      <c r="SKV1329" s="62">
        <f t="shared" si="649"/>
        <v>1000000</v>
      </c>
      <c r="SLB1329" s="62" t="s">
        <v>185</v>
      </c>
      <c r="SLC1329" s="62" t="s">
        <v>186</v>
      </c>
      <c r="SLD1329" s="62">
        <f>SUM(SLD1327)</f>
        <v>1000000</v>
      </c>
      <c r="SLE1329" s="62">
        <f>SUM(SLE1327)</f>
        <v>0</v>
      </c>
      <c r="SLF1329" s="62">
        <f>SLE1329/SLD1329</f>
        <v>0</v>
      </c>
      <c r="SLG1329" s="62">
        <f>SUM(SLG1327)</f>
        <v>1000000</v>
      </c>
      <c r="SLH1329" s="62">
        <v>0</v>
      </c>
      <c r="SLI1329" s="62">
        <v>0</v>
      </c>
      <c r="SLK1329" s="62">
        <f>SLH1329-SLI1329</f>
        <v>0</v>
      </c>
      <c r="SLL1329" s="62">
        <f t="shared" ref="SLL1329:SMB1331" si="650">SLH1329+SLD1329</f>
        <v>1000000</v>
      </c>
      <c r="SLR1329" s="62" t="s">
        <v>185</v>
      </c>
      <c r="SLS1329" s="62" t="s">
        <v>186</v>
      </c>
      <c r="SLT1329" s="62">
        <f>SUM(SLT1327)</f>
        <v>1000000</v>
      </c>
      <c r="SLU1329" s="62">
        <f>SUM(SLU1327)</f>
        <v>0</v>
      </c>
      <c r="SLV1329" s="62">
        <f>SLU1329/SLT1329</f>
        <v>0</v>
      </c>
      <c r="SLW1329" s="62">
        <f>SUM(SLW1327)</f>
        <v>1000000</v>
      </c>
      <c r="SLX1329" s="62">
        <v>0</v>
      </c>
      <c r="SLY1329" s="62">
        <v>0</v>
      </c>
      <c r="SMA1329" s="62">
        <f>SLX1329-SLY1329</f>
        <v>0</v>
      </c>
      <c r="SMB1329" s="62">
        <f t="shared" si="650"/>
        <v>1000000</v>
      </c>
      <c r="SMH1329" s="62" t="s">
        <v>185</v>
      </c>
      <c r="SMI1329" s="62" t="s">
        <v>186</v>
      </c>
      <c r="SMJ1329" s="62">
        <f>SUM(SMJ1327)</f>
        <v>1000000</v>
      </c>
      <c r="SMK1329" s="62">
        <f>SUM(SMK1327)</f>
        <v>0</v>
      </c>
      <c r="SML1329" s="62">
        <f>SMK1329/SMJ1329</f>
        <v>0</v>
      </c>
      <c r="SMM1329" s="62">
        <f>SUM(SMM1327)</f>
        <v>1000000</v>
      </c>
      <c r="SMN1329" s="62">
        <v>0</v>
      </c>
      <c r="SMO1329" s="62">
        <v>0</v>
      </c>
      <c r="SMQ1329" s="62">
        <f>SMN1329-SMO1329</f>
        <v>0</v>
      </c>
      <c r="SMR1329" s="62">
        <f t="shared" ref="SMR1329:SNH1331" si="651">SMN1329+SMJ1329</f>
        <v>1000000</v>
      </c>
      <c r="SMX1329" s="62" t="s">
        <v>185</v>
      </c>
      <c r="SMY1329" s="62" t="s">
        <v>186</v>
      </c>
      <c r="SMZ1329" s="62">
        <f>SUM(SMZ1327)</f>
        <v>1000000</v>
      </c>
      <c r="SNA1329" s="62">
        <f>SUM(SNA1327)</f>
        <v>0</v>
      </c>
      <c r="SNB1329" s="62">
        <f>SNA1329/SMZ1329</f>
        <v>0</v>
      </c>
      <c r="SNC1329" s="62">
        <f>SUM(SNC1327)</f>
        <v>1000000</v>
      </c>
      <c r="SND1329" s="62">
        <v>0</v>
      </c>
      <c r="SNE1329" s="62">
        <v>0</v>
      </c>
      <c r="SNG1329" s="62">
        <f>SND1329-SNE1329</f>
        <v>0</v>
      </c>
      <c r="SNH1329" s="62">
        <f t="shared" si="651"/>
        <v>1000000</v>
      </c>
      <c r="SNN1329" s="62" t="s">
        <v>185</v>
      </c>
      <c r="SNO1329" s="62" t="s">
        <v>186</v>
      </c>
      <c r="SNP1329" s="62">
        <f>SUM(SNP1327)</f>
        <v>1000000</v>
      </c>
      <c r="SNQ1329" s="62">
        <f>SUM(SNQ1327)</f>
        <v>0</v>
      </c>
      <c r="SNR1329" s="62">
        <f>SNQ1329/SNP1329</f>
        <v>0</v>
      </c>
      <c r="SNS1329" s="62">
        <f>SUM(SNS1327)</f>
        <v>1000000</v>
      </c>
      <c r="SNT1329" s="62">
        <v>0</v>
      </c>
      <c r="SNU1329" s="62">
        <v>0</v>
      </c>
      <c r="SNW1329" s="62">
        <f>SNT1329-SNU1329</f>
        <v>0</v>
      </c>
      <c r="SNX1329" s="62">
        <f t="shared" ref="SNX1329:SON1331" si="652">SNT1329+SNP1329</f>
        <v>1000000</v>
      </c>
      <c r="SOD1329" s="62" t="s">
        <v>185</v>
      </c>
      <c r="SOE1329" s="62" t="s">
        <v>186</v>
      </c>
      <c r="SOF1329" s="62">
        <f>SUM(SOF1327)</f>
        <v>1000000</v>
      </c>
      <c r="SOG1329" s="62">
        <f>SUM(SOG1327)</f>
        <v>0</v>
      </c>
      <c r="SOH1329" s="62">
        <f>SOG1329/SOF1329</f>
        <v>0</v>
      </c>
      <c r="SOI1329" s="62">
        <f>SUM(SOI1327)</f>
        <v>1000000</v>
      </c>
      <c r="SOJ1329" s="62">
        <v>0</v>
      </c>
      <c r="SOK1329" s="62">
        <v>0</v>
      </c>
      <c r="SOM1329" s="62">
        <f>SOJ1329-SOK1329</f>
        <v>0</v>
      </c>
      <c r="SON1329" s="62">
        <f t="shared" si="652"/>
        <v>1000000</v>
      </c>
      <c r="SOT1329" s="62" t="s">
        <v>185</v>
      </c>
      <c r="SOU1329" s="62" t="s">
        <v>186</v>
      </c>
      <c r="SOV1329" s="62">
        <f>SUM(SOV1327)</f>
        <v>1000000</v>
      </c>
      <c r="SOW1329" s="62">
        <f>SUM(SOW1327)</f>
        <v>0</v>
      </c>
      <c r="SOX1329" s="62">
        <f>SOW1329/SOV1329</f>
        <v>0</v>
      </c>
      <c r="SOY1329" s="62">
        <f>SUM(SOY1327)</f>
        <v>1000000</v>
      </c>
      <c r="SOZ1329" s="62">
        <v>0</v>
      </c>
      <c r="SPA1329" s="62">
        <v>0</v>
      </c>
      <c r="SPC1329" s="62">
        <f>SOZ1329-SPA1329</f>
        <v>0</v>
      </c>
      <c r="SPD1329" s="62">
        <f t="shared" ref="SPD1329:SPT1331" si="653">SOZ1329+SOV1329</f>
        <v>1000000</v>
      </c>
      <c r="SPJ1329" s="62" t="s">
        <v>185</v>
      </c>
      <c r="SPK1329" s="62" t="s">
        <v>186</v>
      </c>
      <c r="SPL1329" s="62">
        <f>SUM(SPL1327)</f>
        <v>1000000</v>
      </c>
      <c r="SPM1329" s="62">
        <f>SUM(SPM1327)</f>
        <v>0</v>
      </c>
      <c r="SPN1329" s="62">
        <f>SPM1329/SPL1329</f>
        <v>0</v>
      </c>
      <c r="SPO1329" s="62">
        <f>SUM(SPO1327)</f>
        <v>1000000</v>
      </c>
      <c r="SPP1329" s="62">
        <v>0</v>
      </c>
      <c r="SPQ1329" s="62">
        <v>0</v>
      </c>
      <c r="SPS1329" s="62">
        <f>SPP1329-SPQ1329</f>
        <v>0</v>
      </c>
      <c r="SPT1329" s="62">
        <f t="shared" si="653"/>
        <v>1000000</v>
      </c>
      <c r="SPZ1329" s="62" t="s">
        <v>185</v>
      </c>
      <c r="SQA1329" s="62" t="s">
        <v>186</v>
      </c>
      <c r="SQB1329" s="62">
        <f>SUM(SQB1327)</f>
        <v>1000000</v>
      </c>
      <c r="SQC1329" s="62">
        <f>SUM(SQC1327)</f>
        <v>0</v>
      </c>
      <c r="SQD1329" s="62">
        <f>SQC1329/SQB1329</f>
        <v>0</v>
      </c>
      <c r="SQE1329" s="62">
        <f>SUM(SQE1327)</f>
        <v>1000000</v>
      </c>
      <c r="SQF1329" s="62">
        <v>0</v>
      </c>
      <c r="SQG1329" s="62">
        <v>0</v>
      </c>
      <c r="SQI1329" s="62">
        <f>SQF1329-SQG1329</f>
        <v>0</v>
      </c>
      <c r="SQJ1329" s="62">
        <f t="shared" ref="SQJ1329:SQZ1331" si="654">SQF1329+SQB1329</f>
        <v>1000000</v>
      </c>
      <c r="SQP1329" s="62" t="s">
        <v>185</v>
      </c>
      <c r="SQQ1329" s="62" t="s">
        <v>186</v>
      </c>
      <c r="SQR1329" s="62">
        <f>SUM(SQR1327)</f>
        <v>1000000</v>
      </c>
      <c r="SQS1329" s="62">
        <f>SUM(SQS1327)</f>
        <v>0</v>
      </c>
      <c r="SQT1329" s="62">
        <f>SQS1329/SQR1329</f>
        <v>0</v>
      </c>
      <c r="SQU1329" s="62">
        <f>SUM(SQU1327)</f>
        <v>1000000</v>
      </c>
      <c r="SQV1329" s="62">
        <v>0</v>
      </c>
      <c r="SQW1329" s="62">
        <v>0</v>
      </c>
      <c r="SQY1329" s="62">
        <f>SQV1329-SQW1329</f>
        <v>0</v>
      </c>
      <c r="SQZ1329" s="62">
        <f t="shared" si="654"/>
        <v>1000000</v>
      </c>
      <c r="SRF1329" s="62" t="s">
        <v>185</v>
      </c>
      <c r="SRG1329" s="62" t="s">
        <v>186</v>
      </c>
      <c r="SRH1329" s="62">
        <f>SUM(SRH1327)</f>
        <v>1000000</v>
      </c>
      <c r="SRI1329" s="62">
        <f>SUM(SRI1327)</f>
        <v>0</v>
      </c>
      <c r="SRJ1329" s="62">
        <f>SRI1329/SRH1329</f>
        <v>0</v>
      </c>
      <c r="SRK1329" s="62">
        <f>SUM(SRK1327)</f>
        <v>1000000</v>
      </c>
      <c r="SRL1329" s="62">
        <v>0</v>
      </c>
      <c r="SRM1329" s="62">
        <v>0</v>
      </c>
      <c r="SRO1329" s="62">
        <f>SRL1329-SRM1329</f>
        <v>0</v>
      </c>
      <c r="SRP1329" s="62">
        <f t="shared" ref="SRP1329:SSF1331" si="655">SRL1329+SRH1329</f>
        <v>1000000</v>
      </c>
      <c r="SRV1329" s="62" t="s">
        <v>185</v>
      </c>
      <c r="SRW1329" s="62" t="s">
        <v>186</v>
      </c>
      <c r="SRX1329" s="62">
        <f>SUM(SRX1327)</f>
        <v>1000000</v>
      </c>
      <c r="SRY1329" s="62">
        <f>SUM(SRY1327)</f>
        <v>0</v>
      </c>
      <c r="SRZ1329" s="62">
        <f>SRY1329/SRX1329</f>
        <v>0</v>
      </c>
      <c r="SSA1329" s="62">
        <f>SUM(SSA1327)</f>
        <v>1000000</v>
      </c>
      <c r="SSB1329" s="62">
        <v>0</v>
      </c>
      <c r="SSC1329" s="62">
        <v>0</v>
      </c>
      <c r="SSE1329" s="62">
        <f>SSB1329-SSC1329</f>
        <v>0</v>
      </c>
      <c r="SSF1329" s="62">
        <f t="shared" si="655"/>
        <v>1000000</v>
      </c>
      <c r="SSL1329" s="62" t="s">
        <v>185</v>
      </c>
      <c r="SSM1329" s="62" t="s">
        <v>186</v>
      </c>
      <c r="SSN1329" s="62">
        <f>SUM(SSN1327)</f>
        <v>1000000</v>
      </c>
      <c r="SSO1329" s="62">
        <f>SUM(SSO1327)</f>
        <v>0</v>
      </c>
      <c r="SSP1329" s="62">
        <f>SSO1329/SSN1329</f>
        <v>0</v>
      </c>
      <c r="SSQ1329" s="62">
        <f>SUM(SSQ1327)</f>
        <v>1000000</v>
      </c>
      <c r="SSR1329" s="62">
        <v>0</v>
      </c>
      <c r="SSS1329" s="62">
        <v>0</v>
      </c>
      <c r="SSU1329" s="62">
        <f>SSR1329-SSS1329</f>
        <v>0</v>
      </c>
      <c r="SSV1329" s="62">
        <f t="shared" ref="SSV1329:STL1331" si="656">SSR1329+SSN1329</f>
        <v>1000000</v>
      </c>
      <c r="STB1329" s="62" t="s">
        <v>185</v>
      </c>
      <c r="STC1329" s="62" t="s">
        <v>186</v>
      </c>
      <c r="STD1329" s="62">
        <f>SUM(STD1327)</f>
        <v>1000000</v>
      </c>
      <c r="STE1329" s="62">
        <f>SUM(STE1327)</f>
        <v>0</v>
      </c>
      <c r="STF1329" s="62">
        <f>STE1329/STD1329</f>
        <v>0</v>
      </c>
      <c r="STG1329" s="62">
        <f>SUM(STG1327)</f>
        <v>1000000</v>
      </c>
      <c r="STH1329" s="62">
        <v>0</v>
      </c>
      <c r="STI1329" s="62">
        <v>0</v>
      </c>
      <c r="STK1329" s="62">
        <f>STH1329-STI1329</f>
        <v>0</v>
      </c>
      <c r="STL1329" s="62">
        <f t="shared" si="656"/>
        <v>1000000</v>
      </c>
      <c r="STR1329" s="62" t="s">
        <v>185</v>
      </c>
      <c r="STS1329" s="62" t="s">
        <v>186</v>
      </c>
      <c r="STT1329" s="62">
        <f>SUM(STT1327)</f>
        <v>1000000</v>
      </c>
      <c r="STU1329" s="62">
        <f>SUM(STU1327)</f>
        <v>0</v>
      </c>
      <c r="STV1329" s="62">
        <f>STU1329/STT1329</f>
        <v>0</v>
      </c>
      <c r="STW1329" s="62">
        <f>SUM(STW1327)</f>
        <v>1000000</v>
      </c>
      <c r="STX1329" s="62">
        <v>0</v>
      </c>
      <c r="STY1329" s="62">
        <v>0</v>
      </c>
      <c r="SUA1329" s="62">
        <f>STX1329-STY1329</f>
        <v>0</v>
      </c>
      <c r="SUB1329" s="62">
        <f t="shared" ref="SUB1329:SUR1331" si="657">STX1329+STT1329</f>
        <v>1000000</v>
      </c>
      <c r="SUH1329" s="62" t="s">
        <v>185</v>
      </c>
      <c r="SUI1329" s="62" t="s">
        <v>186</v>
      </c>
      <c r="SUJ1329" s="62">
        <f>SUM(SUJ1327)</f>
        <v>1000000</v>
      </c>
      <c r="SUK1329" s="62">
        <f>SUM(SUK1327)</f>
        <v>0</v>
      </c>
      <c r="SUL1329" s="62">
        <f>SUK1329/SUJ1329</f>
        <v>0</v>
      </c>
      <c r="SUM1329" s="62">
        <f>SUM(SUM1327)</f>
        <v>1000000</v>
      </c>
      <c r="SUN1329" s="62">
        <v>0</v>
      </c>
      <c r="SUO1329" s="62">
        <v>0</v>
      </c>
      <c r="SUQ1329" s="62">
        <f>SUN1329-SUO1329</f>
        <v>0</v>
      </c>
      <c r="SUR1329" s="62">
        <f t="shared" si="657"/>
        <v>1000000</v>
      </c>
      <c r="SUX1329" s="62" t="s">
        <v>185</v>
      </c>
      <c r="SUY1329" s="62" t="s">
        <v>186</v>
      </c>
      <c r="SUZ1329" s="62">
        <f>SUM(SUZ1327)</f>
        <v>1000000</v>
      </c>
      <c r="SVA1329" s="62">
        <f>SUM(SVA1327)</f>
        <v>0</v>
      </c>
      <c r="SVB1329" s="62">
        <f>SVA1329/SUZ1329</f>
        <v>0</v>
      </c>
      <c r="SVC1329" s="62">
        <f>SUM(SVC1327)</f>
        <v>1000000</v>
      </c>
      <c r="SVD1329" s="62">
        <v>0</v>
      </c>
      <c r="SVE1329" s="62">
        <v>0</v>
      </c>
      <c r="SVG1329" s="62">
        <f>SVD1329-SVE1329</f>
        <v>0</v>
      </c>
      <c r="SVH1329" s="62">
        <f t="shared" ref="SVH1329:SVX1331" si="658">SVD1329+SUZ1329</f>
        <v>1000000</v>
      </c>
      <c r="SVN1329" s="62" t="s">
        <v>185</v>
      </c>
      <c r="SVO1329" s="62" t="s">
        <v>186</v>
      </c>
      <c r="SVP1329" s="62">
        <f>SUM(SVP1327)</f>
        <v>1000000</v>
      </c>
      <c r="SVQ1329" s="62">
        <f>SUM(SVQ1327)</f>
        <v>0</v>
      </c>
      <c r="SVR1329" s="62">
        <f>SVQ1329/SVP1329</f>
        <v>0</v>
      </c>
      <c r="SVS1329" s="62">
        <f>SUM(SVS1327)</f>
        <v>1000000</v>
      </c>
      <c r="SVT1329" s="62">
        <v>0</v>
      </c>
      <c r="SVU1329" s="62">
        <v>0</v>
      </c>
      <c r="SVW1329" s="62">
        <f>SVT1329-SVU1329</f>
        <v>0</v>
      </c>
      <c r="SVX1329" s="62">
        <f t="shared" si="658"/>
        <v>1000000</v>
      </c>
      <c r="SWD1329" s="62" t="s">
        <v>185</v>
      </c>
      <c r="SWE1329" s="62" t="s">
        <v>186</v>
      </c>
      <c r="SWF1329" s="62">
        <f>SUM(SWF1327)</f>
        <v>1000000</v>
      </c>
      <c r="SWG1329" s="62">
        <f>SUM(SWG1327)</f>
        <v>0</v>
      </c>
      <c r="SWH1329" s="62">
        <f>SWG1329/SWF1329</f>
        <v>0</v>
      </c>
      <c r="SWI1329" s="62">
        <f>SUM(SWI1327)</f>
        <v>1000000</v>
      </c>
      <c r="SWJ1329" s="62">
        <v>0</v>
      </c>
      <c r="SWK1329" s="62">
        <v>0</v>
      </c>
      <c r="SWM1329" s="62">
        <f>SWJ1329-SWK1329</f>
        <v>0</v>
      </c>
      <c r="SWN1329" s="62">
        <f t="shared" ref="SWN1329:SXD1331" si="659">SWJ1329+SWF1329</f>
        <v>1000000</v>
      </c>
      <c r="SWT1329" s="62" t="s">
        <v>185</v>
      </c>
      <c r="SWU1329" s="62" t="s">
        <v>186</v>
      </c>
      <c r="SWV1329" s="62">
        <f>SUM(SWV1327)</f>
        <v>1000000</v>
      </c>
      <c r="SWW1329" s="62">
        <f>SUM(SWW1327)</f>
        <v>0</v>
      </c>
      <c r="SWX1329" s="62">
        <f>SWW1329/SWV1329</f>
        <v>0</v>
      </c>
      <c r="SWY1329" s="62">
        <f>SUM(SWY1327)</f>
        <v>1000000</v>
      </c>
      <c r="SWZ1329" s="62">
        <v>0</v>
      </c>
      <c r="SXA1329" s="62">
        <v>0</v>
      </c>
      <c r="SXC1329" s="62">
        <f>SWZ1329-SXA1329</f>
        <v>0</v>
      </c>
      <c r="SXD1329" s="62">
        <f t="shared" si="659"/>
        <v>1000000</v>
      </c>
      <c r="SXJ1329" s="62" t="s">
        <v>185</v>
      </c>
      <c r="SXK1329" s="62" t="s">
        <v>186</v>
      </c>
      <c r="SXL1329" s="62">
        <f>SUM(SXL1327)</f>
        <v>1000000</v>
      </c>
      <c r="SXM1329" s="62">
        <f>SUM(SXM1327)</f>
        <v>0</v>
      </c>
      <c r="SXN1329" s="62">
        <f>SXM1329/SXL1329</f>
        <v>0</v>
      </c>
      <c r="SXO1329" s="62">
        <f>SUM(SXO1327)</f>
        <v>1000000</v>
      </c>
      <c r="SXP1329" s="62">
        <v>0</v>
      </c>
      <c r="SXQ1329" s="62">
        <v>0</v>
      </c>
      <c r="SXS1329" s="62">
        <f>SXP1329-SXQ1329</f>
        <v>0</v>
      </c>
      <c r="SXT1329" s="62">
        <f t="shared" ref="SXT1329:SYJ1331" si="660">SXP1329+SXL1329</f>
        <v>1000000</v>
      </c>
      <c r="SXZ1329" s="62" t="s">
        <v>185</v>
      </c>
      <c r="SYA1329" s="62" t="s">
        <v>186</v>
      </c>
      <c r="SYB1329" s="62">
        <f>SUM(SYB1327)</f>
        <v>1000000</v>
      </c>
      <c r="SYC1329" s="62">
        <f>SUM(SYC1327)</f>
        <v>0</v>
      </c>
      <c r="SYD1329" s="62">
        <f>SYC1329/SYB1329</f>
        <v>0</v>
      </c>
      <c r="SYE1329" s="62">
        <f>SUM(SYE1327)</f>
        <v>1000000</v>
      </c>
      <c r="SYF1329" s="62">
        <v>0</v>
      </c>
      <c r="SYG1329" s="62">
        <v>0</v>
      </c>
      <c r="SYI1329" s="62">
        <f>SYF1329-SYG1329</f>
        <v>0</v>
      </c>
      <c r="SYJ1329" s="62">
        <f t="shared" si="660"/>
        <v>1000000</v>
      </c>
      <c r="SYP1329" s="62" t="s">
        <v>185</v>
      </c>
      <c r="SYQ1329" s="62" t="s">
        <v>186</v>
      </c>
      <c r="SYR1329" s="62">
        <f>SUM(SYR1327)</f>
        <v>1000000</v>
      </c>
      <c r="SYS1329" s="62">
        <f>SUM(SYS1327)</f>
        <v>0</v>
      </c>
      <c r="SYT1329" s="62">
        <f>SYS1329/SYR1329</f>
        <v>0</v>
      </c>
      <c r="SYU1329" s="62">
        <f>SUM(SYU1327)</f>
        <v>1000000</v>
      </c>
      <c r="SYV1329" s="62">
        <v>0</v>
      </c>
      <c r="SYW1329" s="62">
        <v>0</v>
      </c>
      <c r="SYY1329" s="62">
        <f>SYV1329-SYW1329</f>
        <v>0</v>
      </c>
      <c r="SYZ1329" s="62">
        <f t="shared" ref="SYZ1329:SZP1331" si="661">SYV1329+SYR1329</f>
        <v>1000000</v>
      </c>
      <c r="SZF1329" s="62" t="s">
        <v>185</v>
      </c>
      <c r="SZG1329" s="62" t="s">
        <v>186</v>
      </c>
      <c r="SZH1329" s="62">
        <f>SUM(SZH1327)</f>
        <v>1000000</v>
      </c>
      <c r="SZI1329" s="62">
        <f>SUM(SZI1327)</f>
        <v>0</v>
      </c>
      <c r="SZJ1329" s="62">
        <f>SZI1329/SZH1329</f>
        <v>0</v>
      </c>
      <c r="SZK1329" s="62">
        <f>SUM(SZK1327)</f>
        <v>1000000</v>
      </c>
      <c r="SZL1329" s="62">
        <v>0</v>
      </c>
      <c r="SZM1329" s="62">
        <v>0</v>
      </c>
      <c r="SZO1329" s="62">
        <f>SZL1329-SZM1329</f>
        <v>0</v>
      </c>
      <c r="SZP1329" s="62">
        <f t="shared" si="661"/>
        <v>1000000</v>
      </c>
      <c r="SZV1329" s="62" t="s">
        <v>185</v>
      </c>
      <c r="SZW1329" s="62" t="s">
        <v>186</v>
      </c>
      <c r="SZX1329" s="62">
        <f>SUM(SZX1327)</f>
        <v>1000000</v>
      </c>
      <c r="SZY1329" s="62">
        <f>SUM(SZY1327)</f>
        <v>0</v>
      </c>
      <c r="SZZ1329" s="62">
        <f>SZY1329/SZX1329</f>
        <v>0</v>
      </c>
      <c r="TAA1329" s="62">
        <f>SUM(TAA1327)</f>
        <v>1000000</v>
      </c>
      <c r="TAB1329" s="62">
        <v>0</v>
      </c>
      <c r="TAC1329" s="62">
        <v>0</v>
      </c>
      <c r="TAE1329" s="62">
        <f>TAB1329-TAC1329</f>
        <v>0</v>
      </c>
      <c r="TAF1329" s="62">
        <f t="shared" ref="TAF1329:TAV1331" si="662">TAB1329+SZX1329</f>
        <v>1000000</v>
      </c>
      <c r="TAL1329" s="62" t="s">
        <v>185</v>
      </c>
      <c r="TAM1329" s="62" t="s">
        <v>186</v>
      </c>
      <c r="TAN1329" s="62">
        <f>SUM(TAN1327)</f>
        <v>1000000</v>
      </c>
      <c r="TAO1329" s="62">
        <f>SUM(TAO1327)</f>
        <v>0</v>
      </c>
      <c r="TAP1329" s="62">
        <f>TAO1329/TAN1329</f>
        <v>0</v>
      </c>
      <c r="TAQ1329" s="62">
        <f>SUM(TAQ1327)</f>
        <v>1000000</v>
      </c>
      <c r="TAR1329" s="62">
        <v>0</v>
      </c>
      <c r="TAS1329" s="62">
        <v>0</v>
      </c>
      <c r="TAU1329" s="62">
        <f>TAR1329-TAS1329</f>
        <v>0</v>
      </c>
      <c r="TAV1329" s="62">
        <f t="shared" si="662"/>
        <v>1000000</v>
      </c>
      <c r="TBB1329" s="62" t="s">
        <v>185</v>
      </c>
      <c r="TBC1329" s="62" t="s">
        <v>186</v>
      </c>
      <c r="TBD1329" s="62">
        <f>SUM(TBD1327)</f>
        <v>1000000</v>
      </c>
      <c r="TBE1329" s="62">
        <f>SUM(TBE1327)</f>
        <v>0</v>
      </c>
      <c r="TBF1329" s="62">
        <f>TBE1329/TBD1329</f>
        <v>0</v>
      </c>
      <c r="TBG1329" s="62">
        <f>SUM(TBG1327)</f>
        <v>1000000</v>
      </c>
      <c r="TBH1329" s="62">
        <v>0</v>
      </c>
      <c r="TBI1329" s="62">
        <v>0</v>
      </c>
      <c r="TBK1329" s="62">
        <f>TBH1329-TBI1329</f>
        <v>0</v>
      </c>
      <c r="TBL1329" s="62">
        <f t="shared" ref="TBL1329:TCB1331" si="663">TBH1329+TBD1329</f>
        <v>1000000</v>
      </c>
      <c r="TBR1329" s="62" t="s">
        <v>185</v>
      </c>
      <c r="TBS1329" s="62" t="s">
        <v>186</v>
      </c>
      <c r="TBT1329" s="62">
        <f>SUM(TBT1327)</f>
        <v>1000000</v>
      </c>
      <c r="TBU1329" s="62">
        <f>SUM(TBU1327)</f>
        <v>0</v>
      </c>
      <c r="TBV1329" s="62">
        <f>TBU1329/TBT1329</f>
        <v>0</v>
      </c>
      <c r="TBW1329" s="62">
        <f>SUM(TBW1327)</f>
        <v>1000000</v>
      </c>
      <c r="TBX1329" s="62">
        <v>0</v>
      </c>
      <c r="TBY1329" s="62">
        <v>0</v>
      </c>
      <c r="TCA1329" s="62">
        <f>TBX1329-TBY1329</f>
        <v>0</v>
      </c>
      <c r="TCB1329" s="62">
        <f t="shared" si="663"/>
        <v>1000000</v>
      </c>
      <c r="TCH1329" s="62" t="s">
        <v>185</v>
      </c>
      <c r="TCI1329" s="62" t="s">
        <v>186</v>
      </c>
      <c r="TCJ1329" s="62">
        <f>SUM(TCJ1327)</f>
        <v>1000000</v>
      </c>
      <c r="TCK1329" s="62">
        <f>SUM(TCK1327)</f>
        <v>0</v>
      </c>
      <c r="TCL1329" s="62">
        <f>TCK1329/TCJ1329</f>
        <v>0</v>
      </c>
      <c r="TCM1329" s="62">
        <f>SUM(TCM1327)</f>
        <v>1000000</v>
      </c>
      <c r="TCN1329" s="62">
        <v>0</v>
      </c>
      <c r="TCO1329" s="62">
        <v>0</v>
      </c>
      <c r="TCQ1329" s="62">
        <f>TCN1329-TCO1329</f>
        <v>0</v>
      </c>
      <c r="TCR1329" s="62">
        <f t="shared" ref="TCR1329:TDH1331" si="664">TCN1329+TCJ1329</f>
        <v>1000000</v>
      </c>
      <c r="TCX1329" s="62" t="s">
        <v>185</v>
      </c>
      <c r="TCY1329" s="62" t="s">
        <v>186</v>
      </c>
      <c r="TCZ1329" s="62">
        <f>SUM(TCZ1327)</f>
        <v>1000000</v>
      </c>
      <c r="TDA1329" s="62">
        <f>SUM(TDA1327)</f>
        <v>0</v>
      </c>
      <c r="TDB1329" s="62">
        <f>TDA1329/TCZ1329</f>
        <v>0</v>
      </c>
      <c r="TDC1329" s="62">
        <f>SUM(TDC1327)</f>
        <v>1000000</v>
      </c>
      <c r="TDD1329" s="62">
        <v>0</v>
      </c>
      <c r="TDE1329" s="62">
        <v>0</v>
      </c>
      <c r="TDG1329" s="62">
        <f>TDD1329-TDE1329</f>
        <v>0</v>
      </c>
      <c r="TDH1329" s="62">
        <f t="shared" si="664"/>
        <v>1000000</v>
      </c>
      <c r="TDN1329" s="62" t="s">
        <v>185</v>
      </c>
      <c r="TDO1329" s="62" t="s">
        <v>186</v>
      </c>
      <c r="TDP1329" s="62">
        <f>SUM(TDP1327)</f>
        <v>1000000</v>
      </c>
      <c r="TDQ1329" s="62">
        <f>SUM(TDQ1327)</f>
        <v>0</v>
      </c>
      <c r="TDR1329" s="62">
        <f>TDQ1329/TDP1329</f>
        <v>0</v>
      </c>
      <c r="TDS1329" s="62">
        <f>SUM(TDS1327)</f>
        <v>1000000</v>
      </c>
      <c r="TDT1329" s="62">
        <v>0</v>
      </c>
      <c r="TDU1329" s="62">
        <v>0</v>
      </c>
      <c r="TDW1329" s="62">
        <f>TDT1329-TDU1329</f>
        <v>0</v>
      </c>
      <c r="TDX1329" s="62">
        <f t="shared" ref="TDX1329:TEN1331" si="665">TDT1329+TDP1329</f>
        <v>1000000</v>
      </c>
      <c r="TED1329" s="62" t="s">
        <v>185</v>
      </c>
      <c r="TEE1329" s="62" t="s">
        <v>186</v>
      </c>
      <c r="TEF1329" s="62">
        <f>SUM(TEF1327)</f>
        <v>1000000</v>
      </c>
      <c r="TEG1329" s="62">
        <f>SUM(TEG1327)</f>
        <v>0</v>
      </c>
      <c r="TEH1329" s="62">
        <f>TEG1329/TEF1329</f>
        <v>0</v>
      </c>
      <c r="TEI1329" s="62">
        <f>SUM(TEI1327)</f>
        <v>1000000</v>
      </c>
      <c r="TEJ1329" s="62">
        <v>0</v>
      </c>
      <c r="TEK1329" s="62">
        <v>0</v>
      </c>
      <c r="TEM1329" s="62">
        <f>TEJ1329-TEK1329</f>
        <v>0</v>
      </c>
      <c r="TEN1329" s="62">
        <f t="shared" si="665"/>
        <v>1000000</v>
      </c>
      <c r="TET1329" s="62" t="s">
        <v>185</v>
      </c>
      <c r="TEU1329" s="62" t="s">
        <v>186</v>
      </c>
      <c r="TEV1329" s="62">
        <f>SUM(TEV1327)</f>
        <v>1000000</v>
      </c>
      <c r="TEW1329" s="62">
        <f>SUM(TEW1327)</f>
        <v>0</v>
      </c>
      <c r="TEX1329" s="62">
        <f>TEW1329/TEV1329</f>
        <v>0</v>
      </c>
      <c r="TEY1329" s="62">
        <f>SUM(TEY1327)</f>
        <v>1000000</v>
      </c>
      <c r="TEZ1329" s="62">
        <v>0</v>
      </c>
      <c r="TFA1329" s="62">
        <v>0</v>
      </c>
      <c r="TFC1329" s="62">
        <f>TEZ1329-TFA1329</f>
        <v>0</v>
      </c>
      <c r="TFD1329" s="62">
        <f t="shared" ref="TFD1329:TFT1331" si="666">TEZ1329+TEV1329</f>
        <v>1000000</v>
      </c>
      <c r="TFJ1329" s="62" t="s">
        <v>185</v>
      </c>
      <c r="TFK1329" s="62" t="s">
        <v>186</v>
      </c>
      <c r="TFL1329" s="62">
        <f>SUM(TFL1327)</f>
        <v>1000000</v>
      </c>
      <c r="TFM1329" s="62">
        <f>SUM(TFM1327)</f>
        <v>0</v>
      </c>
      <c r="TFN1329" s="62">
        <f>TFM1329/TFL1329</f>
        <v>0</v>
      </c>
      <c r="TFO1329" s="62">
        <f>SUM(TFO1327)</f>
        <v>1000000</v>
      </c>
      <c r="TFP1329" s="62">
        <v>0</v>
      </c>
      <c r="TFQ1329" s="62">
        <v>0</v>
      </c>
      <c r="TFS1329" s="62">
        <f>TFP1329-TFQ1329</f>
        <v>0</v>
      </c>
      <c r="TFT1329" s="62">
        <f t="shared" si="666"/>
        <v>1000000</v>
      </c>
      <c r="TFZ1329" s="62" t="s">
        <v>185</v>
      </c>
      <c r="TGA1329" s="62" t="s">
        <v>186</v>
      </c>
      <c r="TGB1329" s="62">
        <f>SUM(TGB1327)</f>
        <v>1000000</v>
      </c>
      <c r="TGC1329" s="62">
        <f>SUM(TGC1327)</f>
        <v>0</v>
      </c>
      <c r="TGD1329" s="62">
        <f>TGC1329/TGB1329</f>
        <v>0</v>
      </c>
      <c r="TGE1329" s="62">
        <f>SUM(TGE1327)</f>
        <v>1000000</v>
      </c>
      <c r="TGF1329" s="62">
        <v>0</v>
      </c>
      <c r="TGG1329" s="62">
        <v>0</v>
      </c>
      <c r="TGI1329" s="62">
        <f>TGF1329-TGG1329</f>
        <v>0</v>
      </c>
      <c r="TGJ1329" s="62">
        <f t="shared" ref="TGJ1329:TGZ1331" si="667">TGF1329+TGB1329</f>
        <v>1000000</v>
      </c>
      <c r="TGP1329" s="62" t="s">
        <v>185</v>
      </c>
      <c r="TGQ1329" s="62" t="s">
        <v>186</v>
      </c>
      <c r="TGR1329" s="62">
        <f>SUM(TGR1327)</f>
        <v>1000000</v>
      </c>
      <c r="TGS1329" s="62">
        <f>SUM(TGS1327)</f>
        <v>0</v>
      </c>
      <c r="TGT1329" s="62">
        <f>TGS1329/TGR1329</f>
        <v>0</v>
      </c>
      <c r="TGU1329" s="62">
        <f>SUM(TGU1327)</f>
        <v>1000000</v>
      </c>
      <c r="TGV1329" s="62">
        <v>0</v>
      </c>
      <c r="TGW1329" s="62">
        <v>0</v>
      </c>
      <c r="TGY1329" s="62">
        <f>TGV1329-TGW1329</f>
        <v>0</v>
      </c>
      <c r="TGZ1329" s="62">
        <f t="shared" si="667"/>
        <v>1000000</v>
      </c>
      <c r="THF1329" s="62" t="s">
        <v>185</v>
      </c>
      <c r="THG1329" s="62" t="s">
        <v>186</v>
      </c>
      <c r="THH1329" s="62">
        <f>SUM(THH1327)</f>
        <v>1000000</v>
      </c>
      <c r="THI1329" s="62">
        <f>SUM(THI1327)</f>
        <v>0</v>
      </c>
      <c r="THJ1329" s="62">
        <f>THI1329/THH1329</f>
        <v>0</v>
      </c>
      <c r="THK1329" s="62">
        <f>SUM(THK1327)</f>
        <v>1000000</v>
      </c>
      <c r="THL1329" s="62">
        <v>0</v>
      </c>
      <c r="THM1329" s="62">
        <v>0</v>
      </c>
      <c r="THO1329" s="62">
        <f>THL1329-THM1329</f>
        <v>0</v>
      </c>
      <c r="THP1329" s="62">
        <f t="shared" ref="THP1329:TIF1331" si="668">THL1329+THH1329</f>
        <v>1000000</v>
      </c>
      <c r="THV1329" s="62" t="s">
        <v>185</v>
      </c>
      <c r="THW1329" s="62" t="s">
        <v>186</v>
      </c>
      <c r="THX1329" s="62">
        <f>SUM(THX1327)</f>
        <v>1000000</v>
      </c>
      <c r="THY1329" s="62">
        <f>SUM(THY1327)</f>
        <v>0</v>
      </c>
      <c r="THZ1329" s="62">
        <f>THY1329/THX1329</f>
        <v>0</v>
      </c>
      <c r="TIA1329" s="62">
        <f>SUM(TIA1327)</f>
        <v>1000000</v>
      </c>
      <c r="TIB1329" s="62">
        <v>0</v>
      </c>
      <c r="TIC1329" s="62">
        <v>0</v>
      </c>
      <c r="TIE1329" s="62">
        <f>TIB1329-TIC1329</f>
        <v>0</v>
      </c>
      <c r="TIF1329" s="62">
        <f t="shared" si="668"/>
        <v>1000000</v>
      </c>
      <c r="TIL1329" s="62" t="s">
        <v>185</v>
      </c>
      <c r="TIM1329" s="62" t="s">
        <v>186</v>
      </c>
      <c r="TIN1329" s="62">
        <f>SUM(TIN1327)</f>
        <v>1000000</v>
      </c>
      <c r="TIO1329" s="62">
        <f>SUM(TIO1327)</f>
        <v>0</v>
      </c>
      <c r="TIP1329" s="62">
        <f>TIO1329/TIN1329</f>
        <v>0</v>
      </c>
      <c r="TIQ1329" s="62">
        <f>SUM(TIQ1327)</f>
        <v>1000000</v>
      </c>
      <c r="TIR1329" s="62">
        <v>0</v>
      </c>
      <c r="TIS1329" s="62">
        <v>0</v>
      </c>
      <c r="TIU1329" s="62">
        <f>TIR1329-TIS1329</f>
        <v>0</v>
      </c>
      <c r="TIV1329" s="62">
        <f t="shared" ref="TIV1329:TJL1331" si="669">TIR1329+TIN1329</f>
        <v>1000000</v>
      </c>
      <c r="TJB1329" s="62" t="s">
        <v>185</v>
      </c>
      <c r="TJC1329" s="62" t="s">
        <v>186</v>
      </c>
      <c r="TJD1329" s="62">
        <f>SUM(TJD1327)</f>
        <v>1000000</v>
      </c>
      <c r="TJE1329" s="62">
        <f>SUM(TJE1327)</f>
        <v>0</v>
      </c>
      <c r="TJF1329" s="62">
        <f>TJE1329/TJD1329</f>
        <v>0</v>
      </c>
      <c r="TJG1329" s="62">
        <f>SUM(TJG1327)</f>
        <v>1000000</v>
      </c>
      <c r="TJH1329" s="62">
        <v>0</v>
      </c>
      <c r="TJI1329" s="62">
        <v>0</v>
      </c>
      <c r="TJK1329" s="62">
        <f>TJH1329-TJI1329</f>
        <v>0</v>
      </c>
      <c r="TJL1329" s="62">
        <f t="shared" si="669"/>
        <v>1000000</v>
      </c>
      <c r="TJR1329" s="62" t="s">
        <v>185</v>
      </c>
      <c r="TJS1329" s="62" t="s">
        <v>186</v>
      </c>
      <c r="TJT1329" s="62">
        <f>SUM(TJT1327)</f>
        <v>1000000</v>
      </c>
      <c r="TJU1329" s="62">
        <f>SUM(TJU1327)</f>
        <v>0</v>
      </c>
      <c r="TJV1329" s="62">
        <f>TJU1329/TJT1329</f>
        <v>0</v>
      </c>
      <c r="TJW1329" s="62">
        <f>SUM(TJW1327)</f>
        <v>1000000</v>
      </c>
      <c r="TJX1329" s="62">
        <v>0</v>
      </c>
      <c r="TJY1329" s="62">
        <v>0</v>
      </c>
      <c r="TKA1329" s="62">
        <f>TJX1329-TJY1329</f>
        <v>0</v>
      </c>
      <c r="TKB1329" s="62">
        <f t="shared" ref="TKB1329:TKR1331" si="670">TJX1329+TJT1329</f>
        <v>1000000</v>
      </c>
      <c r="TKH1329" s="62" t="s">
        <v>185</v>
      </c>
      <c r="TKI1329" s="62" t="s">
        <v>186</v>
      </c>
      <c r="TKJ1329" s="62">
        <f>SUM(TKJ1327)</f>
        <v>1000000</v>
      </c>
      <c r="TKK1329" s="62">
        <f>SUM(TKK1327)</f>
        <v>0</v>
      </c>
      <c r="TKL1329" s="62">
        <f>TKK1329/TKJ1329</f>
        <v>0</v>
      </c>
      <c r="TKM1329" s="62">
        <f>SUM(TKM1327)</f>
        <v>1000000</v>
      </c>
      <c r="TKN1329" s="62">
        <v>0</v>
      </c>
      <c r="TKO1329" s="62">
        <v>0</v>
      </c>
      <c r="TKQ1329" s="62">
        <f>TKN1329-TKO1329</f>
        <v>0</v>
      </c>
      <c r="TKR1329" s="62">
        <f t="shared" si="670"/>
        <v>1000000</v>
      </c>
      <c r="TKX1329" s="62" t="s">
        <v>185</v>
      </c>
      <c r="TKY1329" s="62" t="s">
        <v>186</v>
      </c>
      <c r="TKZ1329" s="62">
        <f>SUM(TKZ1327)</f>
        <v>1000000</v>
      </c>
      <c r="TLA1329" s="62">
        <f>SUM(TLA1327)</f>
        <v>0</v>
      </c>
      <c r="TLB1329" s="62">
        <f>TLA1329/TKZ1329</f>
        <v>0</v>
      </c>
      <c r="TLC1329" s="62">
        <f>SUM(TLC1327)</f>
        <v>1000000</v>
      </c>
      <c r="TLD1329" s="62">
        <v>0</v>
      </c>
      <c r="TLE1329" s="62">
        <v>0</v>
      </c>
      <c r="TLG1329" s="62">
        <f>TLD1329-TLE1329</f>
        <v>0</v>
      </c>
      <c r="TLH1329" s="62">
        <f t="shared" ref="TLH1329:TLX1331" si="671">TLD1329+TKZ1329</f>
        <v>1000000</v>
      </c>
      <c r="TLN1329" s="62" t="s">
        <v>185</v>
      </c>
      <c r="TLO1329" s="62" t="s">
        <v>186</v>
      </c>
      <c r="TLP1329" s="62">
        <f>SUM(TLP1327)</f>
        <v>1000000</v>
      </c>
      <c r="TLQ1329" s="62">
        <f>SUM(TLQ1327)</f>
        <v>0</v>
      </c>
      <c r="TLR1329" s="62">
        <f>TLQ1329/TLP1329</f>
        <v>0</v>
      </c>
      <c r="TLS1329" s="62">
        <f>SUM(TLS1327)</f>
        <v>1000000</v>
      </c>
      <c r="TLT1329" s="62">
        <v>0</v>
      </c>
      <c r="TLU1329" s="62">
        <v>0</v>
      </c>
      <c r="TLW1329" s="62">
        <f>TLT1329-TLU1329</f>
        <v>0</v>
      </c>
      <c r="TLX1329" s="62">
        <f t="shared" si="671"/>
        <v>1000000</v>
      </c>
      <c r="TMD1329" s="62" t="s">
        <v>185</v>
      </c>
      <c r="TME1329" s="62" t="s">
        <v>186</v>
      </c>
      <c r="TMF1329" s="62">
        <f>SUM(TMF1327)</f>
        <v>1000000</v>
      </c>
      <c r="TMG1329" s="62">
        <f>SUM(TMG1327)</f>
        <v>0</v>
      </c>
      <c r="TMH1329" s="62">
        <f>TMG1329/TMF1329</f>
        <v>0</v>
      </c>
      <c r="TMI1329" s="62">
        <f>SUM(TMI1327)</f>
        <v>1000000</v>
      </c>
      <c r="TMJ1329" s="62">
        <v>0</v>
      </c>
      <c r="TMK1329" s="62">
        <v>0</v>
      </c>
      <c r="TMM1329" s="62">
        <f>TMJ1329-TMK1329</f>
        <v>0</v>
      </c>
      <c r="TMN1329" s="62">
        <f t="shared" ref="TMN1329:TND1331" si="672">TMJ1329+TMF1329</f>
        <v>1000000</v>
      </c>
      <c r="TMT1329" s="62" t="s">
        <v>185</v>
      </c>
      <c r="TMU1329" s="62" t="s">
        <v>186</v>
      </c>
      <c r="TMV1329" s="62">
        <f>SUM(TMV1327)</f>
        <v>1000000</v>
      </c>
      <c r="TMW1329" s="62">
        <f>SUM(TMW1327)</f>
        <v>0</v>
      </c>
      <c r="TMX1329" s="62">
        <f>TMW1329/TMV1329</f>
        <v>0</v>
      </c>
      <c r="TMY1329" s="62">
        <f>SUM(TMY1327)</f>
        <v>1000000</v>
      </c>
      <c r="TMZ1329" s="62">
        <v>0</v>
      </c>
      <c r="TNA1329" s="62">
        <v>0</v>
      </c>
      <c r="TNC1329" s="62">
        <f>TMZ1329-TNA1329</f>
        <v>0</v>
      </c>
      <c r="TND1329" s="62">
        <f t="shared" si="672"/>
        <v>1000000</v>
      </c>
      <c r="TNJ1329" s="62" t="s">
        <v>185</v>
      </c>
      <c r="TNK1329" s="62" t="s">
        <v>186</v>
      </c>
      <c r="TNL1329" s="62">
        <f>SUM(TNL1327)</f>
        <v>1000000</v>
      </c>
      <c r="TNM1329" s="62">
        <f>SUM(TNM1327)</f>
        <v>0</v>
      </c>
      <c r="TNN1329" s="62">
        <f>TNM1329/TNL1329</f>
        <v>0</v>
      </c>
      <c r="TNO1329" s="62">
        <f>SUM(TNO1327)</f>
        <v>1000000</v>
      </c>
      <c r="TNP1329" s="62">
        <v>0</v>
      </c>
      <c r="TNQ1329" s="62">
        <v>0</v>
      </c>
      <c r="TNS1329" s="62">
        <f>TNP1329-TNQ1329</f>
        <v>0</v>
      </c>
      <c r="TNT1329" s="62">
        <f t="shared" ref="TNT1329:TOJ1331" si="673">TNP1329+TNL1329</f>
        <v>1000000</v>
      </c>
      <c r="TNZ1329" s="62" t="s">
        <v>185</v>
      </c>
      <c r="TOA1329" s="62" t="s">
        <v>186</v>
      </c>
      <c r="TOB1329" s="62">
        <f>SUM(TOB1327)</f>
        <v>1000000</v>
      </c>
      <c r="TOC1329" s="62">
        <f>SUM(TOC1327)</f>
        <v>0</v>
      </c>
      <c r="TOD1329" s="62">
        <f>TOC1329/TOB1329</f>
        <v>0</v>
      </c>
      <c r="TOE1329" s="62">
        <f>SUM(TOE1327)</f>
        <v>1000000</v>
      </c>
      <c r="TOF1329" s="62">
        <v>0</v>
      </c>
      <c r="TOG1329" s="62">
        <v>0</v>
      </c>
      <c r="TOI1329" s="62">
        <f>TOF1329-TOG1329</f>
        <v>0</v>
      </c>
      <c r="TOJ1329" s="62">
        <f t="shared" si="673"/>
        <v>1000000</v>
      </c>
      <c r="TOP1329" s="62" t="s">
        <v>185</v>
      </c>
      <c r="TOQ1329" s="62" t="s">
        <v>186</v>
      </c>
      <c r="TOR1329" s="62">
        <f>SUM(TOR1327)</f>
        <v>1000000</v>
      </c>
      <c r="TOS1329" s="62">
        <f>SUM(TOS1327)</f>
        <v>0</v>
      </c>
      <c r="TOT1329" s="62">
        <f>TOS1329/TOR1329</f>
        <v>0</v>
      </c>
      <c r="TOU1329" s="62">
        <f>SUM(TOU1327)</f>
        <v>1000000</v>
      </c>
      <c r="TOV1329" s="62">
        <v>0</v>
      </c>
      <c r="TOW1329" s="62">
        <v>0</v>
      </c>
      <c r="TOY1329" s="62">
        <f>TOV1329-TOW1329</f>
        <v>0</v>
      </c>
      <c r="TOZ1329" s="62">
        <f t="shared" ref="TOZ1329:TPP1331" si="674">TOV1329+TOR1329</f>
        <v>1000000</v>
      </c>
      <c r="TPF1329" s="62" t="s">
        <v>185</v>
      </c>
      <c r="TPG1329" s="62" t="s">
        <v>186</v>
      </c>
      <c r="TPH1329" s="62">
        <f>SUM(TPH1327)</f>
        <v>1000000</v>
      </c>
      <c r="TPI1329" s="62">
        <f>SUM(TPI1327)</f>
        <v>0</v>
      </c>
      <c r="TPJ1329" s="62">
        <f>TPI1329/TPH1329</f>
        <v>0</v>
      </c>
      <c r="TPK1329" s="62">
        <f>SUM(TPK1327)</f>
        <v>1000000</v>
      </c>
      <c r="TPL1329" s="62">
        <v>0</v>
      </c>
      <c r="TPM1329" s="62">
        <v>0</v>
      </c>
      <c r="TPO1329" s="62">
        <f>TPL1329-TPM1329</f>
        <v>0</v>
      </c>
      <c r="TPP1329" s="62">
        <f t="shared" si="674"/>
        <v>1000000</v>
      </c>
      <c r="TPV1329" s="62" t="s">
        <v>185</v>
      </c>
      <c r="TPW1329" s="62" t="s">
        <v>186</v>
      </c>
      <c r="TPX1329" s="62">
        <f>SUM(TPX1327)</f>
        <v>1000000</v>
      </c>
      <c r="TPY1329" s="62">
        <f>SUM(TPY1327)</f>
        <v>0</v>
      </c>
      <c r="TPZ1329" s="62">
        <f>TPY1329/TPX1329</f>
        <v>0</v>
      </c>
      <c r="TQA1329" s="62">
        <f>SUM(TQA1327)</f>
        <v>1000000</v>
      </c>
      <c r="TQB1329" s="62">
        <v>0</v>
      </c>
      <c r="TQC1329" s="62">
        <v>0</v>
      </c>
      <c r="TQE1329" s="62">
        <f>TQB1329-TQC1329</f>
        <v>0</v>
      </c>
      <c r="TQF1329" s="62">
        <f t="shared" ref="TQF1329:TQV1331" si="675">TQB1329+TPX1329</f>
        <v>1000000</v>
      </c>
      <c r="TQL1329" s="62" t="s">
        <v>185</v>
      </c>
      <c r="TQM1329" s="62" t="s">
        <v>186</v>
      </c>
      <c r="TQN1329" s="62">
        <f>SUM(TQN1327)</f>
        <v>1000000</v>
      </c>
      <c r="TQO1329" s="62">
        <f>SUM(TQO1327)</f>
        <v>0</v>
      </c>
      <c r="TQP1329" s="62">
        <f>TQO1329/TQN1329</f>
        <v>0</v>
      </c>
      <c r="TQQ1329" s="62">
        <f>SUM(TQQ1327)</f>
        <v>1000000</v>
      </c>
      <c r="TQR1329" s="62">
        <v>0</v>
      </c>
      <c r="TQS1329" s="62">
        <v>0</v>
      </c>
      <c r="TQU1329" s="62">
        <f>TQR1329-TQS1329</f>
        <v>0</v>
      </c>
      <c r="TQV1329" s="62">
        <f t="shared" si="675"/>
        <v>1000000</v>
      </c>
      <c r="TRB1329" s="62" t="s">
        <v>185</v>
      </c>
      <c r="TRC1329" s="62" t="s">
        <v>186</v>
      </c>
      <c r="TRD1329" s="62">
        <f>SUM(TRD1327)</f>
        <v>1000000</v>
      </c>
      <c r="TRE1329" s="62">
        <f>SUM(TRE1327)</f>
        <v>0</v>
      </c>
      <c r="TRF1329" s="62">
        <f>TRE1329/TRD1329</f>
        <v>0</v>
      </c>
      <c r="TRG1329" s="62">
        <f>SUM(TRG1327)</f>
        <v>1000000</v>
      </c>
      <c r="TRH1329" s="62">
        <v>0</v>
      </c>
      <c r="TRI1329" s="62">
        <v>0</v>
      </c>
      <c r="TRK1329" s="62">
        <f>TRH1329-TRI1329</f>
        <v>0</v>
      </c>
      <c r="TRL1329" s="62">
        <f t="shared" ref="TRL1329:TSB1331" si="676">TRH1329+TRD1329</f>
        <v>1000000</v>
      </c>
      <c r="TRR1329" s="62" t="s">
        <v>185</v>
      </c>
      <c r="TRS1329" s="62" t="s">
        <v>186</v>
      </c>
      <c r="TRT1329" s="62">
        <f>SUM(TRT1327)</f>
        <v>1000000</v>
      </c>
      <c r="TRU1329" s="62">
        <f>SUM(TRU1327)</f>
        <v>0</v>
      </c>
      <c r="TRV1329" s="62">
        <f>TRU1329/TRT1329</f>
        <v>0</v>
      </c>
      <c r="TRW1329" s="62">
        <f>SUM(TRW1327)</f>
        <v>1000000</v>
      </c>
      <c r="TRX1329" s="62">
        <v>0</v>
      </c>
      <c r="TRY1329" s="62">
        <v>0</v>
      </c>
      <c r="TSA1329" s="62">
        <f>TRX1329-TRY1329</f>
        <v>0</v>
      </c>
      <c r="TSB1329" s="62">
        <f t="shared" si="676"/>
        <v>1000000</v>
      </c>
      <c r="TSH1329" s="62" t="s">
        <v>185</v>
      </c>
      <c r="TSI1329" s="62" t="s">
        <v>186</v>
      </c>
      <c r="TSJ1329" s="62">
        <f>SUM(TSJ1327)</f>
        <v>1000000</v>
      </c>
      <c r="TSK1329" s="62">
        <f>SUM(TSK1327)</f>
        <v>0</v>
      </c>
      <c r="TSL1329" s="62">
        <f>TSK1329/TSJ1329</f>
        <v>0</v>
      </c>
      <c r="TSM1329" s="62">
        <f>SUM(TSM1327)</f>
        <v>1000000</v>
      </c>
      <c r="TSN1329" s="62">
        <v>0</v>
      </c>
      <c r="TSO1329" s="62">
        <v>0</v>
      </c>
      <c r="TSQ1329" s="62">
        <f>TSN1329-TSO1329</f>
        <v>0</v>
      </c>
      <c r="TSR1329" s="62">
        <f t="shared" ref="TSR1329:TTH1331" si="677">TSN1329+TSJ1329</f>
        <v>1000000</v>
      </c>
      <c r="TSX1329" s="62" t="s">
        <v>185</v>
      </c>
      <c r="TSY1329" s="62" t="s">
        <v>186</v>
      </c>
      <c r="TSZ1329" s="62">
        <f>SUM(TSZ1327)</f>
        <v>1000000</v>
      </c>
      <c r="TTA1329" s="62">
        <f>SUM(TTA1327)</f>
        <v>0</v>
      </c>
      <c r="TTB1329" s="62">
        <f>TTA1329/TSZ1329</f>
        <v>0</v>
      </c>
      <c r="TTC1329" s="62">
        <f>SUM(TTC1327)</f>
        <v>1000000</v>
      </c>
      <c r="TTD1329" s="62">
        <v>0</v>
      </c>
      <c r="TTE1329" s="62">
        <v>0</v>
      </c>
      <c r="TTG1329" s="62">
        <f>TTD1329-TTE1329</f>
        <v>0</v>
      </c>
      <c r="TTH1329" s="62">
        <f t="shared" si="677"/>
        <v>1000000</v>
      </c>
      <c r="TTN1329" s="62" t="s">
        <v>185</v>
      </c>
      <c r="TTO1329" s="62" t="s">
        <v>186</v>
      </c>
      <c r="TTP1329" s="62">
        <f>SUM(TTP1327)</f>
        <v>1000000</v>
      </c>
      <c r="TTQ1329" s="62">
        <f>SUM(TTQ1327)</f>
        <v>0</v>
      </c>
      <c r="TTR1329" s="62">
        <f>TTQ1329/TTP1329</f>
        <v>0</v>
      </c>
      <c r="TTS1329" s="62">
        <f>SUM(TTS1327)</f>
        <v>1000000</v>
      </c>
      <c r="TTT1329" s="62">
        <v>0</v>
      </c>
      <c r="TTU1329" s="62">
        <v>0</v>
      </c>
      <c r="TTW1329" s="62">
        <f>TTT1329-TTU1329</f>
        <v>0</v>
      </c>
      <c r="TTX1329" s="62">
        <f t="shared" ref="TTX1329:TUN1331" si="678">TTT1329+TTP1329</f>
        <v>1000000</v>
      </c>
      <c r="TUD1329" s="62" t="s">
        <v>185</v>
      </c>
      <c r="TUE1329" s="62" t="s">
        <v>186</v>
      </c>
      <c r="TUF1329" s="62">
        <f>SUM(TUF1327)</f>
        <v>1000000</v>
      </c>
      <c r="TUG1329" s="62">
        <f>SUM(TUG1327)</f>
        <v>0</v>
      </c>
      <c r="TUH1329" s="62">
        <f>TUG1329/TUF1329</f>
        <v>0</v>
      </c>
      <c r="TUI1329" s="62">
        <f>SUM(TUI1327)</f>
        <v>1000000</v>
      </c>
      <c r="TUJ1329" s="62">
        <v>0</v>
      </c>
      <c r="TUK1329" s="62">
        <v>0</v>
      </c>
      <c r="TUM1329" s="62">
        <f>TUJ1329-TUK1329</f>
        <v>0</v>
      </c>
      <c r="TUN1329" s="62">
        <f t="shared" si="678"/>
        <v>1000000</v>
      </c>
      <c r="TUT1329" s="62" t="s">
        <v>185</v>
      </c>
      <c r="TUU1329" s="62" t="s">
        <v>186</v>
      </c>
      <c r="TUV1329" s="62">
        <f>SUM(TUV1327)</f>
        <v>1000000</v>
      </c>
      <c r="TUW1329" s="62">
        <f>SUM(TUW1327)</f>
        <v>0</v>
      </c>
      <c r="TUX1329" s="62">
        <f>TUW1329/TUV1329</f>
        <v>0</v>
      </c>
      <c r="TUY1329" s="62">
        <f>SUM(TUY1327)</f>
        <v>1000000</v>
      </c>
      <c r="TUZ1329" s="62">
        <v>0</v>
      </c>
      <c r="TVA1329" s="62">
        <v>0</v>
      </c>
      <c r="TVC1329" s="62">
        <f>TUZ1329-TVA1329</f>
        <v>0</v>
      </c>
      <c r="TVD1329" s="62">
        <f t="shared" ref="TVD1329:TVT1331" si="679">TUZ1329+TUV1329</f>
        <v>1000000</v>
      </c>
      <c r="TVJ1329" s="62" t="s">
        <v>185</v>
      </c>
      <c r="TVK1329" s="62" t="s">
        <v>186</v>
      </c>
      <c r="TVL1329" s="62">
        <f>SUM(TVL1327)</f>
        <v>1000000</v>
      </c>
      <c r="TVM1329" s="62">
        <f>SUM(TVM1327)</f>
        <v>0</v>
      </c>
      <c r="TVN1329" s="62">
        <f>TVM1329/TVL1329</f>
        <v>0</v>
      </c>
      <c r="TVO1329" s="62">
        <f>SUM(TVO1327)</f>
        <v>1000000</v>
      </c>
      <c r="TVP1329" s="62">
        <v>0</v>
      </c>
      <c r="TVQ1329" s="62">
        <v>0</v>
      </c>
      <c r="TVS1329" s="62">
        <f>TVP1329-TVQ1329</f>
        <v>0</v>
      </c>
      <c r="TVT1329" s="62">
        <f t="shared" si="679"/>
        <v>1000000</v>
      </c>
      <c r="TVZ1329" s="62" t="s">
        <v>185</v>
      </c>
      <c r="TWA1329" s="62" t="s">
        <v>186</v>
      </c>
      <c r="TWB1329" s="62">
        <f>SUM(TWB1327)</f>
        <v>1000000</v>
      </c>
      <c r="TWC1329" s="62">
        <f>SUM(TWC1327)</f>
        <v>0</v>
      </c>
      <c r="TWD1329" s="62">
        <f>TWC1329/TWB1329</f>
        <v>0</v>
      </c>
      <c r="TWE1329" s="62">
        <f>SUM(TWE1327)</f>
        <v>1000000</v>
      </c>
      <c r="TWF1329" s="62">
        <v>0</v>
      </c>
      <c r="TWG1329" s="62">
        <v>0</v>
      </c>
      <c r="TWI1329" s="62">
        <f>TWF1329-TWG1329</f>
        <v>0</v>
      </c>
      <c r="TWJ1329" s="62">
        <f t="shared" ref="TWJ1329:TWZ1331" si="680">TWF1329+TWB1329</f>
        <v>1000000</v>
      </c>
      <c r="TWP1329" s="62" t="s">
        <v>185</v>
      </c>
      <c r="TWQ1329" s="62" t="s">
        <v>186</v>
      </c>
      <c r="TWR1329" s="62">
        <f>SUM(TWR1327)</f>
        <v>1000000</v>
      </c>
      <c r="TWS1329" s="62">
        <f>SUM(TWS1327)</f>
        <v>0</v>
      </c>
      <c r="TWT1329" s="62">
        <f>TWS1329/TWR1329</f>
        <v>0</v>
      </c>
      <c r="TWU1329" s="62">
        <f>SUM(TWU1327)</f>
        <v>1000000</v>
      </c>
      <c r="TWV1329" s="62">
        <v>0</v>
      </c>
      <c r="TWW1329" s="62">
        <v>0</v>
      </c>
      <c r="TWY1329" s="62">
        <f>TWV1329-TWW1329</f>
        <v>0</v>
      </c>
      <c r="TWZ1329" s="62">
        <f t="shared" si="680"/>
        <v>1000000</v>
      </c>
      <c r="TXF1329" s="62" t="s">
        <v>185</v>
      </c>
      <c r="TXG1329" s="62" t="s">
        <v>186</v>
      </c>
      <c r="TXH1329" s="62">
        <f>SUM(TXH1327)</f>
        <v>1000000</v>
      </c>
      <c r="TXI1329" s="62">
        <f>SUM(TXI1327)</f>
        <v>0</v>
      </c>
      <c r="TXJ1329" s="62">
        <f>TXI1329/TXH1329</f>
        <v>0</v>
      </c>
      <c r="TXK1329" s="62">
        <f>SUM(TXK1327)</f>
        <v>1000000</v>
      </c>
      <c r="TXL1329" s="62">
        <v>0</v>
      </c>
      <c r="TXM1329" s="62">
        <v>0</v>
      </c>
      <c r="TXO1329" s="62">
        <f>TXL1329-TXM1329</f>
        <v>0</v>
      </c>
      <c r="TXP1329" s="62">
        <f t="shared" ref="TXP1329:TYF1331" si="681">TXL1329+TXH1329</f>
        <v>1000000</v>
      </c>
      <c r="TXV1329" s="62" t="s">
        <v>185</v>
      </c>
      <c r="TXW1329" s="62" t="s">
        <v>186</v>
      </c>
      <c r="TXX1329" s="62">
        <f>SUM(TXX1327)</f>
        <v>1000000</v>
      </c>
      <c r="TXY1329" s="62">
        <f>SUM(TXY1327)</f>
        <v>0</v>
      </c>
      <c r="TXZ1329" s="62">
        <f>TXY1329/TXX1329</f>
        <v>0</v>
      </c>
      <c r="TYA1329" s="62">
        <f>SUM(TYA1327)</f>
        <v>1000000</v>
      </c>
      <c r="TYB1329" s="62">
        <v>0</v>
      </c>
      <c r="TYC1329" s="62">
        <v>0</v>
      </c>
      <c r="TYE1329" s="62">
        <f>TYB1329-TYC1329</f>
        <v>0</v>
      </c>
      <c r="TYF1329" s="62">
        <f t="shared" si="681"/>
        <v>1000000</v>
      </c>
      <c r="TYL1329" s="62" t="s">
        <v>185</v>
      </c>
      <c r="TYM1329" s="62" t="s">
        <v>186</v>
      </c>
      <c r="TYN1329" s="62">
        <f>SUM(TYN1327)</f>
        <v>1000000</v>
      </c>
      <c r="TYO1329" s="62">
        <f>SUM(TYO1327)</f>
        <v>0</v>
      </c>
      <c r="TYP1329" s="62">
        <f>TYO1329/TYN1329</f>
        <v>0</v>
      </c>
      <c r="TYQ1329" s="62">
        <f>SUM(TYQ1327)</f>
        <v>1000000</v>
      </c>
      <c r="TYR1329" s="62">
        <v>0</v>
      </c>
      <c r="TYS1329" s="62">
        <v>0</v>
      </c>
      <c r="TYU1329" s="62">
        <f>TYR1329-TYS1329</f>
        <v>0</v>
      </c>
      <c r="TYV1329" s="62">
        <f t="shared" ref="TYV1329:TZL1331" si="682">TYR1329+TYN1329</f>
        <v>1000000</v>
      </c>
      <c r="TZB1329" s="62" t="s">
        <v>185</v>
      </c>
      <c r="TZC1329" s="62" t="s">
        <v>186</v>
      </c>
      <c r="TZD1329" s="62">
        <f>SUM(TZD1327)</f>
        <v>1000000</v>
      </c>
      <c r="TZE1329" s="62">
        <f>SUM(TZE1327)</f>
        <v>0</v>
      </c>
      <c r="TZF1329" s="62">
        <f>TZE1329/TZD1329</f>
        <v>0</v>
      </c>
      <c r="TZG1329" s="62">
        <f>SUM(TZG1327)</f>
        <v>1000000</v>
      </c>
      <c r="TZH1329" s="62">
        <v>0</v>
      </c>
      <c r="TZI1329" s="62">
        <v>0</v>
      </c>
      <c r="TZK1329" s="62">
        <f>TZH1329-TZI1329</f>
        <v>0</v>
      </c>
      <c r="TZL1329" s="62">
        <f t="shared" si="682"/>
        <v>1000000</v>
      </c>
      <c r="TZR1329" s="62" t="s">
        <v>185</v>
      </c>
      <c r="TZS1329" s="62" t="s">
        <v>186</v>
      </c>
      <c r="TZT1329" s="62">
        <f>SUM(TZT1327)</f>
        <v>1000000</v>
      </c>
      <c r="TZU1329" s="62">
        <f>SUM(TZU1327)</f>
        <v>0</v>
      </c>
      <c r="TZV1329" s="62">
        <f>TZU1329/TZT1329</f>
        <v>0</v>
      </c>
      <c r="TZW1329" s="62">
        <f>SUM(TZW1327)</f>
        <v>1000000</v>
      </c>
      <c r="TZX1329" s="62">
        <v>0</v>
      </c>
      <c r="TZY1329" s="62">
        <v>0</v>
      </c>
      <c r="UAA1329" s="62">
        <f>TZX1329-TZY1329</f>
        <v>0</v>
      </c>
      <c r="UAB1329" s="62">
        <f t="shared" ref="UAB1329:UAR1331" si="683">TZX1329+TZT1329</f>
        <v>1000000</v>
      </c>
      <c r="UAH1329" s="62" t="s">
        <v>185</v>
      </c>
      <c r="UAI1329" s="62" t="s">
        <v>186</v>
      </c>
      <c r="UAJ1329" s="62">
        <f>SUM(UAJ1327)</f>
        <v>1000000</v>
      </c>
      <c r="UAK1329" s="62">
        <f>SUM(UAK1327)</f>
        <v>0</v>
      </c>
      <c r="UAL1329" s="62">
        <f>UAK1329/UAJ1329</f>
        <v>0</v>
      </c>
      <c r="UAM1329" s="62">
        <f>SUM(UAM1327)</f>
        <v>1000000</v>
      </c>
      <c r="UAN1329" s="62">
        <v>0</v>
      </c>
      <c r="UAO1329" s="62">
        <v>0</v>
      </c>
      <c r="UAQ1329" s="62">
        <f>UAN1329-UAO1329</f>
        <v>0</v>
      </c>
      <c r="UAR1329" s="62">
        <f t="shared" si="683"/>
        <v>1000000</v>
      </c>
      <c r="UAX1329" s="62" t="s">
        <v>185</v>
      </c>
      <c r="UAY1329" s="62" t="s">
        <v>186</v>
      </c>
      <c r="UAZ1329" s="62">
        <f>SUM(UAZ1327)</f>
        <v>1000000</v>
      </c>
      <c r="UBA1329" s="62">
        <f>SUM(UBA1327)</f>
        <v>0</v>
      </c>
      <c r="UBB1329" s="62">
        <f>UBA1329/UAZ1329</f>
        <v>0</v>
      </c>
      <c r="UBC1329" s="62">
        <f>SUM(UBC1327)</f>
        <v>1000000</v>
      </c>
      <c r="UBD1329" s="62">
        <v>0</v>
      </c>
      <c r="UBE1329" s="62">
        <v>0</v>
      </c>
      <c r="UBG1329" s="62">
        <f>UBD1329-UBE1329</f>
        <v>0</v>
      </c>
      <c r="UBH1329" s="62">
        <f t="shared" ref="UBH1329:UBX1331" si="684">UBD1329+UAZ1329</f>
        <v>1000000</v>
      </c>
      <c r="UBN1329" s="62" t="s">
        <v>185</v>
      </c>
      <c r="UBO1329" s="62" t="s">
        <v>186</v>
      </c>
      <c r="UBP1329" s="62">
        <f>SUM(UBP1327)</f>
        <v>1000000</v>
      </c>
      <c r="UBQ1329" s="62">
        <f>SUM(UBQ1327)</f>
        <v>0</v>
      </c>
      <c r="UBR1329" s="62">
        <f>UBQ1329/UBP1329</f>
        <v>0</v>
      </c>
      <c r="UBS1329" s="62">
        <f>SUM(UBS1327)</f>
        <v>1000000</v>
      </c>
      <c r="UBT1329" s="62">
        <v>0</v>
      </c>
      <c r="UBU1329" s="62">
        <v>0</v>
      </c>
      <c r="UBW1329" s="62">
        <f>UBT1329-UBU1329</f>
        <v>0</v>
      </c>
      <c r="UBX1329" s="62">
        <f t="shared" si="684"/>
        <v>1000000</v>
      </c>
      <c r="UCD1329" s="62" t="s">
        <v>185</v>
      </c>
      <c r="UCE1329" s="62" t="s">
        <v>186</v>
      </c>
      <c r="UCF1329" s="62">
        <f>SUM(UCF1327)</f>
        <v>1000000</v>
      </c>
      <c r="UCG1329" s="62">
        <f>SUM(UCG1327)</f>
        <v>0</v>
      </c>
      <c r="UCH1329" s="62">
        <f>UCG1329/UCF1329</f>
        <v>0</v>
      </c>
      <c r="UCI1329" s="62">
        <f>SUM(UCI1327)</f>
        <v>1000000</v>
      </c>
      <c r="UCJ1329" s="62">
        <v>0</v>
      </c>
      <c r="UCK1329" s="62">
        <v>0</v>
      </c>
      <c r="UCM1329" s="62">
        <f>UCJ1329-UCK1329</f>
        <v>0</v>
      </c>
      <c r="UCN1329" s="62">
        <f t="shared" ref="UCN1329:UDD1331" si="685">UCJ1329+UCF1329</f>
        <v>1000000</v>
      </c>
      <c r="UCT1329" s="62" t="s">
        <v>185</v>
      </c>
      <c r="UCU1329" s="62" t="s">
        <v>186</v>
      </c>
      <c r="UCV1329" s="62">
        <f>SUM(UCV1327)</f>
        <v>1000000</v>
      </c>
      <c r="UCW1329" s="62">
        <f>SUM(UCW1327)</f>
        <v>0</v>
      </c>
      <c r="UCX1329" s="62">
        <f>UCW1329/UCV1329</f>
        <v>0</v>
      </c>
      <c r="UCY1329" s="62">
        <f>SUM(UCY1327)</f>
        <v>1000000</v>
      </c>
      <c r="UCZ1329" s="62">
        <v>0</v>
      </c>
      <c r="UDA1329" s="62">
        <v>0</v>
      </c>
      <c r="UDC1329" s="62">
        <f>UCZ1329-UDA1329</f>
        <v>0</v>
      </c>
      <c r="UDD1329" s="62">
        <f t="shared" si="685"/>
        <v>1000000</v>
      </c>
      <c r="UDJ1329" s="62" t="s">
        <v>185</v>
      </c>
      <c r="UDK1329" s="62" t="s">
        <v>186</v>
      </c>
      <c r="UDL1329" s="62">
        <f>SUM(UDL1327)</f>
        <v>1000000</v>
      </c>
      <c r="UDM1329" s="62">
        <f>SUM(UDM1327)</f>
        <v>0</v>
      </c>
      <c r="UDN1329" s="62">
        <f>UDM1329/UDL1329</f>
        <v>0</v>
      </c>
      <c r="UDO1329" s="62">
        <f>SUM(UDO1327)</f>
        <v>1000000</v>
      </c>
      <c r="UDP1329" s="62">
        <v>0</v>
      </c>
      <c r="UDQ1329" s="62">
        <v>0</v>
      </c>
      <c r="UDS1329" s="62">
        <f>UDP1329-UDQ1329</f>
        <v>0</v>
      </c>
      <c r="UDT1329" s="62">
        <f t="shared" ref="UDT1329:UEJ1331" si="686">UDP1329+UDL1329</f>
        <v>1000000</v>
      </c>
      <c r="UDZ1329" s="62" t="s">
        <v>185</v>
      </c>
      <c r="UEA1329" s="62" t="s">
        <v>186</v>
      </c>
      <c r="UEB1329" s="62">
        <f>SUM(UEB1327)</f>
        <v>1000000</v>
      </c>
      <c r="UEC1329" s="62">
        <f>SUM(UEC1327)</f>
        <v>0</v>
      </c>
      <c r="UED1329" s="62">
        <f>UEC1329/UEB1329</f>
        <v>0</v>
      </c>
      <c r="UEE1329" s="62">
        <f>SUM(UEE1327)</f>
        <v>1000000</v>
      </c>
      <c r="UEF1329" s="62">
        <v>0</v>
      </c>
      <c r="UEG1329" s="62">
        <v>0</v>
      </c>
      <c r="UEI1329" s="62">
        <f>UEF1329-UEG1329</f>
        <v>0</v>
      </c>
      <c r="UEJ1329" s="62">
        <f t="shared" si="686"/>
        <v>1000000</v>
      </c>
      <c r="UEP1329" s="62" t="s">
        <v>185</v>
      </c>
      <c r="UEQ1329" s="62" t="s">
        <v>186</v>
      </c>
      <c r="UER1329" s="62">
        <f>SUM(UER1327)</f>
        <v>1000000</v>
      </c>
      <c r="UES1329" s="62">
        <f>SUM(UES1327)</f>
        <v>0</v>
      </c>
      <c r="UET1329" s="62">
        <f>UES1329/UER1329</f>
        <v>0</v>
      </c>
      <c r="UEU1329" s="62">
        <f>SUM(UEU1327)</f>
        <v>1000000</v>
      </c>
      <c r="UEV1329" s="62">
        <v>0</v>
      </c>
      <c r="UEW1329" s="62">
        <v>0</v>
      </c>
      <c r="UEY1329" s="62">
        <f>UEV1329-UEW1329</f>
        <v>0</v>
      </c>
      <c r="UEZ1329" s="62">
        <f t="shared" ref="UEZ1329:UFP1331" si="687">UEV1329+UER1329</f>
        <v>1000000</v>
      </c>
      <c r="UFF1329" s="62" t="s">
        <v>185</v>
      </c>
      <c r="UFG1329" s="62" t="s">
        <v>186</v>
      </c>
      <c r="UFH1329" s="62">
        <f>SUM(UFH1327)</f>
        <v>1000000</v>
      </c>
      <c r="UFI1329" s="62">
        <f>SUM(UFI1327)</f>
        <v>0</v>
      </c>
      <c r="UFJ1329" s="62">
        <f>UFI1329/UFH1329</f>
        <v>0</v>
      </c>
      <c r="UFK1329" s="62">
        <f>SUM(UFK1327)</f>
        <v>1000000</v>
      </c>
      <c r="UFL1329" s="62">
        <v>0</v>
      </c>
      <c r="UFM1329" s="62">
        <v>0</v>
      </c>
      <c r="UFO1329" s="62">
        <f>UFL1329-UFM1329</f>
        <v>0</v>
      </c>
      <c r="UFP1329" s="62">
        <f t="shared" si="687"/>
        <v>1000000</v>
      </c>
      <c r="UFV1329" s="62" t="s">
        <v>185</v>
      </c>
      <c r="UFW1329" s="62" t="s">
        <v>186</v>
      </c>
      <c r="UFX1329" s="62">
        <f>SUM(UFX1327)</f>
        <v>1000000</v>
      </c>
      <c r="UFY1329" s="62">
        <f>SUM(UFY1327)</f>
        <v>0</v>
      </c>
      <c r="UFZ1329" s="62">
        <f>UFY1329/UFX1329</f>
        <v>0</v>
      </c>
      <c r="UGA1329" s="62">
        <f>SUM(UGA1327)</f>
        <v>1000000</v>
      </c>
      <c r="UGB1329" s="62">
        <v>0</v>
      </c>
      <c r="UGC1329" s="62">
        <v>0</v>
      </c>
      <c r="UGE1329" s="62">
        <f>UGB1329-UGC1329</f>
        <v>0</v>
      </c>
      <c r="UGF1329" s="62">
        <f t="shared" ref="UGF1329:UGV1331" si="688">UGB1329+UFX1329</f>
        <v>1000000</v>
      </c>
      <c r="UGL1329" s="62" t="s">
        <v>185</v>
      </c>
      <c r="UGM1329" s="62" t="s">
        <v>186</v>
      </c>
      <c r="UGN1329" s="62">
        <f>SUM(UGN1327)</f>
        <v>1000000</v>
      </c>
      <c r="UGO1329" s="62">
        <f>SUM(UGO1327)</f>
        <v>0</v>
      </c>
      <c r="UGP1329" s="62">
        <f>UGO1329/UGN1329</f>
        <v>0</v>
      </c>
      <c r="UGQ1329" s="62">
        <f>SUM(UGQ1327)</f>
        <v>1000000</v>
      </c>
      <c r="UGR1329" s="62">
        <v>0</v>
      </c>
      <c r="UGS1329" s="62">
        <v>0</v>
      </c>
      <c r="UGU1329" s="62">
        <f>UGR1329-UGS1329</f>
        <v>0</v>
      </c>
      <c r="UGV1329" s="62">
        <f t="shared" si="688"/>
        <v>1000000</v>
      </c>
      <c r="UHB1329" s="62" t="s">
        <v>185</v>
      </c>
      <c r="UHC1329" s="62" t="s">
        <v>186</v>
      </c>
      <c r="UHD1329" s="62">
        <f>SUM(UHD1327)</f>
        <v>1000000</v>
      </c>
      <c r="UHE1329" s="62">
        <f>SUM(UHE1327)</f>
        <v>0</v>
      </c>
      <c r="UHF1329" s="62">
        <f>UHE1329/UHD1329</f>
        <v>0</v>
      </c>
      <c r="UHG1329" s="62">
        <f>SUM(UHG1327)</f>
        <v>1000000</v>
      </c>
      <c r="UHH1329" s="62">
        <v>0</v>
      </c>
      <c r="UHI1329" s="62">
        <v>0</v>
      </c>
      <c r="UHK1329" s="62">
        <f>UHH1329-UHI1329</f>
        <v>0</v>
      </c>
      <c r="UHL1329" s="62">
        <f t="shared" ref="UHL1329:UIB1331" si="689">UHH1329+UHD1329</f>
        <v>1000000</v>
      </c>
      <c r="UHR1329" s="62" t="s">
        <v>185</v>
      </c>
      <c r="UHS1329" s="62" t="s">
        <v>186</v>
      </c>
      <c r="UHT1329" s="62">
        <f>SUM(UHT1327)</f>
        <v>1000000</v>
      </c>
      <c r="UHU1329" s="62">
        <f>SUM(UHU1327)</f>
        <v>0</v>
      </c>
      <c r="UHV1329" s="62">
        <f>UHU1329/UHT1329</f>
        <v>0</v>
      </c>
      <c r="UHW1329" s="62">
        <f>SUM(UHW1327)</f>
        <v>1000000</v>
      </c>
      <c r="UHX1329" s="62">
        <v>0</v>
      </c>
      <c r="UHY1329" s="62">
        <v>0</v>
      </c>
      <c r="UIA1329" s="62">
        <f>UHX1329-UHY1329</f>
        <v>0</v>
      </c>
      <c r="UIB1329" s="62">
        <f t="shared" si="689"/>
        <v>1000000</v>
      </c>
      <c r="UIH1329" s="62" t="s">
        <v>185</v>
      </c>
      <c r="UII1329" s="62" t="s">
        <v>186</v>
      </c>
      <c r="UIJ1329" s="62">
        <f>SUM(UIJ1327)</f>
        <v>1000000</v>
      </c>
      <c r="UIK1329" s="62">
        <f>SUM(UIK1327)</f>
        <v>0</v>
      </c>
      <c r="UIL1329" s="62">
        <f>UIK1329/UIJ1329</f>
        <v>0</v>
      </c>
      <c r="UIM1329" s="62">
        <f>SUM(UIM1327)</f>
        <v>1000000</v>
      </c>
      <c r="UIN1329" s="62">
        <v>0</v>
      </c>
      <c r="UIO1329" s="62">
        <v>0</v>
      </c>
      <c r="UIQ1329" s="62">
        <f>UIN1329-UIO1329</f>
        <v>0</v>
      </c>
      <c r="UIR1329" s="62">
        <f t="shared" ref="UIR1329:UJH1331" si="690">UIN1329+UIJ1329</f>
        <v>1000000</v>
      </c>
      <c r="UIX1329" s="62" t="s">
        <v>185</v>
      </c>
      <c r="UIY1329" s="62" t="s">
        <v>186</v>
      </c>
      <c r="UIZ1329" s="62">
        <f>SUM(UIZ1327)</f>
        <v>1000000</v>
      </c>
      <c r="UJA1329" s="62">
        <f>SUM(UJA1327)</f>
        <v>0</v>
      </c>
      <c r="UJB1329" s="62">
        <f>UJA1329/UIZ1329</f>
        <v>0</v>
      </c>
      <c r="UJC1329" s="62">
        <f>SUM(UJC1327)</f>
        <v>1000000</v>
      </c>
      <c r="UJD1329" s="62">
        <v>0</v>
      </c>
      <c r="UJE1329" s="62">
        <v>0</v>
      </c>
      <c r="UJG1329" s="62">
        <f>UJD1329-UJE1329</f>
        <v>0</v>
      </c>
      <c r="UJH1329" s="62">
        <f t="shared" si="690"/>
        <v>1000000</v>
      </c>
      <c r="UJN1329" s="62" t="s">
        <v>185</v>
      </c>
      <c r="UJO1329" s="62" t="s">
        <v>186</v>
      </c>
      <c r="UJP1329" s="62">
        <f>SUM(UJP1327)</f>
        <v>1000000</v>
      </c>
      <c r="UJQ1329" s="62">
        <f>SUM(UJQ1327)</f>
        <v>0</v>
      </c>
      <c r="UJR1329" s="62">
        <f>UJQ1329/UJP1329</f>
        <v>0</v>
      </c>
      <c r="UJS1329" s="62">
        <f>SUM(UJS1327)</f>
        <v>1000000</v>
      </c>
      <c r="UJT1329" s="62">
        <v>0</v>
      </c>
      <c r="UJU1329" s="62">
        <v>0</v>
      </c>
      <c r="UJW1329" s="62">
        <f>UJT1329-UJU1329</f>
        <v>0</v>
      </c>
      <c r="UJX1329" s="62">
        <f t="shared" ref="UJX1329:UKN1331" si="691">UJT1329+UJP1329</f>
        <v>1000000</v>
      </c>
      <c r="UKD1329" s="62" t="s">
        <v>185</v>
      </c>
      <c r="UKE1329" s="62" t="s">
        <v>186</v>
      </c>
      <c r="UKF1329" s="62">
        <f>SUM(UKF1327)</f>
        <v>1000000</v>
      </c>
      <c r="UKG1329" s="62">
        <f>SUM(UKG1327)</f>
        <v>0</v>
      </c>
      <c r="UKH1329" s="62">
        <f>UKG1329/UKF1329</f>
        <v>0</v>
      </c>
      <c r="UKI1329" s="62">
        <f>SUM(UKI1327)</f>
        <v>1000000</v>
      </c>
      <c r="UKJ1329" s="62">
        <v>0</v>
      </c>
      <c r="UKK1329" s="62">
        <v>0</v>
      </c>
      <c r="UKM1329" s="62">
        <f>UKJ1329-UKK1329</f>
        <v>0</v>
      </c>
      <c r="UKN1329" s="62">
        <f t="shared" si="691"/>
        <v>1000000</v>
      </c>
      <c r="UKT1329" s="62" t="s">
        <v>185</v>
      </c>
      <c r="UKU1329" s="62" t="s">
        <v>186</v>
      </c>
      <c r="UKV1329" s="62">
        <f>SUM(UKV1327)</f>
        <v>1000000</v>
      </c>
      <c r="UKW1329" s="62">
        <f>SUM(UKW1327)</f>
        <v>0</v>
      </c>
      <c r="UKX1329" s="62">
        <f>UKW1329/UKV1329</f>
        <v>0</v>
      </c>
      <c r="UKY1329" s="62">
        <f>SUM(UKY1327)</f>
        <v>1000000</v>
      </c>
      <c r="UKZ1329" s="62">
        <v>0</v>
      </c>
      <c r="ULA1329" s="62">
        <v>0</v>
      </c>
      <c r="ULC1329" s="62">
        <f>UKZ1329-ULA1329</f>
        <v>0</v>
      </c>
      <c r="ULD1329" s="62">
        <f t="shared" ref="ULD1329:ULT1331" si="692">UKZ1329+UKV1329</f>
        <v>1000000</v>
      </c>
      <c r="ULJ1329" s="62" t="s">
        <v>185</v>
      </c>
      <c r="ULK1329" s="62" t="s">
        <v>186</v>
      </c>
      <c r="ULL1329" s="62">
        <f>SUM(ULL1327)</f>
        <v>1000000</v>
      </c>
      <c r="ULM1329" s="62">
        <f>SUM(ULM1327)</f>
        <v>0</v>
      </c>
      <c r="ULN1329" s="62">
        <f>ULM1329/ULL1329</f>
        <v>0</v>
      </c>
      <c r="ULO1329" s="62">
        <f>SUM(ULO1327)</f>
        <v>1000000</v>
      </c>
      <c r="ULP1329" s="62">
        <v>0</v>
      </c>
      <c r="ULQ1329" s="62">
        <v>0</v>
      </c>
      <c r="ULS1329" s="62">
        <f>ULP1329-ULQ1329</f>
        <v>0</v>
      </c>
      <c r="ULT1329" s="62">
        <f t="shared" si="692"/>
        <v>1000000</v>
      </c>
      <c r="ULZ1329" s="62" t="s">
        <v>185</v>
      </c>
      <c r="UMA1329" s="62" t="s">
        <v>186</v>
      </c>
      <c r="UMB1329" s="62">
        <f>SUM(UMB1327)</f>
        <v>1000000</v>
      </c>
      <c r="UMC1329" s="62">
        <f>SUM(UMC1327)</f>
        <v>0</v>
      </c>
      <c r="UMD1329" s="62">
        <f>UMC1329/UMB1329</f>
        <v>0</v>
      </c>
      <c r="UME1329" s="62">
        <f>SUM(UME1327)</f>
        <v>1000000</v>
      </c>
      <c r="UMF1329" s="62">
        <v>0</v>
      </c>
      <c r="UMG1329" s="62">
        <v>0</v>
      </c>
      <c r="UMI1329" s="62">
        <f>UMF1329-UMG1329</f>
        <v>0</v>
      </c>
      <c r="UMJ1329" s="62">
        <f t="shared" ref="UMJ1329:UMZ1331" si="693">UMF1329+UMB1329</f>
        <v>1000000</v>
      </c>
      <c r="UMP1329" s="62" t="s">
        <v>185</v>
      </c>
      <c r="UMQ1329" s="62" t="s">
        <v>186</v>
      </c>
      <c r="UMR1329" s="62">
        <f>SUM(UMR1327)</f>
        <v>1000000</v>
      </c>
      <c r="UMS1329" s="62">
        <f>SUM(UMS1327)</f>
        <v>0</v>
      </c>
      <c r="UMT1329" s="62">
        <f>UMS1329/UMR1329</f>
        <v>0</v>
      </c>
      <c r="UMU1329" s="62">
        <f>SUM(UMU1327)</f>
        <v>1000000</v>
      </c>
      <c r="UMV1329" s="62">
        <v>0</v>
      </c>
      <c r="UMW1329" s="62">
        <v>0</v>
      </c>
      <c r="UMY1329" s="62">
        <f>UMV1329-UMW1329</f>
        <v>0</v>
      </c>
      <c r="UMZ1329" s="62">
        <f t="shared" si="693"/>
        <v>1000000</v>
      </c>
      <c r="UNF1329" s="62" t="s">
        <v>185</v>
      </c>
      <c r="UNG1329" s="62" t="s">
        <v>186</v>
      </c>
      <c r="UNH1329" s="62">
        <f>SUM(UNH1327)</f>
        <v>1000000</v>
      </c>
      <c r="UNI1329" s="62">
        <f>SUM(UNI1327)</f>
        <v>0</v>
      </c>
      <c r="UNJ1329" s="62">
        <f>UNI1329/UNH1329</f>
        <v>0</v>
      </c>
      <c r="UNK1329" s="62">
        <f>SUM(UNK1327)</f>
        <v>1000000</v>
      </c>
      <c r="UNL1329" s="62">
        <v>0</v>
      </c>
      <c r="UNM1329" s="62">
        <v>0</v>
      </c>
      <c r="UNO1329" s="62">
        <f>UNL1329-UNM1329</f>
        <v>0</v>
      </c>
      <c r="UNP1329" s="62">
        <f t="shared" ref="UNP1329:UOF1331" si="694">UNL1329+UNH1329</f>
        <v>1000000</v>
      </c>
      <c r="UNV1329" s="62" t="s">
        <v>185</v>
      </c>
      <c r="UNW1329" s="62" t="s">
        <v>186</v>
      </c>
      <c r="UNX1329" s="62">
        <f>SUM(UNX1327)</f>
        <v>1000000</v>
      </c>
      <c r="UNY1329" s="62">
        <f>SUM(UNY1327)</f>
        <v>0</v>
      </c>
      <c r="UNZ1329" s="62">
        <f>UNY1329/UNX1329</f>
        <v>0</v>
      </c>
      <c r="UOA1329" s="62">
        <f>SUM(UOA1327)</f>
        <v>1000000</v>
      </c>
      <c r="UOB1329" s="62">
        <v>0</v>
      </c>
      <c r="UOC1329" s="62">
        <v>0</v>
      </c>
      <c r="UOE1329" s="62">
        <f>UOB1329-UOC1329</f>
        <v>0</v>
      </c>
      <c r="UOF1329" s="62">
        <f t="shared" si="694"/>
        <v>1000000</v>
      </c>
      <c r="UOL1329" s="62" t="s">
        <v>185</v>
      </c>
      <c r="UOM1329" s="62" t="s">
        <v>186</v>
      </c>
      <c r="UON1329" s="62">
        <f>SUM(UON1327)</f>
        <v>1000000</v>
      </c>
      <c r="UOO1329" s="62">
        <f>SUM(UOO1327)</f>
        <v>0</v>
      </c>
      <c r="UOP1329" s="62">
        <f>UOO1329/UON1329</f>
        <v>0</v>
      </c>
      <c r="UOQ1329" s="62">
        <f>SUM(UOQ1327)</f>
        <v>1000000</v>
      </c>
      <c r="UOR1329" s="62">
        <v>0</v>
      </c>
      <c r="UOS1329" s="62">
        <v>0</v>
      </c>
      <c r="UOU1329" s="62">
        <f>UOR1329-UOS1329</f>
        <v>0</v>
      </c>
      <c r="UOV1329" s="62">
        <f t="shared" ref="UOV1329:UPL1331" si="695">UOR1329+UON1329</f>
        <v>1000000</v>
      </c>
      <c r="UPB1329" s="62" t="s">
        <v>185</v>
      </c>
      <c r="UPC1329" s="62" t="s">
        <v>186</v>
      </c>
      <c r="UPD1329" s="62">
        <f>SUM(UPD1327)</f>
        <v>1000000</v>
      </c>
      <c r="UPE1329" s="62">
        <f>SUM(UPE1327)</f>
        <v>0</v>
      </c>
      <c r="UPF1329" s="62">
        <f>UPE1329/UPD1329</f>
        <v>0</v>
      </c>
      <c r="UPG1329" s="62">
        <f>SUM(UPG1327)</f>
        <v>1000000</v>
      </c>
      <c r="UPH1329" s="62">
        <v>0</v>
      </c>
      <c r="UPI1329" s="62">
        <v>0</v>
      </c>
      <c r="UPK1329" s="62">
        <f>UPH1329-UPI1329</f>
        <v>0</v>
      </c>
      <c r="UPL1329" s="62">
        <f t="shared" si="695"/>
        <v>1000000</v>
      </c>
      <c r="UPR1329" s="62" t="s">
        <v>185</v>
      </c>
      <c r="UPS1329" s="62" t="s">
        <v>186</v>
      </c>
      <c r="UPT1329" s="62">
        <f>SUM(UPT1327)</f>
        <v>1000000</v>
      </c>
      <c r="UPU1329" s="62">
        <f>SUM(UPU1327)</f>
        <v>0</v>
      </c>
      <c r="UPV1329" s="62">
        <f>UPU1329/UPT1329</f>
        <v>0</v>
      </c>
      <c r="UPW1329" s="62">
        <f>SUM(UPW1327)</f>
        <v>1000000</v>
      </c>
      <c r="UPX1329" s="62">
        <v>0</v>
      </c>
      <c r="UPY1329" s="62">
        <v>0</v>
      </c>
      <c r="UQA1329" s="62">
        <f>UPX1329-UPY1329</f>
        <v>0</v>
      </c>
      <c r="UQB1329" s="62">
        <f t="shared" ref="UQB1329:UQR1331" si="696">UPX1329+UPT1329</f>
        <v>1000000</v>
      </c>
      <c r="UQH1329" s="62" t="s">
        <v>185</v>
      </c>
      <c r="UQI1329" s="62" t="s">
        <v>186</v>
      </c>
      <c r="UQJ1329" s="62">
        <f>SUM(UQJ1327)</f>
        <v>1000000</v>
      </c>
      <c r="UQK1329" s="62">
        <f>SUM(UQK1327)</f>
        <v>0</v>
      </c>
      <c r="UQL1329" s="62">
        <f>UQK1329/UQJ1329</f>
        <v>0</v>
      </c>
      <c r="UQM1329" s="62">
        <f>SUM(UQM1327)</f>
        <v>1000000</v>
      </c>
      <c r="UQN1329" s="62">
        <v>0</v>
      </c>
      <c r="UQO1329" s="62">
        <v>0</v>
      </c>
      <c r="UQQ1329" s="62">
        <f>UQN1329-UQO1329</f>
        <v>0</v>
      </c>
      <c r="UQR1329" s="62">
        <f t="shared" si="696"/>
        <v>1000000</v>
      </c>
      <c r="UQX1329" s="62" t="s">
        <v>185</v>
      </c>
      <c r="UQY1329" s="62" t="s">
        <v>186</v>
      </c>
      <c r="UQZ1329" s="62">
        <f>SUM(UQZ1327)</f>
        <v>1000000</v>
      </c>
      <c r="URA1329" s="62">
        <f>SUM(URA1327)</f>
        <v>0</v>
      </c>
      <c r="URB1329" s="62">
        <f>URA1329/UQZ1329</f>
        <v>0</v>
      </c>
      <c r="URC1329" s="62">
        <f>SUM(URC1327)</f>
        <v>1000000</v>
      </c>
      <c r="URD1329" s="62">
        <v>0</v>
      </c>
      <c r="URE1329" s="62">
        <v>0</v>
      </c>
      <c r="URG1329" s="62">
        <f>URD1329-URE1329</f>
        <v>0</v>
      </c>
      <c r="URH1329" s="62">
        <f t="shared" ref="URH1329:URX1331" si="697">URD1329+UQZ1329</f>
        <v>1000000</v>
      </c>
      <c r="URN1329" s="62" t="s">
        <v>185</v>
      </c>
      <c r="URO1329" s="62" t="s">
        <v>186</v>
      </c>
      <c r="URP1329" s="62">
        <f>SUM(URP1327)</f>
        <v>1000000</v>
      </c>
      <c r="URQ1329" s="62">
        <f>SUM(URQ1327)</f>
        <v>0</v>
      </c>
      <c r="URR1329" s="62">
        <f>URQ1329/URP1329</f>
        <v>0</v>
      </c>
      <c r="URS1329" s="62">
        <f>SUM(URS1327)</f>
        <v>1000000</v>
      </c>
      <c r="URT1329" s="62">
        <v>0</v>
      </c>
      <c r="URU1329" s="62">
        <v>0</v>
      </c>
      <c r="URW1329" s="62">
        <f>URT1329-URU1329</f>
        <v>0</v>
      </c>
      <c r="URX1329" s="62">
        <f t="shared" si="697"/>
        <v>1000000</v>
      </c>
      <c r="USD1329" s="62" t="s">
        <v>185</v>
      </c>
      <c r="USE1329" s="62" t="s">
        <v>186</v>
      </c>
      <c r="USF1329" s="62">
        <f>SUM(USF1327)</f>
        <v>1000000</v>
      </c>
      <c r="USG1329" s="62">
        <f>SUM(USG1327)</f>
        <v>0</v>
      </c>
      <c r="USH1329" s="62">
        <f>USG1329/USF1329</f>
        <v>0</v>
      </c>
      <c r="USI1329" s="62">
        <f>SUM(USI1327)</f>
        <v>1000000</v>
      </c>
      <c r="USJ1329" s="62">
        <v>0</v>
      </c>
      <c r="USK1329" s="62">
        <v>0</v>
      </c>
      <c r="USM1329" s="62">
        <f>USJ1329-USK1329</f>
        <v>0</v>
      </c>
      <c r="USN1329" s="62">
        <f t="shared" ref="USN1329:UTD1331" si="698">USJ1329+USF1329</f>
        <v>1000000</v>
      </c>
      <c r="UST1329" s="62" t="s">
        <v>185</v>
      </c>
      <c r="USU1329" s="62" t="s">
        <v>186</v>
      </c>
      <c r="USV1329" s="62">
        <f>SUM(USV1327)</f>
        <v>1000000</v>
      </c>
      <c r="USW1329" s="62">
        <f>SUM(USW1327)</f>
        <v>0</v>
      </c>
      <c r="USX1329" s="62">
        <f>USW1329/USV1329</f>
        <v>0</v>
      </c>
      <c r="USY1329" s="62">
        <f>SUM(USY1327)</f>
        <v>1000000</v>
      </c>
      <c r="USZ1329" s="62">
        <v>0</v>
      </c>
      <c r="UTA1329" s="62">
        <v>0</v>
      </c>
      <c r="UTC1329" s="62">
        <f>USZ1329-UTA1329</f>
        <v>0</v>
      </c>
      <c r="UTD1329" s="62">
        <f t="shared" si="698"/>
        <v>1000000</v>
      </c>
      <c r="UTJ1329" s="62" t="s">
        <v>185</v>
      </c>
      <c r="UTK1329" s="62" t="s">
        <v>186</v>
      </c>
      <c r="UTL1329" s="62">
        <f>SUM(UTL1327)</f>
        <v>1000000</v>
      </c>
      <c r="UTM1329" s="62">
        <f>SUM(UTM1327)</f>
        <v>0</v>
      </c>
      <c r="UTN1329" s="62">
        <f>UTM1329/UTL1329</f>
        <v>0</v>
      </c>
      <c r="UTO1329" s="62">
        <f>SUM(UTO1327)</f>
        <v>1000000</v>
      </c>
      <c r="UTP1329" s="62">
        <v>0</v>
      </c>
      <c r="UTQ1329" s="62">
        <v>0</v>
      </c>
      <c r="UTS1329" s="62">
        <f>UTP1329-UTQ1329</f>
        <v>0</v>
      </c>
      <c r="UTT1329" s="62">
        <f t="shared" ref="UTT1329:UUJ1331" si="699">UTP1329+UTL1329</f>
        <v>1000000</v>
      </c>
      <c r="UTZ1329" s="62" t="s">
        <v>185</v>
      </c>
      <c r="UUA1329" s="62" t="s">
        <v>186</v>
      </c>
      <c r="UUB1329" s="62">
        <f>SUM(UUB1327)</f>
        <v>1000000</v>
      </c>
      <c r="UUC1329" s="62">
        <f>SUM(UUC1327)</f>
        <v>0</v>
      </c>
      <c r="UUD1329" s="62">
        <f>UUC1329/UUB1329</f>
        <v>0</v>
      </c>
      <c r="UUE1329" s="62">
        <f>SUM(UUE1327)</f>
        <v>1000000</v>
      </c>
      <c r="UUF1329" s="62">
        <v>0</v>
      </c>
      <c r="UUG1329" s="62">
        <v>0</v>
      </c>
      <c r="UUI1329" s="62">
        <f>UUF1329-UUG1329</f>
        <v>0</v>
      </c>
      <c r="UUJ1329" s="62">
        <f t="shared" si="699"/>
        <v>1000000</v>
      </c>
      <c r="UUP1329" s="62" t="s">
        <v>185</v>
      </c>
      <c r="UUQ1329" s="62" t="s">
        <v>186</v>
      </c>
      <c r="UUR1329" s="62">
        <f>SUM(UUR1327)</f>
        <v>1000000</v>
      </c>
      <c r="UUS1329" s="62">
        <f>SUM(UUS1327)</f>
        <v>0</v>
      </c>
      <c r="UUT1329" s="62">
        <f>UUS1329/UUR1329</f>
        <v>0</v>
      </c>
      <c r="UUU1329" s="62">
        <f>SUM(UUU1327)</f>
        <v>1000000</v>
      </c>
      <c r="UUV1329" s="62">
        <v>0</v>
      </c>
      <c r="UUW1329" s="62">
        <v>0</v>
      </c>
      <c r="UUY1329" s="62">
        <f>UUV1329-UUW1329</f>
        <v>0</v>
      </c>
      <c r="UUZ1329" s="62">
        <f t="shared" ref="UUZ1329:UVP1331" si="700">UUV1329+UUR1329</f>
        <v>1000000</v>
      </c>
      <c r="UVF1329" s="62" t="s">
        <v>185</v>
      </c>
      <c r="UVG1329" s="62" t="s">
        <v>186</v>
      </c>
      <c r="UVH1329" s="62">
        <f>SUM(UVH1327)</f>
        <v>1000000</v>
      </c>
      <c r="UVI1329" s="62">
        <f>SUM(UVI1327)</f>
        <v>0</v>
      </c>
      <c r="UVJ1329" s="62">
        <f>UVI1329/UVH1329</f>
        <v>0</v>
      </c>
      <c r="UVK1329" s="62">
        <f>SUM(UVK1327)</f>
        <v>1000000</v>
      </c>
      <c r="UVL1329" s="62">
        <v>0</v>
      </c>
      <c r="UVM1329" s="62">
        <v>0</v>
      </c>
      <c r="UVO1329" s="62">
        <f>UVL1329-UVM1329</f>
        <v>0</v>
      </c>
      <c r="UVP1329" s="62">
        <f t="shared" si="700"/>
        <v>1000000</v>
      </c>
      <c r="UVV1329" s="62" t="s">
        <v>185</v>
      </c>
      <c r="UVW1329" s="62" t="s">
        <v>186</v>
      </c>
      <c r="UVX1329" s="62">
        <f>SUM(UVX1327)</f>
        <v>1000000</v>
      </c>
      <c r="UVY1329" s="62">
        <f>SUM(UVY1327)</f>
        <v>0</v>
      </c>
      <c r="UVZ1329" s="62">
        <f>UVY1329/UVX1329</f>
        <v>0</v>
      </c>
      <c r="UWA1329" s="62">
        <f>SUM(UWA1327)</f>
        <v>1000000</v>
      </c>
      <c r="UWB1329" s="62">
        <v>0</v>
      </c>
      <c r="UWC1329" s="62">
        <v>0</v>
      </c>
      <c r="UWE1329" s="62">
        <f>UWB1329-UWC1329</f>
        <v>0</v>
      </c>
      <c r="UWF1329" s="62">
        <f t="shared" ref="UWF1329:UWV1331" si="701">UWB1329+UVX1329</f>
        <v>1000000</v>
      </c>
      <c r="UWL1329" s="62" t="s">
        <v>185</v>
      </c>
      <c r="UWM1329" s="62" t="s">
        <v>186</v>
      </c>
      <c r="UWN1329" s="62">
        <f>SUM(UWN1327)</f>
        <v>1000000</v>
      </c>
      <c r="UWO1329" s="62">
        <f>SUM(UWO1327)</f>
        <v>0</v>
      </c>
      <c r="UWP1329" s="62">
        <f>UWO1329/UWN1329</f>
        <v>0</v>
      </c>
      <c r="UWQ1329" s="62">
        <f>SUM(UWQ1327)</f>
        <v>1000000</v>
      </c>
      <c r="UWR1329" s="62">
        <v>0</v>
      </c>
      <c r="UWS1329" s="62">
        <v>0</v>
      </c>
      <c r="UWU1329" s="62">
        <f>UWR1329-UWS1329</f>
        <v>0</v>
      </c>
      <c r="UWV1329" s="62">
        <f t="shared" si="701"/>
        <v>1000000</v>
      </c>
      <c r="UXB1329" s="62" t="s">
        <v>185</v>
      </c>
      <c r="UXC1329" s="62" t="s">
        <v>186</v>
      </c>
      <c r="UXD1329" s="62">
        <f>SUM(UXD1327)</f>
        <v>1000000</v>
      </c>
      <c r="UXE1329" s="62">
        <f>SUM(UXE1327)</f>
        <v>0</v>
      </c>
      <c r="UXF1329" s="62">
        <f>UXE1329/UXD1329</f>
        <v>0</v>
      </c>
      <c r="UXG1329" s="62">
        <f>SUM(UXG1327)</f>
        <v>1000000</v>
      </c>
      <c r="UXH1329" s="62">
        <v>0</v>
      </c>
      <c r="UXI1329" s="62">
        <v>0</v>
      </c>
      <c r="UXK1329" s="62">
        <f>UXH1329-UXI1329</f>
        <v>0</v>
      </c>
      <c r="UXL1329" s="62">
        <f t="shared" ref="UXL1329:UYB1331" si="702">UXH1329+UXD1329</f>
        <v>1000000</v>
      </c>
      <c r="UXR1329" s="62" t="s">
        <v>185</v>
      </c>
      <c r="UXS1329" s="62" t="s">
        <v>186</v>
      </c>
      <c r="UXT1329" s="62">
        <f>SUM(UXT1327)</f>
        <v>1000000</v>
      </c>
      <c r="UXU1329" s="62">
        <f>SUM(UXU1327)</f>
        <v>0</v>
      </c>
      <c r="UXV1329" s="62">
        <f>UXU1329/UXT1329</f>
        <v>0</v>
      </c>
      <c r="UXW1329" s="62">
        <f>SUM(UXW1327)</f>
        <v>1000000</v>
      </c>
      <c r="UXX1329" s="62">
        <v>0</v>
      </c>
      <c r="UXY1329" s="62">
        <v>0</v>
      </c>
      <c r="UYA1329" s="62">
        <f>UXX1329-UXY1329</f>
        <v>0</v>
      </c>
      <c r="UYB1329" s="62">
        <f t="shared" si="702"/>
        <v>1000000</v>
      </c>
      <c r="UYH1329" s="62" t="s">
        <v>185</v>
      </c>
      <c r="UYI1329" s="62" t="s">
        <v>186</v>
      </c>
      <c r="UYJ1329" s="62">
        <f>SUM(UYJ1327)</f>
        <v>1000000</v>
      </c>
      <c r="UYK1329" s="62">
        <f>SUM(UYK1327)</f>
        <v>0</v>
      </c>
      <c r="UYL1329" s="62">
        <f>UYK1329/UYJ1329</f>
        <v>0</v>
      </c>
      <c r="UYM1329" s="62">
        <f>SUM(UYM1327)</f>
        <v>1000000</v>
      </c>
      <c r="UYN1329" s="62">
        <v>0</v>
      </c>
      <c r="UYO1329" s="62">
        <v>0</v>
      </c>
      <c r="UYQ1329" s="62">
        <f>UYN1329-UYO1329</f>
        <v>0</v>
      </c>
      <c r="UYR1329" s="62">
        <f t="shared" ref="UYR1329:UZH1331" si="703">UYN1329+UYJ1329</f>
        <v>1000000</v>
      </c>
      <c r="UYX1329" s="62" t="s">
        <v>185</v>
      </c>
      <c r="UYY1329" s="62" t="s">
        <v>186</v>
      </c>
      <c r="UYZ1329" s="62">
        <f>SUM(UYZ1327)</f>
        <v>1000000</v>
      </c>
      <c r="UZA1329" s="62">
        <f>SUM(UZA1327)</f>
        <v>0</v>
      </c>
      <c r="UZB1329" s="62">
        <f>UZA1329/UYZ1329</f>
        <v>0</v>
      </c>
      <c r="UZC1329" s="62">
        <f>SUM(UZC1327)</f>
        <v>1000000</v>
      </c>
      <c r="UZD1329" s="62">
        <v>0</v>
      </c>
      <c r="UZE1329" s="62">
        <v>0</v>
      </c>
      <c r="UZG1329" s="62">
        <f>UZD1329-UZE1329</f>
        <v>0</v>
      </c>
      <c r="UZH1329" s="62">
        <f t="shared" si="703"/>
        <v>1000000</v>
      </c>
      <c r="UZN1329" s="62" t="s">
        <v>185</v>
      </c>
      <c r="UZO1329" s="62" t="s">
        <v>186</v>
      </c>
      <c r="UZP1329" s="62">
        <f>SUM(UZP1327)</f>
        <v>1000000</v>
      </c>
      <c r="UZQ1329" s="62">
        <f>SUM(UZQ1327)</f>
        <v>0</v>
      </c>
      <c r="UZR1329" s="62">
        <f>UZQ1329/UZP1329</f>
        <v>0</v>
      </c>
      <c r="UZS1329" s="62">
        <f>SUM(UZS1327)</f>
        <v>1000000</v>
      </c>
      <c r="UZT1329" s="62">
        <v>0</v>
      </c>
      <c r="UZU1329" s="62">
        <v>0</v>
      </c>
      <c r="UZW1329" s="62">
        <f>UZT1329-UZU1329</f>
        <v>0</v>
      </c>
      <c r="UZX1329" s="62">
        <f t="shared" ref="UZX1329:VAN1331" si="704">UZT1329+UZP1329</f>
        <v>1000000</v>
      </c>
      <c r="VAD1329" s="62" t="s">
        <v>185</v>
      </c>
      <c r="VAE1329" s="62" t="s">
        <v>186</v>
      </c>
      <c r="VAF1329" s="62">
        <f>SUM(VAF1327)</f>
        <v>1000000</v>
      </c>
      <c r="VAG1329" s="62">
        <f>SUM(VAG1327)</f>
        <v>0</v>
      </c>
      <c r="VAH1329" s="62">
        <f>VAG1329/VAF1329</f>
        <v>0</v>
      </c>
      <c r="VAI1329" s="62">
        <f>SUM(VAI1327)</f>
        <v>1000000</v>
      </c>
      <c r="VAJ1329" s="62">
        <v>0</v>
      </c>
      <c r="VAK1329" s="62">
        <v>0</v>
      </c>
      <c r="VAM1329" s="62">
        <f>VAJ1329-VAK1329</f>
        <v>0</v>
      </c>
      <c r="VAN1329" s="62">
        <f t="shared" si="704"/>
        <v>1000000</v>
      </c>
      <c r="VAT1329" s="62" t="s">
        <v>185</v>
      </c>
      <c r="VAU1329" s="62" t="s">
        <v>186</v>
      </c>
      <c r="VAV1329" s="62">
        <f>SUM(VAV1327)</f>
        <v>1000000</v>
      </c>
      <c r="VAW1329" s="62">
        <f>SUM(VAW1327)</f>
        <v>0</v>
      </c>
      <c r="VAX1329" s="62">
        <f>VAW1329/VAV1329</f>
        <v>0</v>
      </c>
      <c r="VAY1329" s="62">
        <f>SUM(VAY1327)</f>
        <v>1000000</v>
      </c>
      <c r="VAZ1329" s="62">
        <v>0</v>
      </c>
      <c r="VBA1329" s="62">
        <v>0</v>
      </c>
      <c r="VBC1329" s="62">
        <f>VAZ1329-VBA1329</f>
        <v>0</v>
      </c>
      <c r="VBD1329" s="62">
        <f t="shared" ref="VBD1329:VBT1331" si="705">VAZ1329+VAV1329</f>
        <v>1000000</v>
      </c>
      <c r="VBJ1329" s="62" t="s">
        <v>185</v>
      </c>
      <c r="VBK1329" s="62" t="s">
        <v>186</v>
      </c>
      <c r="VBL1329" s="62">
        <f>SUM(VBL1327)</f>
        <v>1000000</v>
      </c>
      <c r="VBM1329" s="62">
        <f>SUM(VBM1327)</f>
        <v>0</v>
      </c>
      <c r="VBN1329" s="62">
        <f>VBM1329/VBL1329</f>
        <v>0</v>
      </c>
      <c r="VBO1329" s="62">
        <f>SUM(VBO1327)</f>
        <v>1000000</v>
      </c>
      <c r="VBP1329" s="62">
        <v>0</v>
      </c>
      <c r="VBQ1329" s="62">
        <v>0</v>
      </c>
      <c r="VBS1329" s="62">
        <f>VBP1329-VBQ1329</f>
        <v>0</v>
      </c>
      <c r="VBT1329" s="62">
        <f t="shared" si="705"/>
        <v>1000000</v>
      </c>
      <c r="VBZ1329" s="62" t="s">
        <v>185</v>
      </c>
      <c r="VCA1329" s="62" t="s">
        <v>186</v>
      </c>
      <c r="VCB1329" s="62">
        <f>SUM(VCB1327)</f>
        <v>1000000</v>
      </c>
      <c r="VCC1329" s="62">
        <f>SUM(VCC1327)</f>
        <v>0</v>
      </c>
      <c r="VCD1329" s="62">
        <f>VCC1329/VCB1329</f>
        <v>0</v>
      </c>
      <c r="VCE1329" s="62">
        <f>SUM(VCE1327)</f>
        <v>1000000</v>
      </c>
      <c r="VCF1329" s="62">
        <v>0</v>
      </c>
      <c r="VCG1329" s="62">
        <v>0</v>
      </c>
      <c r="VCI1329" s="62">
        <f>VCF1329-VCG1329</f>
        <v>0</v>
      </c>
      <c r="VCJ1329" s="62">
        <f t="shared" ref="VCJ1329:VCZ1331" si="706">VCF1329+VCB1329</f>
        <v>1000000</v>
      </c>
      <c r="VCP1329" s="62" t="s">
        <v>185</v>
      </c>
      <c r="VCQ1329" s="62" t="s">
        <v>186</v>
      </c>
      <c r="VCR1329" s="62">
        <f>SUM(VCR1327)</f>
        <v>1000000</v>
      </c>
      <c r="VCS1329" s="62">
        <f>SUM(VCS1327)</f>
        <v>0</v>
      </c>
      <c r="VCT1329" s="62">
        <f>VCS1329/VCR1329</f>
        <v>0</v>
      </c>
      <c r="VCU1329" s="62">
        <f>SUM(VCU1327)</f>
        <v>1000000</v>
      </c>
      <c r="VCV1329" s="62">
        <v>0</v>
      </c>
      <c r="VCW1329" s="62">
        <v>0</v>
      </c>
      <c r="VCY1329" s="62">
        <f>VCV1329-VCW1329</f>
        <v>0</v>
      </c>
      <c r="VCZ1329" s="62">
        <f t="shared" si="706"/>
        <v>1000000</v>
      </c>
      <c r="VDF1329" s="62" t="s">
        <v>185</v>
      </c>
      <c r="VDG1329" s="62" t="s">
        <v>186</v>
      </c>
      <c r="VDH1329" s="62">
        <f>SUM(VDH1327)</f>
        <v>1000000</v>
      </c>
      <c r="VDI1329" s="62">
        <f>SUM(VDI1327)</f>
        <v>0</v>
      </c>
      <c r="VDJ1329" s="62">
        <f>VDI1329/VDH1329</f>
        <v>0</v>
      </c>
      <c r="VDK1329" s="62">
        <f>SUM(VDK1327)</f>
        <v>1000000</v>
      </c>
      <c r="VDL1329" s="62">
        <v>0</v>
      </c>
      <c r="VDM1329" s="62">
        <v>0</v>
      </c>
      <c r="VDO1329" s="62">
        <f>VDL1329-VDM1329</f>
        <v>0</v>
      </c>
      <c r="VDP1329" s="62">
        <f t="shared" ref="VDP1329:VEF1331" si="707">VDL1329+VDH1329</f>
        <v>1000000</v>
      </c>
      <c r="VDV1329" s="62" t="s">
        <v>185</v>
      </c>
      <c r="VDW1329" s="62" t="s">
        <v>186</v>
      </c>
      <c r="VDX1329" s="62">
        <f>SUM(VDX1327)</f>
        <v>1000000</v>
      </c>
      <c r="VDY1329" s="62">
        <f>SUM(VDY1327)</f>
        <v>0</v>
      </c>
      <c r="VDZ1329" s="62">
        <f>VDY1329/VDX1329</f>
        <v>0</v>
      </c>
      <c r="VEA1329" s="62">
        <f>SUM(VEA1327)</f>
        <v>1000000</v>
      </c>
      <c r="VEB1329" s="62">
        <v>0</v>
      </c>
      <c r="VEC1329" s="62">
        <v>0</v>
      </c>
      <c r="VEE1329" s="62">
        <f>VEB1329-VEC1329</f>
        <v>0</v>
      </c>
      <c r="VEF1329" s="62">
        <f t="shared" si="707"/>
        <v>1000000</v>
      </c>
      <c r="VEL1329" s="62" t="s">
        <v>185</v>
      </c>
      <c r="VEM1329" s="62" t="s">
        <v>186</v>
      </c>
      <c r="VEN1329" s="62">
        <f>SUM(VEN1327)</f>
        <v>1000000</v>
      </c>
      <c r="VEO1329" s="62">
        <f>SUM(VEO1327)</f>
        <v>0</v>
      </c>
      <c r="VEP1329" s="62">
        <f>VEO1329/VEN1329</f>
        <v>0</v>
      </c>
      <c r="VEQ1329" s="62">
        <f>SUM(VEQ1327)</f>
        <v>1000000</v>
      </c>
      <c r="VER1329" s="62">
        <v>0</v>
      </c>
      <c r="VES1329" s="62">
        <v>0</v>
      </c>
      <c r="VEU1329" s="62">
        <f>VER1329-VES1329</f>
        <v>0</v>
      </c>
      <c r="VEV1329" s="62">
        <f t="shared" ref="VEV1329:VFL1331" si="708">VER1329+VEN1329</f>
        <v>1000000</v>
      </c>
      <c r="VFB1329" s="62" t="s">
        <v>185</v>
      </c>
      <c r="VFC1329" s="62" t="s">
        <v>186</v>
      </c>
      <c r="VFD1329" s="62">
        <f>SUM(VFD1327)</f>
        <v>1000000</v>
      </c>
      <c r="VFE1329" s="62">
        <f>SUM(VFE1327)</f>
        <v>0</v>
      </c>
      <c r="VFF1329" s="62">
        <f>VFE1329/VFD1329</f>
        <v>0</v>
      </c>
      <c r="VFG1329" s="62">
        <f>SUM(VFG1327)</f>
        <v>1000000</v>
      </c>
      <c r="VFH1329" s="62">
        <v>0</v>
      </c>
      <c r="VFI1329" s="62">
        <v>0</v>
      </c>
      <c r="VFK1329" s="62">
        <f>VFH1329-VFI1329</f>
        <v>0</v>
      </c>
      <c r="VFL1329" s="62">
        <f t="shared" si="708"/>
        <v>1000000</v>
      </c>
      <c r="VFR1329" s="62" t="s">
        <v>185</v>
      </c>
      <c r="VFS1329" s="62" t="s">
        <v>186</v>
      </c>
      <c r="VFT1329" s="62">
        <f>SUM(VFT1327)</f>
        <v>1000000</v>
      </c>
      <c r="VFU1329" s="62">
        <f>SUM(VFU1327)</f>
        <v>0</v>
      </c>
      <c r="VFV1329" s="62">
        <f>VFU1329/VFT1329</f>
        <v>0</v>
      </c>
      <c r="VFW1329" s="62">
        <f>SUM(VFW1327)</f>
        <v>1000000</v>
      </c>
      <c r="VFX1329" s="62">
        <v>0</v>
      </c>
      <c r="VFY1329" s="62">
        <v>0</v>
      </c>
      <c r="VGA1329" s="62">
        <f>VFX1329-VFY1329</f>
        <v>0</v>
      </c>
      <c r="VGB1329" s="62">
        <f t="shared" ref="VGB1329:VGR1331" si="709">VFX1329+VFT1329</f>
        <v>1000000</v>
      </c>
      <c r="VGH1329" s="62" t="s">
        <v>185</v>
      </c>
      <c r="VGI1329" s="62" t="s">
        <v>186</v>
      </c>
      <c r="VGJ1329" s="62">
        <f>SUM(VGJ1327)</f>
        <v>1000000</v>
      </c>
      <c r="VGK1329" s="62">
        <f>SUM(VGK1327)</f>
        <v>0</v>
      </c>
      <c r="VGL1329" s="62">
        <f>VGK1329/VGJ1329</f>
        <v>0</v>
      </c>
      <c r="VGM1329" s="62">
        <f>SUM(VGM1327)</f>
        <v>1000000</v>
      </c>
      <c r="VGN1329" s="62">
        <v>0</v>
      </c>
      <c r="VGO1329" s="62">
        <v>0</v>
      </c>
      <c r="VGQ1329" s="62">
        <f>VGN1329-VGO1329</f>
        <v>0</v>
      </c>
      <c r="VGR1329" s="62">
        <f t="shared" si="709"/>
        <v>1000000</v>
      </c>
      <c r="VGX1329" s="62" t="s">
        <v>185</v>
      </c>
      <c r="VGY1329" s="62" t="s">
        <v>186</v>
      </c>
      <c r="VGZ1329" s="62">
        <f>SUM(VGZ1327)</f>
        <v>1000000</v>
      </c>
      <c r="VHA1329" s="62">
        <f>SUM(VHA1327)</f>
        <v>0</v>
      </c>
      <c r="VHB1329" s="62">
        <f>VHA1329/VGZ1329</f>
        <v>0</v>
      </c>
      <c r="VHC1329" s="62">
        <f>SUM(VHC1327)</f>
        <v>1000000</v>
      </c>
      <c r="VHD1329" s="62">
        <v>0</v>
      </c>
      <c r="VHE1329" s="62">
        <v>0</v>
      </c>
      <c r="VHG1329" s="62">
        <f>VHD1329-VHE1329</f>
        <v>0</v>
      </c>
      <c r="VHH1329" s="62">
        <f t="shared" ref="VHH1329:VHX1331" si="710">VHD1329+VGZ1329</f>
        <v>1000000</v>
      </c>
      <c r="VHN1329" s="62" t="s">
        <v>185</v>
      </c>
      <c r="VHO1329" s="62" t="s">
        <v>186</v>
      </c>
      <c r="VHP1329" s="62">
        <f>SUM(VHP1327)</f>
        <v>1000000</v>
      </c>
      <c r="VHQ1329" s="62">
        <f>SUM(VHQ1327)</f>
        <v>0</v>
      </c>
      <c r="VHR1329" s="62">
        <f>VHQ1329/VHP1329</f>
        <v>0</v>
      </c>
      <c r="VHS1329" s="62">
        <f>SUM(VHS1327)</f>
        <v>1000000</v>
      </c>
      <c r="VHT1329" s="62">
        <v>0</v>
      </c>
      <c r="VHU1329" s="62">
        <v>0</v>
      </c>
      <c r="VHW1329" s="62">
        <f>VHT1329-VHU1329</f>
        <v>0</v>
      </c>
      <c r="VHX1329" s="62">
        <f t="shared" si="710"/>
        <v>1000000</v>
      </c>
      <c r="VID1329" s="62" t="s">
        <v>185</v>
      </c>
      <c r="VIE1329" s="62" t="s">
        <v>186</v>
      </c>
      <c r="VIF1329" s="62">
        <f>SUM(VIF1327)</f>
        <v>1000000</v>
      </c>
      <c r="VIG1329" s="62">
        <f>SUM(VIG1327)</f>
        <v>0</v>
      </c>
      <c r="VIH1329" s="62">
        <f>VIG1329/VIF1329</f>
        <v>0</v>
      </c>
      <c r="VII1329" s="62">
        <f>SUM(VII1327)</f>
        <v>1000000</v>
      </c>
      <c r="VIJ1329" s="62">
        <v>0</v>
      </c>
      <c r="VIK1329" s="62">
        <v>0</v>
      </c>
      <c r="VIM1329" s="62">
        <f>VIJ1329-VIK1329</f>
        <v>0</v>
      </c>
      <c r="VIN1329" s="62">
        <f t="shared" ref="VIN1329:VJD1331" si="711">VIJ1329+VIF1329</f>
        <v>1000000</v>
      </c>
      <c r="VIT1329" s="62" t="s">
        <v>185</v>
      </c>
      <c r="VIU1329" s="62" t="s">
        <v>186</v>
      </c>
      <c r="VIV1329" s="62">
        <f>SUM(VIV1327)</f>
        <v>1000000</v>
      </c>
      <c r="VIW1329" s="62">
        <f>SUM(VIW1327)</f>
        <v>0</v>
      </c>
      <c r="VIX1329" s="62">
        <f>VIW1329/VIV1329</f>
        <v>0</v>
      </c>
      <c r="VIY1329" s="62">
        <f>SUM(VIY1327)</f>
        <v>1000000</v>
      </c>
      <c r="VIZ1329" s="62">
        <v>0</v>
      </c>
      <c r="VJA1329" s="62">
        <v>0</v>
      </c>
      <c r="VJC1329" s="62">
        <f>VIZ1329-VJA1329</f>
        <v>0</v>
      </c>
      <c r="VJD1329" s="62">
        <f t="shared" si="711"/>
        <v>1000000</v>
      </c>
      <c r="VJJ1329" s="62" t="s">
        <v>185</v>
      </c>
      <c r="VJK1329" s="62" t="s">
        <v>186</v>
      </c>
      <c r="VJL1329" s="62">
        <f>SUM(VJL1327)</f>
        <v>1000000</v>
      </c>
      <c r="VJM1329" s="62">
        <f>SUM(VJM1327)</f>
        <v>0</v>
      </c>
      <c r="VJN1329" s="62">
        <f>VJM1329/VJL1329</f>
        <v>0</v>
      </c>
      <c r="VJO1329" s="62">
        <f>SUM(VJO1327)</f>
        <v>1000000</v>
      </c>
      <c r="VJP1329" s="62">
        <v>0</v>
      </c>
      <c r="VJQ1329" s="62">
        <v>0</v>
      </c>
      <c r="VJS1329" s="62">
        <f>VJP1329-VJQ1329</f>
        <v>0</v>
      </c>
      <c r="VJT1329" s="62">
        <f t="shared" ref="VJT1329:VKJ1331" si="712">VJP1329+VJL1329</f>
        <v>1000000</v>
      </c>
      <c r="VJZ1329" s="62" t="s">
        <v>185</v>
      </c>
      <c r="VKA1329" s="62" t="s">
        <v>186</v>
      </c>
      <c r="VKB1329" s="62">
        <f>SUM(VKB1327)</f>
        <v>1000000</v>
      </c>
      <c r="VKC1329" s="62">
        <f>SUM(VKC1327)</f>
        <v>0</v>
      </c>
      <c r="VKD1329" s="62">
        <f>VKC1329/VKB1329</f>
        <v>0</v>
      </c>
      <c r="VKE1329" s="62">
        <f>SUM(VKE1327)</f>
        <v>1000000</v>
      </c>
      <c r="VKF1329" s="62">
        <v>0</v>
      </c>
      <c r="VKG1329" s="62">
        <v>0</v>
      </c>
      <c r="VKI1329" s="62">
        <f>VKF1329-VKG1329</f>
        <v>0</v>
      </c>
      <c r="VKJ1329" s="62">
        <f t="shared" si="712"/>
        <v>1000000</v>
      </c>
      <c r="VKP1329" s="62" t="s">
        <v>185</v>
      </c>
      <c r="VKQ1329" s="62" t="s">
        <v>186</v>
      </c>
      <c r="VKR1329" s="62">
        <f>SUM(VKR1327)</f>
        <v>1000000</v>
      </c>
      <c r="VKS1329" s="62">
        <f>SUM(VKS1327)</f>
        <v>0</v>
      </c>
      <c r="VKT1329" s="62">
        <f>VKS1329/VKR1329</f>
        <v>0</v>
      </c>
      <c r="VKU1329" s="62">
        <f>SUM(VKU1327)</f>
        <v>1000000</v>
      </c>
      <c r="VKV1329" s="62">
        <v>0</v>
      </c>
      <c r="VKW1329" s="62">
        <v>0</v>
      </c>
      <c r="VKY1329" s="62">
        <f>VKV1329-VKW1329</f>
        <v>0</v>
      </c>
      <c r="VKZ1329" s="62">
        <f t="shared" ref="VKZ1329:VLP1331" si="713">VKV1329+VKR1329</f>
        <v>1000000</v>
      </c>
      <c r="VLF1329" s="62" t="s">
        <v>185</v>
      </c>
      <c r="VLG1329" s="62" t="s">
        <v>186</v>
      </c>
      <c r="VLH1329" s="62">
        <f>SUM(VLH1327)</f>
        <v>1000000</v>
      </c>
      <c r="VLI1329" s="62">
        <f>SUM(VLI1327)</f>
        <v>0</v>
      </c>
      <c r="VLJ1329" s="62">
        <f>VLI1329/VLH1329</f>
        <v>0</v>
      </c>
      <c r="VLK1329" s="62">
        <f>SUM(VLK1327)</f>
        <v>1000000</v>
      </c>
      <c r="VLL1329" s="62">
        <v>0</v>
      </c>
      <c r="VLM1329" s="62">
        <v>0</v>
      </c>
      <c r="VLO1329" s="62">
        <f>VLL1329-VLM1329</f>
        <v>0</v>
      </c>
      <c r="VLP1329" s="62">
        <f t="shared" si="713"/>
        <v>1000000</v>
      </c>
      <c r="VLV1329" s="62" t="s">
        <v>185</v>
      </c>
      <c r="VLW1329" s="62" t="s">
        <v>186</v>
      </c>
      <c r="VLX1329" s="62">
        <f>SUM(VLX1327)</f>
        <v>1000000</v>
      </c>
      <c r="VLY1329" s="62">
        <f>SUM(VLY1327)</f>
        <v>0</v>
      </c>
      <c r="VLZ1329" s="62">
        <f>VLY1329/VLX1329</f>
        <v>0</v>
      </c>
      <c r="VMA1329" s="62">
        <f>SUM(VMA1327)</f>
        <v>1000000</v>
      </c>
      <c r="VMB1329" s="62">
        <v>0</v>
      </c>
      <c r="VMC1329" s="62">
        <v>0</v>
      </c>
      <c r="VME1329" s="62">
        <f>VMB1329-VMC1329</f>
        <v>0</v>
      </c>
      <c r="VMF1329" s="62">
        <f t="shared" ref="VMF1329:VMV1331" si="714">VMB1329+VLX1329</f>
        <v>1000000</v>
      </c>
      <c r="VML1329" s="62" t="s">
        <v>185</v>
      </c>
      <c r="VMM1329" s="62" t="s">
        <v>186</v>
      </c>
      <c r="VMN1329" s="62">
        <f>SUM(VMN1327)</f>
        <v>1000000</v>
      </c>
      <c r="VMO1329" s="62">
        <f>SUM(VMO1327)</f>
        <v>0</v>
      </c>
      <c r="VMP1329" s="62">
        <f>VMO1329/VMN1329</f>
        <v>0</v>
      </c>
      <c r="VMQ1329" s="62">
        <f>SUM(VMQ1327)</f>
        <v>1000000</v>
      </c>
      <c r="VMR1329" s="62">
        <v>0</v>
      </c>
      <c r="VMS1329" s="62">
        <v>0</v>
      </c>
      <c r="VMU1329" s="62">
        <f>VMR1329-VMS1329</f>
        <v>0</v>
      </c>
      <c r="VMV1329" s="62">
        <f t="shared" si="714"/>
        <v>1000000</v>
      </c>
      <c r="VNB1329" s="62" t="s">
        <v>185</v>
      </c>
      <c r="VNC1329" s="62" t="s">
        <v>186</v>
      </c>
      <c r="VND1329" s="62">
        <f>SUM(VND1327)</f>
        <v>1000000</v>
      </c>
      <c r="VNE1329" s="62">
        <f>SUM(VNE1327)</f>
        <v>0</v>
      </c>
      <c r="VNF1329" s="62">
        <f>VNE1329/VND1329</f>
        <v>0</v>
      </c>
      <c r="VNG1329" s="62">
        <f>SUM(VNG1327)</f>
        <v>1000000</v>
      </c>
      <c r="VNH1329" s="62">
        <v>0</v>
      </c>
      <c r="VNI1329" s="62">
        <v>0</v>
      </c>
      <c r="VNK1329" s="62">
        <f>VNH1329-VNI1329</f>
        <v>0</v>
      </c>
      <c r="VNL1329" s="62">
        <f t="shared" ref="VNL1329:VOB1331" si="715">VNH1329+VND1329</f>
        <v>1000000</v>
      </c>
      <c r="VNR1329" s="62" t="s">
        <v>185</v>
      </c>
      <c r="VNS1329" s="62" t="s">
        <v>186</v>
      </c>
      <c r="VNT1329" s="62">
        <f>SUM(VNT1327)</f>
        <v>1000000</v>
      </c>
      <c r="VNU1329" s="62">
        <f>SUM(VNU1327)</f>
        <v>0</v>
      </c>
      <c r="VNV1329" s="62">
        <f>VNU1329/VNT1329</f>
        <v>0</v>
      </c>
      <c r="VNW1329" s="62">
        <f>SUM(VNW1327)</f>
        <v>1000000</v>
      </c>
      <c r="VNX1329" s="62">
        <v>0</v>
      </c>
      <c r="VNY1329" s="62">
        <v>0</v>
      </c>
      <c r="VOA1329" s="62">
        <f>VNX1329-VNY1329</f>
        <v>0</v>
      </c>
      <c r="VOB1329" s="62">
        <f t="shared" si="715"/>
        <v>1000000</v>
      </c>
      <c r="VOH1329" s="62" t="s">
        <v>185</v>
      </c>
      <c r="VOI1329" s="62" t="s">
        <v>186</v>
      </c>
      <c r="VOJ1329" s="62">
        <f>SUM(VOJ1327)</f>
        <v>1000000</v>
      </c>
      <c r="VOK1329" s="62">
        <f>SUM(VOK1327)</f>
        <v>0</v>
      </c>
      <c r="VOL1329" s="62">
        <f>VOK1329/VOJ1329</f>
        <v>0</v>
      </c>
      <c r="VOM1329" s="62">
        <f>SUM(VOM1327)</f>
        <v>1000000</v>
      </c>
      <c r="VON1329" s="62">
        <v>0</v>
      </c>
      <c r="VOO1329" s="62">
        <v>0</v>
      </c>
      <c r="VOQ1329" s="62">
        <f>VON1329-VOO1329</f>
        <v>0</v>
      </c>
      <c r="VOR1329" s="62">
        <f t="shared" ref="VOR1329:VPH1331" si="716">VON1329+VOJ1329</f>
        <v>1000000</v>
      </c>
      <c r="VOX1329" s="62" t="s">
        <v>185</v>
      </c>
      <c r="VOY1329" s="62" t="s">
        <v>186</v>
      </c>
      <c r="VOZ1329" s="62">
        <f>SUM(VOZ1327)</f>
        <v>1000000</v>
      </c>
      <c r="VPA1329" s="62">
        <f>SUM(VPA1327)</f>
        <v>0</v>
      </c>
      <c r="VPB1329" s="62">
        <f>VPA1329/VOZ1329</f>
        <v>0</v>
      </c>
      <c r="VPC1329" s="62">
        <f>SUM(VPC1327)</f>
        <v>1000000</v>
      </c>
      <c r="VPD1329" s="62">
        <v>0</v>
      </c>
      <c r="VPE1329" s="62">
        <v>0</v>
      </c>
      <c r="VPG1329" s="62">
        <f>VPD1329-VPE1329</f>
        <v>0</v>
      </c>
      <c r="VPH1329" s="62">
        <f t="shared" si="716"/>
        <v>1000000</v>
      </c>
      <c r="VPN1329" s="62" t="s">
        <v>185</v>
      </c>
      <c r="VPO1329" s="62" t="s">
        <v>186</v>
      </c>
      <c r="VPP1329" s="62">
        <f>SUM(VPP1327)</f>
        <v>1000000</v>
      </c>
      <c r="VPQ1329" s="62">
        <f>SUM(VPQ1327)</f>
        <v>0</v>
      </c>
      <c r="VPR1329" s="62">
        <f>VPQ1329/VPP1329</f>
        <v>0</v>
      </c>
      <c r="VPS1329" s="62">
        <f>SUM(VPS1327)</f>
        <v>1000000</v>
      </c>
      <c r="VPT1329" s="62">
        <v>0</v>
      </c>
      <c r="VPU1329" s="62">
        <v>0</v>
      </c>
      <c r="VPW1329" s="62">
        <f>VPT1329-VPU1329</f>
        <v>0</v>
      </c>
      <c r="VPX1329" s="62">
        <f t="shared" ref="VPX1329:VQN1331" si="717">VPT1329+VPP1329</f>
        <v>1000000</v>
      </c>
      <c r="VQD1329" s="62" t="s">
        <v>185</v>
      </c>
      <c r="VQE1329" s="62" t="s">
        <v>186</v>
      </c>
      <c r="VQF1329" s="62">
        <f>SUM(VQF1327)</f>
        <v>1000000</v>
      </c>
      <c r="VQG1329" s="62">
        <f>SUM(VQG1327)</f>
        <v>0</v>
      </c>
      <c r="VQH1329" s="62">
        <f>VQG1329/VQF1329</f>
        <v>0</v>
      </c>
      <c r="VQI1329" s="62">
        <f>SUM(VQI1327)</f>
        <v>1000000</v>
      </c>
      <c r="VQJ1329" s="62">
        <v>0</v>
      </c>
      <c r="VQK1329" s="62">
        <v>0</v>
      </c>
      <c r="VQM1329" s="62">
        <f>VQJ1329-VQK1329</f>
        <v>0</v>
      </c>
      <c r="VQN1329" s="62">
        <f t="shared" si="717"/>
        <v>1000000</v>
      </c>
      <c r="VQT1329" s="62" t="s">
        <v>185</v>
      </c>
      <c r="VQU1329" s="62" t="s">
        <v>186</v>
      </c>
      <c r="VQV1329" s="62">
        <f>SUM(VQV1327)</f>
        <v>1000000</v>
      </c>
      <c r="VQW1329" s="62">
        <f>SUM(VQW1327)</f>
        <v>0</v>
      </c>
      <c r="VQX1329" s="62">
        <f>VQW1329/VQV1329</f>
        <v>0</v>
      </c>
      <c r="VQY1329" s="62">
        <f>SUM(VQY1327)</f>
        <v>1000000</v>
      </c>
      <c r="VQZ1329" s="62">
        <v>0</v>
      </c>
      <c r="VRA1329" s="62">
        <v>0</v>
      </c>
      <c r="VRC1329" s="62">
        <f>VQZ1329-VRA1329</f>
        <v>0</v>
      </c>
      <c r="VRD1329" s="62">
        <f t="shared" ref="VRD1329:VRT1331" si="718">VQZ1329+VQV1329</f>
        <v>1000000</v>
      </c>
      <c r="VRJ1329" s="62" t="s">
        <v>185</v>
      </c>
      <c r="VRK1329" s="62" t="s">
        <v>186</v>
      </c>
      <c r="VRL1329" s="62">
        <f>SUM(VRL1327)</f>
        <v>1000000</v>
      </c>
      <c r="VRM1329" s="62">
        <f>SUM(VRM1327)</f>
        <v>0</v>
      </c>
      <c r="VRN1329" s="62">
        <f>VRM1329/VRL1329</f>
        <v>0</v>
      </c>
      <c r="VRO1329" s="62">
        <f>SUM(VRO1327)</f>
        <v>1000000</v>
      </c>
      <c r="VRP1329" s="62">
        <v>0</v>
      </c>
      <c r="VRQ1329" s="62">
        <v>0</v>
      </c>
      <c r="VRS1329" s="62">
        <f>VRP1329-VRQ1329</f>
        <v>0</v>
      </c>
      <c r="VRT1329" s="62">
        <f t="shared" si="718"/>
        <v>1000000</v>
      </c>
      <c r="VRZ1329" s="62" t="s">
        <v>185</v>
      </c>
      <c r="VSA1329" s="62" t="s">
        <v>186</v>
      </c>
      <c r="VSB1329" s="62">
        <f>SUM(VSB1327)</f>
        <v>1000000</v>
      </c>
      <c r="VSC1329" s="62">
        <f>SUM(VSC1327)</f>
        <v>0</v>
      </c>
      <c r="VSD1329" s="62">
        <f>VSC1329/VSB1329</f>
        <v>0</v>
      </c>
      <c r="VSE1329" s="62">
        <f>SUM(VSE1327)</f>
        <v>1000000</v>
      </c>
      <c r="VSF1329" s="62">
        <v>0</v>
      </c>
      <c r="VSG1329" s="62">
        <v>0</v>
      </c>
      <c r="VSI1329" s="62">
        <f>VSF1329-VSG1329</f>
        <v>0</v>
      </c>
      <c r="VSJ1329" s="62">
        <f t="shared" ref="VSJ1329:VSZ1331" si="719">VSF1329+VSB1329</f>
        <v>1000000</v>
      </c>
      <c r="VSP1329" s="62" t="s">
        <v>185</v>
      </c>
      <c r="VSQ1329" s="62" t="s">
        <v>186</v>
      </c>
      <c r="VSR1329" s="62">
        <f>SUM(VSR1327)</f>
        <v>1000000</v>
      </c>
      <c r="VSS1329" s="62">
        <f>SUM(VSS1327)</f>
        <v>0</v>
      </c>
      <c r="VST1329" s="62">
        <f>VSS1329/VSR1329</f>
        <v>0</v>
      </c>
      <c r="VSU1329" s="62">
        <f>SUM(VSU1327)</f>
        <v>1000000</v>
      </c>
      <c r="VSV1329" s="62">
        <v>0</v>
      </c>
      <c r="VSW1329" s="62">
        <v>0</v>
      </c>
      <c r="VSY1329" s="62">
        <f>VSV1329-VSW1329</f>
        <v>0</v>
      </c>
      <c r="VSZ1329" s="62">
        <f t="shared" si="719"/>
        <v>1000000</v>
      </c>
      <c r="VTF1329" s="62" t="s">
        <v>185</v>
      </c>
      <c r="VTG1329" s="62" t="s">
        <v>186</v>
      </c>
      <c r="VTH1329" s="62">
        <f>SUM(VTH1327)</f>
        <v>1000000</v>
      </c>
      <c r="VTI1329" s="62">
        <f>SUM(VTI1327)</f>
        <v>0</v>
      </c>
      <c r="VTJ1329" s="62">
        <f>VTI1329/VTH1329</f>
        <v>0</v>
      </c>
      <c r="VTK1329" s="62">
        <f>SUM(VTK1327)</f>
        <v>1000000</v>
      </c>
      <c r="VTL1329" s="62">
        <v>0</v>
      </c>
      <c r="VTM1329" s="62">
        <v>0</v>
      </c>
      <c r="VTO1329" s="62">
        <f>VTL1329-VTM1329</f>
        <v>0</v>
      </c>
      <c r="VTP1329" s="62">
        <f t="shared" ref="VTP1329:VUF1331" si="720">VTL1329+VTH1329</f>
        <v>1000000</v>
      </c>
      <c r="VTV1329" s="62" t="s">
        <v>185</v>
      </c>
      <c r="VTW1329" s="62" t="s">
        <v>186</v>
      </c>
      <c r="VTX1329" s="62">
        <f>SUM(VTX1327)</f>
        <v>1000000</v>
      </c>
      <c r="VTY1329" s="62">
        <f>SUM(VTY1327)</f>
        <v>0</v>
      </c>
      <c r="VTZ1329" s="62">
        <f>VTY1329/VTX1329</f>
        <v>0</v>
      </c>
      <c r="VUA1329" s="62">
        <f>SUM(VUA1327)</f>
        <v>1000000</v>
      </c>
      <c r="VUB1329" s="62">
        <v>0</v>
      </c>
      <c r="VUC1329" s="62">
        <v>0</v>
      </c>
      <c r="VUE1329" s="62">
        <f>VUB1329-VUC1329</f>
        <v>0</v>
      </c>
      <c r="VUF1329" s="62">
        <f t="shared" si="720"/>
        <v>1000000</v>
      </c>
      <c r="VUL1329" s="62" t="s">
        <v>185</v>
      </c>
      <c r="VUM1329" s="62" t="s">
        <v>186</v>
      </c>
      <c r="VUN1329" s="62">
        <f>SUM(VUN1327)</f>
        <v>1000000</v>
      </c>
      <c r="VUO1329" s="62">
        <f>SUM(VUO1327)</f>
        <v>0</v>
      </c>
      <c r="VUP1329" s="62">
        <f>VUO1329/VUN1329</f>
        <v>0</v>
      </c>
      <c r="VUQ1329" s="62">
        <f>SUM(VUQ1327)</f>
        <v>1000000</v>
      </c>
      <c r="VUR1329" s="62">
        <v>0</v>
      </c>
      <c r="VUS1329" s="62">
        <v>0</v>
      </c>
      <c r="VUU1329" s="62">
        <f>VUR1329-VUS1329</f>
        <v>0</v>
      </c>
      <c r="VUV1329" s="62">
        <f t="shared" ref="VUV1329:VVL1331" si="721">VUR1329+VUN1329</f>
        <v>1000000</v>
      </c>
      <c r="VVB1329" s="62" t="s">
        <v>185</v>
      </c>
      <c r="VVC1329" s="62" t="s">
        <v>186</v>
      </c>
      <c r="VVD1329" s="62">
        <f>SUM(VVD1327)</f>
        <v>1000000</v>
      </c>
      <c r="VVE1329" s="62">
        <f>SUM(VVE1327)</f>
        <v>0</v>
      </c>
      <c r="VVF1329" s="62">
        <f>VVE1329/VVD1329</f>
        <v>0</v>
      </c>
      <c r="VVG1329" s="62">
        <f>SUM(VVG1327)</f>
        <v>1000000</v>
      </c>
      <c r="VVH1329" s="62">
        <v>0</v>
      </c>
      <c r="VVI1329" s="62">
        <v>0</v>
      </c>
      <c r="VVK1329" s="62">
        <f>VVH1329-VVI1329</f>
        <v>0</v>
      </c>
      <c r="VVL1329" s="62">
        <f t="shared" si="721"/>
        <v>1000000</v>
      </c>
      <c r="VVR1329" s="62" t="s">
        <v>185</v>
      </c>
      <c r="VVS1329" s="62" t="s">
        <v>186</v>
      </c>
      <c r="VVT1329" s="62">
        <f>SUM(VVT1327)</f>
        <v>1000000</v>
      </c>
      <c r="VVU1329" s="62">
        <f>SUM(VVU1327)</f>
        <v>0</v>
      </c>
      <c r="VVV1329" s="62">
        <f>VVU1329/VVT1329</f>
        <v>0</v>
      </c>
      <c r="VVW1329" s="62">
        <f>SUM(VVW1327)</f>
        <v>1000000</v>
      </c>
      <c r="VVX1329" s="62">
        <v>0</v>
      </c>
      <c r="VVY1329" s="62">
        <v>0</v>
      </c>
      <c r="VWA1329" s="62">
        <f>VVX1329-VVY1329</f>
        <v>0</v>
      </c>
      <c r="VWB1329" s="62">
        <f t="shared" ref="VWB1329:VWR1331" si="722">VVX1329+VVT1329</f>
        <v>1000000</v>
      </c>
      <c r="VWH1329" s="62" t="s">
        <v>185</v>
      </c>
      <c r="VWI1329" s="62" t="s">
        <v>186</v>
      </c>
      <c r="VWJ1329" s="62">
        <f>SUM(VWJ1327)</f>
        <v>1000000</v>
      </c>
      <c r="VWK1329" s="62">
        <f>SUM(VWK1327)</f>
        <v>0</v>
      </c>
      <c r="VWL1329" s="62">
        <f>VWK1329/VWJ1329</f>
        <v>0</v>
      </c>
      <c r="VWM1329" s="62">
        <f>SUM(VWM1327)</f>
        <v>1000000</v>
      </c>
      <c r="VWN1329" s="62">
        <v>0</v>
      </c>
      <c r="VWO1329" s="62">
        <v>0</v>
      </c>
      <c r="VWQ1329" s="62">
        <f>VWN1329-VWO1329</f>
        <v>0</v>
      </c>
      <c r="VWR1329" s="62">
        <f t="shared" si="722"/>
        <v>1000000</v>
      </c>
      <c r="VWX1329" s="62" t="s">
        <v>185</v>
      </c>
      <c r="VWY1329" s="62" t="s">
        <v>186</v>
      </c>
      <c r="VWZ1329" s="62">
        <f>SUM(VWZ1327)</f>
        <v>1000000</v>
      </c>
      <c r="VXA1329" s="62">
        <f>SUM(VXA1327)</f>
        <v>0</v>
      </c>
      <c r="VXB1329" s="62">
        <f>VXA1329/VWZ1329</f>
        <v>0</v>
      </c>
      <c r="VXC1329" s="62">
        <f>SUM(VXC1327)</f>
        <v>1000000</v>
      </c>
      <c r="VXD1329" s="62">
        <v>0</v>
      </c>
      <c r="VXE1329" s="62">
        <v>0</v>
      </c>
      <c r="VXG1329" s="62">
        <f>VXD1329-VXE1329</f>
        <v>0</v>
      </c>
      <c r="VXH1329" s="62">
        <f t="shared" ref="VXH1329:VXX1331" si="723">VXD1329+VWZ1329</f>
        <v>1000000</v>
      </c>
      <c r="VXN1329" s="62" t="s">
        <v>185</v>
      </c>
      <c r="VXO1329" s="62" t="s">
        <v>186</v>
      </c>
      <c r="VXP1329" s="62">
        <f>SUM(VXP1327)</f>
        <v>1000000</v>
      </c>
      <c r="VXQ1329" s="62">
        <f>SUM(VXQ1327)</f>
        <v>0</v>
      </c>
      <c r="VXR1329" s="62">
        <f>VXQ1329/VXP1329</f>
        <v>0</v>
      </c>
      <c r="VXS1329" s="62">
        <f>SUM(VXS1327)</f>
        <v>1000000</v>
      </c>
      <c r="VXT1329" s="62">
        <v>0</v>
      </c>
      <c r="VXU1329" s="62">
        <v>0</v>
      </c>
      <c r="VXW1329" s="62">
        <f>VXT1329-VXU1329</f>
        <v>0</v>
      </c>
      <c r="VXX1329" s="62">
        <f t="shared" si="723"/>
        <v>1000000</v>
      </c>
      <c r="VYD1329" s="62" t="s">
        <v>185</v>
      </c>
      <c r="VYE1329" s="62" t="s">
        <v>186</v>
      </c>
      <c r="VYF1329" s="62">
        <f>SUM(VYF1327)</f>
        <v>1000000</v>
      </c>
      <c r="VYG1329" s="62">
        <f>SUM(VYG1327)</f>
        <v>0</v>
      </c>
      <c r="VYH1329" s="62">
        <f>VYG1329/VYF1329</f>
        <v>0</v>
      </c>
      <c r="VYI1329" s="62">
        <f>SUM(VYI1327)</f>
        <v>1000000</v>
      </c>
      <c r="VYJ1329" s="62">
        <v>0</v>
      </c>
      <c r="VYK1329" s="62">
        <v>0</v>
      </c>
      <c r="VYM1329" s="62">
        <f>VYJ1329-VYK1329</f>
        <v>0</v>
      </c>
      <c r="VYN1329" s="62">
        <f t="shared" ref="VYN1329:VZD1331" si="724">VYJ1329+VYF1329</f>
        <v>1000000</v>
      </c>
      <c r="VYT1329" s="62" t="s">
        <v>185</v>
      </c>
      <c r="VYU1329" s="62" t="s">
        <v>186</v>
      </c>
      <c r="VYV1329" s="62">
        <f>SUM(VYV1327)</f>
        <v>1000000</v>
      </c>
      <c r="VYW1329" s="62">
        <f>SUM(VYW1327)</f>
        <v>0</v>
      </c>
      <c r="VYX1329" s="62">
        <f>VYW1329/VYV1329</f>
        <v>0</v>
      </c>
      <c r="VYY1329" s="62">
        <f>SUM(VYY1327)</f>
        <v>1000000</v>
      </c>
      <c r="VYZ1329" s="62">
        <v>0</v>
      </c>
      <c r="VZA1329" s="62">
        <v>0</v>
      </c>
      <c r="VZC1329" s="62">
        <f>VYZ1329-VZA1329</f>
        <v>0</v>
      </c>
      <c r="VZD1329" s="62">
        <f t="shared" si="724"/>
        <v>1000000</v>
      </c>
      <c r="VZJ1329" s="62" t="s">
        <v>185</v>
      </c>
      <c r="VZK1329" s="62" t="s">
        <v>186</v>
      </c>
      <c r="VZL1329" s="62">
        <f>SUM(VZL1327)</f>
        <v>1000000</v>
      </c>
      <c r="VZM1329" s="62">
        <f>SUM(VZM1327)</f>
        <v>0</v>
      </c>
      <c r="VZN1329" s="62">
        <f>VZM1329/VZL1329</f>
        <v>0</v>
      </c>
      <c r="VZO1329" s="62">
        <f>SUM(VZO1327)</f>
        <v>1000000</v>
      </c>
      <c r="VZP1329" s="62">
        <v>0</v>
      </c>
      <c r="VZQ1329" s="62">
        <v>0</v>
      </c>
      <c r="VZS1329" s="62">
        <f>VZP1329-VZQ1329</f>
        <v>0</v>
      </c>
      <c r="VZT1329" s="62">
        <f t="shared" ref="VZT1329:WAJ1331" si="725">VZP1329+VZL1329</f>
        <v>1000000</v>
      </c>
      <c r="VZZ1329" s="62" t="s">
        <v>185</v>
      </c>
      <c r="WAA1329" s="62" t="s">
        <v>186</v>
      </c>
      <c r="WAB1329" s="62">
        <f>SUM(WAB1327)</f>
        <v>1000000</v>
      </c>
      <c r="WAC1329" s="62">
        <f>SUM(WAC1327)</f>
        <v>0</v>
      </c>
      <c r="WAD1329" s="62">
        <f>WAC1329/WAB1329</f>
        <v>0</v>
      </c>
      <c r="WAE1329" s="62">
        <f>SUM(WAE1327)</f>
        <v>1000000</v>
      </c>
      <c r="WAF1329" s="62">
        <v>0</v>
      </c>
      <c r="WAG1329" s="62">
        <v>0</v>
      </c>
      <c r="WAI1329" s="62">
        <f>WAF1329-WAG1329</f>
        <v>0</v>
      </c>
      <c r="WAJ1329" s="62">
        <f t="shared" si="725"/>
        <v>1000000</v>
      </c>
      <c r="WAP1329" s="62" t="s">
        <v>185</v>
      </c>
      <c r="WAQ1329" s="62" t="s">
        <v>186</v>
      </c>
      <c r="WAR1329" s="62">
        <f>SUM(WAR1327)</f>
        <v>1000000</v>
      </c>
      <c r="WAS1329" s="62">
        <f>SUM(WAS1327)</f>
        <v>0</v>
      </c>
      <c r="WAT1329" s="62">
        <f>WAS1329/WAR1329</f>
        <v>0</v>
      </c>
      <c r="WAU1329" s="62">
        <f>SUM(WAU1327)</f>
        <v>1000000</v>
      </c>
      <c r="WAV1329" s="62">
        <v>0</v>
      </c>
      <c r="WAW1329" s="62">
        <v>0</v>
      </c>
      <c r="WAY1329" s="62">
        <f>WAV1329-WAW1329</f>
        <v>0</v>
      </c>
      <c r="WAZ1329" s="62">
        <f t="shared" ref="WAZ1329:WBP1331" si="726">WAV1329+WAR1329</f>
        <v>1000000</v>
      </c>
      <c r="WBF1329" s="62" t="s">
        <v>185</v>
      </c>
      <c r="WBG1329" s="62" t="s">
        <v>186</v>
      </c>
      <c r="WBH1329" s="62">
        <f>SUM(WBH1327)</f>
        <v>1000000</v>
      </c>
      <c r="WBI1329" s="62">
        <f>SUM(WBI1327)</f>
        <v>0</v>
      </c>
      <c r="WBJ1329" s="62">
        <f>WBI1329/WBH1329</f>
        <v>0</v>
      </c>
      <c r="WBK1329" s="62">
        <f>SUM(WBK1327)</f>
        <v>1000000</v>
      </c>
      <c r="WBL1329" s="62">
        <v>0</v>
      </c>
      <c r="WBM1329" s="62">
        <v>0</v>
      </c>
      <c r="WBO1329" s="62">
        <f>WBL1329-WBM1329</f>
        <v>0</v>
      </c>
      <c r="WBP1329" s="62">
        <f t="shared" si="726"/>
        <v>1000000</v>
      </c>
      <c r="WBV1329" s="62" t="s">
        <v>185</v>
      </c>
      <c r="WBW1329" s="62" t="s">
        <v>186</v>
      </c>
      <c r="WBX1329" s="62">
        <f>SUM(WBX1327)</f>
        <v>1000000</v>
      </c>
      <c r="WBY1329" s="62">
        <f>SUM(WBY1327)</f>
        <v>0</v>
      </c>
      <c r="WBZ1329" s="62">
        <f>WBY1329/WBX1329</f>
        <v>0</v>
      </c>
      <c r="WCA1329" s="62">
        <f>SUM(WCA1327)</f>
        <v>1000000</v>
      </c>
      <c r="WCB1329" s="62">
        <v>0</v>
      </c>
      <c r="WCC1329" s="62">
        <v>0</v>
      </c>
      <c r="WCE1329" s="62">
        <f>WCB1329-WCC1329</f>
        <v>0</v>
      </c>
      <c r="WCF1329" s="62">
        <f t="shared" ref="WCF1329:WCV1331" si="727">WCB1329+WBX1329</f>
        <v>1000000</v>
      </c>
      <c r="WCL1329" s="62" t="s">
        <v>185</v>
      </c>
      <c r="WCM1329" s="62" t="s">
        <v>186</v>
      </c>
      <c r="WCN1329" s="62">
        <f>SUM(WCN1327)</f>
        <v>1000000</v>
      </c>
      <c r="WCO1329" s="62">
        <f>SUM(WCO1327)</f>
        <v>0</v>
      </c>
      <c r="WCP1329" s="62">
        <f>WCO1329/WCN1329</f>
        <v>0</v>
      </c>
      <c r="WCQ1329" s="62">
        <f>SUM(WCQ1327)</f>
        <v>1000000</v>
      </c>
      <c r="WCR1329" s="62">
        <v>0</v>
      </c>
      <c r="WCS1329" s="62">
        <v>0</v>
      </c>
      <c r="WCU1329" s="62">
        <f>WCR1329-WCS1329</f>
        <v>0</v>
      </c>
      <c r="WCV1329" s="62">
        <f t="shared" si="727"/>
        <v>1000000</v>
      </c>
      <c r="WDB1329" s="62" t="s">
        <v>185</v>
      </c>
      <c r="WDC1329" s="62" t="s">
        <v>186</v>
      </c>
      <c r="WDD1329" s="62">
        <f>SUM(WDD1327)</f>
        <v>1000000</v>
      </c>
      <c r="WDE1329" s="62">
        <f>SUM(WDE1327)</f>
        <v>0</v>
      </c>
      <c r="WDF1329" s="62">
        <f>WDE1329/WDD1329</f>
        <v>0</v>
      </c>
      <c r="WDG1329" s="62">
        <f>SUM(WDG1327)</f>
        <v>1000000</v>
      </c>
      <c r="WDH1329" s="62">
        <v>0</v>
      </c>
      <c r="WDI1329" s="62">
        <v>0</v>
      </c>
      <c r="WDK1329" s="62">
        <f>WDH1329-WDI1329</f>
        <v>0</v>
      </c>
      <c r="WDL1329" s="62">
        <f t="shared" ref="WDL1329:WEB1331" si="728">WDH1329+WDD1329</f>
        <v>1000000</v>
      </c>
      <c r="WDR1329" s="62" t="s">
        <v>185</v>
      </c>
      <c r="WDS1329" s="62" t="s">
        <v>186</v>
      </c>
      <c r="WDT1329" s="62">
        <f>SUM(WDT1327)</f>
        <v>1000000</v>
      </c>
      <c r="WDU1329" s="62">
        <f>SUM(WDU1327)</f>
        <v>0</v>
      </c>
      <c r="WDV1329" s="62">
        <f>WDU1329/WDT1329</f>
        <v>0</v>
      </c>
      <c r="WDW1329" s="62">
        <f>SUM(WDW1327)</f>
        <v>1000000</v>
      </c>
      <c r="WDX1329" s="62">
        <v>0</v>
      </c>
      <c r="WDY1329" s="62">
        <v>0</v>
      </c>
      <c r="WEA1329" s="62">
        <f>WDX1329-WDY1329</f>
        <v>0</v>
      </c>
      <c r="WEB1329" s="62">
        <f t="shared" si="728"/>
        <v>1000000</v>
      </c>
      <c r="WEH1329" s="62" t="s">
        <v>185</v>
      </c>
      <c r="WEI1329" s="62" t="s">
        <v>186</v>
      </c>
      <c r="WEJ1329" s="62">
        <f>SUM(WEJ1327)</f>
        <v>1000000</v>
      </c>
      <c r="WEK1329" s="62">
        <f>SUM(WEK1327)</f>
        <v>0</v>
      </c>
      <c r="WEL1329" s="62">
        <f>WEK1329/WEJ1329</f>
        <v>0</v>
      </c>
      <c r="WEM1329" s="62">
        <f>SUM(WEM1327)</f>
        <v>1000000</v>
      </c>
      <c r="WEN1329" s="62">
        <v>0</v>
      </c>
      <c r="WEO1329" s="62">
        <v>0</v>
      </c>
      <c r="WEQ1329" s="62">
        <f>WEN1329-WEO1329</f>
        <v>0</v>
      </c>
      <c r="WER1329" s="62">
        <f t="shared" ref="WER1329:WFH1331" si="729">WEN1329+WEJ1329</f>
        <v>1000000</v>
      </c>
      <c r="WEX1329" s="62" t="s">
        <v>185</v>
      </c>
      <c r="WEY1329" s="62" t="s">
        <v>186</v>
      </c>
      <c r="WEZ1329" s="62">
        <f>SUM(WEZ1327)</f>
        <v>1000000</v>
      </c>
      <c r="WFA1329" s="62">
        <f>SUM(WFA1327)</f>
        <v>0</v>
      </c>
      <c r="WFB1329" s="62">
        <f>WFA1329/WEZ1329</f>
        <v>0</v>
      </c>
      <c r="WFC1329" s="62">
        <f>SUM(WFC1327)</f>
        <v>1000000</v>
      </c>
      <c r="WFD1329" s="62">
        <v>0</v>
      </c>
      <c r="WFE1329" s="62">
        <v>0</v>
      </c>
      <c r="WFG1329" s="62">
        <f>WFD1329-WFE1329</f>
        <v>0</v>
      </c>
      <c r="WFH1329" s="62">
        <f t="shared" si="729"/>
        <v>1000000</v>
      </c>
      <c r="WFN1329" s="62" t="s">
        <v>185</v>
      </c>
      <c r="WFO1329" s="62" t="s">
        <v>186</v>
      </c>
      <c r="WFP1329" s="62">
        <f>SUM(WFP1327)</f>
        <v>1000000</v>
      </c>
      <c r="WFQ1329" s="62">
        <f>SUM(WFQ1327)</f>
        <v>0</v>
      </c>
      <c r="WFR1329" s="62">
        <f>WFQ1329/WFP1329</f>
        <v>0</v>
      </c>
      <c r="WFS1329" s="62">
        <f>SUM(WFS1327)</f>
        <v>1000000</v>
      </c>
      <c r="WFT1329" s="62">
        <v>0</v>
      </c>
      <c r="WFU1329" s="62">
        <v>0</v>
      </c>
      <c r="WFW1329" s="62">
        <f>WFT1329-WFU1329</f>
        <v>0</v>
      </c>
      <c r="WFX1329" s="62">
        <f t="shared" ref="WFX1329:WGN1331" si="730">WFT1329+WFP1329</f>
        <v>1000000</v>
      </c>
      <c r="WGD1329" s="62" t="s">
        <v>185</v>
      </c>
      <c r="WGE1329" s="62" t="s">
        <v>186</v>
      </c>
      <c r="WGF1329" s="62">
        <f>SUM(WGF1327)</f>
        <v>1000000</v>
      </c>
      <c r="WGG1329" s="62">
        <f>SUM(WGG1327)</f>
        <v>0</v>
      </c>
      <c r="WGH1329" s="62">
        <f>WGG1329/WGF1329</f>
        <v>0</v>
      </c>
      <c r="WGI1329" s="62">
        <f>SUM(WGI1327)</f>
        <v>1000000</v>
      </c>
      <c r="WGJ1329" s="62">
        <v>0</v>
      </c>
      <c r="WGK1329" s="62">
        <v>0</v>
      </c>
      <c r="WGM1329" s="62">
        <f>WGJ1329-WGK1329</f>
        <v>0</v>
      </c>
      <c r="WGN1329" s="62">
        <f t="shared" si="730"/>
        <v>1000000</v>
      </c>
      <c r="WGT1329" s="62" t="s">
        <v>185</v>
      </c>
      <c r="WGU1329" s="62" t="s">
        <v>186</v>
      </c>
      <c r="WGV1329" s="62">
        <f>SUM(WGV1327)</f>
        <v>1000000</v>
      </c>
      <c r="WGW1329" s="62">
        <f>SUM(WGW1327)</f>
        <v>0</v>
      </c>
      <c r="WGX1329" s="62">
        <f>WGW1329/WGV1329</f>
        <v>0</v>
      </c>
      <c r="WGY1329" s="62">
        <f>SUM(WGY1327)</f>
        <v>1000000</v>
      </c>
      <c r="WGZ1329" s="62">
        <v>0</v>
      </c>
      <c r="WHA1329" s="62">
        <v>0</v>
      </c>
      <c r="WHC1329" s="62">
        <f>WGZ1329-WHA1329</f>
        <v>0</v>
      </c>
      <c r="WHD1329" s="62">
        <f t="shared" ref="WHD1329:WHT1331" si="731">WGZ1329+WGV1329</f>
        <v>1000000</v>
      </c>
      <c r="WHJ1329" s="62" t="s">
        <v>185</v>
      </c>
      <c r="WHK1329" s="62" t="s">
        <v>186</v>
      </c>
      <c r="WHL1329" s="62">
        <f>SUM(WHL1327)</f>
        <v>1000000</v>
      </c>
      <c r="WHM1329" s="62">
        <f>SUM(WHM1327)</f>
        <v>0</v>
      </c>
      <c r="WHN1329" s="62">
        <f>WHM1329/WHL1329</f>
        <v>0</v>
      </c>
      <c r="WHO1329" s="62">
        <f>SUM(WHO1327)</f>
        <v>1000000</v>
      </c>
      <c r="WHP1329" s="62">
        <v>0</v>
      </c>
      <c r="WHQ1329" s="62">
        <v>0</v>
      </c>
      <c r="WHS1329" s="62">
        <f>WHP1329-WHQ1329</f>
        <v>0</v>
      </c>
      <c r="WHT1329" s="62">
        <f t="shared" si="731"/>
        <v>1000000</v>
      </c>
      <c r="WHZ1329" s="62" t="s">
        <v>185</v>
      </c>
      <c r="WIA1329" s="62" t="s">
        <v>186</v>
      </c>
      <c r="WIB1329" s="62">
        <f>SUM(WIB1327)</f>
        <v>1000000</v>
      </c>
      <c r="WIC1329" s="62">
        <f>SUM(WIC1327)</f>
        <v>0</v>
      </c>
      <c r="WID1329" s="62">
        <f>WIC1329/WIB1329</f>
        <v>0</v>
      </c>
      <c r="WIE1329" s="62">
        <f>SUM(WIE1327)</f>
        <v>1000000</v>
      </c>
      <c r="WIF1329" s="62">
        <v>0</v>
      </c>
      <c r="WIG1329" s="62">
        <v>0</v>
      </c>
      <c r="WII1329" s="62">
        <f>WIF1329-WIG1329</f>
        <v>0</v>
      </c>
      <c r="WIJ1329" s="62">
        <f t="shared" ref="WIJ1329:WIZ1331" si="732">WIF1329+WIB1329</f>
        <v>1000000</v>
      </c>
      <c r="WIP1329" s="62" t="s">
        <v>185</v>
      </c>
      <c r="WIQ1329" s="62" t="s">
        <v>186</v>
      </c>
      <c r="WIR1329" s="62">
        <f>SUM(WIR1327)</f>
        <v>1000000</v>
      </c>
      <c r="WIS1329" s="62">
        <f>SUM(WIS1327)</f>
        <v>0</v>
      </c>
      <c r="WIT1329" s="62">
        <f>WIS1329/WIR1329</f>
        <v>0</v>
      </c>
      <c r="WIU1329" s="62">
        <f>SUM(WIU1327)</f>
        <v>1000000</v>
      </c>
      <c r="WIV1329" s="62">
        <v>0</v>
      </c>
      <c r="WIW1329" s="62">
        <v>0</v>
      </c>
      <c r="WIY1329" s="62">
        <f>WIV1329-WIW1329</f>
        <v>0</v>
      </c>
      <c r="WIZ1329" s="62">
        <f t="shared" si="732"/>
        <v>1000000</v>
      </c>
      <c r="WJF1329" s="62" t="s">
        <v>185</v>
      </c>
      <c r="WJG1329" s="62" t="s">
        <v>186</v>
      </c>
      <c r="WJH1329" s="62">
        <f>SUM(WJH1327)</f>
        <v>1000000</v>
      </c>
      <c r="WJI1329" s="62">
        <f>SUM(WJI1327)</f>
        <v>0</v>
      </c>
      <c r="WJJ1329" s="62">
        <f>WJI1329/WJH1329</f>
        <v>0</v>
      </c>
      <c r="WJK1329" s="62">
        <f>SUM(WJK1327)</f>
        <v>1000000</v>
      </c>
      <c r="WJL1329" s="62">
        <v>0</v>
      </c>
      <c r="WJM1329" s="62">
        <v>0</v>
      </c>
      <c r="WJO1329" s="62">
        <f>WJL1329-WJM1329</f>
        <v>0</v>
      </c>
      <c r="WJP1329" s="62">
        <f t="shared" ref="WJP1329:WKF1331" si="733">WJL1329+WJH1329</f>
        <v>1000000</v>
      </c>
      <c r="WJV1329" s="62" t="s">
        <v>185</v>
      </c>
      <c r="WJW1329" s="62" t="s">
        <v>186</v>
      </c>
      <c r="WJX1329" s="62">
        <f>SUM(WJX1327)</f>
        <v>1000000</v>
      </c>
      <c r="WJY1329" s="62">
        <f>SUM(WJY1327)</f>
        <v>0</v>
      </c>
      <c r="WJZ1329" s="62">
        <f>WJY1329/WJX1329</f>
        <v>0</v>
      </c>
      <c r="WKA1329" s="62">
        <f>SUM(WKA1327)</f>
        <v>1000000</v>
      </c>
      <c r="WKB1329" s="62">
        <v>0</v>
      </c>
      <c r="WKC1329" s="62">
        <v>0</v>
      </c>
      <c r="WKE1329" s="62">
        <f>WKB1329-WKC1329</f>
        <v>0</v>
      </c>
      <c r="WKF1329" s="62">
        <f t="shared" si="733"/>
        <v>1000000</v>
      </c>
      <c r="WKL1329" s="62" t="s">
        <v>185</v>
      </c>
      <c r="WKM1329" s="62" t="s">
        <v>186</v>
      </c>
      <c r="WKN1329" s="62">
        <f>SUM(WKN1327)</f>
        <v>1000000</v>
      </c>
      <c r="WKO1329" s="62">
        <f>SUM(WKO1327)</f>
        <v>0</v>
      </c>
      <c r="WKP1329" s="62">
        <f>WKO1329/WKN1329</f>
        <v>0</v>
      </c>
      <c r="WKQ1329" s="62">
        <f>SUM(WKQ1327)</f>
        <v>1000000</v>
      </c>
      <c r="WKR1329" s="62">
        <v>0</v>
      </c>
      <c r="WKS1329" s="62">
        <v>0</v>
      </c>
      <c r="WKU1329" s="62">
        <f>WKR1329-WKS1329</f>
        <v>0</v>
      </c>
      <c r="WKV1329" s="62">
        <f t="shared" ref="WKV1329:WLL1331" si="734">WKR1329+WKN1329</f>
        <v>1000000</v>
      </c>
      <c r="WLB1329" s="62" t="s">
        <v>185</v>
      </c>
      <c r="WLC1329" s="62" t="s">
        <v>186</v>
      </c>
      <c r="WLD1329" s="62">
        <f>SUM(WLD1327)</f>
        <v>1000000</v>
      </c>
      <c r="WLE1329" s="62">
        <f>SUM(WLE1327)</f>
        <v>0</v>
      </c>
      <c r="WLF1329" s="62">
        <f>WLE1329/WLD1329</f>
        <v>0</v>
      </c>
      <c r="WLG1329" s="62">
        <f>SUM(WLG1327)</f>
        <v>1000000</v>
      </c>
      <c r="WLH1329" s="62">
        <v>0</v>
      </c>
      <c r="WLI1329" s="62">
        <v>0</v>
      </c>
      <c r="WLK1329" s="62">
        <f>WLH1329-WLI1329</f>
        <v>0</v>
      </c>
      <c r="WLL1329" s="62">
        <f t="shared" si="734"/>
        <v>1000000</v>
      </c>
      <c r="WLR1329" s="62" t="s">
        <v>185</v>
      </c>
      <c r="WLS1329" s="62" t="s">
        <v>186</v>
      </c>
      <c r="WLT1329" s="62">
        <f>SUM(WLT1327)</f>
        <v>1000000</v>
      </c>
      <c r="WLU1329" s="62">
        <f>SUM(WLU1327)</f>
        <v>0</v>
      </c>
      <c r="WLV1329" s="62">
        <f>WLU1329/WLT1329</f>
        <v>0</v>
      </c>
      <c r="WLW1329" s="62">
        <f>SUM(WLW1327)</f>
        <v>1000000</v>
      </c>
      <c r="WLX1329" s="62">
        <v>0</v>
      </c>
      <c r="WLY1329" s="62">
        <v>0</v>
      </c>
      <c r="WMA1329" s="62">
        <f>WLX1329-WLY1329</f>
        <v>0</v>
      </c>
      <c r="WMB1329" s="62">
        <f t="shared" ref="WMB1329:WMR1331" si="735">WLX1329+WLT1329</f>
        <v>1000000</v>
      </c>
      <c r="WMH1329" s="62" t="s">
        <v>185</v>
      </c>
      <c r="WMI1329" s="62" t="s">
        <v>186</v>
      </c>
      <c r="WMJ1329" s="62">
        <f>SUM(WMJ1327)</f>
        <v>1000000</v>
      </c>
      <c r="WMK1329" s="62">
        <f>SUM(WMK1327)</f>
        <v>0</v>
      </c>
      <c r="WML1329" s="62">
        <f>WMK1329/WMJ1329</f>
        <v>0</v>
      </c>
      <c r="WMM1329" s="62">
        <f>SUM(WMM1327)</f>
        <v>1000000</v>
      </c>
      <c r="WMN1329" s="62">
        <v>0</v>
      </c>
      <c r="WMO1329" s="62">
        <v>0</v>
      </c>
      <c r="WMQ1329" s="62">
        <f>WMN1329-WMO1329</f>
        <v>0</v>
      </c>
      <c r="WMR1329" s="62">
        <f t="shared" si="735"/>
        <v>1000000</v>
      </c>
      <c r="WMX1329" s="62" t="s">
        <v>185</v>
      </c>
      <c r="WMY1329" s="62" t="s">
        <v>186</v>
      </c>
      <c r="WMZ1329" s="62">
        <f>SUM(WMZ1327)</f>
        <v>1000000</v>
      </c>
      <c r="WNA1329" s="62">
        <f>SUM(WNA1327)</f>
        <v>0</v>
      </c>
      <c r="WNB1329" s="62">
        <f>WNA1329/WMZ1329</f>
        <v>0</v>
      </c>
      <c r="WNC1329" s="62">
        <f>SUM(WNC1327)</f>
        <v>1000000</v>
      </c>
      <c r="WND1329" s="62">
        <v>0</v>
      </c>
      <c r="WNE1329" s="62">
        <v>0</v>
      </c>
      <c r="WNG1329" s="62">
        <f>WND1329-WNE1329</f>
        <v>0</v>
      </c>
      <c r="WNH1329" s="62">
        <f t="shared" ref="WNH1329:WNX1331" si="736">WND1329+WMZ1329</f>
        <v>1000000</v>
      </c>
      <c r="WNN1329" s="62" t="s">
        <v>185</v>
      </c>
      <c r="WNO1329" s="62" t="s">
        <v>186</v>
      </c>
      <c r="WNP1329" s="62">
        <f>SUM(WNP1327)</f>
        <v>1000000</v>
      </c>
      <c r="WNQ1329" s="62">
        <f>SUM(WNQ1327)</f>
        <v>0</v>
      </c>
      <c r="WNR1329" s="62">
        <f>WNQ1329/WNP1329</f>
        <v>0</v>
      </c>
      <c r="WNS1329" s="62">
        <f>SUM(WNS1327)</f>
        <v>1000000</v>
      </c>
      <c r="WNT1329" s="62">
        <v>0</v>
      </c>
      <c r="WNU1329" s="62">
        <v>0</v>
      </c>
      <c r="WNW1329" s="62">
        <f>WNT1329-WNU1329</f>
        <v>0</v>
      </c>
      <c r="WNX1329" s="62">
        <f t="shared" si="736"/>
        <v>1000000</v>
      </c>
      <c r="WOD1329" s="62" t="s">
        <v>185</v>
      </c>
      <c r="WOE1329" s="62" t="s">
        <v>186</v>
      </c>
      <c r="WOF1329" s="62">
        <f>SUM(WOF1327)</f>
        <v>1000000</v>
      </c>
      <c r="WOG1329" s="62">
        <f>SUM(WOG1327)</f>
        <v>0</v>
      </c>
      <c r="WOH1329" s="62">
        <f>WOG1329/WOF1329</f>
        <v>0</v>
      </c>
      <c r="WOI1329" s="62">
        <f>SUM(WOI1327)</f>
        <v>1000000</v>
      </c>
      <c r="WOJ1329" s="62">
        <v>0</v>
      </c>
      <c r="WOK1329" s="62">
        <v>0</v>
      </c>
      <c r="WOM1329" s="62">
        <f>WOJ1329-WOK1329</f>
        <v>0</v>
      </c>
      <c r="WON1329" s="62">
        <f t="shared" ref="WON1329:WPD1331" si="737">WOJ1329+WOF1329</f>
        <v>1000000</v>
      </c>
      <c r="WOT1329" s="62" t="s">
        <v>185</v>
      </c>
      <c r="WOU1329" s="62" t="s">
        <v>186</v>
      </c>
      <c r="WOV1329" s="62">
        <f>SUM(WOV1327)</f>
        <v>1000000</v>
      </c>
      <c r="WOW1329" s="62">
        <f>SUM(WOW1327)</f>
        <v>0</v>
      </c>
      <c r="WOX1329" s="62">
        <f>WOW1329/WOV1329</f>
        <v>0</v>
      </c>
      <c r="WOY1329" s="62">
        <f>SUM(WOY1327)</f>
        <v>1000000</v>
      </c>
      <c r="WOZ1329" s="62">
        <v>0</v>
      </c>
      <c r="WPA1329" s="62">
        <v>0</v>
      </c>
      <c r="WPC1329" s="62">
        <f>WOZ1329-WPA1329</f>
        <v>0</v>
      </c>
      <c r="WPD1329" s="62">
        <f t="shared" si="737"/>
        <v>1000000</v>
      </c>
      <c r="WPJ1329" s="62" t="s">
        <v>185</v>
      </c>
      <c r="WPK1329" s="62" t="s">
        <v>186</v>
      </c>
      <c r="WPL1329" s="62">
        <f>SUM(WPL1327)</f>
        <v>1000000</v>
      </c>
      <c r="WPM1329" s="62">
        <f>SUM(WPM1327)</f>
        <v>0</v>
      </c>
      <c r="WPN1329" s="62">
        <f>WPM1329/WPL1329</f>
        <v>0</v>
      </c>
      <c r="WPO1329" s="62">
        <f>SUM(WPO1327)</f>
        <v>1000000</v>
      </c>
      <c r="WPP1329" s="62">
        <v>0</v>
      </c>
      <c r="WPQ1329" s="62">
        <v>0</v>
      </c>
      <c r="WPS1329" s="62">
        <f>WPP1329-WPQ1329</f>
        <v>0</v>
      </c>
      <c r="WPT1329" s="62">
        <f t="shared" ref="WPT1329:WQJ1331" si="738">WPP1329+WPL1329</f>
        <v>1000000</v>
      </c>
      <c r="WPZ1329" s="62" t="s">
        <v>185</v>
      </c>
      <c r="WQA1329" s="62" t="s">
        <v>186</v>
      </c>
      <c r="WQB1329" s="62">
        <f>SUM(WQB1327)</f>
        <v>1000000</v>
      </c>
      <c r="WQC1329" s="62">
        <f>SUM(WQC1327)</f>
        <v>0</v>
      </c>
      <c r="WQD1329" s="62">
        <f>WQC1329/WQB1329</f>
        <v>0</v>
      </c>
      <c r="WQE1329" s="62">
        <f>SUM(WQE1327)</f>
        <v>1000000</v>
      </c>
      <c r="WQF1329" s="62">
        <v>0</v>
      </c>
      <c r="WQG1329" s="62">
        <v>0</v>
      </c>
      <c r="WQI1329" s="62">
        <f>WQF1329-WQG1329</f>
        <v>0</v>
      </c>
      <c r="WQJ1329" s="62">
        <f t="shared" si="738"/>
        <v>1000000</v>
      </c>
      <c r="WQP1329" s="62" t="s">
        <v>185</v>
      </c>
      <c r="WQQ1329" s="62" t="s">
        <v>186</v>
      </c>
      <c r="WQR1329" s="62">
        <f>SUM(WQR1327)</f>
        <v>1000000</v>
      </c>
      <c r="WQS1329" s="62">
        <f>SUM(WQS1327)</f>
        <v>0</v>
      </c>
      <c r="WQT1329" s="62">
        <f>WQS1329/WQR1329</f>
        <v>0</v>
      </c>
      <c r="WQU1329" s="62">
        <f>SUM(WQU1327)</f>
        <v>1000000</v>
      </c>
      <c r="WQV1329" s="62">
        <v>0</v>
      </c>
      <c r="WQW1329" s="62">
        <v>0</v>
      </c>
      <c r="WQY1329" s="62">
        <f>WQV1329-WQW1329</f>
        <v>0</v>
      </c>
      <c r="WQZ1329" s="62">
        <f t="shared" ref="WQZ1329:WRP1331" si="739">WQV1329+WQR1329</f>
        <v>1000000</v>
      </c>
      <c r="WRF1329" s="62" t="s">
        <v>185</v>
      </c>
      <c r="WRG1329" s="62" t="s">
        <v>186</v>
      </c>
      <c r="WRH1329" s="62">
        <f>SUM(WRH1327)</f>
        <v>1000000</v>
      </c>
      <c r="WRI1329" s="62">
        <f>SUM(WRI1327)</f>
        <v>0</v>
      </c>
      <c r="WRJ1329" s="62">
        <f>WRI1329/WRH1329</f>
        <v>0</v>
      </c>
      <c r="WRK1329" s="62">
        <f>SUM(WRK1327)</f>
        <v>1000000</v>
      </c>
      <c r="WRL1329" s="62">
        <v>0</v>
      </c>
      <c r="WRM1329" s="62">
        <v>0</v>
      </c>
      <c r="WRO1329" s="62">
        <f>WRL1329-WRM1329</f>
        <v>0</v>
      </c>
      <c r="WRP1329" s="62">
        <f t="shared" si="739"/>
        <v>1000000</v>
      </c>
      <c r="WRV1329" s="62" t="s">
        <v>185</v>
      </c>
      <c r="WRW1329" s="62" t="s">
        <v>186</v>
      </c>
      <c r="WRX1329" s="62">
        <f>SUM(WRX1327)</f>
        <v>1000000</v>
      </c>
      <c r="WRY1329" s="62">
        <f>SUM(WRY1327)</f>
        <v>0</v>
      </c>
      <c r="WRZ1329" s="62">
        <f>WRY1329/WRX1329</f>
        <v>0</v>
      </c>
      <c r="WSA1329" s="62">
        <f>SUM(WSA1327)</f>
        <v>1000000</v>
      </c>
      <c r="WSB1329" s="62">
        <v>0</v>
      </c>
      <c r="WSC1329" s="62">
        <v>0</v>
      </c>
      <c r="WSE1329" s="62">
        <f>WSB1329-WSC1329</f>
        <v>0</v>
      </c>
      <c r="WSF1329" s="62">
        <f t="shared" ref="WSF1329:WSV1331" si="740">WSB1329+WRX1329</f>
        <v>1000000</v>
      </c>
      <c r="WSL1329" s="62" t="s">
        <v>185</v>
      </c>
      <c r="WSM1329" s="62" t="s">
        <v>186</v>
      </c>
      <c r="WSN1329" s="62">
        <f>SUM(WSN1327)</f>
        <v>1000000</v>
      </c>
      <c r="WSO1329" s="62">
        <f>SUM(WSO1327)</f>
        <v>0</v>
      </c>
      <c r="WSP1329" s="62">
        <f>WSO1329/WSN1329</f>
        <v>0</v>
      </c>
      <c r="WSQ1329" s="62">
        <f>SUM(WSQ1327)</f>
        <v>1000000</v>
      </c>
      <c r="WSR1329" s="62">
        <v>0</v>
      </c>
      <c r="WSS1329" s="62">
        <v>0</v>
      </c>
      <c r="WSU1329" s="62">
        <f>WSR1329-WSS1329</f>
        <v>0</v>
      </c>
      <c r="WSV1329" s="62">
        <f t="shared" si="740"/>
        <v>1000000</v>
      </c>
      <c r="WTB1329" s="62" t="s">
        <v>185</v>
      </c>
      <c r="WTC1329" s="62" t="s">
        <v>186</v>
      </c>
      <c r="WTD1329" s="62">
        <f>SUM(WTD1327)</f>
        <v>1000000</v>
      </c>
      <c r="WTE1329" s="62">
        <f>SUM(WTE1327)</f>
        <v>0</v>
      </c>
      <c r="WTF1329" s="62">
        <f>WTE1329/WTD1329</f>
        <v>0</v>
      </c>
      <c r="WTG1329" s="62">
        <f>SUM(WTG1327)</f>
        <v>1000000</v>
      </c>
      <c r="WTH1329" s="62">
        <v>0</v>
      </c>
      <c r="WTI1329" s="62">
        <v>0</v>
      </c>
      <c r="WTK1329" s="62">
        <f>WTH1329-WTI1329</f>
        <v>0</v>
      </c>
      <c r="WTL1329" s="62">
        <f t="shared" ref="WTL1329:WUB1331" si="741">WTH1329+WTD1329</f>
        <v>1000000</v>
      </c>
      <c r="WTR1329" s="62" t="s">
        <v>185</v>
      </c>
      <c r="WTS1329" s="62" t="s">
        <v>186</v>
      </c>
      <c r="WTT1329" s="62">
        <f>SUM(WTT1327)</f>
        <v>1000000</v>
      </c>
      <c r="WTU1329" s="62">
        <f>SUM(WTU1327)</f>
        <v>0</v>
      </c>
      <c r="WTV1329" s="62">
        <f>WTU1329/WTT1329</f>
        <v>0</v>
      </c>
      <c r="WTW1329" s="62">
        <f>SUM(WTW1327)</f>
        <v>1000000</v>
      </c>
      <c r="WTX1329" s="62">
        <v>0</v>
      </c>
      <c r="WTY1329" s="62">
        <v>0</v>
      </c>
      <c r="WUA1329" s="62">
        <f>WTX1329-WTY1329</f>
        <v>0</v>
      </c>
      <c r="WUB1329" s="62">
        <f t="shared" si="741"/>
        <v>1000000</v>
      </c>
      <c r="WUH1329" s="62" t="s">
        <v>185</v>
      </c>
      <c r="WUI1329" s="62" t="s">
        <v>186</v>
      </c>
      <c r="WUJ1329" s="62">
        <f>SUM(WUJ1327)</f>
        <v>1000000</v>
      </c>
      <c r="WUK1329" s="62">
        <f>SUM(WUK1327)</f>
        <v>0</v>
      </c>
      <c r="WUL1329" s="62">
        <f>WUK1329/WUJ1329</f>
        <v>0</v>
      </c>
      <c r="WUM1329" s="62">
        <f>SUM(WUM1327)</f>
        <v>1000000</v>
      </c>
      <c r="WUN1329" s="62">
        <v>0</v>
      </c>
      <c r="WUO1329" s="62">
        <v>0</v>
      </c>
      <c r="WUQ1329" s="62">
        <f>WUN1329-WUO1329</f>
        <v>0</v>
      </c>
      <c r="WUR1329" s="62">
        <f t="shared" ref="WUR1329:WVH1331" si="742">WUN1329+WUJ1329</f>
        <v>1000000</v>
      </c>
      <c r="WUX1329" s="62" t="s">
        <v>185</v>
      </c>
      <c r="WUY1329" s="62" t="s">
        <v>186</v>
      </c>
      <c r="WUZ1329" s="62">
        <f>SUM(WUZ1327)</f>
        <v>1000000</v>
      </c>
      <c r="WVA1329" s="62">
        <f>SUM(WVA1327)</f>
        <v>0</v>
      </c>
      <c r="WVB1329" s="62">
        <f>WVA1329/WUZ1329</f>
        <v>0</v>
      </c>
      <c r="WVC1329" s="62">
        <f>SUM(WVC1327)</f>
        <v>1000000</v>
      </c>
      <c r="WVD1329" s="62">
        <v>0</v>
      </c>
      <c r="WVE1329" s="62">
        <v>0</v>
      </c>
      <c r="WVG1329" s="62">
        <f>WVD1329-WVE1329</f>
        <v>0</v>
      </c>
      <c r="WVH1329" s="62">
        <f t="shared" si="742"/>
        <v>1000000</v>
      </c>
      <c r="WVN1329" s="62" t="s">
        <v>185</v>
      </c>
      <c r="WVO1329" s="62" t="s">
        <v>186</v>
      </c>
      <c r="WVP1329" s="62">
        <f>SUM(WVP1327)</f>
        <v>1000000</v>
      </c>
      <c r="WVQ1329" s="62">
        <f>SUM(WVQ1327)</f>
        <v>0</v>
      </c>
      <c r="WVR1329" s="62">
        <f>WVQ1329/WVP1329</f>
        <v>0</v>
      </c>
      <c r="WVS1329" s="62">
        <f>SUM(WVS1327)</f>
        <v>1000000</v>
      </c>
      <c r="WVT1329" s="62">
        <v>0</v>
      </c>
      <c r="WVU1329" s="62">
        <v>0</v>
      </c>
      <c r="WVW1329" s="62">
        <f>WVT1329-WVU1329</f>
        <v>0</v>
      </c>
      <c r="WVX1329" s="62">
        <f t="shared" ref="WVX1329:WWN1331" si="743">WVT1329+WVP1329</f>
        <v>1000000</v>
      </c>
      <c r="WWD1329" s="62" t="s">
        <v>185</v>
      </c>
      <c r="WWE1329" s="62" t="s">
        <v>186</v>
      </c>
      <c r="WWF1329" s="62">
        <f>SUM(WWF1327)</f>
        <v>1000000</v>
      </c>
      <c r="WWG1329" s="62">
        <f>SUM(WWG1327)</f>
        <v>0</v>
      </c>
      <c r="WWH1329" s="62">
        <f>WWG1329/WWF1329</f>
        <v>0</v>
      </c>
      <c r="WWI1329" s="62">
        <f>SUM(WWI1327)</f>
        <v>1000000</v>
      </c>
      <c r="WWJ1329" s="62">
        <v>0</v>
      </c>
      <c r="WWK1329" s="62">
        <v>0</v>
      </c>
      <c r="WWM1329" s="62">
        <f>WWJ1329-WWK1329</f>
        <v>0</v>
      </c>
      <c r="WWN1329" s="62">
        <f t="shared" si="743"/>
        <v>1000000</v>
      </c>
      <c r="WWT1329" s="62" t="s">
        <v>185</v>
      </c>
      <c r="WWU1329" s="62" t="s">
        <v>186</v>
      </c>
      <c r="WWV1329" s="62">
        <f>SUM(WWV1327)</f>
        <v>1000000</v>
      </c>
      <c r="WWW1329" s="62">
        <f>SUM(WWW1327)</f>
        <v>0</v>
      </c>
      <c r="WWX1329" s="62">
        <f>WWW1329/WWV1329</f>
        <v>0</v>
      </c>
      <c r="WWY1329" s="62">
        <f>SUM(WWY1327)</f>
        <v>1000000</v>
      </c>
      <c r="WWZ1329" s="62">
        <v>0</v>
      </c>
      <c r="WXA1329" s="62">
        <v>0</v>
      </c>
      <c r="WXC1329" s="62">
        <f>WWZ1329-WXA1329</f>
        <v>0</v>
      </c>
      <c r="WXD1329" s="62">
        <f t="shared" ref="WXD1329:WXT1331" si="744">WWZ1329+WWV1329</f>
        <v>1000000</v>
      </c>
      <c r="WXJ1329" s="62" t="s">
        <v>185</v>
      </c>
      <c r="WXK1329" s="62" t="s">
        <v>186</v>
      </c>
      <c r="WXL1329" s="62">
        <f>SUM(WXL1327)</f>
        <v>1000000</v>
      </c>
      <c r="WXM1329" s="62">
        <f>SUM(WXM1327)</f>
        <v>0</v>
      </c>
      <c r="WXN1329" s="62">
        <f>WXM1329/WXL1329</f>
        <v>0</v>
      </c>
      <c r="WXO1329" s="62">
        <f>SUM(WXO1327)</f>
        <v>1000000</v>
      </c>
      <c r="WXP1329" s="62">
        <v>0</v>
      </c>
      <c r="WXQ1329" s="62">
        <v>0</v>
      </c>
      <c r="WXS1329" s="62">
        <f>WXP1329-WXQ1329</f>
        <v>0</v>
      </c>
      <c r="WXT1329" s="62">
        <f t="shared" si="744"/>
        <v>1000000</v>
      </c>
      <c r="WXZ1329" s="62" t="s">
        <v>185</v>
      </c>
      <c r="WYA1329" s="62" t="s">
        <v>186</v>
      </c>
      <c r="WYB1329" s="62">
        <f>SUM(WYB1327)</f>
        <v>1000000</v>
      </c>
      <c r="WYC1329" s="62">
        <f>SUM(WYC1327)</f>
        <v>0</v>
      </c>
      <c r="WYD1329" s="62">
        <f>WYC1329/WYB1329</f>
        <v>0</v>
      </c>
      <c r="WYE1329" s="62">
        <f>SUM(WYE1327)</f>
        <v>1000000</v>
      </c>
      <c r="WYF1329" s="62">
        <v>0</v>
      </c>
      <c r="WYG1329" s="62">
        <v>0</v>
      </c>
      <c r="WYI1329" s="62">
        <f>WYF1329-WYG1329</f>
        <v>0</v>
      </c>
      <c r="WYJ1329" s="62">
        <f t="shared" ref="WYJ1329:WYZ1331" si="745">WYF1329+WYB1329</f>
        <v>1000000</v>
      </c>
      <c r="WYP1329" s="62" t="s">
        <v>185</v>
      </c>
      <c r="WYQ1329" s="62" t="s">
        <v>186</v>
      </c>
      <c r="WYR1329" s="62">
        <f>SUM(WYR1327)</f>
        <v>1000000</v>
      </c>
      <c r="WYS1329" s="62">
        <f>SUM(WYS1327)</f>
        <v>0</v>
      </c>
      <c r="WYT1329" s="62">
        <f>WYS1329/WYR1329</f>
        <v>0</v>
      </c>
      <c r="WYU1329" s="62">
        <f>SUM(WYU1327)</f>
        <v>1000000</v>
      </c>
      <c r="WYV1329" s="62">
        <v>0</v>
      </c>
      <c r="WYW1329" s="62">
        <v>0</v>
      </c>
      <c r="WYY1329" s="62">
        <f>WYV1329-WYW1329</f>
        <v>0</v>
      </c>
      <c r="WYZ1329" s="62">
        <f t="shared" si="745"/>
        <v>1000000</v>
      </c>
      <c r="WZF1329" s="62" t="s">
        <v>185</v>
      </c>
      <c r="WZG1329" s="62" t="s">
        <v>186</v>
      </c>
      <c r="WZH1329" s="62">
        <f>SUM(WZH1327)</f>
        <v>1000000</v>
      </c>
      <c r="WZI1329" s="62">
        <f>SUM(WZI1327)</f>
        <v>0</v>
      </c>
      <c r="WZJ1329" s="62">
        <f>WZI1329/WZH1329</f>
        <v>0</v>
      </c>
      <c r="WZK1329" s="62">
        <f>SUM(WZK1327)</f>
        <v>1000000</v>
      </c>
      <c r="WZL1329" s="62">
        <v>0</v>
      </c>
      <c r="WZM1329" s="62">
        <v>0</v>
      </c>
      <c r="WZO1329" s="62">
        <f>WZL1329-WZM1329</f>
        <v>0</v>
      </c>
      <c r="WZP1329" s="62">
        <f t="shared" ref="WZP1329:XAF1331" si="746">WZL1329+WZH1329</f>
        <v>1000000</v>
      </c>
      <c r="WZV1329" s="62" t="s">
        <v>185</v>
      </c>
      <c r="WZW1329" s="62" t="s">
        <v>186</v>
      </c>
      <c r="WZX1329" s="62">
        <f>SUM(WZX1327)</f>
        <v>1000000</v>
      </c>
      <c r="WZY1329" s="62">
        <f>SUM(WZY1327)</f>
        <v>0</v>
      </c>
      <c r="WZZ1329" s="62">
        <f>WZY1329/WZX1329</f>
        <v>0</v>
      </c>
      <c r="XAA1329" s="62">
        <f>SUM(XAA1327)</f>
        <v>1000000</v>
      </c>
      <c r="XAB1329" s="62">
        <v>0</v>
      </c>
      <c r="XAC1329" s="62">
        <v>0</v>
      </c>
      <c r="XAE1329" s="62">
        <f>XAB1329-XAC1329</f>
        <v>0</v>
      </c>
      <c r="XAF1329" s="62">
        <f t="shared" si="746"/>
        <v>1000000</v>
      </c>
      <c r="XAL1329" s="62" t="s">
        <v>185</v>
      </c>
      <c r="XAM1329" s="62" t="s">
        <v>186</v>
      </c>
      <c r="XAN1329" s="62">
        <f>SUM(XAN1327)</f>
        <v>1000000</v>
      </c>
      <c r="XAO1329" s="62">
        <f>SUM(XAO1327)</f>
        <v>0</v>
      </c>
      <c r="XAP1329" s="62">
        <f>XAO1329/XAN1329</f>
        <v>0</v>
      </c>
      <c r="XAQ1329" s="62">
        <f>SUM(XAQ1327)</f>
        <v>1000000</v>
      </c>
      <c r="XAR1329" s="62">
        <v>0</v>
      </c>
      <c r="XAS1329" s="62">
        <v>0</v>
      </c>
      <c r="XAU1329" s="62">
        <f>XAR1329-XAS1329</f>
        <v>0</v>
      </c>
      <c r="XAV1329" s="62">
        <f t="shared" ref="XAV1329:XBL1331" si="747">XAR1329+XAN1329</f>
        <v>1000000</v>
      </c>
      <c r="XBB1329" s="62" t="s">
        <v>185</v>
      </c>
      <c r="XBC1329" s="62" t="s">
        <v>186</v>
      </c>
      <c r="XBD1329" s="62">
        <f>SUM(XBD1327)</f>
        <v>1000000</v>
      </c>
      <c r="XBE1329" s="62">
        <f>SUM(XBE1327)</f>
        <v>0</v>
      </c>
      <c r="XBF1329" s="62">
        <f>XBE1329/XBD1329</f>
        <v>0</v>
      </c>
      <c r="XBG1329" s="62">
        <f>SUM(XBG1327)</f>
        <v>1000000</v>
      </c>
      <c r="XBH1329" s="62">
        <v>0</v>
      </c>
      <c r="XBI1329" s="62">
        <v>0</v>
      </c>
      <c r="XBK1329" s="62">
        <f>XBH1329-XBI1329</f>
        <v>0</v>
      </c>
      <c r="XBL1329" s="62">
        <f t="shared" si="747"/>
        <v>1000000</v>
      </c>
      <c r="XBR1329" s="62" t="s">
        <v>185</v>
      </c>
      <c r="XBS1329" s="62" t="s">
        <v>186</v>
      </c>
      <c r="XBT1329" s="62">
        <f>SUM(XBT1327)</f>
        <v>1000000</v>
      </c>
      <c r="XBU1329" s="62">
        <f>SUM(XBU1327)</f>
        <v>0</v>
      </c>
      <c r="XBV1329" s="62">
        <f>XBU1329/XBT1329</f>
        <v>0</v>
      </c>
      <c r="XBW1329" s="62">
        <f>SUM(XBW1327)</f>
        <v>1000000</v>
      </c>
      <c r="XBX1329" s="62">
        <v>0</v>
      </c>
      <c r="XBY1329" s="62">
        <v>0</v>
      </c>
      <c r="XCA1329" s="62">
        <f>XBX1329-XBY1329</f>
        <v>0</v>
      </c>
      <c r="XCB1329" s="62">
        <f t="shared" ref="XCB1329:XCR1331" si="748">XBX1329+XBT1329</f>
        <v>1000000</v>
      </c>
      <c r="XCH1329" s="62" t="s">
        <v>185</v>
      </c>
      <c r="XCI1329" s="62" t="s">
        <v>186</v>
      </c>
      <c r="XCJ1329" s="62">
        <f>SUM(XCJ1327)</f>
        <v>1000000</v>
      </c>
      <c r="XCK1329" s="62">
        <f>SUM(XCK1327)</f>
        <v>0</v>
      </c>
      <c r="XCL1329" s="62">
        <f>XCK1329/XCJ1329</f>
        <v>0</v>
      </c>
      <c r="XCM1329" s="62">
        <f>SUM(XCM1327)</f>
        <v>1000000</v>
      </c>
      <c r="XCN1329" s="62">
        <v>0</v>
      </c>
      <c r="XCO1329" s="62">
        <v>0</v>
      </c>
      <c r="XCQ1329" s="62">
        <f>XCN1329-XCO1329</f>
        <v>0</v>
      </c>
      <c r="XCR1329" s="62">
        <f t="shared" si="748"/>
        <v>1000000</v>
      </c>
      <c r="XCX1329" s="62" t="s">
        <v>185</v>
      </c>
      <c r="XCY1329" s="62" t="s">
        <v>186</v>
      </c>
      <c r="XCZ1329" s="62">
        <f>SUM(XCZ1327)</f>
        <v>1000000</v>
      </c>
      <c r="XDA1329" s="62">
        <f>SUM(XDA1327)</f>
        <v>0</v>
      </c>
      <c r="XDB1329" s="62">
        <f>XDA1329/XCZ1329</f>
        <v>0</v>
      </c>
      <c r="XDC1329" s="62">
        <f>SUM(XDC1327)</f>
        <v>1000000</v>
      </c>
      <c r="XDD1329" s="62">
        <v>0</v>
      </c>
      <c r="XDE1329" s="62">
        <v>0</v>
      </c>
      <c r="XDG1329" s="62">
        <f>XDD1329-XDE1329</f>
        <v>0</v>
      </c>
      <c r="XDH1329" s="62">
        <f t="shared" ref="XDH1329:XDX1331" si="749">XDD1329+XCZ1329</f>
        <v>1000000</v>
      </c>
      <c r="XDN1329" s="62" t="s">
        <v>185</v>
      </c>
      <c r="XDO1329" s="62" t="s">
        <v>186</v>
      </c>
      <c r="XDP1329" s="62">
        <f>SUM(XDP1327)</f>
        <v>1000000</v>
      </c>
      <c r="XDQ1329" s="62">
        <f>SUM(XDQ1327)</f>
        <v>0</v>
      </c>
      <c r="XDR1329" s="62">
        <f>XDQ1329/XDP1329</f>
        <v>0</v>
      </c>
      <c r="XDS1329" s="62">
        <f>SUM(XDS1327)</f>
        <v>1000000</v>
      </c>
      <c r="XDT1329" s="62">
        <v>0</v>
      </c>
      <c r="XDU1329" s="62">
        <v>0</v>
      </c>
      <c r="XDW1329" s="62">
        <f>XDT1329-XDU1329</f>
        <v>0</v>
      </c>
      <c r="XDX1329" s="62">
        <f t="shared" si="749"/>
        <v>1000000</v>
      </c>
      <c r="XED1329" s="62" t="s">
        <v>185</v>
      </c>
      <c r="XEE1329" s="62" t="s">
        <v>186</v>
      </c>
      <c r="XEF1329" s="62">
        <f>SUM(XEF1327)</f>
        <v>1000000</v>
      </c>
      <c r="XEG1329" s="62">
        <f>SUM(XEG1327)</f>
        <v>0</v>
      </c>
      <c r="XEH1329" s="62">
        <f>XEG1329/XEF1329</f>
        <v>0</v>
      </c>
      <c r="XEI1329" s="62">
        <f>SUM(XEI1327)</f>
        <v>1000000</v>
      </c>
      <c r="XEJ1329" s="62">
        <v>0</v>
      </c>
      <c r="XEK1329" s="62">
        <v>0</v>
      </c>
      <c r="XEM1329" s="62">
        <f>XEJ1329-XEK1329</f>
        <v>0</v>
      </c>
      <c r="XEN1329" s="62">
        <f t="shared" ref="XEN1329:XFD1331" si="750">XEJ1329+XEF1329</f>
        <v>1000000</v>
      </c>
      <c r="XET1329" s="62" t="s">
        <v>185</v>
      </c>
      <c r="XEU1329" s="62" t="s">
        <v>186</v>
      </c>
      <c r="XEV1329" s="62">
        <f>SUM(XEV1327)</f>
        <v>1000000</v>
      </c>
      <c r="XEW1329" s="62">
        <f>SUM(XEW1327)</f>
        <v>0</v>
      </c>
      <c r="XEX1329" s="62">
        <f>XEW1329/XEV1329</f>
        <v>0</v>
      </c>
      <c r="XEY1329" s="62">
        <f>SUM(XEY1327)</f>
        <v>1000000</v>
      </c>
      <c r="XEZ1329" s="62">
        <v>0</v>
      </c>
      <c r="XFA1329" s="62">
        <v>0</v>
      </c>
      <c r="XFC1329" s="62">
        <f>XEZ1329-XFA1329</f>
        <v>0</v>
      </c>
      <c r="XFD1329" s="62">
        <f t="shared" si="750"/>
        <v>1000000</v>
      </c>
    </row>
    <row r="1330" spans="1:1024 1030:2048 2054:3072 3078:4096 4102:5120 5126:6144 6150:7168 7174:8192 8198:9216 9222:10240 10246:11264 11270:12288 12294:13312 13318:14336 14342:15360 15366:16384" x14ac:dyDescent="0.25">
      <c r="A1330" s="62"/>
      <c r="B1330" s="62"/>
      <c r="F1330" s="683" t="s">
        <v>197</v>
      </c>
      <c r="G1330" s="1068" t="s">
        <v>1294</v>
      </c>
      <c r="H1330" s="718">
        <v>0</v>
      </c>
      <c r="I1330" s="718">
        <v>0</v>
      </c>
      <c r="J1330" s="719"/>
      <c r="K1330" s="718">
        <v>0</v>
      </c>
      <c r="L1330" s="720">
        <f>L1327</f>
        <v>0</v>
      </c>
      <c r="M1330" s="720">
        <f>M1327</f>
        <v>0</v>
      </c>
      <c r="N1330" s="721" t="e">
        <f>M1330/L1330</f>
        <v>#DIV/0!</v>
      </c>
      <c r="O1330" s="720">
        <f>L1330-M1330</f>
        <v>0</v>
      </c>
      <c r="P1330" s="720">
        <f t="shared" si="239"/>
        <v>0</v>
      </c>
      <c r="Q1330" s="738"/>
      <c r="R1330" s="739"/>
      <c r="S1330" s="738"/>
      <c r="T1330" s="62"/>
      <c r="V1330" s="62" t="s">
        <v>197</v>
      </c>
      <c r="W1330" s="62" t="s">
        <v>1294</v>
      </c>
      <c r="X1330" s="753">
        <v>0</v>
      </c>
      <c r="Y1330" s="754">
        <v>0</v>
      </c>
      <c r="AA1330" s="751">
        <v>0</v>
      </c>
      <c r="AB1330" s="62">
        <f>AB1327</f>
        <v>2000000</v>
      </c>
      <c r="AC1330" s="62">
        <f>AC1327</f>
        <v>0</v>
      </c>
      <c r="AD1330" s="62">
        <f>AC1330/AB1330</f>
        <v>0</v>
      </c>
      <c r="AE1330" s="62">
        <f>AB1330-AC1330</f>
        <v>2000000</v>
      </c>
      <c r="AF1330" s="62">
        <f t="shared" si="239"/>
        <v>2000000</v>
      </c>
      <c r="AL1330" s="62" t="s">
        <v>197</v>
      </c>
      <c r="AM1330" s="62" t="s">
        <v>1294</v>
      </c>
      <c r="AN1330" s="62">
        <v>0</v>
      </c>
      <c r="AO1330" s="62">
        <v>0</v>
      </c>
      <c r="AQ1330" s="62">
        <v>0</v>
      </c>
      <c r="AR1330" s="62">
        <f>AR1327</f>
        <v>2000000</v>
      </c>
      <c r="AS1330" s="62">
        <f>AS1327</f>
        <v>0</v>
      </c>
      <c r="AT1330" s="62">
        <f>AS1330/AR1330</f>
        <v>0</v>
      </c>
      <c r="AU1330" s="62">
        <f>AR1330-AS1330</f>
        <v>2000000</v>
      </c>
      <c r="AV1330" s="62">
        <f t="shared" si="240"/>
        <v>2000000</v>
      </c>
      <c r="BB1330" s="62" t="s">
        <v>197</v>
      </c>
      <c r="BC1330" s="62" t="s">
        <v>1294</v>
      </c>
      <c r="BD1330" s="62">
        <v>0</v>
      </c>
      <c r="BE1330" s="62">
        <v>0</v>
      </c>
      <c r="BG1330" s="62">
        <v>0</v>
      </c>
      <c r="BH1330" s="62">
        <f>BH1327</f>
        <v>2000000</v>
      </c>
      <c r="BI1330" s="62">
        <f>BI1327</f>
        <v>0</v>
      </c>
      <c r="BJ1330" s="62">
        <f>BI1330/BH1330</f>
        <v>0</v>
      </c>
      <c r="BK1330" s="62">
        <f>BH1330-BI1330</f>
        <v>2000000</v>
      </c>
      <c r="BL1330" s="62">
        <f t="shared" si="240"/>
        <v>2000000</v>
      </c>
      <c r="BR1330" s="62" t="s">
        <v>197</v>
      </c>
      <c r="BS1330" s="62" t="s">
        <v>1294</v>
      </c>
      <c r="BT1330" s="62">
        <v>0</v>
      </c>
      <c r="BU1330" s="62">
        <v>0</v>
      </c>
      <c r="BW1330" s="62">
        <v>0</v>
      </c>
      <c r="BX1330" s="62">
        <f>BX1327</f>
        <v>2000000</v>
      </c>
      <c r="BY1330" s="62">
        <f>BY1327</f>
        <v>0</v>
      </c>
      <c r="BZ1330" s="62">
        <f>BY1330/BX1330</f>
        <v>0</v>
      </c>
      <c r="CA1330" s="62">
        <f>BX1330-BY1330</f>
        <v>2000000</v>
      </c>
      <c r="CB1330" s="62">
        <f t="shared" si="241"/>
        <v>2000000</v>
      </c>
      <c r="CH1330" s="62" t="s">
        <v>197</v>
      </c>
      <c r="CI1330" s="62" t="s">
        <v>1294</v>
      </c>
      <c r="CJ1330" s="62">
        <v>0</v>
      </c>
      <c r="CK1330" s="62">
        <v>0</v>
      </c>
      <c r="CM1330" s="62">
        <v>0</v>
      </c>
      <c r="CN1330" s="62">
        <f>CN1327</f>
        <v>2000000</v>
      </c>
      <c r="CO1330" s="62">
        <f>CO1327</f>
        <v>0</v>
      </c>
      <c r="CP1330" s="62">
        <f>CO1330/CN1330</f>
        <v>0</v>
      </c>
      <c r="CQ1330" s="62">
        <f>CN1330-CO1330</f>
        <v>2000000</v>
      </c>
      <c r="CR1330" s="62">
        <f t="shared" si="241"/>
        <v>2000000</v>
      </c>
      <c r="CX1330" s="62" t="s">
        <v>197</v>
      </c>
      <c r="CY1330" s="62" t="s">
        <v>1294</v>
      </c>
      <c r="CZ1330" s="62">
        <v>0</v>
      </c>
      <c r="DA1330" s="62">
        <v>0</v>
      </c>
      <c r="DC1330" s="62">
        <v>0</v>
      </c>
      <c r="DD1330" s="62">
        <f>DD1327</f>
        <v>2000000</v>
      </c>
      <c r="DE1330" s="62">
        <f>DE1327</f>
        <v>0</v>
      </c>
      <c r="DF1330" s="62">
        <f>DE1330/DD1330</f>
        <v>0</v>
      </c>
      <c r="DG1330" s="62">
        <f>DD1330-DE1330</f>
        <v>2000000</v>
      </c>
      <c r="DH1330" s="62">
        <f t="shared" si="242"/>
        <v>2000000</v>
      </c>
      <c r="DN1330" s="62" t="s">
        <v>197</v>
      </c>
      <c r="DO1330" s="62" t="s">
        <v>1294</v>
      </c>
      <c r="DP1330" s="62">
        <v>0</v>
      </c>
      <c r="DQ1330" s="62">
        <v>0</v>
      </c>
      <c r="DS1330" s="62">
        <v>0</v>
      </c>
      <c r="DT1330" s="62">
        <f>DT1327</f>
        <v>2000000</v>
      </c>
      <c r="DU1330" s="62">
        <f>DU1327</f>
        <v>0</v>
      </c>
      <c r="DV1330" s="62">
        <f>DU1330/DT1330</f>
        <v>0</v>
      </c>
      <c r="DW1330" s="62">
        <f>DT1330-DU1330</f>
        <v>2000000</v>
      </c>
      <c r="DX1330" s="62">
        <f t="shared" si="242"/>
        <v>2000000</v>
      </c>
      <c r="ED1330" s="62" t="s">
        <v>197</v>
      </c>
      <c r="EE1330" s="62" t="s">
        <v>1294</v>
      </c>
      <c r="EF1330" s="62">
        <v>0</v>
      </c>
      <c r="EG1330" s="62">
        <v>0</v>
      </c>
      <c r="EI1330" s="62">
        <v>0</v>
      </c>
      <c r="EJ1330" s="62">
        <f>EJ1327</f>
        <v>2000000</v>
      </c>
      <c r="EK1330" s="62">
        <f>EK1327</f>
        <v>0</v>
      </c>
      <c r="EL1330" s="62">
        <f>EK1330/EJ1330</f>
        <v>0</v>
      </c>
      <c r="EM1330" s="62">
        <f>EJ1330-EK1330</f>
        <v>2000000</v>
      </c>
      <c r="EN1330" s="62">
        <f t="shared" si="243"/>
        <v>2000000</v>
      </c>
      <c r="ET1330" s="62" t="s">
        <v>197</v>
      </c>
      <c r="EU1330" s="62" t="s">
        <v>1294</v>
      </c>
      <c r="EV1330" s="62">
        <v>0</v>
      </c>
      <c r="EW1330" s="62">
        <v>0</v>
      </c>
      <c r="EY1330" s="62">
        <v>0</v>
      </c>
      <c r="EZ1330" s="62">
        <f>EZ1327</f>
        <v>2000000</v>
      </c>
      <c r="FA1330" s="62">
        <f>FA1327</f>
        <v>0</v>
      </c>
      <c r="FB1330" s="62">
        <f>FA1330/EZ1330</f>
        <v>0</v>
      </c>
      <c r="FC1330" s="62">
        <f>EZ1330-FA1330</f>
        <v>2000000</v>
      </c>
      <c r="FD1330" s="62">
        <f t="shared" si="243"/>
        <v>2000000</v>
      </c>
      <c r="FJ1330" s="62" t="s">
        <v>197</v>
      </c>
      <c r="FK1330" s="62" t="s">
        <v>1294</v>
      </c>
      <c r="FL1330" s="62">
        <v>0</v>
      </c>
      <c r="FM1330" s="62">
        <v>0</v>
      </c>
      <c r="FO1330" s="62">
        <v>0</v>
      </c>
      <c r="FP1330" s="62">
        <f>FP1327</f>
        <v>2000000</v>
      </c>
      <c r="FQ1330" s="62">
        <f>FQ1327</f>
        <v>0</v>
      </c>
      <c r="FR1330" s="62">
        <f>FQ1330/FP1330</f>
        <v>0</v>
      </c>
      <c r="FS1330" s="62">
        <f>FP1330-FQ1330</f>
        <v>2000000</v>
      </c>
      <c r="FT1330" s="62">
        <f t="shared" si="244"/>
        <v>2000000</v>
      </c>
      <c r="FZ1330" s="62" t="s">
        <v>197</v>
      </c>
      <c r="GA1330" s="62" t="s">
        <v>1294</v>
      </c>
      <c r="GB1330" s="62">
        <v>0</v>
      </c>
      <c r="GC1330" s="62">
        <v>0</v>
      </c>
      <c r="GE1330" s="62">
        <v>0</v>
      </c>
      <c r="GF1330" s="62">
        <f>GF1327</f>
        <v>2000000</v>
      </c>
      <c r="GG1330" s="62">
        <f>GG1327</f>
        <v>0</v>
      </c>
      <c r="GH1330" s="62">
        <f>GG1330/GF1330</f>
        <v>0</v>
      </c>
      <c r="GI1330" s="62">
        <f>GF1330-GG1330</f>
        <v>2000000</v>
      </c>
      <c r="GJ1330" s="62">
        <f t="shared" si="244"/>
        <v>2000000</v>
      </c>
      <c r="GP1330" s="62" t="s">
        <v>197</v>
      </c>
      <c r="GQ1330" s="62" t="s">
        <v>1294</v>
      </c>
      <c r="GR1330" s="62">
        <v>0</v>
      </c>
      <c r="GS1330" s="62">
        <v>0</v>
      </c>
      <c r="GU1330" s="62">
        <v>0</v>
      </c>
      <c r="GV1330" s="62">
        <f>GV1327</f>
        <v>2000000</v>
      </c>
      <c r="GW1330" s="62">
        <f>GW1327</f>
        <v>0</v>
      </c>
      <c r="GX1330" s="62">
        <f>GW1330/GV1330</f>
        <v>0</v>
      </c>
      <c r="GY1330" s="62">
        <f>GV1330-GW1330</f>
        <v>2000000</v>
      </c>
      <c r="GZ1330" s="62">
        <f t="shared" si="245"/>
        <v>2000000</v>
      </c>
      <c r="HF1330" s="62" t="s">
        <v>197</v>
      </c>
      <c r="HG1330" s="62" t="s">
        <v>1294</v>
      </c>
      <c r="HH1330" s="62">
        <v>0</v>
      </c>
      <c r="HI1330" s="62">
        <v>0</v>
      </c>
      <c r="HK1330" s="62">
        <v>0</v>
      </c>
      <c r="HL1330" s="62">
        <f>HL1327</f>
        <v>2000000</v>
      </c>
      <c r="HM1330" s="62">
        <f>HM1327</f>
        <v>0</v>
      </c>
      <c r="HN1330" s="62">
        <f>HM1330/HL1330</f>
        <v>0</v>
      </c>
      <c r="HO1330" s="62">
        <f>HL1330-HM1330</f>
        <v>2000000</v>
      </c>
      <c r="HP1330" s="62">
        <f t="shared" si="245"/>
        <v>2000000</v>
      </c>
      <c r="HV1330" s="62" t="s">
        <v>197</v>
      </c>
      <c r="HW1330" s="62" t="s">
        <v>1294</v>
      </c>
      <c r="HX1330" s="62">
        <v>0</v>
      </c>
      <c r="HY1330" s="62">
        <v>0</v>
      </c>
      <c r="IA1330" s="62">
        <v>0</v>
      </c>
      <c r="IB1330" s="62">
        <f>IB1327</f>
        <v>2000000</v>
      </c>
      <c r="IC1330" s="62">
        <f>IC1327</f>
        <v>0</v>
      </c>
      <c r="ID1330" s="62">
        <f>IC1330/IB1330</f>
        <v>0</v>
      </c>
      <c r="IE1330" s="62">
        <f>IB1330-IC1330</f>
        <v>2000000</v>
      </c>
      <c r="IF1330" s="62">
        <f t="shared" si="246"/>
        <v>2000000</v>
      </c>
      <c r="IL1330" s="62" t="s">
        <v>197</v>
      </c>
      <c r="IM1330" s="62" t="s">
        <v>1294</v>
      </c>
      <c r="IN1330" s="62">
        <v>0</v>
      </c>
      <c r="IO1330" s="62">
        <v>0</v>
      </c>
      <c r="IQ1330" s="62">
        <v>0</v>
      </c>
      <c r="IR1330" s="62">
        <f>IR1327</f>
        <v>2000000</v>
      </c>
      <c r="IS1330" s="62">
        <f>IS1327</f>
        <v>0</v>
      </c>
      <c r="IT1330" s="62">
        <f>IS1330/IR1330</f>
        <v>0</v>
      </c>
      <c r="IU1330" s="62">
        <f>IR1330-IS1330</f>
        <v>2000000</v>
      </c>
      <c r="IV1330" s="62">
        <f t="shared" si="246"/>
        <v>2000000</v>
      </c>
      <c r="JB1330" s="62" t="s">
        <v>197</v>
      </c>
      <c r="JC1330" s="62" t="s">
        <v>1294</v>
      </c>
      <c r="JD1330" s="62">
        <v>0</v>
      </c>
      <c r="JE1330" s="62">
        <v>0</v>
      </c>
      <c r="JG1330" s="62">
        <v>0</v>
      </c>
      <c r="JH1330" s="62">
        <f>JH1327</f>
        <v>2000000</v>
      </c>
      <c r="JI1330" s="62">
        <f>JI1327</f>
        <v>0</v>
      </c>
      <c r="JJ1330" s="62">
        <f>JI1330/JH1330</f>
        <v>0</v>
      </c>
      <c r="JK1330" s="62">
        <f>JH1330-JI1330</f>
        <v>2000000</v>
      </c>
      <c r="JL1330" s="62">
        <f t="shared" si="247"/>
        <v>2000000</v>
      </c>
      <c r="JR1330" s="62" t="s">
        <v>197</v>
      </c>
      <c r="JS1330" s="62" t="s">
        <v>1294</v>
      </c>
      <c r="JT1330" s="62">
        <v>0</v>
      </c>
      <c r="JU1330" s="62">
        <v>0</v>
      </c>
      <c r="JW1330" s="62">
        <v>0</v>
      </c>
      <c r="JX1330" s="62">
        <f>JX1327</f>
        <v>2000000</v>
      </c>
      <c r="JY1330" s="62">
        <f>JY1327</f>
        <v>0</v>
      </c>
      <c r="JZ1330" s="62">
        <f>JY1330/JX1330</f>
        <v>0</v>
      </c>
      <c r="KA1330" s="62">
        <f>JX1330-JY1330</f>
        <v>2000000</v>
      </c>
      <c r="KB1330" s="62">
        <f t="shared" si="247"/>
        <v>2000000</v>
      </c>
      <c r="KH1330" s="62" t="s">
        <v>197</v>
      </c>
      <c r="KI1330" s="62" t="s">
        <v>1294</v>
      </c>
      <c r="KJ1330" s="62">
        <v>0</v>
      </c>
      <c r="KK1330" s="62">
        <v>0</v>
      </c>
      <c r="KM1330" s="62">
        <v>0</v>
      </c>
      <c r="KN1330" s="62">
        <f>KN1327</f>
        <v>2000000</v>
      </c>
      <c r="KO1330" s="62">
        <f>KO1327</f>
        <v>0</v>
      </c>
      <c r="KP1330" s="62">
        <f>KO1330/KN1330</f>
        <v>0</v>
      </c>
      <c r="KQ1330" s="62">
        <f>KN1330-KO1330</f>
        <v>2000000</v>
      </c>
      <c r="KR1330" s="62">
        <f t="shared" si="248"/>
        <v>2000000</v>
      </c>
      <c r="KX1330" s="62" t="s">
        <v>197</v>
      </c>
      <c r="KY1330" s="62" t="s">
        <v>1294</v>
      </c>
      <c r="KZ1330" s="62">
        <v>0</v>
      </c>
      <c r="LA1330" s="62">
        <v>0</v>
      </c>
      <c r="LC1330" s="62">
        <v>0</v>
      </c>
      <c r="LD1330" s="62">
        <f>LD1327</f>
        <v>2000000</v>
      </c>
      <c r="LE1330" s="62">
        <f>LE1327</f>
        <v>0</v>
      </c>
      <c r="LF1330" s="62">
        <f>LE1330/LD1330</f>
        <v>0</v>
      </c>
      <c r="LG1330" s="62">
        <f>LD1330-LE1330</f>
        <v>2000000</v>
      </c>
      <c r="LH1330" s="62">
        <f t="shared" si="248"/>
        <v>2000000</v>
      </c>
      <c r="LN1330" s="62" t="s">
        <v>197</v>
      </c>
      <c r="LO1330" s="62" t="s">
        <v>1294</v>
      </c>
      <c r="LP1330" s="62">
        <v>0</v>
      </c>
      <c r="LQ1330" s="62">
        <v>0</v>
      </c>
      <c r="LS1330" s="62">
        <v>0</v>
      </c>
      <c r="LT1330" s="62">
        <f>LT1327</f>
        <v>2000000</v>
      </c>
      <c r="LU1330" s="62">
        <f>LU1327</f>
        <v>0</v>
      </c>
      <c r="LV1330" s="62">
        <f>LU1330/LT1330</f>
        <v>0</v>
      </c>
      <c r="LW1330" s="62">
        <f>LT1330-LU1330</f>
        <v>2000000</v>
      </c>
      <c r="LX1330" s="62">
        <f t="shared" si="249"/>
        <v>2000000</v>
      </c>
      <c r="MD1330" s="62" t="s">
        <v>197</v>
      </c>
      <c r="ME1330" s="62" t="s">
        <v>1294</v>
      </c>
      <c r="MF1330" s="62">
        <v>0</v>
      </c>
      <c r="MG1330" s="62">
        <v>0</v>
      </c>
      <c r="MI1330" s="62">
        <v>0</v>
      </c>
      <c r="MJ1330" s="62">
        <f>MJ1327</f>
        <v>2000000</v>
      </c>
      <c r="MK1330" s="62">
        <f>MK1327</f>
        <v>0</v>
      </c>
      <c r="ML1330" s="62">
        <f>MK1330/MJ1330</f>
        <v>0</v>
      </c>
      <c r="MM1330" s="62">
        <f>MJ1330-MK1330</f>
        <v>2000000</v>
      </c>
      <c r="MN1330" s="62">
        <f t="shared" si="249"/>
        <v>2000000</v>
      </c>
      <c r="MT1330" s="62" t="s">
        <v>197</v>
      </c>
      <c r="MU1330" s="62" t="s">
        <v>1294</v>
      </c>
      <c r="MV1330" s="62">
        <v>0</v>
      </c>
      <c r="MW1330" s="62">
        <v>0</v>
      </c>
      <c r="MY1330" s="62">
        <v>0</v>
      </c>
      <c r="MZ1330" s="62">
        <f>MZ1327</f>
        <v>2000000</v>
      </c>
      <c r="NA1330" s="62">
        <f>NA1327</f>
        <v>0</v>
      </c>
      <c r="NB1330" s="62">
        <f>NA1330/MZ1330</f>
        <v>0</v>
      </c>
      <c r="NC1330" s="62">
        <f>MZ1330-NA1330</f>
        <v>2000000</v>
      </c>
      <c r="ND1330" s="62">
        <f t="shared" si="250"/>
        <v>2000000</v>
      </c>
      <c r="NJ1330" s="62" t="s">
        <v>197</v>
      </c>
      <c r="NK1330" s="62" t="s">
        <v>1294</v>
      </c>
      <c r="NL1330" s="62">
        <v>0</v>
      </c>
      <c r="NM1330" s="62">
        <v>0</v>
      </c>
      <c r="NO1330" s="62">
        <v>0</v>
      </c>
      <c r="NP1330" s="62">
        <f>NP1327</f>
        <v>2000000</v>
      </c>
      <c r="NQ1330" s="62">
        <f>NQ1327</f>
        <v>0</v>
      </c>
      <c r="NR1330" s="62">
        <f>NQ1330/NP1330</f>
        <v>0</v>
      </c>
      <c r="NS1330" s="62">
        <f>NP1330-NQ1330</f>
        <v>2000000</v>
      </c>
      <c r="NT1330" s="62">
        <f t="shared" si="250"/>
        <v>2000000</v>
      </c>
      <c r="NZ1330" s="62" t="s">
        <v>197</v>
      </c>
      <c r="OA1330" s="62" t="s">
        <v>1294</v>
      </c>
      <c r="OB1330" s="62">
        <v>0</v>
      </c>
      <c r="OC1330" s="62">
        <v>0</v>
      </c>
      <c r="OE1330" s="62">
        <v>0</v>
      </c>
      <c r="OF1330" s="62">
        <f>OF1327</f>
        <v>2000000</v>
      </c>
      <c r="OG1330" s="62">
        <f>OG1327</f>
        <v>0</v>
      </c>
      <c r="OH1330" s="62">
        <f>OG1330/OF1330</f>
        <v>0</v>
      </c>
      <c r="OI1330" s="62">
        <f>OF1330-OG1330</f>
        <v>2000000</v>
      </c>
      <c r="OJ1330" s="62">
        <f t="shared" si="251"/>
        <v>2000000</v>
      </c>
      <c r="OP1330" s="62" t="s">
        <v>197</v>
      </c>
      <c r="OQ1330" s="62" t="s">
        <v>1294</v>
      </c>
      <c r="OR1330" s="62">
        <v>0</v>
      </c>
      <c r="OS1330" s="62">
        <v>0</v>
      </c>
      <c r="OU1330" s="62">
        <v>0</v>
      </c>
      <c r="OV1330" s="62">
        <f>OV1327</f>
        <v>2000000</v>
      </c>
      <c r="OW1330" s="62">
        <f>OW1327</f>
        <v>0</v>
      </c>
      <c r="OX1330" s="62">
        <f>OW1330/OV1330</f>
        <v>0</v>
      </c>
      <c r="OY1330" s="62">
        <f>OV1330-OW1330</f>
        <v>2000000</v>
      </c>
      <c r="OZ1330" s="62">
        <f t="shared" si="251"/>
        <v>2000000</v>
      </c>
      <c r="PF1330" s="62" t="s">
        <v>197</v>
      </c>
      <c r="PG1330" s="62" t="s">
        <v>1294</v>
      </c>
      <c r="PH1330" s="62">
        <v>0</v>
      </c>
      <c r="PI1330" s="62">
        <v>0</v>
      </c>
      <c r="PK1330" s="62">
        <v>0</v>
      </c>
      <c r="PL1330" s="62">
        <f>PL1327</f>
        <v>2000000</v>
      </c>
      <c r="PM1330" s="62">
        <f>PM1327</f>
        <v>0</v>
      </c>
      <c r="PN1330" s="62">
        <f>PM1330/PL1330</f>
        <v>0</v>
      </c>
      <c r="PO1330" s="62">
        <f>PL1330-PM1330</f>
        <v>2000000</v>
      </c>
      <c r="PP1330" s="62">
        <f t="shared" si="252"/>
        <v>2000000</v>
      </c>
      <c r="PV1330" s="62" t="s">
        <v>197</v>
      </c>
      <c r="PW1330" s="62" t="s">
        <v>1294</v>
      </c>
      <c r="PX1330" s="62">
        <v>0</v>
      </c>
      <c r="PY1330" s="62">
        <v>0</v>
      </c>
      <c r="QA1330" s="62">
        <v>0</v>
      </c>
      <c r="QB1330" s="62">
        <f>QB1327</f>
        <v>2000000</v>
      </c>
      <c r="QC1330" s="62">
        <f>QC1327</f>
        <v>0</v>
      </c>
      <c r="QD1330" s="62">
        <f>QC1330/QB1330</f>
        <v>0</v>
      </c>
      <c r="QE1330" s="62">
        <f>QB1330-QC1330</f>
        <v>2000000</v>
      </c>
      <c r="QF1330" s="62">
        <f t="shared" si="252"/>
        <v>2000000</v>
      </c>
      <c r="QL1330" s="62" t="s">
        <v>197</v>
      </c>
      <c r="QM1330" s="62" t="s">
        <v>1294</v>
      </c>
      <c r="QN1330" s="62">
        <v>0</v>
      </c>
      <c r="QO1330" s="62">
        <v>0</v>
      </c>
      <c r="QQ1330" s="62">
        <v>0</v>
      </c>
      <c r="QR1330" s="62">
        <f>QR1327</f>
        <v>2000000</v>
      </c>
      <c r="QS1330" s="62">
        <f>QS1327</f>
        <v>0</v>
      </c>
      <c r="QT1330" s="62">
        <f>QS1330/QR1330</f>
        <v>0</v>
      </c>
      <c r="QU1330" s="62">
        <f>QR1330-QS1330</f>
        <v>2000000</v>
      </c>
      <c r="QV1330" s="62">
        <f t="shared" si="253"/>
        <v>2000000</v>
      </c>
      <c r="RB1330" s="62" t="s">
        <v>197</v>
      </c>
      <c r="RC1330" s="62" t="s">
        <v>1294</v>
      </c>
      <c r="RD1330" s="62">
        <v>0</v>
      </c>
      <c r="RE1330" s="62">
        <v>0</v>
      </c>
      <c r="RG1330" s="62">
        <v>0</v>
      </c>
      <c r="RH1330" s="62">
        <f>RH1327</f>
        <v>2000000</v>
      </c>
      <c r="RI1330" s="62">
        <f>RI1327</f>
        <v>0</v>
      </c>
      <c r="RJ1330" s="62">
        <f>RI1330/RH1330</f>
        <v>0</v>
      </c>
      <c r="RK1330" s="62">
        <f>RH1330-RI1330</f>
        <v>2000000</v>
      </c>
      <c r="RL1330" s="62">
        <f t="shared" si="253"/>
        <v>2000000</v>
      </c>
      <c r="RR1330" s="62" t="s">
        <v>197</v>
      </c>
      <c r="RS1330" s="62" t="s">
        <v>1294</v>
      </c>
      <c r="RT1330" s="62">
        <v>0</v>
      </c>
      <c r="RU1330" s="62">
        <v>0</v>
      </c>
      <c r="RW1330" s="62">
        <v>0</v>
      </c>
      <c r="RX1330" s="62">
        <f>RX1327</f>
        <v>2000000</v>
      </c>
      <c r="RY1330" s="62">
        <f>RY1327</f>
        <v>0</v>
      </c>
      <c r="RZ1330" s="62">
        <f>RY1330/RX1330</f>
        <v>0</v>
      </c>
      <c r="SA1330" s="62">
        <f>RX1330-RY1330</f>
        <v>2000000</v>
      </c>
      <c r="SB1330" s="62">
        <f t="shared" si="254"/>
        <v>2000000</v>
      </c>
      <c r="SH1330" s="62" t="s">
        <v>197</v>
      </c>
      <c r="SI1330" s="62" t="s">
        <v>1294</v>
      </c>
      <c r="SJ1330" s="62">
        <v>0</v>
      </c>
      <c r="SK1330" s="62">
        <v>0</v>
      </c>
      <c r="SM1330" s="62">
        <v>0</v>
      </c>
      <c r="SN1330" s="62">
        <f>SN1327</f>
        <v>2000000</v>
      </c>
      <c r="SO1330" s="62">
        <f>SO1327</f>
        <v>0</v>
      </c>
      <c r="SP1330" s="62">
        <f>SO1330/SN1330</f>
        <v>0</v>
      </c>
      <c r="SQ1330" s="62">
        <f>SN1330-SO1330</f>
        <v>2000000</v>
      </c>
      <c r="SR1330" s="62">
        <f t="shared" si="254"/>
        <v>2000000</v>
      </c>
      <c r="SX1330" s="62" t="s">
        <v>197</v>
      </c>
      <c r="SY1330" s="62" t="s">
        <v>1294</v>
      </c>
      <c r="SZ1330" s="62">
        <v>0</v>
      </c>
      <c r="TA1330" s="62">
        <v>0</v>
      </c>
      <c r="TC1330" s="62">
        <v>0</v>
      </c>
      <c r="TD1330" s="62">
        <f>TD1327</f>
        <v>2000000</v>
      </c>
      <c r="TE1330" s="62">
        <f>TE1327</f>
        <v>0</v>
      </c>
      <c r="TF1330" s="62">
        <f>TE1330/TD1330</f>
        <v>0</v>
      </c>
      <c r="TG1330" s="62">
        <f>TD1330-TE1330</f>
        <v>2000000</v>
      </c>
      <c r="TH1330" s="62">
        <f t="shared" si="255"/>
        <v>2000000</v>
      </c>
      <c r="TN1330" s="62" t="s">
        <v>197</v>
      </c>
      <c r="TO1330" s="62" t="s">
        <v>1294</v>
      </c>
      <c r="TP1330" s="62">
        <v>0</v>
      </c>
      <c r="TQ1330" s="62">
        <v>0</v>
      </c>
      <c r="TS1330" s="62">
        <v>0</v>
      </c>
      <c r="TT1330" s="62">
        <f>TT1327</f>
        <v>2000000</v>
      </c>
      <c r="TU1330" s="62">
        <f>TU1327</f>
        <v>0</v>
      </c>
      <c r="TV1330" s="62">
        <f>TU1330/TT1330</f>
        <v>0</v>
      </c>
      <c r="TW1330" s="62">
        <f>TT1330-TU1330</f>
        <v>2000000</v>
      </c>
      <c r="TX1330" s="62">
        <f t="shared" si="255"/>
        <v>2000000</v>
      </c>
      <c r="UD1330" s="62" t="s">
        <v>197</v>
      </c>
      <c r="UE1330" s="62" t="s">
        <v>1294</v>
      </c>
      <c r="UF1330" s="62">
        <v>0</v>
      </c>
      <c r="UG1330" s="62">
        <v>0</v>
      </c>
      <c r="UI1330" s="62">
        <v>0</v>
      </c>
      <c r="UJ1330" s="62">
        <f>UJ1327</f>
        <v>2000000</v>
      </c>
      <c r="UK1330" s="62">
        <f>UK1327</f>
        <v>0</v>
      </c>
      <c r="UL1330" s="62">
        <f>UK1330/UJ1330</f>
        <v>0</v>
      </c>
      <c r="UM1330" s="62">
        <f>UJ1330-UK1330</f>
        <v>2000000</v>
      </c>
      <c r="UN1330" s="62">
        <f t="shared" si="256"/>
        <v>2000000</v>
      </c>
      <c r="UT1330" s="62" t="s">
        <v>197</v>
      </c>
      <c r="UU1330" s="62" t="s">
        <v>1294</v>
      </c>
      <c r="UV1330" s="62">
        <v>0</v>
      </c>
      <c r="UW1330" s="62">
        <v>0</v>
      </c>
      <c r="UY1330" s="62">
        <v>0</v>
      </c>
      <c r="UZ1330" s="62">
        <f>UZ1327</f>
        <v>2000000</v>
      </c>
      <c r="VA1330" s="62">
        <f>VA1327</f>
        <v>0</v>
      </c>
      <c r="VB1330" s="62">
        <f>VA1330/UZ1330</f>
        <v>0</v>
      </c>
      <c r="VC1330" s="62">
        <f>UZ1330-VA1330</f>
        <v>2000000</v>
      </c>
      <c r="VD1330" s="62">
        <f t="shared" si="256"/>
        <v>2000000</v>
      </c>
      <c r="VJ1330" s="62" t="s">
        <v>197</v>
      </c>
      <c r="VK1330" s="62" t="s">
        <v>1294</v>
      </c>
      <c r="VL1330" s="62">
        <v>0</v>
      </c>
      <c r="VM1330" s="62">
        <v>0</v>
      </c>
      <c r="VO1330" s="62">
        <v>0</v>
      </c>
      <c r="VP1330" s="62">
        <f>VP1327</f>
        <v>2000000</v>
      </c>
      <c r="VQ1330" s="62">
        <f>VQ1327</f>
        <v>0</v>
      </c>
      <c r="VR1330" s="62">
        <f>VQ1330/VP1330</f>
        <v>0</v>
      </c>
      <c r="VS1330" s="62">
        <f>VP1330-VQ1330</f>
        <v>2000000</v>
      </c>
      <c r="VT1330" s="62">
        <f t="shared" si="257"/>
        <v>2000000</v>
      </c>
      <c r="VZ1330" s="62" t="s">
        <v>197</v>
      </c>
      <c r="WA1330" s="62" t="s">
        <v>1294</v>
      </c>
      <c r="WB1330" s="62">
        <v>0</v>
      </c>
      <c r="WC1330" s="62">
        <v>0</v>
      </c>
      <c r="WE1330" s="62">
        <v>0</v>
      </c>
      <c r="WF1330" s="62">
        <f>WF1327</f>
        <v>2000000</v>
      </c>
      <c r="WG1330" s="62">
        <f>WG1327</f>
        <v>0</v>
      </c>
      <c r="WH1330" s="62">
        <f>WG1330/WF1330</f>
        <v>0</v>
      </c>
      <c r="WI1330" s="62">
        <f>WF1330-WG1330</f>
        <v>2000000</v>
      </c>
      <c r="WJ1330" s="62">
        <f t="shared" si="257"/>
        <v>2000000</v>
      </c>
      <c r="WP1330" s="62" t="s">
        <v>197</v>
      </c>
      <c r="WQ1330" s="62" t="s">
        <v>1294</v>
      </c>
      <c r="WR1330" s="62">
        <v>0</v>
      </c>
      <c r="WS1330" s="62">
        <v>0</v>
      </c>
      <c r="WU1330" s="62">
        <v>0</v>
      </c>
      <c r="WV1330" s="62">
        <f>WV1327</f>
        <v>2000000</v>
      </c>
      <c r="WW1330" s="62">
        <f>WW1327</f>
        <v>0</v>
      </c>
      <c r="WX1330" s="62">
        <f>WW1330/WV1330</f>
        <v>0</v>
      </c>
      <c r="WY1330" s="62">
        <f>WV1330-WW1330</f>
        <v>2000000</v>
      </c>
      <c r="WZ1330" s="62">
        <f t="shared" si="258"/>
        <v>2000000</v>
      </c>
      <c r="XF1330" s="62" t="s">
        <v>197</v>
      </c>
      <c r="XG1330" s="62" t="s">
        <v>1294</v>
      </c>
      <c r="XH1330" s="62">
        <v>0</v>
      </c>
      <c r="XI1330" s="62">
        <v>0</v>
      </c>
      <c r="XK1330" s="62">
        <v>0</v>
      </c>
      <c r="XL1330" s="62">
        <f>XL1327</f>
        <v>2000000</v>
      </c>
      <c r="XM1330" s="62">
        <f>XM1327</f>
        <v>0</v>
      </c>
      <c r="XN1330" s="62">
        <f>XM1330/XL1330</f>
        <v>0</v>
      </c>
      <c r="XO1330" s="62">
        <f>XL1330-XM1330</f>
        <v>2000000</v>
      </c>
      <c r="XP1330" s="62">
        <f t="shared" si="258"/>
        <v>2000000</v>
      </c>
      <c r="XV1330" s="62" t="s">
        <v>197</v>
      </c>
      <c r="XW1330" s="62" t="s">
        <v>1294</v>
      </c>
      <c r="XX1330" s="62">
        <v>0</v>
      </c>
      <c r="XY1330" s="62">
        <v>0</v>
      </c>
      <c r="YA1330" s="62">
        <v>0</v>
      </c>
      <c r="YB1330" s="62">
        <f>YB1327</f>
        <v>2000000</v>
      </c>
      <c r="YC1330" s="62">
        <f>YC1327</f>
        <v>0</v>
      </c>
      <c r="YD1330" s="62">
        <f>YC1330/YB1330</f>
        <v>0</v>
      </c>
      <c r="YE1330" s="62">
        <f>YB1330-YC1330</f>
        <v>2000000</v>
      </c>
      <c r="YF1330" s="62">
        <f t="shared" si="259"/>
        <v>2000000</v>
      </c>
      <c r="YL1330" s="62" t="s">
        <v>197</v>
      </c>
      <c r="YM1330" s="62" t="s">
        <v>1294</v>
      </c>
      <c r="YN1330" s="62">
        <v>0</v>
      </c>
      <c r="YO1330" s="62">
        <v>0</v>
      </c>
      <c r="YQ1330" s="62">
        <v>0</v>
      </c>
      <c r="YR1330" s="62">
        <f>YR1327</f>
        <v>2000000</v>
      </c>
      <c r="YS1330" s="62">
        <f>YS1327</f>
        <v>0</v>
      </c>
      <c r="YT1330" s="62">
        <f>YS1330/YR1330</f>
        <v>0</v>
      </c>
      <c r="YU1330" s="62">
        <f>YR1330-YS1330</f>
        <v>2000000</v>
      </c>
      <c r="YV1330" s="62">
        <f t="shared" si="259"/>
        <v>2000000</v>
      </c>
      <c r="ZB1330" s="62" t="s">
        <v>197</v>
      </c>
      <c r="ZC1330" s="62" t="s">
        <v>1294</v>
      </c>
      <c r="ZD1330" s="62">
        <v>0</v>
      </c>
      <c r="ZE1330" s="62">
        <v>0</v>
      </c>
      <c r="ZG1330" s="62">
        <v>0</v>
      </c>
      <c r="ZH1330" s="62">
        <f>ZH1327</f>
        <v>2000000</v>
      </c>
      <c r="ZI1330" s="62">
        <f>ZI1327</f>
        <v>0</v>
      </c>
      <c r="ZJ1330" s="62">
        <f>ZI1330/ZH1330</f>
        <v>0</v>
      </c>
      <c r="ZK1330" s="62">
        <f>ZH1330-ZI1330</f>
        <v>2000000</v>
      </c>
      <c r="ZL1330" s="62">
        <f t="shared" si="260"/>
        <v>2000000</v>
      </c>
      <c r="ZR1330" s="62" t="s">
        <v>197</v>
      </c>
      <c r="ZS1330" s="62" t="s">
        <v>1294</v>
      </c>
      <c r="ZT1330" s="62">
        <v>0</v>
      </c>
      <c r="ZU1330" s="62">
        <v>0</v>
      </c>
      <c r="ZW1330" s="62">
        <v>0</v>
      </c>
      <c r="ZX1330" s="62">
        <f>ZX1327</f>
        <v>2000000</v>
      </c>
      <c r="ZY1330" s="62">
        <f>ZY1327</f>
        <v>0</v>
      </c>
      <c r="ZZ1330" s="62">
        <f>ZY1330/ZX1330</f>
        <v>0</v>
      </c>
      <c r="AAA1330" s="62">
        <f>ZX1330-ZY1330</f>
        <v>2000000</v>
      </c>
      <c r="AAB1330" s="62">
        <f t="shared" si="260"/>
        <v>2000000</v>
      </c>
      <c r="AAH1330" s="62" t="s">
        <v>197</v>
      </c>
      <c r="AAI1330" s="62" t="s">
        <v>1294</v>
      </c>
      <c r="AAJ1330" s="62">
        <v>0</v>
      </c>
      <c r="AAK1330" s="62">
        <v>0</v>
      </c>
      <c r="AAM1330" s="62">
        <v>0</v>
      </c>
      <c r="AAN1330" s="62">
        <f>AAN1327</f>
        <v>2000000</v>
      </c>
      <c r="AAO1330" s="62">
        <f>AAO1327</f>
        <v>0</v>
      </c>
      <c r="AAP1330" s="62">
        <f>AAO1330/AAN1330</f>
        <v>0</v>
      </c>
      <c r="AAQ1330" s="62">
        <f>AAN1330-AAO1330</f>
        <v>2000000</v>
      </c>
      <c r="AAR1330" s="62">
        <f t="shared" si="261"/>
        <v>2000000</v>
      </c>
      <c r="AAX1330" s="62" t="s">
        <v>197</v>
      </c>
      <c r="AAY1330" s="62" t="s">
        <v>1294</v>
      </c>
      <c r="AAZ1330" s="62">
        <v>0</v>
      </c>
      <c r="ABA1330" s="62">
        <v>0</v>
      </c>
      <c r="ABC1330" s="62">
        <v>0</v>
      </c>
      <c r="ABD1330" s="62">
        <f>ABD1327</f>
        <v>2000000</v>
      </c>
      <c r="ABE1330" s="62">
        <f>ABE1327</f>
        <v>0</v>
      </c>
      <c r="ABF1330" s="62">
        <f>ABE1330/ABD1330</f>
        <v>0</v>
      </c>
      <c r="ABG1330" s="62">
        <f>ABD1330-ABE1330</f>
        <v>2000000</v>
      </c>
      <c r="ABH1330" s="62">
        <f t="shared" si="261"/>
        <v>2000000</v>
      </c>
      <c r="ABN1330" s="62" t="s">
        <v>197</v>
      </c>
      <c r="ABO1330" s="62" t="s">
        <v>1294</v>
      </c>
      <c r="ABP1330" s="62">
        <v>0</v>
      </c>
      <c r="ABQ1330" s="62">
        <v>0</v>
      </c>
      <c r="ABS1330" s="62">
        <v>0</v>
      </c>
      <c r="ABT1330" s="62">
        <f>ABT1327</f>
        <v>2000000</v>
      </c>
      <c r="ABU1330" s="62">
        <f>ABU1327</f>
        <v>0</v>
      </c>
      <c r="ABV1330" s="62">
        <f>ABU1330/ABT1330</f>
        <v>0</v>
      </c>
      <c r="ABW1330" s="62">
        <f>ABT1330-ABU1330</f>
        <v>2000000</v>
      </c>
      <c r="ABX1330" s="62">
        <f t="shared" si="262"/>
        <v>2000000</v>
      </c>
      <c r="ACD1330" s="62" t="s">
        <v>197</v>
      </c>
      <c r="ACE1330" s="62" t="s">
        <v>1294</v>
      </c>
      <c r="ACF1330" s="62">
        <v>0</v>
      </c>
      <c r="ACG1330" s="62">
        <v>0</v>
      </c>
      <c r="ACI1330" s="62">
        <v>0</v>
      </c>
      <c r="ACJ1330" s="62">
        <f>ACJ1327</f>
        <v>2000000</v>
      </c>
      <c r="ACK1330" s="62">
        <f>ACK1327</f>
        <v>0</v>
      </c>
      <c r="ACL1330" s="62">
        <f>ACK1330/ACJ1330</f>
        <v>0</v>
      </c>
      <c r="ACM1330" s="62">
        <f>ACJ1330-ACK1330</f>
        <v>2000000</v>
      </c>
      <c r="ACN1330" s="62">
        <f t="shared" si="262"/>
        <v>2000000</v>
      </c>
      <c r="ACT1330" s="62" t="s">
        <v>197</v>
      </c>
      <c r="ACU1330" s="62" t="s">
        <v>1294</v>
      </c>
      <c r="ACV1330" s="62">
        <v>0</v>
      </c>
      <c r="ACW1330" s="62">
        <v>0</v>
      </c>
      <c r="ACY1330" s="62">
        <v>0</v>
      </c>
      <c r="ACZ1330" s="62">
        <f>ACZ1327</f>
        <v>2000000</v>
      </c>
      <c r="ADA1330" s="62">
        <f>ADA1327</f>
        <v>0</v>
      </c>
      <c r="ADB1330" s="62">
        <f>ADA1330/ACZ1330</f>
        <v>0</v>
      </c>
      <c r="ADC1330" s="62">
        <f>ACZ1330-ADA1330</f>
        <v>2000000</v>
      </c>
      <c r="ADD1330" s="62">
        <f t="shared" si="263"/>
        <v>2000000</v>
      </c>
      <c r="ADJ1330" s="62" t="s">
        <v>197</v>
      </c>
      <c r="ADK1330" s="62" t="s">
        <v>1294</v>
      </c>
      <c r="ADL1330" s="62">
        <v>0</v>
      </c>
      <c r="ADM1330" s="62">
        <v>0</v>
      </c>
      <c r="ADO1330" s="62">
        <v>0</v>
      </c>
      <c r="ADP1330" s="62">
        <f>ADP1327</f>
        <v>2000000</v>
      </c>
      <c r="ADQ1330" s="62">
        <f>ADQ1327</f>
        <v>0</v>
      </c>
      <c r="ADR1330" s="62">
        <f>ADQ1330/ADP1330</f>
        <v>0</v>
      </c>
      <c r="ADS1330" s="62">
        <f>ADP1330-ADQ1330</f>
        <v>2000000</v>
      </c>
      <c r="ADT1330" s="62">
        <f t="shared" si="263"/>
        <v>2000000</v>
      </c>
      <c r="ADZ1330" s="62" t="s">
        <v>197</v>
      </c>
      <c r="AEA1330" s="62" t="s">
        <v>1294</v>
      </c>
      <c r="AEB1330" s="62">
        <v>0</v>
      </c>
      <c r="AEC1330" s="62">
        <v>0</v>
      </c>
      <c r="AEE1330" s="62">
        <v>0</v>
      </c>
      <c r="AEF1330" s="62">
        <f>AEF1327</f>
        <v>2000000</v>
      </c>
      <c r="AEG1330" s="62">
        <f>AEG1327</f>
        <v>0</v>
      </c>
      <c r="AEH1330" s="62">
        <f>AEG1330/AEF1330</f>
        <v>0</v>
      </c>
      <c r="AEI1330" s="62">
        <f>AEF1330-AEG1330</f>
        <v>2000000</v>
      </c>
      <c r="AEJ1330" s="62">
        <f t="shared" si="264"/>
        <v>2000000</v>
      </c>
      <c r="AEP1330" s="62" t="s">
        <v>197</v>
      </c>
      <c r="AEQ1330" s="62" t="s">
        <v>1294</v>
      </c>
      <c r="AER1330" s="62">
        <v>0</v>
      </c>
      <c r="AES1330" s="62">
        <v>0</v>
      </c>
      <c r="AEU1330" s="62">
        <v>0</v>
      </c>
      <c r="AEV1330" s="62">
        <f>AEV1327</f>
        <v>2000000</v>
      </c>
      <c r="AEW1330" s="62">
        <f>AEW1327</f>
        <v>0</v>
      </c>
      <c r="AEX1330" s="62">
        <f>AEW1330/AEV1330</f>
        <v>0</v>
      </c>
      <c r="AEY1330" s="62">
        <f>AEV1330-AEW1330</f>
        <v>2000000</v>
      </c>
      <c r="AEZ1330" s="62">
        <f t="shared" si="264"/>
        <v>2000000</v>
      </c>
      <c r="AFF1330" s="62" t="s">
        <v>197</v>
      </c>
      <c r="AFG1330" s="62" t="s">
        <v>1294</v>
      </c>
      <c r="AFH1330" s="62">
        <v>0</v>
      </c>
      <c r="AFI1330" s="62">
        <v>0</v>
      </c>
      <c r="AFK1330" s="62">
        <v>0</v>
      </c>
      <c r="AFL1330" s="62">
        <f>AFL1327</f>
        <v>2000000</v>
      </c>
      <c r="AFM1330" s="62">
        <f>AFM1327</f>
        <v>0</v>
      </c>
      <c r="AFN1330" s="62">
        <f>AFM1330/AFL1330</f>
        <v>0</v>
      </c>
      <c r="AFO1330" s="62">
        <f>AFL1330-AFM1330</f>
        <v>2000000</v>
      </c>
      <c r="AFP1330" s="62">
        <f t="shared" si="265"/>
        <v>2000000</v>
      </c>
      <c r="AFV1330" s="62" t="s">
        <v>197</v>
      </c>
      <c r="AFW1330" s="62" t="s">
        <v>1294</v>
      </c>
      <c r="AFX1330" s="62">
        <v>0</v>
      </c>
      <c r="AFY1330" s="62">
        <v>0</v>
      </c>
      <c r="AGA1330" s="62">
        <v>0</v>
      </c>
      <c r="AGB1330" s="62">
        <f>AGB1327</f>
        <v>2000000</v>
      </c>
      <c r="AGC1330" s="62">
        <f>AGC1327</f>
        <v>0</v>
      </c>
      <c r="AGD1330" s="62">
        <f>AGC1330/AGB1330</f>
        <v>0</v>
      </c>
      <c r="AGE1330" s="62">
        <f>AGB1330-AGC1330</f>
        <v>2000000</v>
      </c>
      <c r="AGF1330" s="62">
        <f t="shared" si="265"/>
        <v>2000000</v>
      </c>
      <c r="AGL1330" s="62" t="s">
        <v>197</v>
      </c>
      <c r="AGM1330" s="62" t="s">
        <v>1294</v>
      </c>
      <c r="AGN1330" s="62">
        <v>0</v>
      </c>
      <c r="AGO1330" s="62">
        <v>0</v>
      </c>
      <c r="AGQ1330" s="62">
        <v>0</v>
      </c>
      <c r="AGR1330" s="62">
        <f>AGR1327</f>
        <v>2000000</v>
      </c>
      <c r="AGS1330" s="62">
        <f>AGS1327</f>
        <v>0</v>
      </c>
      <c r="AGT1330" s="62">
        <f>AGS1330/AGR1330</f>
        <v>0</v>
      </c>
      <c r="AGU1330" s="62">
        <f>AGR1330-AGS1330</f>
        <v>2000000</v>
      </c>
      <c r="AGV1330" s="62">
        <f t="shared" si="266"/>
        <v>2000000</v>
      </c>
      <c r="AHB1330" s="62" t="s">
        <v>197</v>
      </c>
      <c r="AHC1330" s="62" t="s">
        <v>1294</v>
      </c>
      <c r="AHD1330" s="62">
        <v>0</v>
      </c>
      <c r="AHE1330" s="62">
        <v>0</v>
      </c>
      <c r="AHG1330" s="62">
        <v>0</v>
      </c>
      <c r="AHH1330" s="62">
        <f>AHH1327</f>
        <v>2000000</v>
      </c>
      <c r="AHI1330" s="62">
        <f>AHI1327</f>
        <v>0</v>
      </c>
      <c r="AHJ1330" s="62">
        <f>AHI1330/AHH1330</f>
        <v>0</v>
      </c>
      <c r="AHK1330" s="62">
        <f>AHH1330-AHI1330</f>
        <v>2000000</v>
      </c>
      <c r="AHL1330" s="62">
        <f t="shared" si="266"/>
        <v>2000000</v>
      </c>
      <c r="AHR1330" s="62" t="s">
        <v>197</v>
      </c>
      <c r="AHS1330" s="62" t="s">
        <v>1294</v>
      </c>
      <c r="AHT1330" s="62">
        <v>0</v>
      </c>
      <c r="AHU1330" s="62">
        <v>0</v>
      </c>
      <c r="AHW1330" s="62">
        <v>0</v>
      </c>
      <c r="AHX1330" s="62">
        <f>AHX1327</f>
        <v>2000000</v>
      </c>
      <c r="AHY1330" s="62">
        <f>AHY1327</f>
        <v>0</v>
      </c>
      <c r="AHZ1330" s="62">
        <f>AHY1330/AHX1330</f>
        <v>0</v>
      </c>
      <c r="AIA1330" s="62">
        <f>AHX1330-AHY1330</f>
        <v>2000000</v>
      </c>
      <c r="AIB1330" s="62">
        <f t="shared" si="267"/>
        <v>2000000</v>
      </c>
      <c r="AIH1330" s="62" t="s">
        <v>197</v>
      </c>
      <c r="AII1330" s="62" t="s">
        <v>1294</v>
      </c>
      <c r="AIJ1330" s="62">
        <v>0</v>
      </c>
      <c r="AIK1330" s="62">
        <v>0</v>
      </c>
      <c r="AIM1330" s="62">
        <v>0</v>
      </c>
      <c r="AIN1330" s="62">
        <f>AIN1327</f>
        <v>2000000</v>
      </c>
      <c r="AIO1330" s="62">
        <f>AIO1327</f>
        <v>0</v>
      </c>
      <c r="AIP1330" s="62">
        <f>AIO1330/AIN1330</f>
        <v>0</v>
      </c>
      <c r="AIQ1330" s="62">
        <f>AIN1330-AIO1330</f>
        <v>2000000</v>
      </c>
      <c r="AIR1330" s="62">
        <f t="shared" si="267"/>
        <v>2000000</v>
      </c>
      <c r="AIX1330" s="62" t="s">
        <v>197</v>
      </c>
      <c r="AIY1330" s="62" t="s">
        <v>1294</v>
      </c>
      <c r="AIZ1330" s="62">
        <v>0</v>
      </c>
      <c r="AJA1330" s="62">
        <v>0</v>
      </c>
      <c r="AJC1330" s="62">
        <v>0</v>
      </c>
      <c r="AJD1330" s="62">
        <f>AJD1327</f>
        <v>2000000</v>
      </c>
      <c r="AJE1330" s="62">
        <f>AJE1327</f>
        <v>0</v>
      </c>
      <c r="AJF1330" s="62">
        <f>AJE1330/AJD1330</f>
        <v>0</v>
      </c>
      <c r="AJG1330" s="62">
        <f>AJD1330-AJE1330</f>
        <v>2000000</v>
      </c>
      <c r="AJH1330" s="62">
        <f t="shared" si="268"/>
        <v>2000000</v>
      </c>
      <c r="AJN1330" s="62" t="s">
        <v>197</v>
      </c>
      <c r="AJO1330" s="62" t="s">
        <v>1294</v>
      </c>
      <c r="AJP1330" s="62">
        <v>0</v>
      </c>
      <c r="AJQ1330" s="62">
        <v>0</v>
      </c>
      <c r="AJS1330" s="62">
        <v>0</v>
      </c>
      <c r="AJT1330" s="62">
        <f>AJT1327</f>
        <v>2000000</v>
      </c>
      <c r="AJU1330" s="62">
        <f>AJU1327</f>
        <v>0</v>
      </c>
      <c r="AJV1330" s="62">
        <f>AJU1330/AJT1330</f>
        <v>0</v>
      </c>
      <c r="AJW1330" s="62">
        <f>AJT1330-AJU1330</f>
        <v>2000000</v>
      </c>
      <c r="AJX1330" s="62">
        <f t="shared" si="268"/>
        <v>2000000</v>
      </c>
      <c r="AKD1330" s="62" t="s">
        <v>197</v>
      </c>
      <c r="AKE1330" s="62" t="s">
        <v>1294</v>
      </c>
      <c r="AKF1330" s="62">
        <v>0</v>
      </c>
      <c r="AKG1330" s="62">
        <v>0</v>
      </c>
      <c r="AKI1330" s="62">
        <v>0</v>
      </c>
      <c r="AKJ1330" s="62">
        <f>AKJ1327</f>
        <v>2000000</v>
      </c>
      <c r="AKK1330" s="62">
        <f>AKK1327</f>
        <v>0</v>
      </c>
      <c r="AKL1330" s="62">
        <f>AKK1330/AKJ1330</f>
        <v>0</v>
      </c>
      <c r="AKM1330" s="62">
        <f>AKJ1330-AKK1330</f>
        <v>2000000</v>
      </c>
      <c r="AKN1330" s="62">
        <f t="shared" si="269"/>
        <v>2000000</v>
      </c>
      <c r="AKT1330" s="62" t="s">
        <v>197</v>
      </c>
      <c r="AKU1330" s="62" t="s">
        <v>1294</v>
      </c>
      <c r="AKV1330" s="62">
        <v>0</v>
      </c>
      <c r="AKW1330" s="62">
        <v>0</v>
      </c>
      <c r="AKY1330" s="62">
        <v>0</v>
      </c>
      <c r="AKZ1330" s="62">
        <f>AKZ1327</f>
        <v>2000000</v>
      </c>
      <c r="ALA1330" s="62">
        <f>ALA1327</f>
        <v>0</v>
      </c>
      <c r="ALB1330" s="62">
        <f>ALA1330/AKZ1330</f>
        <v>0</v>
      </c>
      <c r="ALC1330" s="62">
        <f>AKZ1330-ALA1330</f>
        <v>2000000</v>
      </c>
      <c r="ALD1330" s="62">
        <f t="shared" si="269"/>
        <v>2000000</v>
      </c>
      <c r="ALJ1330" s="62" t="s">
        <v>197</v>
      </c>
      <c r="ALK1330" s="62" t="s">
        <v>1294</v>
      </c>
      <c r="ALL1330" s="62">
        <v>0</v>
      </c>
      <c r="ALM1330" s="62">
        <v>0</v>
      </c>
      <c r="ALO1330" s="62">
        <v>0</v>
      </c>
      <c r="ALP1330" s="62">
        <f>ALP1327</f>
        <v>2000000</v>
      </c>
      <c r="ALQ1330" s="62">
        <f>ALQ1327</f>
        <v>0</v>
      </c>
      <c r="ALR1330" s="62">
        <f>ALQ1330/ALP1330</f>
        <v>0</v>
      </c>
      <c r="ALS1330" s="62">
        <f>ALP1330-ALQ1330</f>
        <v>2000000</v>
      </c>
      <c r="ALT1330" s="62">
        <f t="shared" si="270"/>
        <v>2000000</v>
      </c>
      <c r="ALZ1330" s="62" t="s">
        <v>197</v>
      </c>
      <c r="AMA1330" s="62" t="s">
        <v>1294</v>
      </c>
      <c r="AMB1330" s="62">
        <v>0</v>
      </c>
      <c r="AMC1330" s="62">
        <v>0</v>
      </c>
      <c r="AME1330" s="62">
        <v>0</v>
      </c>
      <c r="AMF1330" s="62">
        <f>AMF1327</f>
        <v>2000000</v>
      </c>
      <c r="AMG1330" s="62">
        <f>AMG1327</f>
        <v>0</v>
      </c>
      <c r="AMH1330" s="62">
        <f>AMG1330/AMF1330</f>
        <v>0</v>
      </c>
      <c r="AMI1330" s="62">
        <f>AMF1330-AMG1330</f>
        <v>2000000</v>
      </c>
      <c r="AMJ1330" s="62">
        <f t="shared" si="270"/>
        <v>2000000</v>
      </c>
      <c r="AMP1330" s="62" t="s">
        <v>197</v>
      </c>
      <c r="AMQ1330" s="62" t="s">
        <v>1294</v>
      </c>
      <c r="AMR1330" s="62">
        <v>0</v>
      </c>
      <c r="AMS1330" s="62">
        <v>0</v>
      </c>
      <c r="AMU1330" s="62">
        <v>0</v>
      </c>
      <c r="AMV1330" s="62">
        <f>AMV1327</f>
        <v>2000000</v>
      </c>
      <c r="AMW1330" s="62">
        <f>AMW1327</f>
        <v>0</v>
      </c>
      <c r="AMX1330" s="62">
        <f>AMW1330/AMV1330</f>
        <v>0</v>
      </c>
      <c r="AMY1330" s="62">
        <f>AMV1330-AMW1330</f>
        <v>2000000</v>
      </c>
      <c r="AMZ1330" s="62">
        <f t="shared" si="271"/>
        <v>2000000</v>
      </c>
      <c r="ANF1330" s="62" t="s">
        <v>197</v>
      </c>
      <c r="ANG1330" s="62" t="s">
        <v>1294</v>
      </c>
      <c r="ANH1330" s="62">
        <v>0</v>
      </c>
      <c r="ANI1330" s="62">
        <v>0</v>
      </c>
      <c r="ANK1330" s="62">
        <v>0</v>
      </c>
      <c r="ANL1330" s="62">
        <f>ANL1327</f>
        <v>2000000</v>
      </c>
      <c r="ANM1330" s="62">
        <f>ANM1327</f>
        <v>0</v>
      </c>
      <c r="ANN1330" s="62">
        <f>ANM1330/ANL1330</f>
        <v>0</v>
      </c>
      <c r="ANO1330" s="62">
        <f>ANL1330-ANM1330</f>
        <v>2000000</v>
      </c>
      <c r="ANP1330" s="62">
        <f t="shared" si="271"/>
        <v>2000000</v>
      </c>
      <c r="ANV1330" s="62" t="s">
        <v>197</v>
      </c>
      <c r="ANW1330" s="62" t="s">
        <v>1294</v>
      </c>
      <c r="ANX1330" s="62">
        <v>0</v>
      </c>
      <c r="ANY1330" s="62">
        <v>0</v>
      </c>
      <c r="AOA1330" s="62">
        <v>0</v>
      </c>
      <c r="AOB1330" s="62">
        <f>AOB1327</f>
        <v>2000000</v>
      </c>
      <c r="AOC1330" s="62">
        <f>AOC1327</f>
        <v>0</v>
      </c>
      <c r="AOD1330" s="62">
        <f>AOC1330/AOB1330</f>
        <v>0</v>
      </c>
      <c r="AOE1330" s="62">
        <f>AOB1330-AOC1330</f>
        <v>2000000</v>
      </c>
      <c r="AOF1330" s="62">
        <f t="shared" si="272"/>
        <v>2000000</v>
      </c>
      <c r="AOL1330" s="62" t="s">
        <v>197</v>
      </c>
      <c r="AOM1330" s="62" t="s">
        <v>1294</v>
      </c>
      <c r="AON1330" s="62">
        <v>0</v>
      </c>
      <c r="AOO1330" s="62">
        <v>0</v>
      </c>
      <c r="AOQ1330" s="62">
        <v>0</v>
      </c>
      <c r="AOR1330" s="62">
        <f>AOR1327</f>
        <v>2000000</v>
      </c>
      <c r="AOS1330" s="62">
        <f>AOS1327</f>
        <v>0</v>
      </c>
      <c r="AOT1330" s="62">
        <f>AOS1330/AOR1330</f>
        <v>0</v>
      </c>
      <c r="AOU1330" s="62">
        <f>AOR1330-AOS1330</f>
        <v>2000000</v>
      </c>
      <c r="AOV1330" s="62">
        <f t="shared" si="272"/>
        <v>2000000</v>
      </c>
      <c r="APB1330" s="62" t="s">
        <v>197</v>
      </c>
      <c r="APC1330" s="62" t="s">
        <v>1294</v>
      </c>
      <c r="APD1330" s="62">
        <v>0</v>
      </c>
      <c r="APE1330" s="62">
        <v>0</v>
      </c>
      <c r="APG1330" s="62">
        <v>0</v>
      </c>
      <c r="APH1330" s="62">
        <f>APH1327</f>
        <v>2000000</v>
      </c>
      <c r="API1330" s="62">
        <f>API1327</f>
        <v>0</v>
      </c>
      <c r="APJ1330" s="62">
        <f>API1330/APH1330</f>
        <v>0</v>
      </c>
      <c r="APK1330" s="62">
        <f>APH1330-API1330</f>
        <v>2000000</v>
      </c>
      <c r="APL1330" s="62">
        <f t="shared" si="273"/>
        <v>2000000</v>
      </c>
      <c r="APR1330" s="62" t="s">
        <v>197</v>
      </c>
      <c r="APS1330" s="62" t="s">
        <v>1294</v>
      </c>
      <c r="APT1330" s="62">
        <v>0</v>
      </c>
      <c r="APU1330" s="62">
        <v>0</v>
      </c>
      <c r="APW1330" s="62">
        <v>0</v>
      </c>
      <c r="APX1330" s="62">
        <f>APX1327</f>
        <v>2000000</v>
      </c>
      <c r="APY1330" s="62">
        <f>APY1327</f>
        <v>0</v>
      </c>
      <c r="APZ1330" s="62">
        <f>APY1330/APX1330</f>
        <v>0</v>
      </c>
      <c r="AQA1330" s="62">
        <f>APX1330-APY1330</f>
        <v>2000000</v>
      </c>
      <c r="AQB1330" s="62">
        <f t="shared" si="273"/>
        <v>2000000</v>
      </c>
      <c r="AQH1330" s="62" t="s">
        <v>197</v>
      </c>
      <c r="AQI1330" s="62" t="s">
        <v>1294</v>
      </c>
      <c r="AQJ1330" s="62">
        <v>0</v>
      </c>
      <c r="AQK1330" s="62">
        <v>0</v>
      </c>
      <c r="AQM1330" s="62">
        <v>0</v>
      </c>
      <c r="AQN1330" s="62">
        <f>AQN1327</f>
        <v>2000000</v>
      </c>
      <c r="AQO1330" s="62">
        <f>AQO1327</f>
        <v>0</v>
      </c>
      <c r="AQP1330" s="62">
        <f>AQO1330/AQN1330</f>
        <v>0</v>
      </c>
      <c r="AQQ1330" s="62">
        <f>AQN1330-AQO1330</f>
        <v>2000000</v>
      </c>
      <c r="AQR1330" s="62">
        <f t="shared" si="274"/>
        <v>2000000</v>
      </c>
      <c r="AQX1330" s="62" t="s">
        <v>197</v>
      </c>
      <c r="AQY1330" s="62" t="s">
        <v>1294</v>
      </c>
      <c r="AQZ1330" s="62">
        <v>0</v>
      </c>
      <c r="ARA1330" s="62">
        <v>0</v>
      </c>
      <c r="ARC1330" s="62">
        <v>0</v>
      </c>
      <c r="ARD1330" s="62">
        <f>ARD1327</f>
        <v>2000000</v>
      </c>
      <c r="ARE1330" s="62">
        <f>ARE1327</f>
        <v>0</v>
      </c>
      <c r="ARF1330" s="62">
        <f>ARE1330/ARD1330</f>
        <v>0</v>
      </c>
      <c r="ARG1330" s="62">
        <f>ARD1330-ARE1330</f>
        <v>2000000</v>
      </c>
      <c r="ARH1330" s="62">
        <f t="shared" si="274"/>
        <v>2000000</v>
      </c>
      <c r="ARN1330" s="62" t="s">
        <v>197</v>
      </c>
      <c r="ARO1330" s="62" t="s">
        <v>1294</v>
      </c>
      <c r="ARP1330" s="62">
        <v>0</v>
      </c>
      <c r="ARQ1330" s="62">
        <v>0</v>
      </c>
      <c r="ARS1330" s="62">
        <v>0</v>
      </c>
      <c r="ART1330" s="62">
        <f>ART1327</f>
        <v>2000000</v>
      </c>
      <c r="ARU1330" s="62">
        <f>ARU1327</f>
        <v>0</v>
      </c>
      <c r="ARV1330" s="62">
        <f>ARU1330/ART1330</f>
        <v>0</v>
      </c>
      <c r="ARW1330" s="62">
        <f>ART1330-ARU1330</f>
        <v>2000000</v>
      </c>
      <c r="ARX1330" s="62">
        <f t="shared" si="275"/>
        <v>2000000</v>
      </c>
      <c r="ASD1330" s="62" t="s">
        <v>197</v>
      </c>
      <c r="ASE1330" s="62" t="s">
        <v>1294</v>
      </c>
      <c r="ASF1330" s="62">
        <v>0</v>
      </c>
      <c r="ASG1330" s="62">
        <v>0</v>
      </c>
      <c r="ASI1330" s="62">
        <v>0</v>
      </c>
      <c r="ASJ1330" s="62">
        <f>ASJ1327</f>
        <v>2000000</v>
      </c>
      <c r="ASK1330" s="62">
        <f>ASK1327</f>
        <v>0</v>
      </c>
      <c r="ASL1330" s="62">
        <f>ASK1330/ASJ1330</f>
        <v>0</v>
      </c>
      <c r="ASM1330" s="62">
        <f>ASJ1330-ASK1330</f>
        <v>2000000</v>
      </c>
      <c r="ASN1330" s="62">
        <f t="shared" si="275"/>
        <v>2000000</v>
      </c>
      <c r="AST1330" s="62" t="s">
        <v>197</v>
      </c>
      <c r="ASU1330" s="62" t="s">
        <v>1294</v>
      </c>
      <c r="ASV1330" s="62">
        <v>0</v>
      </c>
      <c r="ASW1330" s="62">
        <v>0</v>
      </c>
      <c r="ASY1330" s="62">
        <v>0</v>
      </c>
      <c r="ASZ1330" s="62">
        <f>ASZ1327</f>
        <v>2000000</v>
      </c>
      <c r="ATA1330" s="62">
        <f>ATA1327</f>
        <v>0</v>
      </c>
      <c r="ATB1330" s="62">
        <f>ATA1330/ASZ1330</f>
        <v>0</v>
      </c>
      <c r="ATC1330" s="62">
        <f>ASZ1330-ATA1330</f>
        <v>2000000</v>
      </c>
      <c r="ATD1330" s="62">
        <f t="shared" si="276"/>
        <v>2000000</v>
      </c>
      <c r="ATJ1330" s="62" t="s">
        <v>197</v>
      </c>
      <c r="ATK1330" s="62" t="s">
        <v>1294</v>
      </c>
      <c r="ATL1330" s="62">
        <v>0</v>
      </c>
      <c r="ATM1330" s="62">
        <v>0</v>
      </c>
      <c r="ATO1330" s="62">
        <v>0</v>
      </c>
      <c r="ATP1330" s="62">
        <f>ATP1327</f>
        <v>2000000</v>
      </c>
      <c r="ATQ1330" s="62">
        <f>ATQ1327</f>
        <v>0</v>
      </c>
      <c r="ATR1330" s="62">
        <f>ATQ1330/ATP1330</f>
        <v>0</v>
      </c>
      <c r="ATS1330" s="62">
        <f>ATP1330-ATQ1330</f>
        <v>2000000</v>
      </c>
      <c r="ATT1330" s="62">
        <f t="shared" si="276"/>
        <v>2000000</v>
      </c>
      <c r="ATZ1330" s="62" t="s">
        <v>197</v>
      </c>
      <c r="AUA1330" s="62" t="s">
        <v>1294</v>
      </c>
      <c r="AUB1330" s="62">
        <v>0</v>
      </c>
      <c r="AUC1330" s="62">
        <v>0</v>
      </c>
      <c r="AUE1330" s="62">
        <v>0</v>
      </c>
      <c r="AUF1330" s="62">
        <f>AUF1327</f>
        <v>2000000</v>
      </c>
      <c r="AUG1330" s="62">
        <f>AUG1327</f>
        <v>0</v>
      </c>
      <c r="AUH1330" s="62">
        <f>AUG1330/AUF1330</f>
        <v>0</v>
      </c>
      <c r="AUI1330" s="62">
        <f>AUF1330-AUG1330</f>
        <v>2000000</v>
      </c>
      <c r="AUJ1330" s="62">
        <f t="shared" si="277"/>
        <v>2000000</v>
      </c>
      <c r="AUP1330" s="62" t="s">
        <v>197</v>
      </c>
      <c r="AUQ1330" s="62" t="s">
        <v>1294</v>
      </c>
      <c r="AUR1330" s="62">
        <v>0</v>
      </c>
      <c r="AUS1330" s="62">
        <v>0</v>
      </c>
      <c r="AUU1330" s="62">
        <v>0</v>
      </c>
      <c r="AUV1330" s="62">
        <f>AUV1327</f>
        <v>2000000</v>
      </c>
      <c r="AUW1330" s="62">
        <f>AUW1327</f>
        <v>0</v>
      </c>
      <c r="AUX1330" s="62">
        <f>AUW1330/AUV1330</f>
        <v>0</v>
      </c>
      <c r="AUY1330" s="62">
        <f>AUV1330-AUW1330</f>
        <v>2000000</v>
      </c>
      <c r="AUZ1330" s="62">
        <f t="shared" si="277"/>
        <v>2000000</v>
      </c>
      <c r="AVF1330" s="62" t="s">
        <v>197</v>
      </c>
      <c r="AVG1330" s="62" t="s">
        <v>1294</v>
      </c>
      <c r="AVH1330" s="62">
        <v>0</v>
      </c>
      <c r="AVI1330" s="62">
        <v>0</v>
      </c>
      <c r="AVK1330" s="62">
        <v>0</v>
      </c>
      <c r="AVL1330" s="62">
        <f>AVL1327</f>
        <v>2000000</v>
      </c>
      <c r="AVM1330" s="62">
        <f>AVM1327</f>
        <v>0</v>
      </c>
      <c r="AVN1330" s="62">
        <f>AVM1330/AVL1330</f>
        <v>0</v>
      </c>
      <c r="AVO1330" s="62">
        <f>AVL1330-AVM1330</f>
        <v>2000000</v>
      </c>
      <c r="AVP1330" s="62">
        <f t="shared" si="278"/>
        <v>2000000</v>
      </c>
      <c r="AVV1330" s="62" t="s">
        <v>197</v>
      </c>
      <c r="AVW1330" s="62" t="s">
        <v>1294</v>
      </c>
      <c r="AVX1330" s="62">
        <v>0</v>
      </c>
      <c r="AVY1330" s="62">
        <v>0</v>
      </c>
      <c r="AWA1330" s="62">
        <v>0</v>
      </c>
      <c r="AWB1330" s="62">
        <f>AWB1327</f>
        <v>2000000</v>
      </c>
      <c r="AWC1330" s="62">
        <f>AWC1327</f>
        <v>0</v>
      </c>
      <c r="AWD1330" s="62">
        <f>AWC1330/AWB1330</f>
        <v>0</v>
      </c>
      <c r="AWE1330" s="62">
        <f>AWB1330-AWC1330</f>
        <v>2000000</v>
      </c>
      <c r="AWF1330" s="62">
        <f t="shared" si="278"/>
        <v>2000000</v>
      </c>
      <c r="AWL1330" s="62" t="s">
        <v>197</v>
      </c>
      <c r="AWM1330" s="62" t="s">
        <v>1294</v>
      </c>
      <c r="AWN1330" s="62">
        <v>0</v>
      </c>
      <c r="AWO1330" s="62">
        <v>0</v>
      </c>
      <c r="AWQ1330" s="62">
        <v>0</v>
      </c>
      <c r="AWR1330" s="62">
        <f>AWR1327</f>
        <v>2000000</v>
      </c>
      <c r="AWS1330" s="62">
        <f>AWS1327</f>
        <v>0</v>
      </c>
      <c r="AWT1330" s="62">
        <f>AWS1330/AWR1330</f>
        <v>0</v>
      </c>
      <c r="AWU1330" s="62">
        <f>AWR1330-AWS1330</f>
        <v>2000000</v>
      </c>
      <c r="AWV1330" s="62">
        <f t="shared" si="279"/>
        <v>2000000</v>
      </c>
      <c r="AXB1330" s="62" t="s">
        <v>197</v>
      </c>
      <c r="AXC1330" s="62" t="s">
        <v>1294</v>
      </c>
      <c r="AXD1330" s="62">
        <v>0</v>
      </c>
      <c r="AXE1330" s="62">
        <v>0</v>
      </c>
      <c r="AXG1330" s="62">
        <v>0</v>
      </c>
      <c r="AXH1330" s="62">
        <f>AXH1327</f>
        <v>2000000</v>
      </c>
      <c r="AXI1330" s="62">
        <f>AXI1327</f>
        <v>0</v>
      </c>
      <c r="AXJ1330" s="62">
        <f>AXI1330/AXH1330</f>
        <v>0</v>
      </c>
      <c r="AXK1330" s="62">
        <f>AXH1330-AXI1330</f>
        <v>2000000</v>
      </c>
      <c r="AXL1330" s="62">
        <f t="shared" si="279"/>
        <v>2000000</v>
      </c>
      <c r="AXR1330" s="62" t="s">
        <v>197</v>
      </c>
      <c r="AXS1330" s="62" t="s">
        <v>1294</v>
      </c>
      <c r="AXT1330" s="62">
        <v>0</v>
      </c>
      <c r="AXU1330" s="62">
        <v>0</v>
      </c>
      <c r="AXW1330" s="62">
        <v>0</v>
      </c>
      <c r="AXX1330" s="62">
        <f>AXX1327</f>
        <v>2000000</v>
      </c>
      <c r="AXY1330" s="62">
        <f>AXY1327</f>
        <v>0</v>
      </c>
      <c r="AXZ1330" s="62">
        <f>AXY1330/AXX1330</f>
        <v>0</v>
      </c>
      <c r="AYA1330" s="62">
        <f>AXX1330-AXY1330</f>
        <v>2000000</v>
      </c>
      <c r="AYB1330" s="62">
        <f t="shared" si="280"/>
        <v>2000000</v>
      </c>
      <c r="AYH1330" s="62" t="s">
        <v>197</v>
      </c>
      <c r="AYI1330" s="62" t="s">
        <v>1294</v>
      </c>
      <c r="AYJ1330" s="62">
        <v>0</v>
      </c>
      <c r="AYK1330" s="62">
        <v>0</v>
      </c>
      <c r="AYM1330" s="62">
        <v>0</v>
      </c>
      <c r="AYN1330" s="62">
        <f>AYN1327</f>
        <v>2000000</v>
      </c>
      <c r="AYO1330" s="62">
        <f>AYO1327</f>
        <v>0</v>
      </c>
      <c r="AYP1330" s="62">
        <f>AYO1330/AYN1330</f>
        <v>0</v>
      </c>
      <c r="AYQ1330" s="62">
        <f>AYN1330-AYO1330</f>
        <v>2000000</v>
      </c>
      <c r="AYR1330" s="62">
        <f t="shared" si="280"/>
        <v>2000000</v>
      </c>
      <c r="AYX1330" s="62" t="s">
        <v>197</v>
      </c>
      <c r="AYY1330" s="62" t="s">
        <v>1294</v>
      </c>
      <c r="AYZ1330" s="62">
        <v>0</v>
      </c>
      <c r="AZA1330" s="62">
        <v>0</v>
      </c>
      <c r="AZC1330" s="62">
        <v>0</v>
      </c>
      <c r="AZD1330" s="62">
        <f>AZD1327</f>
        <v>2000000</v>
      </c>
      <c r="AZE1330" s="62">
        <f>AZE1327</f>
        <v>0</v>
      </c>
      <c r="AZF1330" s="62">
        <f>AZE1330/AZD1330</f>
        <v>0</v>
      </c>
      <c r="AZG1330" s="62">
        <f>AZD1330-AZE1330</f>
        <v>2000000</v>
      </c>
      <c r="AZH1330" s="62">
        <f t="shared" si="281"/>
        <v>2000000</v>
      </c>
      <c r="AZN1330" s="62" t="s">
        <v>197</v>
      </c>
      <c r="AZO1330" s="62" t="s">
        <v>1294</v>
      </c>
      <c r="AZP1330" s="62">
        <v>0</v>
      </c>
      <c r="AZQ1330" s="62">
        <v>0</v>
      </c>
      <c r="AZS1330" s="62">
        <v>0</v>
      </c>
      <c r="AZT1330" s="62">
        <f>AZT1327</f>
        <v>2000000</v>
      </c>
      <c r="AZU1330" s="62">
        <f>AZU1327</f>
        <v>0</v>
      </c>
      <c r="AZV1330" s="62">
        <f>AZU1330/AZT1330</f>
        <v>0</v>
      </c>
      <c r="AZW1330" s="62">
        <f>AZT1330-AZU1330</f>
        <v>2000000</v>
      </c>
      <c r="AZX1330" s="62">
        <f t="shared" si="281"/>
        <v>2000000</v>
      </c>
      <c r="BAD1330" s="62" t="s">
        <v>197</v>
      </c>
      <c r="BAE1330" s="62" t="s">
        <v>1294</v>
      </c>
      <c r="BAF1330" s="62">
        <v>0</v>
      </c>
      <c r="BAG1330" s="62">
        <v>0</v>
      </c>
      <c r="BAI1330" s="62">
        <v>0</v>
      </c>
      <c r="BAJ1330" s="62">
        <f>BAJ1327</f>
        <v>2000000</v>
      </c>
      <c r="BAK1330" s="62">
        <f>BAK1327</f>
        <v>0</v>
      </c>
      <c r="BAL1330" s="62">
        <f>BAK1330/BAJ1330</f>
        <v>0</v>
      </c>
      <c r="BAM1330" s="62">
        <f>BAJ1330-BAK1330</f>
        <v>2000000</v>
      </c>
      <c r="BAN1330" s="62">
        <f t="shared" si="282"/>
        <v>2000000</v>
      </c>
      <c r="BAT1330" s="62" t="s">
        <v>197</v>
      </c>
      <c r="BAU1330" s="62" t="s">
        <v>1294</v>
      </c>
      <c r="BAV1330" s="62">
        <v>0</v>
      </c>
      <c r="BAW1330" s="62">
        <v>0</v>
      </c>
      <c r="BAY1330" s="62">
        <v>0</v>
      </c>
      <c r="BAZ1330" s="62">
        <f>BAZ1327</f>
        <v>2000000</v>
      </c>
      <c r="BBA1330" s="62">
        <f>BBA1327</f>
        <v>0</v>
      </c>
      <c r="BBB1330" s="62">
        <f>BBA1330/BAZ1330</f>
        <v>0</v>
      </c>
      <c r="BBC1330" s="62">
        <f>BAZ1330-BBA1330</f>
        <v>2000000</v>
      </c>
      <c r="BBD1330" s="62">
        <f t="shared" si="282"/>
        <v>2000000</v>
      </c>
      <c r="BBJ1330" s="62" t="s">
        <v>197</v>
      </c>
      <c r="BBK1330" s="62" t="s">
        <v>1294</v>
      </c>
      <c r="BBL1330" s="62">
        <v>0</v>
      </c>
      <c r="BBM1330" s="62">
        <v>0</v>
      </c>
      <c r="BBO1330" s="62">
        <v>0</v>
      </c>
      <c r="BBP1330" s="62">
        <f>BBP1327</f>
        <v>2000000</v>
      </c>
      <c r="BBQ1330" s="62">
        <f>BBQ1327</f>
        <v>0</v>
      </c>
      <c r="BBR1330" s="62">
        <f>BBQ1330/BBP1330</f>
        <v>0</v>
      </c>
      <c r="BBS1330" s="62">
        <f>BBP1330-BBQ1330</f>
        <v>2000000</v>
      </c>
      <c r="BBT1330" s="62">
        <f t="shared" si="283"/>
        <v>2000000</v>
      </c>
      <c r="BBZ1330" s="62" t="s">
        <v>197</v>
      </c>
      <c r="BCA1330" s="62" t="s">
        <v>1294</v>
      </c>
      <c r="BCB1330" s="62">
        <v>0</v>
      </c>
      <c r="BCC1330" s="62">
        <v>0</v>
      </c>
      <c r="BCE1330" s="62">
        <v>0</v>
      </c>
      <c r="BCF1330" s="62">
        <f>BCF1327</f>
        <v>2000000</v>
      </c>
      <c r="BCG1330" s="62">
        <f>BCG1327</f>
        <v>0</v>
      </c>
      <c r="BCH1330" s="62">
        <f>BCG1330/BCF1330</f>
        <v>0</v>
      </c>
      <c r="BCI1330" s="62">
        <f>BCF1330-BCG1330</f>
        <v>2000000</v>
      </c>
      <c r="BCJ1330" s="62">
        <f t="shared" si="283"/>
        <v>2000000</v>
      </c>
      <c r="BCP1330" s="62" t="s">
        <v>197</v>
      </c>
      <c r="BCQ1330" s="62" t="s">
        <v>1294</v>
      </c>
      <c r="BCR1330" s="62">
        <v>0</v>
      </c>
      <c r="BCS1330" s="62">
        <v>0</v>
      </c>
      <c r="BCU1330" s="62">
        <v>0</v>
      </c>
      <c r="BCV1330" s="62">
        <f>BCV1327</f>
        <v>2000000</v>
      </c>
      <c r="BCW1330" s="62">
        <f>BCW1327</f>
        <v>0</v>
      </c>
      <c r="BCX1330" s="62">
        <f>BCW1330/BCV1330</f>
        <v>0</v>
      </c>
      <c r="BCY1330" s="62">
        <f>BCV1330-BCW1330</f>
        <v>2000000</v>
      </c>
      <c r="BCZ1330" s="62">
        <f t="shared" si="284"/>
        <v>2000000</v>
      </c>
      <c r="BDF1330" s="62" t="s">
        <v>197</v>
      </c>
      <c r="BDG1330" s="62" t="s">
        <v>1294</v>
      </c>
      <c r="BDH1330" s="62">
        <v>0</v>
      </c>
      <c r="BDI1330" s="62">
        <v>0</v>
      </c>
      <c r="BDK1330" s="62">
        <v>0</v>
      </c>
      <c r="BDL1330" s="62">
        <f>BDL1327</f>
        <v>2000000</v>
      </c>
      <c r="BDM1330" s="62">
        <f>BDM1327</f>
        <v>0</v>
      </c>
      <c r="BDN1330" s="62">
        <f>BDM1330/BDL1330</f>
        <v>0</v>
      </c>
      <c r="BDO1330" s="62">
        <f>BDL1330-BDM1330</f>
        <v>2000000</v>
      </c>
      <c r="BDP1330" s="62">
        <f t="shared" si="284"/>
        <v>2000000</v>
      </c>
      <c r="BDV1330" s="62" t="s">
        <v>197</v>
      </c>
      <c r="BDW1330" s="62" t="s">
        <v>1294</v>
      </c>
      <c r="BDX1330" s="62">
        <v>0</v>
      </c>
      <c r="BDY1330" s="62">
        <v>0</v>
      </c>
      <c r="BEA1330" s="62">
        <v>0</v>
      </c>
      <c r="BEB1330" s="62">
        <f>BEB1327</f>
        <v>2000000</v>
      </c>
      <c r="BEC1330" s="62">
        <f>BEC1327</f>
        <v>0</v>
      </c>
      <c r="BED1330" s="62">
        <f>BEC1330/BEB1330</f>
        <v>0</v>
      </c>
      <c r="BEE1330" s="62">
        <f>BEB1330-BEC1330</f>
        <v>2000000</v>
      </c>
      <c r="BEF1330" s="62">
        <f t="shared" si="285"/>
        <v>2000000</v>
      </c>
      <c r="BEL1330" s="62" t="s">
        <v>197</v>
      </c>
      <c r="BEM1330" s="62" t="s">
        <v>1294</v>
      </c>
      <c r="BEN1330" s="62">
        <v>0</v>
      </c>
      <c r="BEO1330" s="62">
        <v>0</v>
      </c>
      <c r="BEQ1330" s="62">
        <v>0</v>
      </c>
      <c r="BER1330" s="62">
        <f>BER1327</f>
        <v>2000000</v>
      </c>
      <c r="BES1330" s="62">
        <f>BES1327</f>
        <v>0</v>
      </c>
      <c r="BET1330" s="62">
        <f>BES1330/BER1330</f>
        <v>0</v>
      </c>
      <c r="BEU1330" s="62">
        <f>BER1330-BES1330</f>
        <v>2000000</v>
      </c>
      <c r="BEV1330" s="62">
        <f t="shared" si="285"/>
        <v>2000000</v>
      </c>
      <c r="BFB1330" s="62" t="s">
        <v>197</v>
      </c>
      <c r="BFC1330" s="62" t="s">
        <v>1294</v>
      </c>
      <c r="BFD1330" s="62">
        <v>0</v>
      </c>
      <c r="BFE1330" s="62">
        <v>0</v>
      </c>
      <c r="BFG1330" s="62">
        <v>0</v>
      </c>
      <c r="BFH1330" s="62">
        <f>BFH1327</f>
        <v>2000000</v>
      </c>
      <c r="BFI1330" s="62">
        <f>BFI1327</f>
        <v>0</v>
      </c>
      <c r="BFJ1330" s="62">
        <f>BFI1330/BFH1330</f>
        <v>0</v>
      </c>
      <c r="BFK1330" s="62">
        <f>BFH1330-BFI1330</f>
        <v>2000000</v>
      </c>
      <c r="BFL1330" s="62">
        <f t="shared" si="286"/>
        <v>2000000</v>
      </c>
      <c r="BFR1330" s="62" t="s">
        <v>197</v>
      </c>
      <c r="BFS1330" s="62" t="s">
        <v>1294</v>
      </c>
      <c r="BFT1330" s="62">
        <v>0</v>
      </c>
      <c r="BFU1330" s="62">
        <v>0</v>
      </c>
      <c r="BFW1330" s="62">
        <v>0</v>
      </c>
      <c r="BFX1330" s="62">
        <f>BFX1327</f>
        <v>2000000</v>
      </c>
      <c r="BFY1330" s="62">
        <f>BFY1327</f>
        <v>0</v>
      </c>
      <c r="BFZ1330" s="62">
        <f>BFY1330/BFX1330</f>
        <v>0</v>
      </c>
      <c r="BGA1330" s="62">
        <f>BFX1330-BFY1330</f>
        <v>2000000</v>
      </c>
      <c r="BGB1330" s="62">
        <f t="shared" si="286"/>
        <v>2000000</v>
      </c>
      <c r="BGH1330" s="62" t="s">
        <v>197</v>
      </c>
      <c r="BGI1330" s="62" t="s">
        <v>1294</v>
      </c>
      <c r="BGJ1330" s="62">
        <v>0</v>
      </c>
      <c r="BGK1330" s="62">
        <v>0</v>
      </c>
      <c r="BGM1330" s="62">
        <v>0</v>
      </c>
      <c r="BGN1330" s="62">
        <f>BGN1327</f>
        <v>2000000</v>
      </c>
      <c r="BGO1330" s="62">
        <f>BGO1327</f>
        <v>0</v>
      </c>
      <c r="BGP1330" s="62">
        <f>BGO1330/BGN1330</f>
        <v>0</v>
      </c>
      <c r="BGQ1330" s="62">
        <f>BGN1330-BGO1330</f>
        <v>2000000</v>
      </c>
      <c r="BGR1330" s="62">
        <f t="shared" si="287"/>
        <v>2000000</v>
      </c>
      <c r="BGX1330" s="62" t="s">
        <v>197</v>
      </c>
      <c r="BGY1330" s="62" t="s">
        <v>1294</v>
      </c>
      <c r="BGZ1330" s="62">
        <v>0</v>
      </c>
      <c r="BHA1330" s="62">
        <v>0</v>
      </c>
      <c r="BHC1330" s="62">
        <v>0</v>
      </c>
      <c r="BHD1330" s="62">
        <f>BHD1327</f>
        <v>2000000</v>
      </c>
      <c r="BHE1330" s="62">
        <f>BHE1327</f>
        <v>0</v>
      </c>
      <c r="BHF1330" s="62">
        <f>BHE1330/BHD1330</f>
        <v>0</v>
      </c>
      <c r="BHG1330" s="62">
        <f>BHD1330-BHE1330</f>
        <v>2000000</v>
      </c>
      <c r="BHH1330" s="62">
        <f t="shared" si="287"/>
        <v>2000000</v>
      </c>
      <c r="BHN1330" s="62" t="s">
        <v>197</v>
      </c>
      <c r="BHO1330" s="62" t="s">
        <v>1294</v>
      </c>
      <c r="BHP1330" s="62">
        <v>0</v>
      </c>
      <c r="BHQ1330" s="62">
        <v>0</v>
      </c>
      <c r="BHS1330" s="62">
        <v>0</v>
      </c>
      <c r="BHT1330" s="62">
        <f>BHT1327</f>
        <v>2000000</v>
      </c>
      <c r="BHU1330" s="62">
        <f>BHU1327</f>
        <v>0</v>
      </c>
      <c r="BHV1330" s="62">
        <f>BHU1330/BHT1330</f>
        <v>0</v>
      </c>
      <c r="BHW1330" s="62">
        <f>BHT1330-BHU1330</f>
        <v>2000000</v>
      </c>
      <c r="BHX1330" s="62">
        <f t="shared" si="288"/>
        <v>2000000</v>
      </c>
      <c r="BID1330" s="62" t="s">
        <v>197</v>
      </c>
      <c r="BIE1330" s="62" t="s">
        <v>1294</v>
      </c>
      <c r="BIF1330" s="62">
        <v>0</v>
      </c>
      <c r="BIG1330" s="62">
        <v>0</v>
      </c>
      <c r="BII1330" s="62">
        <v>0</v>
      </c>
      <c r="BIJ1330" s="62">
        <f>BIJ1327</f>
        <v>2000000</v>
      </c>
      <c r="BIK1330" s="62">
        <f>BIK1327</f>
        <v>0</v>
      </c>
      <c r="BIL1330" s="62">
        <f>BIK1330/BIJ1330</f>
        <v>0</v>
      </c>
      <c r="BIM1330" s="62">
        <f>BIJ1330-BIK1330</f>
        <v>2000000</v>
      </c>
      <c r="BIN1330" s="62">
        <f t="shared" si="288"/>
        <v>2000000</v>
      </c>
      <c r="BIT1330" s="62" t="s">
        <v>197</v>
      </c>
      <c r="BIU1330" s="62" t="s">
        <v>1294</v>
      </c>
      <c r="BIV1330" s="62">
        <v>0</v>
      </c>
      <c r="BIW1330" s="62">
        <v>0</v>
      </c>
      <c r="BIY1330" s="62">
        <v>0</v>
      </c>
      <c r="BIZ1330" s="62">
        <f>BIZ1327</f>
        <v>2000000</v>
      </c>
      <c r="BJA1330" s="62">
        <f>BJA1327</f>
        <v>0</v>
      </c>
      <c r="BJB1330" s="62">
        <f>BJA1330/BIZ1330</f>
        <v>0</v>
      </c>
      <c r="BJC1330" s="62">
        <f>BIZ1330-BJA1330</f>
        <v>2000000</v>
      </c>
      <c r="BJD1330" s="62">
        <f t="shared" si="289"/>
        <v>2000000</v>
      </c>
      <c r="BJJ1330" s="62" t="s">
        <v>197</v>
      </c>
      <c r="BJK1330" s="62" t="s">
        <v>1294</v>
      </c>
      <c r="BJL1330" s="62">
        <v>0</v>
      </c>
      <c r="BJM1330" s="62">
        <v>0</v>
      </c>
      <c r="BJO1330" s="62">
        <v>0</v>
      </c>
      <c r="BJP1330" s="62">
        <f>BJP1327</f>
        <v>2000000</v>
      </c>
      <c r="BJQ1330" s="62">
        <f>BJQ1327</f>
        <v>0</v>
      </c>
      <c r="BJR1330" s="62">
        <f>BJQ1330/BJP1330</f>
        <v>0</v>
      </c>
      <c r="BJS1330" s="62">
        <f>BJP1330-BJQ1330</f>
        <v>2000000</v>
      </c>
      <c r="BJT1330" s="62">
        <f t="shared" si="289"/>
        <v>2000000</v>
      </c>
      <c r="BJZ1330" s="62" t="s">
        <v>197</v>
      </c>
      <c r="BKA1330" s="62" t="s">
        <v>1294</v>
      </c>
      <c r="BKB1330" s="62">
        <v>0</v>
      </c>
      <c r="BKC1330" s="62">
        <v>0</v>
      </c>
      <c r="BKE1330" s="62">
        <v>0</v>
      </c>
      <c r="BKF1330" s="62">
        <f>BKF1327</f>
        <v>2000000</v>
      </c>
      <c r="BKG1330" s="62">
        <f>BKG1327</f>
        <v>0</v>
      </c>
      <c r="BKH1330" s="62">
        <f>BKG1330/BKF1330</f>
        <v>0</v>
      </c>
      <c r="BKI1330" s="62">
        <f>BKF1330-BKG1330</f>
        <v>2000000</v>
      </c>
      <c r="BKJ1330" s="62">
        <f t="shared" si="290"/>
        <v>2000000</v>
      </c>
      <c r="BKP1330" s="62" t="s">
        <v>197</v>
      </c>
      <c r="BKQ1330" s="62" t="s">
        <v>1294</v>
      </c>
      <c r="BKR1330" s="62">
        <v>0</v>
      </c>
      <c r="BKS1330" s="62">
        <v>0</v>
      </c>
      <c r="BKU1330" s="62">
        <v>0</v>
      </c>
      <c r="BKV1330" s="62">
        <f>BKV1327</f>
        <v>2000000</v>
      </c>
      <c r="BKW1330" s="62">
        <f>BKW1327</f>
        <v>0</v>
      </c>
      <c r="BKX1330" s="62">
        <f>BKW1330/BKV1330</f>
        <v>0</v>
      </c>
      <c r="BKY1330" s="62">
        <f>BKV1330-BKW1330</f>
        <v>2000000</v>
      </c>
      <c r="BKZ1330" s="62">
        <f t="shared" si="290"/>
        <v>2000000</v>
      </c>
      <c r="BLF1330" s="62" t="s">
        <v>197</v>
      </c>
      <c r="BLG1330" s="62" t="s">
        <v>1294</v>
      </c>
      <c r="BLH1330" s="62">
        <v>0</v>
      </c>
      <c r="BLI1330" s="62">
        <v>0</v>
      </c>
      <c r="BLK1330" s="62">
        <v>0</v>
      </c>
      <c r="BLL1330" s="62">
        <f>BLL1327</f>
        <v>2000000</v>
      </c>
      <c r="BLM1330" s="62">
        <f>BLM1327</f>
        <v>0</v>
      </c>
      <c r="BLN1330" s="62">
        <f>BLM1330/BLL1330</f>
        <v>0</v>
      </c>
      <c r="BLO1330" s="62">
        <f>BLL1330-BLM1330</f>
        <v>2000000</v>
      </c>
      <c r="BLP1330" s="62">
        <f t="shared" si="291"/>
        <v>2000000</v>
      </c>
      <c r="BLV1330" s="62" t="s">
        <v>197</v>
      </c>
      <c r="BLW1330" s="62" t="s">
        <v>1294</v>
      </c>
      <c r="BLX1330" s="62">
        <v>0</v>
      </c>
      <c r="BLY1330" s="62">
        <v>0</v>
      </c>
      <c r="BMA1330" s="62">
        <v>0</v>
      </c>
      <c r="BMB1330" s="62">
        <f>BMB1327</f>
        <v>2000000</v>
      </c>
      <c r="BMC1330" s="62">
        <f>BMC1327</f>
        <v>0</v>
      </c>
      <c r="BMD1330" s="62">
        <f>BMC1330/BMB1330</f>
        <v>0</v>
      </c>
      <c r="BME1330" s="62">
        <f>BMB1330-BMC1330</f>
        <v>2000000</v>
      </c>
      <c r="BMF1330" s="62">
        <f t="shared" si="291"/>
        <v>2000000</v>
      </c>
      <c r="BML1330" s="62" t="s">
        <v>197</v>
      </c>
      <c r="BMM1330" s="62" t="s">
        <v>1294</v>
      </c>
      <c r="BMN1330" s="62">
        <v>0</v>
      </c>
      <c r="BMO1330" s="62">
        <v>0</v>
      </c>
      <c r="BMQ1330" s="62">
        <v>0</v>
      </c>
      <c r="BMR1330" s="62">
        <f>BMR1327</f>
        <v>2000000</v>
      </c>
      <c r="BMS1330" s="62">
        <f>BMS1327</f>
        <v>0</v>
      </c>
      <c r="BMT1330" s="62">
        <f>BMS1330/BMR1330</f>
        <v>0</v>
      </c>
      <c r="BMU1330" s="62">
        <f>BMR1330-BMS1330</f>
        <v>2000000</v>
      </c>
      <c r="BMV1330" s="62">
        <f t="shared" si="292"/>
        <v>2000000</v>
      </c>
      <c r="BNB1330" s="62" t="s">
        <v>197</v>
      </c>
      <c r="BNC1330" s="62" t="s">
        <v>1294</v>
      </c>
      <c r="BND1330" s="62">
        <v>0</v>
      </c>
      <c r="BNE1330" s="62">
        <v>0</v>
      </c>
      <c r="BNG1330" s="62">
        <v>0</v>
      </c>
      <c r="BNH1330" s="62">
        <f>BNH1327</f>
        <v>2000000</v>
      </c>
      <c r="BNI1330" s="62">
        <f>BNI1327</f>
        <v>0</v>
      </c>
      <c r="BNJ1330" s="62">
        <f>BNI1330/BNH1330</f>
        <v>0</v>
      </c>
      <c r="BNK1330" s="62">
        <f>BNH1330-BNI1330</f>
        <v>2000000</v>
      </c>
      <c r="BNL1330" s="62">
        <f t="shared" si="292"/>
        <v>2000000</v>
      </c>
      <c r="BNR1330" s="62" t="s">
        <v>197</v>
      </c>
      <c r="BNS1330" s="62" t="s">
        <v>1294</v>
      </c>
      <c r="BNT1330" s="62">
        <v>0</v>
      </c>
      <c r="BNU1330" s="62">
        <v>0</v>
      </c>
      <c r="BNW1330" s="62">
        <v>0</v>
      </c>
      <c r="BNX1330" s="62">
        <f>BNX1327</f>
        <v>2000000</v>
      </c>
      <c r="BNY1330" s="62">
        <f>BNY1327</f>
        <v>0</v>
      </c>
      <c r="BNZ1330" s="62">
        <f>BNY1330/BNX1330</f>
        <v>0</v>
      </c>
      <c r="BOA1330" s="62">
        <f>BNX1330-BNY1330</f>
        <v>2000000</v>
      </c>
      <c r="BOB1330" s="62">
        <f t="shared" si="293"/>
        <v>2000000</v>
      </c>
      <c r="BOH1330" s="62" t="s">
        <v>197</v>
      </c>
      <c r="BOI1330" s="62" t="s">
        <v>1294</v>
      </c>
      <c r="BOJ1330" s="62">
        <v>0</v>
      </c>
      <c r="BOK1330" s="62">
        <v>0</v>
      </c>
      <c r="BOM1330" s="62">
        <v>0</v>
      </c>
      <c r="BON1330" s="62">
        <f>BON1327</f>
        <v>2000000</v>
      </c>
      <c r="BOO1330" s="62">
        <f>BOO1327</f>
        <v>0</v>
      </c>
      <c r="BOP1330" s="62">
        <f>BOO1330/BON1330</f>
        <v>0</v>
      </c>
      <c r="BOQ1330" s="62">
        <f>BON1330-BOO1330</f>
        <v>2000000</v>
      </c>
      <c r="BOR1330" s="62">
        <f t="shared" si="293"/>
        <v>2000000</v>
      </c>
      <c r="BOX1330" s="62" t="s">
        <v>197</v>
      </c>
      <c r="BOY1330" s="62" t="s">
        <v>1294</v>
      </c>
      <c r="BOZ1330" s="62">
        <v>0</v>
      </c>
      <c r="BPA1330" s="62">
        <v>0</v>
      </c>
      <c r="BPC1330" s="62">
        <v>0</v>
      </c>
      <c r="BPD1330" s="62">
        <f>BPD1327</f>
        <v>2000000</v>
      </c>
      <c r="BPE1330" s="62">
        <f>BPE1327</f>
        <v>0</v>
      </c>
      <c r="BPF1330" s="62">
        <f>BPE1330/BPD1330</f>
        <v>0</v>
      </c>
      <c r="BPG1330" s="62">
        <f>BPD1330-BPE1330</f>
        <v>2000000</v>
      </c>
      <c r="BPH1330" s="62">
        <f t="shared" si="294"/>
        <v>2000000</v>
      </c>
      <c r="BPN1330" s="62" t="s">
        <v>197</v>
      </c>
      <c r="BPO1330" s="62" t="s">
        <v>1294</v>
      </c>
      <c r="BPP1330" s="62">
        <v>0</v>
      </c>
      <c r="BPQ1330" s="62">
        <v>0</v>
      </c>
      <c r="BPS1330" s="62">
        <v>0</v>
      </c>
      <c r="BPT1330" s="62">
        <f>BPT1327</f>
        <v>2000000</v>
      </c>
      <c r="BPU1330" s="62">
        <f>BPU1327</f>
        <v>0</v>
      </c>
      <c r="BPV1330" s="62">
        <f>BPU1330/BPT1330</f>
        <v>0</v>
      </c>
      <c r="BPW1330" s="62">
        <f>BPT1330-BPU1330</f>
        <v>2000000</v>
      </c>
      <c r="BPX1330" s="62">
        <f t="shared" si="294"/>
        <v>2000000</v>
      </c>
      <c r="BQD1330" s="62" t="s">
        <v>197</v>
      </c>
      <c r="BQE1330" s="62" t="s">
        <v>1294</v>
      </c>
      <c r="BQF1330" s="62">
        <v>0</v>
      </c>
      <c r="BQG1330" s="62">
        <v>0</v>
      </c>
      <c r="BQI1330" s="62">
        <v>0</v>
      </c>
      <c r="BQJ1330" s="62">
        <f>BQJ1327</f>
        <v>2000000</v>
      </c>
      <c r="BQK1330" s="62">
        <f>BQK1327</f>
        <v>0</v>
      </c>
      <c r="BQL1330" s="62">
        <f>BQK1330/BQJ1330</f>
        <v>0</v>
      </c>
      <c r="BQM1330" s="62">
        <f>BQJ1330-BQK1330</f>
        <v>2000000</v>
      </c>
      <c r="BQN1330" s="62">
        <f t="shared" si="295"/>
        <v>2000000</v>
      </c>
      <c r="BQT1330" s="62" t="s">
        <v>197</v>
      </c>
      <c r="BQU1330" s="62" t="s">
        <v>1294</v>
      </c>
      <c r="BQV1330" s="62">
        <v>0</v>
      </c>
      <c r="BQW1330" s="62">
        <v>0</v>
      </c>
      <c r="BQY1330" s="62">
        <v>0</v>
      </c>
      <c r="BQZ1330" s="62">
        <f>BQZ1327</f>
        <v>2000000</v>
      </c>
      <c r="BRA1330" s="62">
        <f>BRA1327</f>
        <v>0</v>
      </c>
      <c r="BRB1330" s="62">
        <f>BRA1330/BQZ1330</f>
        <v>0</v>
      </c>
      <c r="BRC1330" s="62">
        <f>BQZ1330-BRA1330</f>
        <v>2000000</v>
      </c>
      <c r="BRD1330" s="62">
        <f t="shared" si="295"/>
        <v>2000000</v>
      </c>
      <c r="BRJ1330" s="62" t="s">
        <v>197</v>
      </c>
      <c r="BRK1330" s="62" t="s">
        <v>1294</v>
      </c>
      <c r="BRL1330" s="62">
        <v>0</v>
      </c>
      <c r="BRM1330" s="62">
        <v>0</v>
      </c>
      <c r="BRO1330" s="62">
        <v>0</v>
      </c>
      <c r="BRP1330" s="62">
        <f>BRP1327</f>
        <v>2000000</v>
      </c>
      <c r="BRQ1330" s="62">
        <f>BRQ1327</f>
        <v>0</v>
      </c>
      <c r="BRR1330" s="62">
        <f>BRQ1330/BRP1330</f>
        <v>0</v>
      </c>
      <c r="BRS1330" s="62">
        <f>BRP1330-BRQ1330</f>
        <v>2000000</v>
      </c>
      <c r="BRT1330" s="62">
        <f t="shared" si="296"/>
        <v>2000000</v>
      </c>
      <c r="BRZ1330" s="62" t="s">
        <v>197</v>
      </c>
      <c r="BSA1330" s="62" t="s">
        <v>1294</v>
      </c>
      <c r="BSB1330" s="62">
        <v>0</v>
      </c>
      <c r="BSC1330" s="62">
        <v>0</v>
      </c>
      <c r="BSE1330" s="62">
        <v>0</v>
      </c>
      <c r="BSF1330" s="62">
        <f>BSF1327</f>
        <v>2000000</v>
      </c>
      <c r="BSG1330" s="62">
        <f>BSG1327</f>
        <v>0</v>
      </c>
      <c r="BSH1330" s="62">
        <f>BSG1330/BSF1330</f>
        <v>0</v>
      </c>
      <c r="BSI1330" s="62">
        <f>BSF1330-BSG1330</f>
        <v>2000000</v>
      </c>
      <c r="BSJ1330" s="62">
        <f t="shared" si="296"/>
        <v>2000000</v>
      </c>
      <c r="BSP1330" s="62" t="s">
        <v>197</v>
      </c>
      <c r="BSQ1330" s="62" t="s">
        <v>1294</v>
      </c>
      <c r="BSR1330" s="62">
        <v>0</v>
      </c>
      <c r="BSS1330" s="62">
        <v>0</v>
      </c>
      <c r="BSU1330" s="62">
        <v>0</v>
      </c>
      <c r="BSV1330" s="62">
        <f>BSV1327</f>
        <v>2000000</v>
      </c>
      <c r="BSW1330" s="62">
        <f>BSW1327</f>
        <v>0</v>
      </c>
      <c r="BSX1330" s="62">
        <f>BSW1330/BSV1330</f>
        <v>0</v>
      </c>
      <c r="BSY1330" s="62">
        <f>BSV1330-BSW1330</f>
        <v>2000000</v>
      </c>
      <c r="BSZ1330" s="62">
        <f t="shared" si="297"/>
        <v>2000000</v>
      </c>
      <c r="BTF1330" s="62" t="s">
        <v>197</v>
      </c>
      <c r="BTG1330" s="62" t="s">
        <v>1294</v>
      </c>
      <c r="BTH1330" s="62">
        <v>0</v>
      </c>
      <c r="BTI1330" s="62">
        <v>0</v>
      </c>
      <c r="BTK1330" s="62">
        <v>0</v>
      </c>
      <c r="BTL1330" s="62">
        <f>BTL1327</f>
        <v>2000000</v>
      </c>
      <c r="BTM1330" s="62">
        <f>BTM1327</f>
        <v>0</v>
      </c>
      <c r="BTN1330" s="62">
        <f>BTM1330/BTL1330</f>
        <v>0</v>
      </c>
      <c r="BTO1330" s="62">
        <f>BTL1330-BTM1330</f>
        <v>2000000</v>
      </c>
      <c r="BTP1330" s="62">
        <f t="shared" si="297"/>
        <v>2000000</v>
      </c>
      <c r="BTV1330" s="62" t="s">
        <v>197</v>
      </c>
      <c r="BTW1330" s="62" t="s">
        <v>1294</v>
      </c>
      <c r="BTX1330" s="62">
        <v>0</v>
      </c>
      <c r="BTY1330" s="62">
        <v>0</v>
      </c>
      <c r="BUA1330" s="62">
        <v>0</v>
      </c>
      <c r="BUB1330" s="62">
        <f>BUB1327</f>
        <v>2000000</v>
      </c>
      <c r="BUC1330" s="62">
        <f>BUC1327</f>
        <v>0</v>
      </c>
      <c r="BUD1330" s="62">
        <f>BUC1330/BUB1330</f>
        <v>0</v>
      </c>
      <c r="BUE1330" s="62">
        <f>BUB1330-BUC1330</f>
        <v>2000000</v>
      </c>
      <c r="BUF1330" s="62">
        <f t="shared" si="298"/>
        <v>2000000</v>
      </c>
      <c r="BUL1330" s="62" t="s">
        <v>197</v>
      </c>
      <c r="BUM1330" s="62" t="s">
        <v>1294</v>
      </c>
      <c r="BUN1330" s="62">
        <v>0</v>
      </c>
      <c r="BUO1330" s="62">
        <v>0</v>
      </c>
      <c r="BUQ1330" s="62">
        <v>0</v>
      </c>
      <c r="BUR1330" s="62">
        <f>BUR1327</f>
        <v>2000000</v>
      </c>
      <c r="BUS1330" s="62">
        <f>BUS1327</f>
        <v>0</v>
      </c>
      <c r="BUT1330" s="62">
        <f>BUS1330/BUR1330</f>
        <v>0</v>
      </c>
      <c r="BUU1330" s="62">
        <f>BUR1330-BUS1330</f>
        <v>2000000</v>
      </c>
      <c r="BUV1330" s="62">
        <f t="shared" si="298"/>
        <v>2000000</v>
      </c>
      <c r="BVB1330" s="62" t="s">
        <v>197</v>
      </c>
      <c r="BVC1330" s="62" t="s">
        <v>1294</v>
      </c>
      <c r="BVD1330" s="62">
        <v>0</v>
      </c>
      <c r="BVE1330" s="62">
        <v>0</v>
      </c>
      <c r="BVG1330" s="62">
        <v>0</v>
      </c>
      <c r="BVH1330" s="62">
        <f>BVH1327</f>
        <v>2000000</v>
      </c>
      <c r="BVI1330" s="62">
        <f>BVI1327</f>
        <v>0</v>
      </c>
      <c r="BVJ1330" s="62">
        <f>BVI1330/BVH1330</f>
        <v>0</v>
      </c>
      <c r="BVK1330" s="62">
        <f>BVH1330-BVI1330</f>
        <v>2000000</v>
      </c>
      <c r="BVL1330" s="62">
        <f t="shared" si="299"/>
        <v>2000000</v>
      </c>
      <c r="BVR1330" s="62" t="s">
        <v>197</v>
      </c>
      <c r="BVS1330" s="62" t="s">
        <v>1294</v>
      </c>
      <c r="BVT1330" s="62">
        <v>0</v>
      </c>
      <c r="BVU1330" s="62">
        <v>0</v>
      </c>
      <c r="BVW1330" s="62">
        <v>0</v>
      </c>
      <c r="BVX1330" s="62">
        <f>BVX1327</f>
        <v>2000000</v>
      </c>
      <c r="BVY1330" s="62">
        <f>BVY1327</f>
        <v>0</v>
      </c>
      <c r="BVZ1330" s="62">
        <f>BVY1330/BVX1330</f>
        <v>0</v>
      </c>
      <c r="BWA1330" s="62">
        <f>BVX1330-BVY1330</f>
        <v>2000000</v>
      </c>
      <c r="BWB1330" s="62">
        <f t="shared" si="299"/>
        <v>2000000</v>
      </c>
      <c r="BWH1330" s="62" t="s">
        <v>197</v>
      </c>
      <c r="BWI1330" s="62" t="s">
        <v>1294</v>
      </c>
      <c r="BWJ1330" s="62">
        <v>0</v>
      </c>
      <c r="BWK1330" s="62">
        <v>0</v>
      </c>
      <c r="BWM1330" s="62">
        <v>0</v>
      </c>
      <c r="BWN1330" s="62">
        <f>BWN1327</f>
        <v>2000000</v>
      </c>
      <c r="BWO1330" s="62">
        <f>BWO1327</f>
        <v>0</v>
      </c>
      <c r="BWP1330" s="62">
        <f>BWO1330/BWN1330</f>
        <v>0</v>
      </c>
      <c r="BWQ1330" s="62">
        <f>BWN1330-BWO1330</f>
        <v>2000000</v>
      </c>
      <c r="BWR1330" s="62">
        <f t="shared" si="300"/>
        <v>2000000</v>
      </c>
      <c r="BWX1330" s="62" t="s">
        <v>197</v>
      </c>
      <c r="BWY1330" s="62" t="s">
        <v>1294</v>
      </c>
      <c r="BWZ1330" s="62">
        <v>0</v>
      </c>
      <c r="BXA1330" s="62">
        <v>0</v>
      </c>
      <c r="BXC1330" s="62">
        <v>0</v>
      </c>
      <c r="BXD1330" s="62">
        <f>BXD1327</f>
        <v>2000000</v>
      </c>
      <c r="BXE1330" s="62">
        <f>BXE1327</f>
        <v>0</v>
      </c>
      <c r="BXF1330" s="62">
        <f>BXE1330/BXD1330</f>
        <v>0</v>
      </c>
      <c r="BXG1330" s="62">
        <f>BXD1330-BXE1330</f>
        <v>2000000</v>
      </c>
      <c r="BXH1330" s="62">
        <f t="shared" si="300"/>
        <v>2000000</v>
      </c>
      <c r="BXN1330" s="62" t="s">
        <v>197</v>
      </c>
      <c r="BXO1330" s="62" t="s">
        <v>1294</v>
      </c>
      <c r="BXP1330" s="62">
        <v>0</v>
      </c>
      <c r="BXQ1330" s="62">
        <v>0</v>
      </c>
      <c r="BXS1330" s="62">
        <v>0</v>
      </c>
      <c r="BXT1330" s="62">
        <f>BXT1327</f>
        <v>2000000</v>
      </c>
      <c r="BXU1330" s="62">
        <f>BXU1327</f>
        <v>0</v>
      </c>
      <c r="BXV1330" s="62">
        <f>BXU1330/BXT1330</f>
        <v>0</v>
      </c>
      <c r="BXW1330" s="62">
        <f>BXT1330-BXU1330</f>
        <v>2000000</v>
      </c>
      <c r="BXX1330" s="62">
        <f t="shared" si="301"/>
        <v>2000000</v>
      </c>
      <c r="BYD1330" s="62" t="s">
        <v>197</v>
      </c>
      <c r="BYE1330" s="62" t="s">
        <v>1294</v>
      </c>
      <c r="BYF1330" s="62">
        <v>0</v>
      </c>
      <c r="BYG1330" s="62">
        <v>0</v>
      </c>
      <c r="BYI1330" s="62">
        <v>0</v>
      </c>
      <c r="BYJ1330" s="62">
        <f>BYJ1327</f>
        <v>2000000</v>
      </c>
      <c r="BYK1330" s="62">
        <f>BYK1327</f>
        <v>0</v>
      </c>
      <c r="BYL1330" s="62">
        <f>BYK1330/BYJ1330</f>
        <v>0</v>
      </c>
      <c r="BYM1330" s="62">
        <f>BYJ1330-BYK1330</f>
        <v>2000000</v>
      </c>
      <c r="BYN1330" s="62">
        <f t="shared" si="301"/>
        <v>2000000</v>
      </c>
      <c r="BYT1330" s="62" t="s">
        <v>197</v>
      </c>
      <c r="BYU1330" s="62" t="s">
        <v>1294</v>
      </c>
      <c r="BYV1330" s="62">
        <v>0</v>
      </c>
      <c r="BYW1330" s="62">
        <v>0</v>
      </c>
      <c r="BYY1330" s="62">
        <v>0</v>
      </c>
      <c r="BYZ1330" s="62">
        <f>BYZ1327</f>
        <v>2000000</v>
      </c>
      <c r="BZA1330" s="62">
        <f>BZA1327</f>
        <v>0</v>
      </c>
      <c r="BZB1330" s="62">
        <f>BZA1330/BYZ1330</f>
        <v>0</v>
      </c>
      <c r="BZC1330" s="62">
        <f>BYZ1330-BZA1330</f>
        <v>2000000</v>
      </c>
      <c r="BZD1330" s="62">
        <f t="shared" si="302"/>
        <v>2000000</v>
      </c>
      <c r="BZJ1330" s="62" t="s">
        <v>197</v>
      </c>
      <c r="BZK1330" s="62" t="s">
        <v>1294</v>
      </c>
      <c r="BZL1330" s="62">
        <v>0</v>
      </c>
      <c r="BZM1330" s="62">
        <v>0</v>
      </c>
      <c r="BZO1330" s="62">
        <v>0</v>
      </c>
      <c r="BZP1330" s="62">
        <f>BZP1327</f>
        <v>2000000</v>
      </c>
      <c r="BZQ1330" s="62">
        <f>BZQ1327</f>
        <v>0</v>
      </c>
      <c r="BZR1330" s="62">
        <f>BZQ1330/BZP1330</f>
        <v>0</v>
      </c>
      <c r="BZS1330" s="62">
        <f>BZP1330-BZQ1330</f>
        <v>2000000</v>
      </c>
      <c r="BZT1330" s="62">
        <f t="shared" si="302"/>
        <v>2000000</v>
      </c>
      <c r="BZZ1330" s="62" t="s">
        <v>197</v>
      </c>
      <c r="CAA1330" s="62" t="s">
        <v>1294</v>
      </c>
      <c r="CAB1330" s="62">
        <v>0</v>
      </c>
      <c r="CAC1330" s="62">
        <v>0</v>
      </c>
      <c r="CAE1330" s="62">
        <v>0</v>
      </c>
      <c r="CAF1330" s="62">
        <f>CAF1327</f>
        <v>2000000</v>
      </c>
      <c r="CAG1330" s="62">
        <f>CAG1327</f>
        <v>0</v>
      </c>
      <c r="CAH1330" s="62">
        <f>CAG1330/CAF1330</f>
        <v>0</v>
      </c>
      <c r="CAI1330" s="62">
        <f>CAF1330-CAG1330</f>
        <v>2000000</v>
      </c>
      <c r="CAJ1330" s="62">
        <f t="shared" si="303"/>
        <v>2000000</v>
      </c>
      <c r="CAP1330" s="62" t="s">
        <v>197</v>
      </c>
      <c r="CAQ1330" s="62" t="s">
        <v>1294</v>
      </c>
      <c r="CAR1330" s="62">
        <v>0</v>
      </c>
      <c r="CAS1330" s="62">
        <v>0</v>
      </c>
      <c r="CAU1330" s="62">
        <v>0</v>
      </c>
      <c r="CAV1330" s="62">
        <f>CAV1327</f>
        <v>2000000</v>
      </c>
      <c r="CAW1330" s="62">
        <f>CAW1327</f>
        <v>0</v>
      </c>
      <c r="CAX1330" s="62">
        <f>CAW1330/CAV1330</f>
        <v>0</v>
      </c>
      <c r="CAY1330" s="62">
        <f>CAV1330-CAW1330</f>
        <v>2000000</v>
      </c>
      <c r="CAZ1330" s="62">
        <f t="shared" si="303"/>
        <v>2000000</v>
      </c>
      <c r="CBF1330" s="62" t="s">
        <v>197</v>
      </c>
      <c r="CBG1330" s="62" t="s">
        <v>1294</v>
      </c>
      <c r="CBH1330" s="62">
        <v>0</v>
      </c>
      <c r="CBI1330" s="62">
        <v>0</v>
      </c>
      <c r="CBK1330" s="62">
        <v>0</v>
      </c>
      <c r="CBL1330" s="62">
        <f>CBL1327</f>
        <v>2000000</v>
      </c>
      <c r="CBM1330" s="62">
        <f>CBM1327</f>
        <v>0</v>
      </c>
      <c r="CBN1330" s="62">
        <f>CBM1330/CBL1330</f>
        <v>0</v>
      </c>
      <c r="CBO1330" s="62">
        <f>CBL1330-CBM1330</f>
        <v>2000000</v>
      </c>
      <c r="CBP1330" s="62">
        <f t="shared" si="304"/>
        <v>2000000</v>
      </c>
      <c r="CBV1330" s="62" t="s">
        <v>197</v>
      </c>
      <c r="CBW1330" s="62" t="s">
        <v>1294</v>
      </c>
      <c r="CBX1330" s="62">
        <v>0</v>
      </c>
      <c r="CBY1330" s="62">
        <v>0</v>
      </c>
      <c r="CCA1330" s="62">
        <v>0</v>
      </c>
      <c r="CCB1330" s="62">
        <f>CCB1327</f>
        <v>2000000</v>
      </c>
      <c r="CCC1330" s="62">
        <f>CCC1327</f>
        <v>0</v>
      </c>
      <c r="CCD1330" s="62">
        <f>CCC1330/CCB1330</f>
        <v>0</v>
      </c>
      <c r="CCE1330" s="62">
        <f>CCB1330-CCC1330</f>
        <v>2000000</v>
      </c>
      <c r="CCF1330" s="62">
        <f t="shared" si="304"/>
        <v>2000000</v>
      </c>
      <c r="CCL1330" s="62" t="s">
        <v>197</v>
      </c>
      <c r="CCM1330" s="62" t="s">
        <v>1294</v>
      </c>
      <c r="CCN1330" s="62">
        <v>0</v>
      </c>
      <c r="CCO1330" s="62">
        <v>0</v>
      </c>
      <c r="CCQ1330" s="62">
        <v>0</v>
      </c>
      <c r="CCR1330" s="62">
        <f>CCR1327</f>
        <v>2000000</v>
      </c>
      <c r="CCS1330" s="62">
        <f>CCS1327</f>
        <v>0</v>
      </c>
      <c r="CCT1330" s="62">
        <f>CCS1330/CCR1330</f>
        <v>0</v>
      </c>
      <c r="CCU1330" s="62">
        <f>CCR1330-CCS1330</f>
        <v>2000000</v>
      </c>
      <c r="CCV1330" s="62">
        <f t="shared" si="305"/>
        <v>2000000</v>
      </c>
      <c r="CDB1330" s="62" t="s">
        <v>197</v>
      </c>
      <c r="CDC1330" s="62" t="s">
        <v>1294</v>
      </c>
      <c r="CDD1330" s="62">
        <v>0</v>
      </c>
      <c r="CDE1330" s="62">
        <v>0</v>
      </c>
      <c r="CDG1330" s="62">
        <v>0</v>
      </c>
      <c r="CDH1330" s="62">
        <f>CDH1327</f>
        <v>2000000</v>
      </c>
      <c r="CDI1330" s="62">
        <f>CDI1327</f>
        <v>0</v>
      </c>
      <c r="CDJ1330" s="62">
        <f>CDI1330/CDH1330</f>
        <v>0</v>
      </c>
      <c r="CDK1330" s="62">
        <f>CDH1330-CDI1330</f>
        <v>2000000</v>
      </c>
      <c r="CDL1330" s="62">
        <f t="shared" si="305"/>
        <v>2000000</v>
      </c>
      <c r="CDR1330" s="62" t="s">
        <v>197</v>
      </c>
      <c r="CDS1330" s="62" t="s">
        <v>1294</v>
      </c>
      <c r="CDT1330" s="62">
        <v>0</v>
      </c>
      <c r="CDU1330" s="62">
        <v>0</v>
      </c>
      <c r="CDW1330" s="62">
        <v>0</v>
      </c>
      <c r="CDX1330" s="62">
        <f>CDX1327</f>
        <v>2000000</v>
      </c>
      <c r="CDY1330" s="62">
        <f>CDY1327</f>
        <v>0</v>
      </c>
      <c r="CDZ1330" s="62">
        <f>CDY1330/CDX1330</f>
        <v>0</v>
      </c>
      <c r="CEA1330" s="62">
        <f>CDX1330-CDY1330</f>
        <v>2000000</v>
      </c>
      <c r="CEB1330" s="62">
        <f t="shared" si="306"/>
        <v>2000000</v>
      </c>
      <c r="CEH1330" s="62" t="s">
        <v>197</v>
      </c>
      <c r="CEI1330" s="62" t="s">
        <v>1294</v>
      </c>
      <c r="CEJ1330" s="62">
        <v>0</v>
      </c>
      <c r="CEK1330" s="62">
        <v>0</v>
      </c>
      <c r="CEM1330" s="62">
        <v>0</v>
      </c>
      <c r="CEN1330" s="62">
        <f>CEN1327</f>
        <v>2000000</v>
      </c>
      <c r="CEO1330" s="62">
        <f>CEO1327</f>
        <v>0</v>
      </c>
      <c r="CEP1330" s="62">
        <f>CEO1330/CEN1330</f>
        <v>0</v>
      </c>
      <c r="CEQ1330" s="62">
        <f>CEN1330-CEO1330</f>
        <v>2000000</v>
      </c>
      <c r="CER1330" s="62">
        <f t="shared" si="306"/>
        <v>2000000</v>
      </c>
      <c r="CEX1330" s="62" t="s">
        <v>197</v>
      </c>
      <c r="CEY1330" s="62" t="s">
        <v>1294</v>
      </c>
      <c r="CEZ1330" s="62">
        <v>0</v>
      </c>
      <c r="CFA1330" s="62">
        <v>0</v>
      </c>
      <c r="CFC1330" s="62">
        <v>0</v>
      </c>
      <c r="CFD1330" s="62">
        <f>CFD1327</f>
        <v>2000000</v>
      </c>
      <c r="CFE1330" s="62">
        <f>CFE1327</f>
        <v>0</v>
      </c>
      <c r="CFF1330" s="62">
        <f>CFE1330/CFD1330</f>
        <v>0</v>
      </c>
      <c r="CFG1330" s="62">
        <f>CFD1330-CFE1330</f>
        <v>2000000</v>
      </c>
      <c r="CFH1330" s="62">
        <f t="shared" si="307"/>
        <v>2000000</v>
      </c>
      <c r="CFN1330" s="62" t="s">
        <v>197</v>
      </c>
      <c r="CFO1330" s="62" t="s">
        <v>1294</v>
      </c>
      <c r="CFP1330" s="62">
        <v>0</v>
      </c>
      <c r="CFQ1330" s="62">
        <v>0</v>
      </c>
      <c r="CFS1330" s="62">
        <v>0</v>
      </c>
      <c r="CFT1330" s="62">
        <f>CFT1327</f>
        <v>2000000</v>
      </c>
      <c r="CFU1330" s="62">
        <f>CFU1327</f>
        <v>0</v>
      </c>
      <c r="CFV1330" s="62">
        <f>CFU1330/CFT1330</f>
        <v>0</v>
      </c>
      <c r="CFW1330" s="62">
        <f>CFT1330-CFU1330</f>
        <v>2000000</v>
      </c>
      <c r="CFX1330" s="62">
        <f t="shared" si="307"/>
        <v>2000000</v>
      </c>
      <c r="CGD1330" s="62" t="s">
        <v>197</v>
      </c>
      <c r="CGE1330" s="62" t="s">
        <v>1294</v>
      </c>
      <c r="CGF1330" s="62">
        <v>0</v>
      </c>
      <c r="CGG1330" s="62">
        <v>0</v>
      </c>
      <c r="CGI1330" s="62">
        <v>0</v>
      </c>
      <c r="CGJ1330" s="62">
        <f>CGJ1327</f>
        <v>2000000</v>
      </c>
      <c r="CGK1330" s="62">
        <f>CGK1327</f>
        <v>0</v>
      </c>
      <c r="CGL1330" s="62">
        <f>CGK1330/CGJ1330</f>
        <v>0</v>
      </c>
      <c r="CGM1330" s="62">
        <f>CGJ1330-CGK1330</f>
        <v>2000000</v>
      </c>
      <c r="CGN1330" s="62">
        <f t="shared" si="308"/>
        <v>2000000</v>
      </c>
      <c r="CGT1330" s="62" t="s">
        <v>197</v>
      </c>
      <c r="CGU1330" s="62" t="s">
        <v>1294</v>
      </c>
      <c r="CGV1330" s="62">
        <v>0</v>
      </c>
      <c r="CGW1330" s="62">
        <v>0</v>
      </c>
      <c r="CGY1330" s="62">
        <v>0</v>
      </c>
      <c r="CGZ1330" s="62">
        <f>CGZ1327</f>
        <v>2000000</v>
      </c>
      <c r="CHA1330" s="62">
        <f>CHA1327</f>
        <v>0</v>
      </c>
      <c r="CHB1330" s="62">
        <f>CHA1330/CGZ1330</f>
        <v>0</v>
      </c>
      <c r="CHC1330" s="62">
        <f>CGZ1330-CHA1330</f>
        <v>2000000</v>
      </c>
      <c r="CHD1330" s="62">
        <f t="shared" si="308"/>
        <v>2000000</v>
      </c>
      <c r="CHJ1330" s="62" t="s">
        <v>197</v>
      </c>
      <c r="CHK1330" s="62" t="s">
        <v>1294</v>
      </c>
      <c r="CHL1330" s="62">
        <v>0</v>
      </c>
      <c r="CHM1330" s="62">
        <v>0</v>
      </c>
      <c r="CHO1330" s="62">
        <v>0</v>
      </c>
      <c r="CHP1330" s="62">
        <f>CHP1327</f>
        <v>2000000</v>
      </c>
      <c r="CHQ1330" s="62">
        <f>CHQ1327</f>
        <v>0</v>
      </c>
      <c r="CHR1330" s="62">
        <f>CHQ1330/CHP1330</f>
        <v>0</v>
      </c>
      <c r="CHS1330" s="62">
        <f>CHP1330-CHQ1330</f>
        <v>2000000</v>
      </c>
      <c r="CHT1330" s="62">
        <f t="shared" si="309"/>
        <v>2000000</v>
      </c>
      <c r="CHZ1330" s="62" t="s">
        <v>197</v>
      </c>
      <c r="CIA1330" s="62" t="s">
        <v>1294</v>
      </c>
      <c r="CIB1330" s="62">
        <v>0</v>
      </c>
      <c r="CIC1330" s="62">
        <v>0</v>
      </c>
      <c r="CIE1330" s="62">
        <v>0</v>
      </c>
      <c r="CIF1330" s="62">
        <f>CIF1327</f>
        <v>2000000</v>
      </c>
      <c r="CIG1330" s="62">
        <f>CIG1327</f>
        <v>0</v>
      </c>
      <c r="CIH1330" s="62">
        <f>CIG1330/CIF1330</f>
        <v>0</v>
      </c>
      <c r="CII1330" s="62">
        <f>CIF1330-CIG1330</f>
        <v>2000000</v>
      </c>
      <c r="CIJ1330" s="62">
        <f t="shared" si="309"/>
        <v>2000000</v>
      </c>
      <c r="CIP1330" s="62" t="s">
        <v>197</v>
      </c>
      <c r="CIQ1330" s="62" t="s">
        <v>1294</v>
      </c>
      <c r="CIR1330" s="62">
        <v>0</v>
      </c>
      <c r="CIS1330" s="62">
        <v>0</v>
      </c>
      <c r="CIU1330" s="62">
        <v>0</v>
      </c>
      <c r="CIV1330" s="62">
        <f>CIV1327</f>
        <v>2000000</v>
      </c>
      <c r="CIW1330" s="62">
        <f>CIW1327</f>
        <v>0</v>
      </c>
      <c r="CIX1330" s="62">
        <f>CIW1330/CIV1330</f>
        <v>0</v>
      </c>
      <c r="CIY1330" s="62">
        <f>CIV1330-CIW1330</f>
        <v>2000000</v>
      </c>
      <c r="CIZ1330" s="62">
        <f t="shared" si="310"/>
        <v>2000000</v>
      </c>
      <c r="CJF1330" s="62" t="s">
        <v>197</v>
      </c>
      <c r="CJG1330" s="62" t="s">
        <v>1294</v>
      </c>
      <c r="CJH1330" s="62">
        <v>0</v>
      </c>
      <c r="CJI1330" s="62">
        <v>0</v>
      </c>
      <c r="CJK1330" s="62">
        <v>0</v>
      </c>
      <c r="CJL1330" s="62">
        <f>CJL1327</f>
        <v>2000000</v>
      </c>
      <c r="CJM1330" s="62">
        <f>CJM1327</f>
        <v>0</v>
      </c>
      <c r="CJN1330" s="62">
        <f>CJM1330/CJL1330</f>
        <v>0</v>
      </c>
      <c r="CJO1330" s="62">
        <f>CJL1330-CJM1330</f>
        <v>2000000</v>
      </c>
      <c r="CJP1330" s="62">
        <f t="shared" si="310"/>
        <v>2000000</v>
      </c>
      <c r="CJV1330" s="62" t="s">
        <v>197</v>
      </c>
      <c r="CJW1330" s="62" t="s">
        <v>1294</v>
      </c>
      <c r="CJX1330" s="62">
        <v>0</v>
      </c>
      <c r="CJY1330" s="62">
        <v>0</v>
      </c>
      <c r="CKA1330" s="62">
        <v>0</v>
      </c>
      <c r="CKB1330" s="62">
        <f>CKB1327</f>
        <v>2000000</v>
      </c>
      <c r="CKC1330" s="62">
        <f>CKC1327</f>
        <v>0</v>
      </c>
      <c r="CKD1330" s="62">
        <f>CKC1330/CKB1330</f>
        <v>0</v>
      </c>
      <c r="CKE1330" s="62">
        <f>CKB1330-CKC1330</f>
        <v>2000000</v>
      </c>
      <c r="CKF1330" s="62">
        <f t="shared" si="311"/>
        <v>2000000</v>
      </c>
      <c r="CKL1330" s="62" t="s">
        <v>197</v>
      </c>
      <c r="CKM1330" s="62" t="s">
        <v>1294</v>
      </c>
      <c r="CKN1330" s="62">
        <v>0</v>
      </c>
      <c r="CKO1330" s="62">
        <v>0</v>
      </c>
      <c r="CKQ1330" s="62">
        <v>0</v>
      </c>
      <c r="CKR1330" s="62">
        <f>CKR1327</f>
        <v>2000000</v>
      </c>
      <c r="CKS1330" s="62">
        <f>CKS1327</f>
        <v>0</v>
      </c>
      <c r="CKT1330" s="62">
        <f>CKS1330/CKR1330</f>
        <v>0</v>
      </c>
      <c r="CKU1330" s="62">
        <f>CKR1330-CKS1330</f>
        <v>2000000</v>
      </c>
      <c r="CKV1330" s="62">
        <f t="shared" si="311"/>
        <v>2000000</v>
      </c>
      <c r="CLB1330" s="62" t="s">
        <v>197</v>
      </c>
      <c r="CLC1330" s="62" t="s">
        <v>1294</v>
      </c>
      <c r="CLD1330" s="62">
        <v>0</v>
      </c>
      <c r="CLE1330" s="62">
        <v>0</v>
      </c>
      <c r="CLG1330" s="62">
        <v>0</v>
      </c>
      <c r="CLH1330" s="62">
        <f>CLH1327</f>
        <v>2000000</v>
      </c>
      <c r="CLI1330" s="62">
        <f>CLI1327</f>
        <v>0</v>
      </c>
      <c r="CLJ1330" s="62">
        <f>CLI1330/CLH1330</f>
        <v>0</v>
      </c>
      <c r="CLK1330" s="62">
        <f>CLH1330-CLI1330</f>
        <v>2000000</v>
      </c>
      <c r="CLL1330" s="62">
        <f t="shared" si="312"/>
        <v>2000000</v>
      </c>
      <c r="CLR1330" s="62" t="s">
        <v>197</v>
      </c>
      <c r="CLS1330" s="62" t="s">
        <v>1294</v>
      </c>
      <c r="CLT1330" s="62">
        <v>0</v>
      </c>
      <c r="CLU1330" s="62">
        <v>0</v>
      </c>
      <c r="CLW1330" s="62">
        <v>0</v>
      </c>
      <c r="CLX1330" s="62">
        <f>CLX1327</f>
        <v>2000000</v>
      </c>
      <c r="CLY1330" s="62">
        <f>CLY1327</f>
        <v>0</v>
      </c>
      <c r="CLZ1330" s="62">
        <f>CLY1330/CLX1330</f>
        <v>0</v>
      </c>
      <c r="CMA1330" s="62">
        <f>CLX1330-CLY1330</f>
        <v>2000000</v>
      </c>
      <c r="CMB1330" s="62">
        <f t="shared" si="312"/>
        <v>2000000</v>
      </c>
      <c r="CMH1330" s="62" t="s">
        <v>197</v>
      </c>
      <c r="CMI1330" s="62" t="s">
        <v>1294</v>
      </c>
      <c r="CMJ1330" s="62">
        <v>0</v>
      </c>
      <c r="CMK1330" s="62">
        <v>0</v>
      </c>
      <c r="CMM1330" s="62">
        <v>0</v>
      </c>
      <c r="CMN1330" s="62">
        <f>CMN1327</f>
        <v>2000000</v>
      </c>
      <c r="CMO1330" s="62">
        <f>CMO1327</f>
        <v>0</v>
      </c>
      <c r="CMP1330" s="62">
        <f>CMO1330/CMN1330</f>
        <v>0</v>
      </c>
      <c r="CMQ1330" s="62">
        <f>CMN1330-CMO1330</f>
        <v>2000000</v>
      </c>
      <c r="CMR1330" s="62">
        <f t="shared" si="313"/>
        <v>2000000</v>
      </c>
      <c r="CMX1330" s="62" t="s">
        <v>197</v>
      </c>
      <c r="CMY1330" s="62" t="s">
        <v>1294</v>
      </c>
      <c r="CMZ1330" s="62">
        <v>0</v>
      </c>
      <c r="CNA1330" s="62">
        <v>0</v>
      </c>
      <c r="CNC1330" s="62">
        <v>0</v>
      </c>
      <c r="CND1330" s="62">
        <f>CND1327</f>
        <v>2000000</v>
      </c>
      <c r="CNE1330" s="62">
        <f>CNE1327</f>
        <v>0</v>
      </c>
      <c r="CNF1330" s="62">
        <f>CNE1330/CND1330</f>
        <v>0</v>
      </c>
      <c r="CNG1330" s="62">
        <f>CND1330-CNE1330</f>
        <v>2000000</v>
      </c>
      <c r="CNH1330" s="62">
        <f t="shared" si="313"/>
        <v>2000000</v>
      </c>
      <c r="CNN1330" s="62" t="s">
        <v>197</v>
      </c>
      <c r="CNO1330" s="62" t="s">
        <v>1294</v>
      </c>
      <c r="CNP1330" s="62">
        <v>0</v>
      </c>
      <c r="CNQ1330" s="62">
        <v>0</v>
      </c>
      <c r="CNS1330" s="62">
        <v>0</v>
      </c>
      <c r="CNT1330" s="62">
        <f>CNT1327</f>
        <v>2000000</v>
      </c>
      <c r="CNU1330" s="62">
        <f>CNU1327</f>
        <v>0</v>
      </c>
      <c r="CNV1330" s="62">
        <f>CNU1330/CNT1330</f>
        <v>0</v>
      </c>
      <c r="CNW1330" s="62">
        <f>CNT1330-CNU1330</f>
        <v>2000000</v>
      </c>
      <c r="CNX1330" s="62">
        <f t="shared" si="314"/>
        <v>2000000</v>
      </c>
      <c r="COD1330" s="62" t="s">
        <v>197</v>
      </c>
      <c r="COE1330" s="62" t="s">
        <v>1294</v>
      </c>
      <c r="COF1330" s="62">
        <v>0</v>
      </c>
      <c r="COG1330" s="62">
        <v>0</v>
      </c>
      <c r="COI1330" s="62">
        <v>0</v>
      </c>
      <c r="COJ1330" s="62">
        <f>COJ1327</f>
        <v>2000000</v>
      </c>
      <c r="COK1330" s="62">
        <f>COK1327</f>
        <v>0</v>
      </c>
      <c r="COL1330" s="62">
        <f>COK1330/COJ1330</f>
        <v>0</v>
      </c>
      <c r="COM1330" s="62">
        <f>COJ1330-COK1330</f>
        <v>2000000</v>
      </c>
      <c r="CON1330" s="62">
        <f t="shared" si="314"/>
        <v>2000000</v>
      </c>
      <c r="COT1330" s="62" t="s">
        <v>197</v>
      </c>
      <c r="COU1330" s="62" t="s">
        <v>1294</v>
      </c>
      <c r="COV1330" s="62">
        <v>0</v>
      </c>
      <c r="COW1330" s="62">
        <v>0</v>
      </c>
      <c r="COY1330" s="62">
        <v>0</v>
      </c>
      <c r="COZ1330" s="62">
        <f>COZ1327</f>
        <v>2000000</v>
      </c>
      <c r="CPA1330" s="62">
        <f>CPA1327</f>
        <v>0</v>
      </c>
      <c r="CPB1330" s="62">
        <f>CPA1330/COZ1330</f>
        <v>0</v>
      </c>
      <c r="CPC1330" s="62">
        <f>COZ1330-CPA1330</f>
        <v>2000000</v>
      </c>
      <c r="CPD1330" s="62">
        <f t="shared" si="315"/>
        <v>2000000</v>
      </c>
      <c r="CPJ1330" s="62" t="s">
        <v>197</v>
      </c>
      <c r="CPK1330" s="62" t="s">
        <v>1294</v>
      </c>
      <c r="CPL1330" s="62">
        <v>0</v>
      </c>
      <c r="CPM1330" s="62">
        <v>0</v>
      </c>
      <c r="CPO1330" s="62">
        <v>0</v>
      </c>
      <c r="CPP1330" s="62">
        <f>CPP1327</f>
        <v>2000000</v>
      </c>
      <c r="CPQ1330" s="62">
        <f>CPQ1327</f>
        <v>0</v>
      </c>
      <c r="CPR1330" s="62">
        <f>CPQ1330/CPP1330</f>
        <v>0</v>
      </c>
      <c r="CPS1330" s="62">
        <f>CPP1330-CPQ1330</f>
        <v>2000000</v>
      </c>
      <c r="CPT1330" s="62">
        <f t="shared" si="315"/>
        <v>2000000</v>
      </c>
      <c r="CPZ1330" s="62" t="s">
        <v>197</v>
      </c>
      <c r="CQA1330" s="62" t="s">
        <v>1294</v>
      </c>
      <c r="CQB1330" s="62">
        <v>0</v>
      </c>
      <c r="CQC1330" s="62">
        <v>0</v>
      </c>
      <c r="CQE1330" s="62">
        <v>0</v>
      </c>
      <c r="CQF1330" s="62">
        <f>CQF1327</f>
        <v>2000000</v>
      </c>
      <c r="CQG1330" s="62">
        <f>CQG1327</f>
        <v>0</v>
      </c>
      <c r="CQH1330" s="62">
        <f>CQG1330/CQF1330</f>
        <v>0</v>
      </c>
      <c r="CQI1330" s="62">
        <f>CQF1330-CQG1330</f>
        <v>2000000</v>
      </c>
      <c r="CQJ1330" s="62">
        <f t="shared" si="316"/>
        <v>2000000</v>
      </c>
      <c r="CQP1330" s="62" t="s">
        <v>197</v>
      </c>
      <c r="CQQ1330" s="62" t="s">
        <v>1294</v>
      </c>
      <c r="CQR1330" s="62">
        <v>0</v>
      </c>
      <c r="CQS1330" s="62">
        <v>0</v>
      </c>
      <c r="CQU1330" s="62">
        <v>0</v>
      </c>
      <c r="CQV1330" s="62">
        <f>CQV1327</f>
        <v>2000000</v>
      </c>
      <c r="CQW1330" s="62">
        <f>CQW1327</f>
        <v>0</v>
      </c>
      <c r="CQX1330" s="62">
        <f>CQW1330/CQV1330</f>
        <v>0</v>
      </c>
      <c r="CQY1330" s="62">
        <f>CQV1330-CQW1330</f>
        <v>2000000</v>
      </c>
      <c r="CQZ1330" s="62">
        <f t="shared" si="316"/>
        <v>2000000</v>
      </c>
      <c r="CRF1330" s="62" t="s">
        <v>197</v>
      </c>
      <c r="CRG1330" s="62" t="s">
        <v>1294</v>
      </c>
      <c r="CRH1330" s="62">
        <v>0</v>
      </c>
      <c r="CRI1330" s="62">
        <v>0</v>
      </c>
      <c r="CRK1330" s="62">
        <v>0</v>
      </c>
      <c r="CRL1330" s="62">
        <f>CRL1327</f>
        <v>2000000</v>
      </c>
      <c r="CRM1330" s="62">
        <f>CRM1327</f>
        <v>0</v>
      </c>
      <c r="CRN1330" s="62">
        <f>CRM1330/CRL1330</f>
        <v>0</v>
      </c>
      <c r="CRO1330" s="62">
        <f>CRL1330-CRM1330</f>
        <v>2000000</v>
      </c>
      <c r="CRP1330" s="62">
        <f t="shared" si="317"/>
        <v>2000000</v>
      </c>
      <c r="CRV1330" s="62" t="s">
        <v>197</v>
      </c>
      <c r="CRW1330" s="62" t="s">
        <v>1294</v>
      </c>
      <c r="CRX1330" s="62">
        <v>0</v>
      </c>
      <c r="CRY1330" s="62">
        <v>0</v>
      </c>
      <c r="CSA1330" s="62">
        <v>0</v>
      </c>
      <c r="CSB1330" s="62">
        <f>CSB1327</f>
        <v>2000000</v>
      </c>
      <c r="CSC1330" s="62">
        <f>CSC1327</f>
        <v>0</v>
      </c>
      <c r="CSD1330" s="62">
        <f>CSC1330/CSB1330</f>
        <v>0</v>
      </c>
      <c r="CSE1330" s="62">
        <f>CSB1330-CSC1330</f>
        <v>2000000</v>
      </c>
      <c r="CSF1330" s="62">
        <f t="shared" si="317"/>
        <v>2000000</v>
      </c>
      <c r="CSL1330" s="62" t="s">
        <v>197</v>
      </c>
      <c r="CSM1330" s="62" t="s">
        <v>1294</v>
      </c>
      <c r="CSN1330" s="62">
        <v>0</v>
      </c>
      <c r="CSO1330" s="62">
        <v>0</v>
      </c>
      <c r="CSQ1330" s="62">
        <v>0</v>
      </c>
      <c r="CSR1330" s="62">
        <f>CSR1327</f>
        <v>2000000</v>
      </c>
      <c r="CSS1330" s="62">
        <f>CSS1327</f>
        <v>0</v>
      </c>
      <c r="CST1330" s="62">
        <f>CSS1330/CSR1330</f>
        <v>0</v>
      </c>
      <c r="CSU1330" s="62">
        <f>CSR1330-CSS1330</f>
        <v>2000000</v>
      </c>
      <c r="CSV1330" s="62">
        <f t="shared" si="318"/>
        <v>2000000</v>
      </c>
      <c r="CTB1330" s="62" t="s">
        <v>197</v>
      </c>
      <c r="CTC1330" s="62" t="s">
        <v>1294</v>
      </c>
      <c r="CTD1330" s="62">
        <v>0</v>
      </c>
      <c r="CTE1330" s="62">
        <v>0</v>
      </c>
      <c r="CTG1330" s="62">
        <v>0</v>
      </c>
      <c r="CTH1330" s="62">
        <f>CTH1327</f>
        <v>2000000</v>
      </c>
      <c r="CTI1330" s="62">
        <f>CTI1327</f>
        <v>0</v>
      </c>
      <c r="CTJ1330" s="62">
        <f>CTI1330/CTH1330</f>
        <v>0</v>
      </c>
      <c r="CTK1330" s="62">
        <f>CTH1330-CTI1330</f>
        <v>2000000</v>
      </c>
      <c r="CTL1330" s="62">
        <f t="shared" si="318"/>
        <v>2000000</v>
      </c>
      <c r="CTR1330" s="62" t="s">
        <v>197</v>
      </c>
      <c r="CTS1330" s="62" t="s">
        <v>1294</v>
      </c>
      <c r="CTT1330" s="62">
        <v>0</v>
      </c>
      <c r="CTU1330" s="62">
        <v>0</v>
      </c>
      <c r="CTW1330" s="62">
        <v>0</v>
      </c>
      <c r="CTX1330" s="62">
        <f>CTX1327</f>
        <v>2000000</v>
      </c>
      <c r="CTY1330" s="62">
        <f>CTY1327</f>
        <v>0</v>
      </c>
      <c r="CTZ1330" s="62">
        <f>CTY1330/CTX1330</f>
        <v>0</v>
      </c>
      <c r="CUA1330" s="62">
        <f>CTX1330-CTY1330</f>
        <v>2000000</v>
      </c>
      <c r="CUB1330" s="62">
        <f t="shared" si="319"/>
        <v>2000000</v>
      </c>
      <c r="CUH1330" s="62" t="s">
        <v>197</v>
      </c>
      <c r="CUI1330" s="62" t="s">
        <v>1294</v>
      </c>
      <c r="CUJ1330" s="62">
        <v>0</v>
      </c>
      <c r="CUK1330" s="62">
        <v>0</v>
      </c>
      <c r="CUM1330" s="62">
        <v>0</v>
      </c>
      <c r="CUN1330" s="62">
        <f>CUN1327</f>
        <v>2000000</v>
      </c>
      <c r="CUO1330" s="62">
        <f>CUO1327</f>
        <v>0</v>
      </c>
      <c r="CUP1330" s="62">
        <f>CUO1330/CUN1330</f>
        <v>0</v>
      </c>
      <c r="CUQ1330" s="62">
        <f>CUN1330-CUO1330</f>
        <v>2000000</v>
      </c>
      <c r="CUR1330" s="62">
        <f t="shared" si="319"/>
        <v>2000000</v>
      </c>
      <c r="CUX1330" s="62" t="s">
        <v>197</v>
      </c>
      <c r="CUY1330" s="62" t="s">
        <v>1294</v>
      </c>
      <c r="CUZ1330" s="62">
        <v>0</v>
      </c>
      <c r="CVA1330" s="62">
        <v>0</v>
      </c>
      <c r="CVC1330" s="62">
        <v>0</v>
      </c>
      <c r="CVD1330" s="62">
        <f>CVD1327</f>
        <v>2000000</v>
      </c>
      <c r="CVE1330" s="62">
        <f>CVE1327</f>
        <v>0</v>
      </c>
      <c r="CVF1330" s="62">
        <f>CVE1330/CVD1330</f>
        <v>0</v>
      </c>
      <c r="CVG1330" s="62">
        <f>CVD1330-CVE1330</f>
        <v>2000000</v>
      </c>
      <c r="CVH1330" s="62">
        <f t="shared" si="320"/>
        <v>2000000</v>
      </c>
      <c r="CVN1330" s="62" t="s">
        <v>197</v>
      </c>
      <c r="CVO1330" s="62" t="s">
        <v>1294</v>
      </c>
      <c r="CVP1330" s="62">
        <v>0</v>
      </c>
      <c r="CVQ1330" s="62">
        <v>0</v>
      </c>
      <c r="CVS1330" s="62">
        <v>0</v>
      </c>
      <c r="CVT1330" s="62">
        <f>CVT1327</f>
        <v>2000000</v>
      </c>
      <c r="CVU1330" s="62">
        <f>CVU1327</f>
        <v>0</v>
      </c>
      <c r="CVV1330" s="62">
        <f>CVU1330/CVT1330</f>
        <v>0</v>
      </c>
      <c r="CVW1330" s="62">
        <f>CVT1330-CVU1330</f>
        <v>2000000</v>
      </c>
      <c r="CVX1330" s="62">
        <f t="shared" si="320"/>
        <v>2000000</v>
      </c>
      <c r="CWD1330" s="62" t="s">
        <v>197</v>
      </c>
      <c r="CWE1330" s="62" t="s">
        <v>1294</v>
      </c>
      <c r="CWF1330" s="62">
        <v>0</v>
      </c>
      <c r="CWG1330" s="62">
        <v>0</v>
      </c>
      <c r="CWI1330" s="62">
        <v>0</v>
      </c>
      <c r="CWJ1330" s="62">
        <f>CWJ1327</f>
        <v>2000000</v>
      </c>
      <c r="CWK1330" s="62">
        <f>CWK1327</f>
        <v>0</v>
      </c>
      <c r="CWL1330" s="62">
        <f>CWK1330/CWJ1330</f>
        <v>0</v>
      </c>
      <c r="CWM1330" s="62">
        <f>CWJ1330-CWK1330</f>
        <v>2000000</v>
      </c>
      <c r="CWN1330" s="62">
        <f t="shared" si="321"/>
        <v>2000000</v>
      </c>
      <c r="CWT1330" s="62" t="s">
        <v>197</v>
      </c>
      <c r="CWU1330" s="62" t="s">
        <v>1294</v>
      </c>
      <c r="CWV1330" s="62">
        <v>0</v>
      </c>
      <c r="CWW1330" s="62">
        <v>0</v>
      </c>
      <c r="CWY1330" s="62">
        <v>0</v>
      </c>
      <c r="CWZ1330" s="62">
        <f>CWZ1327</f>
        <v>2000000</v>
      </c>
      <c r="CXA1330" s="62">
        <f>CXA1327</f>
        <v>0</v>
      </c>
      <c r="CXB1330" s="62">
        <f>CXA1330/CWZ1330</f>
        <v>0</v>
      </c>
      <c r="CXC1330" s="62">
        <f>CWZ1330-CXA1330</f>
        <v>2000000</v>
      </c>
      <c r="CXD1330" s="62">
        <f t="shared" si="321"/>
        <v>2000000</v>
      </c>
      <c r="CXJ1330" s="62" t="s">
        <v>197</v>
      </c>
      <c r="CXK1330" s="62" t="s">
        <v>1294</v>
      </c>
      <c r="CXL1330" s="62">
        <v>0</v>
      </c>
      <c r="CXM1330" s="62">
        <v>0</v>
      </c>
      <c r="CXO1330" s="62">
        <v>0</v>
      </c>
      <c r="CXP1330" s="62">
        <f>CXP1327</f>
        <v>2000000</v>
      </c>
      <c r="CXQ1330" s="62">
        <f>CXQ1327</f>
        <v>0</v>
      </c>
      <c r="CXR1330" s="62">
        <f>CXQ1330/CXP1330</f>
        <v>0</v>
      </c>
      <c r="CXS1330" s="62">
        <f>CXP1330-CXQ1330</f>
        <v>2000000</v>
      </c>
      <c r="CXT1330" s="62">
        <f t="shared" si="322"/>
        <v>2000000</v>
      </c>
      <c r="CXZ1330" s="62" t="s">
        <v>197</v>
      </c>
      <c r="CYA1330" s="62" t="s">
        <v>1294</v>
      </c>
      <c r="CYB1330" s="62">
        <v>0</v>
      </c>
      <c r="CYC1330" s="62">
        <v>0</v>
      </c>
      <c r="CYE1330" s="62">
        <v>0</v>
      </c>
      <c r="CYF1330" s="62">
        <f>CYF1327</f>
        <v>2000000</v>
      </c>
      <c r="CYG1330" s="62">
        <f>CYG1327</f>
        <v>0</v>
      </c>
      <c r="CYH1330" s="62">
        <f>CYG1330/CYF1330</f>
        <v>0</v>
      </c>
      <c r="CYI1330" s="62">
        <f>CYF1330-CYG1330</f>
        <v>2000000</v>
      </c>
      <c r="CYJ1330" s="62">
        <f t="shared" si="322"/>
        <v>2000000</v>
      </c>
      <c r="CYP1330" s="62" t="s">
        <v>197</v>
      </c>
      <c r="CYQ1330" s="62" t="s">
        <v>1294</v>
      </c>
      <c r="CYR1330" s="62">
        <v>0</v>
      </c>
      <c r="CYS1330" s="62">
        <v>0</v>
      </c>
      <c r="CYU1330" s="62">
        <v>0</v>
      </c>
      <c r="CYV1330" s="62">
        <f>CYV1327</f>
        <v>2000000</v>
      </c>
      <c r="CYW1330" s="62">
        <f>CYW1327</f>
        <v>0</v>
      </c>
      <c r="CYX1330" s="62">
        <f>CYW1330/CYV1330</f>
        <v>0</v>
      </c>
      <c r="CYY1330" s="62">
        <f>CYV1330-CYW1330</f>
        <v>2000000</v>
      </c>
      <c r="CYZ1330" s="62">
        <f t="shared" si="323"/>
        <v>2000000</v>
      </c>
      <c r="CZF1330" s="62" t="s">
        <v>197</v>
      </c>
      <c r="CZG1330" s="62" t="s">
        <v>1294</v>
      </c>
      <c r="CZH1330" s="62">
        <v>0</v>
      </c>
      <c r="CZI1330" s="62">
        <v>0</v>
      </c>
      <c r="CZK1330" s="62">
        <v>0</v>
      </c>
      <c r="CZL1330" s="62">
        <f>CZL1327</f>
        <v>2000000</v>
      </c>
      <c r="CZM1330" s="62">
        <f>CZM1327</f>
        <v>0</v>
      </c>
      <c r="CZN1330" s="62">
        <f>CZM1330/CZL1330</f>
        <v>0</v>
      </c>
      <c r="CZO1330" s="62">
        <f>CZL1330-CZM1330</f>
        <v>2000000</v>
      </c>
      <c r="CZP1330" s="62">
        <f t="shared" si="323"/>
        <v>2000000</v>
      </c>
      <c r="CZV1330" s="62" t="s">
        <v>197</v>
      </c>
      <c r="CZW1330" s="62" t="s">
        <v>1294</v>
      </c>
      <c r="CZX1330" s="62">
        <v>0</v>
      </c>
      <c r="CZY1330" s="62">
        <v>0</v>
      </c>
      <c r="DAA1330" s="62">
        <v>0</v>
      </c>
      <c r="DAB1330" s="62">
        <f>DAB1327</f>
        <v>2000000</v>
      </c>
      <c r="DAC1330" s="62">
        <f>DAC1327</f>
        <v>0</v>
      </c>
      <c r="DAD1330" s="62">
        <f>DAC1330/DAB1330</f>
        <v>0</v>
      </c>
      <c r="DAE1330" s="62">
        <f>DAB1330-DAC1330</f>
        <v>2000000</v>
      </c>
      <c r="DAF1330" s="62">
        <f t="shared" si="324"/>
        <v>2000000</v>
      </c>
      <c r="DAL1330" s="62" t="s">
        <v>197</v>
      </c>
      <c r="DAM1330" s="62" t="s">
        <v>1294</v>
      </c>
      <c r="DAN1330" s="62">
        <v>0</v>
      </c>
      <c r="DAO1330" s="62">
        <v>0</v>
      </c>
      <c r="DAQ1330" s="62">
        <v>0</v>
      </c>
      <c r="DAR1330" s="62">
        <f>DAR1327</f>
        <v>2000000</v>
      </c>
      <c r="DAS1330" s="62">
        <f>DAS1327</f>
        <v>0</v>
      </c>
      <c r="DAT1330" s="62">
        <f>DAS1330/DAR1330</f>
        <v>0</v>
      </c>
      <c r="DAU1330" s="62">
        <f>DAR1330-DAS1330</f>
        <v>2000000</v>
      </c>
      <c r="DAV1330" s="62">
        <f t="shared" si="324"/>
        <v>2000000</v>
      </c>
      <c r="DBB1330" s="62" t="s">
        <v>197</v>
      </c>
      <c r="DBC1330" s="62" t="s">
        <v>1294</v>
      </c>
      <c r="DBD1330" s="62">
        <v>0</v>
      </c>
      <c r="DBE1330" s="62">
        <v>0</v>
      </c>
      <c r="DBG1330" s="62">
        <v>0</v>
      </c>
      <c r="DBH1330" s="62">
        <f>DBH1327</f>
        <v>2000000</v>
      </c>
      <c r="DBI1330" s="62">
        <f>DBI1327</f>
        <v>0</v>
      </c>
      <c r="DBJ1330" s="62">
        <f>DBI1330/DBH1330</f>
        <v>0</v>
      </c>
      <c r="DBK1330" s="62">
        <f>DBH1330-DBI1330</f>
        <v>2000000</v>
      </c>
      <c r="DBL1330" s="62">
        <f t="shared" si="325"/>
        <v>2000000</v>
      </c>
      <c r="DBR1330" s="62" t="s">
        <v>197</v>
      </c>
      <c r="DBS1330" s="62" t="s">
        <v>1294</v>
      </c>
      <c r="DBT1330" s="62">
        <v>0</v>
      </c>
      <c r="DBU1330" s="62">
        <v>0</v>
      </c>
      <c r="DBW1330" s="62">
        <v>0</v>
      </c>
      <c r="DBX1330" s="62">
        <f>DBX1327</f>
        <v>2000000</v>
      </c>
      <c r="DBY1330" s="62">
        <f>DBY1327</f>
        <v>0</v>
      </c>
      <c r="DBZ1330" s="62">
        <f>DBY1330/DBX1330</f>
        <v>0</v>
      </c>
      <c r="DCA1330" s="62">
        <f>DBX1330-DBY1330</f>
        <v>2000000</v>
      </c>
      <c r="DCB1330" s="62">
        <f t="shared" si="325"/>
        <v>2000000</v>
      </c>
      <c r="DCH1330" s="62" t="s">
        <v>197</v>
      </c>
      <c r="DCI1330" s="62" t="s">
        <v>1294</v>
      </c>
      <c r="DCJ1330" s="62">
        <v>0</v>
      </c>
      <c r="DCK1330" s="62">
        <v>0</v>
      </c>
      <c r="DCM1330" s="62">
        <v>0</v>
      </c>
      <c r="DCN1330" s="62">
        <f>DCN1327</f>
        <v>2000000</v>
      </c>
      <c r="DCO1330" s="62">
        <f>DCO1327</f>
        <v>0</v>
      </c>
      <c r="DCP1330" s="62">
        <f>DCO1330/DCN1330</f>
        <v>0</v>
      </c>
      <c r="DCQ1330" s="62">
        <f>DCN1330-DCO1330</f>
        <v>2000000</v>
      </c>
      <c r="DCR1330" s="62">
        <f t="shared" si="326"/>
        <v>2000000</v>
      </c>
      <c r="DCX1330" s="62" t="s">
        <v>197</v>
      </c>
      <c r="DCY1330" s="62" t="s">
        <v>1294</v>
      </c>
      <c r="DCZ1330" s="62">
        <v>0</v>
      </c>
      <c r="DDA1330" s="62">
        <v>0</v>
      </c>
      <c r="DDC1330" s="62">
        <v>0</v>
      </c>
      <c r="DDD1330" s="62">
        <f>DDD1327</f>
        <v>2000000</v>
      </c>
      <c r="DDE1330" s="62">
        <f>DDE1327</f>
        <v>0</v>
      </c>
      <c r="DDF1330" s="62">
        <f>DDE1330/DDD1330</f>
        <v>0</v>
      </c>
      <c r="DDG1330" s="62">
        <f>DDD1330-DDE1330</f>
        <v>2000000</v>
      </c>
      <c r="DDH1330" s="62">
        <f t="shared" si="326"/>
        <v>2000000</v>
      </c>
      <c r="DDN1330" s="62" t="s">
        <v>197</v>
      </c>
      <c r="DDO1330" s="62" t="s">
        <v>1294</v>
      </c>
      <c r="DDP1330" s="62">
        <v>0</v>
      </c>
      <c r="DDQ1330" s="62">
        <v>0</v>
      </c>
      <c r="DDS1330" s="62">
        <v>0</v>
      </c>
      <c r="DDT1330" s="62">
        <f>DDT1327</f>
        <v>2000000</v>
      </c>
      <c r="DDU1330" s="62">
        <f>DDU1327</f>
        <v>0</v>
      </c>
      <c r="DDV1330" s="62">
        <f>DDU1330/DDT1330</f>
        <v>0</v>
      </c>
      <c r="DDW1330" s="62">
        <f>DDT1330-DDU1330</f>
        <v>2000000</v>
      </c>
      <c r="DDX1330" s="62">
        <f t="shared" si="327"/>
        <v>2000000</v>
      </c>
      <c r="DED1330" s="62" t="s">
        <v>197</v>
      </c>
      <c r="DEE1330" s="62" t="s">
        <v>1294</v>
      </c>
      <c r="DEF1330" s="62">
        <v>0</v>
      </c>
      <c r="DEG1330" s="62">
        <v>0</v>
      </c>
      <c r="DEI1330" s="62">
        <v>0</v>
      </c>
      <c r="DEJ1330" s="62">
        <f>DEJ1327</f>
        <v>2000000</v>
      </c>
      <c r="DEK1330" s="62">
        <f>DEK1327</f>
        <v>0</v>
      </c>
      <c r="DEL1330" s="62">
        <f>DEK1330/DEJ1330</f>
        <v>0</v>
      </c>
      <c r="DEM1330" s="62">
        <f>DEJ1330-DEK1330</f>
        <v>2000000</v>
      </c>
      <c r="DEN1330" s="62">
        <f t="shared" si="327"/>
        <v>2000000</v>
      </c>
      <c r="DET1330" s="62" t="s">
        <v>197</v>
      </c>
      <c r="DEU1330" s="62" t="s">
        <v>1294</v>
      </c>
      <c r="DEV1330" s="62">
        <v>0</v>
      </c>
      <c r="DEW1330" s="62">
        <v>0</v>
      </c>
      <c r="DEY1330" s="62">
        <v>0</v>
      </c>
      <c r="DEZ1330" s="62">
        <f>DEZ1327</f>
        <v>2000000</v>
      </c>
      <c r="DFA1330" s="62">
        <f>DFA1327</f>
        <v>0</v>
      </c>
      <c r="DFB1330" s="62">
        <f>DFA1330/DEZ1330</f>
        <v>0</v>
      </c>
      <c r="DFC1330" s="62">
        <f>DEZ1330-DFA1330</f>
        <v>2000000</v>
      </c>
      <c r="DFD1330" s="62">
        <f t="shared" si="328"/>
        <v>2000000</v>
      </c>
      <c r="DFJ1330" s="62" t="s">
        <v>197</v>
      </c>
      <c r="DFK1330" s="62" t="s">
        <v>1294</v>
      </c>
      <c r="DFL1330" s="62">
        <v>0</v>
      </c>
      <c r="DFM1330" s="62">
        <v>0</v>
      </c>
      <c r="DFO1330" s="62">
        <v>0</v>
      </c>
      <c r="DFP1330" s="62">
        <f>DFP1327</f>
        <v>2000000</v>
      </c>
      <c r="DFQ1330" s="62">
        <f>DFQ1327</f>
        <v>0</v>
      </c>
      <c r="DFR1330" s="62">
        <f>DFQ1330/DFP1330</f>
        <v>0</v>
      </c>
      <c r="DFS1330" s="62">
        <f>DFP1330-DFQ1330</f>
        <v>2000000</v>
      </c>
      <c r="DFT1330" s="62">
        <f t="shared" si="328"/>
        <v>2000000</v>
      </c>
      <c r="DFZ1330" s="62" t="s">
        <v>197</v>
      </c>
      <c r="DGA1330" s="62" t="s">
        <v>1294</v>
      </c>
      <c r="DGB1330" s="62">
        <v>0</v>
      </c>
      <c r="DGC1330" s="62">
        <v>0</v>
      </c>
      <c r="DGE1330" s="62">
        <v>0</v>
      </c>
      <c r="DGF1330" s="62">
        <f>DGF1327</f>
        <v>2000000</v>
      </c>
      <c r="DGG1330" s="62">
        <f>DGG1327</f>
        <v>0</v>
      </c>
      <c r="DGH1330" s="62">
        <f>DGG1330/DGF1330</f>
        <v>0</v>
      </c>
      <c r="DGI1330" s="62">
        <f>DGF1330-DGG1330</f>
        <v>2000000</v>
      </c>
      <c r="DGJ1330" s="62">
        <f t="shared" si="329"/>
        <v>2000000</v>
      </c>
      <c r="DGP1330" s="62" t="s">
        <v>197</v>
      </c>
      <c r="DGQ1330" s="62" t="s">
        <v>1294</v>
      </c>
      <c r="DGR1330" s="62">
        <v>0</v>
      </c>
      <c r="DGS1330" s="62">
        <v>0</v>
      </c>
      <c r="DGU1330" s="62">
        <v>0</v>
      </c>
      <c r="DGV1330" s="62">
        <f>DGV1327</f>
        <v>2000000</v>
      </c>
      <c r="DGW1330" s="62">
        <f>DGW1327</f>
        <v>0</v>
      </c>
      <c r="DGX1330" s="62">
        <f>DGW1330/DGV1330</f>
        <v>0</v>
      </c>
      <c r="DGY1330" s="62">
        <f>DGV1330-DGW1330</f>
        <v>2000000</v>
      </c>
      <c r="DGZ1330" s="62">
        <f t="shared" si="329"/>
        <v>2000000</v>
      </c>
      <c r="DHF1330" s="62" t="s">
        <v>197</v>
      </c>
      <c r="DHG1330" s="62" t="s">
        <v>1294</v>
      </c>
      <c r="DHH1330" s="62">
        <v>0</v>
      </c>
      <c r="DHI1330" s="62">
        <v>0</v>
      </c>
      <c r="DHK1330" s="62">
        <v>0</v>
      </c>
      <c r="DHL1330" s="62">
        <f>DHL1327</f>
        <v>2000000</v>
      </c>
      <c r="DHM1330" s="62">
        <f>DHM1327</f>
        <v>0</v>
      </c>
      <c r="DHN1330" s="62">
        <f>DHM1330/DHL1330</f>
        <v>0</v>
      </c>
      <c r="DHO1330" s="62">
        <f>DHL1330-DHM1330</f>
        <v>2000000</v>
      </c>
      <c r="DHP1330" s="62">
        <f t="shared" si="330"/>
        <v>2000000</v>
      </c>
      <c r="DHV1330" s="62" t="s">
        <v>197</v>
      </c>
      <c r="DHW1330" s="62" t="s">
        <v>1294</v>
      </c>
      <c r="DHX1330" s="62">
        <v>0</v>
      </c>
      <c r="DHY1330" s="62">
        <v>0</v>
      </c>
      <c r="DIA1330" s="62">
        <v>0</v>
      </c>
      <c r="DIB1330" s="62">
        <f>DIB1327</f>
        <v>2000000</v>
      </c>
      <c r="DIC1330" s="62">
        <f>DIC1327</f>
        <v>0</v>
      </c>
      <c r="DID1330" s="62">
        <f>DIC1330/DIB1330</f>
        <v>0</v>
      </c>
      <c r="DIE1330" s="62">
        <f>DIB1330-DIC1330</f>
        <v>2000000</v>
      </c>
      <c r="DIF1330" s="62">
        <f t="shared" si="330"/>
        <v>2000000</v>
      </c>
      <c r="DIL1330" s="62" t="s">
        <v>197</v>
      </c>
      <c r="DIM1330" s="62" t="s">
        <v>1294</v>
      </c>
      <c r="DIN1330" s="62">
        <v>0</v>
      </c>
      <c r="DIO1330" s="62">
        <v>0</v>
      </c>
      <c r="DIQ1330" s="62">
        <v>0</v>
      </c>
      <c r="DIR1330" s="62">
        <f>DIR1327</f>
        <v>2000000</v>
      </c>
      <c r="DIS1330" s="62">
        <f>DIS1327</f>
        <v>0</v>
      </c>
      <c r="DIT1330" s="62">
        <f>DIS1330/DIR1330</f>
        <v>0</v>
      </c>
      <c r="DIU1330" s="62">
        <f>DIR1330-DIS1330</f>
        <v>2000000</v>
      </c>
      <c r="DIV1330" s="62">
        <f t="shared" si="331"/>
        <v>2000000</v>
      </c>
      <c r="DJB1330" s="62" t="s">
        <v>197</v>
      </c>
      <c r="DJC1330" s="62" t="s">
        <v>1294</v>
      </c>
      <c r="DJD1330" s="62">
        <v>0</v>
      </c>
      <c r="DJE1330" s="62">
        <v>0</v>
      </c>
      <c r="DJG1330" s="62">
        <v>0</v>
      </c>
      <c r="DJH1330" s="62">
        <f>DJH1327</f>
        <v>2000000</v>
      </c>
      <c r="DJI1330" s="62">
        <f>DJI1327</f>
        <v>0</v>
      </c>
      <c r="DJJ1330" s="62">
        <f>DJI1330/DJH1330</f>
        <v>0</v>
      </c>
      <c r="DJK1330" s="62">
        <f>DJH1330-DJI1330</f>
        <v>2000000</v>
      </c>
      <c r="DJL1330" s="62">
        <f t="shared" si="331"/>
        <v>2000000</v>
      </c>
      <c r="DJR1330" s="62" t="s">
        <v>197</v>
      </c>
      <c r="DJS1330" s="62" t="s">
        <v>1294</v>
      </c>
      <c r="DJT1330" s="62">
        <v>0</v>
      </c>
      <c r="DJU1330" s="62">
        <v>0</v>
      </c>
      <c r="DJW1330" s="62">
        <v>0</v>
      </c>
      <c r="DJX1330" s="62">
        <f>DJX1327</f>
        <v>2000000</v>
      </c>
      <c r="DJY1330" s="62">
        <f>DJY1327</f>
        <v>0</v>
      </c>
      <c r="DJZ1330" s="62">
        <f>DJY1330/DJX1330</f>
        <v>0</v>
      </c>
      <c r="DKA1330" s="62">
        <f>DJX1330-DJY1330</f>
        <v>2000000</v>
      </c>
      <c r="DKB1330" s="62">
        <f t="shared" si="332"/>
        <v>2000000</v>
      </c>
      <c r="DKH1330" s="62" t="s">
        <v>197</v>
      </c>
      <c r="DKI1330" s="62" t="s">
        <v>1294</v>
      </c>
      <c r="DKJ1330" s="62">
        <v>0</v>
      </c>
      <c r="DKK1330" s="62">
        <v>0</v>
      </c>
      <c r="DKM1330" s="62">
        <v>0</v>
      </c>
      <c r="DKN1330" s="62">
        <f>DKN1327</f>
        <v>2000000</v>
      </c>
      <c r="DKO1330" s="62">
        <f>DKO1327</f>
        <v>0</v>
      </c>
      <c r="DKP1330" s="62">
        <f>DKO1330/DKN1330</f>
        <v>0</v>
      </c>
      <c r="DKQ1330" s="62">
        <f>DKN1330-DKO1330</f>
        <v>2000000</v>
      </c>
      <c r="DKR1330" s="62">
        <f t="shared" si="332"/>
        <v>2000000</v>
      </c>
      <c r="DKX1330" s="62" t="s">
        <v>197</v>
      </c>
      <c r="DKY1330" s="62" t="s">
        <v>1294</v>
      </c>
      <c r="DKZ1330" s="62">
        <v>0</v>
      </c>
      <c r="DLA1330" s="62">
        <v>0</v>
      </c>
      <c r="DLC1330" s="62">
        <v>0</v>
      </c>
      <c r="DLD1330" s="62">
        <f>DLD1327</f>
        <v>2000000</v>
      </c>
      <c r="DLE1330" s="62">
        <f>DLE1327</f>
        <v>0</v>
      </c>
      <c r="DLF1330" s="62">
        <f>DLE1330/DLD1330</f>
        <v>0</v>
      </c>
      <c r="DLG1330" s="62">
        <f>DLD1330-DLE1330</f>
        <v>2000000</v>
      </c>
      <c r="DLH1330" s="62">
        <f t="shared" si="333"/>
        <v>2000000</v>
      </c>
      <c r="DLN1330" s="62" t="s">
        <v>197</v>
      </c>
      <c r="DLO1330" s="62" t="s">
        <v>1294</v>
      </c>
      <c r="DLP1330" s="62">
        <v>0</v>
      </c>
      <c r="DLQ1330" s="62">
        <v>0</v>
      </c>
      <c r="DLS1330" s="62">
        <v>0</v>
      </c>
      <c r="DLT1330" s="62">
        <f>DLT1327</f>
        <v>2000000</v>
      </c>
      <c r="DLU1330" s="62">
        <f>DLU1327</f>
        <v>0</v>
      </c>
      <c r="DLV1330" s="62">
        <f>DLU1330/DLT1330</f>
        <v>0</v>
      </c>
      <c r="DLW1330" s="62">
        <f>DLT1330-DLU1330</f>
        <v>2000000</v>
      </c>
      <c r="DLX1330" s="62">
        <f t="shared" si="333"/>
        <v>2000000</v>
      </c>
      <c r="DMD1330" s="62" t="s">
        <v>197</v>
      </c>
      <c r="DME1330" s="62" t="s">
        <v>1294</v>
      </c>
      <c r="DMF1330" s="62">
        <v>0</v>
      </c>
      <c r="DMG1330" s="62">
        <v>0</v>
      </c>
      <c r="DMI1330" s="62">
        <v>0</v>
      </c>
      <c r="DMJ1330" s="62">
        <f>DMJ1327</f>
        <v>2000000</v>
      </c>
      <c r="DMK1330" s="62">
        <f>DMK1327</f>
        <v>0</v>
      </c>
      <c r="DML1330" s="62">
        <f>DMK1330/DMJ1330</f>
        <v>0</v>
      </c>
      <c r="DMM1330" s="62">
        <f>DMJ1330-DMK1330</f>
        <v>2000000</v>
      </c>
      <c r="DMN1330" s="62">
        <f t="shared" si="334"/>
        <v>2000000</v>
      </c>
      <c r="DMT1330" s="62" t="s">
        <v>197</v>
      </c>
      <c r="DMU1330" s="62" t="s">
        <v>1294</v>
      </c>
      <c r="DMV1330" s="62">
        <v>0</v>
      </c>
      <c r="DMW1330" s="62">
        <v>0</v>
      </c>
      <c r="DMY1330" s="62">
        <v>0</v>
      </c>
      <c r="DMZ1330" s="62">
        <f>DMZ1327</f>
        <v>2000000</v>
      </c>
      <c r="DNA1330" s="62">
        <f>DNA1327</f>
        <v>0</v>
      </c>
      <c r="DNB1330" s="62">
        <f>DNA1330/DMZ1330</f>
        <v>0</v>
      </c>
      <c r="DNC1330" s="62">
        <f>DMZ1330-DNA1330</f>
        <v>2000000</v>
      </c>
      <c r="DND1330" s="62">
        <f t="shared" si="334"/>
        <v>2000000</v>
      </c>
      <c r="DNJ1330" s="62" t="s">
        <v>197</v>
      </c>
      <c r="DNK1330" s="62" t="s">
        <v>1294</v>
      </c>
      <c r="DNL1330" s="62">
        <v>0</v>
      </c>
      <c r="DNM1330" s="62">
        <v>0</v>
      </c>
      <c r="DNO1330" s="62">
        <v>0</v>
      </c>
      <c r="DNP1330" s="62">
        <f>DNP1327</f>
        <v>2000000</v>
      </c>
      <c r="DNQ1330" s="62">
        <f>DNQ1327</f>
        <v>0</v>
      </c>
      <c r="DNR1330" s="62">
        <f>DNQ1330/DNP1330</f>
        <v>0</v>
      </c>
      <c r="DNS1330" s="62">
        <f>DNP1330-DNQ1330</f>
        <v>2000000</v>
      </c>
      <c r="DNT1330" s="62">
        <f t="shared" si="335"/>
        <v>2000000</v>
      </c>
      <c r="DNZ1330" s="62" t="s">
        <v>197</v>
      </c>
      <c r="DOA1330" s="62" t="s">
        <v>1294</v>
      </c>
      <c r="DOB1330" s="62">
        <v>0</v>
      </c>
      <c r="DOC1330" s="62">
        <v>0</v>
      </c>
      <c r="DOE1330" s="62">
        <v>0</v>
      </c>
      <c r="DOF1330" s="62">
        <f>DOF1327</f>
        <v>2000000</v>
      </c>
      <c r="DOG1330" s="62">
        <f>DOG1327</f>
        <v>0</v>
      </c>
      <c r="DOH1330" s="62">
        <f>DOG1330/DOF1330</f>
        <v>0</v>
      </c>
      <c r="DOI1330" s="62">
        <f>DOF1330-DOG1330</f>
        <v>2000000</v>
      </c>
      <c r="DOJ1330" s="62">
        <f t="shared" si="335"/>
        <v>2000000</v>
      </c>
      <c r="DOP1330" s="62" t="s">
        <v>197</v>
      </c>
      <c r="DOQ1330" s="62" t="s">
        <v>1294</v>
      </c>
      <c r="DOR1330" s="62">
        <v>0</v>
      </c>
      <c r="DOS1330" s="62">
        <v>0</v>
      </c>
      <c r="DOU1330" s="62">
        <v>0</v>
      </c>
      <c r="DOV1330" s="62">
        <f>DOV1327</f>
        <v>2000000</v>
      </c>
      <c r="DOW1330" s="62">
        <f>DOW1327</f>
        <v>0</v>
      </c>
      <c r="DOX1330" s="62">
        <f>DOW1330/DOV1330</f>
        <v>0</v>
      </c>
      <c r="DOY1330" s="62">
        <f>DOV1330-DOW1330</f>
        <v>2000000</v>
      </c>
      <c r="DOZ1330" s="62">
        <f t="shared" si="336"/>
        <v>2000000</v>
      </c>
      <c r="DPF1330" s="62" t="s">
        <v>197</v>
      </c>
      <c r="DPG1330" s="62" t="s">
        <v>1294</v>
      </c>
      <c r="DPH1330" s="62">
        <v>0</v>
      </c>
      <c r="DPI1330" s="62">
        <v>0</v>
      </c>
      <c r="DPK1330" s="62">
        <v>0</v>
      </c>
      <c r="DPL1330" s="62">
        <f>DPL1327</f>
        <v>2000000</v>
      </c>
      <c r="DPM1330" s="62">
        <f>DPM1327</f>
        <v>0</v>
      </c>
      <c r="DPN1330" s="62">
        <f>DPM1330/DPL1330</f>
        <v>0</v>
      </c>
      <c r="DPO1330" s="62">
        <f>DPL1330-DPM1330</f>
        <v>2000000</v>
      </c>
      <c r="DPP1330" s="62">
        <f t="shared" si="336"/>
        <v>2000000</v>
      </c>
      <c r="DPV1330" s="62" t="s">
        <v>197</v>
      </c>
      <c r="DPW1330" s="62" t="s">
        <v>1294</v>
      </c>
      <c r="DPX1330" s="62">
        <v>0</v>
      </c>
      <c r="DPY1330" s="62">
        <v>0</v>
      </c>
      <c r="DQA1330" s="62">
        <v>0</v>
      </c>
      <c r="DQB1330" s="62">
        <f>DQB1327</f>
        <v>2000000</v>
      </c>
      <c r="DQC1330" s="62">
        <f>DQC1327</f>
        <v>0</v>
      </c>
      <c r="DQD1330" s="62">
        <f>DQC1330/DQB1330</f>
        <v>0</v>
      </c>
      <c r="DQE1330" s="62">
        <f>DQB1330-DQC1330</f>
        <v>2000000</v>
      </c>
      <c r="DQF1330" s="62">
        <f t="shared" si="337"/>
        <v>2000000</v>
      </c>
      <c r="DQL1330" s="62" t="s">
        <v>197</v>
      </c>
      <c r="DQM1330" s="62" t="s">
        <v>1294</v>
      </c>
      <c r="DQN1330" s="62">
        <v>0</v>
      </c>
      <c r="DQO1330" s="62">
        <v>0</v>
      </c>
      <c r="DQQ1330" s="62">
        <v>0</v>
      </c>
      <c r="DQR1330" s="62">
        <f>DQR1327</f>
        <v>2000000</v>
      </c>
      <c r="DQS1330" s="62">
        <f>DQS1327</f>
        <v>0</v>
      </c>
      <c r="DQT1330" s="62">
        <f>DQS1330/DQR1330</f>
        <v>0</v>
      </c>
      <c r="DQU1330" s="62">
        <f>DQR1330-DQS1330</f>
        <v>2000000</v>
      </c>
      <c r="DQV1330" s="62">
        <f t="shared" si="337"/>
        <v>2000000</v>
      </c>
      <c r="DRB1330" s="62" t="s">
        <v>197</v>
      </c>
      <c r="DRC1330" s="62" t="s">
        <v>1294</v>
      </c>
      <c r="DRD1330" s="62">
        <v>0</v>
      </c>
      <c r="DRE1330" s="62">
        <v>0</v>
      </c>
      <c r="DRG1330" s="62">
        <v>0</v>
      </c>
      <c r="DRH1330" s="62">
        <f>DRH1327</f>
        <v>2000000</v>
      </c>
      <c r="DRI1330" s="62">
        <f>DRI1327</f>
        <v>0</v>
      </c>
      <c r="DRJ1330" s="62">
        <f>DRI1330/DRH1330</f>
        <v>0</v>
      </c>
      <c r="DRK1330" s="62">
        <f>DRH1330-DRI1330</f>
        <v>2000000</v>
      </c>
      <c r="DRL1330" s="62">
        <f t="shared" si="338"/>
        <v>2000000</v>
      </c>
      <c r="DRR1330" s="62" t="s">
        <v>197</v>
      </c>
      <c r="DRS1330" s="62" t="s">
        <v>1294</v>
      </c>
      <c r="DRT1330" s="62">
        <v>0</v>
      </c>
      <c r="DRU1330" s="62">
        <v>0</v>
      </c>
      <c r="DRW1330" s="62">
        <v>0</v>
      </c>
      <c r="DRX1330" s="62">
        <f>DRX1327</f>
        <v>2000000</v>
      </c>
      <c r="DRY1330" s="62">
        <f>DRY1327</f>
        <v>0</v>
      </c>
      <c r="DRZ1330" s="62">
        <f>DRY1330/DRX1330</f>
        <v>0</v>
      </c>
      <c r="DSA1330" s="62">
        <f>DRX1330-DRY1330</f>
        <v>2000000</v>
      </c>
      <c r="DSB1330" s="62">
        <f t="shared" si="338"/>
        <v>2000000</v>
      </c>
      <c r="DSH1330" s="62" t="s">
        <v>197</v>
      </c>
      <c r="DSI1330" s="62" t="s">
        <v>1294</v>
      </c>
      <c r="DSJ1330" s="62">
        <v>0</v>
      </c>
      <c r="DSK1330" s="62">
        <v>0</v>
      </c>
      <c r="DSM1330" s="62">
        <v>0</v>
      </c>
      <c r="DSN1330" s="62">
        <f>DSN1327</f>
        <v>2000000</v>
      </c>
      <c r="DSO1330" s="62">
        <f>DSO1327</f>
        <v>0</v>
      </c>
      <c r="DSP1330" s="62">
        <f>DSO1330/DSN1330</f>
        <v>0</v>
      </c>
      <c r="DSQ1330" s="62">
        <f>DSN1330-DSO1330</f>
        <v>2000000</v>
      </c>
      <c r="DSR1330" s="62">
        <f t="shared" si="339"/>
        <v>2000000</v>
      </c>
      <c r="DSX1330" s="62" t="s">
        <v>197</v>
      </c>
      <c r="DSY1330" s="62" t="s">
        <v>1294</v>
      </c>
      <c r="DSZ1330" s="62">
        <v>0</v>
      </c>
      <c r="DTA1330" s="62">
        <v>0</v>
      </c>
      <c r="DTC1330" s="62">
        <v>0</v>
      </c>
      <c r="DTD1330" s="62">
        <f>DTD1327</f>
        <v>2000000</v>
      </c>
      <c r="DTE1330" s="62">
        <f>DTE1327</f>
        <v>0</v>
      </c>
      <c r="DTF1330" s="62">
        <f>DTE1330/DTD1330</f>
        <v>0</v>
      </c>
      <c r="DTG1330" s="62">
        <f>DTD1330-DTE1330</f>
        <v>2000000</v>
      </c>
      <c r="DTH1330" s="62">
        <f t="shared" si="339"/>
        <v>2000000</v>
      </c>
      <c r="DTN1330" s="62" t="s">
        <v>197</v>
      </c>
      <c r="DTO1330" s="62" t="s">
        <v>1294</v>
      </c>
      <c r="DTP1330" s="62">
        <v>0</v>
      </c>
      <c r="DTQ1330" s="62">
        <v>0</v>
      </c>
      <c r="DTS1330" s="62">
        <v>0</v>
      </c>
      <c r="DTT1330" s="62">
        <f>DTT1327</f>
        <v>2000000</v>
      </c>
      <c r="DTU1330" s="62">
        <f>DTU1327</f>
        <v>0</v>
      </c>
      <c r="DTV1330" s="62">
        <f>DTU1330/DTT1330</f>
        <v>0</v>
      </c>
      <c r="DTW1330" s="62">
        <f>DTT1330-DTU1330</f>
        <v>2000000</v>
      </c>
      <c r="DTX1330" s="62">
        <f t="shared" si="340"/>
        <v>2000000</v>
      </c>
      <c r="DUD1330" s="62" t="s">
        <v>197</v>
      </c>
      <c r="DUE1330" s="62" t="s">
        <v>1294</v>
      </c>
      <c r="DUF1330" s="62">
        <v>0</v>
      </c>
      <c r="DUG1330" s="62">
        <v>0</v>
      </c>
      <c r="DUI1330" s="62">
        <v>0</v>
      </c>
      <c r="DUJ1330" s="62">
        <f>DUJ1327</f>
        <v>2000000</v>
      </c>
      <c r="DUK1330" s="62">
        <f>DUK1327</f>
        <v>0</v>
      </c>
      <c r="DUL1330" s="62">
        <f>DUK1330/DUJ1330</f>
        <v>0</v>
      </c>
      <c r="DUM1330" s="62">
        <f>DUJ1330-DUK1330</f>
        <v>2000000</v>
      </c>
      <c r="DUN1330" s="62">
        <f t="shared" si="340"/>
        <v>2000000</v>
      </c>
      <c r="DUT1330" s="62" t="s">
        <v>197</v>
      </c>
      <c r="DUU1330" s="62" t="s">
        <v>1294</v>
      </c>
      <c r="DUV1330" s="62">
        <v>0</v>
      </c>
      <c r="DUW1330" s="62">
        <v>0</v>
      </c>
      <c r="DUY1330" s="62">
        <v>0</v>
      </c>
      <c r="DUZ1330" s="62">
        <f>DUZ1327</f>
        <v>2000000</v>
      </c>
      <c r="DVA1330" s="62">
        <f>DVA1327</f>
        <v>0</v>
      </c>
      <c r="DVB1330" s="62">
        <f>DVA1330/DUZ1330</f>
        <v>0</v>
      </c>
      <c r="DVC1330" s="62">
        <f>DUZ1330-DVA1330</f>
        <v>2000000</v>
      </c>
      <c r="DVD1330" s="62">
        <f t="shared" si="341"/>
        <v>2000000</v>
      </c>
      <c r="DVJ1330" s="62" t="s">
        <v>197</v>
      </c>
      <c r="DVK1330" s="62" t="s">
        <v>1294</v>
      </c>
      <c r="DVL1330" s="62">
        <v>0</v>
      </c>
      <c r="DVM1330" s="62">
        <v>0</v>
      </c>
      <c r="DVO1330" s="62">
        <v>0</v>
      </c>
      <c r="DVP1330" s="62">
        <f>DVP1327</f>
        <v>2000000</v>
      </c>
      <c r="DVQ1330" s="62">
        <f>DVQ1327</f>
        <v>0</v>
      </c>
      <c r="DVR1330" s="62">
        <f>DVQ1330/DVP1330</f>
        <v>0</v>
      </c>
      <c r="DVS1330" s="62">
        <f>DVP1330-DVQ1330</f>
        <v>2000000</v>
      </c>
      <c r="DVT1330" s="62">
        <f t="shared" si="341"/>
        <v>2000000</v>
      </c>
      <c r="DVZ1330" s="62" t="s">
        <v>197</v>
      </c>
      <c r="DWA1330" s="62" t="s">
        <v>1294</v>
      </c>
      <c r="DWB1330" s="62">
        <v>0</v>
      </c>
      <c r="DWC1330" s="62">
        <v>0</v>
      </c>
      <c r="DWE1330" s="62">
        <v>0</v>
      </c>
      <c r="DWF1330" s="62">
        <f>DWF1327</f>
        <v>2000000</v>
      </c>
      <c r="DWG1330" s="62">
        <f>DWG1327</f>
        <v>0</v>
      </c>
      <c r="DWH1330" s="62">
        <f>DWG1330/DWF1330</f>
        <v>0</v>
      </c>
      <c r="DWI1330" s="62">
        <f>DWF1330-DWG1330</f>
        <v>2000000</v>
      </c>
      <c r="DWJ1330" s="62">
        <f t="shared" si="342"/>
        <v>2000000</v>
      </c>
      <c r="DWP1330" s="62" t="s">
        <v>197</v>
      </c>
      <c r="DWQ1330" s="62" t="s">
        <v>1294</v>
      </c>
      <c r="DWR1330" s="62">
        <v>0</v>
      </c>
      <c r="DWS1330" s="62">
        <v>0</v>
      </c>
      <c r="DWU1330" s="62">
        <v>0</v>
      </c>
      <c r="DWV1330" s="62">
        <f>DWV1327</f>
        <v>2000000</v>
      </c>
      <c r="DWW1330" s="62">
        <f>DWW1327</f>
        <v>0</v>
      </c>
      <c r="DWX1330" s="62">
        <f>DWW1330/DWV1330</f>
        <v>0</v>
      </c>
      <c r="DWY1330" s="62">
        <f>DWV1330-DWW1330</f>
        <v>2000000</v>
      </c>
      <c r="DWZ1330" s="62">
        <f t="shared" si="342"/>
        <v>2000000</v>
      </c>
      <c r="DXF1330" s="62" t="s">
        <v>197</v>
      </c>
      <c r="DXG1330" s="62" t="s">
        <v>1294</v>
      </c>
      <c r="DXH1330" s="62">
        <v>0</v>
      </c>
      <c r="DXI1330" s="62">
        <v>0</v>
      </c>
      <c r="DXK1330" s="62">
        <v>0</v>
      </c>
      <c r="DXL1330" s="62">
        <f>DXL1327</f>
        <v>2000000</v>
      </c>
      <c r="DXM1330" s="62">
        <f>DXM1327</f>
        <v>0</v>
      </c>
      <c r="DXN1330" s="62">
        <f>DXM1330/DXL1330</f>
        <v>0</v>
      </c>
      <c r="DXO1330" s="62">
        <f>DXL1330-DXM1330</f>
        <v>2000000</v>
      </c>
      <c r="DXP1330" s="62">
        <f t="shared" si="343"/>
        <v>2000000</v>
      </c>
      <c r="DXV1330" s="62" t="s">
        <v>197</v>
      </c>
      <c r="DXW1330" s="62" t="s">
        <v>1294</v>
      </c>
      <c r="DXX1330" s="62">
        <v>0</v>
      </c>
      <c r="DXY1330" s="62">
        <v>0</v>
      </c>
      <c r="DYA1330" s="62">
        <v>0</v>
      </c>
      <c r="DYB1330" s="62">
        <f>DYB1327</f>
        <v>2000000</v>
      </c>
      <c r="DYC1330" s="62">
        <f>DYC1327</f>
        <v>0</v>
      </c>
      <c r="DYD1330" s="62">
        <f>DYC1330/DYB1330</f>
        <v>0</v>
      </c>
      <c r="DYE1330" s="62">
        <f>DYB1330-DYC1330</f>
        <v>2000000</v>
      </c>
      <c r="DYF1330" s="62">
        <f t="shared" si="343"/>
        <v>2000000</v>
      </c>
      <c r="DYL1330" s="62" t="s">
        <v>197</v>
      </c>
      <c r="DYM1330" s="62" t="s">
        <v>1294</v>
      </c>
      <c r="DYN1330" s="62">
        <v>0</v>
      </c>
      <c r="DYO1330" s="62">
        <v>0</v>
      </c>
      <c r="DYQ1330" s="62">
        <v>0</v>
      </c>
      <c r="DYR1330" s="62">
        <f>DYR1327</f>
        <v>2000000</v>
      </c>
      <c r="DYS1330" s="62">
        <f>DYS1327</f>
        <v>0</v>
      </c>
      <c r="DYT1330" s="62">
        <f>DYS1330/DYR1330</f>
        <v>0</v>
      </c>
      <c r="DYU1330" s="62">
        <f>DYR1330-DYS1330</f>
        <v>2000000</v>
      </c>
      <c r="DYV1330" s="62">
        <f t="shared" si="344"/>
        <v>2000000</v>
      </c>
      <c r="DZB1330" s="62" t="s">
        <v>197</v>
      </c>
      <c r="DZC1330" s="62" t="s">
        <v>1294</v>
      </c>
      <c r="DZD1330" s="62">
        <v>0</v>
      </c>
      <c r="DZE1330" s="62">
        <v>0</v>
      </c>
      <c r="DZG1330" s="62">
        <v>0</v>
      </c>
      <c r="DZH1330" s="62">
        <f>DZH1327</f>
        <v>2000000</v>
      </c>
      <c r="DZI1330" s="62">
        <f>DZI1327</f>
        <v>0</v>
      </c>
      <c r="DZJ1330" s="62">
        <f>DZI1330/DZH1330</f>
        <v>0</v>
      </c>
      <c r="DZK1330" s="62">
        <f>DZH1330-DZI1330</f>
        <v>2000000</v>
      </c>
      <c r="DZL1330" s="62">
        <f t="shared" si="344"/>
        <v>2000000</v>
      </c>
      <c r="DZR1330" s="62" t="s">
        <v>197</v>
      </c>
      <c r="DZS1330" s="62" t="s">
        <v>1294</v>
      </c>
      <c r="DZT1330" s="62">
        <v>0</v>
      </c>
      <c r="DZU1330" s="62">
        <v>0</v>
      </c>
      <c r="DZW1330" s="62">
        <v>0</v>
      </c>
      <c r="DZX1330" s="62">
        <f>DZX1327</f>
        <v>2000000</v>
      </c>
      <c r="DZY1330" s="62">
        <f>DZY1327</f>
        <v>0</v>
      </c>
      <c r="DZZ1330" s="62">
        <f>DZY1330/DZX1330</f>
        <v>0</v>
      </c>
      <c r="EAA1330" s="62">
        <f>DZX1330-DZY1330</f>
        <v>2000000</v>
      </c>
      <c r="EAB1330" s="62">
        <f t="shared" si="345"/>
        <v>2000000</v>
      </c>
      <c r="EAH1330" s="62" t="s">
        <v>197</v>
      </c>
      <c r="EAI1330" s="62" t="s">
        <v>1294</v>
      </c>
      <c r="EAJ1330" s="62">
        <v>0</v>
      </c>
      <c r="EAK1330" s="62">
        <v>0</v>
      </c>
      <c r="EAM1330" s="62">
        <v>0</v>
      </c>
      <c r="EAN1330" s="62">
        <f>EAN1327</f>
        <v>2000000</v>
      </c>
      <c r="EAO1330" s="62">
        <f>EAO1327</f>
        <v>0</v>
      </c>
      <c r="EAP1330" s="62">
        <f>EAO1330/EAN1330</f>
        <v>0</v>
      </c>
      <c r="EAQ1330" s="62">
        <f>EAN1330-EAO1330</f>
        <v>2000000</v>
      </c>
      <c r="EAR1330" s="62">
        <f t="shared" si="345"/>
        <v>2000000</v>
      </c>
      <c r="EAX1330" s="62" t="s">
        <v>197</v>
      </c>
      <c r="EAY1330" s="62" t="s">
        <v>1294</v>
      </c>
      <c r="EAZ1330" s="62">
        <v>0</v>
      </c>
      <c r="EBA1330" s="62">
        <v>0</v>
      </c>
      <c r="EBC1330" s="62">
        <v>0</v>
      </c>
      <c r="EBD1330" s="62">
        <f>EBD1327</f>
        <v>2000000</v>
      </c>
      <c r="EBE1330" s="62">
        <f>EBE1327</f>
        <v>0</v>
      </c>
      <c r="EBF1330" s="62">
        <f>EBE1330/EBD1330</f>
        <v>0</v>
      </c>
      <c r="EBG1330" s="62">
        <f>EBD1330-EBE1330</f>
        <v>2000000</v>
      </c>
      <c r="EBH1330" s="62">
        <f t="shared" si="346"/>
        <v>2000000</v>
      </c>
      <c r="EBN1330" s="62" t="s">
        <v>197</v>
      </c>
      <c r="EBO1330" s="62" t="s">
        <v>1294</v>
      </c>
      <c r="EBP1330" s="62">
        <v>0</v>
      </c>
      <c r="EBQ1330" s="62">
        <v>0</v>
      </c>
      <c r="EBS1330" s="62">
        <v>0</v>
      </c>
      <c r="EBT1330" s="62">
        <f>EBT1327</f>
        <v>2000000</v>
      </c>
      <c r="EBU1330" s="62">
        <f>EBU1327</f>
        <v>0</v>
      </c>
      <c r="EBV1330" s="62">
        <f>EBU1330/EBT1330</f>
        <v>0</v>
      </c>
      <c r="EBW1330" s="62">
        <f>EBT1330-EBU1330</f>
        <v>2000000</v>
      </c>
      <c r="EBX1330" s="62">
        <f t="shared" si="346"/>
        <v>2000000</v>
      </c>
      <c r="ECD1330" s="62" t="s">
        <v>197</v>
      </c>
      <c r="ECE1330" s="62" t="s">
        <v>1294</v>
      </c>
      <c r="ECF1330" s="62">
        <v>0</v>
      </c>
      <c r="ECG1330" s="62">
        <v>0</v>
      </c>
      <c r="ECI1330" s="62">
        <v>0</v>
      </c>
      <c r="ECJ1330" s="62">
        <f>ECJ1327</f>
        <v>2000000</v>
      </c>
      <c r="ECK1330" s="62">
        <f>ECK1327</f>
        <v>0</v>
      </c>
      <c r="ECL1330" s="62">
        <f>ECK1330/ECJ1330</f>
        <v>0</v>
      </c>
      <c r="ECM1330" s="62">
        <f>ECJ1330-ECK1330</f>
        <v>2000000</v>
      </c>
      <c r="ECN1330" s="62">
        <f t="shared" si="347"/>
        <v>2000000</v>
      </c>
      <c r="ECT1330" s="62" t="s">
        <v>197</v>
      </c>
      <c r="ECU1330" s="62" t="s">
        <v>1294</v>
      </c>
      <c r="ECV1330" s="62">
        <v>0</v>
      </c>
      <c r="ECW1330" s="62">
        <v>0</v>
      </c>
      <c r="ECY1330" s="62">
        <v>0</v>
      </c>
      <c r="ECZ1330" s="62">
        <f>ECZ1327</f>
        <v>2000000</v>
      </c>
      <c r="EDA1330" s="62">
        <f>EDA1327</f>
        <v>0</v>
      </c>
      <c r="EDB1330" s="62">
        <f>EDA1330/ECZ1330</f>
        <v>0</v>
      </c>
      <c r="EDC1330" s="62">
        <f>ECZ1330-EDA1330</f>
        <v>2000000</v>
      </c>
      <c r="EDD1330" s="62">
        <f t="shared" si="347"/>
        <v>2000000</v>
      </c>
      <c r="EDJ1330" s="62" t="s">
        <v>197</v>
      </c>
      <c r="EDK1330" s="62" t="s">
        <v>1294</v>
      </c>
      <c r="EDL1330" s="62">
        <v>0</v>
      </c>
      <c r="EDM1330" s="62">
        <v>0</v>
      </c>
      <c r="EDO1330" s="62">
        <v>0</v>
      </c>
      <c r="EDP1330" s="62">
        <f>EDP1327</f>
        <v>2000000</v>
      </c>
      <c r="EDQ1330" s="62">
        <f>EDQ1327</f>
        <v>0</v>
      </c>
      <c r="EDR1330" s="62">
        <f>EDQ1330/EDP1330</f>
        <v>0</v>
      </c>
      <c r="EDS1330" s="62">
        <f>EDP1330-EDQ1330</f>
        <v>2000000</v>
      </c>
      <c r="EDT1330" s="62">
        <f t="shared" si="348"/>
        <v>2000000</v>
      </c>
      <c r="EDZ1330" s="62" t="s">
        <v>197</v>
      </c>
      <c r="EEA1330" s="62" t="s">
        <v>1294</v>
      </c>
      <c r="EEB1330" s="62">
        <v>0</v>
      </c>
      <c r="EEC1330" s="62">
        <v>0</v>
      </c>
      <c r="EEE1330" s="62">
        <v>0</v>
      </c>
      <c r="EEF1330" s="62">
        <f>EEF1327</f>
        <v>2000000</v>
      </c>
      <c r="EEG1330" s="62">
        <f>EEG1327</f>
        <v>0</v>
      </c>
      <c r="EEH1330" s="62">
        <f>EEG1330/EEF1330</f>
        <v>0</v>
      </c>
      <c r="EEI1330" s="62">
        <f>EEF1330-EEG1330</f>
        <v>2000000</v>
      </c>
      <c r="EEJ1330" s="62">
        <f t="shared" si="348"/>
        <v>2000000</v>
      </c>
      <c r="EEP1330" s="62" t="s">
        <v>197</v>
      </c>
      <c r="EEQ1330" s="62" t="s">
        <v>1294</v>
      </c>
      <c r="EER1330" s="62">
        <v>0</v>
      </c>
      <c r="EES1330" s="62">
        <v>0</v>
      </c>
      <c r="EEU1330" s="62">
        <v>0</v>
      </c>
      <c r="EEV1330" s="62">
        <f>EEV1327</f>
        <v>2000000</v>
      </c>
      <c r="EEW1330" s="62">
        <f>EEW1327</f>
        <v>0</v>
      </c>
      <c r="EEX1330" s="62">
        <f>EEW1330/EEV1330</f>
        <v>0</v>
      </c>
      <c r="EEY1330" s="62">
        <f>EEV1330-EEW1330</f>
        <v>2000000</v>
      </c>
      <c r="EEZ1330" s="62">
        <f t="shared" si="349"/>
        <v>2000000</v>
      </c>
      <c r="EFF1330" s="62" t="s">
        <v>197</v>
      </c>
      <c r="EFG1330" s="62" t="s">
        <v>1294</v>
      </c>
      <c r="EFH1330" s="62">
        <v>0</v>
      </c>
      <c r="EFI1330" s="62">
        <v>0</v>
      </c>
      <c r="EFK1330" s="62">
        <v>0</v>
      </c>
      <c r="EFL1330" s="62">
        <f>EFL1327</f>
        <v>2000000</v>
      </c>
      <c r="EFM1330" s="62">
        <f>EFM1327</f>
        <v>0</v>
      </c>
      <c r="EFN1330" s="62">
        <f>EFM1330/EFL1330</f>
        <v>0</v>
      </c>
      <c r="EFO1330" s="62">
        <f>EFL1330-EFM1330</f>
        <v>2000000</v>
      </c>
      <c r="EFP1330" s="62">
        <f t="shared" si="349"/>
        <v>2000000</v>
      </c>
      <c r="EFV1330" s="62" t="s">
        <v>197</v>
      </c>
      <c r="EFW1330" s="62" t="s">
        <v>1294</v>
      </c>
      <c r="EFX1330" s="62">
        <v>0</v>
      </c>
      <c r="EFY1330" s="62">
        <v>0</v>
      </c>
      <c r="EGA1330" s="62">
        <v>0</v>
      </c>
      <c r="EGB1330" s="62">
        <f>EGB1327</f>
        <v>2000000</v>
      </c>
      <c r="EGC1330" s="62">
        <f>EGC1327</f>
        <v>0</v>
      </c>
      <c r="EGD1330" s="62">
        <f>EGC1330/EGB1330</f>
        <v>0</v>
      </c>
      <c r="EGE1330" s="62">
        <f>EGB1330-EGC1330</f>
        <v>2000000</v>
      </c>
      <c r="EGF1330" s="62">
        <f t="shared" si="350"/>
        <v>2000000</v>
      </c>
      <c r="EGL1330" s="62" t="s">
        <v>197</v>
      </c>
      <c r="EGM1330" s="62" t="s">
        <v>1294</v>
      </c>
      <c r="EGN1330" s="62">
        <v>0</v>
      </c>
      <c r="EGO1330" s="62">
        <v>0</v>
      </c>
      <c r="EGQ1330" s="62">
        <v>0</v>
      </c>
      <c r="EGR1330" s="62">
        <f>EGR1327</f>
        <v>2000000</v>
      </c>
      <c r="EGS1330" s="62">
        <f>EGS1327</f>
        <v>0</v>
      </c>
      <c r="EGT1330" s="62">
        <f>EGS1330/EGR1330</f>
        <v>0</v>
      </c>
      <c r="EGU1330" s="62">
        <f>EGR1330-EGS1330</f>
        <v>2000000</v>
      </c>
      <c r="EGV1330" s="62">
        <f t="shared" si="350"/>
        <v>2000000</v>
      </c>
      <c r="EHB1330" s="62" t="s">
        <v>197</v>
      </c>
      <c r="EHC1330" s="62" t="s">
        <v>1294</v>
      </c>
      <c r="EHD1330" s="62">
        <v>0</v>
      </c>
      <c r="EHE1330" s="62">
        <v>0</v>
      </c>
      <c r="EHG1330" s="62">
        <v>0</v>
      </c>
      <c r="EHH1330" s="62">
        <f>EHH1327</f>
        <v>2000000</v>
      </c>
      <c r="EHI1330" s="62">
        <f>EHI1327</f>
        <v>0</v>
      </c>
      <c r="EHJ1330" s="62">
        <f>EHI1330/EHH1330</f>
        <v>0</v>
      </c>
      <c r="EHK1330" s="62">
        <f>EHH1330-EHI1330</f>
        <v>2000000</v>
      </c>
      <c r="EHL1330" s="62">
        <f t="shared" si="351"/>
        <v>2000000</v>
      </c>
      <c r="EHR1330" s="62" t="s">
        <v>197</v>
      </c>
      <c r="EHS1330" s="62" t="s">
        <v>1294</v>
      </c>
      <c r="EHT1330" s="62">
        <v>0</v>
      </c>
      <c r="EHU1330" s="62">
        <v>0</v>
      </c>
      <c r="EHW1330" s="62">
        <v>0</v>
      </c>
      <c r="EHX1330" s="62">
        <f>EHX1327</f>
        <v>2000000</v>
      </c>
      <c r="EHY1330" s="62">
        <f>EHY1327</f>
        <v>0</v>
      </c>
      <c r="EHZ1330" s="62">
        <f>EHY1330/EHX1330</f>
        <v>0</v>
      </c>
      <c r="EIA1330" s="62">
        <f>EHX1330-EHY1330</f>
        <v>2000000</v>
      </c>
      <c r="EIB1330" s="62">
        <f t="shared" si="351"/>
        <v>2000000</v>
      </c>
      <c r="EIH1330" s="62" t="s">
        <v>197</v>
      </c>
      <c r="EII1330" s="62" t="s">
        <v>1294</v>
      </c>
      <c r="EIJ1330" s="62">
        <v>0</v>
      </c>
      <c r="EIK1330" s="62">
        <v>0</v>
      </c>
      <c r="EIM1330" s="62">
        <v>0</v>
      </c>
      <c r="EIN1330" s="62">
        <f>EIN1327</f>
        <v>2000000</v>
      </c>
      <c r="EIO1330" s="62">
        <f>EIO1327</f>
        <v>0</v>
      </c>
      <c r="EIP1330" s="62">
        <f>EIO1330/EIN1330</f>
        <v>0</v>
      </c>
      <c r="EIQ1330" s="62">
        <f>EIN1330-EIO1330</f>
        <v>2000000</v>
      </c>
      <c r="EIR1330" s="62">
        <f t="shared" si="352"/>
        <v>2000000</v>
      </c>
      <c r="EIX1330" s="62" t="s">
        <v>197</v>
      </c>
      <c r="EIY1330" s="62" t="s">
        <v>1294</v>
      </c>
      <c r="EIZ1330" s="62">
        <v>0</v>
      </c>
      <c r="EJA1330" s="62">
        <v>0</v>
      </c>
      <c r="EJC1330" s="62">
        <v>0</v>
      </c>
      <c r="EJD1330" s="62">
        <f>EJD1327</f>
        <v>2000000</v>
      </c>
      <c r="EJE1330" s="62">
        <f>EJE1327</f>
        <v>0</v>
      </c>
      <c r="EJF1330" s="62">
        <f>EJE1330/EJD1330</f>
        <v>0</v>
      </c>
      <c r="EJG1330" s="62">
        <f>EJD1330-EJE1330</f>
        <v>2000000</v>
      </c>
      <c r="EJH1330" s="62">
        <f t="shared" si="352"/>
        <v>2000000</v>
      </c>
      <c r="EJN1330" s="62" t="s">
        <v>197</v>
      </c>
      <c r="EJO1330" s="62" t="s">
        <v>1294</v>
      </c>
      <c r="EJP1330" s="62">
        <v>0</v>
      </c>
      <c r="EJQ1330" s="62">
        <v>0</v>
      </c>
      <c r="EJS1330" s="62">
        <v>0</v>
      </c>
      <c r="EJT1330" s="62">
        <f>EJT1327</f>
        <v>2000000</v>
      </c>
      <c r="EJU1330" s="62">
        <f>EJU1327</f>
        <v>0</v>
      </c>
      <c r="EJV1330" s="62">
        <f>EJU1330/EJT1330</f>
        <v>0</v>
      </c>
      <c r="EJW1330" s="62">
        <f>EJT1330-EJU1330</f>
        <v>2000000</v>
      </c>
      <c r="EJX1330" s="62">
        <f t="shared" si="353"/>
        <v>2000000</v>
      </c>
      <c r="EKD1330" s="62" t="s">
        <v>197</v>
      </c>
      <c r="EKE1330" s="62" t="s">
        <v>1294</v>
      </c>
      <c r="EKF1330" s="62">
        <v>0</v>
      </c>
      <c r="EKG1330" s="62">
        <v>0</v>
      </c>
      <c r="EKI1330" s="62">
        <v>0</v>
      </c>
      <c r="EKJ1330" s="62">
        <f>EKJ1327</f>
        <v>2000000</v>
      </c>
      <c r="EKK1330" s="62">
        <f>EKK1327</f>
        <v>0</v>
      </c>
      <c r="EKL1330" s="62">
        <f>EKK1330/EKJ1330</f>
        <v>0</v>
      </c>
      <c r="EKM1330" s="62">
        <f>EKJ1330-EKK1330</f>
        <v>2000000</v>
      </c>
      <c r="EKN1330" s="62">
        <f t="shared" si="353"/>
        <v>2000000</v>
      </c>
      <c r="EKT1330" s="62" t="s">
        <v>197</v>
      </c>
      <c r="EKU1330" s="62" t="s">
        <v>1294</v>
      </c>
      <c r="EKV1330" s="62">
        <v>0</v>
      </c>
      <c r="EKW1330" s="62">
        <v>0</v>
      </c>
      <c r="EKY1330" s="62">
        <v>0</v>
      </c>
      <c r="EKZ1330" s="62">
        <f>EKZ1327</f>
        <v>2000000</v>
      </c>
      <c r="ELA1330" s="62">
        <f>ELA1327</f>
        <v>0</v>
      </c>
      <c r="ELB1330" s="62">
        <f>ELA1330/EKZ1330</f>
        <v>0</v>
      </c>
      <c r="ELC1330" s="62">
        <f>EKZ1330-ELA1330</f>
        <v>2000000</v>
      </c>
      <c r="ELD1330" s="62">
        <f t="shared" si="354"/>
        <v>2000000</v>
      </c>
      <c r="ELJ1330" s="62" t="s">
        <v>197</v>
      </c>
      <c r="ELK1330" s="62" t="s">
        <v>1294</v>
      </c>
      <c r="ELL1330" s="62">
        <v>0</v>
      </c>
      <c r="ELM1330" s="62">
        <v>0</v>
      </c>
      <c r="ELO1330" s="62">
        <v>0</v>
      </c>
      <c r="ELP1330" s="62">
        <f>ELP1327</f>
        <v>2000000</v>
      </c>
      <c r="ELQ1330" s="62">
        <f>ELQ1327</f>
        <v>0</v>
      </c>
      <c r="ELR1330" s="62">
        <f>ELQ1330/ELP1330</f>
        <v>0</v>
      </c>
      <c r="ELS1330" s="62">
        <f>ELP1330-ELQ1330</f>
        <v>2000000</v>
      </c>
      <c r="ELT1330" s="62">
        <f t="shared" si="354"/>
        <v>2000000</v>
      </c>
      <c r="ELZ1330" s="62" t="s">
        <v>197</v>
      </c>
      <c r="EMA1330" s="62" t="s">
        <v>1294</v>
      </c>
      <c r="EMB1330" s="62">
        <v>0</v>
      </c>
      <c r="EMC1330" s="62">
        <v>0</v>
      </c>
      <c r="EME1330" s="62">
        <v>0</v>
      </c>
      <c r="EMF1330" s="62">
        <f>EMF1327</f>
        <v>2000000</v>
      </c>
      <c r="EMG1330" s="62">
        <f>EMG1327</f>
        <v>0</v>
      </c>
      <c r="EMH1330" s="62">
        <f>EMG1330/EMF1330</f>
        <v>0</v>
      </c>
      <c r="EMI1330" s="62">
        <f>EMF1330-EMG1330</f>
        <v>2000000</v>
      </c>
      <c r="EMJ1330" s="62">
        <f t="shared" si="355"/>
        <v>2000000</v>
      </c>
      <c r="EMP1330" s="62" t="s">
        <v>197</v>
      </c>
      <c r="EMQ1330" s="62" t="s">
        <v>1294</v>
      </c>
      <c r="EMR1330" s="62">
        <v>0</v>
      </c>
      <c r="EMS1330" s="62">
        <v>0</v>
      </c>
      <c r="EMU1330" s="62">
        <v>0</v>
      </c>
      <c r="EMV1330" s="62">
        <f>EMV1327</f>
        <v>2000000</v>
      </c>
      <c r="EMW1330" s="62">
        <f>EMW1327</f>
        <v>0</v>
      </c>
      <c r="EMX1330" s="62">
        <f>EMW1330/EMV1330</f>
        <v>0</v>
      </c>
      <c r="EMY1330" s="62">
        <f>EMV1330-EMW1330</f>
        <v>2000000</v>
      </c>
      <c r="EMZ1330" s="62">
        <f t="shared" si="355"/>
        <v>2000000</v>
      </c>
      <c r="ENF1330" s="62" t="s">
        <v>197</v>
      </c>
      <c r="ENG1330" s="62" t="s">
        <v>1294</v>
      </c>
      <c r="ENH1330" s="62">
        <v>0</v>
      </c>
      <c r="ENI1330" s="62">
        <v>0</v>
      </c>
      <c r="ENK1330" s="62">
        <v>0</v>
      </c>
      <c r="ENL1330" s="62">
        <f>ENL1327</f>
        <v>2000000</v>
      </c>
      <c r="ENM1330" s="62">
        <f>ENM1327</f>
        <v>0</v>
      </c>
      <c r="ENN1330" s="62">
        <f>ENM1330/ENL1330</f>
        <v>0</v>
      </c>
      <c r="ENO1330" s="62">
        <f>ENL1330-ENM1330</f>
        <v>2000000</v>
      </c>
      <c r="ENP1330" s="62">
        <f t="shared" si="356"/>
        <v>2000000</v>
      </c>
      <c r="ENV1330" s="62" t="s">
        <v>197</v>
      </c>
      <c r="ENW1330" s="62" t="s">
        <v>1294</v>
      </c>
      <c r="ENX1330" s="62">
        <v>0</v>
      </c>
      <c r="ENY1330" s="62">
        <v>0</v>
      </c>
      <c r="EOA1330" s="62">
        <v>0</v>
      </c>
      <c r="EOB1330" s="62">
        <f>EOB1327</f>
        <v>2000000</v>
      </c>
      <c r="EOC1330" s="62">
        <f>EOC1327</f>
        <v>0</v>
      </c>
      <c r="EOD1330" s="62">
        <f>EOC1330/EOB1330</f>
        <v>0</v>
      </c>
      <c r="EOE1330" s="62">
        <f>EOB1330-EOC1330</f>
        <v>2000000</v>
      </c>
      <c r="EOF1330" s="62">
        <f t="shared" si="356"/>
        <v>2000000</v>
      </c>
      <c r="EOL1330" s="62" t="s">
        <v>197</v>
      </c>
      <c r="EOM1330" s="62" t="s">
        <v>1294</v>
      </c>
      <c r="EON1330" s="62">
        <v>0</v>
      </c>
      <c r="EOO1330" s="62">
        <v>0</v>
      </c>
      <c r="EOQ1330" s="62">
        <v>0</v>
      </c>
      <c r="EOR1330" s="62">
        <f>EOR1327</f>
        <v>2000000</v>
      </c>
      <c r="EOS1330" s="62">
        <f>EOS1327</f>
        <v>0</v>
      </c>
      <c r="EOT1330" s="62">
        <f>EOS1330/EOR1330</f>
        <v>0</v>
      </c>
      <c r="EOU1330" s="62">
        <f>EOR1330-EOS1330</f>
        <v>2000000</v>
      </c>
      <c r="EOV1330" s="62">
        <f t="shared" si="357"/>
        <v>2000000</v>
      </c>
      <c r="EPB1330" s="62" t="s">
        <v>197</v>
      </c>
      <c r="EPC1330" s="62" t="s">
        <v>1294</v>
      </c>
      <c r="EPD1330" s="62">
        <v>0</v>
      </c>
      <c r="EPE1330" s="62">
        <v>0</v>
      </c>
      <c r="EPG1330" s="62">
        <v>0</v>
      </c>
      <c r="EPH1330" s="62">
        <f>EPH1327</f>
        <v>2000000</v>
      </c>
      <c r="EPI1330" s="62">
        <f>EPI1327</f>
        <v>0</v>
      </c>
      <c r="EPJ1330" s="62">
        <f>EPI1330/EPH1330</f>
        <v>0</v>
      </c>
      <c r="EPK1330" s="62">
        <f>EPH1330-EPI1330</f>
        <v>2000000</v>
      </c>
      <c r="EPL1330" s="62">
        <f t="shared" si="357"/>
        <v>2000000</v>
      </c>
      <c r="EPR1330" s="62" t="s">
        <v>197</v>
      </c>
      <c r="EPS1330" s="62" t="s">
        <v>1294</v>
      </c>
      <c r="EPT1330" s="62">
        <v>0</v>
      </c>
      <c r="EPU1330" s="62">
        <v>0</v>
      </c>
      <c r="EPW1330" s="62">
        <v>0</v>
      </c>
      <c r="EPX1330" s="62">
        <f>EPX1327</f>
        <v>2000000</v>
      </c>
      <c r="EPY1330" s="62">
        <f>EPY1327</f>
        <v>0</v>
      </c>
      <c r="EPZ1330" s="62">
        <f>EPY1330/EPX1330</f>
        <v>0</v>
      </c>
      <c r="EQA1330" s="62">
        <f>EPX1330-EPY1330</f>
        <v>2000000</v>
      </c>
      <c r="EQB1330" s="62">
        <f t="shared" si="358"/>
        <v>2000000</v>
      </c>
      <c r="EQH1330" s="62" t="s">
        <v>197</v>
      </c>
      <c r="EQI1330" s="62" t="s">
        <v>1294</v>
      </c>
      <c r="EQJ1330" s="62">
        <v>0</v>
      </c>
      <c r="EQK1330" s="62">
        <v>0</v>
      </c>
      <c r="EQM1330" s="62">
        <v>0</v>
      </c>
      <c r="EQN1330" s="62">
        <f>EQN1327</f>
        <v>2000000</v>
      </c>
      <c r="EQO1330" s="62">
        <f>EQO1327</f>
        <v>0</v>
      </c>
      <c r="EQP1330" s="62">
        <f>EQO1330/EQN1330</f>
        <v>0</v>
      </c>
      <c r="EQQ1330" s="62">
        <f>EQN1330-EQO1330</f>
        <v>2000000</v>
      </c>
      <c r="EQR1330" s="62">
        <f t="shared" si="358"/>
        <v>2000000</v>
      </c>
      <c r="EQX1330" s="62" t="s">
        <v>197</v>
      </c>
      <c r="EQY1330" s="62" t="s">
        <v>1294</v>
      </c>
      <c r="EQZ1330" s="62">
        <v>0</v>
      </c>
      <c r="ERA1330" s="62">
        <v>0</v>
      </c>
      <c r="ERC1330" s="62">
        <v>0</v>
      </c>
      <c r="ERD1330" s="62">
        <f>ERD1327</f>
        <v>2000000</v>
      </c>
      <c r="ERE1330" s="62">
        <f>ERE1327</f>
        <v>0</v>
      </c>
      <c r="ERF1330" s="62">
        <f>ERE1330/ERD1330</f>
        <v>0</v>
      </c>
      <c r="ERG1330" s="62">
        <f>ERD1330-ERE1330</f>
        <v>2000000</v>
      </c>
      <c r="ERH1330" s="62">
        <f t="shared" si="359"/>
        <v>2000000</v>
      </c>
      <c r="ERN1330" s="62" t="s">
        <v>197</v>
      </c>
      <c r="ERO1330" s="62" t="s">
        <v>1294</v>
      </c>
      <c r="ERP1330" s="62">
        <v>0</v>
      </c>
      <c r="ERQ1330" s="62">
        <v>0</v>
      </c>
      <c r="ERS1330" s="62">
        <v>0</v>
      </c>
      <c r="ERT1330" s="62">
        <f>ERT1327</f>
        <v>2000000</v>
      </c>
      <c r="ERU1330" s="62">
        <f>ERU1327</f>
        <v>0</v>
      </c>
      <c r="ERV1330" s="62">
        <f>ERU1330/ERT1330</f>
        <v>0</v>
      </c>
      <c r="ERW1330" s="62">
        <f>ERT1330-ERU1330</f>
        <v>2000000</v>
      </c>
      <c r="ERX1330" s="62">
        <f t="shared" si="359"/>
        <v>2000000</v>
      </c>
      <c r="ESD1330" s="62" t="s">
        <v>197</v>
      </c>
      <c r="ESE1330" s="62" t="s">
        <v>1294</v>
      </c>
      <c r="ESF1330" s="62">
        <v>0</v>
      </c>
      <c r="ESG1330" s="62">
        <v>0</v>
      </c>
      <c r="ESI1330" s="62">
        <v>0</v>
      </c>
      <c r="ESJ1330" s="62">
        <f>ESJ1327</f>
        <v>2000000</v>
      </c>
      <c r="ESK1330" s="62">
        <f>ESK1327</f>
        <v>0</v>
      </c>
      <c r="ESL1330" s="62">
        <f>ESK1330/ESJ1330</f>
        <v>0</v>
      </c>
      <c r="ESM1330" s="62">
        <f>ESJ1330-ESK1330</f>
        <v>2000000</v>
      </c>
      <c r="ESN1330" s="62">
        <f t="shared" si="360"/>
        <v>2000000</v>
      </c>
      <c r="EST1330" s="62" t="s">
        <v>197</v>
      </c>
      <c r="ESU1330" s="62" t="s">
        <v>1294</v>
      </c>
      <c r="ESV1330" s="62">
        <v>0</v>
      </c>
      <c r="ESW1330" s="62">
        <v>0</v>
      </c>
      <c r="ESY1330" s="62">
        <v>0</v>
      </c>
      <c r="ESZ1330" s="62">
        <f>ESZ1327</f>
        <v>2000000</v>
      </c>
      <c r="ETA1330" s="62">
        <f>ETA1327</f>
        <v>0</v>
      </c>
      <c r="ETB1330" s="62">
        <f>ETA1330/ESZ1330</f>
        <v>0</v>
      </c>
      <c r="ETC1330" s="62">
        <f>ESZ1330-ETA1330</f>
        <v>2000000</v>
      </c>
      <c r="ETD1330" s="62">
        <f t="shared" si="360"/>
        <v>2000000</v>
      </c>
      <c r="ETJ1330" s="62" t="s">
        <v>197</v>
      </c>
      <c r="ETK1330" s="62" t="s">
        <v>1294</v>
      </c>
      <c r="ETL1330" s="62">
        <v>0</v>
      </c>
      <c r="ETM1330" s="62">
        <v>0</v>
      </c>
      <c r="ETO1330" s="62">
        <v>0</v>
      </c>
      <c r="ETP1330" s="62">
        <f>ETP1327</f>
        <v>2000000</v>
      </c>
      <c r="ETQ1330" s="62">
        <f>ETQ1327</f>
        <v>0</v>
      </c>
      <c r="ETR1330" s="62">
        <f>ETQ1330/ETP1330</f>
        <v>0</v>
      </c>
      <c r="ETS1330" s="62">
        <f>ETP1330-ETQ1330</f>
        <v>2000000</v>
      </c>
      <c r="ETT1330" s="62">
        <f t="shared" si="361"/>
        <v>2000000</v>
      </c>
      <c r="ETZ1330" s="62" t="s">
        <v>197</v>
      </c>
      <c r="EUA1330" s="62" t="s">
        <v>1294</v>
      </c>
      <c r="EUB1330" s="62">
        <v>0</v>
      </c>
      <c r="EUC1330" s="62">
        <v>0</v>
      </c>
      <c r="EUE1330" s="62">
        <v>0</v>
      </c>
      <c r="EUF1330" s="62">
        <f>EUF1327</f>
        <v>2000000</v>
      </c>
      <c r="EUG1330" s="62">
        <f>EUG1327</f>
        <v>0</v>
      </c>
      <c r="EUH1330" s="62">
        <f>EUG1330/EUF1330</f>
        <v>0</v>
      </c>
      <c r="EUI1330" s="62">
        <f>EUF1330-EUG1330</f>
        <v>2000000</v>
      </c>
      <c r="EUJ1330" s="62">
        <f t="shared" si="361"/>
        <v>2000000</v>
      </c>
      <c r="EUP1330" s="62" t="s">
        <v>197</v>
      </c>
      <c r="EUQ1330" s="62" t="s">
        <v>1294</v>
      </c>
      <c r="EUR1330" s="62">
        <v>0</v>
      </c>
      <c r="EUS1330" s="62">
        <v>0</v>
      </c>
      <c r="EUU1330" s="62">
        <v>0</v>
      </c>
      <c r="EUV1330" s="62">
        <f>EUV1327</f>
        <v>2000000</v>
      </c>
      <c r="EUW1330" s="62">
        <f>EUW1327</f>
        <v>0</v>
      </c>
      <c r="EUX1330" s="62">
        <f>EUW1330/EUV1330</f>
        <v>0</v>
      </c>
      <c r="EUY1330" s="62">
        <f>EUV1330-EUW1330</f>
        <v>2000000</v>
      </c>
      <c r="EUZ1330" s="62">
        <f t="shared" si="362"/>
        <v>2000000</v>
      </c>
      <c r="EVF1330" s="62" t="s">
        <v>197</v>
      </c>
      <c r="EVG1330" s="62" t="s">
        <v>1294</v>
      </c>
      <c r="EVH1330" s="62">
        <v>0</v>
      </c>
      <c r="EVI1330" s="62">
        <v>0</v>
      </c>
      <c r="EVK1330" s="62">
        <v>0</v>
      </c>
      <c r="EVL1330" s="62">
        <f>EVL1327</f>
        <v>2000000</v>
      </c>
      <c r="EVM1330" s="62">
        <f>EVM1327</f>
        <v>0</v>
      </c>
      <c r="EVN1330" s="62">
        <f>EVM1330/EVL1330</f>
        <v>0</v>
      </c>
      <c r="EVO1330" s="62">
        <f>EVL1330-EVM1330</f>
        <v>2000000</v>
      </c>
      <c r="EVP1330" s="62">
        <f t="shared" si="362"/>
        <v>2000000</v>
      </c>
      <c r="EVV1330" s="62" t="s">
        <v>197</v>
      </c>
      <c r="EVW1330" s="62" t="s">
        <v>1294</v>
      </c>
      <c r="EVX1330" s="62">
        <v>0</v>
      </c>
      <c r="EVY1330" s="62">
        <v>0</v>
      </c>
      <c r="EWA1330" s="62">
        <v>0</v>
      </c>
      <c r="EWB1330" s="62">
        <f>EWB1327</f>
        <v>2000000</v>
      </c>
      <c r="EWC1330" s="62">
        <f>EWC1327</f>
        <v>0</v>
      </c>
      <c r="EWD1330" s="62">
        <f>EWC1330/EWB1330</f>
        <v>0</v>
      </c>
      <c r="EWE1330" s="62">
        <f>EWB1330-EWC1330</f>
        <v>2000000</v>
      </c>
      <c r="EWF1330" s="62">
        <f t="shared" si="363"/>
        <v>2000000</v>
      </c>
      <c r="EWL1330" s="62" t="s">
        <v>197</v>
      </c>
      <c r="EWM1330" s="62" t="s">
        <v>1294</v>
      </c>
      <c r="EWN1330" s="62">
        <v>0</v>
      </c>
      <c r="EWO1330" s="62">
        <v>0</v>
      </c>
      <c r="EWQ1330" s="62">
        <v>0</v>
      </c>
      <c r="EWR1330" s="62">
        <f>EWR1327</f>
        <v>2000000</v>
      </c>
      <c r="EWS1330" s="62">
        <f>EWS1327</f>
        <v>0</v>
      </c>
      <c r="EWT1330" s="62">
        <f>EWS1330/EWR1330</f>
        <v>0</v>
      </c>
      <c r="EWU1330" s="62">
        <f>EWR1330-EWS1330</f>
        <v>2000000</v>
      </c>
      <c r="EWV1330" s="62">
        <f t="shared" si="363"/>
        <v>2000000</v>
      </c>
      <c r="EXB1330" s="62" t="s">
        <v>197</v>
      </c>
      <c r="EXC1330" s="62" t="s">
        <v>1294</v>
      </c>
      <c r="EXD1330" s="62">
        <v>0</v>
      </c>
      <c r="EXE1330" s="62">
        <v>0</v>
      </c>
      <c r="EXG1330" s="62">
        <v>0</v>
      </c>
      <c r="EXH1330" s="62">
        <f>EXH1327</f>
        <v>2000000</v>
      </c>
      <c r="EXI1330" s="62">
        <f>EXI1327</f>
        <v>0</v>
      </c>
      <c r="EXJ1330" s="62">
        <f>EXI1330/EXH1330</f>
        <v>0</v>
      </c>
      <c r="EXK1330" s="62">
        <f>EXH1330-EXI1330</f>
        <v>2000000</v>
      </c>
      <c r="EXL1330" s="62">
        <f t="shared" si="364"/>
        <v>2000000</v>
      </c>
      <c r="EXR1330" s="62" t="s">
        <v>197</v>
      </c>
      <c r="EXS1330" s="62" t="s">
        <v>1294</v>
      </c>
      <c r="EXT1330" s="62">
        <v>0</v>
      </c>
      <c r="EXU1330" s="62">
        <v>0</v>
      </c>
      <c r="EXW1330" s="62">
        <v>0</v>
      </c>
      <c r="EXX1330" s="62">
        <f>EXX1327</f>
        <v>2000000</v>
      </c>
      <c r="EXY1330" s="62">
        <f>EXY1327</f>
        <v>0</v>
      </c>
      <c r="EXZ1330" s="62">
        <f>EXY1330/EXX1330</f>
        <v>0</v>
      </c>
      <c r="EYA1330" s="62">
        <f>EXX1330-EXY1330</f>
        <v>2000000</v>
      </c>
      <c r="EYB1330" s="62">
        <f t="shared" si="364"/>
        <v>2000000</v>
      </c>
      <c r="EYH1330" s="62" t="s">
        <v>197</v>
      </c>
      <c r="EYI1330" s="62" t="s">
        <v>1294</v>
      </c>
      <c r="EYJ1330" s="62">
        <v>0</v>
      </c>
      <c r="EYK1330" s="62">
        <v>0</v>
      </c>
      <c r="EYM1330" s="62">
        <v>0</v>
      </c>
      <c r="EYN1330" s="62">
        <f>EYN1327</f>
        <v>2000000</v>
      </c>
      <c r="EYO1330" s="62">
        <f>EYO1327</f>
        <v>0</v>
      </c>
      <c r="EYP1330" s="62">
        <f>EYO1330/EYN1330</f>
        <v>0</v>
      </c>
      <c r="EYQ1330" s="62">
        <f>EYN1330-EYO1330</f>
        <v>2000000</v>
      </c>
      <c r="EYR1330" s="62">
        <f t="shared" si="365"/>
        <v>2000000</v>
      </c>
      <c r="EYX1330" s="62" t="s">
        <v>197</v>
      </c>
      <c r="EYY1330" s="62" t="s">
        <v>1294</v>
      </c>
      <c r="EYZ1330" s="62">
        <v>0</v>
      </c>
      <c r="EZA1330" s="62">
        <v>0</v>
      </c>
      <c r="EZC1330" s="62">
        <v>0</v>
      </c>
      <c r="EZD1330" s="62">
        <f>EZD1327</f>
        <v>2000000</v>
      </c>
      <c r="EZE1330" s="62">
        <f>EZE1327</f>
        <v>0</v>
      </c>
      <c r="EZF1330" s="62">
        <f>EZE1330/EZD1330</f>
        <v>0</v>
      </c>
      <c r="EZG1330" s="62">
        <f>EZD1330-EZE1330</f>
        <v>2000000</v>
      </c>
      <c r="EZH1330" s="62">
        <f t="shared" si="365"/>
        <v>2000000</v>
      </c>
      <c r="EZN1330" s="62" t="s">
        <v>197</v>
      </c>
      <c r="EZO1330" s="62" t="s">
        <v>1294</v>
      </c>
      <c r="EZP1330" s="62">
        <v>0</v>
      </c>
      <c r="EZQ1330" s="62">
        <v>0</v>
      </c>
      <c r="EZS1330" s="62">
        <v>0</v>
      </c>
      <c r="EZT1330" s="62">
        <f>EZT1327</f>
        <v>2000000</v>
      </c>
      <c r="EZU1330" s="62">
        <f>EZU1327</f>
        <v>0</v>
      </c>
      <c r="EZV1330" s="62">
        <f>EZU1330/EZT1330</f>
        <v>0</v>
      </c>
      <c r="EZW1330" s="62">
        <f>EZT1330-EZU1330</f>
        <v>2000000</v>
      </c>
      <c r="EZX1330" s="62">
        <f t="shared" si="366"/>
        <v>2000000</v>
      </c>
      <c r="FAD1330" s="62" t="s">
        <v>197</v>
      </c>
      <c r="FAE1330" s="62" t="s">
        <v>1294</v>
      </c>
      <c r="FAF1330" s="62">
        <v>0</v>
      </c>
      <c r="FAG1330" s="62">
        <v>0</v>
      </c>
      <c r="FAI1330" s="62">
        <v>0</v>
      </c>
      <c r="FAJ1330" s="62">
        <f>FAJ1327</f>
        <v>2000000</v>
      </c>
      <c r="FAK1330" s="62">
        <f>FAK1327</f>
        <v>0</v>
      </c>
      <c r="FAL1330" s="62">
        <f>FAK1330/FAJ1330</f>
        <v>0</v>
      </c>
      <c r="FAM1330" s="62">
        <f>FAJ1330-FAK1330</f>
        <v>2000000</v>
      </c>
      <c r="FAN1330" s="62">
        <f t="shared" si="366"/>
        <v>2000000</v>
      </c>
      <c r="FAT1330" s="62" t="s">
        <v>197</v>
      </c>
      <c r="FAU1330" s="62" t="s">
        <v>1294</v>
      </c>
      <c r="FAV1330" s="62">
        <v>0</v>
      </c>
      <c r="FAW1330" s="62">
        <v>0</v>
      </c>
      <c r="FAY1330" s="62">
        <v>0</v>
      </c>
      <c r="FAZ1330" s="62">
        <f>FAZ1327</f>
        <v>2000000</v>
      </c>
      <c r="FBA1330" s="62">
        <f>FBA1327</f>
        <v>0</v>
      </c>
      <c r="FBB1330" s="62">
        <f>FBA1330/FAZ1330</f>
        <v>0</v>
      </c>
      <c r="FBC1330" s="62">
        <f>FAZ1330-FBA1330</f>
        <v>2000000</v>
      </c>
      <c r="FBD1330" s="62">
        <f t="shared" si="367"/>
        <v>2000000</v>
      </c>
      <c r="FBJ1330" s="62" t="s">
        <v>197</v>
      </c>
      <c r="FBK1330" s="62" t="s">
        <v>1294</v>
      </c>
      <c r="FBL1330" s="62">
        <v>0</v>
      </c>
      <c r="FBM1330" s="62">
        <v>0</v>
      </c>
      <c r="FBO1330" s="62">
        <v>0</v>
      </c>
      <c r="FBP1330" s="62">
        <f>FBP1327</f>
        <v>2000000</v>
      </c>
      <c r="FBQ1330" s="62">
        <f>FBQ1327</f>
        <v>0</v>
      </c>
      <c r="FBR1330" s="62">
        <f>FBQ1330/FBP1330</f>
        <v>0</v>
      </c>
      <c r="FBS1330" s="62">
        <f>FBP1330-FBQ1330</f>
        <v>2000000</v>
      </c>
      <c r="FBT1330" s="62">
        <f t="shared" si="367"/>
        <v>2000000</v>
      </c>
      <c r="FBZ1330" s="62" t="s">
        <v>197</v>
      </c>
      <c r="FCA1330" s="62" t="s">
        <v>1294</v>
      </c>
      <c r="FCB1330" s="62">
        <v>0</v>
      </c>
      <c r="FCC1330" s="62">
        <v>0</v>
      </c>
      <c r="FCE1330" s="62">
        <v>0</v>
      </c>
      <c r="FCF1330" s="62">
        <f>FCF1327</f>
        <v>2000000</v>
      </c>
      <c r="FCG1330" s="62">
        <f>FCG1327</f>
        <v>0</v>
      </c>
      <c r="FCH1330" s="62">
        <f>FCG1330/FCF1330</f>
        <v>0</v>
      </c>
      <c r="FCI1330" s="62">
        <f>FCF1330-FCG1330</f>
        <v>2000000</v>
      </c>
      <c r="FCJ1330" s="62">
        <f t="shared" si="368"/>
        <v>2000000</v>
      </c>
      <c r="FCP1330" s="62" t="s">
        <v>197</v>
      </c>
      <c r="FCQ1330" s="62" t="s">
        <v>1294</v>
      </c>
      <c r="FCR1330" s="62">
        <v>0</v>
      </c>
      <c r="FCS1330" s="62">
        <v>0</v>
      </c>
      <c r="FCU1330" s="62">
        <v>0</v>
      </c>
      <c r="FCV1330" s="62">
        <f>FCV1327</f>
        <v>2000000</v>
      </c>
      <c r="FCW1330" s="62">
        <f>FCW1327</f>
        <v>0</v>
      </c>
      <c r="FCX1330" s="62">
        <f>FCW1330/FCV1330</f>
        <v>0</v>
      </c>
      <c r="FCY1330" s="62">
        <f>FCV1330-FCW1330</f>
        <v>2000000</v>
      </c>
      <c r="FCZ1330" s="62">
        <f t="shared" si="368"/>
        <v>2000000</v>
      </c>
      <c r="FDF1330" s="62" t="s">
        <v>197</v>
      </c>
      <c r="FDG1330" s="62" t="s">
        <v>1294</v>
      </c>
      <c r="FDH1330" s="62">
        <v>0</v>
      </c>
      <c r="FDI1330" s="62">
        <v>0</v>
      </c>
      <c r="FDK1330" s="62">
        <v>0</v>
      </c>
      <c r="FDL1330" s="62">
        <f>FDL1327</f>
        <v>2000000</v>
      </c>
      <c r="FDM1330" s="62">
        <f>FDM1327</f>
        <v>0</v>
      </c>
      <c r="FDN1330" s="62">
        <f>FDM1330/FDL1330</f>
        <v>0</v>
      </c>
      <c r="FDO1330" s="62">
        <f>FDL1330-FDM1330</f>
        <v>2000000</v>
      </c>
      <c r="FDP1330" s="62">
        <f t="shared" si="369"/>
        <v>2000000</v>
      </c>
      <c r="FDV1330" s="62" t="s">
        <v>197</v>
      </c>
      <c r="FDW1330" s="62" t="s">
        <v>1294</v>
      </c>
      <c r="FDX1330" s="62">
        <v>0</v>
      </c>
      <c r="FDY1330" s="62">
        <v>0</v>
      </c>
      <c r="FEA1330" s="62">
        <v>0</v>
      </c>
      <c r="FEB1330" s="62">
        <f>FEB1327</f>
        <v>2000000</v>
      </c>
      <c r="FEC1330" s="62">
        <f>FEC1327</f>
        <v>0</v>
      </c>
      <c r="FED1330" s="62">
        <f>FEC1330/FEB1330</f>
        <v>0</v>
      </c>
      <c r="FEE1330" s="62">
        <f>FEB1330-FEC1330</f>
        <v>2000000</v>
      </c>
      <c r="FEF1330" s="62">
        <f t="shared" si="369"/>
        <v>2000000</v>
      </c>
      <c r="FEL1330" s="62" t="s">
        <v>197</v>
      </c>
      <c r="FEM1330" s="62" t="s">
        <v>1294</v>
      </c>
      <c r="FEN1330" s="62">
        <v>0</v>
      </c>
      <c r="FEO1330" s="62">
        <v>0</v>
      </c>
      <c r="FEQ1330" s="62">
        <v>0</v>
      </c>
      <c r="FER1330" s="62">
        <f>FER1327</f>
        <v>2000000</v>
      </c>
      <c r="FES1330" s="62">
        <f>FES1327</f>
        <v>0</v>
      </c>
      <c r="FET1330" s="62">
        <f>FES1330/FER1330</f>
        <v>0</v>
      </c>
      <c r="FEU1330" s="62">
        <f>FER1330-FES1330</f>
        <v>2000000</v>
      </c>
      <c r="FEV1330" s="62">
        <f t="shared" si="370"/>
        <v>2000000</v>
      </c>
      <c r="FFB1330" s="62" t="s">
        <v>197</v>
      </c>
      <c r="FFC1330" s="62" t="s">
        <v>1294</v>
      </c>
      <c r="FFD1330" s="62">
        <v>0</v>
      </c>
      <c r="FFE1330" s="62">
        <v>0</v>
      </c>
      <c r="FFG1330" s="62">
        <v>0</v>
      </c>
      <c r="FFH1330" s="62">
        <f>FFH1327</f>
        <v>2000000</v>
      </c>
      <c r="FFI1330" s="62">
        <f>FFI1327</f>
        <v>0</v>
      </c>
      <c r="FFJ1330" s="62">
        <f>FFI1330/FFH1330</f>
        <v>0</v>
      </c>
      <c r="FFK1330" s="62">
        <f>FFH1330-FFI1330</f>
        <v>2000000</v>
      </c>
      <c r="FFL1330" s="62">
        <f t="shared" si="370"/>
        <v>2000000</v>
      </c>
      <c r="FFR1330" s="62" t="s">
        <v>197</v>
      </c>
      <c r="FFS1330" s="62" t="s">
        <v>1294</v>
      </c>
      <c r="FFT1330" s="62">
        <v>0</v>
      </c>
      <c r="FFU1330" s="62">
        <v>0</v>
      </c>
      <c r="FFW1330" s="62">
        <v>0</v>
      </c>
      <c r="FFX1330" s="62">
        <f>FFX1327</f>
        <v>2000000</v>
      </c>
      <c r="FFY1330" s="62">
        <f>FFY1327</f>
        <v>0</v>
      </c>
      <c r="FFZ1330" s="62">
        <f>FFY1330/FFX1330</f>
        <v>0</v>
      </c>
      <c r="FGA1330" s="62">
        <f>FFX1330-FFY1330</f>
        <v>2000000</v>
      </c>
      <c r="FGB1330" s="62">
        <f t="shared" si="371"/>
        <v>2000000</v>
      </c>
      <c r="FGH1330" s="62" t="s">
        <v>197</v>
      </c>
      <c r="FGI1330" s="62" t="s">
        <v>1294</v>
      </c>
      <c r="FGJ1330" s="62">
        <v>0</v>
      </c>
      <c r="FGK1330" s="62">
        <v>0</v>
      </c>
      <c r="FGM1330" s="62">
        <v>0</v>
      </c>
      <c r="FGN1330" s="62">
        <f>FGN1327</f>
        <v>2000000</v>
      </c>
      <c r="FGO1330" s="62">
        <f>FGO1327</f>
        <v>0</v>
      </c>
      <c r="FGP1330" s="62">
        <f>FGO1330/FGN1330</f>
        <v>0</v>
      </c>
      <c r="FGQ1330" s="62">
        <f>FGN1330-FGO1330</f>
        <v>2000000</v>
      </c>
      <c r="FGR1330" s="62">
        <f t="shared" si="371"/>
        <v>2000000</v>
      </c>
      <c r="FGX1330" s="62" t="s">
        <v>197</v>
      </c>
      <c r="FGY1330" s="62" t="s">
        <v>1294</v>
      </c>
      <c r="FGZ1330" s="62">
        <v>0</v>
      </c>
      <c r="FHA1330" s="62">
        <v>0</v>
      </c>
      <c r="FHC1330" s="62">
        <v>0</v>
      </c>
      <c r="FHD1330" s="62">
        <f>FHD1327</f>
        <v>2000000</v>
      </c>
      <c r="FHE1330" s="62">
        <f>FHE1327</f>
        <v>0</v>
      </c>
      <c r="FHF1330" s="62">
        <f>FHE1330/FHD1330</f>
        <v>0</v>
      </c>
      <c r="FHG1330" s="62">
        <f>FHD1330-FHE1330</f>
        <v>2000000</v>
      </c>
      <c r="FHH1330" s="62">
        <f t="shared" si="372"/>
        <v>2000000</v>
      </c>
      <c r="FHN1330" s="62" t="s">
        <v>197</v>
      </c>
      <c r="FHO1330" s="62" t="s">
        <v>1294</v>
      </c>
      <c r="FHP1330" s="62">
        <v>0</v>
      </c>
      <c r="FHQ1330" s="62">
        <v>0</v>
      </c>
      <c r="FHS1330" s="62">
        <v>0</v>
      </c>
      <c r="FHT1330" s="62">
        <f>FHT1327</f>
        <v>2000000</v>
      </c>
      <c r="FHU1330" s="62">
        <f>FHU1327</f>
        <v>0</v>
      </c>
      <c r="FHV1330" s="62">
        <f>FHU1330/FHT1330</f>
        <v>0</v>
      </c>
      <c r="FHW1330" s="62">
        <f>FHT1330-FHU1330</f>
        <v>2000000</v>
      </c>
      <c r="FHX1330" s="62">
        <f t="shared" si="372"/>
        <v>2000000</v>
      </c>
      <c r="FID1330" s="62" t="s">
        <v>197</v>
      </c>
      <c r="FIE1330" s="62" t="s">
        <v>1294</v>
      </c>
      <c r="FIF1330" s="62">
        <v>0</v>
      </c>
      <c r="FIG1330" s="62">
        <v>0</v>
      </c>
      <c r="FII1330" s="62">
        <v>0</v>
      </c>
      <c r="FIJ1330" s="62">
        <f>FIJ1327</f>
        <v>2000000</v>
      </c>
      <c r="FIK1330" s="62">
        <f>FIK1327</f>
        <v>0</v>
      </c>
      <c r="FIL1330" s="62">
        <f>FIK1330/FIJ1330</f>
        <v>0</v>
      </c>
      <c r="FIM1330" s="62">
        <f>FIJ1330-FIK1330</f>
        <v>2000000</v>
      </c>
      <c r="FIN1330" s="62">
        <f t="shared" si="373"/>
        <v>2000000</v>
      </c>
      <c r="FIT1330" s="62" t="s">
        <v>197</v>
      </c>
      <c r="FIU1330" s="62" t="s">
        <v>1294</v>
      </c>
      <c r="FIV1330" s="62">
        <v>0</v>
      </c>
      <c r="FIW1330" s="62">
        <v>0</v>
      </c>
      <c r="FIY1330" s="62">
        <v>0</v>
      </c>
      <c r="FIZ1330" s="62">
        <f>FIZ1327</f>
        <v>2000000</v>
      </c>
      <c r="FJA1330" s="62">
        <f>FJA1327</f>
        <v>0</v>
      </c>
      <c r="FJB1330" s="62">
        <f>FJA1330/FIZ1330</f>
        <v>0</v>
      </c>
      <c r="FJC1330" s="62">
        <f>FIZ1330-FJA1330</f>
        <v>2000000</v>
      </c>
      <c r="FJD1330" s="62">
        <f t="shared" si="373"/>
        <v>2000000</v>
      </c>
      <c r="FJJ1330" s="62" t="s">
        <v>197</v>
      </c>
      <c r="FJK1330" s="62" t="s">
        <v>1294</v>
      </c>
      <c r="FJL1330" s="62">
        <v>0</v>
      </c>
      <c r="FJM1330" s="62">
        <v>0</v>
      </c>
      <c r="FJO1330" s="62">
        <v>0</v>
      </c>
      <c r="FJP1330" s="62">
        <f>FJP1327</f>
        <v>2000000</v>
      </c>
      <c r="FJQ1330" s="62">
        <f>FJQ1327</f>
        <v>0</v>
      </c>
      <c r="FJR1330" s="62">
        <f>FJQ1330/FJP1330</f>
        <v>0</v>
      </c>
      <c r="FJS1330" s="62">
        <f>FJP1330-FJQ1330</f>
        <v>2000000</v>
      </c>
      <c r="FJT1330" s="62">
        <f t="shared" si="374"/>
        <v>2000000</v>
      </c>
      <c r="FJZ1330" s="62" t="s">
        <v>197</v>
      </c>
      <c r="FKA1330" s="62" t="s">
        <v>1294</v>
      </c>
      <c r="FKB1330" s="62">
        <v>0</v>
      </c>
      <c r="FKC1330" s="62">
        <v>0</v>
      </c>
      <c r="FKE1330" s="62">
        <v>0</v>
      </c>
      <c r="FKF1330" s="62">
        <f>FKF1327</f>
        <v>2000000</v>
      </c>
      <c r="FKG1330" s="62">
        <f>FKG1327</f>
        <v>0</v>
      </c>
      <c r="FKH1330" s="62">
        <f>FKG1330/FKF1330</f>
        <v>0</v>
      </c>
      <c r="FKI1330" s="62">
        <f>FKF1330-FKG1330</f>
        <v>2000000</v>
      </c>
      <c r="FKJ1330" s="62">
        <f t="shared" si="374"/>
        <v>2000000</v>
      </c>
      <c r="FKP1330" s="62" t="s">
        <v>197</v>
      </c>
      <c r="FKQ1330" s="62" t="s">
        <v>1294</v>
      </c>
      <c r="FKR1330" s="62">
        <v>0</v>
      </c>
      <c r="FKS1330" s="62">
        <v>0</v>
      </c>
      <c r="FKU1330" s="62">
        <v>0</v>
      </c>
      <c r="FKV1330" s="62">
        <f>FKV1327</f>
        <v>2000000</v>
      </c>
      <c r="FKW1330" s="62">
        <f>FKW1327</f>
        <v>0</v>
      </c>
      <c r="FKX1330" s="62">
        <f>FKW1330/FKV1330</f>
        <v>0</v>
      </c>
      <c r="FKY1330" s="62">
        <f>FKV1330-FKW1330</f>
        <v>2000000</v>
      </c>
      <c r="FKZ1330" s="62">
        <f t="shared" si="375"/>
        <v>2000000</v>
      </c>
      <c r="FLF1330" s="62" t="s">
        <v>197</v>
      </c>
      <c r="FLG1330" s="62" t="s">
        <v>1294</v>
      </c>
      <c r="FLH1330" s="62">
        <v>0</v>
      </c>
      <c r="FLI1330" s="62">
        <v>0</v>
      </c>
      <c r="FLK1330" s="62">
        <v>0</v>
      </c>
      <c r="FLL1330" s="62">
        <f>FLL1327</f>
        <v>2000000</v>
      </c>
      <c r="FLM1330" s="62">
        <f>FLM1327</f>
        <v>0</v>
      </c>
      <c r="FLN1330" s="62">
        <f>FLM1330/FLL1330</f>
        <v>0</v>
      </c>
      <c r="FLO1330" s="62">
        <f>FLL1330-FLM1330</f>
        <v>2000000</v>
      </c>
      <c r="FLP1330" s="62">
        <f t="shared" si="375"/>
        <v>2000000</v>
      </c>
      <c r="FLV1330" s="62" t="s">
        <v>197</v>
      </c>
      <c r="FLW1330" s="62" t="s">
        <v>1294</v>
      </c>
      <c r="FLX1330" s="62">
        <v>0</v>
      </c>
      <c r="FLY1330" s="62">
        <v>0</v>
      </c>
      <c r="FMA1330" s="62">
        <v>0</v>
      </c>
      <c r="FMB1330" s="62">
        <f>FMB1327</f>
        <v>2000000</v>
      </c>
      <c r="FMC1330" s="62">
        <f>FMC1327</f>
        <v>0</v>
      </c>
      <c r="FMD1330" s="62">
        <f>FMC1330/FMB1330</f>
        <v>0</v>
      </c>
      <c r="FME1330" s="62">
        <f>FMB1330-FMC1330</f>
        <v>2000000</v>
      </c>
      <c r="FMF1330" s="62">
        <f t="shared" si="376"/>
        <v>2000000</v>
      </c>
      <c r="FML1330" s="62" t="s">
        <v>197</v>
      </c>
      <c r="FMM1330" s="62" t="s">
        <v>1294</v>
      </c>
      <c r="FMN1330" s="62">
        <v>0</v>
      </c>
      <c r="FMO1330" s="62">
        <v>0</v>
      </c>
      <c r="FMQ1330" s="62">
        <v>0</v>
      </c>
      <c r="FMR1330" s="62">
        <f>FMR1327</f>
        <v>2000000</v>
      </c>
      <c r="FMS1330" s="62">
        <f>FMS1327</f>
        <v>0</v>
      </c>
      <c r="FMT1330" s="62">
        <f>FMS1330/FMR1330</f>
        <v>0</v>
      </c>
      <c r="FMU1330" s="62">
        <f>FMR1330-FMS1330</f>
        <v>2000000</v>
      </c>
      <c r="FMV1330" s="62">
        <f t="shared" si="376"/>
        <v>2000000</v>
      </c>
      <c r="FNB1330" s="62" t="s">
        <v>197</v>
      </c>
      <c r="FNC1330" s="62" t="s">
        <v>1294</v>
      </c>
      <c r="FND1330" s="62">
        <v>0</v>
      </c>
      <c r="FNE1330" s="62">
        <v>0</v>
      </c>
      <c r="FNG1330" s="62">
        <v>0</v>
      </c>
      <c r="FNH1330" s="62">
        <f>FNH1327</f>
        <v>2000000</v>
      </c>
      <c r="FNI1330" s="62">
        <f>FNI1327</f>
        <v>0</v>
      </c>
      <c r="FNJ1330" s="62">
        <f>FNI1330/FNH1330</f>
        <v>0</v>
      </c>
      <c r="FNK1330" s="62">
        <f>FNH1330-FNI1330</f>
        <v>2000000</v>
      </c>
      <c r="FNL1330" s="62">
        <f t="shared" si="377"/>
        <v>2000000</v>
      </c>
      <c r="FNR1330" s="62" t="s">
        <v>197</v>
      </c>
      <c r="FNS1330" s="62" t="s">
        <v>1294</v>
      </c>
      <c r="FNT1330" s="62">
        <v>0</v>
      </c>
      <c r="FNU1330" s="62">
        <v>0</v>
      </c>
      <c r="FNW1330" s="62">
        <v>0</v>
      </c>
      <c r="FNX1330" s="62">
        <f>FNX1327</f>
        <v>2000000</v>
      </c>
      <c r="FNY1330" s="62">
        <f>FNY1327</f>
        <v>0</v>
      </c>
      <c r="FNZ1330" s="62">
        <f>FNY1330/FNX1330</f>
        <v>0</v>
      </c>
      <c r="FOA1330" s="62">
        <f>FNX1330-FNY1330</f>
        <v>2000000</v>
      </c>
      <c r="FOB1330" s="62">
        <f t="shared" si="377"/>
        <v>2000000</v>
      </c>
      <c r="FOH1330" s="62" t="s">
        <v>197</v>
      </c>
      <c r="FOI1330" s="62" t="s">
        <v>1294</v>
      </c>
      <c r="FOJ1330" s="62">
        <v>0</v>
      </c>
      <c r="FOK1330" s="62">
        <v>0</v>
      </c>
      <c r="FOM1330" s="62">
        <v>0</v>
      </c>
      <c r="FON1330" s="62">
        <f>FON1327</f>
        <v>2000000</v>
      </c>
      <c r="FOO1330" s="62">
        <f>FOO1327</f>
        <v>0</v>
      </c>
      <c r="FOP1330" s="62">
        <f>FOO1330/FON1330</f>
        <v>0</v>
      </c>
      <c r="FOQ1330" s="62">
        <f>FON1330-FOO1330</f>
        <v>2000000</v>
      </c>
      <c r="FOR1330" s="62">
        <f t="shared" si="378"/>
        <v>2000000</v>
      </c>
      <c r="FOX1330" s="62" t="s">
        <v>197</v>
      </c>
      <c r="FOY1330" s="62" t="s">
        <v>1294</v>
      </c>
      <c r="FOZ1330" s="62">
        <v>0</v>
      </c>
      <c r="FPA1330" s="62">
        <v>0</v>
      </c>
      <c r="FPC1330" s="62">
        <v>0</v>
      </c>
      <c r="FPD1330" s="62">
        <f>FPD1327</f>
        <v>2000000</v>
      </c>
      <c r="FPE1330" s="62">
        <f>FPE1327</f>
        <v>0</v>
      </c>
      <c r="FPF1330" s="62">
        <f>FPE1330/FPD1330</f>
        <v>0</v>
      </c>
      <c r="FPG1330" s="62">
        <f>FPD1330-FPE1330</f>
        <v>2000000</v>
      </c>
      <c r="FPH1330" s="62">
        <f t="shared" si="378"/>
        <v>2000000</v>
      </c>
      <c r="FPN1330" s="62" t="s">
        <v>197</v>
      </c>
      <c r="FPO1330" s="62" t="s">
        <v>1294</v>
      </c>
      <c r="FPP1330" s="62">
        <v>0</v>
      </c>
      <c r="FPQ1330" s="62">
        <v>0</v>
      </c>
      <c r="FPS1330" s="62">
        <v>0</v>
      </c>
      <c r="FPT1330" s="62">
        <f>FPT1327</f>
        <v>2000000</v>
      </c>
      <c r="FPU1330" s="62">
        <f>FPU1327</f>
        <v>0</v>
      </c>
      <c r="FPV1330" s="62">
        <f>FPU1330/FPT1330</f>
        <v>0</v>
      </c>
      <c r="FPW1330" s="62">
        <f>FPT1330-FPU1330</f>
        <v>2000000</v>
      </c>
      <c r="FPX1330" s="62">
        <f t="shared" si="379"/>
        <v>2000000</v>
      </c>
      <c r="FQD1330" s="62" t="s">
        <v>197</v>
      </c>
      <c r="FQE1330" s="62" t="s">
        <v>1294</v>
      </c>
      <c r="FQF1330" s="62">
        <v>0</v>
      </c>
      <c r="FQG1330" s="62">
        <v>0</v>
      </c>
      <c r="FQI1330" s="62">
        <v>0</v>
      </c>
      <c r="FQJ1330" s="62">
        <f>FQJ1327</f>
        <v>2000000</v>
      </c>
      <c r="FQK1330" s="62">
        <f>FQK1327</f>
        <v>0</v>
      </c>
      <c r="FQL1330" s="62">
        <f>FQK1330/FQJ1330</f>
        <v>0</v>
      </c>
      <c r="FQM1330" s="62">
        <f>FQJ1330-FQK1330</f>
        <v>2000000</v>
      </c>
      <c r="FQN1330" s="62">
        <f t="shared" si="379"/>
        <v>2000000</v>
      </c>
      <c r="FQT1330" s="62" t="s">
        <v>197</v>
      </c>
      <c r="FQU1330" s="62" t="s">
        <v>1294</v>
      </c>
      <c r="FQV1330" s="62">
        <v>0</v>
      </c>
      <c r="FQW1330" s="62">
        <v>0</v>
      </c>
      <c r="FQY1330" s="62">
        <v>0</v>
      </c>
      <c r="FQZ1330" s="62">
        <f>FQZ1327</f>
        <v>2000000</v>
      </c>
      <c r="FRA1330" s="62">
        <f>FRA1327</f>
        <v>0</v>
      </c>
      <c r="FRB1330" s="62">
        <f>FRA1330/FQZ1330</f>
        <v>0</v>
      </c>
      <c r="FRC1330" s="62">
        <f>FQZ1330-FRA1330</f>
        <v>2000000</v>
      </c>
      <c r="FRD1330" s="62">
        <f t="shared" si="380"/>
        <v>2000000</v>
      </c>
      <c r="FRJ1330" s="62" t="s">
        <v>197</v>
      </c>
      <c r="FRK1330" s="62" t="s">
        <v>1294</v>
      </c>
      <c r="FRL1330" s="62">
        <v>0</v>
      </c>
      <c r="FRM1330" s="62">
        <v>0</v>
      </c>
      <c r="FRO1330" s="62">
        <v>0</v>
      </c>
      <c r="FRP1330" s="62">
        <f>FRP1327</f>
        <v>2000000</v>
      </c>
      <c r="FRQ1330" s="62">
        <f>FRQ1327</f>
        <v>0</v>
      </c>
      <c r="FRR1330" s="62">
        <f>FRQ1330/FRP1330</f>
        <v>0</v>
      </c>
      <c r="FRS1330" s="62">
        <f>FRP1330-FRQ1330</f>
        <v>2000000</v>
      </c>
      <c r="FRT1330" s="62">
        <f t="shared" si="380"/>
        <v>2000000</v>
      </c>
      <c r="FRZ1330" s="62" t="s">
        <v>197</v>
      </c>
      <c r="FSA1330" s="62" t="s">
        <v>1294</v>
      </c>
      <c r="FSB1330" s="62">
        <v>0</v>
      </c>
      <c r="FSC1330" s="62">
        <v>0</v>
      </c>
      <c r="FSE1330" s="62">
        <v>0</v>
      </c>
      <c r="FSF1330" s="62">
        <f>FSF1327</f>
        <v>2000000</v>
      </c>
      <c r="FSG1330" s="62">
        <f>FSG1327</f>
        <v>0</v>
      </c>
      <c r="FSH1330" s="62">
        <f>FSG1330/FSF1330</f>
        <v>0</v>
      </c>
      <c r="FSI1330" s="62">
        <f>FSF1330-FSG1330</f>
        <v>2000000</v>
      </c>
      <c r="FSJ1330" s="62">
        <f t="shared" si="381"/>
        <v>2000000</v>
      </c>
      <c r="FSP1330" s="62" t="s">
        <v>197</v>
      </c>
      <c r="FSQ1330" s="62" t="s">
        <v>1294</v>
      </c>
      <c r="FSR1330" s="62">
        <v>0</v>
      </c>
      <c r="FSS1330" s="62">
        <v>0</v>
      </c>
      <c r="FSU1330" s="62">
        <v>0</v>
      </c>
      <c r="FSV1330" s="62">
        <f>FSV1327</f>
        <v>2000000</v>
      </c>
      <c r="FSW1330" s="62">
        <f>FSW1327</f>
        <v>0</v>
      </c>
      <c r="FSX1330" s="62">
        <f>FSW1330/FSV1330</f>
        <v>0</v>
      </c>
      <c r="FSY1330" s="62">
        <f>FSV1330-FSW1330</f>
        <v>2000000</v>
      </c>
      <c r="FSZ1330" s="62">
        <f t="shared" si="381"/>
        <v>2000000</v>
      </c>
      <c r="FTF1330" s="62" t="s">
        <v>197</v>
      </c>
      <c r="FTG1330" s="62" t="s">
        <v>1294</v>
      </c>
      <c r="FTH1330" s="62">
        <v>0</v>
      </c>
      <c r="FTI1330" s="62">
        <v>0</v>
      </c>
      <c r="FTK1330" s="62">
        <v>0</v>
      </c>
      <c r="FTL1330" s="62">
        <f>FTL1327</f>
        <v>2000000</v>
      </c>
      <c r="FTM1330" s="62">
        <f>FTM1327</f>
        <v>0</v>
      </c>
      <c r="FTN1330" s="62">
        <f>FTM1330/FTL1330</f>
        <v>0</v>
      </c>
      <c r="FTO1330" s="62">
        <f>FTL1330-FTM1330</f>
        <v>2000000</v>
      </c>
      <c r="FTP1330" s="62">
        <f t="shared" si="382"/>
        <v>2000000</v>
      </c>
      <c r="FTV1330" s="62" t="s">
        <v>197</v>
      </c>
      <c r="FTW1330" s="62" t="s">
        <v>1294</v>
      </c>
      <c r="FTX1330" s="62">
        <v>0</v>
      </c>
      <c r="FTY1330" s="62">
        <v>0</v>
      </c>
      <c r="FUA1330" s="62">
        <v>0</v>
      </c>
      <c r="FUB1330" s="62">
        <f>FUB1327</f>
        <v>2000000</v>
      </c>
      <c r="FUC1330" s="62">
        <f>FUC1327</f>
        <v>0</v>
      </c>
      <c r="FUD1330" s="62">
        <f>FUC1330/FUB1330</f>
        <v>0</v>
      </c>
      <c r="FUE1330" s="62">
        <f>FUB1330-FUC1330</f>
        <v>2000000</v>
      </c>
      <c r="FUF1330" s="62">
        <f t="shared" si="382"/>
        <v>2000000</v>
      </c>
      <c r="FUL1330" s="62" t="s">
        <v>197</v>
      </c>
      <c r="FUM1330" s="62" t="s">
        <v>1294</v>
      </c>
      <c r="FUN1330" s="62">
        <v>0</v>
      </c>
      <c r="FUO1330" s="62">
        <v>0</v>
      </c>
      <c r="FUQ1330" s="62">
        <v>0</v>
      </c>
      <c r="FUR1330" s="62">
        <f>FUR1327</f>
        <v>2000000</v>
      </c>
      <c r="FUS1330" s="62">
        <f>FUS1327</f>
        <v>0</v>
      </c>
      <c r="FUT1330" s="62">
        <f>FUS1330/FUR1330</f>
        <v>0</v>
      </c>
      <c r="FUU1330" s="62">
        <f>FUR1330-FUS1330</f>
        <v>2000000</v>
      </c>
      <c r="FUV1330" s="62">
        <f t="shared" si="383"/>
        <v>2000000</v>
      </c>
      <c r="FVB1330" s="62" t="s">
        <v>197</v>
      </c>
      <c r="FVC1330" s="62" t="s">
        <v>1294</v>
      </c>
      <c r="FVD1330" s="62">
        <v>0</v>
      </c>
      <c r="FVE1330" s="62">
        <v>0</v>
      </c>
      <c r="FVG1330" s="62">
        <v>0</v>
      </c>
      <c r="FVH1330" s="62">
        <f>FVH1327</f>
        <v>2000000</v>
      </c>
      <c r="FVI1330" s="62">
        <f>FVI1327</f>
        <v>0</v>
      </c>
      <c r="FVJ1330" s="62">
        <f>FVI1330/FVH1330</f>
        <v>0</v>
      </c>
      <c r="FVK1330" s="62">
        <f>FVH1330-FVI1330</f>
        <v>2000000</v>
      </c>
      <c r="FVL1330" s="62">
        <f t="shared" si="383"/>
        <v>2000000</v>
      </c>
      <c r="FVR1330" s="62" t="s">
        <v>197</v>
      </c>
      <c r="FVS1330" s="62" t="s">
        <v>1294</v>
      </c>
      <c r="FVT1330" s="62">
        <v>0</v>
      </c>
      <c r="FVU1330" s="62">
        <v>0</v>
      </c>
      <c r="FVW1330" s="62">
        <v>0</v>
      </c>
      <c r="FVX1330" s="62">
        <f>FVX1327</f>
        <v>2000000</v>
      </c>
      <c r="FVY1330" s="62">
        <f>FVY1327</f>
        <v>0</v>
      </c>
      <c r="FVZ1330" s="62">
        <f>FVY1330/FVX1330</f>
        <v>0</v>
      </c>
      <c r="FWA1330" s="62">
        <f>FVX1330-FVY1330</f>
        <v>2000000</v>
      </c>
      <c r="FWB1330" s="62">
        <f t="shared" si="384"/>
        <v>2000000</v>
      </c>
      <c r="FWH1330" s="62" t="s">
        <v>197</v>
      </c>
      <c r="FWI1330" s="62" t="s">
        <v>1294</v>
      </c>
      <c r="FWJ1330" s="62">
        <v>0</v>
      </c>
      <c r="FWK1330" s="62">
        <v>0</v>
      </c>
      <c r="FWM1330" s="62">
        <v>0</v>
      </c>
      <c r="FWN1330" s="62">
        <f>FWN1327</f>
        <v>2000000</v>
      </c>
      <c r="FWO1330" s="62">
        <f>FWO1327</f>
        <v>0</v>
      </c>
      <c r="FWP1330" s="62">
        <f>FWO1330/FWN1330</f>
        <v>0</v>
      </c>
      <c r="FWQ1330" s="62">
        <f>FWN1330-FWO1330</f>
        <v>2000000</v>
      </c>
      <c r="FWR1330" s="62">
        <f t="shared" si="384"/>
        <v>2000000</v>
      </c>
      <c r="FWX1330" s="62" t="s">
        <v>197</v>
      </c>
      <c r="FWY1330" s="62" t="s">
        <v>1294</v>
      </c>
      <c r="FWZ1330" s="62">
        <v>0</v>
      </c>
      <c r="FXA1330" s="62">
        <v>0</v>
      </c>
      <c r="FXC1330" s="62">
        <v>0</v>
      </c>
      <c r="FXD1330" s="62">
        <f>FXD1327</f>
        <v>2000000</v>
      </c>
      <c r="FXE1330" s="62">
        <f>FXE1327</f>
        <v>0</v>
      </c>
      <c r="FXF1330" s="62">
        <f>FXE1330/FXD1330</f>
        <v>0</v>
      </c>
      <c r="FXG1330" s="62">
        <f>FXD1330-FXE1330</f>
        <v>2000000</v>
      </c>
      <c r="FXH1330" s="62">
        <f t="shared" si="385"/>
        <v>2000000</v>
      </c>
      <c r="FXN1330" s="62" t="s">
        <v>197</v>
      </c>
      <c r="FXO1330" s="62" t="s">
        <v>1294</v>
      </c>
      <c r="FXP1330" s="62">
        <v>0</v>
      </c>
      <c r="FXQ1330" s="62">
        <v>0</v>
      </c>
      <c r="FXS1330" s="62">
        <v>0</v>
      </c>
      <c r="FXT1330" s="62">
        <f>FXT1327</f>
        <v>2000000</v>
      </c>
      <c r="FXU1330" s="62">
        <f>FXU1327</f>
        <v>0</v>
      </c>
      <c r="FXV1330" s="62">
        <f>FXU1330/FXT1330</f>
        <v>0</v>
      </c>
      <c r="FXW1330" s="62">
        <f>FXT1330-FXU1330</f>
        <v>2000000</v>
      </c>
      <c r="FXX1330" s="62">
        <f t="shared" si="385"/>
        <v>2000000</v>
      </c>
      <c r="FYD1330" s="62" t="s">
        <v>197</v>
      </c>
      <c r="FYE1330" s="62" t="s">
        <v>1294</v>
      </c>
      <c r="FYF1330" s="62">
        <v>0</v>
      </c>
      <c r="FYG1330" s="62">
        <v>0</v>
      </c>
      <c r="FYI1330" s="62">
        <v>0</v>
      </c>
      <c r="FYJ1330" s="62">
        <f>FYJ1327</f>
        <v>2000000</v>
      </c>
      <c r="FYK1330" s="62">
        <f>FYK1327</f>
        <v>0</v>
      </c>
      <c r="FYL1330" s="62">
        <f>FYK1330/FYJ1330</f>
        <v>0</v>
      </c>
      <c r="FYM1330" s="62">
        <f>FYJ1330-FYK1330</f>
        <v>2000000</v>
      </c>
      <c r="FYN1330" s="62">
        <f t="shared" si="386"/>
        <v>2000000</v>
      </c>
      <c r="FYT1330" s="62" t="s">
        <v>197</v>
      </c>
      <c r="FYU1330" s="62" t="s">
        <v>1294</v>
      </c>
      <c r="FYV1330" s="62">
        <v>0</v>
      </c>
      <c r="FYW1330" s="62">
        <v>0</v>
      </c>
      <c r="FYY1330" s="62">
        <v>0</v>
      </c>
      <c r="FYZ1330" s="62">
        <f>FYZ1327</f>
        <v>2000000</v>
      </c>
      <c r="FZA1330" s="62">
        <f>FZA1327</f>
        <v>0</v>
      </c>
      <c r="FZB1330" s="62">
        <f>FZA1330/FYZ1330</f>
        <v>0</v>
      </c>
      <c r="FZC1330" s="62">
        <f>FYZ1330-FZA1330</f>
        <v>2000000</v>
      </c>
      <c r="FZD1330" s="62">
        <f t="shared" si="386"/>
        <v>2000000</v>
      </c>
      <c r="FZJ1330" s="62" t="s">
        <v>197</v>
      </c>
      <c r="FZK1330" s="62" t="s">
        <v>1294</v>
      </c>
      <c r="FZL1330" s="62">
        <v>0</v>
      </c>
      <c r="FZM1330" s="62">
        <v>0</v>
      </c>
      <c r="FZO1330" s="62">
        <v>0</v>
      </c>
      <c r="FZP1330" s="62">
        <f>FZP1327</f>
        <v>2000000</v>
      </c>
      <c r="FZQ1330" s="62">
        <f>FZQ1327</f>
        <v>0</v>
      </c>
      <c r="FZR1330" s="62">
        <f>FZQ1330/FZP1330</f>
        <v>0</v>
      </c>
      <c r="FZS1330" s="62">
        <f>FZP1330-FZQ1330</f>
        <v>2000000</v>
      </c>
      <c r="FZT1330" s="62">
        <f t="shared" si="387"/>
        <v>2000000</v>
      </c>
      <c r="FZZ1330" s="62" t="s">
        <v>197</v>
      </c>
      <c r="GAA1330" s="62" t="s">
        <v>1294</v>
      </c>
      <c r="GAB1330" s="62">
        <v>0</v>
      </c>
      <c r="GAC1330" s="62">
        <v>0</v>
      </c>
      <c r="GAE1330" s="62">
        <v>0</v>
      </c>
      <c r="GAF1330" s="62">
        <f>GAF1327</f>
        <v>2000000</v>
      </c>
      <c r="GAG1330" s="62">
        <f>GAG1327</f>
        <v>0</v>
      </c>
      <c r="GAH1330" s="62">
        <f>GAG1330/GAF1330</f>
        <v>0</v>
      </c>
      <c r="GAI1330" s="62">
        <f>GAF1330-GAG1330</f>
        <v>2000000</v>
      </c>
      <c r="GAJ1330" s="62">
        <f t="shared" si="387"/>
        <v>2000000</v>
      </c>
      <c r="GAP1330" s="62" t="s">
        <v>197</v>
      </c>
      <c r="GAQ1330" s="62" t="s">
        <v>1294</v>
      </c>
      <c r="GAR1330" s="62">
        <v>0</v>
      </c>
      <c r="GAS1330" s="62">
        <v>0</v>
      </c>
      <c r="GAU1330" s="62">
        <v>0</v>
      </c>
      <c r="GAV1330" s="62">
        <f>GAV1327</f>
        <v>2000000</v>
      </c>
      <c r="GAW1330" s="62">
        <f>GAW1327</f>
        <v>0</v>
      </c>
      <c r="GAX1330" s="62">
        <f>GAW1330/GAV1330</f>
        <v>0</v>
      </c>
      <c r="GAY1330" s="62">
        <f>GAV1330-GAW1330</f>
        <v>2000000</v>
      </c>
      <c r="GAZ1330" s="62">
        <f t="shared" si="388"/>
        <v>2000000</v>
      </c>
      <c r="GBF1330" s="62" t="s">
        <v>197</v>
      </c>
      <c r="GBG1330" s="62" t="s">
        <v>1294</v>
      </c>
      <c r="GBH1330" s="62">
        <v>0</v>
      </c>
      <c r="GBI1330" s="62">
        <v>0</v>
      </c>
      <c r="GBK1330" s="62">
        <v>0</v>
      </c>
      <c r="GBL1330" s="62">
        <f>GBL1327</f>
        <v>2000000</v>
      </c>
      <c r="GBM1330" s="62">
        <f>GBM1327</f>
        <v>0</v>
      </c>
      <c r="GBN1330" s="62">
        <f>GBM1330/GBL1330</f>
        <v>0</v>
      </c>
      <c r="GBO1330" s="62">
        <f>GBL1330-GBM1330</f>
        <v>2000000</v>
      </c>
      <c r="GBP1330" s="62">
        <f t="shared" si="388"/>
        <v>2000000</v>
      </c>
      <c r="GBV1330" s="62" t="s">
        <v>197</v>
      </c>
      <c r="GBW1330" s="62" t="s">
        <v>1294</v>
      </c>
      <c r="GBX1330" s="62">
        <v>0</v>
      </c>
      <c r="GBY1330" s="62">
        <v>0</v>
      </c>
      <c r="GCA1330" s="62">
        <v>0</v>
      </c>
      <c r="GCB1330" s="62">
        <f>GCB1327</f>
        <v>2000000</v>
      </c>
      <c r="GCC1330" s="62">
        <f>GCC1327</f>
        <v>0</v>
      </c>
      <c r="GCD1330" s="62">
        <f>GCC1330/GCB1330</f>
        <v>0</v>
      </c>
      <c r="GCE1330" s="62">
        <f>GCB1330-GCC1330</f>
        <v>2000000</v>
      </c>
      <c r="GCF1330" s="62">
        <f t="shared" si="389"/>
        <v>2000000</v>
      </c>
      <c r="GCL1330" s="62" t="s">
        <v>197</v>
      </c>
      <c r="GCM1330" s="62" t="s">
        <v>1294</v>
      </c>
      <c r="GCN1330" s="62">
        <v>0</v>
      </c>
      <c r="GCO1330" s="62">
        <v>0</v>
      </c>
      <c r="GCQ1330" s="62">
        <v>0</v>
      </c>
      <c r="GCR1330" s="62">
        <f>GCR1327</f>
        <v>2000000</v>
      </c>
      <c r="GCS1330" s="62">
        <f>GCS1327</f>
        <v>0</v>
      </c>
      <c r="GCT1330" s="62">
        <f>GCS1330/GCR1330</f>
        <v>0</v>
      </c>
      <c r="GCU1330" s="62">
        <f>GCR1330-GCS1330</f>
        <v>2000000</v>
      </c>
      <c r="GCV1330" s="62">
        <f t="shared" si="389"/>
        <v>2000000</v>
      </c>
      <c r="GDB1330" s="62" t="s">
        <v>197</v>
      </c>
      <c r="GDC1330" s="62" t="s">
        <v>1294</v>
      </c>
      <c r="GDD1330" s="62">
        <v>0</v>
      </c>
      <c r="GDE1330" s="62">
        <v>0</v>
      </c>
      <c r="GDG1330" s="62">
        <v>0</v>
      </c>
      <c r="GDH1330" s="62">
        <f>GDH1327</f>
        <v>2000000</v>
      </c>
      <c r="GDI1330" s="62">
        <f>GDI1327</f>
        <v>0</v>
      </c>
      <c r="GDJ1330" s="62">
        <f>GDI1330/GDH1330</f>
        <v>0</v>
      </c>
      <c r="GDK1330" s="62">
        <f>GDH1330-GDI1330</f>
        <v>2000000</v>
      </c>
      <c r="GDL1330" s="62">
        <f t="shared" si="390"/>
        <v>2000000</v>
      </c>
      <c r="GDR1330" s="62" t="s">
        <v>197</v>
      </c>
      <c r="GDS1330" s="62" t="s">
        <v>1294</v>
      </c>
      <c r="GDT1330" s="62">
        <v>0</v>
      </c>
      <c r="GDU1330" s="62">
        <v>0</v>
      </c>
      <c r="GDW1330" s="62">
        <v>0</v>
      </c>
      <c r="GDX1330" s="62">
        <f>GDX1327</f>
        <v>2000000</v>
      </c>
      <c r="GDY1330" s="62">
        <f>GDY1327</f>
        <v>0</v>
      </c>
      <c r="GDZ1330" s="62">
        <f>GDY1330/GDX1330</f>
        <v>0</v>
      </c>
      <c r="GEA1330" s="62">
        <f>GDX1330-GDY1330</f>
        <v>2000000</v>
      </c>
      <c r="GEB1330" s="62">
        <f t="shared" si="390"/>
        <v>2000000</v>
      </c>
      <c r="GEH1330" s="62" t="s">
        <v>197</v>
      </c>
      <c r="GEI1330" s="62" t="s">
        <v>1294</v>
      </c>
      <c r="GEJ1330" s="62">
        <v>0</v>
      </c>
      <c r="GEK1330" s="62">
        <v>0</v>
      </c>
      <c r="GEM1330" s="62">
        <v>0</v>
      </c>
      <c r="GEN1330" s="62">
        <f>GEN1327</f>
        <v>2000000</v>
      </c>
      <c r="GEO1330" s="62">
        <f>GEO1327</f>
        <v>0</v>
      </c>
      <c r="GEP1330" s="62">
        <f>GEO1330/GEN1330</f>
        <v>0</v>
      </c>
      <c r="GEQ1330" s="62">
        <f>GEN1330-GEO1330</f>
        <v>2000000</v>
      </c>
      <c r="GER1330" s="62">
        <f t="shared" si="391"/>
        <v>2000000</v>
      </c>
      <c r="GEX1330" s="62" t="s">
        <v>197</v>
      </c>
      <c r="GEY1330" s="62" t="s">
        <v>1294</v>
      </c>
      <c r="GEZ1330" s="62">
        <v>0</v>
      </c>
      <c r="GFA1330" s="62">
        <v>0</v>
      </c>
      <c r="GFC1330" s="62">
        <v>0</v>
      </c>
      <c r="GFD1330" s="62">
        <f>GFD1327</f>
        <v>2000000</v>
      </c>
      <c r="GFE1330" s="62">
        <f>GFE1327</f>
        <v>0</v>
      </c>
      <c r="GFF1330" s="62">
        <f>GFE1330/GFD1330</f>
        <v>0</v>
      </c>
      <c r="GFG1330" s="62">
        <f>GFD1330-GFE1330</f>
        <v>2000000</v>
      </c>
      <c r="GFH1330" s="62">
        <f t="shared" si="391"/>
        <v>2000000</v>
      </c>
      <c r="GFN1330" s="62" t="s">
        <v>197</v>
      </c>
      <c r="GFO1330" s="62" t="s">
        <v>1294</v>
      </c>
      <c r="GFP1330" s="62">
        <v>0</v>
      </c>
      <c r="GFQ1330" s="62">
        <v>0</v>
      </c>
      <c r="GFS1330" s="62">
        <v>0</v>
      </c>
      <c r="GFT1330" s="62">
        <f>GFT1327</f>
        <v>2000000</v>
      </c>
      <c r="GFU1330" s="62">
        <f>GFU1327</f>
        <v>0</v>
      </c>
      <c r="GFV1330" s="62">
        <f>GFU1330/GFT1330</f>
        <v>0</v>
      </c>
      <c r="GFW1330" s="62">
        <f>GFT1330-GFU1330</f>
        <v>2000000</v>
      </c>
      <c r="GFX1330" s="62">
        <f t="shared" si="392"/>
        <v>2000000</v>
      </c>
      <c r="GGD1330" s="62" t="s">
        <v>197</v>
      </c>
      <c r="GGE1330" s="62" t="s">
        <v>1294</v>
      </c>
      <c r="GGF1330" s="62">
        <v>0</v>
      </c>
      <c r="GGG1330" s="62">
        <v>0</v>
      </c>
      <c r="GGI1330" s="62">
        <v>0</v>
      </c>
      <c r="GGJ1330" s="62">
        <f>GGJ1327</f>
        <v>2000000</v>
      </c>
      <c r="GGK1330" s="62">
        <f>GGK1327</f>
        <v>0</v>
      </c>
      <c r="GGL1330" s="62">
        <f>GGK1330/GGJ1330</f>
        <v>0</v>
      </c>
      <c r="GGM1330" s="62">
        <f>GGJ1330-GGK1330</f>
        <v>2000000</v>
      </c>
      <c r="GGN1330" s="62">
        <f t="shared" si="392"/>
        <v>2000000</v>
      </c>
      <c r="GGT1330" s="62" t="s">
        <v>197</v>
      </c>
      <c r="GGU1330" s="62" t="s">
        <v>1294</v>
      </c>
      <c r="GGV1330" s="62">
        <v>0</v>
      </c>
      <c r="GGW1330" s="62">
        <v>0</v>
      </c>
      <c r="GGY1330" s="62">
        <v>0</v>
      </c>
      <c r="GGZ1330" s="62">
        <f>GGZ1327</f>
        <v>2000000</v>
      </c>
      <c r="GHA1330" s="62">
        <f>GHA1327</f>
        <v>0</v>
      </c>
      <c r="GHB1330" s="62">
        <f>GHA1330/GGZ1330</f>
        <v>0</v>
      </c>
      <c r="GHC1330" s="62">
        <f>GGZ1330-GHA1330</f>
        <v>2000000</v>
      </c>
      <c r="GHD1330" s="62">
        <f t="shared" si="393"/>
        <v>2000000</v>
      </c>
      <c r="GHJ1330" s="62" t="s">
        <v>197</v>
      </c>
      <c r="GHK1330" s="62" t="s">
        <v>1294</v>
      </c>
      <c r="GHL1330" s="62">
        <v>0</v>
      </c>
      <c r="GHM1330" s="62">
        <v>0</v>
      </c>
      <c r="GHO1330" s="62">
        <v>0</v>
      </c>
      <c r="GHP1330" s="62">
        <f>GHP1327</f>
        <v>2000000</v>
      </c>
      <c r="GHQ1330" s="62">
        <f>GHQ1327</f>
        <v>0</v>
      </c>
      <c r="GHR1330" s="62">
        <f>GHQ1330/GHP1330</f>
        <v>0</v>
      </c>
      <c r="GHS1330" s="62">
        <f>GHP1330-GHQ1330</f>
        <v>2000000</v>
      </c>
      <c r="GHT1330" s="62">
        <f t="shared" si="393"/>
        <v>2000000</v>
      </c>
      <c r="GHZ1330" s="62" t="s">
        <v>197</v>
      </c>
      <c r="GIA1330" s="62" t="s">
        <v>1294</v>
      </c>
      <c r="GIB1330" s="62">
        <v>0</v>
      </c>
      <c r="GIC1330" s="62">
        <v>0</v>
      </c>
      <c r="GIE1330" s="62">
        <v>0</v>
      </c>
      <c r="GIF1330" s="62">
        <f>GIF1327</f>
        <v>2000000</v>
      </c>
      <c r="GIG1330" s="62">
        <f>GIG1327</f>
        <v>0</v>
      </c>
      <c r="GIH1330" s="62">
        <f>GIG1330/GIF1330</f>
        <v>0</v>
      </c>
      <c r="GII1330" s="62">
        <f>GIF1330-GIG1330</f>
        <v>2000000</v>
      </c>
      <c r="GIJ1330" s="62">
        <f t="shared" si="394"/>
        <v>2000000</v>
      </c>
      <c r="GIP1330" s="62" t="s">
        <v>197</v>
      </c>
      <c r="GIQ1330" s="62" t="s">
        <v>1294</v>
      </c>
      <c r="GIR1330" s="62">
        <v>0</v>
      </c>
      <c r="GIS1330" s="62">
        <v>0</v>
      </c>
      <c r="GIU1330" s="62">
        <v>0</v>
      </c>
      <c r="GIV1330" s="62">
        <f>GIV1327</f>
        <v>2000000</v>
      </c>
      <c r="GIW1330" s="62">
        <f>GIW1327</f>
        <v>0</v>
      </c>
      <c r="GIX1330" s="62">
        <f>GIW1330/GIV1330</f>
        <v>0</v>
      </c>
      <c r="GIY1330" s="62">
        <f>GIV1330-GIW1330</f>
        <v>2000000</v>
      </c>
      <c r="GIZ1330" s="62">
        <f t="shared" si="394"/>
        <v>2000000</v>
      </c>
      <c r="GJF1330" s="62" t="s">
        <v>197</v>
      </c>
      <c r="GJG1330" s="62" t="s">
        <v>1294</v>
      </c>
      <c r="GJH1330" s="62">
        <v>0</v>
      </c>
      <c r="GJI1330" s="62">
        <v>0</v>
      </c>
      <c r="GJK1330" s="62">
        <v>0</v>
      </c>
      <c r="GJL1330" s="62">
        <f>GJL1327</f>
        <v>2000000</v>
      </c>
      <c r="GJM1330" s="62">
        <f>GJM1327</f>
        <v>0</v>
      </c>
      <c r="GJN1330" s="62">
        <f>GJM1330/GJL1330</f>
        <v>0</v>
      </c>
      <c r="GJO1330" s="62">
        <f>GJL1330-GJM1330</f>
        <v>2000000</v>
      </c>
      <c r="GJP1330" s="62">
        <f t="shared" si="395"/>
        <v>2000000</v>
      </c>
      <c r="GJV1330" s="62" t="s">
        <v>197</v>
      </c>
      <c r="GJW1330" s="62" t="s">
        <v>1294</v>
      </c>
      <c r="GJX1330" s="62">
        <v>0</v>
      </c>
      <c r="GJY1330" s="62">
        <v>0</v>
      </c>
      <c r="GKA1330" s="62">
        <v>0</v>
      </c>
      <c r="GKB1330" s="62">
        <f>GKB1327</f>
        <v>2000000</v>
      </c>
      <c r="GKC1330" s="62">
        <f>GKC1327</f>
        <v>0</v>
      </c>
      <c r="GKD1330" s="62">
        <f>GKC1330/GKB1330</f>
        <v>0</v>
      </c>
      <c r="GKE1330" s="62">
        <f>GKB1330-GKC1330</f>
        <v>2000000</v>
      </c>
      <c r="GKF1330" s="62">
        <f t="shared" si="395"/>
        <v>2000000</v>
      </c>
      <c r="GKL1330" s="62" t="s">
        <v>197</v>
      </c>
      <c r="GKM1330" s="62" t="s">
        <v>1294</v>
      </c>
      <c r="GKN1330" s="62">
        <v>0</v>
      </c>
      <c r="GKO1330" s="62">
        <v>0</v>
      </c>
      <c r="GKQ1330" s="62">
        <v>0</v>
      </c>
      <c r="GKR1330" s="62">
        <f>GKR1327</f>
        <v>2000000</v>
      </c>
      <c r="GKS1330" s="62">
        <f>GKS1327</f>
        <v>0</v>
      </c>
      <c r="GKT1330" s="62">
        <f>GKS1330/GKR1330</f>
        <v>0</v>
      </c>
      <c r="GKU1330" s="62">
        <f>GKR1330-GKS1330</f>
        <v>2000000</v>
      </c>
      <c r="GKV1330" s="62">
        <f t="shared" si="396"/>
        <v>2000000</v>
      </c>
      <c r="GLB1330" s="62" t="s">
        <v>197</v>
      </c>
      <c r="GLC1330" s="62" t="s">
        <v>1294</v>
      </c>
      <c r="GLD1330" s="62">
        <v>0</v>
      </c>
      <c r="GLE1330" s="62">
        <v>0</v>
      </c>
      <c r="GLG1330" s="62">
        <v>0</v>
      </c>
      <c r="GLH1330" s="62">
        <f>GLH1327</f>
        <v>2000000</v>
      </c>
      <c r="GLI1330" s="62">
        <f>GLI1327</f>
        <v>0</v>
      </c>
      <c r="GLJ1330" s="62">
        <f>GLI1330/GLH1330</f>
        <v>0</v>
      </c>
      <c r="GLK1330" s="62">
        <f>GLH1330-GLI1330</f>
        <v>2000000</v>
      </c>
      <c r="GLL1330" s="62">
        <f t="shared" si="396"/>
        <v>2000000</v>
      </c>
      <c r="GLR1330" s="62" t="s">
        <v>197</v>
      </c>
      <c r="GLS1330" s="62" t="s">
        <v>1294</v>
      </c>
      <c r="GLT1330" s="62">
        <v>0</v>
      </c>
      <c r="GLU1330" s="62">
        <v>0</v>
      </c>
      <c r="GLW1330" s="62">
        <v>0</v>
      </c>
      <c r="GLX1330" s="62">
        <f>GLX1327</f>
        <v>2000000</v>
      </c>
      <c r="GLY1330" s="62">
        <f>GLY1327</f>
        <v>0</v>
      </c>
      <c r="GLZ1330" s="62">
        <f>GLY1330/GLX1330</f>
        <v>0</v>
      </c>
      <c r="GMA1330" s="62">
        <f>GLX1330-GLY1330</f>
        <v>2000000</v>
      </c>
      <c r="GMB1330" s="62">
        <f t="shared" si="397"/>
        <v>2000000</v>
      </c>
      <c r="GMH1330" s="62" t="s">
        <v>197</v>
      </c>
      <c r="GMI1330" s="62" t="s">
        <v>1294</v>
      </c>
      <c r="GMJ1330" s="62">
        <v>0</v>
      </c>
      <c r="GMK1330" s="62">
        <v>0</v>
      </c>
      <c r="GMM1330" s="62">
        <v>0</v>
      </c>
      <c r="GMN1330" s="62">
        <f>GMN1327</f>
        <v>2000000</v>
      </c>
      <c r="GMO1330" s="62">
        <f>GMO1327</f>
        <v>0</v>
      </c>
      <c r="GMP1330" s="62">
        <f>GMO1330/GMN1330</f>
        <v>0</v>
      </c>
      <c r="GMQ1330" s="62">
        <f>GMN1330-GMO1330</f>
        <v>2000000</v>
      </c>
      <c r="GMR1330" s="62">
        <f t="shared" si="397"/>
        <v>2000000</v>
      </c>
      <c r="GMX1330" s="62" t="s">
        <v>197</v>
      </c>
      <c r="GMY1330" s="62" t="s">
        <v>1294</v>
      </c>
      <c r="GMZ1330" s="62">
        <v>0</v>
      </c>
      <c r="GNA1330" s="62">
        <v>0</v>
      </c>
      <c r="GNC1330" s="62">
        <v>0</v>
      </c>
      <c r="GND1330" s="62">
        <f>GND1327</f>
        <v>2000000</v>
      </c>
      <c r="GNE1330" s="62">
        <f>GNE1327</f>
        <v>0</v>
      </c>
      <c r="GNF1330" s="62">
        <f>GNE1330/GND1330</f>
        <v>0</v>
      </c>
      <c r="GNG1330" s="62">
        <f>GND1330-GNE1330</f>
        <v>2000000</v>
      </c>
      <c r="GNH1330" s="62">
        <f t="shared" si="398"/>
        <v>2000000</v>
      </c>
      <c r="GNN1330" s="62" t="s">
        <v>197</v>
      </c>
      <c r="GNO1330" s="62" t="s">
        <v>1294</v>
      </c>
      <c r="GNP1330" s="62">
        <v>0</v>
      </c>
      <c r="GNQ1330" s="62">
        <v>0</v>
      </c>
      <c r="GNS1330" s="62">
        <v>0</v>
      </c>
      <c r="GNT1330" s="62">
        <f>GNT1327</f>
        <v>2000000</v>
      </c>
      <c r="GNU1330" s="62">
        <f>GNU1327</f>
        <v>0</v>
      </c>
      <c r="GNV1330" s="62">
        <f>GNU1330/GNT1330</f>
        <v>0</v>
      </c>
      <c r="GNW1330" s="62">
        <f>GNT1330-GNU1330</f>
        <v>2000000</v>
      </c>
      <c r="GNX1330" s="62">
        <f t="shared" si="398"/>
        <v>2000000</v>
      </c>
      <c r="GOD1330" s="62" t="s">
        <v>197</v>
      </c>
      <c r="GOE1330" s="62" t="s">
        <v>1294</v>
      </c>
      <c r="GOF1330" s="62">
        <v>0</v>
      </c>
      <c r="GOG1330" s="62">
        <v>0</v>
      </c>
      <c r="GOI1330" s="62">
        <v>0</v>
      </c>
      <c r="GOJ1330" s="62">
        <f>GOJ1327</f>
        <v>2000000</v>
      </c>
      <c r="GOK1330" s="62">
        <f>GOK1327</f>
        <v>0</v>
      </c>
      <c r="GOL1330" s="62">
        <f>GOK1330/GOJ1330</f>
        <v>0</v>
      </c>
      <c r="GOM1330" s="62">
        <f>GOJ1330-GOK1330</f>
        <v>2000000</v>
      </c>
      <c r="GON1330" s="62">
        <f t="shared" si="399"/>
        <v>2000000</v>
      </c>
      <c r="GOT1330" s="62" t="s">
        <v>197</v>
      </c>
      <c r="GOU1330" s="62" t="s">
        <v>1294</v>
      </c>
      <c r="GOV1330" s="62">
        <v>0</v>
      </c>
      <c r="GOW1330" s="62">
        <v>0</v>
      </c>
      <c r="GOY1330" s="62">
        <v>0</v>
      </c>
      <c r="GOZ1330" s="62">
        <f>GOZ1327</f>
        <v>2000000</v>
      </c>
      <c r="GPA1330" s="62">
        <f>GPA1327</f>
        <v>0</v>
      </c>
      <c r="GPB1330" s="62">
        <f>GPA1330/GOZ1330</f>
        <v>0</v>
      </c>
      <c r="GPC1330" s="62">
        <f>GOZ1330-GPA1330</f>
        <v>2000000</v>
      </c>
      <c r="GPD1330" s="62">
        <f t="shared" si="399"/>
        <v>2000000</v>
      </c>
      <c r="GPJ1330" s="62" t="s">
        <v>197</v>
      </c>
      <c r="GPK1330" s="62" t="s">
        <v>1294</v>
      </c>
      <c r="GPL1330" s="62">
        <v>0</v>
      </c>
      <c r="GPM1330" s="62">
        <v>0</v>
      </c>
      <c r="GPO1330" s="62">
        <v>0</v>
      </c>
      <c r="GPP1330" s="62">
        <f>GPP1327</f>
        <v>2000000</v>
      </c>
      <c r="GPQ1330" s="62">
        <f>GPQ1327</f>
        <v>0</v>
      </c>
      <c r="GPR1330" s="62">
        <f>GPQ1330/GPP1330</f>
        <v>0</v>
      </c>
      <c r="GPS1330" s="62">
        <f>GPP1330-GPQ1330</f>
        <v>2000000</v>
      </c>
      <c r="GPT1330" s="62">
        <f t="shared" si="400"/>
        <v>2000000</v>
      </c>
      <c r="GPZ1330" s="62" t="s">
        <v>197</v>
      </c>
      <c r="GQA1330" s="62" t="s">
        <v>1294</v>
      </c>
      <c r="GQB1330" s="62">
        <v>0</v>
      </c>
      <c r="GQC1330" s="62">
        <v>0</v>
      </c>
      <c r="GQE1330" s="62">
        <v>0</v>
      </c>
      <c r="GQF1330" s="62">
        <f>GQF1327</f>
        <v>2000000</v>
      </c>
      <c r="GQG1330" s="62">
        <f>GQG1327</f>
        <v>0</v>
      </c>
      <c r="GQH1330" s="62">
        <f>GQG1330/GQF1330</f>
        <v>0</v>
      </c>
      <c r="GQI1330" s="62">
        <f>GQF1330-GQG1330</f>
        <v>2000000</v>
      </c>
      <c r="GQJ1330" s="62">
        <f t="shared" si="400"/>
        <v>2000000</v>
      </c>
      <c r="GQP1330" s="62" t="s">
        <v>197</v>
      </c>
      <c r="GQQ1330" s="62" t="s">
        <v>1294</v>
      </c>
      <c r="GQR1330" s="62">
        <v>0</v>
      </c>
      <c r="GQS1330" s="62">
        <v>0</v>
      </c>
      <c r="GQU1330" s="62">
        <v>0</v>
      </c>
      <c r="GQV1330" s="62">
        <f>GQV1327</f>
        <v>2000000</v>
      </c>
      <c r="GQW1330" s="62">
        <f>GQW1327</f>
        <v>0</v>
      </c>
      <c r="GQX1330" s="62">
        <f>GQW1330/GQV1330</f>
        <v>0</v>
      </c>
      <c r="GQY1330" s="62">
        <f>GQV1330-GQW1330</f>
        <v>2000000</v>
      </c>
      <c r="GQZ1330" s="62">
        <f t="shared" si="401"/>
        <v>2000000</v>
      </c>
      <c r="GRF1330" s="62" t="s">
        <v>197</v>
      </c>
      <c r="GRG1330" s="62" t="s">
        <v>1294</v>
      </c>
      <c r="GRH1330" s="62">
        <v>0</v>
      </c>
      <c r="GRI1330" s="62">
        <v>0</v>
      </c>
      <c r="GRK1330" s="62">
        <v>0</v>
      </c>
      <c r="GRL1330" s="62">
        <f>GRL1327</f>
        <v>2000000</v>
      </c>
      <c r="GRM1330" s="62">
        <f>GRM1327</f>
        <v>0</v>
      </c>
      <c r="GRN1330" s="62">
        <f>GRM1330/GRL1330</f>
        <v>0</v>
      </c>
      <c r="GRO1330" s="62">
        <f>GRL1330-GRM1330</f>
        <v>2000000</v>
      </c>
      <c r="GRP1330" s="62">
        <f t="shared" si="401"/>
        <v>2000000</v>
      </c>
      <c r="GRV1330" s="62" t="s">
        <v>197</v>
      </c>
      <c r="GRW1330" s="62" t="s">
        <v>1294</v>
      </c>
      <c r="GRX1330" s="62">
        <v>0</v>
      </c>
      <c r="GRY1330" s="62">
        <v>0</v>
      </c>
      <c r="GSA1330" s="62">
        <v>0</v>
      </c>
      <c r="GSB1330" s="62">
        <f>GSB1327</f>
        <v>2000000</v>
      </c>
      <c r="GSC1330" s="62">
        <f>GSC1327</f>
        <v>0</v>
      </c>
      <c r="GSD1330" s="62">
        <f>GSC1330/GSB1330</f>
        <v>0</v>
      </c>
      <c r="GSE1330" s="62">
        <f>GSB1330-GSC1330</f>
        <v>2000000</v>
      </c>
      <c r="GSF1330" s="62">
        <f t="shared" si="402"/>
        <v>2000000</v>
      </c>
      <c r="GSL1330" s="62" t="s">
        <v>197</v>
      </c>
      <c r="GSM1330" s="62" t="s">
        <v>1294</v>
      </c>
      <c r="GSN1330" s="62">
        <v>0</v>
      </c>
      <c r="GSO1330" s="62">
        <v>0</v>
      </c>
      <c r="GSQ1330" s="62">
        <v>0</v>
      </c>
      <c r="GSR1330" s="62">
        <f>GSR1327</f>
        <v>2000000</v>
      </c>
      <c r="GSS1330" s="62">
        <f>GSS1327</f>
        <v>0</v>
      </c>
      <c r="GST1330" s="62">
        <f>GSS1330/GSR1330</f>
        <v>0</v>
      </c>
      <c r="GSU1330" s="62">
        <f>GSR1330-GSS1330</f>
        <v>2000000</v>
      </c>
      <c r="GSV1330" s="62">
        <f t="shared" si="402"/>
        <v>2000000</v>
      </c>
      <c r="GTB1330" s="62" t="s">
        <v>197</v>
      </c>
      <c r="GTC1330" s="62" t="s">
        <v>1294</v>
      </c>
      <c r="GTD1330" s="62">
        <v>0</v>
      </c>
      <c r="GTE1330" s="62">
        <v>0</v>
      </c>
      <c r="GTG1330" s="62">
        <v>0</v>
      </c>
      <c r="GTH1330" s="62">
        <f>GTH1327</f>
        <v>2000000</v>
      </c>
      <c r="GTI1330" s="62">
        <f>GTI1327</f>
        <v>0</v>
      </c>
      <c r="GTJ1330" s="62">
        <f>GTI1330/GTH1330</f>
        <v>0</v>
      </c>
      <c r="GTK1330" s="62">
        <f>GTH1330-GTI1330</f>
        <v>2000000</v>
      </c>
      <c r="GTL1330" s="62">
        <f t="shared" si="403"/>
        <v>2000000</v>
      </c>
      <c r="GTR1330" s="62" t="s">
        <v>197</v>
      </c>
      <c r="GTS1330" s="62" t="s">
        <v>1294</v>
      </c>
      <c r="GTT1330" s="62">
        <v>0</v>
      </c>
      <c r="GTU1330" s="62">
        <v>0</v>
      </c>
      <c r="GTW1330" s="62">
        <v>0</v>
      </c>
      <c r="GTX1330" s="62">
        <f>GTX1327</f>
        <v>2000000</v>
      </c>
      <c r="GTY1330" s="62">
        <f>GTY1327</f>
        <v>0</v>
      </c>
      <c r="GTZ1330" s="62">
        <f>GTY1330/GTX1330</f>
        <v>0</v>
      </c>
      <c r="GUA1330" s="62">
        <f>GTX1330-GTY1330</f>
        <v>2000000</v>
      </c>
      <c r="GUB1330" s="62">
        <f t="shared" si="403"/>
        <v>2000000</v>
      </c>
      <c r="GUH1330" s="62" t="s">
        <v>197</v>
      </c>
      <c r="GUI1330" s="62" t="s">
        <v>1294</v>
      </c>
      <c r="GUJ1330" s="62">
        <v>0</v>
      </c>
      <c r="GUK1330" s="62">
        <v>0</v>
      </c>
      <c r="GUM1330" s="62">
        <v>0</v>
      </c>
      <c r="GUN1330" s="62">
        <f>GUN1327</f>
        <v>2000000</v>
      </c>
      <c r="GUO1330" s="62">
        <f>GUO1327</f>
        <v>0</v>
      </c>
      <c r="GUP1330" s="62">
        <f>GUO1330/GUN1330</f>
        <v>0</v>
      </c>
      <c r="GUQ1330" s="62">
        <f>GUN1330-GUO1330</f>
        <v>2000000</v>
      </c>
      <c r="GUR1330" s="62">
        <f t="shared" si="404"/>
        <v>2000000</v>
      </c>
      <c r="GUX1330" s="62" t="s">
        <v>197</v>
      </c>
      <c r="GUY1330" s="62" t="s">
        <v>1294</v>
      </c>
      <c r="GUZ1330" s="62">
        <v>0</v>
      </c>
      <c r="GVA1330" s="62">
        <v>0</v>
      </c>
      <c r="GVC1330" s="62">
        <v>0</v>
      </c>
      <c r="GVD1330" s="62">
        <f>GVD1327</f>
        <v>2000000</v>
      </c>
      <c r="GVE1330" s="62">
        <f>GVE1327</f>
        <v>0</v>
      </c>
      <c r="GVF1330" s="62">
        <f>GVE1330/GVD1330</f>
        <v>0</v>
      </c>
      <c r="GVG1330" s="62">
        <f>GVD1330-GVE1330</f>
        <v>2000000</v>
      </c>
      <c r="GVH1330" s="62">
        <f t="shared" si="404"/>
        <v>2000000</v>
      </c>
      <c r="GVN1330" s="62" t="s">
        <v>197</v>
      </c>
      <c r="GVO1330" s="62" t="s">
        <v>1294</v>
      </c>
      <c r="GVP1330" s="62">
        <v>0</v>
      </c>
      <c r="GVQ1330" s="62">
        <v>0</v>
      </c>
      <c r="GVS1330" s="62">
        <v>0</v>
      </c>
      <c r="GVT1330" s="62">
        <f>GVT1327</f>
        <v>2000000</v>
      </c>
      <c r="GVU1330" s="62">
        <f>GVU1327</f>
        <v>0</v>
      </c>
      <c r="GVV1330" s="62">
        <f>GVU1330/GVT1330</f>
        <v>0</v>
      </c>
      <c r="GVW1330" s="62">
        <f>GVT1330-GVU1330</f>
        <v>2000000</v>
      </c>
      <c r="GVX1330" s="62">
        <f t="shared" si="405"/>
        <v>2000000</v>
      </c>
      <c r="GWD1330" s="62" t="s">
        <v>197</v>
      </c>
      <c r="GWE1330" s="62" t="s">
        <v>1294</v>
      </c>
      <c r="GWF1330" s="62">
        <v>0</v>
      </c>
      <c r="GWG1330" s="62">
        <v>0</v>
      </c>
      <c r="GWI1330" s="62">
        <v>0</v>
      </c>
      <c r="GWJ1330" s="62">
        <f>GWJ1327</f>
        <v>2000000</v>
      </c>
      <c r="GWK1330" s="62">
        <f>GWK1327</f>
        <v>0</v>
      </c>
      <c r="GWL1330" s="62">
        <f>GWK1330/GWJ1330</f>
        <v>0</v>
      </c>
      <c r="GWM1330" s="62">
        <f>GWJ1330-GWK1330</f>
        <v>2000000</v>
      </c>
      <c r="GWN1330" s="62">
        <f t="shared" si="405"/>
        <v>2000000</v>
      </c>
      <c r="GWT1330" s="62" t="s">
        <v>197</v>
      </c>
      <c r="GWU1330" s="62" t="s">
        <v>1294</v>
      </c>
      <c r="GWV1330" s="62">
        <v>0</v>
      </c>
      <c r="GWW1330" s="62">
        <v>0</v>
      </c>
      <c r="GWY1330" s="62">
        <v>0</v>
      </c>
      <c r="GWZ1330" s="62">
        <f>GWZ1327</f>
        <v>2000000</v>
      </c>
      <c r="GXA1330" s="62">
        <f>GXA1327</f>
        <v>0</v>
      </c>
      <c r="GXB1330" s="62">
        <f>GXA1330/GWZ1330</f>
        <v>0</v>
      </c>
      <c r="GXC1330" s="62">
        <f>GWZ1330-GXA1330</f>
        <v>2000000</v>
      </c>
      <c r="GXD1330" s="62">
        <f t="shared" si="406"/>
        <v>2000000</v>
      </c>
      <c r="GXJ1330" s="62" t="s">
        <v>197</v>
      </c>
      <c r="GXK1330" s="62" t="s">
        <v>1294</v>
      </c>
      <c r="GXL1330" s="62">
        <v>0</v>
      </c>
      <c r="GXM1330" s="62">
        <v>0</v>
      </c>
      <c r="GXO1330" s="62">
        <v>0</v>
      </c>
      <c r="GXP1330" s="62">
        <f>GXP1327</f>
        <v>2000000</v>
      </c>
      <c r="GXQ1330" s="62">
        <f>GXQ1327</f>
        <v>0</v>
      </c>
      <c r="GXR1330" s="62">
        <f>GXQ1330/GXP1330</f>
        <v>0</v>
      </c>
      <c r="GXS1330" s="62">
        <f>GXP1330-GXQ1330</f>
        <v>2000000</v>
      </c>
      <c r="GXT1330" s="62">
        <f t="shared" si="406"/>
        <v>2000000</v>
      </c>
      <c r="GXZ1330" s="62" t="s">
        <v>197</v>
      </c>
      <c r="GYA1330" s="62" t="s">
        <v>1294</v>
      </c>
      <c r="GYB1330" s="62">
        <v>0</v>
      </c>
      <c r="GYC1330" s="62">
        <v>0</v>
      </c>
      <c r="GYE1330" s="62">
        <v>0</v>
      </c>
      <c r="GYF1330" s="62">
        <f>GYF1327</f>
        <v>2000000</v>
      </c>
      <c r="GYG1330" s="62">
        <f>GYG1327</f>
        <v>0</v>
      </c>
      <c r="GYH1330" s="62">
        <f>GYG1330/GYF1330</f>
        <v>0</v>
      </c>
      <c r="GYI1330" s="62">
        <f>GYF1330-GYG1330</f>
        <v>2000000</v>
      </c>
      <c r="GYJ1330" s="62">
        <f t="shared" si="407"/>
        <v>2000000</v>
      </c>
      <c r="GYP1330" s="62" t="s">
        <v>197</v>
      </c>
      <c r="GYQ1330" s="62" t="s">
        <v>1294</v>
      </c>
      <c r="GYR1330" s="62">
        <v>0</v>
      </c>
      <c r="GYS1330" s="62">
        <v>0</v>
      </c>
      <c r="GYU1330" s="62">
        <v>0</v>
      </c>
      <c r="GYV1330" s="62">
        <f>GYV1327</f>
        <v>2000000</v>
      </c>
      <c r="GYW1330" s="62">
        <f>GYW1327</f>
        <v>0</v>
      </c>
      <c r="GYX1330" s="62">
        <f>GYW1330/GYV1330</f>
        <v>0</v>
      </c>
      <c r="GYY1330" s="62">
        <f>GYV1330-GYW1330</f>
        <v>2000000</v>
      </c>
      <c r="GYZ1330" s="62">
        <f t="shared" si="407"/>
        <v>2000000</v>
      </c>
      <c r="GZF1330" s="62" t="s">
        <v>197</v>
      </c>
      <c r="GZG1330" s="62" t="s">
        <v>1294</v>
      </c>
      <c r="GZH1330" s="62">
        <v>0</v>
      </c>
      <c r="GZI1330" s="62">
        <v>0</v>
      </c>
      <c r="GZK1330" s="62">
        <v>0</v>
      </c>
      <c r="GZL1330" s="62">
        <f>GZL1327</f>
        <v>2000000</v>
      </c>
      <c r="GZM1330" s="62">
        <f>GZM1327</f>
        <v>0</v>
      </c>
      <c r="GZN1330" s="62">
        <f>GZM1330/GZL1330</f>
        <v>0</v>
      </c>
      <c r="GZO1330" s="62">
        <f>GZL1330-GZM1330</f>
        <v>2000000</v>
      </c>
      <c r="GZP1330" s="62">
        <f t="shared" si="408"/>
        <v>2000000</v>
      </c>
      <c r="GZV1330" s="62" t="s">
        <v>197</v>
      </c>
      <c r="GZW1330" s="62" t="s">
        <v>1294</v>
      </c>
      <c r="GZX1330" s="62">
        <v>0</v>
      </c>
      <c r="GZY1330" s="62">
        <v>0</v>
      </c>
      <c r="HAA1330" s="62">
        <v>0</v>
      </c>
      <c r="HAB1330" s="62">
        <f>HAB1327</f>
        <v>2000000</v>
      </c>
      <c r="HAC1330" s="62">
        <f>HAC1327</f>
        <v>0</v>
      </c>
      <c r="HAD1330" s="62">
        <f>HAC1330/HAB1330</f>
        <v>0</v>
      </c>
      <c r="HAE1330" s="62">
        <f>HAB1330-HAC1330</f>
        <v>2000000</v>
      </c>
      <c r="HAF1330" s="62">
        <f t="shared" si="408"/>
        <v>2000000</v>
      </c>
      <c r="HAL1330" s="62" t="s">
        <v>197</v>
      </c>
      <c r="HAM1330" s="62" t="s">
        <v>1294</v>
      </c>
      <c r="HAN1330" s="62">
        <v>0</v>
      </c>
      <c r="HAO1330" s="62">
        <v>0</v>
      </c>
      <c r="HAQ1330" s="62">
        <v>0</v>
      </c>
      <c r="HAR1330" s="62">
        <f>HAR1327</f>
        <v>2000000</v>
      </c>
      <c r="HAS1330" s="62">
        <f>HAS1327</f>
        <v>0</v>
      </c>
      <c r="HAT1330" s="62">
        <f>HAS1330/HAR1330</f>
        <v>0</v>
      </c>
      <c r="HAU1330" s="62">
        <f>HAR1330-HAS1330</f>
        <v>2000000</v>
      </c>
      <c r="HAV1330" s="62">
        <f t="shared" si="409"/>
        <v>2000000</v>
      </c>
      <c r="HBB1330" s="62" t="s">
        <v>197</v>
      </c>
      <c r="HBC1330" s="62" t="s">
        <v>1294</v>
      </c>
      <c r="HBD1330" s="62">
        <v>0</v>
      </c>
      <c r="HBE1330" s="62">
        <v>0</v>
      </c>
      <c r="HBG1330" s="62">
        <v>0</v>
      </c>
      <c r="HBH1330" s="62">
        <f>HBH1327</f>
        <v>2000000</v>
      </c>
      <c r="HBI1330" s="62">
        <f>HBI1327</f>
        <v>0</v>
      </c>
      <c r="HBJ1330" s="62">
        <f>HBI1330/HBH1330</f>
        <v>0</v>
      </c>
      <c r="HBK1330" s="62">
        <f>HBH1330-HBI1330</f>
        <v>2000000</v>
      </c>
      <c r="HBL1330" s="62">
        <f t="shared" si="409"/>
        <v>2000000</v>
      </c>
      <c r="HBR1330" s="62" t="s">
        <v>197</v>
      </c>
      <c r="HBS1330" s="62" t="s">
        <v>1294</v>
      </c>
      <c r="HBT1330" s="62">
        <v>0</v>
      </c>
      <c r="HBU1330" s="62">
        <v>0</v>
      </c>
      <c r="HBW1330" s="62">
        <v>0</v>
      </c>
      <c r="HBX1330" s="62">
        <f>HBX1327</f>
        <v>2000000</v>
      </c>
      <c r="HBY1330" s="62">
        <f>HBY1327</f>
        <v>0</v>
      </c>
      <c r="HBZ1330" s="62">
        <f>HBY1330/HBX1330</f>
        <v>0</v>
      </c>
      <c r="HCA1330" s="62">
        <f>HBX1330-HBY1330</f>
        <v>2000000</v>
      </c>
      <c r="HCB1330" s="62">
        <f t="shared" si="410"/>
        <v>2000000</v>
      </c>
      <c r="HCH1330" s="62" t="s">
        <v>197</v>
      </c>
      <c r="HCI1330" s="62" t="s">
        <v>1294</v>
      </c>
      <c r="HCJ1330" s="62">
        <v>0</v>
      </c>
      <c r="HCK1330" s="62">
        <v>0</v>
      </c>
      <c r="HCM1330" s="62">
        <v>0</v>
      </c>
      <c r="HCN1330" s="62">
        <f>HCN1327</f>
        <v>2000000</v>
      </c>
      <c r="HCO1330" s="62">
        <f>HCO1327</f>
        <v>0</v>
      </c>
      <c r="HCP1330" s="62">
        <f>HCO1330/HCN1330</f>
        <v>0</v>
      </c>
      <c r="HCQ1330" s="62">
        <f>HCN1330-HCO1330</f>
        <v>2000000</v>
      </c>
      <c r="HCR1330" s="62">
        <f t="shared" si="410"/>
        <v>2000000</v>
      </c>
      <c r="HCX1330" s="62" t="s">
        <v>197</v>
      </c>
      <c r="HCY1330" s="62" t="s">
        <v>1294</v>
      </c>
      <c r="HCZ1330" s="62">
        <v>0</v>
      </c>
      <c r="HDA1330" s="62">
        <v>0</v>
      </c>
      <c r="HDC1330" s="62">
        <v>0</v>
      </c>
      <c r="HDD1330" s="62">
        <f>HDD1327</f>
        <v>2000000</v>
      </c>
      <c r="HDE1330" s="62">
        <f>HDE1327</f>
        <v>0</v>
      </c>
      <c r="HDF1330" s="62">
        <f>HDE1330/HDD1330</f>
        <v>0</v>
      </c>
      <c r="HDG1330" s="62">
        <f>HDD1330-HDE1330</f>
        <v>2000000</v>
      </c>
      <c r="HDH1330" s="62">
        <f t="shared" si="411"/>
        <v>2000000</v>
      </c>
      <c r="HDN1330" s="62" t="s">
        <v>197</v>
      </c>
      <c r="HDO1330" s="62" t="s">
        <v>1294</v>
      </c>
      <c r="HDP1330" s="62">
        <v>0</v>
      </c>
      <c r="HDQ1330" s="62">
        <v>0</v>
      </c>
      <c r="HDS1330" s="62">
        <v>0</v>
      </c>
      <c r="HDT1330" s="62">
        <f>HDT1327</f>
        <v>2000000</v>
      </c>
      <c r="HDU1330" s="62">
        <f>HDU1327</f>
        <v>0</v>
      </c>
      <c r="HDV1330" s="62">
        <f>HDU1330/HDT1330</f>
        <v>0</v>
      </c>
      <c r="HDW1330" s="62">
        <f>HDT1330-HDU1330</f>
        <v>2000000</v>
      </c>
      <c r="HDX1330" s="62">
        <f t="shared" si="411"/>
        <v>2000000</v>
      </c>
      <c r="HED1330" s="62" t="s">
        <v>197</v>
      </c>
      <c r="HEE1330" s="62" t="s">
        <v>1294</v>
      </c>
      <c r="HEF1330" s="62">
        <v>0</v>
      </c>
      <c r="HEG1330" s="62">
        <v>0</v>
      </c>
      <c r="HEI1330" s="62">
        <v>0</v>
      </c>
      <c r="HEJ1330" s="62">
        <f>HEJ1327</f>
        <v>2000000</v>
      </c>
      <c r="HEK1330" s="62">
        <f>HEK1327</f>
        <v>0</v>
      </c>
      <c r="HEL1330" s="62">
        <f>HEK1330/HEJ1330</f>
        <v>0</v>
      </c>
      <c r="HEM1330" s="62">
        <f>HEJ1330-HEK1330</f>
        <v>2000000</v>
      </c>
      <c r="HEN1330" s="62">
        <f t="shared" si="412"/>
        <v>2000000</v>
      </c>
      <c r="HET1330" s="62" t="s">
        <v>197</v>
      </c>
      <c r="HEU1330" s="62" t="s">
        <v>1294</v>
      </c>
      <c r="HEV1330" s="62">
        <v>0</v>
      </c>
      <c r="HEW1330" s="62">
        <v>0</v>
      </c>
      <c r="HEY1330" s="62">
        <v>0</v>
      </c>
      <c r="HEZ1330" s="62">
        <f>HEZ1327</f>
        <v>2000000</v>
      </c>
      <c r="HFA1330" s="62">
        <f>HFA1327</f>
        <v>0</v>
      </c>
      <c r="HFB1330" s="62">
        <f>HFA1330/HEZ1330</f>
        <v>0</v>
      </c>
      <c r="HFC1330" s="62">
        <f>HEZ1330-HFA1330</f>
        <v>2000000</v>
      </c>
      <c r="HFD1330" s="62">
        <f t="shared" si="412"/>
        <v>2000000</v>
      </c>
      <c r="HFJ1330" s="62" t="s">
        <v>197</v>
      </c>
      <c r="HFK1330" s="62" t="s">
        <v>1294</v>
      </c>
      <c r="HFL1330" s="62">
        <v>0</v>
      </c>
      <c r="HFM1330" s="62">
        <v>0</v>
      </c>
      <c r="HFO1330" s="62">
        <v>0</v>
      </c>
      <c r="HFP1330" s="62">
        <f>HFP1327</f>
        <v>2000000</v>
      </c>
      <c r="HFQ1330" s="62">
        <f>HFQ1327</f>
        <v>0</v>
      </c>
      <c r="HFR1330" s="62">
        <f>HFQ1330/HFP1330</f>
        <v>0</v>
      </c>
      <c r="HFS1330" s="62">
        <f>HFP1330-HFQ1330</f>
        <v>2000000</v>
      </c>
      <c r="HFT1330" s="62">
        <f t="shared" si="413"/>
        <v>2000000</v>
      </c>
      <c r="HFZ1330" s="62" t="s">
        <v>197</v>
      </c>
      <c r="HGA1330" s="62" t="s">
        <v>1294</v>
      </c>
      <c r="HGB1330" s="62">
        <v>0</v>
      </c>
      <c r="HGC1330" s="62">
        <v>0</v>
      </c>
      <c r="HGE1330" s="62">
        <v>0</v>
      </c>
      <c r="HGF1330" s="62">
        <f>HGF1327</f>
        <v>2000000</v>
      </c>
      <c r="HGG1330" s="62">
        <f>HGG1327</f>
        <v>0</v>
      </c>
      <c r="HGH1330" s="62">
        <f>HGG1330/HGF1330</f>
        <v>0</v>
      </c>
      <c r="HGI1330" s="62">
        <f>HGF1330-HGG1330</f>
        <v>2000000</v>
      </c>
      <c r="HGJ1330" s="62">
        <f t="shared" si="413"/>
        <v>2000000</v>
      </c>
      <c r="HGP1330" s="62" t="s">
        <v>197</v>
      </c>
      <c r="HGQ1330" s="62" t="s">
        <v>1294</v>
      </c>
      <c r="HGR1330" s="62">
        <v>0</v>
      </c>
      <c r="HGS1330" s="62">
        <v>0</v>
      </c>
      <c r="HGU1330" s="62">
        <v>0</v>
      </c>
      <c r="HGV1330" s="62">
        <f>HGV1327</f>
        <v>2000000</v>
      </c>
      <c r="HGW1330" s="62">
        <f>HGW1327</f>
        <v>0</v>
      </c>
      <c r="HGX1330" s="62">
        <f>HGW1330/HGV1330</f>
        <v>0</v>
      </c>
      <c r="HGY1330" s="62">
        <f>HGV1330-HGW1330</f>
        <v>2000000</v>
      </c>
      <c r="HGZ1330" s="62">
        <f t="shared" si="414"/>
        <v>2000000</v>
      </c>
      <c r="HHF1330" s="62" t="s">
        <v>197</v>
      </c>
      <c r="HHG1330" s="62" t="s">
        <v>1294</v>
      </c>
      <c r="HHH1330" s="62">
        <v>0</v>
      </c>
      <c r="HHI1330" s="62">
        <v>0</v>
      </c>
      <c r="HHK1330" s="62">
        <v>0</v>
      </c>
      <c r="HHL1330" s="62">
        <f>HHL1327</f>
        <v>2000000</v>
      </c>
      <c r="HHM1330" s="62">
        <f>HHM1327</f>
        <v>0</v>
      </c>
      <c r="HHN1330" s="62">
        <f>HHM1330/HHL1330</f>
        <v>0</v>
      </c>
      <c r="HHO1330" s="62">
        <f>HHL1330-HHM1330</f>
        <v>2000000</v>
      </c>
      <c r="HHP1330" s="62">
        <f t="shared" si="414"/>
        <v>2000000</v>
      </c>
      <c r="HHV1330" s="62" t="s">
        <v>197</v>
      </c>
      <c r="HHW1330" s="62" t="s">
        <v>1294</v>
      </c>
      <c r="HHX1330" s="62">
        <v>0</v>
      </c>
      <c r="HHY1330" s="62">
        <v>0</v>
      </c>
      <c r="HIA1330" s="62">
        <v>0</v>
      </c>
      <c r="HIB1330" s="62">
        <f>HIB1327</f>
        <v>2000000</v>
      </c>
      <c r="HIC1330" s="62">
        <f>HIC1327</f>
        <v>0</v>
      </c>
      <c r="HID1330" s="62">
        <f>HIC1330/HIB1330</f>
        <v>0</v>
      </c>
      <c r="HIE1330" s="62">
        <f>HIB1330-HIC1330</f>
        <v>2000000</v>
      </c>
      <c r="HIF1330" s="62">
        <f t="shared" si="415"/>
        <v>2000000</v>
      </c>
      <c r="HIL1330" s="62" t="s">
        <v>197</v>
      </c>
      <c r="HIM1330" s="62" t="s">
        <v>1294</v>
      </c>
      <c r="HIN1330" s="62">
        <v>0</v>
      </c>
      <c r="HIO1330" s="62">
        <v>0</v>
      </c>
      <c r="HIQ1330" s="62">
        <v>0</v>
      </c>
      <c r="HIR1330" s="62">
        <f>HIR1327</f>
        <v>2000000</v>
      </c>
      <c r="HIS1330" s="62">
        <f>HIS1327</f>
        <v>0</v>
      </c>
      <c r="HIT1330" s="62">
        <f>HIS1330/HIR1330</f>
        <v>0</v>
      </c>
      <c r="HIU1330" s="62">
        <f>HIR1330-HIS1330</f>
        <v>2000000</v>
      </c>
      <c r="HIV1330" s="62">
        <f t="shared" si="415"/>
        <v>2000000</v>
      </c>
      <c r="HJB1330" s="62" t="s">
        <v>197</v>
      </c>
      <c r="HJC1330" s="62" t="s">
        <v>1294</v>
      </c>
      <c r="HJD1330" s="62">
        <v>0</v>
      </c>
      <c r="HJE1330" s="62">
        <v>0</v>
      </c>
      <c r="HJG1330" s="62">
        <v>0</v>
      </c>
      <c r="HJH1330" s="62">
        <f>HJH1327</f>
        <v>2000000</v>
      </c>
      <c r="HJI1330" s="62">
        <f>HJI1327</f>
        <v>0</v>
      </c>
      <c r="HJJ1330" s="62">
        <f>HJI1330/HJH1330</f>
        <v>0</v>
      </c>
      <c r="HJK1330" s="62">
        <f>HJH1330-HJI1330</f>
        <v>2000000</v>
      </c>
      <c r="HJL1330" s="62">
        <f t="shared" si="416"/>
        <v>2000000</v>
      </c>
      <c r="HJR1330" s="62" t="s">
        <v>197</v>
      </c>
      <c r="HJS1330" s="62" t="s">
        <v>1294</v>
      </c>
      <c r="HJT1330" s="62">
        <v>0</v>
      </c>
      <c r="HJU1330" s="62">
        <v>0</v>
      </c>
      <c r="HJW1330" s="62">
        <v>0</v>
      </c>
      <c r="HJX1330" s="62">
        <f>HJX1327</f>
        <v>2000000</v>
      </c>
      <c r="HJY1330" s="62">
        <f>HJY1327</f>
        <v>0</v>
      </c>
      <c r="HJZ1330" s="62">
        <f>HJY1330/HJX1330</f>
        <v>0</v>
      </c>
      <c r="HKA1330" s="62">
        <f>HJX1330-HJY1330</f>
        <v>2000000</v>
      </c>
      <c r="HKB1330" s="62">
        <f t="shared" si="416"/>
        <v>2000000</v>
      </c>
      <c r="HKH1330" s="62" t="s">
        <v>197</v>
      </c>
      <c r="HKI1330" s="62" t="s">
        <v>1294</v>
      </c>
      <c r="HKJ1330" s="62">
        <v>0</v>
      </c>
      <c r="HKK1330" s="62">
        <v>0</v>
      </c>
      <c r="HKM1330" s="62">
        <v>0</v>
      </c>
      <c r="HKN1330" s="62">
        <f>HKN1327</f>
        <v>2000000</v>
      </c>
      <c r="HKO1330" s="62">
        <f>HKO1327</f>
        <v>0</v>
      </c>
      <c r="HKP1330" s="62">
        <f>HKO1330/HKN1330</f>
        <v>0</v>
      </c>
      <c r="HKQ1330" s="62">
        <f>HKN1330-HKO1330</f>
        <v>2000000</v>
      </c>
      <c r="HKR1330" s="62">
        <f t="shared" si="417"/>
        <v>2000000</v>
      </c>
      <c r="HKX1330" s="62" t="s">
        <v>197</v>
      </c>
      <c r="HKY1330" s="62" t="s">
        <v>1294</v>
      </c>
      <c r="HKZ1330" s="62">
        <v>0</v>
      </c>
      <c r="HLA1330" s="62">
        <v>0</v>
      </c>
      <c r="HLC1330" s="62">
        <v>0</v>
      </c>
      <c r="HLD1330" s="62">
        <f>HLD1327</f>
        <v>2000000</v>
      </c>
      <c r="HLE1330" s="62">
        <f>HLE1327</f>
        <v>0</v>
      </c>
      <c r="HLF1330" s="62">
        <f>HLE1330/HLD1330</f>
        <v>0</v>
      </c>
      <c r="HLG1330" s="62">
        <f>HLD1330-HLE1330</f>
        <v>2000000</v>
      </c>
      <c r="HLH1330" s="62">
        <f t="shared" si="417"/>
        <v>2000000</v>
      </c>
      <c r="HLN1330" s="62" t="s">
        <v>197</v>
      </c>
      <c r="HLO1330" s="62" t="s">
        <v>1294</v>
      </c>
      <c r="HLP1330" s="62">
        <v>0</v>
      </c>
      <c r="HLQ1330" s="62">
        <v>0</v>
      </c>
      <c r="HLS1330" s="62">
        <v>0</v>
      </c>
      <c r="HLT1330" s="62">
        <f>HLT1327</f>
        <v>2000000</v>
      </c>
      <c r="HLU1330" s="62">
        <f>HLU1327</f>
        <v>0</v>
      </c>
      <c r="HLV1330" s="62">
        <f>HLU1330/HLT1330</f>
        <v>0</v>
      </c>
      <c r="HLW1330" s="62">
        <f>HLT1330-HLU1330</f>
        <v>2000000</v>
      </c>
      <c r="HLX1330" s="62">
        <f t="shared" si="418"/>
        <v>2000000</v>
      </c>
      <c r="HMD1330" s="62" t="s">
        <v>197</v>
      </c>
      <c r="HME1330" s="62" t="s">
        <v>1294</v>
      </c>
      <c r="HMF1330" s="62">
        <v>0</v>
      </c>
      <c r="HMG1330" s="62">
        <v>0</v>
      </c>
      <c r="HMI1330" s="62">
        <v>0</v>
      </c>
      <c r="HMJ1330" s="62">
        <f>HMJ1327</f>
        <v>2000000</v>
      </c>
      <c r="HMK1330" s="62">
        <f>HMK1327</f>
        <v>0</v>
      </c>
      <c r="HML1330" s="62">
        <f>HMK1330/HMJ1330</f>
        <v>0</v>
      </c>
      <c r="HMM1330" s="62">
        <f>HMJ1330-HMK1330</f>
        <v>2000000</v>
      </c>
      <c r="HMN1330" s="62">
        <f t="shared" si="418"/>
        <v>2000000</v>
      </c>
      <c r="HMT1330" s="62" t="s">
        <v>197</v>
      </c>
      <c r="HMU1330" s="62" t="s">
        <v>1294</v>
      </c>
      <c r="HMV1330" s="62">
        <v>0</v>
      </c>
      <c r="HMW1330" s="62">
        <v>0</v>
      </c>
      <c r="HMY1330" s="62">
        <v>0</v>
      </c>
      <c r="HMZ1330" s="62">
        <f>HMZ1327</f>
        <v>2000000</v>
      </c>
      <c r="HNA1330" s="62">
        <f>HNA1327</f>
        <v>0</v>
      </c>
      <c r="HNB1330" s="62">
        <f>HNA1330/HMZ1330</f>
        <v>0</v>
      </c>
      <c r="HNC1330" s="62">
        <f>HMZ1330-HNA1330</f>
        <v>2000000</v>
      </c>
      <c r="HND1330" s="62">
        <f t="shared" si="419"/>
        <v>2000000</v>
      </c>
      <c r="HNJ1330" s="62" t="s">
        <v>197</v>
      </c>
      <c r="HNK1330" s="62" t="s">
        <v>1294</v>
      </c>
      <c r="HNL1330" s="62">
        <v>0</v>
      </c>
      <c r="HNM1330" s="62">
        <v>0</v>
      </c>
      <c r="HNO1330" s="62">
        <v>0</v>
      </c>
      <c r="HNP1330" s="62">
        <f>HNP1327</f>
        <v>2000000</v>
      </c>
      <c r="HNQ1330" s="62">
        <f>HNQ1327</f>
        <v>0</v>
      </c>
      <c r="HNR1330" s="62">
        <f>HNQ1330/HNP1330</f>
        <v>0</v>
      </c>
      <c r="HNS1330" s="62">
        <f>HNP1330-HNQ1330</f>
        <v>2000000</v>
      </c>
      <c r="HNT1330" s="62">
        <f t="shared" si="419"/>
        <v>2000000</v>
      </c>
      <c r="HNZ1330" s="62" t="s">
        <v>197</v>
      </c>
      <c r="HOA1330" s="62" t="s">
        <v>1294</v>
      </c>
      <c r="HOB1330" s="62">
        <v>0</v>
      </c>
      <c r="HOC1330" s="62">
        <v>0</v>
      </c>
      <c r="HOE1330" s="62">
        <v>0</v>
      </c>
      <c r="HOF1330" s="62">
        <f>HOF1327</f>
        <v>2000000</v>
      </c>
      <c r="HOG1330" s="62">
        <f>HOG1327</f>
        <v>0</v>
      </c>
      <c r="HOH1330" s="62">
        <f>HOG1330/HOF1330</f>
        <v>0</v>
      </c>
      <c r="HOI1330" s="62">
        <f>HOF1330-HOG1330</f>
        <v>2000000</v>
      </c>
      <c r="HOJ1330" s="62">
        <f t="shared" si="420"/>
        <v>2000000</v>
      </c>
      <c r="HOP1330" s="62" t="s">
        <v>197</v>
      </c>
      <c r="HOQ1330" s="62" t="s">
        <v>1294</v>
      </c>
      <c r="HOR1330" s="62">
        <v>0</v>
      </c>
      <c r="HOS1330" s="62">
        <v>0</v>
      </c>
      <c r="HOU1330" s="62">
        <v>0</v>
      </c>
      <c r="HOV1330" s="62">
        <f>HOV1327</f>
        <v>2000000</v>
      </c>
      <c r="HOW1330" s="62">
        <f>HOW1327</f>
        <v>0</v>
      </c>
      <c r="HOX1330" s="62">
        <f>HOW1330/HOV1330</f>
        <v>0</v>
      </c>
      <c r="HOY1330" s="62">
        <f>HOV1330-HOW1330</f>
        <v>2000000</v>
      </c>
      <c r="HOZ1330" s="62">
        <f t="shared" si="420"/>
        <v>2000000</v>
      </c>
      <c r="HPF1330" s="62" t="s">
        <v>197</v>
      </c>
      <c r="HPG1330" s="62" t="s">
        <v>1294</v>
      </c>
      <c r="HPH1330" s="62">
        <v>0</v>
      </c>
      <c r="HPI1330" s="62">
        <v>0</v>
      </c>
      <c r="HPK1330" s="62">
        <v>0</v>
      </c>
      <c r="HPL1330" s="62">
        <f>HPL1327</f>
        <v>2000000</v>
      </c>
      <c r="HPM1330" s="62">
        <f>HPM1327</f>
        <v>0</v>
      </c>
      <c r="HPN1330" s="62">
        <f>HPM1330/HPL1330</f>
        <v>0</v>
      </c>
      <c r="HPO1330" s="62">
        <f>HPL1330-HPM1330</f>
        <v>2000000</v>
      </c>
      <c r="HPP1330" s="62">
        <f t="shared" si="421"/>
        <v>2000000</v>
      </c>
      <c r="HPV1330" s="62" t="s">
        <v>197</v>
      </c>
      <c r="HPW1330" s="62" t="s">
        <v>1294</v>
      </c>
      <c r="HPX1330" s="62">
        <v>0</v>
      </c>
      <c r="HPY1330" s="62">
        <v>0</v>
      </c>
      <c r="HQA1330" s="62">
        <v>0</v>
      </c>
      <c r="HQB1330" s="62">
        <f>HQB1327</f>
        <v>2000000</v>
      </c>
      <c r="HQC1330" s="62">
        <f>HQC1327</f>
        <v>0</v>
      </c>
      <c r="HQD1330" s="62">
        <f>HQC1330/HQB1330</f>
        <v>0</v>
      </c>
      <c r="HQE1330" s="62">
        <f>HQB1330-HQC1330</f>
        <v>2000000</v>
      </c>
      <c r="HQF1330" s="62">
        <f t="shared" si="421"/>
        <v>2000000</v>
      </c>
      <c r="HQL1330" s="62" t="s">
        <v>197</v>
      </c>
      <c r="HQM1330" s="62" t="s">
        <v>1294</v>
      </c>
      <c r="HQN1330" s="62">
        <v>0</v>
      </c>
      <c r="HQO1330" s="62">
        <v>0</v>
      </c>
      <c r="HQQ1330" s="62">
        <v>0</v>
      </c>
      <c r="HQR1330" s="62">
        <f>HQR1327</f>
        <v>2000000</v>
      </c>
      <c r="HQS1330" s="62">
        <f>HQS1327</f>
        <v>0</v>
      </c>
      <c r="HQT1330" s="62">
        <f>HQS1330/HQR1330</f>
        <v>0</v>
      </c>
      <c r="HQU1330" s="62">
        <f>HQR1330-HQS1330</f>
        <v>2000000</v>
      </c>
      <c r="HQV1330" s="62">
        <f t="shared" si="422"/>
        <v>2000000</v>
      </c>
      <c r="HRB1330" s="62" t="s">
        <v>197</v>
      </c>
      <c r="HRC1330" s="62" t="s">
        <v>1294</v>
      </c>
      <c r="HRD1330" s="62">
        <v>0</v>
      </c>
      <c r="HRE1330" s="62">
        <v>0</v>
      </c>
      <c r="HRG1330" s="62">
        <v>0</v>
      </c>
      <c r="HRH1330" s="62">
        <f>HRH1327</f>
        <v>2000000</v>
      </c>
      <c r="HRI1330" s="62">
        <f>HRI1327</f>
        <v>0</v>
      </c>
      <c r="HRJ1330" s="62">
        <f>HRI1330/HRH1330</f>
        <v>0</v>
      </c>
      <c r="HRK1330" s="62">
        <f>HRH1330-HRI1330</f>
        <v>2000000</v>
      </c>
      <c r="HRL1330" s="62">
        <f t="shared" si="422"/>
        <v>2000000</v>
      </c>
      <c r="HRR1330" s="62" t="s">
        <v>197</v>
      </c>
      <c r="HRS1330" s="62" t="s">
        <v>1294</v>
      </c>
      <c r="HRT1330" s="62">
        <v>0</v>
      </c>
      <c r="HRU1330" s="62">
        <v>0</v>
      </c>
      <c r="HRW1330" s="62">
        <v>0</v>
      </c>
      <c r="HRX1330" s="62">
        <f>HRX1327</f>
        <v>2000000</v>
      </c>
      <c r="HRY1330" s="62">
        <f>HRY1327</f>
        <v>0</v>
      </c>
      <c r="HRZ1330" s="62">
        <f>HRY1330/HRX1330</f>
        <v>0</v>
      </c>
      <c r="HSA1330" s="62">
        <f>HRX1330-HRY1330</f>
        <v>2000000</v>
      </c>
      <c r="HSB1330" s="62">
        <f t="shared" si="423"/>
        <v>2000000</v>
      </c>
      <c r="HSH1330" s="62" t="s">
        <v>197</v>
      </c>
      <c r="HSI1330" s="62" t="s">
        <v>1294</v>
      </c>
      <c r="HSJ1330" s="62">
        <v>0</v>
      </c>
      <c r="HSK1330" s="62">
        <v>0</v>
      </c>
      <c r="HSM1330" s="62">
        <v>0</v>
      </c>
      <c r="HSN1330" s="62">
        <f>HSN1327</f>
        <v>2000000</v>
      </c>
      <c r="HSO1330" s="62">
        <f>HSO1327</f>
        <v>0</v>
      </c>
      <c r="HSP1330" s="62">
        <f>HSO1330/HSN1330</f>
        <v>0</v>
      </c>
      <c r="HSQ1330" s="62">
        <f>HSN1330-HSO1330</f>
        <v>2000000</v>
      </c>
      <c r="HSR1330" s="62">
        <f t="shared" si="423"/>
        <v>2000000</v>
      </c>
      <c r="HSX1330" s="62" t="s">
        <v>197</v>
      </c>
      <c r="HSY1330" s="62" t="s">
        <v>1294</v>
      </c>
      <c r="HSZ1330" s="62">
        <v>0</v>
      </c>
      <c r="HTA1330" s="62">
        <v>0</v>
      </c>
      <c r="HTC1330" s="62">
        <v>0</v>
      </c>
      <c r="HTD1330" s="62">
        <f>HTD1327</f>
        <v>2000000</v>
      </c>
      <c r="HTE1330" s="62">
        <f>HTE1327</f>
        <v>0</v>
      </c>
      <c r="HTF1330" s="62">
        <f>HTE1330/HTD1330</f>
        <v>0</v>
      </c>
      <c r="HTG1330" s="62">
        <f>HTD1330-HTE1330</f>
        <v>2000000</v>
      </c>
      <c r="HTH1330" s="62">
        <f t="shared" si="424"/>
        <v>2000000</v>
      </c>
      <c r="HTN1330" s="62" t="s">
        <v>197</v>
      </c>
      <c r="HTO1330" s="62" t="s">
        <v>1294</v>
      </c>
      <c r="HTP1330" s="62">
        <v>0</v>
      </c>
      <c r="HTQ1330" s="62">
        <v>0</v>
      </c>
      <c r="HTS1330" s="62">
        <v>0</v>
      </c>
      <c r="HTT1330" s="62">
        <f>HTT1327</f>
        <v>2000000</v>
      </c>
      <c r="HTU1330" s="62">
        <f>HTU1327</f>
        <v>0</v>
      </c>
      <c r="HTV1330" s="62">
        <f>HTU1330/HTT1330</f>
        <v>0</v>
      </c>
      <c r="HTW1330" s="62">
        <f>HTT1330-HTU1330</f>
        <v>2000000</v>
      </c>
      <c r="HTX1330" s="62">
        <f t="shared" si="424"/>
        <v>2000000</v>
      </c>
      <c r="HUD1330" s="62" t="s">
        <v>197</v>
      </c>
      <c r="HUE1330" s="62" t="s">
        <v>1294</v>
      </c>
      <c r="HUF1330" s="62">
        <v>0</v>
      </c>
      <c r="HUG1330" s="62">
        <v>0</v>
      </c>
      <c r="HUI1330" s="62">
        <v>0</v>
      </c>
      <c r="HUJ1330" s="62">
        <f>HUJ1327</f>
        <v>2000000</v>
      </c>
      <c r="HUK1330" s="62">
        <f>HUK1327</f>
        <v>0</v>
      </c>
      <c r="HUL1330" s="62">
        <f>HUK1330/HUJ1330</f>
        <v>0</v>
      </c>
      <c r="HUM1330" s="62">
        <f>HUJ1330-HUK1330</f>
        <v>2000000</v>
      </c>
      <c r="HUN1330" s="62">
        <f t="shared" si="425"/>
        <v>2000000</v>
      </c>
      <c r="HUT1330" s="62" t="s">
        <v>197</v>
      </c>
      <c r="HUU1330" s="62" t="s">
        <v>1294</v>
      </c>
      <c r="HUV1330" s="62">
        <v>0</v>
      </c>
      <c r="HUW1330" s="62">
        <v>0</v>
      </c>
      <c r="HUY1330" s="62">
        <v>0</v>
      </c>
      <c r="HUZ1330" s="62">
        <f>HUZ1327</f>
        <v>2000000</v>
      </c>
      <c r="HVA1330" s="62">
        <f>HVA1327</f>
        <v>0</v>
      </c>
      <c r="HVB1330" s="62">
        <f>HVA1330/HUZ1330</f>
        <v>0</v>
      </c>
      <c r="HVC1330" s="62">
        <f>HUZ1330-HVA1330</f>
        <v>2000000</v>
      </c>
      <c r="HVD1330" s="62">
        <f t="shared" si="425"/>
        <v>2000000</v>
      </c>
      <c r="HVJ1330" s="62" t="s">
        <v>197</v>
      </c>
      <c r="HVK1330" s="62" t="s">
        <v>1294</v>
      </c>
      <c r="HVL1330" s="62">
        <v>0</v>
      </c>
      <c r="HVM1330" s="62">
        <v>0</v>
      </c>
      <c r="HVO1330" s="62">
        <v>0</v>
      </c>
      <c r="HVP1330" s="62">
        <f>HVP1327</f>
        <v>2000000</v>
      </c>
      <c r="HVQ1330" s="62">
        <f>HVQ1327</f>
        <v>0</v>
      </c>
      <c r="HVR1330" s="62">
        <f>HVQ1330/HVP1330</f>
        <v>0</v>
      </c>
      <c r="HVS1330" s="62">
        <f>HVP1330-HVQ1330</f>
        <v>2000000</v>
      </c>
      <c r="HVT1330" s="62">
        <f t="shared" si="426"/>
        <v>2000000</v>
      </c>
      <c r="HVZ1330" s="62" t="s">
        <v>197</v>
      </c>
      <c r="HWA1330" s="62" t="s">
        <v>1294</v>
      </c>
      <c r="HWB1330" s="62">
        <v>0</v>
      </c>
      <c r="HWC1330" s="62">
        <v>0</v>
      </c>
      <c r="HWE1330" s="62">
        <v>0</v>
      </c>
      <c r="HWF1330" s="62">
        <f>HWF1327</f>
        <v>2000000</v>
      </c>
      <c r="HWG1330" s="62">
        <f>HWG1327</f>
        <v>0</v>
      </c>
      <c r="HWH1330" s="62">
        <f>HWG1330/HWF1330</f>
        <v>0</v>
      </c>
      <c r="HWI1330" s="62">
        <f>HWF1330-HWG1330</f>
        <v>2000000</v>
      </c>
      <c r="HWJ1330" s="62">
        <f t="shared" si="426"/>
        <v>2000000</v>
      </c>
      <c r="HWP1330" s="62" t="s">
        <v>197</v>
      </c>
      <c r="HWQ1330" s="62" t="s">
        <v>1294</v>
      </c>
      <c r="HWR1330" s="62">
        <v>0</v>
      </c>
      <c r="HWS1330" s="62">
        <v>0</v>
      </c>
      <c r="HWU1330" s="62">
        <v>0</v>
      </c>
      <c r="HWV1330" s="62">
        <f>HWV1327</f>
        <v>2000000</v>
      </c>
      <c r="HWW1330" s="62">
        <f>HWW1327</f>
        <v>0</v>
      </c>
      <c r="HWX1330" s="62">
        <f>HWW1330/HWV1330</f>
        <v>0</v>
      </c>
      <c r="HWY1330" s="62">
        <f>HWV1330-HWW1330</f>
        <v>2000000</v>
      </c>
      <c r="HWZ1330" s="62">
        <f t="shared" si="427"/>
        <v>2000000</v>
      </c>
      <c r="HXF1330" s="62" t="s">
        <v>197</v>
      </c>
      <c r="HXG1330" s="62" t="s">
        <v>1294</v>
      </c>
      <c r="HXH1330" s="62">
        <v>0</v>
      </c>
      <c r="HXI1330" s="62">
        <v>0</v>
      </c>
      <c r="HXK1330" s="62">
        <v>0</v>
      </c>
      <c r="HXL1330" s="62">
        <f>HXL1327</f>
        <v>2000000</v>
      </c>
      <c r="HXM1330" s="62">
        <f>HXM1327</f>
        <v>0</v>
      </c>
      <c r="HXN1330" s="62">
        <f>HXM1330/HXL1330</f>
        <v>0</v>
      </c>
      <c r="HXO1330" s="62">
        <f>HXL1330-HXM1330</f>
        <v>2000000</v>
      </c>
      <c r="HXP1330" s="62">
        <f t="shared" si="427"/>
        <v>2000000</v>
      </c>
      <c r="HXV1330" s="62" t="s">
        <v>197</v>
      </c>
      <c r="HXW1330" s="62" t="s">
        <v>1294</v>
      </c>
      <c r="HXX1330" s="62">
        <v>0</v>
      </c>
      <c r="HXY1330" s="62">
        <v>0</v>
      </c>
      <c r="HYA1330" s="62">
        <v>0</v>
      </c>
      <c r="HYB1330" s="62">
        <f>HYB1327</f>
        <v>2000000</v>
      </c>
      <c r="HYC1330" s="62">
        <f>HYC1327</f>
        <v>0</v>
      </c>
      <c r="HYD1330" s="62">
        <f>HYC1330/HYB1330</f>
        <v>0</v>
      </c>
      <c r="HYE1330" s="62">
        <f>HYB1330-HYC1330</f>
        <v>2000000</v>
      </c>
      <c r="HYF1330" s="62">
        <f t="shared" si="428"/>
        <v>2000000</v>
      </c>
      <c r="HYL1330" s="62" t="s">
        <v>197</v>
      </c>
      <c r="HYM1330" s="62" t="s">
        <v>1294</v>
      </c>
      <c r="HYN1330" s="62">
        <v>0</v>
      </c>
      <c r="HYO1330" s="62">
        <v>0</v>
      </c>
      <c r="HYQ1330" s="62">
        <v>0</v>
      </c>
      <c r="HYR1330" s="62">
        <f>HYR1327</f>
        <v>2000000</v>
      </c>
      <c r="HYS1330" s="62">
        <f>HYS1327</f>
        <v>0</v>
      </c>
      <c r="HYT1330" s="62">
        <f>HYS1330/HYR1330</f>
        <v>0</v>
      </c>
      <c r="HYU1330" s="62">
        <f>HYR1330-HYS1330</f>
        <v>2000000</v>
      </c>
      <c r="HYV1330" s="62">
        <f t="shared" si="428"/>
        <v>2000000</v>
      </c>
      <c r="HZB1330" s="62" t="s">
        <v>197</v>
      </c>
      <c r="HZC1330" s="62" t="s">
        <v>1294</v>
      </c>
      <c r="HZD1330" s="62">
        <v>0</v>
      </c>
      <c r="HZE1330" s="62">
        <v>0</v>
      </c>
      <c r="HZG1330" s="62">
        <v>0</v>
      </c>
      <c r="HZH1330" s="62">
        <f>HZH1327</f>
        <v>2000000</v>
      </c>
      <c r="HZI1330" s="62">
        <f>HZI1327</f>
        <v>0</v>
      </c>
      <c r="HZJ1330" s="62">
        <f>HZI1330/HZH1330</f>
        <v>0</v>
      </c>
      <c r="HZK1330" s="62">
        <f>HZH1330-HZI1330</f>
        <v>2000000</v>
      </c>
      <c r="HZL1330" s="62">
        <f t="shared" si="429"/>
        <v>2000000</v>
      </c>
      <c r="HZR1330" s="62" t="s">
        <v>197</v>
      </c>
      <c r="HZS1330" s="62" t="s">
        <v>1294</v>
      </c>
      <c r="HZT1330" s="62">
        <v>0</v>
      </c>
      <c r="HZU1330" s="62">
        <v>0</v>
      </c>
      <c r="HZW1330" s="62">
        <v>0</v>
      </c>
      <c r="HZX1330" s="62">
        <f>HZX1327</f>
        <v>2000000</v>
      </c>
      <c r="HZY1330" s="62">
        <f>HZY1327</f>
        <v>0</v>
      </c>
      <c r="HZZ1330" s="62">
        <f>HZY1330/HZX1330</f>
        <v>0</v>
      </c>
      <c r="IAA1330" s="62">
        <f>HZX1330-HZY1330</f>
        <v>2000000</v>
      </c>
      <c r="IAB1330" s="62">
        <f t="shared" si="429"/>
        <v>2000000</v>
      </c>
      <c r="IAH1330" s="62" t="s">
        <v>197</v>
      </c>
      <c r="IAI1330" s="62" t="s">
        <v>1294</v>
      </c>
      <c r="IAJ1330" s="62">
        <v>0</v>
      </c>
      <c r="IAK1330" s="62">
        <v>0</v>
      </c>
      <c r="IAM1330" s="62">
        <v>0</v>
      </c>
      <c r="IAN1330" s="62">
        <f>IAN1327</f>
        <v>2000000</v>
      </c>
      <c r="IAO1330" s="62">
        <f>IAO1327</f>
        <v>0</v>
      </c>
      <c r="IAP1330" s="62">
        <f>IAO1330/IAN1330</f>
        <v>0</v>
      </c>
      <c r="IAQ1330" s="62">
        <f>IAN1330-IAO1330</f>
        <v>2000000</v>
      </c>
      <c r="IAR1330" s="62">
        <f t="shared" si="430"/>
        <v>2000000</v>
      </c>
      <c r="IAX1330" s="62" t="s">
        <v>197</v>
      </c>
      <c r="IAY1330" s="62" t="s">
        <v>1294</v>
      </c>
      <c r="IAZ1330" s="62">
        <v>0</v>
      </c>
      <c r="IBA1330" s="62">
        <v>0</v>
      </c>
      <c r="IBC1330" s="62">
        <v>0</v>
      </c>
      <c r="IBD1330" s="62">
        <f>IBD1327</f>
        <v>2000000</v>
      </c>
      <c r="IBE1330" s="62">
        <f>IBE1327</f>
        <v>0</v>
      </c>
      <c r="IBF1330" s="62">
        <f>IBE1330/IBD1330</f>
        <v>0</v>
      </c>
      <c r="IBG1330" s="62">
        <f>IBD1330-IBE1330</f>
        <v>2000000</v>
      </c>
      <c r="IBH1330" s="62">
        <f t="shared" si="430"/>
        <v>2000000</v>
      </c>
      <c r="IBN1330" s="62" t="s">
        <v>197</v>
      </c>
      <c r="IBO1330" s="62" t="s">
        <v>1294</v>
      </c>
      <c r="IBP1330" s="62">
        <v>0</v>
      </c>
      <c r="IBQ1330" s="62">
        <v>0</v>
      </c>
      <c r="IBS1330" s="62">
        <v>0</v>
      </c>
      <c r="IBT1330" s="62">
        <f>IBT1327</f>
        <v>2000000</v>
      </c>
      <c r="IBU1330" s="62">
        <f>IBU1327</f>
        <v>0</v>
      </c>
      <c r="IBV1330" s="62">
        <f>IBU1330/IBT1330</f>
        <v>0</v>
      </c>
      <c r="IBW1330" s="62">
        <f>IBT1330-IBU1330</f>
        <v>2000000</v>
      </c>
      <c r="IBX1330" s="62">
        <f t="shared" si="431"/>
        <v>2000000</v>
      </c>
      <c r="ICD1330" s="62" t="s">
        <v>197</v>
      </c>
      <c r="ICE1330" s="62" t="s">
        <v>1294</v>
      </c>
      <c r="ICF1330" s="62">
        <v>0</v>
      </c>
      <c r="ICG1330" s="62">
        <v>0</v>
      </c>
      <c r="ICI1330" s="62">
        <v>0</v>
      </c>
      <c r="ICJ1330" s="62">
        <f>ICJ1327</f>
        <v>2000000</v>
      </c>
      <c r="ICK1330" s="62">
        <f>ICK1327</f>
        <v>0</v>
      </c>
      <c r="ICL1330" s="62">
        <f>ICK1330/ICJ1330</f>
        <v>0</v>
      </c>
      <c r="ICM1330" s="62">
        <f>ICJ1330-ICK1330</f>
        <v>2000000</v>
      </c>
      <c r="ICN1330" s="62">
        <f t="shared" si="431"/>
        <v>2000000</v>
      </c>
      <c r="ICT1330" s="62" t="s">
        <v>197</v>
      </c>
      <c r="ICU1330" s="62" t="s">
        <v>1294</v>
      </c>
      <c r="ICV1330" s="62">
        <v>0</v>
      </c>
      <c r="ICW1330" s="62">
        <v>0</v>
      </c>
      <c r="ICY1330" s="62">
        <v>0</v>
      </c>
      <c r="ICZ1330" s="62">
        <f>ICZ1327</f>
        <v>2000000</v>
      </c>
      <c r="IDA1330" s="62">
        <f>IDA1327</f>
        <v>0</v>
      </c>
      <c r="IDB1330" s="62">
        <f>IDA1330/ICZ1330</f>
        <v>0</v>
      </c>
      <c r="IDC1330" s="62">
        <f>ICZ1330-IDA1330</f>
        <v>2000000</v>
      </c>
      <c r="IDD1330" s="62">
        <f t="shared" si="432"/>
        <v>2000000</v>
      </c>
      <c r="IDJ1330" s="62" t="s">
        <v>197</v>
      </c>
      <c r="IDK1330" s="62" t="s">
        <v>1294</v>
      </c>
      <c r="IDL1330" s="62">
        <v>0</v>
      </c>
      <c r="IDM1330" s="62">
        <v>0</v>
      </c>
      <c r="IDO1330" s="62">
        <v>0</v>
      </c>
      <c r="IDP1330" s="62">
        <f>IDP1327</f>
        <v>2000000</v>
      </c>
      <c r="IDQ1330" s="62">
        <f>IDQ1327</f>
        <v>0</v>
      </c>
      <c r="IDR1330" s="62">
        <f>IDQ1330/IDP1330</f>
        <v>0</v>
      </c>
      <c r="IDS1330" s="62">
        <f>IDP1330-IDQ1330</f>
        <v>2000000</v>
      </c>
      <c r="IDT1330" s="62">
        <f t="shared" si="432"/>
        <v>2000000</v>
      </c>
      <c r="IDZ1330" s="62" t="s">
        <v>197</v>
      </c>
      <c r="IEA1330" s="62" t="s">
        <v>1294</v>
      </c>
      <c r="IEB1330" s="62">
        <v>0</v>
      </c>
      <c r="IEC1330" s="62">
        <v>0</v>
      </c>
      <c r="IEE1330" s="62">
        <v>0</v>
      </c>
      <c r="IEF1330" s="62">
        <f>IEF1327</f>
        <v>2000000</v>
      </c>
      <c r="IEG1330" s="62">
        <f>IEG1327</f>
        <v>0</v>
      </c>
      <c r="IEH1330" s="62">
        <f>IEG1330/IEF1330</f>
        <v>0</v>
      </c>
      <c r="IEI1330" s="62">
        <f>IEF1330-IEG1330</f>
        <v>2000000</v>
      </c>
      <c r="IEJ1330" s="62">
        <f t="shared" si="433"/>
        <v>2000000</v>
      </c>
      <c r="IEP1330" s="62" t="s">
        <v>197</v>
      </c>
      <c r="IEQ1330" s="62" t="s">
        <v>1294</v>
      </c>
      <c r="IER1330" s="62">
        <v>0</v>
      </c>
      <c r="IES1330" s="62">
        <v>0</v>
      </c>
      <c r="IEU1330" s="62">
        <v>0</v>
      </c>
      <c r="IEV1330" s="62">
        <f>IEV1327</f>
        <v>2000000</v>
      </c>
      <c r="IEW1330" s="62">
        <f>IEW1327</f>
        <v>0</v>
      </c>
      <c r="IEX1330" s="62">
        <f>IEW1330/IEV1330</f>
        <v>0</v>
      </c>
      <c r="IEY1330" s="62">
        <f>IEV1330-IEW1330</f>
        <v>2000000</v>
      </c>
      <c r="IEZ1330" s="62">
        <f t="shared" si="433"/>
        <v>2000000</v>
      </c>
      <c r="IFF1330" s="62" t="s">
        <v>197</v>
      </c>
      <c r="IFG1330" s="62" t="s">
        <v>1294</v>
      </c>
      <c r="IFH1330" s="62">
        <v>0</v>
      </c>
      <c r="IFI1330" s="62">
        <v>0</v>
      </c>
      <c r="IFK1330" s="62">
        <v>0</v>
      </c>
      <c r="IFL1330" s="62">
        <f>IFL1327</f>
        <v>2000000</v>
      </c>
      <c r="IFM1330" s="62">
        <f>IFM1327</f>
        <v>0</v>
      </c>
      <c r="IFN1330" s="62">
        <f>IFM1330/IFL1330</f>
        <v>0</v>
      </c>
      <c r="IFO1330" s="62">
        <f>IFL1330-IFM1330</f>
        <v>2000000</v>
      </c>
      <c r="IFP1330" s="62">
        <f t="shared" si="434"/>
        <v>2000000</v>
      </c>
      <c r="IFV1330" s="62" t="s">
        <v>197</v>
      </c>
      <c r="IFW1330" s="62" t="s">
        <v>1294</v>
      </c>
      <c r="IFX1330" s="62">
        <v>0</v>
      </c>
      <c r="IFY1330" s="62">
        <v>0</v>
      </c>
      <c r="IGA1330" s="62">
        <v>0</v>
      </c>
      <c r="IGB1330" s="62">
        <f>IGB1327</f>
        <v>2000000</v>
      </c>
      <c r="IGC1330" s="62">
        <f>IGC1327</f>
        <v>0</v>
      </c>
      <c r="IGD1330" s="62">
        <f>IGC1330/IGB1330</f>
        <v>0</v>
      </c>
      <c r="IGE1330" s="62">
        <f>IGB1330-IGC1330</f>
        <v>2000000</v>
      </c>
      <c r="IGF1330" s="62">
        <f t="shared" si="434"/>
        <v>2000000</v>
      </c>
      <c r="IGL1330" s="62" t="s">
        <v>197</v>
      </c>
      <c r="IGM1330" s="62" t="s">
        <v>1294</v>
      </c>
      <c r="IGN1330" s="62">
        <v>0</v>
      </c>
      <c r="IGO1330" s="62">
        <v>0</v>
      </c>
      <c r="IGQ1330" s="62">
        <v>0</v>
      </c>
      <c r="IGR1330" s="62">
        <f>IGR1327</f>
        <v>2000000</v>
      </c>
      <c r="IGS1330" s="62">
        <f>IGS1327</f>
        <v>0</v>
      </c>
      <c r="IGT1330" s="62">
        <f>IGS1330/IGR1330</f>
        <v>0</v>
      </c>
      <c r="IGU1330" s="62">
        <f>IGR1330-IGS1330</f>
        <v>2000000</v>
      </c>
      <c r="IGV1330" s="62">
        <f t="shared" si="435"/>
        <v>2000000</v>
      </c>
      <c r="IHB1330" s="62" t="s">
        <v>197</v>
      </c>
      <c r="IHC1330" s="62" t="s">
        <v>1294</v>
      </c>
      <c r="IHD1330" s="62">
        <v>0</v>
      </c>
      <c r="IHE1330" s="62">
        <v>0</v>
      </c>
      <c r="IHG1330" s="62">
        <v>0</v>
      </c>
      <c r="IHH1330" s="62">
        <f>IHH1327</f>
        <v>2000000</v>
      </c>
      <c r="IHI1330" s="62">
        <f>IHI1327</f>
        <v>0</v>
      </c>
      <c r="IHJ1330" s="62">
        <f>IHI1330/IHH1330</f>
        <v>0</v>
      </c>
      <c r="IHK1330" s="62">
        <f>IHH1330-IHI1330</f>
        <v>2000000</v>
      </c>
      <c r="IHL1330" s="62">
        <f t="shared" si="435"/>
        <v>2000000</v>
      </c>
      <c r="IHR1330" s="62" t="s">
        <v>197</v>
      </c>
      <c r="IHS1330" s="62" t="s">
        <v>1294</v>
      </c>
      <c r="IHT1330" s="62">
        <v>0</v>
      </c>
      <c r="IHU1330" s="62">
        <v>0</v>
      </c>
      <c r="IHW1330" s="62">
        <v>0</v>
      </c>
      <c r="IHX1330" s="62">
        <f>IHX1327</f>
        <v>2000000</v>
      </c>
      <c r="IHY1330" s="62">
        <f>IHY1327</f>
        <v>0</v>
      </c>
      <c r="IHZ1330" s="62">
        <f>IHY1330/IHX1330</f>
        <v>0</v>
      </c>
      <c r="IIA1330" s="62">
        <f>IHX1330-IHY1330</f>
        <v>2000000</v>
      </c>
      <c r="IIB1330" s="62">
        <f t="shared" si="436"/>
        <v>2000000</v>
      </c>
      <c r="IIH1330" s="62" t="s">
        <v>197</v>
      </c>
      <c r="III1330" s="62" t="s">
        <v>1294</v>
      </c>
      <c r="IIJ1330" s="62">
        <v>0</v>
      </c>
      <c r="IIK1330" s="62">
        <v>0</v>
      </c>
      <c r="IIM1330" s="62">
        <v>0</v>
      </c>
      <c r="IIN1330" s="62">
        <f>IIN1327</f>
        <v>2000000</v>
      </c>
      <c r="IIO1330" s="62">
        <f>IIO1327</f>
        <v>0</v>
      </c>
      <c r="IIP1330" s="62">
        <f>IIO1330/IIN1330</f>
        <v>0</v>
      </c>
      <c r="IIQ1330" s="62">
        <f>IIN1330-IIO1330</f>
        <v>2000000</v>
      </c>
      <c r="IIR1330" s="62">
        <f t="shared" si="436"/>
        <v>2000000</v>
      </c>
      <c r="IIX1330" s="62" t="s">
        <v>197</v>
      </c>
      <c r="IIY1330" s="62" t="s">
        <v>1294</v>
      </c>
      <c r="IIZ1330" s="62">
        <v>0</v>
      </c>
      <c r="IJA1330" s="62">
        <v>0</v>
      </c>
      <c r="IJC1330" s="62">
        <v>0</v>
      </c>
      <c r="IJD1330" s="62">
        <f>IJD1327</f>
        <v>2000000</v>
      </c>
      <c r="IJE1330" s="62">
        <f>IJE1327</f>
        <v>0</v>
      </c>
      <c r="IJF1330" s="62">
        <f>IJE1330/IJD1330</f>
        <v>0</v>
      </c>
      <c r="IJG1330" s="62">
        <f>IJD1330-IJE1330</f>
        <v>2000000</v>
      </c>
      <c r="IJH1330" s="62">
        <f t="shared" si="437"/>
        <v>2000000</v>
      </c>
      <c r="IJN1330" s="62" t="s">
        <v>197</v>
      </c>
      <c r="IJO1330" s="62" t="s">
        <v>1294</v>
      </c>
      <c r="IJP1330" s="62">
        <v>0</v>
      </c>
      <c r="IJQ1330" s="62">
        <v>0</v>
      </c>
      <c r="IJS1330" s="62">
        <v>0</v>
      </c>
      <c r="IJT1330" s="62">
        <f>IJT1327</f>
        <v>2000000</v>
      </c>
      <c r="IJU1330" s="62">
        <f>IJU1327</f>
        <v>0</v>
      </c>
      <c r="IJV1330" s="62">
        <f>IJU1330/IJT1330</f>
        <v>0</v>
      </c>
      <c r="IJW1330" s="62">
        <f>IJT1330-IJU1330</f>
        <v>2000000</v>
      </c>
      <c r="IJX1330" s="62">
        <f t="shared" si="437"/>
        <v>2000000</v>
      </c>
      <c r="IKD1330" s="62" t="s">
        <v>197</v>
      </c>
      <c r="IKE1330" s="62" t="s">
        <v>1294</v>
      </c>
      <c r="IKF1330" s="62">
        <v>0</v>
      </c>
      <c r="IKG1330" s="62">
        <v>0</v>
      </c>
      <c r="IKI1330" s="62">
        <v>0</v>
      </c>
      <c r="IKJ1330" s="62">
        <f>IKJ1327</f>
        <v>2000000</v>
      </c>
      <c r="IKK1330" s="62">
        <f>IKK1327</f>
        <v>0</v>
      </c>
      <c r="IKL1330" s="62">
        <f>IKK1330/IKJ1330</f>
        <v>0</v>
      </c>
      <c r="IKM1330" s="62">
        <f>IKJ1330-IKK1330</f>
        <v>2000000</v>
      </c>
      <c r="IKN1330" s="62">
        <f t="shared" si="438"/>
        <v>2000000</v>
      </c>
      <c r="IKT1330" s="62" t="s">
        <v>197</v>
      </c>
      <c r="IKU1330" s="62" t="s">
        <v>1294</v>
      </c>
      <c r="IKV1330" s="62">
        <v>0</v>
      </c>
      <c r="IKW1330" s="62">
        <v>0</v>
      </c>
      <c r="IKY1330" s="62">
        <v>0</v>
      </c>
      <c r="IKZ1330" s="62">
        <f>IKZ1327</f>
        <v>2000000</v>
      </c>
      <c r="ILA1330" s="62">
        <f>ILA1327</f>
        <v>0</v>
      </c>
      <c r="ILB1330" s="62">
        <f>ILA1330/IKZ1330</f>
        <v>0</v>
      </c>
      <c r="ILC1330" s="62">
        <f>IKZ1330-ILA1330</f>
        <v>2000000</v>
      </c>
      <c r="ILD1330" s="62">
        <f t="shared" si="438"/>
        <v>2000000</v>
      </c>
      <c r="ILJ1330" s="62" t="s">
        <v>197</v>
      </c>
      <c r="ILK1330" s="62" t="s">
        <v>1294</v>
      </c>
      <c r="ILL1330" s="62">
        <v>0</v>
      </c>
      <c r="ILM1330" s="62">
        <v>0</v>
      </c>
      <c r="ILO1330" s="62">
        <v>0</v>
      </c>
      <c r="ILP1330" s="62">
        <f>ILP1327</f>
        <v>2000000</v>
      </c>
      <c r="ILQ1330" s="62">
        <f>ILQ1327</f>
        <v>0</v>
      </c>
      <c r="ILR1330" s="62">
        <f>ILQ1330/ILP1330</f>
        <v>0</v>
      </c>
      <c r="ILS1330" s="62">
        <f>ILP1330-ILQ1330</f>
        <v>2000000</v>
      </c>
      <c r="ILT1330" s="62">
        <f t="shared" si="439"/>
        <v>2000000</v>
      </c>
      <c r="ILZ1330" s="62" t="s">
        <v>197</v>
      </c>
      <c r="IMA1330" s="62" t="s">
        <v>1294</v>
      </c>
      <c r="IMB1330" s="62">
        <v>0</v>
      </c>
      <c r="IMC1330" s="62">
        <v>0</v>
      </c>
      <c r="IME1330" s="62">
        <v>0</v>
      </c>
      <c r="IMF1330" s="62">
        <f>IMF1327</f>
        <v>2000000</v>
      </c>
      <c r="IMG1330" s="62">
        <f>IMG1327</f>
        <v>0</v>
      </c>
      <c r="IMH1330" s="62">
        <f>IMG1330/IMF1330</f>
        <v>0</v>
      </c>
      <c r="IMI1330" s="62">
        <f>IMF1330-IMG1330</f>
        <v>2000000</v>
      </c>
      <c r="IMJ1330" s="62">
        <f t="shared" si="439"/>
        <v>2000000</v>
      </c>
      <c r="IMP1330" s="62" t="s">
        <v>197</v>
      </c>
      <c r="IMQ1330" s="62" t="s">
        <v>1294</v>
      </c>
      <c r="IMR1330" s="62">
        <v>0</v>
      </c>
      <c r="IMS1330" s="62">
        <v>0</v>
      </c>
      <c r="IMU1330" s="62">
        <v>0</v>
      </c>
      <c r="IMV1330" s="62">
        <f>IMV1327</f>
        <v>2000000</v>
      </c>
      <c r="IMW1330" s="62">
        <f>IMW1327</f>
        <v>0</v>
      </c>
      <c r="IMX1330" s="62">
        <f>IMW1330/IMV1330</f>
        <v>0</v>
      </c>
      <c r="IMY1330" s="62">
        <f>IMV1330-IMW1330</f>
        <v>2000000</v>
      </c>
      <c r="IMZ1330" s="62">
        <f t="shared" si="440"/>
        <v>2000000</v>
      </c>
      <c r="INF1330" s="62" t="s">
        <v>197</v>
      </c>
      <c r="ING1330" s="62" t="s">
        <v>1294</v>
      </c>
      <c r="INH1330" s="62">
        <v>0</v>
      </c>
      <c r="INI1330" s="62">
        <v>0</v>
      </c>
      <c r="INK1330" s="62">
        <v>0</v>
      </c>
      <c r="INL1330" s="62">
        <f>INL1327</f>
        <v>2000000</v>
      </c>
      <c r="INM1330" s="62">
        <f>INM1327</f>
        <v>0</v>
      </c>
      <c r="INN1330" s="62">
        <f>INM1330/INL1330</f>
        <v>0</v>
      </c>
      <c r="INO1330" s="62">
        <f>INL1330-INM1330</f>
        <v>2000000</v>
      </c>
      <c r="INP1330" s="62">
        <f t="shared" si="440"/>
        <v>2000000</v>
      </c>
      <c r="INV1330" s="62" t="s">
        <v>197</v>
      </c>
      <c r="INW1330" s="62" t="s">
        <v>1294</v>
      </c>
      <c r="INX1330" s="62">
        <v>0</v>
      </c>
      <c r="INY1330" s="62">
        <v>0</v>
      </c>
      <c r="IOA1330" s="62">
        <v>0</v>
      </c>
      <c r="IOB1330" s="62">
        <f>IOB1327</f>
        <v>2000000</v>
      </c>
      <c r="IOC1330" s="62">
        <f>IOC1327</f>
        <v>0</v>
      </c>
      <c r="IOD1330" s="62">
        <f>IOC1330/IOB1330</f>
        <v>0</v>
      </c>
      <c r="IOE1330" s="62">
        <f>IOB1330-IOC1330</f>
        <v>2000000</v>
      </c>
      <c r="IOF1330" s="62">
        <f t="shared" si="441"/>
        <v>2000000</v>
      </c>
      <c r="IOL1330" s="62" t="s">
        <v>197</v>
      </c>
      <c r="IOM1330" s="62" t="s">
        <v>1294</v>
      </c>
      <c r="ION1330" s="62">
        <v>0</v>
      </c>
      <c r="IOO1330" s="62">
        <v>0</v>
      </c>
      <c r="IOQ1330" s="62">
        <v>0</v>
      </c>
      <c r="IOR1330" s="62">
        <f>IOR1327</f>
        <v>2000000</v>
      </c>
      <c r="IOS1330" s="62">
        <f>IOS1327</f>
        <v>0</v>
      </c>
      <c r="IOT1330" s="62">
        <f>IOS1330/IOR1330</f>
        <v>0</v>
      </c>
      <c r="IOU1330" s="62">
        <f>IOR1330-IOS1330</f>
        <v>2000000</v>
      </c>
      <c r="IOV1330" s="62">
        <f t="shared" si="441"/>
        <v>2000000</v>
      </c>
      <c r="IPB1330" s="62" t="s">
        <v>197</v>
      </c>
      <c r="IPC1330" s="62" t="s">
        <v>1294</v>
      </c>
      <c r="IPD1330" s="62">
        <v>0</v>
      </c>
      <c r="IPE1330" s="62">
        <v>0</v>
      </c>
      <c r="IPG1330" s="62">
        <v>0</v>
      </c>
      <c r="IPH1330" s="62">
        <f>IPH1327</f>
        <v>2000000</v>
      </c>
      <c r="IPI1330" s="62">
        <f>IPI1327</f>
        <v>0</v>
      </c>
      <c r="IPJ1330" s="62">
        <f>IPI1330/IPH1330</f>
        <v>0</v>
      </c>
      <c r="IPK1330" s="62">
        <f>IPH1330-IPI1330</f>
        <v>2000000</v>
      </c>
      <c r="IPL1330" s="62">
        <f t="shared" si="442"/>
        <v>2000000</v>
      </c>
      <c r="IPR1330" s="62" t="s">
        <v>197</v>
      </c>
      <c r="IPS1330" s="62" t="s">
        <v>1294</v>
      </c>
      <c r="IPT1330" s="62">
        <v>0</v>
      </c>
      <c r="IPU1330" s="62">
        <v>0</v>
      </c>
      <c r="IPW1330" s="62">
        <v>0</v>
      </c>
      <c r="IPX1330" s="62">
        <f>IPX1327</f>
        <v>2000000</v>
      </c>
      <c r="IPY1330" s="62">
        <f>IPY1327</f>
        <v>0</v>
      </c>
      <c r="IPZ1330" s="62">
        <f>IPY1330/IPX1330</f>
        <v>0</v>
      </c>
      <c r="IQA1330" s="62">
        <f>IPX1330-IPY1330</f>
        <v>2000000</v>
      </c>
      <c r="IQB1330" s="62">
        <f t="shared" si="442"/>
        <v>2000000</v>
      </c>
      <c r="IQH1330" s="62" t="s">
        <v>197</v>
      </c>
      <c r="IQI1330" s="62" t="s">
        <v>1294</v>
      </c>
      <c r="IQJ1330" s="62">
        <v>0</v>
      </c>
      <c r="IQK1330" s="62">
        <v>0</v>
      </c>
      <c r="IQM1330" s="62">
        <v>0</v>
      </c>
      <c r="IQN1330" s="62">
        <f>IQN1327</f>
        <v>2000000</v>
      </c>
      <c r="IQO1330" s="62">
        <f>IQO1327</f>
        <v>0</v>
      </c>
      <c r="IQP1330" s="62">
        <f>IQO1330/IQN1330</f>
        <v>0</v>
      </c>
      <c r="IQQ1330" s="62">
        <f>IQN1330-IQO1330</f>
        <v>2000000</v>
      </c>
      <c r="IQR1330" s="62">
        <f t="shared" si="443"/>
        <v>2000000</v>
      </c>
      <c r="IQX1330" s="62" t="s">
        <v>197</v>
      </c>
      <c r="IQY1330" s="62" t="s">
        <v>1294</v>
      </c>
      <c r="IQZ1330" s="62">
        <v>0</v>
      </c>
      <c r="IRA1330" s="62">
        <v>0</v>
      </c>
      <c r="IRC1330" s="62">
        <v>0</v>
      </c>
      <c r="IRD1330" s="62">
        <f>IRD1327</f>
        <v>2000000</v>
      </c>
      <c r="IRE1330" s="62">
        <f>IRE1327</f>
        <v>0</v>
      </c>
      <c r="IRF1330" s="62">
        <f>IRE1330/IRD1330</f>
        <v>0</v>
      </c>
      <c r="IRG1330" s="62">
        <f>IRD1330-IRE1330</f>
        <v>2000000</v>
      </c>
      <c r="IRH1330" s="62">
        <f t="shared" si="443"/>
        <v>2000000</v>
      </c>
      <c r="IRN1330" s="62" t="s">
        <v>197</v>
      </c>
      <c r="IRO1330" s="62" t="s">
        <v>1294</v>
      </c>
      <c r="IRP1330" s="62">
        <v>0</v>
      </c>
      <c r="IRQ1330" s="62">
        <v>0</v>
      </c>
      <c r="IRS1330" s="62">
        <v>0</v>
      </c>
      <c r="IRT1330" s="62">
        <f>IRT1327</f>
        <v>2000000</v>
      </c>
      <c r="IRU1330" s="62">
        <f>IRU1327</f>
        <v>0</v>
      </c>
      <c r="IRV1330" s="62">
        <f>IRU1330/IRT1330</f>
        <v>0</v>
      </c>
      <c r="IRW1330" s="62">
        <f>IRT1330-IRU1330</f>
        <v>2000000</v>
      </c>
      <c r="IRX1330" s="62">
        <f t="shared" si="444"/>
        <v>2000000</v>
      </c>
      <c r="ISD1330" s="62" t="s">
        <v>197</v>
      </c>
      <c r="ISE1330" s="62" t="s">
        <v>1294</v>
      </c>
      <c r="ISF1330" s="62">
        <v>0</v>
      </c>
      <c r="ISG1330" s="62">
        <v>0</v>
      </c>
      <c r="ISI1330" s="62">
        <v>0</v>
      </c>
      <c r="ISJ1330" s="62">
        <f>ISJ1327</f>
        <v>2000000</v>
      </c>
      <c r="ISK1330" s="62">
        <f>ISK1327</f>
        <v>0</v>
      </c>
      <c r="ISL1330" s="62">
        <f>ISK1330/ISJ1330</f>
        <v>0</v>
      </c>
      <c r="ISM1330" s="62">
        <f>ISJ1330-ISK1330</f>
        <v>2000000</v>
      </c>
      <c r="ISN1330" s="62">
        <f t="shared" si="444"/>
        <v>2000000</v>
      </c>
      <c r="IST1330" s="62" t="s">
        <v>197</v>
      </c>
      <c r="ISU1330" s="62" t="s">
        <v>1294</v>
      </c>
      <c r="ISV1330" s="62">
        <v>0</v>
      </c>
      <c r="ISW1330" s="62">
        <v>0</v>
      </c>
      <c r="ISY1330" s="62">
        <v>0</v>
      </c>
      <c r="ISZ1330" s="62">
        <f>ISZ1327</f>
        <v>2000000</v>
      </c>
      <c r="ITA1330" s="62">
        <f>ITA1327</f>
        <v>0</v>
      </c>
      <c r="ITB1330" s="62">
        <f>ITA1330/ISZ1330</f>
        <v>0</v>
      </c>
      <c r="ITC1330" s="62">
        <f>ISZ1330-ITA1330</f>
        <v>2000000</v>
      </c>
      <c r="ITD1330" s="62">
        <f t="shared" si="445"/>
        <v>2000000</v>
      </c>
      <c r="ITJ1330" s="62" t="s">
        <v>197</v>
      </c>
      <c r="ITK1330" s="62" t="s">
        <v>1294</v>
      </c>
      <c r="ITL1330" s="62">
        <v>0</v>
      </c>
      <c r="ITM1330" s="62">
        <v>0</v>
      </c>
      <c r="ITO1330" s="62">
        <v>0</v>
      </c>
      <c r="ITP1330" s="62">
        <f>ITP1327</f>
        <v>2000000</v>
      </c>
      <c r="ITQ1330" s="62">
        <f>ITQ1327</f>
        <v>0</v>
      </c>
      <c r="ITR1330" s="62">
        <f>ITQ1330/ITP1330</f>
        <v>0</v>
      </c>
      <c r="ITS1330" s="62">
        <f>ITP1330-ITQ1330</f>
        <v>2000000</v>
      </c>
      <c r="ITT1330" s="62">
        <f t="shared" si="445"/>
        <v>2000000</v>
      </c>
      <c r="ITZ1330" s="62" t="s">
        <v>197</v>
      </c>
      <c r="IUA1330" s="62" t="s">
        <v>1294</v>
      </c>
      <c r="IUB1330" s="62">
        <v>0</v>
      </c>
      <c r="IUC1330" s="62">
        <v>0</v>
      </c>
      <c r="IUE1330" s="62">
        <v>0</v>
      </c>
      <c r="IUF1330" s="62">
        <f>IUF1327</f>
        <v>2000000</v>
      </c>
      <c r="IUG1330" s="62">
        <f>IUG1327</f>
        <v>0</v>
      </c>
      <c r="IUH1330" s="62">
        <f>IUG1330/IUF1330</f>
        <v>0</v>
      </c>
      <c r="IUI1330" s="62">
        <f>IUF1330-IUG1330</f>
        <v>2000000</v>
      </c>
      <c r="IUJ1330" s="62">
        <f t="shared" si="446"/>
        <v>2000000</v>
      </c>
      <c r="IUP1330" s="62" t="s">
        <v>197</v>
      </c>
      <c r="IUQ1330" s="62" t="s">
        <v>1294</v>
      </c>
      <c r="IUR1330" s="62">
        <v>0</v>
      </c>
      <c r="IUS1330" s="62">
        <v>0</v>
      </c>
      <c r="IUU1330" s="62">
        <v>0</v>
      </c>
      <c r="IUV1330" s="62">
        <f>IUV1327</f>
        <v>2000000</v>
      </c>
      <c r="IUW1330" s="62">
        <f>IUW1327</f>
        <v>0</v>
      </c>
      <c r="IUX1330" s="62">
        <f>IUW1330/IUV1330</f>
        <v>0</v>
      </c>
      <c r="IUY1330" s="62">
        <f>IUV1330-IUW1330</f>
        <v>2000000</v>
      </c>
      <c r="IUZ1330" s="62">
        <f t="shared" si="446"/>
        <v>2000000</v>
      </c>
      <c r="IVF1330" s="62" t="s">
        <v>197</v>
      </c>
      <c r="IVG1330" s="62" t="s">
        <v>1294</v>
      </c>
      <c r="IVH1330" s="62">
        <v>0</v>
      </c>
      <c r="IVI1330" s="62">
        <v>0</v>
      </c>
      <c r="IVK1330" s="62">
        <v>0</v>
      </c>
      <c r="IVL1330" s="62">
        <f>IVL1327</f>
        <v>2000000</v>
      </c>
      <c r="IVM1330" s="62">
        <f>IVM1327</f>
        <v>0</v>
      </c>
      <c r="IVN1330" s="62">
        <f>IVM1330/IVL1330</f>
        <v>0</v>
      </c>
      <c r="IVO1330" s="62">
        <f>IVL1330-IVM1330</f>
        <v>2000000</v>
      </c>
      <c r="IVP1330" s="62">
        <f t="shared" si="447"/>
        <v>2000000</v>
      </c>
      <c r="IVV1330" s="62" t="s">
        <v>197</v>
      </c>
      <c r="IVW1330" s="62" t="s">
        <v>1294</v>
      </c>
      <c r="IVX1330" s="62">
        <v>0</v>
      </c>
      <c r="IVY1330" s="62">
        <v>0</v>
      </c>
      <c r="IWA1330" s="62">
        <v>0</v>
      </c>
      <c r="IWB1330" s="62">
        <f>IWB1327</f>
        <v>2000000</v>
      </c>
      <c r="IWC1330" s="62">
        <f>IWC1327</f>
        <v>0</v>
      </c>
      <c r="IWD1330" s="62">
        <f>IWC1330/IWB1330</f>
        <v>0</v>
      </c>
      <c r="IWE1330" s="62">
        <f>IWB1330-IWC1330</f>
        <v>2000000</v>
      </c>
      <c r="IWF1330" s="62">
        <f t="shared" si="447"/>
        <v>2000000</v>
      </c>
      <c r="IWL1330" s="62" t="s">
        <v>197</v>
      </c>
      <c r="IWM1330" s="62" t="s">
        <v>1294</v>
      </c>
      <c r="IWN1330" s="62">
        <v>0</v>
      </c>
      <c r="IWO1330" s="62">
        <v>0</v>
      </c>
      <c r="IWQ1330" s="62">
        <v>0</v>
      </c>
      <c r="IWR1330" s="62">
        <f>IWR1327</f>
        <v>2000000</v>
      </c>
      <c r="IWS1330" s="62">
        <f>IWS1327</f>
        <v>0</v>
      </c>
      <c r="IWT1330" s="62">
        <f>IWS1330/IWR1330</f>
        <v>0</v>
      </c>
      <c r="IWU1330" s="62">
        <f>IWR1330-IWS1330</f>
        <v>2000000</v>
      </c>
      <c r="IWV1330" s="62">
        <f t="shared" si="448"/>
        <v>2000000</v>
      </c>
      <c r="IXB1330" s="62" t="s">
        <v>197</v>
      </c>
      <c r="IXC1330" s="62" t="s">
        <v>1294</v>
      </c>
      <c r="IXD1330" s="62">
        <v>0</v>
      </c>
      <c r="IXE1330" s="62">
        <v>0</v>
      </c>
      <c r="IXG1330" s="62">
        <v>0</v>
      </c>
      <c r="IXH1330" s="62">
        <f>IXH1327</f>
        <v>2000000</v>
      </c>
      <c r="IXI1330" s="62">
        <f>IXI1327</f>
        <v>0</v>
      </c>
      <c r="IXJ1330" s="62">
        <f>IXI1330/IXH1330</f>
        <v>0</v>
      </c>
      <c r="IXK1330" s="62">
        <f>IXH1330-IXI1330</f>
        <v>2000000</v>
      </c>
      <c r="IXL1330" s="62">
        <f t="shared" si="448"/>
        <v>2000000</v>
      </c>
      <c r="IXR1330" s="62" t="s">
        <v>197</v>
      </c>
      <c r="IXS1330" s="62" t="s">
        <v>1294</v>
      </c>
      <c r="IXT1330" s="62">
        <v>0</v>
      </c>
      <c r="IXU1330" s="62">
        <v>0</v>
      </c>
      <c r="IXW1330" s="62">
        <v>0</v>
      </c>
      <c r="IXX1330" s="62">
        <f>IXX1327</f>
        <v>2000000</v>
      </c>
      <c r="IXY1330" s="62">
        <f>IXY1327</f>
        <v>0</v>
      </c>
      <c r="IXZ1330" s="62">
        <f>IXY1330/IXX1330</f>
        <v>0</v>
      </c>
      <c r="IYA1330" s="62">
        <f>IXX1330-IXY1330</f>
        <v>2000000</v>
      </c>
      <c r="IYB1330" s="62">
        <f t="shared" si="449"/>
        <v>2000000</v>
      </c>
      <c r="IYH1330" s="62" t="s">
        <v>197</v>
      </c>
      <c r="IYI1330" s="62" t="s">
        <v>1294</v>
      </c>
      <c r="IYJ1330" s="62">
        <v>0</v>
      </c>
      <c r="IYK1330" s="62">
        <v>0</v>
      </c>
      <c r="IYM1330" s="62">
        <v>0</v>
      </c>
      <c r="IYN1330" s="62">
        <f>IYN1327</f>
        <v>2000000</v>
      </c>
      <c r="IYO1330" s="62">
        <f>IYO1327</f>
        <v>0</v>
      </c>
      <c r="IYP1330" s="62">
        <f>IYO1330/IYN1330</f>
        <v>0</v>
      </c>
      <c r="IYQ1330" s="62">
        <f>IYN1330-IYO1330</f>
        <v>2000000</v>
      </c>
      <c r="IYR1330" s="62">
        <f t="shared" si="449"/>
        <v>2000000</v>
      </c>
      <c r="IYX1330" s="62" t="s">
        <v>197</v>
      </c>
      <c r="IYY1330" s="62" t="s">
        <v>1294</v>
      </c>
      <c r="IYZ1330" s="62">
        <v>0</v>
      </c>
      <c r="IZA1330" s="62">
        <v>0</v>
      </c>
      <c r="IZC1330" s="62">
        <v>0</v>
      </c>
      <c r="IZD1330" s="62">
        <f>IZD1327</f>
        <v>2000000</v>
      </c>
      <c r="IZE1330" s="62">
        <f>IZE1327</f>
        <v>0</v>
      </c>
      <c r="IZF1330" s="62">
        <f>IZE1330/IZD1330</f>
        <v>0</v>
      </c>
      <c r="IZG1330" s="62">
        <f>IZD1330-IZE1330</f>
        <v>2000000</v>
      </c>
      <c r="IZH1330" s="62">
        <f t="shared" si="450"/>
        <v>2000000</v>
      </c>
      <c r="IZN1330" s="62" t="s">
        <v>197</v>
      </c>
      <c r="IZO1330" s="62" t="s">
        <v>1294</v>
      </c>
      <c r="IZP1330" s="62">
        <v>0</v>
      </c>
      <c r="IZQ1330" s="62">
        <v>0</v>
      </c>
      <c r="IZS1330" s="62">
        <v>0</v>
      </c>
      <c r="IZT1330" s="62">
        <f>IZT1327</f>
        <v>2000000</v>
      </c>
      <c r="IZU1330" s="62">
        <f>IZU1327</f>
        <v>0</v>
      </c>
      <c r="IZV1330" s="62">
        <f>IZU1330/IZT1330</f>
        <v>0</v>
      </c>
      <c r="IZW1330" s="62">
        <f>IZT1330-IZU1330</f>
        <v>2000000</v>
      </c>
      <c r="IZX1330" s="62">
        <f t="shared" si="450"/>
        <v>2000000</v>
      </c>
      <c r="JAD1330" s="62" t="s">
        <v>197</v>
      </c>
      <c r="JAE1330" s="62" t="s">
        <v>1294</v>
      </c>
      <c r="JAF1330" s="62">
        <v>0</v>
      </c>
      <c r="JAG1330" s="62">
        <v>0</v>
      </c>
      <c r="JAI1330" s="62">
        <v>0</v>
      </c>
      <c r="JAJ1330" s="62">
        <f>JAJ1327</f>
        <v>2000000</v>
      </c>
      <c r="JAK1330" s="62">
        <f>JAK1327</f>
        <v>0</v>
      </c>
      <c r="JAL1330" s="62">
        <f>JAK1330/JAJ1330</f>
        <v>0</v>
      </c>
      <c r="JAM1330" s="62">
        <f>JAJ1330-JAK1330</f>
        <v>2000000</v>
      </c>
      <c r="JAN1330" s="62">
        <f t="shared" si="451"/>
        <v>2000000</v>
      </c>
      <c r="JAT1330" s="62" t="s">
        <v>197</v>
      </c>
      <c r="JAU1330" s="62" t="s">
        <v>1294</v>
      </c>
      <c r="JAV1330" s="62">
        <v>0</v>
      </c>
      <c r="JAW1330" s="62">
        <v>0</v>
      </c>
      <c r="JAY1330" s="62">
        <v>0</v>
      </c>
      <c r="JAZ1330" s="62">
        <f>JAZ1327</f>
        <v>2000000</v>
      </c>
      <c r="JBA1330" s="62">
        <f>JBA1327</f>
        <v>0</v>
      </c>
      <c r="JBB1330" s="62">
        <f>JBA1330/JAZ1330</f>
        <v>0</v>
      </c>
      <c r="JBC1330" s="62">
        <f>JAZ1330-JBA1330</f>
        <v>2000000</v>
      </c>
      <c r="JBD1330" s="62">
        <f t="shared" si="451"/>
        <v>2000000</v>
      </c>
      <c r="JBJ1330" s="62" t="s">
        <v>197</v>
      </c>
      <c r="JBK1330" s="62" t="s">
        <v>1294</v>
      </c>
      <c r="JBL1330" s="62">
        <v>0</v>
      </c>
      <c r="JBM1330" s="62">
        <v>0</v>
      </c>
      <c r="JBO1330" s="62">
        <v>0</v>
      </c>
      <c r="JBP1330" s="62">
        <f>JBP1327</f>
        <v>2000000</v>
      </c>
      <c r="JBQ1330" s="62">
        <f>JBQ1327</f>
        <v>0</v>
      </c>
      <c r="JBR1330" s="62">
        <f>JBQ1330/JBP1330</f>
        <v>0</v>
      </c>
      <c r="JBS1330" s="62">
        <f>JBP1330-JBQ1330</f>
        <v>2000000</v>
      </c>
      <c r="JBT1330" s="62">
        <f t="shared" si="452"/>
        <v>2000000</v>
      </c>
      <c r="JBZ1330" s="62" t="s">
        <v>197</v>
      </c>
      <c r="JCA1330" s="62" t="s">
        <v>1294</v>
      </c>
      <c r="JCB1330" s="62">
        <v>0</v>
      </c>
      <c r="JCC1330" s="62">
        <v>0</v>
      </c>
      <c r="JCE1330" s="62">
        <v>0</v>
      </c>
      <c r="JCF1330" s="62">
        <f>JCF1327</f>
        <v>2000000</v>
      </c>
      <c r="JCG1330" s="62">
        <f>JCG1327</f>
        <v>0</v>
      </c>
      <c r="JCH1330" s="62">
        <f>JCG1330/JCF1330</f>
        <v>0</v>
      </c>
      <c r="JCI1330" s="62">
        <f>JCF1330-JCG1330</f>
        <v>2000000</v>
      </c>
      <c r="JCJ1330" s="62">
        <f t="shared" si="452"/>
        <v>2000000</v>
      </c>
      <c r="JCP1330" s="62" t="s">
        <v>197</v>
      </c>
      <c r="JCQ1330" s="62" t="s">
        <v>1294</v>
      </c>
      <c r="JCR1330" s="62">
        <v>0</v>
      </c>
      <c r="JCS1330" s="62">
        <v>0</v>
      </c>
      <c r="JCU1330" s="62">
        <v>0</v>
      </c>
      <c r="JCV1330" s="62">
        <f>JCV1327</f>
        <v>2000000</v>
      </c>
      <c r="JCW1330" s="62">
        <f>JCW1327</f>
        <v>0</v>
      </c>
      <c r="JCX1330" s="62">
        <f>JCW1330/JCV1330</f>
        <v>0</v>
      </c>
      <c r="JCY1330" s="62">
        <f>JCV1330-JCW1330</f>
        <v>2000000</v>
      </c>
      <c r="JCZ1330" s="62">
        <f t="shared" si="453"/>
        <v>2000000</v>
      </c>
      <c r="JDF1330" s="62" t="s">
        <v>197</v>
      </c>
      <c r="JDG1330" s="62" t="s">
        <v>1294</v>
      </c>
      <c r="JDH1330" s="62">
        <v>0</v>
      </c>
      <c r="JDI1330" s="62">
        <v>0</v>
      </c>
      <c r="JDK1330" s="62">
        <v>0</v>
      </c>
      <c r="JDL1330" s="62">
        <f>JDL1327</f>
        <v>2000000</v>
      </c>
      <c r="JDM1330" s="62">
        <f>JDM1327</f>
        <v>0</v>
      </c>
      <c r="JDN1330" s="62">
        <f>JDM1330/JDL1330</f>
        <v>0</v>
      </c>
      <c r="JDO1330" s="62">
        <f>JDL1330-JDM1330</f>
        <v>2000000</v>
      </c>
      <c r="JDP1330" s="62">
        <f t="shared" si="453"/>
        <v>2000000</v>
      </c>
      <c r="JDV1330" s="62" t="s">
        <v>197</v>
      </c>
      <c r="JDW1330" s="62" t="s">
        <v>1294</v>
      </c>
      <c r="JDX1330" s="62">
        <v>0</v>
      </c>
      <c r="JDY1330" s="62">
        <v>0</v>
      </c>
      <c r="JEA1330" s="62">
        <v>0</v>
      </c>
      <c r="JEB1330" s="62">
        <f>JEB1327</f>
        <v>2000000</v>
      </c>
      <c r="JEC1330" s="62">
        <f>JEC1327</f>
        <v>0</v>
      </c>
      <c r="JED1330" s="62">
        <f>JEC1330/JEB1330</f>
        <v>0</v>
      </c>
      <c r="JEE1330" s="62">
        <f>JEB1330-JEC1330</f>
        <v>2000000</v>
      </c>
      <c r="JEF1330" s="62">
        <f t="shared" si="454"/>
        <v>2000000</v>
      </c>
      <c r="JEL1330" s="62" t="s">
        <v>197</v>
      </c>
      <c r="JEM1330" s="62" t="s">
        <v>1294</v>
      </c>
      <c r="JEN1330" s="62">
        <v>0</v>
      </c>
      <c r="JEO1330" s="62">
        <v>0</v>
      </c>
      <c r="JEQ1330" s="62">
        <v>0</v>
      </c>
      <c r="JER1330" s="62">
        <f>JER1327</f>
        <v>2000000</v>
      </c>
      <c r="JES1330" s="62">
        <f>JES1327</f>
        <v>0</v>
      </c>
      <c r="JET1330" s="62">
        <f>JES1330/JER1330</f>
        <v>0</v>
      </c>
      <c r="JEU1330" s="62">
        <f>JER1330-JES1330</f>
        <v>2000000</v>
      </c>
      <c r="JEV1330" s="62">
        <f t="shared" si="454"/>
        <v>2000000</v>
      </c>
      <c r="JFB1330" s="62" t="s">
        <v>197</v>
      </c>
      <c r="JFC1330" s="62" t="s">
        <v>1294</v>
      </c>
      <c r="JFD1330" s="62">
        <v>0</v>
      </c>
      <c r="JFE1330" s="62">
        <v>0</v>
      </c>
      <c r="JFG1330" s="62">
        <v>0</v>
      </c>
      <c r="JFH1330" s="62">
        <f>JFH1327</f>
        <v>2000000</v>
      </c>
      <c r="JFI1330" s="62">
        <f>JFI1327</f>
        <v>0</v>
      </c>
      <c r="JFJ1330" s="62">
        <f>JFI1330/JFH1330</f>
        <v>0</v>
      </c>
      <c r="JFK1330" s="62">
        <f>JFH1330-JFI1330</f>
        <v>2000000</v>
      </c>
      <c r="JFL1330" s="62">
        <f t="shared" si="455"/>
        <v>2000000</v>
      </c>
      <c r="JFR1330" s="62" t="s">
        <v>197</v>
      </c>
      <c r="JFS1330" s="62" t="s">
        <v>1294</v>
      </c>
      <c r="JFT1330" s="62">
        <v>0</v>
      </c>
      <c r="JFU1330" s="62">
        <v>0</v>
      </c>
      <c r="JFW1330" s="62">
        <v>0</v>
      </c>
      <c r="JFX1330" s="62">
        <f>JFX1327</f>
        <v>2000000</v>
      </c>
      <c r="JFY1330" s="62">
        <f>JFY1327</f>
        <v>0</v>
      </c>
      <c r="JFZ1330" s="62">
        <f>JFY1330/JFX1330</f>
        <v>0</v>
      </c>
      <c r="JGA1330" s="62">
        <f>JFX1330-JFY1330</f>
        <v>2000000</v>
      </c>
      <c r="JGB1330" s="62">
        <f t="shared" si="455"/>
        <v>2000000</v>
      </c>
      <c r="JGH1330" s="62" t="s">
        <v>197</v>
      </c>
      <c r="JGI1330" s="62" t="s">
        <v>1294</v>
      </c>
      <c r="JGJ1330" s="62">
        <v>0</v>
      </c>
      <c r="JGK1330" s="62">
        <v>0</v>
      </c>
      <c r="JGM1330" s="62">
        <v>0</v>
      </c>
      <c r="JGN1330" s="62">
        <f>JGN1327</f>
        <v>2000000</v>
      </c>
      <c r="JGO1330" s="62">
        <f>JGO1327</f>
        <v>0</v>
      </c>
      <c r="JGP1330" s="62">
        <f>JGO1330/JGN1330</f>
        <v>0</v>
      </c>
      <c r="JGQ1330" s="62">
        <f>JGN1330-JGO1330</f>
        <v>2000000</v>
      </c>
      <c r="JGR1330" s="62">
        <f t="shared" si="456"/>
        <v>2000000</v>
      </c>
      <c r="JGX1330" s="62" t="s">
        <v>197</v>
      </c>
      <c r="JGY1330" s="62" t="s">
        <v>1294</v>
      </c>
      <c r="JGZ1330" s="62">
        <v>0</v>
      </c>
      <c r="JHA1330" s="62">
        <v>0</v>
      </c>
      <c r="JHC1330" s="62">
        <v>0</v>
      </c>
      <c r="JHD1330" s="62">
        <f>JHD1327</f>
        <v>2000000</v>
      </c>
      <c r="JHE1330" s="62">
        <f>JHE1327</f>
        <v>0</v>
      </c>
      <c r="JHF1330" s="62">
        <f>JHE1330/JHD1330</f>
        <v>0</v>
      </c>
      <c r="JHG1330" s="62">
        <f>JHD1330-JHE1330</f>
        <v>2000000</v>
      </c>
      <c r="JHH1330" s="62">
        <f t="shared" si="456"/>
        <v>2000000</v>
      </c>
      <c r="JHN1330" s="62" t="s">
        <v>197</v>
      </c>
      <c r="JHO1330" s="62" t="s">
        <v>1294</v>
      </c>
      <c r="JHP1330" s="62">
        <v>0</v>
      </c>
      <c r="JHQ1330" s="62">
        <v>0</v>
      </c>
      <c r="JHS1330" s="62">
        <v>0</v>
      </c>
      <c r="JHT1330" s="62">
        <f>JHT1327</f>
        <v>2000000</v>
      </c>
      <c r="JHU1330" s="62">
        <f>JHU1327</f>
        <v>0</v>
      </c>
      <c r="JHV1330" s="62">
        <f>JHU1330/JHT1330</f>
        <v>0</v>
      </c>
      <c r="JHW1330" s="62">
        <f>JHT1330-JHU1330</f>
        <v>2000000</v>
      </c>
      <c r="JHX1330" s="62">
        <f t="shared" si="457"/>
        <v>2000000</v>
      </c>
      <c r="JID1330" s="62" t="s">
        <v>197</v>
      </c>
      <c r="JIE1330" s="62" t="s">
        <v>1294</v>
      </c>
      <c r="JIF1330" s="62">
        <v>0</v>
      </c>
      <c r="JIG1330" s="62">
        <v>0</v>
      </c>
      <c r="JII1330" s="62">
        <v>0</v>
      </c>
      <c r="JIJ1330" s="62">
        <f>JIJ1327</f>
        <v>2000000</v>
      </c>
      <c r="JIK1330" s="62">
        <f>JIK1327</f>
        <v>0</v>
      </c>
      <c r="JIL1330" s="62">
        <f>JIK1330/JIJ1330</f>
        <v>0</v>
      </c>
      <c r="JIM1330" s="62">
        <f>JIJ1330-JIK1330</f>
        <v>2000000</v>
      </c>
      <c r="JIN1330" s="62">
        <f t="shared" si="457"/>
        <v>2000000</v>
      </c>
      <c r="JIT1330" s="62" t="s">
        <v>197</v>
      </c>
      <c r="JIU1330" s="62" t="s">
        <v>1294</v>
      </c>
      <c r="JIV1330" s="62">
        <v>0</v>
      </c>
      <c r="JIW1330" s="62">
        <v>0</v>
      </c>
      <c r="JIY1330" s="62">
        <v>0</v>
      </c>
      <c r="JIZ1330" s="62">
        <f>JIZ1327</f>
        <v>2000000</v>
      </c>
      <c r="JJA1330" s="62">
        <f>JJA1327</f>
        <v>0</v>
      </c>
      <c r="JJB1330" s="62">
        <f>JJA1330/JIZ1330</f>
        <v>0</v>
      </c>
      <c r="JJC1330" s="62">
        <f>JIZ1330-JJA1330</f>
        <v>2000000</v>
      </c>
      <c r="JJD1330" s="62">
        <f t="shared" si="458"/>
        <v>2000000</v>
      </c>
      <c r="JJJ1330" s="62" t="s">
        <v>197</v>
      </c>
      <c r="JJK1330" s="62" t="s">
        <v>1294</v>
      </c>
      <c r="JJL1330" s="62">
        <v>0</v>
      </c>
      <c r="JJM1330" s="62">
        <v>0</v>
      </c>
      <c r="JJO1330" s="62">
        <v>0</v>
      </c>
      <c r="JJP1330" s="62">
        <f>JJP1327</f>
        <v>2000000</v>
      </c>
      <c r="JJQ1330" s="62">
        <f>JJQ1327</f>
        <v>0</v>
      </c>
      <c r="JJR1330" s="62">
        <f>JJQ1330/JJP1330</f>
        <v>0</v>
      </c>
      <c r="JJS1330" s="62">
        <f>JJP1330-JJQ1330</f>
        <v>2000000</v>
      </c>
      <c r="JJT1330" s="62">
        <f t="shared" si="458"/>
        <v>2000000</v>
      </c>
      <c r="JJZ1330" s="62" t="s">
        <v>197</v>
      </c>
      <c r="JKA1330" s="62" t="s">
        <v>1294</v>
      </c>
      <c r="JKB1330" s="62">
        <v>0</v>
      </c>
      <c r="JKC1330" s="62">
        <v>0</v>
      </c>
      <c r="JKE1330" s="62">
        <v>0</v>
      </c>
      <c r="JKF1330" s="62">
        <f>JKF1327</f>
        <v>2000000</v>
      </c>
      <c r="JKG1330" s="62">
        <f>JKG1327</f>
        <v>0</v>
      </c>
      <c r="JKH1330" s="62">
        <f>JKG1330/JKF1330</f>
        <v>0</v>
      </c>
      <c r="JKI1330" s="62">
        <f>JKF1330-JKG1330</f>
        <v>2000000</v>
      </c>
      <c r="JKJ1330" s="62">
        <f t="shared" si="459"/>
        <v>2000000</v>
      </c>
      <c r="JKP1330" s="62" t="s">
        <v>197</v>
      </c>
      <c r="JKQ1330" s="62" t="s">
        <v>1294</v>
      </c>
      <c r="JKR1330" s="62">
        <v>0</v>
      </c>
      <c r="JKS1330" s="62">
        <v>0</v>
      </c>
      <c r="JKU1330" s="62">
        <v>0</v>
      </c>
      <c r="JKV1330" s="62">
        <f>JKV1327</f>
        <v>2000000</v>
      </c>
      <c r="JKW1330" s="62">
        <f>JKW1327</f>
        <v>0</v>
      </c>
      <c r="JKX1330" s="62">
        <f>JKW1330/JKV1330</f>
        <v>0</v>
      </c>
      <c r="JKY1330" s="62">
        <f>JKV1330-JKW1330</f>
        <v>2000000</v>
      </c>
      <c r="JKZ1330" s="62">
        <f t="shared" si="459"/>
        <v>2000000</v>
      </c>
      <c r="JLF1330" s="62" t="s">
        <v>197</v>
      </c>
      <c r="JLG1330" s="62" t="s">
        <v>1294</v>
      </c>
      <c r="JLH1330" s="62">
        <v>0</v>
      </c>
      <c r="JLI1330" s="62">
        <v>0</v>
      </c>
      <c r="JLK1330" s="62">
        <v>0</v>
      </c>
      <c r="JLL1330" s="62">
        <f>JLL1327</f>
        <v>2000000</v>
      </c>
      <c r="JLM1330" s="62">
        <f>JLM1327</f>
        <v>0</v>
      </c>
      <c r="JLN1330" s="62">
        <f>JLM1330/JLL1330</f>
        <v>0</v>
      </c>
      <c r="JLO1330" s="62">
        <f>JLL1330-JLM1330</f>
        <v>2000000</v>
      </c>
      <c r="JLP1330" s="62">
        <f t="shared" si="460"/>
        <v>2000000</v>
      </c>
      <c r="JLV1330" s="62" t="s">
        <v>197</v>
      </c>
      <c r="JLW1330" s="62" t="s">
        <v>1294</v>
      </c>
      <c r="JLX1330" s="62">
        <v>0</v>
      </c>
      <c r="JLY1330" s="62">
        <v>0</v>
      </c>
      <c r="JMA1330" s="62">
        <v>0</v>
      </c>
      <c r="JMB1330" s="62">
        <f>JMB1327</f>
        <v>2000000</v>
      </c>
      <c r="JMC1330" s="62">
        <f>JMC1327</f>
        <v>0</v>
      </c>
      <c r="JMD1330" s="62">
        <f>JMC1330/JMB1330</f>
        <v>0</v>
      </c>
      <c r="JME1330" s="62">
        <f>JMB1330-JMC1330</f>
        <v>2000000</v>
      </c>
      <c r="JMF1330" s="62">
        <f t="shared" si="460"/>
        <v>2000000</v>
      </c>
      <c r="JML1330" s="62" t="s">
        <v>197</v>
      </c>
      <c r="JMM1330" s="62" t="s">
        <v>1294</v>
      </c>
      <c r="JMN1330" s="62">
        <v>0</v>
      </c>
      <c r="JMO1330" s="62">
        <v>0</v>
      </c>
      <c r="JMQ1330" s="62">
        <v>0</v>
      </c>
      <c r="JMR1330" s="62">
        <f>JMR1327</f>
        <v>2000000</v>
      </c>
      <c r="JMS1330" s="62">
        <f>JMS1327</f>
        <v>0</v>
      </c>
      <c r="JMT1330" s="62">
        <f>JMS1330/JMR1330</f>
        <v>0</v>
      </c>
      <c r="JMU1330" s="62">
        <f>JMR1330-JMS1330</f>
        <v>2000000</v>
      </c>
      <c r="JMV1330" s="62">
        <f t="shared" si="461"/>
        <v>2000000</v>
      </c>
      <c r="JNB1330" s="62" t="s">
        <v>197</v>
      </c>
      <c r="JNC1330" s="62" t="s">
        <v>1294</v>
      </c>
      <c r="JND1330" s="62">
        <v>0</v>
      </c>
      <c r="JNE1330" s="62">
        <v>0</v>
      </c>
      <c r="JNG1330" s="62">
        <v>0</v>
      </c>
      <c r="JNH1330" s="62">
        <f>JNH1327</f>
        <v>2000000</v>
      </c>
      <c r="JNI1330" s="62">
        <f>JNI1327</f>
        <v>0</v>
      </c>
      <c r="JNJ1330" s="62">
        <f>JNI1330/JNH1330</f>
        <v>0</v>
      </c>
      <c r="JNK1330" s="62">
        <f>JNH1330-JNI1330</f>
        <v>2000000</v>
      </c>
      <c r="JNL1330" s="62">
        <f t="shared" si="461"/>
        <v>2000000</v>
      </c>
      <c r="JNR1330" s="62" t="s">
        <v>197</v>
      </c>
      <c r="JNS1330" s="62" t="s">
        <v>1294</v>
      </c>
      <c r="JNT1330" s="62">
        <v>0</v>
      </c>
      <c r="JNU1330" s="62">
        <v>0</v>
      </c>
      <c r="JNW1330" s="62">
        <v>0</v>
      </c>
      <c r="JNX1330" s="62">
        <f>JNX1327</f>
        <v>2000000</v>
      </c>
      <c r="JNY1330" s="62">
        <f>JNY1327</f>
        <v>0</v>
      </c>
      <c r="JNZ1330" s="62">
        <f>JNY1330/JNX1330</f>
        <v>0</v>
      </c>
      <c r="JOA1330" s="62">
        <f>JNX1330-JNY1330</f>
        <v>2000000</v>
      </c>
      <c r="JOB1330" s="62">
        <f t="shared" si="462"/>
        <v>2000000</v>
      </c>
      <c r="JOH1330" s="62" t="s">
        <v>197</v>
      </c>
      <c r="JOI1330" s="62" t="s">
        <v>1294</v>
      </c>
      <c r="JOJ1330" s="62">
        <v>0</v>
      </c>
      <c r="JOK1330" s="62">
        <v>0</v>
      </c>
      <c r="JOM1330" s="62">
        <v>0</v>
      </c>
      <c r="JON1330" s="62">
        <f>JON1327</f>
        <v>2000000</v>
      </c>
      <c r="JOO1330" s="62">
        <f>JOO1327</f>
        <v>0</v>
      </c>
      <c r="JOP1330" s="62">
        <f>JOO1330/JON1330</f>
        <v>0</v>
      </c>
      <c r="JOQ1330" s="62">
        <f>JON1330-JOO1330</f>
        <v>2000000</v>
      </c>
      <c r="JOR1330" s="62">
        <f t="shared" si="462"/>
        <v>2000000</v>
      </c>
      <c r="JOX1330" s="62" t="s">
        <v>197</v>
      </c>
      <c r="JOY1330" s="62" t="s">
        <v>1294</v>
      </c>
      <c r="JOZ1330" s="62">
        <v>0</v>
      </c>
      <c r="JPA1330" s="62">
        <v>0</v>
      </c>
      <c r="JPC1330" s="62">
        <v>0</v>
      </c>
      <c r="JPD1330" s="62">
        <f>JPD1327</f>
        <v>2000000</v>
      </c>
      <c r="JPE1330" s="62">
        <f>JPE1327</f>
        <v>0</v>
      </c>
      <c r="JPF1330" s="62">
        <f>JPE1330/JPD1330</f>
        <v>0</v>
      </c>
      <c r="JPG1330" s="62">
        <f>JPD1330-JPE1330</f>
        <v>2000000</v>
      </c>
      <c r="JPH1330" s="62">
        <f t="shared" si="463"/>
        <v>2000000</v>
      </c>
      <c r="JPN1330" s="62" t="s">
        <v>197</v>
      </c>
      <c r="JPO1330" s="62" t="s">
        <v>1294</v>
      </c>
      <c r="JPP1330" s="62">
        <v>0</v>
      </c>
      <c r="JPQ1330" s="62">
        <v>0</v>
      </c>
      <c r="JPS1330" s="62">
        <v>0</v>
      </c>
      <c r="JPT1330" s="62">
        <f>JPT1327</f>
        <v>2000000</v>
      </c>
      <c r="JPU1330" s="62">
        <f>JPU1327</f>
        <v>0</v>
      </c>
      <c r="JPV1330" s="62">
        <f>JPU1330/JPT1330</f>
        <v>0</v>
      </c>
      <c r="JPW1330" s="62">
        <f>JPT1330-JPU1330</f>
        <v>2000000</v>
      </c>
      <c r="JPX1330" s="62">
        <f t="shared" si="463"/>
        <v>2000000</v>
      </c>
      <c r="JQD1330" s="62" t="s">
        <v>197</v>
      </c>
      <c r="JQE1330" s="62" t="s">
        <v>1294</v>
      </c>
      <c r="JQF1330" s="62">
        <v>0</v>
      </c>
      <c r="JQG1330" s="62">
        <v>0</v>
      </c>
      <c r="JQI1330" s="62">
        <v>0</v>
      </c>
      <c r="JQJ1330" s="62">
        <f>JQJ1327</f>
        <v>2000000</v>
      </c>
      <c r="JQK1330" s="62">
        <f>JQK1327</f>
        <v>0</v>
      </c>
      <c r="JQL1330" s="62">
        <f>JQK1330/JQJ1330</f>
        <v>0</v>
      </c>
      <c r="JQM1330" s="62">
        <f>JQJ1330-JQK1330</f>
        <v>2000000</v>
      </c>
      <c r="JQN1330" s="62">
        <f t="shared" si="464"/>
        <v>2000000</v>
      </c>
      <c r="JQT1330" s="62" t="s">
        <v>197</v>
      </c>
      <c r="JQU1330" s="62" t="s">
        <v>1294</v>
      </c>
      <c r="JQV1330" s="62">
        <v>0</v>
      </c>
      <c r="JQW1330" s="62">
        <v>0</v>
      </c>
      <c r="JQY1330" s="62">
        <v>0</v>
      </c>
      <c r="JQZ1330" s="62">
        <f>JQZ1327</f>
        <v>2000000</v>
      </c>
      <c r="JRA1330" s="62">
        <f>JRA1327</f>
        <v>0</v>
      </c>
      <c r="JRB1330" s="62">
        <f>JRA1330/JQZ1330</f>
        <v>0</v>
      </c>
      <c r="JRC1330" s="62">
        <f>JQZ1330-JRA1330</f>
        <v>2000000</v>
      </c>
      <c r="JRD1330" s="62">
        <f t="shared" si="464"/>
        <v>2000000</v>
      </c>
      <c r="JRJ1330" s="62" t="s">
        <v>197</v>
      </c>
      <c r="JRK1330" s="62" t="s">
        <v>1294</v>
      </c>
      <c r="JRL1330" s="62">
        <v>0</v>
      </c>
      <c r="JRM1330" s="62">
        <v>0</v>
      </c>
      <c r="JRO1330" s="62">
        <v>0</v>
      </c>
      <c r="JRP1330" s="62">
        <f>JRP1327</f>
        <v>2000000</v>
      </c>
      <c r="JRQ1330" s="62">
        <f>JRQ1327</f>
        <v>0</v>
      </c>
      <c r="JRR1330" s="62">
        <f>JRQ1330/JRP1330</f>
        <v>0</v>
      </c>
      <c r="JRS1330" s="62">
        <f>JRP1330-JRQ1330</f>
        <v>2000000</v>
      </c>
      <c r="JRT1330" s="62">
        <f t="shared" si="465"/>
        <v>2000000</v>
      </c>
      <c r="JRZ1330" s="62" t="s">
        <v>197</v>
      </c>
      <c r="JSA1330" s="62" t="s">
        <v>1294</v>
      </c>
      <c r="JSB1330" s="62">
        <v>0</v>
      </c>
      <c r="JSC1330" s="62">
        <v>0</v>
      </c>
      <c r="JSE1330" s="62">
        <v>0</v>
      </c>
      <c r="JSF1330" s="62">
        <f>JSF1327</f>
        <v>2000000</v>
      </c>
      <c r="JSG1330" s="62">
        <f>JSG1327</f>
        <v>0</v>
      </c>
      <c r="JSH1330" s="62">
        <f>JSG1330/JSF1330</f>
        <v>0</v>
      </c>
      <c r="JSI1330" s="62">
        <f>JSF1330-JSG1330</f>
        <v>2000000</v>
      </c>
      <c r="JSJ1330" s="62">
        <f t="shared" si="465"/>
        <v>2000000</v>
      </c>
      <c r="JSP1330" s="62" t="s">
        <v>197</v>
      </c>
      <c r="JSQ1330" s="62" t="s">
        <v>1294</v>
      </c>
      <c r="JSR1330" s="62">
        <v>0</v>
      </c>
      <c r="JSS1330" s="62">
        <v>0</v>
      </c>
      <c r="JSU1330" s="62">
        <v>0</v>
      </c>
      <c r="JSV1330" s="62">
        <f>JSV1327</f>
        <v>2000000</v>
      </c>
      <c r="JSW1330" s="62">
        <f>JSW1327</f>
        <v>0</v>
      </c>
      <c r="JSX1330" s="62">
        <f>JSW1330/JSV1330</f>
        <v>0</v>
      </c>
      <c r="JSY1330" s="62">
        <f>JSV1330-JSW1330</f>
        <v>2000000</v>
      </c>
      <c r="JSZ1330" s="62">
        <f t="shared" si="466"/>
        <v>2000000</v>
      </c>
      <c r="JTF1330" s="62" t="s">
        <v>197</v>
      </c>
      <c r="JTG1330" s="62" t="s">
        <v>1294</v>
      </c>
      <c r="JTH1330" s="62">
        <v>0</v>
      </c>
      <c r="JTI1330" s="62">
        <v>0</v>
      </c>
      <c r="JTK1330" s="62">
        <v>0</v>
      </c>
      <c r="JTL1330" s="62">
        <f>JTL1327</f>
        <v>2000000</v>
      </c>
      <c r="JTM1330" s="62">
        <f>JTM1327</f>
        <v>0</v>
      </c>
      <c r="JTN1330" s="62">
        <f>JTM1330/JTL1330</f>
        <v>0</v>
      </c>
      <c r="JTO1330" s="62">
        <f>JTL1330-JTM1330</f>
        <v>2000000</v>
      </c>
      <c r="JTP1330" s="62">
        <f t="shared" si="466"/>
        <v>2000000</v>
      </c>
      <c r="JTV1330" s="62" t="s">
        <v>197</v>
      </c>
      <c r="JTW1330" s="62" t="s">
        <v>1294</v>
      </c>
      <c r="JTX1330" s="62">
        <v>0</v>
      </c>
      <c r="JTY1330" s="62">
        <v>0</v>
      </c>
      <c r="JUA1330" s="62">
        <v>0</v>
      </c>
      <c r="JUB1330" s="62">
        <f>JUB1327</f>
        <v>2000000</v>
      </c>
      <c r="JUC1330" s="62">
        <f>JUC1327</f>
        <v>0</v>
      </c>
      <c r="JUD1330" s="62">
        <f>JUC1330/JUB1330</f>
        <v>0</v>
      </c>
      <c r="JUE1330" s="62">
        <f>JUB1330-JUC1330</f>
        <v>2000000</v>
      </c>
      <c r="JUF1330" s="62">
        <f t="shared" si="467"/>
        <v>2000000</v>
      </c>
      <c r="JUL1330" s="62" t="s">
        <v>197</v>
      </c>
      <c r="JUM1330" s="62" t="s">
        <v>1294</v>
      </c>
      <c r="JUN1330" s="62">
        <v>0</v>
      </c>
      <c r="JUO1330" s="62">
        <v>0</v>
      </c>
      <c r="JUQ1330" s="62">
        <v>0</v>
      </c>
      <c r="JUR1330" s="62">
        <f>JUR1327</f>
        <v>2000000</v>
      </c>
      <c r="JUS1330" s="62">
        <f>JUS1327</f>
        <v>0</v>
      </c>
      <c r="JUT1330" s="62">
        <f>JUS1330/JUR1330</f>
        <v>0</v>
      </c>
      <c r="JUU1330" s="62">
        <f>JUR1330-JUS1330</f>
        <v>2000000</v>
      </c>
      <c r="JUV1330" s="62">
        <f t="shared" si="467"/>
        <v>2000000</v>
      </c>
      <c r="JVB1330" s="62" t="s">
        <v>197</v>
      </c>
      <c r="JVC1330" s="62" t="s">
        <v>1294</v>
      </c>
      <c r="JVD1330" s="62">
        <v>0</v>
      </c>
      <c r="JVE1330" s="62">
        <v>0</v>
      </c>
      <c r="JVG1330" s="62">
        <v>0</v>
      </c>
      <c r="JVH1330" s="62">
        <f>JVH1327</f>
        <v>2000000</v>
      </c>
      <c r="JVI1330" s="62">
        <f>JVI1327</f>
        <v>0</v>
      </c>
      <c r="JVJ1330" s="62">
        <f>JVI1330/JVH1330</f>
        <v>0</v>
      </c>
      <c r="JVK1330" s="62">
        <f>JVH1330-JVI1330</f>
        <v>2000000</v>
      </c>
      <c r="JVL1330" s="62">
        <f t="shared" si="468"/>
        <v>2000000</v>
      </c>
      <c r="JVR1330" s="62" t="s">
        <v>197</v>
      </c>
      <c r="JVS1330" s="62" t="s">
        <v>1294</v>
      </c>
      <c r="JVT1330" s="62">
        <v>0</v>
      </c>
      <c r="JVU1330" s="62">
        <v>0</v>
      </c>
      <c r="JVW1330" s="62">
        <v>0</v>
      </c>
      <c r="JVX1330" s="62">
        <f>JVX1327</f>
        <v>2000000</v>
      </c>
      <c r="JVY1330" s="62">
        <f>JVY1327</f>
        <v>0</v>
      </c>
      <c r="JVZ1330" s="62">
        <f>JVY1330/JVX1330</f>
        <v>0</v>
      </c>
      <c r="JWA1330" s="62">
        <f>JVX1330-JVY1330</f>
        <v>2000000</v>
      </c>
      <c r="JWB1330" s="62">
        <f t="shared" si="468"/>
        <v>2000000</v>
      </c>
      <c r="JWH1330" s="62" t="s">
        <v>197</v>
      </c>
      <c r="JWI1330" s="62" t="s">
        <v>1294</v>
      </c>
      <c r="JWJ1330" s="62">
        <v>0</v>
      </c>
      <c r="JWK1330" s="62">
        <v>0</v>
      </c>
      <c r="JWM1330" s="62">
        <v>0</v>
      </c>
      <c r="JWN1330" s="62">
        <f>JWN1327</f>
        <v>2000000</v>
      </c>
      <c r="JWO1330" s="62">
        <f>JWO1327</f>
        <v>0</v>
      </c>
      <c r="JWP1330" s="62">
        <f>JWO1330/JWN1330</f>
        <v>0</v>
      </c>
      <c r="JWQ1330" s="62">
        <f>JWN1330-JWO1330</f>
        <v>2000000</v>
      </c>
      <c r="JWR1330" s="62">
        <f t="shared" si="469"/>
        <v>2000000</v>
      </c>
      <c r="JWX1330" s="62" t="s">
        <v>197</v>
      </c>
      <c r="JWY1330" s="62" t="s">
        <v>1294</v>
      </c>
      <c r="JWZ1330" s="62">
        <v>0</v>
      </c>
      <c r="JXA1330" s="62">
        <v>0</v>
      </c>
      <c r="JXC1330" s="62">
        <v>0</v>
      </c>
      <c r="JXD1330" s="62">
        <f>JXD1327</f>
        <v>2000000</v>
      </c>
      <c r="JXE1330" s="62">
        <f>JXE1327</f>
        <v>0</v>
      </c>
      <c r="JXF1330" s="62">
        <f>JXE1330/JXD1330</f>
        <v>0</v>
      </c>
      <c r="JXG1330" s="62">
        <f>JXD1330-JXE1330</f>
        <v>2000000</v>
      </c>
      <c r="JXH1330" s="62">
        <f t="shared" si="469"/>
        <v>2000000</v>
      </c>
      <c r="JXN1330" s="62" t="s">
        <v>197</v>
      </c>
      <c r="JXO1330" s="62" t="s">
        <v>1294</v>
      </c>
      <c r="JXP1330" s="62">
        <v>0</v>
      </c>
      <c r="JXQ1330" s="62">
        <v>0</v>
      </c>
      <c r="JXS1330" s="62">
        <v>0</v>
      </c>
      <c r="JXT1330" s="62">
        <f>JXT1327</f>
        <v>2000000</v>
      </c>
      <c r="JXU1330" s="62">
        <f>JXU1327</f>
        <v>0</v>
      </c>
      <c r="JXV1330" s="62">
        <f>JXU1330/JXT1330</f>
        <v>0</v>
      </c>
      <c r="JXW1330" s="62">
        <f>JXT1330-JXU1330</f>
        <v>2000000</v>
      </c>
      <c r="JXX1330" s="62">
        <f t="shared" si="470"/>
        <v>2000000</v>
      </c>
      <c r="JYD1330" s="62" t="s">
        <v>197</v>
      </c>
      <c r="JYE1330" s="62" t="s">
        <v>1294</v>
      </c>
      <c r="JYF1330" s="62">
        <v>0</v>
      </c>
      <c r="JYG1330" s="62">
        <v>0</v>
      </c>
      <c r="JYI1330" s="62">
        <v>0</v>
      </c>
      <c r="JYJ1330" s="62">
        <f>JYJ1327</f>
        <v>2000000</v>
      </c>
      <c r="JYK1330" s="62">
        <f>JYK1327</f>
        <v>0</v>
      </c>
      <c r="JYL1330" s="62">
        <f>JYK1330/JYJ1330</f>
        <v>0</v>
      </c>
      <c r="JYM1330" s="62">
        <f>JYJ1330-JYK1330</f>
        <v>2000000</v>
      </c>
      <c r="JYN1330" s="62">
        <f t="shared" si="470"/>
        <v>2000000</v>
      </c>
      <c r="JYT1330" s="62" t="s">
        <v>197</v>
      </c>
      <c r="JYU1330" s="62" t="s">
        <v>1294</v>
      </c>
      <c r="JYV1330" s="62">
        <v>0</v>
      </c>
      <c r="JYW1330" s="62">
        <v>0</v>
      </c>
      <c r="JYY1330" s="62">
        <v>0</v>
      </c>
      <c r="JYZ1330" s="62">
        <f>JYZ1327</f>
        <v>2000000</v>
      </c>
      <c r="JZA1330" s="62">
        <f>JZA1327</f>
        <v>0</v>
      </c>
      <c r="JZB1330" s="62">
        <f>JZA1330/JYZ1330</f>
        <v>0</v>
      </c>
      <c r="JZC1330" s="62">
        <f>JYZ1330-JZA1330</f>
        <v>2000000</v>
      </c>
      <c r="JZD1330" s="62">
        <f t="shared" si="471"/>
        <v>2000000</v>
      </c>
      <c r="JZJ1330" s="62" t="s">
        <v>197</v>
      </c>
      <c r="JZK1330" s="62" t="s">
        <v>1294</v>
      </c>
      <c r="JZL1330" s="62">
        <v>0</v>
      </c>
      <c r="JZM1330" s="62">
        <v>0</v>
      </c>
      <c r="JZO1330" s="62">
        <v>0</v>
      </c>
      <c r="JZP1330" s="62">
        <f>JZP1327</f>
        <v>2000000</v>
      </c>
      <c r="JZQ1330" s="62">
        <f>JZQ1327</f>
        <v>0</v>
      </c>
      <c r="JZR1330" s="62">
        <f>JZQ1330/JZP1330</f>
        <v>0</v>
      </c>
      <c r="JZS1330" s="62">
        <f>JZP1330-JZQ1330</f>
        <v>2000000</v>
      </c>
      <c r="JZT1330" s="62">
        <f t="shared" si="471"/>
        <v>2000000</v>
      </c>
      <c r="JZZ1330" s="62" t="s">
        <v>197</v>
      </c>
      <c r="KAA1330" s="62" t="s">
        <v>1294</v>
      </c>
      <c r="KAB1330" s="62">
        <v>0</v>
      </c>
      <c r="KAC1330" s="62">
        <v>0</v>
      </c>
      <c r="KAE1330" s="62">
        <v>0</v>
      </c>
      <c r="KAF1330" s="62">
        <f>KAF1327</f>
        <v>2000000</v>
      </c>
      <c r="KAG1330" s="62">
        <f>KAG1327</f>
        <v>0</v>
      </c>
      <c r="KAH1330" s="62">
        <f>KAG1330/KAF1330</f>
        <v>0</v>
      </c>
      <c r="KAI1330" s="62">
        <f>KAF1330-KAG1330</f>
        <v>2000000</v>
      </c>
      <c r="KAJ1330" s="62">
        <f t="shared" si="472"/>
        <v>2000000</v>
      </c>
      <c r="KAP1330" s="62" t="s">
        <v>197</v>
      </c>
      <c r="KAQ1330" s="62" t="s">
        <v>1294</v>
      </c>
      <c r="KAR1330" s="62">
        <v>0</v>
      </c>
      <c r="KAS1330" s="62">
        <v>0</v>
      </c>
      <c r="KAU1330" s="62">
        <v>0</v>
      </c>
      <c r="KAV1330" s="62">
        <f>KAV1327</f>
        <v>2000000</v>
      </c>
      <c r="KAW1330" s="62">
        <f>KAW1327</f>
        <v>0</v>
      </c>
      <c r="KAX1330" s="62">
        <f>KAW1330/KAV1330</f>
        <v>0</v>
      </c>
      <c r="KAY1330" s="62">
        <f>KAV1330-KAW1330</f>
        <v>2000000</v>
      </c>
      <c r="KAZ1330" s="62">
        <f t="shared" si="472"/>
        <v>2000000</v>
      </c>
      <c r="KBF1330" s="62" t="s">
        <v>197</v>
      </c>
      <c r="KBG1330" s="62" t="s">
        <v>1294</v>
      </c>
      <c r="KBH1330" s="62">
        <v>0</v>
      </c>
      <c r="KBI1330" s="62">
        <v>0</v>
      </c>
      <c r="KBK1330" s="62">
        <v>0</v>
      </c>
      <c r="KBL1330" s="62">
        <f>KBL1327</f>
        <v>2000000</v>
      </c>
      <c r="KBM1330" s="62">
        <f>KBM1327</f>
        <v>0</v>
      </c>
      <c r="KBN1330" s="62">
        <f>KBM1330/KBL1330</f>
        <v>0</v>
      </c>
      <c r="KBO1330" s="62">
        <f>KBL1330-KBM1330</f>
        <v>2000000</v>
      </c>
      <c r="KBP1330" s="62">
        <f t="shared" si="473"/>
        <v>2000000</v>
      </c>
      <c r="KBV1330" s="62" t="s">
        <v>197</v>
      </c>
      <c r="KBW1330" s="62" t="s">
        <v>1294</v>
      </c>
      <c r="KBX1330" s="62">
        <v>0</v>
      </c>
      <c r="KBY1330" s="62">
        <v>0</v>
      </c>
      <c r="KCA1330" s="62">
        <v>0</v>
      </c>
      <c r="KCB1330" s="62">
        <f>KCB1327</f>
        <v>2000000</v>
      </c>
      <c r="KCC1330" s="62">
        <f>KCC1327</f>
        <v>0</v>
      </c>
      <c r="KCD1330" s="62">
        <f>KCC1330/KCB1330</f>
        <v>0</v>
      </c>
      <c r="KCE1330" s="62">
        <f>KCB1330-KCC1330</f>
        <v>2000000</v>
      </c>
      <c r="KCF1330" s="62">
        <f t="shared" si="473"/>
        <v>2000000</v>
      </c>
      <c r="KCL1330" s="62" t="s">
        <v>197</v>
      </c>
      <c r="KCM1330" s="62" t="s">
        <v>1294</v>
      </c>
      <c r="KCN1330" s="62">
        <v>0</v>
      </c>
      <c r="KCO1330" s="62">
        <v>0</v>
      </c>
      <c r="KCQ1330" s="62">
        <v>0</v>
      </c>
      <c r="KCR1330" s="62">
        <f>KCR1327</f>
        <v>2000000</v>
      </c>
      <c r="KCS1330" s="62">
        <f>KCS1327</f>
        <v>0</v>
      </c>
      <c r="KCT1330" s="62">
        <f>KCS1330/KCR1330</f>
        <v>0</v>
      </c>
      <c r="KCU1330" s="62">
        <f>KCR1330-KCS1330</f>
        <v>2000000</v>
      </c>
      <c r="KCV1330" s="62">
        <f t="shared" si="474"/>
        <v>2000000</v>
      </c>
      <c r="KDB1330" s="62" t="s">
        <v>197</v>
      </c>
      <c r="KDC1330" s="62" t="s">
        <v>1294</v>
      </c>
      <c r="KDD1330" s="62">
        <v>0</v>
      </c>
      <c r="KDE1330" s="62">
        <v>0</v>
      </c>
      <c r="KDG1330" s="62">
        <v>0</v>
      </c>
      <c r="KDH1330" s="62">
        <f>KDH1327</f>
        <v>2000000</v>
      </c>
      <c r="KDI1330" s="62">
        <f>KDI1327</f>
        <v>0</v>
      </c>
      <c r="KDJ1330" s="62">
        <f>KDI1330/KDH1330</f>
        <v>0</v>
      </c>
      <c r="KDK1330" s="62">
        <f>KDH1330-KDI1330</f>
        <v>2000000</v>
      </c>
      <c r="KDL1330" s="62">
        <f t="shared" si="474"/>
        <v>2000000</v>
      </c>
      <c r="KDR1330" s="62" t="s">
        <v>197</v>
      </c>
      <c r="KDS1330" s="62" t="s">
        <v>1294</v>
      </c>
      <c r="KDT1330" s="62">
        <v>0</v>
      </c>
      <c r="KDU1330" s="62">
        <v>0</v>
      </c>
      <c r="KDW1330" s="62">
        <v>0</v>
      </c>
      <c r="KDX1330" s="62">
        <f>KDX1327</f>
        <v>2000000</v>
      </c>
      <c r="KDY1330" s="62">
        <f>KDY1327</f>
        <v>0</v>
      </c>
      <c r="KDZ1330" s="62">
        <f>KDY1330/KDX1330</f>
        <v>0</v>
      </c>
      <c r="KEA1330" s="62">
        <f>KDX1330-KDY1330</f>
        <v>2000000</v>
      </c>
      <c r="KEB1330" s="62">
        <f t="shared" si="475"/>
        <v>2000000</v>
      </c>
      <c r="KEH1330" s="62" t="s">
        <v>197</v>
      </c>
      <c r="KEI1330" s="62" t="s">
        <v>1294</v>
      </c>
      <c r="KEJ1330" s="62">
        <v>0</v>
      </c>
      <c r="KEK1330" s="62">
        <v>0</v>
      </c>
      <c r="KEM1330" s="62">
        <v>0</v>
      </c>
      <c r="KEN1330" s="62">
        <f>KEN1327</f>
        <v>2000000</v>
      </c>
      <c r="KEO1330" s="62">
        <f>KEO1327</f>
        <v>0</v>
      </c>
      <c r="KEP1330" s="62">
        <f>KEO1330/KEN1330</f>
        <v>0</v>
      </c>
      <c r="KEQ1330" s="62">
        <f>KEN1330-KEO1330</f>
        <v>2000000</v>
      </c>
      <c r="KER1330" s="62">
        <f t="shared" si="475"/>
        <v>2000000</v>
      </c>
      <c r="KEX1330" s="62" t="s">
        <v>197</v>
      </c>
      <c r="KEY1330" s="62" t="s">
        <v>1294</v>
      </c>
      <c r="KEZ1330" s="62">
        <v>0</v>
      </c>
      <c r="KFA1330" s="62">
        <v>0</v>
      </c>
      <c r="KFC1330" s="62">
        <v>0</v>
      </c>
      <c r="KFD1330" s="62">
        <f>KFD1327</f>
        <v>2000000</v>
      </c>
      <c r="KFE1330" s="62">
        <f>KFE1327</f>
        <v>0</v>
      </c>
      <c r="KFF1330" s="62">
        <f>KFE1330/KFD1330</f>
        <v>0</v>
      </c>
      <c r="KFG1330" s="62">
        <f>KFD1330-KFE1330</f>
        <v>2000000</v>
      </c>
      <c r="KFH1330" s="62">
        <f t="shared" si="476"/>
        <v>2000000</v>
      </c>
      <c r="KFN1330" s="62" t="s">
        <v>197</v>
      </c>
      <c r="KFO1330" s="62" t="s">
        <v>1294</v>
      </c>
      <c r="KFP1330" s="62">
        <v>0</v>
      </c>
      <c r="KFQ1330" s="62">
        <v>0</v>
      </c>
      <c r="KFS1330" s="62">
        <v>0</v>
      </c>
      <c r="KFT1330" s="62">
        <f>KFT1327</f>
        <v>2000000</v>
      </c>
      <c r="KFU1330" s="62">
        <f>KFU1327</f>
        <v>0</v>
      </c>
      <c r="KFV1330" s="62">
        <f>KFU1330/KFT1330</f>
        <v>0</v>
      </c>
      <c r="KFW1330" s="62">
        <f>KFT1330-KFU1330</f>
        <v>2000000</v>
      </c>
      <c r="KFX1330" s="62">
        <f t="shared" si="476"/>
        <v>2000000</v>
      </c>
      <c r="KGD1330" s="62" t="s">
        <v>197</v>
      </c>
      <c r="KGE1330" s="62" t="s">
        <v>1294</v>
      </c>
      <c r="KGF1330" s="62">
        <v>0</v>
      </c>
      <c r="KGG1330" s="62">
        <v>0</v>
      </c>
      <c r="KGI1330" s="62">
        <v>0</v>
      </c>
      <c r="KGJ1330" s="62">
        <f>KGJ1327</f>
        <v>2000000</v>
      </c>
      <c r="KGK1330" s="62">
        <f>KGK1327</f>
        <v>0</v>
      </c>
      <c r="KGL1330" s="62">
        <f>KGK1330/KGJ1330</f>
        <v>0</v>
      </c>
      <c r="KGM1330" s="62">
        <f>KGJ1330-KGK1330</f>
        <v>2000000</v>
      </c>
      <c r="KGN1330" s="62">
        <f t="shared" si="477"/>
        <v>2000000</v>
      </c>
      <c r="KGT1330" s="62" t="s">
        <v>197</v>
      </c>
      <c r="KGU1330" s="62" t="s">
        <v>1294</v>
      </c>
      <c r="KGV1330" s="62">
        <v>0</v>
      </c>
      <c r="KGW1330" s="62">
        <v>0</v>
      </c>
      <c r="KGY1330" s="62">
        <v>0</v>
      </c>
      <c r="KGZ1330" s="62">
        <f>KGZ1327</f>
        <v>2000000</v>
      </c>
      <c r="KHA1330" s="62">
        <f>KHA1327</f>
        <v>0</v>
      </c>
      <c r="KHB1330" s="62">
        <f>KHA1330/KGZ1330</f>
        <v>0</v>
      </c>
      <c r="KHC1330" s="62">
        <f>KGZ1330-KHA1330</f>
        <v>2000000</v>
      </c>
      <c r="KHD1330" s="62">
        <f t="shared" si="477"/>
        <v>2000000</v>
      </c>
      <c r="KHJ1330" s="62" t="s">
        <v>197</v>
      </c>
      <c r="KHK1330" s="62" t="s">
        <v>1294</v>
      </c>
      <c r="KHL1330" s="62">
        <v>0</v>
      </c>
      <c r="KHM1330" s="62">
        <v>0</v>
      </c>
      <c r="KHO1330" s="62">
        <v>0</v>
      </c>
      <c r="KHP1330" s="62">
        <f>KHP1327</f>
        <v>2000000</v>
      </c>
      <c r="KHQ1330" s="62">
        <f>KHQ1327</f>
        <v>0</v>
      </c>
      <c r="KHR1330" s="62">
        <f>KHQ1330/KHP1330</f>
        <v>0</v>
      </c>
      <c r="KHS1330" s="62">
        <f>KHP1330-KHQ1330</f>
        <v>2000000</v>
      </c>
      <c r="KHT1330" s="62">
        <f t="shared" si="478"/>
        <v>2000000</v>
      </c>
      <c r="KHZ1330" s="62" t="s">
        <v>197</v>
      </c>
      <c r="KIA1330" s="62" t="s">
        <v>1294</v>
      </c>
      <c r="KIB1330" s="62">
        <v>0</v>
      </c>
      <c r="KIC1330" s="62">
        <v>0</v>
      </c>
      <c r="KIE1330" s="62">
        <v>0</v>
      </c>
      <c r="KIF1330" s="62">
        <f>KIF1327</f>
        <v>2000000</v>
      </c>
      <c r="KIG1330" s="62">
        <f>KIG1327</f>
        <v>0</v>
      </c>
      <c r="KIH1330" s="62">
        <f>KIG1330/KIF1330</f>
        <v>0</v>
      </c>
      <c r="KII1330" s="62">
        <f>KIF1330-KIG1330</f>
        <v>2000000</v>
      </c>
      <c r="KIJ1330" s="62">
        <f t="shared" si="478"/>
        <v>2000000</v>
      </c>
      <c r="KIP1330" s="62" t="s">
        <v>197</v>
      </c>
      <c r="KIQ1330" s="62" t="s">
        <v>1294</v>
      </c>
      <c r="KIR1330" s="62">
        <v>0</v>
      </c>
      <c r="KIS1330" s="62">
        <v>0</v>
      </c>
      <c r="KIU1330" s="62">
        <v>0</v>
      </c>
      <c r="KIV1330" s="62">
        <f>KIV1327</f>
        <v>2000000</v>
      </c>
      <c r="KIW1330" s="62">
        <f>KIW1327</f>
        <v>0</v>
      </c>
      <c r="KIX1330" s="62">
        <f>KIW1330/KIV1330</f>
        <v>0</v>
      </c>
      <c r="KIY1330" s="62">
        <f>KIV1330-KIW1330</f>
        <v>2000000</v>
      </c>
      <c r="KIZ1330" s="62">
        <f t="shared" si="479"/>
        <v>2000000</v>
      </c>
      <c r="KJF1330" s="62" t="s">
        <v>197</v>
      </c>
      <c r="KJG1330" s="62" t="s">
        <v>1294</v>
      </c>
      <c r="KJH1330" s="62">
        <v>0</v>
      </c>
      <c r="KJI1330" s="62">
        <v>0</v>
      </c>
      <c r="KJK1330" s="62">
        <v>0</v>
      </c>
      <c r="KJL1330" s="62">
        <f>KJL1327</f>
        <v>2000000</v>
      </c>
      <c r="KJM1330" s="62">
        <f>KJM1327</f>
        <v>0</v>
      </c>
      <c r="KJN1330" s="62">
        <f>KJM1330/KJL1330</f>
        <v>0</v>
      </c>
      <c r="KJO1330" s="62">
        <f>KJL1330-KJM1330</f>
        <v>2000000</v>
      </c>
      <c r="KJP1330" s="62">
        <f t="shared" si="479"/>
        <v>2000000</v>
      </c>
      <c r="KJV1330" s="62" t="s">
        <v>197</v>
      </c>
      <c r="KJW1330" s="62" t="s">
        <v>1294</v>
      </c>
      <c r="KJX1330" s="62">
        <v>0</v>
      </c>
      <c r="KJY1330" s="62">
        <v>0</v>
      </c>
      <c r="KKA1330" s="62">
        <v>0</v>
      </c>
      <c r="KKB1330" s="62">
        <f>KKB1327</f>
        <v>2000000</v>
      </c>
      <c r="KKC1330" s="62">
        <f>KKC1327</f>
        <v>0</v>
      </c>
      <c r="KKD1330" s="62">
        <f>KKC1330/KKB1330</f>
        <v>0</v>
      </c>
      <c r="KKE1330" s="62">
        <f>KKB1330-KKC1330</f>
        <v>2000000</v>
      </c>
      <c r="KKF1330" s="62">
        <f t="shared" si="480"/>
        <v>2000000</v>
      </c>
      <c r="KKL1330" s="62" t="s">
        <v>197</v>
      </c>
      <c r="KKM1330" s="62" t="s">
        <v>1294</v>
      </c>
      <c r="KKN1330" s="62">
        <v>0</v>
      </c>
      <c r="KKO1330" s="62">
        <v>0</v>
      </c>
      <c r="KKQ1330" s="62">
        <v>0</v>
      </c>
      <c r="KKR1330" s="62">
        <f>KKR1327</f>
        <v>2000000</v>
      </c>
      <c r="KKS1330" s="62">
        <f>KKS1327</f>
        <v>0</v>
      </c>
      <c r="KKT1330" s="62">
        <f>KKS1330/KKR1330</f>
        <v>0</v>
      </c>
      <c r="KKU1330" s="62">
        <f>KKR1330-KKS1330</f>
        <v>2000000</v>
      </c>
      <c r="KKV1330" s="62">
        <f t="shared" si="480"/>
        <v>2000000</v>
      </c>
      <c r="KLB1330" s="62" t="s">
        <v>197</v>
      </c>
      <c r="KLC1330" s="62" t="s">
        <v>1294</v>
      </c>
      <c r="KLD1330" s="62">
        <v>0</v>
      </c>
      <c r="KLE1330" s="62">
        <v>0</v>
      </c>
      <c r="KLG1330" s="62">
        <v>0</v>
      </c>
      <c r="KLH1330" s="62">
        <f>KLH1327</f>
        <v>2000000</v>
      </c>
      <c r="KLI1330" s="62">
        <f>KLI1327</f>
        <v>0</v>
      </c>
      <c r="KLJ1330" s="62">
        <f>KLI1330/KLH1330</f>
        <v>0</v>
      </c>
      <c r="KLK1330" s="62">
        <f>KLH1330-KLI1330</f>
        <v>2000000</v>
      </c>
      <c r="KLL1330" s="62">
        <f t="shared" si="481"/>
        <v>2000000</v>
      </c>
      <c r="KLR1330" s="62" t="s">
        <v>197</v>
      </c>
      <c r="KLS1330" s="62" t="s">
        <v>1294</v>
      </c>
      <c r="KLT1330" s="62">
        <v>0</v>
      </c>
      <c r="KLU1330" s="62">
        <v>0</v>
      </c>
      <c r="KLW1330" s="62">
        <v>0</v>
      </c>
      <c r="KLX1330" s="62">
        <f>KLX1327</f>
        <v>2000000</v>
      </c>
      <c r="KLY1330" s="62">
        <f>KLY1327</f>
        <v>0</v>
      </c>
      <c r="KLZ1330" s="62">
        <f>KLY1330/KLX1330</f>
        <v>0</v>
      </c>
      <c r="KMA1330" s="62">
        <f>KLX1330-KLY1330</f>
        <v>2000000</v>
      </c>
      <c r="KMB1330" s="62">
        <f t="shared" si="481"/>
        <v>2000000</v>
      </c>
      <c r="KMH1330" s="62" t="s">
        <v>197</v>
      </c>
      <c r="KMI1330" s="62" t="s">
        <v>1294</v>
      </c>
      <c r="KMJ1330" s="62">
        <v>0</v>
      </c>
      <c r="KMK1330" s="62">
        <v>0</v>
      </c>
      <c r="KMM1330" s="62">
        <v>0</v>
      </c>
      <c r="KMN1330" s="62">
        <f>KMN1327</f>
        <v>2000000</v>
      </c>
      <c r="KMO1330" s="62">
        <f>KMO1327</f>
        <v>0</v>
      </c>
      <c r="KMP1330" s="62">
        <f>KMO1330/KMN1330</f>
        <v>0</v>
      </c>
      <c r="KMQ1330" s="62">
        <f>KMN1330-KMO1330</f>
        <v>2000000</v>
      </c>
      <c r="KMR1330" s="62">
        <f t="shared" si="482"/>
        <v>2000000</v>
      </c>
      <c r="KMX1330" s="62" t="s">
        <v>197</v>
      </c>
      <c r="KMY1330" s="62" t="s">
        <v>1294</v>
      </c>
      <c r="KMZ1330" s="62">
        <v>0</v>
      </c>
      <c r="KNA1330" s="62">
        <v>0</v>
      </c>
      <c r="KNC1330" s="62">
        <v>0</v>
      </c>
      <c r="KND1330" s="62">
        <f>KND1327</f>
        <v>2000000</v>
      </c>
      <c r="KNE1330" s="62">
        <f>KNE1327</f>
        <v>0</v>
      </c>
      <c r="KNF1330" s="62">
        <f>KNE1330/KND1330</f>
        <v>0</v>
      </c>
      <c r="KNG1330" s="62">
        <f>KND1330-KNE1330</f>
        <v>2000000</v>
      </c>
      <c r="KNH1330" s="62">
        <f t="shared" si="482"/>
        <v>2000000</v>
      </c>
      <c r="KNN1330" s="62" t="s">
        <v>197</v>
      </c>
      <c r="KNO1330" s="62" t="s">
        <v>1294</v>
      </c>
      <c r="KNP1330" s="62">
        <v>0</v>
      </c>
      <c r="KNQ1330" s="62">
        <v>0</v>
      </c>
      <c r="KNS1330" s="62">
        <v>0</v>
      </c>
      <c r="KNT1330" s="62">
        <f>KNT1327</f>
        <v>2000000</v>
      </c>
      <c r="KNU1330" s="62">
        <f>KNU1327</f>
        <v>0</v>
      </c>
      <c r="KNV1330" s="62">
        <f>KNU1330/KNT1330</f>
        <v>0</v>
      </c>
      <c r="KNW1330" s="62">
        <f>KNT1330-KNU1330</f>
        <v>2000000</v>
      </c>
      <c r="KNX1330" s="62">
        <f t="shared" si="483"/>
        <v>2000000</v>
      </c>
      <c r="KOD1330" s="62" t="s">
        <v>197</v>
      </c>
      <c r="KOE1330" s="62" t="s">
        <v>1294</v>
      </c>
      <c r="KOF1330" s="62">
        <v>0</v>
      </c>
      <c r="KOG1330" s="62">
        <v>0</v>
      </c>
      <c r="KOI1330" s="62">
        <v>0</v>
      </c>
      <c r="KOJ1330" s="62">
        <f>KOJ1327</f>
        <v>2000000</v>
      </c>
      <c r="KOK1330" s="62">
        <f>KOK1327</f>
        <v>0</v>
      </c>
      <c r="KOL1330" s="62">
        <f>KOK1330/KOJ1330</f>
        <v>0</v>
      </c>
      <c r="KOM1330" s="62">
        <f>KOJ1330-KOK1330</f>
        <v>2000000</v>
      </c>
      <c r="KON1330" s="62">
        <f t="shared" si="483"/>
        <v>2000000</v>
      </c>
      <c r="KOT1330" s="62" t="s">
        <v>197</v>
      </c>
      <c r="KOU1330" s="62" t="s">
        <v>1294</v>
      </c>
      <c r="KOV1330" s="62">
        <v>0</v>
      </c>
      <c r="KOW1330" s="62">
        <v>0</v>
      </c>
      <c r="KOY1330" s="62">
        <v>0</v>
      </c>
      <c r="KOZ1330" s="62">
        <f>KOZ1327</f>
        <v>2000000</v>
      </c>
      <c r="KPA1330" s="62">
        <f>KPA1327</f>
        <v>0</v>
      </c>
      <c r="KPB1330" s="62">
        <f>KPA1330/KOZ1330</f>
        <v>0</v>
      </c>
      <c r="KPC1330" s="62">
        <f>KOZ1330-KPA1330</f>
        <v>2000000</v>
      </c>
      <c r="KPD1330" s="62">
        <f t="shared" si="484"/>
        <v>2000000</v>
      </c>
      <c r="KPJ1330" s="62" t="s">
        <v>197</v>
      </c>
      <c r="KPK1330" s="62" t="s">
        <v>1294</v>
      </c>
      <c r="KPL1330" s="62">
        <v>0</v>
      </c>
      <c r="KPM1330" s="62">
        <v>0</v>
      </c>
      <c r="KPO1330" s="62">
        <v>0</v>
      </c>
      <c r="KPP1330" s="62">
        <f>KPP1327</f>
        <v>2000000</v>
      </c>
      <c r="KPQ1330" s="62">
        <f>KPQ1327</f>
        <v>0</v>
      </c>
      <c r="KPR1330" s="62">
        <f>KPQ1330/KPP1330</f>
        <v>0</v>
      </c>
      <c r="KPS1330" s="62">
        <f>KPP1330-KPQ1330</f>
        <v>2000000</v>
      </c>
      <c r="KPT1330" s="62">
        <f t="shared" si="484"/>
        <v>2000000</v>
      </c>
      <c r="KPZ1330" s="62" t="s">
        <v>197</v>
      </c>
      <c r="KQA1330" s="62" t="s">
        <v>1294</v>
      </c>
      <c r="KQB1330" s="62">
        <v>0</v>
      </c>
      <c r="KQC1330" s="62">
        <v>0</v>
      </c>
      <c r="KQE1330" s="62">
        <v>0</v>
      </c>
      <c r="KQF1330" s="62">
        <f>KQF1327</f>
        <v>2000000</v>
      </c>
      <c r="KQG1330" s="62">
        <f>KQG1327</f>
        <v>0</v>
      </c>
      <c r="KQH1330" s="62">
        <f>KQG1330/KQF1330</f>
        <v>0</v>
      </c>
      <c r="KQI1330" s="62">
        <f>KQF1330-KQG1330</f>
        <v>2000000</v>
      </c>
      <c r="KQJ1330" s="62">
        <f t="shared" si="485"/>
        <v>2000000</v>
      </c>
      <c r="KQP1330" s="62" t="s">
        <v>197</v>
      </c>
      <c r="KQQ1330" s="62" t="s">
        <v>1294</v>
      </c>
      <c r="KQR1330" s="62">
        <v>0</v>
      </c>
      <c r="KQS1330" s="62">
        <v>0</v>
      </c>
      <c r="KQU1330" s="62">
        <v>0</v>
      </c>
      <c r="KQV1330" s="62">
        <f>KQV1327</f>
        <v>2000000</v>
      </c>
      <c r="KQW1330" s="62">
        <f>KQW1327</f>
        <v>0</v>
      </c>
      <c r="KQX1330" s="62">
        <f>KQW1330/KQV1330</f>
        <v>0</v>
      </c>
      <c r="KQY1330" s="62">
        <f>KQV1330-KQW1330</f>
        <v>2000000</v>
      </c>
      <c r="KQZ1330" s="62">
        <f t="shared" si="485"/>
        <v>2000000</v>
      </c>
      <c r="KRF1330" s="62" t="s">
        <v>197</v>
      </c>
      <c r="KRG1330" s="62" t="s">
        <v>1294</v>
      </c>
      <c r="KRH1330" s="62">
        <v>0</v>
      </c>
      <c r="KRI1330" s="62">
        <v>0</v>
      </c>
      <c r="KRK1330" s="62">
        <v>0</v>
      </c>
      <c r="KRL1330" s="62">
        <f>KRL1327</f>
        <v>2000000</v>
      </c>
      <c r="KRM1330" s="62">
        <f>KRM1327</f>
        <v>0</v>
      </c>
      <c r="KRN1330" s="62">
        <f>KRM1330/KRL1330</f>
        <v>0</v>
      </c>
      <c r="KRO1330" s="62">
        <f>KRL1330-KRM1330</f>
        <v>2000000</v>
      </c>
      <c r="KRP1330" s="62">
        <f t="shared" si="486"/>
        <v>2000000</v>
      </c>
      <c r="KRV1330" s="62" t="s">
        <v>197</v>
      </c>
      <c r="KRW1330" s="62" t="s">
        <v>1294</v>
      </c>
      <c r="KRX1330" s="62">
        <v>0</v>
      </c>
      <c r="KRY1330" s="62">
        <v>0</v>
      </c>
      <c r="KSA1330" s="62">
        <v>0</v>
      </c>
      <c r="KSB1330" s="62">
        <f>KSB1327</f>
        <v>2000000</v>
      </c>
      <c r="KSC1330" s="62">
        <f>KSC1327</f>
        <v>0</v>
      </c>
      <c r="KSD1330" s="62">
        <f>KSC1330/KSB1330</f>
        <v>0</v>
      </c>
      <c r="KSE1330" s="62">
        <f>KSB1330-KSC1330</f>
        <v>2000000</v>
      </c>
      <c r="KSF1330" s="62">
        <f t="shared" si="486"/>
        <v>2000000</v>
      </c>
      <c r="KSL1330" s="62" t="s">
        <v>197</v>
      </c>
      <c r="KSM1330" s="62" t="s">
        <v>1294</v>
      </c>
      <c r="KSN1330" s="62">
        <v>0</v>
      </c>
      <c r="KSO1330" s="62">
        <v>0</v>
      </c>
      <c r="KSQ1330" s="62">
        <v>0</v>
      </c>
      <c r="KSR1330" s="62">
        <f>KSR1327</f>
        <v>2000000</v>
      </c>
      <c r="KSS1330" s="62">
        <f>KSS1327</f>
        <v>0</v>
      </c>
      <c r="KST1330" s="62">
        <f>KSS1330/KSR1330</f>
        <v>0</v>
      </c>
      <c r="KSU1330" s="62">
        <f>KSR1330-KSS1330</f>
        <v>2000000</v>
      </c>
      <c r="KSV1330" s="62">
        <f t="shared" si="487"/>
        <v>2000000</v>
      </c>
      <c r="KTB1330" s="62" t="s">
        <v>197</v>
      </c>
      <c r="KTC1330" s="62" t="s">
        <v>1294</v>
      </c>
      <c r="KTD1330" s="62">
        <v>0</v>
      </c>
      <c r="KTE1330" s="62">
        <v>0</v>
      </c>
      <c r="KTG1330" s="62">
        <v>0</v>
      </c>
      <c r="KTH1330" s="62">
        <f>KTH1327</f>
        <v>2000000</v>
      </c>
      <c r="KTI1330" s="62">
        <f>KTI1327</f>
        <v>0</v>
      </c>
      <c r="KTJ1330" s="62">
        <f>KTI1330/KTH1330</f>
        <v>0</v>
      </c>
      <c r="KTK1330" s="62">
        <f>KTH1330-KTI1330</f>
        <v>2000000</v>
      </c>
      <c r="KTL1330" s="62">
        <f t="shared" si="487"/>
        <v>2000000</v>
      </c>
      <c r="KTR1330" s="62" t="s">
        <v>197</v>
      </c>
      <c r="KTS1330" s="62" t="s">
        <v>1294</v>
      </c>
      <c r="KTT1330" s="62">
        <v>0</v>
      </c>
      <c r="KTU1330" s="62">
        <v>0</v>
      </c>
      <c r="KTW1330" s="62">
        <v>0</v>
      </c>
      <c r="KTX1330" s="62">
        <f>KTX1327</f>
        <v>2000000</v>
      </c>
      <c r="KTY1330" s="62">
        <f>KTY1327</f>
        <v>0</v>
      </c>
      <c r="KTZ1330" s="62">
        <f>KTY1330/KTX1330</f>
        <v>0</v>
      </c>
      <c r="KUA1330" s="62">
        <f>KTX1330-KTY1330</f>
        <v>2000000</v>
      </c>
      <c r="KUB1330" s="62">
        <f t="shared" si="488"/>
        <v>2000000</v>
      </c>
      <c r="KUH1330" s="62" t="s">
        <v>197</v>
      </c>
      <c r="KUI1330" s="62" t="s">
        <v>1294</v>
      </c>
      <c r="KUJ1330" s="62">
        <v>0</v>
      </c>
      <c r="KUK1330" s="62">
        <v>0</v>
      </c>
      <c r="KUM1330" s="62">
        <v>0</v>
      </c>
      <c r="KUN1330" s="62">
        <f>KUN1327</f>
        <v>2000000</v>
      </c>
      <c r="KUO1330" s="62">
        <f>KUO1327</f>
        <v>0</v>
      </c>
      <c r="KUP1330" s="62">
        <f>KUO1330/KUN1330</f>
        <v>0</v>
      </c>
      <c r="KUQ1330" s="62">
        <f>KUN1330-KUO1330</f>
        <v>2000000</v>
      </c>
      <c r="KUR1330" s="62">
        <f t="shared" si="488"/>
        <v>2000000</v>
      </c>
      <c r="KUX1330" s="62" t="s">
        <v>197</v>
      </c>
      <c r="KUY1330" s="62" t="s">
        <v>1294</v>
      </c>
      <c r="KUZ1330" s="62">
        <v>0</v>
      </c>
      <c r="KVA1330" s="62">
        <v>0</v>
      </c>
      <c r="KVC1330" s="62">
        <v>0</v>
      </c>
      <c r="KVD1330" s="62">
        <f>KVD1327</f>
        <v>2000000</v>
      </c>
      <c r="KVE1330" s="62">
        <f>KVE1327</f>
        <v>0</v>
      </c>
      <c r="KVF1330" s="62">
        <f>KVE1330/KVD1330</f>
        <v>0</v>
      </c>
      <c r="KVG1330" s="62">
        <f>KVD1330-KVE1330</f>
        <v>2000000</v>
      </c>
      <c r="KVH1330" s="62">
        <f t="shared" si="489"/>
        <v>2000000</v>
      </c>
      <c r="KVN1330" s="62" t="s">
        <v>197</v>
      </c>
      <c r="KVO1330" s="62" t="s">
        <v>1294</v>
      </c>
      <c r="KVP1330" s="62">
        <v>0</v>
      </c>
      <c r="KVQ1330" s="62">
        <v>0</v>
      </c>
      <c r="KVS1330" s="62">
        <v>0</v>
      </c>
      <c r="KVT1330" s="62">
        <f>KVT1327</f>
        <v>2000000</v>
      </c>
      <c r="KVU1330" s="62">
        <f>KVU1327</f>
        <v>0</v>
      </c>
      <c r="KVV1330" s="62">
        <f>KVU1330/KVT1330</f>
        <v>0</v>
      </c>
      <c r="KVW1330" s="62">
        <f>KVT1330-KVU1330</f>
        <v>2000000</v>
      </c>
      <c r="KVX1330" s="62">
        <f t="shared" si="489"/>
        <v>2000000</v>
      </c>
      <c r="KWD1330" s="62" t="s">
        <v>197</v>
      </c>
      <c r="KWE1330" s="62" t="s">
        <v>1294</v>
      </c>
      <c r="KWF1330" s="62">
        <v>0</v>
      </c>
      <c r="KWG1330" s="62">
        <v>0</v>
      </c>
      <c r="KWI1330" s="62">
        <v>0</v>
      </c>
      <c r="KWJ1330" s="62">
        <f>KWJ1327</f>
        <v>2000000</v>
      </c>
      <c r="KWK1330" s="62">
        <f>KWK1327</f>
        <v>0</v>
      </c>
      <c r="KWL1330" s="62">
        <f>KWK1330/KWJ1330</f>
        <v>0</v>
      </c>
      <c r="KWM1330" s="62">
        <f>KWJ1330-KWK1330</f>
        <v>2000000</v>
      </c>
      <c r="KWN1330" s="62">
        <f t="shared" si="490"/>
        <v>2000000</v>
      </c>
      <c r="KWT1330" s="62" t="s">
        <v>197</v>
      </c>
      <c r="KWU1330" s="62" t="s">
        <v>1294</v>
      </c>
      <c r="KWV1330" s="62">
        <v>0</v>
      </c>
      <c r="KWW1330" s="62">
        <v>0</v>
      </c>
      <c r="KWY1330" s="62">
        <v>0</v>
      </c>
      <c r="KWZ1330" s="62">
        <f>KWZ1327</f>
        <v>2000000</v>
      </c>
      <c r="KXA1330" s="62">
        <f>KXA1327</f>
        <v>0</v>
      </c>
      <c r="KXB1330" s="62">
        <f>KXA1330/KWZ1330</f>
        <v>0</v>
      </c>
      <c r="KXC1330" s="62">
        <f>KWZ1330-KXA1330</f>
        <v>2000000</v>
      </c>
      <c r="KXD1330" s="62">
        <f t="shared" si="490"/>
        <v>2000000</v>
      </c>
      <c r="KXJ1330" s="62" t="s">
        <v>197</v>
      </c>
      <c r="KXK1330" s="62" t="s">
        <v>1294</v>
      </c>
      <c r="KXL1330" s="62">
        <v>0</v>
      </c>
      <c r="KXM1330" s="62">
        <v>0</v>
      </c>
      <c r="KXO1330" s="62">
        <v>0</v>
      </c>
      <c r="KXP1330" s="62">
        <f>KXP1327</f>
        <v>2000000</v>
      </c>
      <c r="KXQ1330" s="62">
        <f>KXQ1327</f>
        <v>0</v>
      </c>
      <c r="KXR1330" s="62">
        <f>KXQ1330/KXP1330</f>
        <v>0</v>
      </c>
      <c r="KXS1330" s="62">
        <f>KXP1330-KXQ1330</f>
        <v>2000000</v>
      </c>
      <c r="KXT1330" s="62">
        <f t="shared" si="491"/>
        <v>2000000</v>
      </c>
      <c r="KXZ1330" s="62" t="s">
        <v>197</v>
      </c>
      <c r="KYA1330" s="62" t="s">
        <v>1294</v>
      </c>
      <c r="KYB1330" s="62">
        <v>0</v>
      </c>
      <c r="KYC1330" s="62">
        <v>0</v>
      </c>
      <c r="KYE1330" s="62">
        <v>0</v>
      </c>
      <c r="KYF1330" s="62">
        <f>KYF1327</f>
        <v>2000000</v>
      </c>
      <c r="KYG1330" s="62">
        <f>KYG1327</f>
        <v>0</v>
      </c>
      <c r="KYH1330" s="62">
        <f>KYG1330/KYF1330</f>
        <v>0</v>
      </c>
      <c r="KYI1330" s="62">
        <f>KYF1330-KYG1330</f>
        <v>2000000</v>
      </c>
      <c r="KYJ1330" s="62">
        <f t="shared" si="491"/>
        <v>2000000</v>
      </c>
      <c r="KYP1330" s="62" t="s">
        <v>197</v>
      </c>
      <c r="KYQ1330" s="62" t="s">
        <v>1294</v>
      </c>
      <c r="KYR1330" s="62">
        <v>0</v>
      </c>
      <c r="KYS1330" s="62">
        <v>0</v>
      </c>
      <c r="KYU1330" s="62">
        <v>0</v>
      </c>
      <c r="KYV1330" s="62">
        <f>KYV1327</f>
        <v>2000000</v>
      </c>
      <c r="KYW1330" s="62">
        <f>KYW1327</f>
        <v>0</v>
      </c>
      <c r="KYX1330" s="62">
        <f>KYW1330/KYV1330</f>
        <v>0</v>
      </c>
      <c r="KYY1330" s="62">
        <f>KYV1330-KYW1330</f>
        <v>2000000</v>
      </c>
      <c r="KYZ1330" s="62">
        <f t="shared" si="492"/>
        <v>2000000</v>
      </c>
      <c r="KZF1330" s="62" t="s">
        <v>197</v>
      </c>
      <c r="KZG1330" s="62" t="s">
        <v>1294</v>
      </c>
      <c r="KZH1330" s="62">
        <v>0</v>
      </c>
      <c r="KZI1330" s="62">
        <v>0</v>
      </c>
      <c r="KZK1330" s="62">
        <v>0</v>
      </c>
      <c r="KZL1330" s="62">
        <f>KZL1327</f>
        <v>2000000</v>
      </c>
      <c r="KZM1330" s="62">
        <f>KZM1327</f>
        <v>0</v>
      </c>
      <c r="KZN1330" s="62">
        <f>KZM1330/KZL1330</f>
        <v>0</v>
      </c>
      <c r="KZO1330" s="62">
        <f>KZL1330-KZM1330</f>
        <v>2000000</v>
      </c>
      <c r="KZP1330" s="62">
        <f t="shared" si="492"/>
        <v>2000000</v>
      </c>
      <c r="KZV1330" s="62" t="s">
        <v>197</v>
      </c>
      <c r="KZW1330" s="62" t="s">
        <v>1294</v>
      </c>
      <c r="KZX1330" s="62">
        <v>0</v>
      </c>
      <c r="KZY1330" s="62">
        <v>0</v>
      </c>
      <c r="LAA1330" s="62">
        <v>0</v>
      </c>
      <c r="LAB1330" s="62">
        <f>LAB1327</f>
        <v>2000000</v>
      </c>
      <c r="LAC1330" s="62">
        <f>LAC1327</f>
        <v>0</v>
      </c>
      <c r="LAD1330" s="62">
        <f>LAC1330/LAB1330</f>
        <v>0</v>
      </c>
      <c r="LAE1330" s="62">
        <f>LAB1330-LAC1330</f>
        <v>2000000</v>
      </c>
      <c r="LAF1330" s="62">
        <f t="shared" si="493"/>
        <v>2000000</v>
      </c>
      <c r="LAL1330" s="62" t="s">
        <v>197</v>
      </c>
      <c r="LAM1330" s="62" t="s">
        <v>1294</v>
      </c>
      <c r="LAN1330" s="62">
        <v>0</v>
      </c>
      <c r="LAO1330" s="62">
        <v>0</v>
      </c>
      <c r="LAQ1330" s="62">
        <v>0</v>
      </c>
      <c r="LAR1330" s="62">
        <f>LAR1327</f>
        <v>2000000</v>
      </c>
      <c r="LAS1330" s="62">
        <f>LAS1327</f>
        <v>0</v>
      </c>
      <c r="LAT1330" s="62">
        <f>LAS1330/LAR1330</f>
        <v>0</v>
      </c>
      <c r="LAU1330" s="62">
        <f>LAR1330-LAS1330</f>
        <v>2000000</v>
      </c>
      <c r="LAV1330" s="62">
        <f t="shared" si="493"/>
        <v>2000000</v>
      </c>
      <c r="LBB1330" s="62" t="s">
        <v>197</v>
      </c>
      <c r="LBC1330" s="62" t="s">
        <v>1294</v>
      </c>
      <c r="LBD1330" s="62">
        <v>0</v>
      </c>
      <c r="LBE1330" s="62">
        <v>0</v>
      </c>
      <c r="LBG1330" s="62">
        <v>0</v>
      </c>
      <c r="LBH1330" s="62">
        <f>LBH1327</f>
        <v>2000000</v>
      </c>
      <c r="LBI1330" s="62">
        <f>LBI1327</f>
        <v>0</v>
      </c>
      <c r="LBJ1330" s="62">
        <f>LBI1330/LBH1330</f>
        <v>0</v>
      </c>
      <c r="LBK1330" s="62">
        <f>LBH1330-LBI1330</f>
        <v>2000000</v>
      </c>
      <c r="LBL1330" s="62">
        <f t="shared" si="494"/>
        <v>2000000</v>
      </c>
      <c r="LBR1330" s="62" t="s">
        <v>197</v>
      </c>
      <c r="LBS1330" s="62" t="s">
        <v>1294</v>
      </c>
      <c r="LBT1330" s="62">
        <v>0</v>
      </c>
      <c r="LBU1330" s="62">
        <v>0</v>
      </c>
      <c r="LBW1330" s="62">
        <v>0</v>
      </c>
      <c r="LBX1330" s="62">
        <f>LBX1327</f>
        <v>2000000</v>
      </c>
      <c r="LBY1330" s="62">
        <f>LBY1327</f>
        <v>0</v>
      </c>
      <c r="LBZ1330" s="62">
        <f>LBY1330/LBX1330</f>
        <v>0</v>
      </c>
      <c r="LCA1330" s="62">
        <f>LBX1330-LBY1330</f>
        <v>2000000</v>
      </c>
      <c r="LCB1330" s="62">
        <f t="shared" si="494"/>
        <v>2000000</v>
      </c>
      <c r="LCH1330" s="62" t="s">
        <v>197</v>
      </c>
      <c r="LCI1330" s="62" t="s">
        <v>1294</v>
      </c>
      <c r="LCJ1330" s="62">
        <v>0</v>
      </c>
      <c r="LCK1330" s="62">
        <v>0</v>
      </c>
      <c r="LCM1330" s="62">
        <v>0</v>
      </c>
      <c r="LCN1330" s="62">
        <f>LCN1327</f>
        <v>2000000</v>
      </c>
      <c r="LCO1330" s="62">
        <f>LCO1327</f>
        <v>0</v>
      </c>
      <c r="LCP1330" s="62">
        <f>LCO1330/LCN1330</f>
        <v>0</v>
      </c>
      <c r="LCQ1330" s="62">
        <f>LCN1330-LCO1330</f>
        <v>2000000</v>
      </c>
      <c r="LCR1330" s="62">
        <f t="shared" si="495"/>
        <v>2000000</v>
      </c>
      <c r="LCX1330" s="62" t="s">
        <v>197</v>
      </c>
      <c r="LCY1330" s="62" t="s">
        <v>1294</v>
      </c>
      <c r="LCZ1330" s="62">
        <v>0</v>
      </c>
      <c r="LDA1330" s="62">
        <v>0</v>
      </c>
      <c r="LDC1330" s="62">
        <v>0</v>
      </c>
      <c r="LDD1330" s="62">
        <f>LDD1327</f>
        <v>2000000</v>
      </c>
      <c r="LDE1330" s="62">
        <f>LDE1327</f>
        <v>0</v>
      </c>
      <c r="LDF1330" s="62">
        <f>LDE1330/LDD1330</f>
        <v>0</v>
      </c>
      <c r="LDG1330" s="62">
        <f>LDD1330-LDE1330</f>
        <v>2000000</v>
      </c>
      <c r="LDH1330" s="62">
        <f t="shared" si="495"/>
        <v>2000000</v>
      </c>
      <c r="LDN1330" s="62" t="s">
        <v>197</v>
      </c>
      <c r="LDO1330" s="62" t="s">
        <v>1294</v>
      </c>
      <c r="LDP1330" s="62">
        <v>0</v>
      </c>
      <c r="LDQ1330" s="62">
        <v>0</v>
      </c>
      <c r="LDS1330" s="62">
        <v>0</v>
      </c>
      <c r="LDT1330" s="62">
        <f>LDT1327</f>
        <v>2000000</v>
      </c>
      <c r="LDU1330" s="62">
        <f>LDU1327</f>
        <v>0</v>
      </c>
      <c r="LDV1330" s="62">
        <f>LDU1330/LDT1330</f>
        <v>0</v>
      </c>
      <c r="LDW1330" s="62">
        <f>LDT1330-LDU1330</f>
        <v>2000000</v>
      </c>
      <c r="LDX1330" s="62">
        <f t="shared" si="496"/>
        <v>2000000</v>
      </c>
      <c r="LED1330" s="62" t="s">
        <v>197</v>
      </c>
      <c r="LEE1330" s="62" t="s">
        <v>1294</v>
      </c>
      <c r="LEF1330" s="62">
        <v>0</v>
      </c>
      <c r="LEG1330" s="62">
        <v>0</v>
      </c>
      <c r="LEI1330" s="62">
        <v>0</v>
      </c>
      <c r="LEJ1330" s="62">
        <f>LEJ1327</f>
        <v>2000000</v>
      </c>
      <c r="LEK1330" s="62">
        <f>LEK1327</f>
        <v>0</v>
      </c>
      <c r="LEL1330" s="62">
        <f>LEK1330/LEJ1330</f>
        <v>0</v>
      </c>
      <c r="LEM1330" s="62">
        <f>LEJ1330-LEK1330</f>
        <v>2000000</v>
      </c>
      <c r="LEN1330" s="62">
        <f t="shared" si="496"/>
        <v>2000000</v>
      </c>
      <c r="LET1330" s="62" t="s">
        <v>197</v>
      </c>
      <c r="LEU1330" s="62" t="s">
        <v>1294</v>
      </c>
      <c r="LEV1330" s="62">
        <v>0</v>
      </c>
      <c r="LEW1330" s="62">
        <v>0</v>
      </c>
      <c r="LEY1330" s="62">
        <v>0</v>
      </c>
      <c r="LEZ1330" s="62">
        <f>LEZ1327</f>
        <v>2000000</v>
      </c>
      <c r="LFA1330" s="62">
        <f>LFA1327</f>
        <v>0</v>
      </c>
      <c r="LFB1330" s="62">
        <f>LFA1330/LEZ1330</f>
        <v>0</v>
      </c>
      <c r="LFC1330" s="62">
        <f>LEZ1330-LFA1330</f>
        <v>2000000</v>
      </c>
      <c r="LFD1330" s="62">
        <f t="shared" si="497"/>
        <v>2000000</v>
      </c>
      <c r="LFJ1330" s="62" t="s">
        <v>197</v>
      </c>
      <c r="LFK1330" s="62" t="s">
        <v>1294</v>
      </c>
      <c r="LFL1330" s="62">
        <v>0</v>
      </c>
      <c r="LFM1330" s="62">
        <v>0</v>
      </c>
      <c r="LFO1330" s="62">
        <v>0</v>
      </c>
      <c r="LFP1330" s="62">
        <f>LFP1327</f>
        <v>2000000</v>
      </c>
      <c r="LFQ1330" s="62">
        <f>LFQ1327</f>
        <v>0</v>
      </c>
      <c r="LFR1330" s="62">
        <f>LFQ1330/LFP1330</f>
        <v>0</v>
      </c>
      <c r="LFS1330" s="62">
        <f>LFP1330-LFQ1330</f>
        <v>2000000</v>
      </c>
      <c r="LFT1330" s="62">
        <f t="shared" si="497"/>
        <v>2000000</v>
      </c>
      <c r="LFZ1330" s="62" t="s">
        <v>197</v>
      </c>
      <c r="LGA1330" s="62" t="s">
        <v>1294</v>
      </c>
      <c r="LGB1330" s="62">
        <v>0</v>
      </c>
      <c r="LGC1330" s="62">
        <v>0</v>
      </c>
      <c r="LGE1330" s="62">
        <v>0</v>
      </c>
      <c r="LGF1330" s="62">
        <f>LGF1327</f>
        <v>2000000</v>
      </c>
      <c r="LGG1330" s="62">
        <f>LGG1327</f>
        <v>0</v>
      </c>
      <c r="LGH1330" s="62">
        <f>LGG1330/LGF1330</f>
        <v>0</v>
      </c>
      <c r="LGI1330" s="62">
        <f>LGF1330-LGG1330</f>
        <v>2000000</v>
      </c>
      <c r="LGJ1330" s="62">
        <f t="shared" si="498"/>
        <v>2000000</v>
      </c>
      <c r="LGP1330" s="62" t="s">
        <v>197</v>
      </c>
      <c r="LGQ1330" s="62" t="s">
        <v>1294</v>
      </c>
      <c r="LGR1330" s="62">
        <v>0</v>
      </c>
      <c r="LGS1330" s="62">
        <v>0</v>
      </c>
      <c r="LGU1330" s="62">
        <v>0</v>
      </c>
      <c r="LGV1330" s="62">
        <f>LGV1327</f>
        <v>2000000</v>
      </c>
      <c r="LGW1330" s="62">
        <f>LGW1327</f>
        <v>0</v>
      </c>
      <c r="LGX1330" s="62">
        <f>LGW1330/LGV1330</f>
        <v>0</v>
      </c>
      <c r="LGY1330" s="62">
        <f>LGV1330-LGW1330</f>
        <v>2000000</v>
      </c>
      <c r="LGZ1330" s="62">
        <f t="shared" si="498"/>
        <v>2000000</v>
      </c>
      <c r="LHF1330" s="62" t="s">
        <v>197</v>
      </c>
      <c r="LHG1330" s="62" t="s">
        <v>1294</v>
      </c>
      <c r="LHH1330" s="62">
        <v>0</v>
      </c>
      <c r="LHI1330" s="62">
        <v>0</v>
      </c>
      <c r="LHK1330" s="62">
        <v>0</v>
      </c>
      <c r="LHL1330" s="62">
        <f>LHL1327</f>
        <v>2000000</v>
      </c>
      <c r="LHM1330" s="62">
        <f>LHM1327</f>
        <v>0</v>
      </c>
      <c r="LHN1330" s="62">
        <f>LHM1330/LHL1330</f>
        <v>0</v>
      </c>
      <c r="LHO1330" s="62">
        <f>LHL1330-LHM1330</f>
        <v>2000000</v>
      </c>
      <c r="LHP1330" s="62">
        <f t="shared" si="499"/>
        <v>2000000</v>
      </c>
      <c r="LHV1330" s="62" t="s">
        <v>197</v>
      </c>
      <c r="LHW1330" s="62" t="s">
        <v>1294</v>
      </c>
      <c r="LHX1330" s="62">
        <v>0</v>
      </c>
      <c r="LHY1330" s="62">
        <v>0</v>
      </c>
      <c r="LIA1330" s="62">
        <v>0</v>
      </c>
      <c r="LIB1330" s="62">
        <f>LIB1327</f>
        <v>2000000</v>
      </c>
      <c r="LIC1330" s="62">
        <f>LIC1327</f>
        <v>0</v>
      </c>
      <c r="LID1330" s="62">
        <f>LIC1330/LIB1330</f>
        <v>0</v>
      </c>
      <c r="LIE1330" s="62">
        <f>LIB1330-LIC1330</f>
        <v>2000000</v>
      </c>
      <c r="LIF1330" s="62">
        <f t="shared" si="499"/>
        <v>2000000</v>
      </c>
      <c r="LIL1330" s="62" t="s">
        <v>197</v>
      </c>
      <c r="LIM1330" s="62" t="s">
        <v>1294</v>
      </c>
      <c r="LIN1330" s="62">
        <v>0</v>
      </c>
      <c r="LIO1330" s="62">
        <v>0</v>
      </c>
      <c r="LIQ1330" s="62">
        <v>0</v>
      </c>
      <c r="LIR1330" s="62">
        <f>LIR1327</f>
        <v>2000000</v>
      </c>
      <c r="LIS1330" s="62">
        <f>LIS1327</f>
        <v>0</v>
      </c>
      <c r="LIT1330" s="62">
        <f>LIS1330/LIR1330</f>
        <v>0</v>
      </c>
      <c r="LIU1330" s="62">
        <f>LIR1330-LIS1330</f>
        <v>2000000</v>
      </c>
      <c r="LIV1330" s="62">
        <f t="shared" si="500"/>
        <v>2000000</v>
      </c>
      <c r="LJB1330" s="62" t="s">
        <v>197</v>
      </c>
      <c r="LJC1330" s="62" t="s">
        <v>1294</v>
      </c>
      <c r="LJD1330" s="62">
        <v>0</v>
      </c>
      <c r="LJE1330" s="62">
        <v>0</v>
      </c>
      <c r="LJG1330" s="62">
        <v>0</v>
      </c>
      <c r="LJH1330" s="62">
        <f>LJH1327</f>
        <v>2000000</v>
      </c>
      <c r="LJI1330" s="62">
        <f>LJI1327</f>
        <v>0</v>
      </c>
      <c r="LJJ1330" s="62">
        <f>LJI1330/LJH1330</f>
        <v>0</v>
      </c>
      <c r="LJK1330" s="62">
        <f>LJH1330-LJI1330</f>
        <v>2000000</v>
      </c>
      <c r="LJL1330" s="62">
        <f t="shared" si="500"/>
        <v>2000000</v>
      </c>
      <c r="LJR1330" s="62" t="s">
        <v>197</v>
      </c>
      <c r="LJS1330" s="62" t="s">
        <v>1294</v>
      </c>
      <c r="LJT1330" s="62">
        <v>0</v>
      </c>
      <c r="LJU1330" s="62">
        <v>0</v>
      </c>
      <c r="LJW1330" s="62">
        <v>0</v>
      </c>
      <c r="LJX1330" s="62">
        <f>LJX1327</f>
        <v>2000000</v>
      </c>
      <c r="LJY1330" s="62">
        <f>LJY1327</f>
        <v>0</v>
      </c>
      <c r="LJZ1330" s="62">
        <f>LJY1330/LJX1330</f>
        <v>0</v>
      </c>
      <c r="LKA1330" s="62">
        <f>LJX1330-LJY1330</f>
        <v>2000000</v>
      </c>
      <c r="LKB1330" s="62">
        <f t="shared" si="501"/>
        <v>2000000</v>
      </c>
      <c r="LKH1330" s="62" t="s">
        <v>197</v>
      </c>
      <c r="LKI1330" s="62" t="s">
        <v>1294</v>
      </c>
      <c r="LKJ1330" s="62">
        <v>0</v>
      </c>
      <c r="LKK1330" s="62">
        <v>0</v>
      </c>
      <c r="LKM1330" s="62">
        <v>0</v>
      </c>
      <c r="LKN1330" s="62">
        <f>LKN1327</f>
        <v>2000000</v>
      </c>
      <c r="LKO1330" s="62">
        <f>LKO1327</f>
        <v>0</v>
      </c>
      <c r="LKP1330" s="62">
        <f>LKO1330/LKN1330</f>
        <v>0</v>
      </c>
      <c r="LKQ1330" s="62">
        <f>LKN1330-LKO1330</f>
        <v>2000000</v>
      </c>
      <c r="LKR1330" s="62">
        <f t="shared" si="501"/>
        <v>2000000</v>
      </c>
      <c r="LKX1330" s="62" t="s">
        <v>197</v>
      </c>
      <c r="LKY1330" s="62" t="s">
        <v>1294</v>
      </c>
      <c r="LKZ1330" s="62">
        <v>0</v>
      </c>
      <c r="LLA1330" s="62">
        <v>0</v>
      </c>
      <c r="LLC1330" s="62">
        <v>0</v>
      </c>
      <c r="LLD1330" s="62">
        <f>LLD1327</f>
        <v>2000000</v>
      </c>
      <c r="LLE1330" s="62">
        <f>LLE1327</f>
        <v>0</v>
      </c>
      <c r="LLF1330" s="62">
        <f>LLE1330/LLD1330</f>
        <v>0</v>
      </c>
      <c r="LLG1330" s="62">
        <f>LLD1330-LLE1330</f>
        <v>2000000</v>
      </c>
      <c r="LLH1330" s="62">
        <f t="shared" si="502"/>
        <v>2000000</v>
      </c>
      <c r="LLN1330" s="62" t="s">
        <v>197</v>
      </c>
      <c r="LLO1330" s="62" t="s">
        <v>1294</v>
      </c>
      <c r="LLP1330" s="62">
        <v>0</v>
      </c>
      <c r="LLQ1330" s="62">
        <v>0</v>
      </c>
      <c r="LLS1330" s="62">
        <v>0</v>
      </c>
      <c r="LLT1330" s="62">
        <f>LLT1327</f>
        <v>2000000</v>
      </c>
      <c r="LLU1330" s="62">
        <f>LLU1327</f>
        <v>0</v>
      </c>
      <c r="LLV1330" s="62">
        <f>LLU1330/LLT1330</f>
        <v>0</v>
      </c>
      <c r="LLW1330" s="62">
        <f>LLT1330-LLU1330</f>
        <v>2000000</v>
      </c>
      <c r="LLX1330" s="62">
        <f t="shared" si="502"/>
        <v>2000000</v>
      </c>
      <c r="LMD1330" s="62" t="s">
        <v>197</v>
      </c>
      <c r="LME1330" s="62" t="s">
        <v>1294</v>
      </c>
      <c r="LMF1330" s="62">
        <v>0</v>
      </c>
      <c r="LMG1330" s="62">
        <v>0</v>
      </c>
      <c r="LMI1330" s="62">
        <v>0</v>
      </c>
      <c r="LMJ1330" s="62">
        <f>LMJ1327</f>
        <v>2000000</v>
      </c>
      <c r="LMK1330" s="62">
        <f>LMK1327</f>
        <v>0</v>
      </c>
      <c r="LML1330" s="62">
        <f>LMK1330/LMJ1330</f>
        <v>0</v>
      </c>
      <c r="LMM1330" s="62">
        <f>LMJ1330-LMK1330</f>
        <v>2000000</v>
      </c>
      <c r="LMN1330" s="62">
        <f t="shared" si="503"/>
        <v>2000000</v>
      </c>
      <c r="LMT1330" s="62" t="s">
        <v>197</v>
      </c>
      <c r="LMU1330" s="62" t="s">
        <v>1294</v>
      </c>
      <c r="LMV1330" s="62">
        <v>0</v>
      </c>
      <c r="LMW1330" s="62">
        <v>0</v>
      </c>
      <c r="LMY1330" s="62">
        <v>0</v>
      </c>
      <c r="LMZ1330" s="62">
        <f>LMZ1327</f>
        <v>2000000</v>
      </c>
      <c r="LNA1330" s="62">
        <f>LNA1327</f>
        <v>0</v>
      </c>
      <c r="LNB1330" s="62">
        <f>LNA1330/LMZ1330</f>
        <v>0</v>
      </c>
      <c r="LNC1330" s="62">
        <f>LMZ1330-LNA1330</f>
        <v>2000000</v>
      </c>
      <c r="LND1330" s="62">
        <f t="shared" si="503"/>
        <v>2000000</v>
      </c>
      <c r="LNJ1330" s="62" t="s">
        <v>197</v>
      </c>
      <c r="LNK1330" s="62" t="s">
        <v>1294</v>
      </c>
      <c r="LNL1330" s="62">
        <v>0</v>
      </c>
      <c r="LNM1330" s="62">
        <v>0</v>
      </c>
      <c r="LNO1330" s="62">
        <v>0</v>
      </c>
      <c r="LNP1330" s="62">
        <f>LNP1327</f>
        <v>2000000</v>
      </c>
      <c r="LNQ1330" s="62">
        <f>LNQ1327</f>
        <v>0</v>
      </c>
      <c r="LNR1330" s="62">
        <f>LNQ1330/LNP1330</f>
        <v>0</v>
      </c>
      <c r="LNS1330" s="62">
        <f>LNP1330-LNQ1330</f>
        <v>2000000</v>
      </c>
      <c r="LNT1330" s="62">
        <f t="shared" si="504"/>
        <v>2000000</v>
      </c>
      <c r="LNZ1330" s="62" t="s">
        <v>197</v>
      </c>
      <c r="LOA1330" s="62" t="s">
        <v>1294</v>
      </c>
      <c r="LOB1330" s="62">
        <v>0</v>
      </c>
      <c r="LOC1330" s="62">
        <v>0</v>
      </c>
      <c r="LOE1330" s="62">
        <v>0</v>
      </c>
      <c r="LOF1330" s="62">
        <f>LOF1327</f>
        <v>2000000</v>
      </c>
      <c r="LOG1330" s="62">
        <f>LOG1327</f>
        <v>0</v>
      </c>
      <c r="LOH1330" s="62">
        <f>LOG1330/LOF1330</f>
        <v>0</v>
      </c>
      <c r="LOI1330" s="62">
        <f>LOF1330-LOG1330</f>
        <v>2000000</v>
      </c>
      <c r="LOJ1330" s="62">
        <f t="shared" si="504"/>
        <v>2000000</v>
      </c>
      <c r="LOP1330" s="62" t="s">
        <v>197</v>
      </c>
      <c r="LOQ1330" s="62" t="s">
        <v>1294</v>
      </c>
      <c r="LOR1330" s="62">
        <v>0</v>
      </c>
      <c r="LOS1330" s="62">
        <v>0</v>
      </c>
      <c r="LOU1330" s="62">
        <v>0</v>
      </c>
      <c r="LOV1330" s="62">
        <f>LOV1327</f>
        <v>2000000</v>
      </c>
      <c r="LOW1330" s="62">
        <f>LOW1327</f>
        <v>0</v>
      </c>
      <c r="LOX1330" s="62">
        <f>LOW1330/LOV1330</f>
        <v>0</v>
      </c>
      <c r="LOY1330" s="62">
        <f>LOV1330-LOW1330</f>
        <v>2000000</v>
      </c>
      <c r="LOZ1330" s="62">
        <f t="shared" si="505"/>
        <v>2000000</v>
      </c>
      <c r="LPF1330" s="62" t="s">
        <v>197</v>
      </c>
      <c r="LPG1330" s="62" t="s">
        <v>1294</v>
      </c>
      <c r="LPH1330" s="62">
        <v>0</v>
      </c>
      <c r="LPI1330" s="62">
        <v>0</v>
      </c>
      <c r="LPK1330" s="62">
        <v>0</v>
      </c>
      <c r="LPL1330" s="62">
        <f>LPL1327</f>
        <v>2000000</v>
      </c>
      <c r="LPM1330" s="62">
        <f>LPM1327</f>
        <v>0</v>
      </c>
      <c r="LPN1330" s="62">
        <f>LPM1330/LPL1330</f>
        <v>0</v>
      </c>
      <c r="LPO1330" s="62">
        <f>LPL1330-LPM1330</f>
        <v>2000000</v>
      </c>
      <c r="LPP1330" s="62">
        <f t="shared" si="505"/>
        <v>2000000</v>
      </c>
      <c r="LPV1330" s="62" t="s">
        <v>197</v>
      </c>
      <c r="LPW1330" s="62" t="s">
        <v>1294</v>
      </c>
      <c r="LPX1330" s="62">
        <v>0</v>
      </c>
      <c r="LPY1330" s="62">
        <v>0</v>
      </c>
      <c r="LQA1330" s="62">
        <v>0</v>
      </c>
      <c r="LQB1330" s="62">
        <f>LQB1327</f>
        <v>2000000</v>
      </c>
      <c r="LQC1330" s="62">
        <f>LQC1327</f>
        <v>0</v>
      </c>
      <c r="LQD1330" s="62">
        <f>LQC1330/LQB1330</f>
        <v>0</v>
      </c>
      <c r="LQE1330" s="62">
        <f>LQB1330-LQC1330</f>
        <v>2000000</v>
      </c>
      <c r="LQF1330" s="62">
        <f t="shared" si="506"/>
        <v>2000000</v>
      </c>
      <c r="LQL1330" s="62" t="s">
        <v>197</v>
      </c>
      <c r="LQM1330" s="62" t="s">
        <v>1294</v>
      </c>
      <c r="LQN1330" s="62">
        <v>0</v>
      </c>
      <c r="LQO1330" s="62">
        <v>0</v>
      </c>
      <c r="LQQ1330" s="62">
        <v>0</v>
      </c>
      <c r="LQR1330" s="62">
        <f>LQR1327</f>
        <v>2000000</v>
      </c>
      <c r="LQS1330" s="62">
        <f>LQS1327</f>
        <v>0</v>
      </c>
      <c r="LQT1330" s="62">
        <f>LQS1330/LQR1330</f>
        <v>0</v>
      </c>
      <c r="LQU1330" s="62">
        <f>LQR1330-LQS1330</f>
        <v>2000000</v>
      </c>
      <c r="LQV1330" s="62">
        <f t="shared" si="506"/>
        <v>2000000</v>
      </c>
      <c r="LRB1330" s="62" t="s">
        <v>197</v>
      </c>
      <c r="LRC1330" s="62" t="s">
        <v>1294</v>
      </c>
      <c r="LRD1330" s="62">
        <v>0</v>
      </c>
      <c r="LRE1330" s="62">
        <v>0</v>
      </c>
      <c r="LRG1330" s="62">
        <v>0</v>
      </c>
      <c r="LRH1330" s="62">
        <f>LRH1327</f>
        <v>2000000</v>
      </c>
      <c r="LRI1330" s="62">
        <f>LRI1327</f>
        <v>0</v>
      </c>
      <c r="LRJ1330" s="62">
        <f>LRI1330/LRH1330</f>
        <v>0</v>
      </c>
      <c r="LRK1330" s="62">
        <f>LRH1330-LRI1330</f>
        <v>2000000</v>
      </c>
      <c r="LRL1330" s="62">
        <f t="shared" si="507"/>
        <v>2000000</v>
      </c>
      <c r="LRR1330" s="62" t="s">
        <v>197</v>
      </c>
      <c r="LRS1330" s="62" t="s">
        <v>1294</v>
      </c>
      <c r="LRT1330" s="62">
        <v>0</v>
      </c>
      <c r="LRU1330" s="62">
        <v>0</v>
      </c>
      <c r="LRW1330" s="62">
        <v>0</v>
      </c>
      <c r="LRX1330" s="62">
        <f>LRX1327</f>
        <v>2000000</v>
      </c>
      <c r="LRY1330" s="62">
        <f>LRY1327</f>
        <v>0</v>
      </c>
      <c r="LRZ1330" s="62">
        <f>LRY1330/LRX1330</f>
        <v>0</v>
      </c>
      <c r="LSA1330" s="62">
        <f>LRX1330-LRY1330</f>
        <v>2000000</v>
      </c>
      <c r="LSB1330" s="62">
        <f t="shared" si="507"/>
        <v>2000000</v>
      </c>
      <c r="LSH1330" s="62" t="s">
        <v>197</v>
      </c>
      <c r="LSI1330" s="62" t="s">
        <v>1294</v>
      </c>
      <c r="LSJ1330" s="62">
        <v>0</v>
      </c>
      <c r="LSK1330" s="62">
        <v>0</v>
      </c>
      <c r="LSM1330" s="62">
        <v>0</v>
      </c>
      <c r="LSN1330" s="62">
        <f>LSN1327</f>
        <v>2000000</v>
      </c>
      <c r="LSO1330" s="62">
        <f>LSO1327</f>
        <v>0</v>
      </c>
      <c r="LSP1330" s="62">
        <f>LSO1330/LSN1330</f>
        <v>0</v>
      </c>
      <c r="LSQ1330" s="62">
        <f>LSN1330-LSO1330</f>
        <v>2000000</v>
      </c>
      <c r="LSR1330" s="62">
        <f t="shared" si="508"/>
        <v>2000000</v>
      </c>
      <c r="LSX1330" s="62" t="s">
        <v>197</v>
      </c>
      <c r="LSY1330" s="62" t="s">
        <v>1294</v>
      </c>
      <c r="LSZ1330" s="62">
        <v>0</v>
      </c>
      <c r="LTA1330" s="62">
        <v>0</v>
      </c>
      <c r="LTC1330" s="62">
        <v>0</v>
      </c>
      <c r="LTD1330" s="62">
        <f>LTD1327</f>
        <v>2000000</v>
      </c>
      <c r="LTE1330" s="62">
        <f>LTE1327</f>
        <v>0</v>
      </c>
      <c r="LTF1330" s="62">
        <f>LTE1330/LTD1330</f>
        <v>0</v>
      </c>
      <c r="LTG1330" s="62">
        <f>LTD1330-LTE1330</f>
        <v>2000000</v>
      </c>
      <c r="LTH1330" s="62">
        <f t="shared" si="508"/>
        <v>2000000</v>
      </c>
      <c r="LTN1330" s="62" t="s">
        <v>197</v>
      </c>
      <c r="LTO1330" s="62" t="s">
        <v>1294</v>
      </c>
      <c r="LTP1330" s="62">
        <v>0</v>
      </c>
      <c r="LTQ1330" s="62">
        <v>0</v>
      </c>
      <c r="LTS1330" s="62">
        <v>0</v>
      </c>
      <c r="LTT1330" s="62">
        <f>LTT1327</f>
        <v>2000000</v>
      </c>
      <c r="LTU1330" s="62">
        <f>LTU1327</f>
        <v>0</v>
      </c>
      <c r="LTV1330" s="62">
        <f>LTU1330/LTT1330</f>
        <v>0</v>
      </c>
      <c r="LTW1330" s="62">
        <f>LTT1330-LTU1330</f>
        <v>2000000</v>
      </c>
      <c r="LTX1330" s="62">
        <f t="shared" si="509"/>
        <v>2000000</v>
      </c>
      <c r="LUD1330" s="62" t="s">
        <v>197</v>
      </c>
      <c r="LUE1330" s="62" t="s">
        <v>1294</v>
      </c>
      <c r="LUF1330" s="62">
        <v>0</v>
      </c>
      <c r="LUG1330" s="62">
        <v>0</v>
      </c>
      <c r="LUI1330" s="62">
        <v>0</v>
      </c>
      <c r="LUJ1330" s="62">
        <f>LUJ1327</f>
        <v>2000000</v>
      </c>
      <c r="LUK1330" s="62">
        <f>LUK1327</f>
        <v>0</v>
      </c>
      <c r="LUL1330" s="62">
        <f>LUK1330/LUJ1330</f>
        <v>0</v>
      </c>
      <c r="LUM1330" s="62">
        <f>LUJ1330-LUK1330</f>
        <v>2000000</v>
      </c>
      <c r="LUN1330" s="62">
        <f t="shared" si="509"/>
        <v>2000000</v>
      </c>
      <c r="LUT1330" s="62" t="s">
        <v>197</v>
      </c>
      <c r="LUU1330" s="62" t="s">
        <v>1294</v>
      </c>
      <c r="LUV1330" s="62">
        <v>0</v>
      </c>
      <c r="LUW1330" s="62">
        <v>0</v>
      </c>
      <c r="LUY1330" s="62">
        <v>0</v>
      </c>
      <c r="LUZ1330" s="62">
        <f>LUZ1327</f>
        <v>2000000</v>
      </c>
      <c r="LVA1330" s="62">
        <f>LVA1327</f>
        <v>0</v>
      </c>
      <c r="LVB1330" s="62">
        <f>LVA1330/LUZ1330</f>
        <v>0</v>
      </c>
      <c r="LVC1330" s="62">
        <f>LUZ1330-LVA1330</f>
        <v>2000000</v>
      </c>
      <c r="LVD1330" s="62">
        <f t="shared" si="510"/>
        <v>2000000</v>
      </c>
      <c r="LVJ1330" s="62" t="s">
        <v>197</v>
      </c>
      <c r="LVK1330" s="62" t="s">
        <v>1294</v>
      </c>
      <c r="LVL1330" s="62">
        <v>0</v>
      </c>
      <c r="LVM1330" s="62">
        <v>0</v>
      </c>
      <c r="LVO1330" s="62">
        <v>0</v>
      </c>
      <c r="LVP1330" s="62">
        <f>LVP1327</f>
        <v>2000000</v>
      </c>
      <c r="LVQ1330" s="62">
        <f>LVQ1327</f>
        <v>0</v>
      </c>
      <c r="LVR1330" s="62">
        <f>LVQ1330/LVP1330</f>
        <v>0</v>
      </c>
      <c r="LVS1330" s="62">
        <f>LVP1330-LVQ1330</f>
        <v>2000000</v>
      </c>
      <c r="LVT1330" s="62">
        <f t="shared" si="510"/>
        <v>2000000</v>
      </c>
      <c r="LVZ1330" s="62" t="s">
        <v>197</v>
      </c>
      <c r="LWA1330" s="62" t="s">
        <v>1294</v>
      </c>
      <c r="LWB1330" s="62">
        <v>0</v>
      </c>
      <c r="LWC1330" s="62">
        <v>0</v>
      </c>
      <c r="LWE1330" s="62">
        <v>0</v>
      </c>
      <c r="LWF1330" s="62">
        <f>LWF1327</f>
        <v>2000000</v>
      </c>
      <c r="LWG1330" s="62">
        <f>LWG1327</f>
        <v>0</v>
      </c>
      <c r="LWH1330" s="62">
        <f>LWG1330/LWF1330</f>
        <v>0</v>
      </c>
      <c r="LWI1330" s="62">
        <f>LWF1330-LWG1330</f>
        <v>2000000</v>
      </c>
      <c r="LWJ1330" s="62">
        <f t="shared" si="511"/>
        <v>2000000</v>
      </c>
      <c r="LWP1330" s="62" t="s">
        <v>197</v>
      </c>
      <c r="LWQ1330" s="62" t="s">
        <v>1294</v>
      </c>
      <c r="LWR1330" s="62">
        <v>0</v>
      </c>
      <c r="LWS1330" s="62">
        <v>0</v>
      </c>
      <c r="LWU1330" s="62">
        <v>0</v>
      </c>
      <c r="LWV1330" s="62">
        <f>LWV1327</f>
        <v>2000000</v>
      </c>
      <c r="LWW1330" s="62">
        <f>LWW1327</f>
        <v>0</v>
      </c>
      <c r="LWX1330" s="62">
        <f>LWW1330/LWV1330</f>
        <v>0</v>
      </c>
      <c r="LWY1330" s="62">
        <f>LWV1330-LWW1330</f>
        <v>2000000</v>
      </c>
      <c r="LWZ1330" s="62">
        <f t="shared" si="511"/>
        <v>2000000</v>
      </c>
      <c r="LXF1330" s="62" t="s">
        <v>197</v>
      </c>
      <c r="LXG1330" s="62" t="s">
        <v>1294</v>
      </c>
      <c r="LXH1330" s="62">
        <v>0</v>
      </c>
      <c r="LXI1330" s="62">
        <v>0</v>
      </c>
      <c r="LXK1330" s="62">
        <v>0</v>
      </c>
      <c r="LXL1330" s="62">
        <f>LXL1327</f>
        <v>2000000</v>
      </c>
      <c r="LXM1330" s="62">
        <f>LXM1327</f>
        <v>0</v>
      </c>
      <c r="LXN1330" s="62">
        <f>LXM1330/LXL1330</f>
        <v>0</v>
      </c>
      <c r="LXO1330" s="62">
        <f>LXL1330-LXM1330</f>
        <v>2000000</v>
      </c>
      <c r="LXP1330" s="62">
        <f t="shared" si="512"/>
        <v>2000000</v>
      </c>
      <c r="LXV1330" s="62" t="s">
        <v>197</v>
      </c>
      <c r="LXW1330" s="62" t="s">
        <v>1294</v>
      </c>
      <c r="LXX1330" s="62">
        <v>0</v>
      </c>
      <c r="LXY1330" s="62">
        <v>0</v>
      </c>
      <c r="LYA1330" s="62">
        <v>0</v>
      </c>
      <c r="LYB1330" s="62">
        <f>LYB1327</f>
        <v>2000000</v>
      </c>
      <c r="LYC1330" s="62">
        <f>LYC1327</f>
        <v>0</v>
      </c>
      <c r="LYD1330" s="62">
        <f>LYC1330/LYB1330</f>
        <v>0</v>
      </c>
      <c r="LYE1330" s="62">
        <f>LYB1330-LYC1330</f>
        <v>2000000</v>
      </c>
      <c r="LYF1330" s="62">
        <f t="shared" si="512"/>
        <v>2000000</v>
      </c>
      <c r="LYL1330" s="62" t="s">
        <v>197</v>
      </c>
      <c r="LYM1330" s="62" t="s">
        <v>1294</v>
      </c>
      <c r="LYN1330" s="62">
        <v>0</v>
      </c>
      <c r="LYO1330" s="62">
        <v>0</v>
      </c>
      <c r="LYQ1330" s="62">
        <v>0</v>
      </c>
      <c r="LYR1330" s="62">
        <f>LYR1327</f>
        <v>2000000</v>
      </c>
      <c r="LYS1330" s="62">
        <f>LYS1327</f>
        <v>0</v>
      </c>
      <c r="LYT1330" s="62">
        <f>LYS1330/LYR1330</f>
        <v>0</v>
      </c>
      <c r="LYU1330" s="62">
        <f>LYR1330-LYS1330</f>
        <v>2000000</v>
      </c>
      <c r="LYV1330" s="62">
        <f t="shared" si="513"/>
        <v>2000000</v>
      </c>
      <c r="LZB1330" s="62" t="s">
        <v>197</v>
      </c>
      <c r="LZC1330" s="62" t="s">
        <v>1294</v>
      </c>
      <c r="LZD1330" s="62">
        <v>0</v>
      </c>
      <c r="LZE1330" s="62">
        <v>0</v>
      </c>
      <c r="LZG1330" s="62">
        <v>0</v>
      </c>
      <c r="LZH1330" s="62">
        <f>LZH1327</f>
        <v>2000000</v>
      </c>
      <c r="LZI1330" s="62">
        <f>LZI1327</f>
        <v>0</v>
      </c>
      <c r="LZJ1330" s="62">
        <f>LZI1330/LZH1330</f>
        <v>0</v>
      </c>
      <c r="LZK1330" s="62">
        <f>LZH1330-LZI1330</f>
        <v>2000000</v>
      </c>
      <c r="LZL1330" s="62">
        <f t="shared" si="513"/>
        <v>2000000</v>
      </c>
      <c r="LZR1330" s="62" t="s">
        <v>197</v>
      </c>
      <c r="LZS1330" s="62" t="s">
        <v>1294</v>
      </c>
      <c r="LZT1330" s="62">
        <v>0</v>
      </c>
      <c r="LZU1330" s="62">
        <v>0</v>
      </c>
      <c r="LZW1330" s="62">
        <v>0</v>
      </c>
      <c r="LZX1330" s="62">
        <f>LZX1327</f>
        <v>2000000</v>
      </c>
      <c r="LZY1330" s="62">
        <f>LZY1327</f>
        <v>0</v>
      </c>
      <c r="LZZ1330" s="62">
        <f>LZY1330/LZX1330</f>
        <v>0</v>
      </c>
      <c r="MAA1330" s="62">
        <f>LZX1330-LZY1330</f>
        <v>2000000</v>
      </c>
      <c r="MAB1330" s="62">
        <f t="shared" si="514"/>
        <v>2000000</v>
      </c>
      <c r="MAH1330" s="62" t="s">
        <v>197</v>
      </c>
      <c r="MAI1330" s="62" t="s">
        <v>1294</v>
      </c>
      <c r="MAJ1330" s="62">
        <v>0</v>
      </c>
      <c r="MAK1330" s="62">
        <v>0</v>
      </c>
      <c r="MAM1330" s="62">
        <v>0</v>
      </c>
      <c r="MAN1330" s="62">
        <f>MAN1327</f>
        <v>2000000</v>
      </c>
      <c r="MAO1330" s="62">
        <f>MAO1327</f>
        <v>0</v>
      </c>
      <c r="MAP1330" s="62">
        <f>MAO1330/MAN1330</f>
        <v>0</v>
      </c>
      <c r="MAQ1330" s="62">
        <f>MAN1330-MAO1330</f>
        <v>2000000</v>
      </c>
      <c r="MAR1330" s="62">
        <f t="shared" si="514"/>
        <v>2000000</v>
      </c>
      <c r="MAX1330" s="62" t="s">
        <v>197</v>
      </c>
      <c r="MAY1330" s="62" t="s">
        <v>1294</v>
      </c>
      <c r="MAZ1330" s="62">
        <v>0</v>
      </c>
      <c r="MBA1330" s="62">
        <v>0</v>
      </c>
      <c r="MBC1330" s="62">
        <v>0</v>
      </c>
      <c r="MBD1330" s="62">
        <f>MBD1327</f>
        <v>2000000</v>
      </c>
      <c r="MBE1330" s="62">
        <f>MBE1327</f>
        <v>0</v>
      </c>
      <c r="MBF1330" s="62">
        <f>MBE1330/MBD1330</f>
        <v>0</v>
      </c>
      <c r="MBG1330" s="62">
        <f>MBD1330-MBE1330</f>
        <v>2000000</v>
      </c>
      <c r="MBH1330" s="62">
        <f t="shared" si="515"/>
        <v>2000000</v>
      </c>
      <c r="MBN1330" s="62" t="s">
        <v>197</v>
      </c>
      <c r="MBO1330" s="62" t="s">
        <v>1294</v>
      </c>
      <c r="MBP1330" s="62">
        <v>0</v>
      </c>
      <c r="MBQ1330" s="62">
        <v>0</v>
      </c>
      <c r="MBS1330" s="62">
        <v>0</v>
      </c>
      <c r="MBT1330" s="62">
        <f>MBT1327</f>
        <v>2000000</v>
      </c>
      <c r="MBU1330" s="62">
        <f>MBU1327</f>
        <v>0</v>
      </c>
      <c r="MBV1330" s="62">
        <f>MBU1330/MBT1330</f>
        <v>0</v>
      </c>
      <c r="MBW1330" s="62">
        <f>MBT1330-MBU1330</f>
        <v>2000000</v>
      </c>
      <c r="MBX1330" s="62">
        <f t="shared" si="515"/>
        <v>2000000</v>
      </c>
      <c r="MCD1330" s="62" t="s">
        <v>197</v>
      </c>
      <c r="MCE1330" s="62" t="s">
        <v>1294</v>
      </c>
      <c r="MCF1330" s="62">
        <v>0</v>
      </c>
      <c r="MCG1330" s="62">
        <v>0</v>
      </c>
      <c r="MCI1330" s="62">
        <v>0</v>
      </c>
      <c r="MCJ1330" s="62">
        <f>MCJ1327</f>
        <v>2000000</v>
      </c>
      <c r="MCK1330" s="62">
        <f>MCK1327</f>
        <v>0</v>
      </c>
      <c r="MCL1330" s="62">
        <f>MCK1330/MCJ1330</f>
        <v>0</v>
      </c>
      <c r="MCM1330" s="62">
        <f>MCJ1330-MCK1330</f>
        <v>2000000</v>
      </c>
      <c r="MCN1330" s="62">
        <f t="shared" si="516"/>
        <v>2000000</v>
      </c>
      <c r="MCT1330" s="62" t="s">
        <v>197</v>
      </c>
      <c r="MCU1330" s="62" t="s">
        <v>1294</v>
      </c>
      <c r="MCV1330" s="62">
        <v>0</v>
      </c>
      <c r="MCW1330" s="62">
        <v>0</v>
      </c>
      <c r="MCY1330" s="62">
        <v>0</v>
      </c>
      <c r="MCZ1330" s="62">
        <f>MCZ1327</f>
        <v>2000000</v>
      </c>
      <c r="MDA1330" s="62">
        <f>MDA1327</f>
        <v>0</v>
      </c>
      <c r="MDB1330" s="62">
        <f>MDA1330/MCZ1330</f>
        <v>0</v>
      </c>
      <c r="MDC1330" s="62">
        <f>MCZ1330-MDA1330</f>
        <v>2000000</v>
      </c>
      <c r="MDD1330" s="62">
        <f t="shared" si="516"/>
        <v>2000000</v>
      </c>
      <c r="MDJ1330" s="62" t="s">
        <v>197</v>
      </c>
      <c r="MDK1330" s="62" t="s">
        <v>1294</v>
      </c>
      <c r="MDL1330" s="62">
        <v>0</v>
      </c>
      <c r="MDM1330" s="62">
        <v>0</v>
      </c>
      <c r="MDO1330" s="62">
        <v>0</v>
      </c>
      <c r="MDP1330" s="62">
        <f>MDP1327</f>
        <v>2000000</v>
      </c>
      <c r="MDQ1330" s="62">
        <f>MDQ1327</f>
        <v>0</v>
      </c>
      <c r="MDR1330" s="62">
        <f>MDQ1330/MDP1330</f>
        <v>0</v>
      </c>
      <c r="MDS1330" s="62">
        <f>MDP1330-MDQ1330</f>
        <v>2000000</v>
      </c>
      <c r="MDT1330" s="62">
        <f t="shared" si="517"/>
        <v>2000000</v>
      </c>
      <c r="MDZ1330" s="62" t="s">
        <v>197</v>
      </c>
      <c r="MEA1330" s="62" t="s">
        <v>1294</v>
      </c>
      <c r="MEB1330" s="62">
        <v>0</v>
      </c>
      <c r="MEC1330" s="62">
        <v>0</v>
      </c>
      <c r="MEE1330" s="62">
        <v>0</v>
      </c>
      <c r="MEF1330" s="62">
        <f>MEF1327</f>
        <v>2000000</v>
      </c>
      <c r="MEG1330" s="62">
        <f>MEG1327</f>
        <v>0</v>
      </c>
      <c r="MEH1330" s="62">
        <f>MEG1330/MEF1330</f>
        <v>0</v>
      </c>
      <c r="MEI1330" s="62">
        <f>MEF1330-MEG1330</f>
        <v>2000000</v>
      </c>
      <c r="MEJ1330" s="62">
        <f t="shared" si="517"/>
        <v>2000000</v>
      </c>
      <c r="MEP1330" s="62" t="s">
        <v>197</v>
      </c>
      <c r="MEQ1330" s="62" t="s">
        <v>1294</v>
      </c>
      <c r="MER1330" s="62">
        <v>0</v>
      </c>
      <c r="MES1330" s="62">
        <v>0</v>
      </c>
      <c r="MEU1330" s="62">
        <v>0</v>
      </c>
      <c r="MEV1330" s="62">
        <f>MEV1327</f>
        <v>2000000</v>
      </c>
      <c r="MEW1330" s="62">
        <f>MEW1327</f>
        <v>0</v>
      </c>
      <c r="MEX1330" s="62">
        <f>MEW1330/MEV1330</f>
        <v>0</v>
      </c>
      <c r="MEY1330" s="62">
        <f>MEV1330-MEW1330</f>
        <v>2000000</v>
      </c>
      <c r="MEZ1330" s="62">
        <f t="shared" si="518"/>
        <v>2000000</v>
      </c>
      <c r="MFF1330" s="62" t="s">
        <v>197</v>
      </c>
      <c r="MFG1330" s="62" t="s">
        <v>1294</v>
      </c>
      <c r="MFH1330" s="62">
        <v>0</v>
      </c>
      <c r="MFI1330" s="62">
        <v>0</v>
      </c>
      <c r="MFK1330" s="62">
        <v>0</v>
      </c>
      <c r="MFL1330" s="62">
        <f>MFL1327</f>
        <v>2000000</v>
      </c>
      <c r="MFM1330" s="62">
        <f>MFM1327</f>
        <v>0</v>
      </c>
      <c r="MFN1330" s="62">
        <f>MFM1330/MFL1330</f>
        <v>0</v>
      </c>
      <c r="MFO1330" s="62">
        <f>MFL1330-MFM1330</f>
        <v>2000000</v>
      </c>
      <c r="MFP1330" s="62">
        <f t="shared" si="518"/>
        <v>2000000</v>
      </c>
      <c r="MFV1330" s="62" t="s">
        <v>197</v>
      </c>
      <c r="MFW1330" s="62" t="s">
        <v>1294</v>
      </c>
      <c r="MFX1330" s="62">
        <v>0</v>
      </c>
      <c r="MFY1330" s="62">
        <v>0</v>
      </c>
      <c r="MGA1330" s="62">
        <v>0</v>
      </c>
      <c r="MGB1330" s="62">
        <f>MGB1327</f>
        <v>2000000</v>
      </c>
      <c r="MGC1330" s="62">
        <f>MGC1327</f>
        <v>0</v>
      </c>
      <c r="MGD1330" s="62">
        <f>MGC1330/MGB1330</f>
        <v>0</v>
      </c>
      <c r="MGE1330" s="62">
        <f>MGB1330-MGC1330</f>
        <v>2000000</v>
      </c>
      <c r="MGF1330" s="62">
        <f t="shared" si="519"/>
        <v>2000000</v>
      </c>
      <c r="MGL1330" s="62" t="s">
        <v>197</v>
      </c>
      <c r="MGM1330" s="62" t="s">
        <v>1294</v>
      </c>
      <c r="MGN1330" s="62">
        <v>0</v>
      </c>
      <c r="MGO1330" s="62">
        <v>0</v>
      </c>
      <c r="MGQ1330" s="62">
        <v>0</v>
      </c>
      <c r="MGR1330" s="62">
        <f>MGR1327</f>
        <v>2000000</v>
      </c>
      <c r="MGS1330" s="62">
        <f>MGS1327</f>
        <v>0</v>
      </c>
      <c r="MGT1330" s="62">
        <f>MGS1330/MGR1330</f>
        <v>0</v>
      </c>
      <c r="MGU1330" s="62">
        <f>MGR1330-MGS1330</f>
        <v>2000000</v>
      </c>
      <c r="MGV1330" s="62">
        <f t="shared" si="519"/>
        <v>2000000</v>
      </c>
      <c r="MHB1330" s="62" t="s">
        <v>197</v>
      </c>
      <c r="MHC1330" s="62" t="s">
        <v>1294</v>
      </c>
      <c r="MHD1330" s="62">
        <v>0</v>
      </c>
      <c r="MHE1330" s="62">
        <v>0</v>
      </c>
      <c r="MHG1330" s="62">
        <v>0</v>
      </c>
      <c r="MHH1330" s="62">
        <f>MHH1327</f>
        <v>2000000</v>
      </c>
      <c r="MHI1330" s="62">
        <f>MHI1327</f>
        <v>0</v>
      </c>
      <c r="MHJ1330" s="62">
        <f>MHI1330/MHH1330</f>
        <v>0</v>
      </c>
      <c r="MHK1330" s="62">
        <f>MHH1330-MHI1330</f>
        <v>2000000</v>
      </c>
      <c r="MHL1330" s="62">
        <f t="shared" si="520"/>
        <v>2000000</v>
      </c>
      <c r="MHR1330" s="62" t="s">
        <v>197</v>
      </c>
      <c r="MHS1330" s="62" t="s">
        <v>1294</v>
      </c>
      <c r="MHT1330" s="62">
        <v>0</v>
      </c>
      <c r="MHU1330" s="62">
        <v>0</v>
      </c>
      <c r="MHW1330" s="62">
        <v>0</v>
      </c>
      <c r="MHX1330" s="62">
        <f>MHX1327</f>
        <v>2000000</v>
      </c>
      <c r="MHY1330" s="62">
        <f>MHY1327</f>
        <v>0</v>
      </c>
      <c r="MHZ1330" s="62">
        <f>MHY1330/MHX1330</f>
        <v>0</v>
      </c>
      <c r="MIA1330" s="62">
        <f>MHX1330-MHY1330</f>
        <v>2000000</v>
      </c>
      <c r="MIB1330" s="62">
        <f t="shared" si="520"/>
        <v>2000000</v>
      </c>
      <c r="MIH1330" s="62" t="s">
        <v>197</v>
      </c>
      <c r="MII1330" s="62" t="s">
        <v>1294</v>
      </c>
      <c r="MIJ1330" s="62">
        <v>0</v>
      </c>
      <c r="MIK1330" s="62">
        <v>0</v>
      </c>
      <c r="MIM1330" s="62">
        <v>0</v>
      </c>
      <c r="MIN1330" s="62">
        <f>MIN1327</f>
        <v>2000000</v>
      </c>
      <c r="MIO1330" s="62">
        <f>MIO1327</f>
        <v>0</v>
      </c>
      <c r="MIP1330" s="62">
        <f>MIO1330/MIN1330</f>
        <v>0</v>
      </c>
      <c r="MIQ1330" s="62">
        <f>MIN1330-MIO1330</f>
        <v>2000000</v>
      </c>
      <c r="MIR1330" s="62">
        <f t="shared" si="521"/>
        <v>2000000</v>
      </c>
      <c r="MIX1330" s="62" t="s">
        <v>197</v>
      </c>
      <c r="MIY1330" s="62" t="s">
        <v>1294</v>
      </c>
      <c r="MIZ1330" s="62">
        <v>0</v>
      </c>
      <c r="MJA1330" s="62">
        <v>0</v>
      </c>
      <c r="MJC1330" s="62">
        <v>0</v>
      </c>
      <c r="MJD1330" s="62">
        <f>MJD1327</f>
        <v>2000000</v>
      </c>
      <c r="MJE1330" s="62">
        <f>MJE1327</f>
        <v>0</v>
      </c>
      <c r="MJF1330" s="62">
        <f>MJE1330/MJD1330</f>
        <v>0</v>
      </c>
      <c r="MJG1330" s="62">
        <f>MJD1330-MJE1330</f>
        <v>2000000</v>
      </c>
      <c r="MJH1330" s="62">
        <f t="shared" si="521"/>
        <v>2000000</v>
      </c>
      <c r="MJN1330" s="62" t="s">
        <v>197</v>
      </c>
      <c r="MJO1330" s="62" t="s">
        <v>1294</v>
      </c>
      <c r="MJP1330" s="62">
        <v>0</v>
      </c>
      <c r="MJQ1330" s="62">
        <v>0</v>
      </c>
      <c r="MJS1330" s="62">
        <v>0</v>
      </c>
      <c r="MJT1330" s="62">
        <f>MJT1327</f>
        <v>2000000</v>
      </c>
      <c r="MJU1330" s="62">
        <f>MJU1327</f>
        <v>0</v>
      </c>
      <c r="MJV1330" s="62">
        <f>MJU1330/MJT1330</f>
        <v>0</v>
      </c>
      <c r="MJW1330" s="62">
        <f>MJT1330-MJU1330</f>
        <v>2000000</v>
      </c>
      <c r="MJX1330" s="62">
        <f t="shared" si="522"/>
        <v>2000000</v>
      </c>
      <c r="MKD1330" s="62" t="s">
        <v>197</v>
      </c>
      <c r="MKE1330" s="62" t="s">
        <v>1294</v>
      </c>
      <c r="MKF1330" s="62">
        <v>0</v>
      </c>
      <c r="MKG1330" s="62">
        <v>0</v>
      </c>
      <c r="MKI1330" s="62">
        <v>0</v>
      </c>
      <c r="MKJ1330" s="62">
        <f>MKJ1327</f>
        <v>2000000</v>
      </c>
      <c r="MKK1330" s="62">
        <f>MKK1327</f>
        <v>0</v>
      </c>
      <c r="MKL1330" s="62">
        <f>MKK1330/MKJ1330</f>
        <v>0</v>
      </c>
      <c r="MKM1330" s="62">
        <f>MKJ1330-MKK1330</f>
        <v>2000000</v>
      </c>
      <c r="MKN1330" s="62">
        <f t="shared" si="522"/>
        <v>2000000</v>
      </c>
      <c r="MKT1330" s="62" t="s">
        <v>197</v>
      </c>
      <c r="MKU1330" s="62" t="s">
        <v>1294</v>
      </c>
      <c r="MKV1330" s="62">
        <v>0</v>
      </c>
      <c r="MKW1330" s="62">
        <v>0</v>
      </c>
      <c r="MKY1330" s="62">
        <v>0</v>
      </c>
      <c r="MKZ1330" s="62">
        <f>MKZ1327</f>
        <v>2000000</v>
      </c>
      <c r="MLA1330" s="62">
        <f>MLA1327</f>
        <v>0</v>
      </c>
      <c r="MLB1330" s="62">
        <f>MLA1330/MKZ1330</f>
        <v>0</v>
      </c>
      <c r="MLC1330" s="62">
        <f>MKZ1330-MLA1330</f>
        <v>2000000</v>
      </c>
      <c r="MLD1330" s="62">
        <f t="shared" si="523"/>
        <v>2000000</v>
      </c>
      <c r="MLJ1330" s="62" t="s">
        <v>197</v>
      </c>
      <c r="MLK1330" s="62" t="s">
        <v>1294</v>
      </c>
      <c r="MLL1330" s="62">
        <v>0</v>
      </c>
      <c r="MLM1330" s="62">
        <v>0</v>
      </c>
      <c r="MLO1330" s="62">
        <v>0</v>
      </c>
      <c r="MLP1330" s="62">
        <f>MLP1327</f>
        <v>2000000</v>
      </c>
      <c r="MLQ1330" s="62">
        <f>MLQ1327</f>
        <v>0</v>
      </c>
      <c r="MLR1330" s="62">
        <f>MLQ1330/MLP1330</f>
        <v>0</v>
      </c>
      <c r="MLS1330" s="62">
        <f>MLP1330-MLQ1330</f>
        <v>2000000</v>
      </c>
      <c r="MLT1330" s="62">
        <f t="shared" si="523"/>
        <v>2000000</v>
      </c>
      <c r="MLZ1330" s="62" t="s">
        <v>197</v>
      </c>
      <c r="MMA1330" s="62" t="s">
        <v>1294</v>
      </c>
      <c r="MMB1330" s="62">
        <v>0</v>
      </c>
      <c r="MMC1330" s="62">
        <v>0</v>
      </c>
      <c r="MME1330" s="62">
        <v>0</v>
      </c>
      <c r="MMF1330" s="62">
        <f>MMF1327</f>
        <v>2000000</v>
      </c>
      <c r="MMG1330" s="62">
        <f>MMG1327</f>
        <v>0</v>
      </c>
      <c r="MMH1330" s="62">
        <f>MMG1330/MMF1330</f>
        <v>0</v>
      </c>
      <c r="MMI1330" s="62">
        <f>MMF1330-MMG1330</f>
        <v>2000000</v>
      </c>
      <c r="MMJ1330" s="62">
        <f t="shared" si="524"/>
        <v>2000000</v>
      </c>
      <c r="MMP1330" s="62" t="s">
        <v>197</v>
      </c>
      <c r="MMQ1330" s="62" t="s">
        <v>1294</v>
      </c>
      <c r="MMR1330" s="62">
        <v>0</v>
      </c>
      <c r="MMS1330" s="62">
        <v>0</v>
      </c>
      <c r="MMU1330" s="62">
        <v>0</v>
      </c>
      <c r="MMV1330" s="62">
        <f>MMV1327</f>
        <v>2000000</v>
      </c>
      <c r="MMW1330" s="62">
        <f>MMW1327</f>
        <v>0</v>
      </c>
      <c r="MMX1330" s="62">
        <f>MMW1330/MMV1330</f>
        <v>0</v>
      </c>
      <c r="MMY1330" s="62">
        <f>MMV1330-MMW1330</f>
        <v>2000000</v>
      </c>
      <c r="MMZ1330" s="62">
        <f t="shared" si="524"/>
        <v>2000000</v>
      </c>
      <c r="MNF1330" s="62" t="s">
        <v>197</v>
      </c>
      <c r="MNG1330" s="62" t="s">
        <v>1294</v>
      </c>
      <c r="MNH1330" s="62">
        <v>0</v>
      </c>
      <c r="MNI1330" s="62">
        <v>0</v>
      </c>
      <c r="MNK1330" s="62">
        <v>0</v>
      </c>
      <c r="MNL1330" s="62">
        <f>MNL1327</f>
        <v>2000000</v>
      </c>
      <c r="MNM1330" s="62">
        <f>MNM1327</f>
        <v>0</v>
      </c>
      <c r="MNN1330" s="62">
        <f>MNM1330/MNL1330</f>
        <v>0</v>
      </c>
      <c r="MNO1330" s="62">
        <f>MNL1330-MNM1330</f>
        <v>2000000</v>
      </c>
      <c r="MNP1330" s="62">
        <f t="shared" si="525"/>
        <v>2000000</v>
      </c>
      <c r="MNV1330" s="62" t="s">
        <v>197</v>
      </c>
      <c r="MNW1330" s="62" t="s">
        <v>1294</v>
      </c>
      <c r="MNX1330" s="62">
        <v>0</v>
      </c>
      <c r="MNY1330" s="62">
        <v>0</v>
      </c>
      <c r="MOA1330" s="62">
        <v>0</v>
      </c>
      <c r="MOB1330" s="62">
        <f>MOB1327</f>
        <v>2000000</v>
      </c>
      <c r="MOC1330" s="62">
        <f>MOC1327</f>
        <v>0</v>
      </c>
      <c r="MOD1330" s="62">
        <f>MOC1330/MOB1330</f>
        <v>0</v>
      </c>
      <c r="MOE1330" s="62">
        <f>MOB1330-MOC1330</f>
        <v>2000000</v>
      </c>
      <c r="MOF1330" s="62">
        <f t="shared" si="525"/>
        <v>2000000</v>
      </c>
      <c r="MOL1330" s="62" t="s">
        <v>197</v>
      </c>
      <c r="MOM1330" s="62" t="s">
        <v>1294</v>
      </c>
      <c r="MON1330" s="62">
        <v>0</v>
      </c>
      <c r="MOO1330" s="62">
        <v>0</v>
      </c>
      <c r="MOQ1330" s="62">
        <v>0</v>
      </c>
      <c r="MOR1330" s="62">
        <f>MOR1327</f>
        <v>2000000</v>
      </c>
      <c r="MOS1330" s="62">
        <f>MOS1327</f>
        <v>0</v>
      </c>
      <c r="MOT1330" s="62">
        <f>MOS1330/MOR1330</f>
        <v>0</v>
      </c>
      <c r="MOU1330" s="62">
        <f>MOR1330-MOS1330</f>
        <v>2000000</v>
      </c>
      <c r="MOV1330" s="62">
        <f t="shared" si="526"/>
        <v>2000000</v>
      </c>
      <c r="MPB1330" s="62" t="s">
        <v>197</v>
      </c>
      <c r="MPC1330" s="62" t="s">
        <v>1294</v>
      </c>
      <c r="MPD1330" s="62">
        <v>0</v>
      </c>
      <c r="MPE1330" s="62">
        <v>0</v>
      </c>
      <c r="MPG1330" s="62">
        <v>0</v>
      </c>
      <c r="MPH1330" s="62">
        <f>MPH1327</f>
        <v>2000000</v>
      </c>
      <c r="MPI1330" s="62">
        <f>MPI1327</f>
        <v>0</v>
      </c>
      <c r="MPJ1330" s="62">
        <f>MPI1330/MPH1330</f>
        <v>0</v>
      </c>
      <c r="MPK1330" s="62">
        <f>MPH1330-MPI1330</f>
        <v>2000000</v>
      </c>
      <c r="MPL1330" s="62">
        <f t="shared" si="526"/>
        <v>2000000</v>
      </c>
      <c r="MPR1330" s="62" t="s">
        <v>197</v>
      </c>
      <c r="MPS1330" s="62" t="s">
        <v>1294</v>
      </c>
      <c r="MPT1330" s="62">
        <v>0</v>
      </c>
      <c r="MPU1330" s="62">
        <v>0</v>
      </c>
      <c r="MPW1330" s="62">
        <v>0</v>
      </c>
      <c r="MPX1330" s="62">
        <f>MPX1327</f>
        <v>2000000</v>
      </c>
      <c r="MPY1330" s="62">
        <f>MPY1327</f>
        <v>0</v>
      </c>
      <c r="MPZ1330" s="62">
        <f>MPY1330/MPX1330</f>
        <v>0</v>
      </c>
      <c r="MQA1330" s="62">
        <f>MPX1330-MPY1330</f>
        <v>2000000</v>
      </c>
      <c r="MQB1330" s="62">
        <f t="shared" si="527"/>
        <v>2000000</v>
      </c>
      <c r="MQH1330" s="62" t="s">
        <v>197</v>
      </c>
      <c r="MQI1330" s="62" t="s">
        <v>1294</v>
      </c>
      <c r="MQJ1330" s="62">
        <v>0</v>
      </c>
      <c r="MQK1330" s="62">
        <v>0</v>
      </c>
      <c r="MQM1330" s="62">
        <v>0</v>
      </c>
      <c r="MQN1330" s="62">
        <f>MQN1327</f>
        <v>2000000</v>
      </c>
      <c r="MQO1330" s="62">
        <f>MQO1327</f>
        <v>0</v>
      </c>
      <c r="MQP1330" s="62">
        <f>MQO1330/MQN1330</f>
        <v>0</v>
      </c>
      <c r="MQQ1330" s="62">
        <f>MQN1330-MQO1330</f>
        <v>2000000</v>
      </c>
      <c r="MQR1330" s="62">
        <f t="shared" si="527"/>
        <v>2000000</v>
      </c>
      <c r="MQX1330" s="62" t="s">
        <v>197</v>
      </c>
      <c r="MQY1330" s="62" t="s">
        <v>1294</v>
      </c>
      <c r="MQZ1330" s="62">
        <v>0</v>
      </c>
      <c r="MRA1330" s="62">
        <v>0</v>
      </c>
      <c r="MRC1330" s="62">
        <v>0</v>
      </c>
      <c r="MRD1330" s="62">
        <f>MRD1327</f>
        <v>2000000</v>
      </c>
      <c r="MRE1330" s="62">
        <f>MRE1327</f>
        <v>0</v>
      </c>
      <c r="MRF1330" s="62">
        <f>MRE1330/MRD1330</f>
        <v>0</v>
      </c>
      <c r="MRG1330" s="62">
        <f>MRD1330-MRE1330</f>
        <v>2000000</v>
      </c>
      <c r="MRH1330" s="62">
        <f t="shared" si="528"/>
        <v>2000000</v>
      </c>
      <c r="MRN1330" s="62" t="s">
        <v>197</v>
      </c>
      <c r="MRO1330" s="62" t="s">
        <v>1294</v>
      </c>
      <c r="MRP1330" s="62">
        <v>0</v>
      </c>
      <c r="MRQ1330" s="62">
        <v>0</v>
      </c>
      <c r="MRS1330" s="62">
        <v>0</v>
      </c>
      <c r="MRT1330" s="62">
        <f>MRT1327</f>
        <v>2000000</v>
      </c>
      <c r="MRU1330" s="62">
        <f>MRU1327</f>
        <v>0</v>
      </c>
      <c r="MRV1330" s="62">
        <f>MRU1330/MRT1330</f>
        <v>0</v>
      </c>
      <c r="MRW1330" s="62">
        <f>MRT1330-MRU1330</f>
        <v>2000000</v>
      </c>
      <c r="MRX1330" s="62">
        <f t="shared" si="528"/>
        <v>2000000</v>
      </c>
      <c r="MSD1330" s="62" t="s">
        <v>197</v>
      </c>
      <c r="MSE1330" s="62" t="s">
        <v>1294</v>
      </c>
      <c r="MSF1330" s="62">
        <v>0</v>
      </c>
      <c r="MSG1330" s="62">
        <v>0</v>
      </c>
      <c r="MSI1330" s="62">
        <v>0</v>
      </c>
      <c r="MSJ1330" s="62">
        <f>MSJ1327</f>
        <v>2000000</v>
      </c>
      <c r="MSK1330" s="62">
        <f>MSK1327</f>
        <v>0</v>
      </c>
      <c r="MSL1330" s="62">
        <f>MSK1330/MSJ1330</f>
        <v>0</v>
      </c>
      <c r="MSM1330" s="62">
        <f>MSJ1330-MSK1330</f>
        <v>2000000</v>
      </c>
      <c r="MSN1330" s="62">
        <f t="shared" si="529"/>
        <v>2000000</v>
      </c>
      <c r="MST1330" s="62" t="s">
        <v>197</v>
      </c>
      <c r="MSU1330" s="62" t="s">
        <v>1294</v>
      </c>
      <c r="MSV1330" s="62">
        <v>0</v>
      </c>
      <c r="MSW1330" s="62">
        <v>0</v>
      </c>
      <c r="MSY1330" s="62">
        <v>0</v>
      </c>
      <c r="MSZ1330" s="62">
        <f>MSZ1327</f>
        <v>2000000</v>
      </c>
      <c r="MTA1330" s="62">
        <f>MTA1327</f>
        <v>0</v>
      </c>
      <c r="MTB1330" s="62">
        <f>MTA1330/MSZ1330</f>
        <v>0</v>
      </c>
      <c r="MTC1330" s="62">
        <f>MSZ1330-MTA1330</f>
        <v>2000000</v>
      </c>
      <c r="MTD1330" s="62">
        <f t="shared" si="529"/>
        <v>2000000</v>
      </c>
      <c r="MTJ1330" s="62" t="s">
        <v>197</v>
      </c>
      <c r="MTK1330" s="62" t="s">
        <v>1294</v>
      </c>
      <c r="MTL1330" s="62">
        <v>0</v>
      </c>
      <c r="MTM1330" s="62">
        <v>0</v>
      </c>
      <c r="MTO1330" s="62">
        <v>0</v>
      </c>
      <c r="MTP1330" s="62">
        <f>MTP1327</f>
        <v>2000000</v>
      </c>
      <c r="MTQ1330" s="62">
        <f>MTQ1327</f>
        <v>0</v>
      </c>
      <c r="MTR1330" s="62">
        <f>MTQ1330/MTP1330</f>
        <v>0</v>
      </c>
      <c r="MTS1330" s="62">
        <f>MTP1330-MTQ1330</f>
        <v>2000000</v>
      </c>
      <c r="MTT1330" s="62">
        <f t="shared" si="530"/>
        <v>2000000</v>
      </c>
      <c r="MTZ1330" s="62" t="s">
        <v>197</v>
      </c>
      <c r="MUA1330" s="62" t="s">
        <v>1294</v>
      </c>
      <c r="MUB1330" s="62">
        <v>0</v>
      </c>
      <c r="MUC1330" s="62">
        <v>0</v>
      </c>
      <c r="MUE1330" s="62">
        <v>0</v>
      </c>
      <c r="MUF1330" s="62">
        <f>MUF1327</f>
        <v>2000000</v>
      </c>
      <c r="MUG1330" s="62">
        <f>MUG1327</f>
        <v>0</v>
      </c>
      <c r="MUH1330" s="62">
        <f>MUG1330/MUF1330</f>
        <v>0</v>
      </c>
      <c r="MUI1330" s="62">
        <f>MUF1330-MUG1330</f>
        <v>2000000</v>
      </c>
      <c r="MUJ1330" s="62">
        <f t="shared" si="530"/>
        <v>2000000</v>
      </c>
      <c r="MUP1330" s="62" t="s">
        <v>197</v>
      </c>
      <c r="MUQ1330" s="62" t="s">
        <v>1294</v>
      </c>
      <c r="MUR1330" s="62">
        <v>0</v>
      </c>
      <c r="MUS1330" s="62">
        <v>0</v>
      </c>
      <c r="MUU1330" s="62">
        <v>0</v>
      </c>
      <c r="MUV1330" s="62">
        <f>MUV1327</f>
        <v>2000000</v>
      </c>
      <c r="MUW1330" s="62">
        <f>MUW1327</f>
        <v>0</v>
      </c>
      <c r="MUX1330" s="62">
        <f>MUW1330/MUV1330</f>
        <v>0</v>
      </c>
      <c r="MUY1330" s="62">
        <f>MUV1330-MUW1330</f>
        <v>2000000</v>
      </c>
      <c r="MUZ1330" s="62">
        <f t="shared" si="531"/>
        <v>2000000</v>
      </c>
      <c r="MVF1330" s="62" t="s">
        <v>197</v>
      </c>
      <c r="MVG1330" s="62" t="s">
        <v>1294</v>
      </c>
      <c r="MVH1330" s="62">
        <v>0</v>
      </c>
      <c r="MVI1330" s="62">
        <v>0</v>
      </c>
      <c r="MVK1330" s="62">
        <v>0</v>
      </c>
      <c r="MVL1330" s="62">
        <f>MVL1327</f>
        <v>2000000</v>
      </c>
      <c r="MVM1330" s="62">
        <f>MVM1327</f>
        <v>0</v>
      </c>
      <c r="MVN1330" s="62">
        <f>MVM1330/MVL1330</f>
        <v>0</v>
      </c>
      <c r="MVO1330" s="62">
        <f>MVL1330-MVM1330</f>
        <v>2000000</v>
      </c>
      <c r="MVP1330" s="62">
        <f t="shared" si="531"/>
        <v>2000000</v>
      </c>
      <c r="MVV1330" s="62" t="s">
        <v>197</v>
      </c>
      <c r="MVW1330" s="62" t="s">
        <v>1294</v>
      </c>
      <c r="MVX1330" s="62">
        <v>0</v>
      </c>
      <c r="MVY1330" s="62">
        <v>0</v>
      </c>
      <c r="MWA1330" s="62">
        <v>0</v>
      </c>
      <c r="MWB1330" s="62">
        <f>MWB1327</f>
        <v>2000000</v>
      </c>
      <c r="MWC1330" s="62">
        <f>MWC1327</f>
        <v>0</v>
      </c>
      <c r="MWD1330" s="62">
        <f>MWC1330/MWB1330</f>
        <v>0</v>
      </c>
      <c r="MWE1330" s="62">
        <f>MWB1330-MWC1330</f>
        <v>2000000</v>
      </c>
      <c r="MWF1330" s="62">
        <f t="shared" si="532"/>
        <v>2000000</v>
      </c>
      <c r="MWL1330" s="62" t="s">
        <v>197</v>
      </c>
      <c r="MWM1330" s="62" t="s">
        <v>1294</v>
      </c>
      <c r="MWN1330" s="62">
        <v>0</v>
      </c>
      <c r="MWO1330" s="62">
        <v>0</v>
      </c>
      <c r="MWQ1330" s="62">
        <v>0</v>
      </c>
      <c r="MWR1330" s="62">
        <f>MWR1327</f>
        <v>2000000</v>
      </c>
      <c r="MWS1330" s="62">
        <f>MWS1327</f>
        <v>0</v>
      </c>
      <c r="MWT1330" s="62">
        <f>MWS1330/MWR1330</f>
        <v>0</v>
      </c>
      <c r="MWU1330" s="62">
        <f>MWR1330-MWS1330</f>
        <v>2000000</v>
      </c>
      <c r="MWV1330" s="62">
        <f t="shared" si="532"/>
        <v>2000000</v>
      </c>
      <c r="MXB1330" s="62" t="s">
        <v>197</v>
      </c>
      <c r="MXC1330" s="62" t="s">
        <v>1294</v>
      </c>
      <c r="MXD1330" s="62">
        <v>0</v>
      </c>
      <c r="MXE1330" s="62">
        <v>0</v>
      </c>
      <c r="MXG1330" s="62">
        <v>0</v>
      </c>
      <c r="MXH1330" s="62">
        <f>MXH1327</f>
        <v>2000000</v>
      </c>
      <c r="MXI1330" s="62">
        <f>MXI1327</f>
        <v>0</v>
      </c>
      <c r="MXJ1330" s="62">
        <f>MXI1330/MXH1330</f>
        <v>0</v>
      </c>
      <c r="MXK1330" s="62">
        <f>MXH1330-MXI1330</f>
        <v>2000000</v>
      </c>
      <c r="MXL1330" s="62">
        <f t="shared" si="533"/>
        <v>2000000</v>
      </c>
      <c r="MXR1330" s="62" t="s">
        <v>197</v>
      </c>
      <c r="MXS1330" s="62" t="s">
        <v>1294</v>
      </c>
      <c r="MXT1330" s="62">
        <v>0</v>
      </c>
      <c r="MXU1330" s="62">
        <v>0</v>
      </c>
      <c r="MXW1330" s="62">
        <v>0</v>
      </c>
      <c r="MXX1330" s="62">
        <f>MXX1327</f>
        <v>2000000</v>
      </c>
      <c r="MXY1330" s="62">
        <f>MXY1327</f>
        <v>0</v>
      </c>
      <c r="MXZ1330" s="62">
        <f>MXY1330/MXX1330</f>
        <v>0</v>
      </c>
      <c r="MYA1330" s="62">
        <f>MXX1330-MXY1330</f>
        <v>2000000</v>
      </c>
      <c r="MYB1330" s="62">
        <f t="shared" si="533"/>
        <v>2000000</v>
      </c>
      <c r="MYH1330" s="62" t="s">
        <v>197</v>
      </c>
      <c r="MYI1330" s="62" t="s">
        <v>1294</v>
      </c>
      <c r="MYJ1330" s="62">
        <v>0</v>
      </c>
      <c r="MYK1330" s="62">
        <v>0</v>
      </c>
      <c r="MYM1330" s="62">
        <v>0</v>
      </c>
      <c r="MYN1330" s="62">
        <f>MYN1327</f>
        <v>2000000</v>
      </c>
      <c r="MYO1330" s="62">
        <f>MYO1327</f>
        <v>0</v>
      </c>
      <c r="MYP1330" s="62">
        <f>MYO1330/MYN1330</f>
        <v>0</v>
      </c>
      <c r="MYQ1330" s="62">
        <f>MYN1330-MYO1330</f>
        <v>2000000</v>
      </c>
      <c r="MYR1330" s="62">
        <f t="shared" si="534"/>
        <v>2000000</v>
      </c>
      <c r="MYX1330" s="62" t="s">
        <v>197</v>
      </c>
      <c r="MYY1330" s="62" t="s">
        <v>1294</v>
      </c>
      <c r="MYZ1330" s="62">
        <v>0</v>
      </c>
      <c r="MZA1330" s="62">
        <v>0</v>
      </c>
      <c r="MZC1330" s="62">
        <v>0</v>
      </c>
      <c r="MZD1330" s="62">
        <f>MZD1327</f>
        <v>2000000</v>
      </c>
      <c r="MZE1330" s="62">
        <f>MZE1327</f>
        <v>0</v>
      </c>
      <c r="MZF1330" s="62">
        <f>MZE1330/MZD1330</f>
        <v>0</v>
      </c>
      <c r="MZG1330" s="62">
        <f>MZD1330-MZE1330</f>
        <v>2000000</v>
      </c>
      <c r="MZH1330" s="62">
        <f t="shared" si="534"/>
        <v>2000000</v>
      </c>
      <c r="MZN1330" s="62" t="s">
        <v>197</v>
      </c>
      <c r="MZO1330" s="62" t="s">
        <v>1294</v>
      </c>
      <c r="MZP1330" s="62">
        <v>0</v>
      </c>
      <c r="MZQ1330" s="62">
        <v>0</v>
      </c>
      <c r="MZS1330" s="62">
        <v>0</v>
      </c>
      <c r="MZT1330" s="62">
        <f>MZT1327</f>
        <v>2000000</v>
      </c>
      <c r="MZU1330" s="62">
        <f>MZU1327</f>
        <v>0</v>
      </c>
      <c r="MZV1330" s="62">
        <f>MZU1330/MZT1330</f>
        <v>0</v>
      </c>
      <c r="MZW1330" s="62">
        <f>MZT1330-MZU1330</f>
        <v>2000000</v>
      </c>
      <c r="MZX1330" s="62">
        <f t="shared" si="535"/>
        <v>2000000</v>
      </c>
      <c r="NAD1330" s="62" t="s">
        <v>197</v>
      </c>
      <c r="NAE1330" s="62" t="s">
        <v>1294</v>
      </c>
      <c r="NAF1330" s="62">
        <v>0</v>
      </c>
      <c r="NAG1330" s="62">
        <v>0</v>
      </c>
      <c r="NAI1330" s="62">
        <v>0</v>
      </c>
      <c r="NAJ1330" s="62">
        <f>NAJ1327</f>
        <v>2000000</v>
      </c>
      <c r="NAK1330" s="62">
        <f>NAK1327</f>
        <v>0</v>
      </c>
      <c r="NAL1330" s="62">
        <f>NAK1330/NAJ1330</f>
        <v>0</v>
      </c>
      <c r="NAM1330" s="62">
        <f>NAJ1330-NAK1330</f>
        <v>2000000</v>
      </c>
      <c r="NAN1330" s="62">
        <f t="shared" si="535"/>
        <v>2000000</v>
      </c>
      <c r="NAT1330" s="62" t="s">
        <v>197</v>
      </c>
      <c r="NAU1330" s="62" t="s">
        <v>1294</v>
      </c>
      <c r="NAV1330" s="62">
        <v>0</v>
      </c>
      <c r="NAW1330" s="62">
        <v>0</v>
      </c>
      <c r="NAY1330" s="62">
        <v>0</v>
      </c>
      <c r="NAZ1330" s="62">
        <f>NAZ1327</f>
        <v>2000000</v>
      </c>
      <c r="NBA1330" s="62">
        <f>NBA1327</f>
        <v>0</v>
      </c>
      <c r="NBB1330" s="62">
        <f>NBA1330/NAZ1330</f>
        <v>0</v>
      </c>
      <c r="NBC1330" s="62">
        <f>NAZ1330-NBA1330</f>
        <v>2000000</v>
      </c>
      <c r="NBD1330" s="62">
        <f t="shared" si="536"/>
        <v>2000000</v>
      </c>
      <c r="NBJ1330" s="62" t="s">
        <v>197</v>
      </c>
      <c r="NBK1330" s="62" t="s">
        <v>1294</v>
      </c>
      <c r="NBL1330" s="62">
        <v>0</v>
      </c>
      <c r="NBM1330" s="62">
        <v>0</v>
      </c>
      <c r="NBO1330" s="62">
        <v>0</v>
      </c>
      <c r="NBP1330" s="62">
        <f>NBP1327</f>
        <v>2000000</v>
      </c>
      <c r="NBQ1330" s="62">
        <f>NBQ1327</f>
        <v>0</v>
      </c>
      <c r="NBR1330" s="62">
        <f>NBQ1330/NBP1330</f>
        <v>0</v>
      </c>
      <c r="NBS1330" s="62">
        <f>NBP1330-NBQ1330</f>
        <v>2000000</v>
      </c>
      <c r="NBT1330" s="62">
        <f t="shared" si="536"/>
        <v>2000000</v>
      </c>
      <c r="NBZ1330" s="62" t="s">
        <v>197</v>
      </c>
      <c r="NCA1330" s="62" t="s">
        <v>1294</v>
      </c>
      <c r="NCB1330" s="62">
        <v>0</v>
      </c>
      <c r="NCC1330" s="62">
        <v>0</v>
      </c>
      <c r="NCE1330" s="62">
        <v>0</v>
      </c>
      <c r="NCF1330" s="62">
        <f>NCF1327</f>
        <v>2000000</v>
      </c>
      <c r="NCG1330" s="62">
        <f>NCG1327</f>
        <v>0</v>
      </c>
      <c r="NCH1330" s="62">
        <f>NCG1330/NCF1330</f>
        <v>0</v>
      </c>
      <c r="NCI1330" s="62">
        <f>NCF1330-NCG1330</f>
        <v>2000000</v>
      </c>
      <c r="NCJ1330" s="62">
        <f t="shared" si="537"/>
        <v>2000000</v>
      </c>
      <c r="NCP1330" s="62" t="s">
        <v>197</v>
      </c>
      <c r="NCQ1330" s="62" t="s">
        <v>1294</v>
      </c>
      <c r="NCR1330" s="62">
        <v>0</v>
      </c>
      <c r="NCS1330" s="62">
        <v>0</v>
      </c>
      <c r="NCU1330" s="62">
        <v>0</v>
      </c>
      <c r="NCV1330" s="62">
        <f>NCV1327</f>
        <v>2000000</v>
      </c>
      <c r="NCW1330" s="62">
        <f>NCW1327</f>
        <v>0</v>
      </c>
      <c r="NCX1330" s="62">
        <f>NCW1330/NCV1330</f>
        <v>0</v>
      </c>
      <c r="NCY1330" s="62">
        <f>NCV1330-NCW1330</f>
        <v>2000000</v>
      </c>
      <c r="NCZ1330" s="62">
        <f t="shared" si="537"/>
        <v>2000000</v>
      </c>
      <c r="NDF1330" s="62" t="s">
        <v>197</v>
      </c>
      <c r="NDG1330" s="62" t="s">
        <v>1294</v>
      </c>
      <c r="NDH1330" s="62">
        <v>0</v>
      </c>
      <c r="NDI1330" s="62">
        <v>0</v>
      </c>
      <c r="NDK1330" s="62">
        <v>0</v>
      </c>
      <c r="NDL1330" s="62">
        <f>NDL1327</f>
        <v>2000000</v>
      </c>
      <c r="NDM1330" s="62">
        <f>NDM1327</f>
        <v>0</v>
      </c>
      <c r="NDN1330" s="62">
        <f>NDM1330/NDL1330</f>
        <v>0</v>
      </c>
      <c r="NDO1330" s="62">
        <f>NDL1330-NDM1330</f>
        <v>2000000</v>
      </c>
      <c r="NDP1330" s="62">
        <f t="shared" si="538"/>
        <v>2000000</v>
      </c>
      <c r="NDV1330" s="62" t="s">
        <v>197</v>
      </c>
      <c r="NDW1330" s="62" t="s">
        <v>1294</v>
      </c>
      <c r="NDX1330" s="62">
        <v>0</v>
      </c>
      <c r="NDY1330" s="62">
        <v>0</v>
      </c>
      <c r="NEA1330" s="62">
        <v>0</v>
      </c>
      <c r="NEB1330" s="62">
        <f>NEB1327</f>
        <v>2000000</v>
      </c>
      <c r="NEC1330" s="62">
        <f>NEC1327</f>
        <v>0</v>
      </c>
      <c r="NED1330" s="62">
        <f>NEC1330/NEB1330</f>
        <v>0</v>
      </c>
      <c r="NEE1330" s="62">
        <f>NEB1330-NEC1330</f>
        <v>2000000</v>
      </c>
      <c r="NEF1330" s="62">
        <f t="shared" si="538"/>
        <v>2000000</v>
      </c>
      <c r="NEL1330" s="62" t="s">
        <v>197</v>
      </c>
      <c r="NEM1330" s="62" t="s">
        <v>1294</v>
      </c>
      <c r="NEN1330" s="62">
        <v>0</v>
      </c>
      <c r="NEO1330" s="62">
        <v>0</v>
      </c>
      <c r="NEQ1330" s="62">
        <v>0</v>
      </c>
      <c r="NER1330" s="62">
        <f>NER1327</f>
        <v>2000000</v>
      </c>
      <c r="NES1330" s="62">
        <f>NES1327</f>
        <v>0</v>
      </c>
      <c r="NET1330" s="62">
        <f>NES1330/NER1330</f>
        <v>0</v>
      </c>
      <c r="NEU1330" s="62">
        <f>NER1330-NES1330</f>
        <v>2000000</v>
      </c>
      <c r="NEV1330" s="62">
        <f t="shared" si="539"/>
        <v>2000000</v>
      </c>
      <c r="NFB1330" s="62" t="s">
        <v>197</v>
      </c>
      <c r="NFC1330" s="62" t="s">
        <v>1294</v>
      </c>
      <c r="NFD1330" s="62">
        <v>0</v>
      </c>
      <c r="NFE1330" s="62">
        <v>0</v>
      </c>
      <c r="NFG1330" s="62">
        <v>0</v>
      </c>
      <c r="NFH1330" s="62">
        <f>NFH1327</f>
        <v>2000000</v>
      </c>
      <c r="NFI1330" s="62">
        <f>NFI1327</f>
        <v>0</v>
      </c>
      <c r="NFJ1330" s="62">
        <f>NFI1330/NFH1330</f>
        <v>0</v>
      </c>
      <c r="NFK1330" s="62">
        <f>NFH1330-NFI1330</f>
        <v>2000000</v>
      </c>
      <c r="NFL1330" s="62">
        <f t="shared" si="539"/>
        <v>2000000</v>
      </c>
      <c r="NFR1330" s="62" t="s">
        <v>197</v>
      </c>
      <c r="NFS1330" s="62" t="s">
        <v>1294</v>
      </c>
      <c r="NFT1330" s="62">
        <v>0</v>
      </c>
      <c r="NFU1330" s="62">
        <v>0</v>
      </c>
      <c r="NFW1330" s="62">
        <v>0</v>
      </c>
      <c r="NFX1330" s="62">
        <f>NFX1327</f>
        <v>2000000</v>
      </c>
      <c r="NFY1330" s="62">
        <f>NFY1327</f>
        <v>0</v>
      </c>
      <c r="NFZ1330" s="62">
        <f>NFY1330/NFX1330</f>
        <v>0</v>
      </c>
      <c r="NGA1330" s="62">
        <f>NFX1330-NFY1330</f>
        <v>2000000</v>
      </c>
      <c r="NGB1330" s="62">
        <f t="shared" si="540"/>
        <v>2000000</v>
      </c>
      <c r="NGH1330" s="62" t="s">
        <v>197</v>
      </c>
      <c r="NGI1330" s="62" t="s">
        <v>1294</v>
      </c>
      <c r="NGJ1330" s="62">
        <v>0</v>
      </c>
      <c r="NGK1330" s="62">
        <v>0</v>
      </c>
      <c r="NGM1330" s="62">
        <v>0</v>
      </c>
      <c r="NGN1330" s="62">
        <f>NGN1327</f>
        <v>2000000</v>
      </c>
      <c r="NGO1330" s="62">
        <f>NGO1327</f>
        <v>0</v>
      </c>
      <c r="NGP1330" s="62">
        <f>NGO1330/NGN1330</f>
        <v>0</v>
      </c>
      <c r="NGQ1330" s="62">
        <f>NGN1330-NGO1330</f>
        <v>2000000</v>
      </c>
      <c r="NGR1330" s="62">
        <f t="shared" si="540"/>
        <v>2000000</v>
      </c>
      <c r="NGX1330" s="62" t="s">
        <v>197</v>
      </c>
      <c r="NGY1330" s="62" t="s">
        <v>1294</v>
      </c>
      <c r="NGZ1330" s="62">
        <v>0</v>
      </c>
      <c r="NHA1330" s="62">
        <v>0</v>
      </c>
      <c r="NHC1330" s="62">
        <v>0</v>
      </c>
      <c r="NHD1330" s="62">
        <f>NHD1327</f>
        <v>2000000</v>
      </c>
      <c r="NHE1330" s="62">
        <f>NHE1327</f>
        <v>0</v>
      </c>
      <c r="NHF1330" s="62">
        <f>NHE1330/NHD1330</f>
        <v>0</v>
      </c>
      <c r="NHG1330" s="62">
        <f>NHD1330-NHE1330</f>
        <v>2000000</v>
      </c>
      <c r="NHH1330" s="62">
        <f t="shared" si="541"/>
        <v>2000000</v>
      </c>
      <c r="NHN1330" s="62" t="s">
        <v>197</v>
      </c>
      <c r="NHO1330" s="62" t="s">
        <v>1294</v>
      </c>
      <c r="NHP1330" s="62">
        <v>0</v>
      </c>
      <c r="NHQ1330" s="62">
        <v>0</v>
      </c>
      <c r="NHS1330" s="62">
        <v>0</v>
      </c>
      <c r="NHT1330" s="62">
        <f>NHT1327</f>
        <v>2000000</v>
      </c>
      <c r="NHU1330" s="62">
        <f>NHU1327</f>
        <v>0</v>
      </c>
      <c r="NHV1330" s="62">
        <f>NHU1330/NHT1330</f>
        <v>0</v>
      </c>
      <c r="NHW1330" s="62">
        <f>NHT1330-NHU1330</f>
        <v>2000000</v>
      </c>
      <c r="NHX1330" s="62">
        <f t="shared" si="541"/>
        <v>2000000</v>
      </c>
      <c r="NID1330" s="62" t="s">
        <v>197</v>
      </c>
      <c r="NIE1330" s="62" t="s">
        <v>1294</v>
      </c>
      <c r="NIF1330" s="62">
        <v>0</v>
      </c>
      <c r="NIG1330" s="62">
        <v>0</v>
      </c>
      <c r="NII1330" s="62">
        <v>0</v>
      </c>
      <c r="NIJ1330" s="62">
        <f>NIJ1327</f>
        <v>2000000</v>
      </c>
      <c r="NIK1330" s="62">
        <f>NIK1327</f>
        <v>0</v>
      </c>
      <c r="NIL1330" s="62">
        <f>NIK1330/NIJ1330</f>
        <v>0</v>
      </c>
      <c r="NIM1330" s="62">
        <f>NIJ1330-NIK1330</f>
        <v>2000000</v>
      </c>
      <c r="NIN1330" s="62">
        <f t="shared" si="542"/>
        <v>2000000</v>
      </c>
      <c r="NIT1330" s="62" t="s">
        <v>197</v>
      </c>
      <c r="NIU1330" s="62" t="s">
        <v>1294</v>
      </c>
      <c r="NIV1330" s="62">
        <v>0</v>
      </c>
      <c r="NIW1330" s="62">
        <v>0</v>
      </c>
      <c r="NIY1330" s="62">
        <v>0</v>
      </c>
      <c r="NIZ1330" s="62">
        <f>NIZ1327</f>
        <v>2000000</v>
      </c>
      <c r="NJA1330" s="62">
        <f>NJA1327</f>
        <v>0</v>
      </c>
      <c r="NJB1330" s="62">
        <f>NJA1330/NIZ1330</f>
        <v>0</v>
      </c>
      <c r="NJC1330" s="62">
        <f>NIZ1330-NJA1330</f>
        <v>2000000</v>
      </c>
      <c r="NJD1330" s="62">
        <f t="shared" si="542"/>
        <v>2000000</v>
      </c>
      <c r="NJJ1330" s="62" t="s">
        <v>197</v>
      </c>
      <c r="NJK1330" s="62" t="s">
        <v>1294</v>
      </c>
      <c r="NJL1330" s="62">
        <v>0</v>
      </c>
      <c r="NJM1330" s="62">
        <v>0</v>
      </c>
      <c r="NJO1330" s="62">
        <v>0</v>
      </c>
      <c r="NJP1330" s="62">
        <f>NJP1327</f>
        <v>2000000</v>
      </c>
      <c r="NJQ1330" s="62">
        <f>NJQ1327</f>
        <v>0</v>
      </c>
      <c r="NJR1330" s="62">
        <f>NJQ1330/NJP1330</f>
        <v>0</v>
      </c>
      <c r="NJS1330" s="62">
        <f>NJP1330-NJQ1330</f>
        <v>2000000</v>
      </c>
      <c r="NJT1330" s="62">
        <f t="shared" si="543"/>
        <v>2000000</v>
      </c>
      <c r="NJZ1330" s="62" t="s">
        <v>197</v>
      </c>
      <c r="NKA1330" s="62" t="s">
        <v>1294</v>
      </c>
      <c r="NKB1330" s="62">
        <v>0</v>
      </c>
      <c r="NKC1330" s="62">
        <v>0</v>
      </c>
      <c r="NKE1330" s="62">
        <v>0</v>
      </c>
      <c r="NKF1330" s="62">
        <f>NKF1327</f>
        <v>2000000</v>
      </c>
      <c r="NKG1330" s="62">
        <f>NKG1327</f>
        <v>0</v>
      </c>
      <c r="NKH1330" s="62">
        <f>NKG1330/NKF1330</f>
        <v>0</v>
      </c>
      <c r="NKI1330" s="62">
        <f>NKF1330-NKG1330</f>
        <v>2000000</v>
      </c>
      <c r="NKJ1330" s="62">
        <f t="shared" si="543"/>
        <v>2000000</v>
      </c>
      <c r="NKP1330" s="62" t="s">
        <v>197</v>
      </c>
      <c r="NKQ1330" s="62" t="s">
        <v>1294</v>
      </c>
      <c r="NKR1330" s="62">
        <v>0</v>
      </c>
      <c r="NKS1330" s="62">
        <v>0</v>
      </c>
      <c r="NKU1330" s="62">
        <v>0</v>
      </c>
      <c r="NKV1330" s="62">
        <f>NKV1327</f>
        <v>2000000</v>
      </c>
      <c r="NKW1330" s="62">
        <f>NKW1327</f>
        <v>0</v>
      </c>
      <c r="NKX1330" s="62">
        <f>NKW1330/NKV1330</f>
        <v>0</v>
      </c>
      <c r="NKY1330" s="62">
        <f>NKV1330-NKW1330</f>
        <v>2000000</v>
      </c>
      <c r="NKZ1330" s="62">
        <f t="shared" si="544"/>
        <v>2000000</v>
      </c>
      <c r="NLF1330" s="62" t="s">
        <v>197</v>
      </c>
      <c r="NLG1330" s="62" t="s">
        <v>1294</v>
      </c>
      <c r="NLH1330" s="62">
        <v>0</v>
      </c>
      <c r="NLI1330" s="62">
        <v>0</v>
      </c>
      <c r="NLK1330" s="62">
        <v>0</v>
      </c>
      <c r="NLL1330" s="62">
        <f>NLL1327</f>
        <v>2000000</v>
      </c>
      <c r="NLM1330" s="62">
        <f>NLM1327</f>
        <v>0</v>
      </c>
      <c r="NLN1330" s="62">
        <f>NLM1330/NLL1330</f>
        <v>0</v>
      </c>
      <c r="NLO1330" s="62">
        <f>NLL1330-NLM1330</f>
        <v>2000000</v>
      </c>
      <c r="NLP1330" s="62">
        <f t="shared" si="544"/>
        <v>2000000</v>
      </c>
      <c r="NLV1330" s="62" t="s">
        <v>197</v>
      </c>
      <c r="NLW1330" s="62" t="s">
        <v>1294</v>
      </c>
      <c r="NLX1330" s="62">
        <v>0</v>
      </c>
      <c r="NLY1330" s="62">
        <v>0</v>
      </c>
      <c r="NMA1330" s="62">
        <v>0</v>
      </c>
      <c r="NMB1330" s="62">
        <f>NMB1327</f>
        <v>2000000</v>
      </c>
      <c r="NMC1330" s="62">
        <f>NMC1327</f>
        <v>0</v>
      </c>
      <c r="NMD1330" s="62">
        <f>NMC1330/NMB1330</f>
        <v>0</v>
      </c>
      <c r="NME1330" s="62">
        <f>NMB1330-NMC1330</f>
        <v>2000000</v>
      </c>
      <c r="NMF1330" s="62">
        <f t="shared" si="545"/>
        <v>2000000</v>
      </c>
      <c r="NML1330" s="62" t="s">
        <v>197</v>
      </c>
      <c r="NMM1330" s="62" t="s">
        <v>1294</v>
      </c>
      <c r="NMN1330" s="62">
        <v>0</v>
      </c>
      <c r="NMO1330" s="62">
        <v>0</v>
      </c>
      <c r="NMQ1330" s="62">
        <v>0</v>
      </c>
      <c r="NMR1330" s="62">
        <f>NMR1327</f>
        <v>2000000</v>
      </c>
      <c r="NMS1330" s="62">
        <f>NMS1327</f>
        <v>0</v>
      </c>
      <c r="NMT1330" s="62">
        <f>NMS1330/NMR1330</f>
        <v>0</v>
      </c>
      <c r="NMU1330" s="62">
        <f>NMR1330-NMS1330</f>
        <v>2000000</v>
      </c>
      <c r="NMV1330" s="62">
        <f t="shared" si="545"/>
        <v>2000000</v>
      </c>
      <c r="NNB1330" s="62" t="s">
        <v>197</v>
      </c>
      <c r="NNC1330" s="62" t="s">
        <v>1294</v>
      </c>
      <c r="NND1330" s="62">
        <v>0</v>
      </c>
      <c r="NNE1330" s="62">
        <v>0</v>
      </c>
      <c r="NNG1330" s="62">
        <v>0</v>
      </c>
      <c r="NNH1330" s="62">
        <f>NNH1327</f>
        <v>2000000</v>
      </c>
      <c r="NNI1330" s="62">
        <f>NNI1327</f>
        <v>0</v>
      </c>
      <c r="NNJ1330" s="62">
        <f>NNI1330/NNH1330</f>
        <v>0</v>
      </c>
      <c r="NNK1330" s="62">
        <f>NNH1330-NNI1330</f>
        <v>2000000</v>
      </c>
      <c r="NNL1330" s="62">
        <f t="shared" si="546"/>
        <v>2000000</v>
      </c>
      <c r="NNR1330" s="62" t="s">
        <v>197</v>
      </c>
      <c r="NNS1330" s="62" t="s">
        <v>1294</v>
      </c>
      <c r="NNT1330" s="62">
        <v>0</v>
      </c>
      <c r="NNU1330" s="62">
        <v>0</v>
      </c>
      <c r="NNW1330" s="62">
        <v>0</v>
      </c>
      <c r="NNX1330" s="62">
        <f>NNX1327</f>
        <v>2000000</v>
      </c>
      <c r="NNY1330" s="62">
        <f>NNY1327</f>
        <v>0</v>
      </c>
      <c r="NNZ1330" s="62">
        <f>NNY1330/NNX1330</f>
        <v>0</v>
      </c>
      <c r="NOA1330" s="62">
        <f>NNX1330-NNY1330</f>
        <v>2000000</v>
      </c>
      <c r="NOB1330" s="62">
        <f t="shared" si="546"/>
        <v>2000000</v>
      </c>
      <c r="NOH1330" s="62" t="s">
        <v>197</v>
      </c>
      <c r="NOI1330" s="62" t="s">
        <v>1294</v>
      </c>
      <c r="NOJ1330" s="62">
        <v>0</v>
      </c>
      <c r="NOK1330" s="62">
        <v>0</v>
      </c>
      <c r="NOM1330" s="62">
        <v>0</v>
      </c>
      <c r="NON1330" s="62">
        <f>NON1327</f>
        <v>2000000</v>
      </c>
      <c r="NOO1330" s="62">
        <f>NOO1327</f>
        <v>0</v>
      </c>
      <c r="NOP1330" s="62">
        <f>NOO1330/NON1330</f>
        <v>0</v>
      </c>
      <c r="NOQ1330" s="62">
        <f>NON1330-NOO1330</f>
        <v>2000000</v>
      </c>
      <c r="NOR1330" s="62">
        <f t="shared" si="547"/>
        <v>2000000</v>
      </c>
      <c r="NOX1330" s="62" t="s">
        <v>197</v>
      </c>
      <c r="NOY1330" s="62" t="s">
        <v>1294</v>
      </c>
      <c r="NOZ1330" s="62">
        <v>0</v>
      </c>
      <c r="NPA1330" s="62">
        <v>0</v>
      </c>
      <c r="NPC1330" s="62">
        <v>0</v>
      </c>
      <c r="NPD1330" s="62">
        <f>NPD1327</f>
        <v>2000000</v>
      </c>
      <c r="NPE1330" s="62">
        <f>NPE1327</f>
        <v>0</v>
      </c>
      <c r="NPF1330" s="62">
        <f>NPE1330/NPD1330</f>
        <v>0</v>
      </c>
      <c r="NPG1330" s="62">
        <f>NPD1330-NPE1330</f>
        <v>2000000</v>
      </c>
      <c r="NPH1330" s="62">
        <f t="shared" si="547"/>
        <v>2000000</v>
      </c>
      <c r="NPN1330" s="62" t="s">
        <v>197</v>
      </c>
      <c r="NPO1330" s="62" t="s">
        <v>1294</v>
      </c>
      <c r="NPP1330" s="62">
        <v>0</v>
      </c>
      <c r="NPQ1330" s="62">
        <v>0</v>
      </c>
      <c r="NPS1330" s="62">
        <v>0</v>
      </c>
      <c r="NPT1330" s="62">
        <f>NPT1327</f>
        <v>2000000</v>
      </c>
      <c r="NPU1330" s="62">
        <f>NPU1327</f>
        <v>0</v>
      </c>
      <c r="NPV1330" s="62">
        <f>NPU1330/NPT1330</f>
        <v>0</v>
      </c>
      <c r="NPW1330" s="62">
        <f>NPT1330-NPU1330</f>
        <v>2000000</v>
      </c>
      <c r="NPX1330" s="62">
        <f t="shared" si="548"/>
        <v>2000000</v>
      </c>
      <c r="NQD1330" s="62" t="s">
        <v>197</v>
      </c>
      <c r="NQE1330" s="62" t="s">
        <v>1294</v>
      </c>
      <c r="NQF1330" s="62">
        <v>0</v>
      </c>
      <c r="NQG1330" s="62">
        <v>0</v>
      </c>
      <c r="NQI1330" s="62">
        <v>0</v>
      </c>
      <c r="NQJ1330" s="62">
        <f>NQJ1327</f>
        <v>2000000</v>
      </c>
      <c r="NQK1330" s="62">
        <f>NQK1327</f>
        <v>0</v>
      </c>
      <c r="NQL1330" s="62">
        <f>NQK1330/NQJ1330</f>
        <v>0</v>
      </c>
      <c r="NQM1330" s="62">
        <f>NQJ1330-NQK1330</f>
        <v>2000000</v>
      </c>
      <c r="NQN1330" s="62">
        <f t="shared" si="548"/>
        <v>2000000</v>
      </c>
      <c r="NQT1330" s="62" t="s">
        <v>197</v>
      </c>
      <c r="NQU1330" s="62" t="s">
        <v>1294</v>
      </c>
      <c r="NQV1330" s="62">
        <v>0</v>
      </c>
      <c r="NQW1330" s="62">
        <v>0</v>
      </c>
      <c r="NQY1330" s="62">
        <v>0</v>
      </c>
      <c r="NQZ1330" s="62">
        <f>NQZ1327</f>
        <v>2000000</v>
      </c>
      <c r="NRA1330" s="62">
        <f>NRA1327</f>
        <v>0</v>
      </c>
      <c r="NRB1330" s="62">
        <f>NRA1330/NQZ1330</f>
        <v>0</v>
      </c>
      <c r="NRC1330" s="62">
        <f>NQZ1330-NRA1330</f>
        <v>2000000</v>
      </c>
      <c r="NRD1330" s="62">
        <f t="shared" si="549"/>
        <v>2000000</v>
      </c>
      <c r="NRJ1330" s="62" t="s">
        <v>197</v>
      </c>
      <c r="NRK1330" s="62" t="s">
        <v>1294</v>
      </c>
      <c r="NRL1330" s="62">
        <v>0</v>
      </c>
      <c r="NRM1330" s="62">
        <v>0</v>
      </c>
      <c r="NRO1330" s="62">
        <v>0</v>
      </c>
      <c r="NRP1330" s="62">
        <f>NRP1327</f>
        <v>2000000</v>
      </c>
      <c r="NRQ1330" s="62">
        <f>NRQ1327</f>
        <v>0</v>
      </c>
      <c r="NRR1330" s="62">
        <f>NRQ1330/NRP1330</f>
        <v>0</v>
      </c>
      <c r="NRS1330" s="62">
        <f>NRP1330-NRQ1330</f>
        <v>2000000</v>
      </c>
      <c r="NRT1330" s="62">
        <f t="shared" si="549"/>
        <v>2000000</v>
      </c>
      <c r="NRZ1330" s="62" t="s">
        <v>197</v>
      </c>
      <c r="NSA1330" s="62" t="s">
        <v>1294</v>
      </c>
      <c r="NSB1330" s="62">
        <v>0</v>
      </c>
      <c r="NSC1330" s="62">
        <v>0</v>
      </c>
      <c r="NSE1330" s="62">
        <v>0</v>
      </c>
      <c r="NSF1330" s="62">
        <f>NSF1327</f>
        <v>2000000</v>
      </c>
      <c r="NSG1330" s="62">
        <f>NSG1327</f>
        <v>0</v>
      </c>
      <c r="NSH1330" s="62">
        <f>NSG1330/NSF1330</f>
        <v>0</v>
      </c>
      <c r="NSI1330" s="62">
        <f>NSF1330-NSG1330</f>
        <v>2000000</v>
      </c>
      <c r="NSJ1330" s="62">
        <f t="shared" si="550"/>
        <v>2000000</v>
      </c>
      <c r="NSP1330" s="62" t="s">
        <v>197</v>
      </c>
      <c r="NSQ1330" s="62" t="s">
        <v>1294</v>
      </c>
      <c r="NSR1330" s="62">
        <v>0</v>
      </c>
      <c r="NSS1330" s="62">
        <v>0</v>
      </c>
      <c r="NSU1330" s="62">
        <v>0</v>
      </c>
      <c r="NSV1330" s="62">
        <f>NSV1327</f>
        <v>2000000</v>
      </c>
      <c r="NSW1330" s="62">
        <f>NSW1327</f>
        <v>0</v>
      </c>
      <c r="NSX1330" s="62">
        <f>NSW1330/NSV1330</f>
        <v>0</v>
      </c>
      <c r="NSY1330" s="62">
        <f>NSV1330-NSW1330</f>
        <v>2000000</v>
      </c>
      <c r="NSZ1330" s="62">
        <f t="shared" si="550"/>
        <v>2000000</v>
      </c>
      <c r="NTF1330" s="62" t="s">
        <v>197</v>
      </c>
      <c r="NTG1330" s="62" t="s">
        <v>1294</v>
      </c>
      <c r="NTH1330" s="62">
        <v>0</v>
      </c>
      <c r="NTI1330" s="62">
        <v>0</v>
      </c>
      <c r="NTK1330" s="62">
        <v>0</v>
      </c>
      <c r="NTL1330" s="62">
        <f>NTL1327</f>
        <v>2000000</v>
      </c>
      <c r="NTM1330" s="62">
        <f>NTM1327</f>
        <v>0</v>
      </c>
      <c r="NTN1330" s="62">
        <f>NTM1330/NTL1330</f>
        <v>0</v>
      </c>
      <c r="NTO1330" s="62">
        <f>NTL1330-NTM1330</f>
        <v>2000000</v>
      </c>
      <c r="NTP1330" s="62">
        <f t="shared" si="551"/>
        <v>2000000</v>
      </c>
      <c r="NTV1330" s="62" t="s">
        <v>197</v>
      </c>
      <c r="NTW1330" s="62" t="s">
        <v>1294</v>
      </c>
      <c r="NTX1330" s="62">
        <v>0</v>
      </c>
      <c r="NTY1330" s="62">
        <v>0</v>
      </c>
      <c r="NUA1330" s="62">
        <v>0</v>
      </c>
      <c r="NUB1330" s="62">
        <f>NUB1327</f>
        <v>2000000</v>
      </c>
      <c r="NUC1330" s="62">
        <f>NUC1327</f>
        <v>0</v>
      </c>
      <c r="NUD1330" s="62">
        <f>NUC1330/NUB1330</f>
        <v>0</v>
      </c>
      <c r="NUE1330" s="62">
        <f>NUB1330-NUC1330</f>
        <v>2000000</v>
      </c>
      <c r="NUF1330" s="62">
        <f t="shared" si="551"/>
        <v>2000000</v>
      </c>
      <c r="NUL1330" s="62" t="s">
        <v>197</v>
      </c>
      <c r="NUM1330" s="62" t="s">
        <v>1294</v>
      </c>
      <c r="NUN1330" s="62">
        <v>0</v>
      </c>
      <c r="NUO1330" s="62">
        <v>0</v>
      </c>
      <c r="NUQ1330" s="62">
        <v>0</v>
      </c>
      <c r="NUR1330" s="62">
        <f>NUR1327</f>
        <v>2000000</v>
      </c>
      <c r="NUS1330" s="62">
        <f>NUS1327</f>
        <v>0</v>
      </c>
      <c r="NUT1330" s="62">
        <f>NUS1330/NUR1330</f>
        <v>0</v>
      </c>
      <c r="NUU1330" s="62">
        <f>NUR1330-NUS1330</f>
        <v>2000000</v>
      </c>
      <c r="NUV1330" s="62">
        <f t="shared" si="552"/>
        <v>2000000</v>
      </c>
      <c r="NVB1330" s="62" t="s">
        <v>197</v>
      </c>
      <c r="NVC1330" s="62" t="s">
        <v>1294</v>
      </c>
      <c r="NVD1330" s="62">
        <v>0</v>
      </c>
      <c r="NVE1330" s="62">
        <v>0</v>
      </c>
      <c r="NVG1330" s="62">
        <v>0</v>
      </c>
      <c r="NVH1330" s="62">
        <f>NVH1327</f>
        <v>2000000</v>
      </c>
      <c r="NVI1330" s="62">
        <f>NVI1327</f>
        <v>0</v>
      </c>
      <c r="NVJ1330" s="62">
        <f>NVI1330/NVH1330</f>
        <v>0</v>
      </c>
      <c r="NVK1330" s="62">
        <f>NVH1330-NVI1330</f>
        <v>2000000</v>
      </c>
      <c r="NVL1330" s="62">
        <f t="shared" si="552"/>
        <v>2000000</v>
      </c>
      <c r="NVR1330" s="62" t="s">
        <v>197</v>
      </c>
      <c r="NVS1330" s="62" t="s">
        <v>1294</v>
      </c>
      <c r="NVT1330" s="62">
        <v>0</v>
      </c>
      <c r="NVU1330" s="62">
        <v>0</v>
      </c>
      <c r="NVW1330" s="62">
        <v>0</v>
      </c>
      <c r="NVX1330" s="62">
        <f>NVX1327</f>
        <v>2000000</v>
      </c>
      <c r="NVY1330" s="62">
        <f>NVY1327</f>
        <v>0</v>
      </c>
      <c r="NVZ1330" s="62">
        <f>NVY1330/NVX1330</f>
        <v>0</v>
      </c>
      <c r="NWA1330" s="62">
        <f>NVX1330-NVY1330</f>
        <v>2000000</v>
      </c>
      <c r="NWB1330" s="62">
        <f t="shared" si="553"/>
        <v>2000000</v>
      </c>
      <c r="NWH1330" s="62" t="s">
        <v>197</v>
      </c>
      <c r="NWI1330" s="62" t="s">
        <v>1294</v>
      </c>
      <c r="NWJ1330" s="62">
        <v>0</v>
      </c>
      <c r="NWK1330" s="62">
        <v>0</v>
      </c>
      <c r="NWM1330" s="62">
        <v>0</v>
      </c>
      <c r="NWN1330" s="62">
        <f>NWN1327</f>
        <v>2000000</v>
      </c>
      <c r="NWO1330" s="62">
        <f>NWO1327</f>
        <v>0</v>
      </c>
      <c r="NWP1330" s="62">
        <f>NWO1330/NWN1330</f>
        <v>0</v>
      </c>
      <c r="NWQ1330" s="62">
        <f>NWN1330-NWO1330</f>
        <v>2000000</v>
      </c>
      <c r="NWR1330" s="62">
        <f t="shared" si="553"/>
        <v>2000000</v>
      </c>
      <c r="NWX1330" s="62" t="s">
        <v>197</v>
      </c>
      <c r="NWY1330" s="62" t="s">
        <v>1294</v>
      </c>
      <c r="NWZ1330" s="62">
        <v>0</v>
      </c>
      <c r="NXA1330" s="62">
        <v>0</v>
      </c>
      <c r="NXC1330" s="62">
        <v>0</v>
      </c>
      <c r="NXD1330" s="62">
        <f>NXD1327</f>
        <v>2000000</v>
      </c>
      <c r="NXE1330" s="62">
        <f>NXE1327</f>
        <v>0</v>
      </c>
      <c r="NXF1330" s="62">
        <f>NXE1330/NXD1330</f>
        <v>0</v>
      </c>
      <c r="NXG1330" s="62">
        <f>NXD1330-NXE1330</f>
        <v>2000000</v>
      </c>
      <c r="NXH1330" s="62">
        <f t="shared" si="554"/>
        <v>2000000</v>
      </c>
      <c r="NXN1330" s="62" t="s">
        <v>197</v>
      </c>
      <c r="NXO1330" s="62" t="s">
        <v>1294</v>
      </c>
      <c r="NXP1330" s="62">
        <v>0</v>
      </c>
      <c r="NXQ1330" s="62">
        <v>0</v>
      </c>
      <c r="NXS1330" s="62">
        <v>0</v>
      </c>
      <c r="NXT1330" s="62">
        <f>NXT1327</f>
        <v>2000000</v>
      </c>
      <c r="NXU1330" s="62">
        <f>NXU1327</f>
        <v>0</v>
      </c>
      <c r="NXV1330" s="62">
        <f>NXU1330/NXT1330</f>
        <v>0</v>
      </c>
      <c r="NXW1330" s="62">
        <f>NXT1330-NXU1330</f>
        <v>2000000</v>
      </c>
      <c r="NXX1330" s="62">
        <f t="shared" si="554"/>
        <v>2000000</v>
      </c>
      <c r="NYD1330" s="62" t="s">
        <v>197</v>
      </c>
      <c r="NYE1330" s="62" t="s">
        <v>1294</v>
      </c>
      <c r="NYF1330" s="62">
        <v>0</v>
      </c>
      <c r="NYG1330" s="62">
        <v>0</v>
      </c>
      <c r="NYI1330" s="62">
        <v>0</v>
      </c>
      <c r="NYJ1330" s="62">
        <f>NYJ1327</f>
        <v>2000000</v>
      </c>
      <c r="NYK1330" s="62">
        <f>NYK1327</f>
        <v>0</v>
      </c>
      <c r="NYL1330" s="62">
        <f>NYK1330/NYJ1330</f>
        <v>0</v>
      </c>
      <c r="NYM1330" s="62">
        <f>NYJ1330-NYK1330</f>
        <v>2000000</v>
      </c>
      <c r="NYN1330" s="62">
        <f t="shared" si="555"/>
        <v>2000000</v>
      </c>
      <c r="NYT1330" s="62" t="s">
        <v>197</v>
      </c>
      <c r="NYU1330" s="62" t="s">
        <v>1294</v>
      </c>
      <c r="NYV1330" s="62">
        <v>0</v>
      </c>
      <c r="NYW1330" s="62">
        <v>0</v>
      </c>
      <c r="NYY1330" s="62">
        <v>0</v>
      </c>
      <c r="NYZ1330" s="62">
        <f>NYZ1327</f>
        <v>2000000</v>
      </c>
      <c r="NZA1330" s="62">
        <f>NZA1327</f>
        <v>0</v>
      </c>
      <c r="NZB1330" s="62">
        <f>NZA1330/NYZ1330</f>
        <v>0</v>
      </c>
      <c r="NZC1330" s="62">
        <f>NYZ1330-NZA1330</f>
        <v>2000000</v>
      </c>
      <c r="NZD1330" s="62">
        <f t="shared" si="555"/>
        <v>2000000</v>
      </c>
      <c r="NZJ1330" s="62" t="s">
        <v>197</v>
      </c>
      <c r="NZK1330" s="62" t="s">
        <v>1294</v>
      </c>
      <c r="NZL1330" s="62">
        <v>0</v>
      </c>
      <c r="NZM1330" s="62">
        <v>0</v>
      </c>
      <c r="NZO1330" s="62">
        <v>0</v>
      </c>
      <c r="NZP1330" s="62">
        <f>NZP1327</f>
        <v>2000000</v>
      </c>
      <c r="NZQ1330" s="62">
        <f>NZQ1327</f>
        <v>0</v>
      </c>
      <c r="NZR1330" s="62">
        <f>NZQ1330/NZP1330</f>
        <v>0</v>
      </c>
      <c r="NZS1330" s="62">
        <f>NZP1330-NZQ1330</f>
        <v>2000000</v>
      </c>
      <c r="NZT1330" s="62">
        <f t="shared" si="556"/>
        <v>2000000</v>
      </c>
      <c r="NZZ1330" s="62" t="s">
        <v>197</v>
      </c>
      <c r="OAA1330" s="62" t="s">
        <v>1294</v>
      </c>
      <c r="OAB1330" s="62">
        <v>0</v>
      </c>
      <c r="OAC1330" s="62">
        <v>0</v>
      </c>
      <c r="OAE1330" s="62">
        <v>0</v>
      </c>
      <c r="OAF1330" s="62">
        <f>OAF1327</f>
        <v>2000000</v>
      </c>
      <c r="OAG1330" s="62">
        <f>OAG1327</f>
        <v>0</v>
      </c>
      <c r="OAH1330" s="62">
        <f>OAG1330/OAF1330</f>
        <v>0</v>
      </c>
      <c r="OAI1330" s="62">
        <f>OAF1330-OAG1330</f>
        <v>2000000</v>
      </c>
      <c r="OAJ1330" s="62">
        <f t="shared" si="556"/>
        <v>2000000</v>
      </c>
      <c r="OAP1330" s="62" t="s">
        <v>197</v>
      </c>
      <c r="OAQ1330" s="62" t="s">
        <v>1294</v>
      </c>
      <c r="OAR1330" s="62">
        <v>0</v>
      </c>
      <c r="OAS1330" s="62">
        <v>0</v>
      </c>
      <c r="OAU1330" s="62">
        <v>0</v>
      </c>
      <c r="OAV1330" s="62">
        <f>OAV1327</f>
        <v>2000000</v>
      </c>
      <c r="OAW1330" s="62">
        <f>OAW1327</f>
        <v>0</v>
      </c>
      <c r="OAX1330" s="62">
        <f>OAW1330/OAV1330</f>
        <v>0</v>
      </c>
      <c r="OAY1330" s="62">
        <f>OAV1330-OAW1330</f>
        <v>2000000</v>
      </c>
      <c r="OAZ1330" s="62">
        <f t="shared" si="557"/>
        <v>2000000</v>
      </c>
      <c r="OBF1330" s="62" t="s">
        <v>197</v>
      </c>
      <c r="OBG1330" s="62" t="s">
        <v>1294</v>
      </c>
      <c r="OBH1330" s="62">
        <v>0</v>
      </c>
      <c r="OBI1330" s="62">
        <v>0</v>
      </c>
      <c r="OBK1330" s="62">
        <v>0</v>
      </c>
      <c r="OBL1330" s="62">
        <f>OBL1327</f>
        <v>2000000</v>
      </c>
      <c r="OBM1330" s="62">
        <f>OBM1327</f>
        <v>0</v>
      </c>
      <c r="OBN1330" s="62">
        <f>OBM1330/OBL1330</f>
        <v>0</v>
      </c>
      <c r="OBO1330" s="62">
        <f>OBL1330-OBM1330</f>
        <v>2000000</v>
      </c>
      <c r="OBP1330" s="62">
        <f t="shared" si="557"/>
        <v>2000000</v>
      </c>
      <c r="OBV1330" s="62" t="s">
        <v>197</v>
      </c>
      <c r="OBW1330" s="62" t="s">
        <v>1294</v>
      </c>
      <c r="OBX1330" s="62">
        <v>0</v>
      </c>
      <c r="OBY1330" s="62">
        <v>0</v>
      </c>
      <c r="OCA1330" s="62">
        <v>0</v>
      </c>
      <c r="OCB1330" s="62">
        <f>OCB1327</f>
        <v>2000000</v>
      </c>
      <c r="OCC1330" s="62">
        <f>OCC1327</f>
        <v>0</v>
      </c>
      <c r="OCD1330" s="62">
        <f>OCC1330/OCB1330</f>
        <v>0</v>
      </c>
      <c r="OCE1330" s="62">
        <f>OCB1330-OCC1330</f>
        <v>2000000</v>
      </c>
      <c r="OCF1330" s="62">
        <f t="shared" si="558"/>
        <v>2000000</v>
      </c>
      <c r="OCL1330" s="62" t="s">
        <v>197</v>
      </c>
      <c r="OCM1330" s="62" t="s">
        <v>1294</v>
      </c>
      <c r="OCN1330" s="62">
        <v>0</v>
      </c>
      <c r="OCO1330" s="62">
        <v>0</v>
      </c>
      <c r="OCQ1330" s="62">
        <v>0</v>
      </c>
      <c r="OCR1330" s="62">
        <f>OCR1327</f>
        <v>2000000</v>
      </c>
      <c r="OCS1330" s="62">
        <f>OCS1327</f>
        <v>0</v>
      </c>
      <c r="OCT1330" s="62">
        <f>OCS1330/OCR1330</f>
        <v>0</v>
      </c>
      <c r="OCU1330" s="62">
        <f>OCR1330-OCS1330</f>
        <v>2000000</v>
      </c>
      <c r="OCV1330" s="62">
        <f t="shared" si="558"/>
        <v>2000000</v>
      </c>
      <c r="ODB1330" s="62" t="s">
        <v>197</v>
      </c>
      <c r="ODC1330" s="62" t="s">
        <v>1294</v>
      </c>
      <c r="ODD1330" s="62">
        <v>0</v>
      </c>
      <c r="ODE1330" s="62">
        <v>0</v>
      </c>
      <c r="ODG1330" s="62">
        <v>0</v>
      </c>
      <c r="ODH1330" s="62">
        <f>ODH1327</f>
        <v>2000000</v>
      </c>
      <c r="ODI1330" s="62">
        <f>ODI1327</f>
        <v>0</v>
      </c>
      <c r="ODJ1330" s="62">
        <f>ODI1330/ODH1330</f>
        <v>0</v>
      </c>
      <c r="ODK1330" s="62">
        <f>ODH1330-ODI1330</f>
        <v>2000000</v>
      </c>
      <c r="ODL1330" s="62">
        <f t="shared" si="559"/>
        <v>2000000</v>
      </c>
      <c r="ODR1330" s="62" t="s">
        <v>197</v>
      </c>
      <c r="ODS1330" s="62" t="s">
        <v>1294</v>
      </c>
      <c r="ODT1330" s="62">
        <v>0</v>
      </c>
      <c r="ODU1330" s="62">
        <v>0</v>
      </c>
      <c r="ODW1330" s="62">
        <v>0</v>
      </c>
      <c r="ODX1330" s="62">
        <f>ODX1327</f>
        <v>2000000</v>
      </c>
      <c r="ODY1330" s="62">
        <f>ODY1327</f>
        <v>0</v>
      </c>
      <c r="ODZ1330" s="62">
        <f>ODY1330/ODX1330</f>
        <v>0</v>
      </c>
      <c r="OEA1330" s="62">
        <f>ODX1330-ODY1330</f>
        <v>2000000</v>
      </c>
      <c r="OEB1330" s="62">
        <f t="shared" si="559"/>
        <v>2000000</v>
      </c>
      <c r="OEH1330" s="62" t="s">
        <v>197</v>
      </c>
      <c r="OEI1330" s="62" t="s">
        <v>1294</v>
      </c>
      <c r="OEJ1330" s="62">
        <v>0</v>
      </c>
      <c r="OEK1330" s="62">
        <v>0</v>
      </c>
      <c r="OEM1330" s="62">
        <v>0</v>
      </c>
      <c r="OEN1330" s="62">
        <f>OEN1327</f>
        <v>2000000</v>
      </c>
      <c r="OEO1330" s="62">
        <f>OEO1327</f>
        <v>0</v>
      </c>
      <c r="OEP1330" s="62">
        <f>OEO1330/OEN1330</f>
        <v>0</v>
      </c>
      <c r="OEQ1330" s="62">
        <f>OEN1330-OEO1330</f>
        <v>2000000</v>
      </c>
      <c r="OER1330" s="62">
        <f t="shared" si="560"/>
        <v>2000000</v>
      </c>
      <c r="OEX1330" s="62" t="s">
        <v>197</v>
      </c>
      <c r="OEY1330" s="62" t="s">
        <v>1294</v>
      </c>
      <c r="OEZ1330" s="62">
        <v>0</v>
      </c>
      <c r="OFA1330" s="62">
        <v>0</v>
      </c>
      <c r="OFC1330" s="62">
        <v>0</v>
      </c>
      <c r="OFD1330" s="62">
        <f>OFD1327</f>
        <v>2000000</v>
      </c>
      <c r="OFE1330" s="62">
        <f>OFE1327</f>
        <v>0</v>
      </c>
      <c r="OFF1330" s="62">
        <f>OFE1330/OFD1330</f>
        <v>0</v>
      </c>
      <c r="OFG1330" s="62">
        <f>OFD1330-OFE1330</f>
        <v>2000000</v>
      </c>
      <c r="OFH1330" s="62">
        <f t="shared" si="560"/>
        <v>2000000</v>
      </c>
      <c r="OFN1330" s="62" t="s">
        <v>197</v>
      </c>
      <c r="OFO1330" s="62" t="s">
        <v>1294</v>
      </c>
      <c r="OFP1330" s="62">
        <v>0</v>
      </c>
      <c r="OFQ1330" s="62">
        <v>0</v>
      </c>
      <c r="OFS1330" s="62">
        <v>0</v>
      </c>
      <c r="OFT1330" s="62">
        <f>OFT1327</f>
        <v>2000000</v>
      </c>
      <c r="OFU1330" s="62">
        <f>OFU1327</f>
        <v>0</v>
      </c>
      <c r="OFV1330" s="62">
        <f>OFU1330/OFT1330</f>
        <v>0</v>
      </c>
      <c r="OFW1330" s="62">
        <f>OFT1330-OFU1330</f>
        <v>2000000</v>
      </c>
      <c r="OFX1330" s="62">
        <f t="shared" si="561"/>
        <v>2000000</v>
      </c>
      <c r="OGD1330" s="62" t="s">
        <v>197</v>
      </c>
      <c r="OGE1330" s="62" t="s">
        <v>1294</v>
      </c>
      <c r="OGF1330" s="62">
        <v>0</v>
      </c>
      <c r="OGG1330" s="62">
        <v>0</v>
      </c>
      <c r="OGI1330" s="62">
        <v>0</v>
      </c>
      <c r="OGJ1330" s="62">
        <f>OGJ1327</f>
        <v>2000000</v>
      </c>
      <c r="OGK1330" s="62">
        <f>OGK1327</f>
        <v>0</v>
      </c>
      <c r="OGL1330" s="62">
        <f>OGK1330/OGJ1330</f>
        <v>0</v>
      </c>
      <c r="OGM1330" s="62">
        <f>OGJ1330-OGK1330</f>
        <v>2000000</v>
      </c>
      <c r="OGN1330" s="62">
        <f t="shared" si="561"/>
        <v>2000000</v>
      </c>
      <c r="OGT1330" s="62" t="s">
        <v>197</v>
      </c>
      <c r="OGU1330" s="62" t="s">
        <v>1294</v>
      </c>
      <c r="OGV1330" s="62">
        <v>0</v>
      </c>
      <c r="OGW1330" s="62">
        <v>0</v>
      </c>
      <c r="OGY1330" s="62">
        <v>0</v>
      </c>
      <c r="OGZ1330" s="62">
        <f>OGZ1327</f>
        <v>2000000</v>
      </c>
      <c r="OHA1330" s="62">
        <f>OHA1327</f>
        <v>0</v>
      </c>
      <c r="OHB1330" s="62">
        <f>OHA1330/OGZ1330</f>
        <v>0</v>
      </c>
      <c r="OHC1330" s="62">
        <f>OGZ1330-OHA1330</f>
        <v>2000000</v>
      </c>
      <c r="OHD1330" s="62">
        <f t="shared" si="562"/>
        <v>2000000</v>
      </c>
      <c r="OHJ1330" s="62" t="s">
        <v>197</v>
      </c>
      <c r="OHK1330" s="62" t="s">
        <v>1294</v>
      </c>
      <c r="OHL1330" s="62">
        <v>0</v>
      </c>
      <c r="OHM1330" s="62">
        <v>0</v>
      </c>
      <c r="OHO1330" s="62">
        <v>0</v>
      </c>
      <c r="OHP1330" s="62">
        <f>OHP1327</f>
        <v>2000000</v>
      </c>
      <c r="OHQ1330" s="62">
        <f>OHQ1327</f>
        <v>0</v>
      </c>
      <c r="OHR1330" s="62">
        <f>OHQ1330/OHP1330</f>
        <v>0</v>
      </c>
      <c r="OHS1330" s="62">
        <f>OHP1330-OHQ1330</f>
        <v>2000000</v>
      </c>
      <c r="OHT1330" s="62">
        <f t="shared" si="562"/>
        <v>2000000</v>
      </c>
      <c r="OHZ1330" s="62" t="s">
        <v>197</v>
      </c>
      <c r="OIA1330" s="62" t="s">
        <v>1294</v>
      </c>
      <c r="OIB1330" s="62">
        <v>0</v>
      </c>
      <c r="OIC1330" s="62">
        <v>0</v>
      </c>
      <c r="OIE1330" s="62">
        <v>0</v>
      </c>
      <c r="OIF1330" s="62">
        <f>OIF1327</f>
        <v>2000000</v>
      </c>
      <c r="OIG1330" s="62">
        <f>OIG1327</f>
        <v>0</v>
      </c>
      <c r="OIH1330" s="62">
        <f>OIG1330/OIF1330</f>
        <v>0</v>
      </c>
      <c r="OII1330" s="62">
        <f>OIF1330-OIG1330</f>
        <v>2000000</v>
      </c>
      <c r="OIJ1330" s="62">
        <f t="shared" si="563"/>
        <v>2000000</v>
      </c>
      <c r="OIP1330" s="62" t="s">
        <v>197</v>
      </c>
      <c r="OIQ1330" s="62" t="s">
        <v>1294</v>
      </c>
      <c r="OIR1330" s="62">
        <v>0</v>
      </c>
      <c r="OIS1330" s="62">
        <v>0</v>
      </c>
      <c r="OIU1330" s="62">
        <v>0</v>
      </c>
      <c r="OIV1330" s="62">
        <f>OIV1327</f>
        <v>2000000</v>
      </c>
      <c r="OIW1330" s="62">
        <f>OIW1327</f>
        <v>0</v>
      </c>
      <c r="OIX1330" s="62">
        <f>OIW1330/OIV1330</f>
        <v>0</v>
      </c>
      <c r="OIY1330" s="62">
        <f>OIV1330-OIW1330</f>
        <v>2000000</v>
      </c>
      <c r="OIZ1330" s="62">
        <f t="shared" si="563"/>
        <v>2000000</v>
      </c>
      <c r="OJF1330" s="62" t="s">
        <v>197</v>
      </c>
      <c r="OJG1330" s="62" t="s">
        <v>1294</v>
      </c>
      <c r="OJH1330" s="62">
        <v>0</v>
      </c>
      <c r="OJI1330" s="62">
        <v>0</v>
      </c>
      <c r="OJK1330" s="62">
        <v>0</v>
      </c>
      <c r="OJL1330" s="62">
        <f>OJL1327</f>
        <v>2000000</v>
      </c>
      <c r="OJM1330" s="62">
        <f>OJM1327</f>
        <v>0</v>
      </c>
      <c r="OJN1330" s="62">
        <f>OJM1330/OJL1330</f>
        <v>0</v>
      </c>
      <c r="OJO1330" s="62">
        <f>OJL1330-OJM1330</f>
        <v>2000000</v>
      </c>
      <c r="OJP1330" s="62">
        <f t="shared" si="564"/>
        <v>2000000</v>
      </c>
      <c r="OJV1330" s="62" t="s">
        <v>197</v>
      </c>
      <c r="OJW1330" s="62" t="s">
        <v>1294</v>
      </c>
      <c r="OJX1330" s="62">
        <v>0</v>
      </c>
      <c r="OJY1330" s="62">
        <v>0</v>
      </c>
      <c r="OKA1330" s="62">
        <v>0</v>
      </c>
      <c r="OKB1330" s="62">
        <f>OKB1327</f>
        <v>2000000</v>
      </c>
      <c r="OKC1330" s="62">
        <f>OKC1327</f>
        <v>0</v>
      </c>
      <c r="OKD1330" s="62">
        <f>OKC1330/OKB1330</f>
        <v>0</v>
      </c>
      <c r="OKE1330" s="62">
        <f>OKB1330-OKC1330</f>
        <v>2000000</v>
      </c>
      <c r="OKF1330" s="62">
        <f t="shared" si="564"/>
        <v>2000000</v>
      </c>
      <c r="OKL1330" s="62" t="s">
        <v>197</v>
      </c>
      <c r="OKM1330" s="62" t="s">
        <v>1294</v>
      </c>
      <c r="OKN1330" s="62">
        <v>0</v>
      </c>
      <c r="OKO1330" s="62">
        <v>0</v>
      </c>
      <c r="OKQ1330" s="62">
        <v>0</v>
      </c>
      <c r="OKR1330" s="62">
        <f>OKR1327</f>
        <v>2000000</v>
      </c>
      <c r="OKS1330" s="62">
        <f>OKS1327</f>
        <v>0</v>
      </c>
      <c r="OKT1330" s="62">
        <f>OKS1330/OKR1330</f>
        <v>0</v>
      </c>
      <c r="OKU1330" s="62">
        <f>OKR1330-OKS1330</f>
        <v>2000000</v>
      </c>
      <c r="OKV1330" s="62">
        <f t="shared" si="565"/>
        <v>2000000</v>
      </c>
      <c r="OLB1330" s="62" t="s">
        <v>197</v>
      </c>
      <c r="OLC1330" s="62" t="s">
        <v>1294</v>
      </c>
      <c r="OLD1330" s="62">
        <v>0</v>
      </c>
      <c r="OLE1330" s="62">
        <v>0</v>
      </c>
      <c r="OLG1330" s="62">
        <v>0</v>
      </c>
      <c r="OLH1330" s="62">
        <f>OLH1327</f>
        <v>2000000</v>
      </c>
      <c r="OLI1330" s="62">
        <f>OLI1327</f>
        <v>0</v>
      </c>
      <c r="OLJ1330" s="62">
        <f>OLI1330/OLH1330</f>
        <v>0</v>
      </c>
      <c r="OLK1330" s="62">
        <f>OLH1330-OLI1330</f>
        <v>2000000</v>
      </c>
      <c r="OLL1330" s="62">
        <f t="shared" si="565"/>
        <v>2000000</v>
      </c>
      <c r="OLR1330" s="62" t="s">
        <v>197</v>
      </c>
      <c r="OLS1330" s="62" t="s">
        <v>1294</v>
      </c>
      <c r="OLT1330" s="62">
        <v>0</v>
      </c>
      <c r="OLU1330" s="62">
        <v>0</v>
      </c>
      <c r="OLW1330" s="62">
        <v>0</v>
      </c>
      <c r="OLX1330" s="62">
        <f>OLX1327</f>
        <v>2000000</v>
      </c>
      <c r="OLY1330" s="62">
        <f>OLY1327</f>
        <v>0</v>
      </c>
      <c r="OLZ1330" s="62">
        <f>OLY1330/OLX1330</f>
        <v>0</v>
      </c>
      <c r="OMA1330" s="62">
        <f>OLX1330-OLY1330</f>
        <v>2000000</v>
      </c>
      <c r="OMB1330" s="62">
        <f t="shared" si="566"/>
        <v>2000000</v>
      </c>
      <c r="OMH1330" s="62" t="s">
        <v>197</v>
      </c>
      <c r="OMI1330" s="62" t="s">
        <v>1294</v>
      </c>
      <c r="OMJ1330" s="62">
        <v>0</v>
      </c>
      <c r="OMK1330" s="62">
        <v>0</v>
      </c>
      <c r="OMM1330" s="62">
        <v>0</v>
      </c>
      <c r="OMN1330" s="62">
        <f>OMN1327</f>
        <v>2000000</v>
      </c>
      <c r="OMO1330" s="62">
        <f>OMO1327</f>
        <v>0</v>
      </c>
      <c r="OMP1330" s="62">
        <f>OMO1330/OMN1330</f>
        <v>0</v>
      </c>
      <c r="OMQ1330" s="62">
        <f>OMN1330-OMO1330</f>
        <v>2000000</v>
      </c>
      <c r="OMR1330" s="62">
        <f t="shared" si="566"/>
        <v>2000000</v>
      </c>
      <c r="OMX1330" s="62" t="s">
        <v>197</v>
      </c>
      <c r="OMY1330" s="62" t="s">
        <v>1294</v>
      </c>
      <c r="OMZ1330" s="62">
        <v>0</v>
      </c>
      <c r="ONA1330" s="62">
        <v>0</v>
      </c>
      <c r="ONC1330" s="62">
        <v>0</v>
      </c>
      <c r="OND1330" s="62">
        <f>OND1327</f>
        <v>2000000</v>
      </c>
      <c r="ONE1330" s="62">
        <f>ONE1327</f>
        <v>0</v>
      </c>
      <c r="ONF1330" s="62">
        <f>ONE1330/OND1330</f>
        <v>0</v>
      </c>
      <c r="ONG1330" s="62">
        <f>OND1330-ONE1330</f>
        <v>2000000</v>
      </c>
      <c r="ONH1330" s="62">
        <f t="shared" si="567"/>
        <v>2000000</v>
      </c>
      <c r="ONN1330" s="62" t="s">
        <v>197</v>
      </c>
      <c r="ONO1330" s="62" t="s">
        <v>1294</v>
      </c>
      <c r="ONP1330" s="62">
        <v>0</v>
      </c>
      <c r="ONQ1330" s="62">
        <v>0</v>
      </c>
      <c r="ONS1330" s="62">
        <v>0</v>
      </c>
      <c r="ONT1330" s="62">
        <f>ONT1327</f>
        <v>2000000</v>
      </c>
      <c r="ONU1330" s="62">
        <f>ONU1327</f>
        <v>0</v>
      </c>
      <c r="ONV1330" s="62">
        <f>ONU1330/ONT1330</f>
        <v>0</v>
      </c>
      <c r="ONW1330" s="62">
        <f>ONT1330-ONU1330</f>
        <v>2000000</v>
      </c>
      <c r="ONX1330" s="62">
        <f t="shared" si="567"/>
        <v>2000000</v>
      </c>
      <c r="OOD1330" s="62" t="s">
        <v>197</v>
      </c>
      <c r="OOE1330" s="62" t="s">
        <v>1294</v>
      </c>
      <c r="OOF1330" s="62">
        <v>0</v>
      </c>
      <c r="OOG1330" s="62">
        <v>0</v>
      </c>
      <c r="OOI1330" s="62">
        <v>0</v>
      </c>
      <c r="OOJ1330" s="62">
        <f>OOJ1327</f>
        <v>2000000</v>
      </c>
      <c r="OOK1330" s="62">
        <f>OOK1327</f>
        <v>0</v>
      </c>
      <c r="OOL1330" s="62">
        <f>OOK1330/OOJ1330</f>
        <v>0</v>
      </c>
      <c r="OOM1330" s="62">
        <f>OOJ1330-OOK1330</f>
        <v>2000000</v>
      </c>
      <c r="OON1330" s="62">
        <f t="shared" si="568"/>
        <v>2000000</v>
      </c>
      <c r="OOT1330" s="62" t="s">
        <v>197</v>
      </c>
      <c r="OOU1330" s="62" t="s">
        <v>1294</v>
      </c>
      <c r="OOV1330" s="62">
        <v>0</v>
      </c>
      <c r="OOW1330" s="62">
        <v>0</v>
      </c>
      <c r="OOY1330" s="62">
        <v>0</v>
      </c>
      <c r="OOZ1330" s="62">
        <f>OOZ1327</f>
        <v>2000000</v>
      </c>
      <c r="OPA1330" s="62">
        <f>OPA1327</f>
        <v>0</v>
      </c>
      <c r="OPB1330" s="62">
        <f>OPA1330/OOZ1330</f>
        <v>0</v>
      </c>
      <c r="OPC1330" s="62">
        <f>OOZ1330-OPA1330</f>
        <v>2000000</v>
      </c>
      <c r="OPD1330" s="62">
        <f t="shared" si="568"/>
        <v>2000000</v>
      </c>
      <c r="OPJ1330" s="62" t="s">
        <v>197</v>
      </c>
      <c r="OPK1330" s="62" t="s">
        <v>1294</v>
      </c>
      <c r="OPL1330" s="62">
        <v>0</v>
      </c>
      <c r="OPM1330" s="62">
        <v>0</v>
      </c>
      <c r="OPO1330" s="62">
        <v>0</v>
      </c>
      <c r="OPP1330" s="62">
        <f>OPP1327</f>
        <v>2000000</v>
      </c>
      <c r="OPQ1330" s="62">
        <f>OPQ1327</f>
        <v>0</v>
      </c>
      <c r="OPR1330" s="62">
        <f>OPQ1330/OPP1330</f>
        <v>0</v>
      </c>
      <c r="OPS1330" s="62">
        <f>OPP1330-OPQ1330</f>
        <v>2000000</v>
      </c>
      <c r="OPT1330" s="62">
        <f t="shared" si="569"/>
        <v>2000000</v>
      </c>
      <c r="OPZ1330" s="62" t="s">
        <v>197</v>
      </c>
      <c r="OQA1330" s="62" t="s">
        <v>1294</v>
      </c>
      <c r="OQB1330" s="62">
        <v>0</v>
      </c>
      <c r="OQC1330" s="62">
        <v>0</v>
      </c>
      <c r="OQE1330" s="62">
        <v>0</v>
      </c>
      <c r="OQF1330" s="62">
        <f>OQF1327</f>
        <v>2000000</v>
      </c>
      <c r="OQG1330" s="62">
        <f>OQG1327</f>
        <v>0</v>
      </c>
      <c r="OQH1330" s="62">
        <f>OQG1330/OQF1330</f>
        <v>0</v>
      </c>
      <c r="OQI1330" s="62">
        <f>OQF1330-OQG1330</f>
        <v>2000000</v>
      </c>
      <c r="OQJ1330" s="62">
        <f t="shared" si="569"/>
        <v>2000000</v>
      </c>
      <c r="OQP1330" s="62" t="s">
        <v>197</v>
      </c>
      <c r="OQQ1330" s="62" t="s">
        <v>1294</v>
      </c>
      <c r="OQR1330" s="62">
        <v>0</v>
      </c>
      <c r="OQS1330" s="62">
        <v>0</v>
      </c>
      <c r="OQU1330" s="62">
        <v>0</v>
      </c>
      <c r="OQV1330" s="62">
        <f>OQV1327</f>
        <v>2000000</v>
      </c>
      <c r="OQW1330" s="62">
        <f>OQW1327</f>
        <v>0</v>
      </c>
      <c r="OQX1330" s="62">
        <f>OQW1330/OQV1330</f>
        <v>0</v>
      </c>
      <c r="OQY1330" s="62">
        <f>OQV1330-OQW1330</f>
        <v>2000000</v>
      </c>
      <c r="OQZ1330" s="62">
        <f t="shared" si="570"/>
        <v>2000000</v>
      </c>
      <c r="ORF1330" s="62" t="s">
        <v>197</v>
      </c>
      <c r="ORG1330" s="62" t="s">
        <v>1294</v>
      </c>
      <c r="ORH1330" s="62">
        <v>0</v>
      </c>
      <c r="ORI1330" s="62">
        <v>0</v>
      </c>
      <c r="ORK1330" s="62">
        <v>0</v>
      </c>
      <c r="ORL1330" s="62">
        <f>ORL1327</f>
        <v>2000000</v>
      </c>
      <c r="ORM1330" s="62">
        <f>ORM1327</f>
        <v>0</v>
      </c>
      <c r="ORN1330" s="62">
        <f>ORM1330/ORL1330</f>
        <v>0</v>
      </c>
      <c r="ORO1330" s="62">
        <f>ORL1330-ORM1330</f>
        <v>2000000</v>
      </c>
      <c r="ORP1330" s="62">
        <f t="shared" si="570"/>
        <v>2000000</v>
      </c>
      <c r="ORV1330" s="62" t="s">
        <v>197</v>
      </c>
      <c r="ORW1330" s="62" t="s">
        <v>1294</v>
      </c>
      <c r="ORX1330" s="62">
        <v>0</v>
      </c>
      <c r="ORY1330" s="62">
        <v>0</v>
      </c>
      <c r="OSA1330" s="62">
        <v>0</v>
      </c>
      <c r="OSB1330" s="62">
        <f>OSB1327</f>
        <v>2000000</v>
      </c>
      <c r="OSC1330" s="62">
        <f>OSC1327</f>
        <v>0</v>
      </c>
      <c r="OSD1330" s="62">
        <f>OSC1330/OSB1330</f>
        <v>0</v>
      </c>
      <c r="OSE1330" s="62">
        <f>OSB1330-OSC1330</f>
        <v>2000000</v>
      </c>
      <c r="OSF1330" s="62">
        <f t="shared" si="571"/>
        <v>2000000</v>
      </c>
      <c r="OSL1330" s="62" t="s">
        <v>197</v>
      </c>
      <c r="OSM1330" s="62" t="s">
        <v>1294</v>
      </c>
      <c r="OSN1330" s="62">
        <v>0</v>
      </c>
      <c r="OSO1330" s="62">
        <v>0</v>
      </c>
      <c r="OSQ1330" s="62">
        <v>0</v>
      </c>
      <c r="OSR1330" s="62">
        <f>OSR1327</f>
        <v>2000000</v>
      </c>
      <c r="OSS1330" s="62">
        <f>OSS1327</f>
        <v>0</v>
      </c>
      <c r="OST1330" s="62">
        <f>OSS1330/OSR1330</f>
        <v>0</v>
      </c>
      <c r="OSU1330" s="62">
        <f>OSR1330-OSS1330</f>
        <v>2000000</v>
      </c>
      <c r="OSV1330" s="62">
        <f t="shared" si="571"/>
        <v>2000000</v>
      </c>
      <c r="OTB1330" s="62" t="s">
        <v>197</v>
      </c>
      <c r="OTC1330" s="62" t="s">
        <v>1294</v>
      </c>
      <c r="OTD1330" s="62">
        <v>0</v>
      </c>
      <c r="OTE1330" s="62">
        <v>0</v>
      </c>
      <c r="OTG1330" s="62">
        <v>0</v>
      </c>
      <c r="OTH1330" s="62">
        <f>OTH1327</f>
        <v>2000000</v>
      </c>
      <c r="OTI1330" s="62">
        <f>OTI1327</f>
        <v>0</v>
      </c>
      <c r="OTJ1330" s="62">
        <f>OTI1330/OTH1330</f>
        <v>0</v>
      </c>
      <c r="OTK1330" s="62">
        <f>OTH1330-OTI1330</f>
        <v>2000000</v>
      </c>
      <c r="OTL1330" s="62">
        <f t="shared" si="572"/>
        <v>2000000</v>
      </c>
      <c r="OTR1330" s="62" t="s">
        <v>197</v>
      </c>
      <c r="OTS1330" s="62" t="s">
        <v>1294</v>
      </c>
      <c r="OTT1330" s="62">
        <v>0</v>
      </c>
      <c r="OTU1330" s="62">
        <v>0</v>
      </c>
      <c r="OTW1330" s="62">
        <v>0</v>
      </c>
      <c r="OTX1330" s="62">
        <f>OTX1327</f>
        <v>2000000</v>
      </c>
      <c r="OTY1330" s="62">
        <f>OTY1327</f>
        <v>0</v>
      </c>
      <c r="OTZ1330" s="62">
        <f>OTY1330/OTX1330</f>
        <v>0</v>
      </c>
      <c r="OUA1330" s="62">
        <f>OTX1330-OTY1330</f>
        <v>2000000</v>
      </c>
      <c r="OUB1330" s="62">
        <f t="shared" si="572"/>
        <v>2000000</v>
      </c>
      <c r="OUH1330" s="62" t="s">
        <v>197</v>
      </c>
      <c r="OUI1330" s="62" t="s">
        <v>1294</v>
      </c>
      <c r="OUJ1330" s="62">
        <v>0</v>
      </c>
      <c r="OUK1330" s="62">
        <v>0</v>
      </c>
      <c r="OUM1330" s="62">
        <v>0</v>
      </c>
      <c r="OUN1330" s="62">
        <f>OUN1327</f>
        <v>2000000</v>
      </c>
      <c r="OUO1330" s="62">
        <f>OUO1327</f>
        <v>0</v>
      </c>
      <c r="OUP1330" s="62">
        <f>OUO1330/OUN1330</f>
        <v>0</v>
      </c>
      <c r="OUQ1330" s="62">
        <f>OUN1330-OUO1330</f>
        <v>2000000</v>
      </c>
      <c r="OUR1330" s="62">
        <f t="shared" si="573"/>
        <v>2000000</v>
      </c>
      <c r="OUX1330" s="62" t="s">
        <v>197</v>
      </c>
      <c r="OUY1330" s="62" t="s">
        <v>1294</v>
      </c>
      <c r="OUZ1330" s="62">
        <v>0</v>
      </c>
      <c r="OVA1330" s="62">
        <v>0</v>
      </c>
      <c r="OVC1330" s="62">
        <v>0</v>
      </c>
      <c r="OVD1330" s="62">
        <f>OVD1327</f>
        <v>2000000</v>
      </c>
      <c r="OVE1330" s="62">
        <f>OVE1327</f>
        <v>0</v>
      </c>
      <c r="OVF1330" s="62">
        <f>OVE1330/OVD1330</f>
        <v>0</v>
      </c>
      <c r="OVG1330" s="62">
        <f>OVD1330-OVE1330</f>
        <v>2000000</v>
      </c>
      <c r="OVH1330" s="62">
        <f t="shared" si="573"/>
        <v>2000000</v>
      </c>
      <c r="OVN1330" s="62" t="s">
        <v>197</v>
      </c>
      <c r="OVO1330" s="62" t="s">
        <v>1294</v>
      </c>
      <c r="OVP1330" s="62">
        <v>0</v>
      </c>
      <c r="OVQ1330" s="62">
        <v>0</v>
      </c>
      <c r="OVS1330" s="62">
        <v>0</v>
      </c>
      <c r="OVT1330" s="62">
        <f>OVT1327</f>
        <v>2000000</v>
      </c>
      <c r="OVU1330" s="62">
        <f>OVU1327</f>
        <v>0</v>
      </c>
      <c r="OVV1330" s="62">
        <f>OVU1330/OVT1330</f>
        <v>0</v>
      </c>
      <c r="OVW1330" s="62">
        <f>OVT1330-OVU1330</f>
        <v>2000000</v>
      </c>
      <c r="OVX1330" s="62">
        <f t="shared" si="574"/>
        <v>2000000</v>
      </c>
      <c r="OWD1330" s="62" t="s">
        <v>197</v>
      </c>
      <c r="OWE1330" s="62" t="s">
        <v>1294</v>
      </c>
      <c r="OWF1330" s="62">
        <v>0</v>
      </c>
      <c r="OWG1330" s="62">
        <v>0</v>
      </c>
      <c r="OWI1330" s="62">
        <v>0</v>
      </c>
      <c r="OWJ1330" s="62">
        <f>OWJ1327</f>
        <v>2000000</v>
      </c>
      <c r="OWK1330" s="62">
        <f>OWK1327</f>
        <v>0</v>
      </c>
      <c r="OWL1330" s="62">
        <f>OWK1330/OWJ1330</f>
        <v>0</v>
      </c>
      <c r="OWM1330" s="62">
        <f>OWJ1330-OWK1330</f>
        <v>2000000</v>
      </c>
      <c r="OWN1330" s="62">
        <f t="shared" si="574"/>
        <v>2000000</v>
      </c>
      <c r="OWT1330" s="62" t="s">
        <v>197</v>
      </c>
      <c r="OWU1330" s="62" t="s">
        <v>1294</v>
      </c>
      <c r="OWV1330" s="62">
        <v>0</v>
      </c>
      <c r="OWW1330" s="62">
        <v>0</v>
      </c>
      <c r="OWY1330" s="62">
        <v>0</v>
      </c>
      <c r="OWZ1330" s="62">
        <f>OWZ1327</f>
        <v>2000000</v>
      </c>
      <c r="OXA1330" s="62">
        <f>OXA1327</f>
        <v>0</v>
      </c>
      <c r="OXB1330" s="62">
        <f>OXA1330/OWZ1330</f>
        <v>0</v>
      </c>
      <c r="OXC1330" s="62">
        <f>OWZ1330-OXA1330</f>
        <v>2000000</v>
      </c>
      <c r="OXD1330" s="62">
        <f t="shared" si="575"/>
        <v>2000000</v>
      </c>
      <c r="OXJ1330" s="62" t="s">
        <v>197</v>
      </c>
      <c r="OXK1330" s="62" t="s">
        <v>1294</v>
      </c>
      <c r="OXL1330" s="62">
        <v>0</v>
      </c>
      <c r="OXM1330" s="62">
        <v>0</v>
      </c>
      <c r="OXO1330" s="62">
        <v>0</v>
      </c>
      <c r="OXP1330" s="62">
        <f>OXP1327</f>
        <v>2000000</v>
      </c>
      <c r="OXQ1330" s="62">
        <f>OXQ1327</f>
        <v>0</v>
      </c>
      <c r="OXR1330" s="62">
        <f>OXQ1330/OXP1330</f>
        <v>0</v>
      </c>
      <c r="OXS1330" s="62">
        <f>OXP1330-OXQ1330</f>
        <v>2000000</v>
      </c>
      <c r="OXT1330" s="62">
        <f t="shared" si="575"/>
        <v>2000000</v>
      </c>
      <c r="OXZ1330" s="62" t="s">
        <v>197</v>
      </c>
      <c r="OYA1330" s="62" t="s">
        <v>1294</v>
      </c>
      <c r="OYB1330" s="62">
        <v>0</v>
      </c>
      <c r="OYC1330" s="62">
        <v>0</v>
      </c>
      <c r="OYE1330" s="62">
        <v>0</v>
      </c>
      <c r="OYF1330" s="62">
        <f>OYF1327</f>
        <v>2000000</v>
      </c>
      <c r="OYG1330" s="62">
        <f>OYG1327</f>
        <v>0</v>
      </c>
      <c r="OYH1330" s="62">
        <f>OYG1330/OYF1330</f>
        <v>0</v>
      </c>
      <c r="OYI1330" s="62">
        <f>OYF1330-OYG1330</f>
        <v>2000000</v>
      </c>
      <c r="OYJ1330" s="62">
        <f t="shared" si="576"/>
        <v>2000000</v>
      </c>
      <c r="OYP1330" s="62" t="s">
        <v>197</v>
      </c>
      <c r="OYQ1330" s="62" t="s">
        <v>1294</v>
      </c>
      <c r="OYR1330" s="62">
        <v>0</v>
      </c>
      <c r="OYS1330" s="62">
        <v>0</v>
      </c>
      <c r="OYU1330" s="62">
        <v>0</v>
      </c>
      <c r="OYV1330" s="62">
        <f>OYV1327</f>
        <v>2000000</v>
      </c>
      <c r="OYW1330" s="62">
        <f>OYW1327</f>
        <v>0</v>
      </c>
      <c r="OYX1330" s="62">
        <f>OYW1330/OYV1330</f>
        <v>0</v>
      </c>
      <c r="OYY1330" s="62">
        <f>OYV1330-OYW1330</f>
        <v>2000000</v>
      </c>
      <c r="OYZ1330" s="62">
        <f t="shared" si="576"/>
        <v>2000000</v>
      </c>
      <c r="OZF1330" s="62" t="s">
        <v>197</v>
      </c>
      <c r="OZG1330" s="62" t="s">
        <v>1294</v>
      </c>
      <c r="OZH1330" s="62">
        <v>0</v>
      </c>
      <c r="OZI1330" s="62">
        <v>0</v>
      </c>
      <c r="OZK1330" s="62">
        <v>0</v>
      </c>
      <c r="OZL1330" s="62">
        <f>OZL1327</f>
        <v>2000000</v>
      </c>
      <c r="OZM1330" s="62">
        <f>OZM1327</f>
        <v>0</v>
      </c>
      <c r="OZN1330" s="62">
        <f>OZM1330/OZL1330</f>
        <v>0</v>
      </c>
      <c r="OZO1330" s="62">
        <f>OZL1330-OZM1330</f>
        <v>2000000</v>
      </c>
      <c r="OZP1330" s="62">
        <f t="shared" si="577"/>
        <v>2000000</v>
      </c>
      <c r="OZV1330" s="62" t="s">
        <v>197</v>
      </c>
      <c r="OZW1330" s="62" t="s">
        <v>1294</v>
      </c>
      <c r="OZX1330" s="62">
        <v>0</v>
      </c>
      <c r="OZY1330" s="62">
        <v>0</v>
      </c>
      <c r="PAA1330" s="62">
        <v>0</v>
      </c>
      <c r="PAB1330" s="62">
        <f>PAB1327</f>
        <v>2000000</v>
      </c>
      <c r="PAC1330" s="62">
        <f>PAC1327</f>
        <v>0</v>
      </c>
      <c r="PAD1330" s="62">
        <f>PAC1330/PAB1330</f>
        <v>0</v>
      </c>
      <c r="PAE1330" s="62">
        <f>PAB1330-PAC1330</f>
        <v>2000000</v>
      </c>
      <c r="PAF1330" s="62">
        <f t="shared" si="577"/>
        <v>2000000</v>
      </c>
      <c r="PAL1330" s="62" t="s">
        <v>197</v>
      </c>
      <c r="PAM1330" s="62" t="s">
        <v>1294</v>
      </c>
      <c r="PAN1330" s="62">
        <v>0</v>
      </c>
      <c r="PAO1330" s="62">
        <v>0</v>
      </c>
      <c r="PAQ1330" s="62">
        <v>0</v>
      </c>
      <c r="PAR1330" s="62">
        <f>PAR1327</f>
        <v>2000000</v>
      </c>
      <c r="PAS1330" s="62">
        <f>PAS1327</f>
        <v>0</v>
      </c>
      <c r="PAT1330" s="62">
        <f>PAS1330/PAR1330</f>
        <v>0</v>
      </c>
      <c r="PAU1330" s="62">
        <f>PAR1330-PAS1330</f>
        <v>2000000</v>
      </c>
      <c r="PAV1330" s="62">
        <f t="shared" si="578"/>
        <v>2000000</v>
      </c>
      <c r="PBB1330" s="62" t="s">
        <v>197</v>
      </c>
      <c r="PBC1330" s="62" t="s">
        <v>1294</v>
      </c>
      <c r="PBD1330" s="62">
        <v>0</v>
      </c>
      <c r="PBE1330" s="62">
        <v>0</v>
      </c>
      <c r="PBG1330" s="62">
        <v>0</v>
      </c>
      <c r="PBH1330" s="62">
        <f>PBH1327</f>
        <v>2000000</v>
      </c>
      <c r="PBI1330" s="62">
        <f>PBI1327</f>
        <v>0</v>
      </c>
      <c r="PBJ1330" s="62">
        <f>PBI1330/PBH1330</f>
        <v>0</v>
      </c>
      <c r="PBK1330" s="62">
        <f>PBH1330-PBI1330</f>
        <v>2000000</v>
      </c>
      <c r="PBL1330" s="62">
        <f t="shared" si="578"/>
        <v>2000000</v>
      </c>
      <c r="PBR1330" s="62" t="s">
        <v>197</v>
      </c>
      <c r="PBS1330" s="62" t="s">
        <v>1294</v>
      </c>
      <c r="PBT1330" s="62">
        <v>0</v>
      </c>
      <c r="PBU1330" s="62">
        <v>0</v>
      </c>
      <c r="PBW1330" s="62">
        <v>0</v>
      </c>
      <c r="PBX1330" s="62">
        <f>PBX1327</f>
        <v>2000000</v>
      </c>
      <c r="PBY1330" s="62">
        <f>PBY1327</f>
        <v>0</v>
      </c>
      <c r="PBZ1330" s="62">
        <f>PBY1330/PBX1330</f>
        <v>0</v>
      </c>
      <c r="PCA1330" s="62">
        <f>PBX1330-PBY1330</f>
        <v>2000000</v>
      </c>
      <c r="PCB1330" s="62">
        <f t="shared" si="579"/>
        <v>2000000</v>
      </c>
      <c r="PCH1330" s="62" t="s">
        <v>197</v>
      </c>
      <c r="PCI1330" s="62" t="s">
        <v>1294</v>
      </c>
      <c r="PCJ1330" s="62">
        <v>0</v>
      </c>
      <c r="PCK1330" s="62">
        <v>0</v>
      </c>
      <c r="PCM1330" s="62">
        <v>0</v>
      </c>
      <c r="PCN1330" s="62">
        <f>PCN1327</f>
        <v>2000000</v>
      </c>
      <c r="PCO1330" s="62">
        <f>PCO1327</f>
        <v>0</v>
      </c>
      <c r="PCP1330" s="62">
        <f>PCO1330/PCN1330</f>
        <v>0</v>
      </c>
      <c r="PCQ1330" s="62">
        <f>PCN1330-PCO1330</f>
        <v>2000000</v>
      </c>
      <c r="PCR1330" s="62">
        <f t="shared" si="579"/>
        <v>2000000</v>
      </c>
      <c r="PCX1330" s="62" t="s">
        <v>197</v>
      </c>
      <c r="PCY1330" s="62" t="s">
        <v>1294</v>
      </c>
      <c r="PCZ1330" s="62">
        <v>0</v>
      </c>
      <c r="PDA1330" s="62">
        <v>0</v>
      </c>
      <c r="PDC1330" s="62">
        <v>0</v>
      </c>
      <c r="PDD1330" s="62">
        <f>PDD1327</f>
        <v>2000000</v>
      </c>
      <c r="PDE1330" s="62">
        <f>PDE1327</f>
        <v>0</v>
      </c>
      <c r="PDF1330" s="62">
        <f>PDE1330/PDD1330</f>
        <v>0</v>
      </c>
      <c r="PDG1330" s="62">
        <f>PDD1330-PDE1330</f>
        <v>2000000</v>
      </c>
      <c r="PDH1330" s="62">
        <f t="shared" si="580"/>
        <v>2000000</v>
      </c>
      <c r="PDN1330" s="62" t="s">
        <v>197</v>
      </c>
      <c r="PDO1330" s="62" t="s">
        <v>1294</v>
      </c>
      <c r="PDP1330" s="62">
        <v>0</v>
      </c>
      <c r="PDQ1330" s="62">
        <v>0</v>
      </c>
      <c r="PDS1330" s="62">
        <v>0</v>
      </c>
      <c r="PDT1330" s="62">
        <f>PDT1327</f>
        <v>2000000</v>
      </c>
      <c r="PDU1330" s="62">
        <f>PDU1327</f>
        <v>0</v>
      </c>
      <c r="PDV1330" s="62">
        <f>PDU1330/PDT1330</f>
        <v>0</v>
      </c>
      <c r="PDW1330" s="62">
        <f>PDT1330-PDU1330</f>
        <v>2000000</v>
      </c>
      <c r="PDX1330" s="62">
        <f t="shared" si="580"/>
        <v>2000000</v>
      </c>
      <c r="PED1330" s="62" t="s">
        <v>197</v>
      </c>
      <c r="PEE1330" s="62" t="s">
        <v>1294</v>
      </c>
      <c r="PEF1330" s="62">
        <v>0</v>
      </c>
      <c r="PEG1330" s="62">
        <v>0</v>
      </c>
      <c r="PEI1330" s="62">
        <v>0</v>
      </c>
      <c r="PEJ1330" s="62">
        <f>PEJ1327</f>
        <v>2000000</v>
      </c>
      <c r="PEK1330" s="62">
        <f>PEK1327</f>
        <v>0</v>
      </c>
      <c r="PEL1330" s="62">
        <f>PEK1330/PEJ1330</f>
        <v>0</v>
      </c>
      <c r="PEM1330" s="62">
        <f>PEJ1330-PEK1330</f>
        <v>2000000</v>
      </c>
      <c r="PEN1330" s="62">
        <f t="shared" si="581"/>
        <v>2000000</v>
      </c>
      <c r="PET1330" s="62" t="s">
        <v>197</v>
      </c>
      <c r="PEU1330" s="62" t="s">
        <v>1294</v>
      </c>
      <c r="PEV1330" s="62">
        <v>0</v>
      </c>
      <c r="PEW1330" s="62">
        <v>0</v>
      </c>
      <c r="PEY1330" s="62">
        <v>0</v>
      </c>
      <c r="PEZ1330" s="62">
        <f>PEZ1327</f>
        <v>2000000</v>
      </c>
      <c r="PFA1330" s="62">
        <f>PFA1327</f>
        <v>0</v>
      </c>
      <c r="PFB1330" s="62">
        <f>PFA1330/PEZ1330</f>
        <v>0</v>
      </c>
      <c r="PFC1330" s="62">
        <f>PEZ1330-PFA1330</f>
        <v>2000000</v>
      </c>
      <c r="PFD1330" s="62">
        <f t="shared" si="581"/>
        <v>2000000</v>
      </c>
      <c r="PFJ1330" s="62" t="s">
        <v>197</v>
      </c>
      <c r="PFK1330" s="62" t="s">
        <v>1294</v>
      </c>
      <c r="PFL1330" s="62">
        <v>0</v>
      </c>
      <c r="PFM1330" s="62">
        <v>0</v>
      </c>
      <c r="PFO1330" s="62">
        <v>0</v>
      </c>
      <c r="PFP1330" s="62">
        <f>PFP1327</f>
        <v>2000000</v>
      </c>
      <c r="PFQ1330" s="62">
        <f>PFQ1327</f>
        <v>0</v>
      </c>
      <c r="PFR1330" s="62">
        <f>PFQ1330/PFP1330</f>
        <v>0</v>
      </c>
      <c r="PFS1330" s="62">
        <f>PFP1330-PFQ1330</f>
        <v>2000000</v>
      </c>
      <c r="PFT1330" s="62">
        <f t="shared" si="582"/>
        <v>2000000</v>
      </c>
      <c r="PFZ1330" s="62" t="s">
        <v>197</v>
      </c>
      <c r="PGA1330" s="62" t="s">
        <v>1294</v>
      </c>
      <c r="PGB1330" s="62">
        <v>0</v>
      </c>
      <c r="PGC1330" s="62">
        <v>0</v>
      </c>
      <c r="PGE1330" s="62">
        <v>0</v>
      </c>
      <c r="PGF1330" s="62">
        <f>PGF1327</f>
        <v>2000000</v>
      </c>
      <c r="PGG1330" s="62">
        <f>PGG1327</f>
        <v>0</v>
      </c>
      <c r="PGH1330" s="62">
        <f>PGG1330/PGF1330</f>
        <v>0</v>
      </c>
      <c r="PGI1330" s="62">
        <f>PGF1330-PGG1330</f>
        <v>2000000</v>
      </c>
      <c r="PGJ1330" s="62">
        <f t="shared" si="582"/>
        <v>2000000</v>
      </c>
      <c r="PGP1330" s="62" t="s">
        <v>197</v>
      </c>
      <c r="PGQ1330" s="62" t="s">
        <v>1294</v>
      </c>
      <c r="PGR1330" s="62">
        <v>0</v>
      </c>
      <c r="PGS1330" s="62">
        <v>0</v>
      </c>
      <c r="PGU1330" s="62">
        <v>0</v>
      </c>
      <c r="PGV1330" s="62">
        <f>PGV1327</f>
        <v>2000000</v>
      </c>
      <c r="PGW1330" s="62">
        <f>PGW1327</f>
        <v>0</v>
      </c>
      <c r="PGX1330" s="62">
        <f>PGW1330/PGV1330</f>
        <v>0</v>
      </c>
      <c r="PGY1330" s="62">
        <f>PGV1330-PGW1330</f>
        <v>2000000</v>
      </c>
      <c r="PGZ1330" s="62">
        <f t="shared" si="583"/>
        <v>2000000</v>
      </c>
      <c r="PHF1330" s="62" t="s">
        <v>197</v>
      </c>
      <c r="PHG1330" s="62" t="s">
        <v>1294</v>
      </c>
      <c r="PHH1330" s="62">
        <v>0</v>
      </c>
      <c r="PHI1330" s="62">
        <v>0</v>
      </c>
      <c r="PHK1330" s="62">
        <v>0</v>
      </c>
      <c r="PHL1330" s="62">
        <f>PHL1327</f>
        <v>2000000</v>
      </c>
      <c r="PHM1330" s="62">
        <f>PHM1327</f>
        <v>0</v>
      </c>
      <c r="PHN1330" s="62">
        <f>PHM1330/PHL1330</f>
        <v>0</v>
      </c>
      <c r="PHO1330" s="62">
        <f>PHL1330-PHM1330</f>
        <v>2000000</v>
      </c>
      <c r="PHP1330" s="62">
        <f t="shared" si="583"/>
        <v>2000000</v>
      </c>
      <c r="PHV1330" s="62" t="s">
        <v>197</v>
      </c>
      <c r="PHW1330" s="62" t="s">
        <v>1294</v>
      </c>
      <c r="PHX1330" s="62">
        <v>0</v>
      </c>
      <c r="PHY1330" s="62">
        <v>0</v>
      </c>
      <c r="PIA1330" s="62">
        <v>0</v>
      </c>
      <c r="PIB1330" s="62">
        <f>PIB1327</f>
        <v>2000000</v>
      </c>
      <c r="PIC1330" s="62">
        <f>PIC1327</f>
        <v>0</v>
      </c>
      <c r="PID1330" s="62">
        <f>PIC1330/PIB1330</f>
        <v>0</v>
      </c>
      <c r="PIE1330" s="62">
        <f>PIB1330-PIC1330</f>
        <v>2000000</v>
      </c>
      <c r="PIF1330" s="62">
        <f t="shared" si="584"/>
        <v>2000000</v>
      </c>
      <c r="PIL1330" s="62" t="s">
        <v>197</v>
      </c>
      <c r="PIM1330" s="62" t="s">
        <v>1294</v>
      </c>
      <c r="PIN1330" s="62">
        <v>0</v>
      </c>
      <c r="PIO1330" s="62">
        <v>0</v>
      </c>
      <c r="PIQ1330" s="62">
        <v>0</v>
      </c>
      <c r="PIR1330" s="62">
        <f>PIR1327</f>
        <v>2000000</v>
      </c>
      <c r="PIS1330" s="62">
        <f>PIS1327</f>
        <v>0</v>
      </c>
      <c r="PIT1330" s="62">
        <f>PIS1330/PIR1330</f>
        <v>0</v>
      </c>
      <c r="PIU1330" s="62">
        <f>PIR1330-PIS1330</f>
        <v>2000000</v>
      </c>
      <c r="PIV1330" s="62">
        <f t="shared" si="584"/>
        <v>2000000</v>
      </c>
      <c r="PJB1330" s="62" t="s">
        <v>197</v>
      </c>
      <c r="PJC1330" s="62" t="s">
        <v>1294</v>
      </c>
      <c r="PJD1330" s="62">
        <v>0</v>
      </c>
      <c r="PJE1330" s="62">
        <v>0</v>
      </c>
      <c r="PJG1330" s="62">
        <v>0</v>
      </c>
      <c r="PJH1330" s="62">
        <f>PJH1327</f>
        <v>2000000</v>
      </c>
      <c r="PJI1330" s="62">
        <f>PJI1327</f>
        <v>0</v>
      </c>
      <c r="PJJ1330" s="62">
        <f>PJI1330/PJH1330</f>
        <v>0</v>
      </c>
      <c r="PJK1330" s="62">
        <f>PJH1330-PJI1330</f>
        <v>2000000</v>
      </c>
      <c r="PJL1330" s="62">
        <f t="shared" si="585"/>
        <v>2000000</v>
      </c>
      <c r="PJR1330" s="62" t="s">
        <v>197</v>
      </c>
      <c r="PJS1330" s="62" t="s">
        <v>1294</v>
      </c>
      <c r="PJT1330" s="62">
        <v>0</v>
      </c>
      <c r="PJU1330" s="62">
        <v>0</v>
      </c>
      <c r="PJW1330" s="62">
        <v>0</v>
      </c>
      <c r="PJX1330" s="62">
        <f>PJX1327</f>
        <v>2000000</v>
      </c>
      <c r="PJY1330" s="62">
        <f>PJY1327</f>
        <v>0</v>
      </c>
      <c r="PJZ1330" s="62">
        <f>PJY1330/PJX1330</f>
        <v>0</v>
      </c>
      <c r="PKA1330" s="62">
        <f>PJX1330-PJY1330</f>
        <v>2000000</v>
      </c>
      <c r="PKB1330" s="62">
        <f t="shared" si="585"/>
        <v>2000000</v>
      </c>
      <c r="PKH1330" s="62" t="s">
        <v>197</v>
      </c>
      <c r="PKI1330" s="62" t="s">
        <v>1294</v>
      </c>
      <c r="PKJ1330" s="62">
        <v>0</v>
      </c>
      <c r="PKK1330" s="62">
        <v>0</v>
      </c>
      <c r="PKM1330" s="62">
        <v>0</v>
      </c>
      <c r="PKN1330" s="62">
        <f>PKN1327</f>
        <v>2000000</v>
      </c>
      <c r="PKO1330" s="62">
        <f>PKO1327</f>
        <v>0</v>
      </c>
      <c r="PKP1330" s="62">
        <f>PKO1330/PKN1330</f>
        <v>0</v>
      </c>
      <c r="PKQ1330" s="62">
        <f>PKN1330-PKO1330</f>
        <v>2000000</v>
      </c>
      <c r="PKR1330" s="62">
        <f t="shared" si="586"/>
        <v>2000000</v>
      </c>
      <c r="PKX1330" s="62" t="s">
        <v>197</v>
      </c>
      <c r="PKY1330" s="62" t="s">
        <v>1294</v>
      </c>
      <c r="PKZ1330" s="62">
        <v>0</v>
      </c>
      <c r="PLA1330" s="62">
        <v>0</v>
      </c>
      <c r="PLC1330" s="62">
        <v>0</v>
      </c>
      <c r="PLD1330" s="62">
        <f>PLD1327</f>
        <v>2000000</v>
      </c>
      <c r="PLE1330" s="62">
        <f>PLE1327</f>
        <v>0</v>
      </c>
      <c r="PLF1330" s="62">
        <f>PLE1330/PLD1330</f>
        <v>0</v>
      </c>
      <c r="PLG1330" s="62">
        <f>PLD1330-PLE1330</f>
        <v>2000000</v>
      </c>
      <c r="PLH1330" s="62">
        <f t="shared" si="586"/>
        <v>2000000</v>
      </c>
      <c r="PLN1330" s="62" t="s">
        <v>197</v>
      </c>
      <c r="PLO1330" s="62" t="s">
        <v>1294</v>
      </c>
      <c r="PLP1330" s="62">
        <v>0</v>
      </c>
      <c r="PLQ1330" s="62">
        <v>0</v>
      </c>
      <c r="PLS1330" s="62">
        <v>0</v>
      </c>
      <c r="PLT1330" s="62">
        <f>PLT1327</f>
        <v>2000000</v>
      </c>
      <c r="PLU1330" s="62">
        <f>PLU1327</f>
        <v>0</v>
      </c>
      <c r="PLV1330" s="62">
        <f>PLU1330/PLT1330</f>
        <v>0</v>
      </c>
      <c r="PLW1330" s="62">
        <f>PLT1330-PLU1330</f>
        <v>2000000</v>
      </c>
      <c r="PLX1330" s="62">
        <f t="shared" si="587"/>
        <v>2000000</v>
      </c>
      <c r="PMD1330" s="62" t="s">
        <v>197</v>
      </c>
      <c r="PME1330" s="62" t="s">
        <v>1294</v>
      </c>
      <c r="PMF1330" s="62">
        <v>0</v>
      </c>
      <c r="PMG1330" s="62">
        <v>0</v>
      </c>
      <c r="PMI1330" s="62">
        <v>0</v>
      </c>
      <c r="PMJ1330" s="62">
        <f>PMJ1327</f>
        <v>2000000</v>
      </c>
      <c r="PMK1330" s="62">
        <f>PMK1327</f>
        <v>0</v>
      </c>
      <c r="PML1330" s="62">
        <f>PMK1330/PMJ1330</f>
        <v>0</v>
      </c>
      <c r="PMM1330" s="62">
        <f>PMJ1330-PMK1330</f>
        <v>2000000</v>
      </c>
      <c r="PMN1330" s="62">
        <f t="shared" si="587"/>
        <v>2000000</v>
      </c>
      <c r="PMT1330" s="62" t="s">
        <v>197</v>
      </c>
      <c r="PMU1330" s="62" t="s">
        <v>1294</v>
      </c>
      <c r="PMV1330" s="62">
        <v>0</v>
      </c>
      <c r="PMW1330" s="62">
        <v>0</v>
      </c>
      <c r="PMY1330" s="62">
        <v>0</v>
      </c>
      <c r="PMZ1330" s="62">
        <f>PMZ1327</f>
        <v>2000000</v>
      </c>
      <c r="PNA1330" s="62">
        <f>PNA1327</f>
        <v>0</v>
      </c>
      <c r="PNB1330" s="62">
        <f>PNA1330/PMZ1330</f>
        <v>0</v>
      </c>
      <c r="PNC1330" s="62">
        <f>PMZ1330-PNA1330</f>
        <v>2000000</v>
      </c>
      <c r="PND1330" s="62">
        <f t="shared" si="588"/>
        <v>2000000</v>
      </c>
      <c r="PNJ1330" s="62" t="s">
        <v>197</v>
      </c>
      <c r="PNK1330" s="62" t="s">
        <v>1294</v>
      </c>
      <c r="PNL1330" s="62">
        <v>0</v>
      </c>
      <c r="PNM1330" s="62">
        <v>0</v>
      </c>
      <c r="PNO1330" s="62">
        <v>0</v>
      </c>
      <c r="PNP1330" s="62">
        <f>PNP1327</f>
        <v>2000000</v>
      </c>
      <c r="PNQ1330" s="62">
        <f>PNQ1327</f>
        <v>0</v>
      </c>
      <c r="PNR1330" s="62">
        <f>PNQ1330/PNP1330</f>
        <v>0</v>
      </c>
      <c r="PNS1330" s="62">
        <f>PNP1330-PNQ1330</f>
        <v>2000000</v>
      </c>
      <c r="PNT1330" s="62">
        <f t="shared" si="588"/>
        <v>2000000</v>
      </c>
      <c r="PNZ1330" s="62" t="s">
        <v>197</v>
      </c>
      <c r="POA1330" s="62" t="s">
        <v>1294</v>
      </c>
      <c r="POB1330" s="62">
        <v>0</v>
      </c>
      <c r="POC1330" s="62">
        <v>0</v>
      </c>
      <c r="POE1330" s="62">
        <v>0</v>
      </c>
      <c r="POF1330" s="62">
        <f>POF1327</f>
        <v>2000000</v>
      </c>
      <c r="POG1330" s="62">
        <f>POG1327</f>
        <v>0</v>
      </c>
      <c r="POH1330" s="62">
        <f>POG1330/POF1330</f>
        <v>0</v>
      </c>
      <c r="POI1330" s="62">
        <f>POF1330-POG1330</f>
        <v>2000000</v>
      </c>
      <c r="POJ1330" s="62">
        <f t="shared" si="589"/>
        <v>2000000</v>
      </c>
      <c r="POP1330" s="62" t="s">
        <v>197</v>
      </c>
      <c r="POQ1330" s="62" t="s">
        <v>1294</v>
      </c>
      <c r="POR1330" s="62">
        <v>0</v>
      </c>
      <c r="POS1330" s="62">
        <v>0</v>
      </c>
      <c r="POU1330" s="62">
        <v>0</v>
      </c>
      <c r="POV1330" s="62">
        <f>POV1327</f>
        <v>2000000</v>
      </c>
      <c r="POW1330" s="62">
        <f>POW1327</f>
        <v>0</v>
      </c>
      <c r="POX1330" s="62">
        <f>POW1330/POV1330</f>
        <v>0</v>
      </c>
      <c r="POY1330" s="62">
        <f>POV1330-POW1330</f>
        <v>2000000</v>
      </c>
      <c r="POZ1330" s="62">
        <f t="shared" si="589"/>
        <v>2000000</v>
      </c>
      <c r="PPF1330" s="62" t="s">
        <v>197</v>
      </c>
      <c r="PPG1330" s="62" t="s">
        <v>1294</v>
      </c>
      <c r="PPH1330" s="62">
        <v>0</v>
      </c>
      <c r="PPI1330" s="62">
        <v>0</v>
      </c>
      <c r="PPK1330" s="62">
        <v>0</v>
      </c>
      <c r="PPL1330" s="62">
        <f>PPL1327</f>
        <v>2000000</v>
      </c>
      <c r="PPM1330" s="62">
        <f>PPM1327</f>
        <v>0</v>
      </c>
      <c r="PPN1330" s="62">
        <f>PPM1330/PPL1330</f>
        <v>0</v>
      </c>
      <c r="PPO1330" s="62">
        <f>PPL1330-PPM1330</f>
        <v>2000000</v>
      </c>
      <c r="PPP1330" s="62">
        <f t="shared" si="590"/>
        <v>2000000</v>
      </c>
      <c r="PPV1330" s="62" t="s">
        <v>197</v>
      </c>
      <c r="PPW1330" s="62" t="s">
        <v>1294</v>
      </c>
      <c r="PPX1330" s="62">
        <v>0</v>
      </c>
      <c r="PPY1330" s="62">
        <v>0</v>
      </c>
      <c r="PQA1330" s="62">
        <v>0</v>
      </c>
      <c r="PQB1330" s="62">
        <f>PQB1327</f>
        <v>2000000</v>
      </c>
      <c r="PQC1330" s="62">
        <f>PQC1327</f>
        <v>0</v>
      </c>
      <c r="PQD1330" s="62">
        <f>PQC1330/PQB1330</f>
        <v>0</v>
      </c>
      <c r="PQE1330" s="62">
        <f>PQB1330-PQC1330</f>
        <v>2000000</v>
      </c>
      <c r="PQF1330" s="62">
        <f t="shared" si="590"/>
        <v>2000000</v>
      </c>
      <c r="PQL1330" s="62" t="s">
        <v>197</v>
      </c>
      <c r="PQM1330" s="62" t="s">
        <v>1294</v>
      </c>
      <c r="PQN1330" s="62">
        <v>0</v>
      </c>
      <c r="PQO1330" s="62">
        <v>0</v>
      </c>
      <c r="PQQ1330" s="62">
        <v>0</v>
      </c>
      <c r="PQR1330" s="62">
        <f>PQR1327</f>
        <v>2000000</v>
      </c>
      <c r="PQS1330" s="62">
        <f>PQS1327</f>
        <v>0</v>
      </c>
      <c r="PQT1330" s="62">
        <f>PQS1330/PQR1330</f>
        <v>0</v>
      </c>
      <c r="PQU1330" s="62">
        <f>PQR1330-PQS1330</f>
        <v>2000000</v>
      </c>
      <c r="PQV1330" s="62">
        <f t="shared" si="591"/>
        <v>2000000</v>
      </c>
      <c r="PRB1330" s="62" t="s">
        <v>197</v>
      </c>
      <c r="PRC1330" s="62" t="s">
        <v>1294</v>
      </c>
      <c r="PRD1330" s="62">
        <v>0</v>
      </c>
      <c r="PRE1330" s="62">
        <v>0</v>
      </c>
      <c r="PRG1330" s="62">
        <v>0</v>
      </c>
      <c r="PRH1330" s="62">
        <f>PRH1327</f>
        <v>2000000</v>
      </c>
      <c r="PRI1330" s="62">
        <f>PRI1327</f>
        <v>0</v>
      </c>
      <c r="PRJ1330" s="62">
        <f>PRI1330/PRH1330</f>
        <v>0</v>
      </c>
      <c r="PRK1330" s="62">
        <f>PRH1330-PRI1330</f>
        <v>2000000</v>
      </c>
      <c r="PRL1330" s="62">
        <f t="shared" si="591"/>
        <v>2000000</v>
      </c>
      <c r="PRR1330" s="62" t="s">
        <v>197</v>
      </c>
      <c r="PRS1330" s="62" t="s">
        <v>1294</v>
      </c>
      <c r="PRT1330" s="62">
        <v>0</v>
      </c>
      <c r="PRU1330" s="62">
        <v>0</v>
      </c>
      <c r="PRW1330" s="62">
        <v>0</v>
      </c>
      <c r="PRX1330" s="62">
        <f>PRX1327</f>
        <v>2000000</v>
      </c>
      <c r="PRY1330" s="62">
        <f>PRY1327</f>
        <v>0</v>
      </c>
      <c r="PRZ1330" s="62">
        <f>PRY1330/PRX1330</f>
        <v>0</v>
      </c>
      <c r="PSA1330" s="62">
        <f>PRX1330-PRY1330</f>
        <v>2000000</v>
      </c>
      <c r="PSB1330" s="62">
        <f t="shared" si="592"/>
        <v>2000000</v>
      </c>
      <c r="PSH1330" s="62" t="s">
        <v>197</v>
      </c>
      <c r="PSI1330" s="62" t="s">
        <v>1294</v>
      </c>
      <c r="PSJ1330" s="62">
        <v>0</v>
      </c>
      <c r="PSK1330" s="62">
        <v>0</v>
      </c>
      <c r="PSM1330" s="62">
        <v>0</v>
      </c>
      <c r="PSN1330" s="62">
        <f>PSN1327</f>
        <v>2000000</v>
      </c>
      <c r="PSO1330" s="62">
        <f>PSO1327</f>
        <v>0</v>
      </c>
      <c r="PSP1330" s="62">
        <f>PSO1330/PSN1330</f>
        <v>0</v>
      </c>
      <c r="PSQ1330" s="62">
        <f>PSN1330-PSO1330</f>
        <v>2000000</v>
      </c>
      <c r="PSR1330" s="62">
        <f t="shared" si="592"/>
        <v>2000000</v>
      </c>
      <c r="PSX1330" s="62" t="s">
        <v>197</v>
      </c>
      <c r="PSY1330" s="62" t="s">
        <v>1294</v>
      </c>
      <c r="PSZ1330" s="62">
        <v>0</v>
      </c>
      <c r="PTA1330" s="62">
        <v>0</v>
      </c>
      <c r="PTC1330" s="62">
        <v>0</v>
      </c>
      <c r="PTD1330" s="62">
        <f>PTD1327</f>
        <v>2000000</v>
      </c>
      <c r="PTE1330" s="62">
        <f>PTE1327</f>
        <v>0</v>
      </c>
      <c r="PTF1330" s="62">
        <f>PTE1330/PTD1330</f>
        <v>0</v>
      </c>
      <c r="PTG1330" s="62">
        <f>PTD1330-PTE1330</f>
        <v>2000000</v>
      </c>
      <c r="PTH1330" s="62">
        <f t="shared" si="593"/>
        <v>2000000</v>
      </c>
      <c r="PTN1330" s="62" t="s">
        <v>197</v>
      </c>
      <c r="PTO1330" s="62" t="s">
        <v>1294</v>
      </c>
      <c r="PTP1330" s="62">
        <v>0</v>
      </c>
      <c r="PTQ1330" s="62">
        <v>0</v>
      </c>
      <c r="PTS1330" s="62">
        <v>0</v>
      </c>
      <c r="PTT1330" s="62">
        <f>PTT1327</f>
        <v>2000000</v>
      </c>
      <c r="PTU1330" s="62">
        <f>PTU1327</f>
        <v>0</v>
      </c>
      <c r="PTV1330" s="62">
        <f>PTU1330/PTT1330</f>
        <v>0</v>
      </c>
      <c r="PTW1330" s="62">
        <f>PTT1330-PTU1330</f>
        <v>2000000</v>
      </c>
      <c r="PTX1330" s="62">
        <f t="shared" si="593"/>
        <v>2000000</v>
      </c>
      <c r="PUD1330" s="62" t="s">
        <v>197</v>
      </c>
      <c r="PUE1330" s="62" t="s">
        <v>1294</v>
      </c>
      <c r="PUF1330" s="62">
        <v>0</v>
      </c>
      <c r="PUG1330" s="62">
        <v>0</v>
      </c>
      <c r="PUI1330" s="62">
        <v>0</v>
      </c>
      <c r="PUJ1330" s="62">
        <f>PUJ1327</f>
        <v>2000000</v>
      </c>
      <c r="PUK1330" s="62">
        <f>PUK1327</f>
        <v>0</v>
      </c>
      <c r="PUL1330" s="62">
        <f>PUK1330/PUJ1330</f>
        <v>0</v>
      </c>
      <c r="PUM1330" s="62">
        <f>PUJ1330-PUK1330</f>
        <v>2000000</v>
      </c>
      <c r="PUN1330" s="62">
        <f t="shared" si="594"/>
        <v>2000000</v>
      </c>
      <c r="PUT1330" s="62" t="s">
        <v>197</v>
      </c>
      <c r="PUU1330" s="62" t="s">
        <v>1294</v>
      </c>
      <c r="PUV1330" s="62">
        <v>0</v>
      </c>
      <c r="PUW1330" s="62">
        <v>0</v>
      </c>
      <c r="PUY1330" s="62">
        <v>0</v>
      </c>
      <c r="PUZ1330" s="62">
        <f>PUZ1327</f>
        <v>2000000</v>
      </c>
      <c r="PVA1330" s="62">
        <f>PVA1327</f>
        <v>0</v>
      </c>
      <c r="PVB1330" s="62">
        <f>PVA1330/PUZ1330</f>
        <v>0</v>
      </c>
      <c r="PVC1330" s="62">
        <f>PUZ1330-PVA1330</f>
        <v>2000000</v>
      </c>
      <c r="PVD1330" s="62">
        <f t="shared" si="594"/>
        <v>2000000</v>
      </c>
      <c r="PVJ1330" s="62" t="s">
        <v>197</v>
      </c>
      <c r="PVK1330" s="62" t="s">
        <v>1294</v>
      </c>
      <c r="PVL1330" s="62">
        <v>0</v>
      </c>
      <c r="PVM1330" s="62">
        <v>0</v>
      </c>
      <c r="PVO1330" s="62">
        <v>0</v>
      </c>
      <c r="PVP1330" s="62">
        <f>PVP1327</f>
        <v>2000000</v>
      </c>
      <c r="PVQ1330" s="62">
        <f>PVQ1327</f>
        <v>0</v>
      </c>
      <c r="PVR1330" s="62">
        <f>PVQ1330/PVP1330</f>
        <v>0</v>
      </c>
      <c r="PVS1330" s="62">
        <f>PVP1330-PVQ1330</f>
        <v>2000000</v>
      </c>
      <c r="PVT1330" s="62">
        <f t="shared" si="595"/>
        <v>2000000</v>
      </c>
      <c r="PVZ1330" s="62" t="s">
        <v>197</v>
      </c>
      <c r="PWA1330" s="62" t="s">
        <v>1294</v>
      </c>
      <c r="PWB1330" s="62">
        <v>0</v>
      </c>
      <c r="PWC1330" s="62">
        <v>0</v>
      </c>
      <c r="PWE1330" s="62">
        <v>0</v>
      </c>
      <c r="PWF1330" s="62">
        <f>PWF1327</f>
        <v>2000000</v>
      </c>
      <c r="PWG1330" s="62">
        <f>PWG1327</f>
        <v>0</v>
      </c>
      <c r="PWH1330" s="62">
        <f>PWG1330/PWF1330</f>
        <v>0</v>
      </c>
      <c r="PWI1330" s="62">
        <f>PWF1330-PWG1330</f>
        <v>2000000</v>
      </c>
      <c r="PWJ1330" s="62">
        <f t="shared" si="595"/>
        <v>2000000</v>
      </c>
      <c r="PWP1330" s="62" t="s">
        <v>197</v>
      </c>
      <c r="PWQ1330" s="62" t="s">
        <v>1294</v>
      </c>
      <c r="PWR1330" s="62">
        <v>0</v>
      </c>
      <c r="PWS1330" s="62">
        <v>0</v>
      </c>
      <c r="PWU1330" s="62">
        <v>0</v>
      </c>
      <c r="PWV1330" s="62">
        <f>PWV1327</f>
        <v>2000000</v>
      </c>
      <c r="PWW1330" s="62">
        <f>PWW1327</f>
        <v>0</v>
      </c>
      <c r="PWX1330" s="62">
        <f>PWW1330/PWV1330</f>
        <v>0</v>
      </c>
      <c r="PWY1330" s="62">
        <f>PWV1330-PWW1330</f>
        <v>2000000</v>
      </c>
      <c r="PWZ1330" s="62">
        <f t="shared" si="596"/>
        <v>2000000</v>
      </c>
      <c r="PXF1330" s="62" t="s">
        <v>197</v>
      </c>
      <c r="PXG1330" s="62" t="s">
        <v>1294</v>
      </c>
      <c r="PXH1330" s="62">
        <v>0</v>
      </c>
      <c r="PXI1330" s="62">
        <v>0</v>
      </c>
      <c r="PXK1330" s="62">
        <v>0</v>
      </c>
      <c r="PXL1330" s="62">
        <f>PXL1327</f>
        <v>2000000</v>
      </c>
      <c r="PXM1330" s="62">
        <f>PXM1327</f>
        <v>0</v>
      </c>
      <c r="PXN1330" s="62">
        <f>PXM1330/PXL1330</f>
        <v>0</v>
      </c>
      <c r="PXO1330" s="62">
        <f>PXL1330-PXM1330</f>
        <v>2000000</v>
      </c>
      <c r="PXP1330" s="62">
        <f t="shared" si="596"/>
        <v>2000000</v>
      </c>
      <c r="PXV1330" s="62" t="s">
        <v>197</v>
      </c>
      <c r="PXW1330" s="62" t="s">
        <v>1294</v>
      </c>
      <c r="PXX1330" s="62">
        <v>0</v>
      </c>
      <c r="PXY1330" s="62">
        <v>0</v>
      </c>
      <c r="PYA1330" s="62">
        <v>0</v>
      </c>
      <c r="PYB1330" s="62">
        <f>PYB1327</f>
        <v>2000000</v>
      </c>
      <c r="PYC1330" s="62">
        <f>PYC1327</f>
        <v>0</v>
      </c>
      <c r="PYD1330" s="62">
        <f>PYC1330/PYB1330</f>
        <v>0</v>
      </c>
      <c r="PYE1330" s="62">
        <f>PYB1330-PYC1330</f>
        <v>2000000</v>
      </c>
      <c r="PYF1330" s="62">
        <f t="shared" si="597"/>
        <v>2000000</v>
      </c>
      <c r="PYL1330" s="62" t="s">
        <v>197</v>
      </c>
      <c r="PYM1330" s="62" t="s">
        <v>1294</v>
      </c>
      <c r="PYN1330" s="62">
        <v>0</v>
      </c>
      <c r="PYO1330" s="62">
        <v>0</v>
      </c>
      <c r="PYQ1330" s="62">
        <v>0</v>
      </c>
      <c r="PYR1330" s="62">
        <f>PYR1327</f>
        <v>2000000</v>
      </c>
      <c r="PYS1330" s="62">
        <f>PYS1327</f>
        <v>0</v>
      </c>
      <c r="PYT1330" s="62">
        <f>PYS1330/PYR1330</f>
        <v>0</v>
      </c>
      <c r="PYU1330" s="62">
        <f>PYR1330-PYS1330</f>
        <v>2000000</v>
      </c>
      <c r="PYV1330" s="62">
        <f t="shared" si="597"/>
        <v>2000000</v>
      </c>
      <c r="PZB1330" s="62" t="s">
        <v>197</v>
      </c>
      <c r="PZC1330" s="62" t="s">
        <v>1294</v>
      </c>
      <c r="PZD1330" s="62">
        <v>0</v>
      </c>
      <c r="PZE1330" s="62">
        <v>0</v>
      </c>
      <c r="PZG1330" s="62">
        <v>0</v>
      </c>
      <c r="PZH1330" s="62">
        <f>PZH1327</f>
        <v>2000000</v>
      </c>
      <c r="PZI1330" s="62">
        <f>PZI1327</f>
        <v>0</v>
      </c>
      <c r="PZJ1330" s="62">
        <f>PZI1330/PZH1330</f>
        <v>0</v>
      </c>
      <c r="PZK1330" s="62">
        <f>PZH1330-PZI1330</f>
        <v>2000000</v>
      </c>
      <c r="PZL1330" s="62">
        <f t="shared" si="598"/>
        <v>2000000</v>
      </c>
      <c r="PZR1330" s="62" t="s">
        <v>197</v>
      </c>
      <c r="PZS1330" s="62" t="s">
        <v>1294</v>
      </c>
      <c r="PZT1330" s="62">
        <v>0</v>
      </c>
      <c r="PZU1330" s="62">
        <v>0</v>
      </c>
      <c r="PZW1330" s="62">
        <v>0</v>
      </c>
      <c r="PZX1330" s="62">
        <f>PZX1327</f>
        <v>2000000</v>
      </c>
      <c r="PZY1330" s="62">
        <f>PZY1327</f>
        <v>0</v>
      </c>
      <c r="PZZ1330" s="62">
        <f>PZY1330/PZX1330</f>
        <v>0</v>
      </c>
      <c r="QAA1330" s="62">
        <f>PZX1330-PZY1330</f>
        <v>2000000</v>
      </c>
      <c r="QAB1330" s="62">
        <f t="shared" si="598"/>
        <v>2000000</v>
      </c>
      <c r="QAH1330" s="62" t="s">
        <v>197</v>
      </c>
      <c r="QAI1330" s="62" t="s">
        <v>1294</v>
      </c>
      <c r="QAJ1330" s="62">
        <v>0</v>
      </c>
      <c r="QAK1330" s="62">
        <v>0</v>
      </c>
      <c r="QAM1330" s="62">
        <v>0</v>
      </c>
      <c r="QAN1330" s="62">
        <f>QAN1327</f>
        <v>2000000</v>
      </c>
      <c r="QAO1330" s="62">
        <f>QAO1327</f>
        <v>0</v>
      </c>
      <c r="QAP1330" s="62">
        <f>QAO1330/QAN1330</f>
        <v>0</v>
      </c>
      <c r="QAQ1330" s="62">
        <f>QAN1330-QAO1330</f>
        <v>2000000</v>
      </c>
      <c r="QAR1330" s="62">
        <f t="shared" si="599"/>
        <v>2000000</v>
      </c>
      <c r="QAX1330" s="62" t="s">
        <v>197</v>
      </c>
      <c r="QAY1330" s="62" t="s">
        <v>1294</v>
      </c>
      <c r="QAZ1330" s="62">
        <v>0</v>
      </c>
      <c r="QBA1330" s="62">
        <v>0</v>
      </c>
      <c r="QBC1330" s="62">
        <v>0</v>
      </c>
      <c r="QBD1330" s="62">
        <f>QBD1327</f>
        <v>2000000</v>
      </c>
      <c r="QBE1330" s="62">
        <f>QBE1327</f>
        <v>0</v>
      </c>
      <c r="QBF1330" s="62">
        <f>QBE1330/QBD1330</f>
        <v>0</v>
      </c>
      <c r="QBG1330" s="62">
        <f>QBD1330-QBE1330</f>
        <v>2000000</v>
      </c>
      <c r="QBH1330" s="62">
        <f t="shared" si="599"/>
        <v>2000000</v>
      </c>
      <c r="QBN1330" s="62" t="s">
        <v>197</v>
      </c>
      <c r="QBO1330" s="62" t="s">
        <v>1294</v>
      </c>
      <c r="QBP1330" s="62">
        <v>0</v>
      </c>
      <c r="QBQ1330" s="62">
        <v>0</v>
      </c>
      <c r="QBS1330" s="62">
        <v>0</v>
      </c>
      <c r="QBT1330" s="62">
        <f>QBT1327</f>
        <v>2000000</v>
      </c>
      <c r="QBU1330" s="62">
        <f>QBU1327</f>
        <v>0</v>
      </c>
      <c r="QBV1330" s="62">
        <f>QBU1330/QBT1330</f>
        <v>0</v>
      </c>
      <c r="QBW1330" s="62">
        <f>QBT1330-QBU1330</f>
        <v>2000000</v>
      </c>
      <c r="QBX1330" s="62">
        <f t="shared" si="600"/>
        <v>2000000</v>
      </c>
      <c r="QCD1330" s="62" t="s">
        <v>197</v>
      </c>
      <c r="QCE1330" s="62" t="s">
        <v>1294</v>
      </c>
      <c r="QCF1330" s="62">
        <v>0</v>
      </c>
      <c r="QCG1330" s="62">
        <v>0</v>
      </c>
      <c r="QCI1330" s="62">
        <v>0</v>
      </c>
      <c r="QCJ1330" s="62">
        <f>QCJ1327</f>
        <v>2000000</v>
      </c>
      <c r="QCK1330" s="62">
        <f>QCK1327</f>
        <v>0</v>
      </c>
      <c r="QCL1330" s="62">
        <f>QCK1330/QCJ1330</f>
        <v>0</v>
      </c>
      <c r="QCM1330" s="62">
        <f>QCJ1330-QCK1330</f>
        <v>2000000</v>
      </c>
      <c r="QCN1330" s="62">
        <f t="shared" si="600"/>
        <v>2000000</v>
      </c>
      <c r="QCT1330" s="62" t="s">
        <v>197</v>
      </c>
      <c r="QCU1330" s="62" t="s">
        <v>1294</v>
      </c>
      <c r="QCV1330" s="62">
        <v>0</v>
      </c>
      <c r="QCW1330" s="62">
        <v>0</v>
      </c>
      <c r="QCY1330" s="62">
        <v>0</v>
      </c>
      <c r="QCZ1330" s="62">
        <f>QCZ1327</f>
        <v>2000000</v>
      </c>
      <c r="QDA1330" s="62">
        <f>QDA1327</f>
        <v>0</v>
      </c>
      <c r="QDB1330" s="62">
        <f>QDA1330/QCZ1330</f>
        <v>0</v>
      </c>
      <c r="QDC1330" s="62">
        <f>QCZ1330-QDA1330</f>
        <v>2000000</v>
      </c>
      <c r="QDD1330" s="62">
        <f t="shared" si="601"/>
        <v>2000000</v>
      </c>
      <c r="QDJ1330" s="62" t="s">
        <v>197</v>
      </c>
      <c r="QDK1330" s="62" t="s">
        <v>1294</v>
      </c>
      <c r="QDL1330" s="62">
        <v>0</v>
      </c>
      <c r="QDM1330" s="62">
        <v>0</v>
      </c>
      <c r="QDO1330" s="62">
        <v>0</v>
      </c>
      <c r="QDP1330" s="62">
        <f>QDP1327</f>
        <v>2000000</v>
      </c>
      <c r="QDQ1330" s="62">
        <f>QDQ1327</f>
        <v>0</v>
      </c>
      <c r="QDR1330" s="62">
        <f>QDQ1330/QDP1330</f>
        <v>0</v>
      </c>
      <c r="QDS1330" s="62">
        <f>QDP1330-QDQ1330</f>
        <v>2000000</v>
      </c>
      <c r="QDT1330" s="62">
        <f t="shared" si="601"/>
        <v>2000000</v>
      </c>
      <c r="QDZ1330" s="62" t="s">
        <v>197</v>
      </c>
      <c r="QEA1330" s="62" t="s">
        <v>1294</v>
      </c>
      <c r="QEB1330" s="62">
        <v>0</v>
      </c>
      <c r="QEC1330" s="62">
        <v>0</v>
      </c>
      <c r="QEE1330" s="62">
        <v>0</v>
      </c>
      <c r="QEF1330" s="62">
        <f>QEF1327</f>
        <v>2000000</v>
      </c>
      <c r="QEG1330" s="62">
        <f>QEG1327</f>
        <v>0</v>
      </c>
      <c r="QEH1330" s="62">
        <f>QEG1330/QEF1330</f>
        <v>0</v>
      </c>
      <c r="QEI1330" s="62">
        <f>QEF1330-QEG1330</f>
        <v>2000000</v>
      </c>
      <c r="QEJ1330" s="62">
        <f t="shared" si="602"/>
        <v>2000000</v>
      </c>
      <c r="QEP1330" s="62" t="s">
        <v>197</v>
      </c>
      <c r="QEQ1330" s="62" t="s">
        <v>1294</v>
      </c>
      <c r="QER1330" s="62">
        <v>0</v>
      </c>
      <c r="QES1330" s="62">
        <v>0</v>
      </c>
      <c r="QEU1330" s="62">
        <v>0</v>
      </c>
      <c r="QEV1330" s="62">
        <f>QEV1327</f>
        <v>2000000</v>
      </c>
      <c r="QEW1330" s="62">
        <f>QEW1327</f>
        <v>0</v>
      </c>
      <c r="QEX1330" s="62">
        <f>QEW1330/QEV1330</f>
        <v>0</v>
      </c>
      <c r="QEY1330" s="62">
        <f>QEV1330-QEW1330</f>
        <v>2000000</v>
      </c>
      <c r="QEZ1330" s="62">
        <f t="shared" si="602"/>
        <v>2000000</v>
      </c>
      <c r="QFF1330" s="62" t="s">
        <v>197</v>
      </c>
      <c r="QFG1330" s="62" t="s">
        <v>1294</v>
      </c>
      <c r="QFH1330" s="62">
        <v>0</v>
      </c>
      <c r="QFI1330" s="62">
        <v>0</v>
      </c>
      <c r="QFK1330" s="62">
        <v>0</v>
      </c>
      <c r="QFL1330" s="62">
        <f>QFL1327</f>
        <v>2000000</v>
      </c>
      <c r="QFM1330" s="62">
        <f>QFM1327</f>
        <v>0</v>
      </c>
      <c r="QFN1330" s="62">
        <f>QFM1330/QFL1330</f>
        <v>0</v>
      </c>
      <c r="QFO1330" s="62">
        <f>QFL1330-QFM1330</f>
        <v>2000000</v>
      </c>
      <c r="QFP1330" s="62">
        <f t="shared" si="603"/>
        <v>2000000</v>
      </c>
      <c r="QFV1330" s="62" t="s">
        <v>197</v>
      </c>
      <c r="QFW1330" s="62" t="s">
        <v>1294</v>
      </c>
      <c r="QFX1330" s="62">
        <v>0</v>
      </c>
      <c r="QFY1330" s="62">
        <v>0</v>
      </c>
      <c r="QGA1330" s="62">
        <v>0</v>
      </c>
      <c r="QGB1330" s="62">
        <f>QGB1327</f>
        <v>2000000</v>
      </c>
      <c r="QGC1330" s="62">
        <f>QGC1327</f>
        <v>0</v>
      </c>
      <c r="QGD1330" s="62">
        <f>QGC1330/QGB1330</f>
        <v>0</v>
      </c>
      <c r="QGE1330" s="62">
        <f>QGB1330-QGC1330</f>
        <v>2000000</v>
      </c>
      <c r="QGF1330" s="62">
        <f t="shared" si="603"/>
        <v>2000000</v>
      </c>
      <c r="QGL1330" s="62" t="s">
        <v>197</v>
      </c>
      <c r="QGM1330" s="62" t="s">
        <v>1294</v>
      </c>
      <c r="QGN1330" s="62">
        <v>0</v>
      </c>
      <c r="QGO1330" s="62">
        <v>0</v>
      </c>
      <c r="QGQ1330" s="62">
        <v>0</v>
      </c>
      <c r="QGR1330" s="62">
        <f>QGR1327</f>
        <v>2000000</v>
      </c>
      <c r="QGS1330" s="62">
        <f>QGS1327</f>
        <v>0</v>
      </c>
      <c r="QGT1330" s="62">
        <f>QGS1330/QGR1330</f>
        <v>0</v>
      </c>
      <c r="QGU1330" s="62">
        <f>QGR1330-QGS1330</f>
        <v>2000000</v>
      </c>
      <c r="QGV1330" s="62">
        <f t="shared" si="604"/>
        <v>2000000</v>
      </c>
      <c r="QHB1330" s="62" t="s">
        <v>197</v>
      </c>
      <c r="QHC1330" s="62" t="s">
        <v>1294</v>
      </c>
      <c r="QHD1330" s="62">
        <v>0</v>
      </c>
      <c r="QHE1330" s="62">
        <v>0</v>
      </c>
      <c r="QHG1330" s="62">
        <v>0</v>
      </c>
      <c r="QHH1330" s="62">
        <f>QHH1327</f>
        <v>2000000</v>
      </c>
      <c r="QHI1330" s="62">
        <f>QHI1327</f>
        <v>0</v>
      </c>
      <c r="QHJ1330" s="62">
        <f>QHI1330/QHH1330</f>
        <v>0</v>
      </c>
      <c r="QHK1330" s="62">
        <f>QHH1330-QHI1330</f>
        <v>2000000</v>
      </c>
      <c r="QHL1330" s="62">
        <f t="shared" si="604"/>
        <v>2000000</v>
      </c>
      <c r="QHR1330" s="62" t="s">
        <v>197</v>
      </c>
      <c r="QHS1330" s="62" t="s">
        <v>1294</v>
      </c>
      <c r="QHT1330" s="62">
        <v>0</v>
      </c>
      <c r="QHU1330" s="62">
        <v>0</v>
      </c>
      <c r="QHW1330" s="62">
        <v>0</v>
      </c>
      <c r="QHX1330" s="62">
        <f>QHX1327</f>
        <v>2000000</v>
      </c>
      <c r="QHY1330" s="62">
        <f>QHY1327</f>
        <v>0</v>
      </c>
      <c r="QHZ1330" s="62">
        <f>QHY1330/QHX1330</f>
        <v>0</v>
      </c>
      <c r="QIA1330" s="62">
        <f>QHX1330-QHY1330</f>
        <v>2000000</v>
      </c>
      <c r="QIB1330" s="62">
        <f t="shared" si="605"/>
        <v>2000000</v>
      </c>
      <c r="QIH1330" s="62" t="s">
        <v>197</v>
      </c>
      <c r="QII1330" s="62" t="s">
        <v>1294</v>
      </c>
      <c r="QIJ1330" s="62">
        <v>0</v>
      </c>
      <c r="QIK1330" s="62">
        <v>0</v>
      </c>
      <c r="QIM1330" s="62">
        <v>0</v>
      </c>
      <c r="QIN1330" s="62">
        <f>QIN1327</f>
        <v>2000000</v>
      </c>
      <c r="QIO1330" s="62">
        <f>QIO1327</f>
        <v>0</v>
      </c>
      <c r="QIP1330" s="62">
        <f>QIO1330/QIN1330</f>
        <v>0</v>
      </c>
      <c r="QIQ1330" s="62">
        <f>QIN1330-QIO1330</f>
        <v>2000000</v>
      </c>
      <c r="QIR1330" s="62">
        <f t="shared" si="605"/>
        <v>2000000</v>
      </c>
      <c r="QIX1330" s="62" t="s">
        <v>197</v>
      </c>
      <c r="QIY1330" s="62" t="s">
        <v>1294</v>
      </c>
      <c r="QIZ1330" s="62">
        <v>0</v>
      </c>
      <c r="QJA1330" s="62">
        <v>0</v>
      </c>
      <c r="QJC1330" s="62">
        <v>0</v>
      </c>
      <c r="QJD1330" s="62">
        <f>QJD1327</f>
        <v>2000000</v>
      </c>
      <c r="QJE1330" s="62">
        <f>QJE1327</f>
        <v>0</v>
      </c>
      <c r="QJF1330" s="62">
        <f>QJE1330/QJD1330</f>
        <v>0</v>
      </c>
      <c r="QJG1330" s="62">
        <f>QJD1330-QJE1330</f>
        <v>2000000</v>
      </c>
      <c r="QJH1330" s="62">
        <f t="shared" si="606"/>
        <v>2000000</v>
      </c>
      <c r="QJN1330" s="62" t="s">
        <v>197</v>
      </c>
      <c r="QJO1330" s="62" t="s">
        <v>1294</v>
      </c>
      <c r="QJP1330" s="62">
        <v>0</v>
      </c>
      <c r="QJQ1330" s="62">
        <v>0</v>
      </c>
      <c r="QJS1330" s="62">
        <v>0</v>
      </c>
      <c r="QJT1330" s="62">
        <f>QJT1327</f>
        <v>2000000</v>
      </c>
      <c r="QJU1330" s="62">
        <f>QJU1327</f>
        <v>0</v>
      </c>
      <c r="QJV1330" s="62">
        <f>QJU1330/QJT1330</f>
        <v>0</v>
      </c>
      <c r="QJW1330" s="62">
        <f>QJT1330-QJU1330</f>
        <v>2000000</v>
      </c>
      <c r="QJX1330" s="62">
        <f t="shared" si="606"/>
        <v>2000000</v>
      </c>
      <c r="QKD1330" s="62" t="s">
        <v>197</v>
      </c>
      <c r="QKE1330" s="62" t="s">
        <v>1294</v>
      </c>
      <c r="QKF1330" s="62">
        <v>0</v>
      </c>
      <c r="QKG1330" s="62">
        <v>0</v>
      </c>
      <c r="QKI1330" s="62">
        <v>0</v>
      </c>
      <c r="QKJ1330" s="62">
        <f>QKJ1327</f>
        <v>2000000</v>
      </c>
      <c r="QKK1330" s="62">
        <f>QKK1327</f>
        <v>0</v>
      </c>
      <c r="QKL1330" s="62">
        <f>QKK1330/QKJ1330</f>
        <v>0</v>
      </c>
      <c r="QKM1330" s="62">
        <f>QKJ1330-QKK1330</f>
        <v>2000000</v>
      </c>
      <c r="QKN1330" s="62">
        <f t="shared" si="607"/>
        <v>2000000</v>
      </c>
      <c r="QKT1330" s="62" t="s">
        <v>197</v>
      </c>
      <c r="QKU1330" s="62" t="s">
        <v>1294</v>
      </c>
      <c r="QKV1330" s="62">
        <v>0</v>
      </c>
      <c r="QKW1330" s="62">
        <v>0</v>
      </c>
      <c r="QKY1330" s="62">
        <v>0</v>
      </c>
      <c r="QKZ1330" s="62">
        <f>QKZ1327</f>
        <v>2000000</v>
      </c>
      <c r="QLA1330" s="62">
        <f>QLA1327</f>
        <v>0</v>
      </c>
      <c r="QLB1330" s="62">
        <f>QLA1330/QKZ1330</f>
        <v>0</v>
      </c>
      <c r="QLC1330" s="62">
        <f>QKZ1330-QLA1330</f>
        <v>2000000</v>
      </c>
      <c r="QLD1330" s="62">
        <f t="shared" si="607"/>
        <v>2000000</v>
      </c>
      <c r="QLJ1330" s="62" t="s">
        <v>197</v>
      </c>
      <c r="QLK1330" s="62" t="s">
        <v>1294</v>
      </c>
      <c r="QLL1330" s="62">
        <v>0</v>
      </c>
      <c r="QLM1330" s="62">
        <v>0</v>
      </c>
      <c r="QLO1330" s="62">
        <v>0</v>
      </c>
      <c r="QLP1330" s="62">
        <f>QLP1327</f>
        <v>2000000</v>
      </c>
      <c r="QLQ1330" s="62">
        <f>QLQ1327</f>
        <v>0</v>
      </c>
      <c r="QLR1330" s="62">
        <f>QLQ1330/QLP1330</f>
        <v>0</v>
      </c>
      <c r="QLS1330" s="62">
        <f>QLP1330-QLQ1330</f>
        <v>2000000</v>
      </c>
      <c r="QLT1330" s="62">
        <f t="shared" si="608"/>
        <v>2000000</v>
      </c>
      <c r="QLZ1330" s="62" t="s">
        <v>197</v>
      </c>
      <c r="QMA1330" s="62" t="s">
        <v>1294</v>
      </c>
      <c r="QMB1330" s="62">
        <v>0</v>
      </c>
      <c r="QMC1330" s="62">
        <v>0</v>
      </c>
      <c r="QME1330" s="62">
        <v>0</v>
      </c>
      <c r="QMF1330" s="62">
        <f>QMF1327</f>
        <v>2000000</v>
      </c>
      <c r="QMG1330" s="62">
        <f>QMG1327</f>
        <v>0</v>
      </c>
      <c r="QMH1330" s="62">
        <f>QMG1330/QMF1330</f>
        <v>0</v>
      </c>
      <c r="QMI1330" s="62">
        <f>QMF1330-QMG1330</f>
        <v>2000000</v>
      </c>
      <c r="QMJ1330" s="62">
        <f t="shared" si="608"/>
        <v>2000000</v>
      </c>
      <c r="QMP1330" s="62" t="s">
        <v>197</v>
      </c>
      <c r="QMQ1330" s="62" t="s">
        <v>1294</v>
      </c>
      <c r="QMR1330" s="62">
        <v>0</v>
      </c>
      <c r="QMS1330" s="62">
        <v>0</v>
      </c>
      <c r="QMU1330" s="62">
        <v>0</v>
      </c>
      <c r="QMV1330" s="62">
        <f>QMV1327</f>
        <v>2000000</v>
      </c>
      <c r="QMW1330" s="62">
        <f>QMW1327</f>
        <v>0</v>
      </c>
      <c r="QMX1330" s="62">
        <f>QMW1330/QMV1330</f>
        <v>0</v>
      </c>
      <c r="QMY1330" s="62">
        <f>QMV1330-QMW1330</f>
        <v>2000000</v>
      </c>
      <c r="QMZ1330" s="62">
        <f t="shared" si="609"/>
        <v>2000000</v>
      </c>
      <c r="QNF1330" s="62" t="s">
        <v>197</v>
      </c>
      <c r="QNG1330" s="62" t="s">
        <v>1294</v>
      </c>
      <c r="QNH1330" s="62">
        <v>0</v>
      </c>
      <c r="QNI1330" s="62">
        <v>0</v>
      </c>
      <c r="QNK1330" s="62">
        <v>0</v>
      </c>
      <c r="QNL1330" s="62">
        <f>QNL1327</f>
        <v>2000000</v>
      </c>
      <c r="QNM1330" s="62">
        <f>QNM1327</f>
        <v>0</v>
      </c>
      <c r="QNN1330" s="62">
        <f>QNM1330/QNL1330</f>
        <v>0</v>
      </c>
      <c r="QNO1330" s="62">
        <f>QNL1330-QNM1330</f>
        <v>2000000</v>
      </c>
      <c r="QNP1330" s="62">
        <f t="shared" si="609"/>
        <v>2000000</v>
      </c>
      <c r="QNV1330" s="62" t="s">
        <v>197</v>
      </c>
      <c r="QNW1330" s="62" t="s">
        <v>1294</v>
      </c>
      <c r="QNX1330" s="62">
        <v>0</v>
      </c>
      <c r="QNY1330" s="62">
        <v>0</v>
      </c>
      <c r="QOA1330" s="62">
        <v>0</v>
      </c>
      <c r="QOB1330" s="62">
        <f>QOB1327</f>
        <v>2000000</v>
      </c>
      <c r="QOC1330" s="62">
        <f>QOC1327</f>
        <v>0</v>
      </c>
      <c r="QOD1330" s="62">
        <f>QOC1330/QOB1330</f>
        <v>0</v>
      </c>
      <c r="QOE1330" s="62">
        <f>QOB1330-QOC1330</f>
        <v>2000000</v>
      </c>
      <c r="QOF1330" s="62">
        <f t="shared" si="610"/>
        <v>2000000</v>
      </c>
      <c r="QOL1330" s="62" t="s">
        <v>197</v>
      </c>
      <c r="QOM1330" s="62" t="s">
        <v>1294</v>
      </c>
      <c r="QON1330" s="62">
        <v>0</v>
      </c>
      <c r="QOO1330" s="62">
        <v>0</v>
      </c>
      <c r="QOQ1330" s="62">
        <v>0</v>
      </c>
      <c r="QOR1330" s="62">
        <f>QOR1327</f>
        <v>2000000</v>
      </c>
      <c r="QOS1330" s="62">
        <f>QOS1327</f>
        <v>0</v>
      </c>
      <c r="QOT1330" s="62">
        <f>QOS1330/QOR1330</f>
        <v>0</v>
      </c>
      <c r="QOU1330" s="62">
        <f>QOR1330-QOS1330</f>
        <v>2000000</v>
      </c>
      <c r="QOV1330" s="62">
        <f t="shared" si="610"/>
        <v>2000000</v>
      </c>
      <c r="QPB1330" s="62" t="s">
        <v>197</v>
      </c>
      <c r="QPC1330" s="62" t="s">
        <v>1294</v>
      </c>
      <c r="QPD1330" s="62">
        <v>0</v>
      </c>
      <c r="QPE1330" s="62">
        <v>0</v>
      </c>
      <c r="QPG1330" s="62">
        <v>0</v>
      </c>
      <c r="QPH1330" s="62">
        <f>QPH1327</f>
        <v>2000000</v>
      </c>
      <c r="QPI1330" s="62">
        <f>QPI1327</f>
        <v>0</v>
      </c>
      <c r="QPJ1330" s="62">
        <f>QPI1330/QPH1330</f>
        <v>0</v>
      </c>
      <c r="QPK1330" s="62">
        <f>QPH1330-QPI1330</f>
        <v>2000000</v>
      </c>
      <c r="QPL1330" s="62">
        <f t="shared" si="611"/>
        <v>2000000</v>
      </c>
      <c r="QPR1330" s="62" t="s">
        <v>197</v>
      </c>
      <c r="QPS1330" s="62" t="s">
        <v>1294</v>
      </c>
      <c r="QPT1330" s="62">
        <v>0</v>
      </c>
      <c r="QPU1330" s="62">
        <v>0</v>
      </c>
      <c r="QPW1330" s="62">
        <v>0</v>
      </c>
      <c r="QPX1330" s="62">
        <f>QPX1327</f>
        <v>2000000</v>
      </c>
      <c r="QPY1330" s="62">
        <f>QPY1327</f>
        <v>0</v>
      </c>
      <c r="QPZ1330" s="62">
        <f>QPY1330/QPX1330</f>
        <v>0</v>
      </c>
      <c r="QQA1330" s="62">
        <f>QPX1330-QPY1330</f>
        <v>2000000</v>
      </c>
      <c r="QQB1330" s="62">
        <f t="shared" si="611"/>
        <v>2000000</v>
      </c>
      <c r="QQH1330" s="62" t="s">
        <v>197</v>
      </c>
      <c r="QQI1330" s="62" t="s">
        <v>1294</v>
      </c>
      <c r="QQJ1330" s="62">
        <v>0</v>
      </c>
      <c r="QQK1330" s="62">
        <v>0</v>
      </c>
      <c r="QQM1330" s="62">
        <v>0</v>
      </c>
      <c r="QQN1330" s="62">
        <f>QQN1327</f>
        <v>2000000</v>
      </c>
      <c r="QQO1330" s="62">
        <f>QQO1327</f>
        <v>0</v>
      </c>
      <c r="QQP1330" s="62">
        <f>QQO1330/QQN1330</f>
        <v>0</v>
      </c>
      <c r="QQQ1330" s="62">
        <f>QQN1330-QQO1330</f>
        <v>2000000</v>
      </c>
      <c r="QQR1330" s="62">
        <f t="shared" si="612"/>
        <v>2000000</v>
      </c>
      <c r="QQX1330" s="62" t="s">
        <v>197</v>
      </c>
      <c r="QQY1330" s="62" t="s">
        <v>1294</v>
      </c>
      <c r="QQZ1330" s="62">
        <v>0</v>
      </c>
      <c r="QRA1330" s="62">
        <v>0</v>
      </c>
      <c r="QRC1330" s="62">
        <v>0</v>
      </c>
      <c r="QRD1330" s="62">
        <f>QRD1327</f>
        <v>2000000</v>
      </c>
      <c r="QRE1330" s="62">
        <f>QRE1327</f>
        <v>0</v>
      </c>
      <c r="QRF1330" s="62">
        <f>QRE1330/QRD1330</f>
        <v>0</v>
      </c>
      <c r="QRG1330" s="62">
        <f>QRD1330-QRE1330</f>
        <v>2000000</v>
      </c>
      <c r="QRH1330" s="62">
        <f t="shared" si="612"/>
        <v>2000000</v>
      </c>
      <c r="QRN1330" s="62" t="s">
        <v>197</v>
      </c>
      <c r="QRO1330" s="62" t="s">
        <v>1294</v>
      </c>
      <c r="QRP1330" s="62">
        <v>0</v>
      </c>
      <c r="QRQ1330" s="62">
        <v>0</v>
      </c>
      <c r="QRS1330" s="62">
        <v>0</v>
      </c>
      <c r="QRT1330" s="62">
        <f>QRT1327</f>
        <v>2000000</v>
      </c>
      <c r="QRU1330" s="62">
        <f>QRU1327</f>
        <v>0</v>
      </c>
      <c r="QRV1330" s="62">
        <f>QRU1330/QRT1330</f>
        <v>0</v>
      </c>
      <c r="QRW1330" s="62">
        <f>QRT1330-QRU1330</f>
        <v>2000000</v>
      </c>
      <c r="QRX1330" s="62">
        <f t="shared" si="613"/>
        <v>2000000</v>
      </c>
      <c r="QSD1330" s="62" t="s">
        <v>197</v>
      </c>
      <c r="QSE1330" s="62" t="s">
        <v>1294</v>
      </c>
      <c r="QSF1330" s="62">
        <v>0</v>
      </c>
      <c r="QSG1330" s="62">
        <v>0</v>
      </c>
      <c r="QSI1330" s="62">
        <v>0</v>
      </c>
      <c r="QSJ1330" s="62">
        <f>QSJ1327</f>
        <v>2000000</v>
      </c>
      <c r="QSK1330" s="62">
        <f>QSK1327</f>
        <v>0</v>
      </c>
      <c r="QSL1330" s="62">
        <f>QSK1330/QSJ1330</f>
        <v>0</v>
      </c>
      <c r="QSM1330" s="62">
        <f>QSJ1330-QSK1330</f>
        <v>2000000</v>
      </c>
      <c r="QSN1330" s="62">
        <f t="shared" si="613"/>
        <v>2000000</v>
      </c>
      <c r="QST1330" s="62" t="s">
        <v>197</v>
      </c>
      <c r="QSU1330" s="62" t="s">
        <v>1294</v>
      </c>
      <c r="QSV1330" s="62">
        <v>0</v>
      </c>
      <c r="QSW1330" s="62">
        <v>0</v>
      </c>
      <c r="QSY1330" s="62">
        <v>0</v>
      </c>
      <c r="QSZ1330" s="62">
        <f>QSZ1327</f>
        <v>2000000</v>
      </c>
      <c r="QTA1330" s="62">
        <f>QTA1327</f>
        <v>0</v>
      </c>
      <c r="QTB1330" s="62">
        <f>QTA1330/QSZ1330</f>
        <v>0</v>
      </c>
      <c r="QTC1330" s="62">
        <f>QSZ1330-QTA1330</f>
        <v>2000000</v>
      </c>
      <c r="QTD1330" s="62">
        <f t="shared" si="614"/>
        <v>2000000</v>
      </c>
      <c r="QTJ1330" s="62" t="s">
        <v>197</v>
      </c>
      <c r="QTK1330" s="62" t="s">
        <v>1294</v>
      </c>
      <c r="QTL1330" s="62">
        <v>0</v>
      </c>
      <c r="QTM1330" s="62">
        <v>0</v>
      </c>
      <c r="QTO1330" s="62">
        <v>0</v>
      </c>
      <c r="QTP1330" s="62">
        <f>QTP1327</f>
        <v>2000000</v>
      </c>
      <c r="QTQ1330" s="62">
        <f>QTQ1327</f>
        <v>0</v>
      </c>
      <c r="QTR1330" s="62">
        <f>QTQ1330/QTP1330</f>
        <v>0</v>
      </c>
      <c r="QTS1330" s="62">
        <f>QTP1330-QTQ1330</f>
        <v>2000000</v>
      </c>
      <c r="QTT1330" s="62">
        <f t="shared" si="614"/>
        <v>2000000</v>
      </c>
      <c r="QTZ1330" s="62" t="s">
        <v>197</v>
      </c>
      <c r="QUA1330" s="62" t="s">
        <v>1294</v>
      </c>
      <c r="QUB1330" s="62">
        <v>0</v>
      </c>
      <c r="QUC1330" s="62">
        <v>0</v>
      </c>
      <c r="QUE1330" s="62">
        <v>0</v>
      </c>
      <c r="QUF1330" s="62">
        <f>QUF1327</f>
        <v>2000000</v>
      </c>
      <c r="QUG1330" s="62">
        <f>QUG1327</f>
        <v>0</v>
      </c>
      <c r="QUH1330" s="62">
        <f>QUG1330/QUF1330</f>
        <v>0</v>
      </c>
      <c r="QUI1330" s="62">
        <f>QUF1330-QUG1330</f>
        <v>2000000</v>
      </c>
      <c r="QUJ1330" s="62">
        <f t="shared" si="615"/>
        <v>2000000</v>
      </c>
      <c r="QUP1330" s="62" t="s">
        <v>197</v>
      </c>
      <c r="QUQ1330" s="62" t="s">
        <v>1294</v>
      </c>
      <c r="QUR1330" s="62">
        <v>0</v>
      </c>
      <c r="QUS1330" s="62">
        <v>0</v>
      </c>
      <c r="QUU1330" s="62">
        <v>0</v>
      </c>
      <c r="QUV1330" s="62">
        <f>QUV1327</f>
        <v>2000000</v>
      </c>
      <c r="QUW1330" s="62">
        <f>QUW1327</f>
        <v>0</v>
      </c>
      <c r="QUX1330" s="62">
        <f>QUW1330/QUV1330</f>
        <v>0</v>
      </c>
      <c r="QUY1330" s="62">
        <f>QUV1330-QUW1330</f>
        <v>2000000</v>
      </c>
      <c r="QUZ1330" s="62">
        <f t="shared" si="615"/>
        <v>2000000</v>
      </c>
      <c r="QVF1330" s="62" t="s">
        <v>197</v>
      </c>
      <c r="QVG1330" s="62" t="s">
        <v>1294</v>
      </c>
      <c r="QVH1330" s="62">
        <v>0</v>
      </c>
      <c r="QVI1330" s="62">
        <v>0</v>
      </c>
      <c r="QVK1330" s="62">
        <v>0</v>
      </c>
      <c r="QVL1330" s="62">
        <f>QVL1327</f>
        <v>2000000</v>
      </c>
      <c r="QVM1330" s="62">
        <f>QVM1327</f>
        <v>0</v>
      </c>
      <c r="QVN1330" s="62">
        <f>QVM1330/QVL1330</f>
        <v>0</v>
      </c>
      <c r="QVO1330" s="62">
        <f>QVL1330-QVM1330</f>
        <v>2000000</v>
      </c>
      <c r="QVP1330" s="62">
        <f t="shared" si="616"/>
        <v>2000000</v>
      </c>
      <c r="QVV1330" s="62" t="s">
        <v>197</v>
      </c>
      <c r="QVW1330" s="62" t="s">
        <v>1294</v>
      </c>
      <c r="QVX1330" s="62">
        <v>0</v>
      </c>
      <c r="QVY1330" s="62">
        <v>0</v>
      </c>
      <c r="QWA1330" s="62">
        <v>0</v>
      </c>
      <c r="QWB1330" s="62">
        <f>QWB1327</f>
        <v>2000000</v>
      </c>
      <c r="QWC1330" s="62">
        <f>QWC1327</f>
        <v>0</v>
      </c>
      <c r="QWD1330" s="62">
        <f>QWC1330/QWB1330</f>
        <v>0</v>
      </c>
      <c r="QWE1330" s="62">
        <f>QWB1330-QWC1330</f>
        <v>2000000</v>
      </c>
      <c r="QWF1330" s="62">
        <f t="shared" si="616"/>
        <v>2000000</v>
      </c>
      <c r="QWL1330" s="62" t="s">
        <v>197</v>
      </c>
      <c r="QWM1330" s="62" t="s">
        <v>1294</v>
      </c>
      <c r="QWN1330" s="62">
        <v>0</v>
      </c>
      <c r="QWO1330" s="62">
        <v>0</v>
      </c>
      <c r="QWQ1330" s="62">
        <v>0</v>
      </c>
      <c r="QWR1330" s="62">
        <f>QWR1327</f>
        <v>2000000</v>
      </c>
      <c r="QWS1330" s="62">
        <f>QWS1327</f>
        <v>0</v>
      </c>
      <c r="QWT1330" s="62">
        <f>QWS1330/QWR1330</f>
        <v>0</v>
      </c>
      <c r="QWU1330" s="62">
        <f>QWR1330-QWS1330</f>
        <v>2000000</v>
      </c>
      <c r="QWV1330" s="62">
        <f t="shared" si="617"/>
        <v>2000000</v>
      </c>
      <c r="QXB1330" s="62" t="s">
        <v>197</v>
      </c>
      <c r="QXC1330" s="62" t="s">
        <v>1294</v>
      </c>
      <c r="QXD1330" s="62">
        <v>0</v>
      </c>
      <c r="QXE1330" s="62">
        <v>0</v>
      </c>
      <c r="QXG1330" s="62">
        <v>0</v>
      </c>
      <c r="QXH1330" s="62">
        <f>QXH1327</f>
        <v>2000000</v>
      </c>
      <c r="QXI1330" s="62">
        <f>QXI1327</f>
        <v>0</v>
      </c>
      <c r="QXJ1330" s="62">
        <f>QXI1330/QXH1330</f>
        <v>0</v>
      </c>
      <c r="QXK1330" s="62">
        <f>QXH1330-QXI1330</f>
        <v>2000000</v>
      </c>
      <c r="QXL1330" s="62">
        <f t="shared" si="617"/>
        <v>2000000</v>
      </c>
      <c r="QXR1330" s="62" t="s">
        <v>197</v>
      </c>
      <c r="QXS1330" s="62" t="s">
        <v>1294</v>
      </c>
      <c r="QXT1330" s="62">
        <v>0</v>
      </c>
      <c r="QXU1330" s="62">
        <v>0</v>
      </c>
      <c r="QXW1330" s="62">
        <v>0</v>
      </c>
      <c r="QXX1330" s="62">
        <f>QXX1327</f>
        <v>2000000</v>
      </c>
      <c r="QXY1330" s="62">
        <f>QXY1327</f>
        <v>0</v>
      </c>
      <c r="QXZ1330" s="62">
        <f>QXY1330/QXX1330</f>
        <v>0</v>
      </c>
      <c r="QYA1330" s="62">
        <f>QXX1330-QXY1330</f>
        <v>2000000</v>
      </c>
      <c r="QYB1330" s="62">
        <f t="shared" si="618"/>
        <v>2000000</v>
      </c>
      <c r="QYH1330" s="62" t="s">
        <v>197</v>
      </c>
      <c r="QYI1330" s="62" t="s">
        <v>1294</v>
      </c>
      <c r="QYJ1330" s="62">
        <v>0</v>
      </c>
      <c r="QYK1330" s="62">
        <v>0</v>
      </c>
      <c r="QYM1330" s="62">
        <v>0</v>
      </c>
      <c r="QYN1330" s="62">
        <f>QYN1327</f>
        <v>2000000</v>
      </c>
      <c r="QYO1330" s="62">
        <f>QYO1327</f>
        <v>0</v>
      </c>
      <c r="QYP1330" s="62">
        <f>QYO1330/QYN1330</f>
        <v>0</v>
      </c>
      <c r="QYQ1330" s="62">
        <f>QYN1330-QYO1330</f>
        <v>2000000</v>
      </c>
      <c r="QYR1330" s="62">
        <f t="shared" si="618"/>
        <v>2000000</v>
      </c>
      <c r="QYX1330" s="62" t="s">
        <v>197</v>
      </c>
      <c r="QYY1330" s="62" t="s">
        <v>1294</v>
      </c>
      <c r="QYZ1330" s="62">
        <v>0</v>
      </c>
      <c r="QZA1330" s="62">
        <v>0</v>
      </c>
      <c r="QZC1330" s="62">
        <v>0</v>
      </c>
      <c r="QZD1330" s="62">
        <f>QZD1327</f>
        <v>2000000</v>
      </c>
      <c r="QZE1330" s="62">
        <f>QZE1327</f>
        <v>0</v>
      </c>
      <c r="QZF1330" s="62">
        <f>QZE1330/QZD1330</f>
        <v>0</v>
      </c>
      <c r="QZG1330" s="62">
        <f>QZD1330-QZE1330</f>
        <v>2000000</v>
      </c>
      <c r="QZH1330" s="62">
        <f t="shared" si="619"/>
        <v>2000000</v>
      </c>
      <c r="QZN1330" s="62" t="s">
        <v>197</v>
      </c>
      <c r="QZO1330" s="62" t="s">
        <v>1294</v>
      </c>
      <c r="QZP1330" s="62">
        <v>0</v>
      </c>
      <c r="QZQ1330" s="62">
        <v>0</v>
      </c>
      <c r="QZS1330" s="62">
        <v>0</v>
      </c>
      <c r="QZT1330" s="62">
        <f>QZT1327</f>
        <v>2000000</v>
      </c>
      <c r="QZU1330" s="62">
        <f>QZU1327</f>
        <v>0</v>
      </c>
      <c r="QZV1330" s="62">
        <f>QZU1330/QZT1330</f>
        <v>0</v>
      </c>
      <c r="QZW1330" s="62">
        <f>QZT1330-QZU1330</f>
        <v>2000000</v>
      </c>
      <c r="QZX1330" s="62">
        <f t="shared" si="619"/>
        <v>2000000</v>
      </c>
      <c r="RAD1330" s="62" t="s">
        <v>197</v>
      </c>
      <c r="RAE1330" s="62" t="s">
        <v>1294</v>
      </c>
      <c r="RAF1330" s="62">
        <v>0</v>
      </c>
      <c r="RAG1330" s="62">
        <v>0</v>
      </c>
      <c r="RAI1330" s="62">
        <v>0</v>
      </c>
      <c r="RAJ1330" s="62">
        <f>RAJ1327</f>
        <v>2000000</v>
      </c>
      <c r="RAK1330" s="62">
        <f>RAK1327</f>
        <v>0</v>
      </c>
      <c r="RAL1330" s="62">
        <f>RAK1330/RAJ1330</f>
        <v>0</v>
      </c>
      <c r="RAM1330" s="62">
        <f>RAJ1330-RAK1330</f>
        <v>2000000</v>
      </c>
      <c r="RAN1330" s="62">
        <f t="shared" si="620"/>
        <v>2000000</v>
      </c>
      <c r="RAT1330" s="62" t="s">
        <v>197</v>
      </c>
      <c r="RAU1330" s="62" t="s">
        <v>1294</v>
      </c>
      <c r="RAV1330" s="62">
        <v>0</v>
      </c>
      <c r="RAW1330" s="62">
        <v>0</v>
      </c>
      <c r="RAY1330" s="62">
        <v>0</v>
      </c>
      <c r="RAZ1330" s="62">
        <f>RAZ1327</f>
        <v>2000000</v>
      </c>
      <c r="RBA1330" s="62">
        <f>RBA1327</f>
        <v>0</v>
      </c>
      <c r="RBB1330" s="62">
        <f>RBA1330/RAZ1330</f>
        <v>0</v>
      </c>
      <c r="RBC1330" s="62">
        <f>RAZ1330-RBA1330</f>
        <v>2000000</v>
      </c>
      <c r="RBD1330" s="62">
        <f t="shared" si="620"/>
        <v>2000000</v>
      </c>
      <c r="RBJ1330" s="62" t="s">
        <v>197</v>
      </c>
      <c r="RBK1330" s="62" t="s">
        <v>1294</v>
      </c>
      <c r="RBL1330" s="62">
        <v>0</v>
      </c>
      <c r="RBM1330" s="62">
        <v>0</v>
      </c>
      <c r="RBO1330" s="62">
        <v>0</v>
      </c>
      <c r="RBP1330" s="62">
        <f>RBP1327</f>
        <v>2000000</v>
      </c>
      <c r="RBQ1330" s="62">
        <f>RBQ1327</f>
        <v>0</v>
      </c>
      <c r="RBR1330" s="62">
        <f>RBQ1330/RBP1330</f>
        <v>0</v>
      </c>
      <c r="RBS1330" s="62">
        <f>RBP1330-RBQ1330</f>
        <v>2000000</v>
      </c>
      <c r="RBT1330" s="62">
        <f t="shared" si="621"/>
        <v>2000000</v>
      </c>
      <c r="RBZ1330" s="62" t="s">
        <v>197</v>
      </c>
      <c r="RCA1330" s="62" t="s">
        <v>1294</v>
      </c>
      <c r="RCB1330" s="62">
        <v>0</v>
      </c>
      <c r="RCC1330" s="62">
        <v>0</v>
      </c>
      <c r="RCE1330" s="62">
        <v>0</v>
      </c>
      <c r="RCF1330" s="62">
        <f>RCF1327</f>
        <v>2000000</v>
      </c>
      <c r="RCG1330" s="62">
        <f>RCG1327</f>
        <v>0</v>
      </c>
      <c r="RCH1330" s="62">
        <f>RCG1330/RCF1330</f>
        <v>0</v>
      </c>
      <c r="RCI1330" s="62">
        <f>RCF1330-RCG1330</f>
        <v>2000000</v>
      </c>
      <c r="RCJ1330" s="62">
        <f t="shared" si="621"/>
        <v>2000000</v>
      </c>
      <c r="RCP1330" s="62" t="s">
        <v>197</v>
      </c>
      <c r="RCQ1330" s="62" t="s">
        <v>1294</v>
      </c>
      <c r="RCR1330" s="62">
        <v>0</v>
      </c>
      <c r="RCS1330" s="62">
        <v>0</v>
      </c>
      <c r="RCU1330" s="62">
        <v>0</v>
      </c>
      <c r="RCV1330" s="62">
        <f>RCV1327</f>
        <v>2000000</v>
      </c>
      <c r="RCW1330" s="62">
        <f>RCW1327</f>
        <v>0</v>
      </c>
      <c r="RCX1330" s="62">
        <f>RCW1330/RCV1330</f>
        <v>0</v>
      </c>
      <c r="RCY1330" s="62">
        <f>RCV1330-RCW1330</f>
        <v>2000000</v>
      </c>
      <c r="RCZ1330" s="62">
        <f t="shared" si="622"/>
        <v>2000000</v>
      </c>
      <c r="RDF1330" s="62" t="s">
        <v>197</v>
      </c>
      <c r="RDG1330" s="62" t="s">
        <v>1294</v>
      </c>
      <c r="RDH1330" s="62">
        <v>0</v>
      </c>
      <c r="RDI1330" s="62">
        <v>0</v>
      </c>
      <c r="RDK1330" s="62">
        <v>0</v>
      </c>
      <c r="RDL1330" s="62">
        <f>RDL1327</f>
        <v>2000000</v>
      </c>
      <c r="RDM1330" s="62">
        <f>RDM1327</f>
        <v>0</v>
      </c>
      <c r="RDN1330" s="62">
        <f>RDM1330/RDL1330</f>
        <v>0</v>
      </c>
      <c r="RDO1330" s="62">
        <f>RDL1330-RDM1330</f>
        <v>2000000</v>
      </c>
      <c r="RDP1330" s="62">
        <f t="shared" si="622"/>
        <v>2000000</v>
      </c>
      <c r="RDV1330" s="62" t="s">
        <v>197</v>
      </c>
      <c r="RDW1330" s="62" t="s">
        <v>1294</v>
      </c>
      <c r="RDX1330" s="62">
        <v>0</v>
      </c>
      <c r="RDY1330" s="62">
        <v>0</v>
      </c>
      <c r="REA1330" s="62">
        <v>0</v>
      </c>
      <c r="REB1330" s="62">
        <f>REB1327</f>
        <v>2000000</v>
      </c>
      <c r="REC1330" s="62">
        <f>REC1327</f>
        <v>0</v>
      </c>
      <c r="RED1330" s="62">
        <f>REC1330/REB1330</f>
        <v>0</v>
      </c>
      <c r="REE1330" s="62">
        <f>REB1330-REC1330</f>
        <v>2000000</v>
      </c>
      <c r="REF1330" s="62">
        <f t="shared" si="623"/>
        <v>2000000</v>
      </c>
      <c r="REL1330" s="62" t="s">
        <v>197</v>
      </c>
      <c r="REM1330" s="62" t="s">
        <v>1294</v>
      </c>
      <c r="REN1330" s="62">
        <v>0</v>
      </c>
      <c r="REO1330" s="62">
        <v>0</v>
      </c>
      <c r="REQ1330" s="62">
        <v>0</v>
      </c>
      <c r="RER1330" s="62">
        <f>RER1327</f>
        <v>2000000</v>
      </c>
      <c r="RES1330" s="62">
        <f>RES1327</f>
        <v>0</v>
      </c>
      <c r="RET1330" s="62">
        <f>RES1330/RER1330</f>
        <v>0</v>
      </c>
      <c r="REU1330" s="62">
        <f>RER1330-RES1330</f>
        <v>2000000</v>
      </c>
      <c r="REV1330" s="62">
        <f t="shared" si="623"/>
        <v>2000000</v>
      </c>
      <c r="RFB1330" s="62" t="s">
        <v>197</v>
      </c>
      <c r="RFC1330" s="62" t="s">
        <v>1294</v>
      </c>
      <c r="RFD1330" s="62">
        <v>0</v>
      </c>
      <c r="RFE1330" s="62">
        <v>0</v>
      </c>
      <c r="RFG1330" s="62">
        <v>0</v>
      </c>
      <c r="RFH1330" s="62">
        <f>RFH1327</f>
        <v>2000000</v>
      </c>
      <c r="RFI1330" s="62">
        <f>RFI1327</f>
        <v>0</v>
      </c>
      <c r="RFJ1330" s="62">
        <f>RFI1330/RFH1330</f>
        <v>0</v>
      </c>
      <c r="RFK1330" s="62">
        <f>RFH1330-RFI1330</f>
        <v>2000000</v>
      </c>
      <c r="RFL1330" s="62">
        <f t="shared" si="624"/>
        <v>2000000</v>
      </c>
      <c r="RFR1330" s="62" t="s">
        <v>197</v>
      </c>
      <c r="RFS1330" s="62" t="s">
        <v>1294</v>
      </c>
      <c r="RFT1330" s="62">
        <v>0</v>
      </c>
      <c r="RFU1330" s="62">
        <v>0</v>
      </c>
      <c r="RFW1330" s="62">
        <v>0</v>
      </c>
      <c r="RFX1330" s="62">
        <f>RFX1327</f>
        <v>2000000</v>
      </c>
      <c r="RFY1330" s="62">
        <f>RFY1327</f>
        <v>0</v>
      </c>
      <c r="RFZ1330" s="62">
        <f>RFY1330/RFX1330</f>
        <v>0</v>
      </c>
      <c r="RGA1330" s="62">
        <f>RFX1330-RFY1330</f>
        <v>2000000</v>
      </c>
      <c r="RGB1330" s="62">
        <f t="shared" si="624"/>
        <v>2000000</v>
      </c>
      <c r="RGH1330" s="62" t="s">
        <v>197</v>
      </c>
      <c r="RGI1330" s="62" t="s">
        <v>1294</v>
      </c>
      <c r="RGJ1330" s="62">
        <v>0</v>
      </c>
      <c r="RGK1330" s="62">
        <v>0</v>
      </c>
      <c r="RGM1330" s="62">
        <v>0</v>
      </c>
      <c r="RGN1330" s="62">
        <f>RGN1327</f>
        <v>2000000</v>
      </c>
      <c r="RGO1330" s="62">
        <f>RGO1327</f>
        <v>0</v>
      </c>
      <c r="RGP1330" s="62">
        <f>RGO1330/RGN1330</f>
        <v>0</v>
      </c>
      <c r="RGQ1330" s="62">
        <f>RGN1330-RGO1330</f>
        <v>2000000</v>
      </c>
      <c r="RGR1330" s="62">
        <f t="shared" si="625"/>
        <v>2000000</v>
      </c>
      <c r="RGX1330" s="62" t="s">
        <v>197</v>
      </c>
      <c r="RGY1330" s="62" t="s">
        <v>1294</v>
      </c>
      <c r="RGZ1330" s="62">
        <v>0</v>
      </c>
      <c r="RHA1330" s="62">
        <v>0</v>
      </c>
      <c r="RHC1330" s="62">
        <v>0</v>
      </c>
      <c r="RHD1330" s="62">
        <f>RHD1327</f>
        <v>2000000</v>
      </c>
      <c r="RHE1330" s="62">
        <f>RHE1327</f>
        <v>0</v>
      </c>
      <c r="RHF1330" s="62">
        <f>RHE1330/RHD1330</f>
        <v>0</v>
      </c>
      <c r="RHG1330" s="62">
        <f>RHD1330-RHE1330</f>
        <v>2000000</v>
      </c>
      <c r="RHH1330" s="62">
        <f t="shared" si="625"/>
        <v>2000000</v>
      </c>
      <c r="RHN1330" s="62" t="s">
        <v>197</v>
      </c>
      <c r="RHO1330" s="62" t="s">
        <v>1294</v>
      </c>
      <c r="RHP1330" s="62">
        <v>0</v>
      </c>
      <c r="RHQ1330" s="62">
        <v>0</v>
      </c>
      <c r="RHS1330" s="62">
        <v>0</v>
      </c>
      <c r="RHT1330" s="62">
        <f>RHT1327</f>
        <v>2000000</v>
      </c>
      <c r="RHU1330" s="62">
        <f>RHU1327</f>
        <v>0</v>
      </c>
      <c r="RHV1330" s="62">
        <f>RHU1330/RHT1330</f>
        <v>0</v>
      </c>
      <c r="RHW1330" s="62">
        <f>RHT1330-RHU1330</f>
        <v>2000000</v>
      </c>
      <c r="RHX1330" s="62">
        <f t="shared" si="626"/>
        <v>2000000</v>
      </c>
      <c r="RID1330" s="62" t="s">
        <v>197</v>
      </c>
      <c r="RIE1330" s="62" t="s">
        <v>1294</v>
      </c>
      <c r="RIF1330" s="62">
        <v>0</v>
      </c>
      <c r="RIG1330" s="62">
        <v>0</v>
      </c>
      <c r="RII1330" s="62">
        <v>0</v>
      </c>
      <c r="RIJ1330" s="62">
        <f>RIJ1327</f>
        <v>2000000</v>
      </c>
      <c r="RIK1330" s="62">
        <f>RIK1327</f>
        <v>0</v>
      </c>
      <c r="RIL1330" s="62">
        <f>RIK1330/RIJ1330</f>
        <v>0</v>
      </c>
      <c r="RIM1330" s="62">
        <f>RIJ1330-RIK1330</f>
        <v>2000000</v>
      </c>
      <c r="RIN1330" s="62">
        <f t="shared" si="626"/>
        <v>2000000</v>
      </c>
      <c r="RIT1330" s="62" t="s">
        <v>197</v>
      </c>
      <c r="RIU1330" s="62" t="s">
        <v>1294</v>
      </c>
      <c r="RIV1330" s="62">
        <v>0</v>
      </c>
      <c r="RIW1330" s="62">
        <v>0</v>
      </c>
      <c r="RIY1330" s="62">
        <v>0</v>
      </c>
      <c r="RIZ1330" s="62">
        <f>RIZ1327</f>
        <v>2000000</v>
      </c>
      <c r="RJA1330" s="62">
        <f>RJA1327</f>
        <v>0</v>
      </c>
      <c r="RJB1330" s="62">
        <f>RJA1330/RIZ1330</f>
        <v>0</v>
      </c>
      <c r="RJC1330" s="62">
        <f>RIZ1330-RJA1330</f>
        <v>2000000</v>
      </c>
      <c r="RJD1330" s="62">
        <f t="shared" si="627"/>
        <v>2000000</v>
      </c>
      <c r="RJJ1330" s="62" t="s">
        <v>197</v>
      </c>
      <c r="RJK1330" s="62" t="s">
        <v>1294</v>
      </c>
      <c r="RJL1330" s="62">
        <v>0</v>
      </c>
      <c r="RJM1330" s="62">
        <v>0</v>
      </c>
      <c r="RJO1330" s="62">
        <v>0</v>
      </c>
      <c r="RJP1330" s="62">
        <f>RJP1327</f>
        <v>2000000</v>
      </c>
      <c r="RJQ1330" s="62">
        <f>RJQ1327</f>
        <v>0</v>
      </c>
      <c r="RJR1330" s="62">
        <f>RJQ1330/RJP1330</f>
        <v>0</v>
      </c>
      <c r="RJS1330" s="62">
        <f>RJP1330-RJQ1330</f>
        <v>2000000</v>
      </c>
      <c r="RJT1330" s="62">
        <f t="shared" si="627"/>
        <v>2000000</v>
      </c>
      <c r="RJZ1330" s="62" t="s">
        <v>197</v>
      </c>
      <c r="RKA1330" s="62" t="s">
        <v>1294</v>
      </c>
      <c r="RKB1330" s="62">
        <v>0</v>
      </c>
      <c r="RKC1330" s="62">
        <v>0</v>
      </c>
      <c r="RKE1330" s="62">
        <v>0</v>
      </c>
      <c r="RKF1330" s="62">
        <f>RKF1327</f>
        <v>2000000</v>
      </c>
      <c r="RKG1330" s="62">
        <f>RKG1327</f>
        <v>0</v>
      </c>
      <c r="RKH1330" s="62">
        <f>RKG1330/RKF1330</f>
        <v>0</v>
      </c>
      <c r="RKI1330" s="62">
        <f>RKF1330-RKG1330</f>
        <v>2000000</v>
      </c>
      <c r="RKJ1330" s="62">
        <f t="shared" si="628"/>
        <v>2000000</v>
      </c>
      <c r="RKP1330" s="62" t="s">
        <v>197</v>
      </c>
      <c r="RKQ1330" s="62" t="s">
        <v>1294</v>
      </c>
      <c r="RKR1330" s="62">
        <v>0</v>
      </c>
      <c r="RKS1330" s="62">
        <v>0</v>
      </c>
      <c r="RKU1330" s="62">
        <v>0</v>
      </c>
      <c r="RKV1330" s="62">
        <f>RKV1327</f>
        <v>2000000</v>
      </c>
      <c r="RKW1330" s="62">
        <f>RKW1327</f>
        <v>0</v>
      </c>
      <c r="RKX1330" s="62">
        <f>RKW1330/RKV1330</f>
        <v>0</v>
      </c>
      <c r="RKY1330" s="62">
        <f>RKV1330-RKW1330</f>
        <v>2000000</v>
      </c>
      <c r="RKZ1330" s="62">
        <f t="shared" si="628"/>
        <v>2000000</v>
      </c>
      <c r="RLF1330" s="62" t="s">
        <v>197</v>
      </c>
      <c r="RLG1330" s="62" t="s">
        <v>1294</v>
      </c>
      <c r="RLH1330" s="62">
        <v>0</v>
      </c>
      <c r="RLI1330" s="62">
        <v>0</v>
      </c>
      <c r="RLK1330" s="62">
        <v>0</v>
      </c>
      <c r="RLL1330" s="62">
        <f>RLL1327</f>
        <v>2000000</v>
      </c>
      <c r="RLM1330" s="62">
        <f>RLM1327</f>
        <v>0</v>
      </c>
      <c r="RLN1330" s="62">
        <f>RLM1330/RLL1330</f>
        <v>0</v>
      </c>
      <c r="RLO1330" s="62">
        <f>RLL1330-RLM1330</f>
        <v>2000000</v>
      </c>
      <c r="RLP1330" s="62">
        <f t="shared" si="629"/>
        <v>2000000</v>
      </c>
      <c r="RLV1330" s="62" t="s">
        <v>197</v>
      </c>
      <c r="RLW1330" s="62" t="s">
        <v>1294</v>
      </c>
      <c r="RLX1330" s="62">
        <v>0</v>
      </c>
      <c r="RLY1330" s="62">
        <v>0</v>
      </c>
      <c r="RMA1330" s="62">
        <v>0</v>
      </c>
      <c r="RMB1330" s="62">
        <f>RMB1327</f>
        <v>2000000</v>
      </c>
      <c r="RMC1330" s="62">
        <f>RMC1327</f>
        <v>0</v>
      </c>
      <c r="RMD1330" s="62">
        <f>RMC1330/RMB1330</f>
        <v>0</v>
      </c>
      <c r="RME1330" s="62">
        <f>RMB1330-RMC1330</f>
        <v>2000000</v>
      </c>
      <c r="RMF1330" s="62">
        <f t="shared" si="629"/>
        <v>2000000</v>
      </c>
      <c r="RML1330" s="62" t="s">
        <v>197</v>
      </c>
      <c r="RMM1330" s="62" t="s">
        <v>1294</v>
      </c>
      <c r="RMN1330" s="62">
        <v>0</v>
      </c>
      <c r="RMO1330" s="62">
        <v>0</v>
      </c>
      <c r="RMQ1330" s="62">
        <v>0</v>
      </c>
      <c r="RMR1330" s="62">
        <f>RMR1327</f>
        <v>2000000</v>
      </c>
      <c r="RMS1330" s="62">
        <f>RMS1327</f>
        <v>0</v>
      </c>
      <c r="RMT1330" s="62">
        <f>RMS1330/RMR1330</f>
        <v>0</v>
      </c>
      <c r="RMU1330" s="62">
        <f>RMR1330-RMS1330</f>
        <v>2000000</v>
      </c>
      <c r="RMV1330" s="62">
        <f t="shared" si="630"/>
        <v>2000000</v>
      </c>
      <c r="RNB1330" s="62" t="s">
        <v>197</v>
      </c>
      <c r="RNC1330" s="62" t="s">
        <v>1294</v>
      </c>
      <c r="RND1330" s="62">
        <v>0</v>
      </c>
      <c r="RNE1330" s="62">
        <v>0</v>
      </c>
      <c r="RNG1330" s="62">
        <v>0</v>
      </c>
      <c r="RNH1330" s="62">
        <f>RNH1327</f>
        <v>2000000</v>
      </c>
      <c r="RNI1330" s="62">
        <f>RNI1327</f>
        <v>0</v>
      </c>
      <c r="RNJ1330" s="62">
        <f>RNI1330/RNH1330</f>
        <v>0</v>
      </c>
      <c r="RNK1330" s="62">
        <f>RNH1330-RNI1330</f>
        <v>2000000</v>
      </c>
      <c r="RNL1330" s="62">
        <f t="shared" si="630"/>
        <v>2000000</v>
      </c>
      <c r="RNR1330" s="62" t="s">
        <v>197</v>
      </c>
      <c r="RNS1330" s="62" t="s">
        <v>1294</v>
      </c>
      <c r="RNT1330" s="62">
        <v>0</v>
      </c>
      <c r="RNU1330" s="62">
        <v>0</v>
      </c>
      <c r="RNW1330" s="62">
        <v>0</v>
      </c>
      <c r="RNX1330" s="62">
        <f>RNX1327</f>
        <v>2000000</v>
      </c>
      <c r="RNY1330" s="62">
        <f>RNY1327</f>
        <v>0</v>
      </c>
      <c r="RNZ1330" s="62">
        <f>RNY1330/RNX1330</f>
        <v>0</v>
      </c>
      <c r="ROA1330" s="62">
        <f>RNX1330-RNY1330</f>
        <v>2000000</v>
      </c>
      <c r="ROB1330" s="62">
        <f t="shared" si="631"/>
        <v>2000000</v>
      </c>
      <c r="ROH1330" s="62" t="s">
        <v>197</v>
      </c>
      <c r="ROI1330" s="62" t="s">
        <v>1294</v>
      </c>
      <c r="ROJ1330" s="62">
        <v>0</v>
      </c>
      <c r="ROK1330" s="62">
        <v>0</v>
      </c>
      <c r="ROM1330" s="62">
        <v>0</v>
      </c>
      <c r="RON1330" s="62">
        <f>RON1327</f>
        <v>2000000</v>
      </c>
      <c r="ROO1330" s="62">
        <f>ROO1327</f>
        <v>0</v>
      </c>
      <c r="ROP1330" s="62">
        <f>ROO1330/RON1330</f>
        <v>0</v>
      </c>
      <c r="ROQ1330" s="62">
        <f>RON1330-ROO1330</f>
        <v>2000000</v>
      </c>
      <c r="ROR1330" s="62">
        <f t="shared" si="631"/>
        <v>2000000</v>
      </c>
      <c r="ROX1330" s="62" t="s">
        <v>197</v>
      </c>
      <c r="ROY1330" s="62" t="s">
        <v>1294</v>
      </c>
      <c r="ROZ1330" s="62">
        <v>0</v>
      </c>
      <c r="RPA1330" s="62">
        <v>0</v>
      </c>
      <c r="RPC1330" s="62">
        <v>0</v>
      </c>
      <c r="RPD1330" s="62">
        <f>RPD1327</f>
        <v>2000000</v>
      </c>
      <c r="RPE1330" s="62">
        <f>RPE1327</f>
        <v>0</v>
      </c>
      <c r="RPF1330" s="62">
        <f>RPE1330/RPD1330</f>
        <v>0</v>
      </c>
      <c r="RPG1330" s="62">
        <f>RPD1330-RPE1330</f>
        <v>2000000</v>
      </c>
      <c r="RPH1330" s="62">
        <f t="shared" si="632"/>
        <v>2000000</v>
      </c>
      <c r="RPN1330" s="62" t="s">
        <v>197</v>
      </c>
      <c r="RPO1330" s="62" t="s">
        <v>1294</v>
      </c>
      <c r="RPP1330" s="62">
        <v>0</v>
      </c>
      <c r="RPQ1330" s="62">
        <v>0</v>
      </c>
      <c r="RPS1330" s="62">
        <v>0</v>
      </c>
      <c r="RPT1330" s="62">
        <f>RPT1327</f>
        <v>2000000</v>
      </c>
      <c r="RPU1330" s="62">
        <f>RPU1327</f>
        <v>0</v>
      </c>
      <c r="RPV1330" s="62">
        <f>RPU1330/RPT1330</f>
        <v>0</v>
      </c>
      <c r="RPW1330" s="62">
        <f>RPT1330-RPU1330</f>
        <v>2000000</v>
      </c>
      <c r="RPX1330" s="62">
        <f t="shared" si="632"/>
        <v>2000000</v>
      </c>
      <c r="RQD1330" s="62" t="s">
        <v>197</v>
      </c>
      <c r="RQE1330" s="62" t="s">
        <v>1294</v>
      </c>
      <c r="RQF1330" s="62">
        <v>0</v>
      </c>
      <c r="RQG1330" s="62">
        <v>0</v>
      </c>
      <c r="RQI1330" s="62">
        <v>0</v>
      </c>
      <c r="RQJ1330" s="62">
        <f>RQJ1327</f>
        <v>2000000</v>
      </c>
      <c r="RQK1330" s="62">
        <f>RQK1327</f>
        <v>0</v>
      </c>
      <c r="RQL1330" s="62">
        <f>RQK1330/RQJ1330</f>
        <v>0</v>
      </c>
      <c r="RQM1330" s="62">
        <f>RQJ1330-RQK1330</f>
        <v>2000000</v>
      </c>
      <c r="RQN1330" s="62">
        <f t="shared" si="633"/>
        <v>2000000</v>
      </c>
      <c r="RQT1330" s="62" t="s">
        <v>197</v>
      </c>
      <c r="RQU1330" s="62" t="s">
        <v>1294</v>
      </c>
      <c r="RQV1330" s="62">
        <v>0</v>
      </c>
      <c r="RQW1330" s="62">
        <v>0</v>
      </c>
      <c r="RQY1330" s="62">
        <v>0</v>
      </c>
      <c r="RQZ1330" s="62">
        <f>RQZ1327</f>
        <v>2000000</v>
      </c>
      <c r="RRA1330" s="62">
        <f>RRA1327</f>
        <v>0</v>
      </c>
      <c r="RRB1330" s="62">
        <f>RRA1330/RQZ1330</f>
        <v>0</v>
      </c>
      <c r="RRC1330" s="62">
        <f>RQZ1330-RRA1330</f>
        <v>2000000</v>
      </c>
      <c r="RRD1330" s="62">
        <f t="shared" si="633"/>
        <v>2000000</v>
      </c>
      <c r="RRJ1330" s="62" t="s">
        <v>197</v>
      </c>
      <c r="RRK1330" s="62" t="s">
        <v>1294</v>
      </c>
      <c r="RRL1330" s="62">
        <v>0</v>
      </c>
      <c r="RRM1330" s="62">
        <v>0</v>
      </c>
      <c r="RRO1330" s="62">
        <v>0</v>
      </c>
      <c r="RRP1330" s="62">
        <f>RRP1327</f>
        <v>2000000</v>
      </c>
      <c r="RRQ1330" s="62">
        <f>RRQ1327</f>
        <v>0</v>
      </c>
      <c r="RRR1330" s="62">
        <f>RRQ1330/RRP1330</f>
        <v>0</v>
      </c>
      <c r="RRS1330" s="62">
        <f>RRP1330-RRQ1330</f>
        <v>2000000</v>
      </c>
      <c r="RRT1330" s="62">
        <f t="shared" si="634"/>
        <v>2000000</v>
      </c>
      <c r="RRZ1330" s="62" t="s">
        <v>197</v>
      </c>
      <c r="RSA1330" s="62" t="s">
        <v>1294</v>
      </c>
      <c r="RSB1330" s="62">
        <v>0</v>
      </c>
      <c r="RSC1330" s="62">
        <v>0</v>
      </c>
      <c r="RSE1330" s="62">
        <v>0</v>
      </c>
      <c r="RSF1330" s="62">
        <f>RSF1327</f>
        <v>2000000</v>
      </c>
      <c r="RSG1330" s="62">
        <f>RSG1327</f>
        <v>0</v>
      </c>
      <c r="RSH1330" s="62">
        <f>RSG1330/RSF1330</f>
        <v>0</v>
      </c>
      <c r="RSI1330" s="62">
        <f>RSF1330-RSG1330</f>
        <v>2000000</v>
      </c>
      <c r="RSJ1330" s="62">
        <f t="shared" si="634"/>
        <v>2000000</v>
      </c>
      <c r="RSP1330" s="62" t="s">
        <v>197</v>
      </c>
      <c r="RSQ1330" s="62" t="s">
        <v>1294</v>
      </c>
      <c r="RSR1330" s="62">
        <v>0</v>
      </c>
      <c r="RSS1330" s="62">
        <v>0</v>
      </c>
      <c r="RSU1330" s="62">
        <v>0</v>
      </c>
      <c r="RSV1330" s="62">
        <f>RSV1327</f>
        <v>2000000</v>
      </c>
      <c r="RSW1330" s="62">
        <f>RSW1327</f>
        <v>0</v>
      </c>
      <c r="RSX1330" s="62">
        <f>RSW1330/RSV1330</f>
        <v>0</v>
      </c>
      <c r="RSY1330" s="62">
        <f>RSV1330-RSW1330</f>
        <v>2000000</v>
      </c>
      <c r="RSZ1330" s="62">
        <f t="shared" si="635"/>
        <v>2000000</v>
      </c>
      <c r="RTF1330" s="62" t="s">
        <v>197</v>
      </c>
      <c r="RTG1330" s="62" t="s">
        <v>1294</v>
      </c>
      <c r="RTH1330" s="62">
        <v>0</v>
      </c>
      <c r="RTI1330" s="62">
        <v>0</v>
      </c>
      <c r="RTK1330" s="62">
        <v>0</v>
      </c>
      <c r="RTL1330" s="62">
        <f>RTL1327</f>
        <v>2000000</v>
      </c>
      <c r="RTM1330" s="62">
        <f>RTM1327</f>
        <v>0</v>
      </c>
      <c r="RTN1330" s="62">
        <f>RTM1330/RTL1330</f>
        <v>0</v>
      </c>
      <c r="RTO1330" s="62">
        <f>RTL1330-RTM1330</f>
        <v>2000000</v>
      </c>
      <c r="RTP1330" s="62">
        <f t="shared" si="635"/>
        <v>2000000</v>
      </c>
      <c r="RTV1330" s="62" t="s">
        <v>197</v>
      </c>
      <c r="RTW1330" s="62" t="s">
        <v>1294</v>
      </c>
      <c r="RTX1330" s="62">
        <v>0</v>
      </c>
      <c r="RTY1330" s="62">
        <v>0</v>
      </c>
      <c r="RUA1330" s="62">
        <v>0</v>
      </c>
      <c r="RUB1330" s="62">
        <f>RUB1327</f>
        <v>2000000</v>
      </c>
      <c r="RUC1330" s="62">
        <f>RUC1327</f>
        <v>0</v>
      </c>
      <c r="RUD1330" s="62">
        <f>RUC1330/RUB1330</f>
        <v>0</v>
      </c>
      <c r="RUE1330" s="62">
        <f>RUB1330-RUC1330</f>
        <v>2000000</v>
      </c>
      <c r="RUF1330" s="62">
        <f t="shared" si="636"/>
        <v>2000000</v>
      </c>
      <c r="RUL1330" s="62" t="s">
        <v>197</v>
      </c>
      <c r="RUM1330" s="62" t="s">
        <v>1294</v>
      </c>
      <c r="RUN1330" s="62">
        <v>0</v>
      </c>
      <c r="RUO1330" s="62">
        <v>0</v>
      </c>
      <c r="RUQ1330" s="62">
        <v>0</v>
      </c>
      <c r="RUR1330" s="62">
        <f>RUR1327</f>
        <v>2000000</v>
      </c>
      <c r="RUS1330" s="62">
        <f>RUS1327</f>
        <v>0</v>
      </c>
      <c r="RUT1330" s="62">
        <f>RUS1330/RUR1330</f>
        <v>0</v>
      </c>
      <c r="RUU1330" s="62">
        <f>RUR1330-RUS1330</f>
        <v>2000000</v>
      </c>
      <c r="RUV1330" s="62">
        <f t="shared" si="636"/>
        <v>2000000</v>
      </c>
      <c r="RVB1330" s="62" t="s">
        <v>197</v>
      </c>
      <c r="RVC1330" s="62" t="s">
        <v>1294</v>
      </c>
      <c r="RVD1330" s="62">
        <v>0</v>
      </c>
      <c r="RVE1330" s="62">
        <v>0</v>
      </c>
      <c r="RVG1330" s="62">
        <v>0</v>
      </c>
      <c r="RVH1330" s="62">
        <f>RVH1327</f>
        <v>2000000</v>
      </c>
      <c r="RVI1330" s="62">
        <f>RVI1327</f>
        <v>0</v>
      </c>
      <c r="RVJ1330" s="62">
        <f>RVI1330/RVH1330</f>
        <v>0</v>
      </c>
      <c r="RVK1330" s="62">
        <f>RVH1330-RVI1330</f>
        <v>2000000</v>
      </c>
      <c r="RVL1330" s="62">
        <f t="shared" si="637"/>
        <v>2000000</v>
      </c>
      <c r="RVR1330" s="62" t="s">
        <v>197</v>
      </c>
      <c r="RVS1330" s="62" t="s">
        <v>1294</v>
      </c>
      <c r="RVT1330" s="62">
        <v>0</v>
      </c>
      <c r="RVU1330" s="62">
        <v>0</v>
      </c>
      <c r="RVW1330" s="62">
        <v>0</v>
      </c>
      <c r="RVX1330" s="62">
        <f>RVX1327</f>
        <v>2000000</v>
      </c>
      <c r="RVY1330" s="62">
        <f>RVY1327</f>
        <v>0</v>
      </c>
      <c r="RVZ1330" s="62">
        <f>RVY1330/RVX1330</f>
        <v>0</v>
      </c>
      <c r="RWA1330" s="62">
        <f>RVX1330-RVY1330</f>
        <v>2000000</v>
      </c>
      <c r="RWB1330" s="62">
        <f t="shared" si="637"/>
        <v>2000000</v>
      </c>
      <c r="RWH1330" s="62" t="s">
        <v>197</v>
      </c>
      <c r="RWI1330" s="62" t="s">
        <v>1294</v>
      </c>
      <c r="RWJ1330" s="62">
        <v>0</v>
      </c>
      <c r="RWK1330" s="62">
        <v>0</v>
      </c>
      <c r="RWM1330" s="62">
        <v>0</v>
      </c>
      <c r="RWN1330" s="62">
        <f>RWN1327</f>
        <v>2000000</v>
      </c>
      <c r="RWO1330" s="62">
        <f>RWO1327</f>
        <v>0</v>
      </c>
      <c r="RWP1330" s="62">
        <f>RWO1330/RWN1330</f>
        <v>0</v>
      </c>
      <c r="RWQ1330" s="62">
        <f>RWN1330-RWO1330</f>
        <v>2000000</v>
      </c>
      <c r="RWR1330" s="62">
        <f t="shared" si="638"/>
        <v>2000000</v>
      </c>
      <c r="RWX1330" s="62" t="s">
        <v>197</v>
      </c>
      <c r="RWY1330" s="62" t="s">
        <v>1294</v>
      </c>
      <c r="RWZ1330" s="62">
        <v>0</v>
      </c>
      <c r="RXA1330" s="62">
        <v>0</v>
      </c>
      <c r="RXC1330" s="62">
        <v>0</v>
      </c>
      <c r="RXD1330" s="62">
        <f>RXD1327</f>
        <v>2000000</v>
      </c>
      <c r="RXE1330" s="62">
        <f>RXE1327</f>
        <v>0</v>
      </c>
      <c r="RXF1330" s="62">
        <f>RXE1330/RXD1330</f>
        <v>0</v>
      </c>
      <c r="RXG1330" s="62">
        <f>RXD1330-RXE1330</f>
        <v>2000000</v>
      </c>
      <c r="RXH1330" s="62">
        <f t="shared" si="638"/>
        <v>2000000</v>
      </c>
      <c r="RXN1330" s="62" t="s">
        <v>197</v>
      </c>
      <c r="RXO1330" s="62" t="s">
        <v>1294</v>
      </c>
      <c r="RXP1330" s="62">
        <v>0</v>
      </c>
      <c r="RXQ1330" s="62">
        <v>0</v>
      </c>
      <c r="RXS1330" s="62">
        <v>0</v>
      </c>
      <c r="RXT1330" s="62">
        <f>RXT1327</f>
        <v>2000000</v>
      </c>
      <c r="RXU1330" s="62">
        <f>RXU1327</f>
        <v>0</v>
      </c>
      <c r="RXV1330" s="62">
        <f>RXU1330/RXT1330</f>
        <v>0</v>
      </c>
      <c r="RXW1330" s="62">
        <f>RXT1330-RXU1330</f>
        <v>2000000</v>
      </c>
      <c r="RXX1330" s="62">
        <f t="shared" si="639"/>
        <v>2000000</v>
      </c>
      <c r="RYD1330" s="62" t="s">
        <v>197</v>
      </c>
      <c r="RYE1330" s="62" t="s">
        <v>1294</v>
      </c>
      <c r="RYF1330" s="62">
        <v>0</v>
      </c>
      <c r="RYG1330" s="62">
        <v>0</v>
      </c>
      <c r="RYI1330" s="62">
        <v>0</v>
      </c>
      <c r="RYJ1330" s="62">
        <f>RYJ1327</f>
        <v>2000000</v>
      </c>
      <c r="RYK1330" s="62">
        <f>RYK1327</f>
        <v>0</v>
      </c>
      <c r="RYL1330" s="62">
        <f>RYK1330/RYJ1330</f>
        <v>0</v>
      </c>
      <c r="RYM1330" s="62">
        <f>RYJ1330-RYK1330</f>
        <v>2000000</v>
      </c>
      <c r="RYN1330" s="62">
        <f t="shared" si="639"/>
        <v>2000000</v>
      </c>
      <c r="RYT1330" s="62" t="s">
        <v>197</v>
      </c>
      <c r="RYU1330" s="62" t="s">
        <v>1294</v>
      </c>
      <c r="RYV1330" s="62">
        <v>0</v>
      </c>
      <c r="RYW1330" s="62">
        <v>0</v>
      </c>
      <c r="RYY1330" s="62">
        <v>0</v>
      </c>
      <c r="RYZ1330" s="62">
        <f>RYZ1327</f>
        <v>2000000</v>
      </c>
      <c r="RZA1330" s="62">
        <f>RZA1327</f>
        <v>0</v>
      </c>
      <c r="RZB1330" s="62">
        <f>RZA1330/RYZ1330</f>
        <v>0</v>
      </c>
      <c r="RZC1330" s="62">
        <f>RYZ1330-RZA1330</f>
        <v>2000000</v>
      </c>
      <c r="RZD1330" s="62">
        <f t="shared" si="640"/>
        <v>2000000</v>
      </c>
      <c r="RZJ1330" s="62" t="s">
        <v>197</v>
      </c>
      <c r="RZK1330" s="62" t="s">
        <v>1294</v>
      </c>
      <c r="RZL1330" s="62">
        <v>0</v>
      </c>
      <c r="RZM1330" s="62">
        <v>0</v>
      </c>
      <c r="RZO1330" s="62">
        <v>0</v>
      </c>
      <c r="RZP1330" s="62">
        <f>RZP1327</f>
        <v>2000000</v>
      </c>
      <c r="RZQ1330" s="62">
        <f>RZQ1327</f>
        <v>0</v>
      </c>
      <c r="RZR1330" s="62">
        <f>RZQ1330/RZP1330</f>
        <v>0</v>
      </c>
      <c r="RZS1330" s="62">
        <f>RZP1330-RZQ1330</f>
        <v>2000000</v>
      </c>
      <c r="RZT1330" s="62">
        <f t="shared" si="640"/>
        <v>2000000</v>
      </c>
      <c r="RZZ1330" s="62" t="s">
        <v>197</v>
      </c>
      <c r="SAA1330" s="62" t="s">
        <v>1294</v>
      </c>
      <c r="SAB1330" s="62">
        <v>0</v>
      </c>
      <c r="SAC1330" s="62">
        <v>0</v>
      </c>
      <c r="SAE1330" s="62">
        <v>0</v>
      </c>
      <c r="SAF1330" s="62">
        <f>SAF1327</f>
        <v>2000000</v>
      </c>
      <c r="SAG1330" s="62">
        <f>SAG1327</f>
        <v>0</v>
      </c>
      <c r="SAH1330" s="62">
        <f>SAG1330/SAF1330</f>
        <v>0</v>
      </c>
      <c r="SAI1330" s="62">
        <f>SAF1330-SAG1330</f>
        <v>2000000</v>
      </c>
      <c r="SAJ1330" s="62">
        <f t="shared" si="641"/>
        <v>2000000</v>
      </c>
      <c r="SAP1330" s="62" t="s">
        <v>197</v>
      </c>
      <c r="SAQ1330" s="62" t="s">
        <v>1294</v>
      </c>
      <c r="SAR1330" s="62">
        <v>0</v>
      </c>
      <c r="SAS1330" s="62">
        <v>0</v>
      </c>
      <c r="SAU1330" s="62">
        <v>0</v>
      </c>
      <c r="SAV1330" s="62">
        <f>SAV1327</f>
        <v>2000000</v>
      </c>
      <c r="SAW1330" s="62">
        <f>SAW1327</f>
        <v>0</v>
      </c>
      <c r="SAX1330" s="62">
        <f>SAW1330/SAV1330</f>
        <v>0</v>
      </c>
      <c r="SAY1330" s="62">
        <f>SAV1330-SAW1330</f>
        <v>2000000</v>
      </c>
      <c r="SAZ1330" s="62">
        <f t="shared" si="641"/>
        <v>2000000</v>
      </c>
      <c r="SBF1330" s="62" t="s">
        <v>197</v>
      </c>
      <c r="SBG1330" s="62" t="s">
        <v>1294</v>
      </c>
      <c r="SBH1330" s="62">
        <v>0</v>
      </c>
      <c r="SBI1330" s="62">
        <v>0</v>
      </c>
      <c r="SBK1330" s="62">
        <v>0</v>
      </c>
      <c r="SBL1330" s="62">
        <f>SBL1327</f>
        <v>2000000</v>
      </c>
      <c r="SBM1330" s="62">
        <f>SBM1327</f>
        <v>0</v>
      </c>
      <c r="SBN1330" s="62">
        <f>SBM1330/SBL1330</f>
        <v>0</v>
      </c>
      <c r="SBO1330" s="62">
        <f>SBL1330-SBM1330</f>
        <v>2000000</v>
      </c>
      <c r="SBP1330" s="62">
        <f t="shared" si="642"/>
        <v>2000000</v>
      </c>
      <c r="SBV1330" s="62" t="s">
        <v>197</v>
      </c>
      <c r="SBW1330" s="62" t="s">
        <v>1294</v>
      </c>
      <c r="SBX1330" s="62">
        <v>0</v>
      </c>
      <c r="SBY1330" s="62">
        <v>0</v>
      </c>
      <c r="SCA1330" s="62">
        <v>0</v>
      </c>
      <c r="SCB1330" s="62">
        <f>SCB1327</f>
        <v>2000000</v>
      </c>
      <c r="SCC1330" s="62">
        <f>SCC1327</f>
        <v>0</v>
      </c>
      <c r="SCD1330" s="62">
        <f>SCC1330/SCB1330</f>
        <v>0</v>
      </c>
      <c r="SCE1330" s="62">
        <f>SCB1330-SCC1330</f>
        <v>2000000</v>
      </c>
      <c r="SCF1330" s="62">
        <f t="shared" si="642"/>
        <v>2000000</v>
      </c>
      <c r="SCL1330" s="62" t="s">
        <v>197</v>
      </c>
      <c r="SCM1330" s="62" t="s">
        <v>1294</v>
      </c>
      <c r="SCN1330" s="62">
        <v>0</v>
      </c>
      <c r="SCO1330" s="62">
        <v>0</v>
      </c>
      <c r="SCQ1330" s="62">
        <v>0</v>
      </c>
      <c r="SCR1330" s="62">
        <f>SCR1327</f>
        <v>2000000</v>
      </c>
      <c r="SCS1330" s="62">
        <f>SCS1327</f>
        <v>0</v>
      </c>
      <c r="SCT1330" s="62">
        <f>SCS1330/SCR1330</f>
        <v>0</v>
      </c>
      <c r="SCU1330" s="62">
        <f>SCR1330-SCS1330</f>
        <v>2000000</v>
      </c>
      <c r="SCV1330" s="62">
        <f t="shared" si="643"/>
        <v>2000000</v>
      </c>
      <c r="SDB1330" s="62" t="s">
        <v>197</v>
      </c>
      <c r="SDC1330" s="62" t="s">
        <v>1294</v>
      </c>
      <c r="SDD1330" s="62">
        <v>0</v>
      </c>
      <c r="SDE1330" s="62">
        <v>0</v>
      </c>
      <c r="SDG1330" s="62">
        <v>0</v>
      </c>
      <c r="SDH1330" s="62">
        <f>SDH1327</f>
        <v>2000000</v>
      </c>
      <c r="SDI1330" s="62">
        <f>SDI1327</f>
        <v>0</v>
      </c>
      <c r="SDJ1330" s="62">
        <f>SDI1330/SDH1330</f>
        <v>0</v>
      </c>
      <c r="SDK1330" s="62">
        <f>SDH1330-SDI1330</f>
        <v>2000000</v>
      </c>
      <c r="SDL1330" s="62">
        <f t="shared" si="643"/>
        <v>2000000</v>
      </c>
      <c r="SDR1330" s="62" t="s">
        <v>197</v>
      </c>
      <c r="SDS1330" s="62" t="s">
        <v>1294</v>
      </c>
      <c r="SDT1330" s="62">
        <v>0</v>
      </c>
      <c r="SDU1330" s="62">
        <v>0</v>
      </c>
      <c r="SDW1330" s="62">
        <v>0</v>
      </c>
      <c r="SDX1330" s="62">
        <f>SDX1327</f>
        <v>2000000</v>
      </c>
      <c r="SDY1330" s="62">
        <f>SDY1327</f>
        <v>0</v>
      </c>
      <c r="SDZ1330" s="62">
        <f>SDY1330/SDX1330</f>
        <v>0</v>
      </c>
      <c r="SEA1330" s="62">
        <f>SDX1330-SDY1330</f>
        <v>2000000</v>
      </c>
      <c r="SEB1330" s="62">
        <f t="shared" si="644"/>
        <v>2000000</v>
      </c>
      <c r="SEH1330" s="62" t="s">
        <v>197</v>
      </c>
      <c r="SEI1330" s="62" t="s">
        <v>1294</v>
      </c>
      <c r="SEJ1330" s="62">
        <v>0</v>
      </c>
      <c r="SEK1330" s="62">
        <v>0</v>
      </c>
      <c r="SEM1330" s="62">
        <v>0</v>
      </c>
      <c r="SEN1330" s="62">
        <f>SEN1327</f>
        <v>2000000</v>
      </c>
      <c r="SEO1330" s="62">
        <f>SEO1327</f>
        <v>0</v>
      </c>
      <c r="SEP1330" s="62">
        <f>SEO1330/SEN1330</f>
        <v>0</v>
      </c>
      <c r="SEQ1330" s="62">
        <f>SEN1330-SEO1330</f>
        <v>2000000</v>
      </c>
      <c r="SER1330" s="62">
        <f t="shared" si="644"/>
        <v>2000000</v>
      </c>
      <c r="SEX1330" s="62" t="s">
        <v>197</v>
      </c>
      <c r="SEY1330" s="62" t="s">
        <v>1294</v>
      </c>
      <c r="SEZ1330" s="62">
        <v>0</v>
      </c>
      <c r="SFA1330" s="62">
        <v>0</v>
      </c>
      <c r="SFC1330" s="62">
        <v>0</v>
      </c>
      <c r="SFD1330" s="62">
        <f>SFD1327</f>
        <v>2000000</v>
      </c>
      <c r="SFE1330" s="62">
        <f>SFE1327</f>
        <v>0</v>
      </c>
      <c r="SFF1330" s="62">
        <f>SFE1330/SFD1330</f>
        <v>0</v>
      </c>
      <c r="SFG1330" s="62">
        <f>SFD1330-SFE1330</f>
        <v>2000000</v>
      </c>
      <c r="SFH1330" s="62">
        <f t="shared" si="645"/>
        <v>2000000</v>
      </c>
      <c r="SFN1330" s="62" t="s">
        <v>197</v>
      </c>
      <c r="SFO1330" s="62" t="s">
        <v>1294</v>
      </c>
      <c r="SFP1330" s="62">
        <v>0</v>
      </c>
      <c r="SFQ1330" s="62">
        <v>0</v>
      </c>
      <c r="SFS1330" s="62">
        <v>0</v>
      </c>
      <c r="SFT1330" s="62">
        <f>SFT1327</f>
        <v>2000000</v>
      </c>
      <c r="SFU1330" s="62">
        <f>SFU1327</f>
        <v>0</v>
      </c>
      <c r="SFV1330" s="62">
        <f>SFU1330/SFT1330</f>
        <v>0</v>
      </c>
      <c r="SFW1330" s="62">
        <f>SFT1330-SFU1330</f>
        <v>2000000</v>
      </c>
      <c r="SFX1330" s="62">
        <f t="shared" si="645"/>
        <v>2000000</v>
      </c>
      <c r="SGD1330" s="62" t="s">
        <v>197</v>
      </c>
      <c r="SGE1330" s="62" t="s">
        <v>1294</v>
      </c>
      <c r="SGF1330" s="62">
        <v>0</v>
      </c>
      <c r="SGG1330" s="62">
        <v>0</v>
      </c>
      <c r="SGI1330" s="62">
        <v>0</v>
      </c>
      <c r="SGJ1330" s="62">
        <f>SGJ1327</f>
        <v>2000000</v>
      </c>
      <c r="SGK1330" s="62">
        <f>SGK1327</f>
        <v>0</v>
      </c>
      <c r="SGL1330" s="62">
        <f>SGK1330/SGJ1330</f>
        <v>0</v>
      </c>
      <c r="SGM1330" s="62">
        <f>SGJ1330-SGK1330</f>
        <v>2000000</v>
      </c>
      <c r="SGN1330" s="62">
        <f t="shared" si="646"/>
        <v>2000000</v>
      </c>
      <c r="SGT1330" s="62" t="s">
        <v>197</v>
      </c>
      <c r="SGU1330" s="62" t="s">
        <v>1294</v>
      </c>
      <c r="SGV1330" s="62">
        <v>0</v>
      </c>
      <c r="SGW1330" s="62">
        <v>0</v>
      </c>
      <c r="SGY1330" s="62">
        <v>0</v>
      </c>
      <c r="SGZ1330" s="62">
        <f>SGZ1327</f>
        <v>2000000</v>
      </c>
      <c r="SHA1330" s="62">
        <f>SHA1327</f>
        <v>0</v>
      </c>
      <c r="SHB1330" s="62">
        <f>SHA1330/SGZ1330</f>
        <v>0</v>
      </c>
      <c r="SHC1330" s="62">
        <f>SGZ1330-SHA1330</f>
        <v>2000000</v>
      </c>
      <c r="SHD1330" s="62">
        <f t="shared" si="646"/>
        <v>2000000</v>
      </c>
      <c r="SHJ1330" s="62" t="s">
        <v>197</v>
      </c>
      <c r="SHK1330" s="62" t="s">
        <v>1294</v>
      </c>
      <c r="SHL1330" s="62">
        <v>0</v>
      </c>
      <c r="SHM1330" s="62">
        <v>0</v>
      </c>
      <c r="SHO1330" s="62">
        <v>0</v>
      </c>
      <c r="SHP1330" s="62">
        <f>SHP1327</f>
        <v>2000000</v>
      </c>
      <c r="SHQ1330" s="62">
        <f>SHQ1327</f>
        <v>0</v>
      </c>
      <c r="SHR1330" s="62">
        <f>SHQ1330/SHP1330</f>
        <v>0</v>
      </c>
      <c r="SHS1330" s="62">
        <f>SHP1330-SHQ1330</f>
        <v>2000000</v>
      </c>
      <c r="SHT1330" s="62">
        <f t="shared" si="647"/>
        <v>2000000</v>
      </c>
      <c r="SHZ1330" s="62" t="s">
        <v>197</v>
      </c>
      <c r="SIA1330" s="62" t="s">
        <v>1294</v>
      </c>
      <c r="SIB1330" s="62">
        <v>0</v>
      </c>
      <c r="SIC1330" s="62">
        <v>0</v>
      </c>
      <c r="SIE1330" s="62">
        <v>0</v>
      </c>
      <c r="SIF1330" s="62">
        <f>SIF1327</f>
        <v>2000000</v>
      </c>
      <c r="SIG1330" s="62">
        <f>SIG1327</f>
        <v>0</v>
      </c>
      <c r="SIH1330" s="62">
        <f>SIG1330/SIF1330</f>
        <v>0</v>
      </c>
      <c r="SII1330" s="62">
        <f>SIF1330-SIG1330</f>
        <v>2000000</v>
      </c>
      <c r="SIJ1330" s="62">
        <f t="shared" si="647"/>
        <v>2000000</v>
      </c>
      <c r="SIP1330" s="62" t="s">
        <v>197</v>
      </c>
      <c r="SIQ1330" s="62" t="s">
        <v>1294</v>
      </c>
      <c r="SIR1330" s="62">
        <v>0</v>
      </c>
      <c r="SIS1330" s="62">
        <v>0</v>
      </c>
      <c r="SIU1330" s="62">
        <v>0</v>
      </c>
      <c r="SIV1330" s="62">
        <f>SIV1327</f>
        <v>2000000</v>
      </c>
      <c r="SIW1330" s="62">
        <f>SIW1327</f>
        <v>0</v>
      </c>
      <c r="SIX1330" s="62">
        <f>SIW1330/SIV1330</f>
        <v>0</v>
      </c>
      <c r="SIY1330" s="62">
        <f>SIV1330-SIW1330</f>
        <v>2000000</v>
      </c>
      <c r="SIZ1330" s="62">
        <f t="shared" si="648"/>
        <v>2000000</v>
      </c>
      <c r="SJF1330" s="62" t="s">
        <v>197</v>
      </c>
      <c r="SJG1330" s="62" t="s">
        <v>1294</v>
      </c>
      <c r="SJH1330" s="62">
        <v>0</v>
      </c>
      <c r="SJI1330" s="62">
        <v>0</v>
      </c>
      <c r="SJK1330" s="62">
        <v>0</v>
      </c>
      <c r="SJL1330" s="62">
        <f>SJL1327</f>
        <v>2000000</v>
      </c>
      <c r="SJM1330" s="62">
        <f>SJM1327</f>
        <v>0</v>
      </c>
      <c r="SJN1330" s="62">
        <f>SJM1330/SJL1330</f>
        <v>0</v>
      </c>
      <c r="SJO1330" s="62">
        <f>SJL1330-SJM1330</f>
        <v>2000000</v>
      </c>
      <c r="SJP1330" s="62">
        <f t="shared" si="648"/>
        <v>2000000</v>
      </c>
      <c r="SJV1330" s="62" t="s">
        <v>197</v>
      </c>
      <c r="SJW1330" s="62" t="s">
        <v>1294</v>
      </c>
      <c r="SJX1330" s="62">
        <v>0</v>
      </c>
      <c r="SJY1330" s="62">
        <v>0</v>
      </c>
      <c r="SKA1330" s="62">
        <v>0</v>
      </c>
      <c r="SKB1330" s="62">
        <f>SKB1327</f>
        <v>2000000</v>
      </c>
      <c r="SKC1330" s="62">
        <f>SKC1327</f>
        <v>0</v>
      </c>
      <c r="SKD1330" s="62">
        <f>SKC1330/SKB1330</f>
        <v>0</v>
      </c>
      <c r="SKE1330" s="62">
        <f>SKB1330-SKC1330</f>
        <v>2000000</v>
      </c>
      <c r="SKF1330" s="62">
        <f t="shared" si="649"/>
        <v>2000000</v>
      </c>
      <c r="SKL1330" s="62" t="s">
        <v>197</v>
      </c>
      <c r="SKM1330" s="62" t="s">
        <v>1294</v>
      </c>
      <c r="SKN1330" s="62">
        <v>0</v>
      </c>
      <c r="SKO1330" s="62">
        <v>0</v>
      </c>
      <c r="SKQ1330" s="62">
        <v>0</v>
      </c>
      <c r="SKR1330" s="62">
        <f>SKR1327</f>
        <v>2000000</v>
      </c>
      <c r="SKS1330" s="62">
        <f>SKS1327</f>
        <v>0</v>
      </c>
      <c r="SKT1330" s="62">
        <f>SKS1330/SKR1330</f>
        <v>0</v>
      </c>
      <c r="SKU1330" s="62">
        <f>SKR1330-SKS1330</f>
        <v>2000000</v>
      </c>
      <c r="SKV1330" s="62">
        <f t="shared" si="649"/>
        <v>2000000</v>
      </c>
      <c r="SLB1330" s="62" t="s">
        <v>197</v>
      </c>
      <c r="SLC1330" s="62" t="s">
        <v>1294</v>
      </c>
      <c r="SLD1330" s="62">
        <v>0</v>
      </c>
      <c r="SLE1330" s="62">
        <v>0</v>
      </c>
      <c r="SLG1330" s="62">
        <v>0</v>
      </c>
      <c r="SLH1330" s="62">
        <f>SLH1327</f>
        <v>2000000</v>
      </c>
      <c r="SLI1330" s="62">
        <f>SLI1327</f>
        <v>0</v>
      </c>
      <c r="SLJ1330" s="62">
        <f>SLI1330/SLH1330</f>
        <v>0</v>
      </c>
      <c r="SLK1330" s="62">
        <f>SLH1330-SLI1330</f>
        <v>2000000</v>
      </c>
      <c r="SLL1330" s="62">
        <f t="shared" si="650"/>
        <v>2000000</v>
      </c>
      <c r="SLR1330" s="62" t="s">
        <v>197</v>
      </c>
      <c r="SLS1330" s="62" t="s">
        <v>1294</v>
      </c>
      <c r="SLT1330" s="62">
        <v>0</v>
      </c>
      <c r="SLU1330" s="62">
        <v>0</v>
      </c>
      <c r="SLW1330" s="62">
        <v>0</v>
      </c>
      <c r="SLX1330" s="62">
        <f>SLX1327</f>
        <v>2000000</v>
      </c>
      <c r="SLY1330" s="62">
        <f>SLY1327</f>
        <v>0</v>
      </c>
      <c r="SLZ1330" s="62">
        <f>SLY1330/SLX1330</f>
        <v>0</v>
      </c>
      <c r="SMA1330" s="62">
        <f>SLX1330-SLY1330</f>
        <v>2000000</v>
      </c>
      <c r="SMB1330" s="62">
        <f t="shared" si="650"/>
        <v>2000000</v>
      </c>
      <c r="SMH1330" s="62" t="s">
        <v>197</v>
      </c>
      <c r="SMI1330" s="62" t="s">
        <v>1294</v>
      </c>
      <c r="SMJ1330" s="62">
        <v>0</v>
      </c>
      <c r="SMK1330" s="62">
        <v>0</v>
      </c>
      <c r="SMM1330" s="62">
        <v>0</v>
      </c>
      <c r="SMN1330" s="62">
        <f>SMN1327</f>
        <v>2000000</v>
      </c>
      <c r="SMO1330" s="62">
        <f>SMO1327</f>
        <v>0</v>
      </c>
      <c r="SMP1330" s="62">
        <f>SMO1330/SMN1330</f>
        <v>0</v>
      </c>
      <c r="SMQ1330" s="62">
        <f>SMN1330-SMO1330</f>
        <v>2000000</v>
      </c>
      <c r="SMR1330" s="62">
        <f t="shared" si="651"/>
        <v>2000000</v>
      </c>
      <c r="SMX1330" s="62" t="s">
        <v>197</v>
      </c>
      <c r="SMY1330" s="62" t="s">
        <v>1294</v>
      </c>
      <c r="SMZ1330" s="62">
        <v>0</v>
      </c>
      <c r="SNA1330" s="62">
        <v>0</v>
      </c>
      <c r="SNC1330" s="62">
        <v>0</v>
      </c>
      <c r="SND1330" s="62">
        <f>SND1327</f>
        <v>2000000</v>
      </c>
      <c r="SNE1330" s="62">
        <f>SNE1327</f>
        <v>0</v>
      </c>
      <c r="SNF1330" s="62">
        <f>SNE1330/SND1330</f>
        <v>0</v>
      </c>
      <c r="SNG1330" s="62">
        <f>SND1330-SNE1330</f>
        <v>2000000</v>
      </c>
      <c r="SNH1330" s="62">
        <f t="shared" si="651"/>
        <v>2000000</v>
      </c>
      <c r="SNN1330" s="62" t="s">
        <v>197</v>
      </c>
      <c r="SNO1330" s="62" t="s">
        <v>1294</v>
      </c>
      <c r="SNP1330" s="62">
        <v>0</v>
      </c>
      <c r="SNQ1330" s="62">
        <v>0</v>
      </c>
      <c r="SNS1330" s="62">
        <v>0</v>
      </c>
      <c r="SNT1330" s="62">
        <f>SNT1327</f>
        <v>2000000</v>
      </c>
      <c r="SNU1330" s="62">
        <f>SNU1327</f>
        <v>0</v>
      </c>
      <c r="SNV1330" s="62">
        <f>SNU1330/SNT1330</f>
        <v>0</v>
      </c>
      <c r="SNW1330" s="62">
        <f>SNT1330-SNU1330</f>
        <v>2000000</v>
      </c>
      <c r="SNX1330" s="62">
        <f t="shared" si="652"/>
        <v>2000000</v>
      </c>
      <c r="SOD1330" s="62" t="s">
        <v>197</v>
      </c>
      <c r="SOE1330" s="62" t="s">
        <v>1294</v>
      </c>
      <c r="SOF1330" s="62">
        <v>0</v>
      </c>
      <c r="SOG1330" s="62">
        <v>0</v>
      </c>
      <c r="SOI1330" s="62">
        <v>0</v>
      </c>
      <c r="SOJ1330" s="62">
        <f>SOJ1327</f>
        <v>2000000</v>
      </c>
      <c r="SOK1330" s="62">
        <f>SOK1327</f>
        <v>0</v>
      </c>
      <c r="SOL1330" s="62">
        <f>SOK1330/SOJ1330</f>
        <v>0</v>
      </c>
      <c r="SOM1330" s="62">
        <f>SOJ1330-SOK1330</f>
        <v>2000000</v>
      </c>
      <c r="SON1330" s="62">
        <f t="shared" si="652"/>
        <v>2000000</v>
      </c>
      <c r="SOT1330" s="62" t="s">
        <v>197</v>
      </c>
      <c r="SOU1330" s="62" t="s">
        <v>1294</v>
      </c>
      <c r="SOV1330" s="62">
        <v>0</v>
      </c>
      <c r="SOW1330" s="62">
        <v>0</v>
      </c>
      <c r="SOY1330" s="62">
        <v>0</v>
      </c>
      <c r="SOZ1330" s="62">
        <f>SOZ1327</f>
        <v>2000000</v>
      </c>
      <c r="SPA1330" s="62">
        <f>SPA1327</f>
        <v>0</v>
      </c>
      <c r="SPB1330" s="62">
        <f>SPA1330/SOZ1330</f>
        <v>0</v>
      </c>
      <c r="SPC1330" s="62">
        <f>SOZ1330-SPA1330</f>
        <v>2000000</v>
      </c>
      <c r="SPD1330" s="62">
        <f t="shared" si="653"/>
        <v>2000000</v>
      </c>
      <c r="SPJ1330" s="62" t="s">
        <v>197</v>
      </c>
      <c r="SPK1330" s="62" t="s">
        <v>1294</v>
      </c>
      <c r="SPL1330" s="62">
        <v>0</v>
      </c>
      <c r="SPM1330" s="62">
        <v>0</v>
      </c>
      <c r="SPO1330" s="62">
        <v>0</v>
      </c>
      <c r="SPP1330" s="62">
        <f>SPP1327</f>
        <v>2000000</v>
      </c>
      <c r="SPQ1330" s="62">
        <f>SPQ1327</f>
        <v>0</v>
      </c>
      <c r="SPR1330" s="62">
        <f>SPQ1330/SPP1330</f>
        <v>0</v>
      </c>
      <c r="SPS1330" s="62">
        <f>SPP1330-SPQ1330</f>
        <v>2000000</v>
      </c>
      <c r="SPT1330" s="62">
        <f t="shared" si="653"/>
        <v>2000000</v>
      </c>
      <c r="SPZ1330" s="62" t="s">
        <v>197</v>
      </c>
      <c r="SQA1330" s="62" t="s">
        <v>1294</v>
      </c>
      <c r="SQB1330" s="62">
        <v>0</v>
      </c>
      <c r="SQC1330" s="62">
        <v>0</v>
      </c>
      <c r="SQE1330" s="62">
        <v>0</v>
      </c>
      <c r="SQF1330" s="62">
        <f>SQF1327</f>
        <v>2000000</v>
      </c>
      <c r="SQG1330" s="62">
        <f>SQG1327</f>
        <v>0</v>
      </c>
      <c r="SQH1330" s="62">
        <f>SQG1330/SQF1330</f>
        <v>0</v>
      </c>
      <c r="SQI1330" s="62">
        <f>SQF1330-SQG1330</f>
        <v>2000000</v>
      </c>
      <c r="SQJ1330" s="62">
        <f t="shared" si="654"/>
        <v>2000000</v>
      </c>
      <c r="SQP1330" s="62" t="s">
        <v>197</v>
      </c>
      <c r="SQQ1330" s="62" t="s">
        <v>1294</v>
      </c>
      <c r="SQR1330" s="62">
        <v>0</v>
      </c>
      <c r="SQS1330" s="62">
        <v>0</v>
      </c>
      <c r="SQU1330" s="62">
        <v>0</v>
      </c>
      <c r="SQV1330" s="62">
        <f>SQV1327</f>
        <v>2000000</v>
      </c>
      <c r="SQW1330" s="62">
        <f>SQW1327</f>
        <v>0</v>
      </c>
      <c r="SQX1330" s="62">
        <f>SQW1330/SQV1330</f>
        <v>0</v>
      </c>
      <c r="SQY1330" s="62">
        <f>SQV1330-SQW1330</f>
        <v>2000000</v>
      </c>
      <c r="SQZ1330" s="62">
        <f t="shared" si="654"/>
        <v>2000000</v>
      </c>
      <c r="SRF1330" s="62" t="s">
        <v>197</v>
      </c>
      <c r="SRG1330" s="62" t="s">
        <v>1294</v>
      </c>
      <c r="SRH1330" s="62">
        <v>0</v>
      </c>
      <c r="SRI1330" s="62">
        <v>0</v>
      </c>
      <c r="SRK1330" s="62">
        <v>0</v>
      </c>
      <c r="SRL1330" s="62">
        <f>SRL1327</f>
        <v>2000000</v>
      </c>
      <c r="SRM1330" s="62">
        <f>SRM1327</f>
        <v>0</v>
      </c>
      <c r="SRN1330" s="62">
        <f>SRM1330/SRL1330</f>
        <v>0</v>
      </c>
      <c r="SRO1330" s="62">
        <f>SRL1330-SRM1330</f>
        <v>2000000</v>
      </c>
      <c r="SRP1330" s="62">
        <f t="shared" si="655"/>
        <v>2000000</v>
      </c>
      <c r="SRV1330" s="62" t="s">
        <v>197</v>
      </c>
      <c r="SRW1330" s="62" t="s">
        <v>1294</v>
      </c>
      <c r="SRX1330" s="62">
        <v>0</v>
      </c>
      <c r="SRY1330" s="62">
        <v>0</v>
      </c>
      <c r="SSA1330" s="62">
        <v>0</v>
      </c>
      <c r="SSB1330" s="62">
        <f>SSB1327</f>
        <v>2000000</v>
      </c>
      <c r="SSC1330" s="62">
        <f>SSC1327</f>
        <v>0</v>
      </c>
      <c r="SSD1330" s="62">
        <f>SSC1330/SSB1330</f>
        <v>0</v>
      </c>
      <c r="SSE1330" s="62">
        <f>SSB1330-SSC1330</f>
        <v>2000000</v>
      </c>
      <c r="SSF1330" s="62">
        <f t="shared" si="655"/>
        <v>2000000</v>
      </c>
      <c r="SSL1330" s="62" t="s">
        <v>197</v>
      </c>
      <c r="SSM1330" s="62" t="s">
        <v>1294</v>
      </c>
      <c r="SSN1330" s="62">
        <v>0</v>
      </c>
      <c r="SSO1330" s="62">
        <v>0</v>
      </c>
      <c r="SSQ1330" s="62">
        <v>0</v>
      </c>
      <c r="SSR1330" s="62">
        <f>SSR1327</f>
        <v>2000000</v>
      </c>
      <c r="SSS1330" s="62">
        <f>SSS1327</f>
        <v>0</v>
      </c>
      <c r="SST1330" s="62">
        <f>SSS1330/SSR1330</f>
        <v>0</v>
      </c>
      <c r="SSU1330" s="62">
        <f>SSR1330-SSS1330</f>
        <v>2000000</v>
      </c>
      <c r="SSV1330" s="62">
        <f t="shared" si="656"/>
        <v>2000000</v>
      </c>
      <c r="STB1330" s="62" t="s">
        <v>197</v>
      </c>
      <c r="STC1330" s="62" t="s">
        <v>1294</v>
      </c>
      <c r="STD1330" s="62">
        <v>0</v>
      </c>
      <c r="STE1330" s="62">
        <v>0</v>
      </c>
      <c r="STG1330" s="62">
        <v>0</v>
      </c>
      <c r="STH1330" s="62">
        <f>STH1327</f>
        <v>2000000</v>
      </c>
      <c r="STI1330" s="62">
        <f>STI1327</f>
        <v>0</v>
      </c>
      <c r="STJ1330" s="62">
        <f>STI1330/STH1330</f>
        <v>0</v>
      </c>
      <c r="STK1330" s="62">
        <f>STH1330-STI1330</f>
        <v>2000000</v>
      </c>
      <c r="STL1330" s="62">
        <f t="shared" si="656"/>
        <v>2000000</v>
      </c>
      <c r="STR1330" s="62" t="s">
        <v>197</v>
      </c>
      <c r="STS1330" s="62" t="s">
        <v>1294</v>
      </c>
      <c r="STT1330" s="62">
        <v>0</v>
      </c>
      <c r="STU1330" s="62">
        <v>0</v>
      </c>
      <c r="STW1330" s="62">
        <v>0</v>
      </c>
      <c r="STX1330" s="62">
        <f>STX1327</f>
        <v>2000000</v>
      </c>
      <c r="STY1330" s="62">
        <f>STY1327</f>
        <v>0</v>
      </c>
      <c r="STZ1330" s="62">
        <f>STY1330/STX1330</f>
        <v>0</v>
      </c>
      <c r="SUA1330" s="62">
        <f>STX1330-STY1330</f>
        <v>2000000</v>
      </c>
      <c r="SUB1330" s="62">
        <f t="shared" si="657"/>
        <v>2000000</v>
      </c>
      <c r="SUH1330" s="62" t="s">
        <v>197</v>
      </c>
      <c r="SUI1330" s="62" t="s">
        <v>1294</v>
      </c>
      <c r="SUJ1330" s="62">
        <v>0</v>
      </c>
      <c r="SUK1330" s="62">
        <v>0</v>
      </c>
      <c r="SUM1330" s="62">
        <v>0</v>
      </c>
      <c r="SUN1330" s="62">
        <f>SUN1327</f>
        <v>2000000</v>
      </c>
      <c r="SUO1330" s="62">
        <f>SUO1327</f>
        <v>0</v>
      </c>
      <c r="SUP1330" s="62">
        <f>SUO1330/SUN1330</f>
        <v>0</v>
      </c>
      <c r="SUQ1330" s="62">
        <f>SUN1330-SUO1330</f>
        <v>2000000</v>
      </c>
      <c r="SUR1330" s="62">
        <f t="shared" si="657"/>
        <v>2000000</v>
      </c>
      <c r="SUX1330" s="62" t="s">
        <v>197</v>
      </c>
      <c r="SUY1330" s="62" t="s">
        <v>1294</v>
      </c>
      <c r="SUZ1330" s="62">
        <v>0</v>
      </c>
      <c r="SVA1330" s="62">
        <v>0</v>
      </c>
      <c r="SVC1330" s="62">
        <v>0</v>
      </c>
      <c r="SVD1330" s="62">
        <f>SVD1327</f>
        <v>2000000</v>
      </c>
      <c r="SVE1330" s="62">
        <f>SVE1327</f>
        <v>0</v>
      </c>
      <c r="SVF1330" s="62">
        <f>SVE1330/SVD1330</f>
        <v>0</v>
      </c>
      <c r="SVG1330" s="62">
        <f>SVD1330-SVE1330</f>
        <v>2000000</v>
      </c>
      <c r="SVH1330" s="62">
        <f t="shared" si="658"/>
        <v>2000000</v>
      </c>
      <c r="SVN1330" s="62" t="s">
        <v>197</v>
      </c>
      <c r="SVO1330" s="62" t="s">
        <v>1294</v>
      </c>
      <c r="SVP1330" s="62">
        <v>0</v>
      </c>
      <c r="SVQ1330" s="62">
        <v>0</v>
      </c>
      <c r="SVS1330" s="62">
        <v>0</v>
      </c>
      <c r="SVT1330" s="62">
        <f>SVT1327</f>
        <v>2000000</v>
      </c>
      <c r="SVU1330" s="62">
        <f>SVU1327</f>
        <v>0</v>
      </c>
      <c r="SVV1330" s="62">
        <f>SVU1330/SVT1330</f>
        <v>0</v>
      </c>
      <c r="SVW1330" s="62">
        <f>SVT1330-SVU1330</f>
        <v>2000000</v>
      </c>
      <c r="SVX1330" s="62">
        <f t="shared" si="658"/>
        <v>2000000</v>
      </c>
      <c r="SWD1330" s="62" t="s">
        <v>197</v>
      </c>
      <c r="SWE1330" s="62" t="s">
        <v>1294</v>
      </c>
      <c r="SWF1330" s="62">
        <v>0</v>
      </c>
      <c r="SWG1330" s="62">
        <v>0</v>
      </c>
      <c r="SWI1330" s="62">
        <v>0</v>
      </c>
      <c r="SWJ1330" s="62">
        <f>SWJ1327</f>
        <v>2000000</v>
      </c>
      <c r="SWK1330" s="62">
        <f>SWK1327</f>
        <v>0</v>
      </c>
      <c r="SWL1330" s="62">
        <f>SWK1330/SWJ1330</f>
        <v>0</v>
      </c>
      <c r="SWM1330" s="62">
        <f>SWJ1330-SWK1330</f>
        <v>2000000</v>
      </c>
      <c r="SWN1330" s="62">
        <f t="shared" si="659"/>
        <v>2000000</v>
      </c>
      <c r="SWT1330" s="62" t="s">
        <v>197</v>
      </c>
      <c r="SWU1330" s="62" t="s">
        <v>1294</v>
      </c>
      <c r="SWV1330" s="62">
        <v>0</v>
      </c>
      <c r="SWW1330" s="62">
        <v>0</v>
      </c>
      <c r="SWY1330" s="62">
        <v>0</v>
      </c>
      <c r="SWZ1330" s="62">
        <f>SWZ1327</f>
        <v>2000000</v>
      </c>
      <c r="SXA1330" s="62">
        <f>SXA1327</f>
        <v>0</v>
      </c>
      <c r="SXB1330" s="62">
        <f>SXA1330/SWZ1330</f>
        <v>0</v>
      </c>
      <c r="SXC1330" s="62">
        <f>SWZ1330-SXA1330</f>
        <v>2000000</v>
      </c>
      <c r="SXD1330" s="62">
        <f t="shared" si="659"/>
        <v>2000000</v>
      </c>
      <c r="SXJ1330" s="62" t="s">
        <v>197</v>
      </c>
      <c r="SXK1330" s="62" t="s">
        <v>1294</v>
      </c>
      <c r="SXL1330" s="62">
        <v>0</v>
      </c>
      <c r="SXM1330" s="62">
        <v>0</v>
      </c>
      <c r="SXO1330" s="62">
        <v>0</v>
      </c>
      <c r="SXP1330" s="62">
        <f>SXP1327</f>
        <v>2000000</v>
      </c>
      <c r="SXQ1330" s="62">
        <f>SXQ1327</f>
        <v>0</v>
      </c>
      <c r="SXR1330" s="62">
        <f>SXQ1330/SXP1330</f>
        <v>0</v>
      </c>
      <c r="SXS1330" s="62">
        <f>SXP1330-SXQ1330</f>
        <v>2000000</v>
      </c>
      <c r="SXT1330" s="62">
        <f t="shared" si="660"/>
        <v>2000000</v>
      </c>
      <c r="SXZ1330" s="62" t="s">
        <v>197</v>
      </c>
      <c r="SYA1330" s="62" t="s">
        <v>1294</v>
      </c>
      <c r="SYB1330" s="62">
        <v>0</v>
      </c>
      <c r="SYC1330" s="62">
        <v>0</v>
      </c>
      <c r="SYE1330" s="62">
        <v>0</v>
      </c>
      <c r="SYF1330" s="62">
        <f>SYF1327</f>
        <v>2000000</v>
      </c>
      <c r="SYG1330" s="62">
        <f>SYG1327</f>
        <v>0</v>
      </c>
      <c r="SYH1330" s="62">
        <f>SYG1330/SYF1330</f>
        <v>0</v>
      </c>
      <c r="SYI1330" s="62">
        <f>SYF1330-SYG1330</f>
        <v>2000000</v>
      </c>
      <c r="SYJ1330" s="62">
        <f t="shared" si="660"/>
        <v>2000000</v>
      </c>
      <c r="SYP1330" s="62" t="s">
        <v>197</v>
      </c>
      <c r="SYQ1330" s="62" t="s">
        <v>1294</v>
      </c>
      <c r="SYR1330" s="62">
        <v>0</v>
      </c>
      <c r="SYS1330" s="62">
        <v>0</v>
      </c>
      <c r="SYU1330" s="62">
        <v>0</v>
      </c>
      <c r="SYV1330" s="62">
        <f>SYV1327</f>
        <v>2000000</v>
      </c>
      <c r="SYW1330" s="62">
        <f>SYW1327</f>
        <v>0</v>
      </c>
      <c r="SYX1330" s="62">
        <f>SYW1330/SYV1330</f>
        <v>0</v>
      </c>
      <c r="SYY1330" s="62">
        <f>SYV1330-SYW1330</f>
        <v>2000000</v>
      </c>
      <c r="SYZ1330" s="62">
        <f t="shared" si="661"/>
        <v>2000000</v>
      </c>
      <c r="SZF1330" s="62" t="s">
        <v>197</v>
      </c>
      <c r="SZG1330" s="62" t="s">
        <v>1294</v>
      </c>
      <c r="SZH1330" s="62">
        <v>0</v>
      </c>
      <c r="SZI1330" s="62">
        <v>0</v>
      </c>
      <c r="SZK1330" s="62">
        <v>0</v>
      </c>
      <c r="SZL1330" s="62">
        <f>SZL1327</f>
        <v>2000000</v>
      </c>
      <c r="SZM1330" s="62">
        <f>SZM1327</f>
        <v>0</v>
      </c>
      <c r="SZN1330" s="62">
        <f>SZM1330/SZL1330</f>
        <v>0</v>
      </c>
      <c r="SZO1330" s="62">
        <f>SZL1330-SZM1330</f>
        <v>2000000</v>
      </c>
      <c r="SZP1330" s="62">
        <f t="shared" si="661"/>
        <v>2000000</v>
      </c>
      <c r="SZV1330" s="62" t="s">
        <v>197</v>
      </c>
      <c r="SZW1330" s="62" t="s">
        <v>1294</v>
      </c>
      <c r="SZX1330" s="62">
        <v>0</v>
      </c>
      <c r="SZY1330" s="62">
        <v>0</v>
      </c>
      <c r="TAA1330" s="62">
        <v>0</v>
      </c>
      <c r="TAB1330" s="62">
        <f>TAB1327</f>
        <v>2000000</v>
      </c>
      <c r="TAC1330" s="62">
        <f>TAC1327</f>
        <v>0</v>
      </c>
      <c r="TAD1330" s="62">
        <f>TAC1330/TAB1330</f>
        <v>0</v>
      </c>
      <c r="TAE1330" s="62">
        <f>TAB1330-TAC1330</f>
        <v>2000000</v>
      </c>
      <c r="TAF1330" s="62">
        <f t="shared" si="662"/>
        <v>2000000</v>
      </c>
      <c r="TAL1330" s="62" t="s">
        <v>197</v>
      </c>
      <c r="TAM1330" s="62" t="s">
        <v>1294</v>
      </c>
      <c r="TAN1330" s="62">
        <v>0</v>
      </c>
      <c r="TAO1330" s="62">
        <v>0</v>
      </c>
      <c r="TAQ1330" s="62">
        <v>0</v>
      </c>
      <c r="TAR1330" s="62">
        <f>TAR1327</f>
        <v>2000000</v>
      </c>
      <c r="TAS1330" s="62">
        <f>TAS1327</f>
        <v>0</v>
      </c>
      <c r="TAT1330" s="62">
        <f>TAS1330/TAR1330</f>
        <v>0</v>
      </c>
      <c r="TAU1330" s="62">
        <f>TAR1330-TAS1330</f>
        <v>2000000</v>
      </c>
      <c r="TAV1330" s="62">
        <f t="shared" si="662"/>
        <v>2000000</v>
      </c>
      <c r="TBB1330" s="62" t="s">
        <v>197</v>
      </c>
      <c r="TBC1330" s="62" t="s">
        <v>1294</v>
      </c>
      <c r="TBD1330" s="62">
        <v>0</v>
      </c>
      <c r="TBE1330" s="62">
        <v>0</v>
      </c>
      <c r="TBG1330" s="62">
        <v>0</v>
      </c>
      <c r="TBH1330" s="62">
        <f>TBH1327</f>
        <v>2000000</v>
      </c>
      <c r="TBI1330" s="62">
        <f>TBI1327</f>
        <v>0</v>
      </c>
      <c r="TBJ1330" s="62">
        <f>TBI1330/TBH1330</f>
        <v>0</v>
      </c>
      <c r="TBK1330" s="62">
        <f>TBH1330-TBI1330</f>
        <v>2000000</v>
      </c>
      <c r="TBL1330" s="62">
        <f t="shared" si="663"/>
        <v>2000000</v>
      </c>
      <c r="TBR1330" s="62" t="s">
        <v>197</v>
      </c>
      <c r="TBS1330" s="62" t="s">
        <v>1294</v>
      </c>
      <c r="TBT1330" s="62">
        <v>0</v>
      </c>
      <c r="TBU1330" s="62">
        <v>0</v>
      </c>
      <c r="TBW1330" s="62">
        <v>0</v>
      </c>
      <c r="TBX1330" s="62">
        <f>TBX1327</f>
        <v>2000000</v>
      </c>
      <c r="TBY1330" s="62">
        <f>TBY1327</f>
        <v>0</v>
      </c>
      <c r="TBZ1330" s="62">
        <f>TBY1330/TBX1330</f>
        <v>0</v>
      </c>
      <c r="TCA1330" s="62">
        <f>TBX1330-TBY1330</f>
        <v>2000000</v>
      </c>
      <c r="TCB1330" s="62">
        <f t="shared" si="663"/>
        <v>2000000</v>
      </c>
      <c r="TCH1330" s="62" t="s">
        <v>197</v>
      </c>
      <c r="TCI1330" s="62" t="s">
        <v>1294</v>
      </c>
      <c r="TCJ1330" s="62">
        <v>0</v>
      </c>
      <c r="TCK1330" s="62">
        <v>0</v>
      </c>
      <c r="TCM1330" s="62">
        <v>0</v>
      </c>
      <c r="TCN1330" s="62">
        <f>TCN1327</f>
        <v>2000000</v>
      </c>
      <c r="TCO1330" s="62">
        <f>TCO1327</f>
        <v>0</v>
      </c>
      <c r="TCP1330" s="62">
        <f>TCO1330/TCN1330</f>
        <v>0</v>
      </c>
      <c r="TCQ1330" s="62">
        <f>TCN1330-TCO1330</f>
        <v>2000000</v>
      </c>
      <c r="TCR1330" s="62">
        <f t="shared" si="664"/>
        <v>2000000</v>
      </c>
      <c r="TCX1330" s="62" t="s">
        <v>197</v>
      </c>
      <c r="TCY1330" s="62" t="s">
        <v>1294</v>
      </c>
      <c r="TCZ1330" s="62">
        <v>0</v>
      </c>
      <c r="TDA1330" s="62">
        <v>0</v>
      </c>
      <c r="TDC1330" s="62">
        <v>0</v>
      </c>
      <c r="TDD1330" s="62">
        <f>TDD1327</f>
        <v>2000000</v>
      </c>
      <c r="TDE1330" s="62">
        <f>TDE1327</f>
        <v>0</v>
      </c>
      <c r="TDF1330" s="62">
        <f>TDE1330/TDD1330</f>
        <v>0</v>
      </c>
      <c r="TDG1330" s="62">
        <f>TDD1330-TDE1330</f>
        <v>2000000</v>
      </c>
      <c r="TDH1330" s="62">
        <f t="shared" si="664"/>
        <v>2000000</v>
      </c>
      <c r="TDN1330" s="62" t="s">
        <v>197</v>
      </c>
      <c r="TDO1330" s="62" t="s">
        <v>1294</v>
      </c>
      <c r="TDP1330" s="62">
        <v>0</v>
      </c>
      <c r="TDQ1330" s="62">
        <v>0</v>
      </c>
      <c r="TDS1330" s="62">
        <v>0</v>
      </c>
      <c r="TDT1330" s="62">
        <f>TDT1327</f>
        <v>2000000</v>
      </c>
      <c r="TDU1330" s="62">
        <f>TDU1327</f>
        <v>0</v>
      </c>
      <c r="TDV1330" s="62">
        <f>TDU1330/TDT1330</f>
        <v>0</v>
      </c>
      <c r="TDW1330" s="62">
        <f>TDT1330-TDU1330</f>
        <v>2000000</v>
      </c>
      <c r="TDX1330" s="62">
        <f t="shared" si="665"/>
        <v>2000000</v>
      </c>
      <c r="TED1330" s="62" t="s">
        <v>197</v>
      </c>
      <c r="TEE1330" s="62" t="s">
        <v>1294</v>
      </c>
      <c r="TEF1330" s="62">
        <v>0</v>
      </c>
      <c r="TEG1330" s="62">
        <v>0</v>
      </c>
      <c r="TEI1330" s="62">
        <v>0</v>
      </c>
      <c r="TEJ1330" s="62">
        <f>TEJ1327</f>
        <v>2000000</v>
      </c>
      <c r="TEK1330" s="62">
        <f>TEK1327</f>
        <v>0</v>
      </c>
      <c r="TEL1330" s="62">
        <f>TEK1330/TEJ1330</f>
        <v>0</v>
      </c>
      <c r="TEM1330" s="62">
        <f>TEJ1330-TEK1330</f>
        <v>2000000</v>
      </c>
      <c r="TEN1330" s="62">
        <f t="shared" si="665"/>
        <v>2000000</v>
      </c>
      <c r="TET1330" s="62" t="s">
        <v>197</v>
      </c>
      <c r="TEU1330" s="62" t="s">
        <v>1294</v>
      </c>
      <c r="TEV1330" s="62">
        <v>0</v>
      </c>
      <c r="TEW1330" s="62">
        <v>0</v>
      </c>
      <c r="TEY1330" s="62">
        <v>0</v>
      </c>
      <c r="TEZ1330" s="62">
        <f>TEZ1327</f>
        <v>2000000</v>
      </c>
      <c r="TFA1330" s="62">
        <f>TFA1327</f>
        <v>0</v>
      </c>
      <c r="TFB1330" s="62">
        <f>TFA1330/TEZ1330</f>
        <v>0</v>
      </c>
      <c r="TFC1330" s="62">
        <f>TEZ1330-TFA1330</f>
        <v>2000000</v>
      </c>
      <c r="TFD1330" s="62">
        <f t="shared" si="666"/>
        <v>2000000</v>
      </c>
      <c r="TFJ1330" s="62" t="s">
        <v>197</v>
      </c>
      <c r="TFK1330" s="62" t="s">
        <v>1294</v>
      </c>
      <c r="TFL1330" s="62">
        <v>0</v>
      </c>
      <c r="TFM1330" s="62">
        <v>0</v>
      </c>
      <c r="TFO1330" s="62">
        <v>0</v>
      </c>
      <c r="TFP1330" s="62">
        <f>TFP1327</f>
        <v>2000000</v>
      </c>
      <c r="TFQ1330" s="62">
        <f>TFQ1327</f>
        <v>0</v>
      </c>
      <c r="TFR1330" s="62">
        <f>TFQ1330/TFP1330</f>
        <v>0</v>
      </c>
      <c r="TFS1330" s="62">
        <f>TFP1330-TFQ1330</f>
        <v>2000000</v>
      </c>
      <c r="TFT1330" s="62">
        <f t="shared" si="666"/>
        <v>2000000</v>
      </c>
      <c r="TFZ1330" s="62" t="s">
        <v>197</v>
      </c>
      <c r="TGA1330" s="62" t="s">
        <v>1294</v>
      </c>
      <c r="TGB1330" s="62">
        <v>0</v>
      </c>
      <c r="TGC1330" s="62">
        <v>0</v>
      </c>
      <c r="TGE1330" s="62">
        <v>0</v>
      </c>
      <c r="TGF1330" s="62">
        <f>TGF1327</f>
        <v>2000000</v>
      </c>
      <c r="TGG1330" s="62">
        <f>TGG1327</f>
        <v>0</v>
      </c>
      <c r="TGH1330" s="62">
        <f>TGG1330/TGF1330</f>
        <v>0</v>
      </c>
      <c r="TGI1330" s="62">
        <f>TGF1330-TGG1330</f>
        <v>2000000</v>
      </c>
      <c r="TGJ1330" s="62">
        <f t="shared" si="667"/>
        <v>2000000</v>
      </c>
      <c r="TGP1330" s="62" t="s">
        <v>197</v>
      </c>
      <c r="TGQ1330" s="62" t="s">
        <v>1294</v>
      </c>
      <c r="TGR1330" s="62">
        <v>0</v>
      </c>
      <c r="TGS1330" s="62">
        <v>0</v>
      </c>
      <c r="TGU1330" s="62">
        <v>0</v>
      </c>
      <c r="TGV1330" s="62">
        <f>TGV1327</f>
        <v>2000000</v>
      </c>
      <c r="TGW1330" s="62">
        <f>TGW1327</f>
        <v>0</v>
      </c>
      <c r="TGX1330" s="62">
        <f>TGW1330/TGV1330</f>
        <v>0</v>
      </c>
      <c r="TGY1330" s="62">
        <f>TGV1330-TGW1330</f>
        <v>2000000</v>
      </c>
      <c r="TGZ1330" s="62">
        <f t="shared" si="667"/>
        <v>2000000</v>
      </c>
      <c r="THF1330" s="62" t="s">
        <v>197</v>
      </c>
      <c r="THG1330" s="62" t="s">
        <v>1294</v>
      </c>
      <c r="THH1330" s="62">
        <v>0</v>
      </c>
      <c r="THI1330" s="62">
        <v>0</v>
      </c>
      <c r="THK1330" s="62">
        <v>0</v>
      </c>
      <c r="THL1330" s="62">
        <f>THL1327</f>
        <v>2000000</v>
      </c>
      <c r="THM1330" s="62">
        <f>THM1327</f>
        <v>0</v>
      </c>
      <c r="THN1330" s="62">
        <f>THM1330/THL1330</f>
        <v>0</v>
      </c>
      <c r="THO1330" s="62">
        <f>THL1330-THM1330</f>
        <v>2000000</v>
      </c>
      <c r="THP1330" s="62">
        <f t="shared" si="668"/>
        <v>2000000</v>
      </c>
      <c r="THV1330" s="62" t="s">
        <v>197</v>
      </c>
      <c r="THW1330" s="62" t="s">
        <v>1294</v>
      </c>
      <c r="THX1330" s="62">
        <v>0</v>
      </c>
      <c r="THY1330" s="62">
        <v>0</v>
      </c>
      <c r="TIA1330" s="62">
        <v>0</v>
      </c>
      <c r="TIB1330" s="62">
        <f>TIB1327</f>
        <v>2000000</v>
      </c>
      <c r="TIC1330" s="62">
        <f>TIC1327</f>
        <v>0</v>
      </c>
      <c r="TID1330" s="62">
        <f>TIC1330/TIB1330</f>
        <v>0</v>
      </c>
      <c r="TIE1330" s="62">
        <f>TIB1330-TIC1330</f>
        <v>2000000</v>
      </c>
      <c r="TIF1330" s="62">
        <f t="shared" si="668"/>
        <v>2000000</v>
      </c>
      <c r="TIL1330" s="62" t="s">
        <v>197</v>
      </c>
      <c r="TIM1330" s="62" t="s">
        <v>1294</v>
      </c>
      <c r="TIN1330" s="62">
        <v>0</v>
      </c>
      <c r="TIO1330" s="62">
        <v>0</v>
      </c>
      <c r="TIQ1330" s="62">
        <v>0</v>
      </c>
      <c r="TIR1330" s="62">
        <f>TIR1327</f>
        <v>2000000</v>
      </c>
      <c r="TIS1330" s="62">
        <f>TIS1327</f>
        <v>0</v>
      </c>
      <c r="TIT1330" s="62">
        <f>TIS1330/TIR1330</f>
        <v>0</v>
      </c>
      <c r="TIU1330" s="62">
        <f>TIR1330-TIS1330</f>
        <v>2000000</v>
      </c>
      <c r="TIV1330" s="62">
        <f t="shared" si="669"/>
        <v>2000000</v>
      </c>
      <c r="TJB1330" s="62" t="s">
        <v>197</v>
      </c>
      <c r="TJC1330" s="62" t="s">
        <v>1294</v>
      </c>
      <c r="TJD1330" s="62">
        <v>0</v>
      </c>
      <c r="TJE1330" s="62">
        <v>0</v>
      </c>
      <c r="TJG1330" s="62">
        <v>0</v>
      </c>
      <c r="TJH1330" s="62">
        <f>TJH1327</f>
        <v>2000000</v>
      </c>
      <c r="TJI1330" s="62">
        <f>TJI1327</f>
        <v>0</v>
      </c>
      <c r="TJJ1330" s="62">
        <f>TJI1330/TJH1330</f>
        <v>0</v>
      </c>
      <c r="TJK1330" s="62">
        <f>TJH1330-TJI1330</f>
        <v>2000000</v>
      </c>
      <c r="TJL1330" s="62">
        <f t="shared" si="669"/>
        <v>2000000</v>
      </c>
      <c r="TJR1330" s="62" t="s">
        <v>197</v>
      </c>
      <c r="TJS1330" s="62" t="s">
        <v>1294</v>
      </c>
      <c r="TJT1330" s="62">
        <v>0</v>
      </c>
      <c r="TJU1330" s="62">
        <v>0</v>
      </c>
      <c r="TJW1330" s="62">
        <v>0</v>
      </c>
      <c r="TJX1330" s="62">
        <f>TJX1327</f>
        <v>2000000</v>
      </c>
      <c r="TJY1330" s="62">
        <f>TJY1327</f>
        <v>0</v>
      </c>
      <c r="TJZ1330" s="62">
        <f>TJY1330/TJX1330</f>
        <v>0</v>
      </c>
      <c r="TKA1330" s="62">
        <f>TJX1330-TJY1330</f>
        <v>2000000</v>
      </c>
      <c r="TKB1330" s="62">
        <f t="shared" si="670"/>
        <v>2000000</v>
      </c>
      <c r="TKH1330" s="62" t="s">
        <v>197</v>
      </c>
      <c r="TKI1330" s="62" t="s">
        <v>1294</v>
      </c>
      <c r="TKJ1330" s="62">
        <v>0</v>
      </c>
      <c r="TKK1330" s="62">
        <v>0</v>
      </c>
      <c r="TKM1330" s="62">
        <v>0</v>
      </c>
      <c r="TKN1330" s="62">
        <f>TKN1327</f>
        <v>2000000</v>
      </c>
      <c r="TKO1330" s="62">
        <f>TKO1327</f>
        <v>0</v>
      </c>
      <c r="TKP1330" s="62">
        <f>TKO1330/TKN1330</f>
        <v>0</v>
      </c>
      <c r="TKQ1330" s="62">
        <f>TKN1330-TKO1330</f>
        <v>2000000</v>
      </c>
      <c r="TKR1330" s="62">
        <f t="shared" si="670"/>
        <v>2000000</v>
      </c>
      <c r="TKX1330" s="62" t="s">
        <v>197</v>
      </c>
      <c r="TKY1330" s="62" t="s">
        <v>1294</v>
      </c>
      <c r="TKZ1330" s="62">
        <v>0</v>
      </c>
      <c r="TLA1330" s="62">
        <v>0</v>
      </c>
      <c r="TLC1330" s="62">
        <v>0</v>
      </c>
      <c r="TLD1330" s="62">
        <f>TLD1327</f>
        <v>2000000</v>
      </c>
      <c r="TLE1330" s="62">
        <f>TLE1327</f>
        <v>0</v>
      </c>
      <c r="TLF1330" s="62">
        <f>TLE1330/TLD1330</f>
        <v>0</v>
      </c>
      <c r="TLG1330" s="62">
        <f>TLD1330-TLE1330</f>
        <v>2000000</v>
      </c>
      <c r="TLH1330" s="62">
        <f t="shared" si="671"/>
        <v>2000000</v>
      </c>
      <c r="TLN1330" s="62" t="s">
        <v>197</v>
      </c>
      <c r="TLO1330" s="62" t="s">
        <v>1294</v>
      </c>
      <c r="TLP1330" s="62">
        <v>0</v>
      </c>
      <c r="TLQ1330" s="62">
        <v>0</v>
      </c>
      <c r="TLS1330" s="62">
        <v>0</v>
      </c>
      <c r="TLT1330" s="62">
        <f>TLT1327</f>
        <v>2000000</v>
      </c>
      <c r="TLU1330" s="62">
        <f>TLU1327</f>
        <v>0</v>
      </c>
      <c r="TLV1330" s="62">
        <f>TLU1330/TLT1330</f>
        <v>0</v>
      </c>
      <c r="TLW1330" s="62">
        <f>TLT1330-TLU1330</f>
        <v>2000000</v>
      </c>
      <c r="TLX1330" s="62">
        <f t="shared" si="671"/>
        <v>2000000</v>
      </c>
      <c r="TMD1330" s="62" t="s">
        <v>197</v>
      </c>
      <c r="TME1330" s="62" t="s">
        <v>1294</v>
      </c>
      <c r="TMF1330" s="62">
        <v>0</v>
      </c>
      <c r="TMG1330" s="62">
        <v>0</v>
      </c>
      <c r="TMI1330" s="62">
        <v>0</v>
      </c>
      <c r="TMJ1330" s="62">
        <f>TMJ1327</f>
        <v>2000000</v>
      </c>
      <c r="TMK1330" s="62">
        <f>TMK1327</f>
        <v>0</v>
      </c>
      <c r="TML1330" s="62">
        <f>TMK1330/TMJ1330</f>
        <v>0</v>
      </c>
      <c r="TMM1330" s="62">
        <f>TMJ1330-TMK1330</f>
        <v>2000000</v>
      </c>
      <c r="TMN1330" s="62">
        <f t="shared" si="672"/>
        <v>2000000</v>
      </c>
      <c r="TMT1330" s="62" t="s">
        <v>197</v>
      </c>
      <c r="TMU1330" s="62" t="s">
        <v>1294</v>
      </c>
      <c r="TMV1330" s="62">
        <v>0</v>
      </c>
      <c r="TMW1330" s="62">
        <v>0</v>
      </c>
      <c r="TMY1330" s="62">
        <v>0</v>
      </c>
      <c r="TMZ1330" s="62">
        <f>TMZ1327</f>
        <v>2000000</v>
      </c>
      <c r="TNA1330" s="62">
        <f>TNA1327</f>
        <v>0</v>
      </c>
      <c r="TNB1330" s="62">
        <f>TNA1330/TMZ1330</f>
        <v>0</v>
      </c>
      <c r="TNC1330" s="62">
        <f>TMZ1330-TNA1330</f>
        <v>2000000</v>
      </c>
      <c r="TND1330" s="62">
        <f t="shared" si="672"/>
        <v>2000000</v>
      </c>
      <c r="TNJ1330" s="62" t="s">
        <v>197</v>
      </c>
      <c r="TNK1330" s="62" t="s">
        <v>1294</v>
      </c>
      <c r="TNL1330" s="62">
        <v>0</v>
      </c>
      <c r="TNM1330" s="62">
        <v>0</v>
      </c>
      <c r="TNO1330" s="62">
        <v>0</v>
      </c>
      <c r="TNP1330" s="62">
        <f>TNP1327</f>
        <v>2000000</v>
      </c>
      <c r="TNQ1330" s="62">
        <f>TNQ1327</f>
        <v>0</v>
      </c>
      <c r="TNR1330" s="62">
        <f>TNQ1330/TNP1330</f>
        <v>0</v>
      </c>
      <c r="TNS1330" s="62">
        <f>TNP1330-TNQ1330</f>
        <v>2000000</v>
      </c>
      <c r="TNT1330" s="62">
        <f t="shared" si="673"/>
        <v>2000000</v>
      </c>
      <c r="TNZ1330" s="62" t="s">
        <v>197</v>
      </c>
      <c r="TOA1330" s="62" t="s">
        <v>1294</v>
      </c>
      <c r="TOB1330" s="62">
        <v>0</v>
      </c>
      <c r="TOC1330" s="62">
        <v>0</v>
      </c>
      <c r="TOE1330" s="62">
        <v>0</v>
      </c>
      <c r="TOF1330" s="62">
        <f>TOF1327</f>
        <v>2000000</v>
      </c>
      <c r="TOG1330" s="62">
        <f>TOG1327</f>
        <v>0</v>
      </c>
      <c r="TOH1330" s="62">
        <f>TOG1330/TOF1330</f>
        <v>0</v>
      </c>
      <c r="TOI1330" s="62">
        <f>TOF1330-TOG1330</f>
        <v>2000000</v>
      </c>
      <c r="TOJ1330" s="62">
        <f t="shared" si="673"/>
        <v>2000000</v>
      </c>
      <c r="TOP1330" s="62" t="s">
        <v>197</v>
      </c>
      <c r="TOQ1330" s="62" t="s">
        <v>1294</v>
      </c>
      <c r="TOR1330" s="62">
        <v>0</v>
      </c>
      <c r="TOS1330" s="62">
        <v>0</v>
      </c>
      <c r="TOU1330" s="62">
        <v>0</v>
      </c>
      <c r="TOV1330" s="62">
        <f>TOV1327</f>
        <v>2000000</v>
      </c>
      <c r="TOW1330" s="62">
        <f>TOW1327</f>
        <v>0</v>
      </c>
      <c r="TOX1330" s="62">
        <f>TOW1330/TOV1330</f>
        <v>0</v>
      </c>
      <c r="TOY1330" s="62">
        <f>TOV1330-TOW1330</f>
        <v>2000000</v>
      </c>
      <c r="TOZ1330" s="62">
        <f t="shared" si="674"/>
        <v>2000000</v>
      </c>
      <c r="TPF1330" s="62" t="s">
        <v>197</v>
      </c>
      <c r="TPG1330" s="62" t="s">
        <v>1294</v>
      </c>
      <c r="TPH1330" s="62">
        <v>0</v>
      </c>
      <c r="TPI1330" s="62">
        <v>0</v>
      </c>
      <c r="TPK1330" s="62">
        <v>0</v>
      </c>
      <c r="TPL1330" s="62">
        <f>TPL1327</f>
        <v>2000000</v>
      </c>
      <c r="TPM1330" s="62">
        <f>TPM1327</f>
        <v>0</v>
      </c>
      <c r="TPN1330" s="62">
        <f>TPM1330/TPL1330</f>
        <v>0</v>
      </c>
      <c r="TPO1330" s="62">
        <f>TPL1330-TPM1330</f>
        <v>2000000</v>
      </c>
      <c r="TPP1330" s="62">
        <f t="shared" si="674"/>
        <v>2000000</v>
      </c>
      <c r="TPV1330" s="62" t="s">
        <v>197</v>
      </c>
      <c r="TPW1330" s="62" t="s">
        <v>1294</v>
      </c>
      <c r="TPX1330" s="62">
        <v>0</v>
      </c>
      <c r="TPY1330" s="62">
        <v>0</v>
      </c>
      <c r="TQA1330" s="62">
        <v>0</v>
      </c>
      <c r="TQB1330" s="62">
        <f>TQB1327</f>
        <v>2000000</v>
      </c>
      <c r="TQC1330" s="62">
        <f>TQC1327</f>
        <v>0</v>
      </c>
      <c r="TQD1330" s="62">
        <f>TQC1330/TQB1330</f>
        <v>0</v>
      </c>
      <c r="TQE1330" s="62">
        <f>TQB1330-TQC1330</f>
        <v>2000000</v>
      </c>
      <c r="TQF1330" s="62">
        <f t="shared" si="675"/>
        <v>2000000</v>
      </c>
      <c r="TQL1330" s="62" t="s">
        <v>197</v>
      </c>
      <c r="TQM1330" s="62" t="s">
        <v>1294</v>
      </c>
      <c r="TQN1330" s="62">
        <v>0</v>
      </c>
      <c r="TQO1330" s="62">
        <v>0</v>
      </c>
      <c r="TQQ1330" s="62">
        <v>0</v>
      </c>
      <c r="TQR1330" s="62">
        <f>TQR1327</f>
        <v>2000000</v>
      </c>
      <c r="TQS1330" s="62">
        <f>TQS1327</f>
        <v>0</v>
      </c>
      <c r="TQT1330" s="62">
        <f>TQS1330/TQR1330</f>
        <v>0</v>
      </c>
      <c r="TQU1330" s="62">
        <f>TQR1330-TQS1330</f>
        <v>2000000</v>
      </c>
      <c r="TQV1330" s="62">
        <f t="shared" si="675"/>
        <v>2000000</v>
      </c>
      <c r="TRB1330" s="62" t="s">
        <v>197</v>
      </c>
      <c r="TRC1330" s="62" t="s">
        <v>1294</v>
      </c>
      <c r="TRD1330" s="62">
        <v>0</v>
      </c>
      <c r="TRE1330" s="62">
        <v>0</v>
      </c>
      <c r="TRG1330" s="62">
        <v>0</v>
      </c>
      <c r="TRH1330" s="62">
        <f>TRH1327</f>
        <v>2000000</v>
      </c>
      <c r="TRI1330" s="62">
        <f>TRI1327</f>
        <v>0</v>
      </c>
      <c r="TRJ1330" s="62">
        <f>TRI1330/TRH1330</f>
        <v>0</v>
      </c>
      <c r="TRK1330" s="62">
        <f>TRH1330-TRI1330</f>
        <v>2000000</v>
      </c>
      <c r="TRL1330" s="62">
        <f t="shared" si="676"/>
        <v>2000000</v>
      </c>
      <c r="TRR1330" s="62" t="s">
        <v>197</v>
      </c>
      <c r="TRS1330" s="62" t="s">
        <v>1294</v>
      </c>
      <c r="TRT1330" s="62">
        <v>0</v>
      </c>
      <c r="TRU1330" s="62">
        <v>0</v>
      </c>
      <c r="TRW1330" s="62">
        <v>0</v>
      </c>
      <c r="TRX1330" s="62">
        <f>TRX1327</f>
        <v>2000000</v>
      </c>
      <c r="TRY1330" s="62">
        <f>TRY1327</f>
        <v>0</v>
      </c>
      <c r="TRZ1330" s="62">
        <f>TRY1330/TRX1330</f>
        <v>0</v>
      </c>
      <c r="TSA1330" s="62">
        <f>TRX1330-TRY1330</f>
        <v>2000000</v>
      </c>
      <c r="TSB1330" s="62">
        <f t="shared" si="676"/>
        <v>2000000</v>
      </c>
      <c r="TSH1330" s="62" t="s">
        <v>197</v>
      </c>
      <c r="TSI1330" s="62" t="s">
        <v>1294</v>
      </c>
      <c r="TSJ1330" s="62">
        <v>0</v>
      </c>
      <c r="TSK1330" s="62">
        <v>0</v>
      </c>
      <c r="TSM1330" s="62">
        <v>0</v>
      </c>
      <c r="TSN1330" s="62">
        <f>TSN1327</f>
        <v>2000000</v>
      </c>
      <c r="TSO1330" s="62">
        <f>TSO1327</f>
        <v>0</v>
      </c>
      <c r="TSP1330" s="62">
        <f>TSO1330/TSN1330</f>
        <v>0</v>
      </c>
      <c r="TSQ1330" s="62">
        <f>TSN1330-TSO1330</f>
        <v>2000000</v>
      </c>
      <c r="TSR1330" s="62">
        <f t="shared" si="677"/>
        <v>2000000</v>
      </c>
      <c r="TSX1330" s="62" t="s">
        <v>197</v>
      </c>
      <c r="TSY1330" s="62" t="s">
        <v>1294</v>
      </c>
      <c r="TSZ1330" s="62">
        <v>0</v>
      </c>
      <c r="TTA1330" s="62">
        <v>0</v>
      </c>
      <c r="TTC1330" s="62">
        <v>0</v>
      </c>
      <c r="TTD1330" s="62">
        <f>TTD1327</f>
        <v>2000000</v>
      </c>
      <c r="TTE1330" s="62">
        <f>TTE1327</f>
        <v>0</v>
      </c>
      <c r="TTF1330" s="62">
        <f>TTE1330/TTD1330</f>
        <v>0</v>
      </c>
      <c r="TTG1330" s="62">
        <f>TTD1330-TTE1330</f>
        <v>2000000</v>
      </c>
      <c r="TTH1330" s="62">
        <f t="shared" si="677"/>
        <v>2000000</v>
      </c>
      <c r="TTN1330" s="62" t="s">
        <v>197</v>
      </c>
      <c r="TTO1330" s="62" t="s">
        <v>1294</v>
      </c>
      <c r="TTP1330" s="62">
        <v>0</v>
      </c>
      <c r="TTQ1330" s="62">
        <v>0</v>
      </c>
      <c r="TTS1330" s="62">
        <v>0</v>
      </c>
      <c r="TTT1330" s="62">
        <f>TTT1327</f>
        <v>2000000</v>
      </c>
      <c r="TTU1330" s="62">
        <f>TTU1327</f>
        <v>0</v>
      </c>
      <c r="TTV1330" s="62">
        <f>TTU1330/TTT1330</f>
        <v>0</v>
      </c>
      <c r="TTW1330" s="62">
        <f>TTT1330-TTU1330</f>
        <v>2000000</v>
      </c>
      <c r="TTX1330" s="62">
        <f t="shared" si="678"/>
        <v>2000000</v>
      </c>
      <c r="TUD1330" s="62" t="s">
        <v>197</v>
      </c>
      <c r="TUE1330" s="62" t="s">
        <v>1294</v>
      </c>
      <c r="TUF1330" s="62">
        <v>0</v>
      </c>
      <c r="TUG1330" s="62">
        <v>0</v>
      </c>
      <c r="TUI1330" s="62">
        <v>0</v>
      </c>
      <c r="TUJ1330" s="62">
        <f>TUJ1327</f>
        <v>2000000</v>
      </c>
      <c r="TUK1330" s="62">
        <f>TUK1327</f>
        <v>0</v>
      </c>
      <c r="TUL1330" s="62">
        <f>TUK1330/TUJ1330</f>
        <v>0</v>
      </c>
      <c r="TUM1330" s="62">
        <f>TUJ1330-TUK1330</f>
        <v>2000000</v>
      </c>
      <c r="TUN1330" s="62">
        <f t="shared" si="678"/>
        <v>2000000</v>
      </c>
      <c r="TUT1330" s="62" t="s">
        <v>197</v>
      </c>
      <c r="TUU1330" s="62" t="s">
        <v>1294</v>
      </c>
      <c r="TUV1330" s="62">
        <v>0</v>
      </c>
      <c r="TUW1330" s="62">
        <v>0</v>
      </c>
      <c r="TUY1330" s="62">
        <v>0</v>
      </c>
      <c r="TUZ1330" s="62">
        <f>TUZ1327</f>
        <v>2000000</v>
      </c>
      <c r="TVA1330" s="62">
        <f>TVA1327</f>
        <v>0</v>
      </c>
      <c r="TVB1330" s="62">
        <f>TVA1330/TUZ1330</f>
        <v>0</v>
      </c>
      <c r="TVC1330" s="62">
        <f>TUZ1330-TVA1330</f>
        <v>2000000</v>
      </c>
      <c r="TVD1330" s="62">
        <f t="shared" si="679"/>
        <v>2000000</v>
      </c>
      <c r="TVJ1330" s="62" t="s">
        <v>197</v>
      </c>
      <c r="TVK1330" s="62" t="s">
        <v>1294</v>
      </c>
      <c r="TVL1330" s="62">
        <v>0</v>
      </c>
      <c r="TVM1330" s="62">
        <v>0</v>
      </c>
      <c r="TVO1330" s="62">
        <v>0</v>
      </c>
      <c r="TVP1330" s="62">
        <f>TVP1327</f>
        <v>2000000</v>
      </c>
      <c r="TVQ1330" s="62">
        <f>TVQ1327</f>
        <v>0</v>
      </c>
      <c r="TVR1330" s="62">
        <f>TVQ1330/TVP1330</f>
        <v>0</v>
      </c>
      <c r="TVS1330" s="62">
        <f>TVP1330-TVQ1330</f>
        <v>2000000</v>
      </c>
      <c r="TVT1330" s="62">
        <f t="shared" si="679"/>
        <v>2000000</v>
      </c>
      <c r="TVZ1330" s="62" t="s">
        <v>197</v>
      </c>
      <c r="TWA1330" s="62" t="s">
        <v>1294</v>
      </c>
      <c r="TWB1330" s="62">
        <v>0</v>
      </c>
      <c r="TWC1330" s="62">
        <v>0</v>
      </c>
      <c r="TWE1330" s="62">
        <v>0</v>
      </c>
      <c r="TWF1330" s="62">
        <f>TWF1327</f>
        <v>2000000</v>
      </c>
      <c r="TWG1330" s="62">
        <f>TWG1327</f>
        <v>0</v>
      </c>
      <c r="TWH1330" s="62">
        <f>TWG1330/TWF1330</f>
        <v>0</v>
      </c>
      <c r="TWI1330" s="62">
        <f>TWF1330-TWG1330</f>
        <v>2000000</v>
      </c>
      <c r="TWJ1330" s="62">
        <f t="shared" si="680"/>
        <v>2000000</v>
      </c>
      <c r="TWP1330" s="62" t="s">
        <v>197</v>
      </c>
      <c r="TWQ1330" s="62" t="s">
        <v>1294</v>
      </c>
      <c r="TWR1330" s="62">
        <v>0</v>
      </c>
      <c r="TWS1330" s="62">
        <v>0</v>
      </c>
      <c r="TWU1330" s="62">
        <v>0</v>
      </c>
      <c r="TWV1330" s="62">
        <f>TWV1327</f>
        <v>2000000</v>
      </c>
      <c r="TWW1330" s="62">
        <f>TWW1327</f>
        <v>0</v>
      </c>
      <c r="TWX1330" s="62">
        <f>TWW1330/TWV1330</f>
        <v>0</v>
      </c>
      <c r="TWY1330" s="62">
        <f>TWV1330-TWW1330</f>
        <v>2000000</v>
      </c>
      <c r="TWZ1330" s="62">
        <f t="shared" si="680"/>
        <v>2000000</v>
      </c>
      <c r="TXF1330" s="62" t="s">
        <v>197</v>
      </c>
      <c r="TXG1330" s="62" t="s">
        <v>1294</v>
      </c>
      <c r="TXH1330" s="62">
        <v>0</v>
      </c>
      <c r="TXI1330" s="62">
        <v>0</v>
      </c>
      <c r="TXK1330" s="62">
        <v>0</v>
      </c>
      <c r="TXL1330" s="62">
        <f>TXL1327</f>
        <v>2000000</v>
      </c>
      <c r="TXM1330" s="62">
        <f>TXM1327</f>
        <v>0</v>
      </c>
      <c r="TXN1330" s="62">
        <f>TXM1330/TXL1330</f>
        <v>0</v>
      </c>
      <c r="TXO1330" s="62">
        <f>TXL1330-TXM1330</f>
        <v>2000000</v>
      </c>
      <c r="TXP1330" s="62">
        <f t="shared" si="681"/>
        <v>2000000</v>
      </c>
      <c r="TXV1330" s="62" t="s">
        <v>197</v>
      </c>
      <c r="TXW1330" s="62" t="s">
        <v>1294</v>
      </c>
      <c r="TXX1330" s="62">
        <v>0</v>
      </c>
      <c r="TXY1330" s="62">
        <v>0</v>
      </c>
      <c r="TYA1330" s="62">
        <v>0</v>
      </c>
      <c r="TYB1330" s="62">
        <f>TYB1327</f>
        <v>2000000</v>
      </c>
      <c r="TYC1330" s="62">
        <f>TYC1327</f>
        <v>0</v>
      </c>
      <c r="TYD1330" s="62">
        <f>TYC1330/TYB1330</f>
        <v>0</v>
      </c>
      <c r="TYE1330" s="62">
        <f>TYB1330-TYC1330</f>
        <v>2000000</v>
      </c>
      <c r="TYF1330" s="62">
        <f t="shared" si="681"/>
        <v>2000000</v>
      </c>
      <c r="TYL1330" s="62" t="s">
        <v>197</v>
      </c>
      <c r="TYM1330" s="62" t="s">
        <v>1294</v>
      </c>
      <c r="TYN1330" s="62">
        <v>0</v>
      </c>
      <c r="TYO1330" s="62">
        <v>0</v>
      </c>
      <c r="TYQ1330" s="62">
        <v>0</v>
      </c>
      <c r="TYR1330" s="62">
        <f>TYR1327</f>
        <v>2000000</v>
      </c>
      <c r="TYS1330" s="62">
        <f>TYS1327</f>
        <v>0</v>
      </c>
      <c r="TYT1330" s="62">
        <f>TYS1330/TYR1330</f>
        <v>0</v>
      </c>
      <c r="TYU1330" s="62">
        <f>TYR1330-TYS1330</f>
        <v>2000000</v>
      </c>
      <c r="TYV1330" s="62">
        <f t="shared" si="682"/>
        <v>2000000</v>
      </c>
      <c r="TZB1330" s="62" t="s">
        <v>197</v>
      </c>
      <c r="TZC1330" s="62" t="s">
        <v>1294</v>
      </c>
      <c r="TZD1330" s="62">
        <v>0</v>
      </c>
      <c r="TZE1330" s="62">
        <v>0</v>
      </c>
      <c r="TZG1330" s="62">
        <v>0</v>
      </c>
      <c r="TZH1330" s="62">
        <f>TZH1327</f>
        <v>2000000</v>
      </c>
      <c r="TZI1330" s="62">
        <f>TZI1327</f>
        <v>0</v>
      </c>
      <c r="TZJ1330" s="62">
        <f>TZI1330/TZH1330</f>
        <v>0</v>
      </c>
      <c r="TZK1330" s="62">
        <f>TZH1330-TZI1330</f>
        <v>2000000</v>
      </c>
      <c r="TZL1330" s="62">
        <f t="shared" si="682"/>
        <v>2000000</v>
      </c>
      <c r="TZR1330" s="62" t="s">
        <v>197</v>
      </c>
      <c r="TZS1330" s="62" t="s">
        <v>1294</v>
      </c>
      <c r="TZT1330" s="62">
        <v>0</v>
      </c>
      <c r="TZU1330" s="62">
        <v>0</v>
      </c>
      <c r="TZW1330" s="62">
        <v>0</v>
      </c>
      <c r="TZX1330" s="62">
        <f>TZX1327</f>
        <v>2000000</v>
      </c>
      <c r="TZY1330" s="62">
        <f>TZY1327</f>
        <v>0</v>
      </c>
      <c r="TZZ1330" s="62">
        <f>TZY1330/TZX1330</f>
        <v>0</v>
      </c>
      <c r="UAA1330" s="62">
        <f>TZX1330-TZY1330</f>
        <v>2000000</v>
      </c>
      <c r="UAB1330" s="62">
        <f t="shared" si="683"/>
        <v>2000000</v>
      </c>
      <c r="UAH1330" s="62" t="s">
        <v>197</v>
      </c>
      <c r="UAI1330" s="62" t="s">
        <v>1294</v>
      </c>
      <c r="UAJ1330" s="62">
        <v>0</v>
      </c>
      <c r="UAK1330" s="62">
        <v>0</v>
      </c>
      <c r="UAM1330" s="62">
        <v>0</v>
      </c>
      <c r="UAN1330" s="62">
        <f>UAN1327</f>
        <v>2000000</v>
      </c>
      <c r="UAO1330" s="62">
        <f>UAO1327</f>
        <v>0</v>
      </c>
      <c r="UAP1330" s="62">
        <f>UAO1330/UAN1330</f>
        <v>0</v>
      </c>
      <c r="UAQ1330" s="62">
        <f>UAN1330-UAO1330</f>
        <v>2000000</v>
      </c>
      <c r="UAR1330" s="62">
        <f t="shared" si="683"/>
        <v>2000000</v>
      </c>
      <c r="UAX1330" s="62" t="s">
        <v>197</v>
      </c>
      <c r="UAY1330" s="62" t="s">
        <v>1294</v>
      </c>
      <c r="UAZ1330" s="62">
        <v>0</v>
      </c>
      <c r="UBA1330" s="62">
        <v>0</v>
      </c>
      <c r="UBC1330" s="62">
        <v>0</v>
      </c>
      <c r="UBD1330" s="62">
        <f>UBD1327</f>
        <v>2000000</v>
      </c>
      <c r="UBE1330" s="62">
        <f>UBE1327</f>
        <v>0</v>
      </c>
      <c r="UBF1330" s="62">
        <f>UBE1330/UBD1330</f>
        <v>0</v>
      </c>
      <c r="UBG1330" s="62">
        <f>UBD1330-UBE1330</f>
        <v>2000000</v>
      </c>
      <c r="UBH1330" s="62">
        <f t="shared" si="684"/>
        <v>2000000</v>
      </c>
      <c r="UBN1330" s="62" t="s">
        <v>197</v>
      </c>
      <c r="UBO1330" s="62" t="s">
        <v>1294</v>
      </c>
      <c r="UBP1330" s="62">
        <v>0</v>
      </c>
      <c r="UBQ1330" s="62">
        <v>0</v>
      </c>
      <c r="UBS1330" s="62">
        <v>0</v>
      </c>
      <c r="UBT1330" s="62">
        <f>UBT1327</f>
        <v>2000000</v>
      </c>
      <c r="UBU1330" s="62">
        <f>UBU1327</f>
        <v>0</v>
      </c>
      <c r="UBV1330" s="62">
        <f>UBU1330/UBT1330</f>
        <v>0</v>
      </c>
      <c r="UBW1330" s="62">
        <f>UBT1330-UBU1330</f>
        <v>2000000</v>
      </c>
      <c r="UBX1330" s="62">
        <f t="shared" si="684"/>
        <v>2000000</v>
      </c>
      <c r="UCD1330" s="62" t="s">
        <v>197</v>
      </c>
      <c r="UCE1330" s="62" t="s">
        <v>1294</v>
      </c>
      <c r="UCF1330" s="62">
        <v>0</v>
      </c>
      <c r="UCG1330" s="62">
        <v>0</v>
      </c>
      <c r="UCI1330" s="62">
        <v>0</v>
      </c>
      <c r="UCJ1330" s="62">
        <f>UCJ1327</f>
        <v>2000000</v>
      </c>
      <c r="UCK1330" s="62">
        <f>UCK1327</f>
        <v>0</v>
      </c>
      <c r="UCL1330" s="62">
        <f>UCK1330/UCJ1330</f>
        <v>0</v>
      </c>
      <c r="UCM1330" s="62">
        <f>UCJ1330-UCK1330</f>
        <v>2000000</v>
      </c>
      <c r="UCN1330" s="62">
        <f t="shared" si="685"/>
        <v>2000000</v>
      </c>
      <c r="UCT1330" s="62" t="s">
        <v>197</v>
      </c>
      <c r="UCU1330" s="62" t="s">
        <v>1294</v>
      </c>
      <c r="UCV1330" s="62">
        <v>0</v>
      </c>
      <c r="UCW1330" s="62">
        <v>0</v>
      </c>
      <c r="UCY1330" s="62">
        <v>0</v>
      </c>
      <c r="UCZ1330" s="62">
        <f>UCZ1327</f>
        <v>2000000</v>
      </c>
      <c r="UDA1330" s="62">
        <f>UDA1327</f>
        <v>0</v>
      </c>
      <c r="UDB1330" s="62">
        <f>UDA1330/UCZ1330</f>
        <v>0</v>
      </c>
      <c r="UDC1330" s="62">
        <f>UCZ1330-UDA1330</f>
        <v>2000000</v>
      </c>
      <c r="UDD1330" s="62">
        <f t="shared" si="685"/>
        <v>2000000</v>
      </c>
      <c r="UDJ1330" s="62" t="s">
        <v>197</v>
      </c>
      <c r="UDK1330" s="62" t="s">
        <v>1294</v>
      </c>
      <c r="UDL1330" s="62">
        <v>0</v>
      </c>
      <c r="UDM1330" s="62">
        <v>0</v>
      </c>
      <c r="UDO1330" s="62">
        <v>0</v>
      </c>
      <c r="UDP1330" s="62">
        <f>UDP1327</f>
        <v>2000000</v>
      </c>
      <c r="UDQ1330" s="62">
        <f>UDQ1327</f>
        <v>0</v>
      </c>
      <c r="UDR1330" s="62">
        <f>UDQ1330/UDP1330</f>
        <v>0</v>
      </c>
      <c r="UDS1330" s="62">
        <f>UDP1330-UDQ1330</f>
        <v>2000000</v>
      </c>
      <c r="UDT1330" s="62">
        <f t="shared" si="686"/>
        <v>2000000</v>
      </c>
      <c r="UDZ1330" s="62" t="s">
        <v>197</v>
      </c>
      <c r="UEA1330" s="62" t="s">
        <v>1294</v>
      </c>
      <c r="UEB1330" s="62">
        <v>0</v>
      </c>
      <c r="UEC1330" s="62">
        <v>0</v>
      </c>
      <c r="UEE1330" s="62">
        <v>0</v>
      </c>
      <c r="UEF1330" s="62">
        <f>UEF1327</f>
        <v>2000000</v>
      </c>
      <c r="UEG1330" s="62">
        <f>UEG1327</f>
        <v>0</v>
      </c>
      <c r="UEH1330" s="62">
        <f>UEG1330/UEF1330</f>
        <v>0</v>
      </c>
      <c r="UEI1330" s="62">
        <f>UEF1330-UEG1330</f>
        <v>2000000</v>
      </c>
      <c r="UEJ1330" s="62">
        <f t="shared" si="686"/>
        <v>2000000</v>
      </c>
      <c r="UEP1330" s="62" t="s">
        <v>197</v>
      </c>
      <c r="UEQ1330" s="62" t="s">
        <v>1294</v>
      </c>
      <c r="UER1330" s="62">
        <v>0</v>
      </c>
      <c r="UES1330" s="62">
        <v>0</v>
      </c>
      <c r="UEU1330" s="62">
        <v>0</v>
      </c>
      <c r="UEV1330" s="62">
        <f>UEV1327</f>
        <v>2000000</v>
      </c>
      <c r="UEW1330" s="62">
        <f>UEW1327</f>
        <v>0</v>
      </c>
      <c r="UEX1330" s="62">
        <f>UEW1330/UEV1330</f>
        <v>0</v>
      </c>
      <c r="UEY1330" s="62">
        <f>UEV1330-UEW1330</f>
        <v>2000000</v>
      </c>
      <c r="UEZ1330" s="62">
        <f t="shared" si="687"/>
        <v>2000000</v>
      </c>
      <c r="UFF1330" s="62" t="s">
        <v>197</v>
      </c>
      <c r="UFG1330" s="62" t="s">
        <v>1294</v>
      </c>
      <c r="UFH1330" s="62">
        <v>0</v>
      </c>
      <c r="UFI1330" s="62">
        <v>0</v>
      </c>
      <c r="UFK1330" s="62">
        <v>0</v>
      </c>
      <c r="UFL1330" s="62">
        <f>UFL1327</f>
        <v>2000000</v>
      </c>
      <c r="UFM1330" s="62">
        <f>UFM1327</f>
        <v>0</v>
      </c>
      <c r="UFN1330" s="62">
        <f>UFM1330/UFL1330</f>
        <v>0</v>
      </c>
      <c r="UFO1330" s="62">
        <f>UFL1330-UFM1330</f>
        <v>2000000</v>
      </c>
      <c r="UFP1330" s="62">
        <f t="shared" si="687"/>
        <v>2000000</v>
      </c>
      <c r="UFV1330" s="62" t="s">
        <v>197</v>
      </c>
      <c r="UFW1330" s="62" t="s">
        <v>1294</v>
      </c>
      <c r="UFX1330" s="62">
        <v>0</v>
      </c>
      <c r="UFY1330" s="62">
        <v>0</v>
      </c>
      <c r="UGA1330" s="62">
        <v>0</v>
      </c>
      <c r="UGB1330" s="62">
        <f>UGB1327</f>
        <v>2000000</v>
      </c>
      <c r="UGC1330" s="62">
        <f>UGC1327</f>
        <v>0</v>
      </c>
      <c r="UGD1330" s="62">
        <f>UGC1330/UGB1330</f>
        <v>0</v>
      </c>
      <c r="UGE1330" s="62">
        <f>UGB1330-UGC1330</f>
        <v>2000000</v>
      </c>
      <c r="UGF1330" s="62">
        <f t="shared" si="688"/>
        <v>2000000</v>
      </c>
      <c r="UGL1330" s="62" t="s">
        <v>197</v>
      </c>
      <c r="UGM1330" s="62" t="s">
        <v>1294</v>
      </c>
      <c r="UGN1330" s="62">
        <v>0</v>
      </c>
      <c r="UGO1330" s="62">
        <v>0</v>
      </c>
      <c r="UGQ1330" s="62">
        <v>0</v>
      </c>
      <c r="UGR1330" s="62">
        <f>UGR1327</f>
        <v>2000000</v>
      </c>
      <c r="UGS1330" s="62">
        <f>UGS1327</f>
        <v>0</v>
      </c>
      <c r="UGT1330" s="62">
        <f>UGS1330/UGR1330</f>
        <v>0</v>
      </c>
      <c r="UGU1330" s="62">
        <f>UGR1330-UGS1330</f>
        <v>2000000</v>
      </c>
      <c r="UGV1330" s="62">
        <f t="shared" si="688"/>
        <v>2000000</v>
      </c>
      <c r="UHB1330" s="62" t="s">
        <v>197</v>
      </c>
      <c r="UHC1330" s="62" t="s">
        <v>1294</v>
      </c>
      <c r="UHD1330" s="62">
        <v>0</v>
      </c>
      <c r="UHE1330" s="62">
        <v>0</v>
      </c>
      <c r="UHG1330" s="62">
        <v>0</v>
      </c>
      <c r="UHH1330" s="62">
        <f>UHH1327</f>
        <v>2000000</v>
      </c>
      <c r="UHI1330" s="62">
        <f>UHI1327</f>
        <v>0</v>
      </c>
      <c r="UHJ1330" s="62">
        <f>UHI1330/UHH1330</f>
        <v>0</v>
      </c>
      <c r="UHK1330" s="62">
        <f>UHH1330-UHI1330</f>
        <v>2000000</v>
      </c>
      <c r="UHL1330" s="62">
        <f t="shared" si="689"/>
        <v>2000000</v>
      </c>
      <c r="UHR1330" s="62" t="s">
        <v>197</v>
      </c>
      <c r="UHS1330" s="62" t="s">
        <v>1294</v>
      </c>
      <c r="UHT1330" s="62">
        <v>0</v>
      </c>
      <c r="UHU1330" s="62">
        <v>0</v>
      </c>
      <c r="UHW1330" s="62">
        <v>0</v>
      </c>
      <c r="UHX1330" s="62">
        <f>UHX1327</f>
        <v>2000000</v>
      </c>
      <c r="UHY1330" s="62">
        <f>UHY1327</f>
        <v>0</v>
      </c>
      <c r="UHZ1330" s="62">
        <f>UHY1330/UHX1330</f>
        <v>0</v>
      </c>
      <c r="UIA1330" s="62">
        <f>UHX1330-UHY1330</f>
        <v>2000000</v>
      </c>
      <c r="UIB1330" s="62">
        <f t="shared" si="689"/>
        <v>2000000</v>
      </c>
      <c r="UIH1330" s="62" t="s">
        <v>197</v>
      </c>
      <c r="UII1330" s="62" t="s">
        <v>1294</v>
      </c>
      <c r="UIJ1330" s="62">
        <v>0</v>
      </c>
      <c r="UIK1330" s="62">
        <v>0</v>
      </c>
      <c r="UIM1330" s="62">
        <v>0</v>
      </c>
      <c r="UIN1330" s="62">
        <f>UIN1327</f>
        <v>2000000</v>
      </c>
      <c r="UIO1330" s="62">
        <f>UIO1327</f>
        <v>0</v>
      </c>
      <c r="UIP1330" s="62">
        <f>UIO1330/UIN1330</f>
        <v>0</v>
      </c>
      <c r="UIQ1330" s="62">
        <f>UIN1330-UIO1330</f>
        <v>2000000</v>
      </c>
      <c r="UIR1330" s="62">
        <f t="shared" si="690"/>
        <v>2000000</v>
      </c>
      <c r="UIX1330" s="62" t="s">
        <v>197</v>
      </c>
      <c r="UIY1330" s="62" t="s">
        <v>1294</v>
      </c>
      <c r="UIZ1330" s="62">
        <v>0</v>
      </c>
      <c r="UJA1330" s="62">
        <v>0</v>
      </c>
      <c r="UJC1330" s="62">
        <v>0</v>
      </c>
      <c r="UJD1330" s="62">
        <f>UJD1327</f>
        <v>2000000</v>
      </c>
      <c r="UJE1330" s="62">
        <f>UJE1327</f>
        <v>0</v>
      </c>
      <c r="UJF1330" s="62">
        <f>UJE1330/UJD1330</f>
        <v>0</v>
      </c>
      <c r="UJG1330" s="62">
        <f>UJD1330-UJE1330</f>
        <v>2000000</v>
      </c>
      <c r="UJH1330" s="62">
        <f t="shared" si="690"/>
        <v>2000000</v>
      </c>
      <c r="UJN1330" s="62" t="s">
        <v>197</v>
      </c>
      <c r="UJO1330" s="62" t="s">
        <v>1294</v>
      </c>
      <c r="UJP1330" s="62">
        <v>0</v>
      </c>
      <c r="UJQ1330" s="62">
        <v>0</v>
      </c>
      <c r="UJS1330" s="62">
        <v>0</v>
      </c>
      <c r="UJT1330" s="62">
        <f>UJT1327</f>
        <v>2000000</v>
      </c>
      <c r="UJU1330" s="62">
        <f>UJU1327</f>
        <v>0</v>
      </c>
      <c r="UJV1330" s="62">
        <f>UJU1330/UJT1330</f>
        <v>0</v>
      </c>
      <c r="UJW1330" s="62">
        <f>UJT1330-UJU1330</f>
        <v>2000000</v>
      </c>
      <c r="UJX1330" s="62">
        <f t="shared" si="691"/>
        <v>2000000</v>
      </c>
      <c r="UKD1330" s="62" t="s">
        <v>197</v>
      </c>
      <c r="UKE1330" s="62" t="s">
        <v>1294</v>
      </c>
      <c r="UKF1330" s="62">
        <v>0</v>
      </c>
      <c r="UKG1330" s="62">
        <v>0</v>
      </c>
      <c r="UKI1330" s="62">
        <v>0</v>
      </c>
      <c r="UKJ1330" s="62">
        <f>UKJ1327</f>
        <v>2000000</v>
      </c>
      <c r="UKK1330" s="62">
        <f>UKK1327</f>
        <v>0</v>
      </c>
      <c r="UKL1330" s="62">
        <f>UKK1330/UKJ1330</f>
        <v>0</v>
      </c>
      <c r="UKM1330" s="62">
        <f>UKJ1330-UKK1330</f>
        <v>2000000</v>
      </c>
      <c r="UKN1330" s="62">
        <f t="shared" si="691"/>
        <v>2000000</v>
      </c>
      <c r="UKT1330" s="62" t="s">
        <v>197</v>
      </c>
      <c r="UKU1330" s="62" t="s">
        <v>1294</v>
      </c>
      <c r="UKV1330" s="62">
        <v>0</v>
      </c>
      <c r="UKW1330" s="62">
        <v>0</v>
      </c>
      <c r="UKY1330" s="62">
        <v>0</v>
      </c>
      <c r="UKZ1330" s="62">
        <f>UKZ1327</f>
        <v>2000000</v>
      </c>
      <c r="ULA1330" s="62">
        <f>ULA1327</f>
        <v>0</v>
      </c>
      <c r="ULB1330" s="62">
        <f>ULA1330/UKZ1330</f>
        <v>0</v>
      </c>
      <c r="ULC1330" s="62">
        <f>UKZ1330-ULA1330</f>
        <v>2000000</v>
      </c>
      <c r="ULD1330" s="62">
        <f t="shared" si="692"/>
        <v>2000000</v>
      </c>
      <c r="ULJ1330" s="62" t="s">
        <v>197</v>
      </c>
      <c r="ULK1330" s="62" t="s">
        <v>1294</v>
      </c>
      <c r="ULL1330" s="62">
        <v>0</v>
      </c>
      <c r="ULM1330" s="62">
        <v>0</v>
      </c>
      <c r="ULO1330" s="62">
        <v>0</v>
      </c>
      <c r="ULP1330" s="62">
        <f>ULP1327</f>
        <v>2000000</v>
      </c>
      <c r="ULQ1330" s="62">
        <f>ULQ1327</f>
        <v>0</v>
      </c>
      <c r="ULR1330" s="62">
        <f>ULQ1330/ULP1330</f>
        <v>0</v>
      </c>
      <c r="ULS1330" s="62">
        <f>ULP1330-ULQ1330</f>
        <v>2000000</v>
      </c>
      <c r="ULT1330" s="62">
        <f t="shared" si="692"/>
        <v>2000000</v>
      </c>
      <c r="ULZ1330" s="62" t="s">
        <v>197</v>
      </c>
      <c r="UMA1330" s="62" t="s">
        <v>1294</v>
      </c>
      <c r="UMB1330" s="62">
        <v>0</v>
      </c>
      <c r="UMC1330" s="62">
        <v>0</v>
      </c>
      <c r="UME1330" s="62">
        <v>0</v>
      </c>
      <c r="UMF1330" s="62">
        <f>UMF1327</f>
        <v>2000000</v>
      </c>
      <c r="UMG1330" s="62">
        <f>UMG1327</f>
        <v>0</v>
      </c>
      <c r="UMH1330" s="62">
        <f>UMG1330/UMF1330</f>
        <v>0</v>
      </c>
      <c r="UMI1330" s="62">
        <f>UMF1330-UMG1330</f>
        <v>2000000</v>
      </c>
      <c r="UMJ1330" s="62">
        <f t="shared" si="693"/>
        <v>2000000</v>
      </c>
      <c r="UMP1330" s="62" t="s">
        <v>197</v>
      </c>
      <c r="UMQ1330" s="62" t="s">
        <v>1294</v>
      </c>
      <c r="UMR1330" s="62">
        <v>0</v>
      </c>
      <c r="UMS1330" s="62">
        <v>0</v>
      </c>
      <c r="UMU1330" s="62">
        <v>0</v>
      </c>
      <c r="UMV1330" s="62">
        <f>UMV1327</f>
        <v>2000000</v>
      </c>
      <c r="UMW1330" s="62">
        <f>UMW1327</f>
        <v>0</v>
      </c>
      <c r="UMX1330" s="62">
        <f>UMW1330/UMV1330</f>
        <v>0</v>
      </c>
      <c r="UMY1330" s="62">
        <f>UMV1330-UMW1330</f>
        <v>2000000</v>
      </c>
      <c r="UMZ1330" s="62">
        <f t="shared" si="693"/>
        <v>2000000</v>
      </c>
      <c r="UNF1330" s="62" t="s">
        <v>197</v>
      </c>
      <c r="UNG1330" s="62" t="s">
        <v>1294</v>
      </c>
      <c r="UNH1330" s="62">
        <v>0</v>
      </c>
      <c r="UNI1330" s="62">
        <v>0</v>
      </c>
      <c r="UNK1330" s="62">
        <v>0</v>
      </c>
      <c r="UNL1330" s="62">
        <f>UNL1327</f>
        <v>2000000</v>
      </c>
      <c r="UNM1330" s="62">
        <f>UNM1327</f>
        <v>0</v>
      </c>
      <c r="UNN1330" s="62">
        <f>UNM1330/UNL1330</f>
        <v>0</v>
      </c>
      <c r="UNO1330" s="62">
        <f>UNL1330-UNM1330</f>
        <v>2000000</v>
      </c>
      <c r="UNP1330" s="62">
        <f t="shared" si="694"/>
        <v>2000000</v>
      </c>
      <c r="UNV1330" s="62" t="s">
        <v>197</v>
      </c>
      <c r="UNW1330" s="62" t="s">
        <v>1294</v>
      </c>
      <c r="UNX1330" s="62">
        <v>0</v>
      </c>
      <c r="UNY1330" s="62">
        <v>0</v>
      </c>
      <c r="UOA1330" s="62">
        <v>0</v>
      </c>
      <c r="UOB1330" s="62">
        <f>UOB1327</f>
        <v>2000000</v>
      </c>
      <c r="UOC1330" s="62">
        <f>UOC1327</f>
        <v>0</v>
      </c>
      <c r="UOD1330" s="62">
        <f>UOC1330/UOB1330</f>
        <v>0</v>
      </c>
      <c r="UOE1330" s="62">
        <f>UOB1330-UOC1330</f>
        <v>2000000</v>
      </c>
      <c r="UOF1330" s="62">
        <f t="shared" si="694"/>
        <v>2000000</v>
      </c>
      <c r="UOL1330" s="62" t="s">
        <v>197</v>
      </c>
      <c r="UOM1330" s="62" t="s">
        <v>1294</v>
      </c>
      <c r="UON1330" s="62">
        <v>0</v>
      </c>
      <c r="UOO1330" s="62">
        <v>0</v>
      </c>
      <c r="UOQ1330" s="62">
        <v>0</v>
      </c>
      <c r="UOR1330" s="62">
        <f>UOR1327</f>
        <v>2000000</v>
      </c>
      <c r="UOS1330" s="62">
        <f>UOS1327</f>
        <v>0</v>
      </c>
      <c r="UOT1330" s="62">
        <f>UOS1330/UOR1330</f>
        <v>0</v>
      </c>
      <c r="UOU1330" s="62">
        <f>UOR1330-UOS1330</f>
        <v>2000000</v>
      </c>
      <c r="UOV1330" s="62">
        <f t="shared" si="695"/>
        <v>2000000</v>
      </c>
      <c r="UPB1330" s="62" t="s">
        <v>197</v>
      </c>
      <c r="UPC1330" s="62" t="s">
        <v>1294</v>
      </c>
      <c r="UPD1330" s="62">
        <v>0</v>
      </c>
      <c r="UPE1330" s="62">
        <v>0</v>
      </c>
      <c r="UPG1330" s="62">
        <v>0</v>
      </c>
      <c r="UPH1330" s="62">
        <f>UPH1327</f>
        <v>2000000</v>
      </c>
      <c r="UPI1330" s="62">
        <f>UPI1327</f>
        <v>0</v>
      </c>
      <c r="UPJ1330" s="62">
        <f>UPI1330/UPH1330</f>
        <v>0</v>
      </c>
      <c r="UPK1330" s="62">
        <f>UPH1330-UPI1330</f>
        <v>2000000</v>
      </c>
      <c r="UPL1330" s="62">
        <f t="shared" si="695"/>
        <v>2000000</v>
      </c>
      <c r="UPR1330" s="62" t="s">
        <v>197</v>
      </c>
      <c r="UPS1330" s="62" t="s">
        <v>1294</v>
      </c>
      <c r="UPT1330" s="62">
        <v>0</v>
      </c>
      <c r="UPU1330" s="62">
        <v>0</v>
      </c>
      <c r="UPW1330" s="62">
        <v>0</v>
      </c>
      <c r="UPX1330" s="62">
        <f>UPX1327</f>
        <v>2000000</v>
      </c>
      <c r="UPY1330" s="62">
        <f>UPY1327</f>
        <v>0</v>
      </c>
      <c r="UPZ1330" s="62">
        <f>UPY1330/UPX1330</f>
        <v>0</v>
      </c>
      <c r="UQA1330" s="62">
        <f>UPX1330-UPY1330</f>
        <v>2000000</v>
      </c>
      <c r="UQB1330" s="62">
        <f t="shared" si="696"/>
        <v>2000000</v>
      </c>
      <c r="UQH1330" s="62" t="s">
        <v>197</v>
      </c>
      <c r="UQI1330" s="62" t="s">
        <v>1294</v>
      </c>
      <c r="UQJ1330" s="62">
        <v>0</v>
      </c>
      <c r="UQK1330" s="62">
        <v>0</v>
      </c>
      <c r="UQM1330" s="62">
        <v>0</v>
      </c>
      <c r="UQN1330" s="62">
        <f>UQN1327</f>
        <v>2000000</v>
      </c>
      <c r="UQO1330" s="62">
        <f>UQO1327</f>
        <v>0</v>
      </c>
      <c r="UQP1330" s="62">
        <f>UQO1330/UQN1330</f>
        <v>0</v>
      </c>
      <c r="UQQ1330" s="62">
        <f>UQN1330-UQO1330</f>
        <v>2000000</v>
      </c>
      <c r="UQR1330" s="62">
        <f t="shared" si="696"/>
        <v>2000000</v>
      </c>
      <c r="UQX1330" s="62" t="s">
        <v>197</v>
      </c>
      <c r="UQY1330" s="62" t="s">
        <v>1294</v>
      </c>
      <c r="UQZ1330" s="62">
        <v>0</v>
      </c>
      <c r="URA1330" s="62">
        <v>0</v>
      </c>
      <c r="URC1330" s="62">
        <v>0</v>
      </c>
      <c r="URD1330" s="62">
        <f>URD1327</f>
        <v>2000000</v>
      </c>
      <c r="URE1330" s="62">
        <f>URE1327</f>
        <v>0</v>
      </c>
      <c r="URF1330" s="62">
        <f>URE1330/URD1330</f>
        <v>0</v>
      </c>
      <c r="URG1330" s="62">
        <f>URD1330-URE1330</f>
        <v>2000000</v>
      </c>
      <c r="URH1330" s="62">
        <f t="shared" si="697"/>
        <v>2000000</v>
      </c>
      <c r="URN1330" s="62" t="s">
        <v>197</v>
      </c>
      <c r="URO1330" s="62" t="s">
        <v>1294</v>
      </c>
      <c r="URP1330" s="62">
        <v>0</v>
      </c>
      <c r="URQ1330" s="62">
        <v>0</v>
      </c>
      <c r="URS1330" s="62">
        <v>0</v>
      </c>
      <c r="URT1330" s="62">
        <f>URT1327</f>
        <v>2000000</v>
      </c>
      <c r="URU1330" s="62">
        <f>URU1327</f>
        <v>0</v>
      </c>
      <c r="URV1330" s="62">
        <f>URU1330/URT1330</f>
        <v>0</v>
      </c>
      <c r="URW1330" s="62">
        <f>URT1330-URU1330</f>
        <v>2000000</v>
      </c>
      <c r="URX1330" s="62">
        <f t="shared" si="697"/>
        <v>2000000</v>
      </c>
      <c r="USD1330" s="62" t="s">
        <v>197</v>
      </c>
      <c r="USE1330" s="62" t="s">
        <v>1294</v>
      </c>
      <c r="USF1330" s="62">
        <v>0</v>
      </c>
      <c r="USG1330" s="62">
        <v>0</v>
      </c>
      <c r="USI1330" s="62">
        <v>0</v>
      </c>
      <c r="USJ1330" s="62">
        <f>USJ1327</f>
        <v>2000000</v>
      </c>
      <c r="USK1330" s="62">
        <f>USK1327</f>
        <v>0</v>
      </c>
      <c r="USL1330" s="62">
        <f>USK1330/USJ1330</f>
        <v>0</v>
      </c>
      <c r="USM1330" s="62">
        <f>USJ1330-USK1330</f>
        <v>2000000</v>
      </c>
      <c r="USN1330" s="62">
        <f t="shared" si="698"/>
        <v>2000000</v>
      </c>
      <c r="UST1330" s="62" t="s">
        <v>197</v>
      </c>
      <c r="USU1330" s="62" t="s">
        <v>1294</v>
      </c>
      <c r="USV1330" s="62">
        <v>0</v>
      </c>
      <c r="USW1330" s="62">
        <v>0</v>
      </c>
      <c r="USY1330" s="62">
        <v>0</v>
      </c>
      <c r="USZ1330" s="62">
        <f>USZ1327</f>
        <v>2000000</v>
      </c>
      <c r="UTA1330" s="62">
        <f>UTA1327</f>
        <v>0</v>
      </c>
      <c r="UTB1330" s="62">
        <f>UTA1330/USZ1330</f>
        <v>0</v>
      </c>
      <c r="UTC1330" s="62">
        <f>USZ1330-UTA1330</f>
        <v>2000000</v>
      </c>
      <c r="UTD1330" s="62">
        <f t="shared" si="698"/>
        <v>2000000</v>
      </c>
      <c r="UTJ1330" s="62" t="s">
        <v>197</v>
      </c>
      <c r="UTK1330" s="62" t="s">
        <v>1294</v>
      </c>
      <c r="UTL1330" s="62">
        <v>0</v>
      </c>
      <c r="UTM1330" s="62">
        <v>0</v>
      </c>
      <c r="UTO1330" s="62">
        <v>0</v>
      </c>
      <c r="UTP1330" s="62">
        <f>UTP1327</f>
        <v>2000000</v>
      </c>
      <c r="UTQ1330" s="62">
        <f>UTQ1327</f>
        <v>0</v>
      </c>
      <c r="UTR1330" s="62">
        <f>UTQ1330/UTP1330</f>
        <v>0</v>
      </c>
      <c r="UTS1330" s="62">
        <f>UTP1330-UTQ1330</f>
        <v>2000000</v>
      </c>
      <c r="UTT1330" s="62">
        <f t="shared" si="699"/>
        <v>2000000</v>
      </c>
      <c r="UTZ1330" s="62" t="s">
        <v>197</v>
      </c>
      <c r="UUA1330" s="62" t="s">
        <v>1294</v>
      </c>
      <c r="UUB1330" s="62">
        <v>0</v>
      </c>
      <c r="UUC1330" s="62">
        <v>0</v>
      </c>
      <c r="UUE1330" s="62">
        <v>0</v>
      </c>
      <c r="UUF1330" s="62">
        <f>UUF1327</f>
        <v>2000000</v>
      </c>
      <c r="UUG1330" s="62">
        <f>UUG1327</f>
        <v>0</v>
      </c>
      <c r="UUH1330" s="62">
        <f>UUG1330/UUF1330</f>
        <v>0</v>
      </c>
      <c r="UUI1330" s="62">
        <f>UUF1330-UUG1330</f>
        <v>2000000</v>
      </c>
      <c r="UUJ1330" s="62">
        <f t="shared" si="699"/>
        <v>2000000</v>
      </c>
      <c r="UUP1330" s="62" t="s">
        <v>197</v>
      </c>
      <c r="UUQ1330" s="62" t="s">
        <v>1294</v>
      </c>
      <c r="UUR1330" s="62">
        <v>0</v>
      </c>
      <c r="UUS1330" s="62">
        <v>0</v>
      </c>
      <c r="UUU1330" s="62">
        <v>0</v>
      </c>
      <c r="UUV1330" s="62">
        <f>UUV1327</f>
        <v>2000000</v>
      </c>
      <c r="UUW1330" s="62">
        <f>UUW1327</f>
        <v>0</v>
      </c>
      <c r="UUX1330" s="62">
        <f>UUW1330/UUV1330</f>
        <v>0</v>
      </c>
      <c r="UUY1330" s="62">
        <f>UUV1330-UUW1330</f>
        <v>2000000</v>
      </c>
      <c r="UUZ1330" s="62">
        <f t="shared" si="700"/>
        <v>2000000</v>
      </c>
      <c r="UVF1330" s="62" t="s">
        <v>197</v>
      </c>
      <c r="UVG1330" s="62" t="s">
        <v>1294</v>
      </c>
      <c r="UVH1330" s="62">
        <v>0</v>
      </c>
      <c r="UVI1330" s="62">
        <v>0</v>
      </c>
      <c r="UVK1330" s="62">
        <v>0</v>
      </c>
      <c r="UVL1330" s="62">
        <f>UVL1327</f>
        <v>2000000</v>
      </c>
      <c r="UVM1330" s="62">
        <f>UVM1327</f>
        <v>0</v>
      </c>
      <c r="UVN1330" s="62">
        <f>UVM1330/UVL1330</f>
        <v>0</v>
      </c>
      <c r="UVO1330" s="62">
        <f>UVL1330-UVM1330</f>
        <v>2000000</v>
      </c>
      <c r="UVP1330" s="62">
        <f t="shared" si="700"/>
        <v>2000000</v>
      </c>
      <c r="UVV1330" s="62" t="s">
        <v>197</v>
      </c>
      <c r="UVW1330" s="62" t="s">
        <v>1294</v>
      </c>
      <c r="UVX1330" s="62">
        <v>0</v>
      </c>
      <c r="UVY1330" s="62">
        <v>0</v>
      </c>
      <c r="UWA1330" s="62">
        <v>0</v>
      </c>
      <c r="UWB1330" s="62">
        <f>UWB1327</f>
        <v>2000000</v>
      </c>
      <c r="UWC1330" s="62">
        <f>UWC1327</f>
        <v>0</v>
      </c>
      <c r="UWD1330" s="62">
        <f>UWC1330/UWB1330</f>
        <v>0</v>
      </c>
      <c r="UWE1330" s="62">
        <f>UWB1330-UWC1330</f>
        <v>2000000</v>
      </c>
      <c r="UWF1330" s="62">
        <f t="shared" si="701"/>
        <v>2000000</v>
      </c>
      <c r="UWL1330" s="62" t="s">
        <v>197</v>
      </c>
      <c r="UWM1330" s="62" t="s">
        <v>1294</v>
      </c>
      <c r="UWN1330" s="62">
        <v>0</v>
      </c>
      <c r="UWO1330" s="62">
        <v>0</v>
      </c>
      <c r="UWQ1330" s="62">
        <v>0</v>
      </c>
      <c r="UWR1330" s="62">
        <f>UWR1327</f>
        <v>2000000</v>
      </c>
      <c r="UWS1330" s="62">
        <f>UWS1327</f>
        <v>0</v>
      </c>
      <c r="UWT1330" s="62">
        <f>UWS1330/UWR1330</f>
        <v>0</v>
      </c>
      <c r="UWU1330" s="62">
        <f>UWR1330-UWS1330</f>
        <v>2000000</v>
      </c>
      <c r="UWV1330" s="62">
        <f t="shared" si="701"/>
        <v>2000000</v>
      </c>
      <c r="UXB1330" s="62" t="s">
        <v>197</v>
      </c>
      <c r="UXC1330" s="62" t="s">
        <v>1294</v>
      </c>
      <c r="UXD1330" s="62">
        <v>0</v>
      </c>
      <c r="UXE1330" s="62">
        <v>0</v>
      </c>
      <c r="UXG1330" s="62">
        <v>0</v>
      </c>
      <c r="UXH1330" s="62">
        <f>UXH1327</f>
        <v>2000000</v>
      </c>
      <c r="UXI1330" s="62">
        <f>UXI1327</f>
        <v>0</v>
      </c>
      <c r="UXJ1330" s="62">
        <f>UXI1330/UXH1330</f>
        <v>0</v>
      </c>
      <c r="UXK1330" s="62">
        <f>UXH1330-UXI1330</f>
        <v>2000000</v>
      </c>
      <c r="UXL1330" s="62">
        <f t="shared" si="702"/>
        <v>2000000</v>
      </c>
      <c r="UXR1330" s="62" t="s">
        <v>197</v>
      </c>
      <c r="UXS1330" s="62" t="s">
        <v>1294</v>
      </c>
      <c r="UXT1330" s="62">
        <v>0</v>
      </c>
      <c r="UXU1330" s="62">
        <v>0</v>
      </c>
      <c r="UXW1330" s="62">
        <v>0</v>
      </c>
      <c r="UXX1330" s="62">
        <f>UXX1327</f>
        <v>2000000</v>
      </c>
      <c r="UXY1330" s="62">
        <f>UXY1327</f>
        <v>0</v>
      </c>
      <c r="UXZ1330" s="62">
        <f>UXY1330/UXX1330</f>
        <v>0</v>
      </c>
      <c r="UYA1330" s="62">
        <f>UXX1330-UXY1330</f>
        <v>2000000</v>
      </c>
      <c r="UYB1330" s="62">
        <f t="shared" si="702"/>
        <v>2000000</v>
      </c>
      <c r="UYH1330" s="62" t="s">
        <v>197</v>
      </c>
      <c r="UYI1330" s="62" t="s">
        <v>1294</v>
      </c>
      <c r="UYJ1330" s="62">
        <v>0</v>
      </c>
      <c r="UYK1330" s="62">
        <v>0</v>
      </c>
      <c r="UYM1330" s="62">
        <v>0</v>
      </c>
      <c r="UYN1330" s="62">
        <f>UYN1327</f>
        <v>2000000</v>
      </c>
      <c r="UYO1330" s="62">
        <f>UYO1327</f>
        <v>0</v>
      </c>
      <c r="UYP1330" s="62">
        <f>UYO1330/UYN1330</f>
        <v>0</v>
      </c>
      <c r="UYQ1330" s="62">
        <f>UYN1330-UYO1330</f>
        <v>2000000</v>
      </c>
      <c r="UYR1330" s="62">
        <f t="shared" si="703"/>
        <v>2000000</v>
      </c>
      <c r="UYX1330" s="62" t="s">
        <v>197</v>
      </c>
      <c r="UYY1330" s="62" t="s">
        <v>1294</v>
      </c>
      <c r="UYZ1330" s="62">
        <v>0</v>
      </c>
      <c r="UZA1330" s="62">
        <v>0</v>
      </c>
      <c r="UZC1330" s="62">
        <v>0</v>
      </c>
      <c r="UZD1330" s="62">
        <f>UZD1327</f>
        <v>2000000</v>
      </c>
      <c r="UZE1330" s="62">
        <f>UZE1327</f>
        <v>0</v>
      </c>
      <c r="UZF1330" s="62">
        <f>UZE1330/UZD1330</f>
        <v>0</v>
      </c>
      <c r="UZG1330" s="62">
        <f>UZD1330-UZE1330</f>
        <v>2000000</v>
      </c>
      <c r="UZH1330" s="62">
        <f t="shared" si="703"/>
        <v>2000000</v>
      </c>
      <c r="UZN1330" s="62" t="s">
        <v>197</v>
      </c>
      <c r="UZO1330" s="62" t="s">
        <v>1294</v>
      </c>
      <c r="UZP1330" s="62">
        <v>0</v>
      </c>
      <c r="UZQ1330" s="62">
        <v>0</v>
      </c>
      <c r="UZS1330" s="62">
        <v>0</v>
      </c>
      <c r="UZT1330" s="62">
        <f>UZT1327</f>
        <v>2000000</v>
      </c>
      <c r="UZU1330" s="62">
        <f>UZU1327</f>
        <v>0</v>
      </c>
      <c r="UZV1330" s="62">
        <f>UZU1330/UZT1330</f>
        <v>0</v>
      </c>
      <c r="UZW1330" s="62">
        <f>UZT1330-UZU1330</f>
        <v>2000000</v>
      </c>
      <c r="UZX1330" s="62">
        <f t="shared" si="704"/>
        <v>2000000</v>
      </c>
      <c r="VAD1330" s="62" t="s">
        <v>197</v>
      </c>
      <c r="VAE1330" s="62" t="s">
        <v>1294</v>
      </c>
      <c r="VAF1330" s="62">
        <v>0</v>
      </c>
      <c r="VAG1330" s="62">
        <v>0</v>
      </c>
      <c r="VAI1330" s="62">
        <v>0</v>
      </c>
      <c r="VAJ1330" s="62">
        <f>VAJ1327</f>
        <v>2000000</v>
      </c>
      <c r="VAK1330" s="62">
        <f>VAK1327</f>
        <v>0</v>
      </c>
      <c r="VAL1330" s="62">
        <f>VAK1330/VAJ1330</f>
        <v>0</v>
      </c>
      <c r="VAM1330" s="62">
        <f>VAJ1330-VAK1330</f>
        <v>2000000</v>
      </c>
      <c r="VAN1330" s="62">
        <f t="shared" si="704"/>
        <v>2000000</v>
      </c>
      <c r="VAT1330" s="62" t="s">
        <v>197</v>
      </c>
      <c r="VAU1330" s="62" t="s">
        <v>1294</v>
      </c>
      <c r="VAV1330" s="62">
        <v>0</v>
      </c>
      <c r="VAW1330" s="62">
        <v>0</v>
      </c>
      <c r="VAY1330" s="62">
        <v>0</v>
      </c>
      <c r="VAZ1330" s="62">
        <f>VAZ1327</f>
        <v>2000000</v>
      </c>
      <c r="VBA1330" s="62">
        <f>VBA1327</f>
        <v>0</v>
      </c>
      <c r="VBB1330" s="62">
        <f>VBA1330/VAZ1330</f>
        <v>0</v>
      </c>
      <c r="VBC1330" s="62">
        <f>VAZ1330-VBA1330</f>
        <v>2000000</v>
      </c>
      <c r="VBD1330" s="62">
        <f t="shared" si="705"/>
        <v>2000000</v>
      </c>
      <c r="VBJ1330" s="62" t="s">
        <v>197</v>
      </c>
      <c r="VBK1330" s="62" t="s">
        <v>1294</v>
      </c>
      <c r="VBL1330" s="62">
        <v>0</v>
      </c>
      <c r="VBM1330" s="62">
        <v>0</v>
      </c>
      <c r="VBO1330" s="62">
        <v>0</v>
      </c>
      <c r="VBP1330" s="62">
        <f>VBP1327</f>
        <v>2000000</v>
      </c>
      <c r="VBQ1330" s="62">
        <f>VBQ1327</f>
        <v>0</v>
      </c>
      <c r="VBR1330" s="62">
        <f>VBQ1330/VBP1330</f>
        <v>0</v>
      </c>
      <c r="VBS1330" s="62">
        <f>VBP1330-VBQ1330</f>
        <v>2000000</v>
      </c>
      <c r="VBT1330" s="62">
        <f t="shared" si="705"/>
        <v>2000000</v>
      </c>
      <c r="VBZ1330" s="62" t="s">
        <v>197</v>
      </c>
      <c r="VCA1330" s="62" t="s">
        <v>1294</v>
      </c>
      <c r="VCB1330" s="62">
        <v>0</v>
      </c>
      <c r="VCC1330" s="62">
        <v>0</v>
      </c>
      <c r="VCE1330" s="62">
        <v>0</v>
      </c>
      <c r="VCF1330" s="62">
        <f>VCF1327</f>
        <v>2000000</v>
      </c>
      <c r="VCG1330" s="62">
        <f>VCG1327</f>
        <v>0</v>
      </c>
      <c r="VCH1330" s="62">
        <f>VCG1330/VCF1330</f>
        <v>0</v>
      </c>
      <c r="VCI1330" s="62">
        <f>VCF1330-VCG1330</f>
        <v>2000000</v>
      </c>
      <c r="VCJ1330" s="62">
        <f t="shared" si="706"/>
        <v>2000000</v>
      </c>
      <c r="VCP1330" s="62" t="s">
        <v>197</v>
      </c>
      <c r="VCQ1330" s="62" t="s">
        <v>1294</v>
      </c>
      <c r="VCR1330" s="62">
        <v>0</v>
      </c>
      <c r="VCS1330" s="62">
        <v>0</v>
      </c>
      <c r="VCU1330" s="62">
        <v>0</v>
      </c>
      <c r="VCV1330" s="62">
        <f>VCV1327</f>
        <v>2000000</v>
      </c>
      <c r="VCW1330" s="62">
        <f>VCW1327</f>
        <v>0</v>
      </c>
      <c r="VCX1330" s="62">
        <f>VCW1330/VCV1330</f>
        <v>0</v>
      </c>
      <c r="VCY1330" s="62">
        <f>VCV1330-VCW1330</f>
        <v>2000000</v>
      </c>
      <c r="VCZ1330" s="62">
        <f t="shared" si="706"/>
        <v>2000000</v>
      </c>
      <c r="VDF1330" s="62" t="s">
        <v>197</v>
      </c>
      <c r="VDG1330" s="62" t="s">
        <v>1294</v>
      </c>
      <c r="VDH1330" s="62">
        <v>0</v>
      </c>
      <c r="VDI1330" s="62">
        <v>0</v>
      </c>
      <c r="VDK1330" s="62">
        <v>0</v>
      </c>
      <c r="VDL1330" s="62">
        <f>VDL1327</f>
        <v>2000000</v>
      </c>
      <c r="VDM1330" s="62">
        <f>VDM1327</f>
        <v>0</v>
      </c>
      <c r="VDN1330" s="62">
        <f>VDM1330/VDL1330</f>
        <v>0</v>
      </c>
      <c r="VDO1330" s="62">
        <f>VDL1330-VDM1330</f>
        <v>2000000</v>
      </c>
      <c r="VDP1330" s="62">
        <f t="shared" si="707"/>
        <v>2000000</v>
      </c>
      <c r="VDV1330" s="62" t="s">
        <v>197</v>
      </c>
      <c r="VDW1330" s="62" t="s">
        <v>1294</v>
      </c>
      <c r="VDX1330" s="62">
        <v>0</v>
      </c>
      <c r="VDY1330" s="62">
        <v>0</v>
      </c>
      <c r="VEA1330" s="62">
        <v>0</v>
      </c>
      <c r="VEB1330" s="62">
        <f>VEB1327</f>
        <v>2000000</v>
      </c>
      <c r="VEC1330" s="62">
        <f>VEC1327</f>
        <v>0</v>
      </c>
      <c r="VED1330" s="62">
        <f>VEC1330/VEB1330</f>
        <v>0</v>
      </c>
      <c r="VEE1330" s="62">
        <f>VEB1330-VEC1330</f>
        <v>2000000</v>
      </c>
      <c r="VEF1330" s="62">
        <f t="shared" si="707"/>
        <v>2000000</v>
      </c>
      <c r="VEL1330" s="62" t="s">
        <v>197</v>
      </c>
      <c r="VEM1330" s="62" t="s">
        <v>1294</v>
      </c>
      <c r="VEN1330" s="62">
        <v>0</v>
      </c>
      <c r="VEO1330" s="62">
        <v>0</v>
      </c>
      <c r="VEQ1330" s="62">
        <v>0</v>
      </c>
      <c r="VER1330" s="62">
        <f>VER1327</f>
        <v>2000000</v>
      </c>
      <c r="VES1330" s="62">
        <f>VES1327</f>
        <v>0</v>
      </c>
      <c r="VET1330" s="62">
        <f>VES1330/VER1330</f>
        <v>0</v>
      </c>
      <c r="VEU1330" s="62">
        <f>VER1330-VES1330</f>
        <v>2000000</v>
      </c>
      <c r="VEV1330" s="62">
        <f t="shared" si="708"/>
        <v>2000000</v>
      </c>
      <c r="VFB1330" s="62" t="s">
        <v>197</v>
      </c>
      <c r="VFC1330" s="62" t="s">
        <v>1294</v>
      </c>
      <c r="VFD1330" s="62">
        <v>0</v>
      </c>
      <c r="VFE1330" s="62">
        <v>0</v>
      </c>
      <c r="VFG1330" s="62">
        <v>0</v>
      </c>
      <c r="VFH1330" s="62">
        <f>VFH1327</f>
        <v>2000000</v>
      </c>
      <c r="VFI1330" s="62">
        <f>VFI1327</f>
        <v>0</v>
      </c>
      <c r="VFJ1330" s="62">
        <f>VFI1330/VFH1330</f>
        <v>0</v>
      </c>
      <c r="VFK1330" s="62">
        <f>VFH1330-VFI1330</f>
        <v>2000000</v>
      </c>
      <c r="VFL1330" s="62">
        <f t="shared" si="708"/>
        <v>2000000</v>
      </c>
      <c r="VFR1330" s="62" t="s">
        <v>197</v>
      </c>
      <c r="VFS1330" s="62" t="s">
        <v>1294</v>
      </c>
      <c r="VFT1330" s="62">
        <v>0</v>
      </c>
      <c r="VFU1330" s="62">
        <v>0</v>
      </c>
      <c r="VFW1330" s="62">
        <v>0</v>
      </c>
      <c r="VFX1330" s="62">
        <f>VFX1327</f>
        <v>2000000</v>
      </c>
      <c r="VFY1330" s="62">
        <f>VFY1327</f>
        <v>0</v>
      </c>
      <c r="VFZ1330" s="62">
        <f>VFY1330/VFX1330</f>
        <v>0</v>
      </c>
      <c r="VGA1330" s="62">
        <f>VFX1330-VFY1330</f>
        <v>2000000</v>
      </c>
      <c r="VGB1330" s="62">
        <f t="shared" si="709"/>
        <v>2000000</v>
      </c>
      <c r="VGH1330" s="62" t="s">
        <v>197</v>
      </c>
      <c r="VGI1330" s="62" t="s">
        <v>1294</v>
      </c>
      <c r="VGJ1330" s="62">
        <v>0</v>
      </c>
      <c r="VGK1330" s="62">
        <v>0</v>
      </c>
      <c r="VGM1330" s="62">
        <v>0</v>
      </c>
      <c r="VGN1330" s="62">
        <f>VGN1327</f>
        <v>2000000</v>
      </c>
      <c r="VGO1330" s="62">
        <f>VGO1327</f>
        <v>0</v>
      </c>
      <c r="VGP1330" s="62">
        <f>VGO1330/VGN1330</f>
        <v>0</v>
      </c>
      <c r="VGQ1330" s="62">
        <f>VGN1330-VGO1330</f>
        <v>2000000</v>
      </c>
      <c r="VGR1330" s="62">
        <f t="shared" si="709"/>
        <v>2000000</v>
      </c>
      <c r="VGX1330" s="62" t="s">
        <v>197</v>
      </c>
      <c r="VGY1330" s="62" t="s">
        <v>1294</v>
      </c>
      <c r="VGZ1330" s="62">
        <v>0</v>
      </c>
      <c r="VHA1330" s="62">
        <v>0</v>
      </c>
      <c r="VHC1330" s="62">
        <v>0</v>
      </c>
      <c r="VHD1330" s="62">
        <f>VHD1327</f>
        <v>2000000</v>
      </c>
      <c r="VHE1330" s="62">
        <f>VHE1327</f>
        <v>0</v>
      </c>
      <c r="VHF1330" s="62">
        <f>VHE1330/VHD1330</f>
        <v>0</v>
      </c>
      <c r="VHG1330" s="62">
        <f>VHD1330-VHE1330</f>
        <v>2000000</v>
      </c>
      <c r="VHH1330" s="62">
        <f t="shared" si="710"/>
        <v>2000000</v>
      </c>
      <c r="VHN1330" s="62" t="s">
        <v>197</v>
      </c>
      <c r="VHO1330" s="62" t="s">
        <v>1294</v>
      </c>
      <c r="VHP1330" s="62">
        <v>0</v>
      </c>
      <c r="VHQ1330" s="62">
        <v>0</v>
      </c>
      <c r="VHS1330" s="62">
        <v>0</v>
      </c>
      <c r="VHT1330" s="62">
        <f>VHT1327</f>
        <v>2000000</v>
      </c>
      <c r="VHU1330" s="62">
        <f>VHU1327</f>
        <v>0</v>
      </c>
      <c r="VHV1330" s="62">
        <f>VHU1330/VHT1330</f>
        <v>0</v>
      </c>
      <c r="VHW1330" s="62">
        <f>VHT1330-VHU1330</f>
        <v>2000000</v>
      </c>
      <c r="VHX1330" s="62">
        <f t="shared" si="710"/>
        <v>2000000</v>
      </c>
      <c r="VID1330" s="62" t="s">
        <v>197</v>
      </c>
      <c r="VIE1330" s="62" t="s">
        <v>1294</v>
      </c>
      <c r="VIF1330" s="62">
        <v>0</v>
      </c>
      <c r="VIG1330" s="62">
        <v>0</v>
      </c>
      <c r="VII1330" s="62">
        <v>0</v>
      </c>
      <c r="VIJ1330" s="62">
        <f>VIJ1327</f>
        <v>2000000</v>
      </c>
      <c r="VIK1330" s="62">
        <f>VIK1327</f>
        <v>0</v>
      </c>
      <c r="VIL1330" s="62">
        <f>VIK1330/VIJ1330</f>
        <v>0</v>
      </c>
      <c r="VIM1330" s="62">
        <f>VIJ1330-VIK1330</f>
        <v>2000000</v>
      </c>
      <c r="VIN1330" s="62">
        <f t="shared" si="711"/>
        <v>2000000</v>
      </c>
      <c r="VIT1330" s="62" t="s">
        <v>197</v>
      </c>
      <c r="VIU1330" s="62" t="s">
        <v>1294</v>
      </c>
      <c r="VIV1330" s="62">
        <v>0</v>
      </c>
      <c r="VIW1330" s="62">
        <v>0</v>
      </c>
      <c r="VIY1330" s="62">
        <v>0</v>
      </c>
      <c r="VIZ1330" s="62">
        <f>VIZ1327</f>
        <v>2000000</v>
      </c>
      <c r="VJA1330" s="62">
        <f>VJA1327</f>
        <v>0</v>
      </c>
      <c r="VJB1330" s="62">
        <f>VJA1330/VIZ1330</f>
        <v>0</v>
      </c>
      <c r="VJC1330" s="62">
        <f>VIZ1330-VJA1330</f>
        <v>2000000</v>
      </c>
      <c r="VJD1330" s="62">
        <f t="shared" si="711"/>
        <v>2000000</v>
      </c>
      <c r="VJJ1330" s="62" t="s">
        <v>197</v>
      </c>
      <c r="VJK1330" s="62" t="s">
        <v>1294</v>
      </c>
      <c r="VJL1330" s="62">
        <v>0</v>
      </c>
      <c r="VJM1330" s="62">
        <v>0</v>
      </c>
      <c r="VJO1330" s="62">
        <v>0</v>
      </c>
      <c r="VJP1330" s="62">
        <f>VJP1327</f>
        <v>2000000</v>
      </c>
      <c r="VJQ1330" s="62">
        <f>VJQ1327</f>
        <v>0</v>
      </c>
      <c r="VJR1330" s="62">
        <f>VJQ1330/VJP1330</f>
        <v>0</v>
      </c>
      <c r="VJS1330" s="62">
        <f>VJP1330-VJQ1330</f>
        <v>2000000</v>
      </c>
      <c r="VJT1330" s="62">
        <f t="shared" si="712"/>
        <v>2000000</v>
      </c>
      <c r="VJZ1330" s="62" t="s">
        <v>197</v>
      </c>
      <c r="VKA1330" s="62" t="s">
        <v>1294</v>
      </c>
      <c r="VKB1330" s="62">
        <v>0</v>
      </c>
      <c r="VKC1330" s="62">
        <v>0</v>
      </c>
      <c r="VKE1330" s="62">
        <v>0</v>
      </c>
      <c r="VKF1330" s="62">
        <f>VKF1327</f>
        <v>2000000</v>
      </c>
      <c r="VKG1330" s="62">
        <f>VKG1327</f>
        <v>0</v>
      </c>
      <c r="VKH1330" s="62">
        <f>VKG1330/VKF1330</f>
        <v>0</v>
      </c>
      <c r="VKI1330" s="62">
        <f>VKF1330-VKG1330</f>
        <v>2000000</v>
      </c>
      <c r="VKJ1330" s="62">
        <f t="shared" si="712"/>
        <v>2000000</v>
      </c>
      <c r="VKP1330" s="62" t="s">
        <v>197</v>
      </c>
      <c r="VKQ1330" s="62" t="s">
        <v>1294</v>
      </c>
      <c r="VKR1330" s="62">
        <v>0</v>
      </c>
      <c r="VKS1330" s="62">
        <v>0</v>
      </c>
      <c r="VKU1330" s="62">
        <v>0</v>
      </c>
      <c r="VKV1330" s="62">
        <f>VKV1327</f>
        <v>2000000</v>
      </c>
      <c r="VKW1330" s="62">
        <f>VKW1327</f>
        <v>0</v>
      </c>
      <c r="VKX1330" s="62">
        <f>VKW1330/VKV1330</f>
        <v>0</v>
      </c>
      <c r="VKY1330" s="62">
        <f>VKV1330-VKW1330</f>
        <v>2000000</v>
      </c>
      <c r="VKZ1330" s="62">
        <f t="shared" si="713"/>
        <v>2000000</v>
      </c>
      <c r="VLF1330" s="62" t="s">
        <v>197</v>
      </c>
      <c r="VLG1330" s="62" t="s">
        <v>1294</v>
      </c>
      <c r="VLH1330" s="62">
        <v>0</v>
      </c>
      <c r="VLI1330" s="62">
        <v>0</v>
      </c>
      <c r="VLK1330" s="62">
        <v>0</v>
      </c>
      <c r="VLL1330" s="62">
        <f>VLL1327</f>
        <v>2000000</v>
      </c>
      <c r="VLM1330" s="62">
        <f>VLM1327</f>
        <v>0</v>
      </c>
      <c r="VLN1330" s="62">
        <f>VLM1330/VLL1330</f>
        <v>0</v>
      </c>
      <c r="VLO1330" s="62">
        <f>VLL1330-VLM1330</f>
        <v>2000000</v>
      </c>
      <c r="VLP1330" s="62">
        <f t="shared" si="713"/>
        <v>2000000</v>
      </c>
      <c r="VLV1330" s="62" t="s">
        <v>197</v>
      </c>
      <c r="VLW1330" s="62" t="s">
        <v>1294</v>
      </c>
      <c r="VLX1330" s="62">
        <v>0</v>
      </c>
      <c r="VLY1330" s="62">
        <v>0</v>
      </c>
      <c r="VMA1330" s="62">
        <v>0</v>
      </c>
      <c r="VMB1330" s="62">
        <f>VMB1327</f>
        <v>2000000</v>
      </c>
      <c r="VMC1330" s="62">
        <f>VMC1327</f>
        <v>0</v>
      </c>
      <c r="VMD1330" s="62">
        <f>VMC1330/VMB1330</f>
        <v>0</v>
      </c>
      <c r="VME1330" s="62">
        <f>VMB1330-VMC1330</f>
        <v>2000000</v>
      </c>
      <c r="VMF1330" s="62">
        <f t="shared" si="714"/>
        <v>2000000</v>
      </c>
      <c r="VML1330" s="62" t="s">
        <v>197</v>
      </c>
      <c r="VMM1330" s="62" t="s">
        <v>1294</v>
      </c>
      <c r="VMN1330" s="62">
        <v>0</v>
      </c>
      <c r="VMO1330" s="62">
        <v>0</v>
      </c>
      <c r="VMQ1330" s="62">
        <v>0</v>
      </c>
      <c r="VMR1330" s="62">
        <f>VMR1327</f>
        <v>2000000</v>
      </c>
      <c r="VMS1330" s="62">
        <f>VMS1327</f>
        <v>0</v>
      </c>
      <c r="VMT1330" s="62">
        <f>VMS1330/VMR1330</f>
        <v>0</v>
      </c>
      <c r="VMU1330" s="62">
        <f>VMR1330-VMS1330</f>
        <v>2000000</v>
      </c>
      <c r="VMV1330" s="62">
        <f t="shared" si="714"/>
        <v>2000000</v>
      </c>
      <c r="VNB1330" s="62" t="s">
        <v>197</v>
      </c>
      <c r="VNC1330" s="62" t="s">
        <v>1294</v>
      </c>
      <c r="VND1330" s="62">
        <v>0</v>
      </c>
      <c r="VNE1330" s="62">
        <v>0</v>
      </c>
      <c r="VNG1330" s="62">
        <v>0</v>
      </c>
      <c r="VNH1330" s="62">
        <f>VNH1327</f>
        <v>2000000</v>
      </c>
      <c r="VNI1330" s="62">
        <f>VNI1327</f>
        <v>0</v>
      </c>
      <c r="VNJ1330" s="62">
        <f>VNI1330/VNH1330</f>
        <v>0</v>
      </c>
      <c r="VNK1330" s="62">
        <f>VNH1330-VNI1330</f>
        <v>2000000</v>
      </c>
      <c r="VNL1330" s="62">
        <f t="shared" si="715"/>
        <v>2000000</v>
      </c>
      <c r="VNR1330" s="62" t="s">
        <v>197</v>
      </c>
      <c r="VNS1330" s="62" t="s">
        <v>1294</v>
      </c>
      <c r="VNT1330" s="62">
        <v>0</v>
      </c>
      <c r="VNU1330" s="62">
        <v>0</v>
      </c>
      <c r="VNW1330" s="62">
        <v>0</v>
      </c>
      <c r="VNX1330" s="62">
        <f>VNX1327</f>
        <v>2000000</v>
      </c>
      <c r="VNY1330" s="62">
        <f>VNY1327</f>
        <v>0</v>
      </c>
      <c r="VNZ1330" s="62">
        <f>VNY1330/VNX1330</f>
        <v>0</v>
      </c>
      <c r="VOA1330" s="62">
        <f>VNX1330-VNY1330</f>
        <v>2000000</v>
      </c>
      <c r="VOB1330" s="62">
        <f t="shared" si="715"/>
        <v>2000000</v>
      </c>
      <c r="VOH1330" s="62" t="s">
        <v>197</v>
      </c>
      <c r="VOI1330" s="62" t="s">
        <v>1294</v>
      </c>
      <c r="VOJ1330" s="62">
        <v>0</v>
      </c>
      <c r="VOK1330" s="62">
        <v>0</v>
      </c>
      <c r="VOM1330" s="62">
        <v>0</v>
      </c>
      <c r="VON1330" s="62">
        <f>VON1327</f>
        <v>2000000</v>
      </c>
      <c r="VOO1330" s="62">
        <f>VOO1327</f>
        <v>0</v>
      </c>
      <c r="VOP1330" s="62">
        <f>VOO1330/VON1330</f>
        <v>0</v>
      </c>
      <c r="VOQ1330" s="62">
        <f>VON1330-VOO1330</f>
        <v>2000000</v>
      </c>
      <c r="VOR1330" s="62">
        <f t="shared" si="716"/>
        <v>2000000</v>
      </c>
      <c r="VOX1330" s="62" t="s">
        <v>197</v>
      </c>
      <c r="VOY1330" s="62" t="s">
        <v>1294</v>
      </c>
      <c r="VOZ1330" s="62">
        <v>0</v>
      </c>
      <c r="VPA1330" s="62">
        <v>0</v>
      </c>
      <c r="VPC1330" s="62">
        <v>0</v>
      </c>
      <c r="VPD1330" s="62">
        <f>VPD1327</f>
        <v>2000000</v>
      </c>
      <c r="VPE1330" s="62">
        <f>VPE1327</f>
        <v>0</v>
      </c>
      <c r="VPF1330" s="62">
        <f>VPE1330/VPD1330</f>
        <v>0</v>
      </c>
      <c r="VPG1330" s="62">
        <f>VPD1330-VPE1330</f>
        <v>2000000</v>
      </c>
      <c r="VPH1330" s="62">
        <f t="shared" si="716"/>
        <v>2000000</v>
      </c>
      <c r="VPN1330" s="62" t="s">
        <v>197</v>
      </c>
      <c r="VPO1330" s="62" t="s">
        <v>1294</v>
      </c>
      <c r="VPP1330" s="62">
        <v>0</v>
      </c>
      <c r="VPQ1330" s="62">
        <v>0</v>
      </c>
      <c r="VPS1330" s="62">
        <v>0</v>
      </c>
      <c r="VPT1330" s="62">
        <f>VPT1327</f>
        <v>2000000</v>
      </c>
      <c r="VPU1330" s="62">
        <f>VPU1327</f>
        <v>0</v>
      </c>
      <c r="VPV1330" s="62">
        <f>VPU1330/VPT1330</f>
        <v>0</v>
      </c>
      <c r="VPW1330" s="62">
        <f>VPT1330-VPU1330</f>
        <v>2000000</v>
      </c>
      <c r="VPX1330" s="62">
        <f t="shared" si="717"/>
        <v>2000000</v>
      </c>
      <c r="VQD1330" s="62" t="s">
        <v>197</v>
      </c>
      <c r="VQE1330" s="62" t="s">
        <v>1294</v>
      </c>
      <c r="VQF1330" s="62">
        <v>0</v>
      </c>
      <c r="VQG1330" s="62">
        <v>0</v>
      </c>
      <c r="VQI1330" s="62">
        <v>0</v>
      </c>
      <c r="VQJ1330" s="62">
        <f>VQJ1327</f>
        <v>2000000</v>
      </c>
      <c r="VQK1330" s="62">
        <f>VQK1327</f>
        <v>0</v>
      </c>
      <c r="VQL1330" s="62">
        <f>VQK1330/VQJ1330</f>
        <v>0</v>
      </c>
      <c r="VQM1330" s="62">
        <f>VQJ1330-VQK1330</f>
        <v>2000000</v>
      </c>
      <c r="VQN1330" s="62">
        <f t="shared" si="717"/>
        <v>2000000</v>
      </c>
      <c r="VQT1330" s="62" t="s">
        <v>197</v>
      </c>
      <c r="VQU1330" s="62" t="s">
        <v>1294</v>
      </c>
      <c r="VQV1330" s="62">
        <v>0</v>
      </c>
      <c r="VQW1330" s="62">
        <v>0</v>
      </c>
      <c r="VQY1330" s="62">
        <v>0</v>
      </c>
      <c r="VQZ1330" s="62">
        <f>VQZ1327</f>
        <v>2000000</v>
      </c>
      <c r="VRA1330" s="62">
        <f>VRA1327</f>
        <v>0</v>
      </c>
      <c r="VRB1330" s="62">
        <f>VRA1330/VQZ1330</f>
        <v>0</v>
      </c>
      <c r="VRC1330" s="62">
        <f>VQZ1330-VRA1330</f>
        <v>2000000</v>
      </c>
      <c r="VRD1330" s="62">
        <f t="shared" si="718"/>
        <v>2000000</v>
      </c>
      <c r="VRJ1330" s="62" t="s">
        <v>197</v>
      </c>
      <c r="VRK1330" s="62" t="s">
        <v>1294</v>
      </c>
      <c r="VRL1330" s="62">
        <v>0</v>
      </c>
      <c r="VRM1330" s="62">
        <v>0</v>
      </c>
      <c r="VRO1330" s="62">
        <v>0</v>
      </c>
      <c r="VRP1330" s="62">
        <f>VRP1327</f>
        <v>2000000</v>
      </c>
      <c r="VRQ1330" s="62">
        <f>VRQ1327</f>
        <v>0</v>
      </c>
      <c r="VRR1330" s="62">
        <f>VRQ1330/VRP1330</f>
        <v>0</v>
      </c>
      <c r="VRS1330" s="62">
        <f>VRP1330-VRQ1330</f>
        <v>2000000</v>
      </c>
      <c r="VRT1330" s="62">
        <f t="shared" si="718"/>
        <v>2000000</v>
      </c>
      <c r="VRZ1330" s="62" t="s">
        <v>197</v>
      </c>
      <c r="VSA1330" s="62" t="s">
        <v>1294</v>
      </c>
      <c r="VSB1330" s="62">
        <v>0</v>
      </c>
      <c r="VSC1330" s="62">
        <v>0</v>
      </c>
      <c r="VSE1330" s="62">
        <v>0</v>
      </c>
      <c r="VSF1330" s="62">
        <f>VSF1327</f>
        <v>2000000</v>
      </c>
      <c r="VSG1330" s="62">
        <f>VSG1327</f>
        <v>0</v>
      </c>
      <c r="VSH1330" s="62">
        <f>VSG1330/VSF1330</f>
        <v>0</v>
      </c>
      <c r="VSI1330" s="62">
        <f>VSF1330-VSG1330</f>
        <v>2000000</v>
      </c>
      <c r="VSJ1330" s="62">
        <f t="shared" si="719"/>
        <v>2000000</v>
      </c>
      <c r="VSP1330" s="62" t="s">
        <v>197</v>
      </c>
      <c r="VSQ1330" s="62" t="s">
        <v>1294</v>
      </c>
      <c r="VSR1330" s="62">
        <v>0</v>
      </c>
      <c r="VSS1330" s="62">
        <v>0</v>
      </c>
      <c r="VSU1330" s="62">
        <v>0</v>
      </c>
      <c r="VSV1330" s="62">
        <f>VSV1327</f>
        <v>2000000</v>
      </c>
      <c r="VSW1330" s="62">
        <f>VSW1327</f>
        <v>0</v>
      </c>
      <c r="VSX1330" s="62">
        <f>VSW1330/VSV1330</f>
        <v>0</v>
      </c>
      <c r="VSY1330" s="62">
        <f>VSV1330-VSW1330</f>
        <v>2000000</v>
      </c>
      <c r="VSZ1330" s="62">
        <f t="shared" si="719"/>
        <v>2000000</v>
      </c>
      <c r="VTF1330" s="62" t="s">
        <v>197</v>
      </c>
      <c r="VTG1330" s="62" t="s">
        <v>1294</v>
      </c>
      <c r="VTH1330" s="62">
        <v>0</v>
      </c>
      <c r="VTI1330" s="62">
        <v>0</v>
      </c>
      <c r="VTK1330" s="62">
        <v>0</v>
      </c>
      <c r="VTL1330" s="62">
        <f>VTL1327</f>
        <v>2000000</v>
      </c>
      <c r="VTM1330" s="62">
        <f>VTM1327</f>
        <v>0</v>
      </c>
      <c r="VTN1330" s="62">
        <f>VTM1330/VTL1330</f>
        <v>0</v>
      </c>
      <c r="VTO1330" s="62">
        <f>VTL1330-VTM1330</f>
        <v>2000000</v>
      </c>
      <c r="VTP1330" s="62">
        <f t="shared" si="720"/>
        <v>2000000</v>
      </c>
      <c r="VTV1330" s="62" t="s">
        <v>197</v>
      </c>
      <c r="VTW1330" s="62" t="s">
        <v>1294</v>
      </c>
      <c r="VTX1330" s="62">
        <v>0</v>
      </c>
      <c r="VTY1330" s="62">
        <v>0</v>
      </c>
      <c r="VUA1330" s="62">
        <v>0</v>
      </c>
      <c r="VUB1330" s="62">
        <f>VUB1327</f>
        <v>2000000</v>
      </c>
      <c r="VUC1330" s="62">
        <f>VUC1327</f>
        <v>0</v>
      </c>
      <c r="VUD1330" s="62">
        <f>VUC1330/VUB1330</f>
        <v>0</v>
      </c>
      <c r="VUE1330" s="62">
        <f>VUB1330-VUC1330</f>
        <v>2000000</v>
      </c>
      <c r="VUF1330" s="62">
        <f t="shared" si="720"/>
        <v>2000000</v>
      </c>
      <c r="VUL1330" s="62" t="s">
        <v>197</v>
      </c>
      <c r="VUM1330" s="62" t="s">
        <v>1294</v>
      </c>
      <c r="VUN1330" s="62">
        <v>0</v>
      </c>
      <c r="VUO1330" s="62">
        <v>0</v>
      </c>
      <c r="VUQ1330" s="62">
        <v>0</v>
      </c>
      <c r="VUR1330" s="62">
        <f>VUR1327</f>
        <v>2000000</v>
      </c>
      <c r="VUS1330" s="62">
        <f>VUS1327</f>
        <v>0</v>
      </c>
      <c r="VUT1330" s="62">
        <f>VUS1330/VUR1330</f>
        <v>0</v>
      </c>
      <c r="VUU1330" s="62">
        <f>VUR1330-VUS1330</f>
        <v>2000000</v>
      </c>
      <c r="VUV1330" s="62">
        <f t="shared" si="721"/>
        <v>2000000</v>
      </c>
      <c r="VVB1330" s="62" t="s">
        <v>197</v>
      </c>
      <c r="VVC1330" s="62" t="s">
        <v>1294</v>
      </c>
      <c r="VVD1330" s="62">
        <v>0</v>
      </c>
      <c r="VVE1330" s="62">
        <v>0</v>
      </c>
      <c r="VVG1330" s="62">
        <v>0</v>
      </c>
      <c r="VVH1330" s="62">
        <f>VVH1327</f>
        <v>2000000</v>
      </c>
      <c r="VVI1330" s="62">
        <f>VVI1327</f>
        <v>0</v>
      </c>
      <c r="VVJ1330" s="62">
        <f>VVI1330/VVH1330</f>
        <v>0</v>
      </c>
      <c r="VVK1330" s="62">
        <f>VVH1330-VVI1330</f>
        <v>2000000</v>
      </c>
      <c r="VVL1330" s="62">
        <f t="shared" si="721"/>
        <v>2000000</v>
      </c>
      <c r="VVR1330" s="62" t="s">
        <v>197</v>
      </c>
      <c r="VVS1330" s="62" t="s">
        <v>1294</v>
      </c>
      <c r="VVT1330" s="62">
        <v>0</v>
      </c>
      <c r="VVU1330" s="62">
        <v>0</v>
      </c>
      <c r="VVW1330" s="62">
        <v>0</v>
      </c>
      <c r="VVX1330" s="62">
        <f>VVX1327</f>
        <v>2000000</v>
      </c>
      <c r="VVY1330" s="62">
        <f>VVY1327</f>
        <v>0</v>
      </c>
      <c r="VVZ1330" s="62">
        <f>VVY1330/VVX1330</f>
        <v>0</v>
      </c>
      <c r="VWA1330" s="62">
        <f>VVX1330-VVY1330</f>
        <v>2000000</v>
      </c>
      <c r="VWB1330" s="62">
        <f t="shared" si="722"/>
        <v>2000000</v>
      </c>
      <c r="VWH1330" s="62" t="s">
        <v>197</v>
      </c>
      <c r="VWI1330" s="62" t="s">
        <v>1294</v>
      </c>
      <c r="VWJ1330" s="62">
        <v>0</v>
      </c>
      <c r="VWK1330" s="62">
        <v>0</v>
      </c>
      <c r="VWM1330" s="62">
        <v>0</v>
      </c>
      <c r="VWN1330" s="62">
        <f>VWN1327</f>
        <v>2000000</v>
      </c>
      <c r="VWO1330" s="62">
        <f>VWO1327</f>
        <v>0</v>
      </c>
      <c r="VWP1330" s="62">
        <f>VWO1330/VWN1330</f>
        <v>0</v>
      </c>
      <c r="VWQ1330" s="62">
        <f>VWN1330-VWO1330</f>
        <v>2000000</v>
      </c>
      <c r="VWR1330" s="62">
        <f t="shared" si="722"/>
        <v>2000000</v>
      </c>
      <c r="VWX1330" s="62" t="s">
        <v>197</v>
      </c>
      <c r="VWY1330" s="62" t="s">
        <v>1294</v>
      </c>
      <c r="VWZ1330" s="62">
        <v>0</v>
      </c>
      <c r="VXA1330" s="62">
        <v>0</v>
      </c>
      <c r="VXC1330" s="62">
        <v>0</v>
      </c>
      <c r="VXD1330" s="62">
        <f>VXD1327</f>
        <v>2000000</v>
      </c>
      <c r="VXE1330" s="62">
        <f>VXE1327</f>
        <v>0</v>
      </c>
      <c r="VXF1330" s="62">
        <f>VXE1330/VXD1330</f>
        <v>0</v>
      </c>
      <c r="VXG1330" s="62">
        <f>VXD1330-VXE1330</f>
        <v>2000000</v>
      </c>
      <c r="VXH1330" s="62">
        <f t="shared" si="723"/>
        <v>2000000</v>
      </c>
      <c r="VXN1330" s="62" t="s">
        <v>197</v>
      </c>
      <c r="VXO1330" s="62" t="s">
        <v>1294</v>
      </c>
      <c r="VXP1330" s="62">
        <v>0</v>
      </c>
      <c r="VXQ1330" s="62">
        <v>0</v>
      </c>
      <c r="VXS1330" s="62">
        <v>0</v>
      </c>
      <c r="VXT1330" s="62">
        <f>VXT1327</f>
        <v>2000000</v>
      </c>
      <c r="VXU1330" s="62">
        <f>VXU1327</f>
        <v>0</v>
      </c>
      <c r="VXV1330" s="62">
        <f>VXU1330/VXT1330</f>
        <v>0</v>
      </c>
      <c r="VXW1330" s="62">
        <f>VXT1330-VXU1330</f>
        <v>2000000</v>
      </c>
      <c r="VXX1330" s="62">
        <f t="shared" si="723"/>
        <v>2000000</v>
      </c>
      <c r="VYD1330" s="62" t="s">
        <v>197</v>
      </c>
      <c r="VYE1330" s="62" t="s">
        <v>1294</v>
      </c>
      <c r="VYF1330" s="62">
        <v>0</v>
      </c>
      <c r="VYG1330" s="62">
        <v>0</v>
      </c>
      <c r="VYI1330" s="62">
        <v>0</v>
      </c>
      <c r="VYJ1330" s="62">
        <f>VYJ1327</f>
        <v>2000000</v>
      </c>
      <c r="VYK1330" s="62">
        <f>VYK1327</f>
        <v>0</v>
      </c>
      <c r="VYL1330" s="62">
        <f>VYK1330/VYJ1330</f>
        <v>0</v>
      </c>
      <c r="VYM1330" s="62">
        <f>VYJ1330-VYK1330</f>
        <v>2000000</v>
      </c>
      <c r="VYN1330" s="62">
        <f t="shared" si="724"/>
        <v>2000000</v>
      </c>
      <c r="VYT1330" s="62" t="s">
        <v>197</v>
      </c>
      <c r="VYU1330" s="62" t="s">
        <v>1294</v>
      </c>
      <c r="VYV1330" s="62">
        <v>0</v>
      </c>
      <c r="VYW1330" s="62">
        <v>0</v>
      </c>
      <c r="VYY1330" s="62">
        <v>0</v>
      </c>
      <c r="VYZ1330" s="62">
        <f>VYZ1327</f>
        <v>2000000</v>
      </c>
      <c r="VZA1330" s="62">
        <f>VZA1327</f>
        <v>0</v>
      </c>
      <c r="VZB1330" s="62">
        <f>VZA1330/VYZ1330</f>
        <v>0</v>
      </c>
      <c r="VZC1330" s="62">
        <f>VYZ1330-VZA1330</f>
        <v>2000000</v>
      </c>
      <c r="VZD1330" s="62">
        <f t="shared" si="724"/>
        <v>2000000</v>
      </c>
      <c r="VZJ1330" s="62" t="s">
        <v>197</v>
      </c>
      <c r="VZK1330" s="62" t="s">
        <v>1294</v>
      </c>
      <c r="VZL1330" s="62">
        <v>0</v>
      </c>
      <c r="VZM1330" s="62">
        <v>0</v>
      </c>
      <c r="VZO1330" s="62">
        <v>0</v>
      </c>
      <c r="VZP1330" s="62">
        <f>VZP1327</f>
        <v>2000000</v>
      </c>
      <c r="VZQ1330" s="62">
        <f>VZQ1327</f>
        <v>0</v>
      </c>
      <c r="VZR1330" s="62">
        <f>VZQ1330/VZP1330</f>
        <v>0</v>
      </c>
      <c r="VZS1330" s="62">
        <f>VZP1330-VZQ1330</f>
        <v>2000000</v>
      </c>
      <c r="VZT1330" s="62">
        <f t="shared" si="725"/>
        <v>2000000</v>
      </c>
      <c r="VZZ1330" s="62" t="s">
        <v>197</v>
      </c>
      <c r="WAA1330" s="62" t="s">
        <v>1294</v>
      </c>
      <c r="WAB1330" s="62">
        <v>0</v>
      </c>
      <c r="WAC1330" s="62">
        <v>0</v>
      </c>
      <c r="WAE1330" s="62">
        <v>0</v>
      </c>
      <c r="WAF1330" s="62">
        <f>WAF1327</f>
        <v>2000000</v>
      </c>
      <c r="WAG1330" s="62">
        <f>WAG1327</f>
        <v>0</v>
      </c>
      <c r="WAH1330" s="62">
        <f>WAG1330/WAF1330</f>
        <v>0</v>
      </c>
      <c r="WAI1330" s="62">
        <f>WAF1330-WAG1330</f>
        <v>2000000</v>
      </c>
      <c r="WAJ1330" s="62">
        <f t="shared" si="725"/>
        <v>2000000</v>
      </c>
      <c r="WAP1330" s="62" t="s">
        <v>197</v>
      </c>
      <c r="WAQ1330" s="62" t="s">
        <v>1294</v>
      </c>
      <c r="WAR1330" s="62">
        <v>0</v>
      </c>
      <c r="WAS1330" s="62">
        <v>0</v>
      </c>
      <c r="WAU1330" s="62">
        <v>0</v>
      </c>
      <c r="WAV1330" s="62">
        <f>WAV1327</f>
        <v>2000000</v>
      </c>
      <c r="WAW1330" s="62">
        <f>WAW1327</f>
        <v>0</v>
      </c>
      <c r="WAX1330" s="62">
        <f>WAW1330/WAV1330</f>
        <v>0</v>
      </c>
      <c r="WAY1330" s="62">
        <f>WAV1330-WAW1330</f>
        <v>2000000</v>
      </c>
      <c r="WAZ1330" s="62">
        <f t="shared" si="726"/>
        <v>2000000</v>
      </c>
      <c r="WBF1330" s="62" t="s">
        <v>197</v>
      </c>
      <c r="WBG1330" s="62" t="s">
        <v>1294</v>
      </c>
      <c r="WBH1330" s="62">
        <v>0</v>
      </c>
      <c r="WBI1330" s="62">
        <v>0</v>
      </c>
      <c r="WBK1330" s="62">
        <v>0</v>
      </c>
      <c r="WBL1330" s="62">
        <f>WBL1327</f>
        <v>2000000</v>
      </c>
      <c r="WBM1330" s="62">
        <f>WBM1327</f>
        <v>0</v>
      </c>
      <c r="WBN1330" s="62">
        <f>WBM1330/WBL1330</f>
        <v>0</v>
      </c>
      <c r="WBO1330" s="62">
        <f>WBL1330-WBM1330</f>
        <v>2000000</v>
      </c>
      <c r="WBP1330" s="62">
        <f t="shared" si="726"/>
        <v>2000000</v>
      </c>
      <c r="WBV1330" s="62" t="s">
        <v>197</v>
      </c>
      <c r="WBW1330" s="62" t="s">
        <v>1294</v>
      </c>
      <c r="WBX1330" s="62">
        <v>0</v>
      </c>
      <c r="WBY1330" s="62">
        <v>0</v>
      </c>
      <c r="WCA1330" s="62">
        <v>0</v>
      </c>
      <c r="WCB1330" s="62">
        <f>WCB1327</f>
        <v>2000000</v>
      </c>
      <c r="WCC1330" s="62">
        <f>WCC1327</f>
        <v>0</v>
      </c>
      <c r="WCD1330" s="62">
        <f>WCC1330/WCB1330</f>
        <v>0</v>
      </c>
      <c r="WCE1330" s="62">
        <f>WCB1330-WCC1330</f>
        <v>2000000</v>
      </c>
      <c r="WCF1330" s="62">
        <f t="shared" si="727"/>
        <v>2000000</v>
      </c>
      <c r="WCL1330" s="62" t="s">
        <v>197</v>
      </c>
      <c r="WCM1330" s="62" t="s">
        <v>1294</v>
      </c>
      <c r="WCN1330" s="62">
        <v>0</v>
      </c>
      <c r="WCO1330" s="62">
        <v>0</v>
      </c>
      <c r="WCQ1330" s="62">
        <v>0</v>
      </c>
      <c r="WCR1330" s="62">
        <f>WCR1327</f>
        <v>2000000</v>
      </c>
      <c r="WCS1330" s="62">
        <f>WCS1327</f>
        <v>0</v>
      </c>
      <c r="WCT1330" s="62">
        <f>WCS1330/WCR1330</f>
        <v>0</v>
      </c>
      <c r="WCU1330" s="62">
        <f>WCR1330-WCS1330</f>
        <v>2000000</v>
      </c>
      <c r="WCV1330" s="62">
        <f t="shared" si="727"/>
        <v>2000000</v>
      </c>
      <c r="WDB1330" s="62" t="s">
        <v>197</v>
      </c>
      <c r="WDC1330" s="62" t="s">
        <v>1294</v>
      </c>
      <c r="WDD1330" s="62">
        <v>0</v>
      </c>
      <c r="WDE1330" s="62">
        <v>0</v>
      </c>
      <c r="WDG1330" s="62">
        <v>0</v>
      </c>
      <c r="WDH1330" s="62">
        <f>WDH1327</f>
        <v>2000000</v>
      </c>
      <c r="WDI1330" s="62">
        <f>WDI1327</f>
        <v>0</v>
      </c>
      <c r="WDJ1330" s="62">
        <f>WDI1330/WDH1330</f>
        <v>0</v>
      </c>
      <c r="WDK1330" s="62">
        <f>WDH1330-WDI1330</f>
        <v>2000000</v>
      </c>
      <c r="WDL1330" s="62">
        <f t="shared" si="728"/>
        <v>2000000</v>
      </c>
      <c r="WDR1330" s="62" t="s">
        <v>197</v>
      </c>
      <c r="WDS1330" s="62" t="s">
        <v>1294</v>
      </c>
      <c r="WDT1330" s="62">
        <v>0</v>
      </c>
      <c r="WDU1330" s="62">
        <v>0</v>
      </c>
      <c r="WDW1330" s="62">
        <v>0</v>
      </c>
      <c r="WDX1330" s="62">
        <f>WDX1327</f>
        <v>2000000</v>
      </c>
      <c r="WDY1330" s="62">
        <f>WDY1327</f>
        <v>0</v>
      </c>
      <c r="WDZ1330" s="62">
        <f>WDY1330/WDX1330</f>
        <v>0</v>
      </c>
      <c r="WEA1330" s="62">
        <f>WDX1330-WDY1330</f>
        <v>2000000</v>
      </c>
      <c r="WEB1330" s="62">
        <f t="shared" si="728"/>
        <v>2000000</v>
      </c>
      <c r="WEH1330" s="62" t="s">
        <v>197</v>
      </c>
      <c r="WEI1330" s="62" t="s">
        <v>1294</v>
      </c>
      <c r="WEJ1330" s="62">
        <v>0</v>
      </c>
      <c r="WEK1330" s="62">
        <v>0</v>
      </c>
      <c r="WEM1330" s="62">
        <v>0</v>
      </c>
      <c r="WEN1330" s="62">
        <f>WEN1327</f>
        <v>2000000</v>
      </c>
      <c r="WEO1330" s="62">
        <f>WEO1327</f>
        <v>0</v>
      </c>
      <c r="WEP1330" s="62">
        <f>WEO1330/WEN1330</f>
        <v>0</v>
      </c>
      <c r="WEQ1330" s="62">
        <f>WEN1330-WEO1330</f>
        <v>2000000</v>
      </c>
      <c r="WER1330" s="62">
        <f t="shared" si="729"/>
        <v>2000000</v>
      </c>
      <c r="WEX1330" s="62" t="s">
        <v>197</v>
      </c>
      <c r="WEY1330" s="62" t="s">
        <v>1294</v>
      </c>
      <c r="WEZ1330" s="62">
        <v>0</v>
      </c>
      <c r="WFA1330" s="62">
        <v>0</v>
      </c>
      <c r="WFC1330" s="62">
        <v>0</v>
      </c>
      <c r="WFD1330" s="62">
        <f>WFD1327</f>
        <v>2000000</v>
      </c>
      <c r="WFE1330" s="62">
        <f>WFE1327</f>
        <v>0</v>
      </c>
      <c r="WFF1330" s="62">
        <f>WFE1330/WFD1330</f>
        <v>0</v>
      </c>
      <c r="WFG1330" s="62">
        <f>WFD1330-WFE1330</f>
        <v>2000000</v>
      </c>
      <c r="WFH1330" s="62">
        <f t="shared" si="729"/>
        <v>2000000</v>
      </c>
      <c r="WFN1330" s="62" t="s">
        <v>197</v>
      </c>
      <c r="WFO1330" s="62" t="s">
        <v>1294</v>
      </c>
      <c r="WFP1330" s="62">
        <v>0</v>
      </c>
      <c r="WFQ1330" s="62">
        <v>0</v>
      </c>
      <c r="WFS1330" s="62">
        <v>0</v>
      </c>
      <c r="WFT1330" s="62">
        <f>WFT1327</f>
        <v>2000000</v>
      </c>
      <c r="WFU1330" s="62">
        <f>WFU1327</f>
        <v>0</v>
      </c>
      <c r="WFV1330" s="62">
        <f>WFU1330/WFT1330</f>
        <v>0</v>
      </c>
      <c r="WFW1330" s="62">
        <f>WFT1330-WFU1330</f>
        <v>2000000</v>
      </c>
      <c r="WFX1330" s="62">
        <f t="shared" si="730"/>
        <v>2000000</v>
      </c>
      <c r="WGD1330" s="62" t="s">
        <v>197</v>
      </c>
      <c r="WGE1330" s="62" t="s">
        <v>1294</v>
      </c>
      <c r="WGF1330" s="62">
        <v>0</v>
      </c>
      <c r="WGG1330" s="62">
        <v>0</v>
      </c>
      <c r="WGI1330" s="62">
        <v>0</v>
      </c>
      <c r="WGJ1330" s="62">
        <f>WGJ1327</f>
        <v>2000000</v>
      </c>
      <c r="WGK1330" s="62">
        <f>WGK1327</f>
        <v>0</v>
      </c>
      <c r="WGL1330" s="62">
        <f>WGK1330/WGJ1330</f>
        <v>0</v>
      </c>
      <c r="WGM1330" s="62">
        <f>WGJ1330-WGK1330</f>
        <v>2000000</v>
      </c>
      <c r="WGN1330" s="62">
        <f t="shared" si="730"/>
        <v>2000000</v>
      </c>
      <c r="WGT1330" s="62" t="s">
        <v>197</v>
      </c>
      <c r="WGU1330" s="62" t="s">
        <v>1294</v>
      </c>
      <c r="WGV1330" s="62">
        <v>0</v>
      </c>
      <c r="WGW1330" s="62">
        <v>0</v>
      </c>
      <c r="WGY1330" s="62">
        <v>0</v>
      </c>
      <c r="WGZ1330" s="62">
        <f>WGZ1327</f>
        <v>2000000</v>
      </c>
      <c r="WHA1330" s="62">
        <f>WHA1327</f>
        <v>0</v>
      </c>
      <c r="WHB1330" s="62">
        <f>WHA1330/WGZ1330</f>
        <v>0</v>
      </c>
      <c r="WHC1330" s="62">
        <f>WGZ1330-WHA1330</f>
        <v>2000000</v>
      </c>
      <c r="WHD1330" s="62">
        <f t="shared" si="731"/>
        <v>2000000</v>
      </c>
      <c r="WHJ1330" s="62" t="s">
        <v>197</v>
      </c>
      <c r="WHK1330" s="62" t="s">
        <v>1294</v>
      </c>
      <c r="WHL1330" s="62">
        <v>0</v>
      </c>
      <c r="WHM1330" s="62">
        <v>0</v>
      </c>
      <c r="WHO1330" s="62">
        <v>0</v>
      </c>
      <c r="WHP1330" s="62">
        <f>WHP1327</f>
        <v>2000000</v>
      </c>
      <c r="WHQ1330" s="62">
        <f>WHQ1327</f>
        <v>0</v>
      </c>
      <c r="WHR1330" s="62">
        <f>WHQ1330/WHP1330</f>
        <v>0</v>
      </c>
      <c r="WHS1330" s="62">
        <f>WHP1330-WHQ1330</f>
        <v>2000000</v>
      </c>
      <c r="WHT1330" s="62">
        <f t="shared" si="731"/>
        <v>2000000</v>
      </c>
      <c r="WHZ1330" s="62" t="s">
        <v>197</v>
      </c>
      <c r="WIA1330" s="62" t="s">
        <v>1294</v>
      </c>
      <c r="WIB1330" s="62">
        <v>0</v>
      </c>
      <c r="WIC1330" s="62">
        <v>0</v>
      </c>
      <c r="WIE1330" s="62">
        <v>0</v>
      </c>
      <c r="WIF1330" s="62">
        <f>WIF1327</f>
        <v>2000000</v>
      </c>
      <c r="WIG1330" s="62">
        <f>WIG1327</f>
        <v>0</v>
      </c>
      <c r="WIH1330" s="62">
        <f>WIG1330/WIF1330</f>
        <v>0</v>
      </c>
      <c r="WII1330" s="62">
        <f>WIF1330-WIG1330</f>
        <v>2000000</v>
      </c>
      <c r="WIJ1330" s="62">
        <f t="shared" si="732"/>
        <v>2000000</v>
      </c>
      <c r="WIP1330" s="62" t="s">
        <v>197</v>
      </c>
      <c r="WIQ1330" s="62" t="s">
        <v>1294</v>
      </c>
      <c r="WIR1330" s="62">
        <v>0</v>
      </c>
      <c r="WIS1330" s="62">
        <v>0</v>
      </c>
      <c r="WIU1330" s="62">
        <v>0</v>
      </c>
      <c r="WIV1330" s="62">
        <f>WIV1327</f>
        <v>2000000</v>
      </c>
      <c r="WIW1330" s="62">
        <f>WIW1327</f>
        <v>0</v>
      </c>
      <c r="WIX1330" s="62">
        <f>WIW1330/WIV1330</f>
        <v>0</v>
      </c>
      <c r="WIY1330" s="62">
        <f>WIV1330-WIW1330</f>
        <v>2000000</v>
      </c>
      <c r="WIZ1330" s="62">
        <f t="shared" si="732"/>
        <v>2000000</v>
      </c>
      <c r="WJF1330" s="62" t="s">
        <v>197</v>
      </c>
      <c r="WJG1330" s="62" t="s">
        <v>1294</v>
      </c>
      <c r="WJH1330" s="62">
        <v>0</v>
      </c>
      <c r="WJI1330" s="62">
        <v>0</v>
      </c>
      <c r="WJK1330" s="62">
        <v>0</v>
      </c>
      <c r="WJL1330" s="62">
        <f>WJL1327</f>
        <v>2000000</v>
      </c>
      <c r="WJM1330" s="62">
        <f>WJM1327</f>
        <v>0</v>
      </c>
      <c r="WJN1330" s="62">
        <f>WJM1330/WJL1330</f>
        <v>0</v>
      </c>
      <c r="WJO1330" s="62">
        <f>WJL1330-WJM1330</f>
        <v>2000000</v>
      </c>
      <c r="WJP1330" s="62">
        <f t="shared" si="733"/>
        <v>2000000</v>
      </c>
      <c r="WJV1330" s="62" t="s">
        <v>197</v>
      </c>
      <c r="WJW1330" s="62" t="s">
        <v>1294</v>
      </c>
      <c r="WJX1330" s="62">
        <v>0</v>
      </c>
      <c r="WJY1330" s="62">
        <v>0</v>
      </c>
      <c r="WKA1330" s="62">
        <v>0</v>
      </c>
      <c r="WKB1330" s="62">
        <f>WKB1327</f>
        <v>2000000</v>
      </c>
      <c r="WKC1330" s="62">
        <f>WKC1327</f>
        <v>0</v>
      </c>
      <c r="WKD1330" s="62">
        <f>WKC1330/WKB1330</f>
        <v>0</v>
      </c>
      <c r="WKE1330" s="62">
        <f>WKB1330-WKC1330</f>
        <v>2000000</v>
      </c>
      <c r="WKF1330" s="62">
        <f t="shared" si="733"/>
        <v>2000000</v>
      </c>
      <c r="WKL1330" s="62" t="s">
        <v>197</v>
      </c>
      <c r="WKM1330" s="62" t="s">
        <v>1294</v>
      </c>
      <c r="WKN1330" s="62">
        <v>0</v>
      </c>
      <c r="WKO1330" s="62">
        <v>0</v>
      </c>
      <c r="WKQ1330" s="62">
        <v>0</v>
      </c>
      <c r="WKR1330" s="62">
        <f>WKR1327</f>
        <v>2000000</v>
      </c>
      <c r="WKS1330" s="62">
        <f>WKS1327</f>
        <v>0</v>
      </c>
      <c r="WKT1330" s="62">
        <f>WKS1330/WKR1330</f>
        <v>0</v>
      </c>
      <c r="WKU1330" s="62">
        <f>WKR1330-WKS1330</f>
        <v>2000000</v>
      </c>
      <c r="WKV1330" s="62">
        <f t="shared" si="734"/>
        <v>2000000</v>
      </c>
      <c r="WLB1330" s="62" t="s">
        <v>197</v>
      </c>
      <c r="WLC1330" s="62" t="s">
        <v>1294</v>
      </c>
      <c r="WLD1330" s="62">
        <v>0</v>
      </c>
      <c r="WLE1330" s="62">
        <v>0</v>
      </c>
      <c r="WLG1330" s="62">
        <v>0</v>
      </c>
      <c r="WLH1330" s="62">
        <f>WLH1327</f>
        <v>2000000</v>
      </c>
      <c r="WLI1330" s="62">
        <f>WLI1327</f>
        <v>0</v>
      </c>
      <c r="WLJ1330" s="62">
        <f>WLI1330/WLH1330</f>
        <v>0</v>
      </c>
      <c r="WLK1330" s="62">
        <f>WLH1330-WLI1330</f>
        <v>2000000</v>
      </c>
      <c r="WLL1330" s="62">
        <f t="shared" si="734"/>
        <v>2000000</v>
      </c>
      <c r="WLR1330" s="62" t="s">
        <v>197</v>
      </c>
      <c r="WLS1330" s="62" t="s">
        <v>1294</v>
      </c>
      <c r="WLT1330" s="62">
        <v>0</v>
      </c>
      <c r="WLU1330" s="62">
        <v>0</v>
      </c>
      <c r="WLW1330" s="62">
        <v>0</v>
      </c>
      <c r="WLX1330" s="62">
        <f>WLX1327</f>
        <v>2000000</v>
      </c>
      <c r="WLY1330" s="62">
        <f>WLY1327</f>
        <v>0</v>
      </c>
      <c r="WLZ1330" s="62">
        <f>WLY1330/WLX1330</f>
        <v>0</v>
      </c>
      <c r="WMA1330" s="62">
        <f>WLX1330-WLY1330</f>
        <v>2000000</v>
      </c>
      <c r="WMB1330" s="62">
        <f t="shared" si="735"/>
        <v>2000000</v>
      </c>
      <c r="WMH1330" s="62" t="s">
        <v>197</v>
      </c>
      <c r="WMI1330" s="62" t="s">
        <v>1294</v>
      </c>
      <c r="WMJ1330" s="62">
        <v>0</v>
      </c>
      <c r="WMK1330" s="62">
        <v>0</v>
      </c>
      <c r="WMM1330" s="62">
        <v>0</v>
      </c>
      <c r="WMN1330" s="62">
        <f>WMN1327</f>
        <v>2000000</v>
      </c>
      <c r="WMO1330" s="62">
        <f>WMO1327</f>
        <v>0</v>
      </c>
      <c r="WMP1330" s="62">
        <f>WMO1330/WMN1330</f>
        <v>0</v>
      </c>
      <c r="WMQ1330" s="62">
        <f>WMN1330-WMO1330</f>
        <v>2000000</v>
      </c>
      <c r="WMR1330" s="62">
        <f t="shared" si="735"/>
        <v>2000000</v>
      </c>
      <c r="WMX1330" s="62" t="s">
        <v>197</v>
      </c>
      <c r="WMY1330" s="62" t="s">
        <v>1294</v>
      </c>
      <c r="WMZ1330" s="62">
        <v>0</v>
      </c>
      <c r="WNA1330" s="62">
        <v>0</v>
      </c>
      <c r="WNC1330" s="62">
        <v>0</v>
      </c>
      <c r="WND1330" s="62">
        <f>WND1327</f>
        <v>2000000</v>
      </c>
      <c r="WNE1330" s="62">
        <f>WNE1327</f>
        <v>0</v>
      </c>
      <c r="WNF1330" s="62">
        <f>WNE1330/WND1330</f>
        <v>0</v>
      </c>
      <c r="WNG1330" s="62">
        <f>WND1330-WNE1330</f>
        <v>2000000</v>
      </c>
      <c r="WNH1330" s="62">
        <f t="shared" si="736"/>
        <v>2000000</v>
      </c>
      <c r="WNN1330" s="62" t="s">
        <v>197</v>
      </c>
      <c r="WNO1330" s="62" t="s">
        <v>1294</v>
      </c>
      <c r="WNP1330" s="62">
        <v>0</v>
      </c>
      <c r="WNQ1330" s="62">
        <v>0</v>
      </c>
      <c r="WNS1330" s="62">
        <v>0</v>
      </c>
      <c r="WNT1330" s="62">
        <f>WNT1327</f>
        <v>2000000</v>
      </c>
      <c r="WNU1330" s="62">
        <f>WNU1327</f>
        <v>0</v>
      </c>
      <c r="WNV1330" s="62">
        <f>WNU1330/WNT1330</f>
        <v>0</v>
      </c>
      <c r="WNW1330" s="62">
        <f>WNT1330-WNU1330</f>
        <v>2000000</v>
      </c>
      <c r="WNX1330" s="62">
        <f t="shared" si="736"/>
        <v>2000000</v>
      </c>
      <c r="WOD1330" s="62" t="s">
        <v>197</v>
      </c>
      <c r="WOE1330" s="62" t="s">
        <v>1294</v>
      </c>
      <c r="WOF1330" s="62">
        <v>0</v>
      </c>
      <c r="WOG1330" s="62">
        <v>0</v>
      </c>
      <c r="WOI1330" s="62">
        <v>0</v>
      </c>
      <c r="WOJ1330" s="62">
        <f>WOJ1327</f>
        <v>2000000</v>
      </c>
      <c r="WOK1330" s="62">
        <f>WOK1327</f>
        <v>0</v>
      </c>
      <c r="WOL1330" s="62">
        <f>WOK1330/WOJ1330</f>
        <v>0</v>
      </c>
      <c r="WOM1330" s="62">
        <f>WOJ1330-WOK1330</f>
        <v>2000000</v>
      </c>
      <c r="WON1330" s="62">
        <f t="shared" si="737"/>
        <v>2000000</v>
      </c>
      <c r="WOT1330" s="62" t="s">
        <v>197</v>
      </c>
      <c r="WOU1330" s="62" t="s">
        <v>1294</v>
      </c>
      <c r="WOV1330" s="62">
        <v>0</v>
      </c>
      <c r="WOW1330" s="62">
        <v>0</v>
      </c>
      <c r="WOY1330" s="62">
        <v>0</v>
      </c>
      <c r="WOZ1330" s="62">
        <f>WOZ1327</f>
        <v>2000000</v>
      </c>
      <c r="WPA1330" s="62">
        <f>WPA1327</f>
        <v>0</v>
      </c>
      <c r="WPB1330" s="62">
        <f>WPA1330/WOZ1330</f>
        <v>0</v>
      </c>
      <c r="WPC1330" s="62">
        <f>WOZ1330-WPA1330</f>
        <v>2000000</v>
      </c>
      <c r="WPD1330" s="62">
        <f t="shared" si="737"/>
        <v>2000000</v>
      </c>
      <c r="WPJ1330" s="62" t="s">
        <v>197</v>
      </c>
      <c r="WPK1330" s="62" t="s">
        <v>1294</v>
      </c>
      <c r="WPL1330" s="62">
        <v>0</v>
      </c>
      <c r="WPM1330" s="62">
        <v>0</v>
      </c>
      <c r="WPO1330" s="62">
        <v>0</v>
      </c>
      <c r="WPP1330" s="62">
        <f>WPP1327</f>
        <v>2000000</v>
      </c>
      <c r="WPQ1330" s="62">
        <f>WPQ1327</f>
        <v>0</v>
      </c>
      <c r="WPR1330" s="62">
        <f>WPQ1330/WPP1330</f>
        <v>0</v>
      </c>
      <c r="WPS1330" s="62">
        <f>WPP1330-WPQ1330</f>
        <v>2000000</v>
      </c>
      <c r="WPT1330" s="62">
        <f t="shared" si="738"/>
        <v>2000000</v>
      </c>
      <c r="WPZ1330" s="62" t="s">
        <v>197</v>
      </c>
      <c r="WQA1330" s="62" t="s">
        <v>1294</v>
      </c>
      <c r="WQB1330" s="62">
        <v>0</v>
      </c>
      <c r="WQC1330" s="62">
        <v>0</v>
      </c>
      <c r="WQE1330" s="62">
        <v>0</v>
      </c>
      <c r="WQF1330" s="62">
        <f>WQF1327</f>
        <v>2000000</v>
      </c>
      <c r="WQG1330" s="62">
        <f>WQG1327</f>
        <v>0</v>
      </c>
      <c r="WQH1330" s="62">
        <f>WQG1330/WQF1330</f>
        <v>0</v>
      </c>
      <c r="WQI1330" s="62">
        <f>WQF1330-WQG1330</f>
        <v>2000000</v>
      </c>
      <c r="WQJ1330" s="62">
        <f t="shared" si="738"/>
        <v>2000000</v>
      </c>
      <c r="WQP1330" s="62" t="s">
        <v>197</v>
      </c>
      <c r="WQQ1330" s="62" t="s">
        <v>1294</v>
      </c>
      <c r="WQR1330" s="62">
        <v>0</v>
      </c>
      <c r="WQS1330" s="62">
        <v>0</v>
      </c>
      <c r="WQU1330" s="62">
        <v>0</v>
      </c>
      <c r="WQV1330" s="62">
        <f>WQV1327</f>
        <v>2000000</v>
      </c>
      <c r="WQW1330" s="62">
        <f>WQW1327</f>
        <v>0</v>
      </c>
      <c r="WQX1330" s="62">
        <f>WQW1330/WQV1330</f>
        <v>0</v>
      </c>
      <c r="WQY1330" s="62">
        <f>WQV1330-WQW1330</f>
        <v>2000000</v>
      </c>
      <c r="WQZ1330" s="62">
        <f t="shared" si="739"/>
        <v>2000000</v>
      </c>
      <c r="WRF1330" s="62" t="s">
        <v>197</v>
      </c>
      <c r="WRG1330" s="62" t="s">
        <v>1294</v>
      </c>
      <c r="WRH1330" s="62">
        <v>0</v>
      </c>
      <c r="WRI1330" s="62">
        <v>0</v>
      </c>
      <c r="WRK1330" s="62">
        <v>0</v>
      </c>
      <c r="WRL1330" s="62">
        <f>WRL1327</f>
        <v>2000000</v>
      </c>
      <c r="WRM1330" s="62">
        <f>WRM1327</f>
        <v>0</v>
      </c>
      <c r="WRN1330" s="62">
        <f>WRM1330/WRL1330</f>
        <v>0</v>
      </c>
      <c r="WRO1330" s="62">
        <f>WRL1330-WRM1330</f>
        <v>2000000</v>
      </c>
      <c r="WRP1330" s="62">
        <f t="shared" si="739"/>
        <v>2000000</v>
      </c>
      <c r="WRV1330" s="62" t="s">
        <v>197</v>
      </c>
      <c r="WRW1330" s="62" t="s">
        <v>1294</v>
      </c>
      <c r="WRX1330" s="62">
        <v>0</v>
      </c>
      <c r="WRY1330" s="62">
        <v>0</v>
      </c>
      <c r="WSA1330" s="62">
        <v>0</v>
      </c>
      <c r="WSB1330" s="62">
        <f>WSB1327</f>
        <v>2000000</v>
      </c>
      <c r="WSC1330" s="62">
        <f>WSC1327</f>
        <v>0</v>
      </c>
      <c r="WSD1330" s="62">
        <f>WSC1330/WSB1330</f>
        <v>0</v>
      </c>
      <c r="WSE1330" s="62">
        <f>WSB1330-WSC1330</f>
        <v>2000000</v>
      </c>
      <c r="WSF1330" s="62">
        <f t="shared" si="740"/>
        <v>2000000</v>
      </c>
      <c r="WSL1330" s="62" t="s">
        <v>197</v>
      </c>
      <c r="WSM1330" s="62" t="s">
        <v>1294</v>
      </c>
      <c r="WSN1330" s="62">
        <v>0</v>
      </c>
      <c r="WSO1330" s="62">
        <v>0</v>
      </c>
      <c r="WSQ1330" s="62">
        <v>0</v>
      </c>
      <c r="WSR1330" s="62">
        <f>WSR1327</f>
        <v>2000000</v>
      </c>
      <c r="WSS1330" s="62">
        <f>WSS1327</f>
        <v>0</v>
      </c>
      <c r="WST1330" s="62">
        <f>WSS1330/WSR1330</f>
        <v>0</v>
      </c>
      <c r="WSU1330" s="62">
        <f>WSR1330-WSS1330</f>
        <v>2000000</v>
      </c>
      <c r="WSV1330" s="62">
        <f t="shared" si="740"/>
        <v>2000000</v>
      </c>
      <c r="WTB1330" s="62" t="s">
        <v>197</v>
      </c>
      <c r="WTC1330" s="62" t="s">
        <v>1294</v>
      </c>
      <c r="WTD1330" s="62">
        <v>0</v>
      </c>
      <c r="WTE1330" s="62">
        <v>0</v>
      </c>
      <c r="WTG1330" s="62">
        <v>0</v>
      </c>
      <c r="WTH1330" s="62">
        <f>WTH1327</f>
        <v>2000000</v>
      </c>
      <c r="WTI1330" s="62">
        <f>WTI1327</f>
        <v>0</v>
      </c>
      <c r="WTJ1330" s="62">
        <f>WTI1330/WTH1330</f>
        <v>0</v>
      </c>
      <c r="WTK1330" s="62">
        <f>WTH1330-WTI1330</f>
        <v>2000000</v>
      </c>
      <c r="WTL1330" s="62">
        <f t="shared" si="741"/>
        <v>2000000</v>
      </c>
      <c r="WTR1330" s="62" t="s">
        <v>197</v>
      </c>
      <c r="WTS1330" s="62" t="s">
        <v>1294</v>
      </c>
      <c r="WTT1330" s="62">
        <v>0</v>
      </c>
      <c r="WTU1330" s="62">
        <v>0</v>
      </c>
      <c r="WTW1330" s="62">
        <v>0</v>
      </c>
      <c r="WTX1330" s="62">
        <f>WTX1327</f>
        <v>2000000</v>
      </c>
      <c r="WTY1330" s="62">
        <f>WTY1327</f>
        <v>0</v>
      </c>
      <c r="WTZ1330" s="62">
        <f>WTY1330/WTX1330</f>
        <v>0</v>
      </c>
      <c r="WUA1330" s="62">
        <f>WTX1330-WTY1330</f>
        <v>2000000</v>
      </c>
      <c r="WUB1330" s="62">
        <f t="shared" si="741"/>
        <v>2000000</v>
      </c>
      <c r="WUH1330" s="62" t="s">
        <v>197</v>
      </c>
      <c r="WUI1330" s="62" t="s">
        <v>1294</v>
      </c>
      <c r="WUJ1330" s="62">
        <v>0</v>
      </c>
      <c r="WUK1330" s="62">
        <v>0</v>
      </c>
      <c r="WUM1330" s="62">
        <v>0</v>
      </c>
      <c r="WUN1330" s="62">
        <f>WUN1327</f>
        <v>2000000</v>
      </c>
      <c r="WUO1330" s="62">
        <f>WUO1327</f>
        <v>0</v>
      </c>
      <c r="WUP1330" s="62">
        <f>WUO1330/WUN1330</f>
        <v>0</v>
      </c>
      <c r="WUQ1330" s="62">
        <f>WUN1330-WUO1330</f>
        <v>2000000</v>
      </c>
      <c r="WUR1330" s="62">
        <f t="shared" si="742"/>
        <v>2000000</v>
      </c>
      <c r="WUX1330" s="62" t="s">
        <v>197</v>
      </c>
      <c r="WUY1330" s="62" t="s">
        <v>1294</v>
      </c>
      <c r="WUZ1330" s="62">
        <v>0</v>
      </c>
      <c r="WVA1330" s="62">
        <v>0</v>
      </c>
      <c r="WVC1330" s="62">
        <v>0</v>
      </c>
      <c r="WVD1330" s="62">
        <f>WVD1327</f>
        <v>2000000</v>
      </c>
      <c r="WVE1330" s="62">
        <f>WVE1327</f>
        <v>0</v>
      </c>
      <c r="WVF1330" s="62">
        <f>WVE1330/WVD1330</f>
        <v>0</v>
      </c>
      <c r="WVG1330" s="62">
        <f>WVD1330-WVE1330</f>
        <v>2000000</v>
      </c>
      <c r="WVH1330" s="62">
        <f t="shared" si="742"/>
        <v>2000000</v>
      </c>
      <c r="WVN1330" s="62" t="s">
        <v>197</v>
      </c>
      <c r="WVO1330" s="62" t="s">
        <v>1294</v>
      </c>
      <c r="WVP1330" s="62">
        <v>0</v>
      </c>
      <c r="WVQ1330" s="62">
        <v>0</v>
      </c>
      <c r="WVS1330" s="62">
        <v>0</v>
      </c>
      <c r="WVT1330" s="62">
        <f>WVT1327</f>
        <v>2000000</v>
      </c>
      <c r="WVU1330" s="62">
        <f>WVU1327</f>
        <v>0</v>
      </c>
      <c r="WVV1330" s="62">
        <f>WVU1330/WVT1330</f>
        <v>0</v>
      </c>
      <c r="WVW1330" s="62">
        <f>WVT1330-WVU1330</f>
        <v>2000000</v>
      </c>
      <c r="WVX1330" s="62">
        <f t="shared" si="743"/>
        <v>2000000</v>
      </c>
      <c r="WWD1330" s="62" t="s">
        <v>197</v>
      </c>
      <c r="WWE1330" s="62" t="s">
        <v>1294</v>
      </c>
      <c r="WWF1330" s="62">
        <v>0</v>
      </c>
      <c r="WWG1330" s="62">
        <v>0</v>
      </c>
      <c r="WWI1330" s="62">
        <v>0</v>
      </c>
      <c r="WWJ1330" s="62">
        <f>WWJ1327</f>
        <v>2000000</v>
      </c>
      <c r="WWK1330" s="62">
        <f>WWK1327</f>
        <v>0</v>
      </c>
      <c r="WWL1330" s="62">
        <f>WWK1330/WWJ1330</f>
        <v>0</v>
      </c>
      <c r="WWM1330" s="62">
        <f>WWJ1330-WWK1330</f>
        <v>2000000</v>
      </c>
      <c r="WWN1330" s="62">
        <f t="shared" si="743"/>
        <v>2000000</v>
      </c>
      <c r="WWT1330" s="62" t="s">
        <v>197</v>
      </c>
      <c r="WWU1330" s="62" t="s">
        <v>1294</v>
      </c>
      <c r="WWV1330" s="62">
        <v>0</v>
      </c>
      <c r="WWW1330" s="62">
        <v>0</v>
      </c>
      <c r="WWY1330" s="62">
        <v>0</v>
      </c>
      <c r="WWZ1330" s="62">
        <f>WWZ1327</f>
        <v>2000000</v>
      </c>
      <c r="WXA1330" s="62">
        <f>WXA1327</f>
        <v>0</v>
      </c>
      <c r="WXB1330" s="62">
        <f>WXA1330/WWZ1330</f>
        <v>0</v>
      </c>
      <c r="WXC1330" s="62">
        <f>WWZ1330-WXA1330</f>
        <v>2000000</v>
      </c>
      <c r="WXD1330" s="62">
        <f t="shared" si="744"/>
        <v>2000000</v>
      </c>
      <c r="WXJ1330" s="62" t="s">
        <v>197</v>
      </c>
      <c r="WXK1330" s="62" t="s">
        <v>1294</v>
      </c>
      <c r="WXL1330" s="62">
        <v>0</v>
      </c>
      <c r="WXM1330" s="62">
        <v>0</v>
      </c>
      <c r="WXO1330" s="62">
        <v>0</v>
      </c>
      <c r="WXP1330" s="62">
        <f>WXP1327</f>
        <v>2000000</v>
      </c>
      <c r="WXQ1330" s="62">
        <f>WXQ1327</f>
        <v>0</v>
      </c>
      <c r="WXR1330" s="62">
        <f>WXQ1330/WXP1330</f>
        <v>0</v>
      </c>
      <c r="WXS1330" s="62">
        <f>WXP1330-WXQ1330</f>
        <v>2000000</v>
      </c>
      <c r="WXT1330" s="62">
        <f t="shared" si="744"/>
        <v>2000000</v>
      </c>
      <c r="WXZ1330" s="62" t="s">
        <v>197</v>
      </c>
      <c r="WYA1330" s="62" t="s">
        <v>1294</v>
      </c>
      <c r="WYB1330" s="62">
        <v>0</v>
      </c>
      <c r="WYC1330" s="62">
        <v>0</v>
      </c>
      <c r="WYE1330" s="62">
        <v>0</v>
      </c>
      <c r="WYF1330" s="62">
        <f>WYF1327</f>
        <v>2000000</v>
      </c>
      <c r="WYG1330" s="62">
        <f>WYG1327</f>
        <v>0</v>
      </c>
      <c r="WYH1330" s="62">
        <f>WYG1330/WYF1330</f>
        <v>0</v>
      </c>
      <c r="WYI1330" s="62">
        <f>WYF1330-WYG1330</f>
        <v>2000000</v>
      </c>
      <c r="WYJ1330" s="62">
        <f t="shared" si="745"/>
        <v>2000000</v>
      </c>
      <c r="WYP1330" s="62" t="s">
        <v>197</v>
      </c>
      <c r="WYQ1330" s="62" t="s">
        <v>1294</v>
      </c>
      <c r="WYR1330" s="62">
        <v>0</v>
      </c>
      <c r="WYS1330" s="62">
        <v>0</v>
      </c>
      <c r="WYU1330" s="62">
        <v>0</v>
      </c>
      <c r="WYV1330" s="62">
        <f>WYV1327</f>
        <v>2000000</v>
      </c>
      <c r="WYW1330" s="62">
        <f>WYW1327</f>
        <v>0</v>
      </c>
      <c r="WYX1330" s="62">
        <f>WYW1330/WYV1330</f>
        <v>0</v>
      </c>
      <c r="WYY1330" s="62">
        <f>WYV1330-WYW1330</f>
        <v>2000000</v>
      </c>
      <c r="WYZ1330" s="62">
        <f t="shared" si="745"/>
        <v>2000000</v>
      </c>
      <c r="WZF1330" s="62" t="s">
        <v>197</v>
      </c>
      <c r="WZG1330" s="62" t="s">
        <v>1294</v>
      </c>
      <c r="WZH1330" s="62">
        <v>0</v>
      </c>
      <c r="WZI1330" s="62">
        <v>0</v>
      </c>
      <c r="WZK1330" s="62">
        <v>0</v>
      </c>
      <c r="WZL1330" s="62">
        <f>WZL1327</f>
        <v>2000000</v>
      </c>
      <c r="WZM1330" s="62">
        <f>WZM1327</f>
        <v>0</v>
      </c>
      <c r="WZN1330" s="62">
        <f>WZM1330/WZL1330</f>
        <v>0</v>
      </c>
      <c r="WZO1330" s="62">
        <f>WZL1330-WZM1330</f>
        <v>2000000</v>
      </c>
      <c r="WZP1330" s="62">
        <f t="shared" si="746"/>
        <v>2000000</v>
      </c>
      <c r="WZV1330" s="62" t="s">
        <v>197</v>
      </c>
      <c r="WZW1330" s="62" t="s">
        <v>1294</v>
      </c>
      <c r="WZX1330" s="62">
        <v>0</v>
      </c>
      <c r="WZY1330" s="62">
        <v>0</v>
      </c>
      <c r="XAA1330" s="62">
        <v>0</v>
      </c>
      <c r="XAB1330" s="62">
        <f>XAB1327</f>
        <v>2000000</v>
      </c>
      <c r="XAC1330" s="62">
        <f>XAC1327</f>
        <v>0</v>
      </c>
      <c r="XAD1330" s="62">
        <f>XAC1330/XAB1330</f>
        <v>0</v>
      </c>
      <c r="XAE1330" s="62">
        <f>XAB1330-XAC1330</f>
        <v>2000000</v>
      </c>
      <c r="XAF1330" s="62">
        <f t="shared" si="746"/>
        <v>2000000</v>
      </c>
      <c r="XAL1330" s="62" t="s">
        <v>197</v>
      </c>
      <c r="XAM1330" s="62" t="s">
        <v>1294</v>
      </c>
      <c r="XAN1330" s="62">
        <v>0</v>
      </c>
      <c r="XAO1330" s="62">
        <v>0</v>
      </c>
      <c r="XAQ1330" s="62">
        <v>0</v>
      </c>
      <c r="XAR1330" s="62">
        <f>XAR1327</f>
        <v>2000000</v>
      </c>
      <c r="XAS1330" s="62">
        <f>XAS1327</f>
        <v>0</v>
      </c>
      <c r="XAT1330" s="62">
        <f>XAS1330/XAR1330</f>
        <v>0</v>
      </c>
      <c r="XAU1330" s="62">
        <f>XAR1330-XAS1330</f>
        <v>2000000</v>
      </c>
      <c r="XAV1330" s="62">
        <f t="shared" si="747"/>
        <v>2000000</v>
      </c>
      <c r="XBB1330" s="62" t="s">
        <v>197</v>
      </c>
      <c r="XBC1330" s="62" t="s">
        <v>1294</v>
      </c>
      <c r="XBD1330" s="62">
        <v>0</v>
      </c>
      <c r="XBE1330" s="62">
        <v>0</v>
      </c>
      <c r="XBG1330" s="62">
        <v>0</v>
      </c>
      <c r="XBH1330" s="62">
        <f>XBH1327</f>
        <v>2000000</v>
      </c>
      <c r="XBI1330" s="62">
        <f>XBI1327</f>
        <v>0</v>
      </c>
      <c r="XBJ1330" s="62">
        <f>XBI1330/XBH1330</f>
        <v>0</v>
      </c>
      <c r="XBK1330" s="62">
        <f>XBH1330-XBI1330</f>
        <v>2000000</v>
      </c>
      <c r="XBL1330" s="62">
        <f t="shared" si="747"/>
        <v>2000000</v>
      </c>
      <c r="XBR1330" s="62" t="s">
        <v>197</v>
      </c>
      <c r="XBS1330" s="62" t="s">
        <v>1294</v>
      </c>
      <c r="XBT1330" s="62">
        <v>0</v>
      </c>
      <c r="XBU1330" s="62">
        <v>0</v>
      </c>
      <c r="XBW1330" s="62">
        <v>0</v>
      </c>
      <c r="XBX1330" s="62">
        <f>XBX1327</f>
        <v>2000000</v>
      </c>
      <c r="XBY1330" s="62">
        <f>XBY1327</f>
        <v>0</v>
      </c>
      <c r="XBZ1330" s="62">
        <f>XBY1330/XBX1330</f>
        <v>0</v>
      </c>
      <c r="XCA1330" s="62">
        <f>XBX1330-XBY1330</f>
        <v>2000000</v>
      </c>
      <c r="XCB1330" s="62">
        <f t="shared" si="748"/>
        <v>2000000</v>
      </c>
      <c r="XCH1330" s="62" t="s">
        <v>197</v>
      </c>
      <c r="XCI1330" s="62" t="s">
        <v>1294</v>
      </c>
      <c r="XCJ1330" s="62">
        <v>0</v>
      </c>
      <c r="XCK1330" s="62">
        <v>0</v>
      </c>
      <c r="XCM1330" s="62">
        <v>0</v>
      </c>
      <c r="XCN1330" s="62">
        <f>XCN1327</f>
        <v>2000000</v>
      </c>
      <c r="XCO1330" s="62">
        <f>XCO1327</f>
        <v>0</v>
      </c>
      <c r="XCP1330" s="62">
        <f>XCO1330/XCN1330</f>
        <v>0</v>
      </c>
      <c r="XCQ1330" s="62">
        <f>XCN1330-XCO1330</f>
        <v>2000000</v>
      </c>
      <c r="XCR1330" s="62">
        <f t="shared" si="748"/>
        <v>2000000</v>
      </c>
      <c r="XCX1330" s="62" t="s">
        <v>197</v>
      </c>
      <c r="XCY1330" s="62" t="s">
        <v>1294</v>
      </c>
      <c r="XCZ1330" s="62">
        <v>0</v>
      </c>
      <c r="XDA1330" s="62">
        <v>0</v>
      </c>
      <c r="XDC1330" s="62">
        <v>0</v>
      </c>
      <c r="XDD1330" s="62">
        <f>XDD1327</f>
        <v>2000000</v>
      </c>
      <c r="XDE1330" s="62">
        <f>XDE1327</f>
        <v>0</v>
      </c>
      <c r="XDF1330" s="62">
        <f>XDE1330/XDD1330</f>
        <v>0</v>
      </c>
      <c r="XDG1330" s="62">
        <f>XDD1330-XDE1330</f>
        <v>2000000</v>
      </c>
      <c r="XDH1330" s="62">
        <f t="shared" si="749"/>
        <v>2000000</v>
      </c>
      <c r="XDN1330" s="62" t="s">
        <v>197</v>
      </c>
      <c r="XDO1330" s="62" t="s">
        <v>1294</v>
      </c>
      <c r="XDP1330" s="62">
        <v>0</v>
      </c>
      <c r="XDQ1330" s="62">
        <v>0</v>
      </c>
      <c r="XDS1330" s="62">
        <v>0</v>
      </c>
      <c r="XDT1330" s="62">
        <f>XDT1327</f>
        <v>2000000</v>
      </c>
      <c r="XDU1330" s="62">
        <f>XDU1327</f>
        <v>0</v>
      </c>
      <c r="XDV1330" s="62">
        <f>XDU1330/XDT1330</f>
        <v>0</v>
      </c>
      <c r="XDW1330" s="62">
        <f>XDT1330-XDU1330</f>
        <v>2000000</v>
      </c>
      <c r="XDX1330" s="62">
        <f t="shared" si="749"/>
        <v>2000000</v>
      </c>
      <c r="XED1330" s="62" t="s">
        <v>197</v>
      </c>
      <c r="XEE1330" s="62" t="s">
        <v>1294</v>
      </c>
      <c r="XEF1330" s="62">
        <v>0</v>
      </c>
      <c r="XEG1330" s="62">
        <v>0</v>
      </c>
      <c r="XEI1330" s="62">
        <v>0</v>
      </c>
      <c r="XEJ1330" s="62">
        <f>XEJ1327</f>
        <v>2000000</v>
      </c>
      <c r="XEK1330" s="62">
        <f>XEK1327</f>
        <v>0</v>
      </c>
      <c r="XEL1330" s="62">
        <f>XEK1330/XEJ1330</f>
        <v>0</v>
      </c>
      <c r="XEM1330" s="62">
        <f>XEJ1330-XEK1330</f>
        <v>2000000</v>
      </c>
      <c r="XEN1330" s="62">
        <f t="shared" si="750"/>
        <v>2000000</v>
      </c>
      <c r="XET1330" s="62" t="s">
        <v>197</v>
      </c>
      <c r="XEU1330" s="62" t="s">
        <v>1294</v>
      </c>
      <c r="XEV1330" s="62">
        <v>0</v>
      </c>
      <c r="XEW1330" s="62">
        <v>0</v>
      </c>
      <c r="XEY1330" s="62">
        <v>0</v>
      </c>
      <c r="XEZ1330" s="62">
        <f>XEZ1327</f>
        <v>2000000</v>
      </c>
      <c r="XFA1330" s="62">
        <f>XFA1327</f>
        <v>0</v>
      </c>
      <c r="XFB1330" s="62">
        <f>XFA1330/XEZ1330</f>
        <v>0</v>
      </c>
      <c r="XFC1330" s="62">
        <f>XEZ1330-XFA1330</f>
        <v>2000000</v>
      </c>
      <c r="XFD1330" s="62">
        <f t="shared" si="750"/>
        <v>2000000</v>
      </c>
    </row>
    <row r="1331" spans="1:1024 1030:2048 2054:3072 3078:4096 4102:5120 5126:6144 6150:7168 7174:8192 8198:9216 9222:10240 10246:11264 11270:12288 12294:13312 13318:14336 14342:15360 15366:16384" x14ac:dyDescent="0.25">
      <c r="A1331" s="62"/>
      <c r="B1331" s="62"/>
      <c r="G1331" s="735" t="s">
        <v>1936</v>
      </c>
      <c r="H1331" s="718">
        <f>SUM(H1329:H1330)</f>
        <v>3000000</v>
      </c>
      <c r="I1331" s="718">
        <f>SUM(I1329:I1330)</f>
        <v>0</v>
      </c>
      <c r="J1331" s="719">
        <f>I1331/H1331</f>
        <v>0</v>
      </c>
      <c r="K1331" s="718">
        <f>SUM(K1329)</f>
        <v>3000000</v>
      </c>
      <c r="L1331" s="720">
        <f>SUM(L1329:L1330)</f>
        <v>0</v>
      </c>
      <c r="M1331" s="720">
        <f>SUM(M1329:M1330)</f>
        <v>0</v>
      </c>
      <c r="N1331" s="721" t="e">
        <f>M1331/L1331</f>
        <v>#DIV/0!</v>
      </c>
      <c r="O1331" s="720">
        <f>L1331-M1331</f>
        <v>0</v>
      </c>
      <c r="P1331" s="720">
        <f t="shared" si="239"/>
        <v>3000000</v>
      </c>
      <c r="Q1331" s="738"/>
      <c r="R1331" s="739"/>
      <c r="S1331" s="738"/>
      <c r="T1331" s="62"/>
      <c r="V1331" s="62"/>
      <c r="W1331" s="62" t="s">
        <v>1936</v>
      </c>
      <c r="X1331" s="753">
        <f>SUM(X1329:X1330)</f>
        <v>1000000</v>
      </c>
      <c r="Y1331" s="754">
        <f>SUM(Y1329:Y1330)</f>
        <v>0</v>
      </c>
      <c r="Z1331" s="750">
        <f>Y1331/X1331</f>
        <v>0</v>
      </c>
      <c r="AA1331" s="751">
        <f>SUM(AA1329)</f>
        <v>1000000</v>
      </c>
      <c r="AB1331" s="62">
        <f>SUM(AB1329:AB1330)</f>
        <v>2000000</v>
      </c>
      <c r="AC1331" s="62">
        <f>SUM(AC1329:AC1330)</f>
        <v>0</v>
      </c>
      <c r="AD1331" s="62">
        <f>AC1331/AB1331</f>
        <v>0</v>
      </c>
      <c r="AE1331" s="62">
        <f>AB1331-AC1331</f>
        <v>2000000</v>
      </c>
      <c r="AF1331" s="62">
        <f t="shared" si="239"/>
        <v>3000000</v>
      </c>
      <c r="AM1331" s="62" t="s">
        <v>1936</v>
      </c>
      <c r="AN1331" s="62">
        <f>SUM(AN1329:AN1330)</f>
        <v>1000000</v>
      </c>
      <c r="AO1331" s="62">
        <f>SUM(AO1329:AO1330)</f>
        <v>0</v>
      </c>
      <c r="AP1331" s="62">
        <f>AO1331/AN1331</f>
        <v>0</v>
      </c>
      <c r="AQ1331" s="62">
        <f>SUM(AQ1329)</f>
        <v>1000000</v>
      </c>
      <c r="AR1331" s="62">
        <f>SUM(AR1329:AR1330)</f>
        <v>2000000</v>
      </c>
      <c r="AS1331" s="62">
        <f>SUM(AS1329:AS1330)</f>
        <v>0</v>
      </c>
      <c r="AT1331" s="62">
        <f>AS1331/AR1331</f>
        <v>0</v>
      </c>
      <c r="AU1331" s="62">
        <f>AR1331-AS1331</f>
        <v>2000000</v>
      </c>
      <c r="AV1331" s="62">
        <f t="shared" si="240"/>
        <v>3000000</v>
      </c>
      <c r="BC1331" s="62" t="s">
        <v>1936</v>
      </c>
      <c r="BD1331" s="62">
        <f>SUM(BD1329:BD1330)</f>
        <v>1000000</v>
      </c>
      <c r="BE1331" s="62">
        <f>SUM(BE1329:BE1330)</f>
        <v>0</v>
      </c>
      <c r="BF1331" s="62">
        <f>BE1331/BD1331</f>
        <v>0</v>
      </c>
      <c r="BG1331" s="62">
        <f>SUM(BG1329)</f>
        <v>1000000</v>
      </c>
      <c r="BH1331" s="62">
        <f>SUM(BH1329:BH1330)</f>
        <v>2000000</v>
      </c>
      <c r="BI1331" s="62">
        <f>SUM(BI1329:BI1330)</f>
        <v>0</v>
      </c>
      <c r="BJ1331" s="62">
        <f>BI1331/BH1331</f>
        <v>0</v>
      </c>
      <c r="BK1331" s="62">
        <f>BH1331-BI1331</f>
        <v>2000000</v>
      </c>
      <c r="BL1331" s="62">
        <f t="shared" si="240"/>
        <v>3000000</v>
      </c>
      <c r="BS1331" s="62" t="s">
        <v>1936</v>
      </c>
      <c r="BT1331" s="62">
        <f>SUM(BT1329:BT1330)</f>
        <v>1000000</v>
      </c>
      <c r="BU1331" s="62">
        <f>SUM(BU1329:BU1330)</f>
        <v>0</v>
      </c>
      <c r="BV1331" s="62">
        <f>BU1331/BT1331</f>
        <v>0</v>
      </c>
      <c r="BW1331" s="62">
        <f>SUM(BW1329)</f>
        <v>1000000</v>
      </c>
      <c r="BX1331" s="62">
        <f>SUM(BX1329:BX1330)</f>
        <v>2000000</v>
      </c>
      <c r="BY1331" s="62">
        <f>SUM(BY1329:BY1330)</f>
        <v>0</v>
      </c>
      <c r="BZ1331" s="62">
        <f>BY1331/BX1331</f>
        <v>0</v>
      </c>
      <c r="CA1331" s="62">
        <f>BX1331-BY1331</f>
        <v>2000000</v>
      </c>
      <c r="CB1331" s="62">
        <f t="shared" si="241"/>
        <v>3000000</v>
      </c>
      <c r="CI1331" s="62" t="s">
        <v>1936</v>
      </c>
      <c r="CJ1331" s="62">
        <f>SUM(CJ1329:CJ1330)</f>
        <v>1000000</v>
      </c>
      <c r="CK1331" s="62">
        <f>SUM(CK1329:CK1330)</f>
        <v>0</v>
      </c>
      <c r="CL1331" s="62">
        <f>CK1331/CJ1331</f>
        <v>0</v>
      </c>
      <c r="CM1331" s="62">
        <f>SUM(CM1329)</f>
        <v>1000000</v>
      </c>
      <c r="CN1331" s="62">
        <f>SUM(CN1329:CN1330)</f>
        <v>2000000</v>
      </c>
      <c r="CO1331" s="62">
        <f>SUM(CO1329:CO1330)</f>
        <v>0</v>
      </c>
      <c r="CP1331" s="62">
        <f>CO1331/CN1331</f>
        <v>0</v>
      </c>
      <c r="CQ1331" s="62">
        <f>CN1331-CO1331</f>
        <v>2000000</v>
      </c>
      <c r="CR1331" s="62">
        <f t="shared" si="241"/>
        <v>3000000</v>
      </c>
      <c r="CY1331" s="62" t="s">
        <v>1936</v>
      </c>
      <c r="CZ1331" s="62">
        <f>SUM(CZ1329:CZ1330)</f>
        <v>1000000</v>
      </c>
      <c r="DA1331" s="62">
        <f>SUM(DA1329:DA1330)</f>
        <v>0</v>
      </c>
      <c r="DB1331" s="62">
        <f>DA1331/CZ1331</f>
        <v>0</v>
      </c>
      <c r="DC1331" s="62">
        <f>SUM(DC1329)</f>
        <v>1000000</v>
      </c>
      <c r="DD1331" s="62">
        <f>SUM(DD1329:DD1330)</f>
        <v>2000000</v>
      </c>
      <c r="DE1331" s="62">
        <f>SUM(DE1329:DE1330)</f>
        <v>0</v>
      </c>
      <c r="DF1331" s="62">
        <f>DE1331/DD1331</f>
        <v>0</v>
      </c>
      <c r="DG1331" s="62">
        <f>DD1331-DE1331</f>
        <v>2000000</v>
      </c>
      <c r="DH1331" s="62">
        <f t="shared" si="242"/>
        <v>3000000</v>
      </c>
      <c r="DO1331" s="62" t="s">
        <v>1936</v>
      </c>
      <c r="DP1331" s="62">
        <f>SUM(DP1329:DP1330)</f>
        <v>1000000</v>
      </c>
      <c r="DQ1331" s="62">
        <f>SUM(DQ1329:DQ1330)</f>
        <v>0</v>
      </c>
      <c r="DR1331" s="62">
        <f>DQ1331/DP1331</f>
        <v>0</v>
      </c>
      <c r="DS1331" s="62">
        <f>SUM(DS1329)</f>
        <v>1000000</v>
      </c>
      <c r="DT1331" s="62">
        <f>SUM(DT1329:DT1330)</f>
        <v>2000000</v>
      </c>
      <c r="DU1331" s="62">
        <f>SUM(DU1329:DU1330)</f>
        <v>0</v>
      </c>
      <c r="DV1331" s="62">
        <f>DU1331/DT1331</f>
        <v>0</v>
      </c>
      <c r="DW1331" s="62">
        <f>DT1331-DU1331</f>
        <v>2000000</v>
      </c>
      <c r="DX1331" s="62">
        <f t="shared" si="242"/>
        <v>3000000</v>
      </c>
      <c r="EE1331" s="62" t="s">
        <v>1936</v>
      </c>
      <c r="EF1331" s="62">
        <f>SUM(EF1329:EF1330)</f>
        <v>1000000</v>
      </c>
      <c r="EG1331" s="62">
        <f>SUM(EG1329:EG1330)</f>
        <v>0</v>
      </c>
      <c r="EH1331" s="62">
        <f>EG1331/EF1331</f>
        <v>0</v>
      </c>
      <c r="EI1331" s="62">
        <f>SUM(EI1329)</f>
        <v>1000000</v>
      </c>
      <c r="EJ1331" s="62">
        <f>SUM(EJ1329:EJ1330)</f>
        <v>2000000</v>
      </c>
      <c r="EK1331" s="62">
        <f>SUM(EK1329:EK1330)</f>
        <v>0</v>
      </c>
      <c r="EL1331" s="62">
        <f>EK1331/EJ1331</f>
        <v>0</v>
      </c>
      <c r="EM1331" s="62">
        <f>EJ1331-EK1331</f>
        <v>2000000</v>
      </c>
      <c r="EN1331" s="62">
        <f t="shared" si="243"/>
        <v>3000000</v>
      </c>
      <c r="EU1331" s="62" t="s">
        <v>1936</v>
      </c>
      <c r="EV1331" s="62">
        <f>SUM(EV1329:EV1330)</f>
        <v>1000000</v>
      </c>
      <c r="EW1331" s="62">
        <f>SUM(EW1329:EW1330)</f>
        <v>0</v>
      </c>
      <c r="EX1331" s="62">
        <f>EW1331/EV1331</f>
        <v>0</v>
      </c>
      <c r="EY1331" s="62">
        <f>SUM(EY1329)</f>
        <v>1000000</v>
      </c>
      <c r="EZ1331" s="62">
        <f>SUM(EZ1329:EZ1330)</f>
        <v>2000000</v>
      </c>
      <c r="FA1331" s="62">
        <f>SUM(FA1329:FA1330)</f>
        <v>0</v>
      </c>
      <c r="FB1331" s="62">
        <f>FA1331/EZ1331</f>
        <v>0</v>
      </c>
      <c r="FC1331" s="62">
        <f>EZ1331-FA1331</f>
        <v>2000000</v>
      </c>
      <c r="FD1331" s="62">
        <f t="shared" si="243"/>
        <v>3000000</v>
      </c>
      <c r="FK1331" s="62" t="s">
        <v>1936</v>
      </c>
      <c r="FL1331" s="62">
        <f>SUM(FL1329:FL1330)</f>
        <v>1000000</v>
      </c>
      <c r="FM1331" s="62">
        <f>SUM(FM1329:FM1330)</f>
        <v>0</v>
      </c>
      <c r="FN1331" s="62">
        <f>FM1331/FL1331</f>
        <v>0</v>
      </c>
      <c r="FO1331" s="62">
        <f>SUM(FO1329)</f>
        <v>1000000</v>
      </c>
      <c r="FP1331" s="62">
        <f>SUM(FP1329:FP1330)</f>
        <v>2000000</v>
      </c>
      <c r="FQ1331" s="62">
        <f>SUM(FQ1329:FQ1330)</f>
        <v>0</v>
      </c>
      <c r="FR1331" s="62">
        <f>FQ1331/FP1331</f>
        <v>0</v>
      </c>
      <c r="FS1331" s="62">
        <f>FP1331-FQ1331</f>
        <v>2000000</v>
      </c>
      <c r="FT1331" s="62">
        <f t="shared" si="244"/>
        <v>3000000</v>
      </c>
      <c r="GA1331" s="62" t="s">
        <v>1936</v>
      </c>
      <c r="GB1331" s="62">
        <f>SUM(GB1329:GB1330)</f>
        <v>1000000</v>
      </c>
      <c r="GC1331" s="62">
        <f>SUM(GC1329:GC1330)</f>
        <v>0</v>
      </c>
      <c r="GD1331" s="62">
        <f>GC1331/GB1331</f>
        <v>0</v>
      </c>
      <c r="GE1331" s="62">
        <f>SUM(GE1329)</f>
        <v>1000000</v>
      </c>
      <c r="GF1331" s="62">
        <f>SUM(GF1329:GF1330)</f>
        <v>2000000</v>
      </c>
      <c r="GG1331" s="62">
        <f>SUM(GG1329:GG1330)</f>
        <v>0</v>
      </c>
      <c r="GH1331" s="62">
        <f>GG1331/GF1331</f>
        <v>0</v>
      </c>
      <c r="GI1331" s="62">
        <f>GF1331-GG1331</f>
        <v>2000000</v>
      </c>
      <c r="GJ1331" s="62">
        <f t="shared" si="244"/>
        <v>3000000</v>
      </c>
      <c r="GQ1331" s="62" t="s">
        <v>1936</v>
      </c>
      <c r="GR1331" s="62">
        <f>SUM(GR1329:GR1330)</f>
        <v>1000000</v>
      </c>
      <c r="GS1331" s="62">
        <f>SUM(GS1329:GS1330)</f>
        <v>0</v>
      </c>
      <c r="GT1331" s="62">
        <f>GS1331/GR1331</f>
        <v>0</v>
      </c>
      <c r="GU1331" s="62">
        <f>SUM(GU1329)</f>
        <v>1000000</v>
      </c>
      <c r="GV1331" s="62">
        <f>SUM(GV1329:GV1330)</f>
        <v>2000000</v>
      </c>
      <c r="GW1331" s="62">
        <f>SUM(GW1329:GW1330)</f>
        <v>0</v>
      </c>
      <c r="GX1331" s="62">
        <f>GW1331/GV1331</f>
        <v>0</v>
      </c>
      <c r="GY1331" s="62">
        <f>GV1331-GW1331</f>
        <v>2000000</v>
      </c>
      <c r="GZ1331" s="62">
        <f t="shared" si="245"/>
        <v>3000000</v>
      </c>
      <c r="HG1331" s="62" t="s">
        <v>1936</v>
      </c>
      <c r="HH1331" s="62">
        <f>SUM(HH1329:HH1330)</f>
        <v>1000000</v>
      </c>
      <c r="HI1331" s="62">
        <f>SUM(HI1329:HI1330)</f>
        <v>0</v>
      </c>
      <c r="HJ1331" s="62">
        <f>HI1331/HH1331</f>
        <v>0</v>
      </c>
      <c r="HK1331" s="62">
        <f>SUM(HK1329)</f>
        <v>1000000</v>
      </c>
      <c r="HL1331" s="62">
        <f>SUM(HL1329:HL1330)</f>
        <v>2000000</v>
      </c>
      <c r="HM1331" s="62">
        <f>SUM(HM1329:HM1330)</f>
        <v>0</v>
      </c>
      <c r="HN1331" s="62">
        <f>HM1331/HL1331</f>
        <v>0</v>
      </c>
      <c r="HO1331" s="62">
        <f>HL1331-HM1331</f>
        <v>2000000</v>
      </c>
      <c r="HP1331" s="62">
        <f t="shared" si="245"/>
        <v>3000000</v>
      </c>
      <c r="HW1331" s="62" t="s">
        <v>1936</v>
      </c>
      <c r="HX1331" s="62">
        <f>SUM(HX1329:HX1330)</f>
        <v>1000000</v>
      </c>
      <c r="HY1331" s="62">
        <f>SUM(HY1329:HY1330)</f>
        <v>0</v>
      </c>
      <c r="HZ1331" s="62">
        <f>HY1331/HX1331</f>
        <v>0</v>
      </c>
      <c r="IA1331" s="62">
        <f>SUM(IA1329)</f>
        <v>1000000</v>
      </c>
      <c r="IB1331" s="62">
        <f>SUM(IB1329:IB1330)</f>
        <v>2000000</v>
      </c>
      <c r="IC1331" s="62">
        <f>SUM(IC1329:IC1330)</f>
        <v>0</v>
      </c>
      <c r="ID1331" s="62">
        <f>IC1331/IB1331</f>
        <v>0</v>
      </c>
      <c r="IE1331" s="62">
        <f>IB1331-IC1331</f>
        <v>2000000</v>
      </c>
      <c r="IF1331" s="62">
        <f t="shared" si="246"/>
        <v>3000000</v>
      </c>
      <c r="IM1331" s="62" t="s">
        <v>1936</v>
      </c>
      <c r="IN1331" s="62">
        <f>SUM(IN1329:IN1330)</f>
        <v>1000000</v>
      </c>
      <c r="IO1331" s="62">
        <f>SUM(IO1329:IO1330)</f>
        <v>0</v>
      </c>
      <c r="IP1331" s="62">
        <f>IO1331/IN1331</f>
        <v>0</v>
      </c>
      <c r="IQ1331" s="62">
        <f>SUM(IQ1329)</f>
        <v>1000000</v>
      </c>
      <c r="IR1331" s="62">
        <f>SUM(IR1329:IR1330)</f>
        <v>2000000</v>
      </c>
      <c r="IS1331" s="62">
        <f>SUM(IS1329:IS1330)</f>
        <v>0</v>
      </c>
      <c r="IT1331" s="62">
        <f>IS1331/IR1331</f>
        <v>0</v>
      </c>
      <c r="IU1331" s="62">
        <f>IR1331-IS1331</f>
        <v>2000000</v>
      </c>
      <c r="IV1331" s="62">
        <f t="shared" si="246"/>
        <v>3000000</v>
      </c>
      <c r="JC1331" s="62" t="s">
        <v>1936</v>
      </c>
      <c r="JD1331" s="62">
        <f>SUM(JD1329:JD1330)</f>
        <v>1000000</v>
      </c>
      <c r="JE1331" s="62">
        <f>SUM(JE1329:JE1330)</f>
        <v>0</v>
      </c>
      <c r="JF1331" s="62">
        <f>JE1331/JD1331</f>
        <v>0</v>
      </c>
      <c r="JG1331" s="62">
        <f>SUM(JG1329)</f>
        <v>1000000</v>
      </c>
      <c r="JH1331" s="62">
        <f>SUM(JH1329:JH1330)</f>
        <v>2000000</v>
      </c>
      <c r="JI1331" s="62">
        <f>SUM(JI1329:JI1330)</f>
        <v>0</v>
      </c>
      <c r="JJ1331" s="62">
        <f>JI1331/JH1331</f>
        <v>0</v>
      </c>
      <c r="JK1331" s="62">
        <f>JH1331-JI1331</f>
        <v>2000000</v>
      </c>
      <c r="JL1331" s="62">
        <f t="shared" si="247"/>
        <v>3000000</v>
      </c>
      <c r="JS1331" s="62" t="s">
        <v>1936</v>
      </c>
      <c r="JT1331" s="62">
        <f>SUM(JT1329:JT1330)</f>
        <v>1000000</v>
      </c>
      <c r="JU1331" s="62">
        <f>SUM(JU1329:JU1330)</f>
        <v>0</v>
      </c>
      <c r="JV1331" s="62">
        <f>JU1331/JT1331</f>
        <v>0</v>
      </c>
      <c r="JW1331" s="62">
        <f>SUM(JW1329)</f>
        <v>1000000</v>
      </c>
      <c r="JX1331" s="62">
        <f>SUM(JX1329:JX1330)</f>
        <v>2000000</v>
      </c>
      <c r="JY1331" s="62">
        <f>SUM(JY1329:JY1330)</f>
        <v>0</v>
      </c>
      <c r="JZ1331" s="62">
        <f>JY1331/JX1331</f>
        <v>0</v>
      </c>
      <c r="KA1331" s="62">
        <f>JX1331-JY1331</f>
        <v>2000000</v>
      </c>
      <c r="KB1331" s="62">
        <f t="shared" si="247"/>
        <v>3000000</v>
      </c>
      <c r="KI1331" s="62" t="s">
        <v>1936</v>
      </c>
      <c r="KJ1331" s="62">
        <f>SUM(KJ1329:KJ1330)</f>
        <v>1000000</v>
      </c>
      <c r="KK1331" s="62">
        <f>SUM(KK1329:KK1330)</f>
        <v>0</v>
      </c>
      <c r="KL1331" s="62">
        <f>KK1331/KJ1331</f>
        <v>0</v>
      </c>
      <c r="KM1331" s="62">
        <f>SUM(KM1329)</f>
        <v>1000000</v>
      </c>
      <c r="KN1331" s="62">
        <f>SUM(KN1329:KN1330)</f>
        <v>2000000</v>
      </c>
      <c r="KO1331" s="62">
        <f>SUM(KO1329:KO1330)</f>
        <v>0</v>
      </c>
      <c r="KP1331" s="62">
        <f>KO1331/KN1331</f>
        <v>0</v>
      </c>
      <c r="KQ1331" s="62">
        <f>KN1331-KO1331</f>
        <v>2000000</v>
      </c>
      <c r="KR1331" s="62">
        <f t="shared" si="248"/>
        <v>3000000</v>
      </c>
      <c r="KY1331" s="62" t="s">
        <v>1936</v>
      </c>
      <c r="KZ1331" s="62">
        <f>SUM(KZ1329:KZ1330)</f>
        <v>1000000</v>
      </c>
      <c r="LA1331" s="62">
        <f>SUM(LA1329:LA1330)</f>
        <v>0</v>
      </c>
      <c r="LB1331" s="62">
        <f>LA1331/KZ1331</f>
        <v>0</v>
      </c>
      <c r="LC1331" s="62">
        <f>SUM(LC1329)</f>
        <v>1000000</v>
      </c>
      <c r="LD1331" s="62">
        <f>SUM(LD1329:LD1330)</f>
        <v>2000000</v>
      </c>
      <c r="LE1331" s="62">
        <f>SUM(LE1329:LE1330)</f>
        <v>0</v>
      </c>
      <c r="LF1331" s="62">
        <f>LE1331/LD1331</f>
        <v>0</v>
      </c>
      <c r="LG1331" s="62">
        <f>LD1331-LE1331</f>
        <v>2000000</v>
      </c>
      <c r="LH1331" s="62">
        <f t="shared" si="248"/>
        <v>3000000</v>
      </c>
      <c r="LO1331" s="62" t="s">
        <v>1936</v>
      </c>
      <c r="LP1331" s="62">
        <f>SUM(LP1329:LP1330)</f>
        <v>1000000</v>
      </c>
      <c r="LQ1331" s="62">
        <f>SUM(LQ1329:LQ1330)</f>
        <v>0</v>
      </c>
      <c r="LR1331" s="62">
        <f>LQ1331/LP1331</f>
        <v>0</v>
      </c>
      <c r="LS1331" s="62">
        <f>SUM(LS1329)</f>
        <v>1000000</v>
      </c>
      <c r="LT1331" s="62">
        <f>SUM(LT1329:LT1330)</f>
        <v>2000000</v>
      </c>
      <c r="LU1331" s="62">
        <f>SUM(LU1329:LU1330)</f>
        <v>0</v>
      </c>
      <c r="LV1331" s="62">
        <f>LU1331/LT1331</f>
        <v>0</v>
      </c>
      <c r="LW1331" s="62">
        <f>LT1331-LU1331</f>
        <v>2000000</v>
      </c>
      <c r="LX1331" s="62">
        <f t="shared" si="249"/>
        <v>3000000</v>
      </c>
      <c r="ME1331" s="62" t="s">
        <v>1936</v>
      </c>
      <c r="MF1331" s="62">
        <f>SUM(MF1329:MF1330)</f>
        <v>1000000</v>
      </c>
      <c r="MG1331" s="62">
        <f>SUM(MG1329:MG1330)</f>
        <v>0</v>
      </c>
      <c r="MH1331" s="62">
        <f>MG1331/MF1331</f>
        <v>0</v>
      </c>
      <c r="MI1331" s="62">
        <f>SUM(MI1329)</f>
        <v>1000000</v>
      </c>
      <c r="MJ1331" s="62">
        <f>SUM(MJ1329:MJ1330)</f>
        <v>2000000</v>
      </c>
      <c r="MK1331" s="62">
        <f>SUM(MK1329:MK1330)</f>
        <v>0</v>
      </c>
      <c r="ML1331" s="62">
        <f>MK1331/MJ1331</f>
        <v>0</v>
      </c>
      <c r="MM1331" s="62">
        <f>MJ1331-MK1331</f>
        <v>2000000</v>
      </c>
      <c r="MN1331" s="62">
        <f t="shared" si="249"/>
        <v>3000000</v>
      </c>
      <c r="MU1331" s="62" t="s">
        <v>1936</v>
      </c>
      <c r="MV1331" s="62">
        <f>SUM(MV1329:MV1330)</f>
        <v>1000000</v>
      </c>
      <c r="MW1331" s="62">
        <f>SUM(MW1329:MW1330)</f>
        <v>0</v>
      </c>
      <c r="MX1331" s="62">
        <f>MW1331/MV1331</f>
        <v>0</v>
      </c>
      <c r="MY1331" s="62">
        <f>SUM(MY1329)</f>
        <v>1000000</v>
      </c>
      <c r="MZ1331" s="62">
        <f>SUM(MZ1329:MZ1330)</f>
        <v>2000000</v>
      </c>
      <c r="NA1331" s="62">
        <f>SUM(NA1329:NA1330)</f>
        <v>0</v>
      </c>
      <c r="NB1331" s="62">
        <f>NA1331/MZ1331</f>
        <v>0</v>
      </c>
      <c r="NC1331" s="62">
        <f>MZ1331-NA1331</f>
        <v>2000000</v>
      </c>
      <c r="ND1331" s="62">
        <f t="shared" si="250"/>
        <v>3000000</v>
      </c>
      <c r="NK1331" s="62" t="s">
        <v>1936</v>
      </c>
      <c r="NL1331" s="62">
        <f>SUM(NL1329:NL1330)</f>
        <v>1000000</v>
      </c>
      <c r="NM1331" s="62">
        <f>SUM(NM1329:NM1330)</f>
        <v>0</v>
      </c>
      <c r="NN1331" s="62">
        <f>NM1331/NL1331</f>
        <v>0</v>
      </c>
      <c r="NO1331" s="62">
        <f>SUM(NO1329)</f>
        <v>1000000</v>
      </c>
      <c r="NP1331" s="62">
        <f>SUM(NP1329:NP1330)</f>
        <v>2000000</v>
      </c>
      <c r="NQ1331" s="62">
        <f>SUM(NQ1329:NQ1330)</f>
        <v>0</v>
      </c>
      <c r="NR1331" s="62">
        <f>NQ1331/NP1331</f>
        <v>0</v>
      </c>
      <c r="NS1331" s="62">
        <f>NP1331-NQ1331</f>
        <v>2000000</v>
      </c>
      <c r="NT1331" s="62">
        <f t="shared" si="250"/>
        <v>3000000</v>
      </c>
      <c r="OA1331" s="62" t="s">
        <v>1936</v>
      </c>
      <c r="OB1331" s="62">
        <f>SUM(OB1329:OB1330)</f>
        <v>1000000</v>
      </c>
      <c r="OC1331" s="62">
        <f>SUM(OC1329:OC1330)</f>
        <v>0</v>
      </c>
      <c r="OD1331" s="62">
        <f>OC1331/OB1331</f>
        <v>0</v>
      </c>
      <c r="OE1331" s="62">
        <f>SUM(OE1329)</f>
        <v>1000000</v>
      </c>
      <c r="OF1331" s="62">
        <f>SUM(OF1329:OF1330)</f>
        <v>2000000</v>
      </c>
      <c r="OG1331" s="62">
        <f>SUM(OG1329:OG1330)</f>
        <v>0</v>
      </c>
      <c r="OH1331" s="62">
        <f>OG1331/OF1331</f>
        <v>0</v>
      </c>
      <c r="OI1331" s="62">
        <f>OF1331-OG1331</f>
        <v>2000000</v>
      </c>
      <c r="OJ1331" s="62">
        <f t="shared" si="251"/>
        <v>3000000</v>
      </c>
      <c r="OQ1331" s="62" t="s">
        <v>1936</v>
      </c>
      <c r="OR1331" s="62">
        <f>SUM(OR1329:OR1330)</f>
        <v>1000000</v>
      </c>
      <c r="OS1331" s="62">
        <f>SUM(OS1329:OS1330)</f>
        <v>0</v>
      </c>
      <c r="OT1331" s="62">
        <f>OS1331/OR1331</f>
        <v>0</v>
      </c>
      <c r="OU1331" s="62">
        <f>SUM(OU1329)</f>
        <v>1000000</v>
      </c>
      <c r="OV1331" s="62">
        <f>SUM(OV1329:OV1330)</f>
        <v>2000000</v>
      </c>
      <c r="OW1331" s="62">
        <f>SUM(OW1329:OW1330)</f>
        <v>0</v>
      </c>
      <c r="OX1331" s="62">
        <f>OW1331/OV1331</f>
        <v>0</v>
      </c>
      <c r="OY1331" s="62">
        <f>OV1331-OW1331</f>
        <v>2000000</v>
      </c>
      <c r="OZ1331" s="62">
        <f t="shared" si="251"/>
        <v>3000000</v>
      </c>
      <c r="PG1331" s="62" t="s">
        <v>1936</v>
      </c>
      <c r="PH1331" s="62">
        <f>SUM(PH1329:PH1330)</f>
        <v>1000000</v>
      </c>
      <c r="PI1331" s="62">
        <f>SUM(PI1329:PI1330)</f>
        <v>0</v>
      </c>
      <c r="PJ1331" s="62">
        <f>PI1331/PH1331</f>
        <v>0</v>
      </c>
      <c r="PK1331" s="62">
        <f>SUM(PK1329)</f>
        <v>1000000</v>
      </c>
      <c r="PL1331" s="62">
        <f>SUM(PL1329:PL1330)</f>
        <v>2000000</v>
      </c>
      <c r="PM1331" s="62">
        <f>SUM(PM1329:PM1330)</f>
        <v>0</v>
      </c>
      <c r="PN1331" s="62">
        <f>PM1331/PL1331</f>
        <v>0</v>
      </c>
      <c r="PO1331" s="62">
        <f>PL1331-PM1331</f>
        <v>2000000</v>
      </c>
      <c r="PP1331" s="62">
        <f t="shared" si="252"/>
        <v>3000000</v>
      </c>
      <c r="PW1331" s="62" t="s">
        <v>1936</v>
      </c>
      <c r="PX1331" s="62">
        <f>SUM(PX1329:PX1330)</f>
        <v>1000000</v>
      </c>
      <c r="PY1331" s="62">
        <f>SUM(PY1329:PY1330)</f>
        <v>0</v>
      </c>
      <c r="PZ1331" s="62">
        <f>PY1331/PX1331</f>
        <v>0</v>
      </c>
      <c r="QA1331" s="62">
        <f>SUM(QA1329)</f>
        <v>1000000</v>
      </c>
      <c r="QB1331" s="62">
        <f>SUM(QB1329:QB1330)</f>
        <v>2000000</v>
      </c>
      <c r="QC1331" s="62">
        <f>SUM(QC1329:QC1330)</f>
        <v>0</v>
      </c>
      <c r="QD1331" s="62">
        <f>QC1331/QB1331</f>
        <v>0</v>
      </c>
      <c r="QE1331" s="62">
        <f>QB1331-QC1331</f>
        <v>2000000</v>
      </c>
      <c r="QF1331" s="62">
        <f t="shared" si="252"/>
        <v>3000000</v>
      </c>
      <c r="QM1331" s="62" t="s">
        <v>1936</v>
      </c>
      <c r="QN1331" s="62">
        <f>SUM(QN1329:QN1330)</f>
        <v>1000000</v>
      </c>
      <c r="QO1331" s="62">
        <f>SUM(QO1329:QO1330)</f>
        <v>0</v>
      </c>
      <c r="QP1331" s="62">
        <f>QO1331/QN1331</f>
        <v>0</v>
      </c>
      <c r="QQ1331" s="62">
        <f>SUM(QQ1329)</f>
        <v>1000000</v>
      </c>
      <c r="QR1331" s="62">
        <f>SUM(QR1329:QR1330)</f>
        <v>2000000</v>
      </c>
      <c r="QS1331" s="62">
        <f>SUM(QS1329:QS1330)</f>
        <v>0</v>
      </c>
      <c r="QT1331" s="62">
        <f>QS1331/QR1331</f>
        <v>0</v>
      </c>
      <c r="QU1331" s="62">
        <f>QR1331-QS1331</f>
        <v>2000000</v>
      </c>
      <c r="QV1331" s="62">
        <f t="shared" si="253"/>
        <v>3000000</v>
      </c>
      <c r="RC1331" s="62" t="s">
        <v>1936</v>
      </c>
      <c r="RD1331" s="62">
        <f>SUM(RD1329:RD1330)</f>
        <v>1000000</v>
      </c>
      <c r="RE1331" s="62">
        <f>SUM(RE1329:RE1330)</f>
        <v>0</v>
      </c>
      <c r="RF1331" s="62">
        <f>RE1331/RD1331</f>
        <v>0</v>
      </c>
      <c r="RG1331" s="62">
        <f>SUM(RG1329)</f>
        <v>1000000</v>
      </c>
      <c r="RH1331" s="62">
        <f>SUM(RH1329:RH1330)</f>
        <v>2000000</v>
      </c>
      <c r="RI1331" s="62">
        <f>SUM(RI1329:RI1330)</f>
        <v>0</v>
      </c>
      <c r="RJ1331" s="62">
        <f>RI1331/RH1331</f>
        <v>0</v>
      </c>
      <c r="RK1331" s="62">
        <f>RH1331-RI1331</f>
        <v>2000000</v>
      </c>
      <c r="RL1331" s="62">
        <f t="shared" si="253"/>
        <v>3000000</v>
      </c>
      <c r="RS1331" s="62" t="s">
        <v>1936</v>
      </c>
      <c r="RT1331" s="62">
        <f>SUM(RT1329:RT1330)</f>
        <v>1000000</v>
      </c>
      <c r="RU1331" s="62">
        <f>SUM(RU1329:RU1330)</f>
        <v>0</v>
      </c>
      <c r="RV1331" s="62">
        <f>RU1331/RT1331</f>
        <v>0</v>
      </c>
      <c r="RW1331" s="62">
        <f>SUM(RW1329)</f>
        <v>1000000</v>
      </c>
      <c r="RX1331" s="62">
        <f>SUM(RX1329:RX1330)</f>
        <v>2000000</v>
      </c>
      <c r="RY1331" s="62">
        <f>SUM(RY1329:RY1330)</f>
        <v>0</v>
      </c>
      <c r="RZ1331" s="62">
        <f>RY1331/RX1331</f>
        <v>0</v>
      </c>
      <c r="SA1331" s="62">
        <f>RX1331-RY1331</f>
        <v>2000000</v>
      </c>
      <c r="SB1331" s="62">
        <f t="shared" si="254"/>
        <v>3000000</v>
      </c>
      <c r="SI1331" s="62" t="s">
        <v>1936</v>
      </c>
      <c r="SJ1331" s="62">
        <f>SUM(SJ1329:SJ1330)</f>
        <v>1000000</v>
      </c>
      <c r="SK1331" s="62">
        <f>SUM(SK1329:SK1330)</f>
        <v>0</v>
      </c>
      <c r="SL1331" s="62">
        <f>SK1331/SJ1331</f>
        <v>0</v>
      </c>
      <c r="SM1331" s="62">
        <f>SUM(SM1329)</f>
        <v>1000000</v>
      </c>
      <c r="SN1331" s="62">
        <f>SUM(SN1329:SN1330)</f>
        <v>2000000</v>
      </c>
      <c r="SO1331" s="62">
        <f>SUM(SO1329:SO1330)</f>
        <v>0</v>
      </c>
      <c r="SP1331" s="62">
        <f>SO1331/SN1331</f>
        <v>0</v>
      </c>
      <c r="SQ1331" s="62">
        <f>SN1331-SO1331</f>
        <v>2000000</v>
      </c>
      <c r="SR1331" s="62">
        <f t="shared" si="254"/>
        <v>3000000</v>
      </c>
      <c r="SY1331" s="62" t="s">
        <v>1936</v>
      </c>
      <c r="SZ1331" s="62">
        <f>SUM(SZ1329:SZ1330)</f>
        <v>1000000</v>
      </c>
      <c r="TA1331" s="62">
        <f>SUM(TA1329:TA1330)</f>
        <v>0</v>
      </c>
      <c r="TB1331" s="62">
        <f>TA1331/SZ1331</f>
        <v>0</v>
      </c>
      <c r="TC1331" s="62">
        <f>SUM(TC1329)</f>
        <v>1000000</v>
      </c>
      <c r="TD1331" s="62">
        <f>SUM(TD1329:TD1330)</f>
        <v>2000000</v>
      </c>
      <c r="TE1331" s="62">
        <f>SUM(TE1329:TE1330)</f>
        <v>0</v>
      </c>
      <c r="TF1331" s="62">
        <f>TE1331/TD1331</f>
        <v>0</v>
      </c>
      <c r="TG1331" s="62">
        <f>TD1331-TE1331</f>
        <v>2000000</v>
      </c>
      <c r="TH1331" s="62">
        <f t="shared" si="255"/>
        <v>3000000</v>
      </c>
      <c r="TO1331" s="62" t="s">
        <v>1936</v>
      </c>
      <c r="TP1331" s="62">
        <f>SUM(TP1329:TP1330)</f>
        <v>1000000</v>
      </c>
      <c r="TQ1331" s="62">
        <f>SUM(TQ1329:TQ1330)</f>
        <v>0</v>
      </c>
      <c r="TR1331" s="62">
        <f>TQ1331/TP1331</f>
        <v>0</v>
      </c>
      <c r="TS1331" s="62">
        <f>SUM(TS1329)</f>
        <v>1000000</v>
      </c>
      <c r="TT1331" s="62">
        <f>SUM(TT1329:TT1330)</f>
        <v>2000000</v>
      </c>
      <c r="TU1331" s="62">
        <f>SUM(TU1329:TU1330)</f>
        <v>0</v>
      </c>
      <c r="TV1331" s="62">
        <f>TU1331/TT1331</f>
        <v>0</v>
      </c>
      <c r="TW1331" s="62">
        <f>TT1331-TU1331</f>
        <v>2000000</v>
      </c>
      <c r="TX1331" s="62">
        <f t="shared" si="255"/>
        <v>3000000</v>
      </c>
      <c r="UE1331" s="62" t="s">
        <v>1936</v>
      </c>
      <c r="UF1331" s="62">
        <f>SUM(UF1329:UF1330)</f>
        <v>1000000</v>
      </c>
      <c r="UG1331" s="62">
        <f>SUM(UG1329:UG1330)</f>
        <v>0</v>
      </c>
      <c r="UH1331" s="62">
        <f>UG1331/UF1331</f>
        <v>0</v>
      </c>
      <c r="UI1331" s="62">
        <f>SUM(UI1329)</f>
        <v>1000000</v>
      </c>
      <c r="UJ1331" s="62">
        <f>SUM(UJ1329:UJ1330)</f>
        <v>2000000</v>
      </c>
      <c r="UK1331" s="62">
        <f>SUM(UK1329:UK1330)</f>
        <v>0</v>
      </c>
      <c r="UL1331" s="62">
        <f>UK1331/UJ1331</f>
        <v>0</v>
      </c>
      <c r="UM1331" s="62">
        <f>UJ1331-UK1331</f>
        <v>2000000</v>
      </c>
      <c r="UN1331" s="62">
        <f t="shared" si="256"/>
        <v>3000000</v>
      </c>
      <c r="UU1331" s="62" t="s">
        <v>1936</v>
      </c>
      <c r="UV1331" s="62">
        <f>SUM(UV1329:UV1330)</f>
        <v>1000000</v>
      </c>
      <c r="UW1331" s="62">
        <f>SUM(UW1329:UW1330)</f>
        <v>0</v>
      </c>
      <c r="UX1331" s="62">
        <f>UW1331/UV1331</f>
        <v>0</v>
      </c>
      <c r="UY1331" s="62">
        <f>SUM(UY1329)</f>
        <v>1000000</v>
      </c>
      <c r="UZ1331" s="62">
        <f>SUM(UZ1329:UZ1330)</f>
        <v>2000000</v>
      </c>
      <c r="VA1331" s="62">
        <f>SUM(VA1329:VA1330)</f>
        <v>0</v>
      </c>
      <c r="VB1331" s="62">
        <f>VA1331/UZ1331</f>
        <v>0</v>
      </c>
      <c r="VC1331" s="62">
        <f>UZ1331-VA1331</f>
        <v>2000000</v>
      </c>
      <c r="VD1331" s="62">
        <f t="shared" si="256"/>
        <v>3000000</v>
      </c>
      <c r="VK1331" s="62" t="s">
        <v>1936</v>
      </c>
      <c r="VL1331" s="62">
        <f>SUM(VL1329:VL1330)</f>
        <v>1000000</v>
      </c>
      <c r="VM1331" s="62">
        <f>SUM(VM1329:VM1330)</f>
        <v>0</v>
      </c>
      <c r="VN1331" s="62">
        <f>VM1331/VL1331</f>
        <v>0</v>
      </c>
      <c r="VO1331" s="62">
        <f>SUM(VO1329)</f>
        <v>1000000</v>
      </c>
      <c r="VP1331" s="62">
        <f>SUM(VP1329:VP1330)</f>
        <v>2000000</v>
      </c>
      <c r="VQ1331" s="62">
        <f>SUM(VQ1329:VQ1330)</f>
        <v>0</v>
      </c>
      <c r="VR1331" s="62">
        <f>VQ1331/VP1331</f>
        <v>0</v>
      </c>
      <c r="VS1331" s="62">
        <f>VP1331-VQ1331</f>
        <v>2000000</v>
      </c>
      <c r="VT1331" s="62">
        <f t="shared" si="257"/>
        <v>3000000</v>
      </c>
      <c r="WA1331" s="62" t="s">
        <v>1936</v>
      </c>
      <c r="WB1331" s="62">
        <f>SUM(WB1329:WB1330)</f>
        <v>1000000</v>
      </c>
      <c r="WC1331" s="62">
        <f>SUM(WC1329:WC1330)</f>
        <v>0</v>
      </c>
      <c r="WD1331" s="62">
        <f>WC1331/WB1331</f>
        <v>0</v>
      </c>
      <c r="WE1331" s="62">
        <f>SUM(WE1329)</f>
        <v>1000000</v>
      </c>
      <c r="WF1331" s="62">
        <f>SUM(WF1329:WF1330)</f>
        <v>2000000</v>
      </c>
      <c r="WG1331" s="62">
        <f>SUM(WG1329:WG1330)</f>
        <v>0</v>
      </c>
      <c r="WH1331" s="62">
        <f>WG1331/WF1331</f>
        <v>0</v>
      </c>
      <c r="WI1331" s="62">
        <f>WF1331-WG1331</f>
        <v>2000000</v>
      </c>
      <c r="WJ1331" s="62">
        <f t="shared" si="257"/>
        <v>3000000</v>
      </c>
      <c r="WQ1331" s="62" t="s">
        <v>1936</v>
      </c>
      <c r="WR1331" s="62">
        <f>SUM(WR1329:WR1330)</f>
        <v>1000000</v>
      </c>
      <c r="WS1331" s="62">
        <f>SUM(WS1329:WS1330)</f>
        <v>0</v>
      </c>
      <c r="WT1331" s="62">
        <f>WS1331/WR1331</f>
        <v>0</v>
      </c>
      <c r="WU1331" s="62">
        <f>SUM(WU1329)</f>
        <v>1000000</v>
      </c>
      <c r="WV1331" s="62">
        <f>SUM(WV1329:WV1330)</f>
        <v>2000000</v>
      </c>
      <c r="WW1331" s="62">
        <f>SUM(WW1329:WW1330)</f>
        <v>0</v>
      </c>
      <c r="WX1331" s="62">
        <f>WW1331/WV1331</f>
        <v>0</v>
      </c>
      <c r="WY1331" s="62">
        <f>WV1331-WW1331</f>
        <v>2000000</v>
      </c>
      <c r="WZ1331" s="62">
        <f t="shared" si="258"/>
        <v>3000000</v>
      </c>
      <c r="XG1331" s="62" t="s">
        <v>1936</v>
      </c>
      <c r="XH1331" s="62">
        <f>SUM(XH1329:XH1330)</f>
        <v>1000000</v>
      </c>
      <c r="XI1331" s="62">
        <f>SUM(XI1329:XI1330)</f>
        <v>0</v>
      </c>
      <c r="XJ1331" s="62">
        <f>XI1331/XH1331</f>
        <v>0</v>
      </c>
      <c r="XK1331" s="62">
        <f>SUM(XK1329)</f>
        <v>1000000</v>
      </c>
      <c r="XL1331" s="62">
        <f>SUM(XL1329:XL1330)</f>
        <v>2000000</v>
      </c>
      <c r="XM1331" s="62">
        <f>SUM(XM1329:XM1330)</f>
        <v>0</v>
      </c>
      <c r="XN1331" s="62">
        <f>XM1331/XL1331</f>
        <v>0</v>
      </c>
      <c r="XO1331" s="62">
        <f>XL1331-XM1331</f>
        <v>2000000</v>
      </c>
      <c r="XP1331" s="62">
        <f t="shared" si="258"/>
        <v>3000000</v>
      </c>
      <c r="XW1331" s="62" t="s">
        <v>1936</v>
      </c>
      <c r="XX1331" s="62">
        <f>SUM(XX1329:XX1330)</f>
        <v>1000000</v>
      </c>
      <c r="XY1331" s="62">
        <f>SUM(XY1329:XY1330)</f>
        <v>0</v>
      </c>
      <c r="XZ1331" s="62">
        <f>XY1331/XX1331</f>
        <v>0</v>
      </c>
      <c r="YA1331" s="62">
        <f>SUM(YA1329)</f>
        <v>1000000</v>
      </c>
      <c r="YB1331" s="62">
        <f>SUM(YB1329:YB1330)</f>
        <v>2000000</v>
      </c>
      <c r="YC1331" s="62">
        <f>SUM(YC1329:YC1330)</f>
        <v>0</v>
      </c>
      <c r="YD1331" s="62">
        <f>YC1331/YB1331</f>
        <v>0</v>
      </c>
      <c r="YE1331" s="62">
        <f>YB1331-YC1331</f>
        <v>2000000</v>
      </c>
      <c r="YF1331" s="62">
        <f t="shared" si="259"/>
        <v>3000000</v>
      </c>
      <c r="YM1331" s="62" t="s">
        <v>1936</v>
      </c>
      <c r="YN1331" s="62">
        <f>SUM(YN1329:YN1330)</f>
        <v>1000000</v>
      </c>
      <c r="YO1331" s="62">
        <f>SUM(YO1329:YO1330)</f>
        <v>0</v>
      </c>
      <c r="YP1331" s="62">
        <f>YO1331/YN1331</f>
        <v>0</v>
      </c>
      <c r="YQ1331" s="62">
        <f>SUM(YQ1329)</f>
        <v>1000000</v>
      </c>
      <c r="YR1331" s="62">
        <f>SUM(YR1329:YR1330)</f>
        <v>2000000</v>
      </c>
      <c r="YS1331" s="62">
        <f>SUM(YS1329:YS1330)</f>
        <v>0</v>
      </c>
      <c r="YT1331" s="62">
        <f>YS1331/YR1331</f>
        <v>0</v>
      </c>
      <c r="YU1331" s="62">
        <f>YR1331-YS1331</f>
        <v>2000000</v>
      </c>
      <c r="YV1331" s="62">
        <f t="shared" si="259"/>
        <v>3000000</v>
      </c>
      <c r="ZC1331" s="62" t="s">
        <v>1936</v>
      </c>
      <c r="ZD1331" s="62">
        <f>SUM(ZD1329:ZD1330)</f>
        <v>1000000</v>
      </c>
      <c r="ZE1331" s="62">
        <f>SUM(ZE1329:ZE1330)</f>
        <v>0</v>
      </c>
      <c r="ZF1331" s="62">
        <f>ZE1331/ZD1331</f>
        <v>0</v>
      </c>
      <c r="ZG1331" s="62">
        <f>SUM(ZG1329)</f>
        <v>1000000</v>
      </c>
      <c r="ZH1331" s="62">
        <f>SUM(ZH1329:ZH1330)</f>
        <v>2000000</v>
      </c>
      <c r="ZI1331" s="62">
        <f>SUM(ZI1329:ZI1330)</f>
        <v>0</v>
      </c>
      <c r="ZJ1331" s="62">
        <f>ZI1331/ZH1331</f>
        <v>0</v>
      </c>
      <c r="ZK1331" s="62">
        <f>ZH1331-ZI1331</f>
        <v>2000000</v>
      </c>
      <c r="ZL1331" s="62">
        <f t="shared" si="260"/>
        <v>3000000</v>
      </c>
      <c r="ZS1331" s="62" t="s">
        <v>1936</v>
      </c>
      <c r="ZT1331" s="62">
        <f>SUM(ZT1329:ZT1330)</f>
        <v>1000000</v>
      </c>
      <c r="ZU1331" s="62">
        <f>SUM(ZU1329:ZU1330)</f>
        <v>0</v>
      </c>
      <c r="ZV1331" s="62">
        <f>ZU1331/ZT1331</f>
        <v>0</v>
      </c>
      <c r="ZW1331" s="62">
        <f>SUM(ZW1329)</f>
        <v>1000000</v>
      </c>
      <c r="ZX1331" s="62">
        <f>SUM(ZX1329:ZX1330)</f>
        <v>2000000</v>
      </c>
      <c r="ZY1331" s="62">
        <f>SUM(ZY1329:ZY1330)</f>
        <v>0</v>
      </c>
      <c r="ZZ1331" s="62">
        <f>ZY1331/ZX1331</f>
        <v>0</v>
      </c>
      <c r="AAA1331" s="62">
        <f>ZX1331-ZY1331</f>
        <v>2000000</v>
      </c>
      <c r="AAB1331" s="62">
        <f t="shared" si="260"/>
        <v>3000000</v>
      </c>
      <c r="AAI1331" s="62" t="s">
        <v>1936</v>
      </c>
      <c r="AAJ1331" s="62">
        <f>SUM(AAJ1329:AAJ1330)</f>
        <v>1000000</v>
      </c>
      <c r="AAK1331" s="62">
        <f>SUM(AAK1329:AAK1330)</f>
        <v>0</v>
      </c>
      <c r="AAL1331" s="62">
        <f>AAK1331/AAJ1331</f>
        <v>0</v>
      </c>
      <c r="AAM1331" s="62">
        <f>SUM(AAM1329)</f>
        <v>1000000</v>
      </c>
      <c r="AAN1331" s="62">
        <f>SUM(AAN1329:AAN1330)</f>
        <v>2000000</v>
      </c>
      <c r="AAO1331" s="62">
        <f>SUM(AAO1329:AAO1330)</f>
        <v>0</v>
      </c>
      <c r="AAP1331" s="62">
        <f>AAO1331/AAN1331</f>
        <v>0</v>
      </c>
      <c r="AAQ1331" s="62">
        <f>AAN1331-AAO1331</f>
        <v>2000000</v>
      </c>
      <c r="AAR1331" s="62">
        <f t="shared" si="261"/>
        <v>3000000</v>
      </c>
      <c r="AAY1331" s="62" t="s">
        <v>1936</v>
      </c>
      <c r="AAZ1331" s="62">
        <f>SUM(AAZ1329:AAZ1330)</f>
        <v>1000000</v>
      </c>
      <c r="ABA1331" s="62">
        <f>SUM(ABA1329:ABA1330)</f>
        <v>0</v>
      </c>
      <c r="ABB1331" s="62">
        <f>ABA1331/AAZ1331</f>
        <v>0</v>
      </c>
      <c r="ABC1331" s="62">
        <f>SUM(ABC1329)</f>
        <v>1000000</v>
      </c>
      <c r="ABD1331" s="62">
        <f>SUM(ABD1329:ABD1330)</f>
        <v>2000000</v>
      </c>
      <c r="ABE1331" s="62">
        <f>SUM(ABE1329:ABE1330)</f>
        <v>0</v>
      </c>
      <c r="ABF1331" s="62">
        <f>ABE1331/ABD1331</f>
        <v>0</v>
      </c>
      <c r="ABG1331" s="62">
        <f>ABD1331-ABE1331</f>
        <v>2000000</v>
      </c>
      <c r="ABH1331" s="62">
        <f t="shared" si="261"/>
        <v>3000000</v>
      </c>
      <c r="ABO1331" s="62" t="s">
        <v>1936</v>
      </c>
      <c r="ABP1331" s="62">
        <f>SUM(ABP1329:ABP1330)</f>
        <v>1000000</v>
      </c>
      <c r="ABQ1331" s="62">
        <f>SUM(ABQ1329:ABQ1330)</f>
        <v>0</v>
      </c>
      <c r="ABR1331" s="62">
        <f>ABQ1331/ABP1331</f>
        <v>0</v>
      </c>
      <c r="ABS1331" s="62">
        <f>SUM(ABS1329)</f>
        <v>1000000</v>
      </c>
      <c r="ABT1331" s="62">
        <f>SUM(ABT1329:ABT1330)</f>
        <v>2000000</v>
      </c>
      <c r="ABU1331" s="62">
        <f>SUM(ABU1329:ABU1330)</f>
        <v>0</v>
      </c>
      <c r="ABV1331" s="62">
        <f>ABU1331/ABT1331</f>
        <v>0</v>
      </c>
      <c r="ABW1331" s="62">
        <f>ABT1331-ABU1331</f>
        <v>2000000</v>
      </c>
      <c r="ABX1331" s="62">
        <f t="shared" si="262"/>
        <v>3000000</v>
      </c>
      <c r="ACE1331" s="62" t="s">
        <v>1936</v>
      </c>
      <c r="ACF1331" s="62">
        <f>SUM(ACF1329:ACF1330)</f>
        <v>1000000</v>
      </c>
      <c r="ACG1331" s="62">
        <f>SUM(ACG1329:ACG1330)</f>
        <v>0</v>
      </c>
      <c r="ACH1331" s="62">
        <f>ACG1331/ACF1331</f>
        <v>0</v>
      </c>
      <c r="ACI1331" s="62">
        <f>SUM(ACI1329)</f>
        <v>1000000</v>
      </c>
      <c r="ACJ1331" s="62">
        <f>SUM(ACJ1329:ACJ1330)</f>
        <v>2000000</v>
      </c>
      <c r="ACK1331" s="62">
        <f>SUM(ACK1329:ACK1330)</f>
        <v>0</v>
      </c>
      <c r="ACL1331" s="62">
        <f>ACK1331/ACJ1331</f>
        <v>0</v>
      </c>
      <c r="ACM1331" s="62">
        <f>ACJ1331-ACK1331</f>
        <v>2000000</v>
      </c>
      <c r="ACN1331" s="62">
        <f t="shared" si="262"/>
        <v>3000000</v>
      </c>
      <c r="ACU1331" s="62" t="s">
        <v>1936</v>
      </c>
      <c r="ACV1331" s="62">
        <f>SUM(ACV1329:ACV1330)</f>
        <v>1000000</v>
      </c>
      <c r="ACW1331" s="62">
        <f>SUM(ACW1329:ACW1330)</f>
        <v>0</v>
      </c>
      <c r="ACX1331" s="62">
        <f>ACW1331/ACV1331</f>
        <v>0</v>
      </c>
      <c r="ACY1331" s="62">
        <f>SUM(ACY1329)</f>
        <v>1000000</v>
      </c>
      <c r="ACZ1331" s="62">
        <f>SUM(ACZ1329:ACZ1330)</f>
        <v>2000000</v>
      </c>
      <c r="ADA1331" s="62">
        <f>SUM(ADA1329:ADA1330)</f>
        <v>0</v>
      </c>
      <c r="ADB1331" s="62">
        <f>ADA1331/ACZ1331</f>
        <v>0</v>
      </c>
      <c r="ADC1331" s="62">
        <f>ACZ1331-ADA1331</f>
        <v>2000000</v>
      </c>
      <c r="ADD1331" s="62">
        <f t="shared" si="263"/>
        <v>3000000</v>
      </c>
      <c r="ADK1331" s="62" t="s">
        <v>1936</v>
      </c>
      <c r="ADL1331" s="62">
        <f>SUM(ADL1329:ADL1330)</f>
        <v>1000000</v>
      </c>
      <c r="ADM1331" s="62">
        <f>SUM(ADM1329:ADM1330)</f>
        <v>0</v>
      </c>
      <c r="ADN1331" s="62">
        <f>ADM1331/ADL1331</f>
        <v>0</v>
      </c>
      <c r="ADO1331" s="62">
        <f>SUM(ADO1329)</f>
        <v>1000000</v>
      </c>
      <c r="ADP1331" s="62">
        <f>SUM(ADP1329:ADP1330)</f>
        <v>2000000</v>
      </c>
      <c r="ADQ1331" s="62">
        <f>SUM(ADQ1329:ADQ1330)</f>
        <v>0</v>
      </c>
      <c r="ADR1331" s="62">
        <f>ADQ1331/ADP1331</f>
        <v>0</v>
      </c>
      <c r="ADS1331" s="62">
        <f>ADP1331-ADQ1331</f>
        <v>2000000</v>
      </c>
      <c r="ADT1331" s="62">
        <f t="shared" si="263"/>
        <v>3000000</v>
      </c>
      <c r="AEA1331" s="62" t="s">
        <v>1936</v>
      </c>
      <c r="AEB1331" s="62">
        <f>SUM(AEB1329:AEB1330)</f>
        <v>1000000</v>
      </c>
      <c r="AEC1331" s="62">
        <f>SUM(AEC1329:AEC1330)</f>
        <v>0</v>
      </c>
      <c r="AED1331" s="62">
        <f>AEC1331/AEB1331</f>
        <v>0</v>
      </c>
      <c r="AEE1331" s="62">
        <f>SUM(AEE1329)</f>
        <v>1000000</v>
      </c>
      <c r="AEF1331" s="62">
        <f>SUM(AEF1329:AEF1330)</f>
        <v>2000000</v>
      </c>
      <c r="AEG1331" s="62">
        <f>SUM(AEG1329:AEG1330)</f>
        <v>0</v>
      </c>
      <c r="AEH1331" s="62">
        <f>AEG1331/AEF1331</f>
        <v>0</v>
      </c>
      <c r="AEI1331" s="62">
        <f>AEF1331-AEG1331</f>
        <v>2000000</v>
      </c>
      <c r="AEJ1331" s="62">
        <f t="shared" si="264"/>
        <v>3000000</v>
      </c>
      <c r="AEQ1331" s="62" t="s">
        <v>1936</v>
      </c>
      <c r="AER1331" s="62">
        <f>SUM(AER1329:AER1330)</f>
        <v>1000000</v>
      </c>
      <c r="AES1331" s="62">
        <f>SUM(AES1329:AES1330)</f>
        <v>0</v>
      </c>
      <c r="AET1331" s="62">
        <f>AES1331/AER1331</f>
        <v>0</v>
      </c>
      <c r="AEU1331" s="62">
        <f>SUM(AEU1329)</f>
        <v>1000000</v>
      </c>
      <c r="AEV1331" s="62">
        <f>SUM(AEV1329:AEV1330)</f>
        <v>2000000</v>
      </c>
      <c r="AEW1331" s="62">
        <f>SUM(AEW1329:AEW1330)</f>
        <v>0</v>
      </c>
      <c r="AEX1331" s="62">
        <f>AEW1331/AEV1331</f>
        <v>0</v>
      </c>
      <c r="AEY1331" s="62">
        <f>AEV1331-AEW1331</f>
        <v>2000000</v>
      </c>
      <c r="AEZ1331" s="62">
        <f t="shared" si="264"/>
        <v>3000000</v>
      </c>
      <c r="AFG1331" s="62" t="s">
        <v>1936</v>
      </c>
      <c r="AFH1331" s="62">
        <f>SUM(AFH1329:AFH1330)</f>
        <v>1000000</v>
      </c>
      <c r="AFI1331" s="62">
        <f>SUM(AFI1329:AFI1330)</f>
        <v>0</v>
      </c>
      <c r="AFJ1331" s="62">
        <f>AFI1331/AFH1331</f>
        <v>0</v>
      </c>
      <c r="AFK1331" s="62">
        <f>SUM(AFK1329)</f>
        <v>1000000</v>
      </c>
      <c r="AFL1331" s="62">
        <f>SUM(AFL1329:AFL1330)</f>
        <v>2000000</v>
      </c>
      <c r="AFM1331" s="62">
        <f>SUM(AFM1329:AFM1330)</f>
        <v>0</v>
      </c>
      <c r="AFN1331" s="62">
        <f>AFM1331/AFL1331</f>
        <v>0</v>
      </c>
      <c r="AFO1331" s="62">
        <f>AFL1331-AFM1331</f>
        <v>2000000</v>
      </c>
      <c r="AFP1331" s="62">
        <f t="shared" si="265"/>
        <v>3000000</v>
      </c>
      <c r="AFW1331" s="62" t="s">
        <v>1936</v>
      </c>
      <c r="AFX1331" s="62">
        <f>SUM(AFX1329:AFX1330)</f>
        <v>1000000</v>
      </c>
      <c r="AFY1331" s="62">
        <f>SUM(AFY1329:AFY1330)</f>
        <v>0</v>
      </c>
      <c r="AFZ1331" s="62">
        <f>AFY1331/AFX1331</f>
        <v>0</v>
      </c>
      <c r="AGA1331" s="62">
        <f>SUM(AGA1329)</f>
        <v>1000000</v>
      </c>
      <c r="AGB1331" s="62">
        <f>SUM(AGB1329:AGB1330)</f>
        <v>2000000</v>
      </c>
      <c r="AGC1331" s="62">
        <f>SUM(AGC1329:AGC1330)</f>
        <v>0</v>
      </c>
      <c r="AGD1331" s="62">
        <f>AGC1331/AGB1331</f>
        <v>0</v>
      </c>
      <c r="AGE1331" s="62">
        <f>AGB1331-AGC1331</f>
        <v>2000000</v>
      </c>
      <c r="AGF1331" s="62">
        <f t="shared" si="265"/>
        <v>3000000</v>
      </c>
      <c r="AGM1331" s="62" t="s">
        <v>1936</v>
      </c>
      <c r="AGN1331" s="62">
        <f>SUM(AGN1329:AGN1330)</f>
        <v>1000000</v>
      </c>
      <c r="AGO1331" s="62">
        <f>SUM(AGO1329:AGO1330)</f>
        <v>0</v>
      </c>
      <c r="AGP1331" s="62">
        <f>AGO1331/AGN1331</f>
        <v>0</v>
      </c>
      <c r="AGQ1331" s="62">
        <f>SUM(AGQ1329)</f>
        <v>1000000</v>
      </c>
      <c r="AGR1331" s="62">
        <f>SUM(AGR1329:AGR1330)</f>
        <v>2000000</v>
      </c>
      <c r="AGS1331" s="62">
        <f>SUM(AGS1329:AGS1330)</f>
        <v>0</v>
      </c>
      <c r="AGT1331" s="62">
        <f>AGS1331/AGR1331</f>
        <v>0</v>
      </c>
      <c r="AGU1331" s="62">
        <f>AGR1331-AGS1331</f>
        <v>2000000</v>
      </c>
      <c r="AGV1331" s="62">
        <f t="shared" si="266"/>
        <v>3000000</v>
      </c>
      <c r="AHC1331" s="62" t="s">
        <v>1936</v>
      </c>
      <c r="AHD1331" s="62">
        <f>SUM(AHD1329:AHD1330)</f>
        <v>1000000</v>
      </c>
      <c r="AHE1331" s="62">
        <f>SUM(AHE1329:AHE1330)</f>
        <v>0</v>
      </c>
      <c r="AHF1331" s="62">
        <f>AHE1331/AHD1331</f>
        <v>0</v>
      </c>
      <c r="AHG1331" s="62">
        <f>SUM(AHG1329)</f>
        <v>1000000</v>
      </c>
      <c r="AHH1331" s="62">
        <f>SUM(AHH1329:AHH1330)</f>
        <v>2000000</v>
      </c>
      <c r="AHI1331" s="62">
        <f>SUM(AHI1329:AHI1330)</f>
        <v>0</v>
      </c>
      <c r="AHJ1331" s="62">
        <f>AHI1331/AHH1331</f>
        <v>0</v>
      </c>
      <c r="AHK1331" s="62">
        <f>AHH1331-AHI1331</f>
        <v>2000000</v>
      </c>
      <c r="AHL1331" s="62">
        <f t="shared" si="266"/>
        <v>3000000</v>
      </c>
      <c r="AHS1331" s="62" t="s">
        <v>1936</v>
      </c>
      <c r="AHT1331" s="62">
        <f>SUM(AHT1329:AHT1330)</f>
        <v>1000000</v>
      </c>
      <c r="AHU1331" s="62">
        <f>SUM(AHU1329:AHU1330)</f>
        <v>0</v>
      </c>
      <c r="AHV1331" s="62">
        <f>AHU1331/AHT1331</f>
        <v>0</v>
      </c>
      <c r="AHW1331" s="62">
        <f>SUM(AHW1329)</f>
        <v>1000000</v>
      </c>
      <c r="AHX1331" s="62">
        <f>SUM(AHX1329:AHX1330)</f>
        <v>2000000</v>
      </c>
      <c r="AHY1331" s="62">
        <f>SUM(AHY1329:AHY1330)</f>
        <v>0</v>
      </c>
      <c r="AHZ1331" s="62">
        <f>AHY1331/AHX1331</f>
        <v>0</v>
      </c>
      <c r="AIA1331" s="62">
        <f>AHX1331-AHY1331</f>
        <v>2000000</v>
      </c>
      <c r="AIB1331" s="62">
        <f t="shared" si="267"/>
        <v>3000000</v>
      </c>
      <c r="AII1331" s="62" t="s">
        <v>1936</v>
      </c>
      <c r="AIJ1331" s="62">
        <f>SUM(AIJ1329:AIJ1330)</f>
        <v>1000000</v>
      </c>
      <c r="AIK1331" s="62">
        <f>SUM(AIK1329:AIK1330)</f>
        <v>0</v>
      </c>
      <c r="AIL1331" s="62">
        <f>AIK1331/AIJ1331</f>
        <v>0</v>
      </c>
      <c r="AIM1331" s="62">
        <f>SUM(AIM1329)</f>
        <v>1000000</v>
      </c>
      <c r="AIN1331" s="62">
        <f>SUM(AIN1329:AIN1330)</f>
        <v>2000000</v>
      </c>
      <c r="AIO1331" s="62">
        <f>SUM(AIO1329:AIO1330)</f>
        <v>0</v>
      </c>
      <c r="AIP1331" s="62">
        <f>AIO1331/AIN1331</f>
        <v>0</v>
      </c>
      <c r="AIQ1331" s="62">
        <f>AIN1331-AIO1331</f>
        <v>2000000</v>
      </c>
      <c r="AIR1331" s="62">
        <f t="shared" si="267"/>
        <v>3000000</v>
      </c>
      <c r="AIY1331" s="62" t="s">
        <v>1936</v>
      </c>
      <c r="AIZ1331" s="62">
        <f>SUM(AIZ1329:AIZ1330)</f>
        <v>1000000</v>
      </c>
      <c r="AJA1331" s="62">
        <f>SUM(AJA1329:AJA1330)</f>
        <v>0</v>
      </c>
      <c r="AJB1331" s="62">
        <f>AJA1331/AIZ1331</f>
        <v>0</v>
      </c>
      <c r="AJC1331" s="62">
        <f>SUM(AJC1329)</f>
        <v>1000000</v>
      </c>
      <c r="AJD1331" s="62">
        <f>SUM(AJD1329:AJD1330)</f>
        <v>2000000</v>
      </c>
      <c r="AJE1331" s="62">
        <f>SUM(AJE1329:AJE1330)</f>
        <v>0</v>
      </c>
      <c r="AJF1331" s="62">
        <f>AJE1331/AJD1331</f>
        <v>0</v>
      </c>
      <c r="AJG1331" s="62">
        <f>AJD1331-AJE1331</f>
        <v>2000000</v>
      </c>
      <c r="AJH1331" s="62">
        <f t="shared" si="268"/>
        <v>3000000</v>
      </c>
      <c r="AJO1331" s="62" t="s">
        <v>1936</v>
      </c>
      <c r="AJP1331" s="62">
        <f>SUM(AJP1329:AJP1330)</f>
        <v>1000000</v>
      </c>
      <c r="AJQ1331" s="62">
        <f>SUM(AJQ1329:AJQ1330)</f>
        <v>0</v>
      </c>
      <c r="AJR1331" s="62">
        <f>AJQ1331/AJP1331</f>
        <v>0</v>
      </c>
      <c r="AJS1331" s="62">
        <f>SUM(AJS1329)</f>
        <v>1000000</v>
      </c>
      <c r="AJT1331" s="62">
        <f>SUM(AJT1329:AJT1330)</f>
        <v>2000000</v>
      </c>
      <c r="AJU1331" s="62">
        <f>SUM(AJU1329:AJU1330)</f>
        <v>0</v>
      </c>
      <c r="AJV1331" s="62">
        <f>AJU1331/AJT1331</f>
        <v>0</v>
      </c>
      <c r="AJW1331" s="62">
        <f>AJT1331-AJU1331</f>
        <v>2000000</v>
      </c>
      <c r="AJX1331" s="62">
        <f t="shared" si="268"/>
        <v>3000000</v>
      </c>
      <c r="AKE1331" s="62" t="s">
        <v>1936</v>
      </c>
      <c r="AKF1331" s="62">
        <f>SUM(AKF1329:AKF1330)</f>
        <v>1000000</v>
      </c>
      <c r="AKG1331" s="62">
        <f>SUM(AKG1329:AKG1330)</f>
        <v>0</v>
      </c>
      <c r="AKH1331" s="62">
        <f>AKG1331/AKF1331</f>
        <v>0</v>
      </c>
      <c r="AKI1331" s="62">
        <f>SUM(AKI1329)</f>
        <v>1000000</v>
      </c>
      <c r="AKJ1331" s="62">
        <f>SUM(AKJ1329:AKJ1330)</f>
        <v>2000000</v>
      </c>
      <c r="AKK1331" s="62">
        <f>SUM(AKK1329:AKK1330)</f>
        <v>0</v>
      </c>
      <c r="AKL1331" s="62">
        <f>AKK1331/AKJ1331</f>
        <v>0</v>
      </c>
      <c r="AKM1331" s="62">
        <f>AKJ1331-AKK1331</f>
        <v>2000000</v>
      </c>
      <c r="AKN1331" s="62">
        <f t="shared" si="269"/>
        <v>3000000</v>
      </c>
      <c r="AKU1331" s="62" t="s">
        <v>1936</v>
      </c>
      <c r="AKV1331" s="62">
        <f>SUM(AKV1329:AKV1330)</f>
        <v>1000000</v>
      </c>
      <c r="AKW1331" s="62">
        <f>SUM(AKW1329:AKW1330)</f>
        <v>0</v>
      </c>
      <c r="AKX1331" s="62">
        <f>AKW1331/AKV1331</f>
        <v>0</v>
      </c>
      <c r="AKY1331" s="62">
        <f>SUM(AKY1329)</f>
        <v>1000000</v>
      </c>
      <c r="AKZ1331" s="62">
        <f>SUM(AKZ1329:AKZ1330)</f>
        <v>2000000</v>
      </c>
      <c r="ALA1331" s="62">
        <f>SUM(ALA1329:ALA1330)</f>
        <v>0</v>
      </c>
      <c r="ALB1331" s="62">
        <f>ALA1331/AKZ1331</f>
        <v>0</v>
      </c>
      <c r="ALC1331" s="62">
        <f>AKZ1331-ALA1331</f>
        <v>2000000</v>
      </c>
      <c r="ALD1331" s="62">
        <f t="shared" si="269"/>
        <v>3000000</v>
      </c>
      <c r="ALK1331" s="62" t="s">
        <v>1936</v>
      </c>
      <c r="ALL1331" s="62">
        <f>SUM(ALL1329:ALL1330)</f>
        <v>1000000</v>
      </c>
      <c r="ALM1331" s="62">
        <f>SUM(ALM1329:ALM1330)</f>
        <v>0</v>
      </c>
      <c r="ALN1331" s="62">
        <f>ALM1331/ALL1331</f>
        <v>0</v>
      </c>
      <c r="ALO1331" s="62">
        <f>SUM(ALO1329)</f>
        <v>1000000</v>
      </c>
      <c r="ALP1331" s="62">
        <f>SUM(ALP1329:ALP1330)</f>
        <v>2000000</v>
      </c>
      <c r="ALQ1331" s="62">
        <f>SUM(ALQ1329:ALQ1330)</f>
        <v>0</v>
      </c>
      <c r="ALR1331" s="62">
        <f>ALQ1331/ALP1331</f>
        <v>0</v>
      </c>
      <c r="ALS1331" s="62">
        <f>ALP1331-ALQ1331</f>
        <v>2000000</v>
      </c>
      <c r="ALT1331" s="62">
        <f t="shared" si="270"/>
        <v>3000000</v>
      </c>
      <c r="AMA1331" s="62" t="s">
        <v>1936</v>
      </c>
      <c r="AMB1331" s="62">
        <f>SUM(AMB1329:AMB1330)</f>
        <v>1000000</v>
      </c>
      <c r="AMC1331" s="62">
        <f>SUM(AMC1329:AMC1330)</f>
        <v>0</v>
      </c>
      <c r="AMD1331" s="62">
        <f>AMC1331/AMB1331</f>
        <v>0</v>
      </c>
      <c r="AME1331" s="62">
        <f>SUM(AME1329)</f>
        <v>1000000</v>
      </c>
      <c r="AMF1331" s="62">
        <f>SUM(AMF1329:AMF1330)</f>
        <v>2000000</v>
      </c>
      <c r="AMG1331" s="62">
        <f>SUM(AMG1329:AMG1330)</f>
        <v>0</v>
      </c>
      <c r="AMH1331" s="62">
        <f>AMG1331/AMF1331</f>
        <v>0</v>
      </c>
      <c r="AMI1331" s="62">
        <f>AMF1331-AMG1331</f>
        <v>2000000</v>
      </c>
      <c r="AMJ1331" s="62">
        <f t="shared" si="270"/>
        <v>3000000</v>
      </c>
      <c r="AMQ1331" s="62" t="s">
        <v>1936</v>
      </c>
      <c r="AMR1331" s="62">
        <f>SUM(AMR1329:AMR1330)</f>
        <v>1000000</v>
      </c>
      <c r="AMS1331" s="62">
        <f>SUM(AMS1329:AMS1330)</f>
        <v>0</v>
      </c>
      <c r="AMT1331" s="62">
        <f>AMS1331/AMR1331</f>
        <v>0</v>
      </c>
      <c r="AMU1331" s="62">
        <f>SUM(AMU1329)</f>
        <v>1000000</v>
      </c>
      <c r="AMV1331" s="62">
        <f>SUM(AMV1329:AMV1330)</f>
        <v>2000000</v>
      </c>
      <c r="AMW1331" s="62">
        <f>SUM(AMW1329:AMW1330)</f>
        <v>0</v>
      </c>
      <c r="AMX1331" s="62">
        <f>AMW1331/AMV1331</f>
        <v>0</v>
      </c>
      <c r="AMY1331" s="62">
        <f>AMV1331-AMW1331</f>
        <v>2000000</v>
      </c>
      <c r="AMZ1331" s="62">
        <f t="shared" si="271"/>
        <v>3000000</v>
      </c>
      <c r="ANG1331" s="62" t="s">
        <v>1936</v>
      </c>
      <c r="ANH1331" s="62">
        <f>SUM(ANH1329:ANH1330)</f>
        <v>1000000</v>
      </c>
      <c r="ANI1331" s="62">
        <f>SUM(ANI1329:ANI1330)</f>
        <v>0</v>
      </c>
      <c r="ANJ1331" s="62">
        <f>ANI1331/ANH1331</f>
        <v>0</v>
      </c>
      <c r="ANK1331" s="62">
        <f>SUM(ANK1329)</f>
        <v>1000000</v>
      </c>
      <c r="ANL1331" s="62">
        <f>SUM(ANL1329:ANL1330)</f>
        <v>2000000</v>
      </c>
      <c r="ANM1331" s="62">
        <f>SUM(ANM1329:ANM1330)</f>
        <v>0</v>
      </c>
      <c r="ANN1331" s="62">
        <f>ANM1331/ANL1331</f>
        <v>0</v>
      </c>
      <c r="ANO1331" s="62">
        <f>ANL1331-ANM1331</f>
        <v>2000000</v>
      </c>
      <c r="ANP1331" s="62">
        <f t="shared" si="271"/>
        <v>3000000</v>
      </c>
      <c r="ANW1331" s="62" t="s">
        <v>1936</v>
      </c>
      <c r="ANX1331" s="62">
        <f>SUM(ANX1329:ANX1330)</f>
        <v>1000000</v>
      </c>
      <c r="ANY1331" s="62">
        <f>SUM(ANY1329:ANY1330)</f>
        <v>0</v>
      </c>
      <c r="ANZ1331" s="62">
        <f>ANY1331/ANX1331</f>
        <v>0</v>
      </c>
      <c r="AOA1331" s="62">
        <f>SUM(AOA1329)</f>
        <v>1000000</v>
      </c>
      <c r="AOB1331" s="62">
        <f>SUM(AOB1329:AOB1330)</f>
        <v>2000000</v>
      </c>
      <c r="AOC1331" s="62">
        <f>SUM(AOC1329:AOC1330)</f>
        <v>0</v>
      </c>
      <c r="AOD1331" s="62">
        <f>AOC1331/AOB1331</f>
        <v>0</v>
      </c>
      <c r="AOE1331" s="62">
        <f>AOB1331-AOC1331</f>
        <v>2000000</v>
      </c>
      <c r="AOF1331" s="62">
        <f t="shared" si="272"/>
        <v>3000000</v>
      </c>
      <c r="AOM1331" s="62" t="s">
        <v>1936</v>
      </c>
      <c r="AON1331" s="62">
        <f>SUM(AON1329:AON1330)</f>
        <v>1000000</v>
      </c>
      <c r="AOO1331" s="62">
        <f>SUM(AOO1329:AOO1330)</f>
        <v>0</v>
      </c>
      <c r="AOP1331" s="62">
        <f>AOO1331/AON1331</f>
        <v>0</v>
      </c>
      <c r="AOQ1331" s="62">
        <f>SUM(AOQ1329)</f>
        <v>1000000</v>
      </c>
      <c r="AOR1331" s="62">
        <f>SUM(AOR1329:AOR1330)</f>
        <v>2000000</v>
      </c>
      <c r="AOS1331" s="62">
        <f>SUM(AOS1329:AOS1330)</f>
        <v>0</v>
      </c>
      <c r="AOT1331" s="62">
        <f>AOS1331/AOR1331</f>
        <v>0</v>
      </c>
      <c r="AOU1331" s="62">
        <f>AOR1331-AOS1331</f>
        <v>2000000</v>
      </c>
      <c r="AOV1331" s="62">
        <f t="shared" si="272"/>
        <v>3000000</v>
      </c>
      <c r="APC1331" s="62" t="s">
        <v>1936</v>
      </c>
      <c r="APD1331" s="62">
        <f>SUM(APD1329:APD1330)</f>
        <v>1000000</v>
      </c>
      <c r="APE1331" s="62">
        <f>SUM(APE1329:APE1330)</f>
        <v>0</v>
      </c>
      <c r="APF1331" s="62">
        <f>APE1331/APD1331</f>
        <v>0</v>
      </c>
      <c r="APG1331" s="62">
        <f>SUM(APG1329)</f>
        <v>1000000</v>
      </c>
      <c r="APH1331" s="62">
        <f>SUM(APH1329:APH1330)</f>
        <v>2000000</v>
      </c>
      <c r="API1331" s="62">
        <f>SUM(API1329:API1330)</f>
        <v>0</v>
      </c>
      <c r="APJ1331" s="62">
        <f>API1331/APH1331</f>
        <v>0</v>
      </c>
      <c r="APK1331" s="62">
        <f>APH1331-API1331</f>
        <v>2000000</v>
      </c>
      <c r="APL1331" s="62">
        <f t="shared" si="273"/>
        <v>3000000</v>
      </c>
      <c r="APS1331" s="62" t="s">
        <v>1936</v>
      </c>
      <c r="APT1331" s="62">
        <f>SUM(APT1329:APT1330)</f>
        <v>1000000</v>
      </c>
      <c r="APU1331" s="62">
        <f>SUM(APU1329:APU1330)</f>
        <v>0</v>
      </c>
      <c r="APV1331" s="62">
        <f>APU1331/APT1331</f>
        <v>0</v>
      </c>
      <c r="APW1331" s="62">
        <f>SUM(APW1329)</f>
        <v>1000000</v>
      </c>
      <c r="APX1331" s="62">
        <f>SUM(APX1329:APX1330)</f>
        <v>2000000</v>
      </c>
      <c r="APY1331" s="62">
        <f>SUM(APY1329:APY1330)</f>
        <v>0</v>
      </c>
      <c r="APZ1331" s="62">
        <f>APY1331/APX1331</f>
        <v>0</v>
      </c>
      <c r="AQA1331" s="62">
        <f>APX1331-APY1331</f>
        <v>2000000</v>
      </c>
      <c r="AQB1331" s="62">
        <f t="shared" si="273"/>
        <v>3000000</v>
      </c>
      <c r="AQI1331" s="62" t="s">
        <v>1936</v>
      </c>
      <c r="AQJ1331" s="62">
        <f>SUM(AQJ1329:AQJ1330)</f>
        <v>1000000</v>
      </c>
      <c r="AQK1331" s="62">
        <f>SUM(AQK1329:AQK1330)</f>
        <v>0</v>
      </c>
      <c r="AQL1331" s="62">
        <f>AQK1331/AQJ1331</f>
        <v>0</v>
      </c>
      <c r="AQM1331" s="62">
        <f>SUM(AQM1329)</f>
        <v>1000000</v>
      </c>
      <c r="AQN1331" s="62">
        <f>SUM(AQN1329:AQN1330)</f>
        <v>2000000</v>
      </c>
      <c r="AQO1331" s="62">
        <f>SUM(AQO1329:AQO1330)</f>
        <v>0</v>
      </c>
      <c r="AQP1331" s="62">
        <f>AQO1331/AQN1331</f>
        <v>0</v>
      </c>
      <c r="AQQ1331" s="62">
        <f>AQN1331-AQO1331</f>
        <v>2000000</v>
      </c>
      <c r="AQR1331" s="62">
        <f t="shared" si="274"/>
        <v>3000000</v>
      </c>
      <c r="AQY1331" s="62" t="s">
        <v>1936</v>
      </c>
      <c r="AQZ1331" s="62">
        <f>SUM(AQZ1329:AQZ1330)</f>
        <v>1000000</v>
      </c>
      <c r="ARA1331" s="62">
        <f>SUM(ARA1329:ARA1330)</f>
        <v>0</v>
      </c>
      <c r="ARB1331" s="62">
        <f>ARA1331/AQZ1331</f>
        <v>0</v>
      </c>
      <c r="ARC1331" s="62">
        <f>SUM(ARC1329)</f>
        <v>1000000</v>
      </c>
      <c r="ARD1331" s="62">
        <f>SUM(ARD1329:ARD1330)</f>
        <v>2000000</v>
      </c>
      <c r="ARE1331" s="62">
        <f>SUM(ARE1329:ARE1330)</f>
        <v>0</v>
      </c>
      <c r="ARF1331" s="62">
        <f>ARE1331/ARD1331</f>
        <v>0</v>
      </c>
      <c r="ARG1331" s="62">
        <f>ARD1331-ARE1331</f>
        <v>2000000</v>
      </c>
      <c r="ARH1331" s="62">
        <f t="shared" si="274"/>
        <v>3000000</v>
      </c>
      <c r="ARO1331" s="62" t="s">
        <v>1936</v>
      </c>
      <c r="ARP1331" s="62">
        <f>SUM(ARP1329:ARP1330)</f>
        <v>1000000</v>
      </c>
      <c r="ARQ1331" s="62">
        <f>SUM(ARQ1329:ARQ1330)</f>
        <v>0</v>
      </c>
      <c r="ARR1331" s="62">
        <f>ARQ1331/ARP1331</f>
        <v>0</v>
      </c>
      <c r="ARS1331" s="62">
        <f>SUM(ARS1329)</f>
        <v>1000000</v>
      </c>
      <c r="ART1331" s="62">
        <f>SUM(ART1329:ART1330)</f>
        <v>2000000</v>
      </c>
      <c r="ARU1331" s="62">
        <f>SUM(ARU1329:ARU1330)</f>
        <v>0</v>
      </c>
      <c r="ARV1331" s="62">
        <f>ARU1331/ART1331</f>
        <v>0</v>
      </c>
      <c r="ARW1331" s="62">
        <f>ART1331-ARU1331</f>
        <v>2000000</v>
      </c>
      <c r="ARX1331" s="62">
        <f t="shared" si="275"/>
        <v>3000000</v>
      </c>
      <c r="ASE1331" s="62" t="s">
        <v>1936</v>
      </c>
      <c r="ASF1331" s="62">
        <f>SUM(ASF1329:ASF1330)</f>
        <v>1000000</v>
      </c>
      <c r="ASG1331" s="62">
        <f>SUM(ASG1329:ASG1330)</f>
        <v>0</v>
      </c>
      <c r="ASH1331" s="62">
        <f>ASG1331/ASF1331</f>
        <v>0</v>
      </c>
      <c r="ASI1331" s="62">
        <f>SUM(ASI1329)</f>
        <v>1000000</v>
      </c>
      <c r="ASJ1331" s="62">
        <f>SUM(ASJ1329:ASJ1330)</f>
        <v>2000000</v>
      </c>
      <c r="ASK1331" s="62">
        <f>SUM(ASK1329:ASK1330)</f>
        <v>0</v>
      </c>
      <c r="ASL1331" s="62">
        <f>ASK1331/ASJ1331</f>
        <v>0</v>
      </c>
      <c r="ASM1331" s="62">
        <f>ASJ1331-ASK1331</f>
        <v>2000000</v>
      </c>
      <c r="ASN1331" s="62">
        <f t="shared" si="275"/>
        <v>3000000</v>
      </c>
      <c r="ASU1331" s="62" t="s">
        <v>1936</v>
      </c>
      <c r="ASV1331" s="62">
        <f>SUM(ASV1329:ASV1330)</f>
        <v>1000000</v>
      </c>
      <c r="ASW1331" s="62">
        <f>SUM(ASW1329:ASW1330)</f>
        <v>0</v>
      </c>
      <c r="ASX1331" s="62">
        <f>ASW1331/ASV1331</f>
        <v>0</v>
      </c>
      <c r="ASY1331" s="62">
        <f>SUM(ASY1329)</f>
        <v>1000000</v>
      </c>
      <c r="ASZ1331" s="62">
        <f>SUM(ASZ1329:ASZ1330)</f>
        <v>2000000</v>
      </c>
      <c r="ATA1331" s="62">
        <f>SUM(ATA1329:ATA1330)</f>
        <v>0</v>
      </c>
      <c r="ATB1331" s="62">
        <f>ATA1331/ASZ1331</f>
        <v>0</v>
      </c>
      <c r="ATC1331" s="62">
        <f>ASZ1331-ATA1331</f>
        <v>2000000</v>
      </c>
      <c r="ATD1331" s="62">
        <f t="shared" si="276"/>
        <v>3000000</v>
      </c>
      <c r="ATK1331" s="62" t="s">
        <v>1936</v>
      </c>
      <c r="ATL1331" s="62">
        <f>SUM(ATL1329:ATL1330)</f>
        <v>1000000</v>
      </c>
      <c r="ATM1331" s="62">
        <f>SUM(ATM1329:ATM1330)</f>
        <v>0</v>
      </c>
      <c r="ATN1331" s="62">
        <f>ATM1331/ATL1331</f>
        <v>0</v>
      </c>
      <c r="ATO1331" s="62">
        <f>SUM(ATO1329)</f>
        <v>1000000</v>
      </c>
      <c r="ATP1331" s="62">
        <f>SUM(ATP1329:ATP1330)</f>
        <v>2000000</v>
      </c>
      <c r="ATQ1331" s="62">
        <f>SUM(ATQ1329:ATQ1330)</f>
        <v>0</v>
      </c>
      <c r="ATR1331" s="62">
        <f>ATQ1331/ATP1331</f>
        <v>0</v>
      </c>
      <c r="ATS1331" s="62">
        <f>ATP1331-ATQ1331</f>
        <v>2000000</v>
      </c>
      <c r="ATT1331" s="62">
        <f t="shared" si="276"/>
        <v>3000000</v>
      </c>
      <c r="AUA1331" s="62" t="s">
        <v>1936</v>
      </c>
      <c r="AUB1331" s="62">
        <f>SUM(AUB1329:AUB1330)</f>
        <v>1000000</v>
      </c>
      <c r="AUC1331" s="62">
        <f>SUM(AUC1329:AUC1330)</f>
        <v>0</v>
      </c>
      <c r="AUD1331" s="62">
        <f>AUC1331/AUB1331</f>
        <v>0</v>
      </c>
      <c r="AUE1331" s="62">
        <f>SUM(AUE1329)</f>
        <v>1000000</v>
      </c>
      <c r="AUF1331" s="62">
        <f>SUM(AUF1329:AUF1330)</f>
        <v>2000000</v>
      </c>
      <c r="AUG1331" s="62">
        <f>SUM(AUG1329:AUG1330)</f>
        <v>0</v>
      </c>
      <c r="AUH1331" s="62">
        <f>AUG1331/AUF1331</f>
        <v>0</v>
      </c>
      <c r="AUI1331" s="62">
        <f>AUF1331-AUG1331</f>
        <v>2000000</v>
      </c>
      <c r="AUJ1331" s="62">
        <f t="shared" si="277"/>
        <v>3000000</v>
      </c>
      <c r="AUQ1331" s="62" t="s">
        <v>1936</v>
      </c>
      <c r="AUR1331" s="62">
        <f>SUM(AUR1329:AUR1330)</f>
        <v>1000000</v>
      </c>
      <c r="AUS1331" s="62">
        <f>SUM(AUS1329:AUS1330)</f>
        <v>0</v>
      </c>
      <c r="AUT1331" s="62">
        <f>AUS1331/AUR1331</f>
        <v>0</v>
      </c>
      <c r="AUU1331" s="62">
        <f>SUM(AUU1329)</f>
        <v>1000000</v>
      </c>
      <c r="AUV1331" s="62">
        <f>SUM(AUV1329:AUV1330)</f>
        <v>2000000</v>
      </c>
      <c r="AUW1331" s="62">
        <f>SUM(AUW1329:AUW1330)</f>
        <v>0</v>
      </c>
      <c r="AUX1331" s="62">
        <f>AUW1331/AUV1331</f>
        <v>0</v>
      </c>
      <c r="AUY1331" s="62">
        <f>AUV1331-AUW1331</f>
        <v>2000000</v>
      </c>
      <c r="AUZ1331" s="62">
        <f t="shared" si="277"/>
        <v>3000000</v>
      </c>
      <c r="AVG1331" s="62" t="s">
        <v>1936</v>
      </c>
      <c r="AVH1331" s="62">
        <f>SUM(AVH1329:AVH1330)</f>
        <v>1000000</v>
      </c>
      <c r="AVI1331" s="62">
        <f>SUM(AVI1329:AVI1330)</f>
        <v>0</v>
      </c>
      <c r="AVJ1331" s="62">
        <f>AVI1331/AVH1331</f>
        <v>0</v>
      </c>
      <c r="AVK1331" s="62">
        <f>SUM(AVK1329)</f>
        <v>1000000</v>
      </c>
      <c r="AVL1331" s="62">
        <f>SUM(AVL1329:AVL1330)</f>
        <v>2000000</v>
      </c>
      <c r="AVM1331" s="62">
        <f>SUM(AVM1329:AVM1330)</f>
        <v>0</v>
      </c>
      <c r="AVN1331" s="62">
        <f>AVM1331/AVL1331</f>
        <v>0</v>
      </c>
      <c r="AVO1331" s="62">
        <f>AVL1331-AVM1331</f>
        <v>2000000</v>
      </c>
      <c r="AVP1331" s="62">
        <f t="shared" si="278"/>
        <v>3000000</v>
      </c>
      <c r="AVW1331" s="62" t="s">
        <v>1936</v>
      </c>
      <c r="AVX1331" s="62">
        <f>SUM(AVX1329:AVX1330)</f>
        <v>1000000</v>
      </c>
      <c r="AVY1331" s="62">
        <f>SUM(AVY1329:AVY1330)</f>
        <v>0</v>
      </c>
      <c r="AVZ1331" s="62">
        <f>AVY1331/AVX1331</f>
        <v>0</v>
      </c>
      <c r="AWA1331" s="62">
        <f>SUM(AWA1329)</f>
        <v>1000000</v>
      </c>
      <c r="AWB1331" s="62">
        <f>SUM(AWB1329:AWB1330)</f>
        <v>2000000</v>
      </c>
      <c r="AWC1331" s="62">
        <f>SUM(AWC1329:AWC1330)</f>
        <v>0</v>
      </c>
      <c r="AWD1331" s="62">
        <f>AWC1331/AWB1331</f>
        <v>0</v>
      </c>
      <c r="AWE1331" s="62">
        <f>AWB1331-AWC1331</f>
        <v>2000000</v>
      </c>
      <c r="AWF1331" s="62">
        <f t="shared" si="278"/>
        <v>3000000</v>
      </c>
      <c r="AWM1331" s="62" t="s">
        <v>1936</v>
      </c>
      <c r="AWN1331" s="62">
        <f>SUM(AWN1329:AWN1330)</f>
        <v>1000000</v>
      </c>
      <c r="AWO1331" s="62">
        <f>SUM(AWO1329:AWO1330)</f>
        <v>0</v>
      </c>
      <c r="AWP1331" s="62">
        <f>AWO1331/AWN1331</f>
        <v>0</v>
      </c>
      <c r="AWQ1331" s="62">
        <f>SUM(AWQ1329)</f>
        <v>1000000</v>
      </c>
      <c r="AWR1331" s="62">
        <f>SUM(AWR1329:AWR1330)</f>
        <v>2000000</v>
      </c>
      <c r="AWS1331" s="62">
        <f>SUM(AWS1329:AWS1330)</f>
        <v>0</v>
      </c>
      <c r="AWT1331" s="62">
        <f>AWS1331/AWR1331</f>
        <v>0</v>
      </c>
      <c r="AWU1331" s="62">
        <f>AWR1331-AWS1331</f>
        <v>2000000</v>
      </c>
      <c r="AWV1331" s="62">
        <f t="shared" si="279"/>
        <v>3000000</v>
      </c>
      <c r="AXC1331" s="62" t="s">
        <v>1936</v>
      </c>
      <c r="AXD1331" s="62">
        <f>SUM(AXD1329:AXD1330)</f>
        <v>1000000</v>
      </c>
      <c r="AXE1331" s="62">
        <f>SUM(AXE1329:AXE1330)</f>
        <v>0</v>
      </c>
      <c r="AXF1331" s="62">
        <f>AXE1331/AXD1331</f>
        <v>0</v>
      </c>
      <c r="AXG1331" s="62">
        <f>SUM(AXG1329)</f>
        <v>1000000</v>
      </c>
      <c r="AXH1331" s="62">
        <f>SUM(AXH1329:AXH1330)</f>
        <v>2000000</v>
      </c>
      <c r="AXI1331" s="62">
        <f>SUM(AXI1329:AXI1330)</f>
        <v>0</v>
      </c>
      <c r="AXJ1331" s="62">
        <f>AXI1331/AXH1331</f>
        <v>0</v>
      </c>
      <c r="AXK1331" s="62">
        <f>AXH1331-AXI1331</f>
        <v>2000000</v>
      </c>
      <c r="AXL1331" s="62">
        <f t="shared" si="279"/>
        <v>3000000</v>
      </c>
      <c r="AXS1331" s="62" t="s">
        <v>1936</v>
      </c>
      <c r="AXT1331" s="62">
        <f>SUM(AXT1329:AXT1330)</f>
        <v>1000000</v>
      </c>
      <c r="AXU1331" s="62">
        <f>SUM(AXU1329:AXU1330)</f>
        <v>0</v>
      </c>
      <c r="AXV1331" s="62">
        <f>AXU1331/AXT1331</f>
        <v>0</v>
      </c>
      <c r="AXW1331" s="62">
        <f>SUM(AXW1329)</f>
        <v>1000000</v>
      </c>
      <c r="AXX1331" s="62">
        <f>SUM(AXX1329:AXX1330)</f>
        <v>2000000</v>
      </c>
      <c r="AXY1331" s="62">
        <f>SUM(AXY1329:AXY1330)</f>
        <v>0</v>
      </c>
      <c r="AXZ1331" s="62">
        <f>AXY1331/AXX1331</f>
        <v>0</v>
      </c>
      <c r="AYA1331" s="62">
        <f>AXX1331-AXY1331</f>
        <v>2000000</v>
      </c>
      <c r="AYB1331" s="62">
        <f t="shared" si="280"/>
        <v>3000000</v>
      </c>
      <c r="AYI1331" s="62" t="s">
        <v>1936</v>
      </c>
      <c r="AYJ1331" s="62">
        <f>SUM(AYJ1329:AYJ1330)</f>
        <v>1000000</v>
      </c>
      <c r="AYK1331" s="62">
        <f>SUM(AYK1329:AYK1330)</f>
        <v>0</v>
      </c>
      <c r="AYL1331" s="62">
        <f>AYK1331/AYJ1331</f>
        <v>0</v>
      </c>
      <c r="AYM1331" s="62">
        <f>SUM(AYM1329)</f>
        <v>1000000</v>
      </c>
      <c r="AYN1331" s="62">
        <f>SUM(AYN1329:AYN1330)</f>
        <v>2000000</v>
      </c>
      <c r="AYO1331" s="62">
        <f>SUM(AYO1329:AYO1330)</f>
        <v>0</v>
      </c>
      <c r="AYP1331" s="62">
        <f>AYO1331/AYN1331</f>
        <v>0</v>
      </c>
      <c r="AYQ1331" s="62">
        <f>AYN1331-AYO1331</f>
        <v>2000000</v>
      </c>
      <c r="AYR1331" s="62">
        <f t="shared" si="280"/>
        <v>3000000</v>
      </c>
      <c r="AYY1331" s="62" t="s">
        <v>1936</v>
      </c>
      <c r="AYZ1331" s="62">
        <f>SUM(AYZ1329:AYZ1330)</f>
        <v>1000000</v>
      </c>
      <c r="AZA1331" s="62">
        <f>SUM(AZA1329:AZA1330)</f>
        <v>0</v>
      </c>
      <c r="AZB1331" s="62">
        <f>AZA1331/AYZ1331</f>
        <v>0</v>
      </c>
      <c r="AZC1331" s="62">
        <f>SUM(AZC1329)</f>
        <v>1000000</v>
      </c>
      <c r="AZD1331" s="62">
        <f>SUM(AZD1329:AZD1330)</f>
        <v>2000000</v>
      </c>
      <c r="AZE1331" s="62">
        <f>SUM(AZE1329:AZE1330)</f>
        <v>0</v>
      </c>
      <c r="AZF1331" s="62">
        <f>AZE1331/AZD1331</f>
        <v>0</v>
      </c>
      <c r="AZG1331" s="62">
        <f>AZD1331-AZE1331</f>
        <v>2000000</v>
      </c>
      <c r="AZH1331" s="62">
        <f t="shared" si="281"/>
        <v>3000000</v>
      </c>
      <c r="AZO1331" s="62" t="s">
        <v>1936</v>
      </c>
      <c r="AZP1331" s="62">
        <f>SUM(AZP1329:AZP1330)</f>
        <v>1000000</v>
      </c>
      <c r="AZQ1331" s="62">
        <f>SUM(AZQ1329:AZQ1330)</f>
        <v>0</v>
      </c>
      <c r="AZR1331" s="62">
        <f>AZQ1331/AZP1331</f>
        <v>0</v>
      </c>
      <c r="AZS1331" s="62">
        <f>SUM(AZS1329)</f>
        <v>1000000</v>
      </c>
      <c r="AZT1331" s="62">
        <f>SUM(AZT1329:AZT1330)</f>
        <v>2000000</v>
      </c>
      <c r="AZU1331" s="62">
        <f>SUM(AZU1329:AZU1330)</f>
        <v>0</v>
      </c>
      <c r="AZV1331" s="62">
        <f>AZU1331/AZT1331</f>
        <v>0</v>
      </c>
      <c r="AZW1331" s="62">
        <f>AZT1331-AZU1331</f>
        <v>2000000</v>
      </c>
      <c r="AZX1331" s="62">
        <f t="shared" si="281"/>
        <v>3000000</v>
      </c>
      <c r="BAE1331" s="62" t="s">
        <v>1936</v>
      </c>
      <c r="BAF1331" s="62">
        <f>SUM(BAF1329:BAF1330)</f>
        <v>1000000</v>
      </c>
      <c r="BAG1331" s="62">
        <f>SUM(BAG1329:BAG1330)</f>
        <v>0</v>
      </c>
      <c r="BAH1331" s="62">
        <f>BAG1331/BAF1331</f>
        <v>0</v>
      </c>
      <c r="BAI1331" s="62">
        <f>SUM(BAI1329)</f>
        <v>1000000</v>
      </c>
      <c r="BAJ1331" s="62">
        <f>SUM(BAJ1329:BAJ1330)</f>
        <v>2000000</v>
      </c>
      <c r="BAK1331" s="62">
        <f>SUM(BAK1329:BAK1330)</f>
        <v>0</v>
      </c>
      <c r="BAL1331" s="62">
        <f>BAK1331/BAJ1331</f>
        <v>0</v>
      </c>
      <c r="BAM1331" s="62">
        <f>BAJ1331-BAK1331</f>
        <v>2000000</v>
      </c>
      <c r="BAN1331" s="62">
        <f t="shared" si="282"/>
        <v>3000000</v>
      </c>
      <c r="BAU1331" s="62" t="s">
        <v>1936</v>
      </c>
      <c r="BAV1331" s="62">
        <f>SUM(BAV1329:BAV1330)</f>
        <v>1000000</v>
      </c>
      <c r="BAW1331" s="62">
        <f>SUM(BAW1329:BAW1330)</f>
        <v>0</v>
      </c>
      <c r="BAX1331" s="62">
        <f>BAW1331/BAV1331</f>
        <v>0</v>
      </c>
      <c r="BAY1331" s="62">
        <f>SUM(BAY1329)</f>
        <v>1000000</v>
      </c>
      <c r="BAZ1331" s="62">
        <f>SUM(BAZ1329:BAZ1330)</f>
        <v>2000000</v>
      </c>
      <c r="BBA1331" s="62">
        <f>SUM(BBA1329:BBA1330)</f>
        <v>0</v>
      </c>
      <c r="BBB1331" s="62">
        <f>BBA1331/BAZ1331</f>
        <v>0</v>
      </c>
      <c r="BBC1331" s="62">
        <f>BAZ1331-BBA1331</f>
        <v>2000000</v>
      </c>
      <c r="BBD1331" s="62">
        <f t="shared" si="282"/>
        <v>3000000</v>
      </c>
      <c r="BBK1331" s="62" t="s">
        <v>1936</v>
      </c>
      <c r="BBL1331" s="62">
        <f>SUM(BBL1329:BBL1330)</f>
        <v>1000000</v>
      </c>
      <c r="BBM1331" s="62">
        <f>SUM(BBM1329:BBM1330)</f>
        <v>0</v>
      </c>
      <c r="BBN1331" s="62">
        <f>BBM1331/BBL1331</f>
        <v>0</v>
      </c>
      <c r="BBO1331" s="62">
        <f>SUM(BBO1329)</f>
        <v>1000000</v>
      </c>
      <c r="BBP1331" s="62">
        <f>SUM(BBP1329:BBP1330)</f>
        <v>2000000</v>
      </c>
      <c r="BBQ1331" s="62">
        <f>SUM(BBQ1329:BBQ1330)</f>
        <v>0</v>
      </c>
      <c r="BBR1331" s="62">
        <f>BBQ1331/BBP1331</f>
        <v>0</v>
      </c>
      <c r="BBS1331" s="62">
        <f>BBP1331-BBQ1331</f>
        <v>2000000</v>
      </c>
      <c r="BBT1331" s="62">
        <f t="shared" si="283"/>
        <v>3000000</v>
      </c>
      <c r="BCA1331" s="62" t="s">
        <v>1936</v>
      </c>
      <c r="BCB1331" s="62">
        <f>SUM(BCB1329:BCB1330)</f>
        <v>1000000</v>
      </c>
      <c r="BCC1331" s="62">
        <f>SUM(BCC1329:BCC1330)</f>
        <v>0</v>
      </c>
      <c r="BCD1331" s="62">
        <f>BCC1331/BCB1331</f>
        <v>0</v>
      </c>
      <c r="BCE1331" s="62">
        <f>SUM(BCE1329)</f>
        <v>1000000</v>
      </c>
      <c r="BCF1331" s="62">
        <f>SUM(BCF1329:BCF1330)</f>
        <v>2000000</v>
      </c>
      <c r="BCG1331" s="62">
        <f>SUM(BCG1329:BCG1330)</f>
        <v>0</v>
      </c>
      <c r="BCH1331" s="62">
        <f>BCG1331/BCF1331</f>
        <v>0</v>
      </c>
      <c r="BCI1331" s="62">
        <f>BCF1331-BCG1331</f>
        <v>2000000</v>
      </c>
      <c r="BCJ1331" s="62">
        <f t="shared" si="283"/>
        <v>3000000</v>
      </c>
      <c r="BCQ1331" s="62" t="s">
        <v>1936</v>
      </c>
      <c r="BCR1331" s="62">
        <f>SUM(BCR1329:BCR1330)</f>
        <v>1000000</v>
      </c>
      <c r="BCS1331" s="62">
        <f>SUM(BCS1329:BCS1330)</f>
        <v>0</v>
      </c>
      <c r="BCT1331" s="62">
        <f>BCS1331/BCR1331</f>
        <v>0</v>
      </c>
      <c r="BCU1331" s="62">
        <f>SUM(BCU1329)</f>
        <v>1000000</v>
      </c>
      <c r="BCV1331" s="62">
        <f>SUM(BCV1329:BCV1330)</f>
        <v>2000000</v>
      </c>
      <c r="BCW1331" s="62">
        <f>SUM(BCW1329:BCW1330)</f>
        <v>0</v>
      </c>
      <c r="BCX1331" s="62">
        <f>BCW1331/BCV1331</f>
        <v>0</v>
      </c>
      <c r="BCY1331" s="62">
        <f>BCV1331-BCW1331</f>
        <v>2000000</v>
      </c>
      <c r="BCZ1331" s="62">
        <f t="shared" si="284"/>
        <v>3000000</v>
      </c>
      <c r="BDG1331" s="62" t="s">
        <v>1936</v>
      </c>
      <c r="BDH1331" s="62">
        <f>SUM(BDH1329:BDH1330)</f>
        <v>1000000</v>
      </c>
      <c r="BDI1331" s="62">
        <f>SUM(BDI1329:BDI1330)</f>
        <v>0</v>
      </c>
      <c r="BDJ1331" s="62">
        <f>BDI1331/BDH1331</f>
        <v>0</v>
      </c>
      <c r="BDK1331" s="62">
        <f>SUM(BDK1329)</f>
        <v>1000000</v>
      </c>
      <c r="BDL1331" s="62">
        <f>SUM(BDL1329:BDL1330)</f>
        <v>2000000</v>
      </c>
      <c r="BDM1331" s="62">
        <f>SUM(BDM1329:BDM1330)</f>
        <v>0</v>
      </c>
      <c r="BDN1331" s="62">
        <f>BDM1331/BDL1331</f>
        <v>0</v>
      </c>
      <c r="BDO1331" s="62">
        <f>BDL1331-BDM1331</f>
        <v>2000000</v>
      </c>
      <c r="BDP1331" s="62">
        <f t="shared" si="284"/>
        <v>3000000</v>
      </c>
      <c r="BDW1331" s="62" t="s">
        <v>1936</v>
      </c>
      <c r="BDX1331" s="62">
        <f>SUM(BDX1329:BDX1330)</f>
        <v>1000000</v>
      </c>
      <c r="BDY1331" s="62">
        <f>SUM(BDY1329:BDY1330)</f>
        <v>0</v>
      </c>
      <c r="BDZ1331" s="62">
        <f>BDY1331/BDX1331</f>
        <v>0</v>
      </c>
      <c r="BEA1331" s="62">
        <f>SUM(BEA1329)</f>
        <v>1000000</v>
      </c>
      <c r="BEB1331" s="62">
        <f>SUM(BEB1329:BEB1330)</f>
        <v>2000000</v>
      </c>
      <c r="BEC1331" s="62">
        <f>SUM(BEC1329:BEC1330)</f>
        <v>0</v>
      </c>
      <c r="BED1331" s="62">
        <f>BEC1331/BEB1331</f>
        <v>0</v>
      </c>
      <c r="BEE1331" s="62">
        <f>BEB1331-BEC1331</f>
        <v>2000000</v>
      </c>
      <c r="BEF1331" s="62">
        <f t="shared" si="285"/>
        <v>3000000</v>
      </c>
      <c r="BEM1331" s="62" t="s">
        <v>1936</v>
      </c>
      <c r="BEN1331" s="62">
        <f>SUM(BEN1329:BEN1330)</f>
        <v>1000000</v>
      </c>
      <c r="BEO1331" s="62">
        <f>SUM(BEO1329:BEO1330)</f>
        <v>0</v>
      </c>
      <c r="BEP1331" s="62">
        <f>BEO1331/BEN1331</f>
        <v>0</v>
      </c>
      <c r="BEQ1331" s="62">
        <f>SUM(BEQ1329)</f>
        <v>1000000</v>
      </c>
      <c r="BER1331" s="62">
        <f>SUM(BER1329:BER1330)</f>
        <v>2000000</v>
      </c>
      <c r="BES1331" s="62">
        <f>SUM(BES1329:BES1330)</f>
        <v>0</v>
      </c>
      <c r="BET1331" s="62">
        <f>BES1331/BER1331</f>
        <v>0</v>
      </c>
      <c r="BEU1331" s="62">
        <f>BER1331-BES1331</f>
        <v>2000000</v>
      </c>
      <c r="BEV1331" s="62">
        <f t="shared" si="285"/>
        <v>3000000</v>
      </c>
      <c r="BFC1331" s="62" t="s">
        <v>1936</v>
      </c>
      <c r="BFD1331" s="62">
        <f>SUM(BFD1329:BFD1330)</f>
        <v>1000000</v>
      </c>
      <c r="BFE1331" s="62">
        <f>SUM(BFE1329:BFE1330)</f>
        <v>0</v>
      </c>
      <c r="BFF1331" s="62">
        <f>BFE1331/BFD1331</f>
        <v>0</v>
      </c>
      <c r="BFG1331" s="62">
        <f>SUM(BFG1329)</f>
        <v>1000000</v>
      </c>
      <c r="BFH1331" s="62">
        <f>SUM(BFH1329:BFH1330)</f>
        <v>2000000</v>
      </c>
      <c r="BFI1331" s="62">
        <f>SUM(BFI1329:BFI1330)</f>
        <v>0</v>
      </c>
      <c r="BFJ1331" s="62">
        <f>BFI1331/BFH1331</f>
        <v>0</v>
      </c>
      <c r="BFK1331" s="62">
        <f>BFH1331-BFI1331</f>
        <v>2000000</v>
      </c>
      <c r="BFL1331" s="62">
        <f t="shared" si="286"/>
        <v>3000000</v>
      </c>
      <c r="BFS1331" s="62" t="s">
        <v>1936</v>
      </c>
      <c r="BFT1331" s="62">
        <f>SUM(BFT1329:BFT1330)</f>
        <v>1000000</v>
      </c>
      <c r="BFU1331" s="62">
        <f>SUM(BFU1329:BFU1330)</f>
        <v>0</v>
      </c>
      <c r="BFV1331" s="62">
        <f>BFU1331/BFT1331</f>
        <v>0</v>
      </c>
      <c r="BFW1331" s="62">
        <f>SUM(BFW1329)</f>
        <v>1000000</v>
      </c>
      <c r="BFX1331" s="62">
        <f>SUM(BFX1329:BFX1330)</f>
        <v>2000000</v>
      </c>
      <c r="BFY1331" s="62">
        <f>SUM(BFY1329:BFY1330)</f>
        <v>0</v>
      </c>
      <c r="BFZ1331" s="62">
        <f>BFY1331/BFX1331</f>
        <v>0</v>
      </c>
      <c r="BGA1331" s="62">
        <f>BFX1331-BFY1331</f>
        <v>2000000</v>
      </c>
      <c r="BGB1331" s="62">
        <f t="shared" si="286"/>
        <v>3000000</v>
      </c>
      <c r="BGI1331" s="62" t="s">
        <v>1936</v>
      </c>
      <c r="BGJ1331" s="62">
        <f>SUM(BGJ1329:BGJ1330)</f>
        <v>1000000</v>
      </c>
      <c r="BGK1331" s="62">
        <f>SUM(BGK1329:BGK1330)</f>
        <v>0</v>
      </c>
      <c r="BGL1331" s="62">
        <f>BGK1331/BGJ1331</f>
        <v>0</v>
      </c>
      <c r="BGM1331" s="62">
        <f>SUM(BGM1329)</f>
        <v>1000000</v>
      </c>
      <c r="BGN1331" s="62">
        <f>SUM(BGN1329:BGN1330)</f>
        <v>2000000</v>
      </c>
      <c r="BGO1331" s="62">
        <f>SUM(BGO1329:BGO1330)</f>
        <v>0</v>
      </c>
      <c r="BGP1331" s="62">
        <f>BGO1331/BGN1331</f>
        <v>0</v>
      </c>
      <c r="BGQ1331" s="62">
        <f>BGN1331-BGO1331</f>
        <v>2000000</v>
      </c>
      <c r="BGR1331" s="62">
        <f t="shared" si="287"/>
        <v>3000000</v>
      </c>
      <c r="BGY1331" s="62" t="s">
        <v>1936</v>
      </c>
      <c r="BGZ1331" s="62">
        <f>SUM(BGZ1329:BGZ1330)</f>
        <v>1000000</v>
      </c>
      <c r="BHA1331" s="62">
        <f>SUM(BHA1329:BHA1330)</f>
        <v>0</v>
      </c>
      <c r="BHB1331" s="62">
        <f>BHA1331/BGZ1331</f>
        <v>0</v>
      </c>
      <c r="BHC1331" s="62">
        <f>SUM(BHC1329)</f>
        <v>1000000</v>
      </c>
      <c r="BHD1331" s="62">
        <f>SUM(BHD1329:BHD1330)</f>
        <v>2000000</v>
      </c>
      <c r="BHE1331" s="62">
        <f>SUM(BHE1329:BHE1330)</f>
        <v>0</v>
      </c>
      <c r="BHF1331" s="62">
        <f>BHE1331/BHD1331</f>
        <v>0</v>
      </c>
      <c r="BHG1331" s="62">
        <f>BHD1331-BHE1331</f>
        <v>2000000</v>
      </c>
      <c r="BHH1331" s="62">
        <f t="shared" si="287"/>
        <v>3000000</v>
      </c>
      <c r="BHO1331" s="62" t="s">
        <v>1936</v>
      </c>
      <c r="BHP1331" s="62">
        <f>SUM(BHP1329:BHP1330)</f>
        <v>1000000</v>
      </c>
      <c r="BHQ1331" s="62">
        <f>SUM(BHQ1329:BHQ1330)</f>
        <v>0</v>
      </c>
      <c r="BHR1331" s="62">
        <f>BHQ1331/BHP1331</f>
        <v>0</v>
      </c>
      <c r="BHS1331" s="62">
        <f>SUM(BHS1329)</f>
        <v>1000000</v>
      </c>
      <c r="BHT1331" s="62">
        <f>SUM(BHT1329:BHT1330)</f>
        <v>2000000</v>
      </c>
      <c r="BHU1331" s="62">
        <f>SUM(BHU1329:BHU1330)</f>
        <v>0</v>
      </c>
      <c r="BHV1331" s="62">
        <f>BHU1331/BHT1331</f>
        <v>0</v>
      </c>
      <c r="BHW1331" s="62">
        <f>BHT1331-BHU1331</f>
        <v>2000000</v>
      </c>
      <c r="BHX1331" s="62">
        <f t="shared" si="288"/>
        <v>3000000</v>
      </c>
      <c r="BIE1331" s="62" t="s">
        <v>1936</v>
      </c>
      <c r="BIF1331" s="62">
        <f>SUM(BIF1329:BIF1330)</f>
        <v>1000000</v>
      </c>
      <c r="BIG1331" s="62">
        <f>SUM(BIG1329:BIG1330)</f>
        <v>0</v>
      </c>
      <c r="BIH1331" s="62">
        <f>BIG1331/BIF1331</f>
        <v>0</v>
      </c>
      <c r="BII1331" s="62">
        <f>SUM(BII1329)</f>
        <v>1000000</v>
      </c>
      <c r="BIJ1331" s="62">
        <f>SUM(BIJ1329:BIJ1330)</f>
        <v>2000000</v>
      </c>
      <c r="BIK1331" s="62">
        <f>SUM(BIK1329:BIK1330)</f>
        <v>0</v>
      </c>
      <c r="BIL1331" s="62">
        <f>BIK1331/BIJ1331</f>
        <v>0</v>
      </c>
      <c r="BIM1331" s="62">
        <f>BIJ1331-BIK1331</f>
        <v>2000000</v>
      </c>
      <c r="BIN1331" s="62">
        <f t="shared" si="288"/>
        <v>3000000</v>
      </c>
      <c r="BIU1331" s="62" t="s">
        <v>1936</v>
      </c>
      <c r="BIV1331" s="62">
        <f>SUM(BIV1329:BIV1330)</f>
        <v>1000000</v>
      </c>
      <c r="BIW1331" s="62">
        <f>SUM(BIW1329:BIW1330)</f>
        <v>0</v>
      </c>
      <c r="BIX1331" s="62">
        <f>BIW1331/BIV1331</f>
        <v>0</v>
      </c>
      <c r="BIY1331" s="62">
        <f>SUM(BIY1329)</f>
        <v>1000000</v>
      </c>
      <c r="BIZ1331" s="62">
        <f>SUM(BIZ1329:BIZ1330)</f>
        <v>2000000</v>
      </c>
      <c r="BJA1331" s="62">
        <f>SUM(BJA1329:BJA1330)</f>
        <v>0</v>
      </c>
      <c r="BJB1331" s="62">
        <f>BJA1331/BIZ1331</f>
        <v>0</v>
      </c>
      <c r="BJC1331" s="62">
        <f>BIZ1331-BJA1331</f>
        <v>2000000</v>
      </c>
      <c r="BJD1331" s="62">
        <f t="shared" si="289"/>
        <v>3000000</v>
      </c>
      <c r="BJK1331" s="62" t="s">
        <v>1936</v>
      </c>
      <c r="BJL1331" s="62">
        <f>SUM(BJL1329:BJL1330)</f>
        <v>1000000</v>
      </c>
      <c r="BJM1331" s="62">
        <f>SUM(BJM1329:BJM1330)</f>
        <v>0</v>
      </c>
      <c r="BJN1331" s="62">
        <f>BJM1331/BJL1331</f>
        <v>0</v>
      </c>
      <c r="BJO1331" s="62">
        <f>SUM(BJO1329)</f>
        <v>1000000</v>
      </c>
      <c r="BJP1331" s="62">
        <f>SUM(BJP1329:BJP1330)</f>
        <v>2000000</v>
      </c>
      <c r="BJQ1331" s="62">
        <f>SUM(BJQ1329:BJQ1330)</f>
        <v>0</v>
      </c>
      <c r="BJR1331" s="62">
        <f>BJQ1331/BJP1331</f>
        <v>0</v>
      </c>
      <c r="BJS1331" s="62">
        <f>BJP1331-BJQ1331</f>
        <v>2000000</v>
      </c>
      <c r="BJT1331" s="62">
        <f t="shared" si="289"/>
        <v>3000000</v>
      </c>
      <c r="BKA1331" s="62" t="s">
        <v>1936</v>
      </c>
      <c r="BKB1331" s="62">
        <f>SUM(BKB1329:BKB1330)</f>
        <v>1000000</v>
      </c>
      <c r="BKC1331" s="62">
        <f>SUM(BKC1329:BKC1330)</f>
        <v>0</v>
      </c>
      <c r="BKD1331" s="62">
        <f>BKC1331/BKB1331</f>
        <v>0</v>
      </c>
      <c r="BKE1331" s="62">
        <f>SUM(BKE1329)</f>
        <v>1000000</v>
      </c>
      <c r="BKF1331" s="62">
        <f>SUM(BKF1329:BKF1330)</f>
        <v>2000000</v>
      </c>
      <c r="BKG1331" s="62">
        <f>SUM(BKG1329:BKG1330)</f>
        <v>0</v>
      </c>
      <c r="BKH1331" s="62">
        <f>BKG1331/BKF1331</f>
        <v>0</v>
      </c>
      <c r="BKI1331" s="62">
        <f>BKF1331-BKG1331</f>
        <v>2000000</v>
      </c>
      <c r="BKJ1331" s="62">
        <f t="shared" si="290"/>
        <v>3000000</v>
      </c>
      <c r="BKQ1331" s="62" t="s">
        <v>1936</v>
      </c>
      <c r="BKR1331" s="62">
        <f>SUM(BKR1329:BKR1330)</f>
        <v>1000000</v>
      </c>
      <c r="BKS1331" s="62">
        <f>SUM(BKS1329:BKS1330)</f>
        <v>0</v>
      </c>
      <c r="BKT1331" s="62">
        <f>BKS1331/BKR1331</f>
        <v>0</v>
      </c>
      <c r="BKU1331" s="62">
        <f>SUM(BKU1329)</f>
        <v>1000000</v>
      </c>
      <c r="BKV1331" s="62">
        <f>SUM(BKV1329:BKV1330)</f>
        <v>2000000</v>
      </c>
      <c r="BKW1331" s="62">
        <f>SUM(BKW1329:BKW1330)</f>
        <v>0</v>
      </c>
      <c r="BKX1331" s="62">
        <f>BKW1331/BKV1331</f>
        <v>0</v>
      </c>
      <c r="BKY1331" s="62">
        <f>BKV1331-BKW1331</f>
        <v>2000000</v>
      </c>
      <c r="BKZ1331" s="62">
        <f t="shared" si="290"/>
        <v>3000000</v>
      </c>
      <c r="BLG1331" s="62" t="s">
        <v>1936</v>
      </c>
      <c r="BLH1331" s="62">
        <f>SUM(BLH1329:BLH1330)</f>
        <v>1000000</v>
      </c>
      <c r="BLI1331" s="62">
        <f>SUM(BLI1329:BLI1330)</f>
        <v>0</v>
      </c>
      <c r="BLJ1331" s="62">
        <f>BLI1331/BLH1331</f>
        <v>0</v>
      </c>
      <c r="BLK1331" s="62">
        <f>SUM(BLK1329)</f>
        <v>1000000</v>
      </c>
      <c r="BLL1331" s="62">
        <f>SUM(BLL1329:BLL1330)</f>
        <v>2000000</v>
      </c>
      <c r="BLM1331" s="62">
        <f>SUM(BLM1329:BLM1330)</f>
        <v>0</v>
      </c>
      <c r="BLN1331" s="62">
        <f>BLM1331/BLL1331</f>
        <v>0</v>
      </c>
      <c r="BLO1331" s="62">
        <f>BLL1331-BLM1331</f>
        <v>2000000</v>
      </c>
      <c r="BLP1331" s="62">
        <f t="shared" si="291"/>
        <v>3000000</v>
      </c>
      <c r="BLW1331" s="62" t="s">
        <v>1936</v>
      </c>
      <c r="BLX1331" s="62">
        <f>SUM(BLX1329:BLX1330)</f>
        <v>1000000</v>
      </c>
      <c r="BLY1331" s="62">
        <f>SUM(BLY1329:BLY1330)</f>
        <v>0</v>
      </c>
      <c r="BLZ1331" s="62">
        <f>BLY1331/BLX1331</f>
        <v>0</v>
      </c>
      <c r="BMA1331" s="62">
        <f>SUM(BMA1329)</f>
        <v>1000000</v>
      </c>
      <c r="BMB1331" s="62">
        <f>SUM(BMB1329:BMB1330)</f>
        <v>2000000</v>
      </c>
      <c r="BMC1331" s="62">
        <f>SUM(BMC1329:BMC1330)</f>
        <v>0</v>
      </c>
      <c r="BMD1331" s="62">
        <f>BMC1331/BMB1331</f>
        <v>0</v>
      </c>
      <c r="BME1331" s="62">
        <f>BMB1331-BMC1331</f>
        <v>2000000</v>
      </c>
      <c r="BMF1331" s="62">
        <f t="shared" si="291"/>
        <v>3000000</v>
      </c>
      <c r="BMM1331" s="62" t="s">
        <v>1936</v>
      </c>
      <c r="BMN1331" s="62">
        <f>SUM(BMN1329:BMN1330)</f>
        <v>1000000</v>
      </c>
      <c r="BMO1331" s="62">
        <f>SUM(BMO1329:BMO1330)</f>
        <v>0</v>
      </c>
      <c r="BMP1331" s="62">
        <f>BMO1331/BMN1331</f>
        <v>0</v>
      </c>
      <c r="BMQ1331" s="62">
        <f>SUM(BMQ1329)</f>
        <v>1000000</v>
      </c>
      <c r="BMR1331" s="62">
        <f>SUM(BMR1329:BMR1330)</f>
        <v>2000000</v>
      </c>
      <c r="BMS1331" s="62">
        <f>SUM(BMS1329:BMS1330)</f>
        <v>0</v>
      </c>
      <c r="BMT1331" s="62">
        <f>BMS1331/BMR1331</f>
        <v>0</v>
      </c>
      <c r="BMU1331" s="62">
        <f>BMR1331-BMS1331</f>
        <v>2000000</v>
      </c>
      <c r="BMV1331" s="62">
        <f t="shared" si="292"/>
        <v>3000000</v>
      </c>
      <c r="BNC1331" s="62" t="s">
        <v>1936</v>
      </c>
      <c r="BND1331" s="62">
        <f>SUM(BND1329:BND1330)</f>
        <v>1000000</v>
      </c>
      <c r="BNE1331" s="62">
        <f>SUM(BNE1329:BNE1330)</f>
        <v>0</v>
      </c>
      <c r="BNF1331" s="62">
        <f>BNE1331/BND1331</f>
        <v>0</v>
      </c>
      <c r="BNG1331" s="62">
        <f>SUM(BNG1329)</f>
        <v>1000000</v>
      </c>
      <c r="BNH1331" s="62">
        <f>SUM(BNH1329:BNH1330)</f>
        <v>2000000</v>
      </c>
      <c r="BNI1331" s="62">
        <f>SUM(BNI1329:BNI1330)</f>
        <v>0</v>
      </c>
      <c r="BNJ1331" s="62">
        <f>BNI1331/BNH1331</f>
        <v>0</v>
      </c>
      <c r="BNK1331" s="62">
        <f>BNH1331-BNI1331</f>
        <v>2000000</v>
      </c>
      <c r="BNL1331" s="62">
        <f t="shared" si="292"/>
        <v>3000000</v>
      </c>
      <c r="BNS1331" s="62" t="s">
        <v>1936</v>
      </c>
      <c r="BNT1331" s="62">
        <f>SUM(BNT1329:BNT1330)</f>
        <v>1000000</v>
      </c>
      <c r="BNU1331" s="62">
        <f>SUM(BNU1329:BNU1330)</f>
        <v>0</v>
      </c>
      <c r="BNV1331" s="62">
        <f>BNU1331/BNT1331</f>
        <v>0</v>
      </c>
      <c r="BNW1331" s="62">
        <f>SUM(BNW1329)</f>
        <v>1000000</v>
      </c>
      <c r="BNX1331" s="62">
        <f>SUM(BNX1329:BNX1330)</f>
        <v>2000000</v>
      </c>
      <c r="BNY1331" s="62">
        <f>SUM(BNY1329:BNY1330)</f>
        <v>0</v>
      </c>
      <c r="BNZ1331" s="62">
        <f>BNY1331/BNX1331</f>
        <v>0</v>
      </c>
      <c r="BOA1331" s="62">
        <f>BNX1331-BNY1331</f>
        <v>2000000</v>
      </c>
      <c r="BOB1331" s="62">
        <f t="shared" si="293"/>
        <v>3000000</v>
      </c>
      <c r="BOI1331" s="62" t="s">
        <v>1936</v>
      </c>
      <c r="BOJ1331" s="62">
        <f>SUM(BOJ1329:BOJ1330)</f>
        <v>1000000</v>
      </c>
      <c r="BOK1331" s="62">
        <f>SUM(BOK1329:BOK1330)</f>
        <v>0</v>
      </c>
      <c r="BOL1331" s="62">
        <f>BOK1331/BOJ1331</f>
        <v>0</v>
      </c>
      <c r="BOM1331" s="62">
        <f>SUM(BOM1329)</f>
        <v>1000000</v>
      </c>
      <c r="BON1331" s="62">
        <f>SUM(BON1329:BON1330)</f>
        <v>2000000</v>
      </c>
      <c r="BOO1331" s="62">
        <f>SUM(BOO1329:BOO1330)</f>
        <v>0</v>
      </c>
      <c r="BOP1331" s="62">
        <f>BOO1331/BON1331</f>
        <v>0</v>
      </c>
      <c r="BOQ1331" s="62">
        <f>BON1331-BOO1331</f>
        <v>2000000</v>
      </c>
      <c r="BOR1331" s="62">
        <f t="shared" si="293"/>
        <v>3000000</v>
      </c>
      <c r="BOY1331" s="62" t="s">
        <v>1936</v>
      </c>
      <c r="BOZ1331" s="62">
        <f>SUM(BOZ1329:BOZ1330)</f>
        <v>1000000</v>
      </c>
      <c r="BPA1331" s="62">
        <f>SUM(BPA1329:BPA1330)</f>
        <v>0</v>
      </c>
      <c r="BPB1331" s="62">
        <f>BPA1331/BOZ1331</f>
        <v>0</v>
      </c>
      <c r="BPC1331" s="62">
        <f>SUM(BPC1329)</f>
        <v>1000000</v>
      </c>
      <c r="BPD1331" s="62">
        <f>SUM(BPD1329:BPD1330)</f>
        <v>2000000</v>
      </c>
      <c r="BPE1331" s="62">
        <f>SUM(BPE1329:BPE1330)</f>
        <v>0</v>
      </c>
      <c r="BPF1331" s="62">
        <f>BPE1331/BPD1331</f>
        <v>0</v>
      </c>
      <c r="BPG1331" s="62">
        <f>BPD1331-BPE1331</f>
        <v>2000000</v>
      </c>
      <c r="BPH1331" s="62">
        <f t="shared" si="294"/>
        <v>3000000</v>
      </c>
      <c r="BPO1331" s="62" t="s">
        <v>1936</v>
      </c>
      <c r="BPP1331" s="62">
        <f>SUM(BPP1329:BPP1330)</f>
        <v>1000000</v>
      </c>
      <c r="BPQ1331" s="62">
        <f>SUM(BPQ1329:BPQ1330)</f>
        <v>0</v>
      </c>
      <c r="BPR1331" s="62">
        <f>BPQ1331/BPP1331</f>
        <v>0</v>
      </c>
      <c r="BPS1331" s="62">
        <f>SUM(BPS1329)</f>
        <v>1000000</v>
      </c>
      <c r="BPT1331" s="62">
        <f>SUM(BPT1329:BPT1330)</f>
        <v>2000000</v>
      </c>
      <c r="BPU1331" s="62">
        <f>SUM(BPU1329:BPU1330)</f>
        <v>0</v>
      </c>
      <c r="BPV1331" s="62">
        <f>BPU1331/BPT1331</f>
        <v>0</v>
      </c>
      <c r="BPW1331" s="62">
        <f>BPT1331-BPU1331</f>
        <v>2000000</v>
      </c>
      <c r="BPX1331" s="62">
        <f t="shared" si="294"/>
        <v>3000000</v>
      </c>
      <c r="BQE1331" s="62" t="s">
        <v>1936</v>
      </c>
      <c r="BQF1331" s="62">
        <f>SUM(BQF1329:BQF1330)</f>
        <v>1000000</v>
      </c>
      <c r="BQG1331" s="62">
        <f>SUM(BQG1329:BQG1330)</f>
        <v>0</v>
      </c>
      <c r="BQH1331" s="62">
        <f>BQG1331/BQF1331</f>
        <v>0</v>
      </c>
      <c r="BQI1331" s="62">
        <f>SUM(BQI1329)</f>
        <v>1000000</v>
      </c>
      <c r="BQJ1331" s="62">
        <f>SUM(BQJ1329:BQJ1330)</f>
        <v>2000000</v>
      </c>
      <c r="BQK1331" s="62">
        <f>SUM(BQK1329:BQK1330)</f>
        <v>0</v>
      </c>
      <c r="BQL1331" s="62">
        <f>BQK1331/BQJ1331</f>
        <v>0</v>
      </c>
      <c r="BQM1331" s="62">
        <f>BQJ1331-BQK1331</f>
        <v>2000000</v>
      </c>
      <c r="BQN1331" s="62">
        <f t="shared" si="295"/>
        <v>3000000</v>
      </c>
      <c r="BQU1331" s="62" t="s">
        <v>1936</v>
      </c>
      <c r="BQV1331" s="62">
        <f>SUM(BQV1329:BQV1330)</f>
        <v>1000000</v>
      </c>
      <c r="BQW1331" s="62">
        <f>SUM(BQW1329:BQW1330)</f>
        <v>0</v>
      </c>
      <c r="BQX1331" s="62">
        <f>BQW1331/BQV1331</f>
        <v>0</v>
      </c>
      <c r="BQY1331" s="62">
        <f>SUM(BQY1329)</f>
        <v>1000000</v>
      </c>
      <c r="BQZ1331" s="62">
        <f>SUM(BQZ1329:BQZ1330)</f>
        <v>2000000</v>
      </c>
      <c r="BRA1331" s="62">
        <f>SUM(BRA1329:BRA1330)</f>
        <v>0</v>
      </c>
      <c r="BRB1331" s="62">
        <f>BRA1331/BQZ1331</f>
        <v>0</v>
      </c>
      <c r="BRC1331" s="62">
        <f>BQZ1331-BRA1331</f>
        <v>2000000</v>
      </c>
      <c r="BRD1331" s="62">
        <f t="shared" si="295"/>
        <v>3000000</v>
      </c>
      <c r="BRK1331" s="62" t="s">
        <v>1936</v>
      </c>
      <c r="BRL1331" s="62">
        <f>SUM(BRL1329:BRL1330)</f>
        <v>1000000</v>
      </c>
      <c r="BRM1331" s="62">
        <f>SUM(BRM1329:BRM1330)</f>
        <v>0</v>
      </c>
      <c r="BRN1331" s="62">
        <f>BRM1331/BRL1331</f>
        <v>0</v>
      </c>
      <c r="BRO1331" s="62">
        <f>SUM(BRO1329)</f>
        <v>1000000</v>
      </c>
      <c r="BRP1331" s="62">
        <f>SUM(BRP1329:BRP1330)</f>
        <v>2000000</v>
      </c>
      <c r="BRQ1331" s="62">
        <f>SUM(BRQ1329:BRQ1330)</f>
        <v>0</v>
      </c>
      <c r="BRR1331" s="62">
        <f>BRQ1331/BRP1331</f>
        <v>0</v>
      </c>
      <c r="BRS1331" s="62">
        <f>BRP1331-BRQ1331</f>
        <v>2000000</v>
      </c>
      <c r="BRT1331" s="62">
        <f t="shared" si="296"/>
        <v>3000000</v>
      </c>
      <c r="BSA1331" s="62" t="s">
        <v>1936</v>
      </c>
      <c r="BSB1331" s="62">
        <f>SUM(BSB1329:BSB1330)</f>
        <v>1000000</v>
      </c>
      <c r="BSC1331" s="62">
        <f>SUM(BSC1329:BSC1330)</f>
        <v>0</v>
      </c>
      <c r="BSD1331" s="62">
        <f>BSC1331/BSB1331</f>
        <v>0</v>
      </c>
      <c r="BSE1331" s="62">
        <f>SUM(BSE1329)</f>
        <v>1000000</v>
      </c>
      <c r="BSF1331" s="62">
        <f>SUM(BSF1329:BSF1330)</f>
        <v>2000000</v>
      </c>
      <c r="BSG1331" s="62">
        <f>SUM(BSG1329:BSG1330)</f>
        <v>0</v>
      </c>
      <c r="BSH1331" s="62">
        <f>BSG1331/BSF1331</f>
        <v>0</v>
      </c>
      <c r="BSI1331" s="62">
        <f>BSF1331-BSG1331</f>
        <v>2000000</v>
      </c>
      <c r="BSJ1331" s="62">
        <f t="shared" si="296"/>
        <v>3000000</v>
      </c>
      <c r="BSQ1331" s="62" t="s">
        <v>1936</v>
      </c>
      <c r="BSR1331" s="62">
        <f>SUM(BSR1329:BSR1330)</f>
        <v>1000000</v>
      </c>
      <c r="BSS1331" s="62">
        <f>SUM(BSS1329:BSS1330)</f>
        <v>0</v>
      </c>
      <c r="BST1331" s="62">
        <f>BSS1331/BSR1331</f>
        <v>0</v>
      </c>
      <c r="BSU1331" s="62">
        <f>SUM(BSU1329)</f>
        <v>1000000</v>
      </c>
      <c r="BSV1331" s="62">
        <f>SUM(BSV1329:BSV1330)</f>
        <v>2000000</v>
      </c>
      <c r="BSW1331" s="62">
        <f>SUM(BSW1329:BSW1330)</f>
        <v>0</v>
      </c>
      <c r="BSX1331" s="62">
        <f>BSW1331/BSV1331</f>
        <v>0</v>
      </c>
      <c r="BSY1331" s="62">
        <f>BSV1331-BSW1331</f>
        <v>2000000</v>
      </c>
      <c r="BSZ1331" s="62">
        <f t="shared" si="297"/>
        <v>3000000</v>
      </c>
      <c r="BTG1331" s="62" t="s">
        <v>1936</v>
      </c>
      <c r="BTH1331" s="62">
        <f>SUM(BTH1329:BTH1330)</f>
        <v>1000000</v>
      </c>
      <c r="BTI1331" s="62">
        <f>SUM(BTI1329:BTI1330)</f>
        <v>0</v>
      </c>
      <c r="BTJ1331" s="62">
        <f>BTI1331/BTH1331</f>
        <v>0</v>
      </c>
      <c r="BTK1331" s="62">
        <f>SUM(BTK1329)</f>
        <v>1000000</v>
      </c>
      <c r="BTL1331" s="62">
        <f>SUM(BTL1329:BTL1330)</f>
        <v>2000000</v>
      </c>
      <c r="BTM1331" s="62">
        <f>SUM(BTM1329:BTM1330)</f>
        <v>0</v>
      </c>
      <c r="BTN1331" s="62">
        <f>BTM1331/BTL1331</f>
        <v>0</v>
      </c>
      <c r="BTO1331" s="62">
        <f>BTL1331-BTM1331</f>
        <v>2000000</v>
      </c>
      <c r="BTP1331" s="62">
        <f t="shared" si="297"/>
        <v>3000000</v>
      </c>
      <c r="BTW1331" s="62" t="s">
        <v>1936</v>
      </c>
      <c r="BTX1331" s="62">
        <f>SUM(BTX1329:BTX1330)</f>
        <v>1000000</v>
      </c>
      <c r="BTY1331" s="62">
        <f>SUM(BTY1329:BTY1330)</f>
        <v>0</v>
      </c>
      <c r="BTZ1331" s="62">
        <f>BTY1331/BTX1331</f>
        <v>0</v>
      </c>
      <c r="BUA1331" s="62">
        <f>SUM(BUA1329)</f>
        <v>1000000</v>
      </c>
      <c r="BUB1331" s="62">
        <f>SUM(BUB1329:BUB1330)</f>
        <v>2000000</v>
      </c>
      <c r="BUC1331" s="62">
        <f>SUM(BUC1329:BUC1330)</f>
        <v>0</v>
      </c>
      <c r="BUD1331" s="62">
        <f>BUC1331/BUB1331</f>
        <v>0</v>
      </c>
      <c r="BUE1331" s="62">
        <f>BUB1331-BUC1331</f>
        <v>2000000</v>
      </c>
      <c r="BUF1331" s="62">
        <f t="shared" si="298"/>
        <v>3000000</v>
      </c>
      <c r="BUM1331" s="62" t="s">
        <v>1936</v>
      </c>
      <c r="BUN1331" s="62">
        <f>SUM(BUN1329:BUN1330)</f>
        <v>1000000</v>
      </c>
      <c r="BUO1331" s="62">
        <f>SUM(BUO1329:BUO1330)</f>
        <v>0</v>
      </c>
      <c r="BUP1331" s="62">
        <f>BUO1331/BUN1331</f>
        <v>0</v>
      </c>
      <c r="BUQ1331" s="62">
        <f>SUM(BUQ1329)</f>
        <v>1000000</v>
      </c>
      <c r="BUR1331" s="62">
        <f>SUM(BUR1329:BUR1330)</f>
        <v>2000000</v>
      </c>
      <c r="BUS1331" s="62">
        <f>SUM(BUS1329:BUS1330)</f>
        <v>0</v>
      </c>
      <c r="BUT1331" s="62">
        <f>BUS1331/BUR1331</f>
        <v>0</v>
      </c>
      <c r="BUU1331" s="62">
        <f>BUR1331-BUS1331</f>
        <v>2000000</v>
      </c>
      <c r="BUV1331" s="62">
        <f t="shared" si="298"/>
        <v>3000000</v>
      </c>
      <c r="BVC1331" s="62" t="s">
        <v>1936</v>
      </c>
      <c r="BVD1331" s="62">
        <f>SUM(BVD1329:BVD1330)</f>
        <v>1000000</v>
      </c>
      <c r="BVE1331" s="62">
        <f>SUM(BVE1329:BVE1330)</f>
        <v>0</v>
      </c>
      <c r="BVF1331" s="62">
        <f>BVE1331/BVD1331</f>
        <v>0</v>
      </c>
      <c r="BVG1331" s="62">
        <f>SUM(BVG1329)</f>
        <v>1000000</v>
      </c>
      <c r="BVH1331" s="62">
        <f>SUM(BVH1329:BVH1330)</f>
        <v>2000000</v>
      </c>
      <c r="BVI1331" s="62">
        <f>SUM(BVI1329:BVI1330)</f>
        <v>0</v>
      </c>
      <c r="BVJ1331" s="62">
        <f>BVI1331/BVH1331</f>
        <v>0</v>
      </c>
      <c r="BVK1331" s="62">
        <f>BVH1331-BVI1331</f>
        <v>2000000</v>
      </c>
      <c r="BVL1331" s="62">
        <f t="shared" si="299"/>
        <v>3000000</v>
      </c>
      <c r="BVS1331" s="62" t="s">
        <v>1936</v>
      </c>
      <c r="BVT1331" s="62">
        <f>SUM(BVT1329:BVT1330)</f>
        <v>1000000</v>
      </c>
      <c r="BVU1331" s="62">
        <f>SUM(BVU1329:BVU1330)</f>
        <v>0</v>
      </c>
      <c r="BVV1331" s="62">
        <f>BVU1331/BVT1331</f>
        <v>0</v>
      </c>
      <c r="BVW1331" s="62">
        <f>SUM(BVW1329)</f>
        <v>1000000</v>
      </c>
      <c r="BVX1331" s="62">
        <f>SUM(BVX1329:BVX1330)</f>
        <v>2000000</v>
      </c>
      <c r="BVY1331" s="62">
        <f>SUM(BVY1329:BVY1330)</f>
        <v>0</v>
      </c>
      <c r="BVZ1331" s="62">
        <f>BVY1331/BVX1331</f>
        <v>0</v>
      </c>
      <c r="BWA1331" s="62">
        <f>BVX1331-BVY1331</f>
        <v>2000000</v>
      </c>
      <c r="BWB1331" s="62">
        <f t="shared" si="299"/>
        <v>3000000</v>
      </c>
      <c r="BWI1331" s="62" t="s">
        <v>1936</v>
      </c>
      <c r="BWJ1331" s="62">
        <f>SUM(BWJ1329:BWJ1330)</f>
        <v>1000000</v>
      </c>
      <c r="BWK1331" s="62">
        <f>SUM(BWK1329:BWK1330)</f>
        <v>0</v>
      </c>
      <c r="BWL1331" s="62">
        <f>BWK1331/BWJ1331</f>
        <v>0</v>
      </c>
      <c r="BWM1331" s="62">
        <f>SUM(BWM1329)</f>
        <v>1000000</v>
      </c>
      <c r="BWN1331" s="62">
        <f>SUM(BWN1329:BWN1330)</f>
        <v>2000000</v>
      </c>
      <c r="BWO1331" s="62">
        <f>SUM(BWO1329:BWO1330)</f>
        <v>0</v>
      </c>
      <c r="BWP1331" s="62">
        <f>BWO1331/BWN1331</f>
        <v>0</v>
      </c>
      <c r="BWQ1331" s="62">
        <f>BWN1331-BWO1331</f>
        <v>2000000</v>
      </c>
      <c r="BWR1331" s="62">
        <f t="shared" si="300"/>
        <v>3000000</v>
      </c>
      <c r="BWY1331" s="62" t="s">
        <v>1936</v>
      </c>
      <c r="BWZ1331" s="62">
        <f>SUM(BWZ1329:BWZ1330)</f>
        <v>1000000</v>
      </c>
      <c r="BXA1331" s="62">
        <f>SUM(BXA1329:BXA1330)</f>
        <v>0</v>
      </c>
      <c r="BXB1331" s="62">
        <f>BXA1331/BWZ1331</f>
        <v>0</v>
      </c>
      <c r="BXC1331" s="62">
        <f>SUM(BXC1329)</f>
        <v>1000000</v>
      </c>
      <c r="BXD1331" s="62">
        <f>SUM(BXD1329:BXD1330)</f>
        <v>2000000</v>
      </c>
      <c r="BXE1331" s="62">
        <f>SUM(BXE1329:BXE1330)</f>
        <v>0</v>
      </c>
      <c r="BXF1331" s="62">
        <f>BXE1331/BXD1331</f>
        <v>0</v>
      </c>
      <c r="BXG1331" s="62">
        <f>BXD1331-BXE1331</f>
        <v>2000000</v>
      </c>
      <c r="BXH1331" s="62">
        <f t="shared" si="300"/>
        <v>3000000</v>
      </c>
      <c r="BXO1331" s="62" t="s">
        <v>1936</v>
      </c>
      <c r="BXP1331" s="62">
        <f>SUM(BXP1329:BXP1330)</f>
        <v>1000000</v>
      </c>
      <c r="BXQ1331" s="62">
        <f>SUM(BXQ1329:BXQ1330)</f>
        <v>0</v>
      </c>
      <c r="BXR1331" s="62">
        <f>BXQ1331/BXP1331</f>
        <v>0</v>
      </c>
      <c r="BXS1331" s="62">
        <f>SUM(BXS1329)</f>
        <v>1000000</v>
      </c>
      <c r="BXT1331" s="62">
        <f>SUM(BXT1329:BXT1330)</f>
        <v>2000000</v>
      </c>
      <c r="BXU1331" s="62">
        <f>SUM(BXU1329:BXU1330)</f>
        <v>0</v>
      </c>
      <c r="BXV1331" s="62">
        <f>BXU1331/BXT1331</f>
        <v>0</v>
      </c>
      <c r="BXW1331" s="62">
        <f>BXT1331-BXU1331</f>
        <v>2000000</v>
      </c>
      <c r="BXX1331" s="62">
        <f t="shared" si="301"/>
        <v>3000000</v>
      </c>
      <c r="BYE1331" s="62" t="s">
        <v>1936</v>
      </c>
      <c r="BYF1331" s="62">
        <f>SUM(BYF1329:BYF1330)</f>
        <v>1000000</v>
      </c>
      <c r="BYG1331" s="62">
        <f>SUM(BYG1329:BYG1330)</f>
        <v>0</v>
      </c>
      <c r="BYH1331" s="62">
        <f>BYG1331/BYF1331</f>
        <v>0</v>
      </c>
      <c r="BYI1331" s="62">
        <f>SUM(BYI1329)</f>
        <v>1000000</v>
      </c>
      <c r="BYJ1331" s="62">
        <f>SUM(BYJ1329:BYJ1330)</f>
        <v>2000000</v>
      </c>
      <c r="BYK1331" s="62">
        <f>SUM(BYK1329:BYK1330)</f>
        <v>0</v>
      </c>
      <c r="BYL1331" s="62">
        <f>BYK1331/BYJ1331</f>
        <v>0</v>
      </c>
      <c r="BYM1331" s="62">
        <f>BYJ1331-BYK1331</f>
        <v>2000000</v>
      </c>
      <c r="BYN1331" s="62">
        <f t="shared" si="301"/>
        <v>3000000</v>
      </c>
      <c r="BYU1331" s="62" t="s">
        <v>1936</v>
      </c>
      <c r="BYV1331" s="62">
        <f>SUM(BYV1329:BYV1330)</f>
        <v>1000000</v>
      </c>
      <c r="BYW1331" s="62">
        <f>SUM(BYW1329:BYW1330)</f>
        <v>0</v>
      </c>
      <c r="BYX1331" s="62">
        <f>BYW1331/BYV1331</f>
        <v>0</v>
      </c>
      <c r="BYY1331" s="62">
        <f>SUM(BYY1329)</f>
        <v>1000000</v>
      </c>
      <c r="BYZ1331" s="62">
        <f>SUM(BYZ1329:BYZ1330)</f>
        <v>2000000</v>
      </c>
      <c r="BZA1331" s="62">
        <f>SUM(BZA1329:BZA1330)</f>
        <v>0</v>
      </c>
      <c r="BZB1331" s="62">
        <f>BZA1331/BYZ1331</f>
        <v>0</v>
      </c>
      <c r="BZC1331" s="62">
        <f>BYZ1331-BZA1331</f>
        <v>2000000</v>
      </c>
      <c r="BZD1331" s="62">
        <f t="shared" si="302"/>
        <v>3000000</v>
      </c>
      <c r="BZK1331" s="62" t="s">
        <v>1936</v>
      </c>
      <c r="BZL1331" s="62">
        <f>SUM(BZL1329:BZL1330)</f>
        <v>1000000</v>
      </c>
      <c r="BZM1331" s="62">
        <f>SUM(BZM1329:BZM1330)</f>
        <v>0</v>
      </c>
      <c r="BZN1331" s="62">
        <f>BZM1331/BZL1331</f>
        <v>0</v>
      </c>
      <c r="BZO1331" s="62">
        <f>SUM(BZO1329)</f>
        <v>1000000</v>
      </c>
      <c r="BZP1331" s="62">
        <f>SUM(BZP1329:BZP1330)</f>
        <v>2000000</v>
      </c>
      <c r="BZQ1331" s="62">
        <f>SUM(BZQ1329:BZQ1330)</f>
        <v>0</v>
      </c>
      <c r="BZR1331" s="62">
        <f>BZQ1331/BZP1331</f>
        <v>0</v>
      </c>
      <c r="BZS1331" s="62">
        <f>BZP1331-BZQ1331</f>
        <v>2000000</v>
      </c>
      <c r="BZT1331" s="62">
        <f t="shared" si="302"/>
        <v>3000000</v>
      </c>
      <c r="CAA1331" s="62" t="s">
        <v>1936</v>
      </c>
      <c r="CAB1331" s="62">
        <f>SUM(CAB1329:CAB1330)</f>
        <v>1000000</v>
      </c>
      <c r="CAC1331" s="62">
        <f>SUM(CAC1329:CAC1330)</f>
        <v>0</v>
      </c>
      <c r="CAD1331" s="62">
        <f>CAC1331/CAB1331</f>
        <v>0</v>
      </c>
      <c r="CAE1331" s="62">
        <f>SUM(CAE1329)</f>
        <v>1000000</v>
      </c>
      <c r="CAF1331" s="62">
        <f>SUM(CAF1329:CAF1330)</f>
        <v>2000000</v>
      </c>
      <c r="CAG1331" s="62">
        <f>SUM(CAG1329:CAG1330)</f>
        <v>0</v>
      </c>
      <c r="CAH1331" s="62">
        <f>CAG1331/CAF1331</f>
        <v>0</v>
      </c>
      <c r="CAI1331" s="62">
        <f>CAF1331-CAG1331</f>
        <v>2000000</v>
      </c>
      <c r="CAJ1331" s="62">
        <f t="shared" si="303"/>
        <v>3000000</v>
      </c>
      <c r="CAQ1331" s="62" t="s">
        <v>1936</v>
      </c>
      <c r="CAR1331" s="62">
        <f>SUM(CAR1329:CAR1330)</f>
        <v>1000000</v>
      </c>
      <c r="CAS1331" s="62">
        <f>SUM(CAS1329:CAS1330)</f>
        <v>0</v>
      </c>
      <c r="CAT1331" s="62">
        <f>CAS1331/CAR1331</f>
        <v>0</v>
      </c>
      <c r="CAU1331" s="62">
        <f>SUM(CAU1329)</f>
        <v>1000000</v>
      </c>
      <c r="CAV1331" s="62">
        <f>SUM(CAV1329:CAV1330)</f>
        <v>2000000</v>
      </c>
      <c r="CAW1331" s="62">
        <f>SUM(CAW1329:CAW1330)</f>
        <v>0</v>
      </c>
      <c r="CAX1331" s="62">
        <f>CAW1331/CAV1331</f>
        <v>0</v>
      </c>
      <c r="CAY1331" s="62">
        <f>CAV1331-CAW1331</f>
        <v>2000000</v>
      </c>
      <c r="CAZ1331" s="62">
        <f t="shared" si="303"/>
        <v>3000000</v>
      </c>
      <c r="CBG1331" s="62" t="s">
        <v>1936</v>
      </c>
      <c r="CBH1331" s="62">
        <f>SUM(CBH1329:CBH1330)</f>
        <v>1000000</v>
      </c>
      <c r="CBI1331" s="62">
        <f>SUM(CBI1329:CBI1330)</f>
        <v>0</v>
      </c>
      <c r="CBJ1331" s="62">
        <f>CBI1331/CBH1331</f>
        <v>0</v>
      </c>
      <c r="CBK1331" s="62">
        <f>SUM(CBK1329)</f>
        <v>1000000</v>
      </c>
      <c r="CBL1331" s="62">
        <f>SUM(CBL1329:CBL1330)</f>
        <v>2000000</v>
      </c>
      <c r="CBM1331" s="62">
        <f>SUM(CBM1329:CBM1330)</f>
        <v>0</v>
      </c>
      <c r="CBN1331" s="62">
        <f>CBM1331/CBL1331</f>
        <v>0</v>
      </c>
      <c r="CBO1331" s="62">
        <f>CBL1331-CBM1331</f>
        <v>2000000</v>
      </c>
      <c r="CBP1331" s="62">
        <f t="shared" si="304"/>
        <v>3000000</v>
      </c>
      <c r="CBW1331" s="62" t="s">
        <v>1936</v>
      </c>
      <c r="CBX1331" s="62">
        <f>SUM(CBX1329:CBX1330)</f>
        <v>1000000</v>
      </c>
      <c r="CBY1331" s="62">
        <f>SUM(CBY1329:CBY1330)</f>
        <v>0</v>
      </c>
      <c r="CBZ1331" s="62">
        <f>CBY1331/CBX1331</f>
        <v>0</v>
      </c>
      <c r="CCA1331" s="62">
        <f>SUM(CCA1329)</f>
        <v>1000000</v>
      </c>
      <c r="CCB1331" s="62">
        <f>SUM(CCB1329:CCB1330)</f>
        <v>2000000</v>
      </c>
      <c r="CCC1331" s="62">
        <f>SUM(CCC1329:CCC1330)</f>
        <v>0</v>
      </c>
      <c r="CCD1331" s="62">
        <f>CCC1331/CCB1331</f>
        <v>0</v>
      </c>
      <c r="CCE1331" s="62">
        <f>CCB1331-CCC1331</f>
        <v>2000000</v>
      </c>
      <c r="CCF1331" s="62">
        <f t="shared" si="304"/>
        <v>3000000</v>
      </c>
      <c r="CCM1331" s="62" t="s">
        <v>1936</v>
      </c>
      <c r="CCN1331" s="62">
        <f>SUM(CCN1329:CCN1330)</f>
        <v>1000000</v>
      </c>
      <c r="CCO1331" s="62">
        <f>SUM(CCO1329:CCO1330)</f>
        <v>0</v>
      </c>
      <c r="CCP1331" s="62">
        <f>CCO1331/CCN1331</f>
        <v>0</v>
      </c>
      <c r="CCQ1331" s="62">
        <f>SUM(CCQ1329)</f>
        <v>1000000</v>
      </c>
      <c r="CCR1331" s="62">
        <f>SUM(CCR1329:CCR1330)</f>
        <v>2000000</v>
      </c>
      <c r="CCS1331" s="62">
        <f>SUM(CCS1329:CCS1330)</f>
        <v>0</v>
      </c>
      <c r="CCT1331" s="62">
        <f>CCS1331/CCR1331</f>
        <v>0</v>
      </c>
      <c r="CCU1331" s="62">
        <f>CCR1331-CCS1331</f>
        <v>2000000</v>
      </c>
      <c r="CCV1331" s="62">
        <f t="shared" si="305"/>
        <v>3000000</v>
      </c>
      <c r="CDC1331" s="62" t="s">
        <v>1936</v>
      </c>
      <c r="CDD1331" s="62">
        <f>SUM(CDD1329:CDD1330)</f>
        <v>1000000</v>
      </c>
      <c r="CDE1331" s="62">
        <f>SUM(CDE1329:CDE1330)</f>
        <v>0</v>
      </c>
      <c r="CDF1331" s="62">
        <f>CDE1331/CDD1331</f>
        <v>0</v>
      </c>
      <c r="CDG1331" s="62">
        <f>SUM(CDG1329)</f>
        <v>1000000</v>
      </c>
      <c r="CDH1331" s="62">
        <f>SUM(CDH1329:CDH1330)</f>
        <v>2000000</v>
      </c>
      <c r="CDI1331" s="62">
        <f>SUM(CDI1329:CDI1330)</f>
        <v>0</v>
      </c>
      <c r="CDJ1331" s="62">
        <f>CDI1331/CDH1331</f>
        <v>0</v>
      </c>
      <c r="CDK1331" s="62">
        <f>CDH1331-CDI1331</f>
        <v>2000000</v>
      </c>
      <c r="CDL1331" s="62">
        <f t="shared" si="305"/>
        <v>3000000</v>
      </c>
      <c r="CDS1331" s="62" t="s">
        <v>1936</v>
      </c>
      <c r="CDT1331" s="62">
        <f>SUM(CDT1329:CDT1330)</f>
        <v>1000000</v>
      </c>
      <c r="CDU1331" s="62">
        <f>SUM(CDU1329:CDU1330)</f>
        <v>0</v>
      </c>
      <c r="CDV1331" s="62">
        <f>CDU1331/CDT1331</f>
        <v>0</v>
      </c>
      <c r="CDW1331" s="62">
        <f>SUM(CDW1329)</f>
        <v>1000000</v>
      </c>
      <c r="CDX1331" s="62">
        <f>SUM(CDX1329:CDX1330)</f>
        <v>2000000</v>
      </c>
      <c r="CDY1331" s="62">
        <f>SUM(CDY1329:CDY1330)</f>
        <v>0</v>
      </c>
      <c r="CDZ1331" s="62">
        <f>CDY1331/CDX1331</f>
        <v>0</v>
      </c>
      <c r="CEA1331" s="62">
        <f>CDX1331-CDY1331</f>
        <v>2000000</v>
      </c>
      <c r="CEB1331" s="62">
        <f t="shared" si="306"/>
        <v>3000000</v>
      </c>
      <c r="CEI1331" s="62" t="s">
        <v>1936</v>
      </c>
      <c r="CEJ1331" s="62">
        <f>SUM(CEJ1329:CEJ1330)</f>
        <v>1000000</v>
      </c>
      <c r="CEK1331" s="62">
        <f>SUM(CEK1329:CEK1330)</f>
        <v>0</v>
      </c>
      <c r="CEL1331" s="62">
        <f>CEK1331/CEJ1331</f>
        <v>0</v>
      </c>
      <c r="CEM1331" s="62">
        <f>SUM(CEM1329)</f>
        <v>1000000</v>
      </c>
      <c r="CEN1331" s="62">
        <f>SUM(CEN1329:CEN1330)</f>
        <v>2000000</v>
      </c>
      <c r="CEO1331" s="62">
        <f>SUM(CEO1329:CEO1330)</f>
        <v>0</v>
      </c>
      <c r="CEP1331" s="62">
        <f>CEO1331/CEN1331</f>
        <v>0</v>
      </c>
      <c r="CEQ1331" s="62">
        <f>CEN1331-CEO1331</f>
        <v>2000000</v>
      </c>
      <c r="CER1331" s="62">
        <f t="shared" si="306"/>
        <v>3000000</v>
      </c>
      <c r="CEY1331" s="62" t="s">
        <v>1936</v>
      </c>
      <c r="CEZ1331" s="62">
        <f>SUM(CEZ1329:CEZ1330)</f>
        <v>1000000</v>
      </c>
      <c r="CFA1331" s="62">
        <f>SUM(CFA1329:CFA1330)</f>
        <v>0</v>
      </c>
      <c r="CFB1331" s="62">
        <f>CFA1331/CEZ1331</f>
        <v>0</v>
      </c>
      <c r="CFC1331" s="62">
        <f>SUM(CFC1329)</f>
        <v>1000000</v>
      </c>
      <c r="CFD1331" s="62">
        <f>SUM(CFD1329:CFD1330)</f>
        <v>2000000</v>
      </c>
      <c r="CFE1331" s="62">
        <f>SUM(CFE1329:CFE1330)</f>
        <v>0</v>
      </c>
      <c r="CFF1331" s="62">
        <f>CFE1331/CFD1331</f>
        <v>0</v>
      </c>
      <c r="CFG1331" s="62">
        <f>CFD1331-CFE1331</f>
        <v>2000000</v>
      </c>
      <c r="CFH1331" s="62">
        <f t="shared" si="307"/>
        <v>3000000</v>
      </c>
      <c r="CFO1331" s="62" t="s">
        <v>1936</v>
      </c>
      <c r="CFP1331" s="62">
        <f>SUM(CFP1329:CFP1330)</f>
        <v>1000000</v>
      </c>
      <c r="CFQ1331" s="62">
        <f>SUM(CFQ1329:CFQ1330)</f>
        <v>0</v>
      </c>
      <c r="CFR1331" s="62">
        <f>CFQ1331/CFP1331</f>
        <v>0</v>
      </c>
      <c r="CFS1331" s="62">
        <f>SUM(CFS1329)</f>
        <v>1000000</v>
      </c>
      <c r="CFT1331" s="62">
        <f>SUM(CFT1329:CFT1330)</f>
        <v>2000000</v>
      </c>
      <c r="CFU1331" s="62">
        <f>SUM(CFU1329:CFU1330)</f>
        <v>0</v>
      </c>
      <c r="CFV1331" s="62">
        <f>CFU1331/CFT1331</f>
        <v>0</v>
      </c>
      <c r="CFW1331" s="62">
        <f>CFT1331-CFU1331</f>
        <v>2000000</v>
      </c>
      <c r="CFX1331" s="62">
        <f t="shared" si="307"/>
        <v>3000000</v>
      </c>
      <c r="CGE1331" s="62" t="s">
        <v>1936</v>
      </c>
      <c r="CGF1331" s="62">
        <f>SUM(CGF1329:CGF1330)</f>
        <v>1000000</v>
      </c>
      <c r="CGG1331" s="62">
        <f>SUM(CGG1329:CGG1330)</f>
        <v>0</v>
      </c>
      <c r="CGH1331" s="62">
        <f>CGG1331/CGF1331</f>
        <v>0</v>
      </c>
      <c r="CGI1331" s="62">
        <f>SUM(CGI1329)</f>
        <v>1000000</v>
      </c>
      <c r="CGJ1331" s="62">
        <f>SUM(CGJ1329:CGJ1330)</f>
        <v>2000000</v>
      </c>
      <c r="CGK1331" s="62">
        <f>SUM(CGK1329:CGK1330)</f>
        <v>0</v>
      </c>
      <c r="CGL1331" s="62">
        <f>CGK1331/CGJ1331</f>
        <v>0</v>
      </c>
      <c r="CGM1331" s="62">
        <f>CGJ1331-CGK1331</f>
        <v>2000000</v>
      </c>
      <c r="CGN1331" s="62">
        <f t="shared" si="308"/>
        <v>3000000</v>
      </c>
      <c r="CGU1331" s="62" t="s">
        <v>1936</v>
      </c>
      <c r="CGV1331" s="62">
        <f>SUM(CGV1329:CGV1330)</f>
        <v>1000000</v>
      </c>
      <c r="CGW1331" s="62">
        <f>SUM(CGW1329:CGW1330)</f>
        <v>0</v>
      </c>
      <c r="CGX1331" s="62">
        <f>CGW1331/CGV1331</f>
        <v>0</v>
      </c>
      <c r="CGY1331" s="62">
        <f>SUM(CGY1329)</f>
        <v>1000000</v>
      </c>
      <c r="CGZ1331" s="62">
        <f>SUM(CGZ1329:CGZ1330)</f>
        <v>2000000</v>
      </c>
      <c r="CHA1331" s="62">
        <f>SUM(CHA1329:CHA1330)</f>
        <v>0</v>
      </c>
      <c r="CHB1331" s="62">
        <f>CHA1331/CGZ1331</f>
        <v>0</v>
      </c>
      <c r="CHC1331" s="62">
        <f>CGZ1331-CHA1331</f>
        <v>2000000</v>
      </c>
      <c r="CHD1331" s="62">
        <f t="shared" si="308"/>
        <v>3000000</v>
      </c>
      <c r="CHK1331" s="62" t="s">
        <v>1936</v>
      </c>
      <c r="CHL1331" s="62">
        <f>SUM(CHL1329:CHL1330)</f>
        <v>1000000</v>
      </c>
      <c r="CHM1331" s="62">
        <f>SUM(CHM1329:CHM1330)</f>
        <v>0</v>
      </c>
      <c r="CHN1331" s="62">
        <f>CHM1331/CHL1331</f>
        <v>0</v>
      </c>
      <c r="CHO1331" s="62">
        <f>SUM(CHO1329)</f>
        <v>1000000</v>
      </c>
      <c r="CHP1331" s="62">
        <f>SUM(CHP1329:CHP1330)</f>
        <v>2000000</v>
      </c>
      <c r="CHQ1331" s="62">
        <f>SUM(CHQ1329:CHQ1330)</f>
        <v>0</v>
      </c>
      <c r="CHR1331" s="62">
        <f>CHQ1331/CHP1331</f>
        <v>0</v>
      </c>
      <c r="CHS1331" s="62">
        <f>CHP1331-CHQ1331</f>
        <v>2000000</v>
      </c>
      <c r="CHT1331" s="62">
        <f t="shared" si="309"/>
        <v>3000000</v>
      </c>
      <c r="CIA1331" s="62" t="s">
        <v>1936</v>
      </c>
      <c r="CIB1331" s="62">
        <f>SUM(CIB1329:CIB1330)</f>
        <v>1000000</v>
      </c>
      <c r="CIC1331" s="62">
        <f>SUM(CIC1329:CIC1330)</f>
        <v>0</v>
      </c>
      <c r="CID1331" s="62">
        <f>CIC1331/CIB1331</f>
        <v>0</v>
      </c>
      <c r="CIE1331" s="62">
        <f>SUM(CIE1329)</f>
        <v>1000000</v>
      </c>
      <c r="CIF1331" s="62">
        <f>SUM(CIF1329:CIF1330)</f>
        <v>2000000</v>
      </c>
      <c r="CIG1331" s="62">
        <f>SUM(CIG1329:CIG1330)</f>
        <v>0</v>
      </c>
      <c r="CIH1331" s="62">
        <f>CIG1331/CIF1331</f>
        <v>0</v>
      </c>
      <c r="CII1331" s="62">
        <f>CIF1331-CIG1331</f>
        <v>2000000</v>
      </c>
      <c r="CIJ1331" s="62">
        <f t="shared" si="309"/>
        <v>3000000</v>
      </c>
      <c r="CIQ1331" s="62" t="s">
        <v>1936</v>
      </c>
      <c r="CIR1331" s="62">
        <f>SUM(CIR1329:CIR1330)</f>
        <v>1000000</v>
      </c>
      <c r="CIS1331" s="62">
        <f>SUM(CIS1329:CIS1330)</f>
        <v>0</v>
      </c>
      <c r="CIT1331" s="62">
        <f>CIS1331/CIR1331</f>
        <v>0</v>
      </c>
      <c r="CIU1331" s="62">
        <f>SUM(CIU1329)</f>
        <v>1000000</v>
      </c>
      <c r="CIV1331" s="62">
        <f>SUM(CIV1329:CIV1330)</f>
        <v>2000000</v>
      </c>
      <c r="CIW1331" s="62">
        <f>SUM(CIW1329:CIW1330)</f>
        <v>0</v>
      </c>
      <c r="CIX1331" s="62">
        <f>CIW1331/CIV1331</f>
        <v>0</v>
      </c>
      <c r="CIY1331" s="62">
        <f>CIV1331-CIW1331</f>
        <v>2000000</v>
      </c>
      <c r="CIZ1331" s="62">
        <f t="shared" si="310"/>
        <v>3000000</v>
      </c>
      <c r="CJG1331" s="62" t="s">
        <v>1936</v>
      </c>
      <c r="CJH1331" s="62">
        <f>SUM(CJH1329:CJH1330)</f>
        <v>1000000</v>
      </c>
      <c r="CJI1331" s="62">
        <f>SUM(CJI1329:CJI1330)</f>
        <v>0</v>
      </c>
      <c r="CJJ1331" s="62">
        <f>CJI1331/CJH1331</f>
        <v>0</v>
      </c>
      <c r="CJK1331" s="62">
        <f>SUM(CJK1329)</f>
        <v>1000000</v>
      </c>
      <c r="CJL1331" s="62">
        <f>SUM(CJL1329:CJL1330)</f>
        <v>2000000</v>
      </c>
      <c r="CJM1331" s="62">
        <f>SUM(CJM1329:CJM1330)</f>
        <v>0</v>
      </c>
      <c r="CJN1331" s="62">
        <f>CJM1331/CJL1331</f>
        <v>0</v>
      </c>
      <c r="CJO1331" s="62">
        <f>CJL1331-CJM1331</f>
        <v>2000000</v>
      </c>
      <c r="CJP1331" s="62">
        <f t="shared" si="310"/>
        <v>3000000</v>
      </c>
      <c r="CJW1331" s="62" t="s">
        <v>1936</v>
      </c>
      <c r="CJX1331" s="62">
        <f>SUM(CJX1329:CJX1330)</f>
        <v>1000000</v>
      </c>
      <c r="CJY1331" s="62">
        <f>SUM(CJY1329:CJY1330)</f>
        <v>0</v>
      </c>
      <c r="CJZ1331" s="62">
        <f>CJY1331/CJX1331</f>
        <v>0</v>
      </c>
      <c r="CKA1331" s="62">
        <f>SUM(CKA1329)</f>
        <v>1000000</v>
      </c>
      <c r="CKB1331" s="62">
        <f>SUM(CKB1329:CKB1330)</f>
        <v>2000000</v>
      </c>
      <c r="CKC1331" s="62">
        <f>SUM(CKC1329:CKC1330)</f>
        <v>0</v>
      </c>
      <c r="CKD1331" s="62">
        <f>CKC1331/CKB1331</f>
        <v>0</v>
      </c>
      <c r="CKE1331" s="62">
        <f>CKB1331-CKC1331</f>
        <v>2000000</v>
      </c>
      <c r="CKF1331" s="62">
        <f t="shared" si="311"/>
        <v>3000000</v>
      </c>
      <c r="CKM1331" s="62" t="s">
        <v>1936</v>
      </c>
      <c r="CKN1331" s="62">
        <f>SUM(CKN1329:CKN1330)</f>
        <v>1000000</v>
      </c>
      <c r="CKO1331" s="62">
        <f>SUM(CKO1329:CKO1330)</f>
        <v>0</v>
      </c>
      <c r="CKP1331" s="62">
        <f>CKO1331/CKN1331</f>
        <v>0</v>
      </c>
      <c r="CKQ1331" s="62">
        <f>SUM(CKQ1329)</f>
        <v>1000000</v>
      </c>
      <c r="CKR1331" s="62">
        <f>SUM(CKR1329:CKR1330)</f>
        <v>2000000</v>
      </c>
      <c r="CKS1331" s="62">
        <f>SUM(CKS1329:CKS1330)</f>
        <v>0</v>
      </c>
      <c r="CKT1331" s="62">
        <f>CKS1331/CKR1331</f>
        <v>0</v>
      </c>
      <c r="CKU1331" s="62">
        <f>CKR1331-CKS1331</f>
        <v>2000000</v>
      </c>
      <c r="CKV1331" s="62">
        <f t="shared" si="311"/>
        <v>3000000</v>
      </c>
      <c r="CLC1331" s="62" t="s">
        <v>1936</v>
      </c>
      <c r="CLD1331" s="62">
        <f>SUM(CLD1329:CLD1330)</f>
        <v>1000000</v>
      </c>
      <c r="CLE1331" s="62">
        <f>SUM(CLE1329:CLE1330)</f>
        <v>0</v>
      </c>
      <c r="CLF1331" s="62">
        <f>CLE1331/CLD1331</f>
        <v>0</v>
      </c>
      <c r="CLG1331" s="62">
        <f>SUM(CLG1329)</f>
        <v>1000000</v>
      </c>
      <c r="CLH1331" s="62">
        <f>SUM(CLH1329:CLH1330)</f>
        <v>2000000</v>
      </c>
      <c r="CLI1331" s="62">
        <f>SUM(CLI1329:CLI1330)</f>
        <v>0</v>
      </c>
      <c r="CLJ1331" s="62">
        <f>CLI1331/CLH1331</f>
        <v>0</v>
      </c>
      <c r="CLK1331" s="62">
        <f>CLH1331-CLI1331</f>
        <v>2000000</v>
      </c>
      <c r="CLL1331" s="62">
        <f t="shared" si="312"/>
        <v>3000000</v>
      </c>
      <c r="CLS1331" s="62" t="s">
        <v>1936</v>
      </c>
      <c r="CLT1331" s="62">
        <f>SUM(CLT1329:CLT1330)</f>
        <v>1000000</v>
      </c>
      <c r="CLU1331" s="62">
        <f>SUM(CLU1329:CLU1330)</f>
        <v>0</v>
      </c>
      <c r="CLV1331" s="62">
        <f>CLU1331/CLT1331</f>
        <v>0</v>
      </c>
      <c r="CLW1331" s="62">
        <f>SUM(CLW1329)</f>
        <v>1000000</v>
      </c>
      <c r="CLX1331" s="62">
        <f>SUM(CLX1329:CLX1330)</f>
        <v>2000000</v>
      </c>
      <c r="CLY1331" s="62">
        <f>SUM(CLY1329:CLY1330)</f>
        <v>0</v>
      </c>
      <c r="CLZ1331" s="62">
        <f>CLY1331/CLX1331</f>
        <v>0</v>
      </c>
      <c r="CMA1331" s="62">
        <f>CLX1331-CLY1331</f>
        <v>2000000</v>
      </c>
      <c r="CMB1331" s="62">
        <f t="shared" si="312"/>
        <v>3000000</v>
      </c>
      <c r="CMI1331" s="62" t="s">
        <v>1936</v>
      </c>
      <c r="CMJ1331" s="62">
        <f>SUM(CMJ1329:CMJ1330)</f>
        <v>1000000</v>
      </c>
      <c r="CMK1331" s="62">
        <f>SUM(CMK1329:CMK1330)</f>
        <v>0</v>
      </c>
      <c r="CML1331" s="62">
        <f>CMK1331/CMJ1331</f>
        <v>0</v>
      </c>
      <c r="CMM1331" s="62">
        <f>SUM(CMM1329)</f>
        <v>1000000</v>
      </c>
      <c r="CMN1331" s="62">
        <f>SUM(CMN1329:CMN1330)</f>
        <v>2000000</v>
      </c>
      <c r="CMO1331" s="62">
        <f>SUM(CMO1329:CMO1330)</f>
        <v>0</v>
      </c>
      <c r="CMP1331" s="62">
        <f>CMO1331/CMN1331</f>
        <v>0</v>
      </c>
      <c r="CMQ1331" s="62">
        <f>CMN1331-CMO1331</f>
        <v>2000000</v>
      </c>
      <c r="CMR1331" s="62">
        <f t="shared" si="313"/>
        <v>3000000</v>
      </c>
      <c r="CMY1331" s="62" t="s">
        <v>1936</v>
      </c>
      <c r="CMZ1331" s="62">
        <f>SUM(CMZ1329:CMZ1330)</f>
        <v>1000000</v>
      </c>
      <c r="CNA1331" s="62">
        <f>SUM(CNA1329:CNA1330)</f>
        <v>0</v>
      </c>
      <c r="CNB1331" s="62">
        <f>CNA1331/CMZ1331</f>
        <v>0</v>
      </c>
      <c r="CNC1331" s="62">
        <f>SUM(CNC1329)</f>
        <v>1000000</v>
      </c>
      <c r="CND1331" s="62">
        <f>SUM(CND1329:CND1330)</f>
        <v>2000000</v>
      </c>
      <c r="CNE1331" s="62">
        <f>SUM(CNE1329:CNE1330)</f>
        <v>0</v>
      </c>
      <c r="CNF1331" s="62">
        <f>CNE1331/CND1331</f>
        <v>0</v>
      </c>
      <c r="CNG1331" s="62">
        <f>CND1331-CNE1331</f>
        <v>2000000</v>
      </c>
      <c r="CNH1331" s="62">
        <f t="shared" si="313"/>
        <v>3000000</v>
      </c>
      <c r="CNO1331" s="62" t="s">
        <v>1936</v>
      </c>
      <c r="CNP1331" s="62">
        <f>SUM(CNP1329:CNP1330)</f>
        <v>1000000</v>
      </c>
      <c r="CNQ1331" s="62">
        <f>SUM(CNQ1329:CNQ1330)</f>
        <v>0</v>
      </c>
      <c r="CNR1331" s="62">
        <f>CNQ1331/CNP1331</f>
        <v>0</v>
      </c>
      <c r="CNS1331" s="62">
        <f>SUM(CNS1329)</f>
        <v>1000000</v>
      </c>
      <c r="CNT1331" s="62">
        <f>SUM(CNT1329:CNT1330)</f>
        <v>2000000</v>
      </c>
      <c r="CNU1331" s="62">
        <f>SUM(CNU1329:CNU1330)</f>
        <v>0</v>
      </c>
      <c r="CNV1331" s="62">
        <f>CNU1331/CNT1331</f>
        <v>0</v>
      </c>
      <c r="CNW1331" s="62">
        <f>CNT1331-CNU1331</f>
        <v>2000000</v>
      </c>
      <c r="CNX1331" s="62">
        <f t="shared" si="314"/>
        <v>3000000</v>
      </c>
      <c r="COE1331" s="62" t="s">
        <v>1936</v>
      </c>
      <c r="COF1331" s="62">
        <f>SUM(COF1329:COF1330)</f>
        <v>1000000</v>
      </c>
      <c r="COG1331" s="62">
        <f>SUM(COG1329:COG1330)</f>
        <v>0</v>
      </c>
      <c r="COH1331" s="62">
        <f>COG1331/COF1331</f>
        <v>0</v>
      </c>
      <c r="COI1331" s="62">
        <f>SUM(COI1329)</f>
        <v>1000000</v>
      </c>
      <c r="COJ1331" s="62">
        <f>SUM(COJ1329:COJ1330)</f>
        <v>2000000</v>
      </c>
      <c r="COK1331" s="62">
        <f>SUM(COK1329:COK1330)</f>
        <v>0</v>
      </c>
      <c r="COL1331" s="62">
        <f>COK1331/COJ1331</f>
        <v>0</v>
      </c>
      <c r="COM1331" s="62">
        <f>COJ1331-COK1331</f>
        <v>2000000</v>
      </c>
      <c r="CON1331" s="62">
        <f t="shared" si="314"/>
        <v>3000000</v>
      </c>
      <c r="COU1331" s="62" t="s">
        <v>1936</v>
      </c>
      <c r="COV1331" s="62">
        <f>SUM(COV1329:COV1330)</f>
        <v>1000000</v>
      </c>
      <c r="COW1331" s="62">
        <f>SUM(COW1329:COW1330)</f>
        <v>0</v>
      </c>
      <c r="COX1331" s="62">
        <f>COW1331/COV1331</f>
        <v>0</v>
      </c>
      <c r="COY1331" s="62">
        <f>SUM(COY1329)</f>
        <v>1000000</v>
      </c>
      <c r="COZ1331" s="62">
        <f>SUM(COZ1329:COZ1330)</f>
        <v>2000000</v>
      </c>
      <c r="CPA1331" s="62">
        <f>SUM(CPA1329:CPA1330)</f>
        <v>0</v>
      </c>
      <c r="CPB1331" s="62">
        <f>CPA1331/COZ1331</f>
        <v>0</v>
      </c>
      <c r="CPC1331" s="62">
        <f>COZ1331-CPA1331</f>
        <v>2000000</v>
      </c>
      <c r="CPD1331" s="62">
        <f t="shared" si="315"/>
        <v>3000000</v>
      </c>
      <c r="CPK1331" s="62" t="s">
        <v>1936</v>
      </c>
      <c r="CPL1331" s="62">
        <f>SUM(CPL1329:CPL1330)</f>
        <v>1000000</v>
      </c>
      <c r="CPM1331" s="62">
        <f>SUM(CPM1329:CPM1330)</f>
        <v>0</v>
      </c>
      <c r="CPN1331" s="62">
        <f>CPM1331/CPL1331</f>
        <v>0</v>
      </c>
      <c r="CPO1331" s="62">
        <f>SUM(CPO1329)</f>
        <v>1000000</v>
      </c>
      <c r="CPP1331" s="62">
        <f>SUM(CPP1329:CPP1330)</f>
        <v>2000000</v>
      </c>
      <c r="CPQ1331" s="62">
        <f>SUM(CPQ1329:CPQ1330)</f>
        <v>0</v>
      </c>
      <c r="CPR1331" s="62">
        <f>CPQ1331/CPP1331</f>
        <v>0</v>
      </c>
      <c r="CPS1331" s="62">
        <f>CPP1331-CPQ1331</f>
        <v>2000000</v>
      </c>
      <c r="CPT1331" s="62">
        <f t="shared" si="315"/>
        <v>3000000</v>
      </c>
      <c r="CQA1331" s="62" t="s">
        <v>1936</v>
      </c>
      <c r="CQB1331" s="62">
        <f>SUM(CQB1329:CQB1330)</f>
        <v>1000000</v>
      </c>
      <c r="CQC1331" s="62">
        <f>SUM(CQC1329:CQC1330)</f>
        <v>0</v>
      </c>
      <c r="CQD1331" s="62">
        <f>CQC1331/CQB1331</f>
        <v>0</v>
      </c>
      <c r="CQE1331" s="62">
        <f>SUM(CQE1329)</f>
        <v>1000000</v>
      </c>
      <c r="CQF1331" s="62">
        <f>SUM(CQF1329:CQF1330)</f>
        <v>2000000</v>
      </c>
      <c r="CQG1331" s="62">
        <f>SUM(CQG1329:CQG1330)</f>
        <v>0</v>
      </c>
      <c r="CQH1331" s="62">
        <f>CQG1331/CQF1331</f>
        <v>0</v>
      </c>
      <c r="CQI1331" s="62">
        <f>CQF1331-CQG1331</f>
        <v>2000000</v>
      </c>
      <c r="CQJ1331" s="62">
        <f t="shared" si="316"/>
        <v>3000000</v>
      </c>
      <c r="CQQ1331" s="62" t="s">
        <v>1936</v>
      </c>
      <c r="CQR1331" s="62">
        <f>SUM(CQR1329:CQR1330)</f>
        <v>1000000</v>
      </c>
      <c r="CQS1331" s="62">
        <f>SUM(CQS1329:CQS1330)</f>
        <v>0</v>
      </c>
      <c r="CQT1331" s="62">
        <f>CQS1331/CQR1331</f>
        <v>0</v>
      </c>
      <c r="CQU1331" s="62">
        <f>SUM(CQU1329)</f>
        <v>1000000</v>
      </c>
      <c r="CQV1331" s="62">
        <f>SUM(CQV1329:CQV1330)</f>
        <v>2000000</v>
      </c>
      <c r="CQW1331" s="62">
        <f>SUM(CQW1329:CQW1330)</f>
        <v>0</v>
      </c>
      <c r="CQX1331" s="62">
        <f>CQW1331/CQV1331</f>
        <v>0</v>
      </c>
      <c r="CQY1331" s="62">
        <f>CQV1331-CQW1331</f>
        <v>2000000</v>
      </c>
      <c r="CQZ1331" s="62">
        <f t="shared" si="316"/>
        <v>3000000</v>
      </c>
      <c r="CRG1331" s="62" t="s">
        <v>1936</v>
      </c>
      <c r="CRH1331" s="62">
        <f>SUM(CRH1329:CRH1330)</f>
        <v>1000000</v>
      </c>
      <c r="CRI1331" s="62">
        <f>SUM(CRI1329:CRI1330)</f>
        <v>0</v>
      </c>
      <c r="CRJ1331" s="62">
        <f>CRI1331/CRH1331</f>
        <v>0</v>
      </c>
      <c r="CRK1331" s="62">
        <f>SUM(CRK1329)</f>
        <v>1000000</v>
      </c>
      <c r="CRL1331" s="62">
        <f>SUM(CRL1329:CRL1330)</f>
        <v>2000000</v>
      </c>
      <c r="CRM1331" s="62">
        <f>SUM(CRM1329:CRM1330)</f>
        <v>0</v>
      </c>
      <c r="CRN1331" s="62">
        <f>CRM1331/CRL1331</f>
        <v>0</v>
      </c>
      <c r="CRO1331" s="62">
        <f>CRL1331-CRM1331</f>
        <v>2000000</v>
      </c>
      <c r="CRP1331" s="62">
        <f t="shared" si="317"/>
        <v>3000000</v>
      </c>
      <c r="CRW1331" s="62" t="s">
        <v>1936</v>
      </c>
      <c r="CRX1331" s="62">
        <f>SUM(CRX1329:CRX1330)</f>
        <v>1000000</v>
      </c>
      <c r="CRY1331" s="62">
        <f>SUM(CRY1329:CRY1330)</f>
        <v>0</v>
      </c>
      <c r="CRZ1331" s="62">
        <f>CRY1331/CRX1331</f>
        <v>0</v>
      </c>
      <c r="CSA1331" s="62">
        <f>SUM(CSA1329)</f>
        <v>1000000</v>
      </c>
      <c r="CSB1331" s="62">
        <f>SUM(CSB1329:CSB1330)</f>
        <v>2000000</v>
      </c>
      <c r="CSC1331" s="62">
        <f>SUM(CSC1329:CSC1330)</f>
        <v>0</v>
      </c>
      <c r="CSD1331" s="62">
        <f>CSC1331/CSB1331</f>
        <v>0</v>
      </c>
      <c r="CSE1331" s="62">
        <f>CSB1331-CSC1331</f>
        <v>2000000</v>
      </c>
      <c r="CSF1331" s="62">
        <f t="shared" si="317"/>
        <v>3000000</v>
      </c>
      <c r="CSM1331" s="62" t="s">
        <v>1936</v>
      </c>
      <c r="CSN1331" s="62">
        <f>SUM(CSN1329:CSN1330)</f>
        <v>1000000</v>
      </c>
      <c r="CSO1331" s="62">
        <f>SUM(CSO1329:CSO1330)</f>
        <v>0</v>
      </c>
      <c r="CSP1331" s="62">
        <f>CSO1331/CSN1331</f>
        <v>0</v>
      </c>
      <c r="CSQ1331" s="62">
        <f>SUM(CSQ1329)</f>
        <v>1000000</v>
      </c>
      <c r="CSR1331" s="62">
        <f>SUM(CSR1329:CSR1330)</f>
        <v>2000000</v>
      </c>
      <c r="CSS1331" s="62">
        <f>SUM(CSS1329:CSS1330)</f>
        <v>0</v>
      </c>
      <c r="CST1331" s="62">
        <f>CSS1331/CSR1331</f>
        <v>0</v>
      </c>
      <c r="CSU1331" s="62">
        <f>CSR1331-CSS1331</f>
        <v>2000000</v>
      </c>
      <c r="CSV1331" s="62">
        <f t="shared" si="318"/>
        <v>3000000</v>
      </c>
      <c r="CTC1331" s="62" t="s">
        <v>1936</v>
      </c>
      <c r="CTD1331" s="62">
        <f>SUM(CTD1329:CTD1330)</f>
        <v>1000000</v>
      </c>
      <c r="CTE1331" s="62">
        <f>SUM(CTE1329:CTE1330)</f>
        <v>0</v>
      </c>
      <c r="CTF1331" s="62">
        <f>CTE1331/CTD1331</f>
        <v>0</v>
      </c>
      <c r="CTG1331" s="62">
        <f>SUM(CTG1329)</f>
        <v>1000000</v>
      </c>
      <c r="CTH1331" s="62">
        <f>SUM(CTH1329:CTH1330)</f>
        <v>2000000</v>
      </c>
      <c r="CTI1331" s="62">
        <f>SUM(CTI1329:CTI1330)</f>
        <v>0</v>
      </c>
      <c r="CTJ1331" s="62">
        <f>CTI1331/CTH1331</f>
        <v>0</v>
      </c>
      <c r="CTK1331" s="62">
        <f>CTH1331-CTI1331</f>
        <v>2000000</v>
      </c>
      <c r="CTL1331" s="62">
        <f t="shared" si="318"/>
        <v>3000000</v>
      </c>
      <c r="CTS1331" s="62" t="s">
        <v>1936</v>
      </c>
      <c r="CTT1331" s="62">
        <f>SUM(CTT1329:CTT1330)</f>
        <v>1000000</v>
      </c>
      <c r="CTU1331" s="62">
        <f>SUM(CTU1329:CTU1330)</f>
        <v>0</v>
      </c>
      <c r="CTV1331" s="62">
        <f>CTU1331/CTT1331</f>
        <v>0</v>
      </c>
      <c r="CTW1331" s="62">
        <f>SUM(CTW1329)</f>
        <v>1000000</v>
      </c>
      <c r="CTX1331" s="62">
        <f>SUM(CTX1329:CTX1330)</f>
        <v>2000000</v>
      </c>
      <c r="CTY1331" s="62">
        <f>SUM(CTY1329:CTY1330)</f>
        <v>0</v>
      </c>
      <c r="CTZ1331" s="62">
        <f>CTY1331/CTX1331</f>
        <v>0</v>
      </c>
      <c r="CUA1331" s="62">
        <f>CTX1331-CTY1331</f>
        <v>2000000</v>
      </c>
      <c r="CUB1331" s="62">
        <f t="shared" si="319"/>
        <v>3000000</v>
      </c>
      <c r="CUI1331" s="62" t="s">
        <v>1936</v>
      </c>
      <c r="CUJ1331" s="62">
        <f>SUM(CUJ1329:CUJ1330)</f>
        <v>1000000</v>
      </c>
      <c r="CUK1331" s="62">
        <f>SUM(CUK1329:CUK1330)</f>
        <v>0</v>
      </c>
      <c r="CUL1331" s="62">
        <f>CUK1331/CUJ1331</f>
        <v>0</v>
      </c>
      <c r="CUM1331" s="62">
        <f>SUM(CUM1329)</f>
        <v>1000000</v>
      </c>
      <c r="CUN1331" s="62">
        <f>SUM(CUN1329:CUN1330)</f>
        <v>2000000</v>
      </c>
      <c r="CUO1331" s="62">
        <f>SUM(CUO1329:CUO1330)</f>
        <v>0</v>
      </c>
      <c r="CUP1331" s="62">
        <f>CUO1331/CUN1331</f>
        <v>0</v>
      </c>
      <c r="CUQ1331" s="62">
        <f>CUN1331-CUO1331</f>
        <v>2000000</v>
      </c>
      <c r="CUR1331" s="62">
        <f t="shared" si="319"/>
        <v>3000000</v>
      </c>
      <c r="CUY1331" s="62" t="s">
        <v>1936</v>
      </c>
      <c r="CUZ1331" s="62">
        <f>SUM(CUZ1329:CUZ1330)</f>
        <v>1000000</v>
      </c>
      <c r="CVA1331" s="62">
        <f>SUM(CVA1329:CVA1330)</f>
        <v>0</v>
      </c>
      <c r="CVB1331" s="62">
        <f>CVA1331/CUZ1331</f>
        <v>0</v>
      </c>
      <c r="CVC1331" s="62">
        <f>SUM(CVC1329)</f>
        <v>1000000</v>
      </c>
      <c r="CVD1331" s="62">
        <f>SUM(CVD1329:CVD1330)</f>
        <v>2000000</v>
      </c>
      <c r="CVE1331" s="62">
        <f>SUM(CVE1329:CVE1330)</f>
        <v>0</v>
      </c>
      <c r="CVF1331" s="62">
        <f>CVE1331/CVD1331</f>
        <v>0</v>
      </c>
      <c r="CVG1331" s="62">
        <f>CVD1331-CVE1331</f>
        <v>2000000</v>
      </c>
      <c r="CVH1331" s="62">
        <f t="shared" si="320"/>
        <v>3000000</v>
      </c>
      <c r="CVO1331" s="62" t="s">
        <v>1936</v>
      </c>
      <c r="CVP1331" s="62">
        <f>SUM(CVP1329:CVP1330)</f>
        <v>1000000</v>
      </c>
      <c r="CVQ1331" s="62">
        <f>SUM(CVQ1329:CVQ1330)</f>
        <v>0</v>
      </c>
      <c r="CVR1331" s="62">
        <f>CVQ1331/CVP1331</f>
        <v>0</v>
      </c>
      <c r="CVS1331" s="62">
        <f>SUM(CVS1329)</f>
        <v>1000000</v>
      </c>
      <c r="CVT1331" s="62">
        <f>SUM(CVT1329:CVT1330)</f>
        <v>2000000</v>
      </c>
      <c r="CVU1331" s="62">
        <f>SUM(CVU1329:CVU1330)</f>
        <v>0</v>
      </c>
      <c r="CVV1331" s="62">
        <f>CVU1331/CVT1331</f>
        <v>0</v>
      </c>
      <c r="CVW1331" s="62">
        <f>CVT1331-CVU1331</f>
        <v>2000000</v>
      </c>
      <c r="CVX1331" s="62">
        <f t="shared" si="320"/>
        <v>3000000</v>
      </c>
      <c r="CWE1331" s="62" t="s">
        <v>1936</v>
      </c>
      <c r="CWF1331" s="62">
        <f>SUM(CWF1329:CWF1330)</f>
        <v>1000000</v>
      </c>
      <c r="CWG1331" s="62">
        <f>SUM(CWG1329:CWG1330)</f>
        <v>0</v>
      </c>
      <c r="CWH1331" s="62">
        <f>CWG1331/CWF1331</f>
        <v>0</v>
      </c>
      <c r="CWI1331" s="62">
        <f>SUM(CWI1329)</f>
        <v>1000000</v>
      </c>
      <c r="CWJ1331" s="62">
        <f>SUM(CWJ1329:CWJ1330)</f>
        <v>2000000</v>
      </c>
      <c r="CWK1331" s="62">
        <f>SUM(CWK1329:CWK1330)</f>
        <v>0</v>
      </c>
      <c r="CWL1331" s="62">
        <f>CWK1331/CWJ1331</f>
        <v>0</v>
      </c>
      <c r="CWM1331" s="62">
        <f>CWJ1331-CWK1331</f>
        <v>2000000</v>
      </c>
      <c r="CWN1331" s="62">
        <f t="shared" si="321"/>
        <v>3000000</v>
      </c>
      <c r="CWU1331" s="62" t="s">
        <v>1936</v>
      </c>
      <c r="CWV1331" s="62">
        <f>SUM(CWV1329:CWV1330)</f>
        <v>1000000</v>
      </c>
      <c r="CWW1331" s="62">
        <f>SUM(CWW1329:CWW1330)</f>
        <v>0</v>
      </c>
      <c r="CWX1331" s="62">
        <f>CWW1331/CWV1331</f>
        <v>0</v>
      </c>
      <c r="CWY1331" s="62">
        <f>SUM(CWY1329)</f>
        <v>1000000</v>
      </c>
      <c r="CWZ1331" s="62">
        <f>SUM(CWZ1329:CWZ1330)</f>
        <v>2000000</v>
      </c>
      <c r="CXA1331" s="62">
        <f>SUM(CXA1329:CXA1330)</f>
        <v>0</v>
      </c>
      <c r="CXB1331" s="62">
        <f>CXA1331/CWZ1331</f>
        <v>0</v>
      </c>
      <c r="CXC1331" s="62">
        <f>CWZ1331-CXA1331</f>
        <v>2000000</v>
      </c>
      <c r="CXD1331" s="62">
        <f t="shared" si="321"/>
        <v>3000000</v>
      </c>
      <c r="CXK1331" s="62" t="s">
        <v>1936</v>
      </c>
      <c r="CXL1331" s="62">
        <f>SUM(CXL1329:CXL1330)</f>
        <v>1000000</v>
      </c>
      <c r="CXM1331" s="62">
        <f>SUM(CXM1329:CXM1330)</f>
        <v>0</v>
      </c>
      <c r="CXN1331" s="62">
        <f>CXM1331/CXL1331</f>
        <v>0</v>
      </c>
      <c r="CXO1331" s="62">
        <f>SUM(CXO1329)</f>
        <v>1000000</v>
      </c>
      <c r="CXP1331" s="62">
        <f>SUM(CXP1329:CXP1330)</f>
        <v>2000000</v>
      </c>
      <c r="CXQ1331" s="62">
        <f>SUM(CXQ1329:CXQ1330)</f>
        <v>0</v>
      </c>
      <c r="CXR1331" s="62">
        <f>CXQ1331/CXP1331</f>
        <v>0</v>
      </c>
      <c r="CXS1331" s="62">
        <f>CXP1331-CXQ1331</f>
        <v>2000000</v>
      </c>
      <c r="CXT1331" s="62">
        <f t="shared" si="322"/>
        <v>3000000</v>
      </c>
      <c r="CYA1331" s="62" t="s">
        <v>1936</v>
      </c>
      <c r="CYB1331" s="62">
        <f>SUM(CYB1329:CYB1330)</f>
        <v>1000000</v>
      </c>
      <c r="CYC1331" s="62">
        <f>SUM(CYC1329:CYC1330)</f>
        <v>0</v>
      </c>
      <c r="CYD1331" s="62">
        <f>CYC1331/CYB1331</f>
        <v>0</v>
      </c>
      <c r="CYE1331" s="62">
        <f>SUM(CYE1329)</f>
        <v>1000000</v>
      </c>
      <c r="CYF1331" s="62">
        <f>SUM(CYF1329:CYF1330)</f>
        <v>2000000</v>
      </c>
      <c r="CYG1331" s="62">
        <f>SUM(CYG1329:CYG1330)</f>
        <v>0</v>
      </c>
      <c r="CYH1331" s="62">
        <f>CYG1331/CYF1331</f>
        <v>0</v>
      </c>
      <c r="CYI1331" s="62">
        <f>CYF1331-CYG1331</f>
        <v>2000000</v>
      </c>
      <c r="CYJ1331" s="62">
        <f t="shared" si="322"/>
        <v>3000000</v>
      </c>
      <c r="CYQ1331" s="62" t="s">
        <v>1936</v>
      </c>
      <c r="CYR1331" s="62">
        <f>SUM(CYR1329:CYR1330)</f>
        <v>1000000</v>
      </c>
      <c r="CYS1331" s="62">
        <f>SUM(CYS1329:CYS1330)</f>
        <v>0</v>
      </c>
      <c r="CYT1331" s="62">
        <f>CYS1331/CYR1331</f>
        <v>0</v>
      </c>
      <c r="CYU1331" s="62">
        <f>SUM(CYU1329)</f>
        <v>1000000</v>
      </c>
      <c r="CYV1331" s="62">
        <f>SUM(CYV1329:CYV1330)</f>
        <v>2000000</v>
      </c>
      <c r="CYW1331" s="62">
        <f>SUM(CYW1329:CYW1330)</f>
        <v>0</v>
      </c>
      <c r="CYX1331" s="62">
        <f>CYW1331/CYV1331</f>
        <v>0</v>
      </c>
      <c r="CYY1331" s="62">
        <f>CYV1331-CYW1331</f>
        <v>2000000</v>
      </c>
      <c r="CYZ1331" s="62">
        <f t="shared" si="323"/>
        <v>3000000</v>
      </c>
      <c r="CZG1331" s="62" t="s">
        <v>1936</v>
      </c>
      <c r="CZH1331" s="62">
        <f>SUM(CZH1329:CZH1330)</f>
        <v>1000000</v>
      </c>
      <c r="CZI1331" s="62">
        <f>SUM(CZI1329:CZI1330)</f>
        <v>0</v>
      </c>
      <c r="CZJ1331" s="62">
        <f>CZI1331/CZH1331</f>
        <v>0</v>
      </c>
      <c r="CZK1331" s="62">
        <f>SUM(CZK1329)</f>
        <v>1000000</v>
      </c>
      <c r="CZL1331" s="62">
        <f>SUM(CZL1329:CZL1330)</f>
        <v>2000000</v>
      </c>
      <c r="CZM1331" s="62">
        <f>SUM(CZM1329:CZM1330)</f>
        <v>0</v>
      </c>
      <c r="CZN1331" s="62">
        <f>CZM1331/CZL1331</f>
        <v>0</v>
      </c>
      <c r="CZO1331" s="62">
        <f>CZL1331-CZM1331</f>
        <v>2000000</v>
      </c>
      <c r="CZP1331" s="62">
        <f t="shared" si="323"/>
        <v>3000000</v>
      </c>
      <c r="CZW1331" s="62" t="s">
        <v>1936</v>
      </c>
      <c r="CZX1331" s="62">
        <f>SUM(CZX1329:CZX1330)</f>
        <v>1000000</v>
      </c>
      <c r="CZY1331" s="62">
        <f>SUM(CZY1329:CZY1330)</f>
        <v>0</v>
      </c>
      <c r="CZZ1331" s="62">
        <f>CZY1331/CZX1331</f>
        <v>0</v>
      </c>
      <c r="DAA1331" s="62">
        <f>SUM(DAA1329)</f>
        <v>1000000</v>
      </c>
      <c r="DAB1331" s="62">
        <f>SUM(DAB1329:DAB1330)</f>
        <v>2000000</v>
      </c>
      <c r="DAC1331" s="62">
        <f>SUM(DAC1329:DAC1330)</f>
        <v>0</v>
      </c>
      <c r="DAD1331" s="62">
        <f>DAC1331/DAB1331</f>
        <v>0</v>
      </c>
      <c r="DAE1331" s="62">
        <f>DAB1331-DAC1331</f>
        <v>2000000</v>
      </c>
      <c r="DAF1331" s="62">
        <f t="shared" si="324"/>
        <v>3000000</v>
      </c>
      <c r="DAM1331" s="62" t="s">
        <v>1936</v>
      </c>
      <c r="DAN1331" s="62">
        <f>SUM(DAN1329:DAN1330)</f>
        <v>1000000</v>
      </c>
      <c r="DAO1331" s="62">
        <f>SUM(DAO1329:DAO1330)</f>
        <v>0</v>
      </c>
      <c r="DAP1331" s="62">
        <f>DAO1331/DAN1331</f>
        <v>0</v>
      </c>
      <c r="DAQ1331" s="62">
        <f>SUM(DAQ1329)</f>
        <v>1000000</v>
      </c>
      <c r="DAR1331" s="62">
        <f>SUM(DAR1329:DAR1330)</f>
        <v>2000000</v>
      </c>
      <c r="DAS1331" s="62">
        <f>SUM(DAS1329:DAS1330)</f>
        <v>0</v>
      </c>
      <c r="DAT1331" s="62">
        <f>DAS1331/DAR1331</f>
        <v>0</v>
      </c>
      <c r="DAU1331" s="62">
        <f>DAR1331-DAS1331</f>
        <v>2000000</v>
      </c>
      <c r="DAV1331" s="62">
        <f t="shared" si="324"/>
        <v>3000000</v>
      </c>
      <c r="DBC1331" s="62" t="s">
        <v>1936</v>
      </c>
      <c r="DBD1331" s="62">
        <f>SUM(DBD1329:DBD1330)</f>
        <v>1000000</v>
      </c>
      <c r="DBE1331" s="62">
        <f>SUM(DBE1329:DBE1330)</f>
        <v>0</v>
      </c>
      <c r="DBF1331" s="62">
        <f>DBE1331/DBD1331</f>
        <v>0</v>
      </c>
      <c r="DBG1331" s="62">
        <f>SUM(DBG1329)</f>
        <v>1000000</v>
      </c>
      <c r="DBH1331" s="62">
        <f>SUM(DBH1329:DBH1330)</f>
        <v>2000000</v>
      </c>
      <c r="DBI1331" s="62">
        <f>SUM(DBI1329:DBI1330)</f>
        <v>0</v>
      </c>
      <c r="DBJ1331" s="62">
        <f>DBI1331/DBH1331</f>
        <v>0</v>
      </c>
      <c r="DBK1331" s="62">
        <f>DBH1331-DBI1331</f>
        <v>2000000</v>
      </c>
      <c r="DBL1331" s="62">
        <f t="shared" si="325"/>
        <v>3000000</v>
      </c>
      <c r="DBS1331" s="62" t="s">
        <v>1936</v>
      </c>
      <c r="DBT1331" s="62">
        <f>SUM(DBT1329:DBT1330)</f>
        <v>1000000</v>
      </c>
      <c r="DBU1331" s="62">
        <f>SUM(DBU1329:DBU1330)</f>
        <v>0</v>
      </c>
      <c r="DBV1331" s="62">
        <f>DBU1331/DBT1331</f>
        <v>0</v>
      </c>
      <c r="DBW1331" s="62">
        <f>SUM(DBW1329)</f>
        <v>1000000</v>
      </c>
      <c r="DBX1331" s="62">
        <f>SUM(DBX1329:DBX1330)</f>
        <v>2000000</v>
      </c>
      <c r="DBY1331" s="62">
        <f>SUM(DBY1329:DBY1330)</f>
        <v>0</v>
      </c>
      <c r="DBZ1331" s="62">
        <f>DBY1331/DBX1331</f>
        <v>0</v>
      </c>
      <c r="DCA1331" s="62">
        <f>DBX1331-DBY1331</f>
        <v>2000000</v>
      </c>
      <c r="DCB1331" s="62">
        <f t="shared" si="325"/>
        <v>3000000</v>
      </c>
      <c r="DCI1331" s="62" t="s">
        <v>1936</v>
      </c>
      <c r="DCJ1331" s="62">
        <f>SUM(DCJ1329:DCJ1330)</f>
        <v>1000000</v>
      </c>
      <c r="DCK1331" s="62">
        <f>SUM(DCK1329:DCK1330)</f>
        <v>0</v>
      </c>
      <c r="DCL1331" s="62">
        <f>DCK1331/DCJ1331</f>
        <v>0</v>
      </c>
      <c r="DCM1331" s="62">
        <f>SUM(DCM1329)</f>
        <v>1000000</v>
      </c>
      <c r="DCN1331" s="62">
        <f>SUM(DCN1329:DCN1330)</f>
        <v>2000000</v>
      </c>
      <c r="DCO1331" s="62">
        <f>SUM(DCO1329:DCO1330)</f>
        <v>0</v>
      </c>
      <c r="DCP1331" s="62">
        <f>DCO1331/DCN1331</f>
        <v>0</v>
      </c>
      <c r="DCQ1331" s="62">
        <f>DCN1331-DCO1331</f>
        <v>2000000</v>
      </c>
      <c r="DCR1331" s="62">
        <f t="shared" si="326"/>
        <v>3000000</v>
      </c>
      <c r="DCY1331" s="62" t="s">
        <v>1936</v>
      </c>
      <c r="DCZ1331" s="62">
        <f>SUM(DCZ1329:DCZ1330)</f>
        <v>1000000</v>
      </c>
      <c r="DDA1331" s="62">
        <f>SUM(DDA1329:DDA1330)</f>
        <v>0</v>
      </c>
      <c r="DDB1331" s="62">
        <f>DDA1331/DCZ1331</f>
        <v>0</v>
      </c>
      <c r="DDC1331" s="62">
        <f>SUM(DDC1329)</f>
        <v>1000000</v>
      </c>
      <c r="DDD1331" s="62">
        <f>SUM(DDD1329:DDD1330)</f>
        <v>2000000</v>
      </c>
      <c r="DDE1331" s="62">
        <f>SUM(DDE1329:DDE1330)</f>
        <v>0</v>
      </c>
      <c r="DDF1331" s="62">
        <f>DDE1331/DDD1331</f>
        <v>0</v>
      </c>
      <c r="DDG1331" s="62">
        <f>DDD1331-DDE1331</f>
        <v>2000000</v>
      </c>
      <c r="DDH1331" s="62">
        <f t="shared" si="326"/>
        <v>3000000</v>
      </c>
      <c r="DDO1331" s="62" t="s">
        <v>1936</v>
      </c>
      <c r="DDP1331" s="62">
        <f>SUM(DDP1329:DDP1330)</f>
        <v>1000000</v>
      </c>
      <c r="DDQ1331" s="62">
        <f>SUM(DDQ1329:DDQ1330)</f>
        <v>0</v>
      </c>
      <c r="DDR1331" s="62">
        <f>DDQ1331/DDP1331</f>
        <v>0</v>
      </c>
      <c r="DDS1331" s="62">
        <f>SUM(DDS1329)</f>
        <v>1000000</v>
      </c>
      <c r="DDT1331" s="62">
        <f>SUM(DDT1329:DDT1330)</f>
        <v>2000000</v>
      </c>
      <c r="DDU1331" s="62">
        <f>SUM(DDU1329:DDU1330)</f>
        <v>0</v>
      </c>
      <c r="DDV1331" s="62">
        <f>DDU1331/DDT1331</f>
        <v>0</v>
      </c>
      <c r="DDW1331" s="62">
        <f>DDT1331-DDU1331</f>
        <v>2000000</v>
      </c>
      <c r="DDX1331" s="62">
        <f t="shared" si="327"/>
        <v>3000000</v>
      </c>
      <c r="DEE1331" s="62" t="s">
        <v>1936</v>
      </c>
      <c r="DEF1331" s="62">
        <f>SUM(DEF1329:DEF1330)</f>
        <v>1000000</v>
      </c>
      <c r="DEG1331" s="62">
        <f>SUM(DEG1329:DEG1330)</f>
        <v>0</v>
      </c>
      <c r="DEH1331" s="62">
        <f>DEG1331/DEF1331</f>
        <v>0</v>
      </c>
      <c r="DEI1331" s="62">
        <f>SUM(DEI1329)</f>
        <v>1000000</v>
      </c>
      <c r="DEJ1331" s="62">
        <f>SUM(DEJ1329:DEJ1330)</f>
        <v>2000000</v>
      </c>
      <c r="DEK1331" s="62">
        <f>SUM(DEK1329:DEK1330)</f>
        <v>0</v>
      </c>
      <c r="DEL1331" s="62">
        <f>DEK1331/DEJ1331</f>
        <v>0</v>
      </c>
      <c r="DEM1331" s="62">
        <f>DEJ1331-DEK1331</f>
        <v>2000000</v>
      </c>
      <c r="DEN1331" s="62">
        <f t="shared" si="327"/>
        <v>3000000</v>
      </c>
      <c r="DEU1331" s="62" t="s">
        <v>1936</v>
      </c>
      <c r="DEV1331" s="62">
        <f>SUM(DEV1329:DEV1330)</f>
        <v>1000000</v>
      </c>
      <c r="DEW1331" s="62">
        <f>SUM(DEW1329:DEW1330)</f>
        <v>0</v>
      </c>
      <c r="DEX1331" s="62">
        <f>DEW1331/DEV1331</f>
        <v>0</v>
      </c>
      <c r="DEY1331" s="62">
        <f>SUM(DEY1329)</f>
        <v>1000000</v>
      </c>
      <c r="DEZ1331" s="62">
        <f>SUM(DEZ1329:DEZ1330)</f>
        <v>2000000</v>
      </c>
      <c r="DFA1331" s="62">
        <f>SUM(DFA1329:DFA1330)</f>
        <v>0</v>
      </c>
      <c r="DFB1331" s="62">
        <f>DFA1331/DEZ1331</f>
        <v>0</v>
      </c>
      <c r="DFC1331" s="62">
        <f>DEZ1331-DFA1331</f>
        <v>2000000</v>
      </c>
      <c r="DFD1331" s="62">
        <f t="shared" si="328"/>
        <v>3000000</v>
      </c>
      <c r="DFK1331" s="62" t="s">
        <v>1936</v>
      </c>
      <c r="DFL1331" s="62">
        <f>SUM(DFL1329:DFL1330)</f>
        <v>1000000</v>
      </c>
      <c r="DFM1331" s="62">
        <f>SUM(DFM1329:DFM1330)</f>
        <v>0</v>
      </c>
      <c r="DFN1331" s="62">
        <f>DFM1331/DFL1331</f>
        <v>0</v>
      </c>
      <c r="DFO1331" s="62">
        <f>SUM(DFO1329)</f>
        <v>1000000</v>
      </c>
      <c r="DFP1331" s="62">
        <f>SUM(DFP1329:DFP1330)</f>
        <v>2000000</v>
      </c>
      <c r="DFQ1331" s="62">
        <f>SUM(DFQ1329:DFQ1330)</f>
        <v>0</v>
      </c>
      <c r="DFR1331" s="62">
        <f>DFQ1331/DFP1331</f>
        <v>0</v>
      </c>
      <c r="DFS1331" s="62">
        <f>DFP1331-DFQ1331</f>
        <v>2000000</v>
      </c>
      <c r="DFT1331" s="62">
        <f t="shared" si="328"/>
        <v>3000000</v>
      </c>
      <c r="DGA1331" s="62" t="s">
        <v>1936</v>
      </c>
      <c r="DGB1331" s="62">
        <f>SUM(DGB1329:DGB1330)</f>
        <v>1000000</v>
      </c>
      <c r="DGC1331" s="62">
        <f>SUM(DGC1329:DGC1330)</f>
        <v>0</v>
      </c>
      <c r="DGD1331" s="62">
        <f>DGC1331/DGB1331</f>
        <v>0</v>
      </c>
      <c r="DGE1331" s="62">
        <f>SUM(DGE1329)</f>
        <v>1000000</v>
      </c>
      <c r="DGF1331" s="62">
        <f>SUM(DGF1329:DGF1330)</f>
        <v>2000000</v>
      </c>
      <c r="DGG1331" s="62">
        <f>SUM(DGG1329:DGG1330)</f>
        <v>0</v>
      </c>
      <c r="DGH1331" s="62">
        <f>DGG1331/DGF1331</f>
        <v>0</v>
      </c>
      <c r="DGI1331" s="62">
        <f>DGF1331-DGG1331</f>
        <v>2000000</v>
      </c>
      <c r="DGJ1331" s="62">
        <f t="shared" si="329"/>
        <v>3000000</v>
      </c>
      <c r="DGQ1331" s="62" t="s">
        <v>1936</v>
      </c>
      <c r="DGR1331" s="62">
        <f>SUM(DGR1329:DGR1330)</f>
        <v>1000000</v>
      </c>
      <c r="DGS1331" s="62">
        <f>SUM(DGS1329:DGS1330)</f>
        <v>0</v>
      </c>
      <c r="DGT1331" s="62">
        <f>DGS1331/DGR1331</f>
        <v>0</v>
      </c>
      <c r="DGU1331" s="62">
        <f>SUM(DGU1329)</f>
        <v>1000000</v>
      </c>
      <c r="DGV1331" s="62">
        <f>SUM(DGV1329:DGV1330)</f>
        <v>2000000</v>
      </c>
      <c r="DGW1331" s="62">
        <f>SUM(DGW1329:DGW1330)</f>
        <v>0</v>
      </c>
      <c r="DGX1331" s="62">
        <f>DGW1331/DGV1331</f>
        <v>0</v>
      </c>
      <c r="DGY1331" s="62">
        <f>DGV1331-DGW1331</f>
        <v>2000000</v>
      </c>
      <c r="DGZ1331" s="62">
        <f t="shared" si="329"/>
        <v>3000000</v>
      </c>
      <c r="DHG1331" s="62" t="s">
        <v>1936</v>
      </c>
      <c r="DHH1331" s="62">
        <f>SUM(DHH1329:DHH1330)</f>
        <v>1000000</v>
      </c>
      <c r="DHI1331" s="62">
        <f>SUM(DHI1329:DHI1330)</f>
        <v>0</v>
      </c>
      <c r="DHJ1331" s="62">
        <f>DHI1331/DHH1331</f>
        <v>0</v>
      </c>
      <c r="DHK1331" s="62">
        <f>SUM(DHK1329)</f>
        <v>1000000</v>
      </c>
      <c r="DHL1331" s="62">
        <f>SUM(DHL1329:DHL1330)</f>
        <v>2000000</v>
      </c>
      <c r="DHM1331" s="62">
        <f>SUM(DHM1329:DHM1330)</f>
        <v>0</v>
      </c>
      <c r="DHN1331" s="62">
        <f>DHM1331/DHL1331</f>
        <v>0</v>
      </c>
      <c r="DHO1331" s="62">
        <f>DHL1331-DHM1331</f>
        <v>2000000</v>
      </c>
      <c r="DHP1331" s="62">
        <f t="shared" si="330"/>
        <v>3000000</v>
      </c>
      <c r="DHW1331" s="62" t="s">
        <v>1936</v>
      </c>
      <c r="DHX1331" s="62">
        <f>SUM(DHX1329:DHX1330)</f>
        <v>1000000</v>
      </c>
      <c r="DHY1331" s="62">
        <f>SUM(DHY1329:DHY1330)</f>
        <v>0</v>
      </c>
      <c r="DHZ1331" s="62">
        <f>DHY1331/DHX1331</f>
        <v>0</v>
      </c>
      <c r="DIA1331" s="62">
        <f>SUM(DIA1329)</f>
        <v>1000000</v>
      </c>
      <c r="DIB1331" s="62">
        <f>SUM(DIB1329:DIB1330)</f>
        <v>2000000</v>
      </c>
      <c r="DIC1331" s="62">
        <f>SUM(DIC1329:DIC1330)</f>
        <v>0</v>
      </c>
      <c r="DID1331" s="62">
        <f>DIC1331/DIB1331</f>
        <v>0</v>
      </c>
      <c r="DIE1331" s="62">
        <f>DIB1331-DIC1331</f>
        <v>2000000</v>
      </c>
      <c r="DIF1331" s="62">
        <f t="shared" si="330"/>
        <v>3000000</v>
      </c>
      <c r="DIM1331" s="62" t="s">
        <v>1936</v>
      </c>
      <c r="DIN1331" s="62">
        <f>SUM(DIN1329:DIN1330)</f>
        <v>1000000</v>
      </c>
      <c r="DIO1331" s="62">
        <f>SUM(DIO1329:DIO1330)</f>
        <v>0</v>
      </c>
      <c r="DIP1331" s="62">
        <f>DIO1331/DIN1331</f>
        <v>0</v>
      </c>
      <c r="DIQ1331" s="62">
        <f>SUM(DIQ1329)</f>
        <v>1000000</v>
      </c>
      <c r="DIR1331" s="62">
        <f>SUM(DIR1329:DIR1330)</f>
        <v>2000000</v>
      </c>
      <c r="DIS1331" s="62">
        <f>SUM(DIS1329:DIS1330)</f>
        <v>0</v>
      </c>
      <c r="DIT1331" s="62">
        <f>DIS1331/DIR1331</f>
        <v>0</v>
      </c>
      <c r="DIU1331" s="62">
        <f>DIR1331-DIS1331</f>
        <v>2000000</v>
      </c>
      <c r="DIV1331" s="62">
        <f t="shared" si="331"/>
        <v>3000000</v>
      </c>
      <c r="DJC1331" s="62" t="s">
        <v>1936</v>
      </c>
      <c r="DJD1331" s="62">
        <f>SUM(DJD1329:DJD1330)</f>
        <v>1000000</v>
      </c>
      <c r="DJE1331" s="62">
        <f>SUM(DJE1329:DJE1330)</f>
        <v>0</v>
      </c>
      <c r="DJF1331" s="62">
        <f>DJE1331/DJD1331</f>
        <v>0</v>
      </c>
      <c r="DJG1331" s="62">
        <f>SUM(DJG1329)</f>
        <v>1000000</v>
      </c>
      <c r="DJH1331" s="62">
        <f>SUM(DJH1329:DJH1330)</f>
        <v>2000000</v>
      </c>
      <c r="DJI1331" s="62">
        <f>SUM(DJI1329:DJI1330)</f>
        <v>0</v>
      </c>
      <c r="DJJ1331" s="62">
        <f>DJI1331/DJH1331</f>
        <v>0</v>
      </c>
      <c r="DJK1331" s="62">
        <f>DJH1331-DJI1331</f>
        <v>2000000</v>
      </c>
      <c r="DJL1331" s="62">
        <f t="shared" si="331"/>
        <v>3000000</v>
      </c>
      <c r="DJS1331" s="62" t="s">
        <v>1936</v>
      </c>
      <c r="DJT1331" s="62">
        <f>SUM(DJT1329:DJT1330)</f>
        <v>1000000</v>
      </c>
      <c r="DJU1331" s="62">
        <f>SUM(DJU1329:DJU1330)</f>
        <v>0</v>
      </c>
      <c r="DJV1331" s="62">
        <f>DJU1331/DJT1331</f>
        <v>0</v>
      </c>
      <c r="DJW1331" s="62">
        <f>SUM(DJW1329)</f>
        <v>1000000</v>
      </c>
      <c r="DJX1331" s="62">
        <f>SUM(DJX1329:DJX1330)</f>
        <v>2000000</v>
      </c>
      <c r="DJY1331" s="62">
        <f>SUM(DJY1329:DJY1330)</f>
        <v>0</v>
      </c>
      <c r="DJZ1331" s="62">
        <f>DJY1331/DJX1331</f>
        <v>0</v>
      </c>
      <c r="DKA1331" s="62">
        <f>DJX1331-DJY1331</f>
        <v>2000000</v>
      </c>
      <c r="DKB1331" s="62">
        <f t="shared" si="332"/>
        <v>3000000</v>
      </c>
      <c r="DKI1331" s="62" t="s">
        <v>1936</v>
      </c>
      <c r="DKJ1331" s="62">
        <f>SUM(DKJ1329:DKJ1330)</f>
        <v>1000000</v>
      </c>
      <c r="DKK1331" s="62">
        <f>SUM(DKK1329:DKK1330)</f>
        <v>0</v>
      </c>
      <c r="DKL1331" s="62">
        <f>DKK1331/DKJ1331</f>
        <v>0</v>
      </c>
      <c r="DKM1331" s="62">
        <f>SUM(DKM1329)</f>
        <v>1000000</v>
      </c>
      <c r="DKN1331" s="62">
        <f>SUM(DKN1329:DKN1330)</f>
        <v>2000000</v>
      </c>
      <c r="DKO1331" s="62">
        <f>SUM(DKO1329:DKO1330)</f>
        <v>0</v>
      </c>
      <c r="DKP1331" s="62">
        <f>DKO1331/DKN1331</f>
        <v>0</v>
      </c>
      <c r="DKQ1331" s="62">
        <f>DKN1331-DKO1331</f>
        <v>2000000</v>
      </c>
      <c r="DKR1331" s="62">
        <f t="shared" si="332"/>
        <v>3000000</v>
      </c>
      <c r="DKY1331" s="62" t="s">
        <v>1936</v>
      </c>
      <c r="DKZ1331" s="62">
        <f>SUM(DKZ1329:DKZ1330)</f>
        <v>1000000</v>
      </c>
      <c r="DLA1331" s="62">
        <f>SUM(DLA1329:DLA1330)</f>
        <v>0</v>
      </c>
      <c r="DLB1331" s="62">
        <f>DLA1331/DKZ1331</f>
        <v>0</v>
      </c>
      <c r="DLC1331" s="62">
        <f>SUM(DLC1329)</f>
        <v>1000000</v>
      </c>
      <c r="DLD1331" s="62">
        <f>SUM(DLD1329:DLD1330)</f>
        <v>2000000</v>
      </c>
      <c r="DLE1331" s="62">
        <f>SUM(DLE1329:DLE1330)</f>
        <v>0</v>
      </c>
      <c r="DLF1331" s="62">
        <f>DLE1331/DLD1331</f>
        <v>0</v>
      </c>
      <c r="DLG1331" s="62">
        <f>DLD1331-DLE1331</f>
        <v>2000000</v>
      </c>
      <c r="DLH1331" s="62">
        <f t="shared" si="333"/>
        <v>3000000</v>
      </c>
      <c r="DLO1331" s="62" t="s">
        <v>1936</v>
      </c>
      <c r="DLP1331" s="62">
        <f>SUM(DLP1329:DLP1330)</f>
        <v>1000000</v>
      </c>
      <c r="DLQ1331" s="62">
        <f>SUM(DLQ1329:DLQ1330)</f>
        <v>0</v>
      </c>
      <c r="DLR1331" s="62">
        <f>DLQ1331/DLP1331</f>
        <v>0</v>
      </c>
      <c r="DLS1331" s="62">
        <f>SUM(DLS1329)</f>
        <v>1000000</v>
      </c>
      <c r="DLT1331" s="62">
        <f>SUM(DLT1329:DLT1330)</f>
        <v>2000000</v>
      </c>
      <c r="DLU1331" s="62">
        <f>SUM(DLU1329:DLU1330)</f>
        <v>0</v>
      </c>
      <c r="DLV1331" s="62">
        <f>DLU1331/DLT1331</f>
        <v>0</v>
      </c>
      <c r="DLW1331" s="62">
        <f>DLT1331-DLU1331</f>
        <v>2000000</v>
      </c>
      <c r="DLX1331" s="62">
        <f t="shared" si="333"/>
        <v>3000000</v>
      </c>
      <c r="DME1331" s="62" t="s">
        <v>1936</v>
      </c>
      <c r="DMF1331" s="62">
        <f>SUM(DMF1329:DMF1330)</f>
        <v>1000000</v>
      </c>
      <c r="DMG1331" s="62">
        <f>SUM(DMG1329:DMG1330)</f>
        <v>0</v>
      </c>
      <c r="DMH1331" s="62">
        <f>DMG1331/DMF1331</f>
        <v>0</v>
      </c>
      <c r="DMI1331" s="62">
        <f>SUM(DMI1329)</f>
        <v>1000000</v>
      </c>
      <c r="DMJ1331" s="62">
        <f>SUM(DMJ1329:DMJ1330)</f>
        <v>2000000</v>
      </c>
      <c r="DMK1331" s="62">
        <f>SUM(DMK1329:DMK1330)</f>
        <v>0</v>
      </c>
      <c r="DML1331" s="62">
        <f>DMK1331/DMJ1331</f>
        <v>0</v>
      </c>
      <c r="DMM1331" s="62">
        <f>DMJ1331-DMK1331</f>
        <v>2000000</v>
      </c>
      <c r="DMN1331" s="62">
        <f t="shared" si="334"/>
        <v>3000000</v>
      </c>
      <c r="DMU1331" s="62" t="s">
        <v>1936</v>
      </c>
      <c r="DMV1331" s="62">
        <f>SUM(DMV1329:DMV1330)</f>
        <v>1000000</v>
      </c>
      <c r="DMW1331" s="62">
        <f>SUM(DMW1329:DMW1330)</f>
        <v>0</v>
      </c>
      <c r="DMX1331" s="62">
        <f>DMW1331/DMV1331</f>
        <v>0</v>
      </c>
      <c r="DMY1331" s="62">
        <f>SUM(DMY1329)</f>
        <v>1000000</v>
      </c>
      <c r="DMZ1331" s="62">
        <f>SUM(DMZ1329:DMZ1330)</f>
        <v>2000000</v>
      </c>
      <c r="DNA1331" s="62">
        <f>SUM(DNA1329:DNA1330)</f>
        <v>0</v>
      </c>
      <c r="DNB1331" s="62">
        <f>DNA1331/DMZ1331</f>
        <v>0</v>
      </c>
      <c r="DNC1331" s="62">
        <f>DMZ1331-DNA1331</f>
        <v>2000000</v>
      </c>
      <c r="DND1331" s="62">
        <f t="shared" si="334"/>
        <v>3000000</v>
      </c>
      <c r="DNK1331" s="62" t="s">
        <v>1936</v>
      </c>
      <c r="DNL1331" s="62">
        <f>SUM(DNL1329:DNL1330)</f>
        <v>1000000</v>
      </c>
      <c r="DNM1331" s="62">
        <f>SUM(DNM1329:DNM1330)</f>
        <v>0</v>
      </c>
      <c r="DNN1331" s="62">
        <f>DNM1331/DNL1331</f>
        <v>0</v>
      </c>
      <c r="DNO1331" s="62">
        <f>SUM(DNO1329)</f>
        <v>1000000</v>
      </c>
      <c r="DNP1331" s="62">
        <f>SUM(DNP1329:DNP1330)</f>
        <v>2000000</v>
      </c>
      <c r="DNQ1331" s="62">
        <f>SUM(DNQ1329:DNQ1330)</f>
        <v>0</v>
      </c>
      <c r="DNR1331" s="62">
        <f>DNQ1331/DNP1331</f>
        <v>0</v>
      </c>
      <c r="DNS1331" s="62">
        <f>DNP1331-DNQ1331</f>
        <v>2000000</v>
      </c>
      <c r="DNT1331" s="62">
        <f t="shared" si="335"/>
        <v>3000000</v>
      </c>
      <c r="DOA1331" s="62" t="s">
        <v>1936</v>
      </c>
      <c r="DOB1331" s="62">
        <f>SUM(DOB1329:DOB1330)</f>
        <v>1000000</v>
      </c>
      <c r="DOC1331" s="62">
        <f>SUM(DOC1329:DOC1330)</f>
        <v>0</v>
      </c>
      <c r="DOD1331" s="62">
        <f>DOC1331/DOB1331</f>
        <v>0</v>
      </c>
      <c r="DOE1331" s="62">
        <f>SUM(DOE1329)</f>
        <v>1000000</v>
      </c>
      <c r="DOF1331" s="62">
        <f>SUM(DOF1329:DOF1330)</f>
        <v>2000000</v>
      </c>
      <c r="DOG1331" s="62">
        <f>SUM(DOG1329:DOG1330)</f>
        <v>0</v>
      </c>
      <c r="DOH1331" s="62">
        <f>DOG1331/DOF1331</f>
        <v>0</v>
      </c>
      <c r="DOI1331" s="62">
        <f>DOF1331-DOG1331</f>
        <v>2000000</v>
      </c>
      <c r="DOJ1331" s="62">
        <f t="shared" si="335"/>
        <v>3000000</v>
      </c>
      <c r="DOQ1331" s="62" t="s">
        <v>1936</v>
      </c>
      <c r="DOR1331" s="62">
        <f>SUM(DOR1329:DOR1330)</f>
        <v>1000000</v>
      </c>
      <c r="DOS1331" s="62">
        <f>SUM(DOS1329:DOS1330)</f>
        <v>0</v>
      </c>
      <c r="DOT1331" s="62">
        <f>DOS1331/DOR1331</f>
        <v>0</v>
      </c>
      <c r="DOU1331" s="62">
        <f>SUM(DOU1329)</f>
        <v>1000000</v>
      </c>
      <c r="DOV1331" s="62">
        <f>SUM(DOV1329:DOV1330)</f>
        <v>2000000</v>
      </c>
      <c r="DOW1331" s="62">
        <f>SUM(DOW1329:DOW1330)</f>
        <v>0</v>
      </c>
      <c r="DOX1331" s="62">
        <f>DOW1331/DOV1331</f>
        <v>0</v>
      </c>
      <c r="DOY1331" s="62">
        <f>DOV1331-DOW1331</f>
        <v>2000000</v>
      </c>
      <c r="DOZ1331" s="62">
        <f t="shared" si="336"/>
        <v>3000000</v>
      </c>
      <c r="DPG1331" s="62" t="s">
        <v>1936</v>
      </c>
      <c r="DPH1331" s="62">
        <f>SUM(DPH1329:DPH1330)</f>
        <v>1000000</v>
      </c>
      <c r="DPI1331" s="62">
        <f>SUM(DPI1329:DPI1330)</f>
        <v>0</v>
      </c>
      <c r="DPJ1331" s="62">
        <f>DPI1331/DPH1331</f>
        <v>0</v>
      </c>
      <c r="DPK1331" s="62">
        <f>SUM(DPK1329)</f>
        <v>1000000</v>
      </c>
      <c r="DPL1331" s="62">
        <f>SUM(DPL1329:DPL1330)</f>
        <v>2000000</v>
      </c>
      <c r="DPM1331" s="62">
        <f>SUM(DPM1329:DPM1330)</f>
        <v>0</v>
      </c>
      <c r="DPN1331" s="62">
        <f>DPM1331/DPL1331</f>
        <v>0</v>
      </c>
      <c r="DPO1331" s="62">
        <f>DPL1331-DPM1331</f>
        <v>2000000</v>
      </c>
      <c r="DPP1331" s="62">
        <f t="shared" si="336"/>
        <v>3000000</v>
      </c>
      <c r="DPW1331" s="62" t="s">
        <v>1936</v>
      </c>
      <c r="DPX1331" s="62">
        <f>SUM(DPX1329:DPX1330)</f>
        <v>1000000</v>
      </c>
      <c r="DPY1331" s="62">
        <f>SUM(DPY1329:DPY1330)</f>
        <v>0</v>
      </c>
      <c r="DPZ1331" s="62">
        <f>DPY1331/DPX1331</f>
        <v>0</v>
      </c>
      <c r="DQA1331" s="62">
        <f>SUM(DQA1329)</f>
        <v>1000000</v>
      </c>
      <c r="DQB1331" s="62">
        <f>SUM(DQB1329:DQB1330)</f>
        <v>2000000</v>
      </c>
      <c r="DQC1331" s="62">
        <f>SUM(DQC1329:DQC1330)</f>
        <v>0</v>
      </c>
      <c r="DQD1331" s="62">
        <f>DQC1331/DQB1331</f>
        <v>0</v>
      </c>
      <c r="DQE1331" s="62">
        <f>DQB1331-DQC1331</f>
        <v>2000000</v>
      </c>
      <c r="DQF1331" s="62">
        <f t="shared" si="337"/>
        <v>3000000</v>
      </c>
      <c r="DQM1331" s="62" t="s">
        <v>1936</v>
      </c>
      <c r="DQN1331" s="62">
        <f>SUM(DQN1329:DQN1330)</f>
        <v>1000000</v>
      </c>
      <c r="DQO1331" s="62">
        <f>SUM(DQO1329:DQO1330)</f>
        <v>0</v>
      </c>
      <c r="DQP1331" s="62">
        <f>DQO1331/DQN1331</f>
        <v>0</v>
      </c>
      <c r="DQQ1331" s="62">
        <f>SUM(DQQ1329)</f>
        <v>1000000</v>
      </c>
      <c r="DQR1331" s="62">
        <f>SUM(DQR1329:DQR1330)</f>
        <v>2000000</v>
      </c>
      <c r="DQS1331" s="62">
        <f>SUM(DQS1329:DQS1330)</f>
        <v>0</v>
      </c>
      <c r="DQT1331" s="62">
        <f>DQS1331/DQR1331</f>
        <v>0</v>
      </c>
      <c r="DQU1331" s="62">
        <f>DQR1331-DQS1331</f>
        <v>2000000</v>
      </c>
      <c r="DQV1331" s="62">
        <f t="shared" si="337"/>
        <v>3000000</v>
      </c>
      <c r="DRC1331" s="62" t="s">
        <v>1936</v>
      </c>
      <c r="DRD1331" s="62">
        <f>SUM(DRD1329:DRD1330)</f>
        <v>1000000</v>
      </c>
      <c r="DRE1331" s="62">
        <f>SUM(DRE1329:DRE1330)</f>
        <v>0</v>
      </c>
      <c r="DRF1331" s="62">
        <f>DRE1331/DRD1331</f>
        <v>0</v>
      </c>
      <c r="DRG1331" s="62">
        <f>SUM(DRG1329)</f>
        <v>1000000</v>
      </c>
      <c r="DRH1331" s="62">
        <f>SUM(DRH1329:DRH1330)</f>
        <v>2000000</v>
      </c>
      <c r="DRI1331" s="62">
        <f>SUM(DRI1329:DRI1330)</f>
        <v>0</v>
      </c>
      <c r="DRJ1331" s="62">
        <f>DRI1331/DRH1331</f>
        <v>0</v>
      </c>
      <c r="DRK1331" s="62">
        <f>DRH1331-DRI1331</f>
        <v>2000000</v>
      </c>
      <c r="DRL1331" s="62">
        <f t="shared" si="338"/>
        <v>3000000</v>
      </c>
      <c r="DRS1331" s="62" t="s">
        <v>1936</v>
      </c>
      <c r="DRT1331" s="62">
        <f>SUM(DRT1329:DRT1330)</f>
        <v>1000000</v>
      </c>
      <c r="DRU1331" s="62">
        <f>SUM(DRU1329:DRU1330)</f>
        <v>0</v>
      </c>
      <c r="DRV1331" s="62">
        <f>DRU1331/DRT1331</f>
        <v>0</v>
      </c>
      <c r="DRW1331" s="62">
        <f>SUM(DRW1329)</f>
        <v>1000000</v>
      </c>
      <c r="DRX1331" s="62">
        <f>SUM(DRX1329:DRX1330)</f>
        <v>2000000</v>
      </c>
      <c r="DRY1331" s="62">
        <f>SUM(DRY1329:DRY1330)</f>
        <v>0</v>
      </c>
      <c r="DRZ1331" s="62">
        <f>DRY1331/DRX1331</f>
        <v>0</v>
      </c>
      <c r="DSA1331" s="62">
        <f>DRX1331-DRY1331</f>
        <v>2000000</v>
      </c>
      <c r="DSB1331" s="62">
        <f t="shared" si="338"/>
        <v>3000000</v>
      </c>
      <c r="DSI1331" s="62" t="s">
        <v>1936</v>
      </c>
      <c r="DSJ1331" s="62">
        <f>SUM(DSJ1329:DSJ1330)</f>
        <v>1000000</v>
      </c>
      <c r="DSK1331" s="62">
        <f>SUM(DSK1329:DSK1330)</f>
        <v>0</v>
      </c>
      <c r="DSL1331" s="62">
        <f>DSK1331/DSJ1331</f>
        <v>0</v>
      </c>
      <c r="DSM1331" s="62">
        <f>SUM(DSM1329)</f>
        <v>1000000</v>
      </c>
      <c r="DSN1331" s="62">
        <f>SUM(DSN1329:DSN1330)</f>
        <v>2000000</v>
      </c>
      <c r="DSO1331" s="62">
        <f>SUM(DSO1329:DSO1330)</f>
        <v>0</v>
      </c>
      <c r="DSP1331" s="62">
        <f>DSO1331/DSN1331</f>
        <v>0</v>
      </c>
      <c r="DSQ1331" s="62">
        <f>DSN1331-DSO1331</f>
        <v>2000000</v>
      </c>
      <c r="DSR1331" s="62">
        <f t="shared" si="339"/>
        <v>3000000</v>
      </c>
      <c r="DSY1331" s="62" t="s">
        <v>1936</v>
      </c>
      <c r="DSZ1331" s="62">
        <f>SUM(DSZ1329:DSZ1330)</f>
        <v>1000000</v>
      </c>
      <c r="DTA1331" s="62">
        <f>SUM(DTA1329:DTA1330)</f>
        <v>0</v>
      </c>
      <c r="DTB1331" s="62">
        <f>DTA1331/DSZ1331</f>
        <v>0</v>
      </c>
      <c r="DTC1331" s="62">
        <f>SUM(DTC1329)</f>
        <v>1000000</v>
      </c>
      <c r="DTD1331" s="62">
        <f>SUM(DTD1329:DTD1330)</f>
        <v>2000000</v>
      </c>
      <c r="DTE1331" s="62">
        <f>SUM(DTE1329:DTE1330)</f>
        <v>0</v>
      </c>
      <c r="DTF1331" s="62">
        <f>DTE1331/DTD1331</f>
        <v>0</v>
      </c>
      <c r="DTG1331" s="62">
        <f>DTD1331-DTE1331</f>
        <v>2000000</v>
      </c>
      <c r="DTH1331" s="62">
        <f t="shared" si="339"/>
        <v>3000000</v>
      </c>
      <c r="DTO1331" s="62" t="s">
        <v>1936</v>
      </c>
      <c r="DTP1331" s="62">
        <f>SUM(DTP1329:DTP1330)</f>
        <v>1000000</v>
      </c>
      <c r="DTQ1331" s="62">
        <f>SUM(DTQ1329:DTQ1330)</f>
        <v>0</v>
      </c>
      <c r="DTR1331" s="62">
        <f>DTQ1331/DTP1331</f>
        <v>0</v>
      </c>
      <c r="DTS1331" s="62">
        <f>SUM(DTS1329)</f>
        <v>1000000</v>
      </c>
      <c r="DTT1331" s="62">
        <f>SUM(DTT1329:DTT1330)</f>
        <v>2000000</v>
      </c>
      <c r="DTU1331" s="62">
        <f>SUM(DTU1329:DTU1330)</f>
        <v>0</v>
      </c>
      <c r="DTV1331" s="62">
        <f>DTU1331/DTT1331</f>
        <v>0</v>
      </c>
      <c r="DTW1331" s="62">
        <f>DTT1331-DTU1331</f>
        <v>2000000</v>
      </c>
      <c r="DTX1331" s="62">
        <f t="shared" si="340"/>
        <v>3000000</v>
      </c>
      <c r="DUE1331" s="62" t="s">
        <v>1936</v>
      </c>
      <c r="DUF1331" s="62">
        <f>SUM(DUF1329:DUF1330)</f>
        <v>1000000</v>
      </c>
      <c r="DUG1331" s="62">
        <f>SUM(DUG1329:DUG1330)</f>
        <v>0</v>
      </c>
      <c r="DUH1331" s="62">
        <f>DUG1331/DUF1331</f>
        <v>0</v>
      </c>
      <c r="DUI1331" s="62">
        <f>SUM(DUI1329)</f>
        <v>1000000</v>
      </c>
      <c r="DUJ1331" s="62">
        <f>SUM(DUJ1329:DUJ1330)</f>
        <v>2000000</v>
      </c>
      <c r="DUK1331" s="62">
        <f>SUM(DUK1329:DUK1330)</f>
        <v>0</v>
      </c>
      <c r="DUL1331" s="62">
        <f>DUK1331/DUJ1331</f>
        <v>0</v>
      </c>
      <c r="DUM1331" s="62">
        <f>DUJ1331-DUK1331</f>
        <v>2000000</v>
      </c>
      <c r="DUN1331" s="62">
        <f t="shared" si="340"/>
        <v>3000000</v>
      </c>
      <c r="DUU1331" s="62" t="s">
        <v>1936</v>
      </c>
      <c r="DUV1331" s="62">
        <f>SUM(DUV1329:DUV1330)</f>
        <v>1000000</v>
      </c>
      <c r="DUW1331" s="62">
        <f>SUM(DUW1329:DUW1330)</f>
        <v>0</v>
      </c>
      <c r="DUX1331" s="62">
        <f>DUW1331/DUV1331</f>
        <v>0</v>
      </c>
      <c r="DUY1331" s="62">
        <f>SUM(DUY1329)</f>
        <v>1000000</v>
      </c>
      <c r="DUZ1331" s="62">
        <f>SUM(DUZ1329:DUZ1330)</f>
        <v>2000000</v>
      </c>
      <c r="DVA1331" s="62">
        <f>SUM(DVA1329:DVA1330)</f>
        <v>0</v>
      </c>
      <c r="DVB1331" s="62">
        <f>DVA1331/DUZ1331</f>
        <v>0</v>
      </c>
      <c r="DVC1331" s="62">
        <f>DUZ1331-DVA1331</f>
        <v>2000000</v>
      </c>
      <c r="DVD1331" s="62">
        <f t="shared" si="341"/>
        <v>3000000</v>
      </c>
      <c r="DVK1331" s="62" t="s">
        <v>1936</v>
      </c>
      <c r="DVL1331" s="62">
        <f>SUM(DVL1329:DVL1330)</f>
        <v>1000000</v>
      </c>
      <c r="DVM1331" s="62">
        <f>SUM(DVM1329:DVM1330)</f>
        <v>0</v>
      </c>
      <c r="DVN1331" s="62">
        <f>DVM1331/DVL1331</f>
        <v>0</v>
      </c>
      <c r="DVO1331" s="62">
        <f>SUM(DVO1329)</f>
        <v>1000000</v>
      </c>
      <c r="DVP1331" s="62">
        <f>SUM(DVP1329:DVP1330)</f>
        <v>2000000</v>
      </c>
      <c r="DVQ1331" s="62">
        <f>SUM(DVQ1329:DVQ1330)</f>
        <v>0</v>
      </c>
      <c r="DVR1331" s="62">
        <f>DVQ1331/DVP1331</f>
        <v>0</v>
      </c>
      <c r="DVS1331" s="62">
        <f>DVP1331-DVQ1331</f>
        <v>2000000</v>
      </c>
      <c r="DVT1331" s="62">
        <f t="shared" si="341"/>
        <v>3000000</v>
      </c>
      <c r="DWA1331" s="62" t="s">
        <v>1936</v>
      </c>
      <c r="DWB1331" s="62">
        <f>SUM(DWB1329:DWB1330)</f>
        <v>1000000</v>
      </c>
      <c r="DWC1331" s="62">
        <f>SUM(DWC1329:DWC1330)</f>
        <v>0</v>
      </c>
      <c r="DWD1331" s="62">
        <f>DWC1331/DWB1331</f>
        <v>0</v>
      </c>
      <c r="DWE1331" s="62">
        <f>SUM(DWE1329)</f>
        <v>1000000</v>
      </c>
      <c r="DWF1331" s="62">
        <f>SUM(DWF1329:DWF1330)</f>
        <v>2000000</v>
      </c>
      <c r="DWG1331" s="62">
        <f>SUM(DWG1329:DWG1330)</f>
        <v>0</v>
      </c>
      <c r="DWH1331" s="62">
        <f>DWG1331/DWF1331</f>
        <v>0</v>
      </c>
      <c r="DWI1331" s="62">
        <f>DWF1331-DWG1331</f>
        <v>2000000</v>
      </c>
      <c r="DWJ1331" s="62">
        <f t="shared" si="342"/>
        <v>3000000</v>
      </c>
      <c r="DWQ1331" s="62" t="s">
        <v>1936</v>
      </c>
      <c r="DWR1331" s="62">
        <f>SUM(DWR1329:DWR1330)</f>
        <v>1000000</v>
      </c>
      <c r="DWS1331" s="62">
        <f>SUM(DWS1329:DWS1330)</f>
        <v>0</v>
      </c>
      <c r="DWT1331" s="62">
        <f>DWS1331/DWR1331</f>
        <v>0</v>
      </c>
      <c r="DWU1331" s="62">
        <f>SUM(DWU1329)</f>
        <v>1000000</v>
      </c>
      <c r="DWV1331" s="62">
        <f>SUM(DWV1329:DWV1330)</f>
        <v>2000000</v>
      </c>
      <c r="DWW1331" s="62">
        <f>SUM(DWW1329:DWW1330)</f>
        <v>0</v>
      </c>
      <c r="DWX1331" s="62">
        <f>DWW1331/DWV1331</f>
        <v>0</v>
      </c>
      <c r="DWY1331" s="62">
        <f>DWV1331-DWW1331</f>
        <v>2000000</v>
      </c>
      <c r="DWZ1331" s="62">
        <f t="shared" si="342"/>
        <v>3000000</v>
      </c>
      <c r="DXG1331" s="62" t="s">
        <v>1936</v>
      </c>
      <c r="DXH1331" s="62">
        <f>SUM(DXH1329:DXH1330)</f>
        <v>1000000</v>
      </c>
      <c r="DXI1331" s="62">
        <f>SUM(DXI1329:DXI1330)</f>
        <v>0</v>
      </c>
      <c r="DXJ1331" s="62">
        <f>DXI1331/DXH1331</f>
        <v>0</v>
      </c>
      <c r="DXK1331" s="62">
        <f>SUM(DXK1329)</f>
        <v>1000000</v>
      </c>
      <c r="DXL1331" s="62">
        <f>SUM(DXL1329:DXL1330)</f>
        <v>2000000</v>
      </c>
      <c r="DXM1331" s="62">
        <f>SUM(DXM1329:DXM1330)</f>
        <v>0</v>
      </c>
      <c r="DXN1331" s="62">
        <f>DXM1331/DXL1331</f>
        <v>0</v>
      </c>
      <c r="DXO1331" s="62">
        <f>DXL1331-DXM1331</f>
        <v>2000000</v>
      </c>
      <c r="DXP1331" s="62">
        <f t="shared" si="343"/>
        <v>3000000</v>
      </c>
      <c r="DXW1331" s="62" t="s">
        <v>1936</v>
      </c>
      <c r="DXX1331" s="62">
        <f>SUM(DXX1329:DXX1330)</f>
        <v>1000000</v>
      </c>
      <c r="DXY1331" s="62">
        <f>SUM(DXY1329:DXY1330)</f>
        <v>0</v>
      </c>
      <c r="DXZ1331" s="62">
        <f>DXY1331/DXX1331</f>
        <v>0</v>
      </c>
      <c r="DYA1331" s="62">
        <f>SUM(DYA1329)</f>
        <v>1000000</v>
      </c>
      <c r="DYB1331" s="62">
        <f>SUM(DYB1329:DYB1330)</f>
        <v>2000000</v>
      </c>
      <c r="DYC1331" s="62">
        <f>SUM(DYC1329:DYC1330)</f>
        <v>0</v>
      </c>
      <c r="DYD1331" s="62">
        <f>DYC1331/DYB1331</f>
        <v>0</v>
      </c>
      <c r="DYE1331" s="62">
        <f>DYB1331-DYC1331</f>
        <v>2000000</v>
      </c>
      <c r="DYF1331" s="62">
        <f t="shared" si="343"/>
        <v>3000000</v>
      </c>
      <c r="DYM1331" s="62" t="s">
        <v>1936</v>
      </c>
      <c r="DYN1331" s="62">
        <f>SUM(DYN1329:DYN1330)</f>
        <v>1000000</v>
      </c>
      <c r="DYO1331" s="62">
        <f>SUM(DYO1329:DYO1330)</f>
        <v>0</v>
      </c>
      <c r="DYP1331" s="62">
        <f>DYO1331/DYN1331</f>
        <v>0</v>
      </c>
      <c r="DYQ1331" s="62">
        <f>SUM(DYQ1329)</f>
        <v>1000000</v>
      </c>
      <c r="DYR1331" s="62">
        <f>SUM(DYR1329:DYR1330)</f>
        <v>2000000</v>
      </c>
      <c r="DYS1331" s="62">
        <f>SUM(DYS1329:DYS1330)</f>
        <v>0</v>
      </c>
      <c r="DYT1331" s="62">
        <f>DYS1331/DYR1331</f>
        <v>0</v>
      </c>
      <c r="DYU1331" s="62">
        <f>DYR1331-DYS1331</f>
        <v>2000000</v>
      </c>
      <c r="DYV1331" s="62">
        <f t="shared" si="344"/>
        <v>3000000</v>
      </c>
      <c r="DZC1331" s="62" t="s">
        <v>1936</v>
      </c>
      <c r="DZD1331" s="62">
        <f>SUM(DZD1329:DZD1330)</f>
        <v>1000000</v>
      </c>
      <c r="DZE1331" s="62">
        <f>SUM(DZE1329:DZE1330)</f>
        <v>0</v>
      </c>
      <c r="DZF1331" s="62">
        <f>DZE1331/DZD1331</f>
        <v>0</v>
      </c>
      <c r="DZG1331" s="62">
        <f>SUM(DZG1329)</f>
        <v>1000000</v>
      </c>
      <c r="DZH1331" s="62">
        <f>SUM(DZH1329:DZH1330)</f>
        <v>2000000</v>
      </c>
      <c r="DZI1331" s="62">
        <f>SUM(DZI1329:DZI1330)</f>
        <v>0</v>
      </c>
      <c r="DZJ1331" s="62">
        <f>DZI1331/DZH1331</f>
        <v>0</v>
      </c>
      <c r="DZK1331" s="62">
        <f>DZH1331-DZI1331</f>
        <v>2000000</v>
      </c>
      <c r="DZL1331" s="62">
        <f t="shared" si="344"/>
        <v>3000000</v>
      </c>
      <c r="DZS1331" s="62" t="s">
        <v>1936</v>
      </c>
      <c r="DZT1331" s="62">
        <f>SUM(DZT1329:DZT1330)</f>
        <v>1000000</v>
      </c>
      <c r="DZU1331" s="62">
        <f>SUM(DZU1329:DZU1330)</f>
        <v>0</v>
      </c>
      <c r="DZV1331" s="62">
        <f>DZU1331/DZT1331</f>
        <v>0</v>
      </c>
      <c r="DZW1331" s="62">
        <f>SUM(DZW1329)</f>
        <v>1000000</v>
      </c>
      <c r="DZX1331" s="62">
        <f>SUM(DZX1329:DZX1330)</f>
        <v>2000000</v>
      </c>
      <c r="DZY1331" s="62">
        <f>SUM(DZY1329:DZY1330)</f>
        <v>0</v>
      </c>
      <c r="DZZ1331" s="62">
        <f>DZY1331/DZX1331</f>
        <v>0</v>
      </c>
      <c r="EAA1331" s="62">
        <f>DZX1331-DZY1331</f>
        <v>2000000</v>
      </c>
      <c r="EAB1331" s="62">
        <f t="shared" si="345"/>
        <v>3000000</v>
      </c>
      <c r="EAI1331" s="62" t="s">
        <v>1936</v>
      </c>
      <c r="EAJ1331" s="62">
        <f>SUM(EAJ1329:EAJ1330)</f>
        <v>1000000</v>
      </c>
      <c r="EAK1331" s="62">
        <f>SUM(EAK1329:EAK1330)</f>
        <v>0</v>
      </c>
      <c r="EAL1331" s="62">
        <f>EAK1331/EAJ1331</f>
        <v>0</v>
      </c>
      <c r="EAM1331" s="62">
        <f>SUM(EAM1329)</f>
        <v>1000000</v>
      </c>
      <c r="EAN1331" s="62">
        <f>SUM(EAN1329:EAN1330)</f>
        <v>2000000</v>
      </c>
      <c r="EAO1331" s="62">
        <f>SUM(EAO1329:EAO1330)</f>
        <v>0</v>
      </c>
      <c r="EAP1331" s="62">
        <f>EAO1331/EAN1331</f>
        <v>0</v>
      </c>
      <c r="EAQ1331" s="62">
        <f>EAN1331-EAO1331</f>
        <v>2000000</v>
      </c>
      <c r="EAR1331" s="62">
        <f t="shared" si="345"/>
        <v>3000000</v>
      </c>
      <c r="EAY1331" s="62" t="s">
        <v>1936</v>
      </c>
      <c r="EAZ1331" s="62">
        <f>SUM(EAZ1329:EAZ1330)</f>
        <v>1000000</v>
      </c>
      <c r="EBA1331" s="62">
        <f>SUM(EBA1329:EBA1330)</f>
        <v>0</v>
      </c>
      <c r="EBB1331" s="62">
        <f>EBA1331/EAZ1331</f>
        <v>0</v>
      </c>
      <c r="EBC1331" s="62">
        <f>SUM(EBC1329)</f>
        <v>1000000</v>
      </c>
      <c r="EBD1331" s="62">
        <f>SUM(EBD1329:EBD1330)</f>
        <v>2000000</v>
      </c>
      <c r="EBE1331" s="62">
        <f>SUM(EBE1329:EBE1330)</f>
        <v>0</v>
      </c>
      <c r="EBF1331" s="62">
        <f>EBE1331/EBD1331</f>
        <v>0</v>
      </c>
      <c r="EBG1331" s="62">
        <f>EBD1331-EBE1331</f>
        <v>2000000</v>
      </c>
      <c r="EBH1331" s="62">
        <f t="shared" si="346"/>
        <v>3000000</v>
      </c>
      <c r="EBO1331" s="62" t="s">
        <v>1936</v>
      </c>
      <c r="EBP1331" s="62">
        <f>SUM(EBP1329:EBP1330)</f>
        <v>1000000</v>
      </c>
      <c r="EBQ1331" s="62">
        <f>SUM(EBQ1329:EBQ1330)</f>
        <v>0</v>
      </c>
      <c r="EBR1331" s="62">
        <f>EBQ1331/EBP1331</f>
        <v>0</v>
      </c>
      <c r="EBS1331" s="62">
        <f>SUM(EBS1329)</f>
        <v>1000000</v>
      </c>
      <c r="EBT1331" s="62">
        <f>SUM(EBT1329:EBT1330)</f>
        <v>2000000</v>
      </c>
      <c r="EBU1331" s="62">
        <f>SUM(EBU1329:EBU1330)</f>
        <v>0</v>
      </c>
      <c r="EBV1331" s="62">
        <f>EBU1331/EBT1331</f>
        <v>0</v>
      </c>
      <c r="EBW1331" s="62">
        <f>EBT1331-EBU1331</f>
        <v>2000000</v>
      </c>
      <c r="EBX1331" s="62">
        <f t="shared" si="346"/>
        <v>3000000</v>
      </c>
      <c r="ECE1331" s="62" t="s">
        <v>1936</v>
      </c>
      <c r="ECF1331" s="62">
        <f>SUM(ECF1329:ECF1330)</f>
        <v>1000000</v>
      </c>
      <c r="ECG1331" s="62">
        <f>SUM(ECG1329:ECG1330)</f>
        <v>0</v>
      </c>
      <c r="ECH1331" s="62">
        <f>ECG1331/ECF1331</f>
        <v>0</v>
      </c>
      <c r="ECI1331" s="62">
        <f>SUM(ECI1329)</f>
        <v>1000000</v>
      </c>
      <c r="ECJ1331" s="62">
        <f>SUM(ECJ1329:ECJ1330)</f>
        <v>2000000</v>
      </c>
      <c r="ECK1331" s="62">
        <f>SUM(ECK1329:ECK1330)</f>
        <v>0</v>
      </c>
      <c r="ECL1331" s="62">
        <f>ECK1331/ECJ1331</f>
        <v>0</v>
      </c>
      <c r="ECM1331" s="62">
        <f>ECJ1331-ECK1331</f>
        <v>2000000</v>
      </c>
      <c r="ECN1331" s="62">
        <f t="shared" si="347"/>
        <v>3000000</v>
      </c>
      <c r="ECU1331" s="62" t="s">
        <v>1936</v>
      </c>
      <c r="ECV1331" s="62">
        <f>SUM(ECV1329:ECV1330)</f>
        <v>1000000</v>
      </c>
      <c r="ECW1331" s="62">
        <f>SUM(ECW1329:ECW1330)</f>
        <v>0</v>
      </c>
      <c r="ECX1331" s="62">
        <f>ECW1331/ECV1331</f>
        <v>0</v>
      </c>
      <c r="ECY1331" s="62">
        <f>SUM(ECY1329)</f>
        <v>1000000</v>
      </c>
      <c r="ECZ1331" s="62">
        <f>SUM(ECZ1329:ECZ1330)</f>
        <v>2000000</v>
      </c>
      <c r="EDA1331" s="62">
        <f>SUM(EDA1329:EDA1330)</f>
        <v>0</v>
      </c>
      <c r="EDB1331" s="62">
        <f>EDA1331/ECZ1331</f>
        <v>0</v>
      </c>
      <c r="EDC1331" s="62">
        <f>ECZ1331-EDA1331</f>
        <v>2000000</v>
      </c>
      <c r="EDD1331" s="62">
        <f t="shared" si="347"/>
        <v>3000000</v>
      </c>
      <c r="EDK1331" s="62" t="s">
        <v>1936</v>
      </c>
      <c r="EDL1331" s="62">
        <f>SUM(EDL1329:EDL1330)</f>
        <v>1000000</v>
      </c>
      <c r="EDM1331" s="62">
        <f>SUM(EDM1329:EDM1330)</f>
        <v>0</v>
      </c>
      <c r="EDN1331" s="62">
        <f>EDM1331/EDL1331</f>
        <v>0</v>
      </c>
      <c r="EDO1331" s="62">
        <f>SUM(EDO1329)</f>
        <v>1000000</v>
      </c>
      <c r="EDP1331" s="62">
        <f>SUM(EDP1329:EDP1330)</f>
        <v>2000000</v>
      </c>
      <c r="EDQ1331" s="62">
        <f>SUM(EDQ1329:EDQ1330)</f>
        <v>0</v>
      </c>
      <c r="EDR1331" s="62">
        <f>EDQ1331/EDP1331</f>
        <v>0</v>
      </c>
      <c r="EDS1331" s="62">
        <f>EDP1331-EDQ1331</f>
        <v>2000000</v>
      </c>
      <c r="EDT1331" s="62">
        <f t="shared" si="348"/>
        <v>3000000</v>
      </c>
      <c r="EEA1331" s="62" t="s">
        <v>1936</v>
      </c>
      <c r="EEB1331" s="62">
        <f>SUM(EEB1329:EEB1330)</f>
        <v>1000000</v>
      </c>
      <c r="EEC1331" s="62">
        <f>SUM(EEC1329:EEC1330)</f>
        <v>0</v>
      </c>
      <c r="EED1331" s="62">
        <f>EEC1331/EEB1331</f>
        <v>0</v>
      </c>
      <c r="EEE1331" s="62">
        <f>SUM(EEE1329)</f>
        <v>1000000</v>
      </c>
      <c r="EEF1331" s="62">
        <f>SUM(EEF1329:EEF1330)</f>
        <v>2000000</v>
      </c>
      <c r="EEG1331" s="62">
        <f>SUM(EEG1329:EEG1330)</f>
        <v>0</v>
      </c>
      <c r="EEH1331" s="62">
        <f>EEG1331/EEF1331</f>
        <v>0</v>
      </c>
      <c r="EEI1331" s="62">
        <f>EEF1331-EEG1331</f>
        <v>2000000</v>
      </c>
      <c r="EEJ1331" s="62">
        <f t="shared" si="348"/>
        <v>3000000</v>
      </c>
      <c r="EEQ1331" s="62" t="s">
        <v>1936</v>
      </c>
      <c r="EER1331" s="62">
        <f>SUM(EER1329:EER1330)</f>
        <v>1000000</v>
      </c>
      <c r="EES1331" s="62">
        <f>SUM(EES1329:EES1330)</f>
        <v>0</v>
      </c>
      <c r="EET1331" s="62">
        <f>EES1331/EER1331</f>
        <v>0</v>
      </c>
      <c r="EEU1331" s="62">
        <f>SUM(EEU1329)</f>
        <v>1000000</v>
      </c>
      <c r="EEV1331" s="62">
        <f>SUM(EEV1329:EEV1330)</f>
        <v>2000000</v>
      </c>
      <c r="EEW1331" s="62">
        <f>SUM(EEW1329:EEW1330)</f>
        <v>0</v>
      </c>
      <c r="EEX1331" s="62">
        <f>EEW1331/EEV1331</f>
        <v>0</v>
      </c>
      <c r="EEY1331" s="62">
        <f>EEV1331-EEW1331</f>
        <v>2000000</v>
      </c>
      <c r="EEZ1331" s="62">
        <f t="shared" si="349"/>
        <v>3000000</v>
      </c>
      <c r="EFG1331" s="62" t="s">
        <v>1936</v>
      </c>
      <c r="EFH1331" s="62">
        <f>SUM(EFH1329:EFH1330)</f>
        <v>1000000</v>
      </c>
      <c r="EFI1331" s="62">
        <f>SUM(EFI1329:EFI1330)</f>
        <v>0</v>
      </c>
      <c r="EFJ1331" s="62">
        <f>EFI1331/EFH1331</f>
        <v>0</v>
      </c>
      <c r="EFK1331" s="62">
        <f>SUM(EFK1329)</f>
        <v>1000000</v>
      </c>
      <c r="EFL1331" s="62">
        <f>SUM(EFL1329:EFL1330)</f>
        <v>2000000</v>
      </c>
      <c r="EFM1331" s="62">
        <f>SUM(EFM1329:EFM1330)</f>
        <v>0</v>
      </c>
      <c r="EFN1331" s="62">
        <f>EFM1331/EFL1331</f>
        <v>0</v>
      </c>
      <c r="EFO1331" s="62">
        <f>EFL1331-EFM1331</f>
        <v>2000000</v>
      </c>
      <c r="EFP1331" s="62">
        <f t="shared" si="349"/>
        <v>3000000</v>
      </c>
      <c r="EFW1331" s="62" t="s">
        <v>1936</v>
      </c>
      <c r="EFX1331" s="62">
        <f>SUM(EFX1329:EFX1330)</f>
        <v>1000000</v>
      </c>
      <c r="EFY1331" s="62">
        <f>SUM(EFY1329:EFY1330)</f>
        <v>0</v>
      </c>
      <c r="EFZ1331" s="62">
        <f>EFY1331/EFX1331</f>
        <v>0</v>
      </c>
      <c r="EGA1331" s="62">
        <f>SUM(EGA1329)</f>
        <v>1000000</v>
      </c>
      <c r="EGB1331" s="62">
        <f>SUM(EGB1329:EGB1330)</f>
        <v>2000000</v>
      </c>
      <c r="EGC1331" s="62">
        <f>SUM(EGC1329:EGC1330)</f>
        <v>0</v>
      </c>
      <c r="EGD1331" s="62">
        <f>EGC1331/EGB1331</f>
        <v>0</v>
      </c>
      <c r="EGE1331" s="62">
        <f>EGB1331-EGC1331</f>
        <v>2000000</v>
      </c>
      <c r="EGF1331" s="62">
        <f t="shared" si="350"/>
        <v>3000000</v>
      </c>
      <c r="EGM1331" s="62" t="s">
        <v>1936</v>
      </c>
      <c r="EGN1331" s="62">
        <f>SUM(EGN1329:EGN1330)</f>
        <v>1000000</v>
      </c>
      <c r="EGO1331" s="62">
        <f>SUM(EGO1329:EGO1330)</f>
        <v>0</v>
      </c>
      <c r="EGP1331" s="62">
        <f>EGO1331/EGN1331</f>
        <v>0</v>
      </c>
      <c r="EGQ1331" s="62">
        <f>SUM(EGQ1329)</f>
        <v>1000000</v>
      </c>
      <c r="EGR1331" s="62">
        <f>SUM(EGR1329:EGR1330)</f>
        <v>2000000</v>
      </c>
      <c r="EGS1331" s="62">
        <f>SUM(EGS1329:EGS1330)</f>
        <v>0</v>
      </c>
      <c r="EGT1331" s="62">
        <f>EGS1331/EGR1331</f>
        <v>0</v>
      </c>
      <c r="EGU1331" s="62">
        <f>EGR1331-EGS1331</f>
        <v>2000000</v>
      </c>
      <c r="EGV1331" s="62">
        <f t="shared" si="350"/>
        <v>3000000</v>
      </c>
      <c r="EHC1331" s="62" t="s">
        <v>1936</v>
      </c>
      <c r="EHD1331" s="62">
        <f>SUM(EHD1329:EHD1330)</f>
        <v>1000000</v>
      </c>
      <c r="EHE1331" s="62">
        <f>SUM(EHE1329:EHE1330)</f>
        <v>0</v>
      </c>
      <c r="EHF1331" s="62">
        <f>EHE1331/EHD1331</f>
        <v>0</v>
      </c>
      <c r="EHG1331" s="62">
        <f>SUM(EHG1329)</f>
        <v>1000000</v>
      </c>
      <c r="EHH1331" s="62">
        <f>SUM(EHH1329:EHH1330)</f>
        <v>2000000</v>
      </c>
      <c r="EHI1331" s="62">
        <f>SUM(EHI1329:EHI1330)</f>
        <v>0</v>
      </c>
      <c r="EHJ1331" s="62">
        <f>EHI1331/EHH1331</f>
        <v>0</v>
      </c>
      <c r="EHK1331" s="62">
        <f>EHH1331-EHI1331</f>
        <v>2000000</v>
      </c>
      <c r="EHL1331" s="62">
        <f t="shared" si="351"/>
        <v>3000000</v>
      </c>
      <c r="EHS1331" s="62" t="s">
        <v>1936</v>
      </c>
      <c r="EHT1331" s="62">
        <f>SUM(EHT1329:EHT1330)</f>
        <v>1000000</v>
      </c>
      <c r="EHU1331" s="62">
        <f>SUM(EHU1329:EHU1330)</f>
        <v>0</v>
      </c>
      <c r="EHV1331" s="62">
        <f>EHU1331/EHT1331</f>
        <v>0</v>
      </c>
      <c r="EHW1331" s="62">
        <f>SUM(EHW1329)</f>
        <v>1000000</v>
      </c>
      <c r="EHX1331" s="62">
        <f>SUM(EHX1329:EHX1330)</f>
        <v>2000000</v>
      </c>
      <c r="EHY1331" s="62">
        <f>SUM(EHY1329:EHY1330)</f>
        <v>0</v>
      </c>
      <c r="EHZ1331" s="62">
        <f>EHY1331/EHX1331</f>
        <v>0</v>
      </c>
      <c r="EIA1331" s="62">
        <f>EHX1331-EHY1331</f>
        <v>2000000</v>
      </c>
      <c r="EIB1331" s="62">
        <f t="shared" si="351"/>
        <v>3000000</v>
      </c>
      <c r="EII1331" s="62" t="s">
        <v>1936</v>
      </c>
      <c r="EIJ1331" s="62">
        <f>SUM(EIJ1329:EIJ1330)</f>
        <v>1000000</v>
      </c>
      <c r="EIK1331" s="62">
        <f>SUM(EIK1329:EIK1330)</f>
        <v>0</v>
      </c>
      <c r="EIL1331" s="62">
        <f>EIK1331/EIJ1331</f>
        <v>0</v>
      </c>
      <c r="EIM1331" s="62">
        <f>SUM(EIM1329)</f>
        <v>1000000</v>
      </c>
      <c r="EIN1331" s="62">
        <f>SUM(EIN1329:EIN1330)</f>
        <v>2000000</v>
      </c>
      <c r="EIO1331" s="62">
        <f>SUM(EIO1329:EIO1330)</f>
        <v>0</v>
      </c>
      <c r="EIP1331" s="62">
        <f>EIO1331/EIN1331</f>
        <v>0</v>
      </c>
      <c r="EIQ1331" s="62">
        <f>EIN1331-EIO1331</f>
        <v>2000000</v>
      </c>
      <c r="EIR1331" s="62">
        <f t="shared" si="352"/>
        <v>3000000</v>
      </c>
      <c r="EIY1331" s="62" t="s">
        <v>1936</v>
      </c>
      <c r="EIZ1331" s="62">
        <f>SUM(EIZ1329:EIZ1330)</f>
        <v>1000000</v>
      </c>
      <c r="EJA1331" s="62">
        <f>SUM(EJA1329:EJA1330)</f>
        <v>0</v>
      </c>
      <c r="EJB1331" s="62">
        <f>EJA1331/EIZ1331</f>
        <v>0</v>
      </c>
      <c r="EJC1331" s="62">
        <f>SUM(EJC1329)</f>
        <v>1000000</v>
      </c>
      <c r="EJD1331" s="62">
        <f>SUM(EJD1329:EJD1330)</f>
        <v>2000000</v>
      </c>
      <c r="EJE1331" s="62">
        <f>SUM(EJE1329:EJE1330)</f>
        <v>0</v>
      </c>
      <c r="EJF1331" s="62">
        <f>EJE1331/EJD1331</f>
        <v>0</v>
      </c>
      <c r="EJG1331" s="62">
        <f>EJD1331-EJE1331</f>
        <v>2000000</v>
      </c>
      <c r="EJH1331" s="62">
        <f t="shared" si="352"/>
        <v>3000000</v>
      </c>
      <c r="EJO1331" s="62" t="s">
        <v>1936</v>
      </c>
      <c r="EJP1331" s="62">
        <f>SUM(EJP1329:EJP1330)</f>
        <v>1000000</v>
      </c>
      <c r="EJQ1331" s="62">
        <f>SUM(EJQ1329:EJQ1330)</f>
        <v>0</v>
      </c>
      <c r="EJR1331" s="62">
        <f>EJQ1331/EJP1331</f>
        <v>0</v>
      </c>
      <c r="EJS1331" s="62">
        <f>SUM(EJS1329)</f>
        <v>1000000</v>
      </c>
      <c r="EJT1331" s="62">
        <f>SUM(EJT1329:EJT1330)</f>
        <v>2000000</v>
      </c>
      <c r="EJU1331" s="62">
        <f>SUM(EJU1329:EJU1330)</f>
        <v>0</v>
      </c>
      <c r="EJV1331" s="62">
        <f>EJU1331/EJT1331</f>
        <v>0</v>
      </c>
      <c r="EJW1331" s="62">
        <f>EJT1331-EJU1331</f>
        <v>2000000</v>
      </c>
      <c r="EJX1331" s="62">
        <f t="shared" si="353"/>
        <v>3000000</v>
      </c>
      <c r="EKE1331" s="62" t="s">
        <v>1936</v>
      </c>
      <c r="EKF1331" s="62">
        <f>SUM(EKF1329:EKF1330)</f>
        <v>1000000</v>
      </c>
      <c r="EKG1331" s="62">
        <f>SUM(EKG1329:EKG1330)</f>
        <v>0</v>
      </c>
      <c r="EKH1331" s="62">
        <f>EKG1331/EKF1331</f>
        <v>0</v>
      </c>
      <c r="EKI1331" s="62">
        <f>SUM(EKI1329)</f>
        <v>1000000</v>
      </c>
      <c r="EKJ1331" s="62">
        <f>SUM(EKJ1329:EKJ1330)</f>
        <v>2000000</v>
      </c>
      <c r="EKK1331" s="62">
        <f>SUM(EKK1329:EKK1330)</f>
        <v>0</v>
      </c>
      <c r="EKL1331" s="62">
        <f>EKK1331/EKJ1331</f>
        <v>0</v>
      </c>
      <c r="EKM1331" s="62">
        <f>EKJ1331-EKK1331</f>
        <v>2000000</v>
      </c>
      <c r="EKN1331" s="62">
        <f t="shared" si="353"/>
        <v>3000000</v>
      </c>
      <c r="EKU1331" s="62" t="s">
        <v>1936</v>
      </c>
      <c r="EKV1331" s="62">
        <f>SUM(EKV1329:EKV1330)</f>
        <v>1000000</v>
      </c>
      <c r="EKW1331" s="62">
        <f>SUM(EKW1329:EKW1330)</f>
        <v>0</v>
      </c>
      <c r="EKX1331" s="62">
        <f>EKW1331/EKV1331</f>
        <v>0</v>
      </c>
      <c r="EKY1331" s="62">
        <f>SUM(EKY1329)</f>
        <v>1000000</v>
      </c>
      <c r="EKZ1331" s="62">
        <f>SUM(EKZ1329:EKZ1330)</f>
        <v>2000000</v>
      </c>
      <c r="ELA1331" s="62">
        <f>SUM(ELA1329:ELA1330)</f>
        <v>0</v>
      </c>
      <c r="ELB1331" s="62">
        <f>ELA1331/EKZ1331</f>
        <v>0</v>
      </c>
      <c r="ELC1331" s="62">
        <f>EKZ1331-ELA1331</f>
        <v>2000000</v>
      </c>
      <c r="ELD1331" s="62">
        <f t="shared" si="354"/>
        <v>3000000</v>
      </c>
      <c r="ELK1331" s="62" t="s">
        <v>1936</v>
      </c>
      <c r="ELL1331" s="62">
        <f>SUM(ELL1329:ELL1330)</f>
        <v>1000000</v>
      </c>
      <c r="ELM1331" s="62">
        <f>SUM(ELM1329:ELM1330)</f>
        <v>0</v>
      </c>
      <c r="ELN1331" s="62">
        <f>ELM1331/ELL1331</f>
        <v>0</v>
      </c>
      <c r="ELO1331" s="62">
        <f>SUM(ELO1329)</f>
        <v>1000000</v>
      </c>
      <c r="ELP1331" s="62">
        <f>SUM(ELP1329:ELP1330)</f>
        <v>2000000</v>
      </c>
      <c r="ELQ1331" s="62">
        <f>SUM(ELQ1329:ELQ1330)</f>
        <v>0</v>
      </c>
      <c r="ELR1331" s="62">
        <f>ELQ1331/ELP1331</f>
        <v>0</v>
      </c>
      <c r="ELS1331" s="62">
        <f>ELP1331-ELQ1331</f>
        <v>2000000</v>
      </c>
      <c r="ELT1331" s="62">
        <f t="shared" si="354"/>
        <v>3000000</v>
      </c>
      <c r="EMA1331" s="62" t="s">
        <v>1936</v>
      </c>
      <c r="EMB1331" s="62">
        <f>SUM(EMB1329:EMB1330)</f>
        <v>1000000</v>
      </c>
      <c r="EMC1331" s="62">
        <f>SUM(EMC1329:EMC1330)</f>
        <v>0</v>
      </c>
      <c r="EMD1331" s="62">
        <f>EMC1331/EMB1331</f>
        <v>0</v>
      </c>
      <c r="EME1331" s="62">
        <f>SUM(EME1329)</f>
        <v>1000000</v>
      </c>
      <c r="EMF1331" s="62">
        <f>SUM(EMF1329:EMF1330)</f>
        <v>2000000</v>
      </c>
      <c r="EMG1331" s="62">
        <f>SUM(EMG1329:EMG1330)</f>
        <v>0</v>
      </c>
      <c r="EMH1331" s="62">
        <f>EMG1331/EMF1331</f>
        <v>0</v>
      </c>
      <c r="EMI1331" s="62">
        <f>EMF1331-EMG1331</f>
        <v>2000000</v>
      </c>
      <c r="EMJ1331" s="62">
        <f t="shared" si="355"/>
        <v>3000000</v>
      </c>
      <c r="EMQ1331" s="62" t="s">
        <v>1936</v>
      </c>
      <c r="EMR1331" s="62">
        <f>SUM(EMR1329:EMR1330)</f>
        <v>1000000</v>
      </c>
      <c r="EMS1331" s="62">
        <f>SUM(EMS1329:EMS1330)</f>
        <v>0</v>
      </c>
      <c r="EMT1331" s="62">
        <f>EMS1331/EMR1331</f>
        <v>0</v>
      </c>
      <c r="EMU1331" s="62">
        <f>SUM(EMU1329)</f>
        <v>1000000</v>
      </c>
      <c r="EMV1331" s="62">
        <f>SUM(EMV1329:EMV1330)</f>
        <v>2000000</v>
      </c>
      <c r="EMW1331" s="62">
        <f>SUM(EMW1329:EMW1330)</f>
        <v>0</v>
      </c>
      <c r="EMX1331" s="62">
        <f>EMW1331/EMV1331</f>
        <v>0</v>
      </c>
      <c r="EMY1331" s="62">
        <f>EMV1331-EMW1331</f>
        <v>2000000</v>
      </c>
      <c r="EMZ1331" s="62">
        <f t="shared" si="355"/>
        <v>3000000</v>
      </c>
      <c r="ENG1331" s="62" t="s">
        <v>1936</v>
      </c>
      <c r="ENH1331" s="62">
        <f>SUM(ENH1329:ENH1330)</f>
        <v>1000000</v>
      </c>
      <c r="ENI1331" s="62">
        <f>SUM(ENI1329:ENI1330)</f>
        <v>0</v>
      </c>
      <c r="ENJ1331" s="62">
        <f>ENI1331/ENH1331</f>
        <v>0</v>
      </c>
      <c r="ENK1331" s="62">
        <f>SUM(ENK1329)</f>
        <v>1000000</v>
      </c>
      <c r="ENL1331" s="62">
        <f>SUM(ENL1329:ENL1330)</f>
        <v>2000000</v>
      </c>
      <c r="ENM1331" s="62">
        <f>SUM(ENM1329:ENM1330)</f>
        <v>0</v>
      </c>
      <c r="ENN1331" s="62">
        <f>ENM1331/ENL1331</f>
        <v>0</v>
      </c>
      <c r="ENO1331" s="62">
        <f>ENL1331-ENM1331</f>
        <v>2000000</v>
      </c>
      <c r="ENP1331" s="62">
        <f t="shared" si="356"/>
        <v>3000000</v>
      </c>
      <c r="ENW1331" s="62" t="s">
        <v>1936</v>
      </c>
      <c r="ENX1331" s="62">
        <f>SUM(ENX1329:ENX1330)</f>
        <v>1000000</v>
      </c>
      <c r="ENY1331" s="62">
        <f>SUM(ENY1329:ENY1330)</f>
        <v>0</v>
      </c>
      <c r="ENZ1331" s="62">
        <f>ENY1331/ENX1331</f>
        <v>0</v>
      </c>
      <c r="EOA1331" s="62">
        <f>SUM(EOA1329)</f>
        <v>1000000</v>
      </c>
      <c r="EOB1331" s="62">
        <f>SUM(EOB1329:EOB1330)</f>
        <v>2000000</v>
      </c>
      <c r="EOC1331" s="62">
        <f>SUM(EOC1329:EOC1330)</f>
        <v>0</v>
      </c>
      <c r="EOD1331" s="62">
        <f>EOC1331/EOB1331</f>
        <v>0</v>
      </c>
      <c r="EOE1331" s="62">
        <f>EOB1331-EOC1331</f>
        <v>2000000</v>
      </c>
      <c r="EOF1331" s="62">
        <f t="shared" si="356"/>
        <v>3000000</v>
      </c>
      <c r="EOM1331" s="62" t="s">
        <v>1936</v>
      </c>
      <c r="EON1331" s="62">
        <f>SUM(EON1329:EON1330)</f>
        <v>1000000</v>
      </c>
      <c r="EOO1331" s="62">
        <f>SUM(EOO1329:EOO1330)</f>
        <v>0</v>
      </c>
      <c r="EOP1331" s="62">
        <f>EOO1331/EON1331</f>
        <v>0</v>
      </c>
      <c r="EOQ1331" s="62">
        <f>SUM(EOQ1329)</f>
        <v>1000000</v>
      </c>
      <c r="EOR1331" s="62">
        <f>SUM(EOR1329:EOR1330)</f>
        <v>2000000</v>
      </c>
      <c r="EOS1331" s="62">
        <f>SUM(EOS1329:EOS1330)</f>
        <v>0</v>
      </c>
      <c r="EOT1331" s="62">
        <f>EOS1331/EOR1331</f>
        <v>0</v>
      </c>
      <c r="EOU1331" s="62">
        <f>EOR1331-EOS1331</f>
        <v>2000000</v>
      </c>
      <c r="EOV1331" s="62">
        <f t="shared" si="357"/>
        <v>3000000</v>
      </c>
      <c r="EPC1331" s="62" t="s">
        <v>1936</v>
      </c>
      <c r="EPD1331" s="62">
        <f>SUM(EPD1329:EPD1330)</f>
        <v>1000000</v>
      </c>
      <c r="EPE1331" s="62">
        <f>SUM(EPE1329:EPE1330)</f>
        <v>0</v>
      </c>
      <c r="EPF1331" s="62">
        <f>EPE1331/EPD1331</f>
        <v>0</v>
      </c>
      <c r="EPG1331" s="62">
        <f>SUM(EPG1329)</f>
        <v>1000000</v>
      </c>
      <c r="EPH1331" s="62">
        <f>SUM(EPH1329:EPH1330)</f>
        <v>2000000</v>
      </c>
      <c r="EPI1331" s="62">
        <f>SUM(EPI1329:EPI1330)</f>
        <v>0</v>
      </c>
      <c r="EPJ1331" s="62">
        <f>EPI1331/EPH1331</f>
        <v>0</v>
      </c>
      <c r="EPK1331" s="62">
        <f>EPH1331-EPI1331</f>
        <v>2000000</v>
      </c>
      <c r="EPL1331" s="62">
        <f t="shared" si="357"/>
        <v>3000000</v>
      </c>
      <c r="EPS1331" s="62" t="s">
        <v>1936</v>
      </c>
      <c r="EPT1331" s="62">
        <f>SUM(EPT1329:EPT1330)</f>
        <v>1000000</v>
      </c>
      <c r="EPU1331" s="62">
        <f>SUM(EPU1329:EPU1330)</f>
        <v>0</v>
      </c>
      <c r="EPV1331" s="62">
        <f>EPU1331/EPT1331</f>
        <v>0</v>
      </c>
      <c r="EPW1331" s="62">
        <f>SUM(EPW1329)</f>
        <v>1000000</v>
      </c>
      <c r="EPX1331" s="62">
        <f>SUM(EPX1329:EPX1330)</f>
        <v>2000000</v>
      </c>
      <c r="EPY1331" s="62">
        <f>SUM(EPY1329:EPY1330)</f>
        <v>0</v>
      </c>
      <c r="EPZ1331" s="62">
        <f>EPY1331/EPX1331</f>
        <v>0</v>
      </c>
      <c r="EQA1331" s="62">
        <f>EPX1331-EPY1331</f>
        <v>2000000</v>
      </c>
      <c r="EQB1331" s="62">
        <f t="shared" si="358"/>
        <v>3000000</v>
      </c>
      <c r="EQI1331" s="62" t="s">
        <v>1936</v>
      </c>
      <c r="EQJ1331" s="62">
        <f>SUM(EQJ1329:EQJ1330)</f>
        <v>1000000</v>
      </c>
      <c r="EQK1331" s="62">
        <f>SUM(EQK1329:EQK1330)</f>
        <v>0</v>
      </c>
      <c r="EQL1331" s="62">
        <f>EQK1331/EQJ1331</f>
        <v>0</v>
      </c>
      <c r="EQM1331" s="62">
        <f>SUM(EQM1329)</f>
        <v>1000000</v>
      </c>
      <c r="EQN1331" s="62">
        <f>SUM(EQN1329:EQN1330)</f>
        <v>2000000</v>
      </c>
      <c r="EQO1331" s="62">
        <f>SUM(EQO1329:EQO1330)</f>
        <v>0</v>
      </c>
      <c r="EQP1331" s="62">
        <f>EQO1331/EQN1331</f>
        <v>0</v>
      </c>
      <c r="EQQ1331" s="62">
        <f>EQN1331-EQO1331</f>
        <v>2000000</v>
      </c>
      <c r="EQR1331" s="62">
        <f t="shared" si="358"/>
        <v>3000000</v>
      </c>
      <c r="EQY1331" s="62" t="s">
        <v>1936</v>
      </c>
      <c r="EQZ1331" s="62">
        <f>SUM(EQZ1329:EQZ1330)</f>
        <v>1000000</v>
      </c>
      <c r="ERA1331" s="62">
        <f>SUM(ERA1329:ERA1330)</f>
        <v>0</v>
      </c>
      <c r="ERB1331" s="62">
        <f>ERA1331/EQZ1331</f>
        <v>0</v>
      </c>
      <c r="ERC1331" s="62">
        <f>SUM(ERC1329)</f>
        <v>1000000</v>
      </c>
      <c r="ERD1331" s="62">
        <f>SUM(ERD1329:ERD1330)</f>
        <v>2000000</v>
      </c>
      <c r="ERE1331" s="62">
        <f>SUM(ERE1329:ERE1330)</f>
        <v>0</v>
      </c>
      <c r="ERF1331" s="62">
        <f>ERE1331/ERD1331</f>
        <v>0</v>
      </c>
      <c r="ERG1331" s="62">
        <f>ERD1331-ERE1331</f>
        <v>2000000</v>
      </c>
      <c r="ERH1331" s="62">
        <f t="shared" si="359"/>
        <v>3000000</v>
      </c>
      <c r="ERO1331" s="62" t="s">
        <v>1936</v>
      </c>
      <c r="ERP1331" s="62">
        <f>SUM(ERP1329:ERP1330)</f>
        <v>1000000</v>
      </c>
      <c r="ERQ1331" s="62">
        <f>SUM(ERQ1329:ERQ1330)</f>
        <v>0</v>
      </c>
      <c r="ERR1331" s="62">
        <f>ERQ1331/ERP1331</f>
        <v>0</v>
      </c>
      <c r="ERS1331" s="62">
        <f>SUM(ERS1329)</f>
        <v>1000000</v>
      </c>
      <c r="ERT1331" s="62">
        <f>SUM(ERT1329:ERT1330)</f>
        <v>2000000</v>
      </c>
      <c r="ERU1331" s="62">
        <f>SUM(ERU1329:ERU1330)</f>
        <v>0</v>
      </c>
      <c r="ERV1331" s="62">
        <f>ERU1331/ERT1331</f>
        <v>0</v>
      </c>
      <c r="ERW1331" s="62">
        <f>ERT1331-ERU1331</f>
        <v>2000000</v>
      </c>
      <c r="ERX1331" s="62">
        <f t="shared" si="359"/>
        <v>3000000</v>
      </c>
      <c r="ESE1331" s="62" t="s">
        <v>1936</v>
      </c>
      <c r="ESF1331" s="62">
        <f>SUM(ESF1329:ESF1330)</f>
        <v>1000000</v>
      </c>
      <c r="ESG1331" s="62">
        <f>SUM(ESG1329:ESG1330)</f>
        <v>0</v>
      </c>
      <c r="ESH1331" s="62">
        <f>ESG1331/ESF1331</f>
        <v>0</v>
      </c>
      <c r="ESI1331" s="62">
        <f>SUM(ESI1329)</f>
        <v>1000000</v>
      </c>
      <c r="ESJ1331" s="62">
        <f>SUM(ESJ1329:ESJ1330)</f>
        <v>2000000</v>
      </c>
      <c r="ESK1331" s="62">
        <f>SUM(ESK1329:ESK1330)</f>
        <v>0</v>
      </c>
      <c r="ESL1331" s="62">
        <f>ESK1331/ESJ1331</f>
        <v>0</v>
      </c>
      <c r="ESM1331" s="62">
        <f>ESJ1331-ESK1331</f>
        <v>2000000</v>
      </c>
      <c r="ESN1331" s="62">
        <f t="shared" si="360"/>
        <v>3000000</v>
      </c>
      <c r="ESU1331" s="62" t="s">
        <v>1936</v>
      </c>
      <c r="ESV1331" s="62">
        <f>SUM(ESV1329:ESV1330)</f>
        <v>1000000</v>
      </c>
      <c r="ESW1331" s="62">
        <f>SUM(ESW1329:ESW1330)</f>
        <v>0</v>
      </c>
      <c r="ESX1331" s="62">
        <f>ESW1331/ESV1331</f>
        <v>0</v>
      </c>
      <c r="ESY1331" s="62">
        <f>SUM(ESY1329)</f>
        <v>1000000</v>
      </c>
      <c r="ESZ1331" s="62">
        <f>SUM(ESZ1329:ESZ1330)</f>
        <v>2000000</v>
      </c>
      <c r="ETA1331" s="62">
        <f>SUM(ETA1329:ETA1330)</f>
        <v>0</v>
      </c>
      <c r="ETB1331" s="62">
        <f>ETA1331/ESZ1331</f>
        <v>0</v>
      </c>
      <c r="ETC1331" s="62">
        <f>ESZ1331-ETA1331</f>
        <v>2000000</v>
      </c>
      <c r="ETD1331" s="62">
        <f t="shared" si="360"/>
        <v>3000000</v>
      </c>
      <c r="ETK1331" s="62" t="s">
        <v>1936</v>
      </c>
      <c r="ETL1331" s="62">
        <f>SUM(ETL1329:ETL1330)</f>
        <v>1000000</v>
      </c>
      <c r="ETM1331" s="62">
        <f>SUM(ETM1329:ETM1330)</f>
        <v>0</v>
      </c>
      <c r="ETN1331" s="62">
        <f>ETM1331/ETL1331</f>
        <v>0</v>
      </c>
      <c r="ETO1331" s="62">
        <f>SUM(ETO1329)</f>
        <v>1000000</v>
      </c>
      <c r="ETP1331" s="62">
        <f>SUM(ETP1329:ETP1330)</f>
        <v>2000000</v>
      </c>
      <c r="ETQ1331" s="62">
        <f>SUM(ETQ1329:ETQ1330)</f>
        <v>0</v>
      </c>
      <c r="ETR1331" s="62">
        <f>ETQ1331/ETP1331</f>
        <v>0</v>
      </c>
      <c r="ETS1331" s="62">
        <f>ETP1331-ETQ1331</f>
        <v>2000000</v>
      </c>
      <c r="ETT1331" s="62">
        <f t="shared" si="361"/>
        <v>3000000</v>
      </c>
      <c r="EUA1331" s="62" t="s">
        <v>1936</v>
      </c>
      <c r="EUB1331" s="62">
        <f>SUM(EUB1329:EUB1330)</f>
        <v>1000000</v>
      </c>
      <c r="EUC1331" s="62">
        <f>SUM(EUC1329:EUC1330)</f>
        <v>0</v>
      </c>
      <c r="EUD1331" s="62">
        <f>EUC1331/EUB1331</f>
        <v>0</v>
      </c>
      <c r="EUE1331" s="62">
        <f>SUM(EUE1329)</f>
        <v>1000000</v>
      </c>
      <c r="EUF1331" s="62">
        <f>SUM(EUF1329:EUF1330)</f>
        <v>2000000</v>
      </c>
      <c r="EUG1331" s="62">
        <f>SUM(EUG1329:EUG1330)</f>
        <v>0</v>
      </c>
      <c r="EUH1331" s="62">
        <f>EUG1331/EUF1331</f>
        <v>0</v>
      </c>
      <c r="EUI1331" s="62">
        <f>EUF1331-EUG1331</f>
        <v>2000000</v>
      </c>
      <c r="EUJ1331" s="62">
        <f t="shared" si="361"/>
        <v>3000000</v>
      </c>
      <c r="EUQ1331" s="62" t="s">
        <v>1936</v>
      </c>
      <c r="EUR1331" s="62">
        <f>SUM(EUR1329:EUR1330)</f>
        <v>1000000</v>
      </c>
      <c r="EUS1331" s="62">
        <f>SUM(EUS1329:EUS1330)</f>
        <v>0</v>
      </c>
      <c r="EUT1331" s="62">
        <f>EUS1331/EUR1331</f>
        <v>0</v>
      </c>
      <c r="EUU1331" s="62">
        <f>SUM(EUU1329)</f>
        <v>1000000</v>
      </c>
      <c r="EUV1331" s="62">
        <f>SUM(EUV1329:EUV1330)</f>
        <v>2000000</v>
      </c>
      <c r="EUW1331" s="62">
        <f>SUM(EUW1329:EUW1330)</f>
        <v>0</v>
      </c>
      <c r="EUX1331" s="62">
        <f>EUW1331/EUV1331</f>
        <v>0</v>
      </c>
      <c r="EUY1331" s="62">
        <f>EUV1331-EUW1331</f>
        <v>2000000</v>
      </c>
      <c r="EUZ1331" s="62">
        <f t="shared" si="362"/>
        <v>3000000</v>
      </c>
      <c r="EVG1331" s="62" t="s">
        <v>1936</v>
      </c>
      <c r="EVH1331" s="62">
        <f>SUM(EVH1329:EVH1330)</f>
        <v>1000000</v>
      </c>
      <c r="EVI1331" s="62">
        <f>SUM(EVI1329:EVI1330)</f>
        <v>0</v>
      </c>
      <c r="EVJ1331" s="62">
        <f>EVI1331/EVH1331</f>
        <v>0</v>
      </c>
      <c r="EVK1331" s="62">
        <f>SUM(EVK1329)</f>
        <v>1000000</v>
      </c>
      <c r="EVL1331" s="62">
        <f>SUM(EVL1329:EVL1330)</f>
        <v>2000000</v>
      </c>
      <c r="EVM1331" s="62">
        <f>SUM(EVM1329:EVM1330)</f>
        <v>0</v>
      </c>
      <c r="EVN1331" s="62">
        <f>EVM1331/EVL1331</f>
        <v>0</v>
      </c>
      <c r="EVO1331" s="62">
        <f>EVL1331-EVM1331</f>
        <v>2000000</v>
      </c>
      <c r="EVP1331" s="62">
        <f t="shared" si="362"/>
        <v>3000000</v>
      </c>
      <c r="EVW1331" s="62" t="s">
        <v>1936</v>
      </c>
      <c r="EVX1331" s="62">
        <f>SUM(EVX1329:EVX1330)</f>
        <v>1000000</v>
      </c>
      <c r="EVY1331" s="62">
        <f>SUM(EVY1329:EVY1330)</f>
        <v>0</v>
      </c>
      <c r="EVZ1331" s="62">
        <f>EVY1331/EVX1331</f>
        <v>0</v>
      </c>
      <c r="EWA1331" s="62">
        <f>SUM(EWA1329)</f>
        <v>1000000</v>
      </c>
      <c r="EWB1331" s="62">
        <f>SUM(EWB1329:EWB1330)</f>
        <v>2000000</v>
      </c>
      <c r="EWC1331" s="62">
        <f>SUM(EWC1329:EWC1330)</f>
        <v>0</v>
      </c>
      <c r="EWD1331" s="62">
        <f>EWC1331/EWB1331</f>
        <v>0</v>
      </c>
      <c r="EWE1331" s="62">
        <f>EWB1331-EWC1331</f>
        <v>2000000</v>
      </c>
      <c r="EWF1331" s="62">
        <f t="shared" si="363"/>
        <v>3000000</v>
      </c>
      <c r="EWM1331" s="62" t="s">
        <v>1936</v>
      </c>
      <c r="EWN1331" s="62">
        <f>SUM(EWN1329:EWN1330)</f>
        <v>1000000</v>
      </c>
      <c r="EWO1331" s="62">
        <f>SUM(EWO1329:EWO1330)</f>
        <v>0</v>
      </c>
      <c r="EWP1331" s="62">
        <f>EWO1331/EWN1331</f>
        <v>0</v>
      </c>
      <c r="EWQ1331" s="62">
        <f>SUM(EWQ1329)</f>
        <v>1000000</v>
      </c>
      <c r="EWR1331" s="62">
        <f>SUM(EWR1329:EWR1330)</f>
        <v>2000000</v>
      </c>
      <c r="EWS1331" s="62">
        <f>SUM(EWS1329:EWS1330)</f>
        <v>0</v>
      </c>
      <c r="EWT1331" s="62">
        <f>EWS1331/EWR1331</f>
        <v>0</v>
      </c>
      <c r="EWU1331" s="62">
        <f>EWR1331-EWS1331</f>
        <v>2000000</v>
      </c>
      <c r="EWV1331" s="62">
        <f t="shared" si="363"/>
        <v>3000000</v>
      </c>
      <c r="EXC1331" s="62" t="s">
        <v>1936</v>
      </c>
      <c r="EXD1331" s="62">
        <f>SUM(EXD1329:EXD1330)</f>
        <v>1000000</v>
      </c>
      <c r="EXE1331" s="62">
        <f>SUM(EXE1329:EXE1330)</f>
        <v>0</v>
      </c>
      <c r="EXF1331" s="62">
        <f>EXE1331/EXD1331</f>
        <v>0</v>
      </c>
      <c r="EXG1331" s="62">
        <f>SUM(EXG1329)</f>
        <v>1000000</v>
      </c>
      <c r="EXH1331" s="62">
        <f>SUM(EXH1329:EXH1330)</f>
        <v>2000000</v>
      </c>
      <c r="EXI1331" s="62">
        <f>SUM(EXI1329:EXI1330)</f>
        <v>0</v>
      </c>
      <c r="EXJ1331" s="62">
        <f>EXI1331/EXH1331</f>
        <v>0</v>
      </c>
      <c r="EXK1331" s="62">
        <f>EXH1331-EXI1331</f>
        <v>2000000</v>
      </c>
      <c r="EXL1331" s="62">
        <f t="shared" si="364"/>
        <v>3000000</v>
      </c>
      <c r="EXS1331" s="62" t="s">
        <v>1936</v>
      </c>
      <c r="EXT1331" s="62">
        <f>SUM(EXT1329:EXT1330)</f>
        <v>1000000</v>
      </c>
      <c r="EXU1331" s="62">
        <f>SUM(EXU1329:EXU1330)</f>
        <v>0</v>
      </c>
      <c r="EXV1331" s="62">
        <f>EXU1331/EXT1331</f>
        <v>0</v>
      </c>
      <c r="EXW1331" s="62">
        <f>SUM(EXW1329)</f>
        <v>1000000</v>
      </c>
      <c r="EXX1331" s="62">
        <f>SUM(EXX1329:EXX1330)</f>
        <v>2000000</v>
      </c>
      <c r="EXY1331" s="62">
        <f>SUM(EXY1329:EXY1330)</f>
        <v>0</v>
      </c>
      <c r="EXZ1331" s="62">
        <f>EXY1331/EXX1331</f>
        <v>0</v>
      </c>
      <c r="EYA1331" s="62">
        <f>EXX1331-EXY1331</f>
        <v>2000000</v>
      </c>
      <c r="EYB1331" s="62">
        <f t="shared" si="364"/>
        <v>3000000</v>
      </c>
      <c r="EYI1331" s="62" t="s">
        <v>1936</v>
      </c>
      <c r="EYJ1331" s="62">
        <f>SUM(EYJ1329:EYJ1330)</f>
        <v>1000000</v>
      </c>
      <c r="EYK1331" s="62">
        <f>SUM(EYK1329:EYK1330)</f>
        <v>0</v>
      </c>
      <c r="EYL1331" s="62">
        <f>EYK1331/EYJ1331</f>
        <v>0</v>
      </c>
      <c r="EYM1331" s="62">
        <f>SUM(EYM1329)</f>
        <v>1000000</v>
      </c>
      <c r="EYN1331" s="62">
        <f>SUM(EYN1329:EYN1330)</f>
        <v>2000000</v>
      </c>
      <c r="EYO1331" s="62">
        <f>SUM(EYO1329:EYO1330)</f>
        <v>0</v>
      </c>
      <c r="EYP1331" s="62">
        <f>EYO1331/EYN1331</f>
        <v>0</v>
      </c>
      <c r="EYQ1331" s="62">
        <f>EYN1331-EYO1331</f>
        <v>2000000</v>
      </c>
      <c r="EYR1331" s="62">
        <f t="shared" si="365"/>
        <v>3000000</v>
      </c>
      <c r="EYY1331" s="62" t="s">
        <v>1936</v>
      </c>
      <c r="EYZ1331" s="62">
        <f>SUM(EYZ1329:EYZ1330)</f>
        <v>1000000</v>
      </c>
      <c r="EZA1331" s="62">
        <f>SUM(EZA1329:EZA1330)</f>
        <v>0</v>
      </c>
      <c r="EZB1331" s="62">
        <f>EZA1331/EYZ1331</f>
        <v>0</v>
      </c>
      <c r="EZC1331" s="62">
        <f>SUM(EZC1329)</f>
        <v>1000000</v>
      </c>
      <c r="EZD1331" s="62">
        <f>SUM(EZD1329:EZD1330)</f>
        <v>2000000</v>
      </c>
      <c r="EZE1331" s="62">
        <f>SUM(EZE1329:EZE1330)</f>
        <v>0</v>
      </c>
      <c r="EZF1331" s="62">
        <f>EZE1331/EZD1331</f>
        <v>0</v>
      </c>
      <c r="EZG1331" s="62">
        <f>EZD1331-EZE1331</f>
        <v>2000000</v>
      </c>
      <c r="EZH1331" s="62">
        <f t="shared" si="365"/>
        <v>3000000</v>
      </c>
      <c r="EZO1331" s="62" t="s">
        <v>1936</v>
      </c>
      <c r="EZP1331" s="62">
        <f>SUM(EZP1329:EZP1330)</f>
        <v>1000000</v>
      </c>
      <c r="EZQ1331" s="62">
        <f>SUM(EZQ1329:EZQ1330)</f>
        <v>0</v>
      </c>
      <c r="EZR1331" s="62">
        <f>EZQ1331/EZP1331</f>
        <v>0</v>
      </c>
      <c r="EZS1331" s="62">
        <f>SUM(EZS1329)</f>
        <v>1000000</v>
      </c>
      <c r="EZT1331" s="62">
        <f>SUM(EZT1329:EZT1330)</f>
        <v>2000000</v>
      </c>
      <c r="EZU1331" s="62">
        <f>SUM(EZU1329:EZU1330)</f>
        <v>0</v>
      </c>
      <c r="EZV1331" s="62">
        <f>EZU1331/EZT1331</f>
        <v>0</v>
      </c>
      <c r="EZW1331" s="62">
        <f>EZT1331-EZU1331</f>
        <v>2000000</v>
      </c>
      <c r="EZX1331" s="62">
        <f t="shared" si="366"/>
        <v>3000000</v>
      </c>
      <c r="FAE1331" s="62" t="s">
        <v>1936</v>
      </c>
      <c r="FAF1331" s="62">
        <f>SUM(FAF1329:FAF1330)</f>
        <v>1000000</v>
      </c>
      <c r="FAG1331" s="62">
        <f>SUM(FAG1329:FAG1330)</f>
        <v>0</v>
      </c>
      <c r="FAH1331" s="62">
        <f>FAG1331/FAF1331</f>
        <v>0</v>
      </c>
      <c r="FAI1331" s="62">
        <f>SUM(FAI1329)</f>
        <v>1000000</v>
      </c>
      <c r="FAJ1331" s="62">
        <f>SUM(FAJ1329:FAJ1330)</f>
        <v>2000000</v>
      </c>
      <c r="FAK1331" s="62">
        <f>SUM(FAK1329:FAK1330)</f>
        <v>0</v>
      </c>
      <c r="FAL1331" s="62">
        <f>FAK1331/FAJ1331</f>
        <v>0</v>
      </c>
      <c r="FAM1331" s="62">
        <f>FAJ1331-FAK1331</f>
        <v>2000000</v>
      </c>
      <c r="FAN1331" s="62">
        <f t="shared" si="366"/>
        <v>3000000</v>
      </c>
      <c r="FAU1331" s="62" t="s">
        <v>1936</v>
      </c>
      <c r="FAV1331" s="62">
        <f>SUM(FAV1329:FAV1330)</f>
        <v>1000000</v>
      </c>
      <c r="FAW1331" s="62">
        <f>SUM(FAW1329:FAW1330)</f>
        <v>0</v>
      </c>
      <c r="FAX1331" s="62">
        <f>FAW1331/FAV1331</f>
        <v>0</v>
      </c>
      <c r="FAY1331" s="62">
        <f>SUM(FAY1329)</f>
        <v>1000000</v>
      </c>
      <c r="FAZ1331" s="62">
        <f>SUM(FAZ1329:FAZ1330)</f>
        <v>2000000</v>
      </c>
      <c r="FBA1331" s="62">
        <f>SUM(FBA1329:FBA1330)</f>
        <v>0</v>
      </c>
      <c r="FBB1331" s="62">
        <f>FBA1331/FAZ1331</f>
        <v>0</v>
      </c>
      <c r="FBC1331" s="62">
        <f>FAZ1331-FBA1331</f>
        <v>2000000</v>
      </c>
      <c r="FBD1331" s="62">
        <f t="shared" si="367"/>
        <v>3000000</v>
      </c>
      <c r="FBK1331" s="62" t="s">
        <v>1936</v>
      </c>
      <c r="FBL1331" s="62">
        <f>SUM(FBL1329:FBL1330)</f>
        <v>1000000</v>
      </c>
      <c r="FBM1331" s="62">
        <f>SUM(FBM1329:FBM1330)</f>
        <v>0</v>
      </c>
      <c r="FBN1331" s="62">
        <f>FBM1331/FBL1331</f>
        <v>0</v>
      </c>
      <c r="FBO1331" s="62">
        <f>SUM(FBO1329)</f>
        <v>1000000</v>
      </c>
      <c r="FBP1331" s="62">
        <f>SUM(FBP1329:FBP1330)</f>
        <v>2000000</v>
      </c>
      <c r="FBQ1331" s="62">
        <f>SUM(FBQ1329:FBQ1330)</f>
        <v>0</v>
      </c>
      <c r="FBR1331" s="62">
        <f>FBQ1331/FBP1331</f>
        <v>0</v>
      </c>
      <c r="FBS1331" s="62">
        <f>FBP1331-FBQ1331</f>
        <v>2000000</v>
      </c>
      <c r="FBT1331" s="62">
        <f t="shared" si="367"/>
        <v>3000000</v>
      </c>
      <c r="FCA1331" s="62" t="s">
        <v>1936</v>
      </c>
      <c r="FCB1331" s="62">
        <f>SUM(FCB1329:FCB1330)</f>
        <v>1000000</v>
      </c>
      <c r="FCC1331" s="62">
        <f>SUM(FCC1329:FCC1330)</f>
        <v>0</v>
      </c>
      <c r="FCD1331" s="62">
        <f>FCC1331/FCB1331</f>
        <v>0</v>
      </c>
      <c r="FCE1331" s="62">
        <f>SUM(FCE1329)</f>
        <v>1000000</v>
      </c>
      <c r="FCF1331" s="62">
        <f>SUM(FCF1329:FCF1330)</f>
        <v>2000000</v>
      </c>
      <c r="FCG1331" s="62">
        <f>SUM(FCG1329:FCG1330)</f>
        <v>0</v>
      </c>
      <c r="FCH1331" s="62">
        <f>FCG1331/FCF1331</f>
        <v>0</v>
      </c>
      <c r="FCI1331" s="62">
        <f>FCF1331-FCG1331</f>
        <v>2000000</v>
      </c>
      <c r="FCJ1331" s="62">
        <f t="shared" si="368"/>
        <v>3000000</v>
      </c>
      <c r="FCQ1331" s="62" t="s">
        <v>1936</v>
      </c>
      <c r="FCR1331" s="62">
        <f>SUM(FCR1329:FCR1330)</f>
        <v>1000000</v>
      </c>
      <c r="FCS1331" s="62">
        <f>SUM(FCS1329:FCS1330)</f>
        <v>0</v>
      </c>
      <c r="FCT1331" s="62">
        <f>FCS1331/FCR1331</f>
        <v>0</v>
      </c>
      <c r="FCU1331" s="62">
        <f>SUM(FCU1329)</f>
        <v>1000000</v>
      </c>
      <c r="FCV1331" s="62">
        <f>SUM(FCV1329:FCV1330)</f>
        <v>2000000</v>
      </c>
      <c r="FCW1331" s="62">
        <f>SUM(FCW1329:FCW1330)</f>
        <v>0</v>
      </c>
      <c r="FCX1331" s="62">
        <f>FCW1331/FCV1331</f>
        <v>0</v>
      </c>
      <c r="FCY1331" s="62">
        <f>FCV1331-FCW1331</f>
        <v>2000000</v>
      </c>
      <c r="FCZ1331" s="62">
        <f t="shared" si="368"/>
        <v>3000000</v>
      </c>
      <c r="FDG1331" s="62" t="s">
        <v>1936</v>
      </c>
      <c r="FDH1331" s="62">
        <f>SUM(FDH1329:FDH1330)</f>
        <v>1000000</v>
      </c>
      <c r="FDI1331" s="62">
        <f>SUM(FDI1329:FDI1330)</f>
        <v>0</v>
      </c>
      <c r="FDJ1331" s="62">
        <f>FDI1331/FDH1331</f>
        <v>0</v>
      </c>
      <c r="FDK1331" s="62">
        <f>SUM(FDK1329)</f>
        <v>1000000</v>
      </c>
      <c r="FDL1331" s="62">
        <f>SUM(FDL1329:FDL1330)</f>
        <v>2000000</v>
      </c>
      <c r="FDM1331" s="62">
        <f>SUM(FDM1329:FDM1330)</f>
        <v>0</v>
      </c>
      <c r="FDN1331" s="62">
        <f>FDM1331/FDL1331</f>
        <v>0</v>
      </c>
      <c r="FDO1331" s="62">
        <f>FDL1331-FDM1331</f>
        <v>2000000</v>
      </c>
      <c r="FDP1331" s="62">
        <f t="shared" si="369"/>
        <v>3000000</v>
      </c>
      <c r="FDW1331" s="62" t="s">
        <v>1936</v>
      </c>
      <c r="FDX1331" s="62">
        <f>SUM(FDX1329:FDX1330)</f>
        <v>1000000</v>
      </c>
      <c r="FDY1331" s="62">
        <f>SUM(FDY1329:FDY1330)</f>
        <v>0</v>
      </c>
      <c r="FDZ1331" s="62">
        <f>FDY1331/FDX1331</f>
        <v>0</v>
      </c>
      <c r="FEA1331" s="62">
        <f>SUM(FEA1329)</f>
        <v>1000000</v>
      </c>
      <c r="FEB1331" s="62">
        <f>SUM(FEB1329:FEB1330)</f>
        <v>2000000</v>
      </c>
      <c r="FEC1331" s="62">
        <f>SUM(FEC1329:FEC1330)</f>
        <v>0</v>
      </c>
      <c r="FED1331" s="62">
        <f>FEC1331/FEB1331</f>
        <v>0</v>
      </c>
      <c r="FEE1331" s="62">
        <f>FEB1331-FEC1331</f>
        <v>2000000</v>
      </c>
      <c r="FEF1331" s="62">
        <f t="shared" si="369"/>
        <v>3000000</v>
      </c>
      <c r="FEM1331" s="62" t="s">
        <v>1936</v>
      </c>
      <c r="FEN1331" s="62">
        <f>SUM(FEN1329:FEN1330)</f>
        <v>1000000</v>
      </c>
      <c r="FEO1331" s="62">
        <f>SUM(FEO1329:FEO1330)</f>
        <v>0</v>
      </c>
      <c r="FEP1331" s="62">
        <f>FEO1331/FEN1331</f>
        <v>0</v>
      </c>
      <c r="FEQ1331" s="62">
        <f>SUM(FEQ1329)</f>
        <v>1000000</v>
      </c>
      <c r="FER1331" s="62">
        <f>SUM(FER1329:FER1330)</f>
        <v>2000000</v>
      </c>
      <c r="FES1331" s="62">
        <f>SUM(FES1329:FES1330)</f>
        <v>0</v>
      </c>
      <c r="FET1331" s="62">
        <f>FES1331/FER1331</f>
        <v>0</v>
      </c>
      <c r="FEU1331" s="62">
        <f>FER1331-FES1331</f>
        <v>2000000</v>
      </c>
      <c r="FEV1331" s="62">
        <f t="shared" si="370"/>
        <v>3000000</v>
      </c>
      <c r="FFC1331" s="62" t="s">
        <v>1936</v>
      </c>
      <c r="FFD1331" s="62">
        <f>SUM(FFD1329:FFD1330)</f>
        <v>1000000</v>
      </c>
      <c r="FFE1331" s="62">
        <f>SUM(FFE1329:FFE1330)</f>
        <v>0</v>
      </c>
      <c r="FFF1331" s="62">
        <f>FFE1331/FFD1331</f>
        <v>0</v>
      </c>
      <c r="FFG1331" s="62">
        <f>SUM(FFG1329)</f>
        <v>1000000</v>
      </c>
      <c r="FFH1331" s="62">
        <f>SUM(FFH1329:FFH1330)</f>
        <v>2000000</v>
      </c>
      <c r="FFI1331" s="62">
        <f>SUM(FFI1329:FFI1330)</f>
        <v>0</v>
      </c>
      <c r="FFJ1331" s="62">
        <f>FFI1331/FFH1331</f>
        <v>0</v>
      </c>
      <c r="FFK1331" s="62">
        <f>FFH1331-FFI1331</f>
        <v>2000000</v>
      </c>
      <c r="FFL1331" s="62">
        <f t="shared" si="370"/>
        <v>3000000</v>
      </c>
      <c r="FFS1331" s="62" t="s">
        <v>1936</v>
      </c>
      <c r="FFT1331" s="62">
        <f>SUM(FFT1329:FFT1330)</f>
        <v>1000000</v>
      </c>
      <c r="FFU1331" s="62">
        <f>SUM(FFU1329:FFU1330)</f>
        <v>0</v>
      </c>
      <c r="FFV1331" s="62">
        <f>FFU1331/FFT1331</f>
        <v>0</v>
      </c>
      <c r="FFW1331" s="62">
        <f>SUM(FFW1329)</f>
        <v>1000000</v>
      </c>
      <c r="FFX1331" s="62">
        <f>SUM(FFX1329:FFX1330)</f>
        <v>2000000</v>
      </c>
      <c r="FFY1331" s="62">
        <f>SUM(FFY1329:FFY1330)</f>
        <v>0</v>
      </c>
      <c r="FFZ1331" s="62">
        <f>FFY1331/FFX1331</f>
        <v>0</v>
      </c>
      <c r="FGA1331" s="62">
        <f>FFX1331-FFY1331</f>
        <v>2000000</v>
      </c>
      <c r="FGB1331" s="62">
        <f t="shared" si="371"/>
        <v>3000000</v>
      </c>
      <c r="FGI1331" s="62" t="s">
        <v>1936</v>
      </c>
      <c r="FGJ1331" s="62">
        <f>SUM(FGJ1329:FGJ1330)</f>
        <v>1000000</v>
      </c>
      <c r="FGK1331" s="62">
        <f>SUM(FGK1329:FGK1330)</f>
        <v>0</v>
      </c>
      <c r="FGL1331" s="62">
        <f>FGK1331/FGJ1331</f>
        <v>0</v>
      </c>
      <c r="FGM1331" s="62">
        <f>SUM(FGM1329)</f>
        <v>1000000</v>
      </c>
      <c r="FGN1331" s="62">
        <f>SUM(FGN1329:FGN1330)</f>
        <v>2000000</v>
      </c>
      <c r="FGO1331" s="62">
        <f>SUM(FGO1329:FGO1330)</f>
        <v>0</v>
      </c>
      <c r="FGP1331" s="62">
        <f>FGO1331/FGN1331</f>
        <v>0</v>
      </c>
      <c r="FGQ1331" s="62">
        <f>FGN1331-FGO1331</f>
        <v>2000000</v>
      </c>
      <c r="FGR1331" s="62">
        <f t="shared" si="371"/>
        <v>3000000</v>
      </c>
      <c r="FGY1331" s="62" t="s">
        <v>1936</v>
      </c>
      <c r="FGZ1331" s="62">
        <f>SUM(FGZ1329:FGZ1330)</f>
        <v>1000000</v>
      </c>
      <c r="FHA1331" s="62">
        <f>SUM(FHA1329:FHA1330)</f>
        <v>0</v>
      </c>
      <c r="FHB1331" s="62">
        <f>FHA1331/FGZ1331</f>
        <v>0</v>
      </c>
      <c r="FHC1331" s="62">
        <f>SUM(FHC1329)</f>
        <v>1000000</v>
      </c>
      <c r="FHD1331" s="62">
        <f>SUM(FHD1329:FHD1330)</f>
        <v>2000000</v>
      </c>
      <c r="FHE1331" s="62">
        <f>SUM(FHE1329:FHE1330)</f>
        <v>0</v>
      </c>
      <c r="FHF1331" s="62">
        <f>FHE1331/FHD1331</f>
        <v>0</v>
      </c>
      <c r="FHG1331" s="62">
        <f>FHD1331-FHE1331</f>
        <v>2000000</v>
      </c>
      <c r="FHH1331" s="62">
        <f t="shared" si="372"/>
        <v>3000000</v>
      </c>
      <c r="FHO1331" s="62" t="s">
        <v>1936</v>
      </c>
      <c r="FHP1331" s="62">
        <f>SUM(FHP1329:FHP1330)</f>
        <v>1000000</v>
      </c>
      <c r="FHQ1331" s="62">
        <f>SUM(FHQ1329:FHQ1330)</f>
        <v>0</v>
      </c>
      <c r="FHR1331" s="62">
        <f>FHQ1331/FHP1331</f>
        <v>0</v>
      </c>
      <c r="FHS1331" s="62">
        <f>SUM(FHS1329)</f>
        <v>1000000</v>
      </c>
      <c r="FHT1331" s="62">
        <f>SUM(FHT1329:FHT1330)</f>
        <v>2000000</v>
      </c>
      <c r="FHU1331" s="62">
        <f>SUM(FHU1329:FHU1330)</f>
        <v>0</v>
      </c>
      <c r="FHV1331" s="62">
        <f>FHU1331/FHT1331</f>
        <v>0</v>
      </c>
      <c r="FHW1331" s="62">
        <f>FHT1331-FHU1331</f>
        <v>2000000</v>
      </c>
      <c r="FHX1331" s="62">
        <f t="shared" si="372"/>
        <v>3000000</v>
      </c>
      <c r="FIE1331" s="62" t="s">
        <v>1936</v>
      </c>
      <c r="FIF1331" s="62">
        <f>SUM(FIF1329:FIF1330)</f>
        <v>1000000</v>
      </c>
      <c r="FIG1331" s="62">
        <f>SUM(FIG1329:FIG1330)</f>
        <v>0</v>
      </c>
      <c r="FIH1331" s="62">
        <f>FIG1331/FIF1331</f>
        <v>0</v>
      </c>
      <c r="FII1331" s="62">
        <f>SUM(FII1329)</f>
        <v>1000000</v>
      </c>
      <c r="FIJ1331" s="62">
        <f>SUM(FIJ1329:FIJ1330)</f>
        <v>2000000</v>
      </c>
      <c r="FIK1331" s="62">
        <f>SUM(FIK1329:FIK1330)</f>
        <v>0</v>
      </c>
      <c r="FIL1331" s="62">
        <f>FIK1331/FIJ1331</f>
        <v>0</v>
      </c>
      <c r="FIM1331" s="62">
        <f>FIJ1331-FIK1331</f>
        <v>2000000</v>
      </c>
      <c r="FIN1331" s="62">
        <f t="shared" si="373"/>
        <v>3000000</v>
      </c>
      <c r="FIU1331" s="62" t="s">
        <v>1936</v>
      </c>
      <c r="FIV1331" s="62">
        <f>SUM(FIV1329:FIV1330)</f>
        <v>1000000</v>
      </c>
      <c r="FIW1331" s="62">
        <f>SUM(FIW1329:FIW1330)</f>
        <v>0</v>
      </c>
      <c r="FIX1331" s="62">
        <f>FIW1331/FIV1331</f>
        <v>0</v>
      </c>
      <c r="FIY1331" s="62">
        <f>SUM(FIY1329)</f>
        <v>1000000</v>
      </c>
      <c r="FIZ1331" s="62">
        <f>SUM(FIZ1329:FIZ1330)</f>
        <v>2000000</v>
      </c>
      <c r="FJA1331" s="62">
        <f>SUM(FJA1329:FJA1330)</f>
        <v>0</v>
      </c>
      <c r="FJB1331" s="62">
        <f>FJA1331/FIZ1331</f>
        <v>0</v>
      </c>
      <c r="FJC1331" s="62">
        <f>FIZ1331-FJA1331</f>
        <v>2000000</v>
      </c>
      <c r="FJD1331" s="62">
        <f t="shared" si="373"/>
        <v>3000000</v>
      </c>
      <c r="FJK1331" s="62" t="s">
        <v>1936</v>
      </c>
      <c r="FJL1331" s="62">
        <f>SUM(FJL1329:FJL1330)</f>
        <v>1000000</v>
      </c>
      <c r="FJM1331" s="62">
        <f>SUM(FJM1329:FJM1330)</f>
        <v>0</v>
      </c>
      <c r="FJN1331" s="62">
        <f>FJM1331/FJL1331</f>
        <v>0</v>
      </c>
      <c r="FJO1331" s="62">
        <f>SUM(FJO1329)</f>
        <v>1000000</v>
      </c>
      <c r="FJP1331" s="62">
        <f>SUM(FJP1329:FJP1330)</f>
        <v>2000000</v>
      </c>
      <c r="FJQ1331" s="62">
        <f>SUM(FJQ1329:FJQ1330)</f>
        <v>0</v>
      </c>
      <c r="FJR1331" s="62">
        <f>FJQ1331/FJP1331</f>
        <v>0</v>
      </c>
      <c r="FJS1331" s="62">
        <f>FJP1331-FJQ1331</f>
        <v>2000000</v>
      </c>
      <c r="FJT1331" s="62">
        <f t="shared" si="374"/>
        <v>3000000</v>
      </c>
      <c r="FKA1331" s="62" t="s">
        <v>1936</v>
      </c>
      <c r="FKB1331" s="62">
        <f>SUM(FKB1329:FKB1330)</f>
        <v>1000000</v>
      </c>
      <c r="FKC1331" s="62">
        <f>SUM(FKC1329:FKC1330)</f>
        <v>0</v>
      </c>
      <c r="FKD1331" s="62">
        <f>FKC1331/FKB1331</f>
        <v>0</v>
      </c>
      <c r="FKE1331" s="62">
        <f>SUM(FKE1329)</f>
        <v>1000000</v>
      </c>
      <c r="FKF1331" s="62">
        <f>SUM(FKF1329:FKF1330)</f>
        <v>2000000</v>
      </c>
      <c r="FKG1331" s="62">
        <f>SUM(FKG1329:FKG1330)</f>
        <v>0</v>
      </c>
      <c r="FKH1331" s="62">
        <f>FKG1331/FKF1331</f>
        <v>0</v>
      </c>
      <c r="FKI1331" s="62">
        <f>FKF1331-FKG1331</f>
        <v>2000000</v>
      </c>
      <c r="FKJ1331" s="62">
        <f t="shared" si="374"/>
        <v>3000000</v>
      </c>
      <c r="FKQ1331" s="62" t="s">
        <v>1936</v>
      </c>
      <c r="FKR1331" s="62">
        <f>SUM(FKR1329:FKR1330)</f>
        <v>1000000</v>
      </c>
      <c r="FKS1331" s="62">
        <f>SUM(FKS1329:FKS1330)</f>
        <v>0</v>
      </c>
      <c r="FKT1331" s="62">
        <f>FKS1331/FKR1331</f>
        <v>0</v>
      </c>
      <c r="FKU1331" s="62">
        <f>SUM(FKU1329)</f>
        <v>1000000</v>
      </c>
      <c r="FKV1331" s="62">
        <f>SUM(FKV1329:FKV1330)</f>
        <v>2000000</v>
      </c>
      <c r="FKW1331" s="62">
        <f>SUM(FKW1329:FKW1330)</f>
        <v>0</v>
      </c>
      <c r="FKX1331" s="62">
        <f>FKW1331/FKV1331</f>
        <v>0</v>
      </c>
      <c r="FKY1331" s="62">
        <f>FKV1331-FKW1331</f>
        <v>2000000</v>
      </c>
      <c r="FKZ1331" s="62">
        <f t="shared" si="375"/>
        <v>3000000</v>
      </c>
      <c r="FLG1331" s="62" t="s">
        <v>1936</v>
      </c>
      <c r="FLH1331" s="62">
        <f>SUM(FLH1329:FLH1330)</f>
        <v>1000000</v>
      </c>
      <c r="FLI1331" s="62">
        <f>SUM(FLI1329:FLI1330)</f>
        <v>0</v>
      </c>
      <c r="FLJ1331" s="62">
        <f>FLI1331/FLH1331</f>
        <v>0</v>
      </c>
      <c r="FLK1331" s="62">
        <f>SUM(FLK1329)</f>
        <v>1000000</v>
      </c>
      <c r="FLL1331" s="62">
        <f>SUM(FLL1329:FLL1330)</f>
        <v>2000000</v>
      </c>
      <c r="FLM1331" s="62">
        <f>SUM(FLM1329:FLM1330)</f>
        <v>0</v>
      </c>
      <c r="FLN1331" s="62">
        <f>FLM1331/FLL1331</f>
        <v>0</v>
      </c>
      <c r="FLO1331" s="62">
        <f>FLL1331-FLM1331</f>
        <v>2000000</v>
      </c>
      <c r="FLP1331" s="62">
        <f t="shared" si="375"/>
        <v>3000000</v>
      </c>
      <c r="FLW1331" s="62" t="s">
        <v>1936</v>
      </c>
      <c r="FLX1331" s="62">
        <f>SUM(FLX1329:FLX1330)</f>
        <v>1000000</v>
      </c>
      <c r="FLY1331" s="62">
        <f>SUM(FLY1329:FLY1330)</f>
        <v>0</v>
      </c>
      <c r="FLZ1331" s="62">
        <f>FLY1331/FLX1331</f>
        <v>0</v>
      </c>
      <c r="FMA1331" s="62">
        <f>SUM(FMA1329)</f>
        <v>1000000</v>
      </c>
      <c r="FMB1331" s="62">
        <f>SUM(FMB1329:FMB1330)</f>
        <v>2000000</v>
      </c>
      <c r="FMC1331" s="62">
        <f>SUM(FMC1329:FMC1330)</f>
        <v>0</v>
      </c>
      <c r="FMD1331" s="62">
        <f>FMC1331/FMB1331</f>
        <v>0</v>
      </c>
      <c r="FME1331" s="62">
        <f>FMB1331-FMC1331</f>
        <v>2000000</v>
      </c>
      <c r="FMF1331" s="62">
        <f t="shared" si="376"/>
        <v>3000000</v>
      </c>
      <c r="FMM1331" s="62" t="s">
        <v>1936</v>
      </c>
      <c r="FMN1331" s="62">
        <f>SUM(FMN1329:FMN1330)</f>
        <v>1000000</v>
      </c>
      <c r="FMO1331" s="62">
        <f>SUM(FMO1329:FMO1330)</f>
        <v>0</v>
      </c>
      <c r="FMP1331" s="62">
        <f>FMO1331/FMN1331</f>
        <v>0</v>
      </c>
      <c r="FMQ1331" s="62">
        <f>SUM(FMQ1329)</f>
        <v>1000000</v>
      </c>
      <c r="FMR1331" s="62">
        <f>SUM(FMR1329:FMR1330)</f>
        <v>2000000</v>
      </c>
      <c r="FMS1331" s="62">
        <f>SUM(FMS1329:FMS1330)</f>
        <v>0</v>
      </c>
      <c r="FMT1331" s="62">
        <f>FMS1331/FMR1331</f>
        <v>0</v>
      </c>
      <c r="FMU1331" s="62">
        <f>FMR1331-FMS1331</f>
        <v>2000000</v>
      </c>
      <c r="FMV1331" s="62">
        <f t="shared" si="376"/>
        <v>3000000</v>
      </c>
      <c r="FNC1331" s="62" t="s">
        <v>1936</v>
      </c>
      <c r="FND1331" s="62">
        <f>SUM(FND1329:FND1330)</f>
        <v>1000000</v>
      </c>
      <c r="FNE1331" s="62">
        <f>SUM(FNE1329:FNE1330)</f>
        <v>0</v>
      </c>
      <c r="FNF1331" s="62">
        <f>FNE1331/FND1331</f>
        <v>0</v>
      </c>
      <c r="FNG1331" s="62">
        <f>SUM(FNG1329)</f>
        <v>1000000</v>
      </c>
      <c r="FNH1331" s="62">
        <f>SUM(FNH1329:FNH1330)</f>
        <v>2000000</v>
      </c>
      <c r="FNI1331" s="62">
        <f>SUM(FNI1329:FNI1330)</f>
        <v>0</v>
      </c>
      <c r="FNJ1331" s="62">
        <f>FNI1331/FNH1331</f>
        <v>0</v>
      </c>
      <c r="FNK1331" s="62">
        <f>FNH1331-FNI1331</f>
        <v>2000000</v>
      </c>
      <c r="FNL1331" s="62">
        <f t="shared" si="377"/>
        <v>3000000</v>
      </c>
      <c r="FNS1331" s="62" t="s">
        <v>1936</v>
      </c>
      <c r="FNT1331" s="62">
        <f>SUM(FNT1329:FNT1330)</f>
        <v>1000000</v>
      </c>
      <c r="FNU1331" s="62">
        <f>SUM(FNU1329:FNU1330)</f>
        <v>0</v>
      </c>
      <c r="FNV1331" s="62">
        <f>FNU1331/FNT1331</f>
        <v>0</v>
      </c>
      <c r="FNW1331" s="62">
        <f>SUM(FNW1329)</f>
        <v>1000000</v>
      </c>
      <c r="FNX1331" s="62">
        <f>SUM(FNX1329:FNX1330)</f>
        <v>2000000</v>
      </c>
      <c r="FNY1331" s="62">
        <f>SUM(FNY1329:FNY1330)</f>
        <v>0</v>
      </c>
      <c r="FNZ1331" s="62">
        <f>FNY1331/FNX1331</f>
        <v>0</v>
      </c>
      <c r="FOA1331" s="62">
        <f>FNX1331-FNY1331</f>
        <v>2000000</v>
      </c>
      <c r="FOB1331" s="62">
        <f t="shared" si="377"/>
        <v>3000000</v>
      </c>
      <c r="FOI1331" s="62" t="s">
        <v>1936</v>
      </c>
      <c r="FOJ1331" s="62">
        <f>SUM(FOJ1329:FOJ1330)</f>
        <v>1000000</v>
      </c>
      <c r="FOK1331" s="62">
        <f>SUM(FOK1329:FOK1330)</f>
        <v>0</v>
      </c>
      <c r="FOL1331" s="62">
        <f>FOK1331/FOJ1331</f>
        <v>0</v>
      </c>
      <c r="FOM1331" s="62">
        <f>SUM(FOM1329)</f>
        <v>1000000</v>
      </c>
      <c r="FON1331" s="62">
        <f>SUM(FON1329:FON1330)</f>
        <v>2000000</v>
      </c>
      <c r="FOO1331" s="62">
        <f>SUM(FOO1329:FOO1330)</f>
        <v>0</v>
      </c>
      <c r="FOP1331" s="62">
        <f>FOO1331/FON1331</f>
        <v>0</v>
      </c>
      <c r="FOQ1331" s="62">
        <f>FON1331-FOO1331</f>
        <v>2000000</v>
      </c>
      <c r="FOR1331" s="62">
        <f t="shared" si="378"/>
        <v>3000000</v>
      </c>
      <c r="FOY1331" s="62" t="s">
        <v>1936</v>
      </c>
      <c r="FOZ1331" s="62">
        <f>SUM(FOZ1329:FOZ1330)</f>
        <v>1000000</v>
      </c>
      <c r="FPA1331" s="62">
        <f>SUM(FPA1329:FPA1330)</f>
        <v>0</v>
      </c>
      <c r="FPB1331" s="62">
        <f>FPA1331/FOZ1331</f>
        <v>0</v>
      </c>
      <c r="FPC1331" s="62">
        <f>SUM(FPC1329)</f>
        <v>1000000</v>
      </c>
      <c r="FPD1331" s="62">
        <f>SUM(FPD1329:FPD1330)</f>
        <v>2000000</v>
      </c>
      <c r="FPE1331" s="62">
        <f>SUM(FPE1329:FPE1330)</f>
        <v>0</v>
      </c>
      <c r="FPF1331" s="62">
        <f>FPE1331/FPD1331</f>
        <v>0</v>
      </c>
      <c r="FPG1331" s="62">
        <f>FPD1331-FPE1331</f>
        <v>2000000</v>
      </c>
      <c r="FPH1331" s="62">
        <f t="shared" si="378"/>
        <v>3000000</v>
      </c>
      <c r="FPO1331" s="62" t="s">
        <v>1936</v>
      </c>
      <c r="FPP1331" s="62">
        <f>SUM(FPP1329:FPP1330)</f>
        <v>1000000</v>
      </c>
      <c r="FPQ1331" s="62">
        <f>SUM(FPQ1329:FPQ1330)</f>
        <v>0</v>
      </c>
      <c r="FPR1331" s="62">
        <f>FPQ1331/FPP1331</f>
        <v>0</v>
      </c>
      <c r="FPS1331" s="62">
        <f>SUM(FPS1329)</f>
        <v>1000000</v>
      </c>
      <c r="FPT1331" s="62">
        <f>SUM(FPT1329:FPT1330)</f>
        <v>2000000</v>
      </c>
      <c r="FPU1331" s="62">
        <f>SUM(FPU1329:FPU1330)</f>
        <v>0</v>
      </c>
      <c r="FPV1331" s="62">
        <f>FPU1331/FPT1331</f>
        <v>0</v>
      </c>
      <c r="FPW1331" s="62">
        <f>FPT1331-FPU1331</f>
        <v>2000000</v>
      </c>
      <c r="FPX1331" s="62">
        <f t="shared" si="379"/>
        <v>3000000</v>
      </c>
      <c r="FQE1331" s="62" t="s">
        <v>1936</v>
      </c>
      <c r="FQF1331" s="62">
        <f>SUM(FQF1329:FQF1330)</f>
        <v>1000000</v>
      </c>
      <c r="FQG1331" s="62">
        <f>SUM(FQG1329:FQG1330)</f>
        <v>0</v>
      </c>
      <c r="FQH1331" s="62">
        <f>FQG1331/FQF1331</f>
        <v>0</v>
      </c>
      <c r="FQI1331" s="62">
        <f>SUM(FQI1329)</f>
        <v>1000000</v>
      </c>
      <c r="FQJ1331" s="62">
        <f>SUM(FQJ1329:FQJ1330)</f>
        <v>2000000</v>
      </c>
      <c r="FQK1331" s="62">
        <f>SUM(FQK1329:FQK1330)</f>
        <v>0</v>
      </c>
      <c r="FQL1331" s="62">
        <f>FQK1331/FQJ1331</f>
        <v>0</v>
      </c>
      <c r="FQM1331" s="62">
        <f>FQJ1331-FQK1331</f>
        <v>2000000</v>
      </c>
      <c r="FQN1331" s="62">
        <f t="shared" si="379"/>
        <v>3000000</v>
      </c>
      <c r="FQU1331" s="62" t="s">
        <v>1936</v>
      </c>
      <c r="FQV1331" s="62">
        <f>SUM(FQV1329:FQV1330)</f>
        <v>1000000</v>
      </c>
      <c r="FQW1331" s="62">
        <f>SUM(FQW1329:FQW1330)</f>
        <v>0</v>
      </c>
      <c r="FQX1331" s="62">
        <f>FQW1331/FQV1331</f>
        <v>0</v>
      </c>
      <c r="FQY1331" s="62">
        <f>SUM(FQY1329)</f>
        <v>1000000</v>
      </c>
      <c r="FQZ1331" s="62">
        <f>SUM(FQZ1329:FQZ1330)</f>
        <v>2000000</v>
      </c>
      <c r="FRA1331" s="62">
        <f>SUM(FRA1329:FRA1330)</f>
        <v>0</v>
      </c>
      <c r="FRB1331" s="62">
        <f>FRA1331/FQZ1331</f>
        <v>0</v>
      </c>
      <c r="FRC1331" s="62">
        <f>FQZ1331-FRA1331</f>
        <v>2000000</v>
      </c>
      <c r="FRD1331" s="62">
        <f t="shared" si="380"/>
        <v>3000000</v>
      </c>
      <c r="FRK1331" s="62" t="s">
        <v>1936</v>
      </c>
      <c r="FRL1331" s="62">
        <f>SUM(FRL1329:FRL1330)</f>
        <v>1000000</v>
      </c>
      <c r="FRM1331" s="62">
        <f>SUM(FRM1329:FRM1330)</f>
        <v>0</v>
      </c>
      <c r="FRN1331" s="62">
        <f>FRM1331/FRL1331</f>
        <v>0</v>
      </c>
      <c r="FRO1331" s="62">
        <f>SUM(FRO1329)</f>
        <v>1000000</v>
      </c>
      <c r="FRP1331" s="62">
        <f>SUM(FRP1329:FRP1330)</f>
        <v>2000000</v>
      </c>
      <c r="FRQ1331" s="62">
        <f>SUM(FRQ1329:FRQ1330)</f>
        <v>0</v>
      </c>
      <c r="FRR1331" s="62">
        <f>FRQ1331/FRP1331</f>
        <v>0</v>
      </c>
      <c r="FRS1331" s="62">
        <f>FRP1331-FRQ1331</f>
        <v>2000000</v>
      </c>
      <c r="FRT1331" s="62">
        <f t="shared" si="380"/>
        <v>3000000</v>
      </c>
      <c r="FSA1331" s="62" t="s">
        <v>1936</v>
      </c>
      <c r="FSB1331" s="62">
        <f>SUM(FSB1329:FSB1330)</f>
        <v>1000000</v>
      </c>
      <c r="FSC1331" s="62">
        <f>SUM(FSC1329:FSC1330)</f>
        <v>0</v>
      </c>
      <c r="FSD1331" s="62">
        <f>FSC1331/FSB1331</f>
        <v>0</v>
      </c>
      <c r="FSE1331" s="62">
        <f>SUM(FSE1329)</f>
        <v>1000000</v>
      </c>
      <c r="FSF1331" s="62">
        <f>SUM(FSF1329:FSF1330)</f>
        <v>2000000</v>
      </c>
      <c r="FSG1331" s="62">
        <f>SUM(FSG1329:FSG1330)</f>
        <v>0</v>
      </c>
      <c r="FSH1331" s="62">
        <f>FSG1331/FSF1331</f>
        <v>0</v>
      </c>
      <c r="FSI1331" s="62">
        <f>FSF1331-FSG1331</f>
        <v>2000000</v>
      </c>
      <c r="FSJ1331" s="62">
        <f t="shared" si="381"/>
        <v>3000000</v>
      </c>
      <c r="FSQ1331" s="62" t="s">
        <v>1936</v>
      </c>
      <c r="FSR1331" s="62">
        <f>SUM(FSR1329:FSR1330)</f>
        <v>1000000</v>
      </c>
      <c r="FSS1331" s="62">
        <f>SUM(FSS1329:FSS1330)</f>
        <v>0</v>
      </c>
      <c r="FST1331" s="62">
        <f>FSS1331/FSR1331</f>
        <v>0</v>
      </c>
      <c r="FSU1331" s="62">
        <f>SUM(FSU1329)</f>
        <v>1000000</v>
      </c>
      <c r="FSV1331" s="62">
        <f>SUM(FSV1329:FSV1330)</f>
        <v>2000000</v>
      </c>
      <c r="FSW1331" s="62">
        <f>SUM(FSW1329:FSW1330)</f>
        <v>0</v>
      </c>
      <c r="FSX1331" s="62">
        <f>FSW1331/FSV1331</f>
        <v>0</v>
      </c>
      <c r="FSY1331" s="62">
        <f>FSV1331-FSW1331</f>
        <v>2000000</v>
      </c>
      <c r="FSZ1331" s="62">
        <f t="shared" si="381"/>
        <v>3000000</v>
      </c>
      <c r="FTG1331" s="62" t="s">
        <v>1936</v>
      </c>
      <c r="FTH1331" s="62">
        <f>SUM(FTH1329:FTH1330)</f>
        <v>1000000</v>
      </c>
      <c r="FTI1331" s="62">
        <f>SUM(FTI1329:FTI1330)</f>
        <v>0</v>
      </c>
      <c r="FTJ1331" s="62">
        <f>FTI1331/FTH1331</f>
        <v>0</v>
      </c>
      <c r="FTK1331" s="62">
        <f>SUM(FTK1329)</f>
        <v>1000000</v>
      </c>
      <c r="FTL1331" s="62">
        <f>SUM(FTL1329:FTL1330)</f>
        <v>2000000</v>
      </c>
      <c r="FTM1331" s="62">
        <f>SUM(FTM1329:FTM1330)</f>
        <v>0</v>
      </c>
      <c r="FTN1331" s="62">
        <f>FTM1331/FTL1331</f>
        <v>0</v>
      </c>
      <c r="FTO1331" s="62">
        <f>FTL1331-FTM1331</f>
        <v>2000000</v>
      </c>
      <c r="FTP1331" s="62">
        <f t="shared" si="382"/>
        <v>3000000</v>
      </c>
      <c r="FTW1331" s="62" t="s">
        <v>1936</v>
      </c>
      <c r="FTX1331" s="62">
        <f>SUM(FTX1329:FTX1330)</f>
        <v>1000000</v>
      </c>
      <c r="FTY1331" s="62">
        <f>SUM(FTY1329:FTY1330)</f>
        <v>0</v>
      </c>
      <c r="FTZ1331" s="62">
        <f>FTY1331/FTX1331</f>
        <v>0</v>
      </c>
      <c r="FUA1331" s="62">
        <f>SUM(FUA1329)</f>
        <v>1000000</v>
      </c>
      <c r="FUB1331" s="62">
        <f>SUM(FUB1329:FUB1330)</f>
        <v>2000000</v>
      </c>
      <c r="FUC1331" s="62">
        <f>SUM(FUC1329:FUC1330)</f>
        <v>0</v>
      </c>
      <c r="FUD1331" s="62">
        <f>FUC1331/FUB1331</f>
        <v>0</v>
      </c>
      <c r="FUE1331" s="62">
        <f>FUB1331-FUC1331</f>
        <v>2000000</v>
      </c>
      <c r="FUF1331" s="62">
        <f t="shared" si="382"/>
        <v>3000000</v>
      </c>
      <c r="FUM1331" s="62" t="s">
        <v>1936</v>
      </c>
      <c r="FUN1331" s="62">
        <f>SUM(FUN1329:FUN1330)</f>
        <v>1000000</v>
      </c>
      <c r="FUO1331" s="62">
        <f>SUM(FUO1329:FUO1330)</f>
        <v>0</v>
      </c>
      <c r="FUP1331" s="62">
        <f>FUO1331/FUN1331</f>
        <v>0</v>
      </c>
      <c r="FUQ1331" s="62">
        <f>SUM(FUQ1329)</f>
        <v>1000000</v>
      </c>
      <c r="FUR1331" s="62">
        <f>SUM(FUR1329:FUR1330)</f>
        <v>2000000</v>
      </c>
      <c r="FUS1331" s="62">
        <f>SUM(FUS1329:FUS1330)</f>
        <v>0</v>
      </c>
      <c r="FUT1331" s="62">
        <f>FUS1331/FUR1331</f>
        <v>0</v>
      </c>
      <c r="FUU1331" s="62">
        <f>FUR1331-FUS1331</f>
        <v>2000000</v>
      </c>
      <c r="FUV1331" s="62">
        <f t="shared" si="383"/>
        <v>3000000</v>
      </c>
      <c r="FVC1331" s="62" t="s">
        <v>1936</v>
      </c>
      <c r="FVD1331" s="62">
        <f>SUM(FVD1329:FVD1330)</f>
        <v>1000000</v>
      </c>
      <c r="FVE1331" s="62">
        <f>SUM(FVE1329:FVE1330)</f>
        <v>0</v>
      </c>
      <c r="FVF1331" s="62">
        <f>FVE1331/FVD1331</f>
        <v>0</v>
      </c>
      <c r="FVG1331" s="62">
        <f>SUM(FVG1329)</f>
        <v>1000000</v>
      </c>
      <c r="FVH1331" s="62">
        <f>SUM(FVH1329:FVH1330)</f>
        <v>2000000</v>
      </c>
      <c r="FVI1331" s="62">
        <f>SUM(FVI1329:FVI1330)</f>
        <v>0</v>
      </c>
      <c r="FVJ1331" s="62">
        <f>FVI1331/FVH1331</f>
        <v>0</v>
      </c>
      <c r="FVK1331" s="62">
        <f>FVH1331-FVI1331</f>
        <v>2000000</v>
      </c>
      <c r="FVL1331" s="62">
        <f t="shared" si="383"/>
        <v>3000000</v>
      </c>
      <c r="FVS1331" s="62" t="s">
        <v>1936</v>
      </c>
      <c r="FVT1331" s="62">
        <f>SUM(FVT1329:FVT1330)</f>
        <v>1000000</v>
      </c>
      <c r="FVU1331" s="62">
        <f>SUM(FVU1329:FVU1330)</f>
        <v>0</v>
      </c>
      <c r="FVV1331" s="62">
        <f>FVU1331/FVT1331</f>
        <v>0</v>
      </c>
      <c r="FVW1331" s="62">
        <f>SUM(FVW1329)</f>
        <v>1000000</v>
      </c>
      <c r="FVX1331" s="62">
        <f>SUM(FVX1329:FVX1330)</f>
        <v>2000000</v>
      </c>
      <c r="FVY1331" s="62">
        <f>SUM(FVY1329:FVY1330)</f>
        <v>0</v>
      </c>
      <c r="FVZ1331" s="62">
        <f>FVY1331/FVX1331</f>
        <v>0</v>
      </c>
      <c r="FWA1331" s="62">
        <f>FVX1331-FVY1331</f>
        <v>2000000</v>
      </c>
      <c r="FWB1331" s="62">
        <f t="shared" si="384"/>
        <v>3000000</v>
      </c>
      <c r="FWI1331" s="62" t="s">
        <v>1936</v>
      </c>
      <c r="FWJ1331" s="62">
        <f>SUM(FWJ1329:FWJ1330)</f>
        <v>1000000</v>
      </c>
      <c r="FWK1331" s="62">
        <f>SUM(FWK1329:FWK1330)</f>
        <v>0</v>
      </c>
      <c r="FWL1331" s="62">
        <f>FWK1331/FWJ1331</f>
        <v>0</v>
      </c>
      <c r="FWM1331" s="62">
        <f>SUM(FWM1329)</f>
        <v>1000000</v>
      </c>
      <c r="FWN1331" s="62">
        <f>SUM(FWN1329:FWN1330)</f>
        <v>2000000</v>
      </c>
      <c r="FWO1331" s="62">
        <f>SUM(FWO1329:FWO1330)</f>
        <v>0</v>
      </c>
      <c r="FWP1331" s="62">
        <f>FWO1331/FWN1331</f>
        <v>0</v>
      </c>
      <c r="FWQ1331" s="62">
        <f>FWN1331-FWO1331</f>
        <v>2000000</v>
      </c>
      <c r="FWR1331" s="62">
        <f t="shared" si="384"/>
        <v>3000000</v>
      </c>
      <c r="FWY1331" s="62" t="s">
        <v>1936</v>
      </c>
      <c r="FWZ1331" s="62">
        <f>SUM(FWZ1329:FWZ1330)</f>
        <v>1000000</v>
      </c>
      <c r="FXA1331" s="62">
        <f>SUM(FXA1329:FXA1330)</f>
        <v>0</v>
      </c>
      <c r="FXB1331" s="62">
        <f>FXA1331/FWZ1331</f>
        <v>0</v>
      </c>
      <c r="FXC1331" s="62">
        <f>SUM(FXC1329)</f>
        <v>1000000</v>
      </c>
      <c r="FXD1331" s="62">
        <f>SUM(FXD1329:FXD1330)</f>
        <v>2000000</v>
      </c>
      <c r="FXE1331" s="62">
        <f>SUM(FXE1329:FXE1330)</f>
        <v>0</v>
      </c>
      <c r="FXF1331" s="62">
        <f>FXE1331/FXD1331</f>
        <v>0</v>
      </c>
      <c r="FXG1331" s="62">
        <f>FXD1331-FXE1331</f>
        <v>2000000</v>
      </c>
      <c r="FXH1331" s="62">
        <f t="shared" si="385"/>
        <v>3000000</v>
      </c>
      <c r="FXO1331" s="62" t="s">
        <v>1936</v>
      </c>
      <c r="FXP1331" s="62">
        <f>SUM(FXP1329:FXP1330)</f>
        <v>1000000</v>
      </c>
      <c r="FXQ1331" s="62">
        <f>SUM(FXQ1329:FXQ1330)</f>
        <v>0</v>
      </c>
      <c r="FXR1331" s="62">
        <f>FXQ1331/FXP1331</f>
        <v>0</v>
      </c>
      <c r="FXS1331" s="62">
        <f>SUM(FXS1329)</f>
        <v>1000000</v>
      </c>
      <c r="FXT1331" s="62">
        <f>SUM(FXT1329:FXT1330)</f>
        <v>2000000</v>
      </c>
      <c r="FXU1331" s="62">
        <f>SUM(FXU1329:FXU1330)</f>
        <v>0</v>
      </c>
      <c r="FXV1331" s="62">
        <f>FXU1331/FXT1331</f>
        <v>0</v>
      </c>
      <c r="FXW1331" s="62">
        <f>FXT1331-FXU1331</f>
        <v>2000000</v>
      </c>
      <c r="FXX1331" s="62">
        <f t="shared" si="385"/>
        <v>3000000</v>
      </c>
      <c r="FYE1331" s="62" t="s">
        <v>1936</v>
      </c>
      <c r="FYF1331" s="62">
        <f>SUM(FYF1329:FYF1330)</f>
        <v>1000000</v>
      </c>
      <c r="FYG1331" s="62">
        <f>SUM(FYG1329:FYG1330)</f>
        <v>0</v>
      </c>
      <c r="FYH1331" s="62">
        <f>FYG1331/FYF1331</f>
        <v>0</v>
      </c>
      <c r="FYI1331" s="62">
        <f>SUM(FYI1329)</f>
        <v>1000000</v>
      </c>
      <c r="FYJ1331" s="62">
        <f>SUM(FYJ1329:FYJ1330)</f>
        <v>2000000</v>
      </c>
      <c r="FYK1331" s="62">
        <f>SUM(FYK1329:FYK1330)</f>
        <v>0</v>
      </c>
      <c r="FYL1331" s="62">
        <f>FYK1331/FYJ1331</f>
        <v>0</v>
      </c>
      <c r="FYM1331" s="62">
        <f>FYJ1331-FYK1331</f>
        <v>2000000</v>
      </c>
      <c r="FYN1331" s="62">
        <f t="shared" si="386"/>
        <v>3000000</v>
      </c>
      <c r="FYU1331" s="62" t="s">
        <v>1936</v>
      </c>
      <c r="FYV1331" s="62">
        <f>SUM(FYV1329:FYV1330)</f>
        <v>1000000</v>
      </c>
      <c r="FYW1331" s="62">
        <f>SUM(FYW1329:FYW1330)</f>
        <v>0</v>
      </c>
      <c r="FYX1331" s="62">
        <f>FYW1331/FYV1331</f>
        <v>0</v>
      </c>
      <c r="FYY1331" s="62">
        <f>SUM(FYY1329)</f>
        <v>1000000</v>
      </c>
      <c r="FYZ1331" s="62">
        <f>SUM(FYZ1329:FYZ1330)</f>
        <v>2000000</v>
      </c>
      <c r="FZA1331" s="62">
        <f>SUM(FZA1329:FZA1330)</f>
        <v>0</v>
      </c>
      <c r="FZB1331" s="62">
        <f>FZA1331/FYZ1331</f>
        <v>0</v>
      </c>
      <c r="FZC1331" s="62">
        <f>FYZ1331-FZA1331</f>
        <v>2000000</v>
      </c>
      <c r="FZD1331" s="62">
        <f t="shared" si="386"/>
        <v>3000000</v>
      </c>
      <c r="FZK1331" s="62" t="s">
        <v>1936</v>
      </c>
      <c r="FZL1331" s="62">
        <f>SUM(FZL1329:FZL1330)</f>
        <v>1000000</v>
      </c>
      <c r="FZM1331" s="62">
        <f>SUM(FZM1329:FZM1330)</f>
        <v>0</v>
      </c>
      <c r="FZN1331" s="62">
        <f>FZM1331/FZL1331</f>
        <v>0</v>
      </c>
      <c r="FZO1331" s="62">
        <f>SUM(FZO1329)</f>
        <v>1000000</v>
      </c>
      <c r="FZP1331" s="62">
        <f>SUM(FZP1329:FZP1330)</f>
        <v>2000000</v>
      </c>
      <c r="FZQ1331" s="62">
        <f>SUM(FZQ1329:FZQ1330)</f>
        <v>0</v>
      </c>
      <c r="FZR1331" s="62">
        <f>FZQ1331/FZP1331</f>
        <v>0</v>
      </c>
      <c r="FZS1331" s="62">
        <f>FZP1331-FZQ1331</f>
        <v>2000000</v>
      </c>
      <c r="FZT1331" s="62">
        <f t="shared" si="387"/>
        <v>3000000</v>
      </c>
      <c r="GAA1331" s="62" t="s">
        <v>1936</v>
      </c>
      <c r="GAB1331" s="62">
        <f>SUM(GAB1329:GAB1330)</f>
        <v>1000000</v>
      </c>
      <c r="GAC1331" s="62">
        <f>SUM(GAC1329:GAC1330)</f>
        <v>0</v>
      </c>
      <c r="GAD1331" s="62">
        <f>GAC1331/GAB1331</f>
        <v>0</v>
      </c>
      <c r="GAE1331" s="62">
        <f>SUM(GAE1329)</f>
        <v>1000000</v>
      </c>
      <c r="GAF1331" s="62">
        <f>SUM(GAF1329:GAF1330)</f>
        <v>2000000</v>
      </c>
      <c r="GAG1331" s="62">
        <f>SUM(GAG1329:GAG1330)</f>
        <v>0</v>
      </c>
      <c r="GAH1331" s="62">
        <f>GAG1331/GAF1331</f>
        <v>0</v>
      </c>
      <c r="GAI1331" s="62">
        <f>GAF1331-GAG1331</f>
        <v>2000000</v>
      </c>
      <c r="GAJ1331" s="62">
        <f t="shared" si="387"/>
        <v>3000000</v>
      </c>
      <c r="GAQ1331" s="62" t="s">
        <v>1936</v>
      </c>
      <c r="GAR1331" s="62">
        <f>SUM(GAR1329:GAR1330)</f>
        <v>1000000</v>
      </c>
      <c r="GAS1331" s="62">
        <f>SUM(GAS1329:GAS1330)</f>
        <v>0</v>
      </c>
      <c r="GAT1331" s="62">
        <f>GAS1331/GAR1331</f>
        <v>0</v>
      </c>
      <c r="GAU1331" s="62">
        <f>SUM(GAU1329)</f>
        <v>1000000</v>
      </c>
      <c r="GAV1331" s="62">
        <f>SUM(GAV1329:GAV1330)</f>
        <v>2000000</v>
      </c>
      <c r="GAW1331" s="62">
        <f>SUM(GAW1329:GAW1330)</f>
        <v>0</v>
      </c>
      <c r="GAX1331" s="62">
        <f>GAW1331/GAV1331</f>
        <v>0</v>
      </c>
      <c r="GAY1331" s="62">
        <f>GAV1331-GAW1331</f>
        <v>2000000</v>
      </c>
      <c r="GAZ1331" s="62">
        <f t="shared" si="388"/>
        <v>3000000</v>
      </c>
      <c r="GBG1331" s="62" t="s">
        <v>1936</v>
      </c>
      <c r="GBH1331" s="62">
        <f>SUM(GBH1329:GBH1330)</f>
        <v>1000000</v>
      </c>
      <c r="GBI1331" s="62">
        <f>SUM(GBI1329:GBI1330)</f>
        <v>0</v>
      </c>
      <c r="GBJ1331" s="62">
        <f>GBI1331/GBH1331</f>
        <v>0</v>
      </c>
      <c r="GBK1331" s="62">
        <f>SUM(GBK1329)</f>
        <v>1000000</v>
      </c>
      <c r="GBL1331" s="62">
        <f>SUM(GBL1329:GBL1330)</f>
        <v>2000000</v>
      </c>
      <c r="GBM1331" s="62">
        <f>SUM(GBM1329:GBM1330)</f>
        <v>0</v>
      </c>
      <c r="GBN1331" s="62">
        <f>GBM1331/GBL1331</f>
        <v>0</v>
      </c>
      <c r="GBO1331" s="62">
        <f>GBL1331-GBM1331</f>
        <v>2000000</v>
      </c>
      <c r="GBP1331" s="62">
        <f t="shared" si="388"/>
        <v>3000000</v>
      </c>
      <c r="GBW1331" s="62" t="s">
        <v>1936</v>
      </c>
      <c r="GBX1331" s="62">
        <f>SUM(GBX1329:GBX1330)</f>
        <v>1000000</v>
      </c>
      <c r="GBY1331" s="62">
        <f>SUM(GBY1329:GBY1330)</f>
        <v>0</v>
      </c>
      <c r="GBZ1331" s="62">
        <f>GBY1331/GBX1331</f>
        <v>0</v>
      </c>
      <c r="GCA1331" s="62">
        <f>SUM(GCA1329)</f>
        <v>1000000</v>
      </c>
      <c r="GCB1331" s="62">
        <f>SUM(GCB1329:GCB1330)</f>
        <v>2000000</v>
      </c>
      <c r="GCC1331" s="62">
        <f>SUM(GCC1329:GCC1330)</f>
        <v>0</v>
      </c>
      <c r="GCD1331" s="62">
        <f>GCC1331/GCB1331</f>
        <v>0</v>
      </c>
      <c r="GCE1331" s="62">
        <f>GCB1331-GCC1331</f>
        <v>2000000</v>
      </c>
      <c r="GCF1331" s="62">
        <f t="shared" si="389"/>
        <v>3000000</v>
      </c>
      <c r="GCM1331" s="62" t="s">
        <v>1936</v>
      </c>
      <c r="GCN1331" s="62">
        <f>SUM(GCN1329:GCN1330)</f>
        <v>1000000</v>
      </c>
      <c r="GCO1331" s="62">
        <f>SUM(GCO1329:GCO1330)</f>
        <v>0</v>
      </c>
      <c r="GCP1331" s="62">
        <f>GCO1331/GCN1331</f>
        <v>0</v>
      </c>
      <c r="GCQ1331" s="62">
        <f>SUM(GCQ1329)</f>
        <v>1000000</v>
      </c>
      <c r="GCR1331" s="62">
        <f>SUM(GCR1329:GCR1330)</f>
        <v>2000000</v>
      </c>
      <c r="GCS1331" s="62">
        <f>SUM(GCS1329:GCS1330)</f>
        <v>0</v>
      </c>
      <c r="GCT1331" s="62">
        <f>GCS1331/GCR1331</f>
        <v>0</v>
      </c>
      <c r="GCU1331" s="62">
        <f>GCR1331-GCS1331</f>
        <v>2000000</v>
      </c>
      <c r="GCV1331" s="62">
        <f t="shared" si="389"/>
        <v>3000000</v>
      </c>
      <c r="GDC1331" s="62" t="s">
        <v>1936</v>
      </c>
      <c r="GDD1331" s="62">
        <f>SUM(GDD1329:GDD1330)</f>
        <v>1000000</v>
      </c>
      <c r="GDE1331" s="62">
        <f>SUM(GDE1329:GDE1330)</f>
        <v>0</v>
      </c>
      <c r="GDF1331" s="62">
        <f>GDE1331/GDD1331</f>
        <v>0</v>
      </c>
      <c r="GDG1331" s="62">
        <f>SUM(GDG1329)</f>
        <v>1000000</v>
      </c>
      <c r="GDH1331" s="62">
        <f>SUM(GDH1329:GDH1330)</f>
        <v>2000000</v>
      </c>
      <c r="GDI1331" s="62">
        <f>SUM(GDI1329:GDI1330)</f>
        <v>0</v>
      </c>
      <c r="GDJ1331" s="62">
        <f>GDI1331/GDH1331</f>
        <v>0</v>
      </c>
      <c r="GDK1331" s="62">
        <f>GDH1331-GDI1331</f>
        <v>2000000</v>
      </c>
      <c r="GDL1331" s="62">
        <f t="shared" si="390"/>
        <v>3000000</v>
      </c>
      <c r="GDS1331" s="62" t="s">
        <v>1936</v>
      </c>
      <c r="GDT1331" s="62">
        <f>SUM(GDT1329:GDT1330)</f>
        <v>1000000</v>
      </c>
      <c r="GDU1331" s="62">
        <f>SUM(GDU1329:GDU1330)</f>
        <v>0</v>
      </c>
      <c r="GDV1331" s="62">
        <f>GDU1331/GDT1331</f>
        <v>0</v>
      </c>
      <c r="GDW1331" s="62">
        <f>SUM(GDW1329)</f>
        <v>1000000</v>
      </c>
      <c r="GDX1331" s="62">
        <f>SUM(GDX1329:GDX1330)</f>
        <v>2000000</v>
      </c>
      <c r="GDY1331" s="62">
        <f>SUM(GDY1329:GDY1330)</f>
        <v>0</v>
      </c>
      <c r="GDZ1331" s="62">
        <f>GDY1331/GDX1331</f>
        <v>0</v>
      </c>
      <c r="GEA1331" s="62">
        <f>GDX1331-GDY1331</f>
        <v>2000000</v>
      </c>
      <c r="GEB1331" s="62">
        <f t="shared" si="390"/>
        <v>3000000</v>
      </c>
      <c r="GEI1331" s="62" t="s">
        <v>1936</v>
      </c>
      <c r="GEJ1331" s="62">
        <f>SUM(GEJ1329:GEJ1330)</f>
        <v>1000000</v>
      </c>
      <c r="GEK1331" s="62">
        <f>SUM(GEK1329:GEK1330)</f>
        <v>0</v>
      </c>
      <c r="GEL1331" s="62">
        <f>GEK1331/GEJ1331</f>
        <v>0</v>
      </c>
      <c r="GEM1331" s="62">
        <f>SUM(GEM1329)</f>
        <v>1000000</v>
      </c>
      <c r="GEN1331" s="62">
        <f>SUM(GEN1329:GEN1330)</f>
        <v>2000000</v>
      </c>
      <c r="GEO1331" s="62">
        <f>SUM(GEO1329:GEO1330)</f>
        <v>0</v>
      </c>
      <c r="GEP1331" s="62">
        <f>GEO1331/GEN1331</f>
        <v>0</v>
      </c>
      <c r="GEQ1331" s="62">
        <f>GEN1331-GEO1331</f>
        <v>2000000</v>
      </c>
      <c r="GER1331" s="62">
        <f t="shared" si="391"/>
        <v>3000000</v>
      </c>
      <c r="GEY1331" s="62" t="s">
        <v>1936</v>
      </c>
      <c r="GEZ1331" s="62">
        <f>SUM(GEZ1329:GEZ1330)</f>
        <v>1000000</v>
      </c>
      <c r="GFA1331" s="62">
        <f>SUM(GFA1329:GFA1330)</f>
        <v>0</v>
      </c>
      <c r="GFB1331" s="62">
        <f>GFA1331/GEZ1331</f>
        <v>0</v>
      </c>
      <c r="GFC1331" s="62">
        <f>SUM(GFC1329)</f>
        <v>1000000</v>
      </c>
      <c r="GFD1331" s="62">
        <f>SUM(GFD1329:GFD1330)</f>
        <v>2000000</v>
      </c>
      <c r="GFE1331" s="62">
        <f>SUM(GFE1329:GFE1330)</f>
        <v>0</v>
      </c>
      <c r="GFF1331" s="62">
        <f>GFE1331/GFD1331</f>
        <v>0</v>
      </c>
      <c r="GFG1331" s="62">
        <f>GFD1331-GFE1331</f>
        <v>2000000</v>
      </c>
      <c r="GFH1331" s="62">
        <f t="shared" si="391"/>
        <v>3000000</v>
      </c>
      <c r="GFO1331" s="62" t="s">
        <v>1936</v>
      </c>
      <c r="GFP1331" s="62">
        <f>SUM(GFP1329:GFP1330)</f>
        <v>1000000</v>
      </c>
      <c r="GFQ1331" s="62">
        <f>SUM(GFQ1329:GFQ1330)</f>
        <v>0</v>
      </c>
      <c r="GFR1331" s="62">
        <f>GFQ1331/GFP1331</f>
        <v>0</v>
      </c>
      <c r="GFS1331" s="62">
        <f>SUM(GFS1329)</f>
        <v>1000000</v>
      </c>
      <c r="GFT1331" s="62">
        <f>SUM(GFT1329:GFT1330)</f>
        <v>2000000</v>
      </c>
      <c r="GFU1331" s="62">
        <f>SUM(GFU1329:GFU1330)</f>
        <v>0</v>
      </c>
      <c r="GFV1331" s="62">
        <f>GFU1331/GFT1331</f>
        <v>0</v>
      </c>
      <c r="GFW1331" s="62">
        <f>GFT1331-GFU1331</f>
        <v>2000000</v>
      </c>
      <c r="GFX1331" s="62">
        <f t="shared" si="392"/>
        <v>3000000</v>
      </c>
      <c r="GGE1331" s="62" t="s">
        <v>1936</v>
      </c>
      <c r="GGF1331" s="62">
        <f>SUM(GGF1329:GGF1330)</f>
        <v>1000000</v>
      </c>
      <c r="GGG1331" s="62">
        <f>SUM(GGG1329:GGG1330)</f>
        <v>0</v>
      </c>
      <c r="GGH1331" s="62">
        <f>GGG1331/GGF1331</f>
        <v>0</v>
      </c>
      <c r="GGI1331" s="62">
        <f>SUM(GGI1329)</f>
        <v>1000000</v>
      </c>
      <c r="GGJ1331" s="62">
        <f>SUM(GGJ1329:GGJ1330)</f>
        <v>2000000</v>
      </c>
      <c r="GGK1331" s="62">
        <f>SUM(GGK1329:GGK1330)</f>
        <v>0</v>
      </c>
      <c r="GGL1331" s="62">
        <f>GGK1331/GGJ1331</f>
        <v>0</v>
      </c>
      <c r="GGM1331" s="62">
        <f>GGJ1331-GGK1331</f>
        <v>2000000</v>
      </c>
      <c r="GGN1331" s="62">
        <f t="shared" si="392"/>
        <v>3000000</v>
      </c>
      <c r="GGU1331" s="62" t="s">
        <v>1936</v>
      </c>
      <c r="GGV1331" s="62">
        <f>SUM(GGV1329:GGV1330)</f>
        <v>1000000</v>
      </c>
      <c r="GGW1331" s="62">
        <f>SUM(GGW1329:GGW1330)</f>
        <v>0</v>
      </c>
      <c r="GGX1331" s="62">
        <f>GGW1331/GGV1331</f>
        <v>0</v>
      </c>
      <c r="GGY1331" s="62">
        <f>SUM(GGY1329)</f>
        <v>1000000</v>
      </c>
      <c r="GGZ1331" s="62">
        <f>SUM(GGZ1329:GGZ1330)</f>
        <v>2000000</v>
      </c>
      <c r="GHA1331" s="62">
        <f>SUM(GHA1329:GHA1330)</f>
        <v>0</v>
      </c>
      <c r="GHB1331" s="62">
        <f>GHA1331/GGZ1331</f>
        <v>0</v>
      </c>
      <c r="GHC1331" s="62">
        <f>GGZ1331-GHA1331</f>
        <v>2000000</v>
      </c>
      <c r="GHD1331" s="62">
        <f t="shared" si="393"/>
        <v>3000000</v>
      </c>
      <c r="GHK1331" s="62" t="s">
        <v>1936</v>
      </c>
      <c r="GHL1331" s="62">
        <f>SUM(GHL1329:GHL1330)</f>
        <v>1000000</v>
      </c>
      <c r="GHM1331" s="62">
        <f>SUM(GHM1329:GHM1330)</f>
        <v>0</v>
      </c>
      <c r="GHN1331" s="62">
        <f>GHM1331/GHL1331</f>
        <v>0</v>
      </c>
      <c r="GHO1331" s="62">
        <f>SUM(GHO1329)</f>
        <v>1000000</v>
      </c>
      <c r="GHP1331" s="62">
        <f>SUM(GHP1329:GHP1330)</f>
        <v>2000000</v>
      </c>
      <c r="GHQ1331" s="62">
        <f>SUM(GHQ1329:GHQ1330)</f>
        <v>0</v>
      </c>
      <c r="GHR1331" s="62">
        <f>GHQ1331/GHP1331</f>
        <v>0</v>
      </c>
      <c r="GHS1331" s="62">
        <f>GHP1331-GHQ1331</f>
        <v>2000000</v>
      </c>
      <c r="GHT1331" s="62">
        <f t="shared" si="393"/>
        <v>3000000</v>
      </c>
      <c r="GIA1331" s="62" t="s">
        <v>1936</v>
      </c>
      <c r="GIB1331" s="62">
        <f>SUM(GIB1329:GIB1330)</f>
        <v>1000000</v>
      </c>
      <c r="GIC1331" s="62">
        <f>SUM(GIC1329:GIC1330)</f>
        <v>0</v>
      </c>
      <c r="GID1331" s="62">
        <f>GIC1331/GIB1331</f>
        <v>0</v>
      </c>
      <c r="GIE1331" s="62">
        <f>SUM(GIE1329)</f>
        <v>1000000</v>
      </c>
      <c r="GIF1331" s="62">
        <f>SUM(GIF1329:GIF1330)</f>
        <v>2000000</v>
      </c>
      <c r="GIG1331" s="62">
        <f>SUM(GIG1329:GIG1330)</f>
        <v>0</v>
      </c>
      <c r="GIH1331" s="62">
        <f>GIG1331/GIF1331</f>
        <v>0</v>
      </c>
      <c r="GII1331" s="62">
        <f>GIF1331-GIG1331</f>
        <v>2000000</v>
      </c>
      <c r="GIJ1331" s="62">
        <f t="shared" si="394"/>
        <v>3000000</v>
      </c>
      <c r="GIQ1331" s="62" t="s">
        <v>1936</v>
      </c>
      <c r="GIR1331" s="62">
        <f>SUM(GIR1329:GIR1330)</f>
        <v>1000000</v>
      </c>
      <c r="GIS1331" s="62">
        <f>SUM(GIS1329:GIS1330)</f>
        <v>0</v>
      </c>
      <c r="GIT1331" s="62">
        <f>GIS1331/GIR1331</f>
        <v>0</v>
      </c>
      <c r="GIU1331" s="62">
        <f>SUM(GIU1329)</f>
        <v>1000000</v>
      </c>
      <c r="GIV1331" s="62">
        <f>SUM(GIV1329:GIV1330)</f>
        <v>2000000</v>
      </c>
      <c r="GIW1331" s="62">
        <f>SUM(GIW1329:GIW1330)</f>
        <v>0</v>
      </c>
      <c r="GIX1331" s="62">
        <f>GIW1331/GIV1331</f>
        <v>0</v>
      </c>
      <c r="GIY1331" s="62">
        <f>GIV1331-GIW1331</f>
        <v>2000000</v>
      </c>
      <c r="GIZ1331" s="62">
        <f t="shared" si="394"/>
        <v>3000000</v>
      </c>
      <c r="GJG1331" s="62" t="s">
        <v>1936</v>
      </c>
      <c r="GJH1331" s="62">
        <f>SUM(GJH1329:GJH1330)</f>
        <v>1000000</v>
      </c>
      <c r="GJI1331" s="62">
        <f>SUM(GJI1329:GJI1330)</f>
        <v>0</v>
      </c>
      <c r="GJJ1331" s="62">
        <f>GJI1331/GJH1331</f>
        <v>0</v>
      </c>
      <c r="GJK1331" s="62">
        <f>SUM(GJK1329)</f>
        <v>1000000</v>
      </c>
      <c r="GJL1331" s="62">
        <f>SUM(GJL1329:GJL1330)</f>
        <v>2000000</v>
      </c>
      <c r="GJM1331" s="62">
        <f>SUM(GJM1329:GJM1330)</f>
        <v>0</v>
      </c>
      <c r="GJN1331" s="62">
        <f>GJM1331/GJL1331</f>
        <v>0</v>
      </c>
      <c r="GJO1331" s="62">
        <f>GJL1331-GJM1331</f>
        <v>2000000</v>
      </c>
      <c r="GJP1331" s="62">
        <f t="shared" si="395"/>
        <v>3000000</v>
      </c>
      <c r="GJW1331" s="62" t="s">
        <v>1936</v>
      </c>
      <c r="GJX1331" s="62">
        <f>SUM(GJX1329:GJX1330)</f>
        <v>1000000</v>
      </c>
      <c r="GJY1331" s="62">
        <f>SUM(GJY1329:GJY1330)</f>
        <v>0</v>
      </c>
      <c r="GJZ1331" s="62">
        <f>GJY1331/GJX1331</f>
        <v>0</v>
      </c>
      <c r="GKA1331" s="62">
        <f>SUM(GKA1329)</f>
        <v>1000000</v>
      </c>
      <c r="GKB1331" s="62">
        <f>SUM(GKB1329:GKB1330)</f>
        <v>2000000</v>
      </c>
      <c r="GKC1331" s="62">
        <f>SUM(GKC1329:GKC1330)</f>
        <v>0</v>
      </c>
      <c r="GKD1331" s="62">
        <f>GKC1331/GKB1331</f>
        <v>0</v>
      </c>
      <c r="GKE1331" s="62">
        <f>GKB1331-GKC1331</f>
        <v>2000000</v>
      </c>
      <c r="GKF1331" s="62">
        <f t="shared" si="395"/>
        <v>3000000</v>
      </c>
      <c r="GKM1331" s="62" t="s">
        <v>1936</v>
      </c>
      <c r="GKN1331" s="62">
        <f>SUM(GKN1329:GKN1330)</f>
        <v>1000000</v>
      </c>
      <c r="GKO1331" s="62">
        <f>SUM(GKO1329:GKO1330)</f>
        <v>0</v>
      </c>
      <c r="GKP1331" s="62">
        <f>GKO1331/GKN1331</f>
        <v>0</v>
      </c>
      <c r="GKQ1331" s="62">
        <f>SUM(GKQ1329)</f>
        <v>1000000</v>
      </c>
      <c r="GKR1331" s="62">
        <f>SUM(GKR1329:GKR1330)</f>
        <v>2000000</v>
      </c>
      <c r="GKS1331" s="62">
        <f>SUM(GKS1329:GKS1330)</f>
        <v>0</v>
      </c>
      <c r="GKT1331" s="62">
        <f>GKS1331/GKR1331</f>
        <v>0</v>
      </c>
      <c r="GKU1331" s="62">
        <f>GKR1331-GKS1331</f>
        <v>2000000</v>
      </c>
      <c r="GKV1331" s="62">
        <f t="shared" si="396"/>
        <v>3000000</v>
      </c>
      <c r="GLC1331" s="62" t="s">
        <v>1936</v>
      </c>
      <c r="GLD1331" s="62">
        <f>SUM(GLD1329:GLD1330)</f>
        <v>1000000</v>
      </c>
      <c r="GLE1331" s="62">
        <f>SUM(GLE1329:GLE1330)</f>
        <v>0</v>
      </c>
      <c r="GLF1331" s="62">
        <f>GLE1331/GLD1331</f>
        <v>0</v>
      </c>
      <c r="GLG1331" s="62">
        <f>SUM(GLG1329)</f>
        <v>1000000</v>
      </c>
      <c r="GLH1331" s="62">
        <f>SUM(GLH1329:GLH1330)</f>
        <v>2000000</v>
      </c>
      <c r="GLI1331" s="62">
        <f>SUM(GLI1329:GLI1330)</f>
        <v>0</v>
      </c>
      <c r="GLJ1331" s="62">
        <f>GLI1331/GLH1331</f>
        <v>0</v>
      </c>
      <c r="GLK1331" s="62">
        <f>GLH1331-GLI1331</f>
        <v>2000000</v>
      </c>
      <c r="GLL1331" s="62">
        <f t="shared" si="396"/>
        <v>3000000</v>
      </c>
      <c r="GLS1331" s="62" t="s">
        <v>1936</v>
      </c>
      <c r="GLT1331" s="62">
        <f>SUM(GLT1329:GLT1330)</f>
        <v>1000000</v>
      </c>
      <c r="GLU1331" s="62">
        <f>SUM(GLU1329:GLU1330)</f>
        <v>0</v>
      </c>
      <c r="GLV1331" s="62">
        <f>GLU1331/GLT1331</f>
        <v>0</v>
      </c>
      <c r="GLW1331" s="62">
        <f>SUM(GLW1329)</f>
        <v>1000000</v>
      </c>
      <c r="GLX1331" s="62">
        <f>SUM(GLX1329:GLX1330)</f>
        <v>2000000</v>
      </c>
      <c r="GLY1331" s="62">
        <f>SUM(GLY1329:GLY1330)</f>
        <v>0</v>
      </c>
      <c r="GLZ1331" s="62">
        <f>GLY1331/GLX1331</f>
        <v>0</v>
      </c>
      <c r="GMA1331" s="62">
        <f>GLX1331-GLY1331</f>
        <v>2000000</v>
      </c>
      <c r="GMB1331" s="62">
        <f t="shared" si="397"/>
        <v>3000000</v>
      </c>
      <c r="GMI1331" s="62" t="s">
        <v>1936</v>
      </c>
      <c r="GMJ1331" s="62">
        <f>SUM(GMJ1329:GMJ1330)</f>
        <v>1000000</v>
      </c>
      <c r="GMK1331" s="62">
        <f>SUM(GMK1329:GMK1330)</f>
        <v>0</v>
      </c>
      <c r="GML1331" s="62">
        <f>GMK1331/GMJ1331</f>
        <v>0</v>
      </c>
      <c r="GMM1331" s="62">
        <f>SUM(GMM1329)</f>
        <v>1000000</v>
      </c>
      <c r="GMN1331" s="62">
        <f>SUM(GMN1329:GMN1330)</f>
        <v>2000000</v>
      </c>
      <c r="GMO1331" s="62">
        <f>SUM(GMO1329:GMO1330)</f>
        <v>0</v>
      </c>
      <c r="GMP1331" s="62">
        <f>GMO1331/GMN1331</f>
        <v>0</v>
      </c>
      <c r="GMQ1331" s="62">
        <f>GMN1331-GMO1331</f>
        <v>2000000</v>
      </c>
      <c r="GMR1331" s="62">
        <f t="shared" si="397"/>
        <v>3000000</v>
      </c>
      <c r="GMY1331" s="62" t="s">
        <v>1936</v>
      </c>
      <c r="GMZ1331" s="62">
        <f>SUM(GMZ1329:GMZ1330)</f>
        <v>1000000</v>
      </c>
      <c r="GNA1331" s="62">
        <f>SUM(GNA1329:GNA1330)</f>
        <v>0</v>
      </c>
      <c r="GNB1331" s="62">
        <f>GNA1331/GMZ1331</f>
        <v>0</v>
      </c>
      <c r="GNC1331" s="62">
        <f>SUM(GNC1329)</f>
        <v>1000000</v>
      </c>
      <c r="GND1331" s="62">
        <f>SUM(GND1329:GND1330)</f>
        <v>2000000</v>
      </c>
      <c r="GNE1331" s="62">
        <f>SUM(GNE1329:GNE1330)</f>
        <v>0</v>
      </c>
      <c r="GNF1331" s="62">
        <f>GNE1331/GND1331</f>
        <v>0</v>
      </c>
      <c r="GNG1331" s="62">
        <f>GND1331-GNE1331</f>
        <v>2000000</v>
      </c>
      <c r="GNH1331" s="62">
        <f t="shared" si="398"/>
        <v>3000000</v>
      </c>
      <c r="GNO1331" s="62" t="s">
        <v>1936</v>
      </c>
      <c r="GNP1331" s="62">
        <f>SUM(GNP1329:GNP1330)</f>
        <v>1000000</v>
      </c>
      <c r="GNQ1331" s="62">
        <f>SUM(GNQ1329:GNQ1330)</f>
        <v>0</v>
      </c>
      <c r="GNR1331" s="62">
        <f>GNQ1331/GNP1331</f>
        <v>0</v>
      </c>
      <c r="GNS1331" s="62">
        <f>SUM(GNS1329)</f>
        <v>1000000</v>
      </c>
      <c r="GNT1331" s="62">
        <f>SUM(GNT1329:GNT1330)</f>
        <v>2000000</v>
      </c>
      <c r="GNU1331" s="62">
        <f>SUM(GNU1329:GNU1330)</f>
        <v>0</v>
      </c>
      <c r="GNV1331" s="62">
        <f>GNU1331/GNT1331</f>
        <v>0</v>
      </c>
      <c r="GNW1331" s="62">
        <f>GNT1331-GNU1331</f>
        <v>2000000</v>
      </c>
      <c r="GNX1331" s="62">
        <f t="shared" si="398"/>
        <v>3000000</v>
      </c>
      <c r="GOE1331" s="62" t="s">
        <v>1936</v>
      </c>
      <c r="GOF1331" s="62">
        <f>SUM(GOF1329:GOF1330)</f>
        <v>1000000</v>
      </c>
      <c r="GOG1331" s="62">
        <f>SUM(GOG1329:GOG1330)</f>
        <v>0</v>
      </c>
      <c r="GOH1331" s="62">
        <f>GOG1331/GOF1331</f>
        <v>0</v>
      </c>
      <c r="GOI1331" s="62">
        <f>SUM(GOI1329)</f>
        <v>1000000</v>
      </c>
      <c r="GOJ1331" s="62">
        <f>SUM(GOJ1329:GOJ1330)</f>
        <v>2000000</v>
      </c>
      <c r="GOK1331" s="62">
        <f>SUM(GOK1329:GOK1330)</f>
        <v>0</v>
      </c>
      <c r="GOL1331" s="62">
        <f>GOK1331/GOJ1331</f>
        <v>0</v>
      </c>
      <c r="GOM1331" s="62">
        <f>GOJ1331-GOK1331</f>
        <v>2000000</v>
      </c>
      <c r="GON1331" s="62">
        <f t="shared" si="399"/>
        <v>3000000</v>
      </c>
      <c r="GOU1331" s="62" t="s">
        <v>1936</v>
      </c>
      <c r="GOV1331" s="62">
        <f>SUM(GOV1329:GOV1330)</f>
        <v>1000000</v>
      </c>
      <c r="GOW1331" s="62">
        <f>SUM(GOW1329:GOW1330)</f>
        <v>0</v>
      </c>
      <c r="GOX1331" s="62">
        <f>GOW1331/GOV1331</f>
        <v>0</v>
      </c>
      <c r="GOY1331" s="62">
        <f>SUM(GOY1329)</f>
        <v>1000000</v>
      </c>
      <c r="GOZ1331" s="62">
        <f>SUM(GOZ1329:GOZ1330)</f>
        <v>2000000</v>
      </c>
      <c r="GPA1331" s="62">
        <f>SUM(GPA1329:GPA1330)</f>
        <v>0</v>
      </c>
      <c r="GPB1331" s="62">
        <f>GPA1331/GOZ1331</f>
        <v>0</v>
      </c>
      <c r="GPC1331" s="62">
        <f>GOZ1331-GPA1331</f>
        <v>2000000</v>
      </c>
      <c r="GPD1331" s="62">
        <f t="shared" si="399"/>
        <v>3000000</v>
      </c>
      <c r="GPK1331" s="62" t="s">
        <v>1936</v>
      </c>
      <c r="GPL1331" s="62">
        <f>SUM(GPL1329:GPL1330)</f>
        <v>1000000</v>
      </c>
      <c r="GPM1331" s="62">
        <f>SUM(GPM1329:GPM1330)</f>
        <v>0</v>
      </c>
      <c r="GPN1331" s="62">
        <f>GPM1331/GPL1331</f>
        <v>0</v>
      </c>
      <c r="GPO1331" s="62">
        <f>SUM(GPO1329)</f>
        <v>1000000</v>
      </c>
      <c r="GPP1331" s="62">
        <f>SUM(GPP1329:GPP1330)</f>
        <v>2000000</v>
      </c>
      <c r="GPQ1331" s="62">
        <f>SUM(GPQ1329:GPQ1330)</f>
        <v>0</v>
      </c>
      <c r="GPR1331" s="62">
        <f>GPQ1331/GPP1331</f>
        <v>0</v>
      </c>
      <c r="GPS1331" s="62">
        <f>GPP1331-GPQ1331</f>
        <v>2000000</v>
      </c>
      <c r="GPT1331" s="62">
        <f t="shared" si="400"/>
        <v>3000000</v>
      </c>
      <c r="GQA1331" s="62" t="s">
        <v>1936</v>
      </c>
      <c r="GQB1331" s="62">
        <f>SUM(GQB1329:GQB1330)</f>
        <v>1000000</v>
      </c>
      <c r="GQC1331" s="62">
        <f>SUM(GQC1329:GQC1330)</f>
        <v>0</v>
      </c>
      <c r="GQD1331" s="62">
        <f>GQC1331/GQB1331</f>
        <v>0</v>
      </c>
      <c r="GQE1331" s="62">
        <f>SUM(GQE1329)</f>
        <v>1000000</v>
      </c>
      <c r="GQF1331" s="62">
        <f>SUM(GQF1329:GQF1330)</f>
        <v>2000000</v>
      </c>
      <c r="GQG1331" s="62">
        <f>SUM(GQG1329:GQG1330)</f>
        <v>0</v>
      </c>
      <c r="GQH1331" s="62">
        <f>GQG1331/GQF1331</f>
        <v>0</v>
      </c>
      <c r="GQI1331" s="62">
        <f>GQF1331-GQG1331</f>
        <v>2000000</v>
      </c>
      <c r="GQJ1331" s="62">
        <f t="shared" si="400"/>
        <v>3000000</v>
      </c>
      <c r="GQQ1331" s="62" t="s">
        <v>1936</v>
      </c>
      <c r="GQR1331" s="62">
        <f>SUM(GQR1329:GQR1330)</f>
        <v>1000000</v>
      </c>
      <c r="GQS1331" s="62">
        <f>SUM(GQS1329:GQS1330)</f>
        <v>0</v>
      </c>
      <c r="GQT1331" s="62">
        <f>GQS1331/GQR1331</f>
        <v>0</v>
      </c>
      <c r="GQU1331" s="62">
        <f>SUM(GQU1329)</f>
        <v>1000000</v>
      </c>
      <c r="GQV1331" s="62">
        <f>SUM(GQV1329:GQV1330)</f>
        <v>2000000</v>
      </c>
      <c r="GQW1331" s="62">
        <f>SUM(GQW1329:GQW1330)</f>
        <v>0</v>
      </c>
      <c r="GQX1331" s="62">
        <f>GQW1331/GQV1331</f>
        <v>0</v>
      </c>
      <c r="GQY1331" s="62">
        <f>GQV1331-GQW1331</f>
        <v>2000000</v>
      </c>
      <c r="GQZ1331" s="62">
        <f t="shared" si="401"/>
        <v>3000000</v>
      </c>
      <c r="GRG1331" s="62" t="s">
        <v>1936</v>
      </c>
      <c r="GRH1331" s="62">
        <f>SUM(GRH1329:GRH1330)</f>
        <v>1000000</v>
      </c>
      <c r="GRI1331" s="62">
        <f>SUM(GRI1329:GRI1330)</f>
        <v>0</v>
      </c>
      <c r="GRJ1331" s="62">
        <f>GRI1331/GRH1331</f>
        <v>0</v>
      </c>
      <c r="GRK1331" s="62">
        <f>SUM(GRK1329)</f>
        <v>1000000</v>
      </c>
      <c r="GRL1331" s="62">
        <f>SUM(GRL1329:GRL1330)</f>
        <v>2000000</v>
      </c>
      <c r="GRM1331" s="62">
        <f>SUM(GRM1329:GRM1330)</f>
        <v>0</v>
      </c>
      <c r="GRN1331" s="62">
        <f>GRM1331/GRL1331</f>
        <v>0</v>
      </c>
      <c r="GRO1331" s="62">
        <f>GRL1331-GRM1331</f>
        <v>2000000</v>
      </c>
      <c r="GRP1331" s="62">
        <f t="shared" si="401"/>
        <v>3000000</v>
      </c>
      <c r="GRW1331" s="62" t="s">
        <v>1936</v>
      </c>
      <c r="GRX1331" s="62">
        <f>SUM(GRX1329:GRX1330)</f>
        <v>1000000</v>
      </c>
      <c r="GRY1331" s="62">
        <f>SUM(GRY1329:GRY1330)</f>
        <v>0</v>
      </c>
      <c r="GRZ1331" s="62">
        <f>GRY1331/GRX1331</f>
        <v>0</v>
      </c>
      <c r="GSA1331" s="62">
        <f>SUM(GSA1329)</f>
        <v>1000000</v>
      </c>
      <c r="GSB1331" s="62">
        <f>SUM(GSB1329:GSB1330)</f>
        <v>2000000</v>
      </c>
      <c r="GSC1331" s="62">
        <f>SUM(GSC1329:GSC1330)</f>
        <v>0</v>
      </c>
      <c r="GSD1331" s="62">
        <f>GSC1331/GSB1331</f>
        <v>0</v>
      </c>
      <c r="GSE1331" s="62">
        <f>GSB1331-GSC1331</f>
        <v>2000000</v>
      </c>
      <c r="GSF1331" s="62">
        <f t="shared" si="402"/>
        <v>3000000</v>
      </c>
      <c r="GSM1331" s="62" t="s">
        <v>1936</v>
      </c>
      <c r="GSN1331" s="62">
        <f>SUM(GSN1329:GSN1330)</f>
        <v>1000000</v>
      </c>
      <c r="GSO1331" s="62">
        <f>SUM(GSO1329:GSO1330)</f>
        <v>0</v>
      </c>
      <c r="GSP1331" s="62">
        <f>GSO1331/GSN1331</f>
        <v>0</v>
      </c>
      <c r="GSQ1331" s="62">
        <f>SUM(GSQ1329)</f>
        <v>1000000</v>
      </c>
      <c r="GSR1331" s="62">
        <f>SUM(GSR1329:GSR1330)</f>
        <v>2000000</v>
      </c>
      <c r="GSS1331" s="62">
        <f>SUM(GSS1329:GSS1330)</f>
        <v>0</v>
      </c>
      <c r="GST1331" s="62">
        <f>GSS1331/GSR1331</f>
        <v>0</v>
      </c>
      <c r="GSU1331" s="62">
        <f>GSR1331-GSS1331</f>
        <v>2000000</v>
      </c>
      <c r="GSV1331" s="62">
        <f t="shared" si="402"/>
        <v>3000000</v>
      </c>
      <c r="GTC1331" s="62" t="s">
        <v>1936</v>
      </c>
      <c r="GTD1331" s="62">
        <f>SUM(GTD1329:GTD1330)</f>
        <v>1000000</v>
      </c>
      <c r="GTE1331" s="62">
        <f>SUM(GTE1329:GTE1330)</f>
        <v>0</v>
      </c>
      <c r="GTF1331" s="62">
        <f>GTE1331/GTD1331</f>
        <v>0</v>
      </c>
      <c r="GTG1331" s="62">
        <f>SUM(GTG1329)</f>
        <v>1000000</v>
      </c>
      <c r="GTH1331" s="62">
        <f>SUM(GTH1329:GTH1330)</f>
        <v>2000000</v>
      </c>
      <c r="GTI1331" s="62">
        <f>SUM(GTI1329:GTI1330)</f>
        <v>0</v>
      </c>
      <c r="GTJ1331" s="62">
        <f>GTI1331/GTH1331</f>
        <v>0</v>
      </c>
      <c r="GTK1331" s="62">
        <f>GTH1331-GTI1331</f>
        <v>2000000</v>
      </c>
      <c r="GTL1331" s="62">
        <f t="shared" si="403"/>
        <v>3000000</v>
      </c>
      <c r="GTS1331" s="62" t="s">
        <v>1936</v>
      </c>
      <c r="GTT1331" s="62">
        <f>SUM(GTT1329:GTT1330)</f>
        <v>1000000</v>
      </c>
      <c r="GTU1331" s="62">
        <f>SUM(GTU1329:GTU1330)</f>
        <v>0</v>
      </c>
      <c r="GTV1331" s="62">
        <f>GTU1331/GTT1331</f>
        <v>0</v>
      </c>
      <c r="GTW1331" s="62">
        <f>SUM(GTW1329)</f>
        <v>1000000</v>
      </c>
      <c r="GTX1331" s="62">
        <f>SUM(GTX1329:GTX1330)</f>
        <v>2000000</v>
      </c>
      <c r="GTY1331" s="62">
        <f>SUM(GTY1329:GTY1330)</f>
        <v>0</v>
      </c>
      <c r="GTZ1331" s="62">
        <f>GTY1331/GTX1331</f>
        <v>0</v>
      </c>
      <c r="GUA1331" s="62">
        <f>GTX1331-GTY1331</f>
        <v>2000000</v>
      </c>
      <c r="GUB1331" s="62">
        <f t="shared" si="403"/>
        <v>3000000</v>
      </c>
      <c r="GUI1331" s="62" t="s">
        <v>1936</v>
      </c>
      <c r="GUJ1331" s="62">
        <f>SUM(GUJ1329:GUJ1330)</f>
        <v>1000000</v>
      </c>
      <c r="GUK1331" s="62">
        <f>SUM(GUK1329:GUK1330)</f>
        <v>0</v>
      </c>
      <c r="GUL1331" s="62">
        <f>GUK1331/GUJ1331</f>
        <v>0</v>
      </c>
      <c r="GUM1331" s="62">
        <f>SUM(GUM1329)</f>
        <v>1000000</v>
      </c>
      <c r="GUN1331" s="62">
        <f>SUM(GUN1329:GUN1330)</f>
        <v>2000000</v>
      </c>
      <c r="GUO1331" s="62">
        <f>SUM(GUO1329:GUO1330)</f>
        <v>0</v>
      </c>
      <c r="GUP1331" s="62">
        <f>GUO1331/GUN1331</f>
        <v>0</v>
      </c>
      <c r="GUQ1331" s="62">
        <f>GUN1331-GUO1331</f>
        <v>2000000</v>
      </c>
      <c r="GUR1331" s="62">
        <f t="shared" si="404"/>
        <v>3000000</v>
      </c>
      <c r="GUY1331" s="62" t="s">
        <v>1936</v>
      </c>
      <c r="GUZ1331" s="62">
        <f>SUM(GUZ1329:GUZ1330)</f>
        <v>1000000</v>
      </c>
      <c r="GVA1331" s="62">
        <f>SUM(GVA1329:GVA1330)</f>
        <v>0</v>
      </c>
      <c r="GVB1331" s="62">
        <f>GVA1331/GUZ1331</f>
        <v>0</v>
      </c>
      <c r="GVC1331" s="62">
        <f>SUM(GVC1329)</f>
        <v>1000000</v>
      </c>
      <c r="GVD1331" s="62">
        <f>SUM(GVD1329:GVD1330)</f>
        <v>2000000</v>
      </c>
      <c r="GVE1331" s="62">
        <f>SUM(GVE1329:GVE1330)</f>
        <v>0</v>
      </c>
      <c r="GVF1331" s="62">
        <f>GVE1331/GVD1331</f>
        <v>0</v>
      </c>
      <c r="GVG1331" s="62">
        <f>GVD1331-GVE1331</f>
        <v>2000000</v>
      </c>
      <c r="GVH1331" s="62">
        <f t="shared" si="404"/>
        <v>3000000</v>
      </c>
      <c r="GVO1331" s="62" t="s">
        <v>1936</v>
      </c>
      <c r="GVP1331" s="62">
        <f>SUM(GVP1329:GVP1330)</f>
        <v>1000000</v>
      </c>
      <c r="GVQ1331" s="62">
        <f>SUM(GVQ1329:GVQ1330)</f>
        <v>0</v>
      </c>
      <c r="GVR1331" s="62">
        <f>GVQ1331/GVP1331</f>
        <v>0</v>
      </c>
      <c r="GVS1331" s="62">
        <f>SUM(GVS1329)</f>
        <v>1000000</v>
      </c>
      <c r="GVT1331" s="62">
        <f>SUM(GVT1329:GVT1330)</f>
        <v>2000000</v>
      </c>
      <c r="GVU1331" s="62">
        <f>SUM(GVU1329:GVU1330)</f>
        <v>0</v>
      </c>
      <c r="GVV1331" s="62">
        <f>GVU1331/GVT1331</f>
        <v>0</v>
      </c>
      <c r="GVW1331" s="62">
        <f>GVT1331-GVU1331</f>
        <v>2000000</v>
      </c>
      <c r="GVX1331" s="62">
        <f t="shared" si="405"/>
        <v>3000000</v>
      </c>
      <c r="GWE1331" s="62" t="s">
        <v>1936</v>
      </c>
      <c r="GWF1331" s="62">
        <f>SUM(GWF1329:GWF1330)</f>
        <v>1000000</v>
      </c>
      <c r="GWG1331" s="62">
        <f>SUM(GWG1329:GWG1330)</f>
        <v>0</v>
      </c>
      <c r="GWH1331" s="62">
        <f>GWG1331/GWF1331</f>
        <v>0</v>
      </c>
      <c r="GWI1331" s="62">
        <f>SUM(GWI1329)</f>
        <v>1000000</v>
      </c>
      <c r="GWJ1331" s="62">
        <f>SUM(GWJ1329:GWJ1330)</f>
        <v>2000000</v>
      </c>
      <c r="GWK1331" s="62">
        <f>SUM(GWK1329:GWK1330)</f>
        <v>0</v>
      </c>
      <c r="GWL1331" s="62">
        <f>GWK1331/GWJ1331</f>
        <v>0</v>
      </c>
      <c r="GWM1331" s="62">
        <f>GWJ1331-GWK1331</f>
        <v>2000000</v>
      </c>
      <c r="GWN1331" s="62">
        <f t="shared" si="405"/>
        <v>3000000</v>
      </c>
      <c r="GWU1331" s="62" t="s">
        <v>1936</v>
      </c>
      <c r="GWV1331" s="62">
        <f>SUM(GWV1329:GWV1330)</f>
        <v>1000000</v>
      </c>
      <c r="GWW1331" s="62">
        <f>SUM(GWW1329:GWW1330)</f>
        <v>0</v>
      </c>
      <c r="GWX1331" s="62">
        <f>GWW1331/GWV1331</f>
        <v>0</v>
      </c>
      <c r="GWY1331" s="62">
        <f>SUM(GWY1329)</f>
        <v>1000000</v>
      </c>
      <c r="GWZ1331" s="62">
        <f>SUM(GWZ1329:GWZ1330)</f>
        <v>2000000</v>
      </c>
      <c r="GXA1331" s="62">
        <f>SUM(GXA1329:GXA1330)</f>
        <v>0</v>
      </c>
      <c r="GXB1331" s="62">
        <f>GXA1331/GWZ1331</f>
        <v>0</v>
      </c>
      <c r="GXC1331" s="62">
        <f>GWZ1331-GXA1331</f>
        <v>2000000</v>
      </c>
      <c r="GXD1331" s="62">
        <f t="shared" si="406"/>
        <v>3000000</v>
      </c>
      <c r="GXK1331" s="62" t="s">
        <v>1936</v>
      </c>
      <c r="GXL1331" s="62">
        <f>SUM(GXL1329:GXL1330)</f>
        <v>1000000</v>
      </c>
      <c r="GXM1331" s="62">
        <f>SUM(GXM1329:GXM1330)</f>
        <v>0</v>
      </c>
      <c r="GXN1331" s="62">
        <f>GXM1331/GXL1331</f>
        <v>0</v>
      </c>
      <c r="GXO1331" s="62">
        <f>SUM(GXO1329)</f>
        <v>1000000</v>
      </c>
      <c r="GXP1331" s="62">
        <f>SUM(GXP1329:GXP1330)</f>
        <v>2000000</v>
      </c>
      <c r="GXQ1331" s="62">
        <f>SUM(GXQ1329:GXQ1330)</f>
        <v>0</v>
      </c>
      <c r="GXR1331" s="62">
        <f>GXQ1331/GXP1331</f>
        <v>0</v>
      </c>
      <c r="GXS1331" s="62">
        <f>GXP1331-GXQ1331</f>
        <v>2000000</v>
      </c>
      <c r="GXT1331" s="62">
        <f t="shared" si="406"/>
        <v>3000000</v>
      </c>
      <c r="GYA1331" s="62" t="s">
        <v>1936</v>
      </c>
      <c r="GYB1331" s="62">
        <f>SUM(GYB1329:GYB1330)</f>
        <v>1000000</v>
      </c>
      <c r="GYC1331" s="62">
        <f>SUM(GYC1329:GYC1330)</f>
        <v>0</v>
      </c>
      <c r="GYD1331" s="62">
        <f>GYC1331/GYB1331</f>
        <v>0</v>
      </c>
      <c r="GYE1331" s="62">
        <f>SUM(GYE1329)</f>
        <v>1000000</v>
      </c>
      <c r="GYF1331" s="62">
        <f>SUM(GYF1329:GYF1330)</f>
        <v>2000000</v>
      </c>
      <c r="GYG1331" s="62">
        <f>SUM(GYG1329:GYG1330)</f>
        <v>0</v>
      </c>
      <c r="GYH1331" s="62">
        <f>GYG1331/GYF1331</f>
        <v>0</v>
      </c>
      <c r="GYI1331" s="62">
        <f>GYF1331-GYG1331</f>
        <v>2000000</v>
      </c>
      <c r="GYJ1331" s="62">
        <f t="shared" si="407"/>
        <v>3000000</v>
      </c>
      <c r="GYQ1331" s="62" t="s">
        <v>1936</v>
      </c>
      <c r="GYR1331" s="62">
        <f>SUM(GYR1329:GYR1330)</f>
        <v>1000000</v>
      </c>
      <c r="GYS1331" s="62">
        <f>SUM(GYS1329:GYS1330)</f>
        <v>0</v>
      </c>
      <c r="GYT1331" s="62">
        <f>GYS1331/GYR1331</f>
        <v>0</v>
      </c>
      <c r="GYU1331" s="62">
        <f>SUM(GYU1329)</f>
        <v>1000000</v>
      </c>
      <c r="GYV1331" s="62">
        <f>SUM(GYV1329:GYV1330)</f>
        <v>2000000</v>
      </c>
      <c r="GYW1331" s="62">
        <f>SUM(GYW1329:GYW1330)</f>
        <v>0</v>
      </c>
      <c r="GYX1331" s="62">
        <f>GYW1331/GYV1331</f>
        <v>0</v>
      </c>
      <c r="GYY1331" s="62">
        <f>GYV1331-GYW1331</f>
        <v>2000000</v>
      </c>
      <c r="GYZ1331" s="62">
        <f t="shared" si="407"/>
        <v>3000000</v>
      </c>
      <c r="GZG1331" s="62" t="s">
        <v>1936</v>
      </c>
      <c r="GZH1331" s="62">
        <f>SUM(GZH1329:GZH1330)</f>
        <v>1000000</v>
      </c>
      <c r="GZI1331" s="62">
        <f>SUM(GZI1329:GZI1330)</f>
        <v>0</v>
      </c>
      <c r="GZJ1331" s="62">
        <f>GZI1331/GZH1331</f>
        <v>0</v>
      </c>
      <c r="GZK1331" s="62">
        <f>SUM(GZK1329)</f>
        <v>1000000</v>
      </c>
      <c r="GZL1331" s="62">
        <f>SUM(GZL1329:GZL1330)</f>
        <v>2000000</v>
      </c>
      <c r="GZM1331" s="62">
        <f>SUM(GZM1329:GZM1330)</f>
        <v>0</v>
      </c>
      <c r="GZN1331" s="62">
        <f>GZM1331/GZL1331</f>
        <v>0</v>
      </c>
      <c r="GZO1331" s="62">
        <f>GZL1331-GZM1331</f>
        <v>2000000</v>
      </c>
      <c r="GZP1331" s="62">
        <f t="shared" si="408"/>
        <v>3000000</v>
      </c>
      <c r="GZW1331" s="62" t="s">
        <v>1936</v>
      </c>
      <c r="GZX1331" s="62">
        <f>SUM(GZX1329:GZX1330)</f>
        <v>1000000</v>
      </c>
      <c r="GZY1331" s="62">
        <f>SUM(GZY1329:GZY1330)</f>
        <v>0</v>
      </c>
      <c r="GZZ1331" s="62">
        <f>GZY1331/GZX1331</f>
        <v>0</v>
      </c>
      <c r="HAA1331" s="62">
        <f>SUM(HAA1329)</f>
        <v>1000000</v>
      </c>
      <c r="HAB1331" s="62">
        <f>SUM(HAB1329:HAB1330)</f>
        <v>2000000</v>
      </c>
      <c r="HAC1331" s="62">
        <f>SUM(HAC1329:HAC1330)</f>
        <v>0</v>
      </c>
      <c r="HAD1331" s="62">
        <f>HAC1331/HAB1331</f>
        <v>0</v>
      </c>
      <c r="HAE1331" s="62">
        <f>HAB1331-HAC1331</f>
        <v>2000000</v>
      </c>
      <c r="HAF1331" s="62">
        <f t="shared" si="408"/>
        <v>3000000</v>
      </c>
      <c r="HAM1331" s="62" t="s">
        <v>1936</v>
      </c>
      <c r="HAN1331" s="62">
        <f>SUM(HAN1329:HAN1330)</f>
        <v>1000000</v>
      </c>
      <c r="HAO1331" s="62">
        <f>SUM(HAO1329:HAO1330)</f>
        <v>0</v>
      </c>
      <c r="HAP1331" s="62">
        <f>HAO1331/HAN1331</f>
        <v>0</v>
      </c>
      <c r="HAQ1331" s="62">
        <f>SUM(HAQ1329)</f>
        <v>1000000</v>
      </c>
      <c r="HAR1331" s="62">
        <f>SUM(HAR1329:HAR1330)</f>
        <v>2000000</v>
      </c>
      <c r="HAS1331" s="62">
        <f>SUM(HAS1329:HAS1330)</f>
        <v>0</v>
      </c>
      <c r="HAT1331" s="62">
        <f>HAS1331/HAR1331</f>
        <v>0</v>
      </c>
      <c r="HAU1331" s="62">
        <f>HAR1331-HAS1331</f>
        <v>2000000</v>
      </c>
      <c r="HAV1331" s="62">
        <f t="shared" si="409"/>
        <v>3000000</v>
      </c>
      <c r="HBC1331" s="62" t="s">
        <v>1936</v>
      </c>
      <c r="HBD1331" s="62">
        <f>SUM(HBD1329:HBD1330)</f>
        <v>1000000</v>
      </c>
      <c r="HBE1331" s="62">
        <f>SUM(HBE1329:HBE1330)</f>
        <v>0</v>
      </c>
      <c r="HBF1331" s="62">
        <f>HBE1331/HBD1331</f>
        <v>0</v>
      </c>
      <c r="HBG1331" s="62">
        <f>SUM(HBG1329)</f>
        <v>1000000</v>
      </c>
      <c r="HBH1331" s="62">
        <f>SUM(HBH1329:HBH1330)</f>
        <v>2000000</v>
      </c>
      <c r="HBI1331" s="62">
        <f>SUM(HBI1329:HBI1330)</f>
        <v>0</v>
      </c>
      <c r="HBJ1331" s="62">
        <f>HBI1331/HBH1331</f>
        <v>0</v>
      </c>
      <c r="HBK1331" s="62">
        <f>HBH1331-HBI1331</f>
        <v>2000000</v>
      </c>
      <c r="HBL1331" s="62">
        <f t="shared" si="409"/>
        <v>3000000</v>
      </c>
      <c r="HBS1331" s="62" t="s">
        <v>1936</v>
      </c>
      <c r="HBT1331" s="62">
        <f>SUM(HBT1329:HBT1330)</f>
        <v>1000000</v>
      </c>
      <c r="HBU1331" s="62">
        <f>SUM(HBU1329:HBU1330)</f>
        <v>0</v>
      </c>
      <c r="HBV1331" s="62">
        <f>HBU1331/HBT1331</f>
        <v>0</v>
      </c>
      <c r="HBW1331" s="62">
        <f>SUM(HBW1329)</f>
        <v>1000000</v>
      </c>
      <c r="HBX1331" s="62">
        <f>SUM(HBX1329:HBX1330)</f>
        <v>2000000</v>
      </c>
      <c r="HBY1331" s="62">
        <f>SUM(HBY1329:HBY1330)</f>
        <v>0</v>
      </c>
      <c r="HBZ1331" s="62">
        <f>HBY1331/HBX1331</f>
        <v>0</v>
      </c>
      <c r="HCA1331" s="62">
        <f>HBX1331-HBY1331</f>
        <v>2000000</v>
      </c>
      <c r="HCB1331" s="62">
        <f t="shared" si="410"/>
        <v>3000000</v>
      </c>
      <c r="HCI1331" s="62" t="s">
        <v>1936</v>
      </c>
      <c r="HCJ1331" s="62">
        <f>SUM(HCJ1329:HCJ1330)</f>
        <v>1000000</v>
      </c>
      <c r="HCK1331" s="62">
        <f>SUM(HCK1329:HCK1330)</f>
        <v>0</v>
      </c>
      <c r="HCL1331" s="62">
        <f>HCK1331/HCJ1331</f>
        <v>0</v>
      </c>
      <c r="HCM1331" s="62">
        <f>SUM(HCM1329)</f>
        <v>1000000</v>
      </c>
      <c r="HCN1331" s="62">
        <f>SUM(HCN1329:HCN1330)</f>
        <v>2000000</v>
      </c>
      <c r="HCO1331" s="62">
        <f>SUM(HCO1329:HCO1330)</f>
        <v>0</v>
      </c>
      <c r="HCP1331" s="62">
        <f>HCO1331/HCN1331</f>
        <v>0</v>
      </c>
      <c r="HCQ1331" s="62">
        <f>HCN1331-HCO1331</f>
        <v>2000000</v>
      </c>
      <c r="HCR1331" s="62">
        <f t="shared" si="410"/>
        <v>3000000</v>
      </c>
      <c r="HCY1331" s="62" t="s">
        <v>1936</v>
      </c>
      <c r="HCZ1331" s="62">
        <f>SUM(HCZ1329:HCZ1330)</f>
        <v>1000000</v>
      </c>
      <c r="HDA1331" s="62">
        <f>SUM(HDA1329:HDA1330)</f>
        <v>0</v>
      </c>
      <c r="HDB1331" s="62">
        <f>HDA1331/HCZ1331</f>
        <v>0</v>
      </c>
      <c r="HDC1331" s="62">
        <f>SUM(HDC1329)</f>
        <v>1000000</v>
      </c>
      <c r="HDD1331" s="62">
        <f>SUM(HDD1329:HDD1330)</f>
        <v>2000000</v>
      </c>
      <c r="HDE1331" s="62">
        <f>SUM(HDE1329:HDE1330)</f>
        <v>0</v>
      </c>
      <c r="HDF1331" s="62">
        <f>HDE1331/HDD1331</f>
        <v>0</v>
      </c>
      <c r="HDG1331" s="62">
        <f>HDD1331-HDE1331</f>
        <v>2000000</v>
      </c>
      <c r="HDH1331" s="62">
        <f t="shared" si="411"/>
        <v>3000000</v>
      </c>
      <c r="HDO1331" s="62" t="s">
        <v>1936</v>
      </c>
      <c r="HDP1331" s="62">
        <f>SUM(HDP1329:HDP1330)</f>
        <v>1000000</v>
      </c>
      <c r="HDQ1331" s="62">
        <f>SUM(HDQ1329:HDQ1330)</f>
        <v>0</v>
      </c>
      <c r="HDR1331" s="62">
        <f>HDQ1331/HDP1331</f>
        <v>0</v>
      </c>
      <c r="HDS1331" s="62">
        <f>SUM(HDS1329)</f>
        <v>1000000</v>
      </c>
      <c r="HDT1331" s="62">
        <f>SUM(HDT1329:HDT1330)</f>
        <v>2000000</v>
      </c>
      <c r="HDU1331" s="62">
        <f>SUM(HDU1329:HDU1330)</f>
        <v>0</v>
      </c>
      <c r="HDV1331" s="62">
        <f>HDU1331/HDT1331</f>
        <v>0</v>
      </c>
      <c r="HDW1331" s="62">
        <f>HDT1331-HDU1331</f>
        <v>2000000</v>
      </c>
      <c r="HDX1331" s="62">
        <f t="shared" si="411"/>
        <v>3000000</v>
      </c>
      <c r="HEE1331" s="62" t="s">
        <v>1936</v>
      </c>
      <c r="HEF1331" s="62">
        <f>SUM(HEF1329:HEF1330)</f>
        <v>1000000</v>
      </c>
      <c r="HEG1331" s="62">
        <f>SUM(HEG1329:HEG1330)</f>
        <v>0</v>
      </c>
      <c r="HEH1331" s="62">
        <f>HEG1331/HEF1331</f>
        <v>0</v>
      </c>
      <c r="HEI1331" s="62">
        <f>SUM(HEI1329)</f>
        <v>1000000</v>
      </c>
      <c r="HEJ1331" s="62">
        <f>SUM(HEJ1329:HEJ1330)</f>
        <v>2000000</v>
      </c>
      <c r="HEK1331" s="62">
        <f>SUM(HEK1329:HEK1330)</f>
        <v>0</v>
      </c>
      <c r="HEL1331" s="62">
        <f>HEK1331/HEJ1331</f>
        <v>0</v>
      </c>
      <c r="HEM1331" s="62">
        <f>HEJ1331-HEK1331</f>
        <v>2000000</v>
      </c>
      <c r="HEN1331" s="62">
        <f t="shared" si="412"/>
        <v>3000000</v>
      </c>
      <c r="HEU1331" s="62" t="s">
        <v>1936</v>
      </c>
      <c r="HEV1331" s="62">
        <f>SUM(HEV1329:HEV1330)</f>
        <v>1000000</v>
      </c>
      <c r="HEW1331" s="62">
        <f>SUM(HEW1329:HEW1330)</f>
        <v>0</v>
      </c>
      <c r="HEX1331" s="62">
        <f>HEW1331/HEV1331</f>
        <v>0</v>
      </c>
      <c r="HEY1331" s="62">
        <f>SUM(HEY1329)</f>
        <v>1000000</v>
      </c>
      <c r="HEZ1331" s="62">
        <f>SUM(HEZ1329:HEZ1330)</f>
        <v>2000000</v>
      </c>
      <c r="HFA1331" s="62">
        <f>SUM(HFA1329:HFA1330)</f>
        <v>0</v>
      </c>
      <c r="HFB1331" s="62">
        <f>HFA1331/HEZ1331</f>
        <v>0</v>
      </c>
      <c r="HFC1331" s="62">
        <f>HEZ1331-HFA1331</f>
        <v>2000000</v>
      </c>
      <c r="HFD1331" s="62">
        <f t="shared" si="412"/>
        <v>3000000</v>
      </c>
      <c r="HFK1331" s="62" t="s">
        <v>1936</v>
      </c>
      <c r="HFL1331" s="62">
        <f>SUM(HFL1329:HFL1330)</f>
        <v>1000000</v>
      </c>
      <c r="HFM1331" s="62">
        <f>SUM(HFM1329:HFM1330)</f>
        <v>0</v>
      </c>
      <c r="HFN1331" s="62">
        <f>HFM1331/HFL1331</f>
        <v>0</v>
      </c>
      <c r="HFO1331" s="62">
        <f>SUM(HFO1329)</f>
        <v>1000000</v>
      </c>
      <c r="HFP1331" s="62">
        <f>SUM(HFP1329:HFP1330)</f>
        <v>2000000</v>
      </c>
      <c r="HFQ1331" s="62">
        <f>SUM(HFQ1329:HFQ1330)</f>
        <v>0</v>
      </c>
      <c r="HFR1331" s="62">
        <f>HFQ1331/HFP1331</f>
        <v>0</v>
      </c>
      <c r="HFS1331" s="62">
        <f>HFP1331-HFQ1331</f>
        <v>2000000</v>
      </c>
      <c r="HFT1331" s="62">
        <f t="shared" si="413"/>
        <v>3000000</v>
      </c>
      <c r="HGA1331" s="62" t="s">
        <v>1936</v>
      </c>
      <c r="HGB1331" s="62">
        <f>SUM(HGB1329:HGB1330)</f>
        <v>1000000</v>
      </c>
      <c r="HGC1331" s="62">
        <f>SUM(HGC1329:HGC1330)</f>
        <v>0</v>
      </c>
      <c r="HGD1331" s="62">
        <f>HGC1331/HGB1331</f>
        <v>0</v>
      </c>
      <c r="HGE1331" s="62">
        <f>SUM(HGE1329)</f>
        <v>1000000</v>
      </c>
      <c r="HGF1331" s="62">
        <f>SUM(HGF1329:HGF1330)</f>
        <v>2000000</v>
      </c>
      <c r="HGG1331" s="62">
        <f>SUM(HGG1329:HGG1330)</f>
        <v>0</v>
      </c>
      <c r="HGH1331" s="62">
        <f>HGG1331/HGF1331</f>
        <v>0</v>
      </c>
      <c r="HGI1331" s="62">
        <f>HGF1331-HGG1331</f>
        <v>2000000</v>
      </c>
      <c r="HGJ1331" s="62">
        <f t="shared" si="413"/>
        <v>3000000</v>
      </c>
      <c r="HGQ1331" s="62" t="s">
        <v>1936</v>
      </c>
      <c r="HGR1331" s="62">
        <f>SUM(HGR1329:HGR1330)</f>
        <v>1000000</v>
      </c>
      <c r="HGS1331" s="62">
        <f>SUM(HGS1329:HGS1330)</f>
        <v>0</v>
      </c>
      <c r="HGT1331" s="62">
        <f>HGS1331/HGR1331</f>
        <v>0</v>
      </c>
      <c r="HGU1331" s="62">
        <f>SUM(HGU1329)</f>
        <v>1000000</v>
      </c>
      <c r="HGV1331" s="62">
        <f>SUM(HGV1329:HGV1330)</f>
        <v>2000000</v>
      </c>
      <c r="HGW1331" s="62">
        <f>SUM(HGW1329:HGW1330)</f>
        <v>0</v>
      </c>
      <c r="HGX1331" s="62">
        <f>HGW1331/HGV1331</f>
        <v>0</v>
      </c>
      <c r="HGY1331" s="62">
        <f>HGV1331-HGW1331</f>
        <v>2000000</v>
      </c>
      <c r="HGZ1331" s="62">
        <f t="shared" si="414"/>
        <v>3000000</v>
      </c>
      <c r="HHG1331" s="62" t="s">
        <v>1936</v>
      </c>
      <c r="HHH1331" s="62">
        <f>SUM(HHH1329:HHH1330)</f>
        <v>1000000</v>
      </c>
      <c r="HHI1331" s="62">
        <f>SUM(HHI1329:HHI1330)</f>
        <v>0</v>
      </c>
      <c r="HHJ1331" s="62">
        <f>HHI1331/HHH1331</f>
        <v>0</v>
      </c>
      <c r="HHK1331" s="62">
        <f>SUM(HHK1329)</f>
        <v>1000000</v>
      </c>
      <c r="HHL1331" s="62">
        <f>SUM(HHL1329:HHL1330)</f>
        <v>2000000</v>
      </c>
      <c r="HHM1331" s="62">
        <f>SUM(HHM1329:HHM1330)</f>
        <v>0</v>
      </c>
      <c r="HHN1331" s="62">
        <f>HHM1331/HHL1331</f>
        <v>0</v>
      </c>
      <c r="HHO1331" s="62">
        <f>HHL1331-HHM1331</f>
        <v>2000000</v>
      </c>
      <c r="HHP1331" s="62">
        <f t="shared" si="414"/>
        <v>3000000</v>
      </c>
      <c r="HHW1331" s="62" t="s">
        <v>1936</v>
      </c>
      <c r="HHX1331" s="62">
        <f>SUM(HHX1329:HHX1330)</f>
        <v>1000000</v>
      </c>
      <c r="HHY1331" s="62">
        <f>SUM(HHY1329:HHY1330)</f>
        <v>0</v>
      </c>
      <c r="HHZ1331" s="62">
        <f>HHY1331/HHX1331</f>
        <v>0</v>
      </c>
      <c r="HIA1331" s="62">
        <f>SUM(HIA1329)</f>
        <v>1000000</v>
      </c>
      <c r="HIB1331" s="62">
        <f>SUM(HIB1329:HIB1330)</f>
        <v>2000000</v>
      </c>
      <c r="HIC1331" s="62">
        <f>SUM(HIC1329:HIC1330)</f>
        <v>0</v>
      </c>
      <c r="HID1331" s="62">
        <f>HIC1331/HIB1331</f>
        <v>0</v>
      </c>
      <c r="HIE1331" s="62">
        <f>HIB1331-HIC1331</f>
        <v>2000000</v>
      </c>
      <c r="HIF1331" s="62">
        <f t="shared" si="415"/>
        <v>3000000</v>
      </c>
      <c r="HIM1331" s="62" t="s">
        <v>1936</v>
      </c>
      <c r="HIN1331" s="62">
        <f>SUM(HIN1329:HIN1330)</f>
        <v>1000000</v>
      </c>
      <c r="HIO1331" s="62">
        <f>SUM(HIO1329:HIO1330)</f>
        <v>0</v>
      </c>
      <c r="HIP1331" s="62">
        <f>HIO1331/HIN1331</f>
        <v>0</v>
      </c>
      <c r="HIQ1331" s="62">
        <f>SUM(HIQ1329)</f>
        <v>1000000</v>
      </c>
      <c r="HIR1331" s="62">
        <f>SUM(HIR1329:HIR1330)</f>
        <v>2000000</v>
      </c>
      <c r="HIS1331" s="62">
        <f>SUM(HIS1329:HIS1330)</f>
        <v>0</v>
      </c>
      <c r="HIT1331" s="62">
        <f>HIS1331/HIR1331</f>
        <v>0</v>
      </c>
      <c r="HIU1331" s="62">
        <f>HIR1331-HIS1331</f>
        <v>2000000</v>
      </c>
      <c r="HIV1331" s="62">
        <f t="shared" si="415"/>
        <v>3000000</v>
      </c>
      <c r="HJC1331" s="62" t="s">
        <v>1936</v>
      </c>
      <c r="HJD1331" s="62">
        <f>SUM(HJD1329:HJD1330)</f>
        <v>1000000</v>
      </c>
      <c r="HJE1331" s="62">
        <f>SUM(HJE1329:HJE1330)</f>
        <v>0</v>
      </c>
      <c r="HJF1331" s="62">
        <f>HJE1331/HJD1331</f>
        <v>0</v>
      </c>
      <c r="HJG1331" s="62">
        <f>SUM(HJG1329)</f>
        <v>1000000</v>
      </c>
      <c r="HJH1331" s="62">
        <f>SUM(HJH1329:HJH1330)</f>
        <v>2000000</v>
      </c>
      <c r="HJI1331" s="62">
        <f>SUM(HJI1329:HJI1330)</f>
        <v>0</v>
      </c>
      <c r="HJJ1331" s="62">
        <f>HJI1331/HJH1331</f>
        <v>0</v>
      </c>
      <c r="HJK1331" s="62">
        <f>HJH1331-HJI1331</f>
        <v>2000000</v>
      </c>
      <c r="HJL1331" s="62">
        <f t="shared" si="416"/>
        <v>3000000</v>
      </c>
      <c r="HJS1331" s="62" t="s">
        <v>1936</v>
      </c>
      <c r="HJT1331" s="62">
        <f>SUM(HJT1329:HJT1330)</f>
        <v>1000000</v>
      </c>
      <c r="HJU1331" s="62">
        <f>SUM(HJU1329:HJU1330)</f>
        <v>0</v>
      </c>
      <c r="HJV1331" s="62">
        <f>HJU1331/HJT1331</f>
        <v>0</v>
      </c>
      <c r="HJW1331" s="62">
        <f>SUM(HJW1329)</f>
        <v>1000000</v>
      </c>
      <c r="HJX1331" s="62">
        <f>SUM(HJX1329:HJX1330)</f>
        <v>2000000</v>
      </c>
      <c r="HJY1331" s="62">
        <f>SUM(HJY1329:HJY1330)</f>
        <v>0</v>
      </c>
      <c r="HJZ1331" s="62">
        <f>HJY1331/HJX1331</f>
        <v>0</v>
      </c>
      <c r="HKA1331" s="62">
        <f>HJX1331-HJY1331</f>
        <v>2000000</v>
      </c>
      <c r="HKB1331" s="62">
        <f t="shared" si="416"/>
        <v>3000000</v>
      </c>
      <c r="HKI1331" s="62" t="s">
        <v>1936</v>
      </c>
      <c r="HKJ1331" s="62">
        <f>SUM(HKJ1329:HKJ1330)</f>
        <v>1000000</v>
      </c>
      <c r="HKK1331" s="62">
        <f>SUM(HKK1329:HKK1330)</f>
        <v>0</v>
      </c>
      <c r="HKL1331" s="62">
        <f>HKK1331/HKJ1331</f>
        <v>0</v>
      </c>
      <c r="HKM1331" s="62">
        <f>SUM(HKM1329)</f>
        <v>1000000</v>
      </c>
      <c r="HKN1331" s="62">
        <f>SUM(HKN1329:HKN1330)</f>
        <v>2000000</v>
      </c>
      <c r="HKO1331" s="62">
        <f>SUM(HKO1329:HKO1330)</f>
        <v>0</v>
      </c>
      <c r="HKP1331" s="62">
        <f>HKO1331/HKN1331</f>
        <v>0</v>
      </c>
      <c r="HKQ1331" s="62">
        <f>HKN1331-HKO1331</f>
        <v>2000000</v>
      </c>
      <c r="HKR1331" s="62">
        <f t="shared" si="417"/>
        <v>3000000</v>
      </c>
      <c r="HKY1331" s="62" t="s">
        <v>1936</v>
      </c>
      <c r="HKZ1331" s="62">
        <f>SUM(HKZ1329:HKZ1330)</f>
        <v>1000000</v>
      </c>
      <c r="HLA1331" s="62">
        <f>SUM(HLA1329:HLA1330)</f>
        <v>0</v>
      </c>
      <c r="HLB1331" s="62">
        <f>HLA1331/HKZ1331</f>
        <v>0</v>
      </c>
      <c r="HLC1331" s="62">
        <f>SUM(HLC1329)</f>
        <v>1000000</v>
      </c>
      <c r="HLD1331" s="62">
        <f>SUM(HLD1329:HLD1330)</f>
        <v>2000000</v>
      </c>
      <c r="HLE1331" s="62">
        <f>SUM(HLE1329:HLE1330)</f>
        <v>0</v>
      </c>
      <c r="HLF1331" s="62">
        <f>HLE1331/HLD1331</f>
        <v>0</v>
      </c>
      <c r="HLG1331" s="62">
        <f>HLD1331-HLE1331</f>
        <v>2000000</v>
      </c>
      <c r="HLH1331" s="62">
        <f t="shared" si="417"/>
        <v>3000000</v>
      </c>
      <c r="HLO1331" s="62" t="s">
        <v>1936</v>
      </c>
      <c r="HLP1331" s="62">
        <f>SUM(HLP1329:HLP1330)</f>
        <v>1000000</v>
      </c>
      <c r="HLQ1331" s="62">
        <f>SUM(HLQ1329:HLQ1330)</f>
        <v>0</v>
      </c>
      <c r="HLR1331" s="62">
        <f>HLQ1331/HLP1331</f>
        <v>0</v>
      </c>
      <c r="HLS1331" s="62">
        <f>SUM(HLS1329)</f>
        <v>1000000</v>
      </c>
      <c r="HLT1331" s="62">
        <f>SUM(HLT1329:HLT1330)</f>
        <v>2000000</v>
      </c>
      <c r="HLU1331" s="62">
        <f>SUM(HLU1329:HLU1330)</f>
        <v>0</v>
      </c>
      <c r="HLV1331" s="62">
        <f>HLU1331/HLT1331</f>
        <v>0</v>
      </c>
      <c r="HLW1331" s="62">
        <f>HLT1331-HLU1331</f>
        <v>2000000</v>
      </c>
      <c r="HLX1331" s="62">
        <f t="shared" si="418"/>
        <v>3000000</v>
      </c>
      <c r="HME1331" s="62" t="s">
        <v>1936</v>
      </c>
      <c r="HMF1331" s="62">
        <f>SUM(HMF1329:HMF1330)</f>
        <v>1000000</v>
      </c>
      <c r="HMG1331" s="62">
        <f>SUM(HMG1329:HMG1330)</f>
        <v>0</v>
      </c>
      <c r="HMH1331" s="62">
        <f>HMG1331/HMF1331</f>
        <v>0</v>
      </c>
      <c r="HMI1331" s="62">
        <f>SUM(HMI1329)</f>
        <v>1000000</v>
      </c>
      <c r="HMJ1331" s="62">
        <f>SUM(HMJ1329:HMJ1330)</f>
        <v>2000000</v>
      </c>
      <c r="HMK1331" s="62">
        <f>SUM(HMK1329:HMK1330)</f>
        <v>0</v>
      </c>
      <c r="HML1331" s="62">
        <f>HMK1331/HMJ1331</f>
        <v>0</v>
      </c>
      <c r="HMM1331" s="62">
        <f>HMJ1331-HMK1331</f>
        <v>2000000</v>
      </c>
      <c r="HMN1331" s="62">
        <f t="shared" si="418"/>
        <v>3000000</v>
      </c>
      <c r="HMU1331" s="62" t="s">
        <v>1936</v>
      </c>
      <c r="HMV1331" s="62">
        <f>SUM(HMV1329:HMV1330)</f>
        <v>1000000</v>
      </c>
      <c r="HMW1331" s="62">
        <f>SUM(HMW1329:HMW1330)</f>
        <v>0</v>
      </c>
      <c r="HMX1331" s="62">
        <f>HMW1331/HMV1331</f>
        <v>0</v>
      </c>
      <c r="HMY1331" s="62">
        <f>SUM(HMY1329)</f>
        <v>1000000</v>
      </c>
      <c r="HMZ1331" s="62">
        <f>SUM(HMZ1329:HMZ1330)</f>
        <v>2000000</v>
      </c>
      <c r="HNA1331" s="62">
        <f>SUM(HNA1329:HNA1330)</f>
        <v>0</v>
      </c>
      <c r="HNB1331" s="62">
        <f>HNA1331/HMZ1331</f>
        <v>0</v>
      </c>
      <c r="HNC1331" s="62">
        <f>HMZ1331-HNA1331</f>
        <v>2000000</v>
      </c>
      <c r="HND1331" s="62">
        <f t="shared" si="419"/>
        <v>3000000</v>
      </c>
      <c r="HNK1331" s="62" t="s">
        <v>1936</v>
      </c>
      <c r="HNL1331" s="62">
        <f>SUM(HNL1329:HNL1330)</f>
        <v>1000000</v>
      </c>
      <c r="HNM1331" s="62">
        <f>SUM(HNM1329:HNM1330)</f>
        <v>0</v>
      </c>
      <c r="HNN1331" s="62">
        <f>HNM1331/HNL1331</f>
        <v>0</v>
      </c>
      <c r="HNO1331" s="62">
        <f>SUM(HNO1329)</f>
        <v>1000000</v>
      </c>
      <c r="HNP1331" s="62">
        <f>SUM(HNP1329:HNP1330)</f>
        <v>2000000</v>
      </c>
      <c r="HNQ1331" s="62">
        <f>SUM(HNQ1329:HNQ1330)</f>
        <v>0</v>
      </c>
      <c r="HNR1331" s="62">
        <f>HNQ1331/HNP1331</f>
        <v>0</v>
      </c>
      <c r="HNS1331" s="62">
        <f>HNP1331-HNQ1331</f>
        <v>2000000</v>
      </c>
      <c r="HNT1331" s="62">
        <f t="shared" si="419"/>
        <v>3000000</v>
      </c>
      <c r="HOA1331" s="62" t="s">
        <v>1936</v>
      </c>
      <c r="HOB1331" s="62">
        <f>SUM(HOB1329:HOB1330)</f>
        <v>1000000</v>
      </c>
      <c r="HOC1331" s="62">
        <f>SUM(HOC1329:HOC1330)</f>
        <v>0</v>
      </c>
      <c r="HOD1331" s="62">
        <f>HOC1331/HOB1331</f>
        <v>0</v>
      </c>
      <c r="HOE1331" s="62">
        <f>SUM(HOE1329)</f>
        <v>1000000</v>
      </c>
      <c r="HOF1331" s="62">
        <f>SUM(HOF1329:HOF1330)</f>
        <v>2000000</v>
      </c>
      <c r="HOG1331" s="62">
        <f>SUM(HOG1329:HOG1330)</f>
        <v>0</v>
      </c>
      <c r="HOH1331" s="62">
        <f>HOG1331/HOF1331</f>
        <v>0</v>
      </c>
      <c r="HOI1331" s="62">
        <f>HOF1331-HOG1331</f>
        <v>2000000</v>
      </c>
      <c r="HOJ1331" s="62">
        <f t="shared" si="420"/>
        <v>3000000</v>
      </c>
      <c r="HOQ1331" s="62" t="s">
        <v>1936</v>
      </c>
      <c r="HOR1331" s="62">
        <f>SUM(HOR1329:HOR1330)</f>
        <v>1000000</v>
      </c>
      <c r="HOS1331" s="62">
        <f>SUM(HOS1329:HOS1330)</f>
        <v>0</v>
      </c>
      <c r="HOT1331" s="62">
        <f>HOS1331/HOR1331</f>
        <v>0</v>
      </c>
      <c r="HOU1331" s="62">
        <f>SUM(HOU1329)</f>
        <v>1000000</v>
      </c>
      <c r="HOV1331" s="62">
        <f>SUM(HOV1329:HOV1330)</f>
        <v>2000000</v>
      </c>
      <c r="HOW1331" s="62">
        <f>SUM(HOW1329:HOW1330)</f>
        <v>0</v>
      </c>
      <c r="HOX1331" s="62">
        <f>HOW1331/HOV1331</f>
        <v>0</v>
      </c>
      <c r="HOY1331" s="62">
        <f>HOV1331-HOW1331</f>
        <v>2000000</v>
      </c>
      <c r="HOZ1331" s="62">
        <f t="shared" si="420"/>
        <v>3000000</v>
      </c>
      <c r="HPG1331" s="62" t="s">
        <v>1936</v>
      </c>
      <c r="HPH1331" s="62">
        <f>SUM(HPH1329:HPH1330)</f>
        <v>1000000</v>
      </c>
      <c r="HPI1331" s="62">
        <f>SUM(HPI1329:HPI1330)</f>
        <v>0</v>
      </c>
      <c r="HPJ1331" s="62">
        <f>HPI1331/HPH1331</f>
        <v>0</v>
      </c>
      <c r="HPK1331" s="62">
        <f>SUM(HPK1329)</f>
        <v>1000000</v>
      </c>
      <c r="HPL1331" s="62">
        <f>SUM(HPL1329:HPL1330)</f>
        <v>2000000</v>
      </c>
      <c r="HPM1331" s="62">
        <f>SUM(HPM1329:HPM1330)</f>
        <v>0</v>
      </c>
      <c r="HPN1331" s="62">
        <f>HPM1331/HPL1331</f>
        <v>0</v>
      </c>
      <c r="HPO1331" s="62">
        <f>HPL1331-HPM1331</f>
        <v>2000000</v>
      </c>
      <c r="HPP1331" s="62">
        <f t="shared" si="421"/>
        <v>3000000</v>
      </c>
      <c r="HPW1331" s="62" t="s">
        <v>1936</v>
      </c>
      <c r="HPX1331" s="62">
        <f>SUM(HPX1329:HPX1330)</f>
        <v>1000000</v>
      </c>
      <c r="HPY1331" s="62">
        <f>SUM(HPY1329:HPY1330)</f>
        <v>0</v>
      </c>
      <c r="HPZ1331" s="62">
        <f>HPY1331/HPX1331</f>
        <v>0</v>
      </c>
      <c r="HQA1331" s="62">
        <f>SUM(HQA1329)</f>
        <v>1000000</v>
      </c>
      <c r="HQB1331" s="62">
        <f>SUM(HQB1329:HQB1330)</f>
        <v>2000000</v>
      </c>
      <c r="HQC1331" s="62">
        <f>SUM(HQC1329:HQC1330)</f>
        <v>0</v>
      </c>
      <c r="HQD1331" s="62">
        <f>HQC1331/HQB1331</f>
        <v>0</v>
      </c>
      <c r="HQE1331" s="62">
        <f>HQB1331-HQC1331</f>
        <v>2000000</v>
      </c>
      <c r="HQF1331" s="62">
        <f t="shared" si="421"/>
        <v>3000000</v>
      </c>
      <c r="HQM1331" s="62" t="s">
        <v>1936</v>
      </c>
      <c r="HQN1331" s="62">
        <f>SUM(HQN1329:HQN1330)</f>
        <v>1000000</v>
      </c>
      <c r="HQO1331" s="62">
        <f>SUM(HQO1329:HQO1330)</f>
        <v>0</v>
      </c>
      <c r="HQP1331" s="62">
        <f>HQO1331/HQN1331</f>
        <v>0</v>
      </c>
      <c r="HQQ1331" s="62">
        <f>SUM(HQQ1329)</f>
        <v>1000000</v>
      </c>
      <c r="HQR1331" s="62">
        <f>SUM(HQR1329:HQR1330)</f>
        <v>2000000</v>
      </c>
      <c r="HQS1331" s="62">
        <f>SUM(HQS1329:HQS1330)</f>
        <v>0</v>
      </c>
      <c r="HQT1331" s="62">
        <f>HQS1331/HQR1331</f>
        <v>0</v>
      </c>
      <c r="HQU1331" s="62">
        <f>HQR1331-HQS1331</f>
        <v>2000000</v>
      </c>
      <c r="HQV1331" s="62">
        <f t="shared" si="422"/>
        <v>3000000</v>
      </c>
      <c r="HRC1331" s="62" t="s">
        <v>1936</v>
      </c>
      <c r="HRD1331" s="62">
        <f>SUM(HRD1329:HRD1330)</f>
        <v>1000000</v>
      </c>
      <c r="HRE1331" s="62">
        <f>SUM(HRE1329:HRE1330)</f>
        <v>0</v>
      </c>
      <c r="HRF1331" s="62">
        <f>HRE1331/HRD1331</f>
        <v>0</v>
      </c>
      <c r="HRG1331" s="62">
        <f>SUM(HRG1329)</f>
        <v>1000000</v>
      </c>
      <c r="HRH1331" s="62">
        <f>SUM(HRH1329:HRH1330)</f>
        <v>2000000</v>
      </c>
      <c r="HRI1331" s="62">
        <f>SUM(HRI1329:HRI1330)</f>
        <v>0</v>
      </c>
      <c r="HRJ1331" s="62">
        <f>HRI1331/HRH1331</f>
        <v>0</v>
      </c>
      <c r="HRK1331" s="62">
        <f>HRH1331-HRI1331</f>
        <v>2000000</v>
      </c>
      <c r="HRL1331" s="62">
        <f t="shared" si="422"/>
        <v>3000000</v>
      </c>
      <c r="HRS1331" s="62" t="s">
        <v>1936</v>
      </c>
      <c r="HRT1331" s="62">
        <f>SUM(HRT1329:HRT1330)</f>
        <v>1000000</v>
      </c>
      <c r="HRU1331" s="62">
        <f>SUM(HRU1329:HRU1330)</f>
        <v>0</v>
      </c>
      <c r="HRV1331" s="62">
        <f>HRU1331/HRT1331</f>
        <v>0</v>
      </c>
      <c r="HRW1331" s="62">
        <f>SUM(HRW1329)</f>
        <v>1000000</v>
      </c>
      <c r="HRX1331" s="62">
        <f>SUM(HRX1329:HRX1330)</f>
        <v>2000000</v>
      </c>
      <c r="HRY1331" s="62">
        <f>SUM(HRY1329:HRY1330)</f>
        <v>0</v>
      </c>
      <c r="HRZ1331" s="62">
        <f>HRY1331/HRX1331</f>
        <v>0</v>
      </c>
      <c r="HSA1331" s="62">
        <f>HRX1331-HRY1331</f>
        <v>2000000</v>
      </c>
      <c r="HSB1331" s="62">
        <f t="shared" si="423"/>
        <v>3000000</v>
      </c>
      <c r="HSI1331" s="62" t="s">
        <v>1936</v>
      </c>
      <c r="HSJ1331" s="62">
        <f>SUM(HSJ1329:HSJ1330)</f>
        <v>1000000</v>
      </c>
      <c r="HSK1331" s="62">
        <f>SUM(HSK1329:HSK1330)</f>
        <v>0</v>
      </c>
      <c r="HSL1331" s="62">
        <f>HSK1331/HSJ1331</f>
        <v>0</v>
      </c>
      <c r="HSM1331" s="62">
        <f>SUM(HSM1329)</f>
        <v>1000000</v>
      </c>
      <c r="HSN1331" s="62">
        <f>SUM(HSN1329:HSN1330)</f>
        <v>2000000</v>
      </c>
      <c r="HSO1331" s="62">
        <f>SUM(HSO1329:HSO1330)</f>
        <v>0</v>
      </c>
      <c r="HSP1331" s="62">
        <f>HSO1331/HSN1331</f>
        <v>0</v>
      </c>
      <c r="HSQ1331" s="62">
        <f>HSN1331-HSO1331</f>
        <v>2000000</v>
      </c>
      <c r="HSR1331" s="62">
        <f t="shared" si="423"/>
        <v>3000000</v>
      </c>
      <c r="HSY1331" s="62" t="s">
        <v>1936</v>
      </c>
      <c r="HSZ1331" s="62">
        <f>SUM(HSZ1329:HSZ1330)</f>
        <v>1000000</v>
      </c>
      <c r="HTA1331" s="62">
        <f>SUM(HTA1329:HTA1330)</f>
        <v>0</v>
      </c>
      <c r="HTB1331" s="62">
        <f>HTA1331/HSZ1331</f>
        <v>0</v>
      </c>
      <c r="HTC1331" s="62">
        <f>SUM(HTC1329)</f>
        <v>1000000</v>
      </c>
      <c r="HTD1331" s="62">
        <f>SUM(HTD1329:HTD1330)</f>
        <v>2000000</v>
      </c>
      <c r="HTE1331" s="62">
        <f>SUM(HTE1329:HTE1330)</f>
        <v>0</v>
      </c>
      <c r="HTF1331" s="62">
        <f>HTE1331/HTD1331</f>
        <v>0</v>
      </c>
      <c r="HTG1331" s="62">
        <f>HTD1331-HTE1331</f>
        <v>2000000</v>
      </c>
      <c r="HTH1331" s="62">
        <f t="shared" si="424"/>
        <v>3000000</v>
      </c>
      <c r="HTO1331" s="62" t="s">
        <v>1936</v>
      </c>
      <c r="HTP1331" s="62">
        <f>SUM(HTP1329:HTP1330)</f>
        <v>1000000</v>
      </c>
      <c r="HTQ1331" s="62">
        <f>SUM(HTQ1329:HTQ1330)</f>
        <v>0</v>
      </c>
      <c r="HTR1331" s="62">
        <f>HTQ1331/HTP1331</f>
        <v>0</v>
      </c>
      <c r="HTS1331" s="62">
        <f>SUM(HTS1329)</f>
        <v>1000000</v>
      </c>
      <c r="HTT1331" s="62">
        <f>SUM(HTT1329:HTT1330)</f>
        <v>2000000</v>
      </c>
      <c r="HTU1331" s="62">
        <f>SUM(HTU1329:HTU1330)</f>
        <v>0</v>
      </c>
      <c r="HTV1331" s="62">
        <f>HTU1331/HTT1331</f>
        <v>0</v>
      </c>
      <c r="HTW1331" s="62">
        <f>HTT1331-HTU1331</f>
        <v>2000000</v>
      </c>
      <c r="HTX1331" s="62">
        <f t="shared" si="424"/>
        <v>3000000</v>
      </c>
      <c r="HUE1331" s="62" t="s">
        <v>1936</v>
      </c>
      <c r="HUF1331" s="62">
        <f>SUM(HUF1329:HUF1330)</f>
        <v>1000000</v>
      </c>
      <c r="HUG1331" s="62">
        <f>SUM(HUG1329:HUG1330)</f>
        <v>0</v>
      </c>
      <c r="HUH1331" s="62">
        <f>HUG1331/HUF1331</f>
        <v>0</v>
      </c>
      <c r="HUI1331" s="62">
        <f>SUM(HUI1329)</f>
        <v>1000000</v>
      </c>
      <c r="HUJ1331" s="62">
        <f>SUM(HUJ1329:HUJ1330)</f>
        <v>2000000</v>
      </c>
      <c r="HUK1331" s="62">
        <f>SUM(HUK1329:HUK1330)</f>
        <v>0</v>
      </c>
      <c r="HUL1331" s="62">
        <f>HUK1331/HUJ1331</f>
        <v>0</v>
      </c>
      <c r="HUM1331" s="62">
        <f>HUJ1331-HUK1331</f>
        <v>2000000</v>
      </c>
      <c r="HUN1331" s="62">
        <f t="shared" si="425"/>
        <v>3000000</v>
      </c>
      <c r="HUU1331" s="62" t="s">
        <v>1936</v>
      </c>
      <c r="HUV1331" s="62">
        <f>SUM(HUV1329:HUV1330)</f>
        <v>1000000</v>
      </c>
      <c r="HUW1331" s="62">
        <f>SUM(HUW1329:HUW1330)</f>
        <v>0</v>
      </c>
      <c r="HUX1331" s="62">
        <f>HUW1331/HUV1331</f>
        <v>0</v>
      </c>
      <c r="HUY1331" s="62">
        <f>SUM(HUY1329)</f>
        <v>1000000</v>
      </c>
      <c r="HUZ1331" s="62">
        <f>SUM(HUZ1329:HUZ1330)</f>
        <v>2000000</v>
      </c>
      <c r="HVA1331" s="62">
        <f>SUM(HVA1329:HVA1330)</f>
        <v>0</v>
      </c>
      <c r="HVB1331" s="62">
        <f>HVA1331/HUZ1331</f>
        <v>0</v>
      </c>
      <c r="HVC1331" s="62">
        <f>HUZ1331-HVA1331</f>
        <v>2000000</v>
      </c>
      <c r="HVD1331" s="62">
        <f t="shared" si="425"/>
        <v>3000000</v>
      </c>
      <c r="HVK1331" s="62" t="s">
        <v>1936</v>
      </c>
      <c r="HVL1331" s="62">
        <f>SUM(HVL1329:HVL1330)</f>
        <v>1000000</v>
      </c>
      <c r="HVM1331" s="62">
        <f>SUM(HVM1329:HVM1330)</f>
        <v>0</v>
      </c>
      <c r="HVN1331" s="62">
        <f>HVM1331/HVL1331</f>
        <v>0</v>
      </c>
      <c r="HVO1331" s="62">
        <f>SUM(HVO1329)</f>
        <v>1000000</v>
      </c>
      <c r="HVP1331" s="62">
        <f>SUM(HVP1329:HVP1330)</f>
        <v>2000000</v>
      </c>
      <c r="HVQ1331" s="62">
        <f>SUM(HVQ1329:HVQ1330)</f>
        <v>0</v>
      </c>
      <c r="HVR1331" s="62">
        <f>HVQ1331/HVP1331</f>
        <v>0</v>
      </c>
      <c r="HVS1331" s="62">
        <f>HVP1331-HVQ1331</f>
        <v>2000000</v>
      </c>
      <c r="HVT1331" s="62">
        <f t="shared" si="426"/>
        <v>3000000</v>
      </c>
      <c r="HWA1331" s="62" t="s">
        <v>1936</v>
      </c>
      <c r="HWB1331" s="62">
        <f>SUM(HWB1329:HWB1330)</f>
        <v>1000000</v>
      </c>
      <c r="HWC1331" s="62">
        <f>SUM(HWC1329:HWC1330)</f>
        <v>0</v>
      </c>
      <c r="HWD1331" s="62">
        <f>HWC1331/HWB1331</f>
        <v>0</v>
      </c>
      <c r="HWE1331" s="62">
        <f>SUM(HWE1329)</f>
        <v>1000000</v>
      </c>
      <c r="HWF1331" s="62">
        <f>SUM(HWF1329:HWF1330)</f>
        <v>2000000</v>
      </c>
      <c r="HWG1331" s="62">
        <f>SUM(HWG1329:HWG1330)</f>
        <v>0</v>
      </c>
      <c r="HWH1331" s="62">
        <f>HWG1331/HWF1331</f>
        <v>0</v>
      </c>
      <c r="HWI1331" s="62">
        <f>HWF1331-HWG1331</f>
        <v>2000000</v>
      </c>
      <c r="HWJ1331" s="62">
        <f t="shared" si="426"/>
        <v>3000000</v>
      </c>
      <c r="HWQ1331" s="62" t="s">
        <v>1936</v>
      </c>
      <c r="HWR1331" s="62">
        <f>SUM(HWR1329:HWR1330)</f>
        <v>1000000</v>
      </c>
      <c r="HWS1331" s="62">
        <f>SUM(HWS1329:HWS1330)</f>
        <v>0</v>
      </c>
      <c r="HWT1331" s="62">
        <f>HWS1331/HWR1331</f>
        <v>0</v>
      </c>
      <c r="HWU1331" s="62">
        <f>SUM(HWU1329)</f>
        <v>1000000</v>
      </c>
      <c r="HWV1331" s="62">
        <f>SUM(HWV1329:HWV1330)</f>
        <v>2000000</v>
      </c>
      <c r="HWW1331" s="62">
        <f>SUM(HWW1329:HWW1330)</f>
        <v>0</v>
      </c>
      <c r="HWX1331" s="62">
        <f>HWW1331/HWV1331</f>
        <v>0</v>
      </c>
      <c r="HWY1331" s="62">
        <f>HWV1331-HWW1331</f>
        <v>2000000</v>
      </c>
      <c r="HWZ1331" s="62">
        <f t="shared" si="427"/>
        <v>3000000</v>
      </c>
      <c r="HXG1331" s="62" t="s">
        <v>1936</v>
      </c>
      <c r="HXH1331" s="62">
        <f>SUM(HXH1329:HXH1330)</f>
        <v>1000000</v>
      </c>
      <c r="HXI1331" s="62">
        <f>SUM(HXI1329:HXI1330)</f>
        <v>0</v>
      </c>
      <c r="HXJ1331" s="62">
        <f>HXI1331/HXH1331</f>
        <v>0</v>
      </c>
      <c r="HXK1331" s="62">
        <f>SUM(HXK1329)</f>
        <v>1000000</v>
      </c>
      <c r="HXL1331" s="62">
        <f>SUM(HXL1329:HXL1330)</f>
        <v>2000000</v>
      </c>
      <c r="HXM1331" s="62">
        <f>SUM(HXM1329:HXM1330)</f>
        <v>0</v>
      </c>
      <c r="HXN1331" s="62">
        <f>HXM1331/HXL1331</f>
        <v>0</v>
      </c>
      <c r="HXO1331" s="62">
        <f>HXL1331-HXM1331</f>
        <v>2000000</v>
      </c>
      <c r="HXP1331" s="62">
        <f t="shared" si="427"/>
        <v>3000000</v>
      </c>
      <c r="HXW1331" s="62" t="s">
        <v>1936</v>
      </c>
      <c r="HXX1331" s="62">
        <f>SUM(HXX1329:HXX1330)</f>
        <v>1000000</v>
      </c>
      <c r="HXY1331" s="62">
        <f>SUM(HXY1329:HXY1330)</f>
        <v>0</v>
      </c>
      <c r="HXZ1331" s="62">
        <f>HXY1331/HXX1331</f>
        <v>0</v>
      </c>
      <c r="HYA1331" s="62">
        <f>SUM(HYA1329)</f>
        <v>1000000</v>
      </c>
      <c r="HYB1331" s="62">
        <f>SUM(HYB1329:HYB1330)</f>
        <v>2000000</v>
      </c>
      <c r="HYC1331" s="62">
        <f>SUM(HYC1329:HYC1330)</f>
        <v>0</v>
      </c>
      <c r="HYD1331" s="62">
        <f>HYC1331/HYB1331</f>
        <v>0</v>
      </c>
      <c r="HYE1331" s="62">
        <f>HYB1331-HYC1331</f>
        <v>2000000</v>
      </c>
      <c r="HYF1331" s="62">
        <f t="shared" si="428"/>
        <v>3000000</v>
      </c>
      <c r="HYM1331" s="62" t="s">
        <v>1936</v>
      </c>
      <c r="HYN1331" s="62">
        <f>SUM(HYN1329:HYN1330)</f>
        <v>1000000</v>
      </c>
      <c r="HYO1331" s="62">
        <f>SUM(HYO1329:HYO1330)</f>
        <v>0</v>
      </c>
      <c r="HYP1331" s="62">
        <f>HYO1331/HYN1331</f>
        <v>0</v>
      </c>
      <c r="HYQ1331" s="62">
        <f>SUM(HYQ1329)</f>
        <v>1000000</v>
      </c>
      <c r="HYR1331" s="62">
        <f>SUM(HYR1329:HYR1330)</f>
        <v>2000000</v>
      </c>
      <c r="HYS1331" s="62">
        <f>SUM(HYS1329:HYS1330)</f>
        <v>0</v>
      </c>
      <c r="HYT1331" s="62">
        <f>HYS1331/HYR1331</f>
        <v>0</v>
      </c>
      <c r="HYU1331" s="62">
        <f>HYR1331-HYS1331</f>
        <v>2000000</v>
      </c>
      <c r="HYV1331" s="62">
        <f t="shared" si="428"/>
        <v>3000000</v>
      </c>
      <c r="HZC1331" s="62" t="s">
        <v>1936</v>
      </c>
      <c r="HZD1331" s="62">
        <f>SUM(HZD1329:HZD1330)</f>
        <v>1000000</v>
      </c>
      <c r="HZE1331" s="62">
        <f>SUM(HZE1329:HZE1330)</f>
        <v>0</v>
      </c>
      <c r="HZF1331" s="62">
        <f>HZE1331/HZD1331</f>
        <v>0</v>
      </c>
      <c r="HZG1331" s="62">
        <f>SUM(HZG1329)</f>
        <v>1000000</v>
      </c>
      <c r="HZH1331" s="62">
        <f>SUM(HZH1329:HZH1330)</f>
        <v>2000000</v>
      </c>
      <c r="HZI1331" s="62">
        <f>SUM(HZI1329:HZI1330)</f>
        <v>0</v>
      </c>
      <c r="HZJ1331" s="62">
        <f>HZI1331/HZH1331</f>
        <v>0</v>
      </c>
      <c r="HZK1331" s="62">
        <f>HZH1331-HZI1331</f>
        <v>2000000</v>
      </c>
      <c r="HZL1331" s="62">
        <f t="shared" si="429"/>
        <v>3000000</v>
      </c>
      <c r="HZS1331" s="62" t="s">
        <v>1936</v>
      </c>
      <c r="HZT1331" s="62">
        <f>SUM(HZT1329:HZT1330)</f>
        <v>1000000</v>
      </c>
      <c r="HZU1331" s="62">
        <f>SUM(HZU1329:HZU1330)</f>
        <v>0</v>
      </c>
      <c r="HZV1331" s="62">
        <f>HZU1331/HZT1331</f>
        <v>0</v>
      </c>
      <c r="HZW1331" s="62">
        <f>SUM(HZW1329)</f>
        <v>1000000</v>
      </c>
      <c r="HZX1331" s="62">
        <f>SUM(HZX1329:HZX1330)</f>
        <v>2000000</v>
      </c>
      <c r="HZY1331" s="62">
        <f>SUM(HZY1329:HZY1330)</f>
        <v>0</v>
      </c>
      <c r="HZZ1331" s="62">
        <f>HZY1331/HZX1331</f>
        <v>0</v>
      </c>
      <c r="IAA1331" s="62">
        <f>HZX1331-HZY1331</f>
        <v>2000000</v>
      </c>
      <c r="IAB1331" s="62">
        <f t="shared" si="429"/>
        <v>3000000</v>
      </c>
      <c r="IAI1331" s="62" t="s">
        <v>1936</v>
      </c>
      <c r="IAJ1331" s="62">
        <f>SUM(IAJ1329:IAJ1330)</f>
        <v>1000000</v>
      </c>
      <c r="IAK1331" s="62">
        <f>SUM(IAK1329:IAK1330)</f>
        <v>0</v>
      </c>
      <c r="IAL1331" s="62">
        <f>IAK1331/IAJ1331</f>
        <v>0</v>
      </c>
      <c r="IAM1331" s="62">
        <f>SUM(IAM1329)</f>
        <v>1000000</v>
      </c>
      <c r="IAN1331" s="62">
        <f>SUM(IAN1329:IAN1330)</f>
        <v>2000000</v>
      </c>
      <c r="IAO1331" s="62">
        <f>SUM(IAO1329:IAO1330)</f>
        <v>0</v>
      </c>
      <c r="IAP1331" s="62">
        <f>IAO1331/IAN1331</f>
        <v>0</v>
      </c>
      <c r="IAQ1331" s="62">
        <f>IAN1331-IAO1331</f>
        <v>2000000</v>
      </c>
      <c r="IAR1331" s="62">
        <f t="shared" si="430"/>
        <v>3000000</v>
      </c>
      <c r="IAY1331" s="62" t="s">
        <v>1936</v>
      </c>
      <c r="IAZ1331" s="62">
        <f>SUM(IAZ1329:IAZ1330)</f>
        <v>1000000</v>
      </c>
      <c r="IBA1331" s="62">
        <f>SUM(IBA1329:IBA1330)</f>
        <v>0</v>
      </c>
      <c r="IBB1331" s="62">
        <f>IBA1331/IAZ1331</f>
        <v>0</v>
      </c>
      <c r="IBC1331" s="62">
        <f>SUM(IBC1329)</f>
        <v>1000000</v>
      </c>
      <c r="IBD1331" s="62">
        <f>SUM(IBD1329:IBD1330)</f>
        <v>2000000</v>
      </c>
      <c r="IBE1331" s="62">
        <f>SUM(IBE1329:IBE1330)</f>
        <v>0</v>
      </c>
      <c r="IBF1331" s="62">
        <f>IBE1331/IBD1331</f>
        <v>0</v>
      </c>
      <c r="IBG1331" s="62">
        <f>IBD1331-IBE1331</f>
        <v>2000000</v>
      </c>
      <c r="IBH1331" s="62">
        <f t="shared" si="430"/>
        <v>3000000</v>
      </c>
      <c r="IBO1331" s="62" t="s">
        <v>1936</v>
      </c>
      <c r="IBP1331" s="62">
        <f>SUM(IBP1329:IBP1330)</f>
        <v>1000000</v>
      </c>
      <c r="IBQ1331" s="62">
        <f>SUM(IBQ1329:IBQ1330)</f>
        <v>0</v>
      </c>
      <c r="IBR1331" s="62">
        <f>IBQ1331/IBP1331</f>
        <v>0</v>
      </c>
      <c r="IBS1331" s="62">
        <f>SUM(IBS1329)</f>
        <v>1000000</v>
      </c>
      <c r="IBT1331" s="62">
        <f>SUM(IBT1329:IBT1330)</f>
        <v>2000000</v>
      </c>
      <c r="IBU1331" s="62">
        <f>SUM(IBU1329:IBU1330)</f>
        <v>0</v>
      </c>
      <c r="IBV1331" s="62">
        <f>IBU1331/IBT1331</f>
        <v>0</v>
      </c>
      <c r="IBW1331" s="62">
        <f>IBT1331-IBU1331</f>
        <v>2000000</v>
      </c>
      <c r="IBX1331" s="62">
        <f t="shared" si="431"/>
        <v>3000000</v>
      </c>
      <c r="ICE1331" s="62" t="s">
        <v>1936</v>
      </c>
      <c r="ICF1331" s="62">
        <f>SUM(ICF1329:ICF1330)</f>
        <v>1000000</v>
      </c>
      <c r="ICG1331" s="62">
        <f>SUM(ICG1329:ICG1330)</f>
        <v>0</v>
      </c>
      <c r="ICH1331" s="62">
        <f>ICG1331/ICF1331</f>
        <v>0</v>
      </c>
      <c r="ICI1331" s="62">
        <f>SUM(ICI1329)</f>
        <v>1000000</v>
      </c>
      <c r="ICJ1331" s="62">
        <f>SUM(ICJ1329:ICJ1330)</f>
        <v>2000000</v>
      </c>
      <c r="ICK1331" s="62">
        <f>SUM(ICK1329:ICK1330)</f>
        <v>0</v>
      </c>
      <c r="ICL1331" s="62">
        <f>ICK1331/ICJ1331</f>
        <v>0</v>
      </c>
      <c r="ICM1331" s="62">
        <f>ICJ1331-ICK1331</f>
        <v>2000000</v>
      </c>
      <c r="ICN1331" s="62">
        <f t="shared" si="431"/>
        <v>3000000</v>
      </c>
      <c r="ICU1331" s="62" t="s">
        <v>1936</v>
      </c>
      <c r="ICV1331" s="62">
        <f>SUM(ICV1329:ICV1330)</f>
        <v>1000000</v>
      </c>
      <c r="ICW1331" s="62">
        <f>SUM(ICW1329:ICW1330)</f>
        <v>0</v>
      </c>
      <c r="ICX1331" s="62">
        <f>ICW1331/ICV1331</f>
        <v>0</v>
      </c>
      <c r="ICY1331" s="62">
        <f>SUM(ICY1329)</f>
        <v>1000000</v>
      </c>
      <c r="ICZ1331" s="62">
        <f>SUM(ICZ1329:ICZ1330)</f>
        <v>2000000</v>
      </c>
      <c r="IDA1331" s="62">
        <f>SUM(IDA1329:IDA1330)</f>
        <v>0</v>
      </c>
      <c r="IDB1331" s="62">
        <f>IDA1331/ICZ1331</f>
        <v>0</v>
      </c>
      <c r="IDC1331" s="62">
        <f>ICZ1331-IDA1331</f>
        <v>2000000</v>
      </c>
      <c r="IDD1331" s="62">
        <f t="shared" si="432"/>
        <v>3000000</v>
      </c>
      <c r="IDK1331" s="62" t="s">
        <v>1936</v>
      </c>
      <c r="IDL1331" s="62">
        <f>SUM(IDL1329:IDL1330)</f>
        <v>1000000</v>
      </c>
      <c r="IDM1331" s="62">
        <f>SUM(IDM1329:IDM1330)</f>
        <v>0</v>
      </c>
      <c r="IDN1331" s="62">
        <f>IDM1331/IDL1331</f>
        <v>0</v>
      </c>
      <c r="IDO1331" s="62">
        <f>SUM(IDO1329)</f>
        <v>1000000</v>
      </c>
      <c r="IDP1331" s="62">
        <f>SUM(IDP1329:IDP1330)</f>
        <v>2000000</v>
      </c>
      <c r="IDQ1331" s="62">
        <f>SUM(IDQ1329:IDQ1330)</f>
        <v>0</v>
      </c>
      <c r="IDR1331" s="62">
        <f>IDQ1331/IDP1331</f>
        <v>0</v>
      </c>
      <c r="IDS1331" s="62">
        <f>IDP1331-IDQ1331</f>
        <v>2000000</v>
      </c>
      <c r="IDT1331" s="62">
        <f t="shared" si="432"/>
        <v>3000000</v>
      </c>
      <c r="IEA1331" s="62" t="s">
        <v>1936</v>
      </c>
      <c r="IEB1331" s="62">
        <f>SUM(IEB1329:IEB1330)</f>
        <v>1000000</v>
      </c>
      <c r="IEC1331" s="62">
        <f>SUM(IEC1329:IEC1330)</f>
        <v>0</v>
      </c>
      <c r="IED1331" s="62">
        <f>IEC1331/IEB1331</f>
        <v>0</v>
      </c>
      <c r="IEE1331" s="62">
        <f>SUM(IEE1329)</f>
        <v>1000000</v>
      </c>
      <c r="IEF1331" s="62">
        <f>SUM(IEF1329:IEF1330)</f>
        <v>2000000</v>
      </c>
      <c r="IEG1331" s="62">
        <f>SUM(IEG1329:IEG1330)</f>
        <v>0</v>
      </c>
      <c r="IEH1331" s="62">
        <f>IEG1331/IEF1331</f>
        <v>0</v>
      </c>
      <c r="IEI1331" s="62">
        <f>IEF1331-IEG1331</f>
        <v>2000000</v>
      </c>
      <c r="IEJ1331" s="62">
        <f t="shared" si="433"/>
        <v>3000000</v>
      </c>
      <c r="IEQ1331" s="62" t="s">
        <v>1936</v>
      </c>
      <c r="IER1331" s="62">
        <f>SUM(IER1329:IER1330)</f>
        <v>1000000</v>
      </c>
      <c r="IES1331" s="62">
        <f>SUM(IES1329:IES1330)</f>
        <v>0</v>
      </c>
      <c r="IET1331" s="62">
        <f>IES1331/IER1331</f>
        <v>0</v>
      </c>
      <c r="IEU1331" s="62">
        <f>SUM(IEU1329)</f>
        <v>1000000</v>
      </c>
      <c r="IEV1331" s="62">
        <f>SUM(IEV1329:IEV1330)</f>
        <v>2000000</v>
      </c>
      <c r="IEW1331" s="62">
        <f>SUM(IEW1329:IEW1330)</f>
        <v>0</v>
      </c>
      <c r="IEX1331" s="62">
        <f>IEW1331/IEV1331</f>
        <v>0</v>
      </c>
      <c r="IEY1331" s="62">
        <f>IEV1331-IEW1331</f>
        <v>2000000</v>
      </c>
      <c r="IEZ1331" s="62">
        <f t="shared" si="433"/>
        <v>3000000</v>
      </c>
      <c r="IFG1331" s="62" t="s">
        <v>1936</v>
      </c>
      <c r="IFH1331" s="62">
        <f>SUM(IFH1329:IFH1330)</f>
        <v>1000000</v>
      </c>
      <c r="IFI1331" s="62">
        <f>SUM(IFI1329:IFI1330)</f>
        <v>0</v>
      </c>
      <c r="IFJ1331" s="62">
        <f>IFI1331/IFH1331</f>
        <v>0</v>
      </c>
      <c r="IFK1331" s="62">
        <f>SUM(IFK1329)</f>
        <v>1000000</v>
      </c>
      <c r="IFL1331" s="62">
        <f>SUM(IFL1329:IFL1330)</f>
        <v>2000000</v>
      </c>
      <c r="IFM1331" s="62">
        <f>SUM(IFM1329:IFM1330)</f>
        <v>0</v>
      </c>
      <c r="IFN1331" s="62">
        <f>IFM1331/IFL1331</f>
        <v>0</v>
      </c>
      <c r="IFO1331" s="62">
        <f>IFL1331-IFM1331</f>
        <v>2000000</v>
      </c>
      <c r="IFP1331" s="62">
        <f t="shared" si="434"/>
        <v>3000000</v>
      </c>
      <c r="IFW1331" s="62" t="s">
        <v>1936</v>
      </c>
      <c r="IFX1331" s="62">
        <f>SUM(IFX1329:IFX1330)</f>
        <v>1000000</v>
      </c>
      <c r="IFY1331" s="62">
        <f>SUM(IFY1329:IFY1330)</f>
        <v>0</v>
      </c>
      <c r="IFZ1331" s="62">
        <f>IFY1331/IFX1331</f>
        <v>0</v>
      </c>
      <c r="IGA1331" s="62">
        <f>SUM(IGA1329)</f>
        <v>1000000</v>
      </c>
      <c r="IGB1331" s="62">
        <f>SUM(IGB1329:IGB1330)</f>
        <v>2000000</v>
      </c>
      <c r="IGC1331" s="62">
        <f>SUM(IGC1329:IGC1330)</f>
        <v>0</v>
      </c>
      <c r="IGD1331" s="62">
        <f>IGC1331/IGB1331</f>
        <v>0</v>
      </c>
      <c r="IGE1331" s="62">
        <f>IGB1331-IGC1331</f>
        <v>2000000</v>
      </c>
      <c r="IGF1331" s="62">
        <f t="shared" si="434"/>
        <v>3000000</v>
      </c>
      <c r="IGM1331" s="62" t="s">
        <v>1936</v>
      </c>
      <c r="IGN1331" s="62">
        <f>SUM(IGN1329:IGN1330)</f>
        <v>1000000</v>
      </c>
      <c r="IGO1331" s="62">
        <f>SUM(IGO1329:IGO1330)</f>
        <v>0</v>
      </c>
      <c r="IGP1331" s="62">
        <f>IGO1331/IGN1331</f>
        <v>0</v>
      </c>
      <c r="IGQ1331" s="62">
        <f>SUM(IGQ1329)</f>
        <v>1000000</v>
      </c>
      <c r="IGR1331" s="62">
        <f>SUM(IGR1329:IGR1330)</f>
        <v>2000000</v>
      </c>
      <c r="IGS1331" s="62">
        <f>SUM(IGS1329:IGS1330)</f>
        <v>0</v>
      </c>
      <c r="IGT1331" s="62">
        <f>IGS1331/IGR1331</f>
        <v>0</v>
      </c>
      <c r="IGU1331" s="62">
        <f>IGR1331-IGS1331</f>
        <v>2000000</v>
      </c>
      <c r="IGV1331" s="62">
        <f t="shared" si="435"/>
        <v>3000000</v>
      </c>
      <c r="IHC1331" s="62" t="s">
        <v>1936</v>
      </c>
      <c r="IHD1331" s="62">
        <f>SUM(IHD1329:IHD1330)</f>
        <v>1000000</v>
      </c>
      <c r="IHE1331" s="62">
        <f>SUM(IHE1329:IHE1330)</f>
        <v>0</v>
      </c>
      <c r="IHF1331" s="62">
        <f>IHE1331/IHD1331</f>
        <v>0</v>
      </c>
      <c r="IHG1331" s="62">
        <f>SUM(IHG1329)</f>
        <v>1000000</v>
      </c>
      <c r="IHH1331" s="62">
        <f>SUM(IHH1329:IHH1330)</f>
        <v>2000000</v>
      </c>
      <c r="IHI1331" s="62">
        <f>SUM(IHI1329:IHI1330)</f>
        <v>0</v>
      </c>
      <c r="IHJ1331" s="62">
        <f>IHI1331/IHH1331</f>
        <v>0</v>
      </c>
      <c r="IHK1331" s="62">
        <f>IHH1331-IHI1331</f>
        <v>2000000</v>
      </c>
      <c r="IHL1331" s="62">
        <f t="shared" si="435"/>
        <v>3000000</v>
      </c>
      <c r="IHS1331" s="62" t="s">
        <v>1936</v>
      </c>
      <c r="IHT1331" s="62">
        <f>SUM(IHT1329:IHT1330)</f>
        <v>1000000</v>
      </c>
      <c r="IHU1331" s="62">
        <f>SUM(IHU1329:IHU1330)</f>
        <v>0</v>
      </c>
      <c r="IHV1331" s="62">
        <f>IHU1331/IHT1331</f>
        <v>0</v>
      </c>
      <c r="IHW1331" s="62">
        <f>SUM(IHW1329)</f>
        <v>1000000</v>
      </c>
      <c r="IHX1331" s="62">
        <f>SUM(IHX1329:IHX1330)</f>
        <v>2000000</v>
      </c>
      <c r="IHY1331" s="62">
        <f>SUM(IHY1329:IHY1330)</f>
        <v>0</v>
      </c>
      <c r="IHZ1331" s="62">
        <f>IHY1331/IHX1331</f>
        <v>0</v>
      </c>
      <c r="IIA1331" s="62">
        <f>IHX1331-IHY1331</f>
        <v>2000000</v>
      </c>
      <c r="IIB1331" s="62">
        <f t="shared" si="436"/>
        <v>3000000</v>
      </c>
      <c r="III1331" s="62" t="s">
        <v>1936</v>
      </c>
      <c r="IIJ1331" s="62">
        <f>SUM(IIJ1329:IIJ1330)</f>
        <v>1000000</v>
      </c>
      <c r="IIK1331" s="62">
        <f>SUM(IIK1329:IIK1330)</f>
        <v>0</v>
      </c>
      <c r="IIL1331" s="62">
        <f>IIK1331/IIJ1331</f>
        <v>0</v>
      </c>
      <c r="IIM1331" s="62">
        <f>SUM(IIM1329)</f>
        <v>1000000</v>
      </c>
      <c r="IIN1331" s="62">
        <f>SUM(IIN1329:IIN1330)</f>
        <v>2000000</v>
      </c>
      <c r="IIO1331" s="62">
        <f>SUM(IIO1329:IIO1330)</f>
        <v>0</v>
      </c>
      <c r="IIP1331" s="62">
        <f>IIO1331/IIN1331</f>
        <v>0</v>
      </c>
      <c r="IIQ1331" s="62">
        <f>IIN1331-IIO1331</f>
        <v>2000000</v>
      </c>
      <c r="IIR1331" s="62">
        <f t="shared" si="436"/>
        <v>3000000</v>
      </c>
      <c r="IIY1331" s="62" t="s">
        <v>1936</v>
      </c>
      <c r="IIZ1331" s="62">
        <f>SUM(IIZ1329:IIZ1330)</f>
        <v>1000000</v>
      </c>
      <c r="IJA1331" s="62">
        <f>SUM(IJA1329:IJA1330)</f>
        <v>0</v>
      </c>
      <c r="IJB1331" s="62">
        <f>IJA1331/IIZ1331</f>
        <v>0</v>
      </c>
      <c r="IJC1331" s="62">
        <f>SUM(IJC1329)</f>
        <v>1000000</v>
      </c>
      <c r="IJD1331" s="62">
        <f>SUM(IJD1329:IJD1330)</f>
        <v>2000000</v>
      </c>
      <c r="IJE1331" s="62">
        <f>SUM(IJE1329:IJE1330)</f>
        <v>0</v>
      </c>
      <c r="IJF1331" s="62">
        <f>IJE1331/IJD1331</f>
        <v>0</v>
      </c>
      <c r="IJG1331" s="62">
        <f>IJD1331-IJE1331</f>
        <v>2000000</v>
      </c>
      <c r="IJH1331" s="62">
        <f t="shared" si="437"/>
        <v>3000000</v>
      </c>
      <c r="IJO1331" s="62" t="s">
        <v>1936</v>
      </c>
      <c r="IJP1331" s="62">
        <f>SUM(IJP1329:IJP1330)</f>
        <v>1000000</v>
      </c>
      <c r="IJQ1331" s="62">
        <f>SUM(IJQ1329:IJQ1330)</f>
        <v>0</v>
      </c>
      <c r="IJR1331" s="62">
        <f>IJQ1331/IJP1331</f>
        <v>0</v>
      </c>
      <c r="IJS1331" s="62">
        <f>SUM(IJS1329)</f>
        <v>1000000</v>
      </c>
      <c r="IJT1331" s="62">
        <f>SUM(IJT1329:IJT1330)</f>
        <v>2000000</v>
      </c>
      <c r="IJU1331" s="62">
        <f>SUM(IJU1329:IJU1330)</f>
        <v>0</v>
      </c>
      <c r="IJV1331" s="62">
        <f>IJU1331/IJT1331</f>
        <v>0</v>
      </c>
      <c r="IJW1331" s="62">
        <f>IJT1331-IJU1331</f>
        <v>2000000</v>
      </c>
      <c r="IJX1331" s="62">
        <f t="shared" si="437"/>
        <v>3000000</v>
      </c>
      <c r="IKE1331" s="62" t="s">
        <v>1936</v>
      </c>
      <c r="IKF1331" s="62">
        <f>SUM(IKF1329:IKF1330)</f>
        <v>1000000</v>
      </c>
      <c r="IKG1331" s="62">
        <f>SUM(IKG1329:IKG1330)</f>
        <v>0</v>
      </c>
      <c r="IKH1331" s="62">
        <f>IKG1331/IKF1331</f>
        <v>0</v>
      </c>
      <c r="IKI1331" s="62">
        <f>SUM(IKI1329)</f>
        <v>1000000</v>
      </c>
      <c r="IKJ1331" s="62">
        <f>SUM(IKJ1329:IKJ1330)</f>
        <v>2000000</v>
      </c>
      <c r="IKK1331" s="62">
        <f>SUM(IKK1329:IKK1330)</f>
        <v>0</v>
      </c>
      <c r="IKL1331" s="62">
        <f>IKK1331/IKJ1331</f>
        <v>0</v>
      </c>
      <c r="IKM1331" s="62">
        <f>IKJ1331-IKK1331</f>
        <v>2000000</v>
      </c>
      <c r="IKN1331" s="62">
        <f t="shared" si="438"/>
        <v>3000000</v>
      </c>
      <c r="IKU1331" s="62" t="s">
        <v>1936</v>
      </c>
      <c r="IKV1331" s="62">
        <f>SUM(IKV1329:IKV1330)</f>
        <v>1000000</v>
      </c>
      <c r="IKW1331" s="62">
        <f>SUM(IKW1329:IKW1330)</f>
        <v>0</v>
      </c>
      <c r="IKX1331" s="62">
        <f>IKW1331/IKV1331</f>
        <v>0</v>
      </c>
      <c r="IKY1331" s="62">
        <f>SUM(IKY1329)</f>
        <v>1000000</v>
      </c>
      <c r="IKZ1331" s="62">
        <f>SUM(IKZ1329:IKZ1330)</f>
        <v>2000000</v>
      </c>
      <c r="ILA1331" s="62">
        <f>SUM(ILA1329:ILA1330)</f>
        <v>0</v>
      </c>
      <c r="ILB1331" s="62">
        <f>ILA1331/IKZ1331</f>
        <v>0</v>
      </c>
      <c r="ILC1331" s="62">
        <f>IKZ1331-ILA1331</f>
        <v>2000000</v>
      </c>
      <c r="ILD1331" s="62">
        <f t="shared" si="438"/>
        <v>3000000</v>
      </c>
      <c r="ILK1331" s="62" t="s">
        <v>1936</v>
      </c>
      <c r="ILL1331" s="62">
        <f>SUM(ILL1329:ILL1330)</f>
        <v>1000000</v>
      </c>
      <c r="ILM1331" s="62">
        <f>SUM(ILM1329:ILM1330)</f>
        <v>0</v>
      </c>
      <c r="ILN1331" s="62">
        <f>ILM1331/ILL1331</f>
        <v>0</v>
      </c>
      <c r="ILO1331" s="62">
        <f>SUM(ILO1329)</f>
        <v>1000000</v>
      </c>
      <c r="ILP1331" s="62">
        <f>SUM(ILP1329:ILP1330)</f>
        <v>2000000</v>
      </c>
      <c r="ILQ1331" s="62">
        <f>SUM(ILQ1329:ILQ1330)</f>
        <v>0</v>
      </c>
      <c r="ILR1331" s="62">
        <f>ILQ1331/ILP1331</f>
        <v>0</v>
      </c>
      <c r="ILS1331" s="62">
        <f>ILP1331-ILQ1331</f>
        <v>2000000</v>
      </c>
      <c r="ILT1331" s="62">
        <f t="shared" si="439"/>
        <v>3000000</v>
      </c>
      <c r="IMA1331" s="62" t="s">
        <v>1936</v>
      </c>
      <c r="IMB1331" s="62">
        <f>SUM(IMB1329:IMB1330)</f>
        <v>1000000</v>
      </c>
      <c r="IMC1331" s="62">
        <f>SUM(IMC1329:IMC1330)</f>
        <v>0</v>
      </c>
      <c r="IMD1331" s="62">
        <f>IMC1331/IMB1331</f>
        <v>0</v>
      </c>
      <c r="IME1331" s="62">
        <f>SUM(IME1329)</f>
        <v>1000000</v>
      </c>
      <c r="IMF1331" s="62">
        <f>SUM(IMF1329:IMF1330)</f>
        <v>2000000</v>
      </c>
      <c r="IMG1331" s="62">
        <f>SUM(IMG1329:IMG1330)</f>
        <v>0</v>
      </c>
      <c r="IMH1331" s="62">
        <f>IMG1331/IMF1331</f>
        <v>0</v>
      </c>
      <c r="IMI1331" s="62">
        <f>IMF1331-IMG1331</f>
        <v>2000000</v>
      </c>
      <c r="IMJ1331" s="62">
        <f t="shared" si="439"/>
        <v>3000000</v>
      </c>
      <c r="IMQ1331" s="62" t="s">
        <v>1936</v>
      </c>
      <c r="IMR1331" s="62">
        <f>SUM(IMR1329:IMR1330)</f>
        <v>1000000</v>
      </c>
      <c r="IMS1331" s="62">
        <f>SUM(IMS1329:IMS1330)</f>
        <v>0</v>
      </c>
      <c r="IMT1331" s="62">
        <f>IMS1331/IMR1331</f>
        <v>0</v>
      </c>
      <c r="IMU1331" s="62">
        <f>SUM(IMU1329)</f>
        <v>1000000</v>
      </c>
      <c r="IMV1331" s="62">
        <f>SUM(IMV1329:IMV1330)</f>
        <v>2000000</v>
      </c>
      <c r="IMW1331" s="62">
        <f>SUM(IMW1329:IMW1330)</f>
        <v>0</v>
      </c>
      <c r="IMX1331" s="62">
        <f>IMW1331/IMV1331</f>
        <v>0</v>
      </c>
      <c r="IMY1331" s="62">
        <f>IMV1331-IMW1331</f>
        <v>2000000</v>
      </c>
      <c r="IMZ1331" s="62">
        <f t="shared" si="440"/>
        <v>3000000</v>
      </c>
      <c r="ING1331" s="62" t="s">
        <v>1936</v>
      </c>
      <c r="INH1331" s="62">
        <f>SUM(INH1329:INH1330)</f>
        <v>1000000</v>
      </c>
      <c r="INI1331" s="62">
        <f>SUM(INI1329:INI1330)</f>
        <v>0</v>
      </c>
      <c r="INJ1331" s="62">
        <f>INI1331/INH1331</f>
        <v>0</v>
      </c>
      <c r="INK1331" s="62">
        <f>SUM(INK1329)</f>
        <v>1000000</v>
      </c>
      <c r="INL1331" s="62">
        <f>SUM(INL1329:INL1330)</f>
        <v>2000000</v>
      </c>
      <c r="INM1331" s="62">
        <f>SUM(INM1329:INM1330)</f>
        <v>0</v>
      </c>
      <c r="INN1331" s="62">
        <f>INM1331/INL1331</f>
        <v>0</v>
      </c>
      <c r="INO1331" s="62">
        <f>INL1331-INM1331</f>
        <v>2000000</v>
      </c>
      <c r="INP1331" s="62">
        <f t="shared" si="440"/>
        <v>3000000</v>
      </c>
      <c r="INW1331" s="62" t="s">
        <v>1936</v>
      </c>
      <c r="INX1331" s="62">
        <f>SUM(INX1329:INX1330)</f>
        <v>1000000</v>
      </c>
      <c r="INY1331" s="62">
        <f>SUM(INY1329:INY1330)</f>
        <v>0</v>
      </c>
      <c r="INZ1331" s="62">
        <f>INY1331/INX1331</f>
        <v>0</v>
      </c>
      <c r="IOA1331" s="62">
        <f>SUM(IOA1329)</f>
        <v>1000000</v>
      </c>
      <c r="IOB1331" s="62">
        <f>SUM(IOB1329:IOB1330)</f>
        <v>2000000</v>
      </c>
      <c r="IOC1331" s="62">
        <f>SUM(IOC1329:IOC1330)</f>
        <v>0</v>
      </c>
      <c r="IOD1331" s="62">
        <f>IOC1331/IOB1331</f>
        <v>0</v>
      </c>
      <c r="IOE1331" s="62">
        <f>IOB1331-IOC1331</f>
        <v>2000000</v>
      </c>
      <c r="IOF1331" s="62">
        <f t="shared" si="441"/>
        <v>3000000</v>
      </c>
      <c r="IOM1331" s="62" t="s">
        <v>1936</v>
      </c>
      <c r="ION1331" s="62">
        <f>SUM(ION1329:ION1330)</f>
        <v>1000000</v>
      </c>
      <c r="IOO1331" s="62">
        <f>SUM(IOO1329:IOO1330)</f>
        <v>0</v>
      </c>
      <c r="IOP1331" s="62">
        <f>IOO1331/ION1331</f>
        <v>0</v>
      </c>
      <c r="IOQ1331" s="62">
        <f>SUM(IOQ1329)</f>
        <v>1000000</v>
      </c>
      <c r="IOR1331" s="62">
        <f>SUM(IOR1329:IOR1330)</f>
        <v>2000000</v>
      </c>
      <c r="IOS1331" s="62">
        <f>SUM(IOS1329:IOS1330)</f>
        <v>0</v>
      </c>
      <c r="IOT1331" s="62">
        <f>IOS1331/IOR1331</f>
        <v>0</v>
      </c>
      <c r="IOU1331" s="62">
        <f>IOR1331-IOS1331</f>
        <v>2000000</v>
      </c>
      <c r="IOV1331" s="62">
        <f t="shared" si="441"/>
        <v>3000000</v>
      </c>
      <c r="IPC1331" s="62" t="s">
        <v>1936</v>
      </c>
      <c r="IPD1331" s="62">
        <f>SUM(IPD1329:IPD1330)</f>
        <v>1000000</v>
      </c>
      <c r="IPE1331" s="62">
        <f>SUM(IPE1329:IPE1330)</f>
        <v>0</v>
      </c>
      <c r="IPF1331" s="62">
        <f>IPE1331/IPD1331</f>
        <v>0</v>
      </c>
      <c r="IPG1331" s="62">
        <f>SUM(IPG1329)</f>
        <v>1000000</v>
      </c>
      <c r="IPH1331" s="62">
        <f>SUM(IPH1329:IPH1330)</f>
        <v>2000000</v>
      </c>
      <c r="IPI1331" s="62">
        <f>SUM(IPI1329:IPI1330)</f>
        <v>0</v>
      </c>
      <c r="IPJ1331" s="62">
        <f>IPI1331/IPH1331</f>
        <v>0</v>
      </c>
      <c r="IPK1331" s="62">
        <f>IPH1331-IPI1331</f>
        <v>2000000</v>
      </c>
      <c r="IPL1331" s="62">
        <f t="shared" si="442"/>
        <v>3000000</v>
      </c>
      <c r="IPS1331" s="62" t="s">
        <v>1936</v>
      </c>
      <c r="IPT1331" s="62">
        <f>SUM(IPT1329:IPT1330)</f>
        <v>1000000</v>
      </c>
      <c r="IPU1331" s="62">
        <f>SUM(IPU1329:IPU1330)</f>
        <v>0</v>
      </c>
      <c r="IPV1331" s="62">
        <f>IPU1331/IPT1331</f>
        <v>0</v>
      </c>
      <c r="IPW1331" s="62">
        <f>SUM(IPW1329)</f>
        <v>1000000</v>
      </c>
      <c r="IPX1331" s="62">
        <f>SUM(IPX1329:IPX1330)</f>
        <v>2000000</v>
      </c>
      <c r="IPY1331" s="62">
        <f>SUM(IPY1329:IPY1330)</f>
        <v>0</v>
      </c>
      <c r="IPZ1331" s="62">
        <f>IPY1331/IPX1331</f>
        <v>0</v>
      </c>
      <c r="IQA1331" s="62">
        <f>IPX1331-IPY1331</f>
        <v>2000000</v>
      </c>
      <c r="IQB1331" s="62">
        <f t="shared" si="442"/>
        <v>3000000</v>
      </c>
      <c r="IQI1331" s="62" t="s">
        <v>1936</v>
      </c>
      <c r="IQJ1331" s="62">
        <f>SUM(IQJ1329:IQJ1330)</f>
        <v>1000000</v>
      </c>
      <c r="IQK1331" s="62">
        <f>SUM(IQK1329:IQK1330)</f>
        <v>0</v>
      </c>
      <c r="IQL1331" s="62">
        <f>IQK1331/IQJ1331</f>
        <v>0</v>
      </c>
      <c r="IQM1331" s="62">
        <f>SUM(IQM1329)</f>
        <v>1000000</v>
      </c>
      <c r="IQN1331" s="62">
        <f>SUM(IQN1329:IQN1330)</f>
        <v>2000000</v>
      </c>
      <c r="IQO1331" s="62">
        <f>SUM(IQO1329:IQO1330)</f>
        <v>0</v>
      </c>
      <c r="IQP1331" s="62">
        <f>IQO1331/IQN1331</f>
        <v>0</v>
      </c>
      <c r="IQQ1331" s="62">
        <f>IQN1331-IQO1331</f>
        <v>2000000</v>
      </c>
      <c r="IQR1331" s="62">
        <f t="shared" si="443"/>
        <v>3000000</v>
      </c>
      <c r="IQY1331" s="62" t="s">
        <v>1936</v>
      </c>
      <c r="IQZ1331" s="62">
        <f>SUM(IQZ1329:IQZ1330)</f>
        <v>1000000</v>
      </c>
      <c r="IRA1331" s="62">
        <f>SUM(IRA1329:IRA1330)</f>
        <v>0</v>
      </c>
      <c r="IRB1331" s="62">
        <f>IRA1331/IQZ1331</f>
        <v>0</v>
      </c>
      <c r="IRC1331" s="62">
        <f>SUM(IRC1329)</f>
        <v>1000000</v>
      </c>
      <c r="IRD1331" s="62">
        <f>SUM(IRD1329:IRD1330)</f>
        <v>2000000</v>
      </c>
      <c r="IRE1331" s="62">
        <f>SUM(IRE1329:IRE1330)</f>
        <v>0</v>
      </c>
      <c r="IRF1331" s="62">
        <f>IRE1331/IRD1331</f>
        <v>0</v>
      </c>
      <c r="IRG1331" s="62">
        <f>IRD1331-IRE1331</f>
        <v>2000000</v>
      </c>
      <c r="IRH1331" s="62">
        <f t="shared" si="443"/>
        <v>3000000</v>
      </c>
      <c r="IRO1331" s="62" t="s">
        <v>1936</v>
      </c>
      <c r="IRP1331" s="62">
        <f>SUM(IRP1329:IRP1330)</f>
        <v>1000000</v>
      </c>
      <c r="IRQ1331" s="62">
        <f>SUM(IRQ1329:IRQ1330)</f>
        <v>0</v>
      </c>
      <c r="IRR1331" s="62">
        <f>IRQ1331/IRP1331</f>
        <v>0</v>
      </c>
      <c r="IRS1331" s="62">
        <f>SUM(IRS1329)</f>
        <v>1000000</v>
      </c>
      <c r="IRT1331" s="62">
        <f>SUM(IRT1329:IRT1330)</f>
        <v>2000000</v>
      </c>
      <c r="IRU1331" s="62">
        <f>SUM(IRU1329:IRU1330)</f>
        <v>0</v>
      </c>
      <c r="IRV1331" s="62">
        <f>IRU1331/IRT1331</f>
        <v>0</v>
      </c>
      <c r="IRW1331" s="62">
        <f>IRT1331-IRU1331</f>
        <v>2000000</v>
      </c>
      <c r="IRX1331" s="62">
        <f t="shared" si="444"/>
        <v>3000000</v>
      </c>
      <c r="ISE1331" s="62" t="s">
        <v>1936</v>
      </c>
      <c r="ISF1331" s="62">
        <f>SUM(ISF1329:ISF1330)</f>
        <v>1000000</v>
      </c>
      <c r="ISG1331" s="62">
        <f>SUM(ISG1329:ISG1330)</f>
        <v>0</v>
      </c>
      <c r="ISH1331" s="62">
        <f>ISG1331/ISF1331</f>
        <v>0</v>
      </c>
      <c r="ISI1331" s="62">
        <f>SUM(ISI1329)</f>
        <v>1000000</v>
      </c>
      <c r="ISJ1331" s="62">
        <f>SUM(ISJ1329:ISJ1330)</f>
        <v>2000000</v>
      </c>
      <c r="ISK1331" s="62">
        <f>SUM(ISK1329:ISK1330)</f>
        <v>0</v>
      </c>
      <c r="ISL1331" s="62">
        <f>ISK1331/ISJ1331</f>
        <v>0</v>
      </c>
      <c r="ISM1331" s="62">
        <f>ISJ1331-ISK1331</f>
        <v>2000000</v>
      </c>
      <c r="ISN1331" s="62">
        <f t="shared" si="444"/>
        <v>3000000</v>
      </c>
      <c r="ISU1331" s="62" t="s">
        <v>1936</v>
      </c>
      <c r="ISV1331" s="62">
        <f>SUM(ISV1329:ISV1330)</f>
        <v>1000000</v>
      </c>
      <c r="ISW1331" s="62">
        <f>SUM(ISW1329:ISW1330)</f>
        <v>0</v>
      </c>
      <c r="ISX1331" s="62">
        <f>ISW1331/ISV1331</f>
        <v>0</v>
      </c>
      <c r="ISY1331" s="62">
        <f>SUM(ISY1329)</f>
        <v>1000000</v>
      </c>
      <c r="ISZ1331" s="62">
        <f>SUM(ISZ1329:ISZ1330)</f>
        <v>2000000</v>
      </c>
      <c r="ITA1331" s="62">
        <f>SUM(ITA1329:ITA1330)</f>
        <v>0</v>
      </c>
      <c r="ITB1331" s="62">
        <f>ITA1331/ISZ1331</f>
        <v>0</v>
      </c>
      <c r="ITC1331" s="62">
        <f>ISZ1331-ITA1331</f>
        <v>2000000</v>
      </c>
      <c r="ITD1331" s="62">
        <f t="shared" si="445"/>
        <v>3000000</v>
      </c>
      <c r="ITK1331" s="62" t="s">
        <v>1936</v>
      </c>
      <c r="ITL1331" s="62">
        <f>SUM(ITL1329:ITL1330)</f>
        <v>1000000</v>
      </c>
      <c r="ITM1331" s="62">
        <f>SUM(ITM1329:ITM1330)</f>
        <v>0</v>
      </c>
      <c r="ITN1331" s="62">
        <f>ITM1331/ITL1331</f>
        <v>0</v>
      </c>
      <c r="ITO1331" s="62">
        <f>SUM(ITO1329)</f>
        <v>1000000</v>
      </c>
      <c r="ITP1331" s="62">
        <f>SUM(ITP1329:ITP1330)</f>
        <v>2000000</v>
      </c>
      <c r="ITQ1331" s="62">
        <f>SUM(ITQ1329:ITQ1330)</f>
        <v>0</v>
      </c>
      <c r="ITR1331" s="62">
        <f>ITQ1331/ITP1331</f>
        <v>0</v>
      </c>
      <c r="ITS1331" s="62">
        <f>ITP1331-ITQ1331</f>
        <v>2000000</v>
      </c>
      <c r="ITT1331" s="62">
        <f t="shared" si="445"/>
        <v>3000000</v>
      </c>
      <c r="IUA1331" s="62" t="s">
        <v>1936</v>
      </c>
      <c r="IUB1331" s="62">
        <f>SUM(IUB1329:IUB1330)</f>
        <v>1000000</v>
      </c>
      <c r="IUC1331" s="62">
        <f>SUM(IUC1329:IUC1330)</f>
        <v>0</v>
      </c>
      <c r="IUD1331" s="62">
        <f>IUC1331/IUB1331</f>
        <v>0</v>
      </c>
      <c r="IUE1331" s="62">
        <f>SUM(IUE1329)</f>
        <v>1000000</v>
      </c>
      <c r="IUF1331" s="62">
        <f>SUM(IUF1329:IUF1330)</f>
        <v>2000000</v>
      </c>
      <c r="IUG1331" s="62">
        <f>SUM(IUG1329:IUG1330)</f>
        <v>0</v>
      </c>
      <c r="IUH1331" s="62">
        <f>IUG1331/IUF1331</f>
        <v>0</v>
      </c>
      <c r="IUI1331" s="62">
        <f>IUF1331-IUG1331</f>
        <v>2000000</v>
      </c>
      <c r="IUJ1331" s="62">
        <f t="shared" si="446"/>
        <v>3000000</v>
      </c>
      <c r="IUQ1331" s="62" t="s">
        <v>1936</v>
      </c>
      <c r="IUR1331" s="62">
        <f>SUM(IUR1329:IUR1330)</f>
        <v>1000000</v>
      </c>
      <c r="IUS1331" s="62">
        <f>SUM(IUS1329:IUS1330)</f>
        <v>0</v>
      </c>
      <c r="IUT1331" s="62">
        <f>IUS1331/IUR1331</f>
        <v>0</v>
      </c>
      <c r="IUU1331" s="62">
        <f>SUM(IUU1329)</f>
        <v>1000000</v>
      </c>
      <c r="IUV1331" s="62">
        <f>SUM(IUV1329:IUV1330)</f>
        <v>2000000</v>
      </c>
      <c r="IUW1331" s="62">
        <f>SUM(IUW1329:IUW1330)</f>
        <v>0</v>
      </c>
      <c r="IUX1331" s="62">
        <f>IUW1331/IUV1331</f>
        <v>0</v>
      </c>
      <c r="IUY1331" s="62">
        <f>IUV1331-IUW1331</f>
        <v>2000000</v>
      </c>
      <c r="IUZ1331" s="62">
        <f t="shared" si="446"/>
        <v>3000000</v>
      </c>
      <c r="IVG1331" s="62" t="s">
        <v>1936</v>
      </c>
      <c r="IVH1331" s="62">
        <f>SUM(IVH1329:IVH1330)</f>
        <v>1000000</v>
      </c>
      <c r="IVI1331" s="62">
        <f>SUM(IVI1329:IVI1330)</f>
        <v>0</v>
      </c>
      <c r="IVJ1331" s="62">
        <f>IVI1331/IVH1331</f>
        <v>0</v>
      </c>
      <c r="IVK1331" s="62">
        <f>SUM(IVK1329)</f>
        <v>1000000</v>
      </c>
      <c r="IVL1331" s="62">
        <f>SUM(IVL1329:IVL1330)</f>
        <v>2000000</v>
      </c>
      <c r="IVM1331" s="62">
        <f>SUM(IVM1329:IVM1330)</f>
        <v>0</v>
      </c>
      <c r="IVN1331" s="62">
        <f>IVM1331/IVL1331</f>
        <v>0</v>
      </c>
      <c r="IVO1331" s="62">
        <f>IVL1331-IVM1331</f>
        <v>2000000</v>
      </c>
      <c r="IVP1331" s="62">
        <f t="shared" si="447"/>
        <v>3000000</v>
      </c>
      <c r="IVW1331" s="62" t="s">
        <v>1936</v>
      </c>
      <c r="IVX1331" s="62">
        <f>SUM(IVX1329:IVX1330)</f>
        <v>1000000</v>
      </c>
      <c r="IVY1331" s="62">
        <f>SUM(IVY1329:IVY1330)</f>
        <v>0</v>
      </c>
      <c r="IVZ1331" s="62">
        <f>IVY1331/IVX1331</f>
        <v>0</v>
      </c>
      <c r="IWA1331" s="62">
        <f>SUM(IWA1329)</f>
        <v>1000000</v>
      </c>
      <c r="IWB1331" s="62">
        <f>SUM(IWB1329:IWB1330)</f>
        <v>2000000</v>
      </c>
      <c r="IWC1331" s="62">
        <f>SUM(IWC1329:IWC1330)</f>
        <v>0</v>
      </c>
      <c r="IWD1331" s="62">
        <f>IWC1331/IWB1331</f>
        <v>0</v>
      </c>
      <c r="IWE1331" s="62">
        <f>IWB1331-IWC1331</f>
        <v>2000000</v>
      </c>
      <c r="IWF1331" s="62">
        <f t="shared" si="447"/>
        <v>3000000</v>
      </c>
      <c r="IWM1331" s="62" t="s">
        <v>1936</v>
      </c>
      <c r="IWN1331" s="62">
        <f>SUM(IWN1329:IWN1330)</f>
        <v>1000000</v>
      </c>
      <c r="IWO1331" s="62">
        <f>SUM(IWO1329:IWO1330)</f>
        <v>0</v>
      </c>
      <c r="IWP1331" s="62">
        <f>IWO1331/IWN1331</f>
        <v>0</v>
      </c>
      <c r="IWQ1331" s="62">
        <f>SUM(IWQ1329)</f>
        <v>1000000</v>
      </c>
      <c r="IWR1331" s="62">
        <f>SUM(IWR1329:IWR1330)</f>
        <v>2000000</v>
      </c>
      <c r="IWS1331" s="62">
        <f>SUM(IWS1329:IWS1330)</f>
        <v>0</v>
      </c>
      <c r="IWT1331" s="62">
        <f>IWS1331/IWR1331</f>
        <v>0</v>
      </c>
      <c r="IWU1331" s="62">
        <f>IWR1331-IWS1331</f>
        <v>2000000</v>
      </c>
      <c r="IWV1331" s="62">
        <f t="shared" si="448"/>
        <v>3000000</v>
      </c>
      <c r="IXC1331" s="62" t="s">
        <v>1936</v>
      </c>
      <c r="IXD1331" s="62">
        <f>SUM(IXD1329:IXD1330)</f>
        <v>1000000</v>
      </c>
      <c r="IXE1331" s="62">
        <f>SUM(IXE1329:IXE1330)</f>
        <v>0</v>
      </c>
      <c r="IXF1331" s="62">
        <f>IXE1331/IXD1331</f>
        <v>0</v>
      </c>
      <c r="IXG1331" s="62">
        <f>SUM(IXG1329)</f>
        <v>1000000</v>
      </c>
      <c r="IXH1331" s="62">
        <f>SUM(IXH1329:IXH1330)</f>
        <v>2000000</v>
      </c>
      <c r="IXI1331" s="62">
        <f>SUM(IXI1329:IXI1330)</f>
        <v>0</v>
      </c>
      <c r="IXJ1331" s="62">
        <f>IXI1331/IXH1331</f>
        <v>0</v>
      </c>
      <c r="IXK1331" s="62">
        <f>IXH1331-IXI1331</f>
        <v>2000000</v>
      </c>
      <c r="IXL1331" s="62">
        <f t="shared" si="448"/>
        <v>3000000</v>
      </c>
      <c r="IXS1331" s="62" t="s">
        <v>1936</v>
      </c>
      <c r="IXT1331" s="62">
        <f>SUM(IXT1329:IXT1330)</f>
        <v>1000000</v>
      </c>
      <c r="IXU1331" s="62">
        <f>SUM(IXU1329:IXU1330)</f>
        <v>0</v>
      </c>
      <c r="IXV1331" s="62">
        <f>IXU1331/IXT1331</f>
        <v>0</v>
      </c>
      <c r="IXW1331" s="62">
        <f>SUM(IXW1329)</f>
        <v>1000000</v>
      </c>
      <c r="IXX1331" s="62">
        <f>SUM(IXX1329:IXX1330)</f>
        <v>2000000</v>
      </c>
      <c r="IXY1331" s="62">
        <f>SUM(IXY1329:IXY1330)</f>
        <v>0</v>
      </c>
      <c r="IXZ1331" s="62">
        <f>IXY1331/IXX1331</f>
        <v>0</v>
      </c>
      <c r="IYA1331" s="62">
        <f>IXX1331-IXY1331</f>
        <v>2000000</v>
      </c>
      <c r="IYB1331" s="62">
        <f t="shared" si="449"/>
        <v>3000000</v>
      </c>
      <c r="IYI1331" s="62" t="s">
        <v>1936</v>
      </c>
      <c r="IYJ1331" s="62">
        <f>SUM(IYJ1329:IYJ1330)</f>
        <v>1000000</v>
      </c>
      <c r="IYK1331" s="62">
        <f>SUM(IYK1329:IYK1330)</f>
        <v>0</v>
      </c>
      <c r="IYL1331" s="62">
        <f>IYK1331/IYJ1331</f>
        <v>0</v>
      </c>
      <c r="IYM1331" s="62">
        <f>SUM(IYM1329)</f>
        <v>1000000</v>
      </c>
      <c r="IYN1331" s="62">
        <f>SUM(IYN1329:IYN1330)</f>
        <v>2000000</v>
      </c>
      <c r="IYO1331" s="62">
        <f>SUM(IYO1329:IYO1330)</f>
        <v>0</v>
      </c>
      <c r="IYP1331" s="62">
        <f>IYO1331/IYN1331</f>
        <v>0</v>
      </c>
      <c r="IYQ1331" s="62">
        <f>IYN1331-IYO1331</f>
        <v>2000000</v>
      </c>
      <c r="IYR1331" s="62">
        <f t="shared" si="449"/>
        <v>3000000</v>
      </c>
      <c r="IYY1331" s="62" t="s">
        <v>1936</v>
      </c>
      <c r="IYZ1331" s="62">
        <f>SUM(IYZ1329:IYZ1330)</f>
        <v>1000000</v>
      </c>
      <c r="IZA1331" s="62">
        <f>SUM(IZA1329:IZA1330)</f>
        <v>0</v>
      </c>
      <c r="IZB1331" s="62">
        <f>IZA1331/IYZ1331</f>
        <v>0</v>
      </c>
      <c r="IZC1331" s="62">
        <f>SUM(IZC1329)</f>
        <v>1000000</v>
      </c>
      <c r="IZD1331" s="62">
        <f>SUM(IZD1329:IZD1330)</f>
        <v>2000000</v>
      </c>
      <c r="IZE1331" s="62">
        <f>SUM(IZE1329:IZE1330)</f>
        <v>0</v>
      </c>
      <c r="IZF1331" s="62">
        <f>IZE1331/IZD1331</f>
        <v>0</v>
      </c>
      <c r="IZG1331" s="62">
        <f>IZD1331-IZE1331</f>
        <v>2000000</v>
      </c>
      <c r="IZH1331" s="62">
        <f t="shared" si="450"/>
        <v>3000000</v>
      </c>
      <c r="IZO1331" s="62" t="s">
        <v>1936</v>
      </c>
      <c r="IZP1331" s="62">
        <f>SUM(IZP1329:IZP1330)</f>
        <v>1000000</v>
      </c>
      <c r="IZQ1331" s="62">
        <f>SUM(IZQ1329:IZQ1330)</f>
        <v>0</v>
      </c>
      <c r="IZR1331" s="62">
        <f>IZQ1331/IZP1331</f>
        <v>0</v>
      </c>
      <c r="IZS1331" s="62">
        <f>SUM(IZS1329)</f>
        <v>1000000</v>
      </c>
      <c r="IZT1331" s="62">
        <f>SUM(IZT1329:IZT1330)</f>
        <v>2000000</v>
      </c>
      <c r="IZU1331" s="62">
        <f>SUM(IZU1329:IZU1330)</f>
        <v>0</v>
      </c>
      <c r="IZV1331" s="62">
        <f>IZU1331/IZT1331</f>
        <v>0</v>
      </c>
      <c r="IZW1331" s="62">
        <f>IZT1331-IZU1331</f>
        <v>2000000</v>
      </c>
      <c r="IZX1331" s="62">
        <f t="shared" si="450"/>
        <v>3000000</v>
      </c>
      <c r="JAE1331" s="62" t="s">
        <v>1936</v>
      </c>
      <c r="JAF1331" s="62">
        <f>SUM(JAF1329:JAF1330)</f>
        <v>1000000</v>
      </c>
      <c r="JAG1331" s="62">
        <f>SUM(JAG1329:JAG1330)</f>
        <v>0</v>
      </c>
      <c r="JAH1331" s="62">
        <f>JAG1331/JAF1331</f>
        <v>0</v>
      </c>
      <c r="JAI1331" s="62">
        <f>SUM(JAI1329)</f>
        <v>1000000</v>
      </c>
      <c r="JAJ1331" s="62">
        <f>SUM(JAJ1329:JAJ1330)</f>
        <v>2000000</v>
      </c>
      <c r="JAK1331" s="62">
        <f>SUM(JAK1329:JAK1330)</f>
        <v>0</v>
      </c>
      <c r="JAL1331" s="62">
        <f>JAK1331/JAJ1331</f>
        <v>0</v>
      </c>
      <c r="JAM1331" s="62">
        <f>JAJ1331-JAK1331</f>
        <v>2000000</v>
      </c>
      <c r="JAN1331" s="62">
        <f t="shared" si="451"/>
        <v>3000000</v>
      </c>
      <c r="JAU1331" s="62" t="s">
        <v>1936</v>
      </c>
      <c r="JAV1331" s="62">
        <f>SUM(JAV1329:JAV1330)</f>
        <v>1000000</v>
      </c>
      <c r="JAW1331" s="62">
        <f>SUM(JAW1329:JAW1330)</f>
        <v>0</v>
      </c>
      <c r="JAX1331" s="62">
        <f>JAW1331/JAV1331</f>
        <v>0</v>
      </c>
      <c r="JAY1331" s="62">
        <f>SUM(JAY1329)</f>
        <v>1000000</v>
      </c>
      <c r="JAZ1331" s="62">
        <f>SUM(JAZ1329:JAZ1330)</f>
        <v>2000000</v>
      </c>
      <c r="JBA1331" s="62">
        <f>SUM(JBA1329:JBA1330)</f>
        <v>0</v>
      </c>
      <c r="JBB1331" s="62">
        <f>JBA1331/JAZ1331</f>
        <v>0</v>
      </c>
      <c r="JBC1331" s="62">
        <f>JAZ1331-JBA1331</f>
        <v>2000000</v>
      </c>
      <c r="JBD1331" s="62">
        <f t="shared" si="451"/>
        <v>3000000</v>
      </c>
      <c r="JBK1331" s="62" t="s">
        <v>1936</v>
      </c>
      <c r="JBL1331" s="62">
        <f>SUM(JBL1329:JBL1330)</f>
        <v>1000000</v>
      </c>
      <c r="JBM1331" s="62">
        <f>SUM(JBM1329:JBM1330)</f>
        <v>0</v>
      </c>
      <c r="JBN1331" s="62">
        <f>JBM1331/JBL1331</f>
        <v>0</v>
      </c>
      <c r="JBO1331" s="62">
        <f>SUM(JBO1329)</f>
        <v>1000000</v>
      </c>
      <c r="JBP1331" s="62">
        <f>SUM(JBP1329:JBP1330)</f>
        <v>2000000</v>
      </c>
      <c r="JBQ1331" s="62">
        <f>SUM(JBQ1329:JBQ1330)</f>
        <v>0</v>
      </c>
      <c r="JBR1331" s="62">
        <f>JBQ1331/JBP1331</f>
        <v>0</v>
      </c>
      <c r="JBS1331" s="62">
        <f>JBP1331-JBQ1331</f>
        <v>2000000</v>
      </c>
      <c r="JBT1331" s="62">
        <f t="shared" si="452"/>
        <v>3000000</v>
      </c>
      <c r="JCA1331" s="62" t="s">
        <v>1936</v>
      </c>
      <c r="JCB1331" s="62">
        <f>SUM(JCB1329:JCB1330)</f>
        <v>1000000</v>
      </c>
      <c r="JCC1331" s="62">
        <f>SUM(JCC1329:JCC1330)</f>
        <v>0</v>
      </c>
      <c r="JCD1331" s="62">
        <f>JCC1331/JCB1331</f>
        <v>0</v>
      </c>
      <c r="JCE1331" s="62">
        <f>SUM(JCE1329)</f>
        <v>1000000</v>
      </c>
      <c r="JCF1331" s="62">
        <f>SUM(JCF1329:JCF1330)</f>
        <v>2000000</v>
      </c>
      <c r="JCG1331" s="62">
        <f>SUM(JCG1329:JCG1330)</f>
        <v>0</v>
      </c>
      <c r="JCH1331" s="62">
        <f>JCG1331/JCF1331</f>
        <v>0</v>
      </c>
      <c r="JCI1331" s="62">
        <f>JCF1331-JCG1331</f>
        <v>2000000</v>
      </c>
      <c r="JCJ1331" s="62">
        <f t="shared" si="452"/>
        <v>3000000</v>
      </c>
      <c r="JCQ1331" s="62" t="s">
        <v>1936</v>
      </c>
      <c r="JCR1331" s="62">
        <f>SUM(JCR1329:JCR1330)</f>
        <v>1000000</v>
      </c>
      <c r="JCS1331" s="62">
        <f>SUM(JCS1329:JCS1330)</f>
        <v>0</v>
      </c>
      <c r="JCT1331" s="62">
        <f>JCS1331/JCR1331</f>
        <v>0</v>
      </c>
      <c r="JCU1331" s="62">
        <f>SUM(JCU1329)</f>
        <v>1000000</v>
      </c>
      <c r="JCV1331" s="62">
        <f>SUM(JCV1329:JCV1330)</f>
        <v>2000000</v>
      </c>
      <c r="JCW1331" s="62">
        <f>SUM(JCW1329:JCW1330)</f>
        <v>0</v>
      </c>
      <c r="JCX1331" s="62">
        <f>JCW1331/JCV1331</f>
        <v>0</v>
      </c>
      <c r="JCY1331" s="62">
        <f>JCV1331-JCW1331</f>
        <v>2000000</v>
      </c>
      <c r="JCZ1331" s="62">
        <f t="shared" si="453"/>
        <v>3000000</v>
      </c>
      <c r="JDG1331" s="62" t="s">
        <v>1936</v>
      </c>
      <c r="JDH1331" s="62">
        <f>SUM(JDH1329:JDH1330)</f>
        <v>1000000</v>
      </c>
      <c r="JDI1331" s="62">
        <f>SUM(JDI1329:JDI1330)</f>
        <v>0</v>
      </c>
      <c r="JDJ1331" s="62">
        <f>JDI1331/JDH1331</f>
        <v>0</v>
      </c>
      <c r="JDK1331" s="62">
        <f>SUM(JDK1329)</f>
        <v>1000000</v>
      </c>
      <c r="JDL1331" s="62">
        <f>SUM(JDL1329:JDL1330)</f>
        <v>2000000</v>
      </c>
      <c r="JDM1331" s="62">
        <f>SUM(JDM1329:JDM1330)</f>
        <v>0</v>
      </c>
      <c r="JDN1331" s="62">
        <f>JDM1331/JDL1331</f>
        <v>0</v>
      </c>
      <c r="JDO1331" s="62">
        <f>JDL1331-JDM1331</f>
        <v>2000000</v>
      </c>
      <c r="JDP1331" s="62">
        <f t="shared" si="453"/>
        <v>3000000</v>
      </c>
      <c r="JDW1331" s="62" t="s">
        <v>1936</v>
      </c>
      <c r="JDX1331" s="62">
        <f>SUM(JDX1329:JDX1330)</f>
        <v>1000000</v>
      </c>
      <c r="JDY1331" s="62">
        <f>SUM(JDY1329:JDY1330)</f>
        <v>0</v>
      </c>
      <c r="JDZ1331" s="62">
        <f>JDY1331/JDX1331</f>
        <v>0</v>
      </c>
      <c r="JEA1331" s="62">
        <f>SUM(JEA1329)</f>
        <v>1000000</v>
      </c>
      <c r="JEB1331" s="62">
        <f>SUM(JEB1329:JEB1330)</f>
        <v>2000000</v>
      </c>
      <c r="JEC1331" s="62">
        <f>SUM(JEC1329:JEC1330)</f>
        <v>0</v>
      </c>
      <c r="JED1331" s="62">
        <f>JEC1331/JEB1331</f>
        <v>0</v>
      </c>
      <c r="JEE1331" s="62">
        <f>JEB1331-JEC1331</f>
        <v>2000000</v>
      </c>
      <c r="JEF1331" s="62">
        <f t="shared" si="454"/>
        <v>3000000</v>
      </c>
      <c r="JEM1331" s="62" t="s">
        <v>1936</v>
      </c>
      <c r="JEN1331" s="62">
        <f>SUM(JEN1329:JEN1330)</f>
        <v>1000000</v>
      </c>
      <c r="JEO1331" s="62">
        <f>SUM(JEO1329:JEO1330)</f>
        <v>0</v>
      </c>
      <c r="JEP1331" s="62">
        <f>JEO1331/JEN1331</f>
        <v>0</v>
      </c>
      <c r="JEQ1331" s="62">
        <f>SUM(JEQ1329)</f>
        <v>1000000</v>
      </c>
      <c r="JER1331" s="62">
        <f>SUM(JER1329:JER1330)</f>
        <v>2000000</v>
      </c>
      <c r="JES1331" s="62">
        <f>SUM(JES1329:JES1330)</f>
        <v>0</v>
      </c>
      <c r="JET1331" s="62">
        <f>JES1331/JER1331</f>
        <v>0</v>
      </c>
      <c r="JEU1331" s="62">
        <f>JER1331-JES1331</f>
        <v>2000000</v>
      </c>
      <c r="JEV1331" s="62">
        <f t="shared" si="454"/>
        <v>3000000</v>
      </c>
      <c r="JFC1331" s="62" t="s">
        <v>1936</v>
      </c>
      <c r="JFD1331" s="62">
        <f>SUM(JFD1329:JFD1330)</f>
        <v>1000000</v>
      </c>
      <c r="JFE1331" s="62">
        <f>SUM(JFE1329:JFE1330)</f>
        <v>0</v>
      </c>
      <c r="JFF1331" s="62">
        <f>JFE1331/JFD1331</f>
        <v>0</v>
      </c>
      <c r="JFG1331" s="62">
        <f>SUM(JFG1329)</f>
        <v>1000000</v>
      </c>
      <c r="JFH1331" s="62">
        <f>SUM(JFH1329:JFH1330)</f>
        <v>2000000</v>
      </c>
      <c r="JFI1331" s="62">
        <f>SUM(JFI1329:JFI1330)</f>
        <v>0</v>
      </c>
      <c r="JFJ1331" s="62">
        <f>JFI1331/JFH1331</f>
        <v>0</v>
      </c>
      <c r="JFK1331" s="62">
        <f>JFH1331-JFI1331</f>
        <v>2000000</v>
      </c>
      <c r="JFL1331" s="62">
        <f t="shared" si="455"/>
        <v>3000000</v>
      </c>
      <c r="JFS1331" s="62" t="s">
        <v>1936</v>
      </c>
      <c r="JFT1331" s="62">
        <f>SUM(JFT1329:JFT1330)</f>
        <v>1000000</v>
      </c>
      <c r="JFU1331" s="62">
        <f>SUM(JFU1329:JFU1330)</f>
        <v>0</v>
      </c>
      <c r="JFV1331" s="62">
        <f>JFU1331/JFT1331</f>
        <v>0</v>
      </c>
      <c r="JFW1331" s="62">
        <f>SUM(JFW1329)</f>
        <v>1000000</v>
      </c>
      <c r="JFX1331" s="62">
        <f>SUM(JFX1329:JFX1330)</f>
        <v>2000000</v>
      </c>
      <c r="JFY1331" s="62">
        <f>SUM(JFY1329:JFY1330)</f>
        <v>0</v>
      </c>
      <c r="JFZ1331" s="62">
        <f>JFY1331/JFX1331</f>
        <v>0</v>
      </c>
      <c r="JGA1331" s="62">
        <f>JFX1331-JFY1331</f>
        <v>2000000</v>
      </c>
      <c r="JGB1331" s="62">
        <f t="shared" si="455"/>
        <v>3000000</v>
      </c>
      <c r="JGI1331" s="62" t="s">
        <v>1936</v>
      </c>
      <c r="JGJ1331" s="62">
        <f>SUM(JGJ1329:JGJ1330)</f>
        <v>1000000</v>
      </c>
      <c r="JGK1331" s="62">
        <f>SUM(JGK1329:JGK1330)</f>
        <v>0</v>
      </c>
      <c r="JGL1331" s="62">
        <f>JGK1331/JGJ1331</f>
        <v>0</v>
      </c>
      <c r="JGM1331" s="62">
        <f>SUM(JGM1329)</f>
        <v>1000000</v>
      </c>
      <c r="JGN1331" s="62">
        <f>SUM(JGN1329:JGN1330)</f>
        <v>2000000</v>
      </c>
      <c r="JGO1331" s="62">
        <f>SUM(JGO1329:JGO1330)</f>
        <v>0</v>
      </c>
      <c r="JGP1331" s="62">
        <f>JGO1331/JGN1331</f>
        <v>0</v>
      </c>
      <c r="JGQ1331" s="62">
        <f>JGN1331-JGO1331</f>
        <v>2000000</v>
      </c>
      <c r="JGR1331" s="62">
        <f t="shared" si="456"/>
        <v>3000000</v>
      </c>
      <c r="JGY1331" s="62" t="s">
        <v>1936</v>
      </c>
      <c r="JGZ1331" s="62">
        <f>SUM(JGZ1329:JGZ1330)</f>
        <v>1000000</v>
      </c>
      <c r="JHA1331" s="62">
        <f>SUM(JHA1329:JHA1330)</f>
        <v>0</v>
      </c>
      <c r="JHB1331" s="62">
        <f>JHA1331/JGZ1331</f>
        <v>0</v>
      </c>
      <c r="JHC1331" s="62">
        <f>SUM(JHC1329)</f>
        <v>1000000</v>
      </c>
      <c r="JHD1331" s="62">
        <f>SUM(JHD1329:JHD1330)</f>
        <v>2000000</v>
      </c>
      <c r="JHE1331" s="62">
        <f>SUM(JHE1329:JHE1330)</f>
        <v>0</v>
      </c>
      <c r="JHF1331" s="62">
        <f>JHE1331/JHD1331</f>
        <v>0</v>
      </c>
      <c r="JHG1331" s="62">
        <f>JHD1331-JHE1331</f>
        <v>2000000</v>
      </c>
      <c r="JHH1331" s="62">
        <f t="shared" si="456"/>
        <v>3000000</v>
      </c>
      <c r="JHO1331" s="62" t="s">
        <v>1936</v>
      </c>
      <c r="JHP1331" s="62">
        <f>SUM(JHP1329:JHP1330)</f>
        <v>1000000</v>
      </c>
      <c r="JHQ1331" s="62">
        <f>SUM(JHQ1329:JHQ1330)</f>
        <v>0</v>
      </c>
      <c r="JHR1331" s="62">
        <f>JHQ1331/JHP1331</f>
        <v>0</v>
      </c>
      <c r="JHS1331" s="62">
        <f>SUM(JHS1329)</f>
        <v>1000000</v>
      </c>
      <c r="JHT1331" s="62">
        <f>SUM(JHT1329:JHT1330)</f>
        <v>2000000</v>
      </c>
      <c r="JHU1331" s="62">
        <f>SUM(JHU1329:JHU1330)</f>
        <v>0</v>
      </c>
      <c r="JHV1331" s="62">
        <f>JHU1331/JHT1331</f>
        <v>0</v>
      </c>
      <c r="JHW1331" s="62">
        <f>JHT1331-JHU1331</f>
        <v>2000000</v>
      </c>
      <c r="JHX1331" s="62">
        <f t="shared" si="457"/>
        <v>3000000</v>
      </c>
      <c r="JIE1331" s="62" t="s">
        <v>1936</v>
      </c>
      <c r="JIF1331" s="62">
        <f>SUM(JIF1329:JIF1330)</f>
        <v>1000000</v>
      </c>
      <c r="JIG1331" s="62">
        <f>SUM(JIG1329:JIG1330)</f>
        <v>0</v>
      </c>
      <c r="JIH1331" s="62">
        <f>JIG1331/JIF1331</f>
        <v>0</v>
      </c>
      <c r="JII1331" s="62">
        <f>SUM(JII1329)</f>
        <v>1000000</v>
      </c>
      <c r="JIJ1331" s="62">
        <f>SUM(JIJ1329:JIJ1330)</f>
        <v>2000000</v>
      </c>
      <c r="JIK1331" s="62">
        <f>SUM(JIK1329:JIK1330)</f>
        <v>0</v>
      </c>
      <c r="JIL1331" s="62">
        <f>JIK1331/JIJ1331</f>
        <v>0</v>
      </c>
      <c r="JIM1331" s="62">
        <f>JIJ1331-JIK1331</f>
        <v>2000000</v>
      </c>
      <c r="JIN1331" s="62">
        <f t="shared" si="457"/>
        <v>3000000</v>
      </c>
      <c r="JIU1331" s="62" t="s">
        <v>1936</v>
      </c>
      <c r="JIV1331" s="62">
        <f>SUM(JIV1329:JIV1330)</f>
        <v>1000000</v>
      </c>
      <c r="JIW1331" s="62">
        <f>SUM(JIW1329:JIW1330)</f>
        <v>0</v>
      </c>
      <c r="JIX1331" s="62">
        <f>JIW1331/JIV1331</f>
        <v>0</v>
      </c>
      <c r="JIY1331" s="62">
        <f>SUM(JIY1329)</f>
        <v>1000000</v>
      </c>
      <c r="JIZ1331" s="62">
        <f>SUM(JIZ1329:JIZ1330)</f>
        <v>2000000</v>
      </c>
      <c r="JJA1331" s="62">
        <f>SUM(JJA1329:JJA1330)</f>
        <v>0</v>
      </c>
      <c r="JJB1331" s="62">
        <f>JJA1331/JIZ1331</f>
        <v>0</v>
      </c>
      <c r="JJC1331" s="62">
        <f>JIZ1331-JJA1331</f>
        <v>2000000</v>
      </c>
      <c r="JJD1331" s="62">
        <f t="shared" si="458"/>
        <v>3000000</v>
      </c>
      <c r="JJK1331" s="62" t="s">
        <v>1936</v>
      </c>
      <c r="JJL1331" s="62">
        <f>SUM(JJL1329:JJL1330)</f>
        <v>1000000</v>
      </c>
      <c r="JJM1331" s="62">
        <f>SUM(JJM1329:JJM1330)</f>
        <v>0</v>
      </c>
      <c r="JJN1331" s="62">
        <f>JJM1331/JJL1331</f>
        <v>0</v>
      </c>
      <c r="JJO1331" s="62">
        <f>SUM(JJO1329)</f>
        <v>1000000</v>
      </c>
      <c r="JJP1331" s="62">
        <f>SUM(JJP1329:JJP1330)</f>
        <v>2000000</v>
      </c>
      <c r="JJQ1331" s="62">
        <f>SUM(JJQ1329:JJQ1330)</f>
        <v>0</v>
      </c>
      <c r="JJR1331" s="62">
        <f>JJQ1331/JJP1331</f>
        <v>0</v>
      </c>
      <c r="JJS1331" s="62">
        <f>JJP1331-JJQ1331</f>
        <v>2000000</v>
      </c>
      <c r="JJT1331" s="62">
        <f t="shared" si="458"/>
        <v>3000000</v>
      </c>
      <c r="JKA1331" s="62" t="s">
        <v>1936</v>
      </c>
      <c r="JKB1331" s="62">
        <f>SUM(JKB1329:JKB1330)</f>
        <v>1000000</v>
      </c>
      <c r="JKC1331" s="62">
        <f>SUM(JKC1329:JKC1330)</f>
        <v>0</v>
      </c>
      <c r="JKD1331" s="62">
        <f>JKC1331/JKB1331</f>
        <v>0</v>
      </c>
      <c r="JKE1331" s="62">
        <f>SUM(JKE1329)</f>
        <v>1000000</v>
      </c>
      <c r="JKF1331" s="62">
        <f>SUM(JKF1329:JKF1330)</f>
        <v>2000000</v>
      </c>
      <c r="JKG1331" s="62">
        <f>SUM(JKG1329:JKG1330)</f>
        <v>0</v>
      </c>
      <c r="JKH1331" s="62">
        <f>JKG1331/JKF1331</f>
        <v>0</v>
      </c>
      <c r="JKI1331" s="62">
        <f>JKF1331-JKG1331</f>
        <v>2000000</v>
      </c>
      <c r="JKJ1331" s="62">
        <f t="shared" si="459"/>
        <v>3000000</v>
      </c>
      <c r="JKQ1331" s="62" t="s">
        <v>1936</v>
      </c>
      <c r="JKR1331" s="62">
        <f>SUM(JKR1329:JKR1330)</f>
        <v>1000000</v>
      </c>
      <c r="JKS1331" s="62">
        <f>SUM(JKS1329:JKS1330)</f>
        <v>0</v>
      </c>
      <c r="JKT1331" s="62">
        <f>JKS1331/JKR1331</f>
        <v>0</v>
      </c>
      <c r="JKU1331" s="62">
        <f>SUM(JKU1329)</f>
        <v>1000000</v>
      </c>
      <c r="JKV1331" s="62">
        <f>SUM(JKV1329:JKV1330)</f>
        <v>2000000</v>
      </c>
      <c r="JKW1331" s="62">
        <f>SUM(JKW1329:JKW1330)</f>
        <v>0</v>
      </c>
      <c r="JKX1331" s="62">
        <f>JKW1331/JKV1331</f>
        <v>0</v>
      </c>
      <c r="JKY1331" s="62">
        <f>JKV1331-JKW1331</f>
        <v>2000000</v>
      </c>
      <c r="JKZ1331" s="62">
        <f t="shared" si="459"/>
        <v>3000000</v>
      </c>
      <c r="JLG1331" s="62" t="s">
        <v>1936</v>
      </c>
      <c r="JLH1331" s="62">
        <f>SUM(JLH1329:JLH1330)</f>
        <v>1000000</v>
      </c>
      <c r="JLI1331" s="62">
        <f>SUM(JLI1329:JLI1330)</f>
        <v>0</v>
      </c>
      <c r="JLJ1331" s="62">
        <f>JLI1331/JLH1331</f>
        <v>0</v>
      </c>
      <c r="JLK1331" s="62">
        <f>SUM(JLK1329)</f>
        <v>1000000</v>
      </c>
      <c r="JLL1331" s="62">
        <f>SUM(JLL1329:JLL1330)</f>
        <v>2000000</v>
      </c>
      <c r="JLM1331" s="62">
        <f>SUM(JLM1329:JLM1330)</f>
        <v>0</v>
      </c>
      <c r="JLN1331" s="62">
        <f>JLM1331/JLL1331</f>
        <v>0</v>
      </c>
      <c r="JLO1331" s="62">
        <f>JLL1331-JLM1331</f>
        <v>2000000</v>
      </c>
      <c r="JLP1331" s="62">
        <f t="shared" si="460"/>
        <v>3000000</v>
      </c>
      <c r="JLW1331" s="62" t="s">
        <v>1936</v>
      </c>
      <c r="JLX1331" s="62">
        <f>SUM(JLX1329:JLX1330)</f>
        <v>1000000</v>
      </c>
      <c r="JLY1331" s="62">
        <f>SUM(JLY1329:JLY1330)</f>
        <v>0</v>
      </c>
      <c r="JLZ1331" s="62">
        <f>JLY1331/JLX1331</f>
        <v>0</v>
      </c>
      <c r="JMA1331" s="62">
        <f>SUM(JMA1329)</f>
        <v>1000000</v>
      </c>
      <c r="JMB1331" s="62">
        <f>SUM(JMB1329:JMB1330)</f>
        <v>2000000</v>
      </c>
      <c r="JMC1331" s="62">
        <f>SUM(JMC1329:JMC1330)</f>
        <v>0</v>
      </c>
      <c r="JMD1331" s="62">
        <f>JMC1331/JMB1331</f>
        <v>0</v>
      </c>
      <c r="JME1331" s="62">
        <f>JMB1331-JMC1331</f>
        <v>2000000</v>
      </c>
      <c r="JMF1331" s="62">
        <f t="shared" si="460"/>
        <v>3000000</v>
      </c>
      <c r="JMM1331" s="62" t="s">
        <v>1936</v>
      </c>
      <c r="JMN1331" s="62">
        <f>SUM(JMN1329:JMN1330)</f>
        <v>1000000</v>
      </c>
      <c r="JMO1331" s="62">
        <f>SUM(JMO1329:JMO1330)</f>
        <v>0</v>
      </c>
      <c r="JMP1331" s="62">
        <f>JMO1331/JMN1331</f>
        <v>0</v>
      </c>
      <c r="JMQ1331" s="62">
        <f>SUM(JMQ1329)</f>
        <v>1000000</v>
      </c>
      <c r="JMR1331" s="62">
        <f>SUM(JMR1329:JMR1330)</f>
        <v>2000000</v>
      </c>
      <c r="JMS1331" s="62">
        <f>SUM(JMS1329:JMS1330)</f>
        <v>0</v>
      </c>
      <c r="JMT1331" s="62">
        <f>JMS1331/JMR1331</f>
        <v>0</v>
      </c>
      <c r="JMU1331" s="62">
        <f>JMR1331-JMS1331</f>
        <v>2000000</v>
      </c>
      <c r="JMV1331" s="62">
        <f t="shared" si="461"/>
        <v>3000000</v>
      </c>
      <c r="JNC1331" s="62" t="s">
        <v>1936</v>
      </c>
      <c r="JND1331" s="62">
        <f>SUM(JND1329:JND1330)</f>
        <v>1000000</v>
      </c>
      <c r="JNE1331" s="62">
        <f>SUM(JNE1329:JNE1330)</f>
        <v>0</v>
      </c>
      <c r="JNF1331" s="62">
        <f>JNE1331/JND1331</f>
        <v>0</v>
      </c>
      <c r="JNG1331" s="62">
        <f>SUM(JNG1329)</f>
        <v>1000000</v>
      </c>
      <c r="JNH1331" s="62">
        <f>SUM(JNH1329:JNH1330)</f>
        <v>2000000</v>
      </c>
      <c r="JNI1331" s="62">
        <f>SUM(JNI1329:JNI1330)</f>
        <v>0</v>
      </c>
      <c r="JNJ1331" s="62">
        <f>JNI1331/JNH1331</f>
        <v>0</v>
      </c>
      <c r="JNK1331" s="62">
        <f>JNH1331-JNI1331</f>
        <v>2000000</v>
      </c>
      <c r="JNL1331" s="62">
        <f t="shared" si="461"/>
        <v>3000000</v>
      </c>
      <c r="JNS1331" s="62" t="s">
        <v>1936</v>
      </c>
      <c r="JNT1331" s="62">
        <f>SUM(JNT1329:JNT1330)</f>
        <v>1000000</v>
      </c>
      <c r="JNU1331" s="62">
        <f>SUM(JNU1329:JNU1330)</f>
        <v>0</v>
      </c>
      <c r="JNV1331" s="62">
        <f>JNU1331/JNT1331</f>
        <v>0</v>
      </c>
      <c r="JNW1331" s="62">
        <f>SUM(JNW1329)</f>
        <v>1000000</v>
      </c>
      <c r="JNX1331" s="62">
        <f>SUM(JNX1329:JNX1330)</f>
        <v>2000000</v>
      </c>
      <c r="JNY1331" s="62">
        <f>SUM(JNY1329:JNY1330)</f>
        <v>0</v>
      </c>
      <c r="JNZ1331" s="62">
        <f>JNY1331/JNX1331</f>
        <v>0</v>
      </c>
      <c r="JOA1331" s="62">
        <f>JNX1331-JNY1331</f>
        <v>2000000</v>
      </c>
      <c r="JOB1331" s="62">
        <f t="shared" si="462"/>
        <v>3000000</v>
      </c>
      <c r="JOI1331" s="62" t="s">
        <v>1936</v>
      </c>
      <c r="JOJ1331" s="62">
        <f>SUM(JOJ1329:JOJ1330)</f>
        <v>1000000</v>
      </c>
      <c r="JOK1331" s="62">
        <f>SUM(JOK1329:JOK1330)</f>
        <v>0</v>
      </c>
      <c r="JOL1331" s="62">
        <f>JOK1331/JOJ1331</f>
        <v>0</v>
      </c>
      <c r="JOM1331" s="62">
        <f>SUM(JOM1329)</f>
        <v>1000000</v>
      </c>
      <c r="JON1331" s="62">
        <f>SUM(JON1329:JON1330)</f>
        <v>2000000</v>
      </c>
      <c r="JOO1331" s="62">
        <f>SUM(JOO1329:JOO1330)</f>
        <v>0</v>
      </c>
      <c r="JOP1331" s="62">
        <f>JOO1331/JON1331</f>
        <v>0</v>
      </c>
      <c r="JOQ1331" s="62">
        <f>JON1331-JOO1331</f>
        <v>2000000</v>
      </c>
      <c r="JOR1331" s="62">
        <f t="shared" si="462"/>
        <v>3000000</v>
      </c>
      <c r="JOY1331" s="62" t="s">
        <v>1936</v>
      </c>
      <c r="JOZ1331" s="62">
        <f>SUM(JOZ1329:JOZ1330)</f>
        <v>1000000</v>
      </c>
      <c r="JPA1331" s="62">
        <f>SUM(JPA1329:JPA1330)</f>
        <v>0</v>
      </c>
      <c r="JPB1331" s="62">
        <f>JPA1331/JOZ1331</f>
        <v>0</v>
      </c>
      <c r="JPC1331" s="62">
        <f>SUM(JPC1329)</f>
        <v>1000000</v>
      </c>
      <c r="JPD1331" s="62">
        <f>SUM(JPD1329:JPD1330)</f>
        <v>2000000</v>
      </c>
      <c r="JPE1331" s="62">
        <f>SUM(JPE1329:JPE1330)</f>
        <v>0</v>
      </c>
      <c r="JPF1331" s="62">
        <f>JPE1331/JPD1331</f>
        <v>0</v>
      </c>
      <c r="JPG1331" s="62">
        <f>JPD1331-JPE1331</f>
        <v>2000000</v>
      </c>
      <c r="JPH1331" s="62">
        <f t="shared" si="463"/>
        <v>3000000</v>
      </c>
      <c r="JPO1331" s="62" t="s">
        <v>1936</v>
      </c>
      <c r="JPP1331" s="62">
        <f>SUM(JPP1329:JPP1330)</f>
        <v>1000000</v>
      </c>
      <c r="JPQ1331" s="62">
        <f>SUM(JPQ1329:JPQ1330)</f>
        <v>0</v>
      </c>
      <c r="JPR1331" s="62">
        <f>JPQ1331/JPP1331</f>
        <v>0</v>
      </c>
      <c r="JPS1331" s="62">
        <f>SUM(JPS1329)</f>
        <v>1000000</v>
      </c>
      <c r="JPT1331" s="62">
        <f>SUM(JPT1329:JPT1330)</f>
        <v>2000000</v>
      </c>
      <c r="JPU1331" s="62">
        <f>SUM(JPU1329:JPU1330)</f>
        <v>0</v>
      </c>
      <c r="JPV1331" s="62">
        <f>JPU1331/JPT1331</f>
        <v>0</v>
      </c>
      <c r="JPW1331" s="62">
        <f>JPT1331-JPU1331</f>
        <v>2000000</v>
      </c>
      <c r="JPX1331" s="62">
        <f t="shared" si="463"/>
        <v>3000000</v>
      </c>
      <c r="JQE1331" s="62" t="s">
        <v>1936</v>
      </c>
      <c r="JQF1331" s="62">
        <f>SUM(JQF1329:JQF1330)</f>
        <v>1000000</v>
      </c>
      <c r="JQG1331" s="62">
        <f>SUM(JQG1329:JQG1330)</f>
        <v>0</v>
      </c>
      <c r="JQH1331" s="62">
        <f>JQG1331/JQF1331</f>
        <v>0</v>
      </c>
      <c r="JQI1331" s="62">
        <f>SUM(JQI1329)</f>
        <v>1000000</v>
      </c>
      <c r="JQJ1331" s="62">
        <f>SUM(JQJ1329:JQJ1330)</f>
        <v>2000000</v>
      </c>
      <c r="JQK1331" s="62">
        <f>SUM(JQK1329:JQK1330)</f>
        <v>0</v>
      </c>
      <c r="JQL1331" s="62">
        <f>JQK1331/JQJ1331</f>
        <v>0</v>
      </c>
      <c r="JQM1331" s="62">
        <f>JQJ1331-JQK1331</f>
        <v>2000000</v>
      </c>
      <c r="JQN1331" s="62">
        <f t="shared" si="464"/>
        <v>3000000</v>
      </c>
      <c r="JQU1331" s="62" t="s">
        <v>1936</v>
      </c>
      <c r="JQV1331" s="62">
        <f>SUM(JQV1329:JQV1330)</f>
        <v>1000000</v>
      </c>
      <c r="JQW1331" s="62">
        <f>SUM(JQW1329:JQW1330)</f>
        <v>0</v>
      </c>
      <c r="JQX1331" s="62">
        <f>JQW1331/JQV1331</f>
        <v>0</v>
      </c>
      <c r="JQY1331" s="62">
        <f>SUM(JQY1329)</f>
        <v>1000000</v>
      </c>
      <c r="JQZ1331" s="62">
        <f>SUM(JQZ1329:JQZ1330)</f>
        <v>2000000</v>
      </c>
      <c r="JRA1331" s="62">
        <f>SUM(JRA1329:JRA1330)</f>
        <v>0</v>
      </c>
      <c r="JRB1331" s="62">
        <f>JRA1331/JQZ1331</f>
        <v>0</v>
      </c>
      <c r="JRC1331" s="62">
        <f>JQZ1331-JRA1331</f>
        <v>2000000</v>
      </c>
      <c r="JRD1331" s="62">
        <f t="shared" si="464"/>
        <v>3000000</v>
      </c>
      <c r="JRK1331" s="62" t="s">
        <v>1936</v>
      </c>
      <c r="JRL1331" s="62">
        <f>SUM(JRL1329:JRL1330)</f>
        <v>1000000</v>
      </c>
      <c r="JRM1331" s="62">
        <f>SUM(JRM1329:JRM1330)</f>
        <v>0</v>
      </c>
      <c r="JRN1331" s="62">
        <f>JRM1331/JRL1331</f>
        <v>0</v>
      </c>
      <c r="JRO1331" s="62">
        <f>SUM(JRO1329)</f>
        <v>1000000</v>
      </c>
      <c r="JRP1331" s="62">
        <f>SUM(JRP1329:JRP1330)</f>
        <v>2000000</v>
      </c>
      <c r="JRQ1331" s="62">
        <f>SUM(JRQ1329:JRQ1330)</f>
        <v>0</v>
      </c>
      <c r="JRR1331" s="62">
        <f>JRQ1331/JRP1331</f>
        <v>0</v>
      </c>
      <c r="JRS1331" s="62">
        <f>JRP1331-JRQ1331</f>
        <v>2000000</v>
      </c>
      <c r="JRT1331" s="62">
        <f t="shared" si="465"/>
        <v>3000000</v>
      </c>
      <c r="JSA1331" s="62" t="s">
        <v>1936</v>
      </c>
      <c r="JSB1331" s="62">
        <f>SUM(JSB1329:JSB1330)</f>
        <v>1000000</v>
      </c>
      <c r="JSC1331" s="62">
        <f>SUM(JSC1329:JSC1330)</f>
        <v>0</v>
      </c>
      <c r="JSD1331" s="62">
        <f>JSC1331/JSB1331</f>
        <v>0</v>
      </c>
      <c r="JSE1331" s="62">
        <f>SUM(JSE1329)</f>
        <v>1000000</v>
      </c>
      <c r="JSF1331" s="62">
        <f>SUM(JSF1329:JSF1330)</f>
        <v>2000000</v>
      </c>
      <c r="JSG1331" s="62">
        <f>SUM(JSG1329:JSG1330)</f>
        <v>0</v>
      </c>
      <c r="JSH1331" s="62">
        <f>JSG1331/JSF1331</f>
        <v>0</v>
      </c>
      <c r="JSI1331" s="62">
        <f>JSF1331-JSG1331</f>
        <v>2000000</v>
      </c>
      <c r="JSJ1331" s="62">
        <f t="shared" si="465"/>
        <v>3000000</v>
      </c>
      <c r="JSQ1331" s="62" t="s">
        <v>1936</v>
      </c>
      <c r="JSR1331" s="62">
        <f>SUM(JSR1329:JSR1330)</f>
        <v>1000000</v>
      </c>
      <c r="JSS1331" s="62">
        <f>SUM(JSS1329:JSS1330)</f>
        <v>0</v>
      </c>
      <c r="JST1331" s="62">
        <f>JSS1331/JSR1331</f>
        <v>0</v>
      </c>
      <c r="JSU1331" s="62">
        <f>SUM(JSU1329)</f>
        <v>1000000</v>
      </c>
      <c r="JSV1331" s="62">
        <f>SUM(JSV1329:JSV1330)</f>
        <v>2000000</v>
      </c>
      <c r="JSW1331" s="62">
        <f>SUM(JSW1329:JSW1330)</f>
        <v>0</v>
      </c>
      <c r="JSX1331" s="62">
        <f>JSW1331/JSV1331</f>
        <v>0</v>
      </c>
      <c r="JSY1331" s="62">
        <f>JSV1331-JSW1331</f>
        <v>2000000</v>
      </c>
      <c r="JSZ1331" s="62">
        <f t="shared" si="466"/>
        <v>3000000</v>
      </c>
      <c r="JTG1331" s="62" t="s">
        <v>1936</v>
      </c>
      <c r="JTH1331" s="62">
        <f>SUM(JTH1329:JTH1330)</f>
        <v>1000000</v>
      </c>
      <c r="JTI1331" s="62">
        <f>SUM(JTI1329:JTI1330)</f>
        <v>0</v>
      </c>
      <c r="JTJ1331" s="62">
        <f>JTI1331/JTH1331</f>
        <v>0</v>
      </c>
      <c r="JTK1331" s="62">
        <f>SUM(JTK1329)</f>
        <v>1000000</v>
      </c>
      <c r="JTL1331" s="62">
        <f>SUM(JTL1329:JTL1330)</f>
        <v>2000000</v>
      </c>
      <c r="JTM1331" s="62">
        <f>SUM(JTM1329:JTM1330)</f>
        <v>0</v>
      </c>
      <c r="JTN1331" s="62">
        <f>JTM1331/JTL1331</f>
        <v>0</v>
      </c>
      <c r="JTO1331" s="62">
        <f>JTL1331-JTM1331</f>
        <v>2000000</v>
      </c>
      <c r="JTP1331" s="62">
        <f t="shared" si="466"/>
        <v>3000000</v>
      </c>
      <c r="JTW1331" s="62" t="s">
        <v>1936</v>
      </c>
      <c r="JTX1331" s="62">
        <f>SUM(JTX1329:JTX1330)</f>
        <v>1000000</v>
      </c>
      <c r="JTY1331" s="62">
        <f>SUM(JTY1329:JTY1330)</f>
        <v>0</v>
      </c>
      <c r="JTZ1331" s="62">
        <f>JTY1331/JTX1331</f>
        <v>0</v>
      </c>
      <c r="JUA1331" s="62">
        <f>SUM(JUA1329)</f>
        <v>1000000</v>
      </c>
      <c r="JUB1331" s="62">
        <f>SUM(JUB1329:JUB1330)</f>
        <v>2000000</v>
      </c>
      <c r="JUC1331" s="62">
        <f>SUM(JUC1329:JUC1330)</f>
        <v>0</v>
      </c>
      <c r="JUD1331" s="62">
        <f>JUC1331/JUB1331</f>
        <v>0</v>
      </c>
      <c r="JUE1331" s="62">
        <f>JUB1331-JUC1331</f>
        <v>2000000</v>
      </c>
      <c r="JUF1331" s="62">
        <f t="shared" si="467"/>
        <v>3000000</v>
      </c>
      <c r="JUM1331" s="62" t="s">
        <v>1936</v>
      </c>
      <c r="JUN1331" s="62">
        <f>SUM(JUN1329:JUN1330)</f>
        <v>1000000</v>
      </c>
      <c r="JUO1331" s="62">
        <f>SUM(JUO1329:JUO1330)</f>
        <v>0</v>
      </c>
      <c r="JUP1331" s="62">
        <f>JUO1331/JUN1331</f>
        <v>0</v>
      </c>
      <c r="JUQ1331" s="62">
        <f>SUM(JUQ1329)</f>
        <v>1000000</v>
      </c>
      <c r="JUR1331" s="62">
        <f>SUM(JUR1329:JUR1330)</f>
        <v>2000000</v>
      </c>
      <c r="JUS1331" s="62">
        <f>SUM(JUS1329:JUS1330)</f>
        <v>0</v>
      </c>
      <c r="JUT1331" s="62">
        <f>JUS1331/JUR1331</f>
        <v>0</v>
      </c>
      <c r="JUU1331" s="62">
        <f>JUR1331-JUS1331</f>
        <v>2000000</v>
      </c>
      <c r="JUV1331" s="62">
        <f t="shared" si="467"/>
        <v>3000000</v>
      </c>
      <c r="JVC1331" s="62" t="s">
        <v>1936</v>
      </c>
      <c r="JVD1331" s="62">
        <f>SUM(JVD1329:JVD1330)</f>
        <v>1000000</v>
      </c>
      <c r="JVE1331" s="62">
        <f>SUM(JVE1329:JVE1330)</f>
        <v>0</v>
      </c>
      <c r="JVF1331" s="62">
        <f>JVE1331/JVD1331</f>
        <v>0</v>
      </c>
      <c r="JVG1331" s="62">
        <f>SUM(JVG1329)</f>
        <v>1000000</v>
      </c>
      <c r="JVH1331" s="62">
        <f>SUM(JVH1329:JVH1330)</f>
        <v>2000000</v>
      </c>
      <c r="JVI1331" s="62">
        <f>SUM(JVI1329:JVI1330)</f>
        <v>0</v>
      </c>
      <c r="JVJ1331" s="62">
        <f>JVI1331/JVH1331</f>
        <v>0</v>
      </c>
      <c r="JVK1331" s="62">
        <f>JVH1331-JVI1331</f>
        <v>2000000</v>
      </c>
      <c r="JVL1331" s="62">
        <f t="shared" si="468"/>
        <v>3000000</v>
      </c>
      <c r="JVS1331" s="62" t="s">
        <v>1936</v>
      </c>
      <c r="JVT1331" s="62">
        <f>SUM(JVT1329:JVT1330)</f>
        <v>1000000</v>
      </c>
      <c r="JVU1331" s="62">
        <f>SUM(JVU1329:JVU1330)</f>
        <v>0</v>
      </c>
      <c r="JVV1331" s="62">
        <f>JVU1331/JVT1331</f>
        <v>0</v>
      </c>
      <c r="JVW1331" s="62">
        <f>SUM(JVW1329)</f>
        <v>1000000</v>
      </c>
      <c r="JVX1331" s="62">
        <f>SUM(JVX1329:JVX1330)</f>
        <v>2000000</v>
      </c>
      <c r="JVY1331" s="62">
        <f>SUM(JVY1329:JVY1330)</f>
        <v>0</v>
      </c>
      <c r="JVZ1331" s="62">
        <f>JVY1331/JVX1331</f>
        <v>0</v>
      </c>
      <c r="JWA1331" s="62">
        <f>JVX1331-JVY1331</f>
        <v>2000000</v>
      </c>
      <c r="JWB1331" s="62">
        <f t="shared" si="468"/>
        <v>3000000</v>
      </c>
      <c r="JWI1331" s="62" t="s">
        <v>1936</v>
      </c>
      <c r="JWJ1331" s="62">
        <f>SUM(JWJ1329:JWJ1330)</f>
        <v>1000000</v>
      </c>
      <c r="JWK1331" s="62">
        <f>SUM(JWK1329:JWK1330)</f>
        <v>0</v>
      </c>
      <c r="JWL1331" s="62">
        <f>JWK1331/JWJ1331</f>
        <v>0</v>
      </c>
      <c r="JWM1331" s="62">
        <f>SUM(JWM1329)</f>
        <v>1000000</v>
      </c>
      <c r="JWN1331" s="62">
        <f>SUM(JWN1329:JWN1330)</f>
        <v>2000000</v>
      </c>
      <c r="JWO1331" s="62">
        <f>SUM(JWO1329:JWO1330)</f>
        <v>0</v>
      </c>
      <c r="JWP1331" s="62">
        <f>JWO1331/JWN1331</f>
        <v>0</v>
      </c>
      <c r="JWQ1331" s="62">
        <f>JWN1331-JWO1331</f>
        <v>2000000</v>
      </c>
      <c r="JWR1331" s="62">
        <f t="shared" si="469"/>
        <v>3000000</v>
      </c>
      <c r="JWY1331" s="62" t="s">
        <v>1936</v>
      </c>
      <c r="JWZ1331" s="62">
        <f>SUM(JWZ1329:JWZ1330)</f>
        <v>1000000</v>
      </c>
      <c r="JXA1331" s="62">
        <f>SUM(JXA1329:JXA1330)</f>
        <v>0</v>
      </c>
      <c r="JXB1331" s="62">
        <f>JXA1331/JWZ1331</f>
        <v>0</v>
      </c>
      <c r="JXC1331" s="62">
        <f>SUM(JXC1329)</f>
        <v>1000000</v>
      </c>
      <c r="JXD1331" s="62">
        <f>SUM(JXD1329:JXD1330)</f>
        <v>2000000</v>
      </c>
      <c r="JXE1331" s="62">
        <f>SUM(JXE1329:JXE1330)</f>
        <v>0</v>
      </c>
      <c r="JXF1331" s="62">
        <f>JXE1331/JXD1331</f>
        <v>0</v>
      </c>
      <c r="JXG1331" s="62">
        <f>JXD1331-JXE1331</f>
        <v>2000000</v>
      </c>
      <c r="JXH1331" s="62">
        <f t="shared" si="469"/>
        <v>3000000</v>
      </c>
      <c r="JXO1331" s="62" t="s">
        <v>1936</v>
      </c>
      <c r="JXP1331" s="62">
        <f>SUM(JXP1329:JXP1330)</f>
        <v>1000000</v>
      </c>
      <c r="JXQ1331" s="62">
        <f>SUM(JXQ1329:JXQ1330)</f>
        <v>0</v>
      </c>
      <c r="JXR1331" s="62">
        <f>JXQ1331/JXP1331</f>
        <v>0</v>
      </c>
      <c r="JXS1331" s="62">
        <f>SUM(JXS1329)</f>
        <v>1000000</v>
      </c>
      <c r="JXT1331" s="62">
        <f>SUM(JXT1329:JXT1330)</f>
        <v>2000000</v>
      </c>
      <c r="JXU1331" s="62">
        <f>SUM(JXU1329:JXU1330)</f>
        <v>0</v>
      </c>
      <c r="JXV1331" s="62">
        <f>JXU1331/JXT1331</f>
        <v>0</v>
      </c>
      <c r="JXW1331" s="62">
        <f>JXT1331-JXU1331</f>
        <v>2000000</v>
      </c>
      <c r="JXX1331" s="62">
        <f t="shared" si="470"/>
        <v>3000000</v>
      </c>
      <c r="JYE1331" s="62" t="s">
        <v>1936</v>
      </c>
      <c r="JYF1331" s="62">
        <f>SUM(JYF1329:JYF1330)</f>
        <v>1000000</v>
      </c>
      <c r="JYG1331" s="62">
        <f>SUM(JYG1329:JYG1330)</f>
        <v>0</v>
      </c>
      <c r="JYH1331" s="62">
        <f>JYG1331/JYF1331</f>
        <v>0</v>
      </c>
      <c r="JYI1331" s="62">
        <f>SUM(JYI1329)</f>
        <v>1000000</v>
      </c>
      <c r="JYJ1331" s="62">
        <f>SUM(JYJ1329:JYJ1330)</f>
        <v>2000000</v>
      </c>
      <c r="JYK1331" s="62">
        <f>SUM(JYK1329:JYK1330)</f>
        <v>0</v>
      </c>
      <c r="JYL1331" s="62">
        <f>JYK1331/JYJ1331</f>
        <v>0</v>
      </c>
      <c r="JYM1331" s="62">
        <f>JYJ1331-JYK1331</f>
        <v>2000000</v>
      </c>
      <c r="JYN1331" s="62">
        <f t="shared" si="470"/>
        <v>3000000</v>
      </c>
      <c r="JYU1331" s="62" t="s">
        <v>1936</v>
      </c>
      <c r="JYV1331" s="62">
        <f>SUM(JYV1329:JYV1330)</f>
        <v>1000000</v>
      </c>
      <c r="JYW1331" s="62">
        <f>SUM(JYW1329:JYW1330)</f>
        <v>0</v>
      </c>
      <c r="JYX1331" s="62">
        <f>JYW1331/JYV1331</f>
        <v>0</v>
      </c>
      <c r="JYY1331" s="62">
        <f>SUM(JYY1329)</f>
        <v>1000000</v>
      </c>
      <c r="JYZ1331" s="62">
        <f>SUM(JYZ1329:JYZ1330)</f>
        <v>2000000</v>
      </c>
      <c r="JZA1331" s="62">
        <f>SUM(JZA1329:JZA1330)</f>
        <v>0</v>
      </c>
      <c r="JZB1331" s="62">
        <f>JZA1331/JYZ1331</f>
        <v>0</v>
      </c>
      <c r="JZC1331" s="62">
        <f>JYZ1331-JZA1331</f>
        <v>2000000</v>
      </c>
      <c r="JZD1331" s="62">
        <f t="shared" si="471"/>
        <v>3000000</v>
      </c>
      <c r="JZK1331" s="62" t="s">
        <v>1936</v>
      </c>
      <c r="JZL1331" s="62">
        <f>SUM(JZL1329:JZL1330)</f>
        <v>1000000</v>
      </c>
      <c r="JZM1331" s="62">
        <f>SUM(JZM1329:JZM1330)</f>
        <v>0</v>
      </c>
      <c r="JZN1331" s="62">
        <f>JZM1331/JZL1331</f>
        <v>0</v>
      </c>
      <c r="JZO1331" s="62">
        <f>SUM(JZO1329)</f>
        <v>1000000</v>
      </c>
      <c r="JZP1331" s="62">
        <f>SUM(JZP1329:JZP1330)</f>
        <v>2000000</v>
      </c>
      <c r="JZQ1331" s="62">
        <f>SUM(JZQ1329:JZQ1330)</f>
        <v>0</v>
      </c>
      <c r="JZR1331" s="62">
        <f>JZQ1331/JZP1331</f>
        <v>0</v>
      </c>
      <c r="JZS1331" s="62">
        <f>JZP1331-JZQ1331</f>
        <v>2000000</v>
      </c>
      <c r="JZT1331" s="62">
        <f t="shared" si="471"/>
        <v>3000000</v>
      </c>
      <c r="KAA1331" s="62" t="s">
        <v>1936</v>
      </c>
      <c r="KAB1331" s="62">
        <f>SUM(KAB1329:KAB1330)</f>
        <v>1000000</v>
      </c>
      <c r="KAC1331" s="62">
        <f>SUM(KAC1329:KAC1330)</f>
        <v>0</v>
      </c>
      <c r="KAD1331" s="62">
        <f>KAC1331/KAB1331</f>
        <v>0</v>
      </c>
      <c r="KAE1331" s="62">
        <f>SUM(KAE1329)</f>
        <v>1000000</v>
      </c>
      <c r="KAF1331" s="62">
        <f>SUM(KAF1329:KAF1330)</f>
        <v>2000000</v>
      </c>
      <c r="KAG1331" s="62">
        <f>SUM(KAG1329:KAG1330)</f>
        <v>0</v>
      </c>
      <c r="KAH1331" s="62">
        <f>KAG1331/KAF1331</f>
        <v>0</v>
      </c>
      <c r="KAI1331" s="62">
        <f>KAF1331-KAG1331</f>
        <v>2000000</v>
      </c>
      <c r="KAJ1331" s="62">
        <f t="shared" si="472"/>
        <v>3000000</v>
      </c>
      <c r="KAQ1331" s="62" t="s">
        <v>1936</v>
      </c>
      <c r="KAR1331" s="62">
        <f>SUM(KAR1329:KAR1330)</f>
        <v>1000000</v>
      </c>
      <c r="KAS1331" s="62">
        <f>SUM(KAS1329:KAS1330)</f>
        <v>0</v>
      </c>
      <c r="KAT1331" s="62">
        <f>KAS1331/KAR1331</f>
        <v>0</v>
      </c>
      <c r="KAU1331" s="62">
        <f>SUM(KAU1329)</f>
        <v>1000000</v>
      </c>
      <c r="KAV1331" s="62">
        <f>SUM(KAV1329:KAV1330)</f>
        <v>2000000</v>
      </c>
      <c r="KAW1331" s="62">
        <f>SUM(KAW1329:KAW1330)</f>
        <v>0</v>
      </c>
      <c r="KAX1331" s="62">
        <f>KAW1331/KAV1331</f>
        <v>0</v>
      </c>
      <c r="KAY1331" s="62">
        <f>KAV1331-KAW1331</f>
        <v>2000000</v>
      </c>
      <c r="KAZ1331" s="62">
        <f t="shared" si="472"/>
        <v>3000000</v>
      </c>
      <c r="KBG1331" s="62" t="s">
        <v>1936</v>
      </c>
      <c r="KBH1331" s="62">
        <f>SUM(KBH1329:KBH1330)</f>
        <v>1000000</v>
      </c>
      <c r="KBI1331" s="62">
        <f>SUM(KBI1329:KBI1330)</f>
        <v>0</v>
      </c>
      <c r="KBJ1331" s="62">
        <f>KBI1331/KBH1331</f>
        <v>0</v>
      </c>
      <c r="KBK1331" s="62">
        <f>SUM(KBK1329)</f>
        <v>1000000</v>
      </c>
      <c r="KBL1331" s="62">
        <f>SUM(KBL1329:KBL1330)</f>
        <v>2000000</v>
      </c>
      <c r="KBM1331" s="62">
        <f>SUM(KBM1329:KBM1330)</f>
        <v>0</v>
      </c>
      <c r="KBN1331" s="62">
        <f>KBM1331/KBL1331</f>
        <v>0</v>
      </c>
      <c r="KBO1331" s="62">
        <f>KBL1331-KBM1331</f>
        <v>2000000</v>
      </c>
      <c r="KBP1331" s="62">
        <f t="shared" si="473"/>
        <v>3000000</v>
      </c>
      <c r="KBW1331" s="62" t="s">
        <v>1936</v>
      </c>
      <c r="KBX1331" s="62">
        <f>SUM(KBX1329:KBX1330)</f>
        <v>1000000</v>
      </c>
      <c r="KBY1331" s="62">
        <f>SUM(KBY1329:KBY1330)</f>
        <v>0</v>
      </c>
      <c r="KBZ1331" s="62">
        <f>KBY1331/KBX1331</f>
        <v>0</v>
      </c>
      <c r="KCA1331" s="62">
        <f>SUM(KCA1329)</f>
        <v>1000000</v>
      </c>
      <c r="KCB1331" s="62">
        <f>SUM(KCB1329:KCB1330)</f>
        <v>2000000</v>
      </c>
      <c r="KCC1331" s="62">
        <f>SUM(KCC1329:KCC1330)</f>
        <v>0</v>
      </c>
      <c r="KCD1331" s="62">
        <f>KCC1331/KCB1331</f>
        <v>0</v>
      </c>
      <c r="KCE1331" s="62">
        <f>KCB1331-KCC1331</f>
        <v>2000000</v>
      </c>
      <c r="KCF1331" s="62">
        <f t="shared" si="473"/>
        <v>3000000</v>
      </c>
      <c r="KCM1331" s="62" t="s">
        <v>1936</v>
      </c>
      <c r="KCN1331" s="62">
        <f>SUM(KCN1329:KCN1330)</f>
        <v>1000000</v>
      </c>
      <c r="KCO1331" s="62">
        <f>SUM(KCO1329:KCO1330)</f>
        <v>0</v>
      </c>
      <c r="KCP1331" s="62">
        <f>KCO1331/KCN1331</f>
        <v>0</v>
      </c>
      <c r="KCQ1331" s="62">
        <f>SUM(KCQ1329)</f>
        <v>1000000</v>
      </c>
      <c r="KCR1331" s="62">
        <f>SUM(KCR1329:KCR1330)</f>
        <v>2000000</v>
      </c>
      <c r="KCS1331" s="62">
        <f>SUM(KCS1329:KCS1330)</f>
        <v>0</v>
      </c>
      <c r="KCT1331" s="62">
        <f>KCS1331/KCR1331</f>
        <v>0</v>
      </c>
      <c r="KCU1331" s="62">
        <f>KCR1331-KCS1331</f>
        <v>2000000</v>
      </c>
      <c r="KCV1331" s="62">
        <f t="shared" si="474"/>
        <v>3000000</v>
      </c>
      <c r="KDC1331" s="62" t="s">
        <v>1936</v>
      </c>
      <c r="KDD1331" s="62">
        <f>SUM(KDD1329:KDD1330)</f>
        <v>1000000</v>
      </c>
      <c r="KDE1331" s="62">
        <f>SUM(KDE1329:KDE1330)</f>
        <v>0</v>
      </c>
      <c r="KDF1331" s="62">
        <f>KDE1331/KDD1331</f>
        <v>0</v>
      </c>
      <c r="KDG1331" s="62">
        <f>SUM(KDG1329)</f>
        <v>1000000</v>
      </c>
      <c r="KDH1331" s="62">
        <f>SUM(KDH1329:KDH1330)</f>
        <v>2000000</v>
      </c>
      <c r="KDI1331" s="62">
        <f>SUM(KDI1329:KDI1330)</f>
        <v>0</v>
      </c>
      <c r="KDJ1331" s="62">
        <f>KDI1331/KDH1331</f>
        <v>0</v>
      </c>
      <c r="KDK1331" s="62">
        <f>KDH1331-KDI1331</f>
        <v>2000000</v>
      </c>
      <c r="KDL1331" s="62">
        <f t="shared" si="474"/>
        <v>3000000</v>
      </c>
      <c r="KDS1331" s="62" t="s">
        <v>1936</v>
      </c>
      <c r="KDT1331" s="62">
        <f>SUM(KDT1329:KDT1330)</f>
        <v>1000000</v>
      </c>
      <c r="KDU1331" s="62">
        <f>SUM(KDU1329:KDU1330)</f>
        <v>0</v>
      </c>
      <c r="KDV1331" s="62">
        <f>KDU1331/KDT1331</f>
        <v>0</v>
      </c>
      <c r="KDW1331" s="62">
        <f>SUM(KDW1329)</f>
        <v>1000000</v>
      </c>
      <c r="KDX1331" s="62">
        <f>SUM(KDX1329:KDX1330)</f>
        <v>2000000</v>
      </c>
      <c r="KDY1331" s="62">
        <f>SUM(KDY1329:KDY1330)</f>
        <v>0</v>
      </c>
      <c r="KDZ1331" s="62">
        <f>KDY1331/KDX1331</f>
        <v>0</v>
      </c>
      <c r="KEA1331" s="62">
        <f>KDX1331-KDY1331</f>
        <v>2000000</v>
      </c>
      <c r="KEB1331" s="62">
        <f t="shared" si="475"/>
        <v>3000000</v>
      </c>
      <c r="KEI1331" s="62" t="s">
        <v>1936</v>
      </c>
      <c r="KEJ1331" s="62">
        <f>SUM(KEJ1329:KEJ1330)</f>
        <v>1000000</v>
      </c>
      <c r="KEK1331" s="62">
        <f>SUM(KEK1329:KEK1330)</f>
        <v>0</v>
      </c>
      <c r="KEL1331" s="62">
        <f>KEK1331/KEJ1331</f>
        <v>0</v>
      </c>
      <c r="KEM1331" s="62">
        <f>SUM(KEM1329)</f>
        <v>1000000</v>
      </c>
      <c r="KEN1331" s="62">
        <f>SUM(KEN1329:KEN1330)</f>
        <v>2000000</v>
      </c>
      <c r="KEO1331" s="62">
        <f>SUM(KEO1329:KEO1330)</f>
        <v>0</v>
      </c>
      <c r="KEP1331" s="62">
        <f>KEO1331/KEN1331</f>
        <v>0</v>
      </c>
      <c r="KEQ1331" s="62">
        <f>KEN1331-KEO1331</f>
        <v>2000000</v>
      </c>
      <c r="KER1331" s="62">
        <f t="shared" si="475"/>
        <v>3000000</v>
      </c>
      <c r="KEY1331" s="62" t="s">
        <v>1936</v>
      </c>
      <c r="KEZ1331" s="62">
        <f>SUM(KEZ1329:KEZ1330)</f>
        <v>1000000</v>
      </c>
      <c r="KFA1331" s="62">
        <f>SUM(KFA1329:KFA1330)</f>
        <v>0</v>
      </c>
      <c r="KFB1331" s="62">
        <f>KFA1331/KEZ1331</f>
        <v>0</v>
      </c>
      <c r="KFC1331" s="62">
        <f>SUM(KFC1329)</f>
        <v>1000000</v>
      </c>
      <c r="KFD1331" s="62">
        <f>SUM(KFD1329:KFD1330)</f>
        <v>2000000</v>
      </c>
      <c r="KFE1331" s="62">
        <f>SUM(KFE1329:KFE1330)</f>
        <v>0</v>
      </c>
      <c r="KFF1331" s="62">
        <f>KFE1331/KFD1331</f>
        <v>0</v>
      </c>
      <c r="KFG1331" s="62">
        <f>KFD1331-KFE1331</f>
        <v>2000000</v>
      </c>
      <c r="KFH1331" s="62">
        <f t="shared" si="476"/>
        <v>3000000</v>
      </c>
      <c r="KFO1331" s="62" t="s">
        <v>1936</v>
      </c>
      <c r="KFP1331" s="62">
        <f>SUM(KFP1329:KFP1330)</f>
        <v>1000000</v>
      </c>
      <c r="KFQ1331" s="62">
        <f>SUM(KFQ1329:KFQ1330)</f>
        <v>0</v>
      </c>
      <c r="KFR1331" s="62">
        <f>KFQ1331/KFP1331</f>
        <v>0</v>
      </c>
      <c r="KFS1331" s="62">
        <f>SUM(KFS1329)</f>
        <v>1000000</v>
      </c>
      <c r="KFT1331" s="62">
        <f>SUM(KFT1329:KFT1330)</f>
        <v>2000000</v>
      </c>
      <c r="KFU1331" s="62">
        <f>SUM(KFU1329:KFU1330)</f>
        <v>0</v>
      </c>
      <c r="KFV1331" s="62">
        <f>KFU1331/KFT1331</f>
        <v>0</v>
      </c>
      <c r="KFW1331" s="62">
        <f>KFT1331-KFU1331</f>
        <v>2000000</v>
      </c>
      <c r="KFX1331" s="62">
        <f t="shared" si="476"/>
        <v>3000000</v>
      </c>
      <c r="KGE1331" s="62" t="s">
        <v>1936</v>
      </c>
      <c r="KGF1331" s="62">
        <f>SUM(KGF1329:KGF1330)</f>
        <v>1000000</v>
      </c>
      <c r="KGG1331" s="62">
        <f>SUM(KGG1329:KGG1330)</f>
        <v>0</v>
      </c>
      <c r="KGH1331" s="62">
        <f>KGG1331/KGF1331</f>
        <v>0</v>
      </c>
      <c r="KGI1331" s="62">
        <f>SUM(KGI1329)</f>
        <v>1000000</v>
      </c>
      <c r="KGJ1331" s="62">
        <f>SUM(KGJ1329:KGJ1330)</f>
        <v>2000000</v>
      </c>
      <c r="KGK1331" s="62">
        <f>SUM(KGK1329:KGK1330)</f>
        <v>0</v>
      </c>
      <c r="KGL1331" s="62">
        <f>KGK1331/KGJ1331</f>
        <v>0</v>
      </c>
      <c r="KGM1331" s="62">
        <f>KGJ1331-KGK1331</f>
        <v>2000000</v>
      </c>
      <c r="KGN1331" s="62">
        <f t="shared" si="477"/>
        <v>3000000</v>
      </c>
      <c r="KGU1331" s="62" t="s">
        <v>1936</v>
      </c>
      <c r="KGV1331" s="62">
        <f>SUM(KGV1329:KGV1330)</f>
        <v>1000000</v>
      </c>
      <c r="KGW1331" s="62">
        <f>SUM(KGW1329:KGW1330)</f>
        <v>0</v>
      </c>
      <c r="KGX1331" s="62">
        <f>KGW1331/KGV1331</f>
        <v>0</v>
      </c>
      <c r="KGY1331" s="62">
        <f>SUM(KGY1329)</f>
        <v>1000000</v>
      </c>
      <c r="KGZ1331" s="62">
        <f>SUM(KGZ1329:KGZ1330)</f>
        <v>2000000</v>
      </c>
      <c r="KHA1331" s="62">
        <f>SUM(KHA1329:KHA1330)</f>
        <v>0</v>
      </c>
      <c r="KHB1331" s="62">
        <f>KHA1331/KGZ1331</f>
        <v>0</v>
      </c>
      <c r="KHC1331" s="62">
        <f>KGZ1331-KHA1331</f>
        <v>2000000</v>
      </c>
      <c r="KHD1331" s="62">
        <f t="shared" si="477"/>
        <v>3000000</v>
      </c>
      <c r="KHK1331" s="62" t="s">
        <v>1936</v>
      </c>
      <c r="KHL1331" s="62">
        <f>SUM(KHL1329:KHL1330)</f>
        <v>1000000</v>
      </c>
      <c r="KHM1331" s="62">
        <f>SUM(KHM1329:KHM1330)</f>
        <v>0</v>
      </c>
      <c r="KHN1331" s="62">
        <f>KHM1331/KHL1331</f>
        <v>0</v>
      </c>
      <c r="KHO1331" s="62">
        <f>SUM(KHO1329)</f>
        <v>1000000</v>
      </c>
      <c r="KHP1331" s="62">
        <f>SUM(KHP1329:KHP1330)</f>
        <v>2000000</v>
      </c>
      <c r="KHQ1331" s="62">
        <f>SUM(KHQ1329:KHQ1330)</f>
        <v>0</v>
      </c>
      <c r="KHR1331" s="62">
        <f>KHQ1331/KHP1331</f>
        <v>0</v>
      </c>
      <c r="KHS1331" s="62">
        <f>KHP1331-KHQ1331</f>
        <v>2000000</v>
      </c>
      <c r="KHT1331" s="62">
        <f t="shared" si="478"/>
        <v>3000000</v>
      </c>
      <c r="KIA1331" s="62" t="s">
        <v>1936</v>
      </c>
      <c r="KIB1331" s="62">
        <f>SUM(KIB1329:KIB1330)</f>
        <v>1000000</v>
      </c>
      <c r="KIC1331" s="62">
        <f>SUM(KIC1329:KIC1330)</f>
        <v>0</v>
      </c>
      <c r="KID1331" s="62">
        <f>KIC1331/KIB1331</f>
        <v>0</v>
      </c>
      <c r="KIE1331" s="62">
        <f>SUM(KIE1329)</f>
        <v>1000000</v>
      </c>
      <c r="KIF1331" s="62">
        <f>SUM(KIF1329:KIF1330)</f>
        <v>2000000</v>
      </c>
      <c r="KIG1331" s="62">
        <f>SUM(KIG1329:KIG1330)</f>
        <v>0</v>
      </c>
      <c r="KIH1331" s="62">
        <f>KIG1331/KIF1331</f>
        <v>0</v>
      </c>
      <c r="KII1331" s="62">
        <f>KIF1331-KIG1331</f>
        <v>2000000</v>
      </c>
      <c r="KIJ1331" s="62">
        <f t="shared" si="478"/>
        <v>3000000</v>
      </c>
      <c r="KIQ1331" s="62" t="s">
        <v>1936</v>
      </c>
      <c r="KIR1331" s="62">
        <f>SUM(KIR1329:KIR1330)</f>
        <v>1000000</v>
      </c>
      <c r="KIS1331" s="62">
        <f>SUM(KIS1329:KIS1330)</f>
        <v>0</v>
      </c>
      <c r="KIT1331" s="62">
        <f>KIS1331/KIR1331</f>
        <v>0</v>
      </c>
      <c r="KIU1331" s="62">
        <f>SUM(KIU1329)</f>
        <v>1000000</v>
      </c>
      <c r="KIV1331" s="62">
        <f>SUM(KIV1329:KIV1330)</f>
        <v>2000000</v>
      </c>
      <c r="KIW1331" s="62">
        <f>SUM(KIW1329:KIW1330)</f>
        <v>0</v>
      </c>
      <c r="KIX1331" s="62">
        <f>KIW1331/KIV1331</f>
        <v>0</v>
      </c>
      <c r="KIY1331" s="62">
        <f>KIV1331-KIW1331</f>
        <v>2000000</v>
      </c>
      <c r="KIZ1331" s="62">
        <f t="shared" si="479"/>
        <v>3000000</v>
      </c>
      <c r="KJG1331" s="62" t="s">
        <v>1936</v>
      </c>
      <c r="KJH1331" s="62">
        <f>SUM(KJH1329:KJH1330)</f>
        <v>1000000</v>
      </c>
      <c r="KJI1331" s="62">
        <f>SUM(KJI1329:KJI1330)</f>
        <v>0</v>
      </c>
      <c r="KJJ1331" s="62">
        <f>KJI1331/KJH1331</f>
        <v>0</v>
      </c>
      <c r="KJK1331" s="62">
        <f>SUM(KJK1329)</f>
        <v>1000000</v>
      </c>
      <c r="KJL1331" s="62">
        <f>SUM(KJL1329:KJL1330)</f>
        <v>2000000</v>
      </c>
      <c r="KJM1331" s="62">
        <f>SUM(KJM1329:KJM1330)</f>
        <v>0</v>
      </c>
      <c r="KJN1331" s="62">
        <f>KJM1331/KJL1331</f>
        <v>0</v>
      </c>
      <c r="KJO1331" s="62">
        <f>KJL1331-KJM1331</f>
        <v>2000000</v>
      </c>
      <c r="KJP1331" s="62">
        <f t="shared" si="479"/>
        <v>3000000</v>
      </c>
      <c r="KJW1331" s="62" t="s">
        <v>1936</v>
      </c>
      <c r="KJX1331" s="62">
        <f>SUM(KJX1329:KJX1330)</f>
        <v>1000000</v>
      </c>
      <c r="KJY1331" s="62">
        <f>SUM(KJY1329:KJY1330)</f>
        <v>0</v>
      </c>
      <c r="KJZ1331" s="62">
        <f>KJY1331/KJX1331</f>
        <v>0</v>
      </c>
      <c r="KKA1331" s="62">
        <f>SUM(KKA1329)</f>
        <v>1000000</v>
      </c>
      <c r="KKB1331" s="62">
        <f>SUM(KKB1329:KKB1330)</f>
        <v>2000000</v>
      </c>
      <c r="KKC1331" s="62">
        <f>SUM(KKC1329:KKC1330)</f>
        <v>0</v>
      </c>
      <c r="KKD1331" s="62">
        <f>KKC1331/KKB1331</f>
        <v>0</v>
      </c>
      <c r="KKE1331" s="62">
        <f>KKB1331-KKC1331</f>
        <v>2000000</v>
      </c>
      <c r="KKF1331" s="62">
        <f t="shared" si="480"/>
        <v>3000000</v>
      </c>
      <c r="KKM1331" s="62" t="s">
        <v>1936</v>
      </c>
      <c r="KKN1331" s="62">
        <f>SUM(KKN1329:KKN1330)</f>
        <v>1000000</v>
      </c>
      <c r="KKO1331" s="62">
        <f>SUM(KKO1329:KKO1330)</f>
        <v>0</v>
      </c>
      <c r="KKP1331" s="62">
        <f>KKO1331/KKN1331</f>
        <v>0</v>
      </c>
      <c r="KKQ1331" s="62">
        <f>SUM(KKQ1329)</f>
        <v>1000000</v>
      </c>
      <c r="KKR1331" s="62">
        <f>SUM(KKR1329:KKR1330)</f>
        <v>2000000</v>
      </c>
      <c r="KKS1331" s="62">
        <f>SUM(KKS1329:KKS1330)</f>
        <v>0</v>
      </c>
      <c r="KKT1331" s="62">
        <f>KKS1331/KKR1331</f>
        <v>0</v>
      </c>
      <c r="KKU1331" s="62">
        <f>KKR1331-KKS1331</f>
        <v>2000000</v>
      </c>
      <c r="KKV1331" s="62">
        <f t="shared" si="480"/>
        <v>3000000</v>
      </c>
      <c r="KLC1331" s="62" t="s">
        <v>1936</v>
      </c>
      <c r="KLD1331" s="62">
        <f>SUM(KLD1329:KLD1330)</f>
        <v>1000000</v>
      </c>
      <c r="KLE1331" s="62">
        <f>SUM(KLE1329:KLE1330)</f>
        <v>0</v>
      </c>
      <c r="KLF1331" s="62">
        <f>KLE1331/KLD1331</f>
        <v>0</v>
      </c>
      <c r="KLG1331" s="62">
        <f>SUM(KLG1329)</f>
        <v>1000000</v>
      </c>
      <c r="KLH1331" s="62">
        <f>SUM(KLH1329:KLH1330)</f>
        <v>2000000</v>
      </c>
      <c r="KLI1331" s="62">
        <f>SUM(KLI1329:KLI1330)</f>
        <v>0</v>
      </c>
      <c r="KLJ1331" s="62">
        <f>KLI1331/KLH1331</f>
        <v>0</v>
      </c>
      <c r="KLK1331" s="62">
        <f>KLH1331-KLI1331</f>
        <v>2000000</v>
      </c>
      <c r="KLL1331" s="62">
        <f t="shared" si="481"/>
        <v>3000000</v>
      </c>
      <c r="KLS1331" s="62" t="s">
        <v>1936</v>
      </c>
      <c r="KLT1331" s="62">
        <f>SUM(KLT1329:KLT1330)</f>
        <v>1000000</v>
      </c>
      <c r="KLU1331" s="62">
        <f>SUM(KLU1329:KLU1330)</f>
        <v>0</v>
      </c>
      <c r="KLV1331" s="62">
        <f>KLU1331/KLT1331</f>
        <v>0</v>
      </c>
      <c r="KLW1331" s="62">
        <f>SUM(KLW1329)</f>
        <v>1000000</v>
      </c>
      <c r="KLX1331" s="62">
        <f>SUM(KLX1329:KLX1330)</f>
        <v>2000000</v>
      </c>
      <c r="KLY1331" s="62">
        <f>SUM(KLY1329:KLY1330)</f>
        <v>0</v>
      </c>
      <c r="KLZ1331" s="62">
        <f>KLY1331/KLX1331</f>
        <v>0</v>
      </c>
      <c r="KMA1331" s="62">
        <f>KLX1331-KLY1331</f>
        <v>2000000</v>
      </c>
      <c r="KMB1331" s="62">
        <f t="shared" si="481"/>
        <v>3000000</v>
      </c>
      <c r="KMI1331" s="62" t="s">
        <v>1936</v>
      </c>
      <c r="KMJ1331" s="62">
        <f>SUM(KMJ1329:KMJ1330)</f>
        <v>1000000</v>
      </c>
      <c r="KMK1331" s="62">
        <f>SUM(KMK1329:KMK1330)</f>
        <v>0</v>
      </c>
      <c r="KML1331" s="62">
        <f>KMK1331/KMJ1331</f>
        <v>0</v>
      </c>
      <c r="KMM1331" s="62">
        <f>SUM(KMM1329)</f>
        <v>1000000</v>
      </c>
      <c r="KMN1331" s="62">
        <f>SUM(KMN1329:KMN1330)</f>
        <v>2000000</v>
      </c>
      <c r="KMO1331" s="62">
        <f>SUM(KMO1329:KMO1330)</f>
        <v>0</v>
      </c>
      <c r="KMP1331" s="62">
        <f>KMO1331/KMN1331</f>
        <v>0</v>
      </c>
      <c r="KMQ1331" s="62">
        <f>KMN1331-KMO1331</f>
        <v>2000000</v>
      </c>
      <c r="KMR1331" s="62">
        <f t="shared" si="482"/>
        <v>3000000</v>
      </c>
      <c r="KMY1331" s="62" t="s">
        <v>1936</v>
      </c>
      <c r="KMZ1331" s="62">
        <f>SUM(KMZ1329:KMZ1330)</f>
        <v>1000000</v>
      </c>
      <c r="KNA1331" s="62">
        <f>SUM(KNA1329:KNA1330)</f>
        <v>0</v>
      </c>
      <c r="KNB1331" s="62">
        <f>KNA1331/KMZ1331</f>
        <v>0</v>
      </c>
      <c r="KNC1331" s="62">
        <f>SUM(KNC1329)</f>
        <v>1000000</v>
      </c>
      <c r="KND1331" s="62">
        <f>SUM(KND1329:KND1330)</f>
        <v>2000000</v>
      </c>
      <c r="KNE1331" s="62">
        <f>SUM(KNE1329:KNE1330)</f>
        <v>0</v>
      </c>
      <c r="KNF1331" s="62">
        <f>KNE1331/KND1331</f>
        <v>0</v>
      </c>
      <c r="KNG1331" s="62">
        <f>KND1331-KNE1331</f>
        <v>2000000</v>
      </c>
      <c r="KNH1331" s="62">
        <f t="shared" si="482"/>
        <v>3000000</v>
      </c>
      <c r="KNO1331" s="62" t="s">
        <v>1936</v>
      </c>
      <c r="KNP1331" s="62">
        <f>SUM(KNP1329:KNP1330)</f>
        <v>1000000</v>
      </c>
      <c r="KNQ1331" s="62">
        <f>SUM(KNQ1329:KNQ1330)</f>
        <v>0</v>
      </c>
      <c r="KNR1331" s="62">
        <f>KNQ1331/KNP1331</f>
        <v>0</v>
      </c>
      <c r="KNS1331" s="62">
        <f>SUM(KNS1329)</f>
        <v>1000000</v>
      </c>
      <c r="KNT1331" s="62">
        <f>SUM(KNT1329:KNT1330)</f>
        <v>2000000</v>
      </c>
      <c r="KNU1331" s="62">
        <f>SUM(KNU1329:KNU1330)</f>
        <v>0</v>
      </c>
      <c r="KNV1331" s="62">
        <f>KNU1331/KNT1331</f>
        <v>0</v>
      </c>
      <c r="KNW1331" s="62">
        <f>KNT1331-KNU1331</f>
        <v>2000000</v>
      </c>
      <c r="KNX1331" s="62">
        <f t="shared" si="483"/>
        <v>3000000</v>
      </c>
      <c r="KOE1331" s="62" t="s">
        <v>1936</v>
      </c>
      <c r="KOF1331" s="62">
        <f>SUM(KOF1329:KOF1330)</f>
        <v>1000000</v>
      </c>
      <c r="KOG1331" s="62">
        <f>SUM(KOG1329:KOG1330)</f>
        <v>0</v>
      </c>
      <c r="KOH1331" s="62">
        <f>KOG1331/KOF1331</f>
        <v>0</v>
      </c>
      <c r="KOI1331" s="62">
        <f>SUM(KOI1329)</f>
        <v>1000000</v>
      </c>
      <c r="KOJ1331" s="62">
        <f>SUM(KOJ1329:KOJ1330)</f>
        <v>2000000</v>
      </c>
      <c r="KOK1331" s="62">
        <f>SUM(KOK1329:KOK1330)</f>
        <v>0</v>
      </c>
      <c r="KOL1331" s="62">
        <f>KOK1331/KOJ1331</f>
        <v>0</v>
      </c>
      <c r="KOM1331" s="62">
        <f>KOJ1331-KOK1331</f>
        <v>2000000</v>
      </c>
      <c r="KON1331" s="62">
        <f t="shared" si="483"/>
        <v>3000000</v>
      </c>
      <c r="KOU1331" s="62" t="s">
        <v>1936</v>
      </c>
      <c r="KOV1331" s="62">
        <f>SUM(KOV1329:KOV1330)</f>
        <v>1000000</v>
      </c>
      <c r="KOW1331" s="62">
        <f>SUM(KOW1329:KOW1330)</f>
        <v>0</v>
      </c>
      <c r="KOX1331" s="62">
        <f>KOW1331/KOV1331</f>
        <v>0</v>
      </c>
      <c r="KOY1331" s="62">
        <f>SUM(KOY1329)</f>
        <v>1000000</v>
      </c>
      <c r="KOZ1331" s="62">
        <f>SUM(KOZ1329:KOZ1330)</f>
        <v>2000000</v>
      </c>
      <c r="KPA1331" s="62">
        <f>SUM(KPA1329:KPA1330)</f>
        <v>0</v>
      </c>
      <c r="KPB1331" s="62">
        <f>KPA1331/KOZ1331</f>
        <v>0</v>
      </c>
      <c r="KPC1331" s="62">
        <f>KOZ1331-KPA1331</f>
        <v>2000000</v>
      </c>
      <c r="KPD1331" s="62">
        <f t="shared" si="484"/>
        <v>3000000</v>
      </c>
      <c r="KPK1331" s="62" t="s">
        <v>1936</v>
      </c>
      <c r="KPL1331" s="62">
        <f>SUM(KPL1329:KPL1330)</f>
        <v>1000000</v>
      </c>
      <c r="KPM1331" s="62">
        <f>SUM(KPM1329:KPM1330)</f>
        <v>0</v>
      </c>
      <c r="KPN1331" s="62">
        <f>KPM1331/KPL1331</f>
        <v>0</v>
      </c>
      <c r="KPO1331" s="62">
        <f>SUM(KPO1329)</f>
        <v>1000000</v>
      </c>
      <c r="KPP1331" s="62">
        <f>SUM(KPP1329:KPP1330)</f>
        <v>2000000</v>
      </c>
      <c r="KPQ1331" s="62">
        <f>SUM(KPQ1329:KPQ1330)</f>
        <v>0</v>
      </c>
      <c r="KPR1331" s="62">
        <f>KPQ1331/KPP1331</f>
        <v>0</v>
      </c>
      <c r="KPS1331" s="62">
        <f>KPP1331-KPQ1331</f>
        <v>2000000</v>
      </c>
      <c r="KPT1331" s="62">
        <f t="shared" si="484"/>
        <v>3000000</v>
      </c>
      <c r="KQA1331" s="62" t="s">
        <v>1936</v>
      </c>
      <c r="KQB1331" s="62">
        <f>SUM(KQB1329:KQB1330)</f>
        <v>1000000</v>
      </c>
      <c r="KQC1331" s="62">
        <f>SUM(KQC1329:KQC1330)</f>
        <v>0</v>
      </c>
      <c r="KQD1331" s="62">
        <f>KQC1331/KQB1331</f>
        <v>0</v>
      </c>
      <c r="KQE1331" s="62">
        <f>SUM(KQE1329)</f>
        <v>1000000</v>
      </c>
      <c r="KQF1331" s="62">
        <f>SUM(KQF1329:KQF1330)</f>
        <v>2000000</v>
      </c>
      <c r="KQG1331" s="62">
        <f>SUM(KQG1329:KQG1330)</f>
        <v>0</v>
      </c>
      <c r="KQH1331" s="62">
        <f>KQG1331/KQF1331</f>
        <v>0</v>
      </c>
      <c r="KQI1331" s="62">
        <f>KQF1331-KQG1331</f>
        <v>2000000</v>
      </c>
      <c r="KQJ1331" s="62">
        <f t="shared" si="485"/>
        <v>3000000</v>
      </c>
      <c r="KQQ1331" s="62" t="s">
        <v>1936</v>
      </c>
      <c r="KQR1331" s="62">
        <f>SUM(KQR1329:KQR1330)</f>
        <v>1000000</v>
      </c>
      <c r="KQS1331" s="62">
        <f>SUM(KQS1329:KQS1330)</f>
        <v>0</v>
      </c>
      <c r="KQT1331" s="62">
        <f>KQS1331/KQR1331</f>
        <v>0</v>
      </c>
      <c r="KQU1331" s="62">
        <f>SUM(KQU1329)</f>
        <v>1000000</v>
      </c>
      <c r="KQV1331" s="62">
        <f>SUM(KQV1329:KQV1330)</f>
        <v>2000000</v>
      </c>
      <c r="KQW1331" s="62">
        <f>SUM(KQW1329:KQW1330)</f>
        <v>0</v>
      </c>
      <c r="KQX1331" s="62">
        <f>KQW1331/KQV1331</f>
        <v>0</v>
      </c>
      <c r="KQY1331" s="62">
        <f>KQV1331-KQW1331</f>
        <v>2000000</v>
      </c>
      <c r="KQZ1331" s="62">
        <f t="shared" si="485"/>
        <v>3000000</v>
      </c>
      <c r="KRG1331" s="62" t="s">
        <v>1936</v>
      </c>
      <c r="KRH1331" s="62">
        <f>SUM(KRH1329:KRH1330)</f>
        <v>1000000</v>
      </c>
      <c r="KRI1331" s="62">
        <f>SUM(KRI1329:KRI1330)</f>
        <v>0</v>
      </c>
      <c r="KRJ1331" s="62">
        <f>KRI1331/KRH1331</f>
        <v>0</v>
      </c>
      <c r="KRK1331" s="62">
        <f>SUM(KRK1329)</f>
        <v>1000000</v>
      </c>
      <c r="KRL1331" s="62">
        <f>SUM(KRL1329:KRL1330)</f>
        <v>2000000</v>
      </c>
      <c r="KRM1331" s="62">
        <f>SUM(KRM1329:KRM1330)</f>
        <v>0</v>
      </c>
      <c r="KRN1331" s="62">
        <f>KRM1331/KRL1331</f>
        <v>0</v>
      </c>
      <c r="KRO1331" s="62">
        <f>KRL1331-KRM1331</f>
        <v>2000000</v>
      </c>
      <c r="KRP1331" s="62">
        <f t="shared" si="486"/>
        <v>3000000</v>
      </c>
      <c r="KRW1331" s="62" t="s">
        <v>1936</v>
      </c>
      <c r="KRX1331" s="62">
        <f>SUM(KRX1329:KRX1330)</f>
        <v>1000000</v>
      </c>
      <c r="KRY1331" s="62">
        <f>SUM(KRY1329:KRY1330)</f>
        <v>0</v>
      </c>
      <c r="KRZ1331" s="62">
        <f>KRY1331/KRX1331</f>
        <v>0</v>
      </c>
      <c r="KSA1331" s="62">
        <f>SUM(KSA1329)</f>
        <v>1000000</v>
      </c>
      <c r="KSB1331" s="62">
        <f>SUM(KSB1329:KSB1330)</f>
        <v>2000000</v>
      </c>
      <c r="KSC1331" s="62">
        <f>SUM(KSC1329:KSC1330)</f>
        <v>0</v>
      </c>
      <c r="KSD1331" s="62">
        <f>KSC1331/KSB1331</f>
        <v>0</v>
      </c>
      <c r="KSE1331" s="62">
        <f>KSB1331-KSC1331</f>
        <v>2000000</v>
      </c>
      <c r="KSF1331" s="62">
        <f t="shared" si="486"/>
        <v>3000000</v>
      </c>
      <c r="KSM1331" s="62" t="s">
        <v>1936</v>
      </c>
      <c r="KSN1331" s="62">
        <f>SUM(KSN1329:KSN1330)</f>
        <v>1000000</v>
      </c>
      <c r="KSO1331" s="62">
        <f>SUM(KSO1329:KSO1330)</f>
        <v>0</v>
      </c>
      <c r="KSP1331" s="62">
        <f>KSO1331/KSN1331</f>
        <v>0</v>
      </c>
      <c r="KSQ1331" s="62">
        <f>SUM(KSQ1329)</f>
        <v>1000000</v>
      </c>
      <c r="KSR1331" s="62">
        <f>SUM(KSR1329:KSR1330)</f>
        <v>2000000</v>
      </c>
      <c r="KSS1331" s="62">
        <f>SUM(KSS1329:KSS1330)</f>
        <v>0</v>
      </c>
      <c r="KST1331" s="62">
        <f>KSS1331/KSR1331</f>
        <v>0</v>
      </c>
      <c r="KSU1331" s="62">
        <f>KSR1331-KSS1331</f>
        <v>2000000</v>
      </c>
      <c r="KSV1331" s="62">
        <f t="shared" si="487"/>
        <v>3000000</v>
      </c>
      <c r="KTC1331" s="62" t="s">
        <v>1936</v>
      </c>
      <c r="KTD1331" s="62">
        <f>SUM(KTD1329:KTD1330)</f>
        <v>1000000</v>
      </c>
      <c r="KTE1331" s="62">
        <f>SUM(KTE1329:KTE1330)</f>
        <v>0</v>
      </c>
      <c r="KTF1331" s="62">
        <f>KTE1331/KTD1331</f>
        <v>0</v>
      </c>
      <c r="KTG1331" s="62">
        <f>SUM(KTG1329)</f>
        <v>1000000</v>
      </c>
      <c r="KTH1331" s="62">
        <f>SUM(KTH1329:KTH1330)</f>
        <v>2000000</v>
      </c>
      <c r="KTI1331" s="62">
        <f>SUM(KTI1329:KTI1330)</f>
        <v>0</v>
      </c>
      <c r="KTJ1331" s="62">
        <f>KTI1331/KTH1331</f>
        <v>0</v>
      </c>
      <c r="KTK1331" s="62">
        <f>KTH1331-KTI1331</f>
        <v>2000000</v>
      </c>
      <c r="KTL1331" s="62">
        <f t="shared" si="487"/>
        <v>3000000</v>
      </c>
      <c r="KTS1331" s="62" t="s">
        <v>1936</v>
      </c>
      <c r="KTT1331" s="62">
        <f>SUM(KTT1329:KTT1330)</f>
        <v>1000000</v>
      </c>
      <c r="KTU1331" s="62">
        <f>SUM(KTU1329:KTU1330)</f>
        <v>0</v>
      </c>
      <c r="KTV1331" s="62">
        <f>KTU1331/KTT1331</f>
        <v>0</v>
      </c>
      <c r="KTW1331" s="62">
        <f>SUM(KTW1329)</f>
        <v>1000000</v>
      </c>
      <c r="KTX1331" s="62">
        <f>SUM(KTX1329:KTX1330)</f>
        <v>2000000</v>
      </c>
      <c r="KTY1331" s="62">
        <f>SUM(KTY1329:KTY1330)</f>
        <v>0</v>
      </c>
      <c r="KTZ1331" s="62">
        <f>KTY1331/KTX1331</f>
        <v>0</v>
      </c>
      <c r="KUA1331" s="62">
        <f>KTX1331-KTY1331</f>
        <v>2000000</v>
      </c>
      <c r="KUB1331" s="62">
        <f t="shared" si="488"/>
        <v>3000000</v>
      </c>
      <c r="KUI1331" s="62" t="s">
        <v>1936</v>
      </c>
      <c r="KUJ1331" s="62">
        <f>SUM(KUJ1329:KUJ1330)</f>
        <v>1000000</v>
      </c>
      <c r="KUK1331" s="62">
        <f>SUM(KUK1329:KUK1330)</f>
        <v>0</v>
      </c>
      <c r="KUL1331" s="62">
        <f>KUK1331/KUJ1331</f>
        <v>0</v>
      </c>
      <c r="KUM1331" s="62">
        <f>SUM(KUM1329)</f>
        <v>1000000</v>
      </c>
      <c r="KUN1331" s="62">
        <f>SUM(KUN1329:KUN1330)</f>
        <v>2000000</v>
      </c>
      <c r="KUO1331" s="62">
        <f>SUM(KUO1329:KUO1330)</f>
        <v>0</v>
      </c>
      <c r="KUP1331" s="62">
        <f>KUO1331/KUN1331</f>
        <v>0</v>
      </c>
      <c r="KUQ1331" s="62">
        <f>KUN1331-KUO1331</f>
        <v>2000000</v>
      </c>
      <c r="KUR1331" s="62">
        <f t="shared" si="488"/>
        <v>3000000</v>
      </c>
      <c r="KUY1331" s="62" t="s">
        <v>1936</v>
      </c>
      <c r="KUZ1331" s="62">
        <f>SUM(KUZ1329:KUZ1330)</f>
        <v>1000000</v>
      </c>
      <c r="KVA1331" s="62">
        <f>SUM(KVA1329:KVA1330)</f>
        <v>0</v>
      </c>
      <c r="KVB1331" s="62">
        <f>KVA1331/KUZ1331</f>
        <v>0</v>
      </c>
      <c r="KVC1331" s="62">
        <f>SUM(KVC1329)</f>
        <v>1000000</v>
      </c>
      <c r="KVD1331" s="62">
        <f>SUM(KVD1329:KVD1330)</f>
        <v>2000000</v>
      </c>
      <c r="KVE1331" s="62">
        <f>SUM(KVE1329:KVE1330)</f>
        <v>0</v>
      </c>
      <c r="KVF1331" s="62">
        <f>KVE1331/KVD1331</f>
        <v>0</v>
      </c>
      <c r="KVG1331" s="62">
        <f>KVD1331-KVE1331</f>
        <v>2000000</v>
      </c>
      <c r="KVH1331" s="62">
        <f t="shared" si="489"/>
        <v>3000000</v>
      </c>
      <c r="KVO1331" s="62" t="s">
        <v>1936</v>
      </c>
      <c r="KVP1331" s="62">
        <f>SUM(KVP1329:KVP1330)</f>
        <v>1000000</v>
      </c>
      <c r="KVQ1331" s="62">
        <f>SUM(KVQ1329:KVQ1330)</f>
        <v>0</v>
      </c>
      <c r="KVR1331" s="62">
        <f>KVQ1331/KVP1331</f>
        <v>0</v>
      </c>
      <c r="KVS1331" s="62">
        <f>SUM(KVS1329)</f>
        <v>1000000</v>
      </c>
      <c r="KVT1331" s="62">
        <f>SUM(KVT1329:KVT1330)</f>
        <v>2000000</v>
      </c>
      <c r="KVU1331" s="62">
        <f>SUM(KVU1329:KVU1330)</f>
        <v>0</v>
      </c>
      <c r="KVV1331" s="62">
        <f>KVU1331/KVT1331</f>
        <v>0</v>
      </c>
      <c r="KVW1331" s="62">
        <f>KVT1331-KVU1331</f>
        <v>2000000</v>
      </c>
      <c r="KVX1331" s="62">
        <f t="shared" si="489"/>
        <v>3000000</v>
      </c>
      <c r="KWE1331" s="62" t="s">
        <v>1936</v>
      </c>
      <c r="KWF1331" s="62">
        <f>SUM(KWF1329:KWF1330)</f>
        <v>1000000</v>
      </c>
      <c r="KWG1331" s="62">
        <f>SUM(KWG1329:KWG1330)</f>
        <v>0</v>
      </c>
      <c r="KWH1331" s="62">
        <f>KWG1331/KWF1331</f>
        <v>0</v>
      </c>
      <c r="KWI1331" s="62">
        <f>SUM(KWI1329)</f>
        <v>1000000</v>
      </c>
      <c r="KWJ1331" s="62">
        <f>SUM(KWJ1329:KWJ1330)</f>
        <v>2000000</v>
      </c>
      <c r="KWK1331" s="62">
        <f>SUM(KWK1329:KWK1330)</f>
        <v>0</v>
      </c>
      <c r="KWL1331" s="62">
        <f>KWK1331/KWJ1331</f>
        <v>0</v>
      </c>
      <c r="KWM1331" s="62">
        <f>KWJ1331-KWK1331</f>
        <v>2000000</v>
      </c>
      <c r="KWN1331" s="62">
        <f t="shared" si="490"/>
        <v>3000000</v>
      </c>
      <c r="KWU1331" s="62" t="s">
        <v>1936</v>
      </c>
      <c r="KWV1331" s="62">
        <f>SUM(KWV1329:KWV1330)</f>
        <v>1000000</v>
      </c>
      <c r="KWW1331" s="62">
        <f>SUM(KWW1329:KWW1330)</f>
        <v>0</v>
      </c>
      <c r="KWX1331" s="62">
        <f>KWW1331/KWV1331</f>
        <v>0</v>
      </c>
      <c r="KWY1331" s="62">
        <f>SUM(KWY1329)</f>
        <v>1000000</v>
      </c>
      <c r="KWZ1331" s="62">
        <f>SUM(KWZ1329:KWZ1330)</f>
        <v>2000000</v>
      </c>
      <c r="KXA1331" s="62">
        <f>SUM(KXA1329:KXA1330)</f>
        <v>0</v>
      </c>
      <c r="KXB1331" s="62">
        <f>KXA1331/KWZ1331</f>
        <v>0</v>
      </c>
      <c r="KXC1331" s="62">
        <f>KWZ1331-KXA1331</f>
        <v>2000000</v>
      </c>
      <c r="KXD1331" s="62">
        <f t="shared" si="490"/>
        <v>3000000</v>
      </c>
      <c r="KXK1331" s="62" t="s">
        <v>1936</v>
      </c>
      <c r="KXL1331" s="62">
        <f>SUM(KXL1329:KXL1330)</f>
        <v>1000000</v>
      </c>
      <c r="KXM1331" s="62">
        <f>SUM(KXM1329:KXM1330)</f>
        <v>0</v>
      </c>
      <c r="KXN1331" s="62">
        <f>KXM1331/KXL1331</f>
        <v>0</v>
      </c>
      <c r="KXO1331" s="62">
        <f>SUM(KXO1329)</f>
        <v>1000000</v>
      </c>
      <c r="KXP1331" s="62">
        <f>SUM(KXP1329:KXP1330)</f>
        <v>2000000</v>
      </c>
      <c r="KXQ1331" s="62">
        <f>SUM(KXQ1329:KXQ1330)</f>
        <v>0</v>
      </c>
      <c r="KXR1331" s="62">
        <f>KXQ1331/KXP1331</f>
        <v>0</v>
      </c>
      <c r="KXS1331" s="62">
        <f>KXP1331-KXQ1331</f>
        <v>2000000</v>
      </c>
      <c r="KXT1331" s="62">
        <f t="shared" si="491"/>
        <v>3000000</v>
      </c>
      <c r="KYA1331" s="62" t="s">
        <v>1936</v>
      </c>
      <c r="KYB1331" s="62">
        <f>SUM(KYB1329:KYB1330)</f>
        <v>1000000</v>
      </c>
      <c r="KYC1331" s="62">
        <f>SUM(KYC1329:KYC1330)</f>
        <v>0</v>
      </c>
      <c r="KYD1331" s="62">
        <f>KYC1331/KYB1331</f>
        <v>0</v>
      </c>
      <c r="KYE1331" s="62">
        <f>SUM(KYE1329)</f>
        <v>1000000</v>
      </c>
      <c r="KYF1331" s="62">
        <f>SUM(KYF1329:KYF1330)</f>
        <v>2000000</v>
      </c>
      <c r="KYG1331" s="62">
        <f>SUM(KYG1329:KYG1330)</f>
        <v>0</v>
      </c>
      <c r="KYH1331" s="62">
        <f>KYG1331/KYF1331</f>
        <v>0</v>
      </c>
      <c r="KYI1331" s="62">
        <f>KYF1331-KYG1331</f>
        <v>2000000</v>
      </c>
      <c r="KYJ1331" s="62">
        <f t="shared" si="491"/>
        <v>3000000</v>
      </c>
      <c r="KYQ1331" s="62" t="s">
        <v>1936</v>
      </c>
      <c r="KYR1331" s="62">
        <f>SUM(KYR1329:KYR1330)</f>
        <v>1000000</v>
      </c>
      <c r="KYS1331" s="62">
        <f>SUM(KYS1329:KYS1330)</f>
        <v>0</v>
      </c>
      <c r="KYT1331" s="62">
        <f>KYS1331/KYR1331</f>
        <v>0</v>
      </c>
      <c r="KYU1331" s="62">
        <f>SUM(KYU1329)</f>
        <v>1000000</v>
      </c>
      <c r="KYV1331" s="62">
        <f>SUM(KYV1329:KYV1330)</f>
        <v>2000000</v>
      </c>
      <c r="KYW1331" s="62">
        <f>SUM(KYW1329:KYW1330)</f>
        <v>0</v>
      </c>
      <c r="KYX1331" s="62">
        <f>KYW1331/KYV1331</f>
        <v>0</v>
      </c>
      <c r="KYY1331" s="62">
        <f>KYV1331-KYW1331</f>
        <v>2000000</v>
      </c>
      <c r="KYZ1331" s="62">
        <f t="shared" si="492"/>
        <v>3000000</v>
      </c>
      <c r="KZG1331" s="62" t="s">
        <v>1936</v>
      </c>
      <c r="KZH1331" s="62">
        <f>SUM(KZH1329:KZH1330)</f>
        <v>1000000</v>
      </c>
      <c r="KZI1331" s="62">
        <f>SUM(KZI1329:KZI1330)</f>
        <v>0</v>
      </c>
      <c r="KZJ1331" s="62">
        <f>KZI1331/KZH1331</f>
        <v>0</v>
      </c>
      <c r="KZK1331" s="62">
        <f>SUM(KZK1329)</f>
        <v>1000000</v>
      </c>
      <c r="KZL1331" s="62">
        <f>SUM(KZL1329:KZL1330)</f>
        <v>2000000</v>
      </c>
      <c r="KZM1331" s="62">
        <f>SUM(KZM1329:KZM1330)</f>
        <v>0</v>
      </c>
      <c r="KZN1331" s="62">
        <f>KZM1331/KZL1331</f>
        <v>0</v>
      </c>
      <c r="KZO1331" s="62">
        <f>KZL1331-KZM1331</f>
        <v>2000000</v>
      </c>
      <c r="KZP1331" s="62">
        <f t="shared" si="492"/>
        <v>3000000</v>
      </c>
      <c r="KZW1331" s="62" t="s">
        <v>1936</v>
      </c>
      <c r="KZX1331" s="62">
        <f>SUM(KZX1329:KZX1330)</f>
        <v>1000000</v>
      </c>
      <c r="KZY1331" s="62">
        <f>SUM(KZY1329:KZY1330)</f>
        <v>0</v>
      </c>
      <c r="KZZ1331" s="62">
        <f>KZY1331/KZX1331</f>
        <v>0</v>
      </c>
      <c r="LAA1331" s="62">
        <f>SUM(LAA1329)</f>
        <v>1000000</v>
      </c>
      <c r="LAB1331" s="62">
        <f>SUM(LAB1329:LAB1330)</f>
        <v>2000000</v>
      </c>
      <c r="LAC1331" s="62">
        <f>SUM(LAC1329:LAC1330)</f>
        <v>0</v>
      </c>
      <c r="LAD1331" s="62">
        <f>LAC1331/LAB1331</f>
        <v>0</v>
      </c>
      <c r="LAE1331" s="62">
        <f>LAB1331-LAC1331</f>
        <v>2000000</v>
      </c>
      <c r="LAF1331" s="62">
        <f t="shared" si="493"/>
        <v>3000000</v>
      </c>
      <c r="LAM1331" s="62" t="s">
        <v>1936</v>
      </c>
      <c r="LAN1331" s="62">
        <f>SUM(LAN1329:LAN1330)</f>
        <v>1000000</v>
      </c>
      <c r="LAO1331" s="62">
        <f>SUM(LAO1329:LAO1330)</f>
        <v>0</v>
      </c>
      <c r="LAP1331" s="62">
        <f>LAO1331/LAN1331</f>
        <v>0</v>
      </c>
      <c r="LAQ1331" s="62">
        <f>SUM(LAQ1329)</f>
        <v>1000000</v>
      </c>
      <c r="LAR1331" s="62">
        <f>SUM(LAR1329:LAR1330)</f>
        <v>2000000</v>
      </c>
      <c r="LAS1331" s="62">
        <f>SUM(LAS1329:LAS1330)</f>
        <v>0</v>
      </c>
      <c r="LAT1331" s="62">
        <f>LAS1331/LAR1331</f>
        <v>0</v>
      </c>
      <c r="LAU1331" s="62">
        <f>LAR1331-LAS1331</f>
        <v>2000000</v>
      </c>
      <c r="LAV1331" s="62">
        <f t="shared" si="493"/>
        <v>3000000</v>
      </c>
      <c r="LBC1331" s="62" t="s">
        <v>1936</v>
      </c>
      <c r="LBD1331" s="62">
        <f>SUM(LBD1329:LBD1330)</f>
        <v>1000000</v>
      </c>
      <c r="LBE1331" s="62">
        <f>SUM(LBE1329:LBE1330)</f>
        <v>0</v>
      </c>
      <c r="LBF1331" s="62">
        <f>LBE1331/LBD1331</f>
        <v>0</v>
      </c>
      <c r="LBG1331" s="62">
        <f>SUM(LBG1329)</f>
        <v>1000000</v>
      </c>
      <c r="LBH1331" s="62">
        <f>SUM(LBH1329:LBH1330)</f>
        <v>2000000</v>
      </c>
      <c r="LBI1331" s="62">
        <f>SUM(LBI1329:LBI1330)</f>
        <v>0</v>
      </c>
      <c r="LBJ1331" s="62">
        <f>LBI1331/LBH1331</f>
        <v>0</v>
      </c>
      <c r="LBK1331" s="62">
        <f>LBH1331-LBI1331</f>
        <v>2000000</v>
      </c>
      <c r="LBL1331" s="62">
        <f t="shared" si="494"/>
        <v>3000000</v>
      </c>
      <c r="LBS1331" s="62" t="s">
        <v>1936</v>
      </c>
      <c r="LBT1331" s="62">
        <f>SUM(LBT1329:LBT1330)</f>
        <v>1000000</v>
      </c>
      <c r="LBU1331" s="62">
        <f>SUM(LBU1329:LBU1330)</f>
        <v>0</v>
      </c>
      <c r="LBV1331" s="62">
        <f>LBU1331/LBT1331</f>
        <v>0</v>
      </c>
      <c r="LBW1331" s="62">
        <f>SUM(LBW1329)</f>
        <v>1000000</v>
      </c>
      <c r="LBX1331" s="62">
        <f>SUM(LBX1329:LBX1330)</f>
        <v>2000000</v>
      </c>
      <c r="LBY1331" s="62">
        <f>SUM(LBY1329:LBY1330)</f>
        <v>0</v>
      </c>
      <c r="LBZ1331" s="62">
        <f>LBY1331/LBX1331</f>
        <v>0</v>
      </c>
      <c r="LCA1331" s="62">
        <f>LBX1331-LBY1331</f>
        <v>2000000</v>
      </c>
      <c r="LCB1331" s="62">
        <f t="shared" si="494"/>
        <v>3000000</v>
      </c>
      <c r="LCI1331" s="62" t="s">
        <v>1936</v>
      </c>
      <c r="LCJ1331" s="62">
        <f>SUM(LCJ1329:LCJ1330)</f>
        <v>1000000</v>
      </c>
      <c r="LCK1331" s="62">
        <f>SUM(LCK1329:LCK1330)</f>
        <v>0</v>
      </c>
      <c r="LCL1331" s="62">
        <f>LCK1331/LCJ1331</f>
        <v>0</v>
      </c>
      <c r="LCM1331" s="62">
        <f>SUM(LCM1329)</f>
        <v>1000000</v>
      </c>
      <c r="LCN1331" s="62">
        <f>SUM(LCN1329:LCN1330)</f>
        <v>2000000</v>
      </c>
      <c r="LCO1331" s="62">
        <f>SUM(LCO1329:LCO1330)</f>
        <v>0</v>
      </c>
      <c r="LCP1331" s="62">
        <f>LCO1331/LCN1331</f>
        <v>0</v>
      </c>
      <c r="LCQ1331" s="62">
        <f>LCN1331-LCO1331</f>
        <v>2000000</v>
      </c>
      <c r="LCR1331" s="62">
        <f t="shared" si="495"/>
        <v>3000000</v>
      </c>
      <c r="LCY1331" s="62" t="s">
        <v>1936</v>
      </c>
      <c r="LCZ1331" s="62">
        <f>SUM(LCZ1329:LCZ1330)</f>
        <v>1000000</v>
      </c>
      <c r="LDA1331" s="62">
        <f>SUM(LDA1329:LDA1330)</f>
        <v>0</v>
      </c>
      <c r="LDB1331" s="62">
        <f>LDA1331/LCZ1331</f>
        <v>0</v>
      </c>
      <c r="LDC1331" s="62">
        <f>SUM(LDC1329)</f>
        <v>1000000</v>
      </c>
      <c r="LDD1331" s="62">
        <f>SUM(LDD1329:LDD1330)</f>
        <v>2000000</v>
      </c>
      <c r="LDE1331" s="62">
        <f>SUM(LDE1329:LDE1330)</f>
        <v>0</v>
      </c>
      <c r="LDF1331" s="62">
        <f>LDE1331/LDD1331</f>
        <v>0</v>
      </c>
      <c r="LDG1331" s="62">
        <f>LDD1331-LDE1331</f>
        <v>2000000</v>
      </c>
      <c r="LDH1331" s="62">
        <f t="shared" si="495"/>
        <v>3000000</v>
      </c>
      <c r="LDO1331" s="62" t="s">
        <v>1936</v>
      </c>
      <c r="LDP1331" s="62">
        <f>SUM(LDP1329:LDP1330)</f>
        <v>1000000</v>
      </c>
      <c r="LDQ1331" s="62">
        <f>SUM(LDQ1329:LDQ1330)</f>
        <v>0</v>
      </c>
      <c r="LDR1331" s="62">
        <f>LDQ1331/LDP1331</f>
        <v>0</v>
      </c>
      <c r="LDS1331" s="62">
        <f>SUM(LDS1329)</f>
        <v>1000000</v>
      </c>
      <c r="LDT1331" s="62">
        <f>SUM(LDT1329:LDT1330)</f>
        <v>2000000</v>
      </c>
      <c r="LDU1331" s="62">
        <f>SUM(LDU1329:LDU1330)</f>
        <v>0</v>
      </c>
      <c r="LDV1331" s="62">
        <f>LDU1331/LDT1331</f>
        <v>0</v>
      </c>
      <c r="LDW1331" s="62">
        <f>LDT1331-LDU1331</f>
        <v>2000000</v>
      </c>
      <c r="LDX1331" s="62">
        <f t="shared" si="496"/>
        <v>3000000</v>
      </c>
      <c r="LEE1331" s="62" t="s">
        <v>1936</v>
      </c>
      <c r="LEF1331" s="62">
        <f>SUM(LEF1329:LEF1330)</f>
        <v>1000000</v>
      </c>
      <c r="LEG1331" s="62">
        <f>SUM(LEG1329:LEG1330)</f>
        <v>0</v>
      </c>
      <c r="LEH1331" s="62">
        <f>LEG1331/LEF1331</f>
        <v>0</v>
      </c>
      <c r="LEI1331" s="62">
        <f>SUM(LEI1329)</f>
        <v>1000000</v>
      </c>
      <c r="LEJ1331" s="62">
        <f>SUM(LEJ1329:LEJ1330)</f>
        <v>2000000</v>
      </c>
      <c r="LEK1331" s="62">
        <f>SUM(LEK1329:LEK1330)</f>
        <v>0</v>
      </c>
      <c r="LEL1331" s="62">
        <f>LEK1331/LEJ1331</f>
        <v>0</v>
      </c>
      <c r="LEM1331" s="62">
        <f>LEJ1331-LEK1331</f>
        <v>2000000</v>
      </c>
      <c r="LEN1331" s="62">
        <f t="shared" si="496"/>
        <v>3000000</v>
      </c>
      <c r="LEU1331" s="62" t="s">
        <v>1936</v>
      </c>
      <c r="LEV1331" s="62">
        <f>SUM(LEV1329:LEV1330)</f>
        <v>1000000</v>
      </c>
      <c r="LEW1331" s="62">
        <f>SUM(LEW1329:LEW1330)</f>
        <v>0</v>
      </c>
      <c r="LEX1331" s="62">
        <f>LEW1331/LEV1331</f>
        <v>0</v>
      </c>
      <c r="LEY1331" s="62">
        <f>SUM(LEY1329)</f>
        <v>1000000</v>
      </c>
      <c r="LEZ1331" s="62">
        <f>SUM(LEZ1329:LEZ1330)</f>
        <v>2000000</v>
      </c>
      <c r="LFA1331" s="62">
        <f>SUM(LFA1329:LFA1330)</f>
        <v>0</v>
      </c>
      <c r="LFB1331" s="62">
        <f>LFA1331/LEZ1331</f>
        <v>0</v>
      </c>
      <c r="LFC1331" s="62">
        <f>LEZ1331-LFA1331</f>
        <v>2000000</v>
      </c>
      <c r="LFD1331" s="62">
        <f t="shared" si="497"/>
        <v>3000000</v>
      </c>
      <c r="LFK1331" s="62" t="s">
        <v>1936</v>
      </c>
      <c r="LFL1331" s="62">
        <f>SUM(LFL1329:LFL1330)</f>
        <v>1000000</v>
      </c>
      <c r="LFM1331" s="62">
        <f>SUM(LFM1329:LFM1330)</f>
        <v>0</v>
      </c>
      <c r="LFN1331" s="62">
        <f>LFM1331/LFL1331</f>
        <v>0</v>
      </c>
      <c r="LFO1331" s="62">
        <f>SUM(LFO1329)</f>
        <v>1000000</v>
      </c>
      <c r="LFP1331" s="62">
        <f>SUM(LFP1329:LFP1330)</f>
        <v>2000000</v>
      </c>
      <c r="LFQ1331" s="62">
        <f>SUM(LFQ1329:LFQ1330)</f>
        <v>0</v>
      </c>
      <c r="LFR1331" s="62">
        <f>LFQ1331/LFP1331</f>
        <v>0</v>
      </c>
      <c r="LFS1331" s="62">
        <f>LFP1331-LFQ1331</f>
        <v>2000000</v>
      </c>
      <c r="LFT1331" s="62">
        <f t="shared" si="497"/>
        <v>3000000</v>
      </c>
      <c r="LGA1331" s="62" t="s">
        <v>1936</v>
      </c>
      <c r="LGB1331" s="62">
        <f>SUM(LGB1329:LGB1330)</f>
        <v>1000000</v>
      </c>
      <c r="LGC1331" s="62">
        <f>SUM(LGC1329:LGC1330)</f>
        <v>0</v>
      </c>
      <c r="LGD1331" s="62">
        <f>LGC1331/LGB1331</f>
        <v>0</v>
      </c>
      <c r="LGE1331" s="62">
        <f>SUM(LGE1329)</f>
        <v>1000000</v>
      </c>
      <c r="LGF1331" s="62">
        <f>SUM(LGF1329:LGF1330)</f>
        <v>2000000</v>
      </c>
      <c r="LGG1331" s="62">
        <f>SUM(LGG1329:LGG1330)</f>
        <v>0</v>
      </c>
      <c r="LGH1331" s="62">
        <f>LGG1331/LGF1331</f>
        <v>0</v>
      </c>
      <c r="LGI1331" s="62">
        <f>LGF1331-LGG1331</f>
        <v>2000000</v>
      </c>
      <c r="LGJ1331" s="62">
        <f t="shared" si="498"/>
        <v>3000000</v>
      </c>
      <c r="LGQ1331" s="62" t="s">
        <v>1936</v>
      </c>
      <c r="LGR1331" s="62">
        <f>SUM(LGR1329:LGR1330)</f>
        <v>1000000</v>
      </c>
      <c r="LGS1331" s="62">
        <f>SUM(LGS1329:LGS1330)</f>
        <v>0</v>
      </c>
      <c r="LGT1331" s="62">
        <f>LGS1331/LGR1331</f>
        <v>0</v>
      </c>
      <c r="LGU1331" s="62">
        <f>SUM(LGU1329)</f>
        <v>1000000</v>
      </c>
      <c r="LGV1331" s="62">
        <f>SUM(LGV1329:LGV1330)</f>
        <v>2000000</v>
      </c>
      <c r="LGW1331" s="62">
        <f>SUM(LGW1329:LGW1330)</f>
        <v>0</v>
      </c>
      <c r="LGX1331" s="62">
        <f>LGW1331/LGV1331</f>
        <v>0</v>
      </c>
      <c r="LGY1331" s="62">
        <f>LGV1331-LGW1331</f>
        <v>2000000</v>
      </c>
      <c r="LGZ1331" s="62">
        <f t="shared" si="498"/>
        <v>3000000</v>
      </c>
      <c r="LHG1331" s="62" t="s">
        <v>1936</v>
      </c>
      <c r="LHH1331" s="62">
        <f>SUM(LHH1329:LHH1330)</f>
        <v>1000000</v>
      </c>
      <c r="LHI1331" s="62">
        <f>SUM(LHI1329:LHI1330)</f>
        <v>0</v>
      </c>
      <c r="LHJ1331" s="62">
        <f>LHI1331/LHH1331</f>
        <v>0</v>
      </c>
      <c r="LHK1331" s="62">
        <f>SUM(LHK1329)</f>
        <v>1000000</v>
      </c>
      <c r="LHL1331" s="62">
        <f>SUM(LHL1329:LHL1330)</f>
        <v>2000000</v>
      </c>
      <c r="LHM1331" s="62">
        <f>SUM(LHM1329:LHM1330)</f>
        <v>0</v>
      </c>
      <c r="LHN1331" s="62">
        <f>LHM1331/LHL1331</f>
        <v>0</v>
      </c>
      <c r="LHO1331" s="62">
        <f>LHL1331-LHM1331</f>
        <v>2000000</v>
      </c>
      <c r="LHP1331" s="62">
        <f t="shared" si="499"/>
        <v>3000000</v>
      </c>
      <c r="LHW1331" s="62" t="s">
        <v>1936</v>
      </c>
      <c r="LHX1331" s="62">
        <f>SUM(LHX1329:LHX1330)</f>
        <v>1000000</v>
      </c>
      <c r="LHY1331" s="62">
        <f>SUM(LHY1329:LHY1330)</f>
        <v>0</v>
      </c>
      <c r="LHZ1331" s="62">
        <f>LHY1331/LHX1331</f>
        <v>0</v>
      </c>
      <c r="LIA1331" s="62">
        <f>SUM(LIA1329)</f>
        <v>1000000</v>
      </c>
      <c r="LIB1331" s="62">
        <f>SUM(LIB1329:LIB1330)</f>
        <v>2000000</v>
      </c>
      <c r="LIC1331" s="62">
        <f>SUM(LIC1329:LIC1330)</f>
        <v>0</v>
      </c>
      <c r="LID1331" s="62">
        <f>LIC1331/LIB1331</f>
        <v>0</v>
      </c>
      <c r="LIE1331" s="62">
        <f>LIB1331-LIC1331</f>
        <v>2000000</v>
      </c>
      <c r="LIF1331" s="62">
        <f t="shared" si="499"/>
        <v>3000000</v>
      </c>
      <c r="LIM1331" s="62" t="s">
        <v>1936</v>
      </c>
      <c r="LIN1331" s="62">
        <f>SUM(LIN1329:LIN1330)</f>
        <v>1000000</v>
      </c>
      <c r="LIO1331" s="62">
        <f>SUM(LIO1329:LIO1330)</f>
        <v>0</v>
      </c>
      <c r="LIP1331" s="62">
        <f>LIO1331/LIN1331</f>
        <v>0</v>
      </c>
      <c r="LIQ1331" s="62">
        <f>SUM(LIQ1329)</f>
        <v>1000000</v>
      </c>
      <c r="LIR1331" s="62">
        <f>SUM(LIR1329:LIR1330)</f>
        <v>2000000</v>
      </c>
      <c r="LIS1331" s="62">
        <f>SUM(LIS1329:LIS1330)</f>
        <v>0</v>
      </c>
      <c r="LIT1331" s="62">
        <f>LIS1331/LIR1331</f>
        <v>0</v>
      </c>
      <c r="LIU1331" s="62">
        <f>LIR1331-LIS1331</f>
        <v>2000000</v>
      </c>
      <c r="LIV1331" s="62">
        <f t="shared" si="500"/>
        <v>3000000</v>
      </c>
      <c r="LJC1331" s="62" t="s">
        <v>1936</v>
      </c>
      <c r="LJD1331" s="62">
        <f>SUM(LJD1329:LJD1330)</f>
        <v>1000000</v>
      </c>
      <c r="LJE1331" s="62">
        <f>SUM(LJE1329:LJE1330)</f>
        <v>0</v>
      </c>
      <c r="LJF1331" s="62">
        <f>LJE1331/LJD1331</f>
        <v>0</v>
      </c>
      <c r="LJG1331" s="62">
        <f>SUM(LJG1329)</f>
        <v>1000000</v>
      </c>
      <c r="LJH1331" s="62">
        <f>SUM(LJH1329:LJH1330)</f>
        <v>2000000</v>
      </c>
      <c r="LJI1331" s="62">
        <f>SUM(LJI1329:LJI1330)</f>
        <v>0</v>
      </c>
      <c r="LJJ1331" s="62">
        <f>LJI1331/LJH1331</f>
        <v>0</v>
      </c>
      <c r="LJK1331" s="62">
        <f>LJH1331-LJI1331</f>
        <v>2000000</v>
      </c>
      <c r="LJL1331" s="62">
        <f t="shared" si="500"/>
        <v>3000000</v>
      </c>
      <c r="LJS1331" s="62" t="s">
        <v>1936</v>
      </c>
      <c r="LJT1331" s="62">
        <f>SUM(LJT1329:LJT1330)</f>
        <v>1000000</v>
      </c>
      <c r="LJU1331" s="62">
        <f>SUM(LJU1329:LJU1330)</f>
        <v>0</v>
      </c>
      <c r="LJV1331" s="62">
        <f>LJU1331/LJT1331</f>
        <v>0</v>
      </c>
      <c r="LJW1331" s="62">
        <f>SUM(LJW1329)</f>
        <v>1000000</v>
      </c>
      <c r="LJX1331" s="62">
        <f>SUM(LJX1329:LJX1330)</f>
        <v>2000000</v>
      </c>
      <c r="LJY1331" s="62">
        <f>SUM(LJY1329:LJY1330)</f>
        <v>0</v>
      </c>
      <c r="LJZ1331" s="62">
        <f>LJY1331/LJX1331</f>
        <v>0</v>
      </c>
      <c r="LKA1331" s="62">
        <f>LJX1331-LJY1331</f>
        <v>2000000</v>
      </c>
      <c r="LKB1331" s="62">
        <f t="shared" si="501"/>
        <v>3000000</v>
      </c>
      <c r="LKI1331" s="62" t="s">
        <v>1936</v>
      </c>
      <c r="LKJ1331" s="62">
        <f>SUM(LKJ1329:LKJ1330)</f>
        <v>1000000</v>
      </c>
      <c r="LKK1331" s="62">
        <f>SUM(LKK1329:LKK1330)</f>
        <v>0</v>
      </c>
      <c r="LKL1331" s="62">
        <f>LKK1331/LKJ1331</f>
        <v>0</v>
      </c>
      <c r="LKM1331" s="62">
        <f>SUM(LKM1329)</f>
        <v>1000000</v>
      </c>
      <c r="LKN1331" s="62">
        <f>SUM(LKN1329:LKN1330)</f>
        <v>2000000</v>
      </c>
      <c r="LKO1331" s="62">
        <f>SUM(LKO1329:LKO1330)</f>
        <v>0</v>
      </c>
      <c r="LKP1331" s="62">
        <f>LKO1331/LKN1331</f>
        <v>0</v>
      </c>
      <c r="LKQ1331" s="62">
        <f>LKN1331-LKO1331</f>
        <v>2000000</v>
      </c>
      <c r="LKR1331" s="62">
        <f t="shared" si="501"/>
        <v>3000000</v>
      </c>
      <c r="LKY1331" s="62" t="s">
        <v>1936</v>
      </c>
      <c r="LKZ1331" s="62">
        <f>SUM(LKZ1329:LKZ1330)</f>
        <v>1000000</v>
      </c>
      <c r="LLA1331" s="62">
        <f>SUM(LLA1329:LLA1330)</f>
        <v>0</v>
      </c>
      <c r="LLB1331" s="62">
        <f>LLA1331/LKZ1331</f>
        <v>0</v>
      </c>
      <c r="LLC1331" s="62">
        <f>SUM(LLC1329)</f>
        <v>1000000</v>
      </c>
      <c r="LLD1331" s="62">
        <f>SUM(LLD1329:LLD1330)</f>
        <v>2000000</v>
      </c>
      <c r="LLE1331" s="62">
        <f>SUM(LLE1329:LLE1330)</f>
        <v>0</v>
      </c>
      <c r="LLF1331" s="62">
        <f>LLE1331/LLD1331</f>
        <v>0</v>
      </c>
      <c r="LLG1331" s="62">
        <f>LLD1331-LLE1331</f>
        <v>2000000</v>
      </c>
      <c r="LLH1331" s="62">
        <f t="shared" si="502"/>
        <v>3000000</v>
      </c>
      <c r="LLO1331" s="62" t="s">
        <v>1936</v>
      </c>
      <c r="LLP1331" s="62">
        <f>SUM(LLP1329:LLP1330)</f>
        <v>1000000</v>
      </c>
      <c r="LLQ1331" s="62">
        <f>SUM(LLQ1329:LLQ1330)</f>
        <v>0</v>
      </c>
      <c r="LLR1331" s="62">
        <f>LLQ1331/LLP1331</f>
        <v>0</v>
      </c>
      <c r="LLS1331" s="62">
        <f>SUM(LLS1329)</f>
        <v>1000000</v>
      </c>
      <c r="LLT1331" s="62">
        <f>SUM(LLT1329:LLT1330)</f>
        <v>2000000</v>
      </c>
      <c r="LLU1331" s="62">
        <f>SUM(LLU1329:LLU1330)</f>
        <v>0</v>
      </c>
      <c r="LLV1331" s="62">
        <f>LLU1331/LLT1331</f>
        <v>0</v>
      </c>
      <c r="LLW1331" s="62">
        <f>LLT1331-LLU1331</f>
        <v>2000000</v>
      </c>
      <c r="LLX1331" s="62">
        <f t="shared" si="502"/>
        <v>3000000</v>
      </c>
      <c r="LME1331" s="62" t="s">
        <v>1936</v>
      </c>
      <c r="LMF1331" s="62">
        <f>SUM(LMF1329:LMF1330)</f>
        <v>1000000</v>
      </c>
      <c r="LMG1331" s="62">
        <f>SUM(LMG1329:LMG1330)</f>
        <v>0</v>
      </c>
      <c r="LMH1331" s="62">
        <f>LMG1331/LMF1331</f>
        <v>0</v>
      </c>
      <c r="LMI1331" s="62">
        <f>SUM(LMI1329)</f>
        <v>1000000</v>
      </c>
      <c r="LMJ1331" s="62">
        <f>SUM(LMJ1329:LMJ1330)</f>
        <v>2000000</v>
      </c>
      <c r="LMK1331" s="62">
        <f>SUM(LMK1329:LMK1330)</f>
        <v>0</v>
      </c>
      <c r="LML1331" s="62">
        <f>LMK1331/LMJ1331</f>
        <v>0</v>
      </c>
      <c r="LMM1331" s="62">
        <f>LMJ1331-LMK1331</f>
        <v>2000000</v>
      </c>
      <c r="LMN1331" s="62">
        <f t="shared" si="503"/>
        <v>3000000</v>
      </c>
      <c r="LMU1331" s="62" t="s">
        <v>1936</v>
      </c>
      <c r="LMV1331" s="62">
        <f>SUM(LMV1329:LMV1330)</f>
        <v>1000000</v>
      </c>
      <c r="LMW1331" s="62">
        <f>SUM(LMW1329:LMW1330)</f>
        <v>0</v>
      </c>
      <c r="LMX1331" s="62">
        <f>LMW1331/LMV1331</f>
        <v>0</v>
      </c>
      <c r="LMY1331" s="62">
        <f>SUM(LMY1329)</f>
        <v>1000000</v>
      </c>
      <c r="LMZ1331" s="62">
        <f>SUM(LMZ1329:LMZ1330)</f>
        <v>2000000</v>
      </c>
      <c r="LNA1331" s="62">
        <f>SUM(LNA1329:LNA1330)</f>
        <v>0</v>
      </c>
      <c r="LNB1331" s="62">
        <f>LNA1331/LMZ1331</f>
        <v>0</v>
      </c>
      <c r="LNC1331" s="62">
        <f>LMZ1331-LNA1331</f>
        <v>2000000</v>
      </c>
      <c r="LND1331" s="62">
        <f t="shared" si="503"/>
        <v>3000000</v>
      </c>
      <c r="LNK1331" s="62" t="s">
        <v>1936</v>
      </c>
      <c r="LNL1331" s="62">
        <f>SUM(LNL1329:LNL1330)</f>
        <v>1000000</v>
      </c>
      <c r="LNM1331" s="62">
        <f>SUM(LNM1329:LNM1330)</f>
        <v>0</v>
      </c>
      <c r="LNN1331" s="62">
        <f>LNM1331/LNL1331</f>
        <v>0</v>
      </c>
      <c r="LNO1331" s="62">
        <f>SUM(LNO1329)</f>
        <v>1000000</v>
      </c>
      <c r="LNP1331" s="62">
        <f>SUM(LNP1329:LNP1330)</f>
        <v>2000000</v>
      </c>
      <c r="LNQ1331" s="62">
        <f>SUM(LNQ1329:LNQ1330)</f>
        <v>0</v>
      </c>
      <c r="LNR1331" s="62">
        <f>LNQ1331/LNP1331</f>
        <v>0</v>
      </c>
      <c r="LNS1331" s="62">
        <f>LNP1331-LNQ1331</f>
        <v>2000000</v>
      </c>
      <c r="LNT1331" s="62">
        <f t="shared" si="504"/>
        <v>3000000</v>
      </c>
      <c r="LOA1331" s="62" t="s">
        <v>1936</v>
      </c>
      <c r="LOB1331" s="62">
        <f>SUM(LOB1329:LOB1330)</f>
        <v>1000000</v>
      </c>
      <c r="LOC1331" s="62">
        <f>SUM(LOC1329:LOC1330)</f>
        <v>0</v>
      </c>
      <c r="LOD1331" s="62">
        <f>LOC1331/LOB1331</f>
        <v>0</v>
      </c>
      <c r="LOE1331" s="62">
        <f>SUM(LOE1329)</f>
        <v>1000000</v>
      </c>
      <c r="LOF1331" s="62">
        <f>SUM(LOF1329:LOF1330)</f>
        <v>2000000</v>
      </c>
      <c r="LOG1331" s="62">
        <f>SUM(LOG1329:LOG1330)</f>
        <v>0</v>
      </c>
      <c r="LOH1331" s="62">
        <f>LOG1331/LOF1331</f>
        <v>0</v>
      </c>
      <c r="LOI1331" s="62">
        <f>LOF1331-LOG1331</f>
        <v>2000000</v>
      </c>
      <c r="LOJ1331" s="62">
        <f t="shared" si="504"/>
        <v>3000000</v>
      </c>
      <c r="LOQ1331" s="62" t="s">
        <v>1936</v>
      </c>
      <c r="LOR1331" s="62">
        <f>SUM(LOR1329:LOR1330)</f>
        <v>1000000</v>
      </c>
      <c r="LOS1331" s="62">
        <f>SUM(LOS1329:LOS1330)</f>
        <v>0</v>
      </c>
      <c r="LOT1331" s="62">
        <f>LOS1331/LOR1331</f>
        <v>0</v>
      </c>
      <c r="LOU1331" s="62">
        <f>SUM(LOU1329)</f>
        <v>1000000</v>
      </c>
      <c r="LOV1331" s="62">
        <f>SUM(LOV1329:LOV1330)</f>
        <v>2000000</v>
      </c>
      <c r="LOW1331" s="62">
        <f>SUM(LOW1329:LOW1330)</f>
        <v>0</v>
      </c>
      <c r="LOX1331" s="62">
        <f>LOW1331/LOV1331</f>
        <v>0</v>
      </c>
      <c r="LOY1331" s="62">
        <f>LOV1331-LOW1331</f>
        <v>2000000</v>
      </c>
      <c r="LOZ1331" s="62">
        <f t="shared" si="505"/>
        <v>3000000</v>
      </c>
      <c r="LPG1331" s="62" t="s">
        <v>1936</v>
      </c>
      <c r="LPH1331" s="62">
        <f>SUM(LPH1329:LPH1330)</f>
        <v>1000000</v>
      </c>
      <c r="LPI1331" s="62">
        <f>SUM(LPI1329:LPI1330)</f>
        <v>0</v>
      </c>
      <c r="LPJ1331" s="62">
        <f>LPI1331/LPH1331</f>
        <v>0</v>
      </c>
      <c r="LPK1331" s="62">
        <f>SUM(LPK1329)</f>
        <v>1000000</v>
      </c>
      <c r="LPL1331" s="62">
        <f>SUM(LPL1329:LPL1330)</f>
        <v>2000000</v>
      </c>
      <c r="LPM1331" s="62">
        <f>SUM(LPM1329:LPM1330)</f>
        <v>0</v>
      </c>
      <c r="LPN1331" s="62">
        <f>LPM1331/LPL1331</f>
        <v>0</v>
      </c>
      <c r="LPO1331" s="62">
        <f>LPL1331-LPM1331</f>
        <v>2000000</v>
      </c>
      <c r="LPP1331" s="62">
        <f t="shared" si="505"/>
        <v>3000000</v>
      </c>
      <c r="LPW1331" s="62" t="s">
        <v>1936</v>
      </c>
      <c r="LPX1331" s="62">
        <f>SUM(LPX1329:LPX1330)</f>
        <v>1000000</v>
      </c>
      <c r="LPY1331" s="62">
        <f>SUM(LPY1329:LPY1330)</f>
        <v>0</v>
      </c>
      <c r="LPZ1331" s="62">
        <f>LPY1331/LPX1331</f>
        <v>0</v>
      </c>
      <c r="LQA1331" s="62">
        <f>SUM(LQA1329)</f>
        <v>1000000</v>
      </c>
      <c r="LQB1331" s="62">
        <f>SUM(LQB1329:LQB1330)</f>
        <v>2000000</v>
      </c>
      <c r="LQC1331" s="62">
        <f>SUM(LQC1329:LQC1330)</f>
        <v>0</v>
      </c>
      <c r="LQD1331" s="62">
        <f>LQC1331/LQB1331</f>
        <v>0</v>
      </c>
      <c r="LQE1331" s="62">
        <f>LQB1331-LQC1331</f>
        <v>2000000</v>
      </c>
      <c r="LQF1331" s="62">
        <f t="shared" si="506"/>
        <v>3000000</v>
      </c>
      <c r="LQM1331" s="62" t="s">
        <v>1936</v>
      </c>
      <c r="LQN1331" s="62">
        <f>SUM(LQN1329:LQN1330)</f>
        <v>1000000</v>
      </c>
      <c r="LQO1331" s="62">
        <f>SUM(LQO1329:LQO1330)</f>
        <v>0</v>
      </c>
      <c r="LQP1331" s="62">
        <f>LQO1331/LQN1331</f>
        <v>0</v>
      </c>
      <c r="LQQ1331" s="62">
        <f>SUM(LQQ1329)</f>
        <v>1000000</v>
      </c>
      <c r="LQR1331" s="62">
        <f>SUM(LQR1329:LQR1330)</f>
        <v>2000000</v>
      </c>
      <c r="LQS1331" s="62">
        <f>SUM(LQS1329:LQS1330)</f>
        <v>0</v>
      </c>
      <c r="LQT1331" s="62">
        <f>LQS1331/LQR1331</f>
        <v>0</v>
      </c>
      <c r="LQU1331" s="62">
        <f>LQR1331-LQS1331</f>
        <v>2000000</v>
      </c>
      <c r="LQV1331" s="62">
        <f t="shared" si="506"/>
        <v>3000000</v>
      </c>
      <c r="LRC1331" s="62" t="s">
        <v>1936</v>
      </c>
      <c r="LRD1331" s="62">
        <f>SUM(LRD1329:LRD1330)</f>
        <v>1000000</v>
      </c>
      <c r="LRE1331" s="62">
        <f>SUM(LRE1329:LRE1330)</f>
        <v>0</v>
      </c>
      <c r="LRF1331" s="62">
        <f>LRE1331/LRD1331</f>
        <v>0</v>
      </c>
      <c r="LRG1331" s="62">
        <f>SUM(LRG1329)</f>
        <v>1000000</v>
      </c>
      <c r="LRH1331" s="62">
        <f>SUM(LRH1329:LRH1330)</f>
        <v>2000000</v>
      </c>
      <c r="LRI1331" s="62">
        <f>SUM(LRI1329:LRI1330)</f>
        <v>0</v>
      </c>
      <c r="LRJ1331" s="62">
        <f>LRI1331/LRH1331</f>
        <v>0</v>
      </c>
      <c r="LRK1331" s="62">
        <f>LRH1331-LRI1331</f>
        <v>2000000</v>
      </c>
      <c r="LRL1331" s="62">
        <f t="shared" si="507"/>
        <v>3000000</v>
      </c>
      <c r="LRS1331" s="62" t="s">
        <v>1936</v>
      </c>
      <c r="LRT1331" s="62">
        <f>SUM(LRT1329:LRT1330)</f>
        <v>1000000</v>
      </c>
      <c r="LRU1331" s="62">
        <f>SUM(LRU1329:LRU1330)</f>
        <v>0</v>
      </c>
      <c r="LRV1331" s="62">
        <f>LRU1331/LRT1331</f>
        <v>0</v>
      </c>
      <c r="LRW1331" s="62">
        <f>SUM(LRW1329)</f>
        <v>1000000</v>
      </c>
      <c r="LRX1331" s="62">
        <f>SUM(LRX1329:LRX1330)</f>
        <v>2000000</v>
      </c>
      <c r="LRY1331" s="62">
        <f>SUM(LRY1329:LRY1330)</f>
        <v>0</v>
      </c>
      <c r="LRZ1331" s="62">
        <f>LRY1331/LRX1331</f>
        <v>0</v>
      </c>
      <c r="LSA1331" s="62">
        <f>LRX1331-LRY1331</f>
        <v>2000000</v>
      </c>
      <c r="LSB1331" s="62">
        <f t="shared" si="507"/>
        <v>3000000</v>
      </c>
      <c r="LSI1331" s="62" t="s">
        <v>1936</v>
      </c>
      <c r="LSJ1331" s="62">
        <f>SUM(LSJ1329:LSJ1330)</f>
        <v>1000000</v>
      </c>
      <c r="LSK1331" s="62">
        <f>SUM(LSK1329:LSK1330)</f>
        <v>0</v>
      </c>
      <c r="LSL1331" s="62">
        <f>LSK1331/LSJ1331</f>
        <v>0</v>
      </c>
      <c r="LSM1331" s="62">
        <f>SUM(LSM1329)</f>
        <v>1000000</v>
      </c>
      <c r="LSN1331" s="62">
        <f>SUM(LSN1329:LSN1330)</f>
        <v>2000000</v>
      </c>
      <c r="LSO1331" s="62">
        <f>SUM(LSO1329:LSO1330)</f>
        <v>0</v>
      </c>
      <c r="LSP1331" s="62">
        <f>LSO1331/LSN1331</f>
        <v>0</v>
      </c>
      <c r="LSQ1331" s="62">
        <f>LSN1331-LSO1331</f>
        <v>2000000</v>
      </c>
      <c r="LSR1331" s="62">
        <f t="shared" si="508"/>
        <v>3000000</v>
      </c>
      <c r="LSY1331" s="62" t="s">
        <v>1936</v>
      </c>
      <c r="LSZ1331" s="62">
        <f>SUM(LSZ1329:LSZ1330)</f>
        <v>1000000</v>
      </c>
      <c r="LTA1331" s="62">
        <f>SUM(LTA1329:LTA1330)</f>
        <v>0</v>
      </c>
      <c r="LTB1331" s="62">
        <f>LTA1331/LSZ1331</f>
        <v>0</v>
      </c>
      <c r="LTC1331" s="62">
        <f>SUM(LTC1329)</f>
        <v>1000000</v>
      </c>
      <c r="LTD1331" s="62">
        <f>SUM(LTD1329:LTD1330)</f>
        <v>2000000</v>
      </c>
      <c r="LTE1331" s="62">
        <f>SUM(LTE1329:LTE1330)</f>
        <v>0</v>
      </c>
      <c r="LTF1331" s="62">
        <f>LTE1331/LTD1331</f>
        <v>0</v>
      </c>
      <c r="LTG1331" s="62">
        <f>LTD1331-LTE1331</f>
        <v>2000000</v>
      </c>
      <c r="LTH1331" s="62">
        <f t="shared" si="508"/>
        <v>3000000</v>
      </c>
      <c r="LTO1331" s="62" t="s">
        <v>1936</v>
      </c>
      <c r="LTP1331" s="62">
        <f>SUM(LTP1329:LTP1330)</f>
        <v>1000000</v>
      </c>
      <c r="LTQ1331" s="62">
        <f>SUM(LTQ1329:LTQ1330)</f>
        <v>0</v>
      </c>
      <c r="LTR1331" s="62">
        <f>LTQ1331/LTP1331</f>
        <v>0</v>
      </c>
      <c r="LTS1331" s="62">
        <f>SUM(LTS1329)</f>
        <v>1000000</v>
      </c>
      <c r="LTT1331" s="62">
        <f>SUM(LTT1329:LTT1330)</f>
        <v>2000000</v>
      </c>
      <c r="LTU1331" s="62">
        <f>SUM(LTU1329:LTU1330)</f>
        <v>0</v>
      </c>
      <c r="LTV1331" s="62">
        <f>LTU1331/LTT1331</f>
        <v>0</v>
      </c>
      <c r="LTW1331" s="62">
        <f>LTT1331-LTU1331</f>
        <v>2000000</v>
      </c>
      <c r="LTX1331" s="62">
        <f t="shared" si="509"/>
        <v>3000000</v>
      </c>
      <c r="LUE1331" s="62" t="s">
        <v>1936</v>
      </c>
      <c r="LUF1331" s="62">
        <f>SUM(LUF1329:LUF1330)</f>
        <v>1000000</v>
      </c>
      <c r="LUG1331" s="62">
        <f>SUM(LUG1329:LUG1330)</f>
        <v>0</v>
      </c>
      <c r="LUH1331" s="62">
        <f>LUG1331/LUF1331</f>
        <v>0</v>
      </c>
      <c r="LUI1331" s="62">
        <f>SUM(LUI1329)</f>
        <v>1000000</v>
      </c>
      <c r="LUJ1331" s="62">
        <f>SUM(LUJ1329:LUJ1330)</f>
        <v>2000000</v>
      </c>
      <c r="LUK1331" s="62">
        <f>SUM(LUK1329:LUK1330)</f>
        <v>0</v>
      </c>
      <c r="LUL1331" s="62">
        <f>LUK1331/LUJ1331</f>
        <v>0</v>
      </c>
      <c r="LUM1331" s="62">
        <f>LUJ1331-LUK1331</f>
        <v>2000000</v>
      </c>
      <c r="LUN1331" s="62">
        <f t="shared" si="509"/>
        <v>3000000</v>
      </c>
      <c r="LUU1331" s="62" t="s">
        <v>1936</v>
      </c>
      <c r="LUV1331" s="62">
        <f>SUM(LUV1329:LUV1330)</f>
        <v>1000000</v>
      </c>
      <c r="LUW1331" s="62">
        <f>SUM(LUW1329:LUW1330)</f>
        <v>0</v>
      </c>
      <c r="LUX1331" s="62">
        <f>LUW1331/LUV1331</f>
        <v>0</v>
      </c>
      <c r="LUY1331" s="62">
        <f>SUM(LUY1329)</f>
        <v>1000000</v>
      </c>
      <c r="LUZ1331" s="62">
        <f>SUM(LUZ1329:LUZ1330)</f>
        <v>2000000</v>
      </c>
      <c r="LVA1331" s="62">
        <f>SUM(LVA1329:LVA1330)</f>
        <v>0</v>
      </c>
      <c r="LVB1331" s="62">
        <f>LVA1331/LUZ1331</f>
        <v>0</v>
      </c>
      <c r="LVC1331" s="62">
        <f>LUZ1331-LVA1331</f>
        <v>2000000</v>
      </c>
      <c r="LVD1331" s="62">
        <f t="shared" si="510"/>
        <v>3000000</v>
      </c>
      <c r="LVK1331" s="62" t="s">
        <v>1936</v>
      </c>
      <c r="LVL1331" s="62">
        <f>SUM(LVL1329:LVL1330)</f>
        <v>1000000</v>
      </c>
      <c r="LVM1331" s="62">
        <f>SUM(LVM1329:LVM1330)</f>
        <v>0</v>
      </c>
      <c r="LVN1331" s="62">
        <f>LVM1331/LVL1331</f>
        <v>0</v>
      </c>
      <c r="LVO1331" s="62">
        <f>SUM(LVO1329)</f>
        <v>1000000</v>
      </c>
      <c r="LVP1331" s="62">
        <f>SUM(LVP1329:LVP1330)</f>
        <v>2000000</v>
      </c>
      <c r="LVQ1331" s="62">
        <f>SUM(LVQ1329:LVQ1330)</f>
        <v>0</v>
      </c>
      <c r="LVR1331" s="62">
        <f>LVQ1331/LVP1331</f>
        <v>0</v>
      </c>
      <c r="LVS1331" s="62">
        <f>LVP1331-LVQ1331</f>
        <v>2000000</v>
      </c>
      <c r="LVT1331" s="62">
        <f t="shared" si="510"/>
        <v>3000000</v>
      </c>
      <c r="LWA1331" s="62" t="s">
        <v>1936</v>
      </c>
      <c r="LWB1331" s="62">
        <f>SUM(LWB1329:LWB1330)</f>
        <v>1000000</v>
      </c>
      <c r="LWC1331" s="62">
        <f>SUM(LWC1329:LWC1330)</f>
        <v>0</v>
      </c>
      <c r="LWD1331" s="62">
        <f>LWC1331/LWB1331</f>
        <v>0</v>
      </c>
      <c r="LWE1331" s="62">
        <f>SUM(LWE1329)</f>
        <v>1000000</v>
      </c>
      <c r="LWF1331" s="62">
        <f>SUM(LWF1329:LWF1330)</f>
        <v>2000000</v>
      </c>
      <c r="LWG1331" s="62">
        <f>SUM(LWG1329:LWG1330)</f>
        <v>0</v>
      </c>
      <c r="LWH1331" s="62">
        <f>LWG1331/LWF1331</f>
        <v>0</v>
      </c>
      <c r="LWI1331" s="62">
        <f>LWF1331-LWG1331</f>
        <v>2000000</v>
      </c>
      <c r="LWJ1331" s="62">
        <f t="shared" si="511"/>
        <v>3000000</v>
      </c>
      <c r="LWQ1331" s="62" t="s">
        <v>1936</v>
      </c>
      <c r="LWR1331" s="62">
        <f>SUM(LWR1329:LWR1330)</f>
        <v>1000000</v>
      </c>
      <c r="LWS1331" s="62">
        <f>SUM(LWS1329:LWS1330)</f>
        <v>0</v>
      </c>
      <c r="LWT1331" s="62">
        <f>LWS1331/LWR1331</f>
        <v>0</v>
      </c>
      <c r="LWU1331" s="62">
        <f>SUM(LWU1329)</f>
        <v>1000000</v>
      </c>
      <c r="LWV1331" s="62">
        <f>SUM(LWV1329:LWV1330)</f>
        <v>2000000</v>
      </c>
      <c r="LWW1331" s="62">
        <f>SUM(LWW1329:LWW1330)</f>
        <v>0</v>
      </c>
      <c r="LWX1331" s="62">
        <f>LWW1331/LWV1331</f>
        <v>0</v>
      </c>
      <c r="LWY1331" s="62">
        <f>LWV1331-LWW1331</f>
        <v>2000000</v>
      </c>
      <c r="LWZ1331" s="62">
        <f t="shared" si="511"/>
        <v>3000000</v>
      </c>
      <c r="LXG1331" s="62" t="s">
        <v>1936</v>
      </c>
      <c r="LXH1331" s="62">
        <f>SUM(LXH1329:LXH1330)</f>
        <v>1000000</v>
      </c>
      <c r="LXI1331" s="62">
        <f>SUM(LXI1329:LXI1330)</f>
        <v>0</v>
      </c>
      <c r="LXJ1331" s="62">
        <f>LXI1331/LXH1331</f>
        <v>0</v>
      </c>
      <c r="LXK1331" s="62">
        <f>SUM(LXK1329)</f>
        <v>1000000</v>
      </c>
      <c r="LXL1331" s="62">
        <f>SUM(LXL1329:LXL1330)</f>
        <v>2000000</v>
      </c>
      <c r="LXM1331" s="62">
        <f>SUM(LXM1329:LXM1330)</f>
        <v>0</v>
      </c>
      <c r="LXN1331" s="62">
        <f>LXM1331/LXL1331</f>
        <v>0</v>
      </c>
      <c r="LXO1331" s="62">
        <f>LXL1331-LXM1331</f>
        <v>2000000</v>
      </c>
      <c r="LXP1331" s="62">
        <f t="shared" si="512"/>
        <v>3000000</v>
      </c>
      <c r="LXW1331" s="62" t="s">
        <v>1936</v>
      </c>
      <c r="LXX1331" s="62">
        <f>SUM(LXX1329:LXX1330)</f>
        <v>1000000</v>
      </c>
      <c r="LXY1331" s="62">
        <f>SUM(LXY1329:LXY1330)</f>
        <v>0</v>
      </c>
      <c r="LXZ1331" s="62">
        <f>LXY1331/LXX1331</f>
        <v>0</v>
      </c>
      <c r="LYA1331" s="62">
        <f>SUM(LYA1329)</f>
        <v>1000000</v>
      </c>
      <c r="LYB1331" s="62">
        <f>SUM(LYB1329:LYB1330)</f>
        <v>2000000</v>
      </c>
      <c r="LYC1331" s="62">
        <f>SUM(LYC1329:LYC1330)</f>
        <v>0</v>
      </c>
      <c r="LYD1331" s="62">
        <f>LYC1331/LYB1331</f>
        <v>0</v>
      </c>
      <c r="LYE1331" s="62">
        <f>LYB1331-LYC1331</f>
        <v>2000000</v>
      </c>
      <c r="LYF1331" s="62">
        <f t="shared" si="512"/>
        <v>3000000</v>
      </c>
      <c r="LYM1331" s="62" t="s">
        <v>1936</v>
      </c>
      <c r="LYN1331" s="62">
        <f>SUM(LYN1329:LYN1330)</f>
        <v>1000000</v>
      </c>
      <c r="LYO1331" s="62">
        <f>SUM(LYO1329:LYO1330)</f>
        <v>0</v>
      </c>
      <c r="LYP1331" s="62">
        <f>LYO1331/LYN1331</f>
        <v>0</v>
      </c>
      <c r="LYQ1331" s="62">
        <f>SUM(LYQ1329)</f>
        <v>1000000</v>
      </c>
      <c r="LYR1331" s="62">
        <f>SUM(LYR1329:LYR1330)</f>
        <v>2000000</v>
      </c>
      <c r="LYS1331" s="62">
        <f>SUM(LYS1329:LYS1330)</f>
        <v>0</v>
      </c>
      <c r="LYT1331" s="62">
        <f>LYS1331/LYR1331</f>
        <v>0</v>
      </c>
      <c r="LYU1331" s="62">
        <f>LYR1331-LYS1331</f>
        <v>2000000</v>
      </c>
      <c r="LYV1331" s="62">
        <f t="shared" si="513"/>
        <v>3000000</v>
      </c>
      <c r="LZC1331" s="62" t="s">
        <v>1936</v>
      </c>
      <c r="LZD1331" s="62">
        <f>SUM(LZD1329:LZD1330)</f>
        <v>1000000</v>
      </c>
      <c r="LZE1331" s="62">
        <f>SUM(LZE1329:LZE1330)</f>
        <v>0</v>
      </c>
      <c r="LZF1331" s="62">
        <f>LZE1331/LZD1331</f>
        <v>0</v>
      </c>
      <c r="LZG1331" s="62">
        <f>SUM(LZG1329)</f>
        <v>1000000</v>
      </c>
      <c r="LZH1331" s="62">
        <f>SUM(LZH1329:LZH1330)</f>
        <v>2000000</v>
      </c>
      <c r="LZI1331" s="62">
        <f>SUM(LZI1329:LZI1330)</f>
        <v>0</v>
      </c>
      <c r="LZJ1331" s="62">
        <f>LZI1331/LZH1331</f>
        <v>0</v>
      </c>
      <c r="LZK1331" s="62">
        <f>LZH1331-LZI1331</f>
        <v>2000000</v>
      </c>
      <c r="LZL1331" s="62">
        <f t="shared" si="513"/>
        <v>3000000</v>
      </c>
      <c r="LZS1331" s="62" t="s">
        <v>1936</v>
      </c>
      <c r="LZT1331" s="62">
        <f>SUM(LZT1329:LZT1330)</f>
        <v>1000000</v>
      </c>
      <c r="LZU1331" s="62">
        <f>SUM(LZU1329:LZU1330)</f>
        <v>0</v>
      </c>
      <c r="LZV1331" s="62">
        <f>LZU1331/LZT1331</f>
        <v>0</v>
      </c>
      <c r="LZW1331" s="62">
        <f>SUM(LZW1329)</f>
        <v>1000000</v>
      </c>
      <c r="LZX1331" s="62">
        <f>SUM(LZX1329:LZX1330)</f>
        <v>2000000</v>
      </c>
      <c r="LZY1331" s="62">
        <f>SUM(LZY1329:LZY1330)</f>
        <v>0</v>
      </c>
      <c r="LZZ1331" s="62">
        <f>LZY1331/LZX1331</f>
        <v>0</v>
      </c>
      <c r="MAA1331" s="62">
        <f>LZX1331-LZY1331</f>
        <v>2000000</v>
      </c>
      <c r="MAB1331" s="62">
        <f t="shared" si="514"/>
        <v>3000000</v>
      </c>
      <c r="MAI1331" s="62" t="s">
        <v>1936</v>
      </c>
      <c r="MAJ1331" s="62">
        <f>SUM(MAJ1329:MAJ1330)</f>
        <v>1000000</v>
      </c>
      <c r="MAK1331" s="62">
        <f>SUM(MAK1329:MAK1330)</f>
        <v>0</v>
      </c>
      <c r="MAL1331" s="62">
        <f>MAK1331/MAJ1331</f>
        <v>0</v>
      </c>
      <c r="MAM1331" s="62">
        <f>SUM(MAM1329)</f>
        <v>1000000</v>
      </c>
      <c r="MAN1331" s="62">
        <f>SUM(MAN1329:MAN1330)</f>
        <v>2000000</v>
      </c>
      <c r="MAO1331" s="62">
        <f>SUM(MAO1329:MAO1330)</f>
        <v>0</v>
      </c>
      <c r="MAP1331" s="62">
        <f>MAO1331/MAN1331</f>
        <v>0</v>
      </c>
      <c r="MAQ1331" s="62">
        <f>MAN1331-MAO1331</f>
        <v>2000000</v>
      </c>
      <c r="MAR1331" s="62">
        <f t="shared" si="514"/>
        <v>3000000</v>
      </c>
      <c r="MAY1331" s="62" t="s">
        <v>1936</v>
      </c>
      <c r="MAZ1331" s="62">
        <f>SUM(MAZ1329:MAZ1330)</f>
        <v>1000000</v>
      </c>
      <c r="MBA1331" s="62">
        <f>SUM(MBA1329:MBA1330)</f>
        <v>0</v>
      </c>
      <c r="MBB1331" s="62">
        <f>MBA1331/MAZ1331</f>
        <v>0</v>
      </c>
      <c r="MBC1331" s="62">
        <f>SUM(MBC1329)</f>
        <v>1000000</v>
      </c>
      <c r="MBD1331" s="62">
        <f>SUM(MBD1329:MBD1330)</f>
        <v>2000000</v>
      </c>
      <c r="MBE1331" s="62">
        <f>SUM(MBE1329:MBE1330)</f>
        <v>0</v>
      </c>
      <c r="MBF1331" s="62">
        <f>MBE1331/MBD1331</f>
        <v>0</v>
      </c>
      <c r="MBG1331" s="62">
        <f>MBD1331-MBE1331</f>
        <v>2000000</v>
      </c>
      <c r="MBH1331" s="62">
        <f t="shared" si="515"/>
        <v>3000000</v>
      </c>
      <c r="MBO1331" s="62" t="s">
        <v>1936</v>
      </c>
      <c r="MBP1331" s="62">
        <f>SUM(MBP1329:MBP1330)</f>
        <v>1000000</v>
      </c>
      <c r="MBQ1331" s="62">
        <f>SUM(MBQ1329:MBQ1330)</f>
        <v>0</v>
      </c>
      <c r="MBR1331" s="62">
        <f>MBQ1331/MBP1331</f>
        <v>0</v>
      </c>
      <c r="MBS1331" s="62">
        <f>SUM(MBS1329)</f>
        <v>1000000</v>
      </c>
      <c r="MBT1331" s="62">
        <f>SUM(MBT1329:MBT1330)</f>
        <v>2000000</v>
      </c>
      <c r="MBU1331" s="62">
        <f>SUM(MBU1329:MBU1330)</f>
        <v>0</v>
      </c>
      <c r="MBV1331" s="62">
        <f>MBU1331/MBT1331</f>
        <v>0</v>
      </c>
      <c r="MBW1331" s="62">
        <f>MBT1331-MBU1331</f>
        <v>2000000</v>
      </c>
      <c r="MBX1331" s="62">
        <f t="shared" si="515"/>
        <v>3000000</v>
      </c>
      <c r="MCE1331" s="62" t="s">
        <v>1936</v>
      </c>
      <c r="MCF1331" s="62">
        <f>SUM(MCF1329:MCF1330)</f>
        <v>1000000</v>
      </c>
      <c r="MCG1331" s="62">
        <f>SUM(MCG1329:MCG1330)</f>
        <v>0</v>
      </c>
      <c r="MCH1331" s="62">
        <f>MCG1331/MCF1331</f>
        <v>0</v>
      </c>
      <c r="MCI1331" s="62">
        <f>SUM(MCI1329)</f>
        <v>1000000</v>
      </c>
      <c r="MCJ1331" s="62">
        <f>SUM(MCJ1329:MCJ1330)</f>
        <v>2000000</v>
      </c>
      <c r="MCK1331" s="62">
        <f>SUM(MCK1329:MCK1330)</f>
        <v>0</v>
      </c>
      <c r="MCL1331" s="62">
        <f>MCK1331/MCJ1331</f>
        <v>0</v>
      </c>
      <c r="MCM1331" s="62">
        <f>MCJ1331-MCK1331</f>
        <v>2000000</v>
      </c>
      <c r="MCN1331" s="62">
        <f t="shared" si="516"/>
        <v>3000000</v>
      </c>
      <c r="MCU1331" s="62" t="s">
        <v>1936</v>
      </c>
      <c r="MCV1331" s="62">
        <f>SUM(MCV1329:MCV1330)</f>
        <v>1000000</v>
      </c>
      <c r="MCW1331" s="62">
        <f>SUM(MCW1329:MCW1330)</f>
        <v>0</v>
      </c>
      <c r="MCX1331" s="62">
        <f>MCW1331/MCV1331</f>
        <v>0</v>
      </c>
      <c r="MCY1331" s="62">
        <f>SUM(MCY1329)</f>
        <v>1000000</v>
      </c>
      <c r="MCZ1331" s="62">
        <f>SUM(MCZ1329:MCZ1330)</f>
        <v>2000000</v>
      </c>
      <c r="MDA1331" s="62">
        <f>SUM(MDA1329:MDA1330)</f>
        <v>0</v>
      </c>
      <c r="MDB1331" s="62">
        <f>MDA1331/MCZ1331</f>
        <v>0</v>
      </c>
      <c r="MDC1331" s="62">
        <f>MCZ1331-MDA1331</f>
        <v>2000000</v>
      </c>
      <c r="MDD1331" s="62">
        <f t="shared" si="516"/>
        <v>3000000</v>
      </c>
      <c r="MDK1331" s="62" t="s">
        <v>1936</v>
      </c>
      <c r="MDL1331" s="62">
        <f>SUM(MDL1329:MDL1330)</f>
        <v>1000000</v>
      </c>
      <c r="MDM1331" s="62">
        <f>SUM(MDM1329:MDM1330)</f>
        <v>0</v>
      </c>
      <c r="MDN1331" s="62">
        <f>MDM1331/MDL1331</f>
        <v>0</v>
      </c>
      <c r="MDO1331" s="62">
        <f>SUM(MDO1329)</f>
        <v>1000000</v>
      </c>
      <c r="MDP1331" s="62">
        <f>SUM(MDP1329:MDP1330)</f>
        <v>2000000</v>
      </c>
      <c r="MDQ1331" s="62">
        <f>SUM(MDQ1329:MDQ1330)</f>
        <v>0</v>
      </c>
      <c r="MDR1331" s="62">
        <f>MDQ1331/MDP1331</f>
        <v>0</v>
      </c>
      <c r="MDS1331" s="62">
        <f>MDP1331-MDQ1331</f>
        <v>2000000</v>
      </c>
      <c r="MDT1331" s="62">
        <f t="shared" si="517"/>
        <v>3000000</v>
      </c>
      <c r="MEA1331" s="62" t="s">
        <v>1936</v>
      </c>
      <c r="MEB1331" s="62">
        <f>SUM(MEB1329:MEB1330)</f>
        <v>1000000</v>
      </c>
      <c r="MEC1331" s="62">
        <f>SUM(MEC1329:MEC1330)</f>
        <v>0</v>
      </c>
      <c r="MED1331" s="62">
        <f>MEC1331/MEB1331</f>
        <v>0</v>
      </c>
      <c r="MEE1331" s="62">
        <f>SUM(MEE1329)</f>
        <v>1000000</v>
      </c>
      <c r="MEF1331" s="62">
        <f>SUM(MEF1329:MEF1330)</f>
        <v>2000000</v>
      </c>
      <c r="MEG1331" s="62">
        <f>SUM(MEG1329:MEG1330)</f>
        <v>0</v>
      </c>
      <c r="MEH1331" s="62">
        <f>MEG1331/MEF1331</f>
        <v>0</v>
      </c>
      <c r="MEI1331" s="62">
        <f>MEF1331-MEG1331</f>
        <v>2000000</v>
      </c>
      <c r="MEJ1331" s="62">
        <f t="shared" si="517"/>
        <v>3000000</v>
      </c>
      <c r="MEQ1331" s="62" t="s">
        <v>1936</v>
      </c>
      <c r="MER1331" s="62">
        <f>SUM(MER1329:MER1330)</f>
        <v>1000000</v>
      </c>
      <c r="MES1331" s="62">
        <f>SUM(MES1329:MES1330)</f>
        <v>0</v>
      </c>
      <c r="MET1331" s="62">
        <f>MES1331/MER1331</f>
        <v>0</v>
      </c>
      <c r="MEU1331" s="62">
        <f>SUM(MEU1329)</f>
        <v>1000000</v>
      </c>
      <c r="MEV1331" s="62">
        <f>SUM(MEV1329:MEV1330)</f>
        <v>2000000</v>
      </c>
      <c r="MEW1331" s="62">
        <f>SUM(MEW1329:MEW1330)</f>
        <v>0</v>
      </c>
      <c r="MEX1331" s="62">
        <f>MEW1331/MEV1331</f>
        <v>0</v>
      </c>
      <c r="MEY1331" s="62">
        <f>MEV1331-MEW1331</f>
        <v>2000000</v>
      </c>
      <c r="MEZ1331" s="62">
        <f t="shared" si="518"/>
        <v>3000000</v>
      </c>
      <c r="MFG1331" s="62" t="s">
        <v>1936</v>
      </c>
      <c r="MFH1331" s="62">
        <f>SUM(MFH1329:MFH1330)</f>
        <v>1000000</v>
      </c>
      <c r="MFI1331" s="62">
        <f>SUM(MFI1329:MFI1330)</f>
        <v>0</v>
      </c>
      <c r="MFJ1331" s="62">
        <f>MFI1331/MFH1331</f>
        <v>0</v>
      </c>
      <c r="MFK1331" s="62">
        <f>SUM(MFK1329)</f>
        <v>1000000</v>
      </c>
      <c r="MFL1331" s="62">
        <f>SUM(MFL1329:MFL1330)</f>
        <v>2000000</v>
      </c>
      <c r="MFM1331" s="62">
        <f>SUM(MFM1329:MFM1330)</f>
        <v>0</v>
      </c>
      <c r="MFN1331" s="62">
        <f>MFM1331/MFL1331</f>
        <v>0</v>
      </c>
      <c r="MFO1331" s="62">
        <f>MFL1331-MFM1331</f>
        <v>2000000</v>
      </c>
      <c r="MFP1331" s="62">
        <f t="shared" si="518"/>
        <v>3000000</v>
      </c>
      <c r="MFW1331" s="62" t="s">
        <v>1936</v>
      </c>
      <c r="MFX1331" s="62">
        <f>SUM(MFX1329:MFX1330)</f>
        <v>1000000</v>
      </c>
      <c r="MFY1331" s="62">
        <f>SUM(MFY1329:MFY1330)</f>
        <v>0</v>
      </c>
      <c r="MFZ1331" s="62">
        <f>MFY1331/MFX1331</f>
        <v>0</v>
      </c>
      <c r="MGA1331" s="62">
        <f>SUM(MGA1329)</f>
        <v>1000000</v>
      </c>
      <c r="MGB1331" s="62">
        <f>SUM(MGB1329:MGB1330)</f>
        <v>2000000</v>
      </c>
      <c r="MGC1331" s="62">
        <f>SUM(MGC1329:MGC1330)</f>
        <v>0</v>
      </c>
      <c r="MGD1331" s="62">
        <f>MGC1331/MGB1331</f>
        <v>0</v>
      </c>
      <c r="MGE1331" s="62">
        <f>MGB1331-MGC1331</f>
        <v>2000000</v>
      </c>
      <c r="MGF1331" s="62">
        <f t="shared" si="519"/>
        <v>3000000</v>
      </c>
      <c r="MGM1331" s="62" t="s">
        <v>1936</v>
      </c>
      <c r="MGN1331" s="62">
        <f>SUM(MGN1329:MGN1330)</f>
        <v>1000000</v>
      </c>
      <c r="MGO1331" s="62">
        <f>SUM(MGO1329:MGO1330)</f>
        <v>0</v>
      </c>
      <c r="MGP1331" s="62">
        <f>MGO1331/MGN1331</f>
        <v>0</v>
      </c>
      <c r="MGQ1331" s="62">
        <f>SUM(MGQ1329)</f>
        <v>1000000</v>
      </c>
      <c r="MGR1331" s="62">
        <f>SUM(MGR1329:MGR1330)</f>
        <v>2000000</v>
      </c>
      <c r="MGS1331" s="62">
        <f>SUM(MGS1329:MGS1330)</f>
        <v>0</v>
      </c>
      <c r="MGT1331" s="62">
        <f>MGS1331/MGR1331</f>
        <v>0</v>
      </c>
      <c r="MGU1331" s="62">
        <f>MGR1331-MGS1331</f>
        <v>2000000</v>
      </c>
      <c r="MGV1331" s="62">
        <f t="shared" si="519"/>
        <v>3000000</v>
      </c>
      <c r="MHC1331" s="62" t="s">
        <v>1936</v>
      </c>
      <c r="MHD1331" s="62">
        <f>SUM(MHD1329:MHD1330)</f>
        <v>1000000</v>
      </c>
      <c r="MHE1331" s="62">
        <f>SUM(MHE1329:MHE1330)</f>
        <v>0</v>
      </c>
      <c r="MHF1331" s="62">
        <f>MHE1331/MHD1331</f>
        <v>0</v>
      </c>
      <c r="MHG1331" s="62">
        <f>SUM(MHG1329)</f>
        <v>1000000</v>
      </c>
      <c r="MHH1331" s="62">
        <f>SUM(MHH1329:MHH1330)</f>
        <v>2000000</v>
      </c>
      <c r="MHI1331" s="62">
        <f>SUM(MHI1329:MHI1330)</f>
        <v>0</v>
      </c>
      <c r="MHJ1331" s="62">
        <f>MHI1331/MHH1331</f>
        <v>0</v>
      </c>
      <c r="MHK1331" s="62">
        <f>MHH1331-MHI1331</f>
        <v>2000000</v>
      </c>
      <c r="MHL1331" s="62">
        <f t="shared" si="520"/>
        <v>3000000</v>
      </c>
      <c r="MHS1331" s="62" t="s">
        <v>1936</v>
      </c>
      <c r="MHT1331" s="62">
        <f>SUM(MHT1329:MHT1330)</f>
        <v>1000000</v>
      </c>
      <c r="MHU1331" s="62">
        <f>SUM(MHU1329:MHU1330)</f>
        <v>0</v>
      </c>
      <c r="MHV1331" s="62">
        <f>MHU1331/MHT1331</f>
        <v>0</v>
      </c>
      <c r="MHW1331" s="62">
        <f>SUM(MHW1329)</f>
        <v>1000000</v>
      </c>
      <c r="MHX1331" s="62">
        <f>SUM(MHX1329:MHX1330)</f>
        <v>2000000</v>
      </c>
      <c r="MHY1331" s="62">
        <f>SUM(MHY1329:MHY1330)</f>
        <v>0</v>
      </c>
      <c r="MHZ1331" s="62">
        <f>MHY1331/MHX1331</f>
        <v>0</v>
      </c>
      <c r="MIA1331" s="62">
        <f>MHX1331-MHY1331</f>
        <v>2000000</v>
      </c>
      <c r="MIB1331" s="62">
        <f t="shared" si="520"/>
        <v>3000000</v>
      </c>
      <c r="MII1331" s="62" t="s">
        <v>1936</v>
      </c>
      <c r="MIJ1331" s="62">
        <f>SUM(MIJ1329:MIJ1330)</f>
        <v>1000000</v>
      </c>
      <c r="MIK1331" s="62">
        <f>SUM(MIK1329:MIK1330)</f>
        <v>0</v>
      </c>
      <c r="MIL1331" s="62">
        <f>MIK1331/MIJ1331</f>
        <v>0</v>
      </c>
      <c r="MIM1331" s="62">
        <f>SUM(MIM1329)</f>
        <v>1000000</v>
      </c>
      <c r="MIN1331" s="62">
        <f>SUM(MIN1329:MIN1330)</f>
        <v>2000000</v>
      </c>
      <c r="MIO1331" s="62">
        <f>SUM(MIO1329:MIO1330)</f>
        <v>0</v>
      </c>
      <c r="MIP1331" s="62">
        <f>MIO1331/MIN1331</f>
        <v>0</v>
      </c>
      <c r="MIQ1331" s="62">
        <f>MIN1331-MIO1331</f>
        <v>2000000</v>
      </c>
      <c r="MIR1331" s="62">
        <f t="shared" si="521"/>
        <v>3000000</v>
      </c>
      <c r="MIY1331" s="62" t="s">
        <v>1936</v>
      </c>
      <c r="MIZ1331" s="62">
        <f>SUM(MIZ1329:MIZ1330)</f>
        <v>1000000</v>
      </c>
      <c r="MJA1331" s="62">
        <f>SUM(MJA1329:MJA1330)</f>
        <v>0</v>
      </c>
      <c r="MJB1331" s="62">
        <f>MJA1331/MIZ1331</f>
        <v>0</v>
      </c>
      <c r="MJC1331" s="62">
        <f>SUM(MJC1329)</f>
        <v>1000000</v>
      </c>
      <c r="MJD1331" s="62">
        <f>SUM(MJD1329:MJD1330)</f>
        <v>2000000</v>
      </c>
      <c r="MJE1331" s="62">
        <f>SUM(MJE1329:MJE1330)</f>
        <v>0</v>
      </c>
      <c r="MJF1331" s="62">
        <f>MJE1331/MJD1331</f>
        <v>0</v>
      </c>
      <c r="MJG1331" s="62">
        <f>MJD1331-MJE1331</f>
        <v>2000000</v>
      </c>
      <c r="MJH1331" s="62">
        <f t="shared" si="521"/>
        <v>3000000</v>
      </c>
      <c r="MJO1331" s="62" t="s">
        <v>1936</v>
      </c>
      <c r="MJP1331" s="62">
        <f>SUM(MJP1329:MJP1330)</f>
        <v>1000000</v>
      </c>
      <c r="MJQ1331" s="62">
        <f>SUM(MJQ1329:MJQ1330)</f>
        <v>0</v>
      </c>
      <c r="MJR1331" s="62">
        <f>MJQ1331/MJP1331</f>
        <v>0</v>
      </c>
      <c r="MJS1331" s="62">
        <f>SUM(MJS1329)</f>
        <v>1000000</v>
      </c>
      <c r="MJT1331" s="62">
        <f>SUM(MJT1329:MJT1330)</f>
        <v>2000000</v>
      </c>
      <c r="MJU1331" s="62">
        <f>SUM(MJU1329:MJU1330)</f>
        <v>0</v>
      </c>
      <c r="MJV1331" s="62">
        <f>MJU1331/MJT1331</f>
        <v>0</v>
      </c>
      <c r="MJW1331" s="62">
        <f>MJT1331-MJU1331</f>
        <v>2000000</v>
      </c>
      <c r="MJX1331" s="62">
        <f t="shared" si="522"/>
        <v>3000000</v>
      </c>
      <c r="MKE1331" s="62" t="s">
        <v>1936</v>
      </c>
      <c r="MKF1331" s="62">
        <f>SUM(MKF1329:MKF1330)</f>
        <v>1000000</v>
      </c>
      <c r="MKG1331" s="62">
        <f>SUM(MKG1329:MKG1330)</f>
        <v>0</v>
      </c>
      <c r="MKH1331" s="62">
        <f>MKG1331/MKF1331</f>
        <v>0</v>
      </c>
      <c r="MKI1331" s="62">
        <f>SUM(MKI1329)</f>
        <v>1000000</v>
      </c>
      <c r="MKJ1331" s="62">
        <f>SUM(MKJ1329:MKJ1330)</f>
        <v>2000000</v>
      </c>
      <c r="MKK1331" s="62">
        <f>SUM(MKK1329:MKK1330)</f>
        <v>0</v>
      </c>
      <c r="MKL1331" s="62">
        <f>MKK1331/MKJ1331</f>
        <v>0</v>
      </c>
      <c r="MKM1331" s="62">
        <f>MKJ1331-MKK1331</f>
        <v>2000000</v>
      </c>
      <c r="MKN1331" s="62">
        <f t="shared" si="522"/>
        <v>3000000</v>
      </c>
      <c r="MKU1331" s="62" t="s">
        <v>1936</v>
      </c>
      <c r="MKV1331" s="62">
        <f>SUM(MKV1329:MKV1330)</f>
        <v>1000000</v>
      </c>
      <c r="MKW1331" s="62">
        <f>SUM(MKW1329:MKW1330)</f>
        <v>0</v>
      </c>
      <c r="MKX1331" s="62">
        <f>MKW1331/MKV1331</f>
        <v>0</v>
      </c>
      <c r="MKY1331" s="62">
        <f>SUM(MKY1329)</f>
        <v>1000000</v>
      </c>
      <c r="MKZ1331" s="62">
        <f>SUM(MKZ1329:MKZ1330)</f>
        <v>2000000</v>
      </c>
      <c r="MLA1331" s="62">
        <f>SUM(MLA1329:MLA1330)</f>
        <v>0</v>
      </c>
      <c r="MLB1331" s="62">
        <f>MLA1331/MKZ1331</f>
        <v>0</v>
      </c>
      <c r="MLC1331" s="62">
        <f>MKZ1331-MLA1331</f>
        <v>2000000</v>
      </c>
      <c r="MLD1331" s="62">
        <f t="shared" si="523"/>
        <v>3000000</v>
      </c>
      <c r="MLK1331" s="62" t="s">
        <v>1936</v>
      </c>
      <c r="MLL1331" s="62">
        <f>SUM(MLL1329:MLL1330)</f>
        <v>1000000</v>
      </c>
      <c r="MLM1331" s="62">
        <f>SUM(MLM1329:MLM1330)</f>
        <v>0</v>
      </c>
      <c r="MLN1331" s="62">
        <f>MLM1331/MLL1331</f>
        <v>0</v>
      </c>
      <c r="MLO1331" s="62">
        <f>SUM(MLO1329)</f>
        <v>1000000</v>
      </c>
      <c r="MLP1331" s="62">
        <f>SUM(MLP1329:MLP1330)</f>
        <v>2000000</v>
      </c>
      <c r="MLQ1331" s="62">
        <f>SUM(MLQ1329:MLQ1330)</f>
        <v>0</v>
      </c>
      <c r="MLR1331" s="62">
        <f>MLQ1331/MLP1331</f>
        <v>0</v>
      </c>
      <c r="MLS1331" s="62">
        <f>MLP1331-MLQ1331</f>
        <v>2000000</v>
      </c>
      <c r="MLT1331" s="62">
        <f t="shared" si="523"/>
        <v>3000000</v>
      </c>
      <c r="MMA1331" s="62" t="s">
        <v>1936</v>
      </c>
      <c r="MMB1331" s="62">
        <f>SUM(MMB1329:MMB1330)</f>
        <v>1000000</v>
      </c>
      <c r="MMC1331" s="62">
        <f>SUM(MMC1329:MMC1330)</f>
        <v>0</v>
      </c>
      <c r="MMD1331" s="62">
        <f>MMC1331/MMB1331</f>
        <v>0</v>
      </c>
      <c r="MME1331" s="62">
        <f>SUM(MME1329)</f>
        <v>1000000</v>
      </c>
      <c r="MMF1331" s="62">
        <f>SUM(MMF1329:MMF1330)</f>
        <v>2000000</v>
      </c>
      <c r="MMG1331" s="62">
        <f>SUM(MMG1329:MMG1330)</f>
        <v>0</v>
      </c>
      <c r="MMH1331" s="62">
        <f>MMG1331/MMF1331</f>
        <v>0</v>
      </c>
      <c r="MMI1331" s="62">
        <f>MMF1331-MMG1331</f>
        <v>2000000</v>
      </c>
      <c r="MMJ1331" s="62">
        <f t="shared" si="524"/>
        <v>3000000</v>
      </c>
      <c r="MMQ1331" s="62" t="s">
        <v>1936</v>
      </c>
      <c r="MMR1331" s="62">
        <f>SUM(MMR1329:MMR1330)</f>
        <v>1000000</v>
      </c>
      <c r="MMS1331" s="62">
        <f>SUM(MMS1329:MMS1330)</f>
        <v>0</v>
      </c>
      <c r="MMT1331" s="62">
        <f>MMS1331/MMR1331</f>
        <v>0</v>
      </c>
      <c r="MMU1331" s="62">
        <f>SUM(MMU1329)</f>
        <v>1000000</v>
      </c>
      <c r="MMV1331" s="62">
        <f>SUM(MMV1329:MMV1330)</f>
        <v>2000000</v>
      </c>
      <c r="MMW1331" s="62">
        <f>SUM(MMW1329:MMW1330)</f>
        <v>0</v>
      </c>
      <c r="MMX1331" s="62">
        <f>MMW1331/MMV1331</f>
        <v>0</v>
      </c>
      <c r="MMY1331" s="62">
        <f>MMV1331-MMW1331</f>
        <v>2000000</v>
      </c>
      <c r="MMZ1331" s="62">
        <f t="shared" si="524"/>
        <v>3000000</v>
      </c>
      <c r="MNG1331" s="62" t="s">
        <v>1936</v>
      </c>
      <c r="MNH1331" s="62">
        <f>SUM(MNH1329:MNH1330)</f>
        <v>1000000</v>
      </c>
      <c r="MNI1331" s="62">
        <f>SUM(MNI1329:MNI1330)</f>
        <v>0</v>
      </c>
      <c r="MNJ1331" s="62">
        <f>MNI1331/MNH1331</f>
        <v>0</v>
      </c>
      <c r="MNK1331" s="62">
        <f>SUM(MNK1329)</f>
        <v>1000000</v>
      </c>
      <c r="MNL1331" s="62">
        <f>SUM(MNL1329:MNL1330)</f>
        <v>2000000</v>
      </c>
      <c r="MNM1331" s="62">
        <f>SUM(MNM1329:MNM1330)</f>
        <v>0</v>
      </c>
      <c r="MNN1331" s="62">
        <f>MNM1331/MNL1331</f>
        <v>0</v>
      </c>
      <c r="MNO1331" s="62">
        <f>MNL1331-MNM1331</f>
        <v>2000000</v>
      </c>
      <c r="MNP1331" s="62">
        <f t="shared" si="525"/>
        <v>3000000</v>
      </c>
      <c r="MNW1331" s="62" t="s">
        <v>1936</v>
      </c>
      <c r="MNX1331" s="62">
        <f>SUM(MNX1329:MNX1330)</f>
        <v>1000000</v>
      </c>
      <c r="MNY1331" s="62">
        <f>SUM(MNY1329:MNY1330)</f>
        <v>0</v>
      </c>
      <c r="MNZ1331" s="62">
        <f>MNY1331/MNX1331</f>
        <v>0</v>
      </c>
      <c r="MOA1331" s="62">
        <f>SUM(MOA1329)</f>
        <v>1000000</v>
      </c>
      <c r="MOB1331" s="62">
        <f>SUM(MOB1329:MOB1330)</f>
        <v>2000000</v>
      </c>
      <c r="MOC1331" s="62">
        <f>SUM(MOC1329:MOC1330)</f>
        <v>0</v>
      </c>
      <c r="MOD1331" s="62">
        <f>MOC1331/MOB1331</f>
        <v>0</v>
      </c>
      <c r="MOE1331" s="62">
        <f>MOB1331-MOC1331</f>
        <v>2000000</v>
      </c>
      <c r="MOF1331" s="62">
        <f t="shared" si="525"/>
        <v>3000000</v>
      </c>
      <c r="MOM1331" s="62" t="s">
        <v>1936</v>
      </c>
      <c r="MON1331" s="62">
        <f>SUM(MON1329:MON1330)</f>
        <v>1000000</v>
      </c>
      <c r="MOO1331" s="62">
        <f>SUM(MOO1329:MOO1330)</f>
        <v>0</v>
      </c>
      <c r="MOP1331" s="62">
        <f>MOO1331/MON1331</f>
        <v>0</v>
      </c>
      <c r="MOQ1331" s="62">
        <f>SUM(MOQ1329)</f>
        <v>1000000</v>
      </c>
      <c r="MOR1331" s="62">
        <f>SUM(MOR1329:MOR1330)</f>
        <v>2000000</v>
      </c>
      <c r="MOS1331" s="62">
        <f>SUM(MOS1329:MOS1330)</f>
        <v>0</v>
      </c>
      <c r="MOT1331" s="62">
        <f>MOS1331/MOR1331</f>
        <v>0</v>
      </c>
      <c r="MOU1331" s="62">
        <f>MOR1331-MOS1331</f>
        <v>2000000</v>
      </c>
      <c r="MOV1331" s="62">
        <f t="shared" si="526"/>
        <v>3000000</v>
      </c>
      <c r="MPC1331" s="62" t="s">
        <v>1936</v>
      </c>
      <c r="MPD1331" s="62">
        <f>SUM(MPD1329:MPD1330)</f>
        <v>1000000</v>
      </c>
      <c r="MPE1331" s="62">
        <f>SUM(MPE1329:MPE1330)</f>
        <v>0</v>
      </c>
      <c r="MPF1331" s="62">
        <f>MPE1331/MPD1331</f>
        <v>0</v>
      </c>
      <c r="MPG1331" s="62">
        <f>SUM(MPG1329)</f>
        <v>1000000</v>
      </c>
      <c r="MPH1331" s="62">
        <f>SUM(MPH1329:MPH1330)</f>
        <v>2000000</v>
      </c>
      <c r="MPI1331" s="62">
        <f>SUM(MPI1329:MPI1330)</f>
        <v>0</v>
      </c>
      <c r="MPJ1331" s="62">
        <f>MPI1331/MPH1331</f>
        <v>0</v>
      </c>
      <c r="MPK1331" s="62">
        <f>MPH1331-MPI1331</f>
        <v>2000000</v>
      </c>
      <c r="MPL1331" s="62">
        <f t="shared" si="526"/>
        <v>3000000</v>
      </c>
      <c r="MPS1331" s="62" t="s">
        <v>1936</v>
      </c>
      <c r="MPT1331" s="62">
        <f>SUM(MPT1329:MPT1330)</f>
        <v>1000000</v>
      </c>
      <c r="MPU1331" s="62">
        <f>SUM(MPU1329:MPU1330)</f>
        <v>0</v>
      </c>
      <c r="MPV1331" s="62">
        <f>MPU1331/MPT1331</f>
        <v>0</v>
      </c>
      <c r="MPW1331" s="62">
        <f>SUM(MPW1329)</f>
        <v>1000000</v>
      </c>
      <c r="MPX1331" s="62">
        <f>SUM(MPX1329:MPX1330)</f>
        <v>2000000</v>
      </c>
      <c r="MPY1331" s="62">
        <f>SUM(MPY1329:MPY1330)</f>
        <v>0</v>
      </c>
      <c r="MPZ1331" s="62">
        <f>MPY1331/MPX1331</f>
        <v>0</v>
      </c>
      <c r="MQA1331" s="62">
        <f>MPX1331-MPY1331</f>
        <v>2000000</v>
      </c>
      <c r="MQB1331" s="62">
        <f t="shared" si="527"/>
        <v>3000000</v>
      </c>
      <c r="MQI1331" s="62" t="s">
        <v>1936</v>
      </c>
      <c r="MQJ1331" s="62">
        <f>SUM(MQJ1329:MQJ1330)</f>
        <v>1000000</v>
      </c>
      <c r="MQK1331" s="62">
        <f>SUM(MQK1329:MQK1330)</f>
        <v>0</v>
      </c>
      <c r="MQL1331" s="62">
        <f>MQK1331/MQJ1331</f>
        <v>0</v>
      </c>
      <c r="MQM1331" s="62">
        <f>SUM(MQM1329)</f>
        <v>1000000</v>
      </c>
      <c r="MQN1331" s="62">
        <f>SUM(MQN1329:MQN1330)</f>
        <v>2000000</v>
      </c>
      <c r="MQO1331" s="62">
        <f>SUM(MQO1329:MQO1330)</f>
        <v>0</v>
      </c>
      <c r="MQP1331" s="62">
        <f>MQO1331/MQN1331</f>
        <v>0</v>
      </c>
      <c r="MQQ1331" s="62">
        <f>MQN1331-MQO1331</f>
        <v>2000000</v>
      </c>
      <c r="MQR1331" s="62">
        <f t="shared" si="527"/>
        <v>3000000</v>
      </c>
      <c r="MQY1331" s="62" t="s">
        <v>1936</v>
      </c>
      <c r="MQZ1331" s="62">
        <f>SUM(MQZ1329:MQZ1330)</f>
        <v>1000000</v>
      </c>
      <c r="MRA1331" s="62">
        <f>SUM(MRA1329:MRA1330)</f>
        <v>0</v>
      </c>
      <c r="MRB1331" s="62">
        <f>MRA1331/MQZ1331</f>
        <v>0</v>
      </c>
      <c r="MRC1331" s="62">
        <f>SUM(MRC1329)</f>
        <v>1000000</v>
      </c>
      <c r="MRD1331" s="62">
        <f>SUM(MRD1329:MRD1330)</f>
        <v>2000000</v>
      </c>
      <c r="MRE1331" s="62">
        <f>SUM(MRE1329:MRE1330)</f>
        <v>0</v>
      </c>
      <c r="MRF1331" s="62">
        <f>MRE1331/MRD1331</f>
        <v>0</v>
      </c>
      <c r="MRG1331" s="62">
        <f>MRD1331-MRE1331</f>
        <v>2000000</v>
      </c>
      <c r="MRH1331" s="62">
        <f t="shared" si="528"/>
        <v>3000000</v>
      </c>
      <c r="MRO1331" s="62" t="s">
        <v>1936</v>
      </c>
      <c r="MRP1331" s="62">
        <f>SUM(MRP1329:MRP1330)</f>
        <v>1000000</v>
      </c>
      <c r="MRQ1331" s="62">
        <f>SUM(MRQ1329:MRQ1330)</f>
        <v>0</v>
      </c>
      <c r="MRR1331" s="62">
        <f>MRQ1331/MRP1331</f>
        <v>0</v>
      </c>
      <c r="MRS1331" s="62">
        <f>SUM(MRS1329)</f>
        <v>1000000</v>
      </c>
      <c r="MRT1331" s="62">
        <f>SUM(MRT1329:MRT1330)</f>
        <v>2000000</v>
      </c>
      <c r="MRU1331" s="62">
        <f>SUM(MRU1329:MRU1330)</f>
        <v>0</v>
      </c>
      <c r="MRV1331" s="62">
        <f>MRU1331/MRT1331</f>
        <v>0</v>
      </c>
      <c r="MRW1331" s="62">
        <f>MRT1331-MRU1331</f>
        <v>2000000</v>
      </c>
      <c r="MRX1331" s="62">
        <f t="shared" si="528"/>
        <v>3000000</v>
      </c>
      <c r="MSE1331" s="62" t="s">
        <v>1936</v>
      </c>
      <c r="MSF1331" s="62">
        <f>SUM(MSF1329:MSF1330)</f>
        <v>1000000</v>
      </c>
      <c r="MSG1331" s="62">
        <f>SUM(MSG1329:MSG1330)</f>
        <v>0</v>
      </c>
      <c r="MSH1331" s="62">
        <f>MSG1331/MSF1331</f>
        <v>0</v>
      </c>
      <c r="MSI1331" s="62">
        <f>SUM(MSI1329)</f>
        <v>1000000</v>
      </c>
      <c r="MSJ1331" s="62">
        <f>SUM(MSJ1329:MSJ1330)</f>
        <v>2000000</v>
      </c>
      <c r="MSK1331" s="62">
        <f>SUM(MSK1329:MSK1330)</f>
        <v>0</v>
      </c>
      <c r="MSL1331" s="62">
        <f>MSK1331/MSJ1331</f>
        <v>0</v>
      </c>
      <c r="MSM1331" s="62">
        <f>MSJ1331-MSK1331</f>
        <v>2000000</v>
      </c>
      <c r="MSN1331" s="62">
        <f t="shared" si="529"/>
        <v>3000000</v>
      </c>
      <c r="MSU1331" s="62" t="s">
        <v>1936</v>
      </c>
      <c r="MSV1331" s="62">
        <f>SUM(MSV1329:MSV1330)</f>
        <v>1000000</v>
      </c>
      <c r="MSW1331" s="62">
        <f>SUM(MSW1329:MSW1330)</f>
        <v>0</v>
      </c>
      <c r="MSX1331" s="62">
        <f>MSW1331/MSV1331</f>
        <v>0</v>
      </c>
      <c r="MSY1331" s="62">
        <f>SUM(MSY1329)</f>
        <v>1000000</v>
      </c>
      <c r="MSZ1331" s="62">
        <f>SUM(MSZ1329:MSZ1330)</f>
        <v>2000000</v>
      </c>
      <c r="MTA1331" s="62">
        <f>SUM(MTA1329:MTA1330)</f>
        <v>0</v>
      </c>
      <c r="MTB1331" s="62">
        <f>MTA1331/MSZ1331</f>
        <v>0</v>
      </c>
      <c r="MTC1331" s="62">
        <f>MSZ1331-MTA1331</f>
        <v>2000000</v>
      </c>
      <c r="MTD1331" s="62">
        <f t="shared" si="529"/>
        <v>3000000</v>
      </c>
      <c r="MTK1331" s="62" t="s">
        <v>1936</v>
      </c>
      <c r="MTL1331" s="62">
        <f>SUM(MTL1329:MTL1330)</f>
        <v>1000000</v>
      </c>
      <c r="MTM1331" s="62">
        <f>SUM(MTM1329:MTM1330)</f>
        <v>0</v>
      </c>
      <c r="MTN1331" s="62">
        <f>MTM1331/MTL1331</f>
        <v>0</v>
      </c>
      <c r="MTO1331" s="62">
        <f>SUM(MTO1329)</f>
        <v>1000000</v>
      </c>
      <c r="MTP1331" s="62">
        <f>SUM(MTP1329:MTP1330)</f>
        <v>2000000</v>
      </c>
      <c r="MTQ1331" s="62">
        <f>SUM(MTQ1329:MTQ1330)</f>
        <v>0</v>
      </c>
      <c r="MTR1331" s="62">
        <f>MTQ1331/MTP1331</f>
        <v>0</v>
      </c>
      <c r="MTS1331" s="62">
        <f>MTP1331-MTQ1331</f>
        <v>2000000</v>
      </c>
      <c r="MTT1331" s="62">
        <f t="shared" si="530"/>
        <v>3000000</v>
      </c>
      <c r="MUA1331" s="62" t="s">
        <v>1936</v>
      </c>
      <c r="MUB1331" s="62">
        <f>SUM(MUB1329:MUB1330)</f>
        <v>1000000</v>
      </c>
      <c r="MUC1331" s="62">
        <f>SUM(MUC1329:MUC1330)</f>
        <v>0</v>
      </c>
      <c r="MUD1331" s="62">
        <f>MUC1331/MUB1331</f>
        <v>0</v>
      </c>
      <c r="MUE1331" s="62">
        <f>SUM(MUE1329)</f>
        <v>1000000</v>
      </c>
      <c r="MUF1331" s="62">
        <f>SUM(MUF1329:MUF1330)</f>
        <v>2000000</v>
      </c>
      <c r="MUG1331" s="62">
        <f>SUM(MUG1329:MUG1330)</f>
        <v>0</v>
      </c>
      <c r="MUH1331" s="62">
        <f>MUG1331/MUF1331</f>
        <v>0</v>
      </c>
      <c r="MUI1331" s="62">
        <f>MUF1331-MUG1331</f>
        <v>2000000</v>
      </c>
      <c r="MUJ1331" s="62">
        <f t="shared" si="530"/>
        <v>3000000</v>
      </c>
      <c r="MUQ1331" s="62" t="s">
        <v>1936</v>
      </c>
      <c r="MUR1331" s="62">
        <f>SUM(MUR1329:MUR1330)</f>
        <v>1000000</v>
      </c>
      <c r="MUS1331" s="62">
        <f>SUM(MUS1329:MUS1330)</f>
        <v>0</v>
      </c>
      <c r="MUT1331" s="62">
        <f>MUS1331/MUR1331</f>
        <v>0</v>
      </c>
      <c r="MUU1331" s="62">
        <f>SUM(MUU1329)</f>
        <v>1000000</v>
      </c>
      <c r="MUV1331" s="62">
        <f>SUM(MUV1329:MUV1330)</f>
        <v>2000000</v>
      </c>
      <c r="MUW1331" s="62">
        <f>SUM(MUW1329:MUW1330)</f>
        <v>0</v>
      </c>
      <c r="MUX1331" s="62">
        <f>MUW1331/MUV1331</f>
        <v>0</v>
      </c>
      <c r="MUY1331" s="62">
        <f>MUV1331-MUW1331</f>
        <v>2000000</v>
      </c>
      <c r="MUZ1331" s="62">
        <f t="shared" si="531"/>
        <v>3000000</v>
      </c>
      <c r="MVG1331" s="62" t="s">
        <v>1936</v>
      </c>
      <c r="MVH1331" s="62">
        <f>SUM(MVH1329:MVH1330)</f>
        <v>1000000</v>
      </c>
      <c r="MVI1331" s="62">
        <f>SUM(MVI1329:MVI1330)</f>
        <v>0</v>
      </c>
      <c r="MVJ1331" s="62">
        <f>MVI1331/MVH1331</f>
        <v>0</v>
      </c>
      <c r="MVK1331" s="62">
        <f>SUM(MVK1329)</f>
        <v>1000000</v>
      </c>
      <c r="MVL1331" s="62">
        <f>SUM(MVL1329:MVL1330)</f>
        <v>2000000</v>
      </c>
      <c r="MVM1331" s="62">
        <f>SUM(MVM1329:MVM1330)</f>
        <v>0</v>
      </c>
      <c r="MVN1331" s="62">
        <f>MVM1331/MVL1331</f>
        <v>0</v>
      </c>
      <c r="MVO1331" s="62">
        <f>MVL1331-MVM1331</f>
        <v>2000000</v>
      </c>
      <c r="MVP1331" s="62">
        <f t="shared" si="531"/>
        <v>3000000</v>
      </c>
      <c r="MVW1331" s="62" t="s">
        <v>1936</v>
      </c>
      <c r="MVX1331" s="62">
        <f>SUM(MVX1329:MVX1330)</f>
        <v>1000000</v>
      </c>
      <c r="MVY1331" s="62">
        <f>SUM(MVY1329:MVY1330)</f>
        <v>0</v>
      </c>
      <c r="MVZ1331" s="62">
        <f>MVY1331/MVX1331</f>
        <v>0</v>
      </c>
      <c r="MWA1331" s="62">
        <f>SUM(MWA1329)</f>
        <v>1000000</v>
      </c>
      <c r="MWB1331" s="62">
        <f>SUM(MWB1329:MWB1330)</f>
        <v>2000000</v>
      </c>
      <c r="MWC1331" s="62">
        <f>SUM(MWC1329:MWC1330)</f>
        <v>0</v>
      </c>
      <c r="MWD1331" s="62">
        <f>MWC1331/MWB1331</f>
        <v>0</v>
      </c>
      <c r="MWE1331" s="62">
        <f>MWB1331-MWC1331</f>
        <v>2000000</v>
      </c>
      <c r="MWF1331" s="62">
        <f t="shared" si="532"/>
        <v>3000000</v>
      </c>
      <c r="MWM1331" s="62" t="s">
        <v>1936</v>
      </c>
      <c r="MWN1331" s="62">
        <f>SUM(MWN1329:MWN1330)</f>
        <v>1000000</v>
      </c>
      <c r="MWO1331" s="62">
        <f>SUM(MWO1329:MWO1330)</f>
        <v>0</v>
      </c>
      <c r="MWP1331" s="62">
        <f>MWO1331/MWN1331</f>
        <v>0</v>
      </c>
      <c r="MWQ1331" s="62">
        <f>SUM(MWQ1329)</f>
        <v>1000000</v>
      </c>
      <c r="MWR1331" s="62">
        <f>SUM(MWR1329:MWR1330)</f>
        <v>2000000</v>
      </c>
      <c r="MWS1331" s="62">
        <f>SUM(MWS1329:MWS1330)</f>
        <v>0</v>
      </c>
      <c r="MWT1331" s="62">
        <f>MWS1331/MWR1331</f>
        <v>0</v>
      </c>
      <c r="MWU1331" s="62">
        <f>MWR1331-MWS1331</f>
        <v>2000000</v>
      </c>
      <c r="MWV1331" s="62">
        <f t="shared" si="532"/>
        <v>3000000</v>
      </c>
      <c r="MXC1331" s="62" t="s">
        <v>1936</v>
      </c>
      <c r="MXD1331" s="62">
        <f>SUM(MXD1329:MXD1330)</f>
        <v>1000000</v>
      </c>
      <c r="MXE1331" s="62">
        <f>SUM(MXE1329:MXE1330)</f>
        <v>0</v>
      </c>
      <c r="MXF1331" s="62">
        <f>MXE1331/MXD1331</f>
        <v>0</v>
      </c>
      <c r="MXG1331" s="62">
        <f>SUM(MXG1329)</f>
        <v>1000000</v>
      </c>
      <c r="MXH1331" s="62">
        <f>SUM(MXH1329:MXH1330)</f>
        <v>2000000</v>
      </c>
      <c r="MXI1331" s="62">
        <f>SUM(MXI1329:MXI1330)</f>
        <v>0</v>
      </c>
      <c r="MXJ1331" s="62">
        <f>MXI1331/MXH1331</f>
        <v>0</v>
      </c>
      <c r="MXK1331" s="62">
        <f>MXH1331-MXI1331</f>
        <v>2000000</v>
      </c>
      <c r="MXL1331" s="62">
        <f t="shared" si="533"/>
        <v>3000000</v>
      </c>
      <c r="MXS1331" s="62" t="s">
        <v>1936</v>
      </c>
      <c r="MXT1331" s="62">
        <f>SUM(MXT1329:MXT1330)</f>
        <v>1000000</v>
      </c>
      <c r="MXU1331" s="62">
        <f>SUM(MXU1329:MXU1330)</f>
        <v>0</v>
      </c>
      <c r="MXV1331" s="62">
        <f>MXU1331/MXT1331</f>
        <v>0</v>
      </c>
      <c r="MXW1331" s="62">
        <f>SUM(MXW1329)</f>
        <v>1000000</v>
      </c>
      <c r="MXX1331" s="62">
        <f>SUM(MXX1329:MXX1330)</f>
        <v>2000000</v>
      </c>
      <c r="MXY1331" s="62">
        <f>SUM(MXY1329:MXY1330)</f>
        <v>0</v>
      </c>
      <c r="MXZ1331" s="62">
        <f>MXY1331/MXX1331</f>
        <v>0</v>
      </c>
      <c r="MYA1331" s="62">
        <f>MXX1331-MXY1331</f>
        <v>2000000</v>
      </c>
      <c r="MYB1331" s="62">
        <f t="shared" si="533"/>
        <v>3000000</v>
      </c>
      <c r="MYI1331" s="62" t="s">
        <v>1936</v>
      </c>
      <c r="MYJ1331" s="62">
        <f>SUM(MYJ1329:MYJ1330)</f>
        <v>1000000</v>
      </c>
      <c r="MYK1331" s="62">
        <f>SUM(MYK1329:MYK1330)</f>
        <v>0</v>
      </c>
      <c r="MYL1331" s="62">
        <f>MYK1331/MYJ1331</f>
        <v>0</v>
      </c>
      <c r="MYM1331" s="62">
        <f>SUM(MYM1329)</f>
        <v>1000000</v>
      </c>
      <c r="MYN1331" s="62">
        <f>SUM(MYN1329:MYN1330)</f>
        <v>2000000</v>
      </c>
      <c r="MYO1331" s="62">
        <f>SUM(MYO1329:MYO1330)</f>
        <v>0</v>
      </c>
      <c r="MYP1331" s="62">
        <f>MYO1331/MYN1331</f>
        <v>0</v>
      </c>
      <c r="MYQ1331" s="62">
        <f>MYN1331-MYO1331</f>
        <v>2000000</v>
      </c>
      <c r="MYR1331" s="62">
        <f t="shared" si="534"/>
        <v>3000000</v>
      </c>
      <c r="MYY1331" s="62" t="s">
        <v>1936</v>
      </c>
      <c r="MYZ1331" s="62">
        <f>SUM(MYZ1329:MYZ1330)</f>
        <v>1000000</v>
      </c>
      <c r="MZA1331" s="62">
        <f>SUM(MZA1329:MZA1330)</f>
        <v>0</v>
      </c>
      <c r="MZB1331" s="62">
        <f>MZA1331/MYZ1331</f>
        <v>0</v>
      </c>
      <c r="MZC1331" s="62">
        <f>SUM(MZC1329)</f>
        <v>1000000</v>
      </c>
      <c r="MZD1331" s="62">
        <f>SUM(MZD1329:MZD1330)</f>
        <v>2000000</v>
      </c>
      <c r="MZE1331" s="62">
        <f>SUM(MZE1329:MZE1330)</f>
        <v>0</v>
      </c>
      <c r="MZF1331" s="62">
        <f>MZE1331/MZD1331</f>
        <v>0</v>
      </c>
      <c r="MZG1331" s="62">
        <f>MZD1331-MZE1331</f>
        <v>2000000</v>
      </c>
      <c r="MZH1331" s="62">
        <f t="shared" si="534"/>
        <v>3000000</v>
      </c>
      <c r="MZO1331" s="62" t="s">
        <v>1936</v>
      </c>
      <c r="MZP1331" s="62">
        <f>SUM(MZP1329:MZP1330)</f>
        <v>1000000</v>
      </c>
      <c r="MZQ1331" s="62">
        <f>SUM(MZQ1329:MZQ1330)</f>
        <v>0</v>
      </c>
      <c r="MZR1331" s="62">
        <f>MZQ1331/MZP1331</f>
        <v>0</v>
      </c>
      <c r="MZS1331" s="62">
        <f>SUM(MZS1329)</f>
        <v>1000000</v>
      </c>
      <c r="MZT1331" s="62">
        <f>SUM(MZT1329:MZT1330)</f>
        <v>2000000</v>
      </c>
      <c r="MZU1331" s="62">
        <f>SUM(MZU1329:MZU1330)</f>
        <v>0</v>
      </c>
      <c r="MZV1331" s="62">
        <f>MZU1331/MZT1331</f>
        <v>0</v>
      </c>
      <c r="MZW1331" s="62">
        <f>MZT1331-MZU1331</f>
        <v>2000000</v>
      </c>
      <c r="MZX1331" s="62">
        <f t="shared" si="535"/>
        <v>3000000</v>
      </c>
      <c r="NAE1331" s="62" t="s">
        <v>1936</v>
      </c>
      <c r="NAF1331" s="62">
        <f>SUM(NAF1329:NAF1330)</f>
        <v>1000000</v>
      </c>
      <c r="NAG1331" s="62">
        <f>SUM(NAG1329:NAG1330)</f>
        <v>0</v>
      </c>
      <c r="NAH1331" s="62">
        <f>NAG1331/NAF1331</f>
        <v>0</v>
      </c>
      <c r="NAI1331" s="62">
        <f>SUM(NAI1329)</f>
        <v>1000000</v>
      </c>
      <c r="NAJ1331" s="62">
        <f>SUM(NAJ1329:NAJ1330)</f>
        <v>2000000</v>
      </c>
      <c r="NAK1331" s="62">
        <f>SUM(NAK1329:NAK1330)</f>
        <v>0</v>
      </c>
      <c r="NAL1331" s="62">
        <f>NAK1331/NAJ1331</f>
        <v>0</v>
      </c>
      <c r="NAM1331" s="62">
        <f>NAJ1331-NAK1331</f>
        <v>2000000</v>
      </c>
      <c r="NAN1331" s="62">
        <f t="shared" si="535"/>
        <v>3000000</v>
      </c>
      <c r="NAU1331" s="62" t="s">
        <v>1936</v>
      </c>
      <c r="NAV1331" s="62">
        <f>SUM(NAV1329:NAV1330)</f>
        <v>1000000</v>
      </c>
      <c r="NAW1331" s="62">
        <f>SUM(NAW1329:NAW1330)</f>
        <v>0</v>
      </c>
      <c r="NAX1331" s="62">
        <f>NAW1331/NAV1331</f>
        <v>0</v>
      </c>
      <c r="NAY1331" s="62">
        <f>SUM(NAY1329)</f>
        <v>1000000</v>
      </c>
      <c r="NAZ1331" s="62">
        <f>SUM(NAZ1329:NAZ1330)</f>
        <v>2000000</v>
      </c>
      <c r="NBA1331" s="62">
        <f>SUM(NBA1329:NBA1330)</f>
        <v>0</v>
      </c>
      <c r="NBB1331" s="62">
        <f>NBA1331/NAZ1331</f>
        <v>0</v>
      </c>
      <c r="NBC1331" s="62">
        <f>NAZ1331-NBA1331</f>
        <v>2000000</v>
      </c>
      <c r="NBD1331" s="62">
        <f t="shared" si="536"/>
        <v>3000000</v>
      </c>
      <c r="NBK1331" s="62" t="s">
        <v>1936</v>
      </c>
      <c r="NBL1331" s="62">
        <f>SUM(NBL1329:NBL1330)</f>
        <v>1000000</v>
      </c>
      <c r="NBM1331" s="62">
        <f>SUM(NBM1329:NBM1330)</f>
        <v>0</v>
      </c>
      <c r="NBN1331" s="62">
        <f>NBM1331/NBL1331</f>
        <v>0</v>
      </c>
      <c r="NBO1331" s="62">
        <f>SUM(NBO1329)</f>
        <v>1000000</v>
      </c>
      <c r="NBP1331" s="62">
        <f>SUM(NBP1329:NBP1330)</f>
        <v>2000000</v>
      </c>
      <c r="NBQ1331" s="62">
        <f>SUM(NBQ1329:NBQ1330)</f>
        <v>0</v>
      </c>
      <c r="NBR1331" s="62">
        <f>NBQ1331/NBP1331</f>
        <v>0</v>
      </c>
      <c r="NBS1331" s="62">
        <f>NBP1331-NBQ1331</f>
        <v>2000000</v>
      </c>
      <c r="NBT1331" s="62">
        <f t="shared" si="536"/>
        <v>3000000</v>
      </c>
      <c r="NCA1331" s="62" t="s">
        <v>1936</v>
      </c>
      <c r="NCB1331" s="62">
        <f>SUM(NCB1329:NCB1330)</f>
        <v>1000000</v>
      </c>
      <c r="NCC1331" s="62">
        <f>SUM(NCC1329:NCC1330)</f>
        <v>0</v>
      </c>
      <c r="NCD1331" s="62">
        <f>NCC1331/NCB1331</f>
        <v>0</v>
      </c>
      <c r="NCE1331" s="62">
        <f>SUM(NCE1329)</f>
        <v>1000000</v>
      </c>
      <c r="NCF1331" s="62">
        <f>SUM(NCF1329:NCF1330)</f>
        <v>2000000</v>
      </c>
      <c r="NCG1331" s="62">
        <f>SUM(NCG1329:NCG1330)</f>
        <v>0</v>
      </c>
      <c r="NCH1331" s="62">
        <f>NCG1331/NCF1331</f>
        <v>0</v>
      </c>
      <c r="NCI1331" s="62">
        <f>NCF1331-NCG1331</f>
        <v>2000000</v>
      </c>
      <c r="NCJ1331" s="62">
        <f t="shared" si="537"/>
        <v>3000000</v>
      </c>
      <c r="NCQ1331" s="62" t="s">
        <v>1936</v>
      </c>
      <c r="NCR1331" s="62">
        <f>SUM(NCR1329:NCR1330)</f>
        <v>1000000</v>
      </c>
      <c r="NCS1331" s="62">
        <f>SUM(NCS1329:NCS1330)</f>
        <v>0</v>
      </c>
      <c r="NCT1331" s="62">
        <f>NCS1331/NCR1331</f>
        <v>0</v>
      </c>
      <c r="NCU1331" s="62">
        <f>SUM(NCU1329)</f>
        <v>1000000</v>
      </c>
      <c r="NCV1331" s="62">
        <f>SUM(NCV1329:NCV1330)</f>
        <v>2000000</v>
      </c>
      <c r="NCW1331" s="62">
        <f>SUM(NCW1329:NCW1330)</f>
        <v>0</v>
      </c>
      <c r="NCX1331" s="62">
        <f>NCW1331/NCV1331</f>
        <v>0</v>
      </c>
      <c r="NCY1331" s="62">
        <f>NCV1331-NCW1331</f>
        <v>2000000</v>
      </c>
      <c r="NCZ1331" s="62">
        <f t="shared" si="537"/>
        <v>3000000</v>
      </c>
      <c r="NDG1331" s="62" t="s">
        <v>1936</v>
      </c>
      <c r="NDH1331" s="62">
        <f>SUM(NDH1329:NDH1330)</f>
        <v>1000000</v>
      </c>
      <c r="NDI1331" s="62">
        <f>SUM(NDI1329:NDI1330)</f>
        <v>0</v>
      </c>
      <c r="NDJ1331" s="62">
        <f>NDI1331/NDH1331</f>
        <v>0</v>
      </c>
      <c r="NDK1331" s="62">
        <f>SUM(NDK1329)</f>
        <v>1000000</v>
      </c>
      <c r="NDL1331" s="62">
        <f>SUM(NDL1329:NDL1330)</f>
        <v>2000000</v>
      </c>
      <c r="NDM1331" s="62">
        <f>SUM(NDM1329:NDM1330)</f>
        <v>0</v>
      </c>
      <c r="NDN1331" s="62">
        <f>NDM1331/NDL1331</f>
        <v>0</v>
      </c>
      <c r="NDO1331" s="62">
        <f>NDL1331-NDM1331</f>
        <v>2000000</v>
      </c>
      <c r="NDP1331" s="62">
        <f t="shared" si="538"/>
        <v>3000000</v>
      </c>
      <c r="NDW1331" s="62" t="s">
        <v>1936</v>
      </c>
      <c r="NDX1331" s="62">
        <f>SUM(NDX1329:NDX1330)</f>
        <v>1000000</v>
      </c>
      <c r="NDY1331" s="62">
        <f>SUM(NDY1329:NDY1330)</f>
        <v>0</v>
      </c>
      <c r="NDZ1331" s="62">
        <f>NDY1331/NDX1331</f>
        <v>0</v>
      </c>
      <c r="NEA1331" s="62">
        <f>SUM(NEA1329)</f>
        <v>1000000</v>
      </c>
      <c r="NEB1331" s="62">
        <f>SUM(NEB1329:NEB1330)</f>
        <v>2000000</v>
      </c>
      <c r="NEC1331" s="62">
        <f>SUM(NEC1329:NEC1330)</f>
        <v>0</v>
      </c>
      <c r="NED1331" s="62">
        <f>NEC1331/NEB1331</f>
        <v>0</v>
      </c>
      <c r="NEE1331" s="62">
        <f>NEB1331-NEC1331</f>
        <v>2000000</v>
      </c>
      <c r="NEF1331" s="62">
        <f t="shared" si="538"/>
        <v>3000000</v>
      </c>
      <c r="NEM1331" s="62" t="s">
        <v>1936</v>
      </c>
      <c r="NEN1331" s="62">
        <f>SUM(NEN1329:NEN1330)</f>
        <v>1000000</v>
      </c>
      <c r="NEO1331" s="62">
        <f>SUM(NEO1329:NEO1330)</f>
        <v>0</v>
      </c>
      <c r="NEP1331" s="62">
        <f>NEO1331/NEN1331</f>
        <v>0</v>
      </c>
      <c r="NEQ1331" s="62">
        <f>SUM(NEQ1329)</f>
        <v>1000000</v>
      </c>
      <c r="NER1331" s="62">
        <f>SUM(NER1329:NER1330)</f>
        <v>2000000</v>
      </c>
      <c r="NES1331" s="62">
        <f>SUM(NES1329:NES1330)</f>
        <v>0</v>
      </c>
      <c r="NET1331" s="62">
        <f>NES1331/NER1331</f>
        <v>0</v>
      </c>
      <c r="NEU1331" s="62">
        <f>NER1331-NES1331</f>
        <v>2000000</v>
      </c>
      <c r="NEV1331" s="62">
        <f t="shared" si="539"/>
        <v>3000000</v>
      </c>
      <c r="NFC1331" s="62" t="s">
        <v>1936</v>
      </c>
      <c r="NFD1331" s="62">
        <f>SUM(NFD1329:NFD1330)</f>
        <v>1000000</v>
      </c>
      <c r="NFE1331" s="62">
        <f>SUM(NFE1329:NFE1330)</f>
        <v>0</v>
      </c>
      <c r="NFF1331" s="62">
        <f>NFE1331/NFD1331</f>
        <v>0</v>
      </c>
      <c r="NFG1331" s="62">
        <f>SUM(NFG1329)</f>
        <v>1000000</v>
      </c>
      <c r="NFH1331" s="62">
        <f>SUM(NFH1329:NFH1330)</f>
        <v>2000000</v>
      </c>
      <c r="NFI1331" s="62">
        <f>SUM(NFI1329:NFI1330)</f>
        <v>0</v>
      </c>
      <c r="NFJ1331" s="62">
        <f>NFI1331/NFH1331</f>
        <v>0</v>
      </c>
      <c r="NFK1331" s="62">
        <f>NFH1331-NFI1331</f>
        <v>2000000</v>
      </c>
      <c r="NFL1331" s="62">
        <f t="shared" si="539"/>
        <v>3000000</v>
      </c>
      <c r="NFS1331" s="62" t="s">
        <v>1936</v>
      </c>
      <c r="NFT1331" s="62">
        <f>SUM(NFT1329:NFT1330)</f>
        <v>1000000</v>
      </c>
      <c r="NFU1331" s="62">
        <f>SUM(NFU1329:NFU1330)</f>
        <v>0</v>
      </c>
      <c r="NFV1331" s="62">
        <f>NFU1331/NFT1331</f>
        <v>0</v>
      </c>
      <c r="NFW1331" s="62">
        <f>SUM(NFW1329)</f>
        <v>1000000</v>
      </c>
      <c r="NFX1331" s="62">
        <f>SUM(NFX1329:NFX1330)</f>
        <v>2000000</v>
      </c>
      <c r="NFY1331" s="62">
        <f>SUM(NFY1329:NFY1330)</f>
        <v>0</v>
      </c>
      <c r="NFZ1331" s="62">
        <f>NFY1331/NFX1331</f>
        <v>0</v>
      </c>
      <c r="NGA1331" s="62">
        <f>NFX1331-NFY1331</f>
        <v>2000000</v>
      </c>
      <c r="NGB1331" s="62">
        <f t="shared" si="540"/>
        <v>3000000</v>
      </c>
      <c r="NGI1331" s="62" t="s">
        <v>1936</v>
      </c>
      <c r="NGJ1331" s="62">
        <f>SUM(NGJ1329:NGJ1330)</f>
        <v>1000000</v>
      </c>
      <c r="NGK1331" s="62">
        <f>SUM(NGK1329:NGK1330)</f>
        <v>0</v>
      </c>
      <c r="NGL1331" s="62">
        <f>NGK1331/NGJ1331</f>
        <v>0</v>
      </c>
      <c r="NGM1331" s="62">
        <f>SUM(NGM1329)</f>
        <v>1000000</v>
      </c>
      <c r="NGN1331" s="62">
        <f>SUM(NGN1329:NGN1330)</f>
        <v>2000000</v>
      </c>
      <c r="NGO1331" s="62">
        <f>SUM(NGO1329:NGO1330)</f>
        <v>0</v>
      </c>
      <c r="NGP1331" s="62">
        <f>NGO1331/NGN1331</f>
        <v>0</v>
      </c>
      <c r="NGQ1331" s="62">
        <f>NGN1331-NGO1331</f>
        <v>2000000</v>
      </c>
      <c r="NGR1331" s="62">
        <f t="shared" si="540"/>
        <v>3000000</v>
      </c>
      <c r="NGY1331" s="62" t="s">
        <v>1936</v>
      </c>
      <c r="NGZ1331" s="62">
        <f>SUM(NGZ1329:NGZ1330)</f>
        <v>1000000</v>
      </c>
      <c r="NHA1331" s="62">
        <f>SUM(NHA1329:NHA1330)</f>
        <v>0</v>
      </c>
      <c r="NHB1331" s="62">
        <f>NHA1331/NGZ1331</f>
        <v>0</v>
      </c>
      <c r="NHC1331" s="62">
        <f>SUM(NHC1329)</f>
        <v>1000000</v>
      </c>
      <c r="NHD1331" s="62">
        <f>SUM(NHD1329:NHD1330)</f>
        <v>2000000</v>
      </c>
      <c r="NHE1331" s="62">
        <f>SUM(NHE1329:NHE1330)</f>
        <v>0</v>
      </c>
      <c r="NHF1331" s="62">
        <f>NHE1331/NHD1331</f>
        <v>0</v>
      </c>
      <c r="NHG1331" s="62">
        <f>NHD1331-NHE1331</f>
        <v>2000000</v>
      </c>
      <c r="NHH1331" s="62">
        <f t="shared" si="541"/>
        <v>3000000</v>
      </c>
      <c r="NHO1331" s="62" t="s">
        <v>1936</v>
      </c>
      <c r="NHP1331" s="62">
        <f>SUM(NHP1329:NHP1330)</f>
        <v>1000000</v>
      </c>
      <c r="NHQ1331" s="62">
        <f>SUM(NHQ1329:NHQ1330)</f>
        <v>0</v>
      </c>
      <c r="NHR1331" s="62">
        <f>NHQ1331/NHP1331</f>
        <v>0</v>
      </c>
      <c r="NHS1331" s="62">
        <f>SUM(NHS1329)</f>
        <v>1000000</v>
      </c>
      <c r="NHT1331" s="62">
        <f>SUM(NHT1329:NHT1330)</f>
        <v>2000000</v>
      </c>
      <c r="NHU1331" s="62">
        <f>SUM(NHU1329:NHU1330)</f>
        <v>0</v>
      </c>
      <c r="NHV1331" s="62">
        <f>NHU1331/NHT1331</f>
        <v>0</v>
      </c>
      <c r="NHW1331" s="62">
        <f>NHT1331-NHU1331</f>
        <v>2000000</v>
      </c>
      <c r="NHX1331" s="62">
        <f t="shared" si="541"/>
        <v>3000000</v>
      </c>
      <c r="NIE1331" s="62" t="s">
        <v>1936</v>
      </c>
      <c r="NIF1331" s="62">
        <f>SUM(NIF1329:NIF1330)</f>
        <v>1000000</v>
      </c>
      <c r="NIG1331" s="62">
        <f>SUM(NIG1329:NIG1330)</f>
        <v>0</v>
      </c>
      <c r="NIH1331" s="62">
        <f>NIG1331/NIF1331</f>
        <v>0</v>
      </c>
      <c r="NII1331" s="62">
        <f>SUM(NII1329)</f>
        <v>1000000</v>
      </c>
      <c r="NIJ1331" s="62">
        <f>SUM(NIJ1329:NIJ1330)</f>
        <v>2000000</v>
      </c>
      <c r="NIK1331" s="62">
        <f>SUM(NIK1329:NIK1330)</f>
        <v>0</v>
      </c>
      <c r="NIL1331" s="62">
        <f>NIK1331/NIJ1331</f>
        <v>0</v>
      </c>
      <c r="NIM1331" s="62">
        <f>NIJ1331-NIK1331</f>
        <v>2000000</v>
      </c>
      <c r="NIN1331" s="62">
        <f t="shared" si="542"/>
        <v>3000000</v>
      </c>
      <c r="NIU1331" s="62" t="s">
        <v>1936</v>
      </c>
      <c r="NIV1331" s="62">
        <f>SUM(NIV1329:NIV1330)</f>
        <v>1000000</v>
      </c>
      <c r="NIW1331" s="62">
        <f>SUM(NIW1329:NIW1330)</f>
        <v>0</v>
      </c>
      <c r="NIX1331" s="62">
        <f>NIW1331/NIV1331</f>
        <v>0</v>
      </c>
      <c r="NIY1331" s="62">
        <f>SUM(NIY1329)</f>
        <v>1000000</v>
      </c>
      <c r="NIZ1331" s="62">
        <f>SUM(NIZ1329:NIZ1330)</f>
        <v>2000000</v>
      </c>
      <c r="NJA1331" s="62">
        <f>SUM(NJA1329:NJA1330)</f>
        <v>0</v>
      </c>
      <c r="NJB1331" s="62">
        <f>NJA1331/NIZ1331</f>
        <v>0</v>
      </c>
      <c r="NJC1331" s="62">
        <f>NIZ1331-NJA1331</f>
        <v>2000000</v>
      </c>
      <c r="NJD1331" s="62">
        <f t="shared" si="542"/>
        <v>3000000</v>
      </c>
      <c r="NJK1331" s="62" t="s">
        <v>1936</v>
      </c>
      <c r="NJL1331" s="62">
        <f>SUM(NJL1329:NJL1330)</f>
        <v>1000000</v>
      </c>
      <c r="NJM1331" s="62">
        <f>SUM(NJM1329:NJM1330)</f>
        <v>0</v>
      </c>
      <c r="NJN1331" s="62">
        <f>NJM1331/NJL1331</f>
        <v>0</v>
      </c>
      <c r="NJO1331" s="62">
        <f>SUM(NJO1329)</f>
        <v>1000000</v>
      </c>
      <c r="NJP1331" s="62">
        <f>SUM(NJP1329:NJP1330)</f>
        <v>2000000</v>
      </c>
      <c r="NJQ1331" s="62">
        <f>SUM(NJQ1329:NJQ1330)</f>
        <v>0</v>
      </c>
      <c r="NJR1331" s="62">
        <f>NJQ1331/NJP1331</f>
        <v>0</v>
      </c>
      <c r="NJS1331" s="62">
        <f>NJP1331-NJQ1331</f>
        <v>2000000</v>
      </c>
      <c r="NJT1331" s="62">
        <f t="shared" si="543"/>
        <v>3000000</v>
      </c>
      <c r="NKA1331" s="62" t="s">
        <v>1936</v>
      </c>
      <c r="NKB1331" s="62">
        <f>SUM(NKB1329:NKB1330)</f>
        <v>1000000</v>
      </c>
      <c r="NKC1331" s="62">
        <f>SUM(NKC1329:NKC1330)</f>
        <v>0</v>
      </c>
      <c r="NKD1331" s="62">
        <f>NKC1331/NKB1331</f>
        <v>0</v>
      </c>
      <c r="NKE1331" s="62">
        <f>SUM(NKE1329)</f>
        <v>1000000</v>
      </c>
      <c r="NKF1331" s="62">
        <f>SUM(NKF1329:NKF1330)</f>
        <v>2000000</v>
      </c>
      <c r="NKG1331" s="62">
        <f>SUM(NKG1329:NKG1330)</f>
        <v>0</v>
      </c>
      <c r="NKH1331" s="62">
        <f>NKG1331/NKF1331</f>
        <v>0</v>
      </c>
      <c r="NKI1331" s="62">
        <f>NKF1331-NKG1331</f>
        <v>2000000</v>
      </c>
      <c r="NKJ1331" s="62">
        <f t="shared" si="543"/>
        <v>3000000</v>
      </c>
      <c r="NKQ1331" s="62" t="s">
        <v>1936</v>
      </c>
      <c r="NKR1331" s="62">
        <f>SUM(NKR1329:NKR1330)</f>
        <v>1000000</v>
      </c>
      <c r="NKS1331" s="62">
        <f>SUM(NKS1329:NKS1330)</f>
        <v>0</v>
      </c>
      <c r="NKT1331" s="62">
        <f>NKS1331/NKR1331</f>
        <v>0</v>
      </c>
      <c r="NKU1331" s="62">
        <f>SUM(NKU1329)</f>
        <v>1000000</v>
      </c>
      <c r="NKV1331" s="62">
        <f>SUM(NKV1329:NKV1330)</f>
        <v>2000000</v>
      </c>
      <c r="NKW1331" s="62">
        <f>SUM(NKW1329:NKW1330)</f>
        <v>0</v>
      </c>
      <c r="NKX1331" s="62">
        <f>NKW1331/NKV1331</f>
        <v>0</v>
      </c>
      <c r="NKY1331" s="62">
        <f>NKV1331-NKW1331</f>
        <v>2000000</v>
      </c>
      <c r="NKZ1331" s="62">
        <f t="shared" si="544"/>
        <v>3000000</v>
      </c>
      <c r="NLG1331" s="62" t="s">
        <v>1936</v>
      </c>
      <c r="NLH1331" s="62">
        <f>SUM(NLH1329:NLH1330)</f>
        <v>1000000</v>
      </c>
      <c r="NLI1331" s="62">
        <f>SUM(NLI1329:NLI1330)</f>
        <v>0</v>
      </c>
      <c r="NLJ1331" s="62">
        <f>NLI1331/NLH1331</f>
        <v>0</v>
      </c>
      <c r="NLK1331" s="62">
        <f>SUM(NLK1329)</f>
        <v>1000000</v>
      </c>
      <c r="NLL1331" s="62">
        <f>SUM(NLL1329:NLL1330)</f>
        <v>2000000</v>
      </c>
      <c r="NLM1331" s="62">
        <f>SUM(NLM1329:NLM1330)</f>
        <v>0</v>
      </c>
      <c r="NLN1331" s="62">
        <f>NLM1331/NLL1331</f>
        <v>0</v>
      </c>
      <c r="NLO1331" s="62">
        <f>NLL1331-NLM1331</f>
        <v>2000000</v>
      </c>
      <c r="NLP1331" s="62">
        <f t="shared" si="544"/>
        <v>3000000</v>
      </c>
      <c r="NLW1331" s="62" t="s">
        <v>1936</v>
      </c>
      <c r="NLX1331" s="62">
        <f>SUM(NLX1329:NLX1330)</f>
        <v>1000000</v>
      </c>
      <c r="NLY1331" s="62">
        <f>SUM(NLY1329:NLY1330)</f>
        <v>0</v>
      </c>
      <c r="NLZ1331" s="62">
        <f>NLY1331/NLX1331</f>
        <v>0</v>
      </c>
      <c r="NMA1331" s="62">
        <f>SUM(NMA1329)</f>
        <v>1000000</v>
      </c>
      <c r="NMB1331" s="62">
        <f>SUM(NMB1329:NMB1330)</f>
        <v>2000000</v>
      </c>
      <c r="NMC1331" s="62">
        <f>SUM(NMC1329:NMC1330)</f>
        <v>0</v>
      </c>
      <c r="NMD1331" s="62">
        <f>NMC1331/NMB1331</f>
        <v>0</v>
      </c>
      <c r="NME1331" s="62">
        <f>NMB1331-NMC1331</f>
        <v>2000000</v>
      </c>
      <c r="NMF1331" s="62">
        <f t="shared" si="545"/>
        <v>3000000</v>
      </c>
      <c r="NMM1331" s="62" t="s">
        <v>1936</v>
      </c>
      <c r="NMN1331" s="62">
        <f>SUM(NMN1329:NMN1330)</f>
        <v>1000000</v>
      </c>
      <c r="NMO1331" s="62">
        <f>SUM(NMO1329:NMO1330)</f>
        <v>0</v>
      </c>
      <c r="NMP1331" s="62">
        <f>NMO1331/NMN1331</f>
        <v>0</v>
      </c>
      <c r="NMQ1331" s="62">
        <f>SUM(NMQ1329)</f>
        <v>1000000</v>
      </c>
      <c r="NMR1331" s="62">
        <f>SUM(NMR1329:NMR1330)</f>
        <v>2000000</v>
      </c>
      <c r="NMS1331" s="62">
        <f>SUM(NMS1329:NMS1330)</f>
        <v>0</v>
      </c>
      <c r="NMT1331" s="62">
        <f>NMS1331/NMR1331</f>
        <v>0</v>
      </c>
      <c r="NMU1331" s="62">
        <f>NMR1331-NMS1331</f>
        <v>2000000</v>
      </c>
      <c r="NMV1331" s="62">
        <f t="shared" si="545"/>
        <v>3000000</v>
      </c>
      <c r="NNC1331" s="62" t="s">
        <v>1936</v>
      </c>
      <c r="NND1331" s="62">
        <f>SUM(NND1329:NND1330)</f>
        <v>1000000</v>
      </c>
      <c r="NNE1331" s="62">
        <f>SUM(NNE1329:NNE1330)</f>
        <v>0</v>
      </c>
      <c r="NNF1331" s="62">
        <f>NNE1331/NND1331</f>
        <v>0</v>
      </c>
      <c r="NNG1331" s="62">
        <f>SUM(NNG1329)</f>
        <v>1000000</v>
      </c>
      <c r="NNH1331" s="62">
        <f>SUM(NNH1329:NNH1330)</f>
        <v>2000000</v>
      </c>
      <c r="NNI1331" s="62">
        <f>SUM(NNI1329:NNI1330)</f>
        <v>0</v>
      </c>
      <c r="NNJ1331" s="62">
        <f>NNI1331/NNH1331</f>
        <v>0</v>
      </c>
      <c r="NNK1331" s="62">
        <f>NNH1331-NNI1331</f>
        <v>2000000</v>
      </c>
      <c r="NNL1331" s="62">
        <f t="shared" si="546"/>
        <v>3000000</v>
      </c>
      <c r="NNS1331" s="62" t="s">
        <v>1936</v>
      </c>
      <c r="NNT1331" s="62">
        <f>SUM(NNT1329:NNT1330)</f>
        <v>1000000</v>
      </c>
      <c r="NNU1331" s="62">
        <f>SUM(NNU1329:NNU1330)</f>
        <v>0</v>
      </c>
      <c r="NNV1331" s="62">
        <f>NNU1331/NNT1331</f>
        <v>0</v>
      </c>
      <c r="NNW1331" s="62">
        <f>SUM(NNW1329)</f>
        <v>1000000</v>
      </c>
      <c r="NNX1331" s="62">
        <f>SUM(NNX1329:NNX1330)</f>
        <v>2000000</v>
      </c>
      <c r="NNY1331" s="62">
        <f>SUM(NNY1329:NNY1330)</f>
        <v>0</v>
      </c>
      <c r="NNZ1331" s="62">
        <f>NNY1331/NNX1331</f>
        <v>0</v>
      </c>
      <c r="NOA1331" s="62">
        <f>NNX1331-NNY1331</f>
        <v>2000000</v>
      </c>
      <c r="NOB1331" s="62">
        <f t="shared" si="546"/>
        <v>3000000</v>
      </c>
      <c r="NOI1331" s="62" t="s">
        <v>1936</v>
      </c>
      <c r="NOJ1331" s="62">
        <f>SUM(NOJ1329:NOJ1330)</f>
        <v>1000000</v>
      </c>
      <c r="NOK1331" s="62">
        <f>SUM(NOK1329:NOK1330)</f>
        <v>0</v>
      </c>
      <c r="NOL1331" s="62">
        <f>NOK1331/NOJ1331</f>
        <v>0</v>
      </c>
      <c r="NOM1331" s="62">
        <f>SUM(NOM1329)</f>
        <v>1000000</v>
      </c>
      <c r="NON1331" s="62">
        <f>SUM(NON1329:NON1330)</f>
        <v>2000000</v>
      </c>
      <c r="NOO1331" s="62">
        <f>SUM(NOO1329:NOO1330)</f>
        <v>0</v>
      </c>
      <c r="NOP1331" s="62">
        <f>NOO1331/NON1331</f>
        <v>0</v>
      </c>
      <c r="NOQ1331" s="62">
        <f>NON1331-NOO1331</f>
        <v>2000000</v>
      </c>
      <c r="NOR1331" s="62">
        <f t="shared" si="547"/>
        <v>3000000</v>
      </c>
      <c r="NOY1331" s="62" t="s">
        <v>1936</v>
      </c>
      <c r="NOZ1331" s="62">
        <f>SUM(NOZ1329:NOZ1330)</f>
        <v>1000000</v>
      </c>
      <c r="NPA1331" s="62">
        <f>SUM(NPA1329:NPA1330)</f>
        <v>0</v>
      </c>
      <c r="NPB1331" s="62">
        <f>NPA1331/NOZ1331</f>
        <v>0</v>
      </c>
      <c r="NPC1331" s="62">
        <f>SUM(NPC1329)</f>
        <v>1000000</v>
      </c>
      <c r="NPD1331" s="62">
        <f>SUM(NPD1329:NPD1330)</f>
        <v>2000000</v>
      </c>
      <c r="NPE1331" s="62">
        <f>SUM(NPE1329:NPE1330)</f>
        <v>0</v>
      </c>
      <c r="NPF1331" s="62">
        <f>NPE1331/NPD1331</f>
        <v>0</v>
      </c>
      <c r="NPG1331" s="62">
        <f>NPD1331-NPE1331</f>
        <v>2000000</v>
      </c>
      <c r="NPH1331" s="62">
        <f t="shared" si="547"/>
        <v>3000000</v>
      </c>
      <c r="NPO1331" s="62" t="s">
        <v>1936</v>
      </c>
      <c r="NPP1331" s="62">
        <f>SUM(NPP1329:NPP1330)</f>
        <v>1000000</v>
      </c>
      <c r="NPQ1331" s="62">
        <f>SUM(NPQ1329:NPQ1330)</f>
        <v>0</v>
      </c>
      <c r="NPR1331" s="62">
        <f>NPQ1331/NPP1331</f>
        <v>0</v>
      </c>
      <c r="NPS1331" s="62">
        <f>SUM(NPS1329)</f>
        <v>1000000</v>
      </c>
      <c r="NPT1331" s="62">
        <f>SUM(NPT1329:NPT1330)</f>
        <v>2000000</v>
      </c>
      <c r="NPU1331" s="62">
        <f>SUM(NPU1329:NPU1330)</f>
        <v>0</v>
      </c>
      <c r="NPV1331" s="62">
        <f>NPU1331/NPT1331</f>
        <v>0</v>
      </c>
      <c r="NPW1331" s="62">
        <f>NPT1331-NPU1331</f>
        <v>2000000</v>
      </c>
      <c r="NPX1331" s="62">
        <f t="shared" si="548"/>
        <v>3000000</v>
      </c>
      <c r="NQE1331" s="62" t="s">
        <v>1936</v>
      </c>
      <c r="NQF1331" s="62">
        <f>SUM(NQF1329:NQF1330)</f>
        <v>1000000</v>
      </c>
      <c r="NQG1331" s="62">
        <f>SUM(NQG1329:NQG1330)</f>
        <v>0</v>
      </c>
      <c r="NQH1331" s="62">
        <f>NQG1331/NQF1331</f>
        <v>0</v>
      </c>
      <c r="NQI1331" s="62">
        <f>SUM(NQI1329)</f>
        <v>1000000</v>
      </c>
      <c r="NQJ1331" s="62">
        <f>SUM(NQJ1329:NQJ1330)</f>
        <v>2000000</v>
      </c>
      <c r="NQK1331" s="62">
        <f>SUM(NQK1329:NQK1330)</f>
        <v>0</v>
      </c>
      <c r="NQL1331" s="62">
        <f>NQK1331/NQJ1331</f>
        <v>0</v>
      </c>
      <c r="NQM1331" s="62">
        <f>NQJ1331-NQK1331</f>
        <v>2000000</v>
      </c>
      <c r="NQN1331" s="62">
        <f t="shared" si="548"/>
        <v>3000000</v>
      </c>
      <c r="NQU1331" s="62" t="s">
        <v>1936</v>
      </c>
      <c r="NQV1331" s="62">
        <f>SUM(NQV1329:NQV1330)</f>
        <v>1000000</v>
      </c>
      <c r="NQW1331" s="62">
        <f>SUM(NQW1329:NQW1330)</f>
        <v>0</v>
      </c>
      <c r="NQX1331" s="62">
        <f>NQW1331/NQV1331</f>
        <v>0</v>
      </c>
      <c r="NQY1331" s="62">
        <f>SUM(NQY1329)</f>
        <v>1000000</v>
      </c>
      <c r="NQZ1331" s="62">
        <f>SUM(NQZ1329:NQZ1330)</f>
        <v>2000000</v>
      </c>
      <c r="NRA1331" s="62">
        <f>SUM(NRA1329:NRA1330)</f>
        <v>0</v>
      </c>
      <c r="NRB1331" s="62">
        <f>NRA1331/NQZ1331</f>
        <v>0</v>
      </c>
      <c r="NRC1331" s="62">
        <f>NQZ1331-NRA1331</f>
        <v>2000000</v>
      </c>
      <c r="NRD1331" s="62">
        <f t="shared" si="549"/>
        <v>3000000</v>
      </c>
      <c r="NRK1331" s="62" t="s">
        <v>1936</v>
      </c>
      <c r="NRL1331" s="62">
        <f>SUM(NRL1329:NRL1330)</f>
        <v>1000000</v>
      </c>
      <c r="NRM1331" s="62">
        <f>SUM(NRM1329:NRM1330)</f>
        <v>0</v>
      </c>
      <c r="NRN1331" s="62">
        <f>NRM1331/NRL1331</f>
        <v>0</v>
      </c>
      <c r="NRO1331" s="62">
        <f>SUM(NRO1329)</f>
        <v>1000000</v>
      </c>
      <c r="NRP1331" s="62">
        <f>SUM(NRP1329:NRP1330)</f>
        <v>2000000</v>
      </c>
      <c r="NRQ1331" s="62">
        <f>SUM(NRQ1329:NRQ1330)</f>
        <v>0</v>
      </c>
      <c r="NRR1331" s="62">
        <f>NRQ1331/NRP1331</f>
        <v>0</v>
      </c>
      <c r="NRS1331" s="62">
        <f>NRP1331-NRQ1331</f>
        <v>2000000</v>
      </c>
      <c r="NRT1331" s="62">
        <f t="shared" si="549"/>
        <v>3000000</v>
      </c>
      <c r="NSA1331" s="62" t="s">
        <v>1936</v>
      </c>
      <c r="NSB1331" s="62">
        <f>SUM(NSB1329:NSB1330)</f>
        <v>1000000</v>
      </c>
      <c r="NSC1331" s="62">
        <f>SUM(NSC1329:NSC1330)</f>
        <v>0</v>
      </c>
      <c r="NSD1331" s="62">
        <f>NSC1331/NSB1331</f>
        <v>0</v>
      </c>
      <c r="NSE1331" s="62">
        <f>SUM(NSE1329)</f>
        <v>1000000</v>
      </c>
      <c r="NSF1331" s="62">
        <f>SUM(NSF1329:NSF1330)</f>
        <v>2000000</v>
      </c>
      <c r="NSG1331" s="62">
        <f>SUM(NSG1329:NSG1330)</f>
        <v>0</v>
      </c>
      <c r="NSH1331" s="62">
        <f>NSG1331/NSF1331</f>
        <v>0</v>
      </c>
      <c r="NSI1331" s="62">
        <f>NSF1331-NSG1331</f>
        <v>2000000</v>
      </c>
      <c r="NSJ1331" s="62">
        <f t="shared" si="550"/>
        <v>3000000</v>
      </c>
      <c r="NSQ1331" s="62" t="s">
        <v>1936</v>
      </c>
      <c r="NSR1331" s="62">
        <f>SUM(NSR1329:NSR1330)</f>
        <v>1000000</v>
      </c>
      <c r="NSS1331" s="62">
        <f>SUM(NSS1329:NSS1330)</f>
        <v>0</v>
      </c>
      <c r="NST1331" s="62">
        <f>NSS1331/NSR1331</f>
        <v>0</v>
      </c>
      <c r="NSU1331" s="62">
        <f>SUM(NSU1329)</f>
        <v>1000000</v>
      </c>
      <c r="NSV1331" s="62">
        <f>SUM(NSV1329:NSV1330)</f>
        <v>2000000</v>
      </c>
      <c r="NSW1331" s="62">
        <f>SUM(NSW1329:NSW1330)</f>
        <v>0</v>
      </c>
      <c r="NSX1331" s="62">
        <f>NSW1331/NSV1331</f>
        <v>0</v>
      </c>
      <c r="NSY1331" s="62">
        <f>NSV1331-NSW1331</f>
        <v>2000000</v>
      </c>
      <c r="NSZ1331" s="62">
        <f t="shared" si="550"/>
        <v>3000000</v>
      </c>
      <c r="NTG1331" s="62" t="s">
        <v>1936</v>
      </c>
      <c r="NTH1331" s="62">
        <f>SUM(NTH1329:NTH1330)</f>
        <v>1000000</v>
      </c>
      <c r="NTI1331" s="62">
        <f>SUM(NTI1329:NTI1330)</f>
        <v>0</v>
      </c>
      <c r="NTJ1331" s="62">
        <f>NTI1331/NTH1331</f>
        <v>0</v>
      </c>
      <c r="NTK1331" s="62">
        <f>SUM(NTK1329)</f>
        <v>1000000</v>
      </c>
      <c r="NTL1331" s="62">
        <f>SUM(NTL1329:NTL1330)</f>
        <v>2000000</v>
      </c>
      <c r="NTM1331" s="62">
        <f>SUM(NTM1329:NTM1330)</f>
        <v>0</v>
      </c>
      <c r="NTN1331" s="62">
        <f>NTM1331/NTL1331</f>
        <v>0</v>
      </c>
      <c r="NTO1331" s="62">
        <f>NTL1331-NTM1331</f>
        <v>2000000</v>
      </c>
      <c r="NTP1331" s="62">
        <f t="shared" si="551"/>
        <v>3000000</v>
      </c>
      <c r="NTW1331" s="62" t="s">
        <v>1936</v>
      </c>
      <c r="NTX1331" s="62">
        <f>SUM(NTX1329:NTX1330)</f>
        <v>1000000</v>
      </c>
      <c r="NTY1331" s="62">
        <f>SUM(NTY1329:NTY1330)</f>
        <v>0</v>
      </c>
      <c r="NTZ1331" s="62">
        <f>NTY1331/NTX1331</f>
        <v>0</v>
      </c>
      <c r="NUA1331" s="62">
        <f>SUM(NUA1329)</f>
        <v>1000000</v>
      </c>
      <c r="NUB1331" s="62">
        <f>SUM(NUB1329:NUB1330)</f>
        <v>2000000</v>
      </c>
      <c r="NUC1331" s="62">
        <f>SUM(NUC1329:NUC1330)</f>
        <v>0</v>
      </c>
      <c r="NUD1331" s="62">
        <f>NUC1331/NUB1331</f>
        <v>0</v>
      </c>
      <c r="NUE1331" s="62">
        <f>NUB1331-NUC1331</f>
        <v>2000000</v>
      </c>
      <c r="NUF1331" s="62">
        <f t="shared" si="551"/>
        <v>3000000</v>
      </c>
      <c r="NUM1331" s="62" t="s">
        <v>1936</v>
      </c>
      <c r="NUN1331" s="62">
        <f>SUM(NUN1329:NUN1330)</f>
        <v>1000000</v>
      </c>
      <c r="NUO1331" s="62">
        <f>SUM(NUO1329:NUO1330)</f>
        <v>0</v>
      </c>
      <c r="NUP1331" s="62">
        <f>NUO1331/NUN1331</f>
        <v>0</v>
      </c>
      <c r="NUQ1331" s="62">
        <f>SUM(NUQ1329)</f>
        <v>1000000</v>
      </c>
      <c r="NUR1331" s="62">
        <f>SUM(NUR1329:NUR1330)</f>
        <v>2000000</v>
      </c>
      <c r="NUS1331" s="62">
        <f>SUM(NUS1329:NUS1330)</f>
        <v>0</v>
      </c>
      <c r="NUT1331" s="62">
        <f>NUS1331/NUR1331</f>
        <v>0</v>
      </c>
      <c r="NUU1331" s="62">
        <f>NUR1331-NUS1331</f>
        <v>2000000</v>
      </c>
      <c r="NUV1331" s="62">
        <f t="shared" si="552"/>
        <v>3000000</v>
      </c>
      <c r="NVC1331" s="62" t="s">
        <v>1936</v>
      </c>
      <c r="NVD1331" s="62">
        <f>SUM(NVD1329:NVD1330)</f>
        <v>1000000</v>
      </c>
      <c r="NVE1331" s="62">
        <f>SUM(NVE1329:NVE1330)</f>
        <v>0</v>
      </c>
      <c r="NVF1331" s="62">
        <f>NVE1331/NVD1331</f>
        <v>0</v>
      </c>
      <c r="NVG1331" s="62">
        <f>SUM(NVG1329)</f>
        <v>1000000</v>
      </c>
      <c r="NVH1331" s="62">
        <f>SUM(NVH1329:NVH1330)</f>
        <v>2000000</v>
      </c>
      <c r="NVI1331" s="62">
        <f>SUM(NVI1329:NVI1330)</f>
        <v>0</v>
      </c>
      <c r="NVJ1331" s="62">
        <f>NVI1331/NVH1331</f>
        <v>0</v>
      </c>
      <c r="NVK1331" s="62">
        <f>NVH1331-NVI1331</f>
        <v>2000000</v>
      </c>
      <c r="NVL1331" s="62">
        <f t="shared" si="552"/>
        <v>3000000</v>
      </c>
      <c r="NVS1331" s="62" t="s">
        <v>1936</v>
      </c>
      <c r="NVT1331" s="62">
        <f>SUM(NVT1329:NVT1330)</f>
        <v>1000000</v>
      </c>
      <c r="NVU1331" s="62">
        <f>SUM(NVU1329:NVU1330)</f>
        <v>0</v>
      </c>
      <c r="NVV1331" s="62">
        <f>NVU1331/NVT1331</f>
        <v>0</v>
      </c>
      <c r="NVW1331" s="62">
        <f>SUM(NVW1329)</f>
        <v>1000000</v>
      </c>
      <c r="NVX1331" s="62">
        <f>SUM(NVX1329:NVX1330)</f>
        <v>2000000</v>
      </c>
      <c r="NVY1331" s="62">
        <f>SUM(NVY1329:NVY1330)</f>
        <v>0</v>
      </c>
      <c r="NVZ1331" s="62">
        <f>NVY1331/NVX1331</f>
        <v>0</v>
      </c>
      <c r="NWA1331" s="62">
        <f>NVX1331-NVY1331</f>
        <v>2000000</v>
      </c>
      <c r="NWB1331" s="62">
        <f t="shared" si="553"/>
        <v>3000000</v>
      </c>
      <c r="NWI1331" s="62" t="s">
        <v>1936</v>
      </c>
      <c r="NWJ1331" s="62">
        <f>SUM(NWJ1329:NWJ1330)</f>
        <v>1000000</v>
      </c>
      <c r="NWK1331" s="62">
        <f>SUM(NWK1329:NWK1330)</f>
        <v>0</v>
      </c>
      <c r="NWL1331" s="62">
        <f>NWK1331/NWJ1331</f>
        <v>0</v>
      </c>
      <c r="NWM1331" s="62">
        <f>SUM(NWM1329)</f>
        <v>1000000</v>
      </c>
      <c r="NWN1331" s="62">
        <f>SUM(NWN1329:NWN1330)</f>
        <v>2000000</v>
      </c>
      <c r="NWO1331" s="62">
        <f>SUM(NWO1329:NWO1330)</f>
        <v>0</v>
      </c>
      <c r="NWP1331" s="62">
        <f>NWO1331/NWN1331</f>
        <v>0</v>
      </c>
      <c r="NWQ1331" s="62">
        <f>NWN1331-NWO1331</f>
        <v>2000000</v>
      </c>
      <c r="NWR1331" s="62">
        <f t="shared" si="553"/>
        <v>3000000</v>
      </c>
      <c r="NWY1331" s="62" t="s">
        <v>1936</v>
      </c>
      <c r="NWZ1331" s="62">
        <f>SUM(NWZ1329:NWZ1330)</f>
        <v>1000000</v>
      </c>
      <c r="NXA1331" s="62">
        <f>SUM(NXA1329:NXA1330)</f>
        <v>0</v>
      </c>
      <c r="NXB1331" s="62">
        <f>NXA1331/NWZ1331</f>
        <v>0</v>
      </c>
      <c r="NXC1331" s="62">
        <f>SUM(NXC1329)</f>
        <v>1000000</v>
      </c>
      <c r="NXD1331" s="62">
        <f>SUM(NXD1329:NXD1330)</f>
        <v>2000000</v>
      </c>
      <c r="NXE1331" s="62">
        <f>SUM(NXE1329:NXE1330)</f>
        <v>0</v>
      </c>
      <c r="NXF1331" s="62">
        <f>NXE1331/NXD1331</f>
        <v>0</v>
      </c>
      <c r="NXG1331" s="62">
        <f>NXD1331-NXE1331</f>
        <v>2000000</v>
      </c>
      <c r="NXH1331" s="62">
        <f t="shared" si="554"/>
        <v>3000000</v>
      </c>
      <c r="NXO1331" s="62" t="s">
        <v>1936</v>
      </c>
      <c r="NXP1331" s="62">
        <f>SUM(NXP1329:NXP1330)</f>
        <v>1000000</v>
      </c>
      <c r="NXQ1331" s="62">
        <f>SUM(NXQ1329:NXQ1330)</f>
        <v>0</v>
      </c>
      <c r="NXR1331" s="62">
        <f>NXQ1331/NXP1331</f>
        <v>0</v>
      </c>
      <c r="NXS1331" s="62">
        <f>SUM(NXS1329)</f>
        <v>1000000</v>
      </c>
      <c r="NXT1331" s="62">
        <f>SUM(NXT1329:NXT1330)</f>
        <v>2000000</v>
      </c>
      <c r="NXU1331" s="62">
        <f>SUM(NXU1329:NXU1330)</f>
        <v>0</v>
      </c>
      <c r="NXV1331" s="62">
        <f>NXU1331/NXT1331</f>
        <v>0</v>
      </c>
      <c r="NXW1331" s="62">
        <f>NXT1331-NXU1331</f>
        <v>2000000</v>
      </c>
      <c r="NXX1331" s="62">
        <f t="shared" si="554"/>
        <v>3000000</v>
      </c>
      <c r="NYE1331" s="62" t="s">
        <v>1936</v>
      </c>
      <c r="NYF1331" s="62">
        <f>SUM(NYF1329:NYF1330)</f>
        <v>1000000</v>
      </c>
      <c r="NYG1331" s="62">
        <f>SUM(NYG1329:NYG1330)</f>
        <v>0</v>
      </c>
      <c r="NYH1331" s="62">
        <f>NYG1331/NYF1331</f>
        <v>0</v>
      </c>
      <c r="NYI1331" s="62">
        <f>SUM(NYI1329)</f>
        <v>1000000</v>
      </c>
      <c r="NYJ1331" s="62">
        <f>SUM(NYJ1329:NYJ1330)</f>
        <v>2000000</v>
      </c>
      <c r="NYK1331" s="62">
        <f>SUM(NYK1329:NYK1330)</f>
        <v>0</v>
      </c>
      <c r="NYL1331" s="62">
        <f>NYK1331/NYJ1331</f>
        <v>0</v>
      </c>
      <c r="NYM1331" s="62">
        <f>NYJ1331-NYK1331</f>
        <v>2000000</v>
      </c>
      <c r="NYN1331" s="62">
        <f t="shared" si="555"/>
        <v>3000000</v>
      </c>
      <c r="NYU1331" s="62" t="s">
        <v>1936</v>
      </c>
      <c r="NYV1331" s="62">
        <f>SUM(NYV1329:NYV1330)</f>
        <v>1000000</v>
      </c>
      <c r="NYW1331" s="62">
        <f>SUM(NYW1329:NYW1330)</f>
        <v>0</v>
      </c>
      <c r="NYX1331" s="62">
        <f>NYW1331/NYV1331</f>
        <v>0</v>
      </c>
      <c r="NYY1331" s="62">
        <f>SUM(NYY1329)</f>
        <v>1000000</v>
      </c>
      <c r="NYZ1331" s="62">
        <f>SUM(NYZ1329:NYZ1330)</f>
        <v>2000000</v>
      </c>
      <c r="NZA1331" s="62">
        <f>SUM(NZA1329:NZA1330)</f>
        <v>0</v>
      </c>
      <c r="NZB1331" s="62">
        <f>NZA1331/NYZ1331</f>
        <v>0</v>
      </c>
      <c r="NZC1331" s="62">
        <f>NYZ1331-NZA1331</f>
        <v>2000000</v>
      </c>
      <c r="NZD1331" s="62">
        <f t="shared" si="555"/>
        <v>3000000</v>
      </c>
      <c r="NZK1331" s="62" t="s">
        <v>1936</v>
      </c>
      <c r="NZL1331" s="62">
        <f>SUM(NZL1329:NZL1330)</f>
        <v>1000000</v>
      </c>
      <c r="NZM1331" s="62">
        <f>SUM(NZM1329:NZM1330)</f>
        <v>0</v>
      </c>
      <c r="NZN1331" s="62">
        <f>NZM1331/NZL1331</f>
        <v>0</v>
      </c>
      <c r="NZO1331" s="62">
        <f>SUM(NZO1329)</f>
        <v>1000000</v>
      </c>
      <c r="NZP1331" s="62">
        <f>SUM(NZP1329:NZP1330)</f>
        <v>2000000</v>
      </c>
      <c r="NZQ1331" s="62">
        <f>SUM(NZQ1329:NZQ1330)</f>
        <v>0</v>
      </c>
      <c r="NZR1331" s="62">
        <f>NZQ1331/NZP1331</f>
        <v>0</v>
      </c>
      <c r="NZS1331" s="62">
        <f>NZP1331-NZQ1331</f>
        <v>2000000</v>
      </c>
      <c r="NZT1331" s="62">
        <f t="shared" si="556"/>
        <v>3000000</v>
      </c>
      <c r="OAA1331" s="62" t="s">
        <v>1936</v>
      </c>
      <c r="OAB1331" s="62">
        <f>SUM(OAB1329:OAB1330)</f>
        <v>1000000</v>
      </c>
      <c r="OAC1331" s="62">
        <f>SUM(OAC1329:OAC1330)</f>
        <v>0</v>
      </c>
      <c r="OAD1331" s="62">
        <f>OAC1331/OAB1331</f>
        <v>0</v>
      </c>
      <c r="OAE1331" s="62">
        <f>SUM(OAE1329)</f>
        <v>1000000</v>
      </c>
      <c r="OAF1331" s="62">
        <f>SUM(OAF1329:OAF1330)</f>
        <v>2000000</v>
      </c>
      <c r="OAG1331" s="62">
        <f>SUM(OAG1329:OAG1330)</f>
        <v>0</v>
      </c>
      <c r="OAH1331" s="62">
        <f>OAG1331/OAF1331</f>
        <v>0</v>
      </c>
      <c r="OAI1331" s="62">
        <f>OAF1331-OAG1331</f>
        <v>2000000</v>
      </c>
      <c r="OAJ1331" s="62">
        <f t="shared" si="556"/>
        <v>3000000</v>
      </c>
      <c r="OAQ1331" s="62" t="s">
        <v>1936</v>
      </c>
      <c r="OAR1331" s="62">
        <f>SUM(OAR1329:OAR1330)</f>
        <v>1000000</v>
      </c>
      <c r="OAS1331" s="62">
        <f>SUM(OAS1329:OAS1330)</f>
        <v>0</v>
      </c>
      <c r="OAT1331" s="62">
        <f>OAS1331/OAR1331</f>
        <v>0</v>
      </c>
      <c r="OAU1331" s="62">
        <f>SUM(OAU1329)</f>
        <v>1000000</v>
      </c>
      <c r="OAV1331" s="62">
        <f>SUM(OAV1329:OAV1330)</f>
        <v>2000000</v>
      </c>
      <c r="OAW1331" s="62">
        <f>SUM(OAW1329:OAW1330)</f>
        <v>0</v>
      </c>
      <c r="OAX1331" s="62">
        <f>OAW1331/OAV1331</f>
        <v>0</v>
      </c>
      <c r="OAY1331" s="62">
        <f>OAV1331-OAW1331</f>
        <v>2000000</v>
      </c>
      <c r="OAZ1331" s="62">
        <f t="shared" si="557"/>
        <v>3000000</v>
      </c>
      <c r="OBG1331" s="62" t="s">
        <v>1936</v>
      </c>
      <c r="OBH1331" s="62">
        <f>SUM(OBH1329:OBH1330)</f>
        <v>1000000</v>
      </c>
      <c r="OBI1331" s="62">
        <f>SUM(OBI1329:OBI1330)</f>
        <v>0</v>
      </c>
      <c r="OBJ1331" s="62">
        <f>OBI1331/OBH1331</f>
        <v>0</v>
      </c>
      <c r="OBK1331" s="62">
        <f>SUM(OBK1329)</f>
        <v>1000000</v>
      </c>
      <c r="OBL1331" s="62">
        <f>SUM(OBL1329:OBL1330)</f>
        <v>2000000</v>
      </c>
      <c r="OBM1331" s="62">
        <f>SUM(OBM1329:OBM1330)</f>
        <v>0</v>
      </c>
      <c r="OBN1331" s="62">
        <f>OBM1331/OBL1331</f>
        <v>0</v>
      </c>
      <c r="OBO1331" s="62">
        <f>OBL1331-OBM1331</f>
        <v>2000000</v>
      </c>
      <c r="OBP1331" s="62">
        <f t="shared" si="557"/>
        <v>3000000</v>
      </c>
      <c r="OBW1331" s="62" t="s">
        <v>1936</v>
      </c>
      <c r="OBX1331" s="62">
        <f>SUM(OBX1329:OBX1330)</f>
        <v>1000000</v>
      </c>
      <c r="OBY1331" s="62">
        <f>SUM(OBY1329:OBY1330)</f>
        <v>0</v>
      </c>
      <c r="OBZ1331" s="62">
        <f>OBY1331/OBX1331</f>
        <v>0</v>
      </c>
      <c r="OCA1331" s="62">
        <f>SUM(OCA1329)</f>
        <v>1000000</v>
      </c>
      <c r="OCB1331" s="62">
        <f>SUM(OCB1329:OCB1330)</f>
        <v>2000000</v>
      </c>
      <c r="OCC1331" s="62">
        <f>SUM(OCC1329:OCC1330)</f>
        <v>0</v>
      </c>
      <c r="OCD1331" s="62">
        <f>OCC1331/OCB1331</f>
        <v>0</v>
      </c>
      <c r="OCE1331" s="62">
        <f>OCB1331-OCC1331</f>
        <v>2000000</v>
      </c>
      <c r="OCF1331" s="62">
        <f t="shared" si="558"/>
        <v>3000000</v>
      </c>
      <c r="OCM1331" s="62" t="s">
        <v>1936</v>
      </c>
      <c r="OCN1331" s="62">
        <f>SUM(OCN1329:OCN1330)</f>
        <v>1000000</v>
      </c>
      <c r="OCO1331" s="62">
        <f>SUM(OCO1329:OCO1330)</f>
        <v>0</v>
      </c>
      <c r="OCP1331" s="62">
        <f>OCO1331/OCN1331</f>
        <v>0</v>
      </c>
      <c r="OCQ1331" s="62">
        <f>SUM(OCQ1329)</f>
        <v>1000000</v>
      </c>
      <c r="OCR1331" s="62">
        <f>SUM(OCR1329:OCR1330)</f>
        <v>2000000</v>
      </c>
      <c r="OCS1331" s="62">
        <f>SUM(OCS1329:OCS1330)</f>
        <v>0</v>
      </c>
      <c r="OCT1331" s="62">
        <f>OCS1331/OCR1331</f>
        <v>0</v>
      </c>
      <c r="OCU1331" s="62">
        <f>OCR1331-OCS1331</f>
        <v>2000000</v>
      </c>
      <c r="OCV1331" s="62">
        <f t="shared" si="558"/>
        <v>3000000</v>
      </c>
      <c r="ODC1331" s="62" t="s">
        <v>1936</v>
      </c>
      <c r="ODD1331" s="62">
        <f>SUM(ODD1329:ODD1330)</f>
        <v>1000000</v>
      </c>
      <c r="ODE1331" s="62">
        <f>SUM(ODE1329:ODE1330)</f>
        <v>0</v>
      </c>
      <c r="ODF1331" s="62">
        <f>ODE1331/ODD1331</f>
        <v>0</v>
      </c>
      <c r="ODG1331" s="62">
        <f>SUM(ODG1329)</f>
        <v>1000000</v>
      </c>
      <c r="ODH1331" s="62">
        <f>SUM(ODH1329:ODH1330)</f>
        <v>2000000</v>
      </c>
      <c r="ODI1331" s="62">
        <f>SUM(ODI1329:ODI1330)</f>
        <v>0</v>
      </c>
      <c r="ODJ1331" s="62">
        <f>ODI1331/ODH1331</f>
        <v>0</v>
      </c>
      <c r="ODK1331" s="62">
        <f>ODH1331-ODI1331</f>
        <v>2000000</v>
      </c>
      <c r="ODL1331" s="62">
        <f t="shared" si="559"/>
        <v>3000000</v>
      </c>
      <c r="ODS1331" s="62" t="s">
        <v>1936</v>
      </c>
      <c r="ODT1331" s="62">
        <f>SUM(ODT1329:ODT1330)</f>
        <v>1000000</v>
      </c>
      <c r="ODU1331" s="62">
        <f>SUM(ODU1329:ODU1330)</f>
        <v>0</v>
      </c>
      <c r="ODV1331" s="62">
        <f>ODU1331/ODT1331</f>
        <v>0</v>
      </c>
      <c r="ODW1331" s="62">
        <f>SUM(ODW1329)</f>
        <v>1000000</v>
      </c>
      <c r="ODX1331" s="62">
        <f>SUM(ODX1329:ODX1330)</f>
        <v>2000000</v>
      </c>
      <c r="ODY1331" s="62">
        <f>SUM(ODY1329:ODY1330)</f>
        <v>0</v>
      </c>
      <c r="ODZ1331" s="62">
        <f>ODY1331/ODX1331</f>
        <v>0</v>
      </c>
      <c r="OEA1331" s="62">
        <f>ODX1331-ODY1331</f>
        <v>2000000</v>
      </c>
      <c r="OEB1331" s="62">
        <f t="shared" si="559"/>
        <v>3000000</v>
      </c>
      <c r="OEI1331" s="62" t="s">
        <v>1936</v>
      </c>
      <c r="OEJ1331" s="62">
        <f>SUM(OEJ1329:OEJ1330)</f>
        <v>1000000</v>
      </c>
      <c r="OEK1331" s="62">
        <f>SUM(OEK1329:OEK1330)</f>
        <v>0</v>
      </c>
      <c r="OEL1331" s="62">
        <f>OEK1331/OEJ1331</f>
        <v>0</v>
      </c>
      <c r="OEM1331" s="62">
        <f>SUM(OEM1329)</f>
        <v>1000000</v>
      </c>
      <c r="OEN1331" s="62">
        <f>SUM(OEN1329:OEN1330)</f>
        <v>2000000</v>
      </c>
      <c r="OEO1331" s="62">
        <f>SUM(OEO1329:OEO1330)</f>
        <v>0</v>
      </c>
      <c r="OEP1331" s="62">
        <f>OEO1331/OEN1331</f>
        <v>0</v>
      </c>
      <c r="OEQ1331" s="62">
        <f>OEN1331-OEO1331</f>
        <v>2000000</v>
      </c>
      <c r="OER1331" s="62">
        <f t="shared" si="560"/>
        <v>3000000</v>
      </c>
      <c r="OEY1331" s="62" t="s">
        <v>1936</v>
      </c>
      <c r="OEZ1331" s="62">
        <f>SUM(OEZ1329:OEZ1330)</f>
        <v>1000000</v>
      </c>
      <c r="OFA1331" s="62">
        <f>SUM(OFA1329:OFA1330)</f>
        <v>0</v>
      </c>
      <c r="OFB1331" s="62">
        <f>OFA1331/OEZ1331</f>
        <v>0</v>
      </c>
      <c r="OFC1331" s="62">
        <f>SUM(OFC1329)</f>
        <v>1000000</v>
      </c>
      <c r="OFD1331" s="62">
        <f>SUM(OFD1329:OFD1330)</f>
        <v>2000000</v>
      </c>
      <c r="OFE1331" s="62">
        <f>SUM(OFE1329:OFE1330)</f>
        <v>0</v>
      </c>
      <c r="OFF1331" s="62">
        <f>OFE1331/OFD1331</f>
        <v>0</v>
      </c>
      <c r="OFG1331" s="62">
        <f>OFD1331-OFE1331</f>
        <v>2000000</v>
      </c>
      <c r="OFH1331" s="62">
        <f t="shared" si="560"/>
        <v>3000000</v>
      </c>
      <c r="OFO1331" s="62" t="s">
        <v>1936</v>
      </c>
      <c r="OFP1331" s="62">
        <f>SUM(OFP1329:OFP1330)</f>
        <v>1000000</v>
      </c>
      <c r="OFQ1331" s="62">
        <f>SUM(OFQ1329:OFQ1330)</f>
        <v>0</v>
      </c>
      <c r="OFR1331" s="62">
        <f>OFQ1331/OFP1331</f>
        <v>0</v>
      </c>
      <c r="OFS1331" s="62">
        <f>SUM(OFS1329)</f>
        <v>1000000</v>
      </c>
      <c r="OFT1331" s="62">
        <f>SUM(OFT1329:OFT1330)</f>
        <v>2000000</v>
      </c>
      <c r="OFU1331" s="62">
        <f>SUM(OFU1329:OFU1330)</f>
        <v>0</v>
      </c>
      <c r="OFV1331" s="62">
        <f>OFU1331/OFT1331</f>
        <v>0</v>
      </c>
      <c r="OFW1331" s="62">
        <f>OFT1331-OFU1331</f>
        <v>2000000</v>
      </c>
      <c r="OFX1331" s="62">
        <f t="shared" si="561"/>
        <v>3000000</v>
      </c>
      <c r="OGE1331" s="62" t="s">
        <v>1936</v>
      </c>
      <c r="OGF1331" s="62">
        <f>SUM(OGF1329:OGF1330)</f>
        <v>1000000</v>
      </c>
      <c r="OGG1331" s="62">
        <f>SUM(OGG1329:OGG1330)</f>
        <v>0</v>
      </c>
      <c r="OGH1331" s="62">
        <f>OGG1331/OGF1331</f>
        <v>0</v>
      </c>
      <c r="OGI1331" s="62">
        <f>SUM(OGI1329)</f>
        <v>1000000</v>
      </c>
      <c r="OGJ1331" s="62">
        <f>SUM(OGJ1329:OGJ1330)</f>
        <v>2000000</v>
      </c>
      <c r="OGK1331" s="62">
        <f>SUM(OGK1329:OGK1330)</f>
        <v>0</v>
      </c>
      <c r="OGL1331" s="62">
        <f>OGK1331/OGJ1331</f>
        <v>0</v>
      </c>
      <c r="OGM1331" s="62">
        <f>OGJ1331-OGK1331</f>
        <v>2000000</v>
      </c>
      <c r="OGN1331" s="62">
        <f t="shared" si="561"/>
        <v>3000000</v>
      </c>
      <c r="OGU1331" s="62" t="s">
        <v>1936</v>
      </c>
      <c r="OGV1331" s="62">
        <f>SUM(OGV1329:OGV1330)</f>
        <v>1000000</v>
      </c>
      <c r="OGW1331" s="62">
        <f>SUM(OGW1329:OGW1330)</f>
        <v>0</v>
      </c>
      <c r="OGX1331" s="62">
        <f>OGW1331/OGV1331</f>
        <v>0</v>
      </c>
      <c r="OGY1331" s="62">
        <f>SUM(OGY1329)</f>
        <v>1000000</v>
      </c>
      <c r="OGZ1331" s="62">
        <f>SUM(OGZ1329:OGZ1330)</f>
        <v>2000000</v>
      </c>
      <c r="OHA1331" s="62">
        <f>SUM(OHA1329:OHA1330)</f>
        <v>0</v>
      </c>
      <c r="OHB1331" s="62">
        <f>OHA1331/OGZ1331</f>
        <v>0</v>
      </c>
      <c r="OHC1331" s="62">
        <f>OGZ1331-OHA1331</f>
        <v>2000000</v>
      </c>
      <c r="OHD1331" s="62">
        <f t="shared" si="562"/>
        <v>3000000</v>
      </c>
      <c r="OHK1331" s="62" t="s">
        <v>1936</v>
      </c>
      <c r="OHL1331" s="62">
        <f>SUM(OHL1329:OHL1330)</f>
        <v>1000000</v>
      </c>
      <c r="OHM1331" s="62">
        <f>SUM(OHM1329:OHM1330)</f>
        <v>0</v>
      </c>
      <c r="OHN1331" s="62">
        <f>OHM1331/OHL1331</f>
        <v>0</v>
      </c>
      <c r="OHO1331" s="62">
        <f>SUM(OHO1329)</f>
        <v>1000000</v>
      </c>
      <c r="OHP1331" s="62">
        <f>SUM(OHP1329:OHP1330)</f>
        <v>2000000</v>
      </c>
      <c r="OHQ1331" s="62">
        <f>SUM(OHQ1329:OHQ1330)</f>
        <v>0</v>
      </c>
      <c r="OHR1331" s="62">
        <f>OHQ1331/OHP1331</f>
        <v>0</v>
      </c>
      <c r="OHS1331" s="62">
        <f>OHP1331-OHQ1331</f>
        <v>2000000</v>
      </c>
      <c r="OHT1331" s="62">
        <f t="shared" si="562"/>
        <v>3000000</v>
      </c>
      <c r="OIA1331" s="62" t="s">
        <v>1936</v>
      </c>
      <c r="OIB1331" s="62">
        <f>SUM(OIB1329:OIB1330)</f>
        <v>1000000</v>
      </c>
      <c r="OIC1331" s="62">
        <f>SUM(OIC1329:OIC1330)</f>
        <v>0</v>
      </c>
      <c r="OID1331" s="62">
        <f>OIC1331/OIB1331</f>
        <v>0</v>
      </c>
      <c r="OIE1331" s="62">
        <f>SUM(OIE1329)</f>
        <v>1000000</v>
      </c>
      <c r="OIF1331" s="62">
        <f>SUM(OIF1329:OIF1330)</f>
        <v>2000000</v>
      </c>
      <c r="OIG1331" s="62">
        <f>SUM(OIG1329:OIG1330)</f>
        <v>0</v>
      </c>
      <c r="OIH1331" s="62">
        <f>OIG1331/OIF1331</f>
        <v>0</v>
      </c>
      <c r="OII1331" s="62">
        <f>OIF1331-OIG1331</f>
        <v>2000000</v>
      </c>
      <c r="OIJ1331" s="62">
        <f t="shared" si="563"/>
        <v>3000000</v>
      </c>
      <c r="OIQ1331" s="62" t="s">
        <v>1936</v>
      </c>
      <c r="OIR1331" s="62">
        <f>SUM(OIR1329:OIR1330)</f>
        <v>1000000</v>
      </c>
      <c r="OIS1331" s="62">
        <f>SUM(OIS1329:OIS1330)</f>
        <v>0</v>
      </c>
      <c r="OIT1331" s="62">
        <f>OIS1331/OIR1331</f>
        <v>0</v>
      </c>
      <c r="OIU1331" s="62">
        <f>SUM(OIU1329)</f>
        <v>1000000</v>
      </c>
      <c r="OIV1331" s="62">
        <f>SUM(OIV1329:OIV1330)</f>
        <v>2000000</v>
      </c>
      <c r="OIW1331" s="62">
        <f>SUM(OIW1329:OIW1330)</f>
        <v>0</v>
      </c>
      <c r="OIX1331" s="62">
        <f>OIW1331/OIV1331</f>
        <v>0</v>
      </c>
      <c r="OIY1331" s="62">
        <f>OIV1331-OIW1331</f>
        <v>2000000</v>
      </c>
      <c r="OIZ1331" s="62">
        <f t="shared" si="563"/>
        <v>3000000</v>
      </c>
      <c r="OJG1331" s="62" t="s">
        <v>1936</v>
      </c>
      <c r="OJH1331" s="62">
        <f>SUM(OJH1329:OJH1330)</f>
        <v>1000000</v>
      </c>
      <c r="OJI1331" s="62">
        <f>SUM(OJI1329:OJI1330)</f>
        <v>0</v>
      </c>
      <c r="OJJ1331" s="62">
        <f>OJI1331/OJH1331</f>
        <v>0</v>
      </c>
      <c r="OJK1331" s="62">
        <f>SUM(OJK1329)</f>
        <v>1000000</v>
      </c>
      <c r="OJL1331" s="62">
        <f>SUM(OJL1329:OJL1330)</f>
        <v>2000000</v>
      </c>
      <c r="OJM1331" s="62">
        <f>SUM(OJM1329:OJM1330)</f>
        <v>0</v>
      </c>
      <c r="OJN1331" s="62">
        <f>OJM1331/OJL1331</f>
        <v>0</v>
      </c>
      <c r="OJO1331" s="62">
        <f>OJL1331-OJM1331</f>
        <v>2000000</v>
      </c>
      <c r="OJP1331" s="62">
        <f t="shared" si="564"/>
        <v>3000000</v>
      </c>
      <c r="OJW1331" s="62" t="s">
        <v>1936</v>
      </c>
      <c r="OJX1331" s="62">
        <f>SUM(OJX1329:OJX1330)</f>
        <v>1000000</v>
      </c>
      <c r="OJY1331" s="62">
        <f>SUM(OJY1329:OJY1330)</f>
        <v>0</v>
      </c>
      <c r="OJZ1331" s="62">
        <f>OJY1331/OJX1331</f>
        <v>0</v>
      </c>
      <c r="OKA1331" s="62">
        <f>SUM(OKA1329)</f>
        <v>1000000</v>
      </c>
      <c r="OKB1331" s="62">
        <f>SUM(OKB1329:OKB1330)</f>
        <v>2000000</v>
      </c>
      <c r="OKC1331" s="62">
        <f>SUM(OKC1329:OKC1330)</f>
        <v>0</v>
      </c>
      <c r="OKD1331" s="62">
        <f>OKC1331/OKB1331</f>
        <v>0</v>
      </c>
      <c r="OKE1331" s="62">
        <f>OKB1331-OKC1331</f>
        <v>2000000</v>
      </c>
      <c r="OKF1331" s="62">
        <f t="shared" si="564"/>
        <v>3000000</v>
      </c>
      <c r="OKM1331" s="62" t="s">
        <v>1936</v>
      </c>
      <c r="OKN1331" s="62">
        <f>SUM(OKN1329:OKN1330)</f>
        <v>1000000</v>
      </c>
      <c r="OKO1331" s="62">
        <f>SUM(OKO1329:OKO1330)</f>
        <v>0</v>
      </c>
      <c r="OKP1331" s="62">
        <f>OKO1331/OKN1331</f>
        <v>0</v>
      </c>
      <c r="OKQ1331" s="62">
        <f>SUM(OKQ1329)</f>
        <v>1000000</v>
      </c>
      <c r="OKR1331" s="62">
        <f>SUM(OKR1329:OKR1330)</f>
        <v>2000000</v>
      </c>
      <c r="OKS1331" s="62">
        <f>SUM(OKS1329:OKS1330)</f>
        <v>0</v>
      </c>
      <c r="OKT1331" s="62">
        <f>OKS1331/OKR1331</f>
        <v>0</v>
      </c>
      <c r="OKU1331" s="62">
        <f>OKR1331-OKS1331</f>
        <v>2000000</v>
      </c>
      <c r="OKV1331" s="62">
        <f t="shared" si="565"/>
        <v>3000000</v>
      </c>
      <c r="OLC1331" s="62" t="s">
        <v>1936</v>
      </c>
      <c r="OLD1331" s="62">
        <f>SUM(OLD1329:OLD1330)</f>
        <v>1000000</v>
      </c>
      <c r="OLE1331" s="62">
        <f>SUM(OLE1329:OLE1330)</f>
        <v>0</v>
      </c>
      <c r="OLF1331" s="62">
        <f>OLE1331/OLD1331</f>
        <v>0</v>
      </c>
      <c r="OLG1331" s="62">
        <f>SUM(OLG1329)</f>
        <v>1000000</v>
      </c>
      <c r="OLH1331" s="62">
        <f>SUM(OLH1329:OLH1330)</f>
        <v>2000000</v>
      </c>
      <c r="OLI1331" s="62">
        <f>SUM(OLI1329:OLI1330)</f>
        <v>0</v>
      </c>
      <c r="OLJ1331" s="62">
        <f>OLI1331/OLH1331</f>
        <v>0</v>
      </c>
      <c r="OLK1331" s="62">
        <f>OLH1331-OLI1331</f>
        <v>2000000</v>
      </c>
      <c r="OLL1331" s="62">
        <f t="shared" si="565"/>
        <v>3000000</v>
      </c>
      <c r="OLS1331" s="62" t="s">
        <v>1936</v>
      </c>
      <c r="OLT1331" s="62">
        <f>SUM(OLT1329:OLT1330)</f>
        <v>1000000</v>
      </c>
      <c r="OLU1331" s="62">
        <f>SUM(OLU1329:OLU1330)</f>
        <v>0</v>
      </c>
      <c r="OLV1331" s="62">
        <f>OLU1331/OLT1331</f>
        <v>0</v>
      </c>
      <c r="OLW1331" s="62">
        <f>SUM(OLW1329)</f>
        <v>1000000</v>
      </c>
      <c r="OLX1331" s="62">
        <f>SUM(OLX1329:OLX1330)</f>
        <v>2000000</v>
      </c>
      <c r="OLY1331" s="62">
        <f>SUM(OLY1329:OLY1330)</f>
        <v>0</v>
      </c>
      <c r="OLZ1331" s="62">
        <f>OLY1331/OLX1331</f>
        <v>0</v>
      </c>
      <c r="OMA1331" s="62">
        <f>OLX1331-OLY1331</f>
        <v>2000000</v>
      </c>
      <c r="OMB1331" s="62">
        <f t="shared" si="566"/>
        <v>3000000</v>
      </c>
      <c r="OMI1331" s="62" t="s">
        <v>1936</v>
      </c>
      <c r="OMJ1331" s="62">
        <f>SUM(OMJ1329:OMJ1330)</f>
        <v>1000000</v>
      </c>
      <c r="OMK1331" s="62">
        <f>SUM(OMK1329:OMK1330)</f>
        <v>0</v>
      </c>
      <c r="OML1331" s="62">
        <f>OMK1331/OMJ1331</f>
        <v>0</v>
      </c>
      <c r="OMM1331" s="62">
        <f>SUM(OMM1329)</f>
        <v>1000000</v>
      </c>
      <c r="OMN1331" s="62">
        <f>SUM(OMN1329:OMN1330)</f>
        <v>2000000</v>
      </c>
      <c r="OMO1331" s="62">
        <f>SUM(OMO1329:OMO1330)</f>
        <v>0</v>
      </c>
      <c r="OMP1331" s="62">
        <f>OMO1331/OMN1331</f>
        <v>0</v>
      </c>
      <c r="OMQ1331" s="62">
        <f>OMN1331-OMO1331</f>
        <v>2000000</v>
      </c>
      <c r="OMR1331" s="62">
        <f t="shared" si="566"/>
        <v>3000000</v>
      </c>
      <c r="OMY1331" s="62" t="s">
        <v>1936</v>
      </c>
      <c r="OMZ1331" s="62">
        <f>SUM(OMZ1329:OMZ1330)</f>
        <v>1000000</v>
      </c>
      <c r="ONA1331" s="62">
        <f>SUM(ONA1329:ONA1330)</f>
        <v>0</v>
      </c>
      <c r="ONB1331" s="62">
        <f>ONA1331/OMZ1331</f>
        <v>0</v>
      </c>
      <c r="ONC1331" s="62">
        <f>SUM(ONC1329)</f>
        <v>1000000</v>
      </c>
      <c r="OND1331" s="62">
        <f>SUM(OND1329:OND1330)</f>
        <v>2000000</v>
      </c>
      <c r="ONE1331" s="62">
        <f>SUM(ONE1329:ONE1330)</f>
        <v>0</v>
      </c>
      <c r="ONF1331" s="62">
        <f>ONE1331/OND1331</f>
        <v>0</v>
      </c>
      <c r="ONG1331" s="62">
        <f>OND1331-ONE1331</f>
        <v>2000000</v>
      </c>
      <c r="ONH1331" s="62">
        <f t="shared" si="567"/>
        <v>3000000</v>
      </c>
      <c r="ONO1331" s="62" t="s">
        <v>1936</v>
      </c>
      <c r="ONP1331" s="62">
        <f>SUM(ONP1329:ONP1330)</f>
        <v>1000000</v>
      </c>
      <c r="ONQ1331" s="62">
        <f>SUM(ONQ1329:ONQ1330)</f>
        <v>0</v>
      </c>
      <c r="ONR1331" s="62">
        <f>ONQ1331/ONP1331</f>
        <v>0</v>
      </c>
      <c r="ONS1331" s="62">
        <f>SUM(ONS1329)</f>
        <v>1000000</v>
      </c>
      <c r="ONT1331" s="62">
        <f>SUM(ONT1329:ONT1330)</f>
        <v>2000000</v>
      </c>
      <c r="ONU1331" s="62">
        <f>SUM(ONU1329:ONU1330)</f>
        <v>0</v>
      </c>
      <c r="ONV1331" s="62">
        <f>ONU1331/ONT1331</f>
        <v>0</v>
      </c>
      <c r="ONW1331" s="62">
        <f>ONT1331-ONU1331</f>
        <v>2000000</v>
      </c>
      <c r="ONX1331" s="62">
        <f t="shared" si="567"/>
        <v>3000000</v>
      </c>
      <c r="OOE1331" s="62" t="s">
        <v>1936</v>
      </c>
      <c r="OOF1331" s="62">
        <f>SUM(OOF1329:OOF1330)</f>
        <v>1000000</v>
      </c>
      <c r="OOG1331" s="62">
        <f>SUM(OOG1329:OOG1330)</f>
        <v>0</v>
      </c>
      <c r="OOH1331" s="62">
        <f>OOG1331/OOF1331</f>
        <v>0</v>
      </c>
      <c r="OOI1331" s="62">
        <f>SUM(OOI1329)</f>
        <v>1000000</v>
      </c>
      <c r="OOJ1331" s="62">
        <f>SUM(OOJ1329:OOJ1330)</f>
        <v>2000000</v>
      </c>
      <c r="OOK1331" s="62">
        <f>SUM(OOK1329:OOK1330)</f>
        <v>0</v>
      </c>
      <c r="OOL1331" s="62">
        <f>OOK1331/OOJ1331</f>
        <v>0</v>
      </c>
      <c r="OOM1331" s="62">
        <f>OOJ1331-OOK1331</f>
        <v>2000000</v>
      </c>
      <c r="OON1331" s="62">
        <f t="shared" si="568"/>
        <v>3000000</v>
      </c>
      <c r="OOU1331" s="62" t="s">
        <v>1936</v>
      </c>
      <c r="OOV1331" s="62">
        <f>SUM(OOV1329:OOV1330)</f>
        <v>1000000</v>
      </c>
      <c r="OOW1331" s="62">
        <f>SUM(OOW1329:OOW1330)</f>
        <v>0</v>
      </c>
      <c r="OOX1331" s="62">
        <f>OOW1331/OOV1331</f>
        <v>0</v>
      </c>
      <c r="OOY1331" s="62">
        <f>SUM(OOY1329)</f>
        <v>1000000</v>
      </c>
      <c r="OOZ1331" s="62">
        <f>SUM(OOZ1329:OOZ1330)</f>
        <v>2000000</v>
      </c>
      <c r="OPA1331" s="62">
        <f>SUM(OPA1329:OPA1330)</f>
        <v>0</v>
      </c>
      <c r="OPB1331" s="62">
        <f>OPA1331/OOZ1331</f>
        <v>0</v>
      </c>
      <c r="OPC1331" s="62">
        <f>OOZ1331-OPA1331</f>
        <v>2000000</v>
      </c>
      <c r="OPD1331" s="62">
        <f t="shared" si="568"/>
        <v>3000000</v>
      </c>
      <c r="OPK1331" s="62" t="s">
        <v>1936</v>
      </c>
      <c r="OPL1331" s="62">
        <f>SUM(OPL1329:OPL1330)</f>
        <v>1000000</v>
      </c>
      <c r="OPM1331" s="62">
        <f>SUM(OPM1329:OPM1330)</f>
        <v>0</v>
      </c>
      <c r="OPN1331" s="62">
        <f>OPM1331/OPL1331</f>
        <v>0</v>
      </c>
      <c r="OPO1331" s="62">
        <f>SUM(OPO1329)</f>
        <v>1000000</v>
      </c>
      <c r="OPP1331" s="62">
        <f>SUM(OPP1329:OPP1330)</f>
        <v>2000000</v>
      </c>
      <c r="OPQ1331" s="62">
        <f>SUM(OPQ1329:OPQ1330)</f>
        <v>0</v>
      </c>
      <c r="OPR1331" s="62">
        <f>OPQ1331/OPP1331</f>
        <v>0</v>
      </c>
      <c r="OPS1331" s="62">
        <f>OPP1331-OPQ1331</f>
        <v>2000000</v>
      </c>
      <c r="OPT1331" s="62">
        <f t="shared" si="569"/>
        <v>3000000</v>
      </c>
      <c r="OQA1331" s="62" t="s">
        <v>1936</v>
      </c>
      <c r="OQB1331" s="62">
        <f>SUM(OQB1329:OQB1330)</f>
        <v>1000000</v>
      </c>
      <c r="OQC1331" s="62">
        <f>SUM(OQC1329:OQC1330)</f>
        <v>0</v>
      </c>
      <c r="OQD1331" s="62">
        <f>OQC1331/OQB1331</f>
        <v>0</v>
      </c>
      <c r="OQE1331" s="62">
        <f>SUM(OQE1329)</f>
        <v>1000000</v>
      </c>
      <c r="OQF1331" s="62">
        <f>SUM(OQF1329:OQF1330)</f>
        <v>2000000</v>
      </c>
      <c r="OQG1331" s="62">
        <f>SUM(OQG1329:OQG1330)</f>
        <v>0</v>
      </c>
      <c r="OQH1331" s="62">
        <f>OQG1331/OQF1331</f>
        <v>0</v>
      </c>
      <c r="OQI1331" s="62">
        <f>OQF1331-OQG1331</f>
        <v>2000000</v>
      </c>
      <c r="OQJ1331" s="62">
        <f t="shared" si="569"/>
        <v>3000000</v>
      </c>
      <c r="OQQ1331" s="62" t="s">
        <v>1936</v>
      </c>
      <c r="OQR1331" s="62">
        <f>SUM(OQR1329:OQR1330)</f>
        <v>1000000</v>
      </c>
      <c r="OQS1331" s="62">
        <f>SUM(OQS1329:OQS1330)</f>
        <v>0</v>
      </c>
      <c r="OQT1331" s="62">
        <f>OQS1331/OQR1331</f>
        <v>0</v>
      </c>
      <c r="OQU1331" s="62">
        <f>SUM(OQU1329)</f>
        <v>1000000</v>
      </c>
      <c r="OQV1331" s="62">
        <f>SUM(OQV1329:OQV1330)</f>
        <v>2000000</v>
      </c>
      <c r="OQW1331" s="62">
        <f>SUM(OQW1329:OQW1330)</f>
        <v>0</v>
      </c>
      <c r="OQX1331" s="62">
        <f>OQW1331/OQV1331</f>
        <v>0</v>
      </c>
      <c r="OQY1331" s="62">
        <f>OQV1331-OQW1331</f>
        <v>2000000</v>
      </c>
      <c r="OQZ1331" s="62">
        <f t="shared" si="570"/>
        <v>3000000</v>
      </c>
      <c r="ORG1331" s="62" t="s">
        <v>1936</v>
      </c>
      <c r="ORH1331" s="62">
        <f>SUM(ORH1329:ORH1330)</f>
        <v>1000000</v>
      </c>
      <c r="ORI1331" s="62">
        <f>SUM(ORI1329:ORI1330)</f>
        <v>0</v>
      </c>
      <c r="ORJ1331" s="62">
        <f>ORI1331/ORH1331</f>
        <v>0</v>
      </c>
      <c r="ORK1331" s="62">
        <f>SUM(ORK1329)</f>
        <v>1000000</v>
      </c>
      <c r="ORL1331" s="62">
        <f>SUM(ORL1329:ORL1330)</f>
        <v>2000000</v>
      </c>
      <c r="ORM1331" s="62">
        <f>SUM(ORM1329:ORM1330)</f>
        <v>0</v>
      </c>
      <c r="ORN1331" s="62">
        <f>ORM1331/ORL1331</f>
        <v>0</v>
      </c>
      <c r="ORO1331" s="62">
        <f>ORL1331-ORM1331</f>
        <v>2000000</v>
      </c>
      <c r="ORP1331" s="62">
        <f t="shared" si="570"/>
        <v>3000000</v>
      </c>
      <c r="ORW1331" s="62" t="s">
        <v>1936</v>
      </c>
      <c r="ORX1331" s="62">
        <f>SUM(ORX1329:ORX1330)</f>
        <v>1000000</v>
      </c>
      <c r="ORY1331" s="62">
        <f>SUM(ORY1329:ORY1330)</f>
        <v>0</v>
      </c>
      <c r="ORZ1331" s="62">
        <f>ORY1331/ORX1331</f>
        <v>0</v>
      </c>
      <c r="OSA1331" s="62">
        <f>SUM(OSA1329)</f>
        <v>1000000</v>
      </c>
      <c r="OSB1331" s="62">
        <f>SUM(OSB1329:OSB1330)</f>
        <v>2000000</v>
      </c>
      <c r="OSC1331" s="62">
        <f>SUM(OSC1329:OSC1330)</f>
        <v>0</v>
      </c>
      <c r="OSD1331" s="62">
        <f>OSC1331/OSB1331</f>
        <v>0</v>
      </c>
      <c r="OSE1331" s="62">
        <f>OSB1331-OSC1331</f>
        <v>2000000</v>
      </c>
      <c r="OSF1331" s="62">
        <f t="shared" si="571"/>
        <v>3000000</v>
      </c>
      <c r="OSM1331" s="62" t="s">
        <v>1936</v>
      </c>
      <c r="OSN1331" s="62">
        <f>SUM(OSN1329:OSN1330)</f>
        <v>1000000</v>
      </c>
      <c r="OSO1331" s="62">
        <f>SUM(OSO1329:OSO1330)</f>
        <v>0</v>
      </c>
      <c r="OSP1331" s="62">
        <f>OSO1331/OSN1331</f>
        <v>0</v>
      </c>
      <c r="OSQ1331" s="62">
        <f>SUM(OSQ1329)</f>
        <v>1000000</v>
      </c>
      <c r="OSR1331" s="62">
        <f>SUM(OSR1329:OSR1330)</f>
        <v>2000000</v>
      </c>
      <c r="OSS1331" s="62">
        <f>SUM(OSS1329:OSS1330)</f>
        <v>0</v>
      </c>
      <c r="OST1331" s="62">
        <f>OSS1331/OSR1331</f>
        <v>0</v>
      </c>
      <c r="OSU1331" s="62">
        <f>OSR1331-OSS1331</f>
        <v>2000000</v>
      </c>
      <c r="OSV1331" s="62">
        <f t="shared" si="571"/>
        <v>3000000</v>
      </c>
      <c r="OTC1331" s="62" t="s">
        <v>1936</v>
      </c>
      <c r="OTD1331" s="62">
        <f>SUM(OTD1329:OTD1330)</f>
        <v>1000000</v>
      </c>
      <c r="OTE1331" s="62">
        <f>SUM(OTE1329:OTE1330)</f>
        <v>0</v>
      </c>
      <c r="OTF1331" s="62">
        <f>OTE1331/OTD1331</f>
        <v>0</v>
      </c>
      <c r="OTG1331" s="62">
        <f>SUM(OTG1329)</f>
        <v>1000000</v>
      </c>
      <c r="OTH1331" s="62">
        <f>SUM(OTH1329:OTH1330)</f>
        <v>2000000</v>
      </c>
      <c r="OTI1331" s="62">
        <f>SUM(OTI1329:OTI1330)</f>
        <v>0</v>
      </c>
      <c r="OTJ1331" s="62">
        <f>OTI1331/OTH1331</f>
        <v>0</v>
      </c>
      <c r="OTK1331" s="62">
        <f>OTH1331-OTI1331</f>
        <v>2000000</v>
      </c>
      <c r="OTL1331" s="62">
        <f t="shared" si="572"/>
        <v>3000000</v>
      </c>
      <c r="OTS1331" s="62" t="s">
        <v>1936</v>
      </c>
      <c r="OTT1331" s="62">
        <f>SUM(OTT1329:OTT1330)</f>
        <v>1000000</v>
      </c>
      <c r="OTU1331" s="62">
        <f>SUM(OTU1329:OTU1330)</f>
        <v>0</v>
      </c>
      <c r="OTV1331" s="62">
        <f>OTU1331/OTT1331</f>
        <v>0</v>
      </c>
      <c r="OTW1331" s="62">
        <f>SUM(OTW1329)</f>
        <v>1000000</v>
      </c>
      <c r="OTX1331" s="62">
        <f>SUM(OTX1329:OTX1330)</f>
        <v>2000000</v>
      </c>
      <c r="OTY1331" s="62">
        <f>SUM(OTY1329:OTY1330)</f>
        <v>0</v>
      </c>
      <c r="OTZ1331" s="62">
        <f>OTY1331/OTX1331</f>
        <v>0</v>
      </c>
      <c r="OUA1331" s="62">
        <f>OTX1331-OTY1331</f>
        <v>2000000</v>
      </c>
      <c r="OUB1331" s="62">
        <f t="shared" si="572"/>
        <v>3000000</v>
      </c>
      <c r="OUI1331" s="62" t="s">
        <v>1936</v>
      </c>
      <c r="OUJ1331" s="62">
        <f>SUM(OUJ1329:OUJ1330)</f>
        <v>1000000</v>
      </c>
      <c r="OUK1331" s="62">
        <f>SUM(OUK1329:OUK1330)</f>
        <v>0</v>
      </c>
      <c r="OUL1331" s="62">
        <f>OUK1331/OUJ1331</f>
        <v>0</v>
      </c>
      <c r="OUM1331" s="62">
        <f>SUM(OUM1329)</f>
        <v>1000000</v>
      </c>
      <c r="OUN1331" s="62">
        <f>SUM(OUN1329:OUN1330)</f>
        <v>2000000</v>
      </c>
      <c r="OUO1331" s="62">
        <f>SUM(OUO1329:OUO1330)</f>
        <v>0</v>
      </c>
      <c r="OUP1331" s="62">
        <f>OUO1331/OUN1331</f>
        <v>0</v>
      </c>
      <c r="OUQ1331" s="62">
        <f>OUN1331-OUO1331</f>
        <v>2000000</v>
      </c>
      <c r="OUR1331" s="62">
        <f t="shared" si="573"/>
        <v>3000000</v>
      </c>
      <c r="OUY1331" s="62" t="s">
        <v>1936</v>
      </c>
      <c r="OUZ1331" s="62">
        <f>SUM(OUZ1329:OUZ1330)</f>
        <v>1000000</v>
      </c>
      <c r="OVA1331" s="62">
        <f>SUM(OVA1329:OVA1330)</f>
        <v>0</v>
      </c>
      <c r="OVB1331" s="62">
        <f>OVA1331/OUZ1331</f>
        <v>0</v>
      </c>
      <c r="OVC1331" s="62">
        <f>SUM(OVC1329)</f>
        <v>1000000</v>
      </c>
      <c r="OVD1331" s="62">
        <f>SUM(OVD1329:OVD1330)</f>
        <v>2000000</v>
      </c>
      <c r="OVE1331" s="62">
        <f>SUM(OVE1329:OVE1330)</f>
        <v>0</v>
      </c>
      <c r="OVF1331" s="62">
        <f>OVE1331/OVD1331</f>
        <v>0</v>
      </c>
      <c r="OVG1331" s="62">
        <f>OVD1331-OVE1331</f>
        <v>2000000</v>
      </c>
      <c r="OVH1331" s="62">
        <f t="shared" si="573"/>
        <v>3000000</v>
      </c>
      <c r="OVO1331" s="62" t="s">
        <v>1936</v>
      </c>
      <c r="OVP1331" s="62">
        <f>SUM(OVP1329:OVP1330)</f>
        <v>1000000</v>
      </c>
      <c r="OVQ1331" s="62">
        <f>SUM(OVQ1329:OVQ1330)</f>
        <v>0</v>
      </c>
      <c r="OVR1331" s="62">
        <f>OVQ1331/OVP1331</f>
        <v>0</v>
      </c>
      <c r="OVS1331" s="62">
        <f>SUM(OVS1329)</f>
        <v>1000000</v>
      </c>
      <c r="OVT1331" s="62">
        <f>SUM(OVT1329:OVT1330)</f>
        <v>2000000</v>
      </c>
      <c r="OVU1331" s="62">
        <f>SUM(OVU1329:OVU1330)</f>
        <v>0</v>
      </c>
      <c r="OVV1331" s="62">
        <f>OVU1331/OVT1331</f>
        <v>0</v>
      </c>
      <c r="OVW1331" s="62">
        <f>OVT1331-OVU1331</f>
        <v>2000000</v>
      </c>
      <c r="OVX1331" s="62">
        <f t="shared" si="574"/>
        <v>3000000</v>
      </c>
      <c r="OWE1331" s="62" t="s">
        <v>1936</v>
      </c>
      <c r="OWF1331" s="62">
        <f>SUM(OWF1329:OWF1330)</f>
        <v>1000000</v>
      </c>
      <c r="OWG1331" s="62">
        <f>SUM(OWG1329:OWG1330)</f>
        <v>0</v>
      </c>
      <c r="OWH1331" s="62">
        <f>OWG1331/OWF1331</f>
        <v>0</v>
      </c>
      <c r="OWI1331" s="62">
        <f>SUM(OWI1329)</f>
        <v>1000000</v>
      </c>
      <c r="OWJ1331" s="62">
        <f>SUM(OWJ1329:OWJ1330)</f>
        <v>2000000</v>
      </c>
      <c r="OWK1331" s="62">
        <f>SUM(OWK1329:OWK1330)</f>
        <v>0</v>
      </c>
      <c r="OWL1331" s="62">
        <f>OWK1331/OWJ1331</f>
        <v>0</v>
      </c>
      <c r="OWM1331" s="62">
        <f>OWJ1331-OWK1331</f>
        <v>2000000</v>
      </c>
      <c r="OWN1331" s="62">
        <f t="shared" si="574"/>
        <v>3000000</v>
      </c>
      <c r="OWU1331" s="62" t="s">
        <v>1936</v>
      </c>
      <c r="OWV1331" s="62">
        <f>SUM(OWV1329:OWV1330)</f>
        <v>1000000</v>
      </c>
      <c r="OWW1331" s="62">
        <f>SUM(OWW1329:OWW1330)</f>
        <v>0</v>
      </c>
      <c r="OWX1331" s="62">
        <f>OWW1331/OWV1331</f>
        <v>0</v>
      </c>
      <c r="OWY1331" s="62">
        <f>SUM(OWY1329)</f>
        <v>1000000</v>
      </c>
      <c r="OWZ1331" s="62">
        <f>SUM(OWZ1329:OWZ1330)</f>
        <v>2000000</v>
      </c>
      <c r="OXA1331" s="62">
        <f>SUM(OXA1329:OXA1330)</f>
        <v>0</v>
      </c>
      <c r="OXB1331" s="62">
        <f>OXA1331/OWZ1331</f>
        <v>0</v>
      </c>
      <c r="OXC1331" s="62">
        <f>OWZ1331-OXA1331</f>
        <v>2000000</v>
      </c>
      <c r="OXD1331" s="62">
        <f t="shared" si="575"/>
        <v>3000000</v>
      </c>
      <c r="OXK1331" s="62" t="s">
        <v>1936</v>
      </c>
      <c r="OXL1331" s="62">
        <f>SUM(OXL1329:OXL1330)</f>
        <v>1000000</v>
      </c>
      <c r="OXM1331" s="62">
        <f>SUM(OXM1329:OXM1330)</f>
        <v>0</v>
      </c>
      <c r="OXN1331" s="62">
        <f>OXM1331/OXL1331</f>
        <v>0</v>
      </c>
      <c r="OXO1331" s="62">
        <f>SUM(OXO1329)</f>
        <v>1000000</v>
      </c>
      <c r="OXP1331" s="62">
        <f>SUM(OXP1329:OXP1330)</f>
        <v>2000000</v>
      </c>
      <c r="OXQ1331" s="62">
        <f>SUM(OXQ1329:OXQ1330)</f>
        <v>0</v>
      </c>
      <c r="OXR1331" s="62">
        <f>OXQ1331/OXP1331</f>
        <v>0</v>
      </c>
      <c r="OXS1331" s="62">
        <f>OXP1331-OXQ1331</f>
        <v>2000000</v>
      </c>
      <c r="OXT1331" s="62">
        <f t="shared" si="575"/>
        <v>3000000</v>
      </c>
      <c r="OYA1331" s="62" t="s">
        <v>1936</v>
      </c>
      <c r="OYB1331" s="62">
        <f>SUM(OYB1329:OYB1330)</f>
        <v>1000000</v>
      </c>
      <c r="OYC1331" s="62">
        <f>SUM(OYC1329:OYC1330)</f>
        <v>0</v>
      </c>
      <c r="OYD1331" s="62">
        <f>OYC1331/OYB1331</f>
        <v>0</v>
      </c>
      <c r="OYE1331" s="62">
        <f>SUM(OYE1329)</f>
        <v>1000000</v>
      </c>
      <c r="OYF1331" s="62">
        <f>SUM(OYF1329:OYF1330)</f>
        <v>2000000</v>
      </c>
      <c r="OYG1331" s="62">
        <f>SUM(OYG1329:OYG1330)</f>
        <v>0</v>
      </c>
      <c r="OYH1331" s="62">
        <f>OYG1331/OYF1331</f>
        <v>0</v>
      </c>
      <c r="OYI1331" s="62">
        <f>OYF1331-OYG1331</f>
        <v>2000000</v>
      </c>
      <c r="OYJ1331" s="62">
        <f t="shared" si="576"/>
        <v>3000000</v>
      </c>
      <c r="OYQ1331" s="62" t="s">
        <v>1936</v>
      </c>
      <c r="OYR1331" s="62">
        <f>SUM(OYR1329:OYR1330)</f>
        <v>1000000</v>
      </c>
      <c r="OYS1331" s="62">
        <f>SUM(OYS1329:OYS1330)</f>
        <v>0</v>
      </c>
      <c r="OYT1331" s="62">
        <f>OYS1331/OYR1331</f>
        <v>0</v>
      </c>
      <c r="OYU1331" s="62">
        <f>SUM(OYU1329)</f>
        <v>1000000</v>
      </c>
      <c r="OYV1331" s="62">
        <f>SUM(OYV1329:OYV1330)</f>
        <v>2000000</v>
      </c>
      <c r="OYW1331" s="62">
        <f>SUM(OYW1329:OYW1330)</f>
        <v>0</v>
      </c>
      <c r="OYX1331" s="62">
        <f>OYW1331/OYV1331</f>
        <v>0</v>
      </c>
      <c r="OYY1331" s="62">
        <f>OYV1331-OYW1331</f>
        <v>2000000</v>
      </c>
      <c r="OYZ1331" s="62">
        <f t="shared" si="576"/>
        <v>3000000</v>
      </c>
      <c r="OZG1331" s="62" t="s">
        <v>1936</v>
      </c>
      <c r="OZH1331" s="62">
        <f>SUM(OZH1329:OZH1330)</f>
        <v>1000000</v>
      </c>
      <c r="OZI1331" s="62">
        <f>SUM(OZI1329:OZI1330)</f>
        <v>0</v>
      </c>
      <c r="OZJ1331" s="62">
        <f>OZI1331/OZH1331</f>
        <v>0</v>
      </c>
      <c r="OZK1331" s="62">
        <f>SUM(OZK1329)</f>
        <v>1000000</v>
      </c>
      <c r="OZL1331" s="62">
        <f>SUM(OZL1329:OZL1330)</f>
        <v>2000000</v>
      </c>
      <c r="OZM1331" s="62">
        <f>SUM(OZM1329:OZM1330)</f>
        <v>0</v>
      </c>
      <c r="OZN1331" s="62">
        <f>OZM1331/OZL1331</f>
        <v>0</v>
      </c>
      <c r="OZO1331" s="62">
        <f>OZL1331-OZM1331</f>
        <v>2000000</v>
      </c>
      <c r="OZP1331" s="62">
        <f t="shared" si="577"/>
        <v>3000000</v>
      </c>
      <c r="OZW1331" s="62" t="s">
        <v>1936</v>
      </c>
      <c r="OZX1331" s="62">
        <f>SUM(OZX1329:OZX1330)</f>
        <v>1000000</v>
      </c>
      <c r="OZY1331" s="62">
        <f>SUM(OZY1329:OZY1330)</f>
        <v>0</v>
      </c>
      <c r="OZZ1331" s="62">
        <f>OZY1331/OZX1331</f>
        <v>0</v>
      </c>
      <c r="PAA1331" s="62">
        <f>SUM(PAA1329)</f>
        <v>1000000</v>
      </c>
      <c r="PAB1331" s="62">
        <f>SUM(PAB1329:PAB1330)</f>
        <v>2000000</v>
      </c>
      <c r="PAC1331" s="62">
        <f>SUM(PAC1329:PAC1330)</f>
        <v>0</v>
      </c>
      <c r="PAD1331" s="62">
        <f>PAC1331/PAB1331</f>
        <v>0</v>
      </c>
      <c r="PAE1331" s="62">
        <f>PAB1331-PAC1331</f>
        <v>2000000</v>
      </c>
      <c r="PAF1331" s="62">
        <f t="shared" si="577"/>
        <v>3000000</v>
      </c>
      <c r="PAM1331" s="62" t="s">
        <v>1936</v>
      </c>
      <c r="PAN1331" s="62">
        <f>SUM(PAN1329:PAN1330)</f>
        <v>1000000</v>
      </c>
      <c r="PAO1331" s="62">
        <f>SUM(PAO1329:PAO1330)</f>
        <v>0</v>
      </c>
      <c r="PAP1331" s="62">
        <f>PAO1331/PAN1331</f>
        <v>0</v>
      </c>
      <c r="PAQ1331" s="62">
        <f>SUM(PAQ1329)</f>
        <v>1000000</v>
      </c>
      <c r="PAR1331" s="62">
        <f>SUM(PAR1329:PAR1330)</f>
        <v>2000000</v>
      </c>
      <c r="PAS1331" s="62">
        <f>SUM(PAS1329:PAS1330)</f>
        <v>0</v>
      </c>
      <c r="PAT1331" s="62">
        <f>PAS1331/PAR1331</f>
        <v>0</v>
      </c>
      <c r="PAU1331" s="62">
        <f>PAR1331-PAS1331</f>
        <v>2000000</v>
      </c>
      <c r="PAV1331" s="62">
        <f t="shared" si="578"/>
        <v>3000000</v>
      </c>
      <c r="PBC1331" s="62" t="s">
        <v>1936</v>
      </c>
      <c r="PBD1331" s="62">
        <f>SUM(PBD1329:PBD1330)</f>
        <v>1000000</v>
      </c>
      <c r="PBE1331" s="62">
        <f>SUM(PBE1329:PBE1330)</f>
        <v>0</v>
      </c>
      <c r="PBF1331" s="62">
        <f>PBE1331/PBD1331</f>
        <v>0</v>
      </c>
      <c r="PBG1331" s="62">
        <f>SUM(PBG1329)</f>
        <v>1000000</v>
      </c>
      <c r="PBH1331" s="62">
        <f>SUM(PBH1329:PBH1330)</f>
        <v>2000000</v>
      </c>
      <c r="PBI1331" s="62">
        <f>SUM(PBI1329:PBI1330)</f>
        <v>0</v>
      </c>
      <c r="PBJ1331" s="62">
        <f>PBI1331/PBH1331</f>
        <v>0</v>
      </c>
      <c r="PBK1331" s="62">
        <f>PBH1331-PBI1331</f>
        <v>2000000</v>
      </c>
      <c r="PBL1331" s="62">
        <f t="shared" si="578"/>
        <v>3000000</v>
      </c>
      <c r="PBS1331" s="62" t="s">
        <v>1936</v>
      </c>
      <c r="PBT1331" s="62">
        <f>SUM(PBT1329:PBT1330)</f>
        <v>1000000</v>
      </c>
      <c r="PBU1331" s="62">
        <f>SUM(PBU1329:PBU1330)</f>
        <v>0</v>
      </c>
      <c r="PBV1331" s="62">
        <f>PBU1331/PBT1331</f>
        <v>0</v>
      </c>
      <c r="PBW1331" s="62">
        <f>SUM(PBW1329)</f>
        <v>1000000</v>
      </c>
      <c r="PBX1331" s="62">
        <f>SUM(PBX1329:PBX1330)</f>
        <v>2000000</v>
      </c>
      <c r="PBY1331" s="62">
        <f>SUM(PBY1329:PBY1330)</f>
        <v>0</v>
      </c>
      <c r="PBZ1331" s="62">
        <f>PBY1331/PBX1331</f>
        <v>0</v>
      </c>
      <c r="PCA1331" s="62">
        <f>PBX1331-PBY1331</f>
        <v>2000000</v>
      </c>
      <c r="PCB1331" s="62">
        <f t="shared" si="579"/>
        <v>3000000</v>
      </c>
      <c r="PCI1331" s="62" t="s">
        <v>1936</v>
      </c>
      <c r="PCJ1331" s="62">
        <f>SUM(PCJ1329:PCJ1330)</f>
        <v>1000000</v>
      </c>
      <c r="PCK1331" s="62">
        <f>SUM(PCK1329:PCK1330)</f>
        <v>0</v>
      </c>
      <c r="PCL1331" s="62">
        <f>PCK1331/PCJ1331</f>
        <v>0</v>
      </c>
      <c r="PCM1331" s="62">
        <f>SUM(PCM1329)</f>
        <v>1000000</v>
      </c>
      <c r="PCN1331" s="62">
        <f>SUM(PCN1329:PCN1330)</f>
        <v>2000000</v>
      </c>
      <c r="PCO1331" s="62">
        <f>SUM(PCO1329:PCO1330)</f>
        <v>0</v>
      </c>
      <c r="PCP1331" s="62">
        <f>PCO1331/PCN1331</f>
        <v>0</v>
      </c>
      <c r="PCQ1331" s="62">
        <f>PCN1331-PCO1331</f>
        <v>2000000</v>
      </c>
      <c r="PCR1331" s="62">
        <f t="shared" si="579"/>
        <v>3000000</v>
      </c>
      <c r="PCY1331" s="62" t="s">
        <v>1936</v>
      </c>
      <c r="PCZ1331" s="62">
        <f>SUM(PCZ1329:PCZ1330)</f>
        <v>1000000</v>
      </c>
      <c r="PDA1331" s="62">
        <f>SUM(PDA1329:PDA1330)</f>
        <v>0</v>
      </c>
      <c r="PDB1331" s="62">
        <f>PDA1331/PCZ1331</f>
        <v>0</v>
      </c>
      <c r="PDC1331" s="62">
        <f>SUM(PDC1329)</f>
        <v>1000000</v>
      </c>
      <c r="PDD1331" s="62">
        <f>SUM(PDD1329:PDD1330)</f>
        <v>2000000</v>
      </c>
      <c r="PDE1331" s="62">
        <f>SUM(PDE1329:PDE1330)</f>
        <v>0</v>
      </c>
      <c r="PDF1331" s="62">
        <f>PDE1331/PDD1331</f>
        <v>0</v>
      </c>
      <c r="PDG1331" s="62">
        <f>PDD1331-PDE1331</f>
        <v>2000000</v>
      </c>
      <c r="PDH1331" s="62">
        <f t="shared" si="580"/>
        <v>3000000</v>
      </c>
      <c r="PDO1331" s="62" t="s">
        <v>1936</v>
      </c>
      <c r="PDP1331" s="62">
        <f>SUM(PDP1329:PDP1330)</f>
        <v>1000000</v>
      </c>
      <c r="PDQ1331" s="62">
        <f>SUM(PDQ1329:PDQ1330)</f>
        <v>0</v>
      </c>
      <c r="PDR1331" s="62">
        <f>PDQ1331/PDP1331</f>
        <v>0</v>
      </c>
      <c r="PDS1331" s="62">
        <f>SUM(PDS1329)</f>
        <v>1000000</v>
      </c>
      <c r="PDT1331" s="62">
        <f>SUM(PDT1329:PDT1330)</f>
        <v>2000000</v>
      </c>
      <c r="PDU1331" s="62">
        <f>SUM(PDU1329:PDU1330)</f>
        <v>0</v>
      </c>
      <c r="PDV1331" s="62">
        <f>PDU1331/PDT1331</f>
        <v>0</v>
      </c>
      <c r="PDW1331" s="62">
        <f>PDT1331-PDU1331</f>
        <v>2000000</v>
      </c>
      <c r="PDX1331" s="62">
        <f t="shared" si="580"/>
        <v>3000000</v>
      </c>
      <c r="PEE1331" s="62" t="s">
        <v>1936</v>
      </c>
      <c r="PEF1331" s="62">
        <f>SUM(PEF1329:PEF1330)</f>
        <v>1000000</v>
      </c>
      <c r="PEG1331" s="62">
        <f>SUM(PEG1329:PEG1330)</f>
        <v>0</v>
      </c>
      <c r="PEH1331" s="62">
        <f>PEG1331/PEF1331</f>
        <v>0</v>
      </c>
      <c r="PEI1331" s="62">
        <f>SUM(PEI1329)</f>
        <v>1000000</v>
      </c>
      <c r="PEJ1331" s="62">
        <f>SUM(PEJ1329:PEJ1330)</f>
        <v>2000000</v>
      </c>
      <c r="PEK1331" s="62">
        <f>SUM(PEK1329:PEK1330)</f>
        <v>0</v>
      </c>
      <c r="PEL1331" s="62">
        <f>PEK1331/PEJ1331</f>
        <v>0</v>
      </c>
      <c r="PEM1331" s="62">
        <f>PEJ1331-PEK1331</f>
        <v>2000000</v>
      </c>
      <c r="PEN1331" s="62">
        <f t="shared" si="581"/>
        <v>3000000</v>
      </c>
      <c r="PEU1331" s="62" t="s">
        <v>1936</v>
      </c>
      <c r="PEV1331" s="62">
        <f>SUM(PEV1329:PEV1330)</f>
        <v>1000000</v>
      </c>
      <c r="PEW1331" s="62">
        <f>SUM(PEW1329:PEW1330)</f>
        <v>0</v>
      </c>
      <c r="PEX1331" s="62">
        <f>PEW1331/PEV1331</f>
        <v>0</v>
      </c>
      <c r="PEY1331" s="62">
        <f>SUM(PEY1329)</f>
        <v>1000000</v>
      </c>
      <c r="PEZ1331" s="62">
        <f>SUM(PEZ1329:PEZ1330)</f>
        <v>2000000</v>
      </c>
      <c r="PFA1331" s="62">
        <f>SUM(PFA1329:PFA1330)</f>
        <v>0</v>
      </c>
      <c r="PFB1331" s="62">
        <f>PFA1331/PEZ1331</f>
        <v>0</v>
      </c>
      <c r="PFC1331" s="62">
        <f>PEZ1331-PFA1331</f>
        <v>2000000</v>
      </c>
      <c r="PFD1331" s="62">
        <f t="shared" si="581"/>
        <v>3000000</v>
      </c>
      <c r="PFK1331" s="62" t="s">
        <v>1936</v>
      </c>
      <c r="PFL1331" s="62">
        <f>SUM(PFL1329:PFL1330)</f>
        <v>1000000</v>
      </c>
      <c r="PFM1331" s="62">
        <f>SUM(PFM1329:PFM1330)</f>
        <v>0</v>
      </c>
      <c r="PFN1331" s="62">
        <f>PFM1331/PFL1331</f>
        <v>0</v>
      </c>
      <c r="PFO1331" s="62">
        <f>SUM(PFO1329)</f>
        <v>1000000</v>
      </c>
      <c r="PFP1331" s="62">
        <f>SUM(PFP1329:PFP1330)</f>
        <v>2000000</v>
      </c>
      <c r="PFQ1331" s="62">
        <f>SUM(PFQ1329:PFQ1330)</f>
        <v>0</v>
      </c>
      <c r="PFR1331" s="62">
        <f>PFQ1331/PFP1331</f>
        <v>0</v>
      </c>
      <c r="PFS1331" s="62">
        <f>PFP1331-PFQ1331</f>
        <v>2000000</v>
      </c>
      <c r="PFT1331" s="62">
        <f t="shared" si="582"/>
        <v>3000000</v>
      </c>
      <c r="PGA1331" s="62" t="s">
        <v>1936</v>
      </c>
      <c r="PGB1331" s="62">
        <f>SUM(PGB1329:PGB1330)</f>
        <v>1000000</v>
      </c>
      <c r="PGC1331" s="62">
        <f>SUM(PGC1329:PGC1330)</f>
        <v>0</v>
      </c>
      <c r="PGD1331" s="62">
        <f>PGC1331/PGB1331</f>
        <v>0</v>
      </c>
      <c r="PGE1331" s="62">
        <f>SUM(PGE1329)</f>
        <v>1000000</v>
      </c>
      <c r="PGF1331" s="62">
        <f>SUM(PGF1329:PGF1330)</f>
        <v>2000000</v>
      </c>
      <c r="PGG1331" s="62">
        <f>SUM(PGG1329:PGG1330)</f>
        <v>0</v>
      </c>
      <c r="PGH1331" s="62">
        <f>PGG1331/PGF1331</f>
        <v>0</v>
      </c>
      <c r="PGI1331" s="62">
        <f>PGF1331-PGG1331</f>
        <v>2000000</v>
      </c>
      <c r="PGJ1331" s="62">
        <f t="shared" si="582"/>
        <v>3000000</v>
      </c>
      <c r="PGQ1331" s="62" t="s">
        <v>1936</v>
      </c>
      <c r="PGR1331" s="62">
        <f>SUM(PGR1329:PGR1330)</f>
        <v>1000000</v>
      </c>
      <c r="PGS1331" s="62">
        <f>SUM(PGS1329:PGS1330)</f>
        <v>0</v>
      </c>
      <c r="PGT1331" s="62">
        <f>PGS1331/PGR1331</f>
        <v>0</v>
      </c>
      <c r="PGU1331" s="62">
        <f>SUM(PGU1329)</f>
        <v>1000000</v>
      </c>
      <c r="PGV1331" s="62">
        <f>SUM(PGV1329:PGV1330)</f>
        <v>2000000</v>
      </c>
      <c r="PGW1331" s="62">
        <f>SUM(PGW1329:PGW1330)</f>
        <v>0</v>
      </c>
      <c r="PGX1331" s="62">
        <f>PGW1331/PGV1331</f>
        <v>0</v>
      </c>
      <c r="PGY1331" s="62">
        <f>PGV1331-PGW1331</f>
        <v>2000000</v>
      </c>
      <c r="PGZ1331" s="62">
        <f t="shared" si="583"/>
        <v>3000000</v>
      </c>
      <c r="PHG1331" s="62" t="s">
        <v>1936</v>
      </c>
      <c r="PHH1331" s="62">
        <f>SUM(PHH1329:PHH1330)</f>
        <v>1000000</v>
      </c>
      <c r="PHI1331" s="62">
        <f>SUM(PHI1329:PHI1330)</f>
        <v>0</v>
      </c>
      <c r="PHJ1331" s="62">
        <f>PHI1331/PHH1331</f>
        <v>0</v>
      </c>
      <c r="PHK1331" s="62">
        <f>SUM(PHK1329)</f>
        <v>1000000</v>
      </c>
      <c r="PHL1331" s="62">
        <f>SUM(PHL1329:PHL1330)</f>
        <v>2000000</v>
      </c>
      <c r="PHM1331" s="62">
        <f>SUM(PHM1329:PHM1330)</f>
        <v>0</v>
      </c>
      <c r="PHN1331" s="62">
        <f>PHM1331/PHL1331</f>
        <v>0</v>
      </c>
      <c r="PHO1331" s="62">
        <f>PHL1331-PHM1331</f>
        <v>2000000</v>
      </c>
      <c r="PHP1331" s="62">
        <f t="shared" si="583"/>
        <v>3000000</v>
      </c>
      <c r="PHW1331" s="62" t="s">
        <v>1936</v>
      </c>
      <c r="PHX1331" s="62">
        <f>SUM(PHX1329:PHX1330)</f>
        <v>1000000</v>
      </c>
      <c r="PHY1331" s="62">
        <f>SUM(PHY1329:PHY1330)</f>
        <v>0</v>
      </c>
      <c r="PHZ1331" s="62">
        <f>PHY1331/PHX1331</f>
        <v>0</v>
      </c>
      <c r="PIA1331" s="62">
        <f>SUM(PIA1329)</f>
        <v>1000000</v>
      </c>
      <c r="PIB1331" s="62">
        <f>SUM(PIB1329:PIB1330)</f>
        <v>2000000</v>
      </c>
      <c r="PIC1331" s="62">
        <f>SUM(PIC1329:PIC1330)</f>
        <v>0</v>
      </c>
      <c r="PID1331" s="62">
        <f>PIC1331/PIB1331</f>
        <v>0</v>
      </c>
      <c r="PIE1331" s="62">
        <f>PIB1331-PIC1331</f>
        <v>2000000</v>
      </c>
      <c r="PIF1331" s="62">
        <f t="shared" si="584"/>
        <v>3000000</v>
      </c>
      <c r="PIM1331" s="62" t="s">
        <v>1936</v>
      </c>
      <c r="PIN1331" s="62">
        <f>SUM(PIN1329:PIN1330)</f>
        <v>1000000</v>
      </c>
      <c r="PIO1331" s="62">
        <f>SUM(PIO1329:PIO1330)</f>
        <v>0</v>
      </c>
      <c r="PIP1331" s="62">
        <f>PIO1331/PIN1331</f>
        <v>0</v>
      </c>
      <c r="PIQ1331" s="62">
        <f>SUM(PIQ1329)</f>
        <v>1000000</v>
      </c>
      <c r="PIR1331" s="62">
        <f>SUM(PIR1329:PIR1330)</f>
        <v>2000000</v>
      </c>
      <c r="PIS1331" s="62">
        <f>SUM(PIS1329:PIS1330)</f>
        <v>0</v>
      </c>
      <c r="PIT1331" s="62">
        <f>PIS1331/PIR1331</f>
        <v>0</v>
      </c>
      <c r="PIU1331" s="62">
        <f>PIR1331-PIS1331</f>
        <v>2000000</v>
      </c>
      <c r="PIV1331" s="62">
        <f t="shared" si="584"/>
        <v>3000000</v>
      </c>
      <c r="PJC1331" s="62" t="s">
        <v>1936</v>
      </c>
      <c r="PJD1331" s="62">
        <f>SUM(PJD1329:PJD1330)</f>
        <v>1000000</v>
      </c>
      <c r="PJE1331" s="62">
        <f>SUM(PJE1329:PJE1330)</f>
        <v>0</v>
      </c>
      <c r="PJF1331" s="62">
        <f>PJE1331/PJD1331</f>
        <v>0</v>
      </c>
      <c r="PJG1331" s="62">
        <f>SUM(PJG1329)</f>
        <v>1000000</v>
      </c>
      <c r="PJH1331" s="62">
        <f>SUM(PJH1329:PJH1330)</f>
        <v>2000000</v>
      </c>
      <c r="PJI1331" s="62">
        <f>SUM(PJI1329:PJI1330)</f>
        <v>0</v>
      </c>
      <c r="PJJ1331" s="62">
        <f>PJI1331/PJH1331</f>
        <v>0</v>
      </c>
      <c r="PJK1331" s="62">
        <f>PJH1331-PJI1331</f>
        <v>2000000</v>
      </c>
      <c r="PJL1331" s="62">
        <f t="shared" si="585"/>
        <v>3000000</v>
      </c>
      <c r="PJS1331" s="62" t="s">
        <v>1936</v>
      </c>
      <c r="PJT1331" s="62">
        <f>SUM(PJT1329:PJT1330)</f>
        <v>1000000</v>
      </c>
      <c r="PJU1331" s="62">
        <f>SUM(PJU1329:PJU1330)</f>
        <v>0</v>
      </c>
      <c r="PJV1331" s="62">
        <f>PJU1331/PJT1331</f>
        <v>0</v>
      </c>
      <c r="PJW1331" s="62">
        <f>SUM(PJW1329)</f>
        <v>1000000</v>
      </c>
      <c r="PJX1331" s="62">
        <f>SUM(PJX1329:PJX1330)</f>
        <v>2000000</v>
      </c>
      <c r="PJY1331" s="62">
        <f>SUM(PJY1329:PJY1330)</f>
        <v>0</v>
      </c>
      <c r="PJZ1331" s="62">
        <f>PJY1331/PJX1331</f>
        <v>0</v>
      </c>
      <c r="PKA1331" s="62">
        <f>PJX1331-PJY1331</f>
        <v>2000000</v>
      </c>
      <c r="PKB1331" s="62">
        <f t="shared" si="585"/>
        <v>3000000</v>
      </c>
      <c r="PKI1331" s="62" t="s">
        <v>1936</v>
      </c>
      <c r="PKJ1331" s="62">
        <f>SUM(PKJ1329:PKJ1330)</f>
        <v>1000000</v>
      </c>
      <c r="PKK1331" s="62">
        <f>SUM(PKK1329:PKK1330)</f>
        <v>0</v>
      </c>
      <c r="PKL1331" s="62">
        <f>PKK1331/PKJ1331</f>
        <v>0</v>
      </c>
      <c r="PKM1331" s="62">
        <f>SUM(PKM1329)</f>
        <v>1000000</v>
      </c>
      <c r="PKN1331" s="62">
        <f>SUM(PKN1329:PKN1330)</f>
        <v>2000000</v>
      </c>
      <c r="PKO1331" s="62">
        <f>SUM(PKO1329:PKO1330)</f>
        <v>0</v>
      </c>
      <c r="PKP1331" s="62">
        <f>PKO1331/PKN1331</f>
        <v>0</v>
      </c>
      <c r="PKQ1331" s="62">
        <f>PKN1331-PKO1331</f>
        <v>2000000</v>
      </c>
      <c r="PKR1331" s="62">
        <f t="shared" si="586"/>
        <v>3000000</v>
      </c>
      <c r="PKY1331" s="62" t="s">
        <v>1936</v>
      </c>
      <c r="PKZ1331" s="62">
        <f>SUM(PKZ1329:PKZ1330)</f>
        <v>1000000</v>
      </c>
      <c r="PLA1331" s="62">
        <f>SUM(PLA1329:PLA1330)</f>
        <v>0</v>
      </c>
      <c r="PLB1331" s="62">
        <f>PLA1331/PKZ1331</f>
        <v>0</v>
      </c>
      <c r="PLC1331" s="62">
        <f>SUM(PLC1329)</f>
        <v>1000000</v>
      </c>
      <c r="PLD1331" s="62">
        <f>SUM(PLD1329:PLD1330)</f>
        <v>2000000</v>
      </c>
      <c r="PLE1331" s="62">
        <f>SUM(PLE1329:PLE1330)</f>
        <v>0</v>
      </c>
      <c r="PLF1331" s="62">
        <f>PLE1331/PLD1331</f>
        <v>0</v>
      </c>
      <c r="PLG1331" s="62">
        <f>PLD1331-PLE1331</f>
        <v>2000000</v>
      </c>
      <c r="PLH1331" s="62">
        <f t="shared" si="586"/>
        <v>3000000</v>
      </c>
      <c r="PLO1331" s="62" t="s">
        <v>1936</v>
      </c>
      <c r="PLP1331" s="62">
        <f>SUM(PLP1329:PLP1330)</f>
        <v>1000000</v>
      </c>
      <c r="PLQ1331" s="62">
        <f>SUM(PLQ1329:PLQ1330)</f>
        <v>0</v>
      </c>
      <c r="PLR1331" s="62">
        <f>PLQ1331/PLP1331</f>
        <v>0</v>
      </c>
      <c r="PLS1331" s="62">
        <f>SUM(PLS1329)</f>
        <v>1000000</v>
      </c>
      <c r="PLT1331" s="62">
        <f>SUM(PLT1329:PLT1330)</f>
        <v>2000000</v>
      </c>
      <c r="PLU1331" s="62">
        <f>SUM(PLU1329:PLU1330)</f>
        <v>0</v>
      </c>
      <c r="PLV1331" s="62">
        <f>PLU1331/PLT1331</f>
        <v>0</v>
      </c>
      <c r="PLW1331" s="62">
        <f>PLT1331-PLU1331</f>
        <v>2000000</v>
      </c>
      <c r="PLX1331" s="62">
        <f t="shared" si="587"/>
        <v>3000000</v>
      </c>
      <c r="PME1331" s="62" t="s">
        <v>1936</v>
      </c>
      <c r="PMF1331" s="62">
        <f>SUM(PMF1329:PMF1330)</f>
        <v>1000000</v>
      </c>
      <c r="PMG1331" s="62">
        <f>SUM(PMG1329:PMG1330)</f>
        <v>0</v>
      </c>
      <c r="PMH1331" s="62">
        <f>PMG1331/PMF1331</f>
        <v>0</v>
      </c>
      <c r="PMI1331" s="62">
        <f>SUM(PMI1329)</f>
        <v>1000000</v>
      </c>
      <c r="PMJ1331" s="62">
        <f>SUM(PMJ1329:PMJ1330)</f>
        <v>2000000</v>
      </c>
      <c r="PMK1331" s="62">
        <f>SUM(PMK1329:PMK1330)</f>
        <v>0</v>
      </c>
      <c r="PML1331" s="62">
        <f>PMK1331/PMJ1331</f>
        <v>0</v>
      </c>
      <c r="PMM1331" s="62">
        <f>PMJ1331-PMK1331</f>
        <v>2000000</v>
      </c>
      <c r="PMN1331" s="62">
        <f t="shared" si="587"/>
        <v>3000000</v>
      </c>
      <c r="PMU1331" s="62" t="s">
        <v>1936</v>
      </c>
      <c r="PMV1331" s="62">
        <f>SUM(PMV1329:PMV1330)</f>
        <v>1000000</v>
      </c>
      <c r="PMW1331" s="62">
        <f>SUM(PMW1329:PMW1330)</f>
        <v>0</v>
      </c>
      <c r="PMX1331" s="62">
        <f>PMW1331/PMV1331</f>
        <v>0</v>
      </c>
      <c r="PMY1331" s="62">
        <f>SUM(PMY1329)</f>
        <v>1000000</v>
      </c>
      <c r="PMZ1331" s="62">
        <f>SUM(PMZ1329:PMZ1330)</f>
        <v>2000000</v>
      </c>
      <c r="PNA1331" s="62">
        <f>SUM(PNA1329:PNA1330)</f>
        <v>0</v>
      </c>
      <c r="PNB1331" s="62">
        <f>PNA1331/PMZ1331</f>
        <v>0</v>
      </c>
      <c r="PNC1331" s="62">
        <f>PMZ1331-PNA1331</f>
        <v>2000000</v>
      </c>
      <c r="PND1331" s="62">
        <f t="shared" si="588"/>
        <v>3000000</v>
      </c>
      <c r="PNK1331" s="62" t="s">
        <v>1936</v>
      </c>
      <c r="PNL1331" s="62">
        <f>SUM(PNL1329:PNL1330)</f>
        <v>1000000</v>
      </c>
      <c r="PNM1331" s="62">
        <f>SUM(PNM1329:PNM1330)</f>
        <v>0</v>
      </c>
      <c r="PNN1331" s="62">
        <f>PNM1331/PNL1331</f>
        <v>0</v>
      </c>
      <c r="PNO1331" s="62">
        <f>SUM(PNO1329)</f>
        <v>1000000</v>
      </c>
      <c r="PNP1331" s="62">
        <f>SUM(PNP1329:PNP1330)</f>
        <v>2000000</v>
      </c>
      <c r="PNQ1331" s="62">
        <f>SUM(PNQ1329:PNQ1330)</f>
        <v>0</v>
      </c>
      <c r="PNR1331" s="62">
        <f>PNQ1331/PNP1331</f>
        <v>0</v>
      </c>
      <c r="PNS1331" s="62">
        <f>PNP1331-PNQ1331</f>
        <v>2000000</v>
      </c>
      <c r="PNT1331" s="62">
        <f t="shared" si="588"/>
        <v>3000000</v>
      </c>
      <c r="POA1331" s="62" t="s">
        <v>1936</v>
      </c>
      <c r="POB1331" s="62">
        <f>SUM(POB1329:POB1330)</f>
        <v>1000000</v>
      </c>
      <c r="POC1331" s="62">
        <f>SUM(POC1329:POC1330)</f>
        <v>0</v>
      </c>
      <c r="POD1331" s="62">
        <f>POC1331/POB1331</f>
        <v>0</v>
      </c>
      <c r="POE1331" s="62">
        <f>SUM(POE1329)</f>
        <v>1000000</v>
      </c>
      <c r="POF1331" s="62">
        <f>SUM(POF1329:POF1330)</f>
        <v>2000000</v>
      </c>
      <c r="POG1331" s="62">
        <f>SUM(POG1329:POG1330)</f>
        <v>0</v>
      </c>
      <c r="POH1331" s="62">
        <f>POG1331/POF1331</f>
        <v>0</v>
      </c>
      <c r="POI1331" s="62">
        <f>POF1331-POG1331</f>
        <v>2000000</v>
      </c>
      <c r="POJ1331" s="62">
        <f t="shared" si="589"/>
        <v>3000000</v>
      </c>
      <c r="POQ1331" s="62" t="s">
        <v>1936</v>
      </c>
      <c r="POR1331" s="62">
        <f>SUM(POR1329:POR1330)</f>
        <v>1000000</v>
      </c>
      <c r="POS1331" s="62">
        <f>SUM(POS1329:POS1330)</f>
        <v>0</v>
      </c>
      <c r="POT1331" s="62">
        <f>POS1331/POR1331</f>
        <v>0</v>
      </c>
      <c r="POU1331" s="62">
        <f>SUM(POU1329)</f>
        <v>1000000</v>
      </c>
      <c r="POV1331" s="62">
        <f>SUM(POV1329:POV1330)</f>
        <v>2000000</v>
      </c>
      <c r="POW1331" s="62">
        <f>SUM(POW1329:POW1330)</f>
        <v>0</v>
      </c>
      <c r="POX1331" s="62">
        <f>POW1331/POV1331</f>
        <v>0</v>
      </c>
      <c r="POY1331" s="62">
        <f>POV1331-POW1331</f>
        <v>2000000</v>
      </c>
      <c r="POZ1331" s="62">
        <f t="shared" si="589"/>
        <v>3000000</v>
      </c>
      <c r="PPG1331" s="62" t="s">
        <v>1936</v>
      </c>
      <c r="PPH1331" s="62">
        <f>SUM(PPH1329:PPH1330)</f>
        <v>1000000</v>
      </c>
      <c r="PPI1331" s="62">
        <f>SUM(PPI1329:PPI1330)</f>
        <v>0</v>
      </c>
      <c r="PPJ1331" s="62">
        <f>PPI1331/PPH1331</f>
        <v>0</v>
      </c>
      <c r="PPK1331" s="62">
        <f>SUM(PPK1329)</f>
        <v>1000000</v>
      </c>
      <c r="PPL1331" s="62">
        <f>SUM(PPL1329:PPL1330)</f>
        <v>2000000</v>
      </c>
      <c r="PPM1331" s="62">
        <f>SUM(PPM1329:PPM1330)</f>
        <v>0</v>
      </c>
      <c r="PPN1331" s="62">
        <f>PPM1331/PPL1331</f>
        <v>0</v>
      </c>
      <c r="PPO1331" s="62">
        <f>PPL1331-PPM1331</f>
        <v>2000000</v>
      </c>
      <c r="PPP1331" s="62">
        <f t="shared" si="590"/>
        <v>3000000</v>
      </c>
      <c r="PPW1331" s="62" t="s">
        <v>1936</v>
      </c>
      <c r="PPX1331" s="62">
        <f>SUM(PPX1329:PPX1330)</f>
        <v>1000000</v>
      </c>
      <c r="PPY1331" s="62">
        <f>SUM(PPY1329:PPY1330)</f>
        <v>0</v>
      </c>
      <c r="PPZ1331" s="62">
        <f>PPY1331/PPX1331</f>
        <v>0</v>
      </c>
      <c r="PQA1331" s="62">
        <f>SUM(PQA1329)</f>
        <v>1000000</v>
      </c>
      <c r="PQB1331" s="62">
        <f>SUM(PQB1329:PQB1330)</f>
        <v>2000000</v>
      </c>
      <c r="PQC1331" s="62">
        <f>SUM(PQC1329:PQC1330)</f>
        <v>0</v>
      </c>
      <c r="PQD1331" s="62">
        <f>PQC1331/PQB1331</f>
        <v>0</v>
      </c>
      <c r="PQE1331" s="62">
        <f>PQB1331-PQC1331</f>
        <v>2000000</v>
      </c>
      <c r="PQF1331" s="62">
        <f t="shared" si="590"/>
        <v>3000000</v>
      </c>
      <c r="PQM1331" s="62" t="s">
        <v>1936</v>
      </c>
      <c r="PQN1331" s="62">
        <f>SUM(PQN1329:PQN1330)</f>
        <v>1000000</v>
      </c>
      <c r="PQO1331" s="62">
        <f>SUM(PQO1329:PQO1330)</f>
        <v>0</v>
      </c>
      <c r="PQP1331" s="62">
        <f>PQO1331/PQN1331</f>
        <v>0</v>
      </c>
      <c r="PQQ1331" s="62">
        <f>SUM(PQQ1329)</f>
        <v>1000000</v>
      </c>
      <c r="PQR1331" s="62">
        <f>SUM(PQR1329:PQR1330)</f>
        <v>2000000</v>
      </c>
      <c r="PQS1331" s="62">
        <f>SUM(PQS1329:PQS1330)</f>
        <v>0</v>
      </c>
      <c r="PQT1331" s="62">
        <f>PQS1331/PQR1331</f>
        <v>0</v>
      </c>
      <c r="PQU1331" s="62">
        <f>PQR1331-PQS1331</f>
        <v>2000000</v>
      </c>
      <c r="PQV1331" s="62">
        <f t="shared" si="591"/>
        <v>3000000</v>
      </c>
      <c r="PRC1331" s="62" t="s">
        <v>1936</v>
      </c>
      <c r="PRD1331" s="62">
        <f>SUM(PRD1329:PRD1330)</f>
        <v>1000000</v>
      </c>
      <c r="PRE1331" s="62">
        <f>SUM(PRE1329:PRE1330)</f>
        <v>0</v>
      </c>
      <c r="PRF1331" s="62">
        <f>PRE1331/PRD1331</f>
        <v>0</v>
      </c>
      <c r="PRG1331" s="62">
        <f>SUM(PRG1329)</f>
        <v>1000000</v>
      </c>
      <c r="PRH1331" s="62">
        <f>SUM(PRH1329:PRH1330)</f>
        <v>2000000</v>
      </c>
      <c r="PRI1331" s="62">
        <f>SUM(PRI1329:PRI1330)</f>
        <v>0</v>
      </c>
      <c r="PRJ1331" s="62">
        <f>PRI1331/PRH1331</f>
        <v>0</v>
      </c>
      <c r="PRK1331" s="62">
        <f>PRH1331-PRI1331</f>
        <v>2000000</v>
      </c>
      <c r="PRL1331" s="62">
        <f t="shared" si="591"/>
        <v>3000000</v>
      </c>
      <c r="PRS1331" s="62" t="s">
        <v>1936</v>
      </c>
      <c r="PRT1331" s="62">
        <f>SUM(PRT1329:PRT1330)</f>
        <v>1000000</v>
      </c>
      <c r="PRU1331" s="62">
        <f>SUM(PRU1329:PRU1330)</f>
        <v>0</v>
      </c>
      <c r="PRV1331" s="62">
        <f>PRU1331/PRT1331</f>
        <v>0</v>
      </c>
      <c r="PRW1331" s="62">
        <f>SUM(PRW1329)</f>
        <v>1000000</v>
      </c>
      <c r="PRX1331" s="62">
        <f>SUM(PRX1329:PRX1330)</f>
        <v>2000000</v>
      </c>
      <c r="PRY1331" s="62">
        <f>SUM(PRY1329:PRY1330)</f>
        <v>0</v>
      </c>
      <c r="PRZ1331" s="62">
        <f>PRY1331/PRX1331</f>
        <v>0</v>
      </c>
      <c r="PSA1331" s="62">
        <f>PRX1331-PRY1331</f>
        <v>2000000</v>
      </c>
      <c r="PSB1331" s="62">
        <f t="shared" si="592"/>
        <v>3000000</v>
      </c>
      <c r="PSI1331" s="62" t="s">
        <v>1936</v>
      </c>
      <c r="PSJ1331" s="62">
        <f>SUM(PSJ1329:PSJ1330)</f>
        <v>1000000</v>
      </c>
      <c r="PSK1331" s="62">
        <f>SUM(PSK1329:PSK1330)</f>
        <v>0</v>
      </c>
      <c r="PSL1331" s="62">
        <f>PSK1331/PSJ1331</f>
        <v>0</v>
      </c>
      <c r="PSM1331" s="62">
        <f>SUM(PSM1329)</f>
        <v>1000000</v>
      </c>
      <c r="PSN1331" s="62">
        <f>SUM(PSN1329:PSN1330)</f>
        <v>2000000</v>
      </c>
      <c r="PSO1331" s="62">
        <f>SUM(PSO1329:PSO1330)</f>
        <v>0</v>
      </c>
      <c r="PSP1331" s="62">
        <f>PSO1331/PSN1331</f>
        <v>0</v>
      </c>
      <c r="PSQ1331" s="62">
        <f>PSN1331-PSO1331</f>
        <v>2000000</v>
      </c>
      <c r="PSR1331" s="62">
        <f t="shared" si="592"/>
        <v>3000000</v>
      </c>
      <c r="PSY1331" s="62" t="s">
        <v>1936</v>
      </c>
      <c r="PSZ1331" s="62">
        <f>SUM(PSZ1329:PSZ1330)</f>
        <v>1000000</v>
      </c>
      <c r="PTA1331" s="62">
        <f>SUM(PTA1329:PTA1330)</f>
        <v>0</v>
      </c>
      <c r="PTB1331" s="62">
        <f>PTA1331/PSZ1331</f>
        <v>0</v>
      </c>
      <c r="PTC1331" s="62">
        <f>SUM(PTC1329)</f>
        <v>1000000</v>
      </c>
      <c r="PTD1331" s="62">
        <f>SUM(PTD1329:PTD1330)</f>
        <v>2000000</v>
      </c>
      <c r="PTE1331" s="62">
        <f>SUM(PTE1329:PTE1330)</f>
        <v>0</v>
      </c>
      <c r="PTF1331" s="62">
        <f>PTE1331/PTD1331</f>
        <v>0</v>
      </c>
      <c r="PTG1331" s="62">
        <f>PTD1331-PTE1331</f>
        <v>2000000</v>
      </c>
      <c r="PTH1331" s="62">
        <f t="shared" si="593"/>
        <v>3000000</v>
      </c>
      <c r="PTO1331" s="62" t="s">
        <v>1936</v>
      </c>
      <c r="PTP1331" s="62">
        <f>SUM(PTP1329:PTP1330)</f>
        <v>1000000</v>
      </c>
      <c r="PTQ1331" s="62">
        <f>SUM(PTQ1329:PTQ1330)</f>
        <v>0</v>
      </c>
      <c r="PTR1331" s="62">
        <f>PTQ1331/PTP1331</f>
        <v>0</v>
      </c>
      <c r="PTS1331" s="62">
        <f>SUM(PTS1329)</f>
        <v>1000000</v>
      </c>
      <c r="PTT1331" s="62">
        <f>SUM(PTT1329:PTT1330)</f>
        <v>2000000</v>
      </c>
      <c r="PTU1331" s="62">
        <f>SUM(PTU1329:PTU1330)</f>
        <v>0</v>
      </c>
      <c r="PTV1331" s="62">
        <f>PTU1331/PTT1331</f>
        <v>0</v>
      </c>
      <c r="PTW1331" s="62">
        <f>PTT1331-PTU1331</f>
        <v>2000000</v>
      </c>
      <c r="PTX1331" s="62">
        <f t="shared" si="593"/>
        <v>3000000</v>
      </c>
      <c r="PUE1331" s="62" t="s">
        <v>1936</v>
      </c>
      <c r="PUF1331" s="62">
        <f>SUM(PUF1329:PUF1330)</f>
        <v>1000000</v>
      </c>
      <c r="PUG1331" s="62">
        <f>SUM(PUG1329:PUG1330)</f>
        <v>0</v>
      </c>
      <c r="PUH1331" s="62">
        <f>PUG1331/PUF1331</f>
        <v>0</v>
      </c>
      <c r="PUI1331" s="62">
        <f>SUM(PUI1329)</f>
        <v>1000000</v>
      </c>
      <c r="PUJ1331" s="62">
        <f>SUM(PUJ1329:PUJ1330)</f>
        <v>2000000</v>
      </c>
      <c r="PUK1331" s="62">
        <f>SUM(PUK1329:PUK1330)</f>
        <v>0</v>
      </c>
      <c r="PUL1331" s="62">
        <f>PUK1331/PUJ1331</f>
        <v>0</v>
      </c>
      <c r="PUM1331" s="62">
        <f>PUJ1331-PUK1331</f>
        <v>2000000</v>
      </c>
      <c r="PUN1331" s="62">
        <f t="shared" si="594"/>
        <v>3000000</v>
      </c>
      <c r="PUU1331" s="62" t="s">
        <v>1936</v>
      </c>
      <c r="PUV1331" s="62">
        <f>SUM(PUV1329:PUV1330)</f>
        <v>1000000</v>
      </c>
      <c r="PUW1331" s="62">
        <f>SUM(PUW1329:PUW1330)</f>
        <v>0</v>
      </c>
      <c r="PUX1331" s="62">
        <f>PUW1331/PUV1331</f>
        <v>0</v>
      </c>
      <c r="PUY1331" s="62">
        <f>SUM(PUY1329)</f>
        <v>1000000</v>
      </c>
      <c r="PUZ1331" s="62">
        <f>SUM(PUZ1329:PUZ1330)</f>
        <v>2000000</v>
      </c>
      <c r="PVA1331" s="62">
        <f>SUM(PVA1329:PVA1330)</f>
        <v>0</v>
      </c>
      <c r="PVB1331" s="62">
        <f>PVA1331/PUZ1331</f>
        <v>0</v>
      </c>
      <c r="PVC1331" s="62">
        <f>PUZ1331-PVA1331</f>
        <v>2000000</v>
      </c>
      <c r="PVD1331" s="62">
        <f t="shared" si="594"/>
        <v>3000000</v>
      </c>
      <c r="PVK1331" s="62" t="s">
        <v>1936</v>
      </c>
      <c r="PVL1331" s="62">
        <f>SUM(PVL1329:PVL1330)</f>
        <v>1000000</v>
      </c>
      <c r="PVM1331" s="62">
        <f>SUM(PVM1329:PVM1330)</f>
        <v>0</v>
      </c>
      <c r="PVN1331" s="62">
        <f>PVM1331/PVL1331</f>
        <v>0</v>
      </c>
      <c r="PVO1331" s="62">
        <f>SUM(PVO1329)</f>
        <v>1000000</v>
      </c>
      <c r="PVP1331" s="62">
        <f>SUM(PVP1329:PVP1330)</f>
        <v>2000000</v>
      </c>
      <c r="PVQ1331" s="62">
        <f>SUM(PVQ1329:PVQ1330)</f>
        <v>0</v>
      </c>
      <c r="PVR1331" s="62">
        <f>PVQ1331/PVP1331</f>
        <v>0</v>
      </c>
      <c r="PVS1331" s="62">
        <f>PVP1331-PVQ1331</f>
        <v>2000000</v>
      </c>
      <c r="PVT1331" s="62">
        <f t="shared" si="595"/>
        <v>3000000</v>
      </c>
      <c r="PWA1331" s="62" t="s">
        <v>1936</v>
      </c>
      <c r="PWB1331" s="62">
        <f>SUM(PWB1329:PWB1330)</f>
        <v>1000000</v>
      </c>
      <c r="PWC1331" s="62">
        <f>SUM(PWC1329:PWC1330)</f>
        <v>0</v>
      </c>
      <c r="PWD1331" s="62">
        <f>PWC1331/PWB1331</f>
        <v>0</v>
      </c>
      <c r="PWE1331" s="62">
        <f>SUM(PWE1329)</f>
        <v>1000000</v>
      </c>
      <c r="PWF1331" s="62">
        <f>SUM(PWF1329:PWF1330)</f>
        <v>2000000</v>
      </c>
      <c r="PWG1331" s="62">
        <f>SUM(PWG1329:PWG1330)</f>
        <v>0</v>
      </c>
      <c r="PWH1331" s="62">
        <f>PWG1331/PWF1331</f>
        <v>0</v>
      </c>
      <c r="PWI1331" s="62">
        <f>PWF1331-PWG1331</f>
        <v>2000000</v>
      </c>
      <c r="PWJ1331" s="62">
        <f t="shared" si="595"/>
        <v>3000000</v>
      </c>
      <c r="PWQ1331" s="62" t="s">
        <v>1936</v>
      </c>
      <c r="PWR1331" s="62">
        <f>SUM(PWR1329:PWR1330)</f>
        <v>1000000</v>
      </c>
      <c r="PWS1331" s="62">
        <f>SUM(PWS1329:PWS1330)</f>
        <v>0</v>
      </c>
      <c r="PWT1331" s="62">
        <f>PWS1331/PWR1331</f>
        <v>0</v>
      </c>
      <c r="PWU1331" s="62">
        <f>SUM(PWU1329)</f>
        <v>1000000</v>
      </c>
      <c r="PWV1331" s="62">
        <f>SUM(PWV1329:PWV1330)</f>
        <v>2000000</v>
      </c>
      <c r="PWW1331" s="62">
        <f>SUM(PWW1329:PWW1330)</f>
        <v>0</v>
      </c>
      <c r="PWX1331" s="62">
        <f>PWW1331/PWV1331</f>
        <v>0</v>
      </c>
      <c r="PWY1331" s="62">
        <f>PWV1331-PWW1331</f>
        <v>2000000</v>
      </c>
      <c r="PWZ1331" s="62">
        <f t="shared" si="596"/>
        <v>3000000</v>
      </c>
      <c r="PXG1331" s="62" t="s">
        <v>1936</v>
      </c>
      <c r="PXH1331" s="62">
        <f>SUM(PXH1329:PXH1330)</f>
        <v>1000000</v>
      </c>
      <c r="PXI1331" s="62">
        <f>SUM(PXI1329:PXI1330)</f>
        <v>0</v>
      </c>
      <c r="PXJ1331" s="62">
        <f>PXI1331/PXH1331</f>
        <v>0</v>
      </c>
      <c r="PXK1331" s="62">
        <f>SUM(PXK1329)</f>
        <v>1000000</v>
      </c>
      <c r="PXL1331" s="62">
        <f>SUM(PXL1329:PXL1330)</f>
        <v>2000000</v>
      </c>
      <c r="PXM1331" s="62">
        <f>SUM(PXM1329:PXM1330)</f>
        <v>0</v>
      </c>
      <c r="PXN1331" s="62">
        <f>PXM1331/PXL1331</f>
        <v>0</v>
      </c>
      <c r="PXO1331" s="62">
        <f>PXL1331-PXM1331</f>
        <v>2000000</v>
      </c>
      <c r="PXP1331" s="62">
        <f t="shared" si="596"/>
        <v>3000000</v>
      </c>
      <c r="PXW1331" s="62" t="s">
        <v>1936</v>
      </c>
      <c r="PXX1331" s="62">
        <f>SUM(PXX1329:PXX1330)</f>
        <v>1000000</v>
      </c>
      <c r="PXY1331" s="62">
        <f>SUM(PXY1329:PXY1330)</f>
        <v>0</v>
      </c>
      <c r="PXZ1331" s="62">
        <f>PXY1331/PXX1331</f>
        <v>0</v>
      </c>
      <c r="PYA1331" s="62">
        <f>SUM(PYA1329)</f>
        <v>1000000</v>
      </c>
      <c r="PYB1331" s="62">
        <f>SUM(PYB1329:PYB1330)</f>
        <v>2000000</v>
      </c>
      <c r="PYC1331" s="62">
        <f>SUM(PYC1329:PYC1330)</f>
        <v>0</v>
      </c>
      <c r="PYD1331" s="62">
        <f>PYC1331/PYB1331</f>
        <v>0</v>
      </c>
      <c r="PYE1331" s="62">
        <f>PYB1331-PYC1331</f>
        <v>2000000</v>
      </c>
      <c r="PYF1331" s="62">
        <f t="shared" si="597"/>
        <v>3000000</v>
      </c>
      <c r="PYM1331" s="62" t="s">
        <v>1936</v>
      </c>
      <c r="PYN1331" s="62">
        <f>SUM(PYN1329:PYN1330)</f>
        <v>1000000</v>
      </c>
      <c r="PYO1331" s="62">
        <f>SUM(PYO1329:PYO1330)</f>
        <v>0</v>
      </c>
      <c r="PYP1331" s="62">
        <f>PYO1331/PYN1331</f>
        <v>0</v>
      </c>
      <c r="PYQ1331" s="62">
        <f>SUM(PYQ1329)</f>
        <v>1000000</v>
      </c>
      <c r="PYR1331" s="62">
        <f>SUM(PYR1329:PYR1330)</f>
        <v>2000000</v>
      </c>
      <c r="PYS1331" s="62">
        <f>SUM(PYS1329:PYS1330)</f>
        <v>0</v>
      </c>
      <c r="PYT1331" s="62">
        <f>PYS1331/PYR1331</f>
        <v>0</v>
      </c>
      <c r="PYU1331" s="62">
        <f>PYR1331-PYS1331</f>
        <v>2000000</v>
      </c>
      <c r="PYV1331" s="62">
        <f t="shared" si="597"/>
        <v>3000000</v>
      </c>
      <c r="PZC1331" s="62" t="s">
        <v>1936</v>
      </c>
      <c r="PZD1331" s="62">
        <f>SUM(PZD1329:PZD1330)</f>
        <v>1000000</v>
      </c>
      <c r="PZE1331" s="62">
        <f>SUM(PZE1329:PZE1330)</f>
        <v>0</v>
      </c>
      <c r="PZF1331" s="62">
        <f>PZE1331/PZD1331</f>
        <v>0</v>
      </c>
      <c r="PZG1331" s="62">
        <f>SUM(PZG1329)</f>
        <v>1000000</v>
      </c>
      <c r="PZH1331" s="62">
        <f>SUM(PZH1329:PZH1330)</f>
        <v>2000000</v>
      </c>
      <c r="PZI1331" s="62">
        <f>SUM(PZI1329:PZI1330)</f>
        <v>0</v>
      </c>
      <c r="PZJ1331" s="62">
        <f>PZI1331/PZH1331</f>
        <v>0</v>
      </c>
      <c r="PZK1331" s="62">
        <f>PZH1331-PZI1331</f>
        <v>2000000</v>
      </c>
      <c r="PZL1331" s="62">
        <f t="shared" si="598"/>
        <v>3000000</v>
      </c>
      <c r="PZS1331" s="62" t="s">
        <v>1936</v>
      </c>
      <c r="PZT1331" s="62">
        <f>SUM(PZT1329:PZT1330)</f>
        <v>1000000</v>
      </c>
      <c r="PZU1331" s="62">
        <f>SUM(PZU1329:PZU1330)</f>
        <v>0</v>
      </c>
      <c r="PZV1331" s="62">
        <f>PZU1331/PZT1331</f>
        <v>0</v>
      </c>
      <c r="PZW1331" s="62">
        <f>SUM(PZW1329)</f>
        <v>1000000</v>
      </c>
      <c r="PZX1331" s="62">
        <f>SUM(PZX1329:PZX1330)</f>
        <v>2000000</v>
      </c>
      <c r="PZY1331" s="62">
        <f>SUM(PZY1329:PZY1330)</f>
        <v>0</v>
      </c>
      <c r="PZZ1331" s="62">
        <f>PZY1331/PZX1331</f>
        <v>0</v>
      </c>
      <c r="QAA1331" s="62">
        <f>PZX1331-PZY1331</f>
        <v>2000000</v>
      </c>
      <c r="QAB1331" s="62">
        <f t="shared" si="598"/>
        <v>3000000</v>
      </c>
      <c r="QAI1331" s="62" t="s">
        <v>1936</v>
      </c>
      <c r="QAJ1331" s="62">
        <f>SUM(QAJ1329:QAJ1330)</f>
        <v>1000000</v>
      </c>
      <c r="QAK1331" s="62">
        <f>SUM(QAK1329:QAK1330)</f>
        <v>0</v>
      </c>
      <c r="QAL1331" s="62">
        <f>QAK1331/QAJ1331</f>
        <v>0</v>
      </c>
      <c r="QAM1331" s="62">
        <f>SUM(QAM1329)</f>
        <v>1000000</v>
      </c>
      <c r="QAN1331" s="62">
        <f>SUM(QAN1329:QAN1330)</f>
        <v>2000000</v>
      </c>
      <c r="QAO1331" s="62">
        <f>SUM(QAO1329:QAO1330)</f>
        <v>0</v>
      </c>
      <c r="QAP1331" s="62">
        <f>QAO1331/QAN1331</f>
        <v>0</v>
      </c>
      <c r="QAQ1331" s="62">
        <f>QAN1331-QAO1331</f>
        <v>2000000</v>
      </c>
      <c r="QAR1331" s="62">
        <f t="shared" si="599"/>
        <v>3000000</v>
      </c>
      <c r="QAY1331" s="62" t="s">
        <v>1936</v>
      </c>
      <c r="QAZ1331" s="62">
        <f>SUM(QAZ1329:QAZ1330)</f>
        <v>1000000</v>
      </c>
      <c r="QBA1331" s="62">
        <f>SUM(QBA1329:QBA1330)</f>
        <v>0</v>
      </c>
      <c r="QBB1331" s="62">
        <f>QBA1331/QAZ1331</f>
        <v>0</v>
      </c>
      <c r="QBC1331" s="62">
        <f>SUM(QBC1329)</f>
        <v>1000000</v>
      </c>
      <c r="QBD1331" s="62">
        <f>SUM(QBD1329:QBD1330)</f>
        <v>2000000</v>
      </c>
      <c r="QBE1331" s="62">
        <f>SUM(QBE1329:QBE1330)</f>
        <v>0</v>
      </c>
      <c r="QBF1331" s="62">
        <f>QBE1331/QBD1331</f>
        <v>0</v>
      </c>
      <c r="QBG1331" s="62">
        <f>QBD1331-QBE1331</f>
        <v>2000000</v>
      </c>
      <c r="QBH1331" s="62">
        <f t="shared" si="599"/>
        <v>3000000</v>
      </c>
      <c r="QBO1331" s="62" t="s">
        <v>1936</v>
      </c>
      <c r="QBP1331" s="62">
        <f>SUM(QBP1329:QBP1330)</f>
        <v>1000000</v>
      </c>
      <c r="QBQ1331" s="62">
        <f>SUM(QBQ1329:QBQ1330)</f>
        <v>0</v>
      </c>
      <c r="QBR1331" s="62">
        <f>QBQ1331/QBP1331</f>
        <v>0</v>
      </c>
      <c r="QBS1331" s="62">
        <f>SUM(QBS1329)</f>
        <v>1000000</v>
      </c>
      <c r="QBT1331" s="62">
        <f>SUM(QBT1329:QBT1330)</f>
        <v>2000000</v>
      </c>
      <c r="QBU1331" s="62">
        <f>SUM(QBU1329:QBU1330)</f>
        <v>0</v>
      </c>
      <c r="QBV1331" s="62">
        <f>QBU1331/QBT1331</f>
        <v>0</v>
      </c>
      <c r="QBW1331" s="62">
        <f>QBT1331-QBU1331</f>
        <v>2000000</v>
      </c>
      <c r="QBX1331" s="62">
        <f t="shared" si="600"/>
        <v>3000000</v>
      </c>
      <c r="QCE1331" s="62" t="s">
        <v>1936</v>
      </c>
      <c r="QCF1331" s="62">
        <f>SUM(QCF1329:QCF1330)</f>
        <v>1000000</v>
      </c>
      <c r="QCG1331" s="62">
        <f>SUM(QCG1329:QCG1330)</f>
        <v>0</v>
      </c>
      <c r="QCH1331" s="62">
        <f>QCG1331/QCF1331</f>
        <v>0</v>
      </c>
      <c r="QCI1331" s="62">
        <f>SUM(QCI1329)</f>
        <v>1000000</v>
      </c>
      <c r="QCJ1331" s="62">
        <f>SUM(QCJ1329:QCJ1330)</f>
        <v>2000000</v>
      </c>
      <c r="QCK1331" s="62">
        <f>SUM(QCK1329:QCK1330)</f>
        <v>0</v>
      </c>
      <c r="QCL1331" s="62">
        <f>QCK1331/QCJ1331</f>
        <v>0</v>
      </c>
      <c r="QCM1331" s="62">
        <f>QCJ1331-QCK1331</f>
        <v>2000000</v>
      </c>
      <c r="QCN1331" s="62">
        <f t="shared" si="600"/>
        <v>3000000</v>
      </c>
      <c r="QCU1331" s="62" t="s">
        <v>1936</v>
      </c>
      <c r="QCV1331" s="62">
        <f>SUM(QCV1329:QCV1330)</f>
        <v>1000000</v>
      </c>
      <c r="QCW1331" s="62">
        <f>SUM(QCW1329:QCW1330)</f>
        <v>0</v>
      </c>
      <c r="QCX1331" s="62">
        <f>QCW1331/QCV1331</f>
        <v>0</v>
      </c>
      <c r="QCY1331" s="62">
        <f>SUM(QCY1329)</f>
        <v>1000000</v>
      </c>
      <c r="QCZ1331" s="62">
        <f>SUM(QCZ1329:QCZ1330)</f>
        <v>2000000</v>
      </c>
      <c r="QDA1331" s="62">
        <f>SUM(QDA1329:QDA1330)</f>
        <v>0</v>
      </c>
      <c r="QDB1331" s="62">
        <f>QDA1331/QCZ1331</f>
        <v>0</v>
      </c>
      <c r="QDC1331" s="62">
        <f>QCZ1331-QDA1331</f>
        <v>2000000</v>
      </c>
      <c r="QDD1331" s="62">
        <f t="shared" si="601"/>
        <v>3000000</v>
      </c>
      <c r="QDK1331" s="62" t="s">
        <v>1936</v>
      </c>
      <c r="QDL1331" s="62">
        <f>SUM(QDL1329:QDL1330)</f>
        <v>1000000</v>
      </c>
      <c r="QDM1331" s="62">
        <f>SUM(QDM1329:QDM1330)</f>
        <v>0</v>
      </c>
      <c r="QDN1331" s="62">
        <f>QDM1331/QDL1331</f>
        <v>0</v>
      </c>
      <c r="QDO1331" s="62">
        <f>SUM(QDO1329)</f>
        <v>1000000</v>
      </c>
      <c r="QDP1331" s="62">
        <f>SUM(QDP1329:QDP1330)</f>
        <v>2000000</v>
      </c>
      <c r="QDQ1331" s="62">
        <f>SUM(QDQ1329:QDQ1330)</f>
        <v>0</v>
      </c>
      <c r="QDR1331" s="62">
        <f>QDQ1331/QDP1331</f>
        <v>0</v>
      </c>
      <c r="QDS1331" s="62">
        <f>QDP1331-QDQ1331</f>
        <v>2000000</v>
      </c>
      <c r="QDT1331" s="62">
        <f t="shared" si="601"/>
        <v>3000000</v>
      </c>
      <c r="QEA1331" s="62" t="s">
        <v>1936</v>
      </c>
      <c r="QEB1331" s="62">
        <f>SUM(QEB1329:QEB1330)</f>
        <v>1000000</v>
      </c>
      <c r="QEC1331" s="62">
        <f>SUM(QEC1329:QEC1330)</f>
        <v>0</v>
      </c>
      <c r="QED1331" s="62">
        <f>QEC1331/QEB1331</f>
        <v>0</v>
      </c>
      <c r="QEE1331" s="62">
        <f>SUM(QEE1329)</f>
        <v>1000000</v>
      </c>
      <c r="QEF1331" s="62">
        <f>SUM(QEF1329:QEF1330)</f>
        <v>2000000</v>
      </c>
      <c r="QEG1331" s="62">
        <f>SUM(QEG1329:QEG1330)</f>
        <v>0</v>
      </c>
      <c r="QEH1331" s="62">
        <f>QEG1331/QEF1331</f>
        <v>0</v>
      </c>
      <c r="QEI1331" s="62">
        <f>QEF1331-QEG1331</f>
        <v>2000000</v>
      </c>
      <c r="QEJ1331" s="62">
        <f t="shared" si="602"/>
        <v>3000000</v>
      </c>
      <c r="QEQ1331" s="62" t="s">
        <v>1936</v>
      </c>
      <c r="QER1331" s="62">
        <f>SUM(QER1329:QER1330)</f>
        <v>1000000</v>
      </c>
      <c r="QES1331" s="62">
        <f>SUM(QES1329:QES1330)</f>
        <v>0</v>
      </c>
      <c r="QET1331" s="62">
        <f>QES1331/QER1331</f>
        <v>0</v>
      </c>
      <c r="QEU1331" s="62">
        <f>SUM(QEU1329)</f>
        <v>1000000</v>
      </c>
      <c r="QEV1331" s="62">
        <f>SUM(QEV1329:QEV1330)</f>
        <v>2000000</v>
      </c>
      <c r="QEW1331" s="62">
        <f>SUM(QEW1329:QEW1330)</f>
        <v>0</v>
      </c>
      <c r="QEX1331" s="62">
        <f>QEW1331/QEV1331</f>
        <v>0</v>
      </c>
      <c r="QEY1331" s="62">
        <f>QEV1331-QEW1331</f>
        <v>2000000</v>
      </c>
      <c r="QEZ1331" s="62">
        <f t="shared" si="602"/>
        <v>3000000</v>
      </c>
      <c r="QFG1331" s="62" t="s">
        <v>1936</v>
      </c>
      <c r="QFH1331" s="62">
        <f>SUM(QFH1329:QFH1330)</f>
        <v>1000000</v>
      </c>
      <c r="QFI1331" s="62">
        <f>SUM(QFI1329:QFI1330)</f>
        <v>0</v>
      </c>
      <c r="QFJ1331" s="62">
        <f>QFI1331/QFH1331</f>
        <v>0</v>
      </c>
      <c r="QFK1331" s="62">
        <f>SUM(QFK1329)</f>
        <v>1000000</v>
      </c>
      <c r="QFL1331" s="62">
        <f>SUM(QFL1329:QFL1330)</f>
        <v>2000000</v>
      </c>
      <c r="QFM1331" s="62">
        <f>SUM(QFM1329:QFM1330)</f>
        <v>0</v>
      </c>
      <c r="QFN1331" s="62">
        <f>QFM1331/QFL1331</f>
        <v>0</v>
      </c>
      <c r="QFO1331" s="62">
        <f>QFL1331-QFM1331</f>
        <v>2000000</v>
      </c>
      <c r="QFP1331" s="62">
        <f t="shared" si="603"/>
        <v>3000000</v>
      </c>
      <c r="QFW1331" s="62" t="s">
        <v>1936</v>
      </c>
      <c r="QFX1331" s="62">
        <f>SUM(QFX1329:QFX1330)</f>
        <v>1000000</v>
      </c>
      <c r="QFY1331" s="62">
        <f>SUM(QFY1329:QFY1330)</f>
        <v>0</v>
      </c>
      <c r="QFZ1331" s="62">
        <f>QFY1331/QFX1331</f>
        <v>0</v>
      </c>
      <c r="QGA1331" s="62">
        <f>SUM(QGA1329)</f>
        <v>1000000</v>
      </c>
      <c r="QGB1331" s="62">
        <f>SUM(QGB1329:QGB1330)</f>
        <v>2000000</v>
      </c>
      <c r="QGC1331" s="62">
        <f>SUM(QGC1329:QGC1330)</f>
        <v>0</v>
      </c>
      <c r="QGD1331" s="62">
        <f>QGC1331/QGB1331</f>
        <v>0</v>
      </c>
      <c r="QGE1331" s="62">
        <f>QGB1331-QGC1331</f>
        <v>2000000</v>
      </c>
      <c r="QGF1331" s="62">
        <f t="shared" si="603"/>
        <v>3000000</v>
      </c>
      <c r="QGM1331" s="62" t="s">
        <v>1936</v>
      </c>
      <c r="QGN1331" s="62">
        <f>SUM(QGN1329:QGN1330)</f>
        <v>1000000</v>
      </c>
      <c r="QGO1331" s="62">
        <f>SUM(QGO1329:QGO1330)</f>
        <v>0</v>
      </c>
      <c r="QGP1331" s="62">
        <f>QGO1331/QGN1331</f>
        <v>0</v>
      </c>
      <c r="QGQ1331" s="62">
        <f>SUM(QGQ1329)</f>
        <v>1000000</v>
      </c>
      <c r="QGR1331" s="62">
        <f>SUM(QGR1329:QGR1330)</f>
        <v>2000000</v>
      </c>
      <c r="QGS1331" s="62">
        <f>SUM(QGS1329:QGS1330)</f>
        <v>0</v>
      </c>
      <c r="QGT1331" s="62">
        <f>QGS1331/QGR1331</f>
        <v>0</v>
      </c>
      <c r="QGU1331" s="62">
        <f>QGR1331-QGS1331</f>
        <v>2000000</v>
      </c>
      <c r="QGV1331" s="62">
        <f t="shared" si="604"/>
        <v>3000000</v>
      </c>
      <c r="QHC1331" s="62" t="s">
        <v>1936</v>
      </c>
      <c r="QHD1331" s="62">
        <f>SUM(QHD1329:QHD1330)</f>
        <v>1000000</v>
      </c>
      <c r="QHE1331" s="62">
        <f>SUM(QHE1329:QHE1330)</f>
        <v>0</v>
      </c>
      <c r="QHF1331" s="62">
        <f>QHE1331/QHD1331</f>
        <v>0</v>
      </c>
      <c r="QHG1331" s="62">
        <f>SUM(QHG1329)</f>
        <v>1000000</v>
      </c>
      <c r="QHH1331" s="62">
        <f>SUM(QHH1329:QHH1330)</f>
        <v>2000000</v>
      </c>
      <c r="QHI1331" s="62">
        <f>SUM(QHI1329:QHI1330)</f>
        <v>0</v>
      </c>
      <c r="QHJ1331" s="62">
        <f>QHI1331/QHH1331</f>
        <v>0</v>
      </c>
      <c r="QHK1331" s="62">
        <f>QHH1331-QHI1331</f>
        <v>2000000</v>
      </c>
      <c r="QHL1331" s="62">
        <f t="shared" si="604"/>
        <v>3000000</v>
      </c>
      <c r="QHS1331" s="62" t="s">
        <v>1936</v>
      </c>
      <c r="QHT1331" s="62">
        <f>SUM(QHT1329:QHT1330)</f>
        <v>1000000</v>
      </c>
      <c r="QHU1331" s="62">
        <f>SUM(QHU1329:QHU1330)</f>
        <v>0</v>
      </c>
      <c r="QHV1331" s="62">
        <f>QHU1331/QHT1331</f>
        <v>0</v>
      </c>
      <c r="QHW1331" s="62">
        <f>SUM(QHW1329)</f>
        <v>1000000</v>
      </c>
      <c r="QHX1331" s="62">
        <f>SUM(QHX1329:QHX1330)</f>
        <v>2000000</v>
      </c>
      <c r="QHY1331" s="62">
        <f>SUM(QHY1329:QHY1330)</f>
        <v>0</v>
      </c>
      <c r="QHZ1331" s="62">
        <f>QHY1331/QHX1331</f>
        <v>0</v>
      </c>
      <c r="QIA1331" s="62">
        <f>QHX1331-QHY1331</f>
        <v>2000000</v>
      </c>
      <c r="QIB1331" s="62">
        <f t="shared" si="605"/>
        <v>3000000</v>
      </c>
      <c r="QII1331" s="62" t="s">
        <v>1936</v>
      </c>
      <c r="QIJ1331" s="62">
        <f>SUM(QIJ1329:QIJ1330)</f>
        <v>1000000</v>
      </c>
      <c r="QIK1331" s="62">
        <f>SUM(QIK1329:QIK1330)</f>
        <v>0</v>
      </c>
      <c r="QIL1331" s="62">
        <f>QIK1331/QIJ1331</f>
        <v>0</v>
      </c>
      <c r="QIM1331" s="62">
        <f>SUM(QIM1329)</f>
        <v>1000000</v>
      </c>
      <c r="QIN1331" s="62">
        <f>SUM(QIN1329:QIN1330)</f>
        <v>2000000</v>
      </c>
      <c r="QIO1331" s="62">
        <f>SUM(QIO1329:QIO1330)</f>
        <v>0</v>
      </c>
      <c r="QIP1331" s="62">
        <f>QIO1331/QIN1331</f>
        <v>0</v>
      </c>
      <c r="QIQ1331" s="62">
        <f>QIN1331-QIO1331</f>
        <v>2000000</v>
      </c>
      <c r="QIR1331" s="62">
        <f t="shared" si="605"/>
        <v>3000000</v>
      </c>
      <c r="QIY1331" s="62" t="s">
        <v>1936</v>
      </c>
      <c r="QIZ1331" s="62">
        <f>SUM(QIZ1329:QIZ1330)</f>
        <v>1000000</v>
      </c>
      <c r="QJA1331" s="62">
        <f>SUM(QJA1329:QJA1330)</f>
        <v>0</v>
      </c>
      <c r="QJB1331" s="62">
        <f>QJA1331/QIZ1331</f>
        <v>0</v>
      </c>
      <c r="QJC1331" s="62">
        <f>SUM(QJC1329)</f>
        <v>1000000</v>
      </c>
      <c r="QJD1331" s="62">
        <f>SUM(QJD1329:QJD1330)</f>
        <v>2000000</v>
      </c>
      <c r="QJE1331" s="62">
        <f>SUM(QJE1329:QJE1330)</f>
        <v>0</v>
      </c>
      <c r="QJF1331" s="62">
        <f>QJE1331/QJD1331</f>
        <v>0</v>
      </c>
      <c r="QJG1331" s="62">
        <f>QJD1331-QJE1331</f>
        <v>2000000</v>
      </c>
      <c r="QJH1331" s="62">
        <f t="shared" si="606"/>
        <v>3000000</v>
      </c>
      <c r="QJO1331" s="62" t="s">
        <v>1936</v>
      </c>
      <c r="QJP1331" s="62">
        <f>SUM(QJP1329:QJP1330)</f>
        <v>1000000</v>
      </c>
      <c r="QJQ1331" s="62">
        <f>SUM(QJQ1329:QJQ1330)</f>
        <v>0</v>
      </c>
      <c r="QJR1331" s="62">
        <f>QJQ1331/QJP1331</f>
        <v>0</v>
      </c>
      <c r="QJS1331" s="62">
        <f>SUM(QJS1329)</f>
        <v>1000000</v>
      </c>
      <c r="QJT1331" s="62">
        <f>SUM(QJT1329:QJT1330)</f>
        <v>2000000</v>
      </c>
      <c r="QJU1331" s="62">
        <f>SUM(QJU1329:QJU1330)</f>
        <v>0</v>
      </c>
      <c r="QJV1331" s="62">
        <f>QJU1331/QJT1331</f>
        <v>0</v>
      </c>
      <c r="QJW1331" s="62">
        <f>QJT1331-QJU1331</f>
        <v>2000000</v>
      </c>
      <c r="QJX1331" s="62">
        <f t="shared" si="606"/>
        <v>3000000</v>
      </c>
      <c r="QKE1331" s="62" t="s">
        <v>1936</v>
      </c>
      <c r="QKF1331" s="62">
        <f>SUM(QKF1329:QKF1330)</f>
        <v>1000000</v>
      </c>
      <c r="QKG1331" s="62">
        <f>SUM(QKG1329:QKG1330)</f>
        <v>0</v>
      </c>
      <c r="QKH1331" s="62">
        <f>QKG1331/QKF1331</f>
        <v>0</v>
      </c>
      <c r="QKI1331" s="62">
        <f>SUM(QKI1329)</f>
        <v>1000000</v>
      </c>
      <c r="QKJ1331" s="62">
        <f>SUM(QKJ1329:QKJ1330)</f>
        <v>2000000</v>
      </c>
      <c r="QKK1331" s="62">
        <f>SUM(QKK1329:QKK1330)</f>
        <v>0</v>
      </c>
      <c r="QKL1331" s="62">
        <f>QKK1331/QKJ1331</f>
        <v>0</v>
      </c>
      <c r="QKM1331" s="62">
        <f>QKJ1331-QKK1331</f>
        <v>2000000</v>
      </c>
      <c r="QKN1331" s="62">
        <f t="shared" si="607"/>
        <v>3000000</v>
      </c>
      <c r="QKU1331" s="62" t="s">
        <v>1936</v>
      </c>
      <c r="QKV1331" s="62">
        <f>SUM(QKV1329:QKV1330)</f>
        <v>1000000</v>
      </c>
      <c r="QKW1331" s="62">
        <f>SUM(QKW1329:QKW1330)</f>
        <v>0</v>
      </c>
      <c r="QKX1331" s="62">
        <f>QKW1331/QKV1331</f>
        <v>0</v>
      </c>
      <c r="QKY1331" s="62">
        <f>SUM(QKY1329)</f>
        <v>1000000</v>
      </c>
      <c r="QKZ1331" s="62">
        <f>SUM(QKZ1329:QKZ1330)</f>
        <v>2000000</v>
      </c>
      <c r="QLA1331" s="62">
        <f>SUM(QLA1329:QLA1330)</f>
        <v>0</v>
      </c>
      <c r="QLB1331" s="62">
        <f>QLA1331/QKZ1331</f>
        <v>0</v>
      </c>
      <c r="QLC1331" s="62">
        <f>QKZ1331-QLA1331</f>
        <v>2000000</v>
      </c>
      <c r="QLD1331" s="62">
        <f t="shared" si="607"/>
        <v>3000000</v>
      </c>
      <c r="QLK1331" s="62" t="s">
        <v>1936</v>
      </c>
      <c r="QLL1331" s="62">
        <f>SUM(QLL1329:QLL1330)</f>
        <v>1000000</v>
      </c>
      <c r="QLM1331" s="62">
        <f>SUM(QLM1329:QLM1330)</f>
        <v>0</v>
      </c>
      <c r="QLN1331" s="62">
        <f>QLM1331/QLL1331</f>
        <v>0</v>
      </c>
      <c r="QLO1331" s="62">
        <f>SUM(QLO1329)</f>
        <v>1000000</v>
      </c>
      <c r="QLP1331" s="62">
        <f>SUM(QLP1329:QLP1330)</f>
        <v>2000000</v>
      </c>
      <c r="QLQ1331" s="62">
        <f>SUM(QLQ1329:QLQ1330)</f>
        <v>0</v>
      </c>
      <c r="QLR1331" s="62">
        <f>QLQ1331/QLP1331</f>
        <v>0</v>
      </c>
      <c r="QLS1331" s="62">
        <f>QLP1331-QLQ1331</f>
        <v>2000000</v>
      </c>
      <c r="QLT1331" s="62">
        <f t="shared" si="608"/>
        <v>3000000</v>
      </c>
      <c r="QMA1331" s="62" t="s">
        <v>1936</v>
      </c>
      <c r="QMB1331" s="62">
        <f>SUM(QMB1329:QMB1330)</f>
        <v>1000000</v>
      </c>
      <c r="QMC1331" s="62">
        <f>SUM(QMC1329:QMC1330)</f>
        <v>0</v>
      </c>
      <c r="QMD1331" s="62">
        <f>QMC1331/QMB1331</f>
        <v>0</v>
      </c>
      <c r="QME1331" s="62">
        <f>SUM(QME1329)</f>
        <v>1000000</v>
      </c>
      <c r="QMF1331" s="62">
        <f>SUM(QMF1329:QMF1330)</f>
        <v>2000000</v>
      </c>
      <c r="QMG1331" s="62">
        <f>SUM(QMG1329:QMG1330)</f>
        <v>0</v>
      </c>
      <c r="QMH1331" s="62">
        <f>QMG1331/QMF1331</f>
        <v>0</v>
      </c>
      <c r="QMI1331" s="62">
        <f>QMF1331-QMG1331</f>
        <v>2000000</v>
      </c>
      <c r="QMJ1331" s="62">
        <f t="shared" si="608"/>
        <v>3000000</v>
      </c>
      <c r="QMQ1331" s="62" t="s">
        <v>1936</v>
      </c>
      <c r="QMR1331" s="62">
        <f>SUM(QMR1329:QMR1330)</f>
        <v>1000000</v>
      </c>
      <c r="QMS1331" s="62">
        <f>SUM(QMS1329:QMS1330)</f>
        <v>0</v>
      </c>
      <c r="QMT1331" s="62">
        <f>QMS1331/QMR1331</f>
        <v>0</v>
      </c>
      <c r="QMU1331" s="62">
        <f>SUM(QMU1329)</f>
        <v>1000000</v>
      </c>
      <c r="QMV1331" s="62">
        <f>SUM(QMV1329:QMV1330)</f>
        <v>2000000</v>
      </c>
      <c r="QMW1331" s="62">
        <f>SUM(QMW1329:QMW1330)</f>
        <v>0</v>
      </c>
      <c r="QMX1331" s="62">
        <f>QMW1331/QMV1331</f>
        <v>0</v>
      </c>
      <c r="QMY1331" s="62">
        <f>QMV1331-QMW1331</f>
        <v>2000000</v>
      </c>
      <c r="QMZ1331" s="62">
        <f t="shared" si="609"/>
        <v>3000000</v>
      </c>
      <c r="QNG1331" s="62" t="s">
        <v>1936</v>
      </c>
      <c r="QNH1331" s="62">
        <f>SUM(QNH1329:QNH1330)</f>
        <v>1000000</v>
      </c>
      <c r="QNI1331" s="62">
        <f>SUM(QNI1329:QNI1330)</f>
        <v>0</v>
      </c>
      <c r="QNJ1331" s="62">
        <f>QNI1331/QNH1331</f>
        <v>0</v>
      </c>
      <c r="QNK1331" s="62">
        <f>SUM(QNK1329)</f>
        <v>1000000</v>
      </c>
      <c r="QNL1331" s="62">
        <f>SUM(QNL1329:QNL1330)</f>
        <v>2000000</v>
      </c>
      <c r="QNM1331" s="62">
        <f>SUM(QNM1329:QNM1330)</f>
        <v>0</v>
      </c>
      <c r="QNN1331" s="62">
        <f>QNM1331/QNL1331</f>
        <v>0</v>
      </c>
      <c r="QNO1331" s="62">
        <f>QNL1331-QNM1331</f>
        <v>2000000</v>
      </c>
      <c r="QNP1331" s="62">
        <f t="shared" si="609"/>
        <v>3000000</v>
      </c>
      <c r="QNW1331" s="62" t="s">
        <v>1936</v>
      </c>
      <c r="QNX1331" s="62">
        <f>SUM(QNX1329:QNX1330)</f>
        <v>1000000</v>
      </c>
      <c r="QNY1331" s="62">
        <f>SUM(QNY1329:QNY1330)</f>
        <v>0</v>
      </c>
      <c r="QNZ1331" s="62">
        <f>QNY1331/QNX1331</f>
        <v>0</v>
      </c>
      <c r="QOA1331" s="62">
        <f>SUM(QOA1329)</f>
        <v>1000000</v>
      </c>
      <c r="QOB1331" s="62">
        <f>SUM(QOB1329:QOB1330)</f>
        <v>2000000</v>
      </c>
      <c r="QOC1331" s="62">
        <f>SUM(QOC1329:QOC1330)</f>
        <v>0</v>
      </c>
      <c r="QOD1331" s="62">
        <f>QOC1331/QOB1331</f>
        <v>0</v>
      </c>
      <c r="QOE1331" s="62">
        <f>QOB1331-QOC1331</f>
        <v>2000000</v>
      </c>
      <c r="QOF1331" s="62">
        <f t="shared" si="610"/>
        <v>3000000</v>
      </c>
      <c r="QOM1331" s="62" t="s">
        <v>1936</v>
      </c>
      <c r="QON1331" s="62">
        <f>SUM(QON1329:QON1330)</f>
        <v>1000000</v>
      </c>
      <c r="QOO1331" s="62">
        <f>SUM(QOO1329:QOO1330)</f>
        <v>0</v>
      </c>
      <c r="QOP1331" s="62">
        <f>QOO1331/QON1331</f>
        <v>0</v>
      </c>
      <c r="QOQ1331" s="62">
        <f>SUM(QOQ1329)</f>
        <v>1000000</v>
      </c>
      <c r="QOR1331" s="62">
        <f>SUM(QOR1329:QOR1330)</f>
        <v>2000000</v>
      </c>
      <c r="QOS1331" s="62">
        <f>SUM(QOS1329:QOS1330)</f>
        <v>0</v>
      </c>
      <c r="QOT1331" s="62">
        <f>QOS1331/QOR1331</f>
        <v>0</v>
      </c>
      <c r="QOU1331" s="62">
        <f>QOR1331-QOS1331</f>
        <v>2000000</v>
      </c>
      <c r="QOV1331" s="62">
        <f t="shared" si="610"/>
        <v>3000000</v>
      </c>
      <c r="QPC1331" s="62" t="s">
        <v>1936</v>
      </c>
      <c r="QPD1331" s="62">
        <f>SUM(QPD1329:QPD1330)</f>
        <v>1000000</v>
      </c>
      <c r="QPE1331" s="62">
        <f>SUM(QPE1329:QPE1330)</f>
        <v>0</v>
      </c>
      <c r="QPF1331" s="62">
        <f>QPE1331/QPD1331</f>
        <v>0</v>
      </c>
      <c r="QPG1331" s="62">
        <f>SUM(QPG1329)</f>
        <v>1000000</v>
      </c>
      <c r="QPH1331" s="62">
        <f>SUM(QPH1329:QPH1330)</f>
        <v>2000000</v>
      </c>
      <c r="QPI1331" s="62">
        <f>SUM(QPI1329:QPI1330)</f>
        <v>0</v>
      </c>
      <c r="QPJ1331" s="62">
        <f>QPI1331/QPH1331</f>
        <v>0</v>
      </c>
      <c r="QPK1331" s="62">
        <f>QPH1331-QPI1331</f>
        <v>2000000</v>
      </c>
      <c r="QPL1331" s="62">
        <f t="shared" si="611"/>
        <v>3000000</v>
      </c>
      <c r="QPS1331" s="62" t="s">
        <v>1936</v>
      </c>
      <c r="QPT1331" s="62">
        <f>SUM(QPT1329:QPT1330)</f>
        <v>1000000</v>
      </c>
      <c r="QPU1331" s="62">
        <f>SUM(QPU1329:QPU1330)</f>
        <v>0</v>
      </c>
      <c r="QPV1331" s="62">
        <f>QPU1331/QPT1331</f>
        <v>0</v>
      </c>
      <c r="QPW1331" s="62">
        <f>SUM(QPW1329)</f>
        <v>1000000</v>
      </c>
      <c r="QPX1331" s="62">
        <f>SUM(QPX1329:QPX1330)</f>
        <v>2000000</v>
      </c>
      <c r="QPY1331" s="62">
        <f>SUM(QPY1329:QPY1330)</f>
        <v>0</v>
      </c>
      <c r="QPZ1331" s="62">
        <f>QPY1331/QPX1331</f>
        <v>0</v>
      </c>
      <c r="QQA1331" s="62">
        <f>QPX1331-QPY1331</f>
        <v>2000000</v>
      </c>
      <c r="QQB1331" s="62">
        <f t="shared" si="611"/>
        <v>3000000</v>
      </c>
      <c r="QQI1331" s="62" t="s">
        <v>1936</v>
      </c>
      <c r="QQJ1331" s="62">
        <f>SUM(QQJ1329:QQJ1330)</f>
        <v>1000000</v>
      </c>
      <c r="QQK1331" s="62">
        <f>SUM(QQK1329:QQK1330)</f>
        <v>0</v>
      </c>
      <c r="QQL1331" s="62">
        <f>QQK1331/QQJ1331</f>
        <v>0</v>
      </c>
      <c r="QQM1331" s="62">
        <f>SUM(QQM1329)</f>
        <v>1000000</v>
      </c>
      <c r="QQN1331" s="62">
        <f>SUM(QQN1329:QQN1330)</f>
        <v>2000000</v>
      </c>
      <c r="QQO1331" s="62">
        <f>SUM(QQO1329:QQO1330)</f>
        <v>0</v>
      </c>
      <c r="QQP1331" s="62">
        <f>QQO1331/QQN1331</f>
        <v>0</v>
      </c>
      <c r="QQQ1331" s="62">
        <f>QQN1331-QQO1331</f>
        <v>2000000</v>
      </c>
      <c r="QQR1331" s="62">
        <f t="shared" si="612"/>
        <v>3000000</v>
      </c>
      <c r="QQY1331" s="62" t="s">
        <v>1936</v>
      </c>
      <c r="QQZ1331" s="62">
        <f>SUM(QQZ1329:QQZ1330)</f>
        <v>1000000</v>
      </c>
      <c r="QRA1331" s="62">
        <f>SUM(QRA1329:QRA1330)</f>
        <v>0</v>
      </c>
      <c r="QRB1331" s="62">
        <f>QRA1331/QQZ1331</f>
        <v>0</v>
      </c>
      <c r="QRC1331" s="62">
        <f>SUM(QRC1329)</f>
        <v>1000000</v>
      </c>
      <c r="QRD1331" s="62">
        <f>SUM(QRD1329:QRD1330)</f>
        <v>2000000</v>
      </c>
      <c r="QRE1331" s="62">
        <f>SUM(QRE1329:QRE1330)</f>
        <v>0</v>
      </c>
      <c r="QRF1331" s="62">
        <f>QRE1331/QRD1331</f>
        <v>0</v>
      </c>
      <c r="QRG1331" s="62">
        <f>QRD1331-QRE1331</f>
        <v>2000000</v>
      </c>
      <c r="QRH1331" s="62">
        <f t="shared" si="612"/>
        <v>3000000</v>
      </c>
      <c r="QRO1331" s="62" t="s">
        <v>1936</v>
      </c>
      <c r="QRP1331" s="62">
        <f>SUM(QRP1329:QRP1330)</f>
        <v>1000000</v>
      </c>
      <c r="QRQ1331" s="62">
        <f>SUM(QRQ1329:QRQ1330)</f>
        <v>0</v>
      </c>
      <c r="QRR1331" s="62">
        <f>QRQ1331/QRP1331</f>
        <v>0</v>
      </c>
      <c r="QRS1331" s="62">
        <f>SUM(QRS1329)</f>
        <v>1000000</v>
      </c>
      <c r="QRT1331" s="62">
        <f>SUM(QRT1329:QRT1330)</f>
        <v>2000000</v>
      </c>
      <c r="QRU1331" s="62">
        <f>SUM(QRU1329:QRU1330)</f>
        <v>0</v>
      </c>
      <c r="QRV1331" s="62">
        <f>QRU1331/QRT1331</f>
        <v>0</v>
      </c>
      <c r="QRW1331" s="62">
        <f>QRT1331-QRU1331</f>
        <v>2000000</v>
      </c>
      <c r="QRX1331" s="62">
        <f t="shared" si="613"/>
        <v>3000000</v>
      </c>
      <c r="QSE1331" s="62" t="s">
        <v>1936</v>
      </c>
      <c r="QSF1331" s="62">
        <f>SUM(QSF1329:QSF1330)</f>
        <v>1000000</v>
      </c>
      <c r="QSG1331" s="62">
        <f>SUM(QSG1329:QSG1330)</f>
        <v>0</v>
      </c>
      <c r="QSH1331" s="62">
        <f>QSG1331/QSF1331</f>
        <v>0</v>
      </c>
      <c r="QSI1331" s="62">
        <f>SUM(QSI1329)</f>
        <v>1000000</v>
      </c>
      <c r="QSJ1331" s="62">
        <f>SUM(QSJ1329:QSJ1330)</f>
        <v>2000000</v>
      </c>
      <c r="QSK1331" s="62">
        <f>SUM(QSK1329:QSK1330)</f>
        <v>0</v>
      </c>
      <c r="QSL1331" s="62">
        <f>QSK1331/QSJ1331</f>
        <v>0</v>
      </c>
      <c r="QSM1331" s="62">
        <f>QSJ1331-QSK1331</f>
        <v>2000000</v>
      </c>
      <c r="QSN1331" s="62">
        <f t="shared" si="613"/>
        <v>3000000</v>
      </c>
      <c r="QSU1331" s="62" t="s">
        <v>1936</v>
      </c>
      <c r="QSV1331" s="62">
        <f>SUM(QSV1329:QSV1330)</f>
        <v>1000000</v>
      </c>
      <c r="QSW1331" s="62">
        <f>SUM(QSW1329:QSW1330)</f>
        <v>0</v>
      </c>
      <c r="QSX1331" s="62">
        <f>QSW1331/QSV1331</f>
        <v>0</v>
      </c>
      <c r="QSY1331" s="62">
        <f>SUM(QSY1329)</f>
        <v>1000000</v>
      </c>
      <c r="QSZ1331" s="62">
        <f>SUM(QSZ1329:QSZ1330)</f>
        <v>2000000</v>
      </c>
      <c r="QTA1331" s="62">
        <f>SUM(QTA1329:QTA1330)</f>
        <v>0</v>
      </c>
      <c r="QTB1331" s="62">
        <f>QTA1331/QSZ1331</f>
        <v>0</v>
      </c>
      <c r="QTC1331" s="62">
        <f>QSZ1331-QTA1331</f>
        <v>2000000</v>
      </c>
      <c r="QTD1331" s="62">
        <f t="shared" si="614"/>
        <v>3000000</v>
      </c>
      <c r="QTK1331" s="62" t="s">
        <v>1936</v>
      </c>
      <c r="QTL1331" s="62">
        <f>SUM(QTL1329:QTL1330)</f>
        <v>1000000</v>
      </c>
      <c r="QTM1331" s="62">
        <f>SUM(QTM1329:QTM1330)</f>
        <v>0</v>
      </c>
      <c r="QTN1331" s="62">
        <f>QTM1331/QTL1331</f>
        <v>0</v>
      </c>
      <c r="QTO1331" s="62">
        <f>SUM(QTO1329)</f>
        <v>1000000</v>
      </c>
      <c r="QTP1331" s="62">
        <f>SUM(QTP1329:QTP1330)</f>
        <v>2000000</v>
      </c>
      <c r="QTQ1331" s="62">
        <f>SUM(QTQ1329:QTQ1330)</f>
        <v>0</v>
      </c>
      <c r="QTR1331" s="62">
        <f>QTQ1331/QTP1331</f>
        <v>0</v>
      </c>
      <c r="QTS1331" s="62">
        <f>QTP1331-QTQ1331</f>
        <v>2000000</v>
      </c>
      <c r="QTT1331" s="62">
        <f t="shared" si="614"/>
        <v>3000000</v>
      </c>
      <c r="QUA1331" s="62" t="s">
        <v>1936</v>
      </c>
      <c r="QUB1331" s="62">
        <f>SUM(QUB1329:QUB1330)</f>
        <v>1000000</v>
      </c>
      <c r="QUC1331" s="62">
        <f>SUM(QUC1329:QUC1330)</f>
        <v>0</v>
      </c>
      <c r="QUD1331" s="62">
        <f>QUC1331/QUB1331</f>
        <v>0</v>
      </c>
      <c r="QUE1331" s="62">
        <f>SUM(QUE1329)</f>
        <v>1000000</v>
      </c>
      <c r="QUF1331" s="62">
        <f>SUM(QUF1329:QUF1330)</f>
        <v>2000000</v>
      </c>
      <c r="QUG1331" s="62">
        <f>SUM(QUG1329:QUG1330)</f>
        <v>0</v>
      </c>
      <c r="QUH1331" s="62">
        <f>QUG1331/QUF1331</f>
        <v>0</v>
      </c>
      <c r="QUI1331" s="62">
        <f>QUF1331-QUG1331</f>
        <v>2000000</v>
      </c>
      <c r="QUJ1331" s="62">
        <f t="shared" si="615"/>
        <v>3000000</v>
      </c>
      <c r="QUQ1331" s="62" t="s">
        <v>1936</v>
      </c>
      <c r="QUR1331" s="62">
        <f>SUM(QUR1329:QUR1330)</f>
        <v>1000000</v>
      </c>
      <c r="QUS1331" s="62">
        <f>SUM(QUS1329:QUS1330)</f>
        <v>0</v>
      </c>
      <c r="QUT1331" s="62">
        <f>QUS1331/QUR1331</f>
        <v>0</v>
      </c>
      <c r="QUU1331" s="62">
        <f>SUM(QUU1329)</f>
        <v>1000000</v>
      </c>
      <c r="QUV1331" s="62">
        <f>SUM(QUV1329:QUV1330)</f>
        <v>2000000</v>
      </c>
      <c r="QUW1331" s="62">
        <f>SUM(QUW1329:QUW1330)</f>
        <v>0</v>
      </c>
      <c r="QUX1331" s="62">
        <f>QUW1331/QUV1331</f>
        <v>0</v>
      </c>
      <c r="QUY1331" s="62">
        <f>QUV1331-QUW1331</f>
        <v>2000000</v>
      </c>
      <c r="QUZ1331" s="62">
        <f t="shared" si="615"/>
        <v>3000000</v>
      </c>
      <c r="QVG1331" s="62" t="s">
        <v>1936</v>
      </c>
      <c r="QVH1331" s="62">
        <f>SUM(QVH1329:QVH1330)</f>
        <v>1000000</v>
      </c>
      <c r="QVI1331" s="62">
        <f>SUM(QVI1329:QVI1330)</f>
        <v>0</v>
      </c>
      <c r="QVJ1331" s="62">
        <f>QVI1331/QVH1331</f>
        <v>0</v>
      </c>
      <c r="QVK1331" s="62">
        <f>SUM(QVK1329)</f>
        <v>1000000</v>
      </c>
      <c r="QVL1331" s="62">
        <f>SUM(QVL1329:QVL1330)</f>
        <v>2000000</v>
      </c>
      <c r="QVM1331" s="62">
        <f>SUM(QVM1329:QVM1330)</f>
        <v>0</v>
      </c>
      <c r="QVN1331" s="62">
        <f>QVM1331/QVL1331</f>
        <v>0</v>
      </c>
      <c r="QVO1331" s="62">
        <f>QVL1331-QVM1331</f>
        <v>2000000</v>
      </c>
      <c r="QVP1331" s="62">
        <f t="shared" si="616"/>
        <v>3000000</v>
      </c>
      <c r="QVW1331" s="62" t="s">
        <v>1936</v>
      </c>
      <c r="QVX1331" s="62">
        <f>SUM(QVX1329:QVX1330)</f>
        <v>1000000</v>
      </c>
      <c r="QVY1331" s="62">
        <f>SUM(QVY1329:QVY1330)</f>
        <v>0</v>
      </c>
      <c r="QVZ1331" s="62">
        <f>QVY1331/QVX1331</f>
        <v>0</v>
      </c>
      <c r="QWA1331" s="62">
        <f>SUM(QWA1329)</f>
        <v>1000000</v>
      </c>
      <c r="QWB1331" s="62">
        <f>SUM(QWB1329:QWB1330)</f>
        <v>2000000</v>
      </c>
      <c r="QWC1331" s="62">
        <f>SUM(QWC1329:QWC1330)</f>
        <v>0</v>
      </c>
      <c r="QWD1331" s="62">
        <f>QWC1331/QWB1331</f>
        <v>0</v>
      </c>
      <c r="QWE1331" s="62">
        <f>QWB1331-QWC1331</f>
        <v>2000000</v>
      </c>
      <c r="QWF1331" s="62">
        <f t="shared" si="616"/>
        <v>3000000</v>
      </c>
      <c r="QWM1331" s="62" t="s">
        <v>1936</v>
      </c>
      <c r="QWN1331" s="62">
        <f>SUM(QWN1329:QWN1330)</f>
        <v>1000000</v>
      </c>
      <c r="QWO1331" s="62">
        <f>SUM(QWO1329:QWO1330)</f>
        <v>0</v>
      </c>
      <c r="QWP1331" s="62">
        <f>QWO1331/QWN1331</f>
        <v>0</v>
      </c>
      <c r="QWQ1331" s="62">
        <f>SUM(QWQ1329)</f>
        <v>1000000</v>
      </c>
      <c r="QWR1331" s="62">
        <f>SUM(QWR1329:QWR1330)</f>
        <v>2000000</v>
      </c>
      <c r="QWS1331" s="62">
        <f>SUM(QWS1329:QWS1330)</f>
        <v>0</v>
      </c>
      <c r="QWT1331" s="62">
        <f>QWS1331/QWR1331</f>
        <v>0</v>
      </c>
      <c r="QWU1331" s="62">
        <f>QWR1331-QWS1331</f>
        <v>2000000</v>
      </c>
      <c r="QWV1331" s="62">
        <f t="shared" si="617"/>
        <v>3000000</v>
      </c>
      <c r="QXC1331" s="62" t="s">
        <v>1936</v>
      </c>
      <c r="QXD1331" s="62">
        <f>SUM(QXD1329:QXD1330)</f>
        <v>1000000</v>
      </c>
      <c r="QXE1331" s="62">
        <f>SUM(QXE1329:QXE1330)</f>
        <v>0</v>
      </c>
      <c r="QXF1331" s="62">
        <f>QXE1331/QXD1331</f>
        <v>0</v>
      </c>
      <c r="QXG1331" s="62">
        <f>SUM(QXG1329)</f>
        <v>1000000</v>
      </c>
      <c r="QXH1331" s="62">
        <f>SUM(QXH1329:QXH1330)</f>
        <v>2000000</v>
      </c>
      <c r="QXI1331" s="62">
        <f>SUM(QXI1329:QXI1330)</f>
        <v>0</v>
      </c>
      <c r="QXJ1331" s="62">
        <f>QXI1331/QXH1331</f>
        <v>0</v>
      </c>
      <c r="QXK1331" s="62">
        <f>QXH1331-QXI1331</f>
        <v>2000000</v>
      </c>
      <c r="QXL1331" s="62">
        <f t="shared" si="617"/>
        <v>3000000</v>
      </c>
      <c r="QXS1331" s="62" t="s">
        <v>1936</v>
      </c>
      <c r="QXT1331" s="62">
        <f>SUM(QXT1329:QXT1330)</f>
        <v>1000000</v>
      </c>
      <c r="QXU1331" s="62">
        <f>SUM(QXU1329:QXU1330)</f>
        <v>0</v>
      </c>
      <c r="QXV1331" s="62">
        <f>QXU1331/QXT1331</f>
        <v>0</v>
      </c>
      <c r="QXW1331" s="62">
        <f>SUM(QXW1329)</f>
        <v>1000000</v>
      </c>
      <c r="QXX1331" s="62">
        <f>SUM(QXX1329:QXX1330)</f>
        <v>2000000</v>
      </c>
      <c r="QXY1331" s="62">
        <f>SUM(QXY1329:QXY1330)</f>
        <v>0</v>
      </c>
      <c r="QXZ1331" s="62">
        <f>QXY1331/QXX1331</f>
        <v>0</v>
      </c>
      <c r="QYA1331" s="62">
        <f>QXX1331-QXY1331</f>
        <v>2000000</v>
      </c>
      <c r="QYB1331" s="62">
        <f t="shared" si="618"/>
        <v>3000000</v>
      </c>
      <c r="QYI1331" s="62" t="s">
        <v>1936</v>
      </c>
      <c r="QYJ1331" s="62">
        <f>SUM(QYJ1329:QYJ1330)</f>
        <v>1000000</v>
      </c>
      <c r="QYK1331" s="62">
        <f>SUM(QYK1329:QYK1330)</f>
        <v>0</v>
      </c>
      <c r="QYL1331" s="62">
        <f>QYK1331/QYJ1331</f>
        <v>0</v>
      </c>
      <c r="QYM1331" s="62">
        <f>SUM(QYM1329)</f>
        <v>1000000</v>
      </c>
      <c r="QYN1331" s="62">
        <f>SUM(QYN1329:QYN1330)</f>
        <v>2000000</v>
      </c>
      <c r="QYO1331" s="62">
        <f>SUM(QYO1329:QYO1330)</f>
        <v>0</v>
      </c>
      <c r="QYP1331" s="62">
        <f>QYO1331/QYN1331</f>
        <v>0</v>
      </c>
      <c r="QYQ1331" s="62">
        <f>QYN1331-QYO1331</f>
        <v>2000000</v>
      </c>
      <c r="QYR1331" s="62">
        <f t="shared" si="618"/>
        <v>3000000</v>
      </c>
      <c r="QYY1331" s="62" t="s">
        <v>1936</v>
      </c>
      <c r="QYZ1331" s="62">
        <f>SUM(QYZ1329:QYZ1330)</f>
        <v>1000000</v>
      </c>
      <c r="QZA1331" s="62">
        <f>SUM(QZA1329:QZA1330)</f>
        <v>0</v>
      </c>
      <c r="QZB1331" s="62">
        <f>QZA1331/QYZ1331</f>
        <v>0</v>
      </c>
      <c r="QZC1331" s="62">
        <f>SUM(QZC1329)</f>
        <v>1000000</v>
      </c>
      <c r="QZD1331" s="62">
        <f>SUM(QZD1329:QZD1330)</f>
        <v>2000000</v>
      </c>
      <c r="QZE1331" s="62">
        <f>SUM(QZE1329:QZE1330)</f>
        <v>0</v>
      </c>
      <c r="QZF1331" s="62">
        <f>QZE1331/QZD1331</f>
        <v>0</v>
      </c>
      <c r="QZG1331" s="62">
        <f>QZD1331-QZE1331</f>
        <v>2000000</v>
      </c>
      <c r="QZH1331" s="62">
        <f t="shared" si="619"/>
        <v>3000000</v>
      </c>
      <c r="QZO1331" s="62" t="s">
        <v>1936</v>
      </c>
      <c r="QZP1331" s="62">
        <f>SUM(QZP1329:QZP1330)</f>
        <v>1000000</v>
      </c>
      <c r="QZQ1331" s="62">
        <f>SUM(QZQ1329:QZQ1330)</f>
        <v>0</v>
      </c>
      <c r="QZR1331" s="62">
        <f>QZQ1331/QZP1331</f>
        <v>0</v>
      </c>
      <c r="QZS1331" s="62">
        <f>SUM(QZS1329)</f>
        <v>1000000</v>
      </c>
      <c r="QZT1331" s="62">
        <f>SUM(QZT1329:QZT1330)</f>
        <v>2000000</v>
      </c>
      <c r="QZU1331" s="62">
        <f>SUM(QZU1329:QZU1330)</f>
        <v>0</v>
      </c>
      <c r="QZV1331" s="62">
        <f>QZU1331/QZT1331</f>
        <v>0</v>
      </c>
      <c r="QZW1331" s="62">
        <f>QZT1331-QZU1331</f>
        <v>2000000</v>
      </c>
      <c r="QZX1331" s="62">
        <f t="shared" si="619"/>
        <v>3000000</v>
      </c>
      <c r="RAE1331" s="62" t="s">
        <v>1936</v>
      </c>
      <c r="RAF1331" s="62">
        <f>SUM(RAF1329:RAF1330)</f>
        <v>1000000</v>
      </c>
      <c r="RAG1331" s="62">
        <f>SUM(RAG1329:RAG1330)</f>
        <v>0</v>
      </c>
      <c r="RAH1331" s="62">
        <f>RAG1331/RAF1331</f>
        <v>0</v>
      </c>
      <c r="RAI1331" s="62">
        <f>SUM(RAI1329)</f>
        <v>1000000</v>
      </c>
      <c r="RAJ1331" s="62">
        <f>SUM(RAJ1329:RAJ1330)</f>
        <v>2000000</v>
      </c>
      <c r="RAK1331" s="62">
        <f>SUM(RAK1329:RAK1330)</f>
        <v>0</v>
      </c>
      <c r="RAL1331" s="62">
        <f>RAK1331/RAJ1331</f>
        <v>0</v>
      </c>
      <c r="RAM1331" s="62">
        <f>RAJ1331-RAK1331</f>
        <v>2000000</v>
      </c>
      <c r="RAN1331" s="62">
        <f t="shared" si="620"/>
        <v>3000000</v>
      </c>
      <c r="RAU1331" s="62" t="s">
        <v>1936</v>
      </c>
      <c r="RAV1331" s="62">
        <f>SUM(RAV1329:RAV1330)</f>
        <v>1000000</v>
      </c>
      <c r="RAW1331" s="62">
        <f>SUM(RAW1329:RAW1330)</f>
        <v>0</v>
      </c>
      <c r="RAX1331" s="62">
        <f>RAW1331/RAV1331</f>
        <v>0</v>
      </c>
      <c r="RAY1331" s="62">
        <f>SUM(RAY1329)</f>
        <v>1000000</v>
      </c>
      <c r="RAZ1331" s="62">
        <f>SUM(RAZ1329:RAZ1330)</f>
        <v>2000000</v>
      </c>
      <c r="RBA1331" s="62">
        <f>SUM(RBA1329:RBA1330)</f>
        <v>0</v>
      </c>
      <c r="RBB1331" s="62">
        <f>RBA1331/RAZ1331</f>
        <v>0</v>
      </c>
      <c r="RBC1331" s="62">
        <f>RAZ1331-RBA1331</f>
        <v>2000000</v>
      </c>
      <c r="RBD1331" s="62">
        <f t="shared" si="620"/>
        <v>3000000</v>
      </c>
      <c r="RBK1331" s="62" t="s">
        <v>1936</v>
      </c>
      <c r="RBL1331" s="62">
        <f>SUM(RBL1329:RBL1330)</f>
        <v>1000000</v>
      </c>
      <c r="RBM1331" s="62">
        <f>SUM(RBM1329:RBM1330)</f>
        <v>0</v>
      </c>
      <c r="RBN1331" s="62">
        <f>RBM1331/RBL1331</f>
        <v>0</v>
      </c>
      <c r="RBO1331" s="62">
        <f>SUM(RBO1329)</f>
        <v>1000000</v>
      </c>
      <c r="RBP1331" s="62">
        <f>SUM(RBP1329:RBP1330)</f>
        <v>2000000</v>
      </c>
      <c r="RBQ1331" s="62">
        <f>SUM(RBQ1329:RBQ1330)</f>
        <v>0</v>
      </c>
      <c r="RBR1331" s="62">
        <f>RBQ1331/RBP1331</f>
        <v>0</v>
      </c>
      <c r="RBS1331" s="62">
        <f>RBP1331-RBQ1331</f>
        <v>2000000</v>
      </c>
      <c r="RBT1331" s="62">
        <f t="shared" si="621"/>
        <v>3000000</v>
      </c>
      <c r="RCA1331" s="62" t="s">
        <v>1936</v>
      </c>
      <c r="RCB1331" s="62">
        <f>SUM(RCB1329:RCB1330)</f>
        <v>1000000</v>
      </c>
      <c r="RCC1331" s="62">
        <f>SUM(RCC1329:RCC1330)</f>
        <v>0</v>
      </c>
      <c r="RCD1331" s="62">
        <f>RCC1331/RCB1331</f>
        <v>0</v>
      </c>
      <c r="RCE1331" s="62">
        <f>SUM(RCE1329)</f>
        <v>1000000</v>
      </c>
      <c r="RCF1331" s="62">
        <f>SUM(RCF1329:RCF1330)</f>
        <v>2000000</v>
      </c>
      <c r="RCG1331" s="62">
        <f>SUM(RCG1329:RCG1330)</f>
        <v>0</v>
      </c>
      <c r="RCH1331" s="62">
        <f>RCG1331/RCF1331</f>
        <v>0</v>
      </c>
      <c r="RCI1331" s="62">
        <f>RCF1331-RCG1331</f>
        <v>2000000</v>
      </c>
      <c r="RCJ1331" s="62">
        <f t="shared" si="621"/>
        <v>3000000</v>
      </c>
      <c r="RCQ1331" s="62" t="s">
        <v>1936</v>
      </c>
      <c r="RCR1331" s="62">
        <f>SUM(RCR1329:RCR1330)</f>
        <v>1000000</v>
      </c>
      <c r="RCS1331" s="62">
        <f>SUM(RCS1329:RCS1330)</f>
        <v>0</v>
      </c>
      <c r="RCT1331" s="62">
        <f>RCS1331/RCR1331</f>
        <v>0</v>
      </c>
      <c r="RCU1331" s="62">
        <f>SUM(RCU1329)</f>
        <v>1000000</v>
      </c>
      <c r="RCV1331" s="62">
        <f>SUM(RCV1329:RCV1330)</f>
        <v>2000000</v>
      </c>
      <c r="RCW1331" s="62">
        <f>SUM(RCW1329:RCW1330)</f>
        <v>0</v>
      </c>
      <c r="RCX1331" s="62">
        <f>RCW1331/RCV1331</f>
        <v>0</v>
      </c>
      <c r="RCY1331" s="62">
        <f>RCV1331-RCW1331</f>
        <v>2000000</v>
      </c>
      <c r="RCZ1331" s="62">
        <f t="shared" si="622"/>
        <v>3000000</v>
      </c>
      <c r="RDG1331" s="62" t="s">
        <v>1936</v>
      </c>
      <c r="RDH1331" s="62">
        <f>SUM(RDH1329:RDH1330)</f>
        <v>1000000</v>
      </c>
      <c r="RDI1331" s="62">
        <f>SUM(RDI1329:RDI1330)</f>
        <v>0</v>
      </c>
      <c r="RDJ1331" s="62">
        <f>RDI1331/RDH1331</f>
        <v>0</v>
      </c>
      <c r="RDK1331" s="62">
        <f>SUM(RDK1329)</f>
        <v>1000000</v>
      </c>
      <c r="RDL1331" s="62">
        <f>SUM(RDL1329:RDL1330)</f>
        <v>2000000</v>
      </c>
      <c r="RDM1331" s="62">
        <f>SUM(RDM1329:RDM1330)</f>
        <v>0</v>
      </c>
      <c r="RDN1331" s="62">
        <f>RDM1331/RDL1331</f>
        <v>0</v>
      </c>
      <c r="RDO1331" s="62">
        <f>RDL1331-RDM1331</f>
        <v>2000000</v>
      </c>
      <c r="RDP1331" s="62">
        <f t="shared" si="622"/>
        <v>3000000</v>
      </c>
      <c r="RDW1331" s="62" t="s">
        <v>1936</v>
      </c>
      <c r="RDX1331" s="62">
        <f>SUM(RDX1329:RDX1330)</f>
        <v>1000000</v>
      </c>
      <c r="RDY1331" s="62">
        <f>SUM(RDY1329:RDY1330)</f>
        <v>0</v>
      </c>
      <c r="RDZ1331" s="62">
        <f>RDY1331/RDX1331</f>
        <v>0</v>
      </c>
      <c r="REA1331" s="62">
        <f>SUM(REA1329)</f>
        <v>1000000</v>
      </c>
      <c r="REB1331" s="62">
        <f>SUM(REB1329:REB1330)</f>
        <v>2000000</v>
      </c>
      <c r="REC1331" s="62">
        <f>SUM(REC1329:REC1330)</f>
        <v>0</v>
      </c>
      <c r="RED1331" s="62">
        <f>REC1331/REB1331</f>
        <v>0</v>
      </c>
      <c r="REE1331" s="62">
        <f>REB1331-REC1331</f>
        <v>2000000</v>
      </c>
      <c r="REF1331" s="62">
        <f t="shared" si="623"/>
        <v>3000000</v>
      </c>
      <c r="REM1331" s="62" t="s">
        <v>1936</v>
      </c>
      <c r="REN1331" s="62">
        <f>SUM(REN1329:REN1330)</f>
        <v>1000000</v>
      </c>
      <c r="REO1331" s="62">
        <f>SUM(REO1329:REO1330)</f>
        <v>0</v>
      </c>
      <c r="REP1331" s="62">
        <f>REO1331/REN1331</f>
        <v>0</v>
      </c>
      <c r="REQ1331" s="62">
        <f>SUM(REQ1329)</f>
        <v>1000000</v>
      </c>
      <c r="RER1331" s="62">
        <f>SUM(RER1329:RER1330)</f>
        <v>2000000</v>
      </c>
      <c r="RES1331" s="62">
        <f>SUM(RES1329:RES1330)</f>
        <v>0</v>
      </c>
      <c r="RET1331" s="62">
        <f>RES1331/RER1331</f>
        <v>0</v>
      </c>
      <c r="REU1331" s="62">
        <f>RER1331-RES1331</f>
        <v>2000000</v>
      </c>
      <c r="REV1331" s="62">
        <f t="shared" si="623"/>
        <v>3000000</v>
      </c>
      <c r="RFC1331" s="62" t="s">
        <v>1936</v>
      </c>
      <c r="RFD1331" s="62">
        <f>SUM(RFD1329:RFD1330)</f>
        <v>1000000</v>
      </c>
      <c r="RFE1331" s="62">
        <f>SUM(RFE1329:RFE1330)</f>
        <v>0</v>
      </c>
      <c r="RFF1331" s="62">
        <f>RFE1331/RFD1331</f>
        <v>0</v>
      </c>
      <c r="RFG1331" s="62">
        <f>SUM(RFG1329)</f>
        <v>1000000</v>
      </c>
      <c r="RFH1331" s="62">
        <f>SUM(RFH1329:RFH1330)</f>
        <v>2000000</v>
      </c>
      <c r="RFI1331" s="62">
        <f>SUM(RFI1329:RFI1330)</f>
        <v>0</v>
      </c>
      <c r="RFJ1331" s="62">
        <f>RFI1331/RFH1331</f>
        <v>0</v>
      </c>
      <c r="RFK1331" s="62">
        <f>RFH1331-RFI1331</f>
        <v>2000000</v>
      </c>
      <c r="RFL1331" s="62">
        <f t="shared" si="624"/>
        <v>3000000</v>
      </c>
      <c r="RFS1331" s="62" t="s">
        <v>1936</v>
      </c>
      <c r="RFT1331" s="62">
        <f>SUM(RFT1329:RFT1330)</f>
        <v>1000000</v>
      </c>
      <c r="RFU1331" s="62">
        <f>SUM(RFU1329:RFU1330)</f>
        <v>0</v>
      </c>
      <c r="RFV1331" s="62">
        <f>RFU1331/RFT1331</f>
        <v>0</v>
      </c>
      <c r="RFW1331" s="62">
        <f>SUM(RFW1329)</f>
        <v>1000000</v>
      </c>
      <c r="RFX1331" s="62">
        <f>SUM(RFX1329:RFX1330)</f>
        <v>2000000</v>
      </c>
      <c r="RFY1331" s="62">
        <f>SUM(RFY1329:RFY1330)</f>
        <v>0</v>
      </c>
      <c r="RFZ1331" s="62">
        <f>RFY1331/RFX1331</f>
        <v>0</v>
      </c>
      <c r="RGA1331" s="62">
        <f>RFX1331-RFY1331</f>
        <v>2000000</v>
      </c>
      <c r="RGB1331" s="62">
        <f t="shared" si="624"/>
        <v>3000000</v>
      </c>
      <c r="RGI1331" s="62" t="s">
        <v>1936</v>
      </c>
      <c r="RGJ1331" s="62">
        <f>SUM(RGJ1329:RGJ1330)</f>
        <v>1000000</v>
      </c>
      <c r="RGK1331" s="62">
        <f>SUM(RGK1329:RGK1330)</f>
        <v>0</v>
      </c>
      <c r="RGL1331" s="62">
        <f>RGK1331/RGJ1331</f>
        <v>0</v>
      </c>
      <c r="RGM1331" s="62">
        <f>SUM(RGM1329)</f>
        <v>1000000</v>
      </c>
      <c r="RGN1331" s="62">
        <f>SUM(RGN1329:RGN1330)</f>
        <v>2000000</v>
      </c>
      <c r="RGO1331" s="62">
        <f>SUM(RGO1329:RGO1330)</f>
        <v>0</v>
      </c>
      <c r="RGP1331" s="62">
        <f>RGO1331/RGN1331</f>
        <v>0</v>
      </c>
      <c r="RGQ1331" s="62">
        <f>RGN1331-RGO1331</f>
        <v>2000000</v>
      </c>
      <c r="RGR1331" s="62">
        <f t="shared" si="625"/>
        <v>3000000</v>
      </c>
      <c r="RGY1331" s="62" t="s">
        <v>1936</v>
      </c>
      <c r="RGZ1331" s="62">
        <f>SUM(RGZ1329:RGZ1330)</f>
        <v>1000000</v>
      </c>
      <c r="RHA1331" s="62">
        <f>SUM(RHA1329:RHA1330)</f>
        <v>0</v>
      </c>
      <c r="RHB1331" s="62">
        <f>RHA1331/RGZ1331</f>
        <v>0</v>
      </c>
      <c r="RHC1331" s="62">
        <f>SUM(RHC1329)</f>
        <v>1000000</v>
      </c>
      <c r="RHD1331" s="62">
        <f>SUM(RHD1329:RHD1330)</f>
        <v>2000000</v>
      </c>
      <c r="RHE1331" s="62">
        <f>SUM(RHE1329:RHE1330)</f>
        <v>0</v>
      </c>
      <c r="RHF1331" s="62">
        <f>RHE1331/RHD1331</f>
        <v>0</v>
      </c>
      <c r="RHG1331" s="62">
        <f>RHD1331-RHE1331</f>
        <v>2000000</v>
      </c>
      <c r="RHH1331" s="62">
        <f t="shared" si="625"/>
        <v>3000000</v>
      </c>
      <c r="RHO1331" s="62" t="s">
        <v>1936</v>
      </c>
      <c r="RHP1331" s="62">
        <f>SUM(RHP1329:RHP1330)</f>
        <v>1000000</v>
      </c>
      <c r="RHQ1331" s="62">
        <f>SUM(RHQ1329:RHQ1330)</f>
        <v>0</v>
      </c>
      <c r="RHR1331" s="62">
        <f>RHQ1331/RHP1331</f>
        <v>0</v>
      </c>
      <c r="RHS1331" s="62">
        <f>SUM(RHS1329)</f>
        <v>1000000</v>
      </c>
      <c r="RHT1331" s="62">
        <f>SUM(RHT1329:RHT1330)</f>
        <v>2000000</v>
      </c>
      <c r="RHU1331" s="62">
        <f>SUM(RHU1329:RHU1330)</f>
        <v>0</v>
      </c>
      <c r="RHV1331" s="62">
        <f>RHU1331/RHT1331</f>
        <v>0</v>
      </c>
      <c r="RHW1331" s="62">
        <f>RHT1331-RHU1331</f>
        <v>2000000</v>
      </c>
      <c r="RHX1331" s="62">
        <f t="shared" si="626"/>
        <v>3000000</v>
      </c>
      <c r="RIE1331" s="62" t="s">
        <v>1936</v>
      </c>
      <c r="RIF1331" s="62">
        <f>SUM(RIF1329:RIF1330)</f>
        <v>1000000</v>
      </c>
      <c r="RIG1331" s="62">
        <f>SUM(RIG1329:RIG1330)</f>
        <v>0</v>
      </c>
      <c r="RIH1331" s="62">
        <f>RIG1331/RIF1331</f>
        <v>0</v>
      </c>
      <c r="RII1331" s="62">
        <f>SUM(RII1329)</f>
        <v>1000000</v>
      </c>
      <c r="RIJ1331" s="62">
        <f>SUM(RIJ1329:RIJ1330)</f>
        <v>2000000</v>
      </c>
      <c r="RIK1331" s="62">
        <f>SUM(RIK1329:RIK1330)</f>
        <v>0</v>
      </c>
      <c r="RIL1331" s="62">
        <f>RIK1331/RIJ1331</f>
        <v>0</v>
      </c>
      <c r="RIM1331" s="62">
        <f>RIJ1331-RIK1331</f>
        <v>2000000</v>
      </c>
      <c r="RIN1331" s="62">
        <f t="shared" si="626"/>
        <v>3000000</v>
      </c>
      <c r="RIU1331" s="62" t="s">
        <v>1936</v>
      </c>
      <c r="RIV1331" s="62">
        <f>SUM(RIV1329:RIV1330)</f>
        <v>1000000</v>
      </c>
      <c r="RIW1331" s="62">
        <f>SUM(RIW1329:RIW1330)</f>
        <v>0</v>
      </c>
      <c r="RIX1331" s="62">
        <f>RIW1331/RIV1331</f>
        <v>0</v>
      </c>
      <c r="RIY1331" s="62">
        <f>SUM(RIY1329)</f>
        <v>1000000</v>
      </c>
      <c r="RIZ1331" s="62">
        <f>SUM(RIZ1329:RIZ1330)</f>
        <v>2000000</v>
      </c>
      <c r="RJA1331" s="62">
        <f>SUM(RJA1329:RJA1330)</f>
        <v>0</v>
      </c>
      <c r="RJB1331" s="62">
        <f>RJA1331/RIZ1331</f>
        <v>0</v>
      </c>
      <c r="RJC1331" s="62">
        <f>RIZ1331-RJA1331</f>
        <v>2000000</v>
      </c>
      <c r="RJD1331" s="62">
        <f t="shared" si="627"/>
        <v>3000000</v>
      </c>
      <c r="RJK1331" s="62" t="s">
        <v>1936</v>
      </c>
      <c r="RJL1331" s="62">
        <f>SUM(RJL1329:RJL1330)</f>
        <v>1000000</v>
      </c>
      <c r="RJM1331" s="62">
        <f>SUM(RJM1329:RJM1330)</f>
        <v>0</v>
      </c>
      <c r="RJN1331" s="62">
        <f>RJM1331/RJL1331</f>
        <v>0</v>
      </c>
      <c r="RJO1331" s="62">
        <f>SUM(RJO1329)</f>
        <v>1000000</v>
      </c>
      <c r="RJP1331" s="62">
        <f>SUM(RJP1329:RJP1330)</f>
        <v>2000000</v>
      </c>
      <c r="RJQ1331" s="62">
        <f>SUM(RJQ1329:RJQ1330)</f>
        <v>0</v>
      </c>
      <c r="RJR1331" s="62">
        <f>RJQ1331/RJP1331</f>
        <v>0</v>
      </c>
      <c r="RJS1331" s="62">
        <f>RJP1331-RJQ1331</f>
        <v>2000000</v>
      </c>
      <c r="RJT1331" s="62">
        <f t="shared" si="627"/>
        <v>3000000</v>
      </c>
      <c r="RKA1331" s="62" t="s">
        <v>1936</v>
      </c>
      <c r="RKB1331" s="62">
        <f>SUM(RKB1329:RKB1330)</f>
        <v>1000000</v>
      </c>
      <c r="RKC1331" s="62">
        <f>SUM(RKC1329:RKC1330)</f>
        <v>0</v>
      </c>
      <c r="RKD1331" s="62">
        <f>RKC1331/RKB1331</f>
        <v>0</v>
      </c>
      <c r="RKE1331" s="62">
        <f>SUM(RKE1329)</f>
        <v>1000000</v>
      </c>
      <c r="RKF1331" s="62">
        <f>SUM(RKF1329:RKF1330)</f>
        <v>2000000</v>
      </c>
      <c r="RKG1331" s="62">
        <f>SUM(RKG1329:RKG1330)</f>
        <v>0</v>
      </c>
      <c r="RKH1331" s="62">
        <f>RKG1331/RKF1331</f>
        <v>0</v>
      </c>
      <c r="RKI1331" s="62">
        <f>RKF1331-RKG1331</f>
        <v>2000000</v>
      </c>
      <c r="RKJ1331" s="62">
        <f t="shared" si="628"/>
        <v>3000000</v>
      </c>
      <c r="RKQ1331" s="62" t="s">
        <v>1936</v>
      </c>
      <c r="RKR1331" s="62">
        <f>SUM(RKR1329:RKR1330)</f>
        <v>1000000</v>
      </c>
      <c r="RKS1331" s="62">
        <f>SUM(RKS1329:RKS1330)</f>
        <v>0</v>
      </c>
      <c r="RKT1331" s="62">
        <f>RKS1331/RKR1331</f>
        <v>0</v>
      </c>
      <c r="RKU1331" s="62">
        <f>SUM(RKU1329)</f>
        <v>1000000</v>
      </c>
      <c r="RKV1331" s="62">
        <f>SUM(RKV1329:RKV1330)</f>
        <v>2000000</v>
      </c>
      <c r="RKW1331" s="62">
        <f>SUM(RKW1329:RKW1330)</f>
        <v>0</v>
      </c>
      <c r="RKX1331" s="62">
        <f>RKW1331/RKV1331</f>
        <v>0</v>
      </c>
      <c r="RKY1331" s="62">
        <f>RKV1331-RKW1331</f>
        <v>2000000</v>
      </c>
      <c r="RKZ1331" s="62">
        <f t="shared" si="628"/>
        <v>3000000</v>
      </c>
      <c r="RLG1331" s="62" t="s">
        <v>1936</v>
      </c>
      <c r="RLH1331" s="62">
        <f>SUM(RLH1329:RLH1330)</f>
        <v>1000000</v>
      </c>
      <c r="RLI1331" s="62">
        <f>SUM(RLI1329:RLI1330)</f>
        <v>0</v>
      </c>
      <c r="RLJ1331" s="62">
        <f>RLI1331/RLH1331</f>
        <v>0</v>
      </c>
      <c r="RLK1331" s="62">
        <f>SUM(RLK1329)</f>
        <v>1000000</v>
      </c>
      <c r="RLL1331" s="62">
        <f>SUM(RLL1329:RLL1330)</f>
        <v>2000000</v>
      </c>
      <c r="RLM1331" s="62">
        <f>SUM(RLM1329:RLM1330)</f>
        <v>0</v>
      </c>
      <c r="RLN1331" s="62">
        <f>RLM1331/RLL1331</f>
        <v>0</v>
      </c>
      <c r="RLO1331" s="62">
        <f>RLL1331-RLM1331</f>
        <v>2000000</v>
      </c>
      <c r="RLP1331" s="62">
        <f t="shared" si="629"/>
        <v>3000000</v>
      </c>
      <c r="RLW1331" s="62" t="s">
        <v>1936</v>
      </c>
      <c r="RLX1331" s="62">
        <f>SUM(RLX1329:RLX1330)</f>
        <v>1000000</v>
      </c>
      <c r="RLY1331" s="62">
        <f>SUM(RLY1329:RLY1330)</f>
        <v>0</v>
      </c>
      <c r="RLZ1331" s="62">
        <f>RLY1331/RLX1331</f>
        <v>0</v>
      </c>
      <c r="RMA1331" s="62">
        <f>SUM(RMA1329)</f>
        <v>1000000</v>
      </c>
      <c r="RMB1331" s="62">
        <f>SUM(RMB1329:RMB1330)</f>
        <v>2000000</v>
      </c>
      <c r="RMC1331" s="62">
        <f>SUM(RMC1329:RMC1330)</f>
        <v>0</v>
      </c>
      <c r="RMD1331" s="62">
        <f>RMC1331/RMB1331</f>
        <v>0</v>
      </c>
      <c r="RME1331" s="62">
        <f>RMB1331-RMC1331</f>
        <v>2000000</v>
      </c>
      <c r="RMF1331" s="62">
        <f t="shared" si="629"/>
        <v>3000000</v>
      </c>
      <c r="RMM1331" s="62" t="s">
        <v>1936</v>
      </c>
      <c r="RMN1331" s="62">
        <f>SUM(RMN1329:RMN1330)</f>
        <v>1000000</v>
      </c>
      <c r="RMO1331" s="62">
        <f>SUM(RMO1329:RMO1330)</f>
        <v>0</v>
      </c>
      <c r="RMP1331" s="62">
        <f>RMO1331/RMN1331</f>
        <v>0</v>
      </c>
      <c r="RMQ1331" s="62">
        <f>SUM(RMQ1329)</f>
        <v>1000000</v>
      </c>
      <c r="RMR1331" s="62">
        <f>SUM(RMR1329:RMR1330)</f>
        <v>2000000</v>
      </c>
      <c r="RMS1331" s="62">
        <f>SUM(RMS1329:RMS1330)</f>
        <v>0</v>
      </c>
      <c r="RMT1331" s="62">
        <f>RMS1331/RMR1331</f>
        <v>0</v>
      </c>
      <c r="RMU1331" s="62">
        <f>RMR1331-RMS1331</f>
        <v>2000000</v>
      </c>
      <c r="RMV1331" s="62">
        <f t="shared" si="630"/>
        <v>3000000</v>
      </c>
      <c r="RNC1331" s="62" t="s">
        <v>1936</v>
      </c>
      <c r="RND1331" s="62">
        <f>SUM(RND1329:RND1330)</f>
        <v>1000000</v>
      </c>
      <c r="RNE1331" s="62">
        <f>SUM(RNE1329:RNE1330)</f>
        <v>0</v>
      </c>
      <c r="RNF1331" s="62">
        <f>RNE1331/RND1331</f>
        <v>0</v>
      </c>
      <c r="RNG1331" s="62">
        <f>SUM(RNG1329)</f>
        <v>1000000</v>
      </c>
      <c r="RNH1331" s="62">
        <f>SUM(RNH1329:RNH1330)</f>
        <v>2000000</v>
      </c>
      <c r="RNI1331" s="62">
        <f>SUM(RNI1329:RNI1330)</f>
        <v>0</v>
      </c>
      <c r="RNJ1331" s="62">
        <f>RNI1331/RNH1331</f>
        <v>0</v>
      </c>
      <c r="RNK1331" s="62">
        <f>RNH1331-RNI1331</f>
        <v>2000000</v>
      </c>
      <c r="RNL1331" s="62">
        <f t="shared" si="630"/>
        <v>3000000</v>
      </c>
      <c r="RNS1331" s="62" t="s">
        <v>1936</v>
      </c>
      <c r="RNT1331" s="62">
        <f>SUM(RNT1329:RNT1330)</f>
        <v>1000000</v>
      </c>
      <c r="RNU1331" s="62">
        <f>SUM(RNU1329:RNU1330)</f>
        <v>0</v>
      </c>
      <c r="RNV1331" s="62">
        <f>RNU1331/RNT1331</f>
        <v>0</v>
      </c>
      <c r="RNW1331" s="62">
        <f>SUM(RNW1329)</f>
        <v>1000000</v>
      </c>
      <c r="RNX1331" s="62">
        <f>SUM(RNX1329:RNX1330)</f>
        <v>2000000</v>
      </c>
      <c r="RNY1331" s="62">
        <f>SUM(RNY1329:RNY1330)</f>
        <v>0</v>
      </c>
      <c r="RNZ1331" s="62">
        <f>RNY1331/RNX1331</f>
        <v>0</v>
      </c>
      <c r="ROA1331" s="62">
        <f>RNX1331-RNY1331</f>
        <v>2000000</v>
      </c>
      <c r="ROB1331" s="62">
        <f t="shared" si="631"/>
        <v>3000000</v>
      </c>
      <c r="ROI1331" s="62" t="s">
        <v>1936</v>
      </c>
      <c r="ROJ1331" s="62">
        <f>SUM(ROJ1329:ROJ1330)</f>
        <v>1000000</v>
      </c>
      <c r="ROK1331" s="62">
        <f>SUM(ROK1329:ROK1330)</f>
        <v>0</v>
      </c>
      <c r="ROL1331" s="62">
        <f>ROK1331/ROJ1331</f>
        <v>0</v>
      </c>
      <c r="ROM1331" s="62">
        <f>SUM(ROM1329)</f>
        <v>1000000</v>
      </c>
      <c r="RON1331" s="62">
        <f>SUM(RON1329:RON1330)</f>
        <v>2000000</v>
      </c>
      <c r="ROO1331" s="62">
        <f>SUM(ROO1329:ROO1330)</f>
        <v>0</v>
      </c>
      <c r="ROP1331" s="62">
        <f>ROO1331/RON1331</f>
        <v>0</v>
      </c>
      <c r="ROQ1331" s="62">
        <f>RON1331-ROO1331</f>
        <v>2000000</v>
      </c>
      <c r="ROR1331" s="62">
        <f t="shared" si="631"/>
        <v>3000000</v>
      </c>
      <c r="ROY1331" s="62" t="s">
        <v>1936</v>
      </c>
      <c r="ROZ1331" s="62">
        <f>SUM(ROZ1329:ROZ1330)</f>
        <v>1000000</v>
      </c>
      <c r="RPA1331" s="62">
        <f>SUM(RPA1329:RPA1330)</f>
        <v>0</v>
      </c>
      <c r="RPB1331" s="62">
        <f>RPA1331/ROZ1331</f>
        <v>0</v>
      </c>
      <c r="RPC1331" s="62">
        <f>SUM(RPC1329)</f>
        <v>1000000</v>
      </c>
      <c r="RPD1331" s="62">
        <f>SUM(RPD1329:RPD1330)</f>
        <v>2000000</v>
      </c>
      <c r="RPE1331" s="62">
        <f>SUM(RPE1329:RPE1330)</f>
        <v>0</v>
      </c>
      <c r="RPF1331" s="62">
        <f>RPE1331/RPD1331</f>
        <v>0</v>
      </c>
      <c r="RPG1331" s="62">
        <f>RPD1331-RPE1331</f>
        <v>2000000</v>
      </c>
      <c r="RPH1331" s="62">
        <f t="shared" si="632"/>
        <v>3000000</v>
      </c>
      <c r="RPO1331" s="62" t="s">
        <v>1936</v>
      </c>
      <c r="RPP1331" s="62">
        <f>SUM(RPP1329:RPP1330)</f>
        <v>1000000</v>
      </c>
      <c r="RPQ1331" s="62">
        <f>SUM(RPQ1329:RPQ1330)</f>
        <v>0</v>
      </c>
      <c r="RPR1331" s="62">
        <f>RPQ1331/RPP1331</f>
        <v>0</v>
      </c>
      <c r="RPS1331" s="62">
        <f>SUM(RPS1329)</f>
        <v>1000000</v>
      </c>
      <c r="RPT1331" s="62">
        <f>SUM(RPT1329:RPT1330)</f>
        <v>2000000</v>
      </c>
      <c r="RPU1331" s="62">
        <f>SUM(RPU1329:RPU1330)</f>
        <v>0</v>
      </c>
      <c r="RPV1331" s="62">
        <f>RPU1331/RPT1331</f>
        <v>0</v>
      </c>
      <c r="RPW1331" s="62">
        <f>RPT1331-RPU1331</f>
        <v>2000000</v>
      </c>
      <c r="RPX1331" s="62">
        <f t="shared" si="632"/>
        <v>3000000</v>
      </c>
      <c r="RQE1331" s="62" t="s">
        <v>1936</v>
      </c>
      <c r="RQF1331" s="62">
        <f>SUM(RQF1329:RQF1330)</f>
        <v>1000000</v>
      </c>
      <c r="RQG1331" s="62">
        <f>SUM(RQG1329:RQG1330)</f>
        <v>0</v>
      </c>
      <c r="RQH1331" s="62">
        <f>RQG1331/RQF1331</f>
        <v>0</v>
      </c>
      <c r="RQI1331" s="62">
        <f>SUM(RQI1329)</f>
        <v>1000000</v>
      </c>
      <c r="RQJ1331" s="62">
        <f>SUM(RQJ1329:RQJ1330)</f>
        <v>2000000</v>
      </c>
      <c r="RQK1331" s="62">
        <f>SUM(RQK1329:RQK1330)</f>
        <v>0</v>
      </c>
      <c r="RQL1331" s="62">
        <f>RQK1331/RQJ1331</f>
        <v>0</v>
      </c>
      <c r="RQM1331" s="62">
        <f>RQJ1331-RQK1331</f>
        <v>2000000</v>
      </c>
      <c r="RQN1331" s="62">
        <f t="shared" si="633"/>
        <v>3000000</v>
      </c>
      <c r="RQU1331" s="62" t="s">
        <v>1936</v>
      </c>
      <c r="RQV1331" s="62">
        <f>SUM(RQV1329:RQV1330)</f>
        <v>1000000</v>
      </c>
      <c r="RQW1331" s="62">
        <f>SUM(RQW1329:RQW1330)</f>
        <v>0</v>
      </c>
      <c r="RQX1331" s="62">
        <f>RQW1331/RQV1331</f>
        <v>0</v>
      </c>
      <c r="RQY1331" s="62">
        <f>SUM(RQY1329)</f>
        <v>1000000</v>
      </c>
      <c r="RQZ1331" s="62">
        <f>SUM(RQZ1329:RQZ1330)</f>
        <v>2000000</v>
      </c>
      <c r="RRA1331" s="62">
        <f>SUM(RRA1329:RRA1330)</f>
        <v>0</v>
      </c>
      <c r="RRB1331" s="62">
        <f>RRA1331/RQZ1331</f>
        <v>0</v>
      </c>
      <c r="RRC1331" s="62">
        <f>RQZ1331-RRA1331</f>
        <v>2000000</v>
      </c>
      <c r="RRD1331" s="62">
        <f t="shared" si="633"/>
        <v>3000000</v>
      </c>
      <c r="RRK1331" s="62" t="s">
        <v>1936</v>
      </c>
      <c r="RRL1331" s="62">
        <f>SUM(RRL1329:RRL1330)</f>
        <v>1000000</v>
      </c>
      <c r="RRM1331" s="62">
        <f>SUM(RRM1329:RRM1330)</f>
        <v>0</v>
      </c>
      <c r="RRN1331" s="62">
        <f>RRM1331/RRL1331</f>
        <v>0</v>
      </c>
      <c r="RRO1331" s="62">
        <f>SUM(RRO1329)</f>
        <v>1000000</v>
      </c>
      <c r="RRP1331" s="62">
        <f>SUM(RRP1329:RRP1330)</f>
        <v>2000000</v>
      </c>
      <c r="RRQ1331" s="62">
        <f>SUM(RRQ1329:RRQ1330)</f>
        <v>0</v>
      </c>
      <c r="RRR1331" s="62">
        <f>RRQ1331/RRP1331</f>
        <v>0</v>
      </c>
      <c r="RRS1331" s="62">
        <f>RRP1331-RRQ1331</f>
        <v>2000000</v>
      </c>
      <c r="RRT1331" s="62">
        <f t="shared" si="634"/>
        <v>3000000</v>
      </c>
      <c r="RSA1331" s="62" t="s">
        <v>1936</v>
      </c>
      <c r="RSB1331" s="62">
        <f>SUM(RSB1329:RSB1330)</f>
        <v>1000000</v>
      </c>
      <c r="RSC1331" s="62">
        <f>SUM(RSC1329:RSC1330)</f>
        <v>0</v>
      </c>
      <c r="RSD1331" s="62">
        <f>RSC1331/RSB1331</f>
        <v>0</v>
      </c>
      <c r="RSE1331" s="62">
        <f>SUM(RSE1329)</f>
        <v>1000000</v>
      </c>
      <c r="RSF1331" s="62">
        <f>SUM(RSF1329:RSF1330)</f>
        <v>2000000</v>
      </c>
      <c r="RSG1331" s="62">
        <f>SUM(RSG1329:RSG1330)</f>
        <v>0</v>
      </c>
      <c r="RSH1331" s="62">
        <f>RSG1331/RSF1331</f>
        <v>0</v>
      </c>
      <c r="RSI1331" s="62">
        <f>RSF1331-RSG1331</f>
        <v>2000000</v>
      </c>
      <c r="RSJ1331" s="62">
        <f t="shared" si="634"/>
        <v>3000000</v>
      </c>
      <c r="RSQ1331" s="62" t="s">
        <v>1936</v>
      </c>
      <c r="RSR1331" s="62">
        <f>SUM(RSR1329:RSR1330)</f>
        <v>1000000</v>
      </c>
      <c r="RSS1331" s="62">
        <f>SUM(RSS1329:RSS1330)</f>
        <v>0</v>
      </c>
      <c r="RST1331" s="62">
        <f>RSS1331/RSR1331</f>
        <v>0</v>
      </c>
      <c r="RSU1331" s="62">
        <f>SUM(RSU1329)</f>
        <v>1000000</v>
      </c>
      <c r="RSV1331" s="62">
        <f>SUM(RSV1329:RSV1330)</f>
        <v>2000000</v>
      </c>
      <c r="RSW1331" s="62">
        <f>SUM(RSW1329:RSW1330)</f>
        <v>0</v>
      </c>
      <c r="RSX1331" s="62">
        <f>RSW1331/RSV1331</f>
        <v>0</v>
      </c>
      <c r="RSY1331" s="62">
        <f>RSV1331-RSW1331</f>
        <v>2000000</v>
      </c>
      <c r="RSZ1331" s="62">
        <f t="shared" si="635"/>
        <v>3000000</v>
      </c>
      <c r="RTG1331" s="62" t="s">
        <v>1936</v>
      </c>
      <c r="RTH1331" s="62">
        <f>SUM(RTH1329:RTH1330)</f>
        <v>1000000</v>
      </c>
      <c r="RTI1331" s="62">
        <f>SUM(RTI1329:RTI1330)</f>
        <v>0</v>
      </c>
      <c r="RTJ1331" s="62">
        <f>RTI1331/RTH1331</f>
        <v>0</v>
      </c>
      <c r="RTK1331" s="62">
        <f>SUM(RTK1329)</f>
        <v>1000000</v>
      </c>
      <c r="RTL1331" s="62">
        <f>SUM(RTL1329:RTL1330)</f>
        <v>2000000</v>
      </c>
      <c r="RTM1331" s="62">
        <f>SUM(RTM1329:RTM1330)</f>
        <v>0</v>
      </c>
      <c r="RTN1331" s="62">
        <f>RTM1331/RTL1331</f>
        <v>0</v>
      </c>
      <c r="RTO1331" s="62">
        <f>RTL1331-RTM1331</f>
        <v>2000000</v>
      </c>
      <c r="RTP1331" s="62">
        <f t="shared" si="635"/>
        <v>3000000</v>
      </c>
      <c r="RTW1331" s="62" t="s">
        <v>1936</v>
      </c>
      <c r="RTX1331" s="62">
        <f>SUM(RTX1329:RTX1330)</f>
        <v>1000000</v>
      </c>
      <c r="RTY1331" s="62">
        <f>SUM(RTY1329:RTY1330)</f>
        <v>0</v>
      </c>
      <c r="RTZ1331" s="62">
        <f>RTY1331/RTX1331</f>
        <v>0</v>
      </c>
      <c r="RUA1331" s="62">
        <f>SUM(RUA1329)</f>
        <v>1000000</v>
      </c>
      <c r="RUB1331" s="62">
        <f>SUM(RUB1329:RUB1330)</f>
        <v>2000000</v>
      </c>
      <c r="RUC1331" s="62">
        <f>SUM(RUC1329:RUC1330)</f>
        <v>0</v>
      </c>
      <c r="RUD1331" s="62">
        <f>RUC1331/RUB1331</f>
        <v>0</v>
      </c>
      <c r="RUE1331" s="62">
        <f>RUB1331-RUC1331</f>
        <v>2000000</v>
      </c>
      <c r="RUF1331" s="62">
        <f t="shared" si="636"/>
        <v>3000000</v>
      </c>
      <c r="RUM1331" s="62" t="s">
        <v>1936</v>
      </c>
      <c r="RUN1331" s="62">
        <f>SUM(RUN1329:RUN1330)</f>
        <v>1000000</v>
      </c>
      <c r="RUO1331" s="62">
        <f>SUM(RUO1329:RUO1330)</f>
        <v>0</v>
      </c>
      <c r="RUP1331" s="62">
        <f>RUO1331/RUN1331</f>
        <v>0</v>
      </c>
      <c r="RUQ1331" s="62">
        <f>SUM(RUQ1329)</f>
        <v>1000000</v>
      </c>
      <c r="RUR1331" s="62">
        <f>SUM(RUR1329:RUR1330)</f>
        <v>2000000</v>
      </c>
      <c r="RUS1331" s="62">
        <f>SUM(RUS1329:RUS1330)</f>
        <v>0</v>
      </c>
      <c r="RUT1331" s="62">
        <f>RUS1331/RUR1331</f>
        <v>0</v>
      </c>
      <c r="RUU1331" s="62">
        <f>RUR1331-RUS1331</f>
        <v>2000000</v>
      </c>
      <c r="RUV1331" s="62">
        <f t="shared" si="636"/>
        <v>3000000</v>
      </c>
      <c r="RVC1331" s="62" t="s">
        <v>1936</v>
      </c>
      <c r="RVD1331" s="62">
        <f>SUM(RVD1329:RVD1330)</f>
        <v>1000000</v>
      </c>
      <c r="RVE1331" s="62">
        <f>SUM(RVE1329:RVE1330)</f>
        <v>0</v>
      </c>
      <c r="RVF1331" s="62">
        <f>RVE1331/RVD1331</f>
        <v>0</v>
      </c>
      <c r="RVG1331" s="62">
        <f>SUM(RVG1329)</f>
        <v>1000000</v>
      </c>
      <c r="RVH1331" s="62">
        <f>SUM(RVH1329:RVH1330)</f>
        <v>2000000</v>
      </c>
      <c r="RVI1331" s="62">
        <f>SUM(RVI1329:RVI1330)</f>
        <v>0</v>
      </c>
      <c r="RVJ1331" s="62">
        <f>RVI1331/RVH1331</f>
        <v>0</v>
      </c>
      <c r="RVK1331" s="62">
        <f>RVH1331-RVI1331</f>
        <v>2000000</v>
      </c>
      <c r="RVL1331" s="62">
        <f t="shared" si="637"/>
        <v>3000000</v>
      </c>
      <c r="RVS1331" s="62" t="s">
        <v>1936</v>
      </c>
      <c r="RVT1331" s="62">
        <f>SUM(RVT1329:RVT1330)</f>
        <v>1000000</v>
      </c>
      <c r="RVU1331" s="62">
        <f>SUM(RVU1329:RVU1330)</f>
        <v>0</v>
      </c>
      <c r="RVV1331" s="62">
        <f>RVU1331/RVT1331</f>
        <v>0</v>
      </c>
      <c r="RVW1331" s="62">
        <f>SUM(RVW1329)</f>
        <v>1000000</v>
      </c>
      <c r="RVX1331" s="62">
        <f>SUM(RVX1329:RVX1330)</f>
        <v>2000000</v>
      </c>
      <c r="RVY1331" s="62">
        <f>SUM(RVY1329:RVY1330)</f>
        <v>0</v>
      </c>
      <c r="RVZ1331" s="62">
        <f>RVY1331/RVX1331</f>
        <v>0</v>
      </c>
      <c r="RWA1331" s="62">
        <f>RVX1331-RVY1331</f>
        <v>2000000</v>
      </c>
      <c r="RWB1331" s="62">
        <f t="shared" si="637"/>
        <v>3000000</v>
      </c>
      <c r="RWI1331" s="62" t="s">
        <v>1936</v>
      </c>
      <c r="RWJ1331" s="62">
        <f>SUM(RWJ1329:RWJ1330)</f>
        <v>1000000</v>
      </c>
      <c r="RWK1331" s="62">
        <f>SUM(RWK1329:RWK1330)</f>
        <v>0</v>
      </c>
      <c r="RWL1331" s="62">
        <f>RWK1331/RWJ1331</f>
        <v>0</v>
      </c>
      <c r="RWM1331" s="62">
        <f>SUM(RWM1329)</f>
        <v>1000000</v>
      </c>
      <c r="RWN1331" s="62">
        <f>SUM(RWN1329:RWN1330)</f>
        <v>2000000</v>
      </c>
      <c r="RWO1331" s="62">
        <f>SUM(RWO1329:RWO1330)</f>
        <v>0</v>
      </c>
      <c r="RWP1331" s="62">
        <f>RWO1331/RWN1331</f>
        <v>0</v>
      </c>
      <c r="RWQ1331" s="62">
        <f>RWN1331-RWO1331</f>
        <v>2000000</v>
      </c>
      <c r="RWR1331" s="62">
        <f t="shared" si="638"/>
        <v>3000000</v>
      </c>
      <c r="RWY1331" s="62" t="s">
        <v>1936</v>
      </c>
      <c r="RWZ1331" s="62">
        <f>SUM(RWZ1329:RWZ1330)</f>
        <v>1000000</v>
      </c>
      <c r="RXA1331" s="62">
        <f>SUM(RXA1329:RXA1330)</f>
        <v>0</v>
      </c>
      <c r="RXB1331" s="62">
        <f>RXA1331/RWZ1331</f>
        <v>0</v>
      </c>
      <c r="RXC1331" s="62">
        <f>SUM(RXC1329)</f>
        <v>1000000</v>
      </c>
      <c r="RXD1331" s="62">
        <f>SUM(RXD1329:RXD1330)</f>
        <v>2000000</v>
      </c>
      <c r="RXE1331" s="62">
        <f>SUM(RXE1329:RXE1330)</f>
        <v>0</v>
      </c>
      <c r="RXF1331" s="62">
        <f>RXE1331/RXD1331</f>
        <v>0</v>
      </c>
      <c r="RXG1331" s="62">
        <f>RXD1331-RXE1331</f>
        <v>2000000</v>
      </c>
      <c r="RXH1331" s="62">
        <f t="shared" si="638"/>
        <v>3000000</v>
      </c>
      <c r="RXO1331" s="62" t="s">
        <v>1936</v>
      </c>
      <c r="RXP1331" s="62">
        <f>SUM(RXP1329:RXP1330)</f>
        <v>1000000</v>
      </c>
      <c r="RXQ1331" s="62">
        <f>SUM(RXQ1329:RXQ1330)</f>
        <v>0</v>
      </c>
      <c r="RXR1331" s="62">
        <f>RXQ1331/RXP1331</f>
        <v>0</v>
      </c>
      <c r="RXS1331" s="62">
        <f>SUM(RXS1329)</f>
        <v>1000000</v>
      </c>
      <c r="RXT1331" s="62">
        <f>SUM(RXT1329:RXT1330)</f>
        <v>2000000</v>
      </c>
      <c r="RXU1331" s="62">
        <f>SUM(RXU1329:RXU1330)</f>
        <v>0</v>
      </c>
      <c r="RXV1331" s="62">
        <f>RXU1331/RXT1331</f>
        <v>0</v>
      </c>
      <c r="RXW1331" s="62">
        <f>RXT1331-RXU1331</f>
        <v>2000000</v>
      </c>
      <c r="RXX1331" s="62">
        <f t="shared" si="639"/>
        <v>3000000</v>
      </c>
      <c r="RYE1331" s="62" t="s">
        <v>1936</v>
      </c>
      <c r="RYF1331" s="62">
        <f>SUM(RYF1329:RYF1330)</f>
        <v>1000000</v>
      </c>
      <c r="RYG1331" s="62">
        <f>SUM(RYG1329:RYG1330)</f>
        <v>0</v>
      </c>
      <c r="RYH1331" s="62">
        <f>RYG1331/RYF1331</f>
        <v>0</v>
      </c>
      <c r="RYI1331" s="62">
        <f>SUM(RYI1329)</f>
        <v>1000000</v>
      </c>
      <c r="RYJ1331" s="62">
        <f>SUM(RYJ1329:RYJ1330)</f>
        <v>2000000</v>
      </c>
      <c r="RYK1331" s="62">
        <f>SUM(RYK1329:RYK1330)</f>
        <v>0</v>
      </c>
      <c r="RYL1331" s="62">
        <f>RYK1331/RYJ1331</f>
        <v>0</v>
      </c>
      <c r="RYM1331" s="62">
        <f>RYJ1331-RYK1331</f>
        <v>2000000</v>
      </c>
      <c r="RYN1331" s="62">
        <f t="shared" si="639"/>
        <v>3000000</v>
      </c>
      <c r="RYU1331" s="62" t="s">
        <v>1936</v>
      </c>
      <c r="RYV1331" s="62">
        <f>SUM(RYV1329:RYV1330)</f>
        <v>1000000</v>
      </c>
      <c r="RYW1331" s="62">
        <f>SUM(RYW1329:RYW1330)</f>
        <v>0</v>
      </c>
      <c r="RYX1331" s="62">
        <f>RYW1331/RYV1331</f>
        <v>0</v>
      </c>
      <c r="RYY1331" s="62">
        <f>SUM(RYY1329)</f>
        <v>1000000</v>
      </c>
      <c r="RYZ1331" s="62">
        <f>SUM(RYZ1329:RYZ1330)</f>
        <v>2000000</v>
      </c>
      <c r="RZA1331" s="62">
        <f>SUM(RZA1329:RZA1330)</f>
        <v>0</v>
      </c>
      <c r="RZB1331" s="62">
        <f>RZA1331/RYZ1331</f>
        <v>0</v>
      </c>
      <c r="RZC1331" s="62">
        <f>RYZ1331-RZA1331</f>
        <v>2000000</v>
      </c>
      <c r="RZD1331" s="62">
        <f t="shared" si="640"/>
        <v>3000000</v>
      </c>
      <c r="RZK1331" s="62" t="s">
        <v>1936</v>
      </c>
      <c r="RZL1331" s="62">
        <f>SUM(RZL1329:RZL1330)</f>
        <v>1000000</v>
      </c>
      <c r="RZM1331" s="62">
        <f>SUM(RZM1329:RZM1330)</f>
        <v>0</v>
      </c>
      <c r="RZN1331" s="62">
        <f>RZM1331/RZL1331</f>
        <v>0</v>
      </c>
      <c r="RZO1331" s="62">
        <f>SUM(RZO1329)</f>
        <v>1000000</v>
      </c>
      <c r="RZP1331" s="62">
        <f>SUM(RZP1329:RZP1330)</f>
        <v>2000000</v>
      </c>
      <c r="RZQ1331" s="62">
        <f>SUM(RZQ1329:RZQ1330)</f>
        <v>0</v>
      </c>
      <c r="RZR1331" s="62">
        <f>RZQ1331/RZP1331</f>
        <v>0</v>
      </c>
      <c r="RZS1331" s="62">
        <f>RZP1331-RZQ1331</f>
        <v>2000000</v>
      </c>
      <c r="RZT1331" s="62">
        <f t="shared" si="640"/>
        <v>3000000</v>
      </c>
      <c r="SAA1331" s="62" t="s">
        <v>1936</v>
      </c>
      <c r="SAB1331" s="62">
        <f>SUM(SAB1329:SAB1330)</f>
        <v>1000000</v>
      </c>
      <c r="SAC1331" s="62">
        <f>SUM(SAC1329:SAC1330)</f>
        <v>0</v>
      </c>
      <c r="SAD1331" s="62">
        <f>SAC1331/SAB1331</f>
        <v>0</v>
      </c>
      <c r="SAE1331" s="62">
        <f>SUM(SAE1329)</f>
        <v>1000000</v>
      </c>
      <c r="SAF1331" s="62">
        <f>SUM(SAF1329:SAF1330)</f>
        <v>2000000</v>
      </c>
      <c r="SAG1331" s="62">
        <f>SUM(SAG1329:SAG1330)</f>
        <v>0</v>
      </c>
      <c r="SAH1331" s="62">
        <f>SAG1331/SAF1331</f>
        <v>0</v>
      </c>
      <c r="SAI1331" s="62">
        <f>SAF1331-SAG1331</f>
        <v>2000000</v>
      </c>
      <c r="SAJ1331" s="62">
        <f t="shared" si="641"/>
        <v>3000000</v>
      </c>
      <c r="SAQ1331" s="62" t="s">
        <v>1936</v>
      </c>
      <c r="SAR1331" s="62">
        <f>SUM(SAR1329:SAR1330)</f>
        <v>1000000</v>
      </c>
      <c r="SAS1331" s="62">
        <f>SUM(SAS1329:SAS1330)</f>
        <v>0</v>
      </c>
      <c r="SAT1331" s="62">
        <f>SAS1331/SAR1331</f>
        <v>0</v>
      </c>
      <c r="SAU1331" s="62">
        <f>SUM(SAU1329)</f>
        <v>1000000</v>
      </c>
      <c r="SAV1331" s="62">
        <f>SUM(SAV1329:SAV1330)</f>
        <v>2000000</v>
      </c>
      <c r="SAW1331" s="62">
        <f>SUM(SAW1329:SAW1330)</f>
        <v>0</v>
      </c>
      <c r="SAX1331" s="62">
        <f>SAW1331/SAV1331</f>
        <v>0</v>
      </c>
      <c r="SAY1331" s="62">
        <f>SAV1331-SAW1331</f>
        <v>2000000</v>
      </c>
      <c r="SAZ1331" s="62">
        <f t="shared" si="641"/>
        <v>3000000</v>
      </c>
      <c r="SBG1331" s="62" t="s">
        <v>1936</v>
      </c>
      <c r="SBH1331" s="62">
        <f>SUM(SBH1329:SBH1330)</f>
        <v>1000000</v>
      </c>
      <c r="SBI1331" s="62">
        <f>SUM(SBI1329:SBI1330)</f>
        <v>0</v>
      </c>
      <c r="SBJ1331" s="62">
        <f>SBI1331/SBH1331</f>
        <v>0</v>
      </c>
      <c r="SBK1331" s="62">
        <f>SUM(SBK1329)</f>
        <v>1000000</v>
      </c>
      <c r="SBL1331" s="62">
        <f>SUM(SBL1329:SBL1330)</f>
        <v>2000000</v>
      </c>
      <c r="SBM1331" s="62">
        <f>SUM(SBM1329:SBM1330)</f>
        <v>0</v>
      </c>
      <c r="SBN1331" s="62">
        <f>SBM1331/SBL1331</f>
        <v>0</v>
      </c>
      <c r="SBO1331" s="62">
        <f>SBL1331-SBM1331</f>
        <v>2000000</v>
      </c>
      <c r="SBP1331" s="62">
        <f t="shared" si="642"/>
        <v>3000000</v>
      </c>
      <c r="SBW1331" s="62" t="s">
        <v>1936</v>
      </c>
      <c r="SBX1331" s="62">
        <f>SUM(SBX1329:SBX1330)</f>
        <v>1000000</v>
      </c>
      <c r="SBY1331" s="62">
        <f>SUM(SBY1329:SBY1330)</f>
        <v>0</v>
      </c>
      <c r="SBZ1331" s="62">
        <f>SBY1331/SBX1331</f>
        <v>0</v>
      </c>
      <c r="SCA1331" s="62">
        <f>SUM(SCA1329)</f>
        <v>1000000</v>
      </c>
      <c r="SCB1331" s="62">
        <f>SUM(SCB1329:SCB1330)</f>
        <v>2000000</v>
      </c>
      <c r="SCC1331" s="62">
        <f>SUM(SCC1329:SCC1330)</f>
        <v>0</v>
      </c>
      <c r="SCD1331" s="62">
        <f>SCC1331/SCB1331</f>
        <v>0</v>
      </c>
      <c r="SCE1331" s="62">
        <f>SCB1331-SCC1331</f>
        <v>2000000</v>
      </c>
      <c r="SCF1331" s="62">
        <f t="shared" si="642"/>
        <v>3000000</v>
      </c>
      <c r="SCM1331" s="62" t="s">
        <v>1936</v>
      </c>
      <c r="SCN1331" s="62">
        <f>SUM(SCN1329:SCN1330)</f>
        <v>1000000</v>
      </c>
      <c r="SCO1331" s="62">
        <f>SUM(SCO1329:SCO1330)</f>
        <v>0</v>
      </c>
      <c r="SCP1331" s="62">
        <f>SCO1331/SCN1331</f>
        <v>0</v>
      </c>
      <c r="SCQ1331" s="62">
        <f>SUM(SCQ1329)</f>
        <v>1000000</v>
      </c>
      <c r="SCR1331" s="62">
        <f>SUM(SCR1329:SCR1330)</f>
        <v>2000000</v>
      </c>
      <c r="SCS1331" s="62">
        <f>SUM(SCS1329:SCS1330)</f>
        <v>0</v>
      </c>
      <c r="SCT1331" s="62">
        <f>SCS1331/SCR1331</f>
        <v>0</v>
      </c>
      <c r="SCU1331" s="62">
        <f>SCR1331-SCS1331</f>
        <v>2000000</v>
      </c>
      <c r="SCV1331" s="62">
        <f t="shared" si="643"/>
        <v>3000000</v>
      </c>
      <c r="SDC1331" s="62" t="s">
        <v>1936</v>
      </c>
      <c r="SDD1331" s="62">
        <f>SUM(SDD1329:SDD1330)</f>
        <v>1000000</v>
      </c>
      <c r="SDE1331" s="62">
        <f>SUM(SDE1329:SDE1330)</f>
        <v>0</v>
      </c>
      <c r="SDF1331" s="62">
        <f>SDE1331/SDD1331</f>
        <v>0</v>
      </c>
      <c r="SDG1331" s="62">
        <f>SUM(SDG1329)</f>
        <v>1000000</v>
      </c>
      <c r="SDH1331" s="62">
        <f>SUM(SDH1329:SDH1330)</f>
        <v>2000000</v>
      </c>
      <c r="SDI1331" s="62">
        <f>SUM(SDI1329:SDI1330)</f>
        <v>0</v>
      </c>
      <c r="SDJ1331" s="62">
        <f>SDI1331/SDH1331</f>
        <v>0</v>
      </c>
      <c r="SDK1331" s="62">
        <f>SDH1331-SDI1331</f>
        <v>2000000</v>
      </c>
      <c r="SDL1331" s="62">
        <f t="shared" si="643"/>
        <v>3000000</v>
      </c>
      <c r="SDS1331" s="62" t="s">
        <v>1936</v>
      </c>
      <c r="SDT1331" s="62">
        <f>SUM(SDT1329:SDT1330)</f>
        <v>1000000</v>
      </c>
      <c r="SDU1331" s="62">
        <f>SUM(SDU1329:SDU1330)</f>
        <v>0</v>
      </c>
      <c r="SDV1331" s="62">
        <f>SDU1331/SDT1331</f>
        <v>0</v>
      </c>
      <c r="SDW1331" s="62">
        <f>SUM(SDW1329)</f>
        <v>1000000</v>
      </c>
      <c r="SDX1331" s="62">
        <f>SUM(SDX1329:SDX1330)</f>
        <v>2000000</v>
      </c>
      <c r="SDY1331" s="62">
        <f>SUM(SDY1329:SDY1330)</f>
        <v>0</v>
      </c>
      <c r="SDZ1331" s="62">
        <f>SDY1331/SDX1331</f>
        <v>0</v>
      </c>
      <c r="SEA1331" s="62">
        <f>SDX1331-SDY1331</f>
        <v>2000000</v>
      </c>
      <c r="SEB1331" s="62">
        <f t="shared" si="644"/>
        <v>3000000</v>
      </c>
      <c r="SEI1331" s="62" t="s">
        <v>1936</v>
      </c>
      <c r="SEJ1331" s="62">
        <f>SUM(SEJ1329:SEJ1330)</f>
        <v>1000000</v>
      </c>
      <c r="SEK1331" s="62">
        <f>SUM(SEK1329:SEK1330)</f>
        <v>0</v>
      </c>
      <c r="SEL1331" s="62">
        <f>SEK1331/SEJ1331</f>
        <v>0</v>
      </c>
      <c r="SEM1331" s="62">
        <f>SUM(SEM1329)</f>
        <v>1000000</v>
      </c>
      <c r="SEN1331" s="62">
        <f>SUM(SEN1329:SEN1330)</f>
        <v>2000000</v>
      </c>
      <c r="SEO1331" s="62">
        <f>SUM(SEO1329:SEO1330)</f>
        <v>0</v>
      </c>
      <c r="SEP1331" s="62">
        <f>SEO1331/SEN1331</f>
        <v>0</v>
      </c>
      <c r="SEQ1331" s="62">
        <f>SEN1331-SEO1331</f>
        <v>2000000</v>
      </c>
      <c r="SER1331" s="62">
        <f t="shared" si="644"/>
        <v>3000000</v>
      </c>
      <c r="SEY1331" s="62" t="s">
        <v>1936</v>
      </c>
      <c r="SEZ1331" s="62">
        <f>SUM(SEZ1329:SEZ1330)</f>
        <v>1000000</v>
      </c>
      <c r="SFA1331" s="62">
        <f>SUM(SFA1329:SFA1330)</f>
        <v>0</v>
      </c>
      <c r="SFB1331" s="62">
        <f>SFA1331/SEZ1331</f>
        <v>0</v>
      </c>
      <c r="SFC1331" s="62">
        <f>SUM(SFC1329)</f>
        <v>1000000</v>
      </c>
      <c r="SFD1331" s="62">
        <f>SUM(SFD1329:SFD1330)</f>
        <v>2000000</v>
      </c>
      <c r="SFE1331" s="62">
        <f>SUM(SFE1329:SFE1330)</f>
        <v>0</v>
      </c>
      <c r="SFF1331" s="62">
        <f>SFE1331/SFD1331</f>
        <v>0</v>
      </c>
      <c r="SFG1331" s="62">
        <f>SFD1331-SFE1331</f>
        <v>2000000</v>
      </c>
      <c r="SFH1331" s="62">
        <f t="shared" si="645"/>
        <v>3000000</v>
      </c>
      <c r="SFO1331" s="62" t="s">
        <v>1936</v>
      </c>
      <c r="SFP1331" s="62">
        <f>SUM(SFP1329:SFP1330)</f>
        <v>1000000</v>
      </c>
      <c r="SFQ1331" s="62">
        <f>SUM(SFQ1329:SFQ1330)</f>
        <v>0</v>
      </c>
      <c r="SFR1331" s="62">
        <f>SFQ1331/SFP1331</f>
        <v>0</v>
      </c>
      <c r="SFS1331" s="62">
        <f>SUM(SFS1329)</f>
        <v>1000000</v>
      </c>
      <c r="SFT1331" s="62">
        <f>SUM(SFT1329:SFT1330)</f>
        <v>2000000</v>
      </c>
      <c r="SFU1331" s="62">
        <f>SUM(SFU1329:SFU1330)</f>
        <v>0</v>
      </c>
      <c r="SFV1331" s="62">
        <f>SFU1331/SFT1331</f>
        <v>0</v>
      </c>
      <c r="SFW1331" s="62">
        <f>SFT1331-SFU1331</f>
        <v>2000000</v>
      </c>
      <c r="SFX1331" s="62">
        <f t="shared" si="645"/>
        <v>3000000</v>
      </c>
      <c r="SGE1331" s="62" t="s">
        <v>1936</v>
      </c>
      <c r="SGF1331" s="62">
        <f>SUM(SGF1329:SGF1330)</f>
        <v>1000000</v>
      </c>
      <c r="SGG1331" s="62">
        <f>SUM(SGG1329:SGG1330)</f>
        <v>0</v>
      </c>
      <c r="SGH1331" s="62">
        <f>SGG1331/SGF1331</f>
        <v>0</v>
      </c>
      <c r="SGI1331" s="62">
        <f>SUM(SGI1329)</f>
        <v>1000000</v>
      </c>
      <c r="SGJ1331" s="62">
        <f>SUM(SGJ1329:SGJ1330)</f>
        <v>2000000</v>
      </c>
      <c r="SGK1331" s="62">
        <f>SUM(SGK1329:SGK1330)</f>
        <v>0</v>
      </c>
      <c r="SGL1331" s="62">
        <f>SGK1331/SGJ1331</f>
        <v>0</v>
      </c>
      <c r="SGM1331" s="62">
        <f>SGJ1331-SGK1331</f>
        <v>2000000</v>
      </c>
      <c r="SGN1331" s="62">
        <f t="shared" si="646"/>
        <v>3000000</v>
      </c>
      <c r="SGU1331" s="62" t="s">
        <v>1936</v>
      </c>
      <c r="SGV1331" s="62">
        <f>SUM(SGV1329:SGV1330)</f>
        <v>1000000</v>
      </c>
      <c r="SGW1331" s="62">
        <f>SUM(SGW1329:SGW1330)</f>
        <v>0</v>
      </c>
      <c r="SGX1331" s="62">
        <f>SGW1331/SGV1331</f>
        <v>0</v>
      </c>
      <c r="SGY1331" s="62">
        <f>SUM(SGY1329)</f>
        <v>1000000</v>
      </c>
      <c r="SGZ1331" s="62">
        <f>SUM(SGZ1329:SGZ1330)</f>
        <v>2000000</v>
      </c>
      <c r="SHA1331" s="62">
        <f>SUM(SHA1329:SHA1330)</f>
        <v>0</v>
      </c>
      <c r="SHB1331" s="62">
        <f>SHA1331/SGZ1331</f>
        <v>0</v>
      </c>
      <c r="SHC1331" s="62">
        <f>SGZ1331-SHA1331</f>
        <v>2000000</v>
      </c>
      <c r="SHD1331" s="62">
        <f t="shared" si="646"/>
        <v>3000000</v>
      </c>
      <c r="SHK1331" s="62" t="s">
        <v>1936</v>
      </c>
      <c r="SHL1331" s="62">
        <f>SUM(SHL1329:SHL1330)</f>
        <v>1000000</v>
      </c>
      <c r="SHM1331" s="62">
        <f>SUM(SHM1329:SHM1330)</f>
        <v>0</v>
      </c>
      <c r="SHN1331" s="62">
        <f>SHM1331/SHL1331</f>
        <v>0</v>
      </c>
      <c r="SHO1331" s="62">
        <f>SUM(SHO1329)</f>
        <v>1000000</v>
      </c>
      <c r="SHP1331" s="62">
        <f>SUM(SHP1329:SHP1330)</f>
        <v>2000000</v>
      </c>
      <c r="SHQ1331" s="62">
        <f>SUM(SHQ1329:SHQ1330)</f>
        <v>0</v>
      </c>
      <c r="SHR1331" s="62">
        <f>SHQ1331/SHP1331</f>
        <v>0</v>
      </c>
      <c r="SHS1331" s="62">
        <f>SHP1331-SHQ1331</f>
        <v>2000000</v>
      </c>
      <c r="SHT1331" s="62">
        <f t="shared" si="647"/>
        <v>3000000</v>
      </c>
      <c r="SIA1331" s="62" t="s">
        <v>1936</v>
      </c>
      <c r="SIB1331" s="62">
        <f>SUM(SIB1329:SIB1330)</f>
        <v>1000000</v>
      </c>
      <c r="SIC1331" s="62">
        <f>SUM(SIC1329:SIC1330)</f>
        <v>0</v>
      </c>
      <c r="SID1331" s="62">
        <f>SIC1331/SIB1331</f>
        <v>0</v>
      </c>
      <c r="SIE1331" s="62">
        <f>SUM(SIE1329)</f>
        <v>1000000</v>
      </c>
      <c r="SIF1331" s="62">
        <f>SUM(SIF1329:SIF1330)</f>
        <v>2000000</v>
      </c>
      <c r="SIG1331" s="62">
        <f>SUM(SIG1329:SIG1330)</f>
        <v>0</v>
      </c>
      <c r="SIH1331" s="62">
        <f>SIG1331/SIF1331</f>
        <v>0</v>
      </c>
      <c r="SII1331" s="62">
        <f>SIF1331-SIG1331</f>
        <v>2000000</v>
      </c>
      <c r="SIJ1331" s="62">
        <f t="shared" si="647"/>
        <v>3000000</v>
      </c>
      <c r="SIQ1331" s="62" t="s">
        <v>1936</v>
      </c>
      <c r="SIR1331" s="62">
        <f>SUM(SIR1329:SIR1330)</f>
        <v>1000000</v>
      </c>
      <c r="SIS1331" s="62">
        <f>SUM(SIS1329:SIS1330)</f>
        <v>0</v>
      </c>
      <c r="SIT1331" s="62">
        <f>SIS1331/SIR1331</f>
        <v>0</v>
      </c>
      <c r="SIU1331" s="62">
        <f>SUM(SIU1329)</f>
        <v>1000000</v>
      </c>
      <c r="SIV1331" s="62">
        <f>SUM(SIV1329:SIV1330)</f>
        <v>2000000</v>
      </c>
      <c r="SIW1331" s="62">
        <f>SUM(SIW1329:SIW1330)</f>
        <v>0</v>
      </c>
      <c r="SIX1331" s="62">
        <f>SIW1331/SIV1331</f>
        <v>0</v>
      </c>
      <c r="SIY1331" s="62">
        <f>SIV1331-SIW1331</f>
        <v>2000000</v>
      </c>
      <c r="SIZ1331" s="62">
        <f t="shared" si="648"/>
        <v>3000000</v>
      </c>
      <c r="SJG1331" s="62" t="s">
        <v>1936</v>
      </c>
      <c r="SJH1331" s="62">
        <f>SUM(SJH1329:SJH1330)</f>
        <v>1000000</v>
      </c>
      <c r="SJI1331" s="62">
        <f>SUM(SJI1329:SJI1330)</f>
        <v>0</v>
      </c>
      <c r="SJJ1331" s="62">
        <f>SJI1331/SJH1331</f>
        <v>0</v>
      </c>
      <c r="SJK1331" s="62">
        <f>SUM(SJK1329)</f>
        <v>1000000</v>
      </c>
      <c r="SJL1331" s="62">
        <f>SUM(SJL1329:SJL1330)</f>
        <v>2000000</v>
      </c>
      <c r="SJM1331" s="62">
        <f>SUM(SJM1329:SJM1330)</f>
        <v>0</v>
      </c>
      <c r="SJN1331" s="62">
        <f>SJM1331/SJL1331</f>
        <v>0</v>
      </c>
      <c r="SJO1331" s="62">
        <f>SJL1331-SJM1331</f>
        <v>2000000</v>
      </c>
      <c r="SJP1331" s="62">
        <f t="shared" si="648"/>
        <v>3000000</v>
      </c>
      <c r="SJW1331" s="62" t="s">
        <v>1936</v>
      </c>
      <c r="SJX1331" s="62">
        <f>SUM(SJX1329:SJX1330)</f>
        <v>1000000</v>
      </c>
      <c r="SJY1331" s="62">
        <f>SUM(SJY1329:SJY1330)</f>
        <v>0</v>
      </c>
      <c r="SJZ1331" s="62">
        <f>SJY1331/SJX1331</f>
        <v>0</v>
      </c>
      <c r="SKA1331" s="62">
        <f>SUM(SKA1329)</f>
        <v>1000000</v>
      </c>
      <c r="SKB1331" s="62">
        <f>SUM(SKB1329:SKB1330)</f>
        <v>2000000</v>
      </c>
      <c r="SKC1331" s="62">
        <f>SUM(SKC1329:SKC1330)</f>
        <v>0</v>
      </c>
      <c r="SKD1331" s="62">
        <f>SKC1331/SKB1331</f>
        <v>0</v>
      </c>
      <c r="SKE1331" s="62">
        <f>SKB1331-SKC1331</f>
        <v>2000000</v>
      </c>
      <c r="SKF1331" s="62">
        <f t="shared" si="649"/>
        <v>3000000</v>
      </c>
      <c r="SKM1331" s="62" t="s">
        <v>1936</v>
      </c>
      <c r="SKN1331" s="62">
        <f>SUM(SKN1329:SKN1330)</f>
        <v>1000000</v>
      </c>
      <c r="SKO1331" s="62">
        <f>SUM(SKO1329:SKO1330)</f>
        <v>0</v>
      </c>
      <c r="SKP1331" s="62">
        <f>SKO1331/SKN1331</f>
        <v>0</v>
      </c>
      <c r="SKQ1331" s="62">
        <f>SUM(SKQ1329)</f>
        <v>1000000</v>
      </c>
      <c r="SKR1331" s="62">
        <f>SUM(SKR1329:SKR1330)</f>
        <v>2000000</v>
      </c>
      <c r="SKS1331" s="62">
        <f>SUM(SKS1329:SKS1330)</f>
        <v>0</v>
      </c>
      <c r="SKT1331" s="62">
        <f>SKS1331/SKR1331</f>
        <v>0</v>
      </c>
      <c r="SKU1331" s="62">
        <f>SKR1331-SKS1331</f>
        <v>2000000</v>
      </c>
      <c r="SKV1331" s="62">
        <f t="shared" si="649"/>
        <v>3000000</v>
      </c>
      <c r="SLC1331" s="62" t="s">
        <v>1936</v>
      </c>
      <c r="SLD1331" s="62">
        <f>SUM(SLD1329:SLD1330)</f>
        <v>1000000</v>
      </c>
      <c r="SLE1331" s="62">
        <f>SUM(SLE1329:SLE1330)</f>
        <v>0</v>
      </c>
      <c r="SLF1331" s="62">
        <f>SLE1331/SLD1331</f>
        <v>0</v>
      </c>
      <c r="SLG1331" s="62">
        <f>SUM(SLG1329)</f>
        <v>1000000</v>
      </c>
      <c r="SLH1331" s="62">
        <f>SUM(SLH1329:SLH1330)</f>
        <v>2000000</v>
      </c>
      <c r="SLI1331" s="62">
        <f>SUM(SLI1329:SLI1330)</f>
        <v>0</v>
      </c>
      <c r="SLJ1331" s="62">
        <f>SLI1331/SLH1331</f>
        <v>0</v>
      </c>
      <c r="SLK1331" s="62">
        <f>SLH1331-SLI1331</f>
        <v>2000000</v>
      </c>
      <c r="SLL1331" s="62">
        <f t="shared" si="650"/>
        <v>3000000</v>
      </c>
      <c r="SLS1331" s="62" t="s">
        <v>1936</v>
      </c>
      <c r="SLT1331" s="62">
        <f>SUM(SLT1329:SLT1330)</f>
        <v>1000000</v>
      </c>
      <c r="SLU1331" s="62">
        <f>SUM(SLU1329:SLU1330)</f>
        <v>0</v>
      </c>
      <c r="SLV1331" s="62">
        <f>SLU1331/SLT1331</f>
        <v>0</v>
      </c>
      <c r="SLW1331" s="62">
        <f>SUM(SLW1329)</f>
        <v>1000000</v>
      </c>
      <c r="SLX1331" s="62">
        <f>SUM(SLX1329:SLX1330)</f>
        <v>2000000</v>
      </c>
      <c r="SLY1331" s="62">
        <f>SUM(SLY1329:SLY1330)</f>
        <v>0</v>
      </c>
      <c r="SLZ1331" s="62">
        <f>SLY1331/SLX1331</f>
        <v>0</v>
      </c>
      <c r="SMA1331" s="62">
        <f>SLX1331-SLY1331</f>
        <v>2000000</v>
      </c>
      <c r="SMB1331" s="62">
        <f t="shared" si="650"/>
        <v>3000000</v>
      </c>
      <c r="SMI1331" s="62" t="s">
        <v>1936</v>
      </c>
      <c r="SMJ1331" s="62">
        <f>SUM(SMJ1329:SMJ1330)</f>
        <v>1000000</v>
      </c>
      <c r="SMK1331" s="62">
        <f>SUM(SMK1329:SMK1330)</f>
        <v>0</v>
      </c>
      <c r="SML1331" s="62">
        <f>SMK1331/SMJ1331</f>
        <v>0</v>
      </c>
      <c r="SMM1331" s="62">
        <f>SUM(SMM1329)</f>
        <v>1000000</v>
      </c>
      <c r="SMN1331" s="62">
        <f>SUM(SMN1329:SMN1330)</f>
        <v>2000000</v>
      </c>
      <c r="SMO1331" s="62">
        <f>SUM(SMO1329:SMO1330)</f>
        <v>0</v>
      </c>
      <c r="SMP1331" s="62">
        <f>SMO1331/SMN1331</f>
        <v>0</v>
      </c>
      <c r="SMQ1331" s="62">
        <f>SMN1331-SMO1331</f>
        <v>2000000</v>
      </c>
      <c r="SMR1331" s="62">
        <f t="shared" si="651"/>
        <v>3000000</v>
      </c>
      <c r="SMY1331" s="62" t="s">
        <v>1936</v>
      </c>
      <c r="SMZ1331" s="62">
        <f>SUM(SMZ1329:SMZ1330)</f>
        <v>1000000</v>
      </c>
      <c r="SNA1331" s="62">
        <f>SUM(SNA1329:SNA1330)</f>
        <v>0</v>
      </c>
      <c r="SNB1331" s="62">
        <f>SNA1331/SMZ1331</f>
        <v>0</v>
      </c>
      <c r="SNC1331" s="62">
        <f>SUM(SNC1329)</f>
        <v>1000000</v>
      </c>
      <c r="SND1331" s="62">
        <f>SUM(SND1329:SND1330)</f>
        <v>2000000</v>
      </c>
      <c r="SNE1331" s="62">
        <f>SUM(SNE1329:SNE1330)</f>
        <v>0</v>
      </c>
      <c r="SNF1331" s="62">
        <f>SNE1331/SND1331</f>
        <v>0</v>
      </c>
      <c r="SNG1331" s="62">
        <f>SND1331-SNE1331</f>
        <v>2000000</v>
      </c>
      <c r="SNH1331" s="62">
        <f t="shared" si="651"/>
        <v>3000000</v>
      </c>
      <c r="SNO1331" s="62" t="s">
        <v>1936</v>
      </c>
      <c r="SNP1331" s="62">
        <f>SUM(SNP1329:SNP1330)</f>
        <v>1000000</v>
      </c>
      <c r="SNQ1331" s="62">
        <f>SUM(SNQ1329:SNQ1330)</f>
        <v>0</v>
      </c>
      <c r="SNR1331" s="62">
        <f>SNQ1331/SNP1331</f>
        <v>0</v>
      </c>
      <c r="SNS1331" s="62">
        <f>SUM(SNS1329)</f>
        <v>1000000</v>
      </c>
      <c r="SNT1331" s="62">
        <f>SUM(SNT1329:SNT1330)</f>
        <v>2000000</v>
      </c>
      <c r="SNU1331" s="62">
        <f>SUM(SNU1329:SNU1330)</f>
        <v>0</v>
      </c>
      <c r="SNV1331" s="62">
        <f>SNU1331/SNT1331</f>
        <v>0</v>
      </c>
      <c r="SNW1331" s="62">
        <f>SNT1331-SNU1331</f>
        <v>2000000</v>
      </c>
      <c r="SNX1331" s="62">
        <f t="shared" si="652"/>
        <v>3000000</v>
      </c>
      <c r="SOE1331" s="62" t="s">
        <v>1936</v>
      </c>
      <c r="SOF1331" s="62">
        <f>SUM(SOF1329:SOF1330)</f>
        <v>1000000</v>
      </c>
      <c r="SOG1331" s="62">
        <f>SUM(SOG1329:SOG1330)</f>
        <v>0</v>
      </c>
      <c r="SOH1331" s="62">
        <f>SOG1331/SOF1331</f>
        <v>0</v>
      </c>
      <c r="SOI1331" s="62">
        <f>SUM(SOI1329)</f>
        <v>1000000</v>
      </c>
      <c r="SOJ1331" s="62">
        <f>SUM(SOJ1329:SOJ1330)</f>
        <v>2000000</v>
      </c>
      <c r="SOK1331" s="62">
        <f>SUM(SOK1329:SOK1330)</f>
        <v>0</v>
      </c>
      <c r="SOL1331" s="62">
        <f>SOK1331/SOJ1331</f>
        <v>0</v>
      </c>
      <c r="SOM1331" s="62">
        <f>SOJ1331-SOK1331</f>
        <v>2000000</v>
      </c>
      <c r="SON1331" s="62">
        <f t="shared" si="652"/>
        <v>3000000</v>
      </c>
      <c r="SOU1331" s="62" t="s">
        <v>1936</v>
      </c>
      <c r="SOV1331" s="62">
        <f>SUM(SOV1329:SOV1330)</f>
        <v>1000000</v>
      </c>
      <c r="SOW1331" s="62">
        <f>SUM(SOW1329:SOW1330)</f>
        <v>0</v>
      </c>
      <c r="SOX1331" s="62">
        <f>SOW1331/SOV1331</f>
        <v>0</v>
      </c>
      <c r="SOY1331" s="62">
        <f>SUM(SOY1329)</f>
        <v>1000000</v>
      </c>
      <c r="SOZ1331" s="62">
        <f>SUM(SOZ1329:SOZ1330)</f>
        <v>2000000</v>
      </c>
      <c r="SPA1331" s="62">
        <f>SUM(SPA1329:SPA1330)</f>
        <v>0</v>
      </c>
      <c r="SPB1331" s="62">
        <f>SPA1331/SOZ1331</f>
        <v>0</v>
      </c>
      <c r="SPC1331" s="62">
        <f>SOZ1331-SPA1331</f>
        <v>2000000</v>
      </c>
      <c r="SPD1331" s="62">
        <f t="shared" si="653"/>
        <v>3000000</v>
      </c>
      <c r="SPK1331" s="62" t="s">
        <v>1936</v>
      </c>
      <c r="SPL1331" s="62">
        <f>SUM(SPL1329:SPL1330)</f>
        <v>1000000</v>
      </c>
      <c r="SPM1331" s="62">
        <f>SUM(SPM1329:SPM1330)</f>
        <v>0</v>
      </c>
      <c r="SPN1331" s="62">
        <f>SPM1331/SPL1331</f>
        <v>0</v>
      </c>
      <c r="SPO1331" s="62">
        <f>SUM(SPO1329)</f>
        <v>1000000</v>
      </c>
      <c r="SPP1331" s="62">
        <f>SUM(SPP1329:SPP1330)</f>
        <v>2000000</v>
      </c>
      <c r="SPQ1331" s="62">
        <f>SUM(SPQ1329:SPQ1330)</f>
        <v>0</v>
      </c>
      <c r="SPR1331" s="62">
        <f>SPQ1331/SPP1331</f>
        <v>0</v>
      </c>
      <c r="SPS1331" s="62">
        <f>SPP1331-SPQ1331</f>
        <v>2000000</v>
      </c>
      <c r="SPT1331" s="62">
        <f t="shared" si="653"/>
        <v>3000000</v>
      </c>
      <c r="SQA1331" s="62" t="s">
        <v>1936</v>
      </c>
      <c r="SQB1331" s="62">
        <f>SUM(SQB1329:SQB1330)</f>
        <v>1000000</v>
      </c>
      <c r="SQC1331" s="62">
        <f>SUM(SQC1329:SQC1330)</f>
        <v>0</v>
      </c>
      <c r="SQD1331" s="62">
        <f>SQC1331/SQB1331</f>
        <v>0</v>
      </c>
      <c r="SQE1331" s="62">
        <f>SUM(SQE1329)</f>
        <v>1000000</v>
      </c>
      <c r="SQF1331" s="62">
        <f>SUM(SQF1329:SQF1330)</f>
        <v>2000000</v>
      </c>
      <c r="SQG1331" s="62">
        <f>SUM(SQG1329:SQG1330)</f>
        <v>0</v>
      </c>
      <c r="SQH1331" s="62">
        <f>SQG1331/SQF1331</f>
        <v>0</v>
      </c>
      <c r="SQI1331" s="62">
        <f>SQF1331-SQG1331</f>
        <v>2000000</v>
      </c>
      <c r="SQJ1331" s="62">
        <f t="shared" si="654"/>
        <v>3000000</v>
      </c>
      <c r="SQQ1331" s="62" t="s">
        <v>1936</v>
      </c>
      <c r="SQR1331" s="62">
        <f>SUM(SQR1329:SQR1330)</f>
        <v>1000000</v>
      </c>
      <c r="SQS1331" s="62">
        <f>SUM(SQS1329:SQS1330)</f>
        <v>0</v>
      </c>
      <c r="SQT1331" s="62">
        <f>SQS1331/SQR1331</f>
        <v>0</v>
      </c>
      <c r="SQU1331" s="62">
        <f>SUM(SQU1329)</f>
        <v>1000000</v>
      </c>
      <c r="SQV1331" s="62">
        <f>SUM(SQV1329:SQV1330)</f>
        <v>2000000</v>
      </c>
      <c r="SQW1331" s="62">
        <f>SUM(SQW1329:SQW1330)</f>
        <v>0</v>
      </c>
      <c r="SQX1331" s="62">
        <f>SQW1331/SQV1331</f>
        <v>0</v>
      </c>
      <c r="SQY1331" s="62">
        <f>SQV1331-SQW1331</f>
        <v>2000000</v>
      </c>
      <c r="SQZ1331" s="62">
        <f t="shared" si="654"/>
        <v>3000000</v>
      </c>
      <c r="SRG1331" s="62" t="s">
        <v>1936</v>
      </c>
      <c r="SRH1331" s="62">
        <f>SUM(SRH1329:SRH1330)</f>
        <v>1000000</v>
      </c>
      <c r="SRI1331" s="62">
        <f>SUM(SRI1329:SRI1330)</f>
        <v>0</v>
      </c>
      <c r="SRJ1331" s="62">
        <f>SRI1331/SRH1331</f>
        <v>0</v>
      </c>
      <c r="SRK1331" s="62">
        <f>SUM(SRK1329)</f>
        <v>1000000</v>
      </c>
      <c r="SRL1331" s="62">
        <f>SUM(SRL1329:SRL1330)</f>
        <v>2000000</v>
      </c>
      <c r="SRM1331" s="62">
        <f>SUM(SRM1329:SRM1330)</f>
        <v>0</v>
      </c>
      <c r="SRN1331" s="62">
        <f>SRM1331/SRL1331</f>
        <v>0</v>
      </c>
      <c r="SRO1331" s="62">
        <f>SRL1331-SRM1331</f>
        <v>2000000</v>
      </c>
      <c r="SRP1331" s="62">
        <f t="shared" si="655"/>
        <v>3000000</v>
      </c>
      <c r="SRW1331" s="62" t="s">
        <v>1936</v>
      </c>
      <c r="SRX1331" s="62">
        <f>SUM(SRX1329:SRX1330)</f>
        <v>1000000</v>
      </c>
      <c r="SRY1331" s="62">
        <f>SUM(SRY1329:SRY1330)</f>
        <v>0</v>
      </c>
      <c r="SRZ1331" s="62">
        <f>SRY1331/SRX1331</f>
        <v>0</v>
      </c>
      <c r="SSA1331" s="62">
        <f>SUM(SSA1329)</f>
        <v>1000000</v>
      </c>
      <c r="SSB1331" s="62">
        <f>SUM(SSB1329:SSB1330)</f>
        <v>2000000</v>
      </c>
      <c r="SSC1331" s="62">
        <f>SUM(SSC1329:SSC1330)</f>
        <v>0</v>
      </c>
      <c r="SSD1331" s="62">
        <f>SSC1331/SSB1331</f>
        <v>0</v>
      </c>
      <c r="SSE1331" s="62">
        <f>SSB1331-SSC1331</f>
        <v>2000000</v>
      </c>
      <c r="SSF1331" s="62">
        <f t="shared" si="655"/>
        <v>3000000</v>
      </c>
      <c r="SSM1331" s="62" t="s">
        <v>1936</v>
      </c>
      <c r="SSN1331" s="62">
        <f>SUM(SSN1329:SSN1330)</f>
        <v>1000000</v>
      </c>
      <c r="SSO1331" s="62">
        <f>SUM(SSO1329:SSO1330)</f>
        <v>0</v>
      </c>
      <c r="SSP1331" s="62">
        <f>SSO1331/SSN1331</f>
        <v>0</v>
      </c>
      <c r="SSQ1331" s="62">
        <f>SUM(SSQ1329)</f>
        <v>1000000</v>
      </c>
      <c r="SSR1331" s="62">
        <f>SUM(SSR1329:SSR1330)</f>
        <v>2000000</v>
      </c>
      <c r="SSS1331" s="62">
        <f>SUM(SSS1329:SSS1330)</f>
        <v>0</v>
      </c>
      <c r="SST1331" s="62">
        <f>SSS1331/SSR1331</f>
        <v>0</v>
      </c>
      <c r="SSU1331" s="62">
        <f>SSR1331-SSS1331</f>
        <v>2000000</v>
      </c>
      <c r="SSV1331" s="62">
        <f t="shared" si="656"/>
        <v>3000000</v>
      </c>
      <c r="STC1331" s="62" t="s">
        <v>1936</v>
      </c>
      <c r="STD1331" s="62">
        <f>SUM(STD1329:STD1330)</f>
        <v>1000000</v>
      </c>
      <c r="STE1331" s="62">
        <f>SUM(STE1329:STE1330)</f>
        <v>0</v>
      </c>
      <c r="STF1331" s="62">
        <f>STE1331/STD1331</f>
        <v>0</v>
      </c>
      <c r="STG1331" s="62">
        <f>SUM(STG1329)</f>
        <v>1000000</v>
      </c>
      <c r="STH1331" s="62">
        <f>SUM(STH1329:STH1330)</f>
        <v>2000000</v>
      </c>
      <c r="STI1331" s="62">
        <f>SUM(STI1329:STI1330)</f>
        <v>0</v>
      </c>
      <c r="STJ1331" s="62">
        <f>STI1331/STH1331</f>
        <v>0</v>
      </c>
      <c r="STK1331" s="62">
        <f>STH1331-STI1331</f>
        <v>2000000</v>
      </c>
      <c r="STL1331" s="62">
        <f t="shared" si="656"/>
        <v>3000000</v>
      </c>
      <c r="STS1331" s="62" t="s">
        <v>1936</v>
      </c>
      <c r="STT1331" s="62">
        <f>SUM(STT1329:STT1330)</f>
        <v>1000000</v>
      </c>
      <c r="STU1331" s="62">
        <f>SUM(STU1329:STU1330)</f>
        <v>0</v>
      </c>
      <c r="STV1331" s="62">
        <f>STU1331/STT1331</f>
        <v>0</v>
      </c>
      <c r="STW1331" s="62">
        <f>SUM(STW1329)</f>
        <v>1000000</v>
      </c>
      <c r="STX1331" s="62">
        <f>SUM(STX1329:STX1330)</f>
        <v>2000000</v>
      </c>
      <c r="STY1331" s="62">
        <f>SUM(STY1329:STY1330)</f>
        <v>0</v>
      </c>
      <c r="STZ1331" s="62">
        <f>STY1331/STX1331</f>
        <v>0</v>
      </c>
      <c r="SUA1331" s="62">
        <f>STX1331-STY1331</f>
        <v>2000000</v>
      </c>
      <c r="SUB1331" s="62">
        <f t="shared" si="657"/>
        <v>3000000</v>
      </c>
      <c r="SUI1331" s="62" t="s">
        <v>1936</v>
      </c>
      <c r="SUJ1331" s="62">
        <f>SUM(SUJ1329:SUJ1330)</f>
        <v>1000000</v>
      </c>
      <c r="SUK1331" s="62">
        <f>SUM(SUK1329:SUK1330)</f>
        <v>0</v>
      </c>
      <c r="SUL1331" s="62">
        <f>SUK1331/SUJ1331</f>
        <v>0</v>
      </c>
      <c r="SUM1331" s="62">
        <f>SUM(SUM1329)</f>
        <v>1000000</v>
      </c>
      <c r="SUN1331" s="62">
        <f>SUM(SUN1329:SUN1330)</f>
        <v>2000000</v>
      </c>
      <c r="SUO1331" s="62">
        <f>SUM(SUO1329:SUO1330)</f>
        <v>0</v>
      </c>
      <c r="SUP1331" s="62">
        <f>SUO1331/SUN1331</f>
        <v>0</v>
      </c>
      <c r="SUQ1331" s="62">
        <f>SUN1331-SUO1331</f>
        <v>2000000</v>
      </c>
      <c r="SUR1331" s="62">
        <f t="shared" si="657"/>
        <v>3000000</v>
      </c>
      <c r="SUY1331" s="62" t="s">
        <v>1936</v>
      </c>
      <c r="SUZ1331" s="62">
        <f>SUM(SUZ1329:SUZ1330)</f>
        <v>1000000</v>
      </c>
      <c r="SVA1331" s="62">
        <f>SUM(SVA1329:SVA1330)</f>
        <v>0</v>
      </c>
      <c r="SVB1331" s="62">
        <f>SVA1331/SUZ1331</f>
        <v>0</v>
      </c>
      <c r="SVC1331" s="62">
        <f>SUM(SVC1329)</f>
        <v>1000000</v>
      </c>
      <c r="SVD1331" s="62">
        <f>SUM(SVD1329:SVD1330)</f>
        <v>2000000</v>
      </c>
      <c r="SVE1331" s="62">
        <f>SUM(SVE1329:SVE1330)</f>
        <v>0</v>
      </c>
      <c r="SVF1331" s="62">
        <f>SVE1331/SVD1331</f>
        <v>0</v>
      </c>
      <c r="SVG1331" s="62">
        <f>SVD1331-SVE1331</f>
        <v>2000000</v>
      </c>
      <c r="SVH1331" s="62">
        <f t="shared" si="658"/>
        <v>3000000</v>
      </c>
      <c r="SVO1331" s="62" t="s">
        <v>1936</v>
      </c>
      <c r="SVP1331" s="62">
        <f>SUM(SVP1329:SVP1330)</f>
        <v>1000000</v>
      </c>
      <c r="SVQ1331" s="62">
        <f>SUM(SVQ1329:SVQ1330)</f>
        <v>0</v>
      </c>
      <c r="SVR1331" s="62">
        <f>SVQ1331/SVP1331</f>
        <v>0</v>
      </c>
      <c r="SVS1331" s="62">
        <f>SUM(SVS1329)</f>
        <v>1000000</v>
      </c>
      <c r="SVT1331" s="62">
        <f>SUM(SVT1329:SVT1330)</f>
        <v>2000000</v>
      </c>
      <c r="SVU1331" s="62">
        <f>SUM(SVU1329:SVU1330)</f>
        <v>0</v>
      </c>
      <c r="SVV1331" s="62">
        <f>SVU1331/SVT1331</f>
        <v>0</v>
      </c>
      <c r="SVW1331" s="62">
        <f>SVT1331-SVU1331</f>
        <v>2000000</v>
      </c>
      <c r="SVX1331" s="62">
        <f t="shared" si="658"/>
        <v>3000000</v>
      </c>
      <c r="SWE1331" s="62" t="s">
        <v>1936</v>
      </c>
      <c r="SWF1331" s="62">
        <f>SUM(SWF1329:SWF1330)</f>
        <v>1000000</v>
      </c>
      <c r="SWG1331" s="62">
        <f>SUM(SWG1329:SWG1330)</f>
        <v>0</v>
      </c>
      <c r="SWH1331" s="62">
        <f>SWG1331/SWF1331</f>
        <v>0</v>
      </c>
      <c r="SWI1331" s="62">
        <f>SUM(SWI1329)</f>
        <v>1000000</v>
      </c>
      <c r="SWJ1331" s="62">
        <f>SUM(SWJ1329:SWJ1330)</f>
        <v>2000000</v>
      </c>
      <c r="SWK1331" s="62">
        <f>SUM(SWK1329:SWK1330)</f>
        <v>0</v>
      </c>
      <c r="SWL1331" s="62">
        <f>SWK1331/SWJ1331</f>
        <v>0</v>
      </c>
      <c r="SWM1331" s="62">
        <f>SWJ1331-SWK1331</f>
        <v>2000000</v>
      </c>
      <c r="SWN1331" s="62">
        <f t="shared" si="659"/>
        <v>3000000</v>
      </c>
      <c r="SWU1331" s="62" t="s">
        <v>1936</v>
      </c>
      <c r="SWV1331" s="62">
        <f>SUM(SWV1329:SWV1330)</f>
        <v>1000000</v>
      </c>
      <c r="SWW1331" s="62">
        <f>SUM(SWW1329:SWW1330)</f>
        <v>0</v>
      </c>
      <c r="SWX1331" s="62">
        <f>SWW1331/SWV1331</f>
        <v>0</v>
      </c>
      <c r="SWY1331" s="62">
        <f>SUM(SWY1329)</f>
        <v>1000000</v>
      </c>
      <c r="SWZ1331" s="62">
        <f>SUM(SWZ1329:SWZ1330)</f>
        <v>2000000</v>
      </c>
      <c r="SXA1331" s="62">
        <f>SUM(SXA1329:SXA1330)</f>
        <v>0</v>
      </c>
      <c r="SXB1331" s="62">
        <f>SXA1331/SWZ1331</f>
        <v>0</v>
      </c>
      <c r="SXC1331" s="62">
        <f>SWZ1331-SXA1331</f>
        <v>2000000</v>
      </c>
      <c r="SXD1331" s="62">
        <f t="shared" si="659"/>
        <v>3000000</v>
      </c>
      <c r="SXK1331" s="62" t="s">
        <v>1936</v>
      </c>
      <c r="SXL1331" s="62">
        <f>SUM(SXL1329:SXL1330)</f>
        <v>1000000</v>
      </c>
      <c r="SXM1331" s="62">
        <f>SUM(SXM1329:SXM1330)</f>
        <v>0</v>
      </c>
      <c r="SXN1331" s="62">
        <f>SXM1331/SXL1331</f>
        <v>0</v>
      </c>
      <c r="SXO1331" s="62">
        <f>SUM(SXO1329)</f>
        <v>1000000</v>
      </c>
      <c r="SXP1331" s="62">
        <f>SUM(SXP1329:SXP1330)</f>
        <v>2000000</v>
      </c>
      <c r="SXQ1331" s="62">
        <f>SUM(SXQ1329:SXQ1330)</f>
        <v>0</v>
      </c>
      <c r="SXR1331" s="62">
        <f>SXQ1331/SXP1331</f>
        <v>0</v>
      </c>
      <c r="SXS1331" s="62">
        <f>SXP1331-SXQ1331</f>
        <v>2000000</v>
      </c>
      <c r="SXT1331" s="62">
        <f t="shared" si="660"/>
        <v>3000000</v>
      </c>
      <c r="SYA1331" s="62" t="s">
        <v>1936</v>
      </c>
      <c r="SYB1331" s="62">
        <f>SUM(SYB1329:SYB1330)</f>
        <v>1000000</v>
      </c>
      <c r="SYC1331" s="62">
        <f>SUM(SYC1329:SYC1330)</f>
        <v>0</v>
      </c>
      <c r="SYD1331" s="62">
        <f>SYC1331/SYB1331</f>
        <v>0</v>
      </c>
      <c r="SYE1331" s="62">
        <f>SUM(SYE1329)</f>
        <v>1000000</v>
      </c>
      <c r="SYF1331" s="62">
        <f>SUM(SYF1329:SYF1330)</f>
        <v>2000000</v>
      </c>
      <c r="SYG1331" s="62">
        <f>SUM(SYG1329:SYG1330)</f>
        <v>0</v>
      </c>
      <c r="SYH1331" s="62">
        <f>SYG1331/SYF1331</f>
        <v>0</v>
      </c>
      <c r="SYI1331" s="62">
        <f>SYF1331-SYG1331</f>
        <v>2000000</v>
      </c>
      <c r="SYJ1331" s="62">
        <f t="shared" si="660"/>
        <v>3000000</v>
      </c>
      <c r="SYQ1331" s="62" t="s">
        <v>1936</v>
      </c>
      <c r="SYR1331" s="62">
        <f>SUM(SYR1329:SYR1330)</f>
        <v>1000000</v>
      </c>
      <c r="SYS1331" s="62">
        <f>SUM(SYS1329:SYS1330)</f>
        <v>0</v>
      </c>
      <c r="SYT1331" s="62">
        <f>SYS1331/SYR1331</f>
        <v>0</v>
      </c>
      <c r="SYU1331" s="62">
        <f>SUM(SYU1329)</f>
        <v>1000000</v>
      </c>
      <c r="SYV1331" s="62">
        <f>SUM(SYV1329:SYV1330)</f>
        <v>2000000</v>
      </c>
      <c r="SYW1331" s="62">
        <f>SUM(SYW1329:SYW1330)</f>
        <v>0</v>
      </c>
      <c r="SYX1331" s="62">
        <f>SYW1331/SYV1331</f>
        <v>0</v>
      </c>
      <c r="SYY1331" s="62">
        <f>SYV1331-SYW1331</f>
        <v>2000000</v>
      </c>
      <c r="SYZ1331" s="62">
        <f t="shared" si="661"/>
        <v>3000000</v>
      </c>
      <c r="SZG1331" s="62" t="s">
        <v>1936</v>
      </c>
      <c r="SZH1331" s="62">
        <f>SUM(SZH1329:SZH1330)</f>
        <v>1000000</v>
      </c>
      <c r="SZI1331" s="62">
        <f>SUM(SZI1329:SZI1330)</f>
        <v>0</v>
      </c>
      <c r="SZJ1331" s="62">
        <f>SZI1331/SZH1331</f>
        <v>0</v>
      </c>
      <c r="SZK1331" s="62">
        <f>SUM(SZK1329)</f>
        <v>1000000</v>
      </c>
      <c r="SZL1331" s="62">
        <f>SUM(SZL1329:SZL1330)</f>
        <v>2000000</v>
      </c>
      <c r="SZM1331" s="62">
        <f>SUM(SZM1329:SZM1330)</f>
        <v>0</v>
      </c>
      <c r="SZN1331" s="62">
        <f>SZM1331/SZL1331</f>
        <v>0</v>
      </c>
      <c r="SZO1331" s="62">
        <f>SZL1331-SZM1331</f>
        <v>2000000</v>
      </c>
      <c r="SZP1331" s="62">
        <f t="shared" si="661"/>
        <v>3000000</v>
      </c>
      <c r="SZW1331" s="62" t="s">
        <v>1936</v>
      </c>
      <c r="SZX1331" s="62">
        <f>SUM(SZX1329:SZX1330)</f>
        <v>1000000</v>
      </c>
      <c r="SZY1331" s="62">
        <f>SUM(SZY1329:SZY1330)</f>
        <v>0</v>
      </c>
      <c r="SZZ1331" s="62">
        <f>SZY1331/SZX1331</f>
        <v>0</v>
      </c>
      <c r="TAA1331" s="62">
        <f>SUM(TAA1329)</f>
        <v>1000000</v>
      </c>
      <c r="TAB1331" s="62">
        <f>SUM(TAB1329:TAB1330)</f>
        <v>2000000</v>
      </c>
      <c r="TAC1331" s="62">
        <f>SUM(TAC1329:TAC1330)</f>
        <v>0</v>
      </c>
      <c r="TAD1331" s="62">
        <f>TAC1331/TAB1331</f>
        <v>0</v>
      </c>
      <c r="TAE1331" s="62">
        <f>TAB1331-TAC1331</f>
        <v>2000000</v>
      </c>
      <c r="TAF1331" s="62">
        <f t="shared" si="662"/>
        <v>3000000</v>
      </c>
      <c r="TAM1331" s="62" t="s">
        <v>1936</v>
      </c>
      <c r="TAN1331" s="62">
        <f>SUM(TAN1329:TAN1330)</f>
        <v>1000000</v>
      </c>
      <c r="TAO1331" s="62">
        <f>SUM(TAO1329:TAO1330)</f>
        <v>0</v>
      </c>
      <c r="TAP1331" s="62">
        <f>TAO1331/TAN1331</f>
        <v>0</v>
      </c>
      <c r="TAQ1331" s="62">
        <f>SUM(TAQ1329)</f>
        <v>1000000</v>
      </c>
      <c r="TAR1331" s="62">
        <f>SUM(TAR1329:TAR1330)</f>
        <v>2000000</v>
      </c>
      <c r="TAS1331" s="62">
        <f>SUM(TAS1329:TAS1330)</f>
        <v>0</v>
      </c>
      <c r="TAT1331" s="62">
        <f>TAS1331/TAR1331</f>
        <v>0</v>
      </c>
      <c r="TAU1331" s="62">
        <f>TAR1331-TAS1331</f>
        <v>2000000</v>
      </c>
      <c r="TAV1331" s="62">
        <f t="shared" si="662"/>
        <v>3000000</v>
      </c>
      <c r="TBC1331" s="62" t="s">
        <v>1936</v>
      </c>
      <c r="TBD1331" s="62">
        <f>SUM(TBD1329:TBD1330)</f>
        <v>1000000</v>
      </c>
      <c r="TBE1331" s="62">
        <f>SUM(TBE1329:TBE1330)</f>
        <v>0</v>
      </c>
      <c r="TBF1331" s="62">
        <f>TBE1331/TBD1331</f>
        <v>0</v>
      </c>
      <c r="TBG1331" s="62">
        <f>SUM(TBG1329)</f>
        <v>1000000</v>
      </c>
      <c r="TBH1331" s="62">
        <f>SUM(TBH1329:TBH1330)</f>
        <v>2000000</v>
      </c>
      <c r="TBI1331" s="62">
        <f>SUM(TBI1329:TBI1330)</f>
        <v>0</v>
      </c>
      <c r="TBJ1331" s="62">
        <f>TBI1331/TBH1331</f>
        <v>0</v>
      </c>
      <c r="TBK1331" s="62">
        <f>TBH1331-TBI1331</f>
        <v>2000000</v>
      </c>
      <c r="TBL1331" s="62">
        <f t="shared" si="663"/>
        <v>3000000</v>
      </c>
      <c r="TBS1331" s="62" t="s">
        <v>1936</v>
      </c>
      <c r="TBT1331" s="62">
        <f>SUM(TBT1329:TBT1330)</f>
        <v>1000000</v>
      </c>
      <c r="TBU1331" s="62">
        <f>SUM(TBU1329:TBU1330)</f>
        <v>0</v>
      </c>
      <c r="TBV1331" s="62">
        <f>TBU1331/TBT1331</f>
        <v>0</v>
      </c>
      <c r="TBW1331" s="62">
        <f>SUM(TBW1329)</f>
        <v>1000000</v>
      </c>
      <c r="TBX1331" s="62">
        <f>SUM(TBX1329:TBX1330)</f>
        <v>2000000</v>
      </c>
      <c r="TBY1331" s="62">
        <f>SUM(TBY1329:TBY1330)</f>
        <v>0</v>
      </c>
      <c r="TBZ1331" s="62">
        <f>TBY1331/TBX1331</f>
        <v>0</v>
      </c>
      <c r="TCA1331" s="62">
        <f>TBX1331-TBY1331</f>
        <v>2000000</v>
      </c>
      <c r="TCB1331" s="62">
        <f t="shared" si="663"/>
        <v>3000000</v>
      </c>
      <c r="TCI1331" s="62" t="s">
        <v>1936</v>
      </c>
      <c r="TCJ1331" s="62">
        <f>SUM(TCJ1329:TCJ1330)</f>
        <v>1000000</v>
      </c>
      <c r="TCK1331" s="62">
        <f>SUM(TCK1329:TCK1330)</f>
        <v>0</v>
      </c>
      <c r="TCL1331" s="62">
        <f>TCK1331/TCJ1331</f>
        <v>0</v>
      </c>
      <c r="TCM1331" s="62">
        <f>SUM(TCM1329)</f>
        <v>1000000</v>
      </c>
      <c r="TCN1331" s="62">
        <f>SUM(TCN1329:TCN1330)</f>
        <v>2000000</v>
      </c>
      <c r="TCO1331" s="62">
        <f>SUM(TCO1329:TCO1330)</f>
        <v>0</v>
      </c>
      <c r="TCP1331" s="62">
        <f>TCO1331/TCN1331</f>
        <v>0</v>
      </c>
      <c r="TCQ1331" s="62">
        <f>TCN1331-TCO1331</f>
        <v>2000000</v>
      </c>
      <c r="TCR1331" s="62">
        <f t="shared" si="664"/>
        <v>3000000</v>
      </c>
      <c r="TCY1331" s="62" t="s">
        <v>1936</v>
      </c>
      <c r="TCZ1331" s="62">
        <f>SUM(TCZ1329:TCZ1330)</f>
        <v>1000000</v>
      </c>
      <c r="TDA1331" s="62">
        <f>SUM(TDA1329:TDA1330)</f>
        <v>0</v>
      </c>
      <c r="TDB1331" s="62">
        <f>TDA1331/TCZ1331</f>
        <v>0</v>
      </c>
      <c r="TDC1331" s="62">
        <f>SUM(TDC1329)</f>
        <v>1000000</v>
      </c>
      <c r="TDD1331" s="62">
        <f>SUM(TDD1329:TDD1330)</f>
        <v>2000000</v>
      </c>
      <c r="TDE1331" s="62">
        <f>SUM(TDE1329:TDE1330)</f>
        <v>0</v>
      </c>
      <c r="TDF1331" s="62">
        <f>TDE1331/TDD1331</f>
        <v>0</v>
      </c>
      <c r="TDG1331" s="62">
        <f>TDD1331-TDE1331</f>
        <v>2000000</v>
      </c>
      <c r="TDH1331" s="62">
        <f t="shared" si="664"/>
        <v>3000000</v>
      </c>
      <c r="TDO1331" s="62" t="s">
        <v>1936</v>
      </c>
      <c r="TDP1331" s="62">
        <f>SUM(TDP1329:TDP1330)</f>
        <v>1000000</v>
      </c>
      <c r="TDQ1331" s="62">
        <f>SUM(TDQ1329:TDQ1330)</f>
        <v>0</v>
      </c>
      <c r="TDR1331" s="62">
        <f>TDQ1331/TDP1331</f>
        <v>0</v>
      </c>
      <c r="TDS1331" s="62">
        <f>SUM(TDS1329)</f>
        <v>1000000</v>
      </c>
      <c r="TDT1331" s="62">
        <f>SUM(TDT1329:TDT1330)</f>
        <v>2000000</v>
      </c>
      <c r="TDU1331" s="62">
        <f>SUM(TDU1329:TDU1330)</f>
        <v>0</v>
      </c>
      <c r="TDV1331" s="62">
        <f>TDU1331/TDT1331</f>
        <v>0</v>
      </c>
      <c r="TDW1331" s="62">
        <f>TDT1331-TDU1331</f>
        <v>2000000</v>
      </c>
      <c r="TDX1331" s="62">
        <f t="shared" si="665"/>
        <v>3000000</v>
      </c>
      <c r="TEE1331" s="62" t="s">
        <v>1936</v>
      </c>
      <c r="TEF1331" s="62">
        <f>SUM(TEF1329:TEF1330)</f>
        <v>1000000</v>
      </c>
      <c r="TEG1331" s="62">
        <f>SUM(TEG1329:TEG1330)</f>
        <v>0</v>
      </c>
      <c r="TEH1331" s="62">
        <f>TEG1331/TEF1331</f>
        <v>0</v>
      </c>
      <c r="TEI1331" s="62">
        <f>SUM(TEI1329)</f>
        <v>1000000</v>
      </c>
      <c r="TEJ1331" s="62">
        <f>SUM(TEJ1329:TEJ1330)</f>
        <v>2000000</v>
      </c>
      <c r="TEK1331" s="62">
        <f>SUM(TEK1329:TEK1330)</f>
        <v>0</v>
      </c>
      <c r="TEL1331" s="62">
        <f>TEK1331/TEJ1331</f>
        <v>0</v>
      </c>
      <c r="TEM1331" s="62">
        <f>TEJ1331-TEK1331</f>
        <v>2000000</v>
      </c>
      <c r="TEN1331" s="62">
        <f t="shared" si="665"/>
        <v>3000000</v>
      </c>
      <c r="TEU1331" s="62" t="s">
        <v>1936</v>
      </c>
      <c r="TEV1331" s="62">
        <f>SUM(TEV1329:TEV1330)</f>
        <v>1000000</v>
      </c>
      <c r="TEW1331" s="62">
        <f>SUM(TEW1329:TEW1330)</f>
        <v>0</v>
      </c>
      <c r="TEX1331" s="62">
        <f>TEW1331/TEV1331</f>
        <v>0</v>
      </c>
      <c r="TEY1331" s="62">
        <f>SUM(TEY1329)</f>
        <v>1000000</v>
      </c>
      <c r="TEZ1331" s="62">
        <f>SUM(TEZ1329:TEZ1330)</f>
        <v>2000000</v>
      </c>
      <c r="TFA1331" s="62">
        <f>SUM(TFA1329:TFA1330)</f>
        <v>0</v>
      </c>
      <c r="TFB1331" s="62">
        <f>TFA1331/TEZ1331</f>
        <v>0</v>
      </c>
      <c r="TFC1331" s="62">
        <f>TEZ1331-TFA1331</f>
        <v>2000000</v>
      </c>
      <c r="TFD1331" s="62">
        <f t="shared" si="666"/>
        <v>3000000</v>
      </c>
      <c r="TFK1331" s="62" t="s">
        <v>1936</v>
      </c>
      <c r="TFL1331" s="62">
        <f>SUM(TFL1329:TFL1330)</f>
        <v>1000000</v>
      </c>
      <c r="TFM1331" s="62">
        <f>SUM(TFM1329:TFM1330)</f>
        <v>0</v>
      </c>
      <c r="TFN1331" s="62">
        <f>TFM1331/TFL1331</f>
        <v>0</v>
      </c>
      <c r="TFO1331" s="62">
        <f>SUM(TFO1329)</f>
        <v>1000000</v>
      </c>
      <c r="TFP1331" s="62">
        <f>SUM(TFP1329:TFP1330)</f>
        <v>2000000</v>
      </c>
      <c r="TFQ1331" s="62">
        <f>SUM(TFQ1329:TFQ1330)</f>
        <v>0</v>
      </c>
      <c r="TFR1331" s="62">
        <f>TFQ1331/TFP1331</f>
        <v>0</v>
      </c>
      <c r="TFS1331" s="62">
        <f>TFP1331-TFQ1331</f>
        <v>2000000</v>
      </c>
      <c r="TFT1331" s="62">
        <f t="shared" si="666"/>
        <v>3000000</v>
      </c>
      <c r="TGA1331" s="62" t="s">
        <v>1936</v>
      </c>
      <c r="TGB1331" s="62">
        <f>SUM(TGB1329:TGB1330)</f>
        <v>1000000</v>
      </c>
      <c r="TGC1331" s="62">
        <f>SUM(TGC1329:TGC1330)</f>
        <v>0</v>
      </c>
      <c r="TGD1331" s="62">
        <f>TGC1331/TGB1331</f>
        <v>0</v>
      </c>
      <c r="TGE1331" s="62">
        <f>SUM(TGE1329)</f>
        <v>1000000</v>
      </c>
      <c r="TGF1331" s="62">
        <f>SUM(TGF1329:TGF1330)</f>
        <v>2000000</v>
      </c>
      <c r="TGG1331" s="62">
        <f>SUM(TGG1329:TGG1330)</f>
        <v>0</v>
      </c>
      <c r="TGH1331" s="62">
        <f>TGG1331/TGF1331</f>
        <v>0</v>
      </c>
      <c r="TGI1331" s="62">
        <f>TGF1331-TGG1331</f>
        <v>2000000</v>
      </c>
      <c r="TGJ1331" s="62">
        <f t="shared" si="667"/>
        <v>3000000</v>
      </c>
      <c r="TGQ1331" s="62" t="s">
        <v>1936</v>
      </c>
      <c r="TGR1331" s="62">
        <f>SUM(TGR1329:TGR1330)</f>
        <v>1000000</v>
      </c>
      <c r="TGS1331" s="62">
        <f>SUM(TGS1329:TGS1330)</f>
        <v>0</v>
      </c>
      <c r="TGT1331" s="62">
        <f>TGS1331/TGR1331</f>
        <v>0</v>
      </c>
      <c r="TGU1331" s="62">
        <f>SUM(TGU1329)</f>
        <v>1000000</v>
      </c>
      <c r="TGV1331" s="62">
        <f>SUM(TGV1329:TGV1330)</f>
        <v>2000000</v>
      </c>
      <c r="TGW1331" s="62">
        <f>SUM(TGW1329:TGW1330)</f>
        <v>0</v>
      </c>
      <c r="TGX1331" s="62">
        <f>TGW1331/TGV1331</f>
        <v>0</v>
      </c>
      <c r="TGY1331" s="62">
        <f>TGV1331-TGW1331</f>
        <v>2000000</v>
      </c>
      <c r="TGZ1331" s="62">
        <f t="shared" si="667"/>
        <v>3000000</v>
      </c>
      <c r="THG1331" s="62" t="s">
        <v>1936</v>
      </c>
      <c r="THH1331" s="62">
        <f>SUM(THH1329:THH1330)</f>
        <v>1000000</v>
      </c>
      <c r="THI1331" s="62">
        <f>SUM(THI1329:THI1330)</f>
        <v>0</v>
      </c>
      <c r="THJ1331" s="62">
        <f>THI1331/THH1331</f>
        <v>0</v>
      </c>
      <c r="THK1331" s="62">
        <f>SUM(THK1329)</f>
        <v>1000000</v>
      </c>
      <c r="THL1331" s="62">
        <f>SUM(THL1329:THL1330)</f>
        <v>2000000</v>
      </c>
      <c r="THM1331" s="62">
        <f>SUM(THM1329:THM1330)</f>
        <v>0</v>
      </c>
      <c r="THN1331" s="62">
        <f>THM1331/THL1331</f>
        <v>0</v>
      </c>
      <c r="THO1331" s="62">
        <f>THL1331-THM1331</f>
        <v>2000000</v>
      </c>
      <c r="THP1331" s="62">
        <f t="shared" si="668"/>
        <v>3000000</v>
      </c>
      <c r="THW1331" s="62" t="s">
        <v>1936</v>
      </c>
      <c r="THX1331" s="62">
        <f>SUM(THX1329:THX1330)</f>
        <v>1000000</v>
      </c>
      <c r="THY1331" s="62">
        <f>SUM(THY1329:THY1330)</f>
        <v>0</v>
      </c>
      <c r="THZ1331" s="62">
        <f>THY1331/THX1331</f>
        <v>0</v>
      </c>
      <c r="TIA1331" s="62">
        <f>SUM(TIA1329)</f>
        <v>1000000</v>
      </c>
      <c r="TIB1331" s="62">
        <f>SUM(TIB1329:TIB1330)</f>
        <v>2000000</v>
      </c>
      <c r="TIC1331" s="62">
        <f>SUM(TIC1329:TIC1330)</f>
        <v>0</v>
      </c>
      <c r="TID1331" s="62">
        <f>TIC1331/TIB1331</f>
        <v>0</v>
      </c>
      <c r="TIE1331" s="62">
        <f>TIB1331-TIC1331</f>
        <v>2000000</v>
      </c>
      <c r="TIF1331" s="62">
        <f t="shared" si="668"/>
        <v>3000000</v>
      </c>
      <c r="TIM1331" s="62" t="s">
        <v>1936</v>
      </c>
      <c r="TIN1331" s="62">
        <f>SUM(TIN1329:TIN1330)</f>
        <v>1000000</v>
      </c>
      <c r="TIO1331" s="62">
        <f>SUM(TIO1329:TIO1330)</f>
        <v>0</v>
      </c>
      <c r="TIP1331" s="62">
        <f>TIO1331/TIN1331</f>
        <v>0</v>
      </c>
      <c r="TIQ1331" s="62">
        <f>SUM(TIQ1329)</f>
        <v>1000000</v>
      </c>
      <c r="TIR1331" s="62">
        <f>SUM(TIR1329:TIR1330)</f>
        <v>2000000</v>
      </c>
      <c r="TIS1331" s="62">
        <f>SUM(TIS1329:TIS1330)</f>
        <v>0</v>
      </c>
      <c r="TIT1331" s="62">
        <f>TIS1331/TIR1331</f>
        <v>0</v>
      </c>
      <c r="TIU1331" s="62">
        <f>TIR1331-TIS1331</f>
        <v>2000000</v>
      </c>
      <c r="TIV1331" s="62">
        <f t="shared" si="669"/>
        <v>3000000</v>
      </c>
      <c r="TJC1331" s="62" t="s">
        <v>1936</v>
      </c>
      <c r="TJD1331" s="62">
        <f>SUM(TJD1329:TJD1330)</f>
        <v>1000000</v>
      </c>
      <c r="TJE1331" s="62">
        <f>SUM(TJE1329:TJE1330)</f>
        <v>0</v>
      </c>
      <c r="TJF1331" s="62">
        <f>TJE1331/TJD1331</f>
        <v>0</v>
      </c>
      <c r="TJG1331" s="62">
        <f>SUM(TJG1329)</f>
        <v>1000000</v>
      </c>
      <c r="TJH1331" s="62">
        <f>SUM(TJH1329:TJH1330)</f>
        <v>2000000</v>
      </c>
      <c r="TJI1331" s="62">
        <f>SUM(TJI1329:TJI1330)</f>
        <v>0</v>
      </c>
      <c r="TJJ1331" s="62">
        <f>TJI1331/TJH1331</f>
        <v>0</v>
      </c>
      <c r="TJK1331" s="62">
        <f>TJH1331-TJI1331</f>
        <v>2000000</v>
      </c>
      <c r="TJL1331" s="62">
        <f t="shared" si="669"/>
        <v>3000000</v>
      </c>
      <c r="TJS1331" s="62" t="s">
        <v>1936</v>
      </c>
      <c r="TJT1331" s="62">
        <f>SUM(TJT1329:TJT1330)</f>
        <v>1000000</v>
      </c>
      <c r="TJU1331" s="62">
        <f>SUM(TJU1329:TJU1330)</f>
        <v>0</v>
      </c>
      <c r="TJV1331" s="62">
        <f>TJU1331/TJT1331</f>
        <v>0</v>
      </c>
      <c r="TJW1331" s="62">
        <f>SUM(TJW1329)</f>
        <v>1000000</v>
      </c>
      <c r="TJX1331" s="62">
        <f>SUM(TJX1329:TJX1330)</f>
        <v>2000000</v>
      </c>
      <c r="TJY1331" s="62">
        <f>SUM(TJY1329:TJY1330)</f>
        <v>0</v>
      </c>
      <c r="TJZ1331" s="62">
        <f>TJY1331/TJX1331</f>
        <v>0</v>
      </c>
      <c r="TKA1331" s="62">
        <f>TJX1331-TJY1331</f>
        <v>2000000</v>
      </c>
      <c r="TKB1331" s="62">
        <f t="shared" si="670"/>
        <v>3000000</v>
      </c>
      <c r="TKI1331" s="62" t="s">
        <v>1936</v>
      </c>
      <c r="TKJ1331" s="62">
        <f>SUM(TKJ1329:TKJ1330)</f>
        <v>1000000</v>
      </c>
      <c r="TKK1331" s="62">
        <f>SUM(TKK1329:TKK1330)</f>
        <v>0</v>
      </c>
      <c r="TKL1331" s="62">
        <f>TKK1331/TKJ1331</f>
        <v>0</v>
      </c>
      <c r="TKM1331" s="62">
        <f>SUM(TKM1329)</f>
        <v>1000000</v>
      </c>
      <c r="TKN1331" s="62">
        <f>SUM(TKN1329:TKN1330)</f>
        <v>2000000</v>
      </c>
      <c r="TKO1331" s="62">
        <f>SUM(TKO1329:TKO1330)</f>
        <v>0</v>
      </c>
      <c r="TKP1331" s="62">
        <f>TKO1331/TKN1331</f>
        <v>0</v>
      </c>
      <c r="TKQ1331" s="62">
        <f>TKN1331-TKO1331</f>
        <v>2000000</v>
      </c>
      <c r="TKR1331" s="62">
        <f t="shared" si="670"/>
        <v>3000000</v>
      </c>
      <c r="TKY1331" s="62" t="s">
        <v>1936</v>
      </c>
      <c r="TKZ1331" s="62">
        <f>SUM(TKZ1329:TKZ1330)</f>
        <v>1000000</v>
      </c>
      <c r="TLA1331" s="62">
        <f>SUM(TLA1329:TLA1330)</f>
        <v>0</v>
      </c>
      <c r="TLB1331" s="62">
        <f>TLA1331/TKZ1331</f>
        <v>0</v>
      </c>
      <c r="TLC1331" s="62">
        <f>SUM(TLC1329)</f>
        <v>1000000</v>
      </c>
      <c r="TLD1331" s="62">
        <f>SUM(TLD1329:TLD1330)</f>
        <v>2000000</v>
      </c>
      <c r="TLE1331" s="62">
        <f>SUM(TLE1329:TLE1330)</f>
        <v>0</v>
      </c>
      <c r="TLF1331" s="62">
        <f>TLE1331/TLD1331</f>
        <v>0</v>
      </c>
      <c r="TLG1331" s="62">
        <f>TLD1331-TLE1331</f>
        <v>2000000</v>
      </c>
      <c r="TLH1331" s="62">
        <f t="shared" si="671"/>
        <v>3000000</v>
      </c>
      <c r="TLO1331" s="62" t="s">
        <v>1936</v>
      </c>
      <c r="TLP1331" s="62">
        <f>SUM(TLP1329:TLP1330)</f>
        <v>1000000</v>
      </c>
      <c r="TLQ1331" s="62">
        <f>SUM(TLQ1329:TLQ1330)</f>
        <v>0</v>
      </c>
      <c r="TLR1331" s="62">
        <f>TLQ1331/TLP1331</f>
        <v>0</v>
      </c>
      <c r="TLS1331" s="62">
        <f>SUM(TLS1329)</f>
        <v>1000000</v>
      </c>
      <c r="TLT1331" s="62">
        <f>SUM(TLT1329:TLT1330)</f>
        <v>2000000</v>
      </c>
      <c r="TLU1331" s="62">
        <f>SUM(TLU1329:TLU1330)</f>
        <v>0</v>
      </c>
      <c r="TLV1331" s="62">
        <f>TLU1331/TLT1331</f>
        <v>0</v>
      </c>
      <c r="TLW1331" s="62">
        <f>TLT1331-TLU1331</f>
        <v>2000000</v>
      </c>
      <c r="TLX1331" s="62">
        <f t="shared" si="671"/>
        <v>3000000</v>
      </c>
      <c r="TME1331" s="62" t="s">
        <v>1936</v>
      </c>
      <c r="TMF1331" s="62">
        <f>SUM(TMF1329:TMF1330)</f>
        <v>1000000</v>
      </c>
      <c r="TMG1331" s="62">
        <f>SUM(TMG1329:TMG1330)</f>
        <v>0</v>
      </c>
      <c r="TMH1331" s="62">
        <f>TMG1331/TMF1331</f>
        <v>0</v>
      </c>
      <c r="TMI1331" s="62">
        <f>SUM(TMI1329)</f>
        <v>1000000</v>
      </c>
      <c r="TMJ1331" s="62">
        <f>SUM(TMJ1329:TMJ1330)</f>
        <v>2000000</v>
      </c>
      <c r="TMK1331" s="62">
        <f>SUM(TMK1329:TMK1330)</f>
        <v>0</v>
      </c>
      <c r="TML1331" s="62">
        <f>TMK1331/TMJ1331</f>
        <v>0</v>
      </c>
      <c r="TMM1331" s="62">
        <f>TMJ1331-TMK1331</f>
        <v>2000000</v>
      </c>
      <c r="TMN1331" s="62">
        <f t="shared" si="672"/>
        <v>3000000</v>
      </c>
      <c r="TMU1331" s="62" t="s">
        <v>1936</v>
      </c>
      <c r="TMV1331" s="62">
        <f>SUM(TMV1329:TMV1330)</f>
        <v>1000000</v>
      </c>
      <c r="TMW1331" s="62">
        <f>SUM(TMW1329:TMW1330)</f>
        <v>0</v>
      </c>
      <c r="TMX1331" s="62">
        <f>TMW1331/TMV1331</f>
        <v>0</v>
      </c>
      <c r="TMY1331" s="62">
        <f>SUM(TMY1329)</f>
        <v>1000000</v>
      </c>
      <c r="TMZ1331" s="62">
        <f>SUM(TMZ1329:TMZ1330)</f>
        <v>2000000</v>
      </c>
      <c r="TNA1331" s="62">
        <f>SUM(TNA1329:TNA1330)</f>
        <v>0</v>
      </c>
      <c r="TNB1331" s="62">
        <f>TNA1331/TMZ1331</f>
        <v>0</v>
      </c>
      <c r="TNC1331" s="62">
        <f>TMZ1331-TNA1331</f>
        <v>2000000</v>
      </c>
      <c r="TND1331" s="62">
        <f t="shared" si="672"/>
        <v>3000000</v>
      </c>
      <c r="TNK1331" s="62" t="s">
        <v>1936</v>
      </c>
      <c r="TNL1331" s="62">
        <f>SUM(TNL1329:TNL1330)</f>
        <v>1000000</v>
      </c>
      <c r="TNM1331" s="62">
        <f>SUM(TNM1329:TNM1330)</f>
        <v>0</v>
      </c>
      <c r="TNN1331" s="62">
        <f>TNM1331/TNL1331</f>
        <v>0</v>
      </c>
      <c r="TNO1331" s="62">
        <f>SUM(TNO1329)</f>
        <v>1000000</v>
      </c>
      <c r="TNP1331" s="62">
        <f>SUM(TNP1329:TNP1330)</f>
        <v>2000000</v>
      </c>
      <c r="TNQ1331" s="62">
        <f>SUM(TNQ1329:TNQ1330)</f>
        <v>0</v>
      </c>
      <c r="TNR1331" s="62">
        <f>TNQ1331/TNP1331</f>
        <v>0</v>
      </c>
      <c r="TNS1331" s="62">
        <f>TNP1331-TNQ1331</f>
        <v>2000000</v>
      </c>
      <c r="TNT1331" s="62">
        <f t="shared" si="673"/>
        <v>3000000</v>
      </c>
      <c r="TOA1331" s="62" t="s">
        <v>1936</v>
      </c>
      <c r="TOB1331" s="62">
        <f>SUM(TOB1329:TOB1330)</f>
        <v>1000000</v>
      </c>
      <c r="TOC1331" s="62">
        <f>SUM(TOC1329:TOC1330)</f>
        <v>0</v>
      </c>
      <c r="TOD1331" s="62">
        <f>TOC1331/TOB1331</f>
        <v>0</v>
      </c>
      <c r="TOE1331" s="62">
        <f>SUM(TOE1329)</f>
        <v>1000000</v>
      </c>
      <c r="TOF1331" s="62">
        <f>SUM(TOF1329:TOF1330)</f>
        <v>2000000</v>
      </c>
      <c r="TOG1331" s="62">
        <f>SUM(TOG1329:TOG1330)</f>
        <v>0</v>
      </c>
      <c r="TOH1331" s="62">
        <f>TOG1331/TOF1331</f>
        <v>0</v>
      </c>
      <c r="TOI1331" s="62">
        <f>TOF1331-TOG1331</f>
        <v>2000000</v>
      </c>
      <c r="TOJ1331" s="62">
        <f t="shared" si="673"/>
        <v>3000000</v>
      </c>
      <c r="TOQ1331" s="62" t="s">
        <v>1936</v>
      </c>
      <c r="TOR1331" s="62">
        <f>SUM(TOR1329:TOR1330)</f>
        <v>1000000</v>
      </c>
      <c r="TOS1331" s="62">
        <f>SUM(TOS1329:TOS1330)</f>
        <v>0</v>
      </c>
      <c r="TOT1331" s="62">
        <f>TOS1331/TOR1331</f>
        <v>0</v>
      </c>
      <c r="TOU1331" s="62">
        <f>SUM(TOU1329)</f>
        <v>1000000</v>
      </c>
      <c r="TOV1331" s="62">
        <f>SUM(TOV1329:TOV1330)</f>
        <v>2000000</v>
      </c>
      <c r="TOW1331" s="62">
        <f>SUM(TOW1329:TOW1330)</f>
        <v>0</v>
      </c>
      <c r="TOX1331" s="62">
        <f>TOW1331/TOV1331</f>
        <v>0</v>
      </c>
      <c r="TOY1331" s="62">
        <f>TOV1331-TOW1331</f>
        <v>2000000</v>
      </c>
      <c r="TOZ1331" s="62">
        <f t="shared" si="674"/>
        <v>3000000</v>
      </c>
      <c r="TPG1331" s="62" t="s">
        <v>1936</v>
      </c>
      <c r="TPH1331" s="62">
        <f>SUM(TPH1329:TPH1330)</f>
        <v>1000000</v>
      </c>
      <c r="TPI1331" s="62">
        <f>SUM(TPI1329:TPI1330)</f>
        <v>0</v>
      </c>
      <c r="TPJ1331" s="62">
        <f>TPI1331/TPH1331</f>
        <v>0</v>
      </c>
      <c r="TPK1331" s="62">
        <f>SUM(TPK1329)</f>
        <v>1000000</v>
      </c>
      <c r="TPL1331" s="62">
        <f>SUM(TPL1329:TPL1330)</f>
        <v>2000000</v>
      </c>
      <c r="TPM1331" s="62">
        <f>SUM(TPM1329:TPM1330)</f>
        <v>0</v>
      </c>
      <c r="TPN1331" s="62">
        <f>TPM1331/TPL1331</f>
        <v>0</v>
      </c>
      <c r="TPO1331" s="62">
        <f>TPL1331-TPM1331</f>
        <v>2000000</v>
      </c>
      <c r="TPP1331" s="62">
        <f t="shared" si="674"/>
        <v>3000000</v>
      </c>
      <c r="TPW1331" s="62" t="s">
        <v>1936</v>
      </c>
      <c r="TPX1331" s="62">
        <f>SUM(TPX1329:TPX1330)</f>
        <v>1000000</v>
      </c>
      <c r="TPY1331" s="62">
        <f>SUM(TPY1329:TPY1330)</f>
        <v>0</v>
      </c>
      <c r="TPZ1331" s="62">
        <f>TPY1331/TPX1331</f>
        <v>0</v>
      </c>
      <c r="TQA1331" s="62">
        <f>SUM(TQA1329)</f>
        <v>1000000</v>
      </c>
      <c r="TQB1331" s="62">
        <f>SUM(TQB1329:TQB1330)</f>
        <v>2000000</v>
      </c>
      <c r="TQC1331" s="62">
        <f>SUM(TQC1329:TQC1330)</f>
        <v>0</v>
      </c>
      <c r="TQD1331" s="62">
        <f>TQC1331/TQB1331</f>
        <v>0</v>
      </c>
      <c r="TQE1331" s="62">
        <f>TQB1331-TQC1331</f>
        <v>2000000</v>
      </c>
      <c r="TQF1331" s="62">
        <f t="shared" si="675"/>
        <v>3000000</v>
      </c>
      <c r="TQM1331" s="62" t="s">
        <v>1936</v>
      </c>
      <c r="TQN1331" s="62">
        <f>SUM(TQN1329:TQN1330)</f>
        <v>1000000</v>
      </c>
      <c r="TQO1331" s="62">
        <f>SUM(TQO1329:TQO1330)</f>
        <v>0</v>
      </c>
      <c r="TQP1331" s="62">
        <f>TQO1331/TQN1331</f>
        <v>0</v>
      </c>
      <c r="TQQ1331" s="62">
        <f>SUM(TQQ1329)</f>
        <v>1000000</v>
      </c>
      <c r="TQR1331" s="62">
        <f>SUM(TQR1329:TQR1330)</f>
        <v>2000000</v>
      </c>
      <c r="TQS1331" s="62">
        <f>SUM(TQS1329:TQS1330)</f>
        <v>0</v>
      </c>
      <c r="TQT1331" s="62">
        <f>TQS1331/TQR1331</f>
        <v>0</v>
      </c>
      <c r="TQU1331" s="62">
        <f>TQR1331-TQS1331</f>
        <v>2000000</v>
      </c>
      <c r="TQV1331" s="62">
        <f t="shared" si="675"/>
        <v>3000000</v>
      </c>
      <c r="TRC1331" s="62" t="s">
        <v>1936</v>
      </c>
      <c r="TRD1331" s="62">
        <f>SUM(TRD1329:TRD1330)</f>
        <v>1000000</v>
      </c>
      <c r="TRE1331" s="62">
        <f>SUM(TRE1329:TRE1330)</f>
        <v>0</v>
      </c>
      <c r="TRF1331" s="62">
        <f>TRE1331/TRD1331</f>
        <v>0</v>
      </c>
      <c r="TRG1331" s="62">
        <f>SUM(TRG1329)</f>
        <v>1000000</v>
      </c>
      <c r="TRH1331" s="62">
        <f>SUM(TRH1329:TRH1330)</f>
        <v>2000000</v>
      </c>
      <c r="TRI1331" s="62">
        <f>SUM(TRI1329:TRI1330)</f>
        <v>0</v>
      </c>
      <c r="TRJ1331" s="62">
        <f>TRI1331/TRH1331</f>
        <v>0</v>
      </c>
      <c r="TRK1331" s="62">
        <f>TRH1331-TRI1331</f>
        <v>2000000</v>
      </c>
      <c r="TRL1331" s="62">
        <f t="shared" si="676"/>
        <v>3000000</v>
      </c>
      <c r="TRS1331" s="62" t="s">
        <v>1936</v>
      </c>
      <c r="TRT1331" s="62">
        <f>SUM(TRT1329:TRT1330)</f>
        <v>1000000</v>
      </c>
      <c r="TRU1331" s="62">
        <f>SUM(TRU1329:TRU1330)</f>
        <v>0</v>
      </c>
      <c r="TRV1331" s="62">
        <f>TRU1331/TRT1331</f>
        <v>0</v>
      </c>
      <c r="TRW1331" s="62">
        <f>SUM(TRW1329)</f>
        <v>1000000</v>
      </c>
      <c r="TRX1331" s="62">
        <f>SUM(TRX1329:TRX1330)</f>
        <v>2000000</v>
      </c>
      <c r="TRY1331" s="62">
        <f>SUM(TRY1329:TRY1330)</f>
        <v>0</v>
      </c>
      <c r="TRZ1331" s="62">
        <f>TRY1331/TRX1331</f>
        <v>0</v>
      </c>
      <c r="TSA1331" s="62">
        <f>TRX1331-TRY1331</f>
        <v>2000000</v>
      </c>
      <c r="TSB1331" s="62">
        <f t="shared" si="676"/>
        <v>3000000</v>
      </c>
      <c r="TSI1331" s="62" t="s">
        <v>1936</v>
      </c>
      <c r="TSJ1331" s="62">
        <f>SUM(TSJ1329:TSJ1330)</f>
        <v>1000000</v>
      </c>
      <c r="TSK1331" s="62">
        <f>SUM(TSK1329:TSK1330)</f>
        <v>0</v>
      </c>
      <c r="TSL1331" s="62">
        <f>TSK1331/TSJ1331</f>
        <v>0</v>
      </c>
      <c r="TSM1331" s="62">
        <f>SUM(TSM1329)</f>
        <v>1000000</v>
      </c>
      <c r="TSN1331" s="62">
        <f>SUM(TSN1329:TSN1330)</f>
        <v>2000000</v>
      </c>
      <c r="TSO1331" s="62">
        <f>SUM(TSO1329:TSO1330)</f>
        <v>0</v>
      </c>
      <c r="TSP1331" s="62">
        <f>TSO1331/TSN1331</f>
        <v>0</v>
      </c>
      <c r="TSQ1331" s="62">
        <f>TSN1331-TSO1331</f>
        <v>2000000</v>
      </c>
      <c r="TSR1331" s="62">
        <f t="shared" si="677"/>
        <v>3000000</v>
      </c>
      <c r="TSY1331" s="62" t="s">
        <v>1936</v>
      </c>
      <c r="TSZ1331" s="62">
        <f>SUM(TSZ1329:TSZ1330)</f>
        <v>1000000</v>
      </c>
      <c r="TTA1331" s="62">
        <f>SUM(TTA1329:TTA1330)</f>
        <v>0</v>
      </c>
      <c r="TTB1331" s="62">
        <f>TTA1331/TSZ1331</f>
        <v>0</v>
      </c>
      <c r="TTC1331" s="62">
        <f>SUM(TTC1329)</f>
        <v>1000000</v>
      </c>
      <c r="TTD1331" s="62">
        <f>SUM(TTD1329:TTD1330)</f>
        <v>2000000</v>
      </c>
      <c r="TTE1331" s="62">
        <f>SUM(TTE1329:TTE1330)</f>
        <v>0</v>
      </c>
      <c r="TTF1331" s="62">
        <f>TTE1331/TTD1331</f>
        <v>0</v>
      </c>
      <c r="TTG1331" s="62">
        <f>TTD1331-TTE1331</f>
        <v>2000000</v>
      </c>
      <c r="TTH1331" s="62">
        <f t="shared" si="677"/>
        <v>3000000</v>
      </c>
      <c r="TTO1331" s="62" t="s">
        <v>1936</v>
      </c>
      <c r="TTP1331" s="62">
        <f>SUM(TTP1329:TTP1330)</f>
        <v>1000000</v>
      </c>
      <c r="TTQ1331" s="62">
        <f>SUM(TTQ1329:TTQ1330)</f>
        <v>0</v>
      </c>
      <c r="TTR1331" s="62">
        <f>TTQ1331/TTP1331</f>
        <v>0</v>
      </c>
      <c r="TTS1331" s="62">
        <f>SUM(TTS1329)</f>
        <v>1000000</v>
      </c>
      <c r="TTT1331" s="62">
        <f>SUM(TTT1329:TTT1330)</f>
        <v>2000000</v>
      </c>
      <c r="TTU1331" s="62">
        <f>SUM(TTU1329:TTU1330)</f>
        <v>0</v>
      </c>
      <c r="TTV1331" s="62">
        <f>TTU1331/TTT1331</f>
        <v>0</v>
      </c>
      <c r="TTW1331" s="62">
        <f>TTT1331-TTU1331</f>
        <v>2000000</v>
      </c>
      <c r="TTX1331" s="62">
        <f t="shared" si="678"/>
        <v>3000000</v>
      </c>
      <c r="TUE1331" s="62" t="s">
        <v>1936</v>
      </c>
      <c r="TUF1331" s="62">
        <f>SUM(TUF1329:TUF1330)</f>
        <v>1000000</v>
      </c>
      <c r="TUG1331" s="62">
        <f>SUM(TUG1329:TUG1330)</f>
        <v>0</v>
      </c>
      <c r="TUH1331" s="62">
        <f>TUG1331/TUF1331</f>
        <v>0</v>
      </c>
      <c r="TUI1331" s="62">
        <f>SUM(TUI1329)</f>
        <v>1000000</v>
      </c>
      <c r="TUJ1331" s="62">
        <f>SUM(TUJ1329:TUJ1330)</f>
        <v>2000000</v>
      </c>
      <c r="TUK1331" s="62">
        <f>SUM(TUK1329:TUK1330)</f>
        <v>0</v>
      </c>
      <c r="TUL1331" s="62">
        <f>TUK1331/TUJ1331</f>
        <v>0</v>
      </c>
      <c r="TUM1331" s="62">
        <f>TUJ1331-TUK1331</f>
        <v>2000000</v>
      </c>
      <c r="TUN1331" s="62">
        <f t="shared" si="678"/>
        <v>3000000</v>
      </c>
      <c r="TUU1331" s="62" t="s">
        <v>1936</v>
      </c>
      <c r="TUV1331" s="62">
        <f>SUM(TUV1329:TUV1330)</f>
        <v>1000000</v>
      </c>
      <c r="TUW1331" s="62">
        <f>SUM(TUW1329:TUW1330)</f>
        <v>0</v>
      </c>
      <c r="TUX1331" s="62">
        <f>TUW1331/TUV1331</f>
        <v>0</v>
      </c>
      <c r="TUY1331" s="62">
        <f>SUM(TUY1329)</f>
        <v>1000000</v>
      </c>
      <c r="TUZ1331" s="62">
        <f>SUM(TUZ1329:TUZ1330)</f>
        <v>2000000</v>
      </c>
      <c r="TVA1331" s="62">
        <f>SUM(TVA1329:TVA1330)</f>
        <v>0</v>
      </c>
      <c r="TVB1331" s="62">
        <f>TVA1331/TUZ1331</f>
        <v>0</v>
      </c>
      <c r="TVC1331" s="62">
        <f>TUZ1331-TVA1331</f>
        <v>2000000</v>
      </c>
      <c r="TVD1331" s="62">
        <f t="shared" si="679"/>
        <v>3000000</v>
      </c>
      <c r="TVK1331" s="62" t="s">
        <v>1936</v>
      </c>
      <c r="TVL1331" s="62">
        <f>SUM(TVL1329:TVL1330)</f>
        <v>1000000</v>
      </c>
      <c r="TVM1331" s="62">
        <f>SUM(TVM1329:TVM1330)</f>
        <v>0</v>
      </c>
      <c r="TVN1331" s="62">
        <f>TVM1331/TVL1331</f>
        <v>0</v>
      </c>
      <c r="TVO1331" s="62">
        <f>SUM(TVO1329)</f>
        <v>1000000</v>
      </c>
      <c r="TVP1331" s="62">
        <f>SUM(TVP1329:TVP1330)</f>
        <v>2000000</v>
      </c>
      <c r="TVQ1331" s="62">
        <f>SUM(TVQ1329:TVQ1330)</f>
        <v>0</v>
      </c>
      <c r="TVR1331" s="62">
        <f>TVQ1331/TVP1331</f>
        <v>0</v>
      </c>
      <c r="TVS1331" s="62">
        <f>TVP1331-TVQ1331</f>
        <v>2000000</v>
      </c>
      <c r="TVT1331" s="62">
        <f t="shared" si="679"/>
        <v>3000000</v>
      </c>
      <c r="TWA1331" s="62" t="s">
        <v>1936</v>
      </c>
      <c r="TWB1331" s="62">
        <f>SUM(TWB1329:TWB1330)</f>
        <v>1000000</v>
      </c>
      <c r="TWC1331" s="62">
        <f>SUM(TWC1329:TWC1330)</f>
        <v>0</v>
      </c>
      <c r="TWD1331" s="62">
        <f>TWC1331/TWB1331</f>
        <v>0</v>
      </c>
      <c r="TWE1331" s="62">
        <f>SUM(TWE1329)</f>
        <v>1000000</v>
      </c>
      <c r="TWF1331" s="62">
        <f>SUM(TWF1329:TWF1330)</f>
        <v>2000000</v>
      </c>
      <c r="TWG1331" s="62">
        <f>SUM(TWG1329:TWG1330)</f>
        <v>0</v>
      </c>
      <c r="TWH1331" s="62">
        <f>TWG1331/TWF1331</f>
        <v>0</v>
      </c>
      <c r="TWI1331" s="62">
        <f>TWF1331-TWG1331</f>
        <v>2000000</v>
      </c>
      <c r="TWJ1331" s="62">
        <f t="shared" si="680"/>
        <v>3000000</v>
      </c>
      <c r="TWQ1331" s="62" t="s">
        <v>1936</v>
      </c>
      <c r="TWR1331" s="62">
        <f>SUM(TWR1329:TWR1330)</f>
        <v>1000000</v>
      </c>
      <c r="TWS1331" s="62">
        <f>SUM(TWS1329:TWS1330)</f>
        <v>0</v>
      </c>
      <c r="TWT1331" s="62">
        <f>TWS1331/TWR1331</f>
        <v>0</v>
      </c>
      <c r="TWU1331" s="62">
        <f>SUM(TWU1329)</f>
        <v>1000000</v>
      </c>
      <c r="TWV1331" s="62">
        <f>SUM(TWV1329:TWV1330)</f>
        <v>2000000</v>
      </c>
      <c r="TWW1331" s="62">
        <f>SUM(TWW1329:TWW1330)</f>
        <v>0</v>
      </c>
      <c r="TWX1331" s="62">
        <f>TWW1331/TWV1331</f>
        <v>0</v>
      </c>
      <c r="TWY1331" s="62">
        <f>TWV1331-TWW1331</f>
        <v>2000000</v>
      </c>
      <c r="TWZ1331" s="62">
        <f t="shared" si="680"/>
        <v>3000000</v>
      </c>
      <c r="TXG1331" s="62" t="s">
        <v>1936</v>
      </c>
      <c r="TXH1331" s="62">
        <f>SUM(TXH1329:TXH1330)</f>
        <v>1000000</v>
      </c>
      <c r="TXI1331" s="62">
        <f>SUM(TXI1329:TXI1330)</f>
        <v>0</v>
      </c>
      <c r="TXJ1331" s="62">
        <f>TXI1331/TXH1331</f>
        <v>0</v>
      </c>
      <c r="TXK1331" s="62">
        <f>SUM(TXK1329)</f>
        <v>1000000</v>
      </c>
      <c r="TXL1331" s="62">
        <f>SUM(TXL1329:TXL1330)</f>
        <v>2000000</v>
      </c>
      <c r="TXM1331" s="62">
        <f>SUM(TXM1329:TXM1330)</f>
        <v>0</v>
      </c>
      <c r="TXN1331" s="62">
        <f>TXM1331/TXL1331</f>
        <v>0</v>
      </c>
      <c r="TXO1331" s="62">
        <f>TXL1331-TXM1331</f>
        <v>2000000</v>
      </c>
      <c r="TXP1331" s="62">
        <f t="shared" si="681"/>
        <v>3000000</v>
      </c>
      <c r="TXW1331" s="62" t="s">
        <v>1936</v>
      </c>
      <c r="TXX1331" s="62">
        <f>SUM(TXX1329:TXX1330)</f>
        <v>1000000</v>
      </c>
      <c r="TXY1331" s="62">
        <f>SUM(TXY1329:TXY1330)</f>
        <v>0</v>
      </c>
      <c r="TXZ1331" s="62">
        <f>TXY1331/TXX1331</f>
        <v>0</v>
      </c>
      <c r="TYA1331" s="62">
        <f>SUM(TYA1329)</f>
        <v>1000000</v>
      </c>
      <c r="TYB1331" s="62">
        <f>SUM(TYB1329:TYB1330)</f>
        <v>2000000</v>
      </c>
      <c r="TYC1331" s="62">
        <f>SUM(TYC1329:TYC1330)</f>
        <v>0</v>
      </c>
      <c r="TYD1331" s="62">
        <f>TYC1331/TYB1331</f>
        <v>0</v>
      </c>
      <c r="TYE1331" s="62">
        <f>TYB1331-TYC1331</f>
        <v>2000000</v>
      </c>
      <c r="TYF1331" s="62">
        <f t="shared" si="681"/>
        <v>3000000</v>
      </c>
      <c r="TYM1331" s="62" t="s">
        <v>1936</v>
      </c>
      <c r="TYN1331" s="62">
        <f>SUM(TYN1329:TYN1330)</f>
        <v>1000000</v>
      </c>
      <c r="TYO1331" s="62">
        <f>SUM(TYO1329:TYO1330)</f>
        <v>0</v>
      </c>
      <c r="TYP1331" s="62">
        <f>TYO1331/TYN1331</f>
        <v>0</v>
      </c>
      <c r="TYQ1331" s="62">
        <f>SUM(TYQ1329)</f>
        <v>1000000</v>
      </c>
      <c r="TYR1331" s="62">
        <f>SUM(TYR1329:TYR1330)</f>
        <v>2000000</v>
      </c>
      <c r="TYS1331" s="62">
        <f>SUM(TYS1329:TYS1330)</f>
        <v>0</v>
      </c>
      <c r="TYT1331" s="62">
        <f>TYS1331/TYR1331</f>
        <v>0</v>
      </c>
      <c r="TYU1331" s="62">
        <f>TYR1331-TYS1331</f>
        <v>2000000</v>
      </c>
      <c r="TYV1331" s="62">
        <f t="shared" si="682"/>
        <v>3000000</v>
      </c>
      <c r="TZC1331" s="62" t="s">
        <v>1936</v>
      </c>
      <c r="TZD1331" s="62">
        <f>SUM(TZD1329:TZD1330)</f>
        <v>1000000</v>
      </c>
      <c r="TZE1331" s="62">
        <f>SUM(TZE1329:TZE1330)</f>
        <v>0</v>
      </c>
      <c r="TZF1331" s="62">
        <f>TZE1331/TZD1331</f>
        <v>0</v>
      </c>
      <c r="TZG1331" s="62">
        <f>SUM(TZG1329)</f>
        <v>1000000</v>
      </c>
      <c r="TZH1331" s="62">
        <f>SUM(TZH1329:TZH1330)</f>
        <v>2000000</v>
      </c>
      <c r="TZI1331" s="62">
        <f>SUM(TZI1329:TZI1330)</f>
        <v>0</v>
      </c>
      <c r="TZJ1331" s="62">
        <f>TZI1331/TZH1331</f>
        <v>0</v>
      </c>
      <c r="TZK1331" s="62">
        <f>TZH1331-TZI1331</f>
        <v>2000000</v>
      </c>
      <c r="TZL1331" s="62">
        <f t="shared" si="682"/>
        <v>3000000</v>
      </c>
      <c r="TZS1331" s="62" t="s">
        <v>1936</v>
      </c>
      <c r="TZT1331" s="62">
        <f>SUM(TZT1329:TZT1330)</f>
        <v>1000000</v>
      </c>
      <c r="TZU1331" s="62">
        <f>SUM(TZU1329:TZU1330)</f>
        <v>0</v>
      </c>
      <c r="TZV1331" s="62">
        <f>TZU1331/TZT1331</f>
        <v>0</v>
      </c>
      <c r="TZW1331" s="62">
        <f>SUM(TZW1329)</f>
        <v>1000000</v>
      </c>
      <c r="TZX1331" s="62">
        <f>SUM(TZX1329:TZX1330)</f>
        <v>2000000</v>
      </c>
      <c r="TZY1331" s="62">
        <f>SUM(TZY1329:TZY1330)</f>
        <v>0</v>
      </c>
      <c r="TZZ1331" s="62">
        <f>TZY1331/TZX1331</f>
        <v>0</v>
      </c>
      <c r="UAA1331" s="62">
        <f>TZX1331-TZY1331</f>
        <v>2000000</v>
      </c>
      <c r="UAB1331" s="62">
        <f t="shared" si="683"/>
        <v>3000000</v>
      </c>
      <c r="UAI1331" s="62" t="s">
        <v>1936</v>
      </c>
      <c r="UAJ1331" s="62">
        <f>SUM(UAJ1329:UAJ1330)</f>
        <v>1000000</v>
      </c>
      <c r="UAK1331" s="62">
        <f>SUM(UAK1329:UAK1330)</f>
        <v>0</v>
      </c>
      <c r="UAL1331" s="62">
        <f>UAK1331/UAJ1331</f>
        <v>0</v>
      </c>
      <c r="UAM1331" s="62">
        <f>SUM(UAM1329)</f>
        <v>1000000</v>
      </c>
      <c r="UAN1331" s="62">
        <f>SUM(UAN1329:UAN1330)</f>
        <v>2000000</v>
      </c>
      <c r="UAO1331" s="62">
        <f>SUM(UAO1329:UAO1330)</f>
        <v>0</v>
      </c>
      <c r="UAP1331" s="62">
        <f>UAO1331/UAN1331</f>
        <v>0</v>
      </c>
      <c r="UAQ1331" s="62">
        <f>UAN1331-UAO1331</f>
        <v>2000000</v>
      </c>
      <c r="UAR1331" s="62">
        <f t="shared" si="683"/>
        <v>3000000</v>
      </c>
      <c r="UAY1331" s="62" t="s">
        <v>1936</v>
      </c>
      <c r="UAZ1331" s="62">
        <f>SUM(UAZ1329:UAZ1330)</f>
        <v>1000000</v>
      </c>
      <c r="UBA1331" s="62">
        <f>SUM(UBA1329:UBA1330)</f>
        <v>0</v>
      </c>
      <c r="UBB1331" s="62">
        <f>UBA1331/UAZ1331</f>
        <v>0</v>
      </c>
      <c r="UBC1331" s="62">
        <f>SUM(UBC1329)</f>
        <v>1000000</v>
      </c>
      <c r="UBD1331" s="62">
        <f>SUM(UBD1329:UBD1330)</f>
        <v>2000000</v>
      </c>
      <c r="UBE1331" s="62">
        <f>SUM(UBE1329:UBE1330)</f>
        <v>0</v>
      </c>
      <c r="UBF1331" s="62">
        <f>UBE1331/UBD1331</f>
        <v>0</v>
      </c>
      <c r="UBG1331" s="62">
        <f>UBD1331-UBE1331</f>
        <v>2000000</v>
      </c>
      <c r="UBH1331" s="62">
        <f t="shared" si="684"/>
        <v>3000000</v>
      </c>
      <c r="UBO1331" s="62" t="s">
        <v>1936</v>
      </c>
      <c r="UBP1331" s="62">
        <f>SUM(UBP1329:UBP1330)</f>
        <v>1000000</v>
      </c>
      <c r="UBQ1331" s="62">
        <f>SUM(UBQ1329:UBQ1330)</f>
        <v>0</v>
      </c>
      <c r="UBR1331" s="62">
        <f>UBQ1331/UBP1331</f>
        <v>0</v>
      </c>
      <c r="UBS1331" s="62">
        <f>SUM(UBS1329)</f>
        <v>1000000</v>
      </c>
      <c r="UBT1331" s="62">
        <f>SUM(UBT1329:UBT1330)</f>
        <v>2000000</v>
      </c>
      <c r="UBU1331" s="62">
        <f>SUM(UBU1329:UBU1330)</f>
        <v>0</v>
      </c>
      <c r="UBV1331" s="62">
        <f>UBU1331/UBT1331</f>
        <v>0</v>
      </c>
      <c r="UBW1331" s="62">
        <f>UBT1331-UBU1331</f>
        <v>2000000</v>
      </c>
      <c r="UBX1331" s="62">
        <f t="shared" si="684"/>
        <v>3000000</v>
      </c>
      <c r="UCE1331" s="62" t="s">
        <v>1936</v>
      </c>
      <c r="UCF1331" s="62">
        <f>SUM(UCF1329:UCF1330)</f>
        <v>1000000</v>
      </c>
      <c r="UCG1331" s="62">
        <f>SUM(UCG1329:UCG1330)</f>
        <v>0</v>
      </c>
      <c r="UCH1331" s="62">
        <f>UCG1331/UCF1331</f>
        <v>0</v>
      </c>
      <c r="UCI1331" s="62">
        <f>SUM(UCI1329)</f>
        <v>1000000</v>
      </c>
      <c r="UCJ1331" s="62">
        <f>SUM(UCJ1329:UCJ1330)</f>
        <v>2000000</v>
      </c>
      <c r="UCK1331" s="62">
        <f>SUM(UCK1329:UCK1330)</f>
        <v>0</v>
      </c>
      <c r="UCL1331" s="62">
        <f>UCK1331/UCJ1331</f>
        <v>0</v>
      </c>
      <c r="UCM1331" s="62">
        <f>UCJ1331-UCK1331</f>
        <v>2000000</v>
      </c>
      <c r="UCN1331" s="62">
        <f t="shared" si="685"/>
        <v>3000000</v>
      </c>
      <c r="UCU1331" s="62" t="s">
        <v>1936</v>
      </c>
      <c r="UCV1331" s="62">
        <f>SUM(UCV1329:UCV1330)</f>
        <v>1000000</v>
      </c>
      <c r="UCW1331" s="62">
        <f>SUM(UCW1329:UCW1330)</f>
        <v>0</v>
      </c>
      <c r="UCX1331" s="62">
        <f>UCW1331/UCV1331</f>
        <v>0</v>
      </c>
      <c r="UCY1331" s="62">
        <f>SUM(UCY1329)</f>
        <v>1000000</v>
      </c>
      <c r="UCZ1331" s="62">
        <f>SUM(UCZ1329:UCZ1330)</f>
        <v>2000000</v>
      </c>
      <c r="UDA1331" s="62">
        <f>SUM(UDA1329:UDA1330)</f>
        <v>0</v>
      </c>
      <c r="UDB1331" s="62">
        <f>UDA1331/UCZ1331</f>
        <v>0</v>
      </c>
      <c r="UDC1331" s="62">
        <f>UCZ1331-UDA1331</f>
        <v>2000000</v>
      </c>
      <c r="UDD1331" s="62">
        <f t="shared" si="685"/>
        <v>3000000</v>
      </c>
      <c r="UDK1331" s="62" t="s">
        <v>1936</v>
      </c>
      <c r="UDL1331" s="62">
        <f>SUM(UDL1329:UDL1330)</f>
        <v>1000000</v>
      </c>
      <c r="UDM1331" s="62">
        <f>SUM(UDM1329:UDM1330)</f>
        <v>0</v>
      </c>
      <c r="UDN1331" s="62">
        <f>UDM1331/UDL1331</f>
        <v>0</v>
      </c>
      <c r="UDO1331" s="62">
        <f>SUM(UDO1329)</f>
        <v>1000000</v>
      </c>
      <c r="UDP1331" s="62">
        <f>SUM(UDP1329:UDP1330)</f>
        <v>2000000</v>
      </c>
      <c r="UDQ1331" s="62">
        <f>SUM(UDQ1329:UDQ1330)</f>
        <v>0</v>
      </c>
      <c r="UDR1331" s="62">
        <f>UDQ1331/UDP1331</f>
        <v>0</v>
      </c>
      <c r="UDS1331" s="62">
        <f>UDP1331-UDQ1331</f>
        <v>2000000</v>
      </c>
      <c r="UDT1331" s="62">
        <f t="shared" si="686"/>
        <v>3000000</v>
      </c>
      <c r="UEA1331" s="62" t="s">
        <v>1936</v>
      </c>
      <c r="UEB1331" s="62">
        <f>SUM(UEB1329:UEB1330)</f>
        <v>1000000</v>
      </c>
      <c r="UEC1331" s="62">
        <f>SUM(UEC1329:UEC1330)</f>
        <v>0</v>
      </c>
      <c r="UED1331" s="62">
        <f>UEC1331/UEB1331</f>
        <v>0</v>
      </c>
      <c r="UEE1331" s="62">
        <f>SUM(UEE1329)</f>
        <v>1000000</v>
      </c>
      <c r="UEF1331" s="62">
        <f>SUM(UEF1329:UEF1330)</f>
        <v>2000000</v>
      </c>
      <c r="UEG1331" s="62">
        <f>SUM(UEG1329:UEG1330)</f>
        <v>0</v>
      </c>
      <c r="UEH1331" s="62">
        <f>UEG1331/UEF1331</f>
        <v>0</v>
      </c>
      <c r="UEI1331" s="62">
        <f>UEF1331-UEG1331</f>
        <v>2000000</v>
      </c>
      <c r="UEJ1331" s="62">
        <f t="shared" si="686"/>
        <v>3000000</v>
      </c>
      <c r="UEQ1331" s="62" t="s">
        <v>1936</v>
      </c>
      <c r="UER1331" s="62">
        <f>SUM(UER1329:UER1330)</f>
        <v>1000000</v>
      </c>
      <c r="UES1331" s="62">
        <f>SUM(UES1329:UES1330)</f>
        <v>0</v>
      </c>
      <c r="UET1331" s="62">
        <f>UES1331/UER1331</f>
        <v>0</v>
      </c>
      <c r="UEU1331" s="62">
        <f>SUM(UEU1329)</f>
        <v>1000000</v>
      </c>
      <c r="UEV1331" s="62">
        <f>SUM(UEV1329:UEV1330)</f>
        <v>2000000</v>
      </c>
      <c r="UEW1331" s="62">
        <f>SUM(UEW1329:UEW1330)</f>
        <v>0</v>
      </c>
      <c r="UEX1331" s="62">
        <f>UEW1331/UEV1331</f>
        <v>0</v>
      </c>
      <c r="UEY1331" s="62">
        <f>UEV1331-UEW1331</f>
        <v>2000000</v>
      </c>
      <c r="UEZ1331" s="62">
        <f t="shared" si="687"/>
        <v>3000000</v>
      </c>
      <c r="UFG1331" s="62" t="s">
        <v>1936</v>
      </c>
      <c r="UFH1331" s="62">
        <f>SUM(UFH1329:UFH1330)</f>
        <v>1000000</v>
      </c>
      <c r="UFI1331" s="62">
        <f>SUM(UFI1329:UFI1330)</f>
        <v>0</v>
      </c>
      <c r="UFJ1331" s="62">
        <f>UFI1331/UFH1331</f>
        <v>0</v>
      </c>
      <c r="UFK1331" s="62">
        <f>SUM(UFK1329)</f>
        <v>1000000</v>
      </c>
      <c r="UFL1331" s="62">
        <f>SUM(UFL1329:UFL1330)</f>
        <v>2000000</v>
      </c>
      <c r="UFM1331" s="62">
        <f>SUM(UFM1329:UFM1330)</f>
        <v>0</v>
      </c>
      <c r="UFN1331" s="62">
        <f>UFM1331/UFL1331</f>
        <v>0</v>
      </c>
      <c r="UFO1331" s="62">
        <f>UFL1331-UFM1331</f>
        <v>2000000</v>
      </c>
      <c r="UFP1331" s="62">
        <f t="shared" si="687"/>
        <v>3000000</v>
      </c>
      <c r="UFW1331" s="62" t="s">
        <v>1936</v>
      </c>
      <c r="UFX1331" s="62">
        <f>SUM(UFX1329:UFX1330)</f>
        <v>1000000</v>
      </c>
      <c r="UFY1331" s="62">
        <f>SUM(UFY1329:UFY1330)</f>
        <v>0</v>
      </c>
      <c r="UFZ1331" s="62">
        <f>UFY1331/UFX1331</f>
        <v>0</v>
      </c>
      <c r="UGA1331" s="62">
        <f>SUM(UGA1329)</f>
        <v>1000000</v>
      </c>
      <c r="UGB1331" s="62">
        <f>SUM(UGB1329:UGB1330)</f>
        <v>2000000</v>
      </c>
      <c r="UGC1331" s="62">
        <f>SUM(UGC1329:UGC1330)</f>
        <v>0</v>
      </c>
      <c r="UGD1331" s="62">
        <f>UGC1331/UGB1331</f>
        <v>0</v>
      </c>
      <c r="UGE1331" s="62">
        <f>UGB1331-UGC1331</f>
        <v>2000000</v>
      </c>
      <c r="UGF1331" s="62">
        <f t="shared" si="688"/>
        <v>3000000</v>
      </c>
      <c r="UGM1331" s="62" t="s">
        <v>1936</v>
      </c>
      <c r="UGN1331" s="62">
        <f>SUM(UGN1329:UGN1330)</f>
        <v>1000000</v>
      </c>
      <c r="UGO1331" s="62">
        <f>SUM(UGO1329:UGO1330)</f>
        <v>0</v>
      </c>
      <c r="UGP1331" s="62">
        <f>UGO1331/UGN1331</f>
        <v>0</v>
      </c>
      <c r="UGQ1331" s="62">
        <f>SUM(UGQ1329)</f>
        <v>1000000</v>
      </c>
      <c r="UGR1331" s="62">
        <f>SUM(UGR1329:UGR1330)</f>
        <v>2000000</v>
      </c>
      <c r="UGS1331" s="62">
        <f>SUM(UGS1329:UGS1330)</f>
        <v>0</v>
      </c>
      <c r="UGT1331" s="62">
        <f>UGS1331/UGR1331</f>
        <v>0</v>
      </c>
      <c r="UGU1331" s="62">
        <f>UGR1331-UGS1331</f>
        <v>2000000</v>
      </c>
      <c r="UGV1331" s="62">
        <f t="shared" si="688"/>
        <v>3000000</v>
      </c>
      <c r="UHC1331" s="62" t="s">
        <v>1936</v>
      </c>
      <c r="UHD1331" s="62">
        <f>SUM(UHD1329:UHD1330)</f>
        <v>1000000</v>
      </c>
      <c r="UHE1331" s="62">
        <f>SUM(UHE1329:UHE1330)</f>
        <v>0</v>
      </c>
      <c r="UHF1331" s="62">
        <f>UHE1331/UHD1331</f>
        <v>0</v>
      </c>
      <c r="UHG1331" s="62">
        <f>SUM(UHG1329)</f>
        <v>1000000</v>
      </c>
      <c r="UHH1331" s="62">
        <f>SUM(UHH1329:UHH1330)</f>
        <v>2000000</v>
      </c>
      <c r="UHI1331" s="62">
        <f>SUM(UHI1329:UHI1330)</f>
        <v>0</v>
      </c>
      <c r="UHJ1331" s="62">
        <f>UHI1331/UHH1331</f>
        <v>0</v>
      </c>
      <c r="UHK1331" s="62">
        <f>UHH1331-UHI1331</f>
        <v>2000000</v>
      </c>
      <c r="UHL1331" s="62">
        <f t="shared" si="689"/>
        <v>3000000</v>
      </c>
      <c r="UHS1331" s="62" t="s">
        <v>1936</v>
      </c>
      <c r="UHT1331" s="62">
        <f>SUM(UHT1329:UHT1330)</f>
        <v>1000000</v>
      </c>
      <c r="UHU1331" s="62">
        <f>SUM(UHU1329:UHU1330)</f>
        <v>0</v>
      </c>
      <c r="UHV1331" s="62">
        <f>UHU1331/UHT1331</f>
        <v>0</v>
      </c>
      <c r="UHW1331" s="62">
        <f>SUM(UHW1329)</f>
        <v>1000000</v>
      </c>
      <c r="UHX1331" s="62">
        <f>SUM(UHX1329:UHX1330)</f>
        <v>2000000</v>
      </c>
      <c r="UHY1331" s="62">
        <f>SUM(UHY1329:UHY1330)</f>
        <v>0</v>
      </c>
      <c r="UHZ1331" s="62">
        <f>UHY1331/UHX1331</f>
        <v>0</v>
      </c>
      <c r="UIA1331" s="62">
        <f>UHX1331-UHY1331</f>
        <v>2000000</v>
      </c>
      <c r="UIB1331" s="62">
        <f t="shared" si="689"/>
        <v>3000000</v>
      </c>
      <c r="UII1331" s="62" t="s">
        <v>1936</v>
      </c>
      <c r="UIJ1331" s="62">
        <f>SUM(UIJ1329:UIJ1330)</f>
        <v>1000000</v>
      </c>
      <c r="UIK1331" s="62">
        <f>SUM(UIK1329:UIK1330)</f>
        <v>0</v>
      </c>
      <c r="UIL1331" s="62">
        <f>UIK1331/UIJ1331</f>
        <v>0</v>
      </c>
      <c r="UIM1331" s="62">
        <f>SUM(UIM1329)</f>
        <v>1000000</v>
      </c>
      <c r="UIN1331" s="62">
        <f>SUM(UIN1329:UIN1330)</f>
        <v>2000000</v>
      </c>
      <c r="UIO1331" s="62">
        <f>SUM(UIO1329:UIO1330)</f>
        <v>0</v>
      </c>
      <c r="UIP1331" s="62">
        <f>UIO1331/UIN1331</f>
        <v>0</v>
      </c>
      <c r="UIQ1331" s="62">
        <f>UIN1331-UIO1331</f>
        <v>2000000</v>
      </c>
      <c r="UIR1331" s="62">
        <f t="shared" si="690"/>
        <v>3000000</v>
      </c>
      <c r="UIY1331" s="62" t="s">
        <v>1936</v>
      </c>
      <c r="UIZ1331" s="62">
        <f>SUM(UIZ1329:UIZ1330)</f>
        <v>1000000</v>
      </c>
      <c r="UJA1331" s="62">
        <f>SUM(UJA1329:UJA1330)</f>
        <v>0</v>
      </c>
      <c r="UJB1331" s="62">
        <f>UJA1331/UIZ1331</f>
        <v>0</v>
      </c>
      <c r="UJC1331" s="62">
        <f>SUM(UJC1329)</f>
        <v>1000000</v>
      </c>
      <c r="UJD1331" s="62">
        <f>SUM(UJD1329:UJD1330)</f>
        <v>2000000</v>
      </c>
      <c r="UJE1331" s="62">
        <f>SUM(UJE1329:UJE1330)</f>
        <v>0</v>
      </c>
      <c r="UJF1331" s="62">
        <f>UJE1331/UJD1331</f>
        <v>0</v>
      </c>
      <c r="UJG1331" s="62">
        <f>UJD1331-UJE1331</f>
        <v>2000000</v>
      </c>
      <c r="UJH1331" s="62">
        <f t="shared" si="690"/>
        <v>3000000</v>
      </c>
      <c r="UJO1331" s="62" t="s">
        <v>1936</v>
      </c>
      <c r="UJP1331" s="62">
        <f>SUM(UJP1329:UJP1330)</f>
        <v>1000000</v>
      </c>
      <c r="UJQ1331" s="62">
        <f>SUM(UJQ1329:UJQ1330)</f>
        <v>0</v>
      </c>
      <c r="UJR1331" s="62">
        <f>UJQ1331/UJP1331</f>
        <v>0</v>
      </c>
      <c r="UJS1331" s="62">
        <f>SUM(UJS1329)</f>
        <v>1000000</v>
      </c>
      <c r="UJT1331" s="62">
        <f>SUM(UJT1329:UJT1330)</f>
        <v>2000000</v>
      </c>
      <c r="UJU1331" s="62">
        <f>SUM(UJU1329:UJU1330)</f>
        <v>0</v>
      </c>
      <c r="UJV1331" s="62">
        <f>UJU1331/UJT1331</f>
        <v>0</v>
      </c>
      <c r="UJW1331" s="62">
        <f>UJT1331-UJU1331</f>
        <v>2000000</v>
      </c>
      <c r="UJX1331" s="62">
        <f t="shared" si="691"/>
        <v>3000000</v>
      </c>
      <c r="UKE1331" s="62" t="s">
        <v>1936</v>
      </c>
      <c r="UKF1331" s="62">
        <f>SUM(UKF1329:UKF1330)</f>
        <v>1000000</v>
      </c>
      <c r="UKG1331" s="62">
        <f>SUM(UKG1329:UKG1330)</f>
        <v>0</v>
      </c>
      <c r="UKH1331" s="62">
        <f>UKG1331/UKF1331</f>
        <v>0</v>
      </c>
      <c r="UKI1331" s="62">
        <f>SUM(UKI1329)</f>
        <v>1000000</v>
      </c>
      <c r="UKJ1331" s="62">
        <f>SUM(UKJ1329:UKJ1330)</f>
        <v>2000000</v>
      </c>
      <c r="UKK1331" s="62">
        <f>SUM(UKK1329:UKK1330)</f>
        <v>0</v>
      </c>
      <c r="UKL1331" s="62">
        <f>UKK1331/UKJ1331</f>
        <v>0</v>
      </c>
      <c r="UKM1331" s="62">
        <f>UKJ1331-UKK1331</f>
        <v>2000000</v>
      </c>
      <c r="UKN1331" s="62">
        <f t="shared" si="691"/>
        <v>3000000</v>
      </c>
      <c r="UKU1331" s="62" t="s">
        <v>1936</v>
      </c>
      <c r="UKV1331" s="62">
        <f>SUM(UKV1329:UKV1330)</f>
        <v>1000000</v>
      </c>
      <c r="UKW1331" s="62">
        <f>SUM(UKW1329:UKW1330)</f>
        <v>0</v>
      </c>
      <c r="UKX1331" s="62">
        <f>UKW1331/UKV1331</f>
        <v>0</v>
      </c>
      <c r="UKY1331" s="62">
        <f>SUM(UKY1329)</f>
        <v>1000000</v>
      </c>
      <c r="UKZ1331" s="62">
        <f>SUM(UKZ1329:UKZ1330)</f>
        <v>2000000</v>
      </c>
      <c r="ULA1331" s="62">
        <f>SUM(ULA1329:ULA1330)</f>
        <v>0</v>
      </c>
      <c r="ULB1331" s="62">
        <f>ULA1331/UKZ1331</f>
        <v>0</v>
      </c>
      <c r="ULC1331" s="62">
        <f>UKZ1331-ULA1331</f>
        <v>2000000</v>
      </c>
      <c r="ULD1331" s="62">
        <f t="shared" si="692"/>
        <v>3000000</v>
      </c>
      <c r="ULK1331" s="62" t="s">
        <v>1936</v>
      </c>
      <c r="ULL1331" s="62">
        <f>SUM(ULL1329:ULL1330)</f>
        <v>1000000</v>
      </c>
      <c r="ULM1331" s="62">
        <f>SUM(ULM1329:ULM1330)</f>
        <v>0</v>
      </c>
      <c r="ULN1331" s="62">
        <f>ULM1331/ULL1331</f>
        <v>0</v>
      </c>
      <c r="ULO1331" s="62">
        <f>SUM(ULO1329)</f>
        <v>1000000</v>
      </c>
      <c r="ULP1331" s="62">
        <f>SUM(ULP1329:ULP1330)</f>
        <v>2000000</v>
      </c>
      <c r="ULQ1331" s="62">
        <f>SUM(ULQ1329:ULQ1330)</f>
        <v>0</v>
      </c>
      <c r="ULR1331" s="62">
        <f>ULQ1331/ULP1331</f>
        <v>0</v>
      </c>
      <c r="ULS1331" s="62">
        <f>ULP1331-ULQ1331</f>
        <v>2000000</v>
      </c>
      <c r="ULT1331" s="62">
        <f t="shared" si="692"/>
        <v>3000000</v>
      </c>
      <c r="UMA1331" s="62" t="s">
        <v>1936</v>
      </c>
      <c r="UMB1331" s="62">
        <f>SUM(UMB1329:UMB1330)</f>
        <v>1000000</v>
      </c>
      <c r="UMC1331" s="62">
        <f>SUM(UMC1329:UMC1330)</f>
        <v>0</v>
      </c>
      <c r="UMD1331" s="62">
        <f>UMC1331/UMB1331</f>
        <v>0</v>
      </c>
      <c r="UME1331" s="62">
        <f>SUM(UME1329)</f>
        <v>1000000</v>
      </c>
      <c r="UMF1331" s="62">
        <f>SUM(UMF1329:UMF1330)</f>
        <v>2000000</v>
      </c>
      <c r="UMG1331" s="62">
        <f>SUM(UMG1329:UMG1330)</f>
        <v>0</v>
      </c>
      <c r="UMH1331" s="62">
        <f>UMG1331/UMF1331</f>
        <v>0</v>
      </c>
      <c r="UMI1331" s="62">
        <f>UMF1331-UMG1331</f>
        <v>2000000</v>
      </c>
      <c r="UMJ1331" s="62">
        <f t="shared" si="693"/>
        <v>3000000</v>
      </c>
      <c r="UMQ1331" s="62" t="s">
        <v>1936</v>
      </c>
      <c r="UMR1331" s="62">
        <f>SUM(UMR1329:UMR1330)</f>
        <v>1000000</v>
      </c>
      <c r="UMS1331" s="62">
        <f>SUM(UMS1329:UMS1330)</f>
        <v>0</v>
      </c>
      <c r="UMT1331" s="62">
        <f>UMS1331/UMR1331</f>
        <v>0</v>
      </c>
      <c r="UMU1331" s="62">
        <f>SUM(UMU1329)</f>
        <v>1000000</v>
      </c>
      <c r="UMV1331" s="62">
        <f>SUM(UMV1329:UMV1330)</f>
        <v>2000000</v>
      </c>
      <c r="UMW1331" s="62">
        <f>SUM(UMW1329:UMW1330)</f>
        <v>0</v>
      </c>
      <c r="UMX1331" s="62">
        <f>UMW1331/UMV1331</f>
        <v>0</v>
      </c>
      <c r="UMY1331" s="62">
        <f>UMV1331-UMW1331</f>
        <v>2000000</v>
      </c>
      <c r="UMZ1331" s="62">
        <f t="shared" si="693"/>
        <v>3000000</v>
      </c>
      <c r="UNG1331" s="62" t="s">
        <v>1936</v>
      </c>
      <c r="UNH1331" s="62">
        <f>SUM(UNH1329:UNH1330)</f>
        <v>1000000</v>
      </c>
      <c r="UNI1331" s="62">
        <f>SUM(UNI1329:UNI1330)</f>
        <v>0</v>
      </c>
      <c r="UNJ1331" s="62">
        <f>UNI1331/UNH1331</f>
        <v>0</v>
      </c>
      <c r="UNK1331" s="62">
        <f>SUM(UNK1329)</f>
        <v>1000000</v>
      </c>
      <c r="UNL1331" s="62">
        <f>SUM(UNL1329:UNL1330)</f>
        <v>2000000</v>
      </c>
      <c r="UNM1331" s="62">
        <f>SUM(UNM1329:UNM1330)</f>
        <v>0</v>
      </c>
      <c r="UNN1331" s="62">
        <f>UNM1331/UNL1331</f>
        <v>0</v>
      </c>
      <c r="UNO1331" s="62">
        <f>UNL1331-UNM1331</f>
        <v>2000000</v>
      </c>
      <c r="UNP1331" s="62">
        <f t="shared" si="694"/>
        <v>3000000</v>
      </c>
      <c r="UNW1331" s="62" t="s">
        <v>1936</v>
      </c>
      <c r="UNX1331" s="62">
        <f>SUM(UNX1329:UNX1330)</f>
        <v>1000000</v>
      </c>
      <c r="UNY1331" s="62">
        <f>SUM(UNY1329:UNY1330)</f>
        <v>0</v>
      </c>
      <c r="UNZ1331" s="62">
        <f>UNY1331/UNX1331</f>
        <v>0</v>
      </c>
      <c r="UOA1331" s="62">
        <f>SUM(UOA1329)</f>
        <v>1000000</v>
      </c>
      <c r="UOB1331" s="62">
        <f>SUM(UOB1329:UOB1330)</f>
        <v>2000000</v>
      </c>
      <c r="UOC1331" s="62">
        <f>SUM(UOC1329:UOC1330)</f>
        <v>0</v>
      </c>
      <c r="UOD1331" s="62">
        <f>UOC1331/UOB1331</f>
        <v>0</v>
      </c>
      <c r="UOE1331" s="62">
        <f>UOB1331-UOC1331</f>
        <v>2000000</v>
      </c>
      <c r="UOF1331" s="62">
        <f t="shared" si="694"/>
        <v>3000000</v>
      </c>
      <c r="UOM1331" s="62" t="s">
        <v>1936</v>
      </c>
      <c r="UON1331" s="62">
        <f>SUM(UON1329:UON1330)</f>
        <v>1000000</v>
      </c>
      <c r="UOO1331" s="62">
        <f>SUM(UOO1329:UOO1330)</f>
        <v>0</v>
      </c>
      <c r="UOP1331" s="62">
        <f>UOO1331/UON1331</f>
        <v>0</v>
      </c>
      <c r="UOQ1331" s="62">
        <f>SUM(UOQ1329)</f>
        <v>1000000</v>
      </c>
      <c r="UOR1331" s="62">
        <f>SUM(UOR1329:UOR1330)</f>
        <v>2000000</v>
      </c>
      <c r="UOS1331" s="62">
        <f>SUM(UOS1329:UOS1330)</f>
        <v>0</v>
      </c>
      <c r="UOT1331" s="62">
        <f>UOS1331/UOR1331</f>
        <v>0</v>
      </c>
      <c r="UOU1331" s="62">
        <f>UOR1331-UOS1331</f>
        <v>2000000</v>
      </c>
      <c r="UOV1331" s="62">
        <f t="shared" si="695"/>
        <v>3000000</v>
      </c>
      <c r="UPC1331" s="62" t="s">
        <v>1936</v>
      </c>
      <c r="UPD1331" s="62">
        <f>SUM(UPD1329:UPD1330)</f>
        <v>1000000</v>
      </c>
      <c r="UPE1331" s="62">
        <f>SUM(UPE1329:UPE1330)</f>
        <v>0</v>
      </c>
      <c r="UPF1331" s="62">
        <f>UPE1331/UPD1331</f>
        <v>0</v>
      </c>
      <c r="UPG1331" s="62">
        <f>SUM(UPG1329)</f>
        <v>1000000</v>
      </c>
      <c r="UPH1331" s="62">
        <f>SUM(UPH1329:UPH1330)</f>
        <v>2000000</v>
      </c>
      <c r="UPI1331" s="62">
        <f>SUM(UPI1329:UPI1330)</f>
        <v>0</v>
      </c>
      <c r="UPJ1331" s="62">
        <f>UPI1331/UPH1331</f>
        <v>0</v>
      </c>
      <c r="UPK1331" s="62">
        <f>UPH1331-UPI1331</f>
        <v>2000000</v>
      </c>
      <c r="UPL1331" s="62">
        <f t="shared" si="695"/>
        <v>3000000</v>
      </c>
      <c r="UPS1331" s="62" t="s">
        <v>1936</v>
      </c>
      <c r="UPT1331" s="62">
        <f>SUM(UPT1329:UPT1330)</f>
        <v>1000000</v>
      </c>
      <c r="UPU1331" s="62">
        <f>SUM(UPU1329:UPU1330)</f>
        <v>0</v>
      </c>
      <c r="UPV1331" s="62">
        <f>UPU1331/UPT1331</f>
        <v>0</v>
      </c>
      <c r="UPW1331" s="62">
        <f>SUM(UPW1329)</f>
        <v>1000000</v>
      </c>
      <c r="UPX1331" s="62">
        <f>SUM(UPX1329:UPX1330)</f>
        <v>2000000</v>
      </c>
      <c r="UPY1331" s="62">
        <f>SUM(UPY1329:UPY1330)</f>
        <v>0</v>
      </c>
      <c r="UPZ1331" s="62">
        <f>UPY1331/UPX1331</f>
        <v>0</v>
      </c>
      <c r="UQA1331" s="62">
        <f>UPX1331-UPY1331</f>
        <v>2000000</v>
      </c>
      <c r="UQB1331" s="62">
        <f t="shared" si="696"/>
        <v>3000000</v>
      </c>
      <c r="UQI1331" s="62" t="s">
        <v>1936</v>
      </c>
      <c r="UQJ1331" s="62">
        <f>SUM(UQJ1329:UQJ1330)</f>
        <v>1000000</v>
      </c>
      <c r="UQK1331" s="62">
        <f>SUM(UQK1329:UQK1330)</f>
        <v>0</v>
      </c>
      <c r="UQL1331" s="62">
        <f>UQK1331/UQJ1331</f>
        <v>0</v>
      </c>
      <c r="UQM1331" s="62">
        <f>SUM(UQM1329)</f>
        <v>1000000</v>
      </c>
      <c r="UQN1331" s="62">
        <f>SUM(UQN1329:UQN1330)</f>
        <v>2000000</v>
      </c>
      <c r="UQO1331" s="62">
        <f>SUM(UQO1329:UQO1330)</f>
        <v>0</v>
      </c>
      <c r="UQP1331" s="62">
        <f>UQO1331/UQN1331</f>
        <v>0</v>
      </c>
      <c r="UQQ1331" s="62">
        <f>UQN1331-UQO1331</f>
        <v>2000000</v>
      </c>
      <c r="UQR1331" s="62">
        <f t="shared" si="696"/>
        <v>3000000</v>
      </c>
      <c r="UQY1331" s="62" t="s">
        <v>1936</v>
      </c>
      <c r="UQZ1331" s="62">
        <f>SUM(UQZ1329:UQZ1330)</f>
        <v>1000000</v>
      </c>
      <c r="URA1331" s="62">
        <f>SUM(URA1329:URA1330)</f>
        <v>0</v>
      </c>
      <c r="URB1331" s="62">
        <f>URA1331/UQZ1331</f>
        <v>0</v>
      </c>
      <c r="URC1331" s="62">
        <f>SUM(URC1329)</f>
        <v>1000000</v>
      </c>
      <c r="URD1331" s="62">
        <f>SUM(URD1329:URD1330)</f>
        <v>2000000</v>
      </c>
      <c r="URE1331" s="62">
        <f>SUM(URE1329:URE1330)</f>
        <v>0</v>
      </c>
      <c r="URF1331" s="62">
        <f>URE1331/URD1331</f>
        <v>0</v>
      </c>
      <c r="URG1331" s="62">
        <f>URD1331-URE1331</f>
        <v>2000000</v>
      </c>
      <c r="URH1331" s="62">
        <f t="shared" si="697"/>
        <v>3000000</v>
      </c>
      <c r="URO1331" s="62" t="s">
        <v>1936</v>
      </c>
      <c r="URP1331" s="62">
        <f>SUM(URP1329:URP1330)</f>
        <v>1000000</v>
      </c>
      <c r="URQ1331" s="62">
        <f>SUM(URQ1329:URQ1330)</f>
        <v>0</v>
      </c>
      <c r="URR1331" s="62">
        <f>URQ1331/URP1331</f>
        <v>0</v>
      </c>
      <c r="URS1331" s="62">
        <f>SUM(URS1329)</f>
        <v>1000000</v>
      </c>
      <c r="URT1331" s="62">
        <f>SUM(URT1329:URT1330)</f>
        <v>2000000</v>
      </c>
      <c r="URU1331" s="62">
        <f>SUM(URU1329:URU1330)</f>
        <v>0</v>
      </c>
      <c r="URV1331" s="62">
        <f>URU1331/URT1331</f>
        <v>0</v>
      </c>
      <c r="URW1331" s="62">
        <f>URT1331-URU1331</f>
        <v>2000000</v>
      </c>
      <c r="URX1331" s="62">
        <f t="shared" si="697"/>
        <v>3000000</v>
      </c>
      <c r="USE1331" s="62" t="s">
        <v>1936</v>
      </c>
      <c r="USF1331" s="62">
        <f>SUM(USF1329:USF1330)</f>
        <v>1000000</v>
      </c>
      <c r="USG1331" s="62">
        <f>SUM(USG1329:USG1330)</f>
        <v>0</v>
      </c>
      <c r="USH1331" s="62">
        <f>USG1331/USF1331</f>
        <v>0</v>
      </c>
      <c r="USI1331" s="62">
        <f>SUM(USI1329)</f>
        <v>1000000</v>
      </c>
      <c r="USJ1331" s="62">
        <f>SUM(USJ1329:USJ1330)</f>
        <v>2000000</v>
      </c>
      <c r="USK1331" s="62">
        <f>SUM(USK1329:USK1330)</f>
        <v>0</v>
      </c>
      <c r="USL1331" s="62">
        <f>USK1331/USJ1331</f>
        <v>0</v>
      </c>
      <c r="USM1331" s="62">
        <f>USJ1331-USK1331</f>
        <v>2000000</v>
      </c>
      <c r="USN1331" s="62">
        <f t="shared" si="698"/>
        <v>3000000</v>
      </c>
      <c r="USU1331" s="62" t="s">
        <v>1936</v>
      </c>
      <c r="USV1331" s="62">
        <f>SUM(USV1329:USV1330)</f>
        <v>1000000</v>
      </c>
      <c r="USW1331" s="62">
        <f>SUM(USW1329:USW1330)</f>
        <v>0</v>
      </c>
      <c r="USX1331" s="62">
        <f>USW1331/USV1331</f>
        <v>0</v>
      </c>
      <c r="USY1331" s="62">
        <f>SUM(USY1329)</f>
        <v>1000000</v>
      </c>
      <c r="USZ1331" s="62">
        <f>SUM(USZ1329:USZ1330)</f>
        <v>2000000</v>
      </c>
      <c r="UTA1331" s="62">
        <f>SUM(UTA1329:UTA1330)</f>
        <v>0</v>
      </c>
      <c r="UTB1331" s="62">
        <f>UTA1331/USZ1331</f>
        <v>0</v>
      </c>
      <c r="UTC1331" s="62">
        <f>USZ1331-UTA1331</f>
        <v>2000000</v>
      </c>
      <c r="UTD1331" s="62">
        <f t="shared" si="698"/>
        <v>3000000</v>
      </c>
      <c r="UTK1331" s="62" t="s">
        <v>1936</v>
      </c>
      <c r="UTL1331" s="62">
        <f>SUM(UTL1329:UTL1330)</f>
        <v>1000000</v>
      </c>
      <c r="UTM1331" s="62">
        <f>SUM(UTM1329:UTM1330)</f>
        <v>0</v>
      </c>
      <c r="UTN1331" s="62">
        <f>UTM1331/UTL1331</f>
        <v>0</v>
      </c>
      <c r="UTO1331" s="62">
        <f>SUM(UTO1329)</f>
        <v>1000000</v>
      </c>
      <c r="UTP1331" s="62">
        <f>SUM(UTP1329:UTP1330)</f>
        <v>2000000</v>
      </c>
      <c r="UTQ1331" s="62">
        <f>SUM(UTQ1329:UTQ1330)</f>
        <v>0</v>
      </c>
      <c r="UTR1331" s="62">
        <f>UTQ1331/UTP1331</f>
        <v>0</v>
      </c>
      <c r="UTS1331" s="62">
        <f>UTP1331-UTQ1331</f>
        <v>2000000</v>
      </c>
      <c r="UTT1331" s="62">
        <f t="shared" si="699"/>
        <v>3000000</v>
      </c>
      <c r="UUA1331" s="62" t="s">
        <v>1936</v>
      </c>
      <c r="UUB1331" s="62">
        <f>SUM(UUB1329:UUB1330)</f>
        <v>1000000</v>
      </c>
      <c r="UUC1331" s="62">
        <f>SUM(UUC1329:UUC1330)</f>
        <v>0</v>
      </c>
      <c r="UUD1331" s="62">
        <f>UUC1331/UUB1331</f>
        <v>0</v>
      </c>
      <c r="UUE1331" s="62">
        <f>SUM(UUE1329)</f>
        <v>1000000</v>
      </c>
      <c r="UUF1331" s="62">
        <f>SUM(UUF1329:UUF1330)</f>
        <v>2000000</v>
      </c>
      <c r="UUG1331" s="62">
        <f>SUM(UUG1329:UUG1330)</f>
        <v>0</v>
      </c>
      <c r="UUH1331" s="62">
        <f>UUG1331/UUF1331</f>
        <v>0</v>
      </c>
      <c r="UUI1331" s="62">
        <f>UUF1331-UUG1331</f>
        <v>2000000</v>
      </c>
      <c r="UUJ1331" s="62">
        <f t="shared" si="699"/>
        <v>3000000</v>
      </c>
      <c r="UUQ1331" s="62" t="s">
        <v>1936</v>
      </c>
      <c r="UUR1331" s="62">
        <f>SUM(UUR1329:UUR1330)</f>
        <v>1000000</v>
      </c>
      <c r="UUS1331" s="62">
        <f>SUM(UUS1329:UUS1330)</f>
        <v>0</v>
      </c>
      <c r="UUT1331" s="62">
        <f>UUS1331/UUR1331</f>
        <v>0</v>
      </c>
      <c r="UUU1331" s="62">
        <f>SUM(UUU1329)</f>
        <v>1000000</v>
      </c>
      <c r="UUV1331" s="62">
        <f>SUM(UUV1329:UUV1330)</f>
        <v>2000000</v>
      </c>
      <c r="UUW1331" s="62">
        <f>SUM(UUW1329:UUW1330)</f>
        <v>0</v>
      </c>
      <c r="UUX1331" s="62">
        <f>UUW1331/UUV1331</f>
        <v>0</v>
      </c>
      <c r="UUY1331" s="62">
        <f>UUV1331-UUW1331</f>
        <v>2000000</v>
      </c>
      <c r="UUZ1331" s="62">
        <f t="shared" si="700"/>
        <v>3000000</v>
      </c>
      <c r="UVG1331" s="62" t="s">
        <v>1936</v>
      </c>
      <c r="UVH1331" s="62">
        <f>SUM(UVH1329:UVH1330)</f>
        <v>1000000</v>
      </c>
      <c r="UVI1331" s="62">
        <f>SUM(UVI1329:UVI1330)</f>
        <v>0</v>
      </c>
      <c r="UVJ1331" s="62">
        <f>UVI1331/UVH1331</f>
        <v>0</v>
      </c>
      <c r="UVK1331" s="62">
        <f>SUM(UVK1329)</f>
        <v>1000000</v>
      </c>
      <c r="UVL1331" s="62">
        <f>SUM(UVL1329:UVL1330)</f>
        <v>2000000</v>
      </c>
      <c r="UVM1331" s="62">
        <f>SUM(UVM1329:UVM1330)</f>
        <v>0</v>
      </c>
      <c r="UVN1331" s="62">
        <f>UVM1331/UVL1331</f>
        <v>0</v>
      </c>
      <c r="UVO1331" s="62">
        <f>UVL1331-UVM1331</f>
        <v>2000000</v>
      </c>
      <c r="UVP1331" s="62">
        <f t="shared" si="700"/>
        <v>3000000</v>
      </c>
      <c r="UVW1331" s="62" t="s">
        <v>1936</v>
      </c>
      <c r="UVX1331" s="62">
        <f>SUM(UVX1329:UVX1330)</f>
        <v>1000000</v>
      </c>
      <c r="UVY1331" s="62">
        <f>SUM(UVY1329:UVY1330)</f>
        <v>0</v>
      </c>
      <c r="UVZ1331" s="62">
        <f>UVY1331/UVX1331</f>
        <v>0</v>
      </c>
      <c r="UWA1331" s="62">
        <f>SUM(UWA1329)</f>
        <v>1000000</v>
      </c>
      <c r="UWB1331" s="62">
        <f>SUM(UWB1329:UWB1330)</f>
        <v>2000000</v>
      </c>
      <c r="UWC1331" s="62">
        <f>SUM(UWC1329:UWC1330)</f>
        <v>0</v>
      </c>
      <c r="UWD1331" s="62">
        <f>UWC1331/UWB1331</f>
        <v>0</v>
      </c>
      <c r="UWE1331" s="62">
        <f>UWB1331-UWC1331</f>
        <v>2000000</v>
      </c>
      <c r="UWF1331" s="62">
        <f t="shared" si="701"/>
        <v>3000000</v>
      </c>
      <c r="UWM1331" s="62" t="s">
        <v>1936</v>
      </c>
      <c r="UWN1331" s="62">
        <f>SUM(UWN1329:UWN1330)</f>
        <v>1000000</v>
      </c>
      <c r="UWO1331" s="62">
        <f>SUM(UWO1329:UWO1330)</f>
        <v>0</v>
      </c>
      <c r="UWP1331" s="62">
        <f>UWO1331/UWN1331</f>
        <v>0</v>
      </c>
      <c r="UWQ1331" s="62">
        <f>SUM(UWQ1329)</f>
        <v>1000000</v>
      </c>
      <c r="UWR1331" s="62">
        <f>SUM(UWR1329:UWR1330)</f>
        <v>2000000</v>
      </c>
      <c r="UWS1331" s="62">
        <f>SUM(UWS1329:UWS1330)</f>
        <v>0</v>
      </c>
      <c r="UWT1331" s="62">
        <f>UWS1331/UWR1331</f>
        <v>0</v>
      </c>
      <c r="UWU1331" s="62">
        <f>UWR1331-UWS1331</f>
        <v>2000000</v>
      </c>
      <c r="UWV1331" s="62">
        <f t="shared" si="701"/>
        <v>3000000</v>
      </c>
      <c r="UXC1331" s="62" t="s">
        <v>1936</v>
      </c>
      <c r="UXD1331" s="62">
        <f>SUM(UXD1329:UXD1330)</f>
        <v>1000000</v>
      </c>
      <c r="UXE1331" s="62">
        <f>SUM(UXE1329:UXE1330)</f>
        <v>0</v>
      </c>
      <c r="UXF1331" s="62">
        <f>UXE1331/UXD1331</f>
        <v>0</v>
      </c>
      <c r="UXG1331" s="62">
        <f>SUM(UXG1329)</f>
        <v>1000000</v>
      </c>
      <c r="UXH1331" s="62">
        <f>SUM(UXH1329:UXH1330)</f>
        <v>2000000</v>
      </c>
      <c r="UXI1331" s="62">
        <f>SUM(UXI1329:UXI1330)</f>
        <v>0</v>
      </c>
      <c r="UXJ1331" s="62">
        <f>UXI1331/UXH1331</f>
        <v>0</v>
      </c>
      <c r="UXK1331" s="62">
        <f>UXH1331-UXI1331</f>
        <v>2000000</v>
      </c>
      <c r="UXL1331" s="62">
        <f t="shared" si="702"/>
        <v>3000000</v>
      </c>
      <c r="UXS1331" s="62" t="s">
        <v>1936</v>
      </c>
      <c r="UXT1331" s="62">
        <f>SUM(UXT1329:UXT1330)</f>
        <v>1000000</v>
      </c>
      <c r="UXU1331" s="62">
        <f>SUM(UXU1329:UXU1330)</f>
        <v>0</v>
      </c>
      <c r="UXV1331" s="62">
        <f>UXU1331/UXT1331</f>
        <v>0</v>
      </c>
      <c r="UXW1331" s="62">
        <f>SUM(UXW1329)</f>
        <v>1000000</v>
      </c>
      <c r="UXX1331" s="62">
        <f>SUM(UXX1329:UXX1330)</f>
        <v>2000000</v>
      </c>
      <c r="UXY1331" s="62">
        <f>SUM(UXY1329:UXY1330)</f>
        <v>0</v>
      </c>
      <c r="UXZ1331" s="62">
        <f>UXY1331/UXX1331</f>
        <v>0</v>
      </c>
      <c r="UYA1331" s="62">
        <f>UXX1331-UXY1331</f>
        <v>2000000</v>
      </c>
      <c r="UYB1331" s="62">
        <f t="shared" si="702"/>
        <v>3000000</v>
      </c>
      <c r="UYI1331" s="62" t="s">
        <v>1936</v>
      </c>
      <c r="UYJ1331" s="62">
        <f>SUM(UYJ1329:UYJ1330)</f>
        <v>1000000</v>
      </c>
      <c r="UYK1331" s="62">
        <f>SUM(UYK1329:UYK1330)</f>
        <v>0</v>
      </c>
      <c r="UYL1331" s="62">
        <f>UYK1331/UYJ1331</f>
        <v>0</v>
      </c>
      <c r="UYM1331" s="62">
        <f>SUM(UYM1329)</f>
        <v>1000000</v>
      </c>
      <c r="UYN1331" s="62">
        <f>SUM(UYN1329:UYN1330)</f>
        <v>2000000</v>
      </c>
      <c r="UYO1331" s="62">
        <f>SUM(UYO1329:UYO1330)</f>
        <v>0</v>
      </c>
      <c r="UYP1331" s="62">
        <f>UYO1331/UYN1331</f>
        <v>0</v>
      </c>
      <c r="UYQ1331" s="62">
        <f>UYN1331-UYO1331</f>
        <v>2000000</v>
      </c>
      <c r="UYR1331" s="62">
        <f t="shared" si="703"/>
        <v>3000000</v>
      </c>
      <c r="UYY1331" s="62" t="s">
        <v>1936</v>
      </c>
      <c r="UYZ1331" s="62">
        <f>SUM(UYZ1329:UYZ1330)</f>
        <v>1000000</v>
      </c>
      <c r="UZA1331" s="62">
        <f>SUM(UZA1329:UZA1330)</f>
        <v>0</v>
      </c>
      <c r="UZB1331" s="62">
        <f>UZA1331/UYZ1331</f>
        <v>0</v>
      </c>
      <c r="UZC1331" s="62">
        <f>SUM(UZC1329)</f>
        <v>1000000</v>
      </c>
      <c r="UZD1331" s="62">
        <f>SUM(UZD1329:UZD1330)</f>
        <v>2000000</v>
      </c>
      <c r="UZE1331" s="62">
        <f>SUM(UZE1329:UZE1330)</f>
        <v>0</v>
      </c>
      <c r="UZF1331" s="62">
        <f>UZE1331/UZD1331</f>
        <v>0</v>
      </c>
      <c r="UZG1331" s="62">
        <f>UZD1331-UZE1331</f>
        <v>2000000</v>
      </c>
      <c r="UZH1331" s="62">
        <f t="shared" si="703"/>
        <v>3000000</v>
      </c>
      <c r="UZO1331" s="62" t="s">
        <v>1936</v>
      </c>
      <c r="UZP1331" s="62">
        <f>SUM(UZP1329:UZP1330)</f>
        <v>1000000</v>
      </c>
      <c r="UZQ1331" s="62">
        <f>SUM(UZQ1329:UZQ1330)</f>
        <v>0</v>
      </c>
      <c r="UZR1331" s="62">
        <f>UZQ1331/UZP1331</f>
        <v>0</v>
      </c>
      <c r="UZS1331" s="62">
        <f>SUM(UZS1329)</f>
        <v>1000000</v>
      </c>
      <c r="UZT1331" s="62">
        <f>SUM(UZT1329:UZT1330)</f>
        <v>2000000</v>
      </c>
      <c r="UZU1331" s="62">
        <f>SUM(UZU1329:UZU1330)</f>
        <v>0</v>
      </c>
      <c r="UZV1331" s="62">
        <f>UZU1331/UZT1331</f>
        <v>0</v>
      </c>
      <c r="UZW1331" s="62">
        <f>UZT1331-UZU1331</f>
        <v>2000000</v>
      </c>
      <c r="UZX1331" s="62">
        <f t="shared" si="704"/>
        <v>3000000</v>
      </c>
      <c r="VAE1331" s="62" t="s">
        <v>1936</v>
      </c>
      <c r="VAF1331" s="62">
        <f>SUM(VAF1329:VAF1330)</f>
        <v>1000000</v>
      </c>
      <c r="VAG1331" s="62">
        <f>SUM(VAG1329:VAG1330)</f>
        <v>0</v>
      </c>
      <c r="VAH1331" s="62">
        <f>VAG1331/VAF1331</f>
        <v>0</v>
      </c>
      <c r="VAI1331" s="62">
        <f>SUM(VAI1329)</f>
        <v>1000000</v>
      </c>
      <c r="VAJ1331" s="62">
        <f>SUM(VAJ1329:VAJ1330)</f>
        <v>2000000</v>
      </c>
      <c r="VAK1331" s="62">
        <f>SUM(VAK1329:VAK1330)</f>
        <v>0</v>
      </c>
      <c r="VAL1331" s="62">
        <f>VAK1331/VAJ1331</f>
        <v>0</v>
      </c>
      <c r="VAM1331" s="62">
        <f>VAJ1331-VAK1331</f>
        <v>2000000</v>
      </c>
      <c r="VAN1331" s="62">
        <f t="shared" si="704"/>
        <v>3000000</v>
      </c>
      <c r="VAU1331" s="62" t="s">
        <v>1936</v>
      </c>
      <c r="VAV1331" s="62">
        <f>SUM(VAV1329:VAV1330)</f>
        <v>1000000</v>
      </c>
      <c r="VAW1331" s="62">
        <f>SUM(VAW1329:VAW1330)</f>
        <v>0</v>
      </c>
      <c r="VAX1331" s="62">
        <f>VAW1331/VAV1331</f>
        <v>0</v>
      </c>
      <c r="VAY1331" s="62">
        <f>SUM(VAY1329)</f>
        <v>1000000</v>
      </c>
      <c r="VAZ1331" s="62">
        <f>SUM(VAZ1329:VAZ1330)</f>
        <v>2000000</v>
      </c>
      <c r="VBA1331" s="62">
        <f>SUM(VBA1329:VBA1330)</f>
        <v>0</v>
      </c>
      <c r="VBB1331" s="62">
        <f>VBA1331/VAZ1331</f>
        <v>0</v>
      </c>
      <c r="VBC1331" s="62">
        <f>VAZ1331-VBA1331</f>
        <v>2000000</v>
      </c>
      <c r="VBD1331" s="62">
        <f t="shared" si="705"/>
        <v>3000000</v>
      </c>
      <c r="VBK1331" s="62" t="s">
        <v>1936</v>
      </c>
      <c r="VBL1331" s="62">
        <f>SUM(VBL1329:VBL1330)</f>
        <v>1000000</v>
      </c>
      <c r="VBM1331" s="62">
        <f>SUM(VBM1329:VBM1330)</f>
        <v>0</v>
      </c>
      <c r="VBN1331" s="62">
        <f>VBM1331/VBL1331</f>
        <v>0</v>
      </c>
      <c r="VBO1331" s="62">
        <f>SUM(VBO1329)</f>
        <v>1000000</v>
      </c>
      <c r="VBP1331" s="62">
        <f>SUM(VBP1329:VBP1330)</f>
        <v>2000000</v>
      </c>
      <c r="VBQ1331" s="62">
        <f>SUM(VBQ1329:VBQ1330)</f>
        <v>0</v>
      </c>
      <c r="VBR1331" s="62">
        <f>VBQ1331/VBP1331</f>
        <v>0</v>
      </c>
      <c r="VBS1331" s="62">
        <f>VBP1331-VBQ1331</f>
        <v>2000000</v>
      </c>
      <c r="VBT1331" s="62">
        <f t="shared" si="705"/>
        <v>3000000</v>
      </c>
      <c r="VCA1331" s="62" t="s">
        <v>1936</v>
      </c>
      <c r="VCB1331" s="62">
        <f>SUM(VCB1329:VCB1330)</f>
        <v>1000000</v>
      </c>
      <c r="VCC1331" s="62">
        <f>SUM(VCC1329:VCC1330)</f>
        <v>0</v>
      </c>
      <c r="VCD1331" s="62">
        <f>VCC1331/VCB1331</f>
        <v>0</v>
      </c>
      <c r="VCE1331" s="62">
        <f>SUM(VCE1329)</f>
        <v>1000000</v>
      </c>
      <c r="VCF1331" s="62">
        <f>SUM(VCF1329:VCF1330)</f>
        <v>2000000</v>
      </c>
      <c r="VCG1331" s="62">
        <f>SUM(VCG1329:VCG1330)</f>
        <v>0</v>
      </c>
      <c r="VCH1331" s="62">
        <f>VCG1331/VCF1331</f>
        <v>0</v>
      </c>
      <c r="VCI1331" s="62">
        <f>VCF1331-VCG1331</f>
        <v>2000000</v>
      </c>
      <c r="VCJ1331" s="62">
        <f t="shared" si="706"/>
        <v>3000000</v>
      </c>
      <c r="VCQ1331" s="62" t="s">
        <v>1936</v>
      </c>
      <c r="VCR1331" s="62">
        <f>SUM(VCR1329:VCR1330)</f>
        <v>1000000</v>
      </c>
      <c r="VCS1331" s="62">
        <f>SUM(VCS1329:VCS1330)</f>
        <v>0</v>
      </c>
      <c r="VCT1331" s="62">
        <f>VCS1331/VCR1331</f>
        <v>0</v>
      </c>
      <c r="VCU1331" s="62">
        <f>SUM(VCU1329)</f>
        <v>1000000</v>
      </c>
      <c r="VCV1331" s="62">
        <f>SUM(VCV1329:VCV1330)</f>
        <v>2000000</v>
      </c>
      <c r="VCW1331" s="62">
        <f>SUM(VCW1329:VCW1330)</f>
        <v>0</v>
      </c>
      <c r="VCX1331" s="62">
        <f>VCW1331/VCV1331</f>
        <v>0</v>
      </c>
      <c r="VCY1331" s="62">
        <f>VCV1331-VCW1331</f>
        <v>2000000</v>
      </c>
      <c r="VCZ1331" s="62">
        <f t="shared" si="706"/>
        <v>3000000</v>
      </c>
      <c r="VDG1331" s="62" t="s">
        <v>1936</v>
      </c>
      <c r="VDH1331" s="62">
        <f>SUM(VDH1329:VDH1330)</f>
        <v>1000000</v>
      </c>
      <c r="VDI1331" s="62">
        <f>SUM(VDI1329:VDI1330)</f>
        <v>0</v>
      </c>
      <c r="VDJ1331" s="62">
        <f>VDI1331/VDH1331</f>
        <v>0</v>
      </c>
      <c r="VDK1331" s="62">
        <f>SUM(VDK1329)</f>
        <v>1000000</v>
      </c>
      <c r="VDL1331" s="62">
        <f>SUM(VDL1329:VDL1330)</f>
        <v>2000000</v>
      </c>
      <c r="VDM1331" s="62">
        <f>SUM(VDM1329:VDM1330)</f>
        <v>0</v>
      </c>
      <c r="VDN1331" s="62">
        <f>VDM1331/VDL1331</f>
        <v>0</v>
      </c>
      <c r="VDO1331" s="62">
        <f>VDL1331-VDM1331</f>
        <v>2000000</v>
      </c>
      <c r="VDP1331" s="62">
        <f t="shared" si="707"/>
        <v>3000000</v>
      </c>
      <c r="VDW1331" s="62" t="s">
        <v>1936</v>
      </c>
      <c r="VDX1331" s="62">
        <f>SUM(VDX1329:VDX1330)</f>
        <v>1000000</v>
      </c>
      <c r="VDY1331" s="62">
        <f>SUM(VDY1329:VDY1330)</f>
        <v>0</v>
      </c>
      <c r="VDZ1331" s="62">
        <f>VDY1331/VDX1331</f>
        <v>0</v>
      </c>
      <c r="VEA1331" s="62">
        <f>SUM(VEA1329)</f>
        <v>1000000</v>
      </c>
      <c r="VEB1331" s="62">
        <f>SUM(VEB1329:VEB1330)</f>
        <v>2000000</v>
      </c>
      <c r="VEC1331" s="62">
        <f>SUM(VEC1329:VEC1330)</f>
        <v>0</v>
      </c>
      <c r="VED1331" s="62">
        <f>VEC1331/VEB1331</f>
        <v>0</v>
      </c>
      <c r="VEE1331" s="62">
        <f>VEB1331-VEC1331</f>
        <v>2000000</v>
      </c>
      <c r="VEF1331" s="62">
        <f t="shared" si="707"/>
        <v>3000000</v>
      </c>
      <c r="VEM1331" s="62" t="s">
        <v>1936</v>
      </c>
      <c r="VEN1331" s="62">
        <f>SUM(VEN1329:VEN1330)</f>
        <v>1000000</v>
      </c>
      <c r="VEO1331" s="62">
        <f>SUM(VEO1329:VEO1330)</f>
        <v>0</v>
      </c>
      <c r="VEP1331" s="62">
        <f>VEO1331/VEN1331</f>
        <v>0</v>
      </c>
      <c r="VEQ1331" s="62">
        <f>SUM(VEQ1329)</f>
        <v>1000000</v>
      </c>
      <c r="VER1331" s="62">
        <f>SUM(VER1329:VER1330)</f>
        <v>2000000</v>
      </c>
      <c r="VES1331" s="62">
        <f>SUM(VES1329:VES1330)</f>
        <v>0</v>
      </c>
      <c r="VET1331" s="62">
        <f>VES1331/VER1331</f>
        <v>0</v>
      </c>
      <c r="VEU1331" s="62">
        <f>VER1331-VES1331</f>
        <v>2000000</v>
      </c>
      <c r="VEV1331" s="62">
        <f t="shared" si="708"/>
        <v>3000000</v>
      </c>
      <c r="VFC1331" s="62" t="s">
        <v>1936</v>
      </c>
      <c r="VFD1331" s="62">
        <f>SUM(VFD1329:VFD1330)</f>
        <v>1000000</v>
      </c>
      <c r="VFE1331" s="62">
        <f>SUM(VFE1329:VFE1330)</f>
        <v>0</v>
      </c>
      <c r="VFF1331" s="62">
        <f>VFE1331/VFD1331</f>
        <v>0</v>
      </c>
      <c r="VFG1331" s="62">
        <f>SUM(VFG1329)</f>
        <v>1000000</v>
      </c>
      <c r="VFH1331" s="62">
        <f>SUM(VFH1329:VFH1330)</f>
        <v>2000000</v>
      </c>
      <c r="VFI1331" s="62">
        <f>SUM(VFI1329:VFI1330)</f>
        <v>0</v>
      </c>
      <c r="VFJ1331" s="62">
        <f>VFI1331/VFH1331</f>
        <v>0</v>
      </c>
      <c r="VFK1331" s="62">
        <f>VFH1331-VFI1331</f>
        <v>2000000</v>
      </c>
      <c r="VFL1331" s="62">
        <f t="shared" si="708"/>
        <v>3000000</v>
      </c>
      <c r="VFS1331" s="62" t="s">
        <v>1936</v>
      </c>
      <c r="VFT1331" s="62">
        <f>SUM(VFT1329:VFT1330)</f>
        <v>1000000</v>
      </c>
      <c r="VFU1331" s="62">
        <f>SUM(VFU1329:VFU1330)</f>
        <v>0</v>
      </c>
      <c r="VFV1331" s="62">
        <f>VFU1331/VFT1331</f>
        <v>0</v>
      </c>
      <c r="VFW1331" s="62">
        <f>SUM(VFW1329)</f>
        <v>1000000</v>
      </c>
      <c r="VFX1331" s="62">
        <f>SUM(VFX1329:VFX1330)</f>
        <v>2000000</v>
      </c>
      <c r="VFY1331" s="62">
        <f>SUM(VFY1329:VFY1330)</f>
        <v>0</v>
      </c>
      <c r="VFZ1331" s="62">
        <f>VFY1331/VFX1331</f>
        <v>0</v>
      </c>
      <c r="VGA1331" s="62">
        <f>VFX1331-VFY1331</f>
        <v>2000000</v>
      </c>
      <c r="VGB1331" s="62">
        <f t="shared" si="709"/>
        <v>3000000</v>
      </c>
      <c r="VGI1331" s="62" t="s">
        <v>1936</v>
      </c>
      <c r="VGJ1331" s="62">
        <f>SUM(VGJ1329:VGJ1330)</f>
        <v>1000000</v>
      </c>
      <c r="VGK1331" s="62">
        <f>SUM(VGK1329:VGK1330)</f>
        <v>0</v>
      </c>
      <c r="VGL1331" s="62">
        <f>VGK1331/VGJ1331</f>
        <v>0</v>
      </c>
      <c r="VGM1331" s="62">
        <f>SUM(VGM1329)</f>
        <v>1000000</v>
      </c>
      <c r="VGN1331" s="62">
        <f>SUM(VGN1329:VGN1330)</f>
        <v>2000000</v>
      </c>
      <c r="VGO1331" s="62">
        <f>SUM(VGO1329:VGO1330)</f>
        <v>0</v>
      </c>
      <c r="VGP1331" s="62">
        <f>VGO1331/VGN1331</f>
        <v>0</v>
      </c>
      <c r="VGQ1331" s="62">
        <f>VGN1331-VGO1331</f>
        <v>2000000</v>
      </c>
      <c r="VGR1331" s="62">
        <f t="shared" si="709"/>
        <v>3000000</v>
      </c>
      <c r="VGY1331" s="62" t="s">
        <v>1936</v>
      </c>
      <c r="VGZ1331" s="62">
        <f>SUM(VGZ1329:VGZ1330)</f>
        <v>1000000</v>
      </c>
      <c r="VHA1331" s="62">
        <f>SUM(VHA1329:VHA1330)</f>
        <v>0</v>
      </c>
      <c r="VHB1331" s="62">
        <f>VHA1331/VGZ1331</f>
        <v>0</v>
      </c>
      <c r="VHC1331" s="62">
        <f>SUM(VHC1329)</f>
        <v>1000000</v>
      </c>
      <c r="VHD1331" s="62">
        <f>SUM(VHD1329:VHD1330)</f>
        <v>2000000</v>
      </c>
      <c r="VHE1331" s="62">
        <f>SUM(VHE1329:VHE1330)</f>
        <v>0</v>
      </c>
      <c r="VHF1331" s="62">
        <f>VHE1331/VHD1331</f>
        <v>0</v>
      </c>
      <c r="VHG1331" s="62">
        <f>VHD1331-VHE1331</f>
        <v>2000000</v>
      </c>
      <c r="VHH1331" s="62">
        <f t="shared" si="710"/>
        <v>3000000</v>
      </c>
      <c r="VHO1331" s="62" t="s">
        <v>1936</v>
      </c>
      <c r="VHP1331" s="62">
        <f>SUM(VHP1329:VHP1330)</f>
        <v>1000000</v>
      </c>
      <c r="VHQ1331" s="62">
        <f>SUM(VHQ1329:VHQ1330)</f>
        <v>0</v>
      </c>
      <c r="VHR1331" s="62">
        <f>VHQ1331/VHP1331</f>
        <v>0</v>
      </c>
      <c r="VHS1331" s="62">
        <f>SUM(VHS1329)</f>
        <v>1000000</v>
      </c>
      <c r="VHT1331" s="62">
        <f>SUM(VHT1329:VHT1330)</f>
        <v>2000000</v>
      </c>
      <c r="VHU1331" s="62">
        <f>SUM(VHU1329:VHU1330)</f>
        <v>0</v>
      </c>
      <c r="VHV1331" s="62">
        <f>VHU1331/VHT1331</f>
        <v>0</v>
      </c>
      <c r="VHW1331" s="62">
        <f>VHT1331-VHU1331</f>
        <v>2000000</v>
      </c>
      <c r="VHX1331" s="62">
        <f t="shared" si="710"/>
        <v>3000000</v>
      </c>
      <c r="VIE1331" s="62" t="s">
        <v>1936</v>
      </c>
      <c r="VIF1331" s="62">
        <f>SUM(VIF1329:VIF1330)</f>
        <v>1000000</v>
      </c>
      <c r="VIG1331" s="62">
        <f>SUM(VIG1329:VIG1330)</f>
        <v>0</v>
      </c>
      <c r="VIH1331" s="62">
        <f>VIG1331/VIF1331</f>
        <v>0</v>
      </c>
      <c r="VII1331" s="62">
        <f>SUM(VII1329)</f>
        <v>1000000</v>
      </c>
      <c r="VIJ1331" s="62">
        <f>SUM(VIJ1329:VIJ1330)</f>
        <v>2000000</v>
      </c>
      <c r="VIK1331" s="62">
        <f>SUM(VIK1329:VIK1330)</f>
        <v>0</v>
      </c>
      <c r="VIL1331" s="62">
        <f>VIK1331/VIJ1331</f>
        <v>0</v>
      </c>
      <c r="VIM1331" s="62">
        <f>VIJ1331-VIK1331</f>
        <v>2000000</v>
      </c>
      <c r="VIN1331" s="62">
        <f t="shared" si="711"/>
        <v>3000000</v>
      </c>
      <c r="VIU1331" s="62" t="s">
        <v>1936</v>
      </c>
      <c r="VIV1331" s="62">
        <f>SUM(VIV1329:VIV1330)</f>
        <v>1000000</v>
      </c>
      <c r="VIW1331" s="62">
        <f>SUM(VIW1329:VIW1330)</f>
        <v>0</v>
      </c>
      <c r="VIX1331" s="62">
        <f>VIW1331/VIV1331</f>
        <v>0</v>
      </c>
      <c r="VIY1331" s="62">
        <f>SUM(VIY1329)</f>
        <v>1000000</v>
      </c>
      <c r="VIZ1331" s="62">
        <f>SUM(VIZ1329:VIZ1330)</f>
        <v>2000000</v>
      </c>
      <c r="VJA1331" s="62">
        <f>SUM(VJA1329:VJA1330)</f>
        <v>0</v>
      </c>
      <c r="VJB1331" s="62">
        <f>VJA1331/VIZ1331</f>
        <v>0</v>
      </c>
      <c r="VJC1331" s="62">
        <f>VIZ1331-VJA1331</f>
        <v>2000000</v>
      </c>
      <c r="VJD1331" s="62">
        <f t="shared" si="711"/>
        <v>3000000</v>
      </c>
      <c r="VJK1331" s="62" t="s">
        <v>1936</v>
      </c>
      <c r="VJL1331" s="62">
        <f>SUM(VJL1329:VJL1330)</f>
        <v>1000000</v>
      </c>
      <c r="VJM1331" s="62">
        <f>SUM(VJM1329:VJM1330)</f>
        <v>0</v>
      </c>
      <c r="VJN1331" s="62">
        <f>VJM1331/VJL1331</f>
        <v>0</v>
      </c>
      <c r="VJO1331" s="62">
        <f>SUM(VJO1329)</f>
        <v>1000000</v>
      </c>
      <c r="VJP1331" s="62">
        <f>SUM(VJP1329:VJP1330)</f>
        <v>2000000</v>
      </c>
      <c r="VJQ1331" s="62">
        <f>SUM(VJQ1329:VJQ1330)</f>
        <v>0</v>
      </c>
      <c r="VJR1331" s="62">
        <f>VJQ1331/VJP1331</f>
        <v>0</v>
      </c>
      <c r="VJS1331" s="62">
        <f>VJP1331-VJQ1331</f>
        <v>2000000</v>
      </c>
      <c r="VJT1331" s="62">
        <f t="shared" si="712"/>
        <v>3000000</v>
      </c>
      <c r="VKA1331" s="62" t="s">
        <v>1936</v>
      </c>
      <c r="VKB1331" s="62">
        <f>SUM(VKB1329:VKB1330)</f>
        <v>1000000</v>
      </c>
      <c r="VKC1331" s="62">
        <f>SUM(VKC1329:VKC1330)</f>
        <v>0</v>
      </c>
      <c r="VKD1331" s="62">
        <f>VKC1331/VKB1331</f>
        <v>0</v>
      </c>
      <c r="VKE1331" s="62">
        <f>SUM(VKE1329)</f>
        <v>1000000</v>
      </c>
      <c r="VKF1331" s="62">
        <f>SUM(VKF1329:VKF1330)</f>
        <v>2000000</v>
      </c>
      <c r="VKG1331" s="62">
        <f>SUM(VKG1329:VKG1330)</f>
        <v>0</v>
      </c>
      <c r="VKH1331" s="62">
        <f>VKG1331/VKF1331</f>
        <v>0</v>
      </c>
      <c r="VKI1331" s="62">
        <f>VKF1331-VKG1331</f>
        <v>2000000</v>
      </c>
      <c r="VKJ1331" s="62">
        <f t="shared" si="712"/>
        <v>3000000</v>
      </c>
      <c r="VKQ1331" s="62" t="s">
        <v>1936</v>
      </c>
      <c r="VKR1331" s="62">
        <f>SUM(VKR1329:VKR1330)</f>
        <v>1000000</v>
      </c>
      <c r="VKS1331" s="62">
        <f>SUM(VKS1329:VKS1330)</f>
        <v>0</v>
      </c>
      <c r="VKT1331" s="62">
        <f>VKS1331/VKR1331</f>
        <v>0</v>
      </c>
      <c r="VKU1331" s="62">
        <f>SUM(VKU1329)</f>
        <v>1000000</v>
      </c>
      <c r="VKV1331" s="62">
        <f>SUM(VKV1329:VKV1330)</f>
        <v>2000000</v>
      </c>
      <c r="VKW1331" s="62">
        <f>SUM(VKW1329:VKW1330)</f>
        <v>0</v>
      </c>
      <c r="VKX1331" s="62">
        <f>VKW1331/VKV1331</f>
        <v>0</v>
      </c>
      <c r="VKY1331" s="62">
        <f>VKV1331-VKW1331</f>
        <v>2000000</v>
      </c>
      <c r="VKZ1331" s="62">
        <f t="shared" si="713"/>
        <v>3000000</v>
      </c>
      <c r="VLG1331" s="62" t="s">
        <v>1936</v>
      </c>
      <c r="VLH1331" s="62">
        <f>SUM(VLH1329:VLH1330)</f>
        <v>1000000</v>
      </c>
      <c r="VLI1331" s="62">
        <f>SUM(VLI1329:VLI1330)</f>
        <v>0</v>
      </c>
      <c r="VLJ1331" s="62">
        <f>VLI1331/VLH1331</f>
        <v>0</v>
      </c>
      <c r="VLK1331" s="62">
        <f>SUM(VLK1329)</f>
        <v>1000000</v>
      </c>
      <c r="VLL1331" s="62">
        <f>SUM(VLL1329:VLL1330)</f>
        <v>2000000</v>
      </c>
      <c r="VLM1331" s="62">
        <f>SUM(VLM1329:VLM1330)</f>
        <v>0</v>
      </c>
      <c r="VLN1331" s="62">
        <f>VLM1331/VLL1331</f>
        <v>0</v>
      </c>
      <c r="VLO1331" s="62">
        <f>VLL1331-VLM1331</f>
        <v>2000000</v>
      </c>
      <c r="VLP1331" s="62">
        <f t="shared" si="713"/>
        <v>3000000</v>
      </c>
      <c r="VLW1331" s="62" t="s">
        <v>1936</v>
      </c>
      <c r="VLX1331" s="62">
        <f>SUM(VLX1329:VLX1330)</f>
        <v>1000000</v>
      </c>
      <c r="VLY1331" s="62">
        <f>SUM(VLY1329:VLY1330)</f>
        <v>0</v>
      </c>
      <c r="VLZ1331" s="62">
        <f>VLY1331/VLX1331</f>
        <v>0</v>
      </c>
      <c r="VMA1331" s="62">
        <f>SUM(VMA1329)</f>
        <v>1000000</v>
      </c>
      <c r="VMB1331" s="62">
        <f>SUM(VMB1329:VMB1330)</f>
        <v>2000000</v>
      </c>
      <c r="VMC1331" s="62">
        <f>SUM(VMC1329:VMC1330)</f>
        <v>0</v>
      </c>
      <c r="VMD1331" s="62">
        <f>VMC1331/VMB1331</f>
        <v>0</v>
      </c>
      <c r="VME1331" s="62">
        <f>VMB1331-VMC1331</f>
        <v>2000000</v>
      </c>
      <c r="VMF1331" s="62">
        <f t="shared" si="714"/>
        <v>3000000</v>
      </c>
      <c r="VMM1331" s="62" t="s">
        <v>1936</v>
      </c>
      <c r="VMN1331" s="62">
        <f>SUM(VMN1329:VMN1330)</f>
        <v>1000000</v>
      </c>
      <c r="VMO1331" s="62">
        <f>SUM(VMO1329:VMO1330)</f>
        <v>0</v>
      </c>
      <c r="VMP1331" s="62">
        <f>VMO1331/VMN1331</f>
        <v>0</v>
      </c>
      <c r="VMQ1331" s="62">
        <f>SUM(VMQ1329)</f>
        <v>1000000</v>
      </c>
      <c r="VMR1331" s="62">
        <f>SUM(VMR1329:VMR1330)</f>
        <v>2000000</v>
      </c>
      <c r="VMS1331" s="62">
        <f>SUM(VMS1329:VMS1330)</f>
        <v>0</v>
      </c>
      <c r="VMT1331" s="62">
        <f>VMS1331/VMR1331</f>
        <v>0</v>
      </c>
      <c r="VMU1331" s="62">
        <f>VMR1331-VMS1331</f>
        <v>2000000</v>
      </c>
      <c r="VMV1331" s="62">
        <f t="shared" si="714"/>
        <v>3000000</v>
      </c>
      <c r="VNC1331" s="62" t="s">
        <v>1936</v>
      </c>
      <c r="VND1331" s="62">
        <f>SUM(VND1329:VND1330)</f>
        <v>1000000</v>
      </c>
      <c r="VNE1331" s="62">
        <f>SUM(VNE1329:VNE1330)</f>
        <v>0</v>
      </c>
      <c r="VNF1331" s="62">
        <f>VNE1331/VND1331</f>
        <v>0</v>
      </c>
      <c r="VNG1331" s="62">
        <f>SUM(VNG1329)</f>
        <v>1000000</v>
      </c>
      <c r="VNH1331" s="62">
        <f>SUM(VNH1329:VNH1330)</f>
        <v>2000000</v>
      </c>
      <c r="VNI1331" s="62">
        <f>SUM(VNI1329:VNI1330)</f>
        <v>0</v>
      </c>
      <c r="VNJ1331" s="62">
        <f>VNI1331/VNH1331</f>
        <v>0</v>
      </c>
      <c r="VNK1331" s="62">
        <f>VNH1331-VNI1331</f>
        <v>2000000</v>
      </c>
      <c r="VNL1331" s="62">
        <f t="shared" si="715"/>
        <v>3000000</v>
      </c>
      <c r="VNS1331" s="62" t="s">
        <v>1936</v>
      </c>
      <c r="VNT1331" s="62">
        <f>SUM(VNT1329:VNT1330)</f>
        <v>1000000</v>
      </c>
      <c r="VNU1331" s="62">
        <f>SUM(VNU1329:VNU1330)</f>
        <v>0</v>
      </c>
      <c r="VNV1331" s="62">
        <f>VNU1331/VNT1331</f>
        <v>0</v>
      </c>
      <c r="VNW1331" s="62">
        <f>SUM(VNW1329)</f>
        <v>1000000</v>
      </c>
      <c r="VNX1331" s="62">
        <f>SUM(VNX1329:VNX1330)</f>
        <v>2000000</v>
      </c>
      <c r="VNY1331" s="62">
        <f>SUM(VNY1329:VNY1330)</f>
        <v>0</v>
      </c>
      <c r="VNZ1331" s="62">
        <f>VNY1331/VNX1331</f>
        <v>0</v>
      </c>
      <c r="VOA1331" s="62">
        <f>VNX1331-VNY1331</f>
        <v>2000000</v>
      </c>
      <c r="VOB1331" s="62">
        <f t="shared" si="715"/>
        <v>3000000</v>
      </c>
      <c r="VOI1331" s="62" t="s">
        <v>1936</v>
      </c>
      <c r="VOJ1331" s="62">
        <f>SUM(VOJ1329:VOJ1330)</f>
        <v>1000000</v>
      </c>
      <c r="VOK1331" s="62">
        <f>SUM(VOK1329:VOK1330)</f>
        <v>0</v>
      </c>
      <c r="VOL1331" s="62">
        <f>VOK1331/VOJ1331</f>
        <v>0</v>
      </c>
      <c r="VOM1331" s="62">
        <f>SUM(VOM1329)</f>
        <v>1000000</v>
      </c>
      <c r="VON1331" s="62">
        <f>SUM(VON1329:VON1330)</f>
        <v>2000000</v>
      </c>
      <c r="VOO1331" s="62">
        <f>SUM(VOO1329:VOO1330)</f>
        <v>0</v>
      </c>
      <c r="VOP1331" s="62">
        <f>VOO1331/VON1331</f>
        <v>0</v>
      </c>
      <c r="VOQ1331" s="62">
        <f>VON1331-VOO1331</f>
        <v>2000000</v>
      </c>
      <c r="VOR1331" s="62">
        <f t="shared" si="716"/>
        <v>3000000</v>
      </c>
      <c r="VOY1331" s="62" t="s">
        <v>1936</v>
      </c>
      <c r="VOZ1331" s="62">
        <f>SUM(VOZ1329:VOZ1330)</f>
        <v>1000000</v>
      </c>
      <c r="VPA1331" s="62">
        <f>SUM(VPA1329:VPA1330)</f>
        <v>0</v>
      </c>
      <c r="VPB1331" s="62">
        <f>VPA1331/VOZ1331</f>
        <v>0</v>
      </c>
      <c r="VPC1331" s="62">
        <f>SUM(VPC1329)</f>
        <v>1000000</v>
      </c>
      <c r="VPD1331" s="62">
        <f>SUM(VPD1329:VPD1330)</f>
        <v>2000000</v>
      </c>
      <c r="VPE1331" s="62">
        <f>SUM(VPE1329:VPE1330)</f>
        <v>0</v>
      </c>
      <c r="VPF1331" s="62">
        <f>VPE1331/VPD1331</f>
        <v>0</v>
      </c>
      <c r="VPG1331" s="62">
        <f>VPD1331-VPE1331</f>
        <v>2000000</v>
      </c>
      <c r="VPH1331" s="62">
        <f t="shared" si="716"/>
        <v>3000000</v>
      </c>
      <c r="VPO1331" s="62" t="s">
        <v>1936</v>
      </c>
      <c r="VPP1331" s="62">
        <f>SUM(VPP1329:VPP1330)</f>
        <v>1000000</v>
      </c>
      <c r="VPQ1331" s="62">
        <f>SUM(VPQ1329:VPQ1330)</f>
        <v>0</v>
      </c>
      <c r="VPR1331" s="62">
        <f>VPQ1331/VPP1331</f>
        <v>0</v>
      </c>
      <c r="VPS1331" s="62">
        <f>SUM(VPS1329)</f>
        <v>1000000</v>
      </c>
      <c r="VPT1331" s="62">
        <f>SUM(VPT1329:VPT1330)</f>
        <v>2000000</v>
      </c>
      <c r="VPU1331" s="62">
        <f>SUM(VPU1329:VPU1330)</f>
        <v>0</v>
      </c>
      <c r="VPV1331" s="62">
        <f>VPU1331/VPT1331</f>
        <v>0</v>
      </c>
      <c r="VPW1331" s="62">
        <f>VPT1331-VPU1331</f>
        <v>2000000</v>
      </c>
      <c r="VPX1331" s="62">
        <f t="shared" si="717"/>
        <v>3000000</v>
      </c>
      <c r="VQE1331" s="62" t="s">
        <v>1936</v>
      </c>
      <c r="VQF1331" s="62">
        <f>SUM(VQF1329:VQF1330)</f>
        <v>1000000</v>
      </c>
      <c r="VQG1331" s="62">
        <f>SUM(VQG1329:VQG1330)</f>
        <v>0</v>
      </c>
      <c r="VQH1331" s="62">
        <f>VQG1331/VQF1331</f>
        <v>0</v>
      </c>
      <c r="VQI1331" s="62">
        <f>SUM(VQI1329)</f>
        <v>1000000</v>
      </c>
      <c r="VQJ1331" s="62">
        <f>SUM(VQJ1329:VQJ1330)</f>
        <v>2000000</v>
      </c>
      <c r="VQK1331" s="62">
        <f>SUM(VQK1329:VQK1330)</f>
        <v>0</v>
      </c>
      <c r="VQL1331" s="62">
        <f>VQK1331/VQJ1331</f>
        <v>0</v>
      </c>
      <c r="VQM1331" s="62">
        <f>VQJ1331-VQK1331</f>
        <v>2000000</v>
      </c>
      <c r="VQN1331" s="62">
        <f t="shared" si="717"/>
        <v>3000000</v>
      </c>
      <c r="VQU1331" s="62" t="s">
        <v>1936</v>
      </c>
      <c r="VQV1331" s="62">
        <f>SUM(VQV1329:VQV1330)</f>
        <v>1000000</v>
      </c>
      <c r="VQW1331" s="62">
        <f>SUM(VQW1329:VQW1330)</f>
        <v>0</v>
      </c>
      <c r="VQX1331" s="62">
        <f>VQW1331/VQV1331</f>
        <v>0</v>
      </c>
      <c r="VQY1331" s="62">
        <f>SUM(VQY1329)</f>
        <v>1000000</v>
      </c>
      <c r="VQZ1331" s="62">
        <f>SUM(VQZ1329:VQZ1330)</f>
        <v>2000000</v>
      </c>
      <c r="VRA1331" s="62">
        <f>SUM(VRA1329:VRA1330)</f>
        <v>0</v>
      </c>
      <c r="VRB1331" s="62">
        <f>VRA1331/VQZ1331</f>
        <v>0</v>
      </c>
      <c r="VRC1331" s="62">
        <f>VQZ1331-VRA1331</f>
        <v>2000000</v>
      </c>
      <c r="VRD1331" s="62">
        <f t="shared" si="718"/>
        <v>3000000</v>
      </c>
      <c r="VRK1331" s="62" t="s">
        <v>1936</v>
      </c>
      <c r="VRL1331" s="62">
        <f>SUM(VRL1329:VRL1330)</f>
        <v>1000000</v>
      </c>
      <c r="VRM1331" s="62">
        <f>SUM(VRM1329:VRM1330)</f>
        <v>0</v>
      </c>
      <c r="VRN1331" s="62">
        <f>VRM1331/VRL1331</f>
        <v>0</v>
      </c>
      <c r="VRO1331" s="62">
        <f>SUM(VRO1329)</f>
        <v>1000000</v>
      </c>
      <c r="VRP1331" s="62">
        <f>SUM(VRP1329:VRP1330)</f>
        <v>2000000</v>
      </c>
      <c r="VRQ1331" s="62">
        <f>SUM(VRQ1329:VRQ1330)</f>
        <v>0</v>
      </c>
      <c r="VRR1331" s="62">
        <f>VRQ1331/VRP1331</f>
        <v>0</v>
      </c>
      <c r="VRS1331" s="62">
        <f>VRP1331-VRQ1331</f>
        <v>2000000</v>
      </c>
      <c r="VRT1331" s="62">
        <f t="shared" si="718"/>
        <v>3000000</v>
      </c>
      <c r="VSA1331" s="62" t="s">
        <v>1936</v>
      </c>
      <c r="VSB1331" s="62">
        <f>SUM(VSB1329:VSB1330)</f>
        <v>1000000</v>
      </c>
      <c r="VSC1331" s="62">
        <f>SUM(VSC1329:VSC1330)</f>
        <v>0</v>
      </c>
      <c r="VSD1331" s="62">
        <f>VSC1331/VSB1331</f>
        <v>0</v>
      </c>
      <c r="VSE1331" s="62">
        <f>SUM(VSE1329)</f>
        <v>1000000</v>
      </c>
      <c r="VSF1331" s="62">
        <f>SUM(VSF1329:VSF1330)</f>
        <v>2000000</v>
      </c>
      <c r="VSG1331" s="62">
        <f>SUM(VSG1329:VSG1330)</f>
        <v>0</v>
      </c>
      <c r="VSH1331" s="62">
        <f>VSG1331/VSF1331</f>
        <v>0</v>
      </c>
      <c r="VSI1331" s="62">
        <f>VSF1331-VSG1331</f>
        <v>2000000</v>
      </c>
      <c r="VSJ1331" s="62">
        <f t="shared" si="719"/>
        <v>3000000</v>
      </c>
      <c r="VSQ1331" s="62" t="s">
        <v>1936</v>
      </c>
      <c r="VSR1331" s="62">
        <f>SUM(VSR1329:VSR1330)</f>
        <v>1000000</v>
      </c>
      <c r="VSS1331" s="62">
        <f>SUM(VSS1329:VSS1330)</f>
        <v>0</v>
      </c>
      <c r="VST1331" s="62">
        <f>VSS1331/VSR1331</f>
        <v>0</v>
      </c>
      <c r="VSU1331" s="62">
        <f>SUM(VSU1329)</f>
        <v>1000000</v>
      </c>
      <c r="VSV1331" s="62">
        <f>SUM(VSV1329:VSV1330)</f>
        <v>2000000</v>
      </c>
      <c r="VSW1331" s="62">
        <f>SUM(VSW1329:VSW1330)</f>
        <v>0</v>
      </c>
      <c r="VSX1331" s="62">
        <f>VSW1331/VSV1331</f>
        <v>0</v>
      </c>
      <c r="VSY1331" s="62">
        <f>VSV1331-VSW1331</f>
        <v>2000000</v>
      </c>
      <c r="VSZ1331" s="62">
        <f t="shared" si="719"/>
        <v>3000000</v>
      </c>
      <c r="VTG1331" s="62" t="s">
        <v>1936</v>
      </c>
      <c r="VTH1331" s="62">
        <f>SUM(VTH1329:VTH1330)</f>
        <v>1000000</v>
      </c>
      <c r="VTI1331" s="62">
        <f>SUM(VTI1329:VTI1330)</f>
        <v>0</v>
      </c>
      <c r="VTJ1331" s="62">
        <f>VTI1331/VTH1331</f>
        <v>0</v>
      </c>
      <c r="VTK1331" s="62">
        <f>SUM(VTK1329)</f>
        <v>1000000</v>
      </c>
      <c r="VTL1331" s="62">
        <f>SUM(VTL1329:VTL1330)</f>
        <v>2000000</v>
      </c>
      <c r="VTM1331" s="62">
        <f>SUM(VTM1329:VTM1330)</f>
        <v>0</v>
      </c>
      <c r="VTN1331" s="62">
        <f>VTM1331/VTL1331</f>
        <v>0</v>
      </c>
      <c r="VTO1331" s="62">
        <f>VTL1331-VTM1331</f>
        <v>2000000</v>
      </c>
      <c r="VTP1331" s="62">
        <f t="shared" si="720"/>
        <v>3000000</v>
      </c>
      <c r="VTW1331" s="62" t="s">
        <v>1936</v>
      </c>
      <c r="VTX1331" s="62">
        <f>SUM(VTX1329:VTX1330)</f>
        <v>1000000</v>
      </c>
      <c r="VTY1331" s="62">
        <f>SUM(VTY1329:VTY1330)</f>
        <v>0</v>
      </c>
      <c r="VTZ1331" s="62">
        <f>VTY1331/VTX1331</f>
        <v>0</v>
      </c>
      <c r="VUA1331" s="62">
        <f>SUM(VUA1329)</f>
        <v>1000000</v>
      </c>
      <c r="VUB1331" s="62">
        <f>SUM(VUB1329:VUB1330)</f>
        <v>2000000</v>
      </c>
      <c r="VUC1331" s="62">
        <f>SUM(VUC1329:VUC1330)</f>
        <v>0</v>
      </c>
      <c r="VUD1331" s="62">
        <f>VUC1331/VUB1331</f>
        <v>0</v>
      </c>
      <c r="VUE1331" s="62">
        <f>VUB1331-VUC1331</f>
        <v>2000000</v>
      </c>
      <c r="VUF1331" s="62">
        <f t="shared" si="720"/>
        <v>3000000</v>
      </c>
      <c r="VUM1331" s="62" t="s">
        <v>1936</v>
      </c>
      <c r="VUN1331" s="62">
        <f>SUM(VUN1329:VUN1330)</f>
        <v>1000000</v>
      </c>
      <c r="VUO1331" s="62">
        <f>SUM(VUO1329:VUO1330)</f>
        <v>0</v>
      </c>
      <c r="VUP1331" s="62">
        <f>VUO1331/VUN1331</f>
        <v>0</v>
      </c>
      <c r="VUQ1331" s="62">
        <f>SUM(VUQ1329)</f>
        <v>1000000</v>
      </c>
      <c r="VUR1331" s="62">
        <f>SUM(VUR1329:VUR1330)</f>
        <v>2000000</v>
      </c>
      <c r="VUS1331" s="62">
        <f>SUM(VUS1329:VUS1330)</f>
        <v>0</v>
      </c>
      <c r="VUT1331" s="62">
        <f>VUS1331/VUR1331</f>
        <v>0</v>
      </c>
      <c r="VUU1331" s="62">
        <f>VUR1331-VUS1331</f>
        <v>2000000</v>
      </c>
      <c r="VUV1331" s="62">
        <f t="shared" si="721"/>
        <v>3000000</v>
      </c>
      <c r="VVC1331" s="62" t="s">
        <v>1936</v>
      </c>
      <c r="VVD1331" s="62">
        <f>SUM(VVD1329:VVD1330)</f>
        <v>1000000</v>
      </c>
      <c r="VVE1331" s="62">
        <f>SUM(VVE1329:VVE1330)</f>
        <v>0</v>
      </c>
      <c r="VVF1331" s="62">
        <f>VVE1331/VVD1331</f>
        <v>0</v>
      </c>
      <c r="VVG1331" s="62">
        <f>SUM(VVG1329)</f>
        <v>1000000</v>
      </c>
      <c r="VVH1331" s="62">
        <f>SUM(VVH1329:VVH1330)</f>
        <v>2000000</v>
      </c>
      <c r="VVI1331" s="62">
        <f>SUM(VVI1329:VVI1330)</f>
        <v>0</v>
      </c>
      <c r="VVJ1331" s="62">
        <f>VVI1331/VVH1331</f>
        <v>0</v>
      </c>
      <c r="VVK1331" s="62">
        <f>VVH1331-VVI1331</f>
        <v>2000000</v>
      </c>
      <c r="VVL1331" s="62">
        <f t="shared" si="721"/>
        <v>3000000</v>
      </c>
      <c r="VVS1331" s="62" t="s">
        <v>1936</v>
      </c>
      <c r="VVT1331" s="62">
        <f>SUM(VVT1329:VVT1330)</f>
        <v>1000000</v>
      </c>
      <c r="VVU1331" s="62">
        <f>SUM(VVU1329:VVU1330)</f>
        <v>0</v>
      </c>
      <c r="VVV1331" s="62">
        <f>VVU1331/VVT1331</f>
        <v>0</v>
      </c>
      <c r="VVW1331" s="62">
        <f>SUM(VVW1329)</f>
        <v>1000000</v>
      </c>
      <c r="VVX1331" s="62">
        <f>SUM(VVX1329:VVX1330)</f>
        <v>2000000</v>
      </c>
      <c r="VVY1331" s="62">
        <f>SUM(VVY1329:VVY1330)</f>
        <v>0</v>
      </c>
      <c r="VVZ1331" s="62">
        <f>VVY1331/VVX1331</f>
        <v>0</v>
      </c>
      <c r="VWA1331" s="62">
        <f>VVX1331-VVY1331</f>
        <v>2000000</v>
      </c>
      <c r="VWB1331" s="62">
        <f t="shared" si="722"/>
        <v>3000000</v>
      </c>
      <c r="VWI1331" s="62" t="s">
        <v>1936</v>
      </c>
      <c r="VWJ1331" s="62">
        <f>SUM(VWJ1329:VWJ1330)</f>
        <v>1000000</v>
      </c>
      <c r="VWK1331" s="62">
        <f>SUM(VWK1329:VWK1330)</f>
        <v>0</v>
      </c>
      <c r="VWL1331" s="62">
        <f>VWK1331/VWJ1331</f>
        <v>0</v>
      </c>
      <c r="VWM1331" s="62">
        <f>SUM(VWM1329)</f>
        <v>1000000</v>
      </c>
      <c r="VWN1331" s="62">
        <f>SUM(VWN1329:VWN1330)</f>
        <v>2000000</v>
      </c>
      <c r="VWO1331" s="62">
        <f>SUM(VWO1329:VWO1330)</f>
        <v>0</v>
      </c>
      <c r="VWP1331" s="62">
        <f>VWO1331/VWN1331</f>
        <v>0</v>
      </c>
      <c r="VWQ1331" s="62">
        <f>VWN1331-VWO1331</f>
        <v>2000000</v>
      </c>
      <c r="VWR1331" s="62">
        <f t="shared" si="722"/>
        <v>3000000</v>
      </c>
      <c r="VWY1331" s="62" t="s">
        <v>1936</v>
      </c>
      <c r="VWZ1331" s="62">
        <f>SUM(VWZ1329:VWZ1330)</f>
        <v>1000000</v>
      </c>
      <c r="VXA1331" s="62">
        <f>SUM(VXA1329:VXA1330)</f>
        <v>0</v>
      </c>
      <c r="VXB1331" s="62">
        <f>VXA1331/VWZ1331</f>
        <v>0</v>
      </c>
      <c r="VXC1331" s="62">
        <f>SUM(VXC1329)</f>
        <v>1000000</v>
      </c>
      <c r="VXD1331" s="62">
        <f>SUM(VXD1329:VXD1330)</f>
        <v>2000000</v>
      </c>
      <c r="VXE1331" s="62">
        <f>SUM(VXE1329:VXE1330)</f>
        <v>0</v>
      </c>
      <c r="VXF1331" s="62">
        <f>VXE1331/VXD1331</f>
        <v>0</v>
      </c>
      <c r="VXG1331" s="62">
        <f>VXD1331-VXE1331</f>
        <v>2000000</v>
      </c>
      <c r="VXH1331" s="62">
        <f t="shared" si="723"/>
        <v>3000000</v>
      </c>
      <c r="VXO1331" s="62" t="s">
        <v>1936</v>
      </c>
      <c r="VXP1331" s="62">
        <f>SUM(VXP1329:VXP1330)</f>
        <v>1000000</v>
      </c>
      <c r="VXQ1331" s="62">
        <f>SUM(VXQ1329:VXQ1330)</f>
        <v>0</v>
      </c>
      <c r="VXR1331" s="62">
        <f>VXQ1331/VXP1331</f>
        <v>0</v>
      </c>
      <c r="VXS1331" s="62">
        <f>SUM(VXS1329)</f>
        <v>1000000</v>
      </c>
      <c r="VXT1331" s="62">
        <f>SUM(VXT1329:VXT1330)</f>
        <v>2000000</v>
      </c>
      <c r="VXU1331" s="62">
        <f>SUM(VXU1329:VXU1330)</f>
        <v>0</v>
      </c>
      <c r="VXV1331" s="62">
        <f>VXU1331/VXT1331</f>
        <v>0</v>
      </c>
      <c r="VXW1331" s="62">
        <f>VXT1331-VXU1331</f>
        <v>2000000</v>
      </c>
      <c r="VXX1331" s="62">
        <f t="shared" si="723"/>
        <v>3000000</v>
      </c>
      <c r="VYE1331" s="62" t="s">
        <v>1936</v>
      </c>
      <c r="VYF1331" s="62">
        <f>SUM(VYF1329:VYF1330)</f>
        <v>1000000</v>
      </c>
      <c r="VYG1331" s="62">
        <f>SUM(VYG1329:VYG1330)</f>
        <v>0</v>
      </c>
      <c r="VYH1331" s="62">
        <f>VYG1331/VYF1331</f>
        <v>0</v>
      </c>
      <c r="VYI1331" s="62">
        <f>SUM(VYI1329)</f>
        <v>1000000</v>
      </c>
      <c r="VYJ1331" s="62">
        <f>SUM(VYJ1329:VYJ1330)</f>
        <v>2000000</v>
      </c>
      <c r="VYK1331" s="62">
        <f>SUM(VYK1329:VYK1330)</f>
        <v>0</v>
      </c>
      <c r="VYL1331" s="62">
        <f>VYK1331/VYJ1331</f>
        <v>0</v>
      </c>
      <c r="VYM1331" s="62">
        <f>VYJ1331-VYK1331</f>
        <v>2000000</v>
      </c>
      <c r="VYN1331" s="62">
        <f t="shared" si="724"/>
        <v>3000000</v>
      </c>
      <c r="VYU1331" s="62" t="s">
        <v>1936</v>
      </c>
      <c r="VYV1331" s="62">
        <f>SUM(VYV1329:VYV1330)</f>
        <v>1000000</v>
      </c>
      <c r="VYW1331" s="62">
        <f>SUM(VYW1329:VYW1330)</f>
        <v>0</v>
      </c>
      <c r="VYX1331" s="62">
        <f>VYW1331/VYV1331</f>
        <v>0</v>
      </c>
      <c r="VYY1331" s="62">
        <f>SUM(VYY1329)</f>
        <v>1000000</v>
      </c>
      <c r="VYZ1331" s="62">
        <f>SUM(VYZ1329:VYZ1330)</f>
        <v>2000000</v>
      </c>
      <c r="VZA1331" s="62">
        <f>SUM(VZA1329:VZA1330)</f>
        <v>0</v>
      </c>
      <c r="VZB1331" s="62">
        <f>VZA1331/VYZ1331</f>
        <v>0</v>
      </c>
      <c r="VZC1331" s="62">
        <f>VYZ1331-VZA1331</f>
        <v>2000000</v>
      </c>
      <c r="VZD1331" s="62">
        <f t="shared" si="724"/>
        <v>3000000</v>
      </c>
      <c r="VZK1331" s="62" t="s">
        <v>1936</v>
      </c>
      <c r="VZL1331" s="62">
        <f>SUM(VZL1329:VZL1330)</f>
        <v>1000000</v>
      </c>
      <c r="VZM1331" s="62">
        <f>SUM(VZM1329:VZM1330)</f>
        <v>0</v>
      </c>
      <c r="VZN1331" s="62">
        <f>VZM1331/VZL1331</f>
        <v>0</v>
      </c>
      <c r="VZO1331" s="62">
        <f>SUM(VZO1329)</f>
        <v>1000000</v>
      </c>
      <c r="VZP1331" s="62">
        <f>SUM(VZP1329:VZP1330)</f>
        <v>2000000</v>
      </c>
      <c r="VZQ1331" s="62">
        <f>SUM(VZQ1329:VZQ1330)</f>
        <v>0</v>
      </c>
      <c r="VZR1331" s="62">
        <f>VZQ1331/VZP1331</f>
        <v>0</v>
      </c>
      <c r="VZS1331" s="62">
        <f>VZP1331-VZQ1331</f>
        <v>2000000</v>
      </c>
      <c r="VZT1331" s="62">
        <f t="shared" si="725"/>
        <v>3000000</v>
      </c>
      <c r="WAA1331" s="62" t="s">
        <v>1936</v>
      </c>
      <c r="WAB1331" s="62">
        <f>SUM(WAB1329:WAB1330)</f>
        <v>1000000</v>
      </c>
      <c r="WAC1331" s="62">
        <f>SUM(WAC1329:WAC1330)</f>
        <v>0</v>
      </c>
      <c r="WAD1331" s="62">
        <f>WAC1331/WAB1331</f>
        <v>0</v>
      </c>
      <c r="WAE1331" s="62">
        <f>SUM(WAE1329)</f>
        <v>1000000</v>
      </c>
      <c r="WAF1331" s="62">
        <f>SUM(WAF1329:WAF1330)</f>
        <v>2000000</v>
      </c>
      <c r="WAG1331" s="62">
        <f>SUM(WAG1329:WAG1330)</f>
        <v>0</v>
      </c>
      <c r="WAH1331" s="62">
        <f>WAG1331/WAF1331</f>
        <v>0</v>
      </c>
      <c r="WAI1331" s="62">
        <f>WAF1331-WAG1331</f>
        <v>2000000</v>
      </c>
      <c r="WAJ1331" s="62">
        <f t="shared" si="725"/>
        <v>3000000</v>
      </c>
      <c r="WAQ1331" s="62" t="s">
        <v>1936</v>
      </c>
      <c r="WAR1331" s="62">
        <f>SUM(WAR1329:WAR1330)</f>
        <v>1000000</v>
      </c>
      <c r="WAS1331" s="62">
        <f>SUM(WAS1329:WAS1330)</f>
        <v>0</v>
      </c>
      <c r="WAT1331" s="62">
        <f>WAS1331/WAR1331</f>
        <v>0</v>
      </c>
      <c r="WAU1331" s="62">
        <f>SUM(WAU1329)</f>
        <v>1000000</v>
      </c>
      <c r="WAV1331" s="62">
        <f>SUM(WAV1329:WAV1330)</f>
        <v>2000000</v>
      </c>
      <c r="WAW1331" s="62">
        <f>SUM(WAW1329:WAW1330)</f>
        <v>0</v>
      </c>
      <c r="WAX1331" s="62">
        <f>WAW1331/WAV1331</f>
        <v>0</v>
      </c>
      <c r="WAY1331" s="62">
        <f>WAV1331-WAW1331</f>
        <v>2000000</v>
      </c>
      <c r="WAZ1331" s="62">
        <f t="shared" si="726"/>
        <v>3000000</v>
      </c>
      <c r="WBG1331" s="62" t="s">
        <v>1936</v>
      </c>
      <c r="WBH1331" s="62">
        <f>SUM(WBH1329:WBH1330)</f>
        <v>1000000</v>
      </c>
      <c r="WBI1331" s="62">
        <f>SUM(WBI1329:WBI1330)</f>
        <v>0</v>
      </c>
      <c r="WBJ1331" s="62">
        <f>WBI1331/WBH1331</f>
        <v>0</v>
      </c>
      <c r="WBK1331" s="62">
        <f>SUM(WBK1329)</f>
        <v>1000000</v>
      </c>
      <c r="WBL1331" s="62">
        <f>SUM(WBL1329:WBL1330)</f>
        <v>2000000</v>
      </c>
      <c r="WBM1331" s="62">
        <f>SUM(WBM1329:WBM1330)</f>
        <v>0</v>
      </c>
      <c r="WBN1331" s="62">
        <f>WBM1331/WBL1331</f>
        <v>0</v>
      </c>
      <c r="WBO1331" s="62">
        <f>WBL1331-WBM1331</f>
        <v>2000000</v>
      </c>
      <c r="WBP1331" s="62">
        <f t="shared" si="726"/>
        <v>3000000</v>
      </c>
      <c r="WBW1331" s="62" t="s">
        <v>1936</v>
      </c>
      <c r="WBX1331" s="62">
        <f>SUM(WBX1329:WBX1330)</f>
        <v>1000000</v>
      </c>
      <c r="WBY1331" s="62">
        <f>SUM(WBY1329:WBY1330)</f>
        <v>0</v>
      </c>
      <c r="WBZ1331" s="62">
        <f>WBY1331/WBX1331</f>
        <v>0</v>
      </c>
      <c r="WCA1331" s="62">
        <f>SUM(WCA1329)</f>
        <v>1000000</v>
      </c>
      <c r="WCB1331" s="62">
        <f>SUM(WCB1329:WCB1330)</f>
        <v>2000000</v>
      </c>
      <c r="WCC1331" s="62">
        <f>SUM(WCC1329:WCC1330)</f>
        <v>0</v>
      </c>
      <c r="WCD1331" s="62">
        <f>WCC1331/WCB1331</f>
        <v>0</v>
      </c>
      <c r="WCE1331" s="62">
        <f>WCB1331-WCC1331</f>
        <v>2000000</v>
      </c>
      <c r="WCF1331" s="62">
        <f t="shared" si="727"/>
        <v>3000000</v>
      </c>
      <c r="WCM1331" s="62" t="s">
        <v>1936</v>
      </c>
      <c r="WCN1331" s="62">
        <f>SUM(WCN1329:WCN1330)</f>
        <v>1000000</v>
      </c>
      <c r="WCO1331" s="62">
        <f>SUM(WCO1329:WCO1330)</f>
        <v>0</v>
      </c>
      <c r="WCP1331" s="62">
        <f>WCO1331/WCN1331</f>
        <v>0</v>
      </c>
      <c r="WCQ1331" s="62">
        <f>SUM(WCQ1329)</f>
        <v>1000000</v>
      </c>
      <c r="WCR1331" s="62">
        <f>SUM(WCR1329:WCR1330)</f>
        <v>2000000</v>
      </c>
      <c r="WCS1331" s="62">
        <f>SUM(WCS1329:WCS1330)</f>
        <v>0</v>
      </c>
      <c r="WCT1331" s="62">
        <f>WCS1331/WCR1331</f>
        <v>0</v>
      </c>
      <c r="WCU1331" s="62">
        <f>WCR1331-WCS1331</f>
        <v>2000000</v>
      </c>
      <c r="WCV1331" s="62">
        <f t="shared" si="727"/>
        <v>3000000</v>
      </c>
      <c r="WDC1331" s="62" t="s">
        <v>1936</v>
      </c>
      <c r="WDD1331" s="62">
        <f>SUM(WDD1329:WDD1330)</f>
        <v>1000000</v>
      </c>
      <c r="WDE1331" s="62">
        <f>SUM(WDE1329:WDE1330)</f>
        <v>0</v>
      </c>
      <c r="WDF1331" s="62">
        <f>WDE1331/WDD1331</f>
        <v>0</v>
      </c>
      <c r="WDG1331" s="62">
        <f>SUM(WDG1329)</f>
        <v>1000000</v>
      </c>
      <c r="WDH1331" s="62">
        <f>SUM(WDH1329:WDH1330)</f>
        <v>2000000</v>
      </c>
      <c r="WDI1331" s="62">
        <f>SUM(WDI1329:WDI1330)</f>
        <v>0</v>
      </c>
      <c r="WDJ1331" s="62">
        <f>WDI1331/WDH1331</f>
        <v>0</v>
      </c>
      <c r="WDK1331" s="62">
        <f>WDH1331-WDI1331</f>
        <v>2000000</v>
      </c>
      <c r="WDL1331" s="62">
        <f t="shared" si="728"/>
        <v>3000000</v>
      </c>
      <c r="WDS1331" s="62" t="s">
        <v>1936</v>
      </c>
      <c r="WDT1331" s="62">
        <f>SUM(WDT1329:WDT1330)</f>
        <v>1000000</v>
      </c>
      <c r="WDU1331" s="62">
        <f>SUM(WDU1329:WDU1330)</f>
        <v>0</v>
      </c>
      <c r="WDV1331" s="62">
        <f>WDU1331/WDT1331</f>
        <v>0</v>
      </c>
      <c r="WDW1331" s="62">
        <f>SUM(WDW1329)</f>
        <v>1000000</v>
      </c>
      <c r="WDX1331" s="62">
        <f>SUM(WDX1329:WDX1330)</f>
        <v>2000000</v>
      </c>
      <c r="WDY1331" s="62">
        <f>SUM(WDY1329:WDY1330)</f>
        <v>0</v>
      </c>
      <c r="WDZ1331" s="62">
        <f>WDY1331/WDX1331</f>
        <v>0</v>
      </c>
      <c r="WEA1331" s="62">
        <f>WDX1331-WDY1331</f>
        <v>2000000</v>
      </c>
      <c r="WEB1331" s="62">
        <f t="shared" si="728"/>
        <v>3000000</v>
      </c>
      <c r="WEI1331" s="62" t="s">
        <v>1936</v>
      </c>
      <c r="WEJ1331" s="62">
        <f>SUM(WEJ1329:WEJ1330)</f>
        <v>1000000</v>
      </c>
      <c r="WEK1331" s="62">
        <f>SUM(WEK1329:WEK1330)</f>
        <v>0</v>
      </c>
      <c r="WEL1331" s="62">
        <f>WEK1331/WEJ1331</f>
        <v>0</v>
      </c>
      <c r="WEM1331" s="62">
        <f>SUM(WEM1329)</f>
        <v>1000000</v>
      </c>
      <c r="WEN1331" s="62">
        <f>SUM(WEN1329:WEN1330)</f>
        <v>2000000</v>
      </c>
      <c r="WEO1331" s="62">
        <f>SUM(WEO1329:WEO1330)</f>
        <v>0</v>
      </c>
      <c r="WEP1331" s="62">
        <f>WEO1331/WEN1331</f>
        <v>0</v>
      </c>
      <c r="WEQ1331" s="62">
        <f>WEN1331-WEO1331</f>
        <v>2000000</v>
      </c>
      <c r="WER1331" s="62">
        <f t="shared" si="729"/>
        <v>3000000</v>
      </c>
      <c r="WEY1331" s="62" t="s">
        <v>1936</v>
      </c>
      <c r="WEZ1331" s="62">
        <f>SUM(WEZ1329:WEZ1330)</f>
        <v>1000000</v>
      </c>
      <c r="WFA1331" s="62">
        <f>SUM(WFA1329:WFA1330)</f>
        <v>0</v>
      </c>
      <c r="WFB1331" s="62">
        <f>WFA1331/WEZ1331</f>
        <v>0</v>
      </c>
      <c r="WFC1331" s="62">
        <f>SUM(WFC1329)</f>
        <v>1000000</v>
      </c>
      <c r="WFD1331" s="62">
        <f>SUM(WFD1329:WFD1330)</f>
        <v>2000000</v>
      </c>
      <c r="WFE1331" s="62">
        <f>SUM(WFE1329:WFE1330)</f>
        <v>0</v>
      </c>
      <c r="WFF1331" s="62">
        <f>WFE1331/WFD1331</f>
        <v>0</v>
      </c>
      <c r="WFG1331" s="62">
        <f>WFD1331-WFE1331</f>
        <v>2000000</v>
      </c>
      <c r="WFH1331" s="62">
        <f t="shared" si="729"/>
        <v>3000000</v>
      </c>
      <c r="WFO1331" s="62" t="s">
        <v>1936</v>
      </c>
      <c r="WFP1331" s="62">
        <f>SUM(WFP1329:WFP1330)</f>
        <v>1000000</v>
      </c>
      <c r="WFQ1331" s="62">
        <f>SUM(WFQ1329:WFQ1330)</f>
        <v>0</v>
      </c>
      <c r="WFR1331" s="62">
        <f>WFQ1331/WFP1331</f>
        <v>0</v>
      </c>
      <c r="WFS1331" s="62">
        <f>SUM(WFS1329)</f>
        <v>1000000</v>
      </c>
      <c r="WFT1331" s="62">
        <f>SUM(WFT1329:WFT1330)</f>
        <v>2000000</v>
      </c>
      <c r="WFU1331" s="62">
        <f>SUM(WFU1329:WFU1330)</f>
        <v>0</v>
      </c>
      <c r="WFV1331" s="62">
        <f>WFU1331/WFT1331</f>
        <v>0</v>
      </c>
      <c r="WFW1331" s="62">
        <f>WFT1331-WFU1331</f>
        <v>2000000</v>
      </c>
      <c r="WFX1331" s="62">
        <f t="shared" si="730"/>
        <v>3000000</v>
      </c>
      <c r="WGE1331" s="62" t="s">
        <v>1936</v>
      </c>
      <c r="WGF1331" s="62">
        <f>SUM(WGF1329:WGF1330)</f>
        <v>1000000</v>
      </c>
      <c r="WGG1331" s="62">
        <f>SUM(WGG1329:WGG1330)</f>
        <v>0</v>
      </c>
      <c r="WGH1331" s="62">
        <f>WGG1331/WGF1331</f>
        <v>0</v>
      </c>
      <c r="WGI1331" s="62">
        <f>SUM(WGI1329)</f>
        <v>1000000</v>
      </c>
      <c r="WGJ1331" s="62">
        <f>SUM(WGJ1329:WGJ1330)</f>
        <v>2000000</v>
      </c>
      <c r="WGK1331" s="62">
        <f>SUM(WGK1329:WGK1330)</f>
        <v>0</v>
      </c>
      <c r="WGL1331" s="62">
        <f>WGK1331/WGJ1331</f>
        <v>0</v>
      </c>
      <c r="WGM1331" s="62">
        <f>WGJ1331-WGK1331</f>
        <v>2000000</v>
      </c>
      <c r="WGN1331" s="62">
        <f t="shared" si="730"/>
        <v>3000000</v>
      </c>
      <c r="WGU1331" s="62" t="s">
        <v>1936</v>
      </c>
      <c r="WGV1331" s="62">
        <f>SUM(WGV1329:WGV1330)</f>
        <v>1000000</v>
      </c>
      <c r="WGW1331" s="62">
        <f>SUM(WGW1329:WGW1330)</f>
        <v>0</v>
      </c>
      <c r="WGX1331" s="62">
        <f>WGW1331/WGV1331</f>
        <v>0</v>
      </c>
      <c r="WGY1331" s="62">
        <f>SUM(WGY1329)</f>
        <v>1000000</v>
      </c>
      <c r="WGZ1331" s="62">
        <f>SUM(WGZ1329:WGZ1330)</f>
        <v>2000000</v>
      </c>
      <c r="WHA1331" s="62">
        <f>SUM(WHA1329:WHA1330)</f>
        <v>0</v>
      </c>
      <c r="WHB1331" s="62">
        <f>WHA1331/WGZ1331</f>
        <v>0</v>
      </c>
      <c r="WHC1331" s="62">
        <f>WGZ1331-WHA1331</f>
        <v>2000000</v>
      </c>
      <c r="WHD1331" s="62">
        <f t="shared" si="731"/>
        <v>3000000</v>
      </c>
      <c r="WHK1331" s="62" t="s">
        <v>1936</v>
      </c>
      <c r="WHL1331" s="62">
        <f>SUM(WHL1329:WHL1330)</f>
        <v>1000000</v>
      </c>
      <c r="WHM1331" s="62">
        <f>SUM(WHM1329:WHM1330)</f>
        <v>0</v>
      </c>
      <c r="WHN1331" s="62">
        <f>WHM1331/WHL1331</f>
        <v>0</v>
      </c>
      <c r="WHO1331" s="62">
        <f>SUM(WHO1329)</f>
        <v>1000000</v>
      </c>
      <c r="WHP1331" s="62">
        <f>SUM(WHP1329:WHP1330)</f>
        <v>2000000</v>
      </c>
      <c r="WHQ1331" s="62">
        <f>SUM(WHQ1329:WHQ1330)</f>
        <v>0</v>
      </c>
      <c r="WHR1331" s="62">
        <f>WHQ1331/WHP1331</f>
        <v>0</v>
      </c>
      <c r="WHS1331" s="62">
        <f>WHP1331-WHQ1331</f>
        <v>2000000</v>
      </c>
      <c r="WHT1331" s="62">
        <f t="shared" si="731"/>
        <v>3000000</v>
      </c>
      <c r="WIA1331" s="62" t="s">
        <v>1936</v>
      </c>
      <c r="WIB1331" s="62">
        <f>SUM(WIB1329:WIB1330)</f>
        <v>1000000</v>
      </c>
      <c r="WIC1331" s="62">
        <f>SUM(WIC1329:WIC1330)</f>
        <v>0</v>
      </c>
      <c r="WID1331" s="62">
        <f>WIC1331/WIB1331</f>
        <v>0</v>
      </c>
      <c r="WIE1331" s="62">
        <f>SUM(WIE1329)</f>
        <v>1000000</v>
      </c>
      <c r="WIF1331" s="62">
        <f>SUM(WIF1329:WIF1330)</f>
        <v>2000000</v>
      </c>
      <c r="WIG1331" s="62">
        <f>SUM(WIG1329:WIG1330)</f>
        <v>0</v>
      </c>
      <c r="WIH1331" s="62">
        <f>WIG1331/WIF1331</f>
        <v>0</v>
      </c>
      <c r="WII1331" s="62">
        <f>WIF1331-WIG1331</f>
        <v>2000000</v>
      </c>
      <c r="WIJ1331" s="62">
        <f t="shared" si="732"/>
        <v>3000000</v>
      </c>
      <c r="WIQ1331" s="62" t="s">
        <v>1936</v>
      </c>
      <c r="WIR1331" s="62">
        <f>SUM(WIR1329:WIR1330)</f>
        <v>1000000</v>
      </c>
      <c r="WIS1331" s="62">
        <f>SUM(WIS1329:WIS1330)</f>
        <v>0</v>
      </c>
      <c r="WIT1331" s="62">
        <f>WIS1331/WIR1331</f>
        <v>0</v>
      </c>
      <c r="WIU1331" s="62">
        <f>SUM(WIU1329)</f>
        <v>1000000</v>
      </c>
      <c r="WIV1331" s="62">
        <f>SUM(WIV1329:WIV1330)</f>
        <v>2000000</v>
      </c>
      <c r="WIW1331" s="62">
        <f>SUM(WIW1329:WIW1330)</f>
        <v>0</v>
      </c>
      <c r="WIX1331" s="62">
        <f>WIW1331/WIV1331</f>
        <v>0</v>
      </c>
      <c r="WIY1331" s="62">
        <f>WIV1331-WIW1331</f>
        <v>2000000</v>
      </c>
      <c r="WIZ1331" s="62">
        <f t="shared" si="732"/>
        <v>3000000</v>
      </c>
      <c r="WJG1331" s="62" t="s">
        <v>1936</v>
      </c>
      <c r="WJH1331" s="62">
        <f>SUM(WJH1329:WJH1330)</f>
        <v>1000000</v>
      </c>
      <c r="WJI1331" s="62">
        <f>SUM(WJI1329:WJI1330)</f>
        <v>0</v>
      </c>
      <c r="WJJ1331" s="62">
        <f>WJI1331/WJH1331</f>
        <v>0</v>
      </c>
      <c r="WJK1331" s="62">
        <f>SUM(WJK1329)</f>
        <v>1000000</v>
      </c>
      <c r="WJL1331" s="62">
        <f>SUM(WJL1329:WJL1330)</f>
        <v>2000000</v>
      </c>
      <c r="WJM1331" s="62">
        <f>SUM(WJM1329:WJM1330)</f>
        <v>0</v>
      </c>
      <c r="WJN1331" s="62">
        <f>WJM1331/WJL1331</f>
        <v>0</v>
      </c>
      <c r="WJO1331" s="62">
        <f>WJL1331-WJM1331</f>
        <v>2000000</v>
      </c>
      <c r="WJP1331" s="62">
        <f t="shared" si="733"/>
        <v>3000000</v>
      </c>
      <c r="WJW1331" s="62" t="s">
        <v>1936</v>
      </c>
      <c r="WJX1331" s="62">
        <f>SUM(WJX1329:WJX1330)</f>
        <v>1000000</v>
      </c>
      <c r="WJY1331" s="62">
        <f>SUM(WJY1329:WJY1330)</f>
        <v>0</v>
      </c>
      <c r="WJZ1331" s="62">
        <f>WJY1331/WJX1331</f>
        <v>0</v>
      </c>
      <c r="WKA1331" s="62">
        <f>SUM(WKA1329)</f>
        <v>1000000</v>
      </c>
      <c r="WKB1331" s="62">
        <f>SUM(WKB1329:WKB1330)</f>
        <v>2000000</v>
      </c>
      <c r="WKC1331" s="62">
        <f>SUM(WKC1329:WKC1330)</f>
        <v>0</v>
      </c>
      <c r="WKD1331" s="62">
        <f>WKC1331/WKB1331</f>
        <v>0</v>
      </c>
      <c r="WKE1331" s="62">
        <f>WKB1331-WKC1331</f>
        <v>2000000</v>
      </c>
      <c r="WKF1331" s="62">
        <f t="shared" si="733"/>
        <v>3000000</v>
      </c>
      <c r="WKM1331" s="62" t="s">
        <v>1936</v>
      </c>
      <c r="WKN1331" s="62">
        <f>SUM(WKN1329:WKN1330)</f>
        <v>1000000</v>
      </c>
      <c r="WKO1331" s="62">
        <f>SUM(WKO1329:WKO1330)</f>
        <v>0</v>
      </c>
      <c r="WKP1331" s="62">
        <f>WKO1331/WKN1331</f>
        <v>0</v>
      </c>
      <c r="WKQ1331" s="62">
        <f>SUM(WKQ1329)</f>
        <v>1000000</v>
      </c>
      <c r="WKR1331" s="62">
        <f>SUM(WKR1329:WKR1330)</f>
        <v>2000000</v>
      </c>
      <c r="WKS1331" s="62">
        <f>SUM(WKS1329:WKS1330)</f>
        <v>0</v>
      </c>
      <c r="WKT1331" s="62">
        <f>WKS1331/WKR1331</f>
        <v>0</v>
      </c>
      <c r="WKU1331" s="62">
        <f>WKR1331-WKS1331</f>
        <v>2000000</v>
      </c>
      <c r="WKV1331" s="62">
        <f t="shared" si="734"/>
        <v>3000000</v>
      </c>
      <c r="WLC1331" s="62" t="s">
        <v>1936</v>
      </c>
      <c r="WLD1331" s="62">
        <f>SUM(WLD1329:WLD1330)</f>
        <v>1000000</v>
      </c>
      <c r="WLE1331" s="62">
        <f>SUM(WLE1329:WLE1330)</f>
        <v>0</v>
      </c>
      <c r="WLF1331" s="62">
        <f>WLE1331/WLD1331</f>
        <v>0</v>
      </c>
      <c r="WLG1331" s="62">
        <f>SUM(WLG1329)</f>
        <v>1000000</v>
      </c>
      <c r="WLH1331" s="62">
        <f>SUM(WLH1329:WLH1330)</f>
        <v>2000000</v>
      </c>
      <c r="WLI1331" s="62">
        <f>SUM(WLI1329:WLI1330)</f>
        <v>0</v>
      </c>
      <c r="WLJ1331" s="62">
        <f>WLI1331/WLH1331</f>
        <v>0</v>
      </c>
      <c r="WLK1331" s="62">
        <f>WLH1331-WLI1331</f>
        <v>2000000</v>
      </c>
      <c r="WLL1331" s="62">
        <f t="shared" si="734"/>
        <v>3000000</v>
      </c>
      <c r="WLS1331" s="62" t="s">
        <v>1936</v>
      </c>
      <c r="WLT1331" s="62">
        <f>SUM(WLT1329:WLT1330)</f>
        <v>1000000</v>
      </c>
      <c r="WLU1331" s="62">
        <f>SUM(WLU1329:WLU1330)</f>
        <v>0</v>
      </c>
      <c r="WLV1331" s="62">
        <f>WLU1331/WLT1331</f>
        <v>0</v>
      </c>
      <c r="WLW1331" s="62">
        <f>SUM(WLW1329)</f>
        <v>1000000</v>
      </c>
      <c r="WLX1331" s="62">
        <f>SUM(WLX1329:WLX1330)</f>
        <v>2000000</v>
      </c>
      <c r="WLY1331" s="62">
        <f>SUM(WLY1329:WLY1330)</f>
        <v>0</v>
      </c>
      <c r="WLZ1331" s="62">
        <f>WLY1331/WLX1331</f>
        <v>0</v>
      </c>
      <c r="WMA1331" s="62">
        <f>WLX1331-WLY1331</f>
        <v>2000000</v>
      </c>
      <c r="WMB1331" s="62">
        <f t="shared" si="735"/>
        <v>3000000</v>
      </c>
      <c r="WMI1331" s="62" t="s">
        <v>1936</v>
      </c>
      <c r="WMJ1331" s="62">
        <f>SUM(WMJ1329:WMJ1330)</f>
        <v>1000000</v>
      </c>
      <c r="WMK1331" s="62">
        <f>SUM(WMK1329:WMK1330)</f>
        <v>0</v>
      </c>
      <c r="WML1331" s="62">
        <f>WMK1331/WMJ1331</f>
        <v>0</v>
      </c>
      <c r="WMM1331" s="62">
        <f>SUM(WMM1329)</f>
        <v>1000000</v>
      </c>
      <c r="WMN1331" s="62">
        <f>SUM(WMN1329:WMN1330)</f>
        <v>2000000</v>
      </c>
      <c r="WMO1331" s="62">
        <f>SUM(WMO1329:WMO1330)</f>
        <v>0</v>
      </c>
      <c r="WMP1331" s="62">
        <f>WMO1331/WMN1331</f>
        <v>0</v>
      </c>
      <c r="WMQ1331" s="62">
        <f>WMN1331-WMO1331</f>
        <v>2000000</v>
      </c>
      <c r="WMR1331" s="62">
        <f t="shared" si="735"/>
        <v>3000000</v>
      </c>
      <c r="WMY1331" s="62" t="s">
        <v>1936</v>
      </c>
      <c r="WMZ1331" s="62">
        <f>SUM(WMZ1329:WMZ1330)</f>
        <v>1000000</v>
      </c>
      <c r="WNA1331" s="62">
        <f>SUM(WNA1329:WNA1330)</f>
        <v>0</v>
      </c>
      <c r="WNB1331" s="62">
        <f>WNA1331/WMZ1331</f>
        <v>0</v>
      </c>
      <c r="WNC1331" s="62">
        <f>SUM(WNC1329)</f>
        <v>1000000</v>
      </c>
      <c r="WND1331" s="62">
        <f>SUM(WND1329:WND1330)</f>
        <v>2000000</v>
      </c>
      <c r="WNE1331" s="62">
        <f>SUM(WNE1329:WNE1330)</f>
        <v>0</v>
      </c>
      <c r="WNF1331" s="62">
        <f>WNE1331/WND1331</f>
        <v>0</v>
      </c>
      <c r="WNG1331" s="62">
        <f>WND1331-WNE1331</f>
        <v>2000000</v>
      </c>
      <c r="WNH1331" s="62">
        <f t="shared" si="736"/>
        <v>3000000</v>
      </c>
      <c r="WNO1331" s="62" t="s">
        <v>1936</v>
      </c>
      <c r="WNP1331" s="62">
        <f>SUM(WNP1329:WNP1330)</f>
        <v>1000000</v>
      </c>
      <c r="WNQ1331" s="62">
        <f>SUM(WNQ1329:WNQ1330)</f>
        <v>0</v>
      </c>
      <c r="WNR1331" s="62">
        <f>WNQ1331/WNP1331</f>
        <v>0</v>
      </c>
      <c r="WNS1331" s="62">
        <f>SUM(WNS1329)</f>
        <v>1000000</v>
      </c>
      <c r="WNT1331" s="62">
        <f>SUM(WNT1329:WNT1330)</f>
        <v>2000000</v>
      </c>
      <c r="WNU1331" s="62">
        <f>SUM(WNU1329:WNU1330)</f>
        <v>0</v>
      </c>
      <c r="WNV1331" s="62">
        <f>WNU1331/WNT1331</f>
        <v>0</v>
      </c>
      <c r="WNW1331" s="62">
        <f>WNT1331-WNU1331</f>
        <v>2000000</v>
      </c>
      <c r="WNX1331" s="62">
        <f t="shared" si="736"/>
        <v>3000000</v>
      </c>
      <c r="WOE1331" s="62" t="s">
        <v>1936</v>
      </c>
      <c r="WOF1331" s="62">
        <f>SUM(WOF1329:WOF1330)</f>
        <v>1000000</v>
      </c>
      <c r="WOG1331" s="62">
        <f>SUM(WOG1329:WOG1330)</f>
        <v>0</v>
      </c>
      <c r="WOH1331" s="62">
        <f>WOG1331/WOF1331</f>
        <v>0</v>
      </c>
      <c r="WOI1331" s="62">
        <f>SUM(WOI1329)</f>
        <v>1000000</v>
      </c>
      <c r="WOJ1331" s="62">
        <f>SUM(WOJ1329:WOJ1330)</f>
        <v>2000000</v>
      </c>
      <c r="WOK1331" s="62">
        <f>SUM(WOK1329:WOK1330)</f>
        <v>0</v>
      </c>
      <c r="WOL1331" s="62">
        <f>WOK1331/WOJ1331</f>
        <v>0</v>
      </c>
      <c r="WOM1331" s="62">
        <f>WOJ1331-WOK1331</f>
        <v>2000000</v>
      </c>
      <c r="WON1331" s="62">
        <f t="shared" si="737"/>
        <v>3000000</v>
      </c>
      <c r="WOU1331" s="62" t="s">
        <v>1936</v>
      </c>
      <c r="WOV1331" s="62">
        <f>SUM(WOV1329:WOV1330)</f>
        <v>1000000</v>
      </c>
      <c r="WOW1331" s="62">
        <f>SUM(WOW1329:WOW1330)</f>
        <v>0</v>
      </c>
      <c r="WOX1331" s="62">
        <f>WOW1331/WOV1331</f>
        <v>0</v>
      </c>
      <c r="WOY1331" s="62">
        <f>SUM(WOY1329)</f>
        <v>1000000</v>
      </c>
      <c r="WOZ1331" s="62">
        <f>SUM(WOZ1329:WOZ1330)</f>
        <v>2000000</v>
      </c>
      <c r="WPA1331" s="62">
        <f>SUM(WPA1329:WPA1330)</f>
        <v>0</v>
      </c>
      <c r="WPB1331" s="62">
        <f>WPA1331/WOZ1331</f>
        <v>0</v>
      </c>
      <c r="WPC1331" s="62">
        <f>WOZ1331-WPA1331</f>
        <v>2000000</v>
      </c>
      <c r="WPD1331" s="62">
        <f t="shared" si="737"/>
        <v>3000000</v>
      </c>
      <c r="WPK1331" s="62" t="s">
        <v>1936</v>
      </c>
      <c r="WPL1331" s="62">
        <f>SUM(WPL1329:WPL1330)</f>
        <v>1000000</v>
      </c>
      <c r="WPM1331" s="62">
        <f>SUM(WPM1329:WPM1330)</f>
        <v>0</v>
      </c>
      <c r="WPN1331" s="62">
        <f>WPM1331/WPL1331</f>
        <v>0</v>
      </c>
      <c r="WPO1331" s="62">
        <f>SUM(WPO1329)</f>
        <v>1000000</v>
      </c>
      <c r="WPP1331" s="62">
        <f>SUM(WPP1329:WPP1330)</f>
        <v>2000000</v>
      </c>
      <c r="WPQ1331" s="62">
        <f>SUM(WPQ1329:WPQ1330)</f>
        <v>0</v>
      </c>
      <c r="WPR1331" s="62">
        <f>WPQ1331/WPP1331</f>
        <v>0</v>
      </c>
      <c r="WPS1331" s="62">
        <f>WPP1331-WPQ1331</f>
        <v>2000000</v>
      </c>
      <c r="WPT1331" s="62">
        <f t="shared" si="738"/>
        <v>3000000</v>
      </c>
      <c r="WQA1331" s="62" t="s">
        <v>1936</v>
      </c>
      <c r="WQB1331" s="62">
        <f>SUM(WQB1329:WQB1330)</f>
        <v>1000000</v>
      </c>
      <c r="WQC1331" s="62">
        <f>SUM(WQC1329:WQC1330)</f>
        <v>0</v>
      </c>
      <c r="WQD1331" s="62">
        <f>WQC1331/WQB1331</f>
        <v>0</v>
      </c>
      <c r="WQE1331" s="62">
        <f>SUM(WQE1329)</f>
        <v>1000000</v>
      </c>
      <c r="WQF1331" s="62">
        <f>SUM(WQF1329:WQF1330)</f>
        <v>2000000</v>
      </c>
      <c r="WQG1331" s="62">
        <f>SUM(WQG1329:WQG1330)</f>
        <v>0</v>
      </c>
      <c r="WQH1331" s="62">
        <f>WQG1331/WQF1331</f>
        <v>0</v>
      </c>
      <c r="WQI1331" s="62">
        <f>WQF1331-WQG1331</f>
        <v>2000000</v>
      </c>
      <c r="WQJ1331" s="62">
        <f t="shared" si="738"/>
        <v>3000000</v>
      </c>
      <c r="WQQ1331" s="62" t="s">
        <v>1936</v>
      </c>
      <c r="WQR1331" s="62">
        <f>SUM(WQR1329:WQR1330)</f>
        <v>1000000</v>
      </c>
      <c r="WQS1331" s="62">
        <f>SUM(WQS1329:WQS1330)</f>
        <v>0</v>
      </c>
      <c r="WQT1331" s="62">
        <f>WQS1331/WQR1331</f>
        <v>0</v>
      </c>
      <c r="WQU1331" s="62">
        <f>SUM(WQU1329)</f>
        <v>1000000</v>
      </c>
      <c r="WQV1331" s="62">
        <f>SUM(WQV1329:WQV1330)</f>
        <v>2000000</v>
      </c>
      <c r="WQW1331" s="62">
        <f>SUM(WQW1329:WQW1330)</f>
        <v>0</v>
      </c>
      <c r="WQX1331" s="62">
        <f>WQW1331/WQV1331</f>
        <v>0</v>
      </c>
      <c r="WQY1331" s="62">
        <f>WQV1331-WQW1331</f>
        <v>2000000</v>
      </c>
      <c r="WQZ1331" s="62">
        <f t="shared" si="739"/>
        <v>3000000</v>
      </c>
      <c r="WRG1331" s="62" t="s">
        <v>1936</v>
      </c>
      <c r="WRH1331" s="62">
        <f>SUM(WRH1329:WRH1330)</f>
        <v>1000000</v>
      </c>
      <c r="WRI1331" s="62">
        <f>SUM(WRI1329:WRI1330)</f>
        <v>0</v>
      </c>
      <c r="WRJ1331" s="62">
        <f>WRI1331/WRH1331</f>
        <v>0</v>
      </c>
      <c r="WRK1331" s="62">
        <f>SUM(WRK1329)</f>
        <v>1000000</v>
      </c>
      <c r="WRL1331" s="62">
        <f>SUM(WRL1329:WRL1330)</f>
        <v>2000000</v>
      </c>
      <c r="WRM1331" s="62">
        <f>SUM(WRM1329:WRM1330)</f>
        <v>0</v>
      </c>
      <c r="WRN1331" s="62">
        <f>WRM1331/WRL1331</f>
        <v>0</v>
      </c>
      <c r="WRO1331" s="62">
        <f>WRL1331-WRM1331</f>
        <v>2000000</v>
      </c>
      <c r="WRP1331" s="62">
        <f t="shared" si="739"/>
        <v>3000000</v>
      </c>
      <c r="WRW1331" s="62" t="s">
        <v>1936</v>
      </c>
      <c r="WRX1331" s="62">
        <f>SUM(WRX1329:WRX1330)</f>
        <v>1000000</v>
      </c>
      <c r="WRY1331" s="62">
        <f>SUM(WRY1329:WRY1330)</f>
        <v>0</v>
      </c>
      <c r="WRZ1331" s="62">
        <f>WRY1331/WRX1331</f>
        <v>0</v>
      </c>
      <c r="WSA1331" s="62">
        <f>SUM(WSA1329)</f>
        <v>1000000</v>
      </c>
      <c r="WSB1331" s="62">
        <f>SUM(WSB1329:WSB1330)</f>
        <v>2000000</v>
      </c>
      <c r="WSC1331" s="62">
        <f>SUM(WSC1329:WSC1330)</f>
        <v>0</v>
      </c>
      <c r="WSD1331" s="62">
        <f>WSC1331/WSB1331</f>
        <v>0</v>
      </c>
      <c r="WSE1331" s="62">
        <f>WSB1331-WSC1331</f>
        <v>2000000</v>
      </c>
      <c r="WSF1331" s="62">
        <f t="shared" si="740"/>
        <v>3000000</v>
      </c>
      <c r="WSM1331" s="62" t="s">
        <v>1936</v>
      </c>
      <c r="WSN1331" s="62">
        <f>SUM(WSN1329:WSN1330)</f>
        <v>1000000</v>
      </c>
      <c r="WSO1331" s="62">
        <f>SUM(WSO1329:WSO1330)</f>
        <v>0</v>
      </c>
      <c r="WSP1331" s="62">
        <f>WSO1331/WSN1331</f>
        <v>0</v>
      </c>
      <c r="WSQ1331" s="62">
        <f>SUM(WSQ1329)</f>
        <v>1000000</v>
      </c>
      <c r="WSR1331" s="62">
        <f>SUM(WSR1329:WSR1330)</f>
        <v>2000000</v>
      </c>
      <c r="WSS1331" s="62">
        <f>SUM(WSS1329:WSS1330)</f>
        <v>0</v>
      </c>
      <c r="WST1331" s="62">
        <f>WSS1331/WSR1331</f>
        <v>0</v>
      </c>
      <c r="WSU1331" s="62">
        <f>WSR1331-WSS1331</f>
        <v>2000000</v>
      </c>
      <c r="WSV1331" s="62">
        <f t="shared" si="740"/>
        <v>3000000</v>
      </c>
      <c r="WTC1331" s="62" t="s">
        <v>1936</v>
      </c>
      <c r="WTD1331" s="62">
        <f>SUM(WTD1329:WTD1330)</f>
        <v>1000000</v>
      </c>
      <c r="WTE1331" s="62">
        <f>SUM(WTE1329:WTE1330)</f>
        <v>0</v>
      </c>
      <c r="WTF1331" s="62">
        <f>WTE1331/WTD1331</f>
        <v>0</v>
      </c>
      <c r="WTG1331" s="62">
        <f>SUM(WTG1329)</f>
        <v>1000000</v>
      </c>
      <c r="WTH1331" s="62">
        <f>SUM(WTH1329:WTH1330)</f>
        <v>2000000</v>
      </c>
      <c r="WTI1331" s="62">
        <f>SUM(WTI1329:WTI1330)</f>
        <v>0</v>
      </c>
      <c r="WTJ1331" s="62">
        <f>WTI1331/WTH1331</f>
        <v>0</v>
      </c>
      <c r="WTK1331" s="62">
        <f>WTH1331-WTI1331</f>
        <v>2000000</v>
      </c>
      <c r="WTL1331" s="62">
        <f t="shared" si="741"/>
        <v>3000000</v>
      </c>
      <c r="WTS1331" s="62" t="s">
        <v>1936</v>
      </c>
      <c r="WTT1331" s="62">
        <f>SUM(WTT1329:WTT1330)</f>
        <v>1000000</v>
      </c>
      <c r="WTU1331" s="62">
        <f>SUM(WTU1329:WTU1330)</f>
        <v>0</v>
      </c>
      <c r="WTV1331" s="62">
        <f>WTU1331/WTT1331</f>
        <v>0</v>
      </c>
      <c r="WTW1331" s="62">
        <f>SUM(WTW1329)</f>
        <v>1000000</v>
      </c>
      <c r="WTX1331" s="62">
        <f>SUM(WTX1329:WTX1330)</f>
        <v>2000000</v>
      </c>
      <c r="WTY1331" s="62">
        <f>SUM(WTY1329:WTY1330)</f>
        <v>0</v>
      </c>
      <c r="WTZ1331" s="62">
        <f>WTY1331/WTX1331</f>
        <v>0</v>
      </c>
      <c r="WUA1331" s="62">
        <f>WTX1331-WTY1331</f>
        <v>2000000</v>
      </c>
      <c r="WUB1331" s="62">
        <f t="shared" si="741"/>
        <v>3000000</v>
      </c>
      <c r="WUI1331" s="62" t="s">
        <v>1936</v>
      </c>
      <c r="WUJ1331" s="62">
        <f>SUM(WUJ1329:WUJ1330)</f>
        <v>1000000</v>
      </c>
      <c r="WUK1331" s="62">
        <f>SUM(WUK1329:WUK1330)</f>
        <v>0</v>
      </c>
      <c r="WUL1331" s="62">
        <f>WUK1331/WUJ1331</f>
        <v>0</v>
      </c>
      <c r="WUM1331" s="62">
        <f>SUM(WUM1329)</f>
        <v>1000000</v>
      </c>
      <c r="WUN1331" s="62">
        <f>SUM(WUN1329:WUN1330)</f>
        <v>2000000</v>
      </c>
      <c r="WUO1331" s="62">
        <f>SUM(WUO1329:WUO1330)</f>
        <v>0</v>
      </c>
      <c r="WUP1331" s="62">
        <f>WUO1331/WUN1331</f>
        <v>0</v>
      </c>
      <c r="WUQ1331" s="62">
        <f>WUN1331-WUO1331</f>
        <v>2000000</v>
      </c>
      <c r="WUR1331" s="62">
        <f t="shared" si="742"/>
        <v>3000000</v>
      </c>
      <c r="WUY1331" s="62" t="s">
        <v>1936</v>
      </c>
      <c r="WUZ1331" s="62">
        <f>SUM(WUZ1329:WUZ1330)</f>
        <v>1000000</v>
      </c>
      <c r="WVA1331" s="62">
        <f>SUM(WVA1329:WVA1330)</f>
        <v>0</v>
      </c>
      <c r="WVB1331" s="62">
        <f>WVA1331/WUZ1331</f>
        <v>0</v>
      </c>
      <c r="WVC1331" s="62">
        <f>SUM(WVC1329)</f>
        <v>1000000</v>
      </c>
      <c r="WVD1331" s="62">
        <f>SUM(WVD1329:WVD1330)</f>
        <v>2000000</v>
      </c>
      <c r="WVE1331" s="62">
        <f>SUM(WVE1329:WVE1330)</f>
        <v>0</v>
      </c>
      <c r="WVF1331" s="62">
        <f>WVE1331/WVD1331</f>
        <v>0</v>
      </c>
      <c r="WVG1331" s="62">
        <f>WVD1331-WVE1331</f>
        <v>2000000</v>
      </c>
      <c r="WVH1331" s="62">
        <f t="shared" si="742"/>
        <v>3000000</v>
      </c>
      <c r="WVO1331" s="62" t="s">
        <v>1936</v>
      </c>
      <c r="WVP1331" s="62">
        <f>SUM(WVP1329:WVP1330)</f>
        <v>1000000</v>
      </c>
      <c r="WVQ1331" s="62">
        <f>SUM(WVQ1329:WVQ1330)</f>
        <v>0</v>
      </c>
      <c r="WVR1331" s="62">
        <f>WVQ1331/WVP1331</f>
        <v>0</v>
      </c>
      <c r="WVS1331" s="62">
        <f>SUM(WVS1329)</f>
        <v>1000000</v>
      </c>
      <c r="WVT1331" s="62">
        <f>SUM(WVT1329:WVT1330)</f>
        <v>2000000</v>
      </c>
      <c r="WVU1331" s="62">
        <f>SUM(WVU1329:WVU1330)</f>
        <v>0</v>
      </c>
      <c r="WVV1331" s="62">
        <f>WVU1331/WVT1331</f>
        <v>0</v>
      </c>
      <c r="WVW1331" s="62">
        <f>WVT1331-WVU1331</f>
        <v>2000000</v>
      </c>
      <c r="WVX1331" s="62">
        <f t="shared" si="743"/>
        <v>3000000</v>
      </c>
      <c r="WWE1331" s="62" t="s">
        <v>1936</v>
      </c>
      <c r="WWF1331" s="62">
        <f>SUM(WWF1329:WWF1330)</f>
        <v>1000000</v>
      </c>
      <c r="WWG1331" s="62">
        <f>SUM(WWG1329:WWG1330)</f>
        <v>0</v>
      </c>
      <c r="WWH1331" s="62">
        <f>WWG1331/WWF1331</f>
        <v>0</v>
      </c>
      <c r="WWI1331" s="62">
        <f>SUM(WWI1329)</f>
        <v>1000000</v>
      </c>
      <c r="WWJ1331" s="62">
        <f>SUM(WWJ1329:WWJ1330)</f>
        <v>2000000</v>
      </c>
      <c r="WWK1331" s="62">
        <f>SUM(WWK1329:WWK1330)</f>
        <v>0</v>
      </c>
      <c r="WWL1331" s="62">
        <f>WWK1331/WWJ1331</f>
        <v>0</v>
      </c>
      <c r="WWM1331" s="62">
        <f>WWJ1331-WWK1331</f>
        <v>2000000</v>
      </c>
      <c r="WWN1331" s="62">
        <f t="shared" si="743"/>
        <v>3000000</v>
      </c>
      <c r="WWU1331" s="62" t="s">
        <v>1936</v>
      </c>
      <c r="WWV1331" s="62">
        <f>SUM(WWV1329:WWV1330)</f>
        <v>1000000</v>
      </c>
      <c r="WWW1331" s="62">
        <f>SUM(WWW1329:WWW1330)</f>
        <v>0</v>
      </c>
      <c r="WWX1331" s="62">
        <f>WWW1331/WWV1331</f>
        <v>0</v>
      </c>
      <c r="WWY1331" s="62">
        <f>SUM(WWY1329)</f>
        <v>1000000</v>
      </c>
      <c r="WWZ1331" s="62">
        <f>SUM(WWZ1329:WWZ1330)</f>
        <v>2000000</v>
      </c>
      <c r="WXA1331" s="62">
        <f>SUM(WXA1329:WXA1330)</f>
        <v>0</v>
      </c>
      <c r="WXB1331" s="62">
        <f>WXA1331/WWZ1331</f>
        <v>0</v>
      </c>
      <c r="WXC1331" s="62">
        <f>WWZ1331-WXA1331</f>
        <v>2000000</v>
      </c>
      <c r="WXD1331" s="62">
        <f t="shared" si="744"/>
        <v>3000000</v>
      </c>
      <c r="WXK1331" s="62" t="s">
        <v>1936</v>
      </c>
      <c r="WXL1331" s="62">
        <f>SUM(WXL1329:WXL1330)</f>
        <v>1000000</v>
      </c>
      <c r="WXM1331" s="62">
        <f>SUM(WXM1329:WXM1330)</f>
        <v>0</v>
      </c>
      <c r="WXN1331" s="62">
        <f>WXM1331/WXL1331</f>
        <v>0</v>
      </c>
      <c r="WXO1331" s="62">
        <f>SUM(WXO1329)</f>
        <v>1000000</v>
      </c>
      <c r="WXP1331" s="62">
        <f>SUM(WXP1329:WXP1330)</f>
        <v>2000000</v>
      </c>
      <c r="WXQ1331" s="62">
        <f>SUM(WXQ1329:WXQ1330)</f>
        <v>0</v>
      </c>
      <c r="WXR1331" s="62">
        <f>WXQ1331/WXP1331</f>
        <v>0</v>
      </c>
      <c r="WXS1331" s="62">
        <f>WXP1331-WXQ1331</f>
        <v>2000000</v>
      </c>
      <c r="WXT1331" s="62">
        <f t="shared" si="744"/>
        <v>3000000</v>
      </c>
      <c r="WYA1331" s="62" t="s">
        <v>1936</v>
      </c>
      <c r="WYB1331" s="62">
        <f>SUM(WYB1329:WYB1330)</f>
        <v>1000000</v>
      </c>
      <c r="WYC1331" s="62">
        <f>SUM(WYC1329:WYC1330)</f>
        <v>0</v>
      </c>
      <c r="WYD1331" s="62">
        <f>WYC1331/WYB1331</f>
        <v>0</v>
      </c>
      <c r="WYE1331" s="62">
        <f>SUM(WYE1329)</f>
        <v>1000000</v>
      </c>
      <c r="WYF1331" s="62">
        <f>SUM(WYF1329:WYF1330)</f>
        <v>2000000</v>
      </c>
      <c r="WYG1331" s="62">
        <f>SUM(WYG1329:WYG1330)</f>
        <v>0</v>
      </c>
      <c r="WYH1331" s="62">
        <f>WYG1331/WYF1331</f>
        <v>0</v>
      </c>
      <c r="WYI1331" s="62">
        <f>WYF1331-WYG1331</f>
        <v>2000000</v>
      </c>
      <c r="WYJ1331" s="62">
        <f t="shared" si="745"/>
        <v>3000000</v>
      </c>
      <c r="WYQ1331" s="62" t="s">
        <v>1936</v>
      </c>
      <c r="WYR1331" s="62">
        <f>SUM(WYR1329:WYR1330)</f>
        <v>1000000</v>
      </c>
      <c r="WYS1331" s="62">
        <f>SUM(WYS1329:WYS1330)</f>
        <v>0</v>
      </c>
      <c r="WYT1331" s="62">
        <f>WYS1331/WYR1331</f>
        <v>0</v>
      </c>
      <c r="WYU1331" s="62">
        <f>SUM(WYU1329)</f>
        <v>1000000</v>
      </c>
      <c r="WYV1331" s="62">
        <f>SUM(WYV1329:WYV1330)</f>
        <v>2000000</v>
      </c>
      <c r="WYW1331" s="62">
        <f>SUM(WYW1329:WYW1330)</f>
        <v>0</v>
      </c>
      <c r="WYX1331" s="62">
        <f>WYW1331/WYV1331</f>
        <v>0</v>
      </c>
      <c r="WYY1331" s="62">
        <f>WYV1331-WYW1331</f>
        <v>2000000</v>
      </c>
      <c r="WYZ1331" s="62">
        <f t="shared" si="745"/>
        <v>3000000</v>
      </c>
      <c r="WZG1331" s="62" t="s">
        <v>1936</v>
      </c>
      <c r="WZH1331" s="62">
        <f>SUM(WZH1329:WZH1330)</f>
        <v>1000000</v>
      </c>
      <c r="WZI1331" s="62">
        <f>SUM(WZI1329:WZI1330)</f>
        <v>0</v>
      </c>
      <c r="WZJ1331" s="62">
        <f>WZI1331/WZH1331</f>
        <v>0</v>
      </c>
      <c r="WZK1331" s="62">
        <f>SUM(WZK1329)</f>
        <v>1000000</v>
      </c>
      <c r="WZL1331" s="62">
        <f>SUM(WZL1329:WZL1330)</f>
        <v>2000000</v>
      </c>
      <c r="WZM1331" s="62">
        <f>SUM(WZM1329:WZM1330)</f>
        <v>0</v>
      </c>
      <c r="WZN1331" s="62">
        <f>WZM1331/WZL1331</f>
        <v>0</v>
      </c>
      <c r="WZO1331" s="62">
        <f>WZL1331-WZM1331</f>
        <v>2000000</v>
      </c>
      <c r="WZP1331" s="62">
        <f t="shared" si="746"/>
        <v>3000000</v>
      </c>
      <c r="WZW1331" s="62" t="s">
        <v>1936</v>
      </c>
      <c r="WZX1331" s="62">
        <f>SUM(WZX1329:WZX1330)</f>
        <v>1000000</v>
      </c>
      <c r="WZY1331" s="62">
        <f>SUM(WZY1329:WZY1330)</f>
        <v>0</v>
      </c>
      <c r="WZZ1331" s="62">
        <f>WZY1331/WZX1331</f>
        <v>0</v>
      </c>
      <c r="XAA1331" s="62">
        <f>SUM(XAA1329)</f>
        <v>1000000</v>
      </c>
      <c r="XAB1331" s="62">
        <f>SUM(XAB1329:XAB1330)</f>
        <v>2000000</v>
      </c>
      <c r="XAC1331" s="62">
        <f>SUM(XAC1329:XAC1330)</f>
        <v>0</v>
      </c>
      <c r="XAD1331" s="62">
        <f>XAC1331/XAB1331</f>
        <v>0</v>
      </c>
      <c r="XAE1331" s="62">
        <f>XAB1331-XAC1331</f>
        <v>2000000</v>
      </c>
      <c r="XAF1331" s="62">
        <f t="shared" si="746"/>
        <v>3000000</v>
      </c>
      <c r="XAM1331" s="62" t="s">
        <v>1936</v>
      </c>
      <c r="XAN1331" s="62">
        <f>SUM(XAN1329:XAN1330)</f>
        <v>1000000</v>
      </c>
      <c r="XAO1331" s="62">
        <f>SUM(XAO1329:XAO1330)</f>
        <v>0</v>
      </c>
      <c r="XAP1331" s="62">
        <f>XAO1331/XAN1331</f>
        <v>0</v>
      </c>
      <c r="XAQ1331" s="62">
        <f>SUM(XAQ1329)</f>
        <v>1000000</v>
      </c>
      <c r="XAR1331" s="62">
        <f>SUM(XAR1329:XAR1330)</f>
        <v>2000000</v>
      </c>
      <c r="XAS1331" s="62">
        <f>SUM(XAS1329:XAS1330)</f>
        <v>0</v>
      </c>
      <c r="XAT1331" s="62">
        <f>XAS1331/XAR1331</f>
        <v>0</v>
      </c>
      <c r="XAU1331" s="62">
        <f>XAR1331-XAS1331</f>
        <v>2000000</v>
      </c>
      <c r="XAV1331" s="62">
        <f t="shared" si="747"/>
        <v>3000000</v>
      </c>
      <c r="XBC1331" s="62" t="s">
        <v>1936</v>
      </c>
      <c r="XBD1331" s="62">
        <f>SUM(XBD1329:XBD1330)</f>
        <v>1000000</v>
      </c>
      <c r="XBE1331" s="62">
        <f>SUM(XBE1329:XBE1330)</f>
        <v>0</v>
      </c>
      <c r="XBF1331" s="62">
        <f>XBE1331/XBD1331</f>
        <v>0</v>
      </c>
      <c r="XBG1331" s="62">
        <f>SUM(XBG1329)</f>
        <v>1000000</v>
      </c>
      <c r="XBH1331" s="62">
        <f>SUM(XBH1329:XBH1330)</f>
        <v>2000000</v>
      </c>
      <c r="XBI1331" s="62">
        <f>SUM(XBI1329:XBI1330)</f>
        <v>0</v>
      </c>
      <c r="XBJ1331" s="62">
        <f>XBI1331/XBH1331</f>
        <v>0</v>
      </c>
      <c r="XBK1331" s="62">
        <f>XBH1331-XBI1331</f>
        <v>2000000</v>
      </c>
      <c r="XBL1331" s="62">
        <f t="shared" si="747"/>
        <v>3000000</v>
      </c>
      <c r="XBS1331" s="62" t="s">
        <v>1936</v>
      </c>
      <c r="XBT1331" s="62">
        <f>SUM(XBT1329:XBT1330)</f>
        <v>1000000</v>
      </c>
      <c r="XBU1331" s="62">
        <f>SUM(XBU1329:XBU1330)</f>
        <v>0</v>
      </c>
      <c r="XBV1331" s="62">
        <f>XBU1331/XBT1331</f>
        <v>0</v>
      </c>
      <c r="XBW1331" s="62">
        <f>SUM(XBW1329)</f>
        <v>1000000</v>
      </c>
      <c r="XBX1331" s="62">
        <f>SUM(XBX1329:XBX1330)</f>
        <v>2000000</v>
      </c>
      <c r="XBY1331" s="62">
        <f>SUM(XBY1329:XBY1330)</f>
        <v>0</v>
      </c>
      <c r="XBZ1331" s="62">
        <f>XBY1331/XBX1331</f>
        <v>0</v>
      </c>
      <c r="XCA1331" s="62">
        <f>XBX1331-XBY1331</f>
        <v>2000000</v>
      </c>
      <c r="XCB1331" s="62">
        <f t="shared" si="748"/>
        <v>3000000</v>
      </c>
      <c r="XCI1331" s="62" t="s">
        <v>1936</v>
      </c>
      <c r="XCJ1331" s="62">
        <f>SUM(XCJ1329:XCJ1330)</f>
        <v>1000000</v>
      </c>
      <c r="XCK1331" s="62">
        <f>SUM(XCK1329:XCK1330)</f>
        <v>0</v>
      </c>
      <c r="XCL1331" s="62">
        <f>XCK1331/XCJ1331</f>
        <v>0</v>
      </c>
      <c r="XCM1331" s="62">
        <f>SUM(XCM1329)</f>
        <v>1000000</v>
      </c>
      <c r="XCN1331" s="62">
        <f>SUM(XCN1329:XCN1330)</f>
        <v>2000000</v>
      </c>
      <c r="XCO1331" s="62">
        <f>SUM(XCO1329:XCO1330)</f>
        <v>0</v>
      </c>
      <c r="XCP1331" s="62">
        <f>XCO1331/XCN1331</f>
        <v>0</v>
      </c>
      <c r="XCQ1331" s="62">
        <f>XCN1331-XCO1331</f>
        <v>2000000</v>
      </c>
      <c r="XCR1331" s="62">
        <f t="shared" si="748"/>
        <v>3000000</v>
      </c>
      <c r="XCY1331" s="62" t="s">
        <v>1936</v>
      </c>
      <c r="XCZ1331" s="62">
        <f>SUM(XCZ1329:XCZ1330)</f>
        <v>1000000</v>
      </c>
      <c r="XDA1331" s="62">
        <f>SUM(XDA1329:XDA1330)</f>
        <v>0</v>
      </c>
      <c r="XDB1331" s="62">
        <f>XDA1331/XCZ1331</f>
        <v>0</v>
      </c>
      <c r="XDC1331" s="62">
        <f>SUM(XDC1329)</f>
        <v>1000000</v>
      </c>
      <c r="XDD1331" s="62">
        <f>SUM(XDD1329:XDD1330)</f>
        <v>2000000</v>
      </c>
      <c r="XDE1331" s="62">
        <f>SUM(XDE1329:XDE1330)</f>
        <v>0</v>
      </c>
      <c r="XDF1331" s="62">
        <f>XDE1331/XDD1331</f>
        <v>0</v>
      </c>
      <c r="XDG1331" s="62">
        <f>XDD1331-XDE1331</f>
        <v>2000000</v>
      </c>
      <c r="XDH1331" s="62">
        <f t="shared" si="749"/>
        <v>3000000</v>
      </c>
      <c r="XDO1331" s="62" t="s">
        <v>1936</v>
      </c>
      <c r="XDP1331" s="62">
        <f>SUM(XDP1329:XDP1330)</f>
        <v>1000000</v>
      </c>
      <c r="XDQ1331" s="62">
        <f>SUM(XDQ1329:XDQ1330)</f>
        <v>0</v>
      </c>
      <c r="XDR1331" s="62">
        <f>XDQ1331/XDP1331</f>
        <v>0</v>
      </c>
      <c r="XDS1331" s="62">
        <f>SUM(XDS1329)</f>
        <v>1000000</v>
      </c>
      <c r="XDT1331" s="62">
        <f>SUM(XDT1329:XDT1330)</f>
        <v>2000000</v>
      </c>
      <c r="XDU1331" s="62">
        <f>SUM(XDU1329:XDU1330)</f>
        <v>0</v>
      </c>
      <c r="XDV1331" s="62">
        <f>XDU1331/XDT1331</f>
        <v>0</v>
      </c>
      <c r="XDW1331" s="62">
        <f>XDT1331-XDU1331</f>
        <v>2000000</v>
      </c>
      <c r="XDX1331" s="62">
        <f t="shared" si="749"/>
        <v>3000000</v>
      </c>
      <c r="XEE1331" s="62" t="s">
        <v>1936</v>
      </c>
      <c r="XEF1331" s="62">
        <f>SUM(XEF1329:XEF1330)</f>
        <v>1000000</v>
      </c>
      <c r="XEG1331" s="62">
        <f>SUM(XEG1329:XEG1330)</f>
        <v>0</v>
      </c>
      <c r="XEH1331" s="62">
        <f>XEG1331/XEF1331</f>
        <v>0</v>
      </c>
      <c r="XEI1331" s="62">
        <f>SUM(XEI1329)</f>
        <v>1000000</v>
      </c>
      <c r="XEJ1331" s="62">
        <f>SUM(XEJ1329:XEJ1330)</f>
        <v>2000000</v>
      </c>
      <c r="XEK1331" s="62">
        <f>SUM(XEK1329:XEK1330)</f>
        <v>0</v>
      </c>
      <c r="XEL1331" s="62">
        <f>XEK1331/XEJ1331</f>
        <v>0</v>
      </c>
      <c r="XEM1331" s="62">
        <f>XEJ1331-XEK1331</f>
        <v>2000000</v>
      </c>
      <c r="XEN1331" s="62">
        <f t="shared" si="750"/>
        <v>3000000</v>
      </c>
      <c r="XEU1331" s="62" t="s">
        <v>1936</v>
      </c>
      <c r="XEV1331" s="62">
        <f>SUM(XEV1329:XEV1330)</f>
        <v>1000000</v>
      </c>
      <c r="XEW1331" s="62">
        <f>SUM(XEW1329:XEW1330)</f>
        <v>0</v>
      </c>
      <c r="XEX1331" s="62">
        <f>XEW1331/XEV1331</f>
        <v>0</v>
      </c>
      <c r="XEY1331" s="62">
        <f>SUM(XEY1329)</f>
        <v>1000000</v>
      </c>
      <c r="XEZ1331" s="62">
        <f>SUM(XEZ1329:XEZ1330)</f>
        <v>2000000</v>
      </c>
      <c r="XFA1331" s="62">
        <f>SUM(XFA1329:XFA1330)</f>
        <v>0</v>
      </c>
      <c r="XFB1331" s="62">
        <f>XFA1331/XEZ1331</f>
        <v>0</v>
      </c>
      <c r="XFC1331" s="62">
        <f>XEZ1331-XFA1331</f>
        <v>2000000</v>
      </c>
      <c r="XFD1331" s="62">
        <f t="shared" si="750"/>
        <v>3000000</v>
      </c>
    </row>
    <row r="1332" spans="1:1024 1030:2048 2054:3072 3078:4096 4102:5120 5126:6144 6150:7168 7174:8192 8198:9216 9222:10240 10246:11264 11270:12288 12294:13312 13318:14336 14342:15360 15366:16384" x14ac:dyDescent="0.25">
      <c r="A1332" s="62"/>
      <c r="B1332" s="62"/>
      <c r="G1332" s="735" t="s">
        <v>1937</v>
      </c>
      <c r="H1332" s="718"/>
      <c r="I1332" s="718"/>
      <c r="J1332" s="719"/>
      <c r="K1332" s="718"/>
      <c r="L1332" s="720"/>
      <c r="M1332" s="720"/>
      <c r="N1332" s="721"/>
      <c r="O1332" s="720"/>
      <c r="P1332" s="720"/>
      <c r="Q1332" s="738"/>
      <c r="R1332" s="739"/>
      <c r="S1332" s="738"/>
      <c r="T1332" s="62"/>
      <c r="V1332" s="62"/>
      <c r="W1332" s="62" t="s">
        <v>1937</v>
      </c>
      <c r="AM1332" s="62" t="s">
        <v>1937</v>
      </c>
      <c r="BC1332" s="62" t="s">
        <v>1937</v>
      </c>
      <c r="BS1332" s="62" t="s">
        <v>1937</v>
      </c>
      <c r="CI1332" s="62" t="s">
        <v>1937</v>
      </c>
      <c r="CY1332" s="62" t="s">
        <v>1937</v>
      </c>
      <c r="DO1332" s="62" t="s">
        <v>1937</v>
      </c>
      <c r="EE1332" s="62" t="s">
        <v>1937</v>
      </c>
      <c r="EU1332" s="62" t="s">
        <v>1937</v>
      </c>
      <c r="FK1332" s="62" t="s">
        <v>1937</v>
      </c>
      <c r="GA1332" s="62" t="s">
        <v>1937</v>
      </c>
      <c r="GQ1332" s="62" t="s">
        <v>1937</v>
      </c>
      <c r="HG1332" s="62" t="s">
        <v>1937</v>
      </c>
      <c r="HW1332" s="62" t="s">
        <v>1937</v>
      </c>
      <c r="IM1332" s="62" t="s">
        <v>1937</v>
      </c>
      <c r="JC1332" s="62" t="s">
        <v>1937</v>
      </c>
      <c r="JS1332" s="62" t="s">
        <v>1937</v>
      </c>
      <c r="KI1332" s="62" t="s">
        <v>1937</v>
      </c>
      <c r="KY1332" s="62" t="s">
        <v>1937</v>
      </c>
      <c r="LO1332" s="62" t="s">
        <v>1937</v>
      </c>
      <c r="ME1332" s="62" t="s">
        <v>1937</v>
      </c>
      <c r="MU1332" s="62" t="s">
        <v>1937</v>
      </c>
      <c r="NK1332" s="62" t="s">
        <v>1937</v>
      </c>
      <c r="OA1332" s="62" t="s">
        <v>1937</v>
      </c>
      <c r="OQ1332" s="62" t="s">
        <v>1937</v>
      </c>
      <c r="PG1332" s="62" t="s">
        <v>1937</v>
      </c>
      <c r="PW1332" s="62" t="s">
        <v>1937</v>
      </c>
      <c r="QM1332" s="62" t="s">
        <v>1937</v>
      </c>
      <c r="RC1332" s="62" t="s">
        <v>1937</v>
      </c>
      <c r="RS1332" s="62" t="s">
        <v>1937</v>
      </c>
      <c r="SI1332" s="62" t="s">
        <v>1937</v>
      </c>
      <c r="SY1332" s="62" t="s">
        <v>1937</v>
      </c>
      <c r="TO1332" s="62" t="s">
        <v>1937</v>
      </c>
      <c r="UE1332" s="62" t="s">
        <v>1937</v>
      </c>
      <c r="UU1332" s="62" t="s">
        <v>1937</v>
      </c>
      <c r="VK1332" s="62" t="s">
        <v>1937</v>
      </c>
      <c r="WA1332" s="62" t="s">
        <v>1937</v>
      </c>
      <c r="WQ1332" s="62" t="s">
        <v>1937</v>
      </c>
      <c r="XG1332" s="62" t="s">
        <v>1937</v>
      </c>
      <c r="XW1332" s="62" t="s">
        <v>1937</v>
      </c>
      <c r="YM1332" s="62" t="s">
        <v>1937</v>
      </c>
      <c r="ZC1332" s="62" t="s">
        <v>1937</v>
      </c>
      <c r="ZS1332" s="62" t="s">
        <v>1937</v>
      </c>
      <c r="AAI1332" s="62" t="s">
        <v>1937</v>
      </c>
      <c r="AAY1332" s="62" t="s">
        <v>1937</v>
      </c>
      <c r="ABO1332" s="62" t="s">
        <v>1937</v>
      </c>
      <c r="ACE1332" s="62" t="s">
        <v>1937</v>
      </c>
      <c r="ACU1332" s="62" t="s">
        <v>1937</v>
      </c>
      <c r="ADK1332" s="62" t="s">
        <v>1937</v>
      </c>
      <c r="AEA1332" s="62" t="s">
        <v>1937</v>
      </c>
      <c r="AEQ1332" s="62" t="s">
        <v>1937</v>
      </c>
      <c r="AFG1332" s="62" t="s">
        <v>1937</v>
      </c>
      <c r="AFW1332" s="62" t="s">
        <v>1937</v>
      </c>
      <c r="AGM1332" s="62" t="s">
        <v>1937</v>
      </c>
      <c r="AHC1332" s="62" t="s">
        <v>1937</v>
      </c>
      <c r="AHS1332" s="62" t="s">
        <v>1937</v>
      </c>
      <c r="AII1332" s="62" t="s">
        <v>1937</v>
      </c>
      <c r="AIY1332" s="62" t="s">
        <v>1937</v>
      </c>
      <c r="AJO1332" s="62" t="s">
        <v>1937</v>
      </c>
      <c r="AKE1332" s="62" t="s">
        <v>1937</v>
      </c>
      <c r="AKU1332" s="62" t="s">
        <v>1937</v>
      </c>
      <c r="ALK1332" s="62" t="s">
        <v>1937</v>
      </c>
      <c r="AMA1332" s="62" t="s">
        <v>1937</v>
      </c>
      <c r="AMQ1332" s="62" t="s">
        <v>1937</v>
      </c>
      <c r="ANG1332" s="62" t="s">
        <v>1937</v>
      </c>
      <c r="ANW1332" s="62" t="s">
        <v>1937</v>
      </c>
      <c r="AOM1332" s="62" t="s">
        <v>1937</v>
      </c>
      <c r="APC1332" s="62" t="s">
        <v>1937</v>
      </c>
      <c r="APS1332" s="62" t="s">
        <v>1937</v>
      </c>
      <c r="AQI1332" s="62" t="s">
        <v>1937</v>
      </c>
      <c r="AQY1332" s="62" t="s">
        <v>1937</v>
      </c>
      <c r="ARO1332" s="62" t="s">
        <v>1937</v>
      </c>
      <c r="ASE1332" s="62" t="s">
        <v>1937</v>
      </c>
      <c r="ASU1332" s="62" t="s">
        <v>1937</v>
      </c>
      <c r="ATK1332" s="62" t="s">
        <v>1937</v>
      </c>
      <c r="AUA1332" s="62" t="s">
        <v>1937</v>
      </c>
      <c r="AUQ1332" s="62" t="s">
        <v>1937</v>
      </c>
      <c r="AVG1332" s="62" t="s">
        <v>1937</v>
      </c>
      <c r="AVW1332" s="62" t="s">
        <v>1937</v>
      </c>
      <c r="AWM1332" s="62" t="s">
        <v>1937</v>
      </c>
      <c r="AXC1332" s="62" t="s">
        <v>1937</v>
      </c>
      <c r="AXS1332" s="62" t="s">
        <v>1937</v>
      </c>
      <c r="AYI1332" s="62" t="s">
        <v>1937</v>
      </c>
      <c r="AYY1332" s="62" t="s">
        <v>1937</v>
      </c>
      <c r="AZO1332" s="62" t="s">
        <v>1937</v>
      </c>
      <c r="BAE1332" s="62" t="s">
        <v>1937</v>
      </c>
      <c r="BAU1332" s="62" t="s">
        <v>1937</v>
      </c>
      <c r="BBK1332" s="62" t="s">
        <v>1937</v>
      </c>
      <c r="BCA1332" s="62" t="s">
        <v>1937</v>
      </c>
      <c r="BCQ1332" s="62" t="s">
        <v>1937</v>
      </c>
      <c r="BDG1332" s="62" t="s">
        <v>1937</v>
      </c>
      <c r="BDW1332" s="62" t="s">
        <v>1937</v>
      </c>
      <c r="BEM1332" s="62" t="s">
        <v>1937</v>
      </c>
      <c r="BFC1332" s="62" t="s">
        <v>1937</v>
      </c>
      <c r="BFS1332" s="62" t="s">
        <v>1937</v>
      </c>
      <c r="BGI1332" s="62" t="s">
        <v>1937</v>
      </c>
      <c r="BGY1332" s="62" t="s">
        <v>1937</v>
      </c>
      <c r="BHO1332" s="62" t="s">
        <v>1937</v>
      </c>
      <c r="BIE1332" s="62" t="s">
        <v>1937</v>
      </c>
      <c r="BIU1332" s="62" t="s">
        <v>1937</v>
      </c>
      <c r="BJK1332" s="62" t="s">
        <v>1937</v>
      </c>
      <c r="BKA1332" s="62" t="s">
        <v>1937</v>
      </c>
      <c r="BKQ1332" s="62" t="s">
        <v>1937</v>
      </c>
      <c r="BLG1332" s="62" t="s">
        <v>1937</v>
      </c>
      <c r="BLW1332" s="62" t="s">
        <v>1937</v>
      </c>
      <c r="BMM1332" s="62" t="s">
        <v>1937</v>
      </c>
      <c r="BNC1332" s="62" t="s">
        <v>1937</v>
      </c>
      <c r="BNS1332" s="62" t="s">
        <v>1937</v>
      </c>
      <c r="BOI1332" s="62" t="s">
        <v>1937</v>
      </c>
      <c r="BOY1332" s="62" t="s">
        <v>1937</v>
      </c>
      <c r="BPO1332" s="62" t="s">
        <v>1937</v>
      </c>
      <c r="BQE1332" s="62" t="s">
        <v>1937</v>
      </c>
      <c r="BQU1332" s="62" t="s">
        <v>1937</v>
      </c>
      <c r="BRK1332" s="62" t="s">
        <v>1937</v>
      </c>
      <c r="BSA1332" s="62" t="s">
        <v>1937</v>
      </c>
      <c r="BSQ1332" s="62" t="s">
        <v>1937</v>
      </c>
      <c r="BTG1332" s="62" t="s">
        <v>1937</v>
      </c>
      <c r="BTW1332" s="62" t="s">
        <v>1937</v>
      </c>
      <c r="BUM1332" s="62" t="s">
        <v>1937</v>
      </c>
      <c r="BVC1332" s="62" t="s">
        <v>1937</v>
      </c>
      <c r="BVS1332" s="62" t="s">
        <v>1937</v>
      </c>
      <c r="BWI1332" s="62" t="s">
        <v>1937</v>
      </c>
      <c r="BWY1332" s="62" t="s">
        <v>1937</v>
      </c>
      <c r="BXO1332" s="62" t="s">
        <v>1937</v>
      </c>
      <c r="BYE1332" s="62" t="s">
        <v>1937</v>
      </c>
      <c r="BYU1332" s="62" t="s">
        <v>1937</v>
      </c>
      <c r="BZK1332" s="62" t="s">
        <v>1937</v>
      </c>
      <c r="CAA1332" s="62" t="s">
        <v>1937</v>
      </c>
      <c r="CAQ1332" s="62" t="s">
        <v>1937</v>
      </c>
      <c r="CBG1332" s="62" t="s">
        <v>1937</v>
      </c>
      <c r="CBW1332" s="62" t="s">
        <v>1937</v>
      </c>
      <c r="CCM1332" s="62" t="s">
        <v>1937</v>
      </c>
      <c r="CDC1332" s="62" t="s">
        <v>1937</v>
      </c>
      <c r="CDS1332" s="62" t="s">
        <v>1937</v>
      </c>
      <c r="CEI1332" s="62" t="s">
        <v>1937</v>
      </c>
      <c r="CEY1332" s="62" t="s">
        <v>1937</v>
      </c>
      <c r="CFO1332" s="62" t="s">
        <v>1937</v>
      </c>
      <c r="CGE1332" s="62" t="s">
        <v>1937</v>
      </c>
      <c r="CGU1332" s="62" t="s">
        <v>1937</v>
      </c>
      <c r="CHK1332" s="62" t="s">
        <v>1937</v>
      </c>
      <c r="CIA1332" s="62" t="s">
        <v>1937</v>
      </c>
      <c r="CIQ1332" s="62" t="s">
        <v>1937</v>
      </c>
      <c r="CJG1332" s="62" t="s">
        <v>1937</v>
      </c>
      <c r="CJW1332" s="62" t="s">
        <v>1937</v>
      </c>
      <c r="CKM1332" s="62" t="s">
        <v>1937</v>
      </c>
      <c r="CLC1332" s="62" t="s">
        <v>1937</v>
      </c>
      <c r="CLS1332" s="62" t="s">
        <v>1937</v>
      </c>
      <c r="CMI1332" s="62" t="s">
        <v>1937</v>
      </c>
      <c r="CMY1332" s="62" t="s">
        <v>1937</v>
      </c>
      <c r="CNO1332" s="62" t="s">
        <v>1937</v>
      </c>
      <c r="COE1332" s="62" t="s">
        <v>1937</v>
      </c>
      <c r="COU1332" s="62" t="s">
        <v>1937</v>
      </c>
      <c r="CPK1332" s="62" t="s">
        <v>1937</v>
      </c>
      <c r="CQA1332" s="62" t="s">
        <v>1937</v>
      </c>
      <c r="CQQ1332" s="62" t="s">
        <v>1937</v>
      </c>
      <c r="CRG1332" s="62" t="s">
        <v>1937</v>
      </c>
      <c r="CRW1332" s="62" t="s">
        <v>1937</v>
      </c>
      <c r="CSM1332" s="62" t="s">
        <v>1937</v>
      </c>
      <c r="CTC1332" s="62" t="s">
        <v>1937</v>
      </c>
      <c r="CTS1332" s="62" t="s">
        <v>1937</v>
      </c>
      <c r="CUI1332" s="62" t="s">
        <v>1937</v>
      </c>
      <c r="CUY1332" s="62" t="s">
        <v>1937</v>
      </c>
      <c r="CVO1332" s="62" t="s">
        <v>1937</v>
      </c>
      <c r="CWE1332" s="62" t="s">
        <v>1937</v>
      </c>
      <c r="CWU1332" s="62" t="s">
        <v>1937</v>
      </c>
      <c r="CXK1332" s="62" t="s">
        <v>1937</v>
      </c>
      <c r="CYA1332" s="62" t="s">
        <v>1937</v>
      </c>
      <c r="CYQ1332" s="62" t="s">
        <v>1937</v>
      </c>
      <c r="CZG1332" s="62" t="s">
        <v>1937</v>
      </c>
      <c r="CZW1332" s="62" t="s">
        <v>1937</v>
      </c>
      <c r="DAM1332" s="62" t="s">
        <v>1937</v>
      </c>
      <c r="DBC1332" s="62" t="s">
        <v>1937</v>
      </c>
      <c r="DBS1332" s="62" t="s">
        <v>1937</v>
      </c>
      <c r="DCI1332" s="62" t="s">
        <v>1937</v>
      </c>
      <c r="DCY1332" s="62" t="s">
        <v>1937</v>
      </c>
      <c r="DDO1332" s="62" t="s">
        <v>1937</v>
      </c>
      <c r="DEE1332" s="62" t="s">
        <v>1937</v>
      </c>
      <c r="DEU1332" s="62" t="s">
        <v>1937</v>
      </c>
      <c r="DFK1332" s="62" t="s">
        <v>1937</v>
      </c>
      <c r="DGA1332" s="62" t="s">
        <v>1937</v>
      </c>
      <c r="DGQ1332" s="62" t="s">
        <v>1937</v>
      </c>
      <c r="DHG1332" s="62" t="s">
        <v>1937</v>
      </c>
      <c r="DHW1332" s="62" t="s">
        <v>1937</v>
      </c>
      <c r="DIM1332" s="62" t="s">
        <v>1937</v>
      </c>
      <c r="DJC1332" s="62" t="s">
        <v>1937</v>
      </c>
      <c r="DJS1332" s="62" t="s">
        <v>1937</v>
      </c>
      <c r="DKI1332" s="62" t="s">
        <v>1937</v>
      </c>
      <c r="DKY1332" s="62" t="s">
        <v>1937</v>
      </c>
      <c r="DLO1332" s="62" t="s">
        <v>1937</v>
      </c>
      <c r="DME1332" s="62" t="s">
        <v>1937</v>
      </c>
      <c r="DMU1332" s="62" t="s">
        <v>1937</v>
      </c>
      <c r="DNK1332" s="62" t="s">
        <v>1937</v>
      </c>
      <c r="DOA1332" s="62" t="s">
        <v>1937</v>
      </c>
      <c r="DOQ1332" s="62" t="s">
        <v>1937</v>
      </c>
      <c r="DPG1332" s="62" t="s">
        <v>1937</v>
      </c>
      <c r="DPW1332" s="62" t="s">
        <v>1937</v>
      </c>
      <c r="DQM1332" s="62" t="s">
        <v>1937</v>
      </c>
      <c r="DRC1332" s="62" t="s">
        <v>1937</v>
      </c>
      <c r="DRS1332" s="62" t="s">
        <v>1937</v>
      </c>
      <c r="DSI1332" s="62" t="s">
        <v>1937</v>
      </c>
      <c r="DSY1332" s="62" t="s">
        <v>1937</v>
      </c>
      <c r="DTO1332" s="62" t="s">
        <v>1937</v>
      </c>
      <c r="DUE1332" s="62" t="s">
        <v>1937</v>
      </c>
      <c r="DUU1332" s="62" t="s">
        <v>1937</v>
      </c>
      <c r="DVK1332" s="62" t="s">
        <v>1937</v>
      </c>
      <c r="DWA1332" s="62" t="s">
        <v>1937</v>
      </c>
      <c r="DWQ1332" s="62" t="s">
        <v>1937</v>
      </c>
      <c r="DXG1332" s="62" t="s">
        <v>1937</v>
      </c>
      <c r="DXW1332" s="62" t="s">
        <v>1937</v>
      </c>
      <c r="DYM1332" s="62" t="s">
        <v>1937</v>
      </c>
      <c r="DZC1332" s="62" t="s">
        <v>1937</v>
      </c>
      <c r="DZS1332" s="62" t="s">
        <v>1937</v>
      </c>
      <c r="EAI1332" s="62" t="s">
        <v>1937</v>
      </c>
      <c r="EAY1332" s="62" t="s">
        <v>1937</v>
      </c>
      <c r="EBO1332" s="62" t="s">
        <v>1937</v>
      </c>
      <c r="ECE1332" s="62" t="s">
        <v>1937</v>
      </c>
      <c r="ECU1332" s="62" t="s">
        <v>1937</v>
      </c>
      <c r="EDK1332" s="62" t="s">
        <v>1937</v>
      </c>
      <c r="EEA1332" s="62" t="s">
        <v>1937</v>
      </c>
      <c r="EEQ1332" s="62" t="s">
        <v>1937</v>
      </c>
      <c r="EFG1332" s="62" t="s">
        <v>1937</v>
      </c>
      <c r="EFW1332" s="62" t="s">
        <v>1937</v>
      </c>
      <c r="EGM1332" s="62" t="s">
        <v>1937</v>
      </c>
      <c r="EHC1332" s="62" t="s">
        <v>1937</v>
      </c>
      <c r="EHS1332" s="62" t="s">
        <v>1937</v>
      </c>
      <c r="EII1332" s="62" t="s">
        <v>1937</v>
      </c>
      <c r="EIY1332" s="62" t="s">
        <v>1937</v>
      </c>
      <c r="EJO1332" s="62" t="s">
        <v>1937</v>
      </c>
      <c r="EKE1332" s="62" t="s">
        <v>1937</v>
      </c>
      <c r="EKU1332" s="62" t="s">
        <v>1937</v>
      </c>
      <c r="ELK1332" s="62" t="s">
        <v>1937</v>
      </c>
      <c r="EMA1332" s="62" t="s">
        <v>1937</v>
      </c>
      <c r="EMQ1332" s="62" t="s">
        <v>1937</v>
      </c>
      <c r="ENG1332" s="62" t="s">
        <v>1937</v>
      </c>
      <c r="ENW1332" s="62" t="s">
        <v>1937</v>
      </c>
      <c r="EOM1332" s="62" t="s">
        <v>1937</v>
      </c>
      <c r="EPC1332" s="62" t="s">
        <v>1937</v>
      </c>
      <c r="EPS1332" s="62" t="s">
        <v>1937</v>
      </c>
      <c r="EQI1332" s="62" t="s">
        <v>1937</v>
      </c>
      <c r="EQY1332" s="62" t="s">
        <v>1937</v>
      </c>
      <c r="ERO1332" s="62" t="s">
        <v>1937</v>
      </c>
      <c r="ESE1332" s="62" t="s">
        <v>1937</v>
      </c>
      <c r="ESU1332" s="62" t="s">
        <v>1937</v>
      </c>
      <c r="ETK1332" s="62" t="s">
        <v>1937</v>
      </c>
      <c r="EUA1332" s="62" t="s">
        <v>1937</v>
      </c>
      <c r="EUQ1332" s="62" t="s">
        <v>1937</v>
      </c>
      <c r="EVG1332" s="62" t="s">
        <v>1937</v>
      </c>
      <c r="EVW1332" s="62" t="s">
        <v>1937</v>
      </c>
      <c r="EWM1332" s="62" t="s">
        <v>1937</v>
      </c>
      <c r="EXC1332" s="62" t="s">
        <v>1937</v>
      </c>
      <c r="EXS1332" s="62" t="s">
        <v>1937</v>
      </c>
      <c r="EYI1332" s="62" t="s">
        <v>1937</v>
      </c>
      <c r="EYY1332" s="62" t="s">
        <v>1937</v>
      </c>
      <c r="EZO1332" s="62" t="s">
        <v>1937</v>
      </c>
      <c r="FAE1332" s="62" t="s">
        <v>1937</v>
      </c>
      <c r="FAU1332" s="62" t="s">
        <v>1937</v>
      </c>
      <c r="FBK1332" s="62" t="s">
        <v>1937</v>
      </c>
      <c r="FCA1332" s="62" t="s">
        <v>1937</v>
      </c>
      <c r="FCQ1332" s="62" t="s">
        <v>1937</v>
      </c>
      <c r="FDG1332" s="62" t="s">
        <v>1937</v>
      </c>
      <c r="FDW1332" s="62" t="s">
        <v>1937</v>
      </c>
      <c r="FEM1332" s="62" t="s">
        <v>1937</v>
      </c>
      <c r="FFC1332" s="62" t="s">
        <v>1937</v>
      </c>
      <c r="FFS1332" s="62" t="s">
        <v>1937</v>
      </c>
      <c r="FGI1332" s="62" t="s">
        <v>1937</v>
      </c>
      <c r="FGY1332" s="62" t="s">
        <v>1937</v>
      </c>
      <c r="FHO1332" s="62" t="s">
        <v>1937</v>
      </c>
      <c r="FIE1332" s="62" t="s">
        <v>1937</v>
      </c>
      <c r="FIU1332" s="62" t="s">
        <v>1937</v>
      </c>
      <c r="FJK1332" s="62" t="s">
        <v>1937</v>
      </c>
      <c r="FKA1332" s="62" t="s">
        <v>1937</v>
      </c>
      <c r="FKQ1332" s="62" t="s">
        <v>1937</v>
      </c>
      <c r="FLG1332" s="62" t="s">
        <v>1937</v>
      </c>
      <c r="FLW1332" s="62" t="s">
        <v>1937</v>
      </c>
      <c r="FMM1332" s="62" t="s">
        <v>1937</v>
      </c>
      <c r="FNC1332" s="62" t="s">
        <v>1937</v>
      </c>
      <c r="FNS1332" s="62" t="s">
        <v>1937</v>
      </c>
      <c r="FOI1332" s="62" t="s">
        <v>1937</v>
      </c>
      <c r="FOY1332" s="62" t="s">
        <v>1937</v>
      </c>
      <c r="FPO1332" s="62" t="s">
        <v>1937</v>
      </c>
      <c r="FQE1332" s="62" t="s">
        <v>1937</v>
      </c>
      <c r="FQU1332" s="62" t="s">
        <v>1937</v>
      </c>
      <c r="FRK1332" s="62" t="s">
        <v>1937</v>
      </c>
      <c r="FSA1332" s="62" t="s">
        <v>1937</v>
      </c>
      <c r="FSQ1332" s="62" t="s">
        <v>1937</v>
      </c>
      <c r="FTG1332" s="62" t="s">
        <v>1937</v>
      </c>
      <c r="FTW1332" s="62" t="s">
        <v>1937</v>
      </c>
      <c r="FUM1332" s="62" t="s">
        <v>1937</v>
      </c>
      <c r="FVC1332" s="62" t="s">
        <v>1937</v>
      </c>
      <c r="FVS1332" s="62" t="s">
        <v>1937</v>
      </c>
      <c r="FWI1332" s="62" t="s">
        <v>1937</v>
      </c>
      <c r="FWY1332" s="62" t="s">
        <v>1937</v>
      </c>
      <c r="FXO1332" s="62" t="s">
        <v>1937</v>
      </c>
      <c r="FYE1332" s="62" t="s">
        <v>1937</v>
      </c>
      <c r="FYU1332" s="62" t="s">
        <v>1937</v>
      </c>
      <c r="FZK1332" s="62" t="s">
        <v>1937</v>
      </c>
      <c r="GAA1332" s="62" t="s">
        <v>1937</v>
      </c>
      <c r="GAQ1332" s="62" t="s">
        <v>1937</v>
      </c>
      <c r="GBG1332" s="62" t="s">
        <v>1937</v>
      </c>
      <c r="GBW1332" s="62" t="s">
        <v>1937</v>
      </c>
      <c r="GCM1332" s="62" t="s">
        <v>1937</v>
      </c>
      <c r="GDC1332" s="62" t="s">
        <v>1937</v>
      </c>
      <c r="GDS1332" s="62" t="s">
        <v>1937</v>
      </c>
      <c r="GEI1332" s="62" t="s">
        <v>1937</v>
      </c>
      <c r="GEY1332" s="62" t="s">
        <v>1937</v>
      </c>
      <c r="GFO1332" s="62" t="s">
        <v>1937</v>
      </c>
      <c r="GGE1332" s="62" t="s">
        <v>1937</v>
      </c>
      <c r="GGU1332" s="62" t="s">
        <v>1937</v>
      </c>
      <c r="GHK1332" s="62" t="s">
        <v>1937</v>
      </c>
      <c r="GIA1332" s="62" t="s">
        <v>1937</v>
      </c>
      <c r="GIQ1332" s="62" t="s">
        <v>1937</v>
      </c>
      <c r="GJG1332" s="62" t="s">
        <v>1937</v>
      </c>
      <c r="GJW1332" s="62" t="s">
        <v>1937</v>
      </c>
      <c r="GKM1332" s="62" t="s">
        <v>1937</v>
      </c>
      <c r="GLC1332" s="62" t="s">
        <v>1937</v>
      </c>
      <c r="GLS1332" s="62" t="s">
        <v>1937</v>
      </c>
      <c r="GMI1332" s="62" t="s">
        <v>1937</v>
      </c>
      <c r="GMY1332" s="62" t="s">
        <v>1937</v>
      </c>
      <c r="GNO1332" s="62" t="s">
        <v>1937</v>
      </c>
      <c r="GOE1332" s="62" t="s">
        <v>1937</v>
      </c>
      <c r="GOU1332" s="62" t="s">
        <v>1937</v>
      </c>
      <c r="GPK1332" s="62" t="s">
        <v>1937</v>
      </c>
      <c r="GQA1332" s="62" t="s">
        <v>1937</v>
      </c>
      <c r="GQQ1332" s="62" t="s">
        <v>1937</v>
      </c>
      <c r="GRG1332" s="62" t="s">
        <v>1937</v>
      </c>
      <c r="GRW1332" s="62" t="s">
        <v>1937</v>
      </c>
      <c r="GSM1332" s="62" t="s">
        <v>1937</v>
      </c>
      <c r="GTC1332" s="62" t="s">
        <v>1937</v>
      </c>
      <c r="GTS1332" s="62" t="s">
        <v>1937</v>
      </c>
      <c r="GUI1332" s="62" t="s">
        <v>1937</v>
      </c>
      <c r="GUY1332" s="62" t="s">
        <v>1937</v>
      </c>
      <c r="GVO1332" s="62" t="s">
        <v>1937</v>
      </c>
      <c r="GWE1332" s="62" t="s">
        <v>1937</v>
      </c>
      <c r="GWU1332" s="62" t="s">
        <v>1937</v>
      </c>
      <c r="GXK1332" s="62" t="s">
        <v>1937</v>
      </c>
      <c r="GYA1332" s="62" t="s">
        <v>1937</v>
      </c>
      <c r="GYQ1332" s="62" t="s">
        <v>1937</v>
      </c>
      <c r="GZG1332" s="62" t="s">
        <v>1937</v>
      </c>
      <c r="GZW1332" s="62" t="s">
        <v>1937</v>
      </c>
      <c r="HAM1332" s="62" t="s">
        <v>1937</v>
      </c>
      <c r="HBC1332" s="62" t="s">
        <v>1937</v>
      </c>
      <c r="HBS1332" s="62" t="s">
        <v>1937</v>
      </c>
      <c r="HCI1332" s="62" t="s">
        <v>1937</v>
      </c>
      <c r="HCY1332" s="62" t="s">
        <v>1937</v>
      </c>
      <c r="HDO1332" s="62" t="s">
        <v>1937</v>
      </c>
      <c r="HEE1332" s="62" t="s">
        <v>1937</v>
      </c>
      <c r="HEU1332" s="62" t="s">
        <v>1937</v>
      </c>
      <c r="HFK1332" s="62" t="s">
        <v>1937</v>
      </c>
      <c r="HGA1332" s="62" t="s">
        <v>1937</v>
      </c>
      <c r="HGQ1332" s="62" t="s">
        <v>1937</v>
      </c>
      <c r="HHG1332" s="62" t="s">
        <v>1937</v>
      </c>
      <c r="HHW1332" s="62" t="s">
        <v>1937</v>
      </c>
      <c r="HIM1332" s="62" t="s">
        <v>1937</v>
      </c>
      <c r="HJC1332" s="62" t="s">
        <v>1937</v>
      </c>
      <c r="HJS1332" s="62" t="s">
        <v>1937</v>
      </c>
      <c r="HKI1332" s="62" t="s">
        <v>1937</v>
      </c>
      <c r="HKY1332" s="62" t="s">
        <v>1937</v>
      </c>
      <c r="HLO1332" s="62" t="s">
        <v>1937</v>
      </c>
      <c r="HME1332" s="62" t="s">
        <v>1937</v>
      </c>
      <c r="HMU1332" s="62" t="s">
        <v>1937</v>
      </c>
      <c r="HNK1332" s="62" t="s">
        <v>1937</v>
      </c>
      <c r="HOA1332" s="62" t="s">
        <v>1937</v>
      </c>
      <c r="HOQ1332" s="62" t="s">
        <v>1937</v>
      </c>
      <c r="HPG1332" s="62" t="s">
        <v>1937</v>
      </c>
      <c r="HPW1332" s="62" t="s">
        <v>1937</v>
      </c>
      <c r="HQM1332" s="62" t="s">
        <v>1937</v>
      </c>
      <c r="HRC1332" s="62" t="s">
        <v>1937</v>
      </c>
      <c r="HRS1332" s="62" t="s">
        <v>1937</v>
      </c>
      <c r="HSI1332" s="62" t="s">
        <v>1937</v>
      </c>
      <c r="HSY1332" s="62" t="s">
        <v>1937</v>
      </c>
      <c r="HTO1332" s="62" t="s">
        <v>1937</v>
      </c>
      <c r="HUE1332" s="62" t="s">
        <v>1937</v>
      </c>
      <c r="HUU1332" s="62" t="s">
        <v>1937</v>
      </c>
      <c r="HVK1332" s="62" t="s">
        <v>1937</v>
      </c>
      <c r="HWA1332" s="62" t="s">
        <v>1937</v>
      </c>
      <c r="HWQ1332" s="62" t="s">
        <v>1937</v>
      </c>
      <c r="HXG1332" s="62" t="s">
        <v>1937</v>
      </c>
      <c r="HXW1332" s="62" t="s">
        <v>1937</v>
      </c>
      <c r="HYM1332" s="62" t="s">
        <v>1937</v>
      </c>
      <c r="HZC1332" s="62" t="s">
        <v>1937</v>
      </c>
      <c r="HZS1332" s="62" t="s">
        <v>1937</v>
      </c>
      <c r="IAI1332" s="62" t="s">
        <v>1937</v>
      </c>
      <c r="IAY1332" s="62" t="s">
        <v>1937</v>
      </c>
      <c r="IBO1332" s="62" t="s">
        <v>1937</v>
      </c>
      <c r="ICE1332" s="62" t="s">
        <v>1937</v>
      </c>
      <c r="ICU1332" s="62" t="s">
        <v>1937</v>
      </c>
      <c r="IDK1332" s="62" t="s">
        <v>1937</v>
      </c>
      <c r="IEA1332" s="62" t="s">
        <v>1937</v>
      </c>
      <c r="IEQ1332" s="62" t="s">
        <v>1937</v>
      </c>
      <c r="IFG1332" s="62" t="s">
        <v>1937</v>
      </c>
      <c r="IFW1332" s="62" t="s">
        <v>1937</v>
      </c>
      <c r="IGM1332" s="62" t="s">
        <v>1937</v>
      </c>
      <c r="IHC1332" s="62" t="s">
        <v>1937</v>
      </c>
      <c r="IHS1332" s="62" t="s">
        <v>1937</v>
      </c>
      <c r="III1332" s="62" t="s">
        <v>1937</v>
      </c>
      <c r="IIY1332" s="62" t="s">
        <v>1937</v>
      </c>
      <c r="IJO1332" s="62" t="s">
        <v>1937</v>
      </c>
      <c r="IKE1332" s="62" t="s">
        <v>1937</v>
      </c>
      <c r="IKU1332" s="62" t="s">
        <v>1937</v>
      </c>
      <c r="ILK1332" s="62" t="s">
        <v>1937</v>
      </c>
      <c r="IMA1332" s="62" t="s">
        <v>1937</v>
      </c>
      <c r="IMQ1332" s="62" t="s">
        <v>1937</v>
      </c>
      <c r="ING1332" s="62" t="s">
        <v>1937</v>
      </c>
      <c r="INW1332" s="62" t="s">
        <v>1937</v>
      </c>
      <c r="IOM1332" s="62" t="s">
        <v>1937</v>
      </c>
      <c r="IPC1332" s="62" t="s">
        <v>1937</v>
      </c>
      <c r="IPS1332" s="62" t="s">
        <v>1937</v>
      </c>
      <c r="IQI1332" s="62" t="s">
        <v>1937</v>
      </c>
      <c r="IQY1332" s="62" t="s">
        <v>1937</v>
      </c>
      <c r="IRO1332" s="62" t="s">
        <v>1937</v>
      </c>
      <c r="ISE1332" s="62" t="s">
        <v>1937</v>
      </c>
      <c r="ISU1332" s="62" t="s">
        <v>1937</v>
      </c>
      <c r="ITK1332" s="62" t="s">
        <v>1937</v>
      </c>
      <c r="IUA1332" s="62" t="s">
        <v>1937</v>
      </c>
      <c r="IUQ1332" s="62" t="s">
        <v>1937</v>
      </c>
      <c r="IVG1332" s="62" t="s">
        <v>1937</v>
      </c>
      <c r="IVW1332" s="62" t="s">
        <v>1937</v>
      </c>
      <c r="IWM1332" s="62" t="s">
        <v>1937</v>
      </c>
      <c r="IXC1332" s="62" t="s">
        <v>1937</v>
      </c>
      <c r="IXS1332" s="62" t="s">
        <v>1937</v>
      </c>
      <c r="IYI1332" s="62" t="s">
        <v>1937</v>
      </c>
      <c r="IYY1332" s="62" t="s">
        <v>1937</v>
      </c>
      <c r="IZO1332" s="62" t="s">
        <v>1937</v>
      </c>
      <c r="JAE1332" s="62" t="s">
        <v>1937</v>
      </c>
      <c r="JAU1332" s="62" t="s">
        <v>1937</v>
      </c>
      <c r="JBK1332" s="62" t="s">
        <v>1937</v>
      </c>
      <c r="JCA1332" s="62" t="s">
        <v>1937</v>
      </c>
      <c r="JCQ1332" s="62" t="s">
        <v>1937</v>
      </c>
      <c r="JDG1332" s="62" t="s">
        <v>1937</v>
      </c>
      <c r="JDW1332" s="62" t="s">
        <v>1937</v>
      </c>
      <c r="JEM1332" s="62" t="s">
        <v>1937</v>
      </c>
      <c r="JFC1332" s="62" t="s">
        <v>1937</v>
      </c>
      <c r="JFS1332" s="62" t="s">
        <v>1937</v>
      </c>
      <c r="JGI1332" s="62" t="s">
        <v>1937</v>
      </c>
      <c r="JGY1332" s="62" t="s">
        <v>1937</v>
      </c>
      <c r="JHO1332" s="62" t="s">
        <v>1937</v>
      </c>
      <c r="JIE1332" s="62" t="s">
        <v>1937</v>
      </c>
      <c r="JIU1332" s="62" t="s">
        <v>1937</v>
      </c>
      <c r="JJK1332" s="62" t="s">
        <v>1937</v>
      </c>
      <c r="JKA1332" s="62" t="s">
        <v>1937</v>
      </c>
      <c r="JKQ1332" s="62" t="s">
        <v>1937</v>
      </c>
      <c r="JLG1332" s="62" t="s">
        <v>1937</v>
      </c>
      <c r="JLW1332" s="62" t="s">
        <v>1937</v>
      </c>
      <c r="JMM1332" s="62" t="s">
        <v>1937</v>
      </c>
      <c r="JNC1332" s="62" t="s">
        <v>1937</v>
      </c>
      <c r="JNS1332" s="62" t="s">
        <v>1937</v>
      </c>
      <c r="JOI1332" s="62" t="s">
        <v>1937</v>
      </c>
      <c r="JOY1332" s="62" t="s">
        <v>1937</v>
      </c>
      <c r="JPO1332" s="62" t="s">
        <v>1937</v>
      </c>
      <c r="JQE1332" s="62" t="s">
        <v>1937</v>
      </c>
      <c r="JQU1332" s="62" t="s">
        <v>1937</v>
      </c>
      <c r="JRK1332" s="62" t="s">
        <v>1937</v>
      </c>
      <c r="JSA1332" s="62" t="s">
        <v>1937</v>
      </c>
      <c r="JSQ1332" s="62" t="s">
        <v>1937</v>
      </c>
      <c r="JTG1332" s="62" t="s">
        <v>1937</v>
      </c>
      <c r="JTW1332" s="62" t="s">
        <v>1937</v>
      </c>
      <c r="JUM1332" s="62" t="s">
        <v>1937</v>
      </c>
      <c r="JVC1332" s="62" t="s">
        <v>1937</v>
      </c>
      <c r="JVS1332" s="62" t="s">
        <v>1937</v>
      </c>
      <c r="JWI1332" s="62" t="s">
        <v>1937</v>
      </c>
      <c r="JWY1332" s="62" t="s">
        <v>1937</v>
      </c>
      <c r="JXO1332" s="62" t="s">
        <v>1937</v>
      </c>
      <c r="JYE1332" s="62" t="s">
        <v>1937</v>
      </c>
      <c r="JYU1332" s="62" t="s">
        <v>1937</v>
      </c>
      <c r="JZK1332" s="62" t="s">
        <v>1937</v>
      </c>
      <c r="KAA1332" s="62" t="s">
        <v>1937</v>
      </c>
      <c r="KAQ1332" s="62" t="s">
        <v>1937</v>
      </c>
      <c r="KBG1332" s="62" t="s">
        <v>1937</v>
      </c>
      <c r="KBW1332" s="62" t="s">
        <v>1937</v>
      </c>
      <c r="KCM1332" s="62" t="s">
        <v>1937</v>
      </c>
      <c r="KDC1332" s="62" t="s">
        <v>1937</v>
      </c>
      <c r="KDS1332" s="62" t="s">
        <v>1937</v>
      </c>
      <c r="KEI1332" s="62" t="s">
        <v>1937</v>
      </c>
      <c r="KEY1332" s="62" t="s">
        <v>1937</v>
      </c>
      <c r="KFO1332" s="62" t="s">
        <v>1937</v>
      </c>
      <c r="KGE1332" s="62" t="s">
        <v>1937</v>
      </c>
      <c r="KGU1332" s="62" t="s">
        <v>1937</v>
      </c>
      <c r="KHK1332" s="62" t="s">
        <v>1937</v>
      </c>
      <c r="KIA1332" s="62" t="s">
        <v>1937</v>
      </c>
      <c r="KIQ1332" s="62" t="s">
        <v>1937</v>
      </c>
      <c r="KJG1332" s="62" t="s">
        <v>1937</v>
      </c>
      <c r="KJW1332" s="62" t="s">
        <v>1937</v>
      </c>
      <c r="KKM1332" s="62" t="s">
        <v>1937</v>
      </c>
      <c r="KLC1332" s="62" t="s">
        <v>1937</v>
      </c>
      <c r="KLS1332" s="62" t="s">
        <v>1937</v>
      </c>
      <c r="KMI1332" s="62" t="s">
        <v>1937</v>
      </c>
      <c r="KMY1332" s="62" t="s">
        <v>1937</v>
      </c>
      <c r="KNO1332" s="62" t="s">
        <v>1937</v>
      </c>
      <c r="KOE1332" s="62" t="s">
        <v>1937</v>
      </c>
      <c r="KOU1332" s="62" t="s">
        <v>1937</v>
      </c>
      <c r="KPK1332" s="62" t="s">
        <v>1937</v>
      </c>
      <c r="KQA1332" s="62" t="s">
        <v>1937</v>
      </c>
      <c r="KQQ1332" s="62" t="s">
        <v>1937</v>
      </c>
      <c r="KRG1332" s="62" t="s">
        <v>1937</v>
      </c>
      <c r="KRW1332" s="62" t="s">
        <v>1937</v>
      </c>
      <c r="KSM1332" s="62" t="s">
        <v>1937</v>
      </c>
      <c r="KTC1332" s="62" t="s">
        <v>1937</v>
      </c>
      <c r="KTS1332" s="62" t="s">
        <v>1937</v>
      </c>
      <c r="KUI1332" s="62" t="s">
        <v>1937</v>
      </c>
      <c r="KUY1332" s="62" t="s">
        <v>1937</v>
      </c>
      <c r="KVO1332" s="62" t="s">
        <v>1937</v>
      </c>
      <c r="KWE1332" s="62" t="s">
        <v>1937</v>
      </c>
      <c r="KWU1332" s="62" t="s">
        <v>1937</v>
      </c>
      <c r="KXK1332" s="62" t="s">
        <v>1937</v>
      </c>
      <c r="KYA1332" s="62" t="s">
        <v>1937</v>
      </c>
      <c r="KYQ1332" s="62" t="s">
        <v>1937</v>
      </c>
      <c r="KZG1332" s="62" t="s">
        <v>1937</v>
      </c>
      <c r="KZW1332" s="62" t="s">
        <v>1937</v>
      </c>
      <c r="LAM1332" s="62" t="s">
        <v>1937</v>
      </c>
      <c r="LBC1332" s="62" t="s">
        <v>1937</v>
      </c>
      <c r="LBS1332" s="62" t="s">
        <v>1937</v>
      </c>
      <c r="LCI1332" s="62" t="s">
        <v>1937</v>
      </c>
      <c r="LCY1332" s="62" t="s">
        <v>1937</v>
      </c>
      <c r="LDO1332" s="62" t="s">
        <v>1937</v>
      </c>
      <c r="LEE1332" s="62" t="s">
        <v>1937</v>
      </c>
      <c r="LEU1332" s="62" t="s">
        <v>1937</v>
      </c>
      <c r="LFK1332" s="62" t="s">
        <v>1937</v>
      </c>
      <c r="LGA1332" s="62" t="s">
        <v>1937</v>
      </c>
      <c r="LGQ1332" s="62" t="s">
        <v>1937</v>
      </c>
      <c r="LHG1332" s="62" t="s">
        <v>1937</v>
      </c>
      <c r="LHW1332" s="62" t="s">
        <v>1937</v>
      </c>
      <c r="LIM1332" s="62" t="s">
        <v>1937</v>
      </c>
      <c r="LJC1332" s="62" t="s">
        <v>1937</v>
      </c>
      <c r="LJS1332" s="62" t="s">
        <v>1937</v>
      </c>
      <c r="LKI1332" s="62" t="s">
        <v>1937</v>
      </c>
      <c r="LKY1332" s="62" t="s">
        <v>1937</v>
      </c>
      <c r="LLO1332" s="62" t="s">
        <v>1937</v>
      </c>
      <c r="LME1332" s="62" t="s">
        <v>1937</v>
      </c>
      <c r="LMU1332" s="62" t="s">
        <v>1937</v>
      </c>
      <c r="LNK1332" s="62" t="s">
        <v>1937</v>
      </c>
      <c r="LOA1332" s="62" t="s">
        <v>1937</v>
      </c>
      <c r="LOQ1332" s="62" t="s">
        <v>1937</v>
      </c>
      <c r="LPG1332" s="62" t="s">
        <v>1937</v>
      </c>
      <c r="LPW1332" s="62" t="s">
        <v>1937</v>
      </c>
      <c r="LQM1332" s="62" t="s">
        <v>1937</v>
      </c>
      <c r="LRC1332" s="62" t="s">
        <v>1937</v>
      </c>
      <c r="LRS1332" s="62" t="s">
        <v>1937</v>
      </c>
      <c r="LSI1332" s="62" t="s">
        <v>1937</v>
      </c>
      <c r="LSY1332" s="62" t="s">
        <v>1937</v>
      </c>
      <c r="LTO1332" s="62" t="s">
        <v>1937</v>
      </c>
      <c r="LUE1332" s="62" t="s">
        <v>1937</v>
      </c>
      <c r="LUU1332" s="62" t="s">
        <v>1937</v>
      </c>
      <c r="LVK1332" s="62" t="s">
        <v>1937</v>
      </c>
      <c r="LWA1332" s="62" t="s">
        <v>1937</v>
      </c>
      <c r="LWQ1332" s="62" t="s">
        <v>1937</v>
      </c>
      <c r="LXG1332" s="62" t="s">
        <v>1937</v>
      </c>
      <c r="LXW1332" s="62" t="s">
        <v>1937</v>
      </c>
      <c r="LYM1332" s="62" t="s">
        <v>1937</v>
      </c>
      <c r="LZC1332" s="62" t="s">
        <v>1937</v>
      </c>
      <c r="LZS1332" s="62" t="s">
        <v>1937</v>
      </c>
      <c r="MAI1332" s="62" t="s">
        <v>1937</v>
      </c>
      <c r="MAY1332" s="62" t="s">
        <v>1937</v>
      </c>
      <c r="MBO1332" s="62" t="s">
        <v>1937</v>
      </c>
      <c r="MCE1332" s="62" t="s">
        <v>1937</v>
      </c>
      <c r="MCU1332" s="62" t="s">
        <v>1937</v>
      </c>
      <c r="MDK1332" s="62" t="s">
        <v>1937</v>
      </c>
      <c r="MEA1332" s="62" t="s">
        <v>1937</v>
      </c>
      <c r="MEQ1332" s="62" t="s">
        <v>1937</v>
      </c>
      <c r="MFG1332" s="62" t="s">
        <v>1937</v>
      </c>
      <c r="MFW1332" s="62" t="s">
        <v>1937</v>
      </c>
      <c r="MGM1332" s="62" t="s">
        <v>1937</v>
      </c>
      <c r="MHC1332" s="62" t="s">
        <v>1937</v>
      </c>
      <c r="MHS1332" s="62" t="s">
        <v>1937</v>
      </c>
      <c r="MII1332" s="62" t="s">
        <v>1937</v>
      </c>
      <c r="MIY1332" s="62" t="s">
        <v>1937</v>
      </c>
      <c r="MJO1332" s="62" t="s">
        <v>1937</v>
      </c>
      <c r="MKE1332" s="62" t="s">
        <v>1937</v>
      </c>
      <c r="MKU1332" s="62" t="s">
        <v>1937</v>
      </c>
      <c r="MLK1332" s="62" t="s">
        <v>1937</v>
      </c>
      <c r="MMA1332" s="62" t="s">
        <v>1937</v>
      </c>
      <c r="MMQ1332" s="62" t="s">
        <v>1937</v>
      </c>
      <c r="MNG1332" s="62" t="s">
        <v>1937</v>
      </c>
      <c r="MNW1332" s="62" t="s">
        <v>1937</v>
      </c>
      <c r="MOM1332" s="62" t="s">
        <v>1937</v>
      </c>
      <c r="MPC1332" s="62" t="s">
        <v>1937</v>
      </c>
      <c r="MPS1332" s="62" t="s">
        <v>1937</v>
      </c>
      <c r="MQI1332" s="62" t="s">
        <v>1937</v>
      </c>
      <c r="MQY1332" s="62" t="s">
        <v>1937</v>
      </c>
      <c r="MRO1332" s="62" t="s">
        <v>1937</v>
      </c>
      <c r="MSE1332" s="62" t="s">
        <v>1937</v>
      </c>
      <c r="MSU1332" s="62" t="s">
        <v>1937</v>
      </c>
      <c r="MTK1332" s="62" t="s">
        <v>1937</v>
      </c>
      <c r="MUA1332" s="62" t="s">
        <v>1937</v>
      </c>
      <c r="MUQ1332" s="62" t="s">
        <v>1937</v>
      </c>
      <c r="MVG1332" s="62" t="s">
        <v>1937</v>
      </c>
      <c r="MVW1332" s="62" t="s">
        <v>1937</v>
      </c>
      <c r="MWM1332" s="62" t="s">
        <v>1937</v>
      </c>
      <c r="MXC1332" s="62" t="s">
        <v>1937</v>
      </c>
      <c r="MXS1332" s="62" t="s">
        <v>1937</v>
      </c>
      <c r="MYI1332" s="62" t="s">
        <v>1937</v>
      </c>
      <c r="MYY1332" s="62" t="s">
        <v>1937</v>
      </c>
      <c r="MZO1332" s="62" t="s">
        <v>1937</v>
      </c>
      <c r="NAE1332" s="62" t="s">
        <v>1937</v>
      </c>
      <c r="NAU1332" s="62" t="s">
        <v>1937</v>
      </c>
      <c r="NBK1332" s="62" t="s">
        <v>1937</v>
      </c>
      <c r="NCA1332" s="62" t="s">
        <v>1937</v>
      </c>
      <c r="NCQ1332" s="62" t="s">
        <v>1937</v>
      </c>
      <c r="NDG1332" s="62" t="s">
        <v>1937</v>
      </c>
      <c r="NDW1332" s="62" t="s">
        <v>1937</v>
      </c>
      <c r="NEM1332" s="62" t="s">
        <v>1937</v>
      </c>
      <c r="NFC1332" s="62" t="s">
        <v>1937</v>
      </c>
      <c r="NFS1332" s="62" t="s">
        <v>1937</v>
      </c>
      <c r="NGI1332" s="62" t="s">
        <v>1937</v>
      </c>
      <c r="NGY1332" s="62" t="s">
        <v>1937</v>
      </c>
      <c r="NHO1332" s="62" t="s">
        <v>1937</v>
      </c>
      <c r="NIE1332" s="62" t="s">
        <v>1937</v>
      </c>
      <c r="NIU1332" s="62" t="s">
        <v>1937</v>
      </c>
      <c r="NJK1332" s="62" t="s">
        <v>1937</v>
      </c>
      <c r="NKA1332" s="62" t="s">
        <v>1937</v>
      </c>
      <c r="NKQ1332" s="62" t="s">
        <v>1937</v>
      </c>
      <c r="NLG1332" s="62" t="s">
        <v>1937</v>
      </c>
      <c r="NLW1332" s="62" t="s">
        <v>1937</v>
      </c>
      <c r="NMM1332" s="62" t="s">
        <v>1937</v>
      </c>
      <c r="NNC1332" s="62" t="s">
        <v>1937</v>
      </c>
      <c r="NNS1332" s="62" t="s">
        <v>1937</v>
      </c>
      <c r="NOI1332" s="62" t="s">
        <v>1937</v>
      </c>
      <c r="NOY1332" s="62" t="s">
        <v>1937</v>
      </c>
      <c r="NPO1332" s="62" t="s">
        <v>1937</v>
      </c>
      <c r="NQE1332" s="62" t="s">
        <v>1937</v>
      </c>
      <c r="NQU1332" s="62" t="s">
        <v>1937</v>
      </c>
      <c r="NRK1332" s="62" t="s">
        <v>1937</v>
      </c>
      <c r="NSA1332" s="62" t="s">
        <v>1937</v>
      </c>
      <c r="NSQ1332" s="62" t="s">
        <v>1937</v>
      </c>
      <c r="NTG1332" s="62" t="s">
        <v>1937</v>
      </c>
      <c r="NTW1332" s="62" t="s">
        <v>1937</v>
      </c>
      <c r="NUM1332" s="62" t="s">
        <v>1937</v>
      </c>
      <c r="NVC1332" s="62" t="s">
        <v>1937</v>
      </c>
      <c r="NVS1332" s="62" t="s">
        <v>1937</v>
      </c>
      <c r="NWI1332" s="62" t="s">
        <v>1937</v>
      </c>
      <c r="NWY1332" s="62" t="s">
        <v>1937</v>
      </c>
      <c r="NXO1332" s="62" t="s">
        <v>1937</v>
      </c>
      <c r="NYE1332" s="62" t="s">
        <v>1937</v>
      </c>
      <c r="NYU1332" s="62" t="s">
        <v>1937</v>
      </c>
      <c r="NZK1332" s="62" t="s">
        <v>1937</v>
      </c>
      <c r="OAA1332" s="62" t="s">
        <v>1937</v>
      </c>
      <c r="OAQ1332" s="62" t="s">
        <v>1937</v>
      </c>
      <c r="OBG1332" s="62" t="s">
        <v>1937</v>
      </c>
      <c r="OBW1332" s="62" t="s">
        <v>1937</v>
      </c>
      <c r="OCM1332" s="62" t="s">
        <v>1937</v>
      </c>
      <c r="ODC1332" s="62" t="s">
        <v>1937</v>
      </c>
      <c r="ODS1332" s="62" t="s">
        <v>1937</v>
      </c>
      <c r="OEI1332" s="62" t="s">
        <v>1937</v>
      </c>
      <c r="OEY1332" s="62" t="s">
        <v>1937</v>
      </c>
      <c r="OFO1332" s="62" t="s">
        <v>1937</v>
      </c>
      <c r="OGE1332" s="62" t="s">
        <v>1937</v>
      </c>
      <c r="OGU1332" s="62" t="s">
        <v>1937</v>
      </c>
      <c r="OHK1332" s="62" t="s">
        <v>1937</v>
      </c>
      <c r="OIA1332" s="62" t="s">
        <v>1937</v>
      </c>
      <c r="OIQ1332" s="62" t="s">
        <v>1937</v>
      </c>
      <c r="OJG1332" s="62" t="s">
        <v>1937</v>
      </c>
      <c r="OJW1332" s="62" t="s">
        <v>1937</v>
      </c>
      <c r="OKM1332" s="62" t="s">
        <v>1937</v>
      </c>
      <c r="OLC1332" s="62" t="s">
        <v>1937</v>
      </c>
      <c r="OLS1332" s="62" t="s">
        <v>1937</v>
      </c>
      <c r="OMI1332" s="62" t="s">
        <v>1937</v>
      </c>
      <c r="OMY1332" s="62" t="s">
        <v>1937</v>
      </c>
      <c r="ONO1332" s="62" t="s">
        <v>1937</v>
      </c>
      <c r="OOE1332" s="62" t="s">
        <v>1937</v>
      </c>
      <c r="OOU1332" s="62" t="s">
        <v>1937</v>
      </c>
      <c r="OPK1332" s="62" t="s">
        <v>1937</v>
      </c>
      <c r="OQA1332" s="62" t="s">
        <v>1937</v>
      </c>
      <c r="OQQ1332" s="62" t="s">
        <v>1937</v>
      </c>
      <c r="ORG1332" s="62" t="s">
        <v>1937</v>
      </c>
      <c r="ORW1332" s="62" t="s">
        <v>1937</v>
      </c>
      <c r="OSM1332" s="62" t="s">
        <v>1937</v>
      </c>
      <c r="OTC1332" s="62" t="s">
        <v>1937</v>
      </c>
      <c r="OTS1332" s="62" t="s">
        <v>1937</v>
      </c>
      <c r="OUI1332" s="62" t="s">
        <v>1937</v>
      </c>
      <c r="OUY1332" s="62" t="s">
        <v>1937</v>
      </c>
      <c r="OVO1332" s="62" t="s">
        <v>1937</v>
      </c>
      <c r="OWE1332" s="62" t="s">
        <v>1937</v>
      </c>
      <c r="OWU1332" s="62" t="s">
        <v>1937</v>
      </c>
      <c r="OXK1332" s="62" t="s">
        <v>1937</v>
      </c>
      <c r="OYA1332" s="62" t="s">
        <v>1937</v>
      </c>
      <c r="OYQ1332" s="62" t="s">
        <v>1937</v>
      </c>
      <c r="OZG1332" s="62" t="s">
        <v>1937</v>
      </c>
      <c r="OZW1332" s="62" t="s">
        <v>1937</v>
      </c>
      <c r="PAM1332" s="62" t="s">
        <v>1937</v>
      </c>
      <c r="PBC1332" s="62" t="s">
        <v>1937</v>
      </c>
      <c r="PBS1332" s="62" t="s">
        <v>1937</v>
      </c>
      <c r="PCI1332" s="62" t="s">
        <v>1937</v>
      </c>
      <c r="PCY1332" s="62" t="s">
        <v>1937</v>
      </c>
      <c r="PDO1332" s="62" t="s">
        <v>1937</v>
      </c>
      <c r="PEE1332" s="62" t="s">
        <v>1937</v>
      </c>
      <c r="PEU1332" s="62" t="s">
        <v>1937</v>
      </c>
      <c r="PFK1332" s="62" t="s">
        <v>1937</v>
      </c>
      <c r="PGA1332" s="62" t="s">
        <v>1937</v>
      </c>
      <c r="PGQ1332" s="62" t="s">
        <v>1937</v>
      </c>
      <c r="PHG1332" s="62" t="s">
        <v>1937</v>
      </c>
      <c r="PHW1332" s="62" t="s">
        <v>1937</v>
      </c>
      <c r="PIM1332" s="62" t="s">
        <v>1937</v>
      </c>
      <c r="PJC1332" s="62" t="s">
        <v>1937</v>
      </c>
      <c r="PJS1332" s="62" t="s">
        <v>1937</v>
      </c>
      <c r="PKI1332" s="62" t="s">
        <v>1937</v>
      </c>
      <c r="PKY1332" s="62" t="s">
        <v>1937</v>
      </c>
      <c r="PLO1332" s="62" t="s">
        <v>1937</v>
      </c>
      <c r="PME1332" s="62" t="s">
        <v>1937</v>
      </c>
      <c r="PMU1332" s="62" t="s">
        <v>1937</v>
      </c>
      <c r="PNK1332" s="62" t="s">
        <v>1937</v>
      </c>
      <c r="POA1332" s="62" t="s">
        <v>1937</v>
      </c>
      <c r="POQ1332" s="62" t="s">
        <v>1937</v>
      </c>
      <c r="PPG1332" s="62" t="s">
        <v>1937</v>
      </c>
      <c r="PPW1332" s="62" t="s">
        <v>1937</v>
      </c>
      <c r="PQM1332" s="62" t="s">
        <v>1937</v>
      </c>
      <c r="PRC1332" s="62" t="s">
        <v>1937</v>
      </c>
      <c r="PRS1332" s="62" t="s">
        <v>1937</v>
      </c>
      <c r="PSI1332" s="62" t="s">
        <v>1937</v>
      </c>
      <c r="PSY1332" s="62" t="s">
        <v>1937</v>
      </c>
      <c r="PTO1332" s="62" t="s">
        <v>1937</v>
      </c>
      <c r="PUE1332" s="62" t="s">
        <v>1937</v>
      </c>
      <c r="PUU1332" s="62" t="s">
        <v>1937</v>
      </c>
      <c r="PVK1332" s="62" t="s">
        <v>1937</v>
      </c>
      <c r="PWA1332" s="62" t="s">
        <v>1937</v>
      </c>
      <c r="PWQ1332" s="62" t="s">
        <v>1937</v>
      </c>
      <c r="PXG1332" s="62" t="s">
        <v>1937</v>
      </c>
      <c r="PXW1332" s="62" t="s">
        <v>1937</v>
      </c>
      <c r="PYM1332" s="62" t="s">
        <v>1937</v>
      </c>
      <c r="PZC1332" s="62" t="s">
        <v>1937</v>
      </c>
      <c r="PZS1332" s="62" t="s">
        <v>1937</v>
      </c>
      <c r="QAI1332" s="62" t="s">
        <v>1937</v>
      </c>
      <c r="QAY1332" s="62" t="s">
        <v>1937</v>
      </c>
      <c r="QBO1332" s="62" t="s">
        <v>1937</v>
      </c>
      <c r="QCE1332" s="62" t="s">
        <v>1937</v>
      </c>
      <c r="QCU1332" s="62" t="s">
        <v>1937</v>
      </c>
      <c r="QDK1332" s="62" t="s">
        <v>1937</v>
      </c>
      <c r="QEA1332" s="62" t="s">
        <v>1937</v>
      </c>
      <c r="QEQ1332" s="62" t="s">
        <v>1937</v>
      </c>
      <c r="QFG1332" s="62" t="s">
        <v>1937</v>
      </c>
      <c r="QFW1332" s="62" t="s">
        <v>1937</v>
      </c>
      <c r="QGM1332" s="62" t="s">
        <v>1937</v>
      </c>
      <c r="QHC1332" s="62" t="s">
        <v>1937</v>
      </c>
      <c r="QHS1332" s="62" t="s">
        <v>1937</v>
      </c>
      <c r="QII1332" s="62" t="s">
        <v>1937</v>
      </c>
      <c r="QIY1332" s="62" t="s">
        <v>1937</v>
      </c>
      <c r="QJO1332" s="62" t="s">
        <v>1937</v>
      </c>
      <c r="QKE1332" s="62" t="s">
        <v>1937</v>
      </c>
      <c r="QKU1332" s="62" t="s">
        <v>1937</v>
      </c>
      <c r="QLK1332" s="62" t="s">
        <v>1937</v>
      </c>
      <c r="QMA1332" s="62" t="s">
        <v>1937</v>
      </c>
      <c r="QMQ1332" s="62" t="s">
        <v>1937</v>
      </c>
      <c r="QNG1332" s="62" t="s">
        <v>1937</v>
      </c>
      <c r="QNW1332" s="62" t="s">
        <v>1937</v>
      </c>
      <c r="QOM1332" s="62" t="s">
        <v>1937</v>
      </c>
      <c r="QPC1332" s="62" t="s">
        <v>1937</v>
      </c>
      <c r="QPS1332" s="62" t="s">
        <v>1937</v>
      </c>
      <c r="QQI1332" s="62" t="s">
        <v>1937</v>
      </c>
      <c r="QQY1332" s="62" t="s">
        <v>1937</v>
      </c>
      <c r="QRO1332" s="62" t="s">
        <v>1937</v>
      </c>
      <c r="QSE1332" s="62" t="s">
        <v>1937</v>
      </c>
      <c r="QSU1332" s="62" t="s">
        <v>1937</v>
      </c>
      <c r="QTK1332" s="62" t="s">
        <v>1937</v>
      </c>
      <c r="QUA1332" s="62" t="s">
        <v>1937</v>
      </c>
      <c r="QUQ1332" s="62" t="s">
        <v>1937</v>
      </c>
      <c r="QVG1332" s="62" t="s">
        <v>1937</v>
      </c>
      <c r="QVW1332" s="62" t="s">
        <v>1937</v>
      </c>
      <c r="QWM1332" s="62" t="s">
        <v>1937</v>
      </c>
      <c r="QXC1332" s="62" t="s">
        <v>1937</v>
      </c>
      <c r="QXS1332" s="62" t="s">
        <v>1937</v>
      </c>
      <c r="QYI1332" s="62" t="s">
        <v>1937</v>
      </c>
      <c r="QYY1332" s="62" t="s">
        <v>1937</v>
      </c>
      <c r="QZO1332" s="62" t="s">
        <v>1937</v>
      </c>
      <c r="RAE1332" s="62" t="s">
        <v>1937</v>
      </c>
      <c r="RAU1332" s="62" t="s">
        <v>1937</v>
      </c>
      <c r="RBK1332" s="62" t="s">
        <v>1937</v>
      </c>
      <c r="RCA1332" s="62" t="s">
        <v>1937</v>
      </c>
      <c r="RCQ1332" s="62" t="s">
        <v>1937</v>
      </c>
      <c r="RDG1332" s="62" t="s">
        <v>1937</v>
      </c>
      <c r="RDW1332" s="62" t="s">
        <v>1937</v>
      </c>
      <c r="REM1332" s="62" t="s">
        <v>1937</v>
      </c>
      <c r="RFC1332" s="62" t="s">
        <v>1937</v>
      </c>
      <c r="RFS1332" s="62" t="s">
        <v>1937</v>
      </c>
      <c r="RGI1332" s="62" t="s">
        <v>1937</v>
      </c>
      <c r="RGY1332" s="62" t="s">
        <v>1937</v>
      </c>
      <c r="RHO1332" s="62" t="s">
        <v>1937</v>
      </c>
      <c r="RIE1332" s="62" t="s">
        <v>1937</v>
      </c>
      <c r="RIU1332" s="62" t="s">
        <v>1937</v>
      </c>
      <c r="RJK1332" s="62" t="s">
        <v>1937</v>
      </c>
      <c r="RKA1332" s="62" t="s">
        <v>1937</v>
      </c>
      <c r="RKQ1332" s="62" t="s">
        <v>1937</v>
      </c>
      <c r="RLG1332" s="62" t="s">
        <v>1937</v>
      </c>
      <c r="RLW1332" s="62" t="s">
        <v>1937</v>
      </c>
      <c r="RMM1332" s="62" t="s">
        <v>1937</v>
      </c>
      <c r="RNC1332" s="62" t="s">
        <v>1937</v>
      </c>
      <c r="RNS1332" s="62" t="s">
        <v>1937</v>
      </c>
      <c r="ROI1332" s="62" t="s">
        <v>1937</v>
      </c>
      <c r="ROY1332" s="62" t="s">
        <v>1937</v>
      </c>
      <c r="RPO1332" s="62" t="s">
        <v>1937</v>
      </c>
      <c r="RQE1332" s="62" t="s">
        <v>1937</v>
      </c>
      <c r="RQU1332" s="62" t="s">
        <v>1937</v>
      </c>
      <c r="RRK1332" s="62" t="s">
        <v>1937</v>
      </c>
      <c r="RSA1332" s="62" t="s">
        <v>1937</v>
      </c>
      <c r="RSQ1332" s="62" t="s">
        <v>1937</v>
      </c>
      <c r="RTG1332" s="62" t="s">
        <v>1937</v>
      </c>
      <c r="RTW1332" s="62" t="s">
        <v>1937</v>
      </c>
      <c r="RUM1332" s="62" t="s">
        <v>1937</v>
      </c>
      <c r="RVC1332" s="62" t="s">
        <v>1937</v>
      </c>
      <c r="RVS1332" s="62" t="s">
        <v>1937</v>
      </c>
      <c r="RWI1332" s="62" t="s">
        <v>1937</v>
      </c>
      <c r="RWY1332" s="62" t="s">
        <v>1937</v>
      </c>
      <c r="RXO1332" s="62" t="s">
        <v>1937</v>
      </c>
      <c r="RYE1332" s="62" t="s">
        <v>1937</v>
      </c>
      <c r="RYU1332" s="62" t="s">
        <v>1937</v>
      </c>
      <c r="RZK1332" s="62" t="s">
        <v>1937</v>
      </c>
      <c r="SAA1332" s="62" t="s">
        <v>1937</v>
      </c>
      <c r="SAQ1332" s="62" t="s">
        <v>1937</v>
      </c>
      <c r="SBG1332" s="62" t="s">
        <v>1937</v>
      </c>
      <c r="SBW1332" s="62" t="s">
        <v>1937</v>
      </c>
      <c r="SCM1332" s="62" t="s">
        <v>1937</v>
      </c>
      <c r="SDC1332" s="62" t="s">
        <v>1937</v>
      </c>
      <c r="SDS1332" s="62" t="s">
        <v>1937</v>
      </c>
      <c r="SEI1332" s="62" t="s">
        <v>1937</v>
      </c>
      <c r="SEY1332" s="62" t="s">
        <v>1937</v>
      </c>
      <c r="SFO1332" s="62" t="s">
        <v>1937</v>
      </c>
      <c r="SGE1332" s="62" t="s">
        <v>1937</v>
      </c>
      <c r="SGU1332" s="62" t="s">
        <v>1937</v>
      </c>
      <c r="SHK1332" s="62" t="s">
        <v>1937</v>
      </c>
      <c r="SIA1332" s="62" t="s">
        <v>1937</v>
      </c>
      <c r="SIQ1332" s="62" t="s">
        <v>1937</v>
      </c>
      <c r="SJG1332" s="62" t="s">
        <v>1937</v>
      </c>
      <c r="SJW1332" s="62" t="s">
        <v>1937</v>
      </c>
      <c r="SKM1332" s="62" t="s">
        <v>1937</v>
      </c>
      <c r="SLC1332" s="62" t="s">
        <v>1937</v>
      </c>
      <c r="SLS1332" s="62" t="s">
        <v>1937</v>
      </c>
      <c r="SMI1332" s="62" t="s">
        <v>1937</v>
      </c>
      <c r="SMY1332" s="62" t="s">
        <v>1937</v>
      </c>
      <c r="SNO1332" s="62" t="s">
        <v>1937</v>
      </c>
      <c r="SOE1332" s="62" t="s">
        <v>1937</v>
      </c>
      <c r="SOU1332" s="62" t="s">
        <v>1937</v>
      </c>
      <c r="SPK1332" s="62" t="s">
        <v>1937</v>
      </c>
      <c r="SQA1332" s="62" t="s">
        <v>1937</v>
      </c>
      <c r="SQQ1332" s="62" t="s">
        <v>1937</v>
      </c>
      <c r="SRG1332" s="62" t="s">
        <v>1937</v>
      </c>
      <c r="SRW1332" s="62" t="s">
        <v>1937</v>
      </c>
      <c r="SSM1332" s="62" t="s">
        <v>1937</v>
      </c>
      <c r="STC1332" s="62" t="s">
        <v>1937</v>
      </c>
      <c r="STS1332" s="62" t="s">
        <v>1937</v>
      </c>
      <c r="SUI1332" s="62" t="s">
        <v>1937</v>
      </c>
      <c r="SUY1332" s="62" t="s">
        <v>1937</v>
      </c>
      <c r="SVO1332" s="62" t="s">
        <v>1937</v>
      </c>
      <c r="SWE1332" s="62" t="s">
        <v>1937</v>
      </c>
      <c r="SWU1332" s="62" t="s">
        <v>1937</v>
      </c>
      <c r="SXK1332" s="62" t="s">
        <v>1937</v>
      </c>
      <c r="SYA1332" s="62" t="s">
        <v>1937</v>
      </c>
      <c r="SYQ1332" s="62" t="s">
        <v>1937</v>
      </c>
      <c r="SZG1332" s="62" t="s">
        <v>1937</v>
      </c>
      <c r="SZW1332" s="62" t="s">
        <v>1937</v>
      </c>
      <c r="TAM1332" s="62" t="s">
        <v>1937</v>
      </c>
      <c r="TBC1332" s="62" t="s">
        <v>1937</v>
      </c>
      <c r="TBS1332" s="62" t="s">
        <v>1937</v>
      </c>
      <c r="TCI1332" s="62" t="s">
        <v>1937</v>
      </c>
      <c r="TCY1332" s="62" t="s">
        <v>1937</v>
      </c>
      <c r="TDO1332" s="62" t="s">
        <v>1937</v>
      </c>
      <c r="TEE1332" s="62" t="s">
        <v>1937</v>
      </c>
      <c r="TEU1332" s="62" t="s">
        <v>1937</v>
      </c>
      <c r="TFK1332" s="62" t="s">
        <v>1937</v>
      </c>
      <c r="TGA1332" s="62" t="s">
        <v>1937</v>
      </c>
      <c r="TGQ1332" s="62" t="s">
        <v>1937</v>
      </c>
      <c r="THG1332" s="62" t="s">
        <v>1937</v>
      </c>
      <c r="THW1332" s="62" t="s">
        <v>1937</v>
      </c>
      <c r="TIM1332" s="62" t="s">
        <v>1937</v>
      </c>
      <c r="TJC1332" s="62" t="s">
        <v>1937</v>
      </c>
      <c r="TJS1332" s="62" t="s">
        <v>1937</v>
      </c>
      <c r="TKI1332" s="62" t="s">
        <v>1937</v>
      </c>
      <c r="TKY1332" s="62" t="s">
        <v>1937</v>
      </c>
      <c r="TLO1332" s="62" t="s">
        <v>1937</v>
      </c>
      <c r="TME1332" s="62" t="s">
        <v>1937</v>
      </c>
      <c r="TMU1332" s="62" t="s">
        <v>1937</v>
      </c>
      <c r="TNK1332" s="62" t="s">
        <v>1937</v>
      </c>
      <c r="TOA1332" s="62" t="s">
        <v>1937</v>
      </c>
      <c r="TOQ1332" s="62" t="s">
        <v>1937</v>
      </c>
      <c r="TPG1332" s="62" t="s">
        <v>1937</v>
      </c>
      <c r="TPW1332" s="62" t="s">
        <v>1937</v>
      </c>
      <c r="TQM1332" s="62" t="s">
        <v>1937</v>
      </c>
      <c r="TRC1332" s="62" t="s">
        <v>1937</v>
      </c>
      <c r="TRS1332" s="62" t="s">
        <v>1937</v>
      </c>
      <c r="TSI1332" s="62" t="s">
        <v>1937</v>
      </c>
      <c r="TSY1332" s="62" t="s">
        <v>1937</v>
      </c>
      <c r="TTO1332" s="62" t="s">
        <v>1937</v>
      </c>
      <c r="TUE1332" s="62" t="s">
        <v>1937</v>
      </c>
      <c r="TUU1332" s="62" t="s">
        <v>1937</v>
      </c>
      <c r="TVK1332" s="62" t="s">
        <v>1937</v>
      </c>
      <c r="TWA1332" s="62" t="s">
        <v>1937</v>
      </c>
      <c r="TWQ1332" s="62" t="s">
        <v>1937</v>
      </c>
      <c r="TXG1332" s="62" t="s">
        <v>1937</v>
      </c>
      <c r="TXW1332" s="62" t="s">
        <v>1937</v>
      </c>
      <c r="TYM1332" s="62" t="s">
        <v>1937</v>
      </c>
      <c r="TZC1332" s="62" t="s">
        <v>1937</v>
      </c>
      <c r="TZS1332" s="62" t="s">
        <v>1937</v>
      </c>
      <c r="UAI1332" s="62" t="s">
        <v>1937</v>
      </c>
      <c r="UAY1332" s="62" t="s">
        <v>1937</v>
      </c>
      <c r="UBO1332" s="62" t="s">
        <v>1937</v>
      </c>
      <c r="UCE1332" s="62" t="s">
        <v>1937</v>
      </c>
      <c r="UCU1332" s="62" t="s">
        <v>1937</v>
      </c>
      <c r="UDK1332" s="62" t="s">
        <v>1937</v>
      </c>
      <c r="UEA1332" s="62" t="s">
        <v>1937</v>
      </c>
      <c r="UEQ1332" s="62" t="s">
        <v>1937</v>
      </c>
      <c r="UFG1332" s="62" t="s">
        <v>1937</v>
      </c>
      <c r="UFW1332" s="62" t="s">
        <v>1937</v>
      </c>
      <c r="UGM1332" s="62" t="s">
        <v>1937</v>
      </c>
      <c r="UHC1332" s="62" t="s">
        <v>1937</v>
      </c>
      <c r="UHS1332" s="62" t="s">
        <v>1937</v>
      </c>
      <c r="UII1332" s="62" t="s">
        <v>1937</v>
      </c>
      <c r="UIY1332" s="62" t="s">
        <v>1937</v>
      </c>
      <c r="UJO1332" s="62" t="s">
        <v>1937</v>
      </c>
      <c r="UKE1332" s="62" t="s">
        <v>1937</v>
      </c>
      <c r="UKU1332" s="62" t="s">
        <v>1937</v>
      </c>
      <c r="ULK1332" s="62" t="s">
        <v>1937</v>
      </c>
      <c r="UMA1332" s="62" t="s">
        <v>1937</v>
      </c>
      <c r="UMQ1332" s="62" t="s">
        <v>1937</v>
      </c>
      <c r="UNG1332" s="62" t="s">
        <v>1937</v>
      </c>
      <c r="UNW1332" s="62" t="s">
        <v>1937</v>
      </c>
      <c r="UOM1332" s="62" t="s">
        <v>1937</v>
      </c>
      <c r="UPC1332" s="62" t="s">
        <v>1937</v>
      </c>
      <c r="UPS1332" s="62" t="s">
        <v>1937</v>
      </c>
      <c r="UQI1332" s="62" t="s">
        <v>1937</v>
      </c>
      <c r="UQY1332" s="62" t="s">
        <v>1937</v>
      </c>
      <c r="URO1332" s="62" t="s">
        <v>1937</v>
      </c>
      <c r="USE1332" s="62" t="s">
        <v>1937</v>
      </c>
      <c r="USU1332" s="62" t="s">
        <v>1937</v>
      </c>
      <c r="UTK1332" s="62" t="s">
        <v>1937</v>
      </c>
      <c r="UUA1332" s="62" t="s">
        <v>1937</v>
      </c>
      <c r="UUQ1332" s="62" t="s">
        <v>1937</v>
      </c>
      <c r="UVG1332" s="62" t="s">
        <v>1937</v>
      </c>
      <c r="UVW1332" s="62" t="s">
        <v>1937</v>
      </c>
      <c r="UWM1332" s="62" t="s">
        <v>1937</v>
      </c>
      <c r="UXC1332" s="62" t="s">
        <v>1937</v>
      </c>
      <c r="UXS1332" s="62" t="s">
        <v>1937</v>
      </c>
      <c r="UYI1332" s="62" t="s">
        <v>1937</v>
      </c>
      <c r="UYY1332" s="62" t="s">
        <v>1937</v>
      </c>
      <c r="UZO1332" s="62" t="s">
        <v>1937</v>
      </c>
      <c r="VAE1332" s="62" t="s">
        <v>1937</v>
      </c>
      <c r="VAU1332" s="62" t="s">
        <v>1937</v>
      </c>
      <c r="VBK1332" s="62" t="s">
        <v>1937</v>
      </c>
      <c r="VCA1332" s="62" t="s">
        <v>1937</v>
      </c>
      <c r="VCQ1332" s="62" t="s">
        <v>1937</v>
      </c>
      <c r="VDG1332" s="62" t="s">
        <v>1937</v>
      </c>
      <c r="VDW1332" s="62" t="s">
        <v>1937</v>
      </c>
      <c r="VEM1332" s="62" t="s">
        <v>1937</v>
      </c>
      <c r="VFC1332" s="62" t="s">
        <v>1937</v>
      </c>
      <c r="VFS1332" s="62" t="s">
        <v>1937</v>
      </c>
      <c r="VGI1332" s="62" t="s">
        <v>1937</v>
      </c>
      <c r="VGY1332" s="62" t="s">
        <v>1937</v>
      </c>
      <c r="VHO1332" s="62" t="s">
        <v>1937</v>
      </c>
      <c r="VIE1332" s="62" t="s">
        <v>1937</v>
      </c>
      <c r="VIU1332" s="62" t="s">
        <v>1937</v>
      </c>
      <c r="VJK1332" s="62" t="s">
        <v>1937</v>
      </c>
      <c r="VKA1332" s="62" t="s">
        <v>1937</v>
      </c>
      <c r="VKQ1332" s="62" t="s">
        <v>1937</v>
      </c>
      <c r="VLG1332" s="62" t="s">
        <v>1937</v>
      </c>
      <c r="VLW1332" s="62" t="s">
        <v>1937</v>
      </c>
      <c r="VMM1332" s="62" t="s">
        <v>1937</v>
      </c>
      <c r="VNC1332" s="62" t="s">
        <v>1937</v>
      </c>
      <c r="VNS1332" s="62" t="s">
        <v>1937</v>
      </c>
      <c r="VOI1332" s="62" t="s">
        <v>1937</v>
      </c>
      <c r="VOY1332" s="62" t="s">
        <v>1937</v>
      </c>
      <c r="VPO1332" s="62" t="s">
        <v>1937</v>
      </c>
      <c r="VQE1332" s="62" t="s">
        <v>1937</v>
      </c>
      <c r="VQU1332" s="62" t="s">
        <v>1937</v>
      </c>
      <c r="VRK1332" s="62" t="s">
        <v>1937</v>
      </c>
      <c r="VSA1332" s="62" t="s">
        <v>1937</v>
      </c>
      <c r="VSQ1332" s="62" t="s">
        <v>1937</v>
      </c>
      <c r="VTG1332" s="62" t="s">
        <v>1937</v>
      </c>
      <c r="VTW1332" s="62" t="s">
        <v>1937</v>
      </c>
      <c r="VUM1332" s="62" t="s">
        <v>1937</v>
      </c>
      <c r="VVC1332" s="62" t="s">
        <v>1937</v>
      </c>
      <c r="VVS1332" s="62" t="s">
        <v>1937</v>
      </c>
      <c r="VWI1332" s="62" t="s">
        <v>1937</v>
      </c>
      <c r="VWY1332" s="62" t="s">
        <v>1937</v>
      </c>
      <c r="VXO1332" s="62" t="s">
        <v>1937</v>
      </c>
      <c r="VYE1332" s="62" t="s">
        <v>1937</v>
      </c>
      <c r="VYU1332" s="62" t="s">
        <v>1937</v>
      </c>
      <c r="VZK1332" s="62" t="s">
        <v>1937</v>
      </c>
      <c r="WAA1332" s="62" t="s">
        <v>1937</v>
      </c>
      <c r="WAQ1332" s="62" t="s">
        <v>1937</v>
      </c>
      <c r="WBG1332" s="62" t="s">
        <v>1937</v>
      </c>
      <c r="WBW1332" s="62" t="s">
        <v>1937</v>
      </c>
      <c r="WCM1332" s="62" t="s">
        <v>1937</v>
      </c>
      <c r="WDC1332" s="62" t="s">
        <v>1937</v>
      </c>
      <c r="WDS1332" s="62" t="s">
        <v>1937</v>
      </c>
      <c r="WEI1332" s="62" t="s">
        <v>1937</v>
      </c>
      <c r="WEY1332" s="62" t="s">
        <v>1937</v>
      </c>
      <c r="WFO1332" s="62" t="s">
        <v>1937</v>
      </c>
      <c r="WGE1332" s="62" t="s">
        <v>1937</v>
      </c>
      <c r="WGU1332" s="62" t="s">
        <v>1937</v>
      </c>
      <c r="WHK1332" s="62" t="s">
        <v>1937</v>
      </c>
      <c r="WIA1332" s="62" t="s">
        <v>1937</v>
      </c>
      <c r="WIQ1332" s="62" t="s">
        <v>1937</v>
      </c>
      <c r="WJG1332" s="62" t="s">
        <v>1937</v>
      </c>
      <c r="WJW1332" s="62" t="s">
        <v>1937</v>
      </c>
      <c r="WKM1332" s="62" t="s">
        <v>1937</v>
      </c>
      <c r="WLC1332" s="62" t="s">
        <v>1937</v>
      </c>
      <c r="WLS1332" s="62" t="s">
        <v>1937</v>
      </c>
      <c r="WMI1332" s="62" t="s">
        <v>1937</v>
      </c>
      <c r="WMY1332" s="62" t="s">
        <v>1937</v>
      </c>
      <c r="WNO1332" s="62" t="s">
        <v>1937</v>
      </c>
      <c r="WOE1332" s="62" t="s">
        <v>1937</v>
      </c>
      <c r="WOU1332" s="62" t="s">
        <v>1937</v>
      </c>
      <c r="WPK1332" s="62" t="s">
        <v>1937</v>
      </c>
      <c r="WQA1332" s="62" t="s">
        <v>1937</v>
      </c>
      <c r="WQQ1332" s="62" t="s">
        <v>1937</v>
      </c>
      <c r="WRG1332" s="62" t="s">
        <v>1937</v>
      </c>
      <c r="WRW1332" s="62" t="s">
        <v>1937</v>
      </c>
      <c r="WSM1332" s="62" t="s">
        <v>1937</v>
      </c>
      <c r="WTC1332" s="62" t="s">
        <v>1937</v>
      </c>
      <c r="WTS1332" s="62" t="s">
        <v>1937</v>
      </c>
      <c r="WUI1332" s="62" t="s">
        <v>1937</v>
      </c>
      <c r="WUY1332" s="62" t="s">
        <v>1937</v>
      </c>
      <c r="WVO1332" s="62" t="s">
        <v>1937</v>
      </c>
      <c r="WWE1332" s="62" t="s">
        <v>1937</v>
      </c>
      <c r="WWU1332" s="62" t="s">
        <v>1937</v>
      </c>
      <c r="WXK1332" s="62" t="s">
        <v>1937</v>
      </c>
      <c r="WYA1332" s="62" t="s">
        <v>1937</v>
      </c>
      <c r="WYQ1332" s="62" t="s">
        <v>1937</v>
      </c>
      <c r="WZG1332" s="62" t="s">
        <v>1937</v>
      </c>
      <c r="WZW1332" s="62" t="s">
        <v>1937</v>
      </c>
      <c r="XAM1332" s="62" t="s">
        <v>1937</v>
      </c>
      <c r="XBC1332" s="62" t="s">
        <v>1937</v>
      </c>
      <c r="XBS1332" s="62" t="s">
        <v>1937</v>
      </c>
      <c r="XCI1332" s="62" t="s">
        <v>1937</v>
      </c>
      <c r="XCY1332" s="62" t="s">
        <v>1937</v>
      </c>
      <c r="XDO1332" s="62" t="s">
        <v>1937</v>
      </c>
      <c r="XEE1332" s="62" t="s">
        <v>1937</v>
      </c>
      <c r="XEU1332" s="62" t="s">
        <v>1937</v>
      </c>
    </row>
    <row r="1333" spans="1:1024 1030:2048 2054:3072 3078:4096 4102:5120 5126:6144 6150:7168 7174:8192 8198:9216 9222:10240 10246:11264 11270:12288 12294:13312 13318:14336 14342:15360 15366:16384" x14ac:dyDescent="0.25">
      <c r="A1333" s="62"/>
      <c r="B1333" s="62"/>
      <c r="F1333" s="683" t="s">
        <v>185</v>
      </c>
      <c r="G1333" s="1068" t="s">
        <v>186</v>
      </c>
      <c r="H1333" s="718">
        <f>H1329</f>
        <v>3000000</v>
      </c>
      <c r="I1333" s="718">
        <f t="shared" ref="I1333:BL1334" si="751">I1329</f>
        <v>0</v>
      </c>
      <c r="J1333" s="719">
        <f t="shared" si="751"/>
        <v>0</v>
      </c>
      <c r="K1333" s="718">
        <f t="shared" si="751"/>
        <v>3000000</v>
      </c>
      <c r="L1333" s="720">
        <f t="shared" si="751"/>
        <v>0</v>
      </c>
      <c r="M1333" s="720">
        <f t="shared" si="751"/>
        <v>0</v>
      </c>
      <c r="N1333" s="721">
        <f t="shared" si="751"/>
        <v>0</v>
      </c>
      <c r="O1333" s="720">
        <f t="shared" si="751"/>
        <v>0</v>
      </c>
      <c r="P1333" s="720">
        <f t="shared" si="751"/>
        <v>3000000</v>
      </c>
      <c r="Q1333" s="738"/>
      <c r="R1333" s="739"/>
      <c r="S1333" s="738"/>
      <c r="T1333" s="62"/>
      <c r="V1333" s="62" t="s">
        <v>185</v>
      </c>
      <c r="W1333" s="62" t="s">
        <v>186</v>
      </c>
      <c r="X1333" s="753">
        <f>X1329</f>
        <v>1000000</v>
      </c>
      <c r="Y1333" s="754">
        <f t="shared" si="751"/>
        <v>0</v>
      </c>
      <c r="Z1333" s="750">
        <f t="shared" si="751"/>
        <v>0</v>
      </c>
      <c r="AA1333" s="751">
        <f t="shared" si="751"/>
        <v>1000000</v>
      </c>
      <c r="AB1333" s="62">
        <f t="shared" si="751"/>
        <v>0</v>
      </c>
      <c r="AC1333" s="62">
        <f t="shared" si="751"/>
        <v>0</v>
      </c>
      <c r="AD1333" s="62">
        <f t="shared" si="751"/>
        <v>0</v>
      </c>
      <c r="AE1333" s="62">
        <f t="shared" si="751"/>
        <v>0</v>
      </c>
      <c r="AF1333" s="62">
        <f t="shared" si="751"/>
        <v>1000000</v>
      </c>
      <c r="AL1333" s="62" t="s">
        <v>185</v>
      </c>
      <c r="AM1333" s="62" t="s">
        <v>186</v>
      </c>
      <c r="AN1333" s="62">
        <f>AN1329</f>
        <v>1000000</v>
      </c>
      <c r="AO1333" s="62">
        <f t="shared" si="751"/>
        <v>0</v>
      </c>
      <c r="AP1333" s="62">
        <f t="shared" si="751"/>
        <v>0</v>
      </c>
      <c r="AQ1333" s="62">
        <f t="shared" si="751"/>
        <v>1000000</v>
      </c>
      <c r="AR1333" s="62">
        <f t="shared" si="751"/>
        <v>0</v>
      </c>
      <c r="AS1333" s="62">
        <f t="shared" si="751"/>
        <v>0</v>
      </c>
      <c r="AT1333" s="62">
        <f t="shared" si="751"/>
        <v>0</v>
      </c>
      <c r="AU1333" s="62">
        <f t="shared" si="751"/>
        <v>0</v>
      </c>
      <c r="AV1333" s="62">
        <f t="shared" si="751"/>
        <v>1000000</v>
      </c>
      <c r="BB1333" s="62" t="s">
        <v>185</v>
      </c>
      <c r="BC1333" s="62" t="s">
        <v>186</v>
      </c>
      <c r="BD1333" s="62">
        <f>BD1329</f>
        <v>1000000</v>
      </c>
      <c r="BE1333" s="62">
        <f t="shared" si="751"/>
        <v>0</v>
      </c>
      <c r="BF1333" s="62">
        <f t="shared" si="751"/>
        <v>0</v>
      </c>
      <c r="BG1333" s="62">
        <f t="shared" si="751"/>
        <v>1000000</v>
      </c>
      <c r="BH1333" s="62">
        <f t="shared" si="751"/>
        <v>0</v>
      </c>
      <c r="BI1333" s="62">
        <f t="shared" si="751"/>
        <v>0</v>
      </c>
      <c r="BJ1333" s="62">
        <f t="shared" si="751"/>
        <v>0</v>
      </c>
      <c r="BK1333" s="62">
        <f t="shared" si="751"/>
        <v>0</v>
      </c>
      <c r="BL1333" s="62">
        <f t="shared" si="751"/>
        <v>1000000</v>
      </c>
      <c r="BR1333" s="62" t="s">
        <v>185</v>
      </c>
      <c r="BS1333" s="62" t="s">
        <v>186</v>
      </c>
      <c r="BT1333" s="62">
        <f>BT1329</f>
        <v>1000000</v>
      </c>
      <c r="BU1333" s="62">
        <f t="shared" ref="BU1333:DX1334" si="752">BU1329</f>
        <v>0</v>
      </c>
      <c r="BV1333" s="62">
        <f t="shared" si="752"/>
        <v>0</v>
      </c>
      <c r="BW1333" s="62">
        <f t="shared" si="752"/>
        <v>1000000</v>
      </c>
      <c r="BX1333" s="62">
        <f t="shared" si="752"/>
        <v>0</v>
      </c>
      <c r="BY1333" s="62">
        <f t="shared" si="752"/>
        <v>0</v>
      </c>
      <c r="BZ1333" s="62">
        <f t="shared" si="752"/>
        <v>0</v>
      </c>
      <c r="CA1333" s="62">
        <f t="shared" si="752"/>
        <v>0</v>
      </c>
      <c r="CB1333" s="62">
        <f t="shared" si="752"/>
        <v>1000000</v>
      </c>
      <c r="CH1333" s="62" t="s">
        <v>185</v>
      </c>
      <c r="CI1333" s="62" t="s">
        <v>186</v>
      </c>
      <c r="CJ1333" s="62">
        <f>CJ1329</f>
        <v>1000000</v>
      </c>
      <c r="CK1333" s="62">
        <f t="shared" si="752"/>
        <v>0</v>
      </c>
      <c r="CL1333" s="62">
        <f t="shared" si="752"/>
        <v>0</v>
      </c>
      <c r="CM1333" s="62">
        <f t="shared" si="752"/>
        <v>1000000</v>
      </c>
      <c r="CN1333" s="62">
        <f t="shared" si="752"/>
        <v>0</v>
      </c>
      <c r="CO1333" s="62">
        <f t="shared" si="752"/>
        <v>0</v>
      </c>
      <c r="CP1333" s="62">
        <f t="shared" si="752"/>
        <v>0</v>
      </c>
      <c r="CQ1333" s="62">
        <f t="shared" si="752"/>
        <v>0</v>
      </c>
      <c r="CR1333" s="62">
        <f t="shared" si="752"/>
        <v>1000000</v>
      </c>
      <c r="CX1333" s="62" t="s">
        <v>185</v>
      </c>
      <c r="CY1333" s="62" t="s">
        <v>186</v>
      </c>
      <c r="CZ1333" s="62">
        <f>CZ1329</f>
        <v>1000000</v>
      </c>
      <c r="DA1333" s="62">
        <f t="shared" si="752"/>
        <v>0</v>
      </c>
      <c r="DB1333" s="62">
        <f t="shared" si="752"/>
        <v>0</v>
      </c>
      <c r="DC1333" s="62">
        <f t="shared" si="752"/>
        <v>1000000</v>
      </c>
      <c r="DD1333" s="62">
        <f t="shared" si="752"/>
        <v>0</v>
      </c>
      <c r="DE1333" s="62">
        <f t="shared" si="752"/>
        <v>0</v>
      </c>
      <c r="DF1333" s="62">
        <f t="shared" si="752"/>
        <v>0</v>
      </c>
      <c r="DG1333" s="62">
        <f t="shared" si="752"/>
        <v>0</v>
      </c>
      <c r="DH1333" s="62">
        <f t="shared" si="752"/>
        <v>1000000</v>
      </c>
      <c r="DN1333" s="62" t="s">
        <v>185</v>
      </c>
      <c r="DO1333" s="62" t="s">
        <v>186</v>
      </c>
      <c r="DP1333" s="62">
        <f>DP1329</f>
        <v>1000000</v>
      </c>
      <c r="DQ1333" s="62">
        <f t="shared" si="752"/>
        <v>0</v>
      </c>
      <c r="DR1333" s="62">
        <f t="shared" si="752"/>
        <v>0</v>
      </c>
      <c r="DS1333" s="62">
        <f t="shared" si="752"/>
        <v>1000000</v>
      </c>
      <c r="DT1333" s="62">
        <f t="shared" si="752"/>
        <v>0</v>
      </c>
      <c r="DU1333" s="62">
        <f t="shared" si="752"/>
        <v>0</v>
      </c>
      <c r="DV1333" s="62">
        <f t="shared" si="752"/>
        <v>0</v>
      </c>
      <c r="DW1333" s="62">
        <f t="shared" si="752"/>
        <v>0</v>
      </c>
      <c r="DX1333" s="62">
        <f t="shared" si="752"/>
        <v>1000000</v>
      </c>
      <c r="ED1333" s="62" t="s">
        <v>185</v>
      </c>
      <c r="EE1333" s="62" t="s">
        <v>186</v>
      </c>
      <c r="EF1333" s="62">
        <f>EF1329</f>
        <v>1000000</v>
      </c>
      <c r="EG1333" s="62">
        <f t="shared" ref="EG1333:GJ1334" si="753">EG1329</f>
        <v>0</v>
      </c>
      <c r="EH1333" s="62">
        <f t="shared" si="753"/>
        <v>0</v>
      </c>
      <c r="EI1333" s="62">
        <f t="shared" si="753"/>
        <v>1000000</v>
      </c>
      <c r="EJ1333" s="62">
        <f t="shared" si="753"/>
        <v>0</v>
      </c>
      <c r="EK1333" s="62">
        <f t="shared" si="753"/>
        <v>0</v>
      </c>
      <c r="EL1333" s="62">
        <f t="shared" si="753"/>
        <v>0</v>
      </c>
      <c r="EM1333" s="62">
        <f t="shared" si="753"/>
        <v>0</v>
      </c>
      <c r="EN1333" s="62">
        <f t="shared" si="753"/>
        <v>1000000</v>
      </c>
      <c r="ET1333" s="62" t="s">
        <v>185</v>
      </c>
      <c r="EU1333" s="62" t="s">
        <v>186</v>
      </c>
      <c r="EV1333" s="62">
        <f>EV1329</f>
        <v>1000000</v>
      </c>
      <c r="EW1333" s="62">
        <f t="shared" si="753"/>
        <v>0</v>
      </c>
      <c r="EX1333" s="62">
        <f t="shared" si="753"/>
        <v>0</v>
      </c>
      <c r="EY1333" s="62">
        <f t="shared" si="753"/>
        <v>1000000</v>
      </c>
      <c r="EZ1333" s="62">
        <f t="shared" si="753"/>
        <v>0</v>
      </c>
      <c r="FA1333" s="62">
        <f t="shared" si="753"/>
        <v>0</v>
      </c>
      <c r="FB1333" s="62">
        <f t="shared" si="753"/>
        <v>0</v>
      </c>
      <c r="FC1333" s="62">
        <f t="shared" si="753"/>
        <v>0</v>
      </c>
      <c r="FD1333" s="62">
        <f t="shared" si="753"/>
        <v>1000000</v>
      </c>
      <c r="FJ1333" s="62" t="s">
        <v>185</v>
      </c>
      <c r="FK1333" s="62" t="s">
        <v>186</v>
      </c>
      <c r="FL1333" s="62">
        <f>FL1329</f>
        <v>1000000</v>
      </c>
      <c r="FM1333" s="62">
        <f t="shared" si="753"/>
        <v>0</v>
      </c>
      <c r="FN1333" s="62">
        <f t="shared" si="753"/>
        <v>0</v>
      </c>
      <c r="FO1333" s="62">
        <f t="shared" si="753"/>
        <v>1000000</v>
      </c>
      <c r="FP1333" s="62">
        <f t="shared" si="753"/>
        <v>0</v>
      </c>
      <c r="FQ1333" s="62">
        <f t="shared" si="753"/>
        <v>0</v>
      </c>
      <c r="FR1333" s="62">
        <f t="shared" si="753"/>
        <v>0</v>
      </c>
      <c r="FS1333" s="62">
        <f t="shared" si="753"/>
        <v>0</v>
      </c>
      <c r="FT1333" s="62">
        <f t="shared" si="753"/>
        <v>1000000</v>
      </c>
      <c r="FZ1333" s="62" t="s">
        <v>185</v>
      </c>
      <c r="GA1333" s="62" t="s">
        <v>186</v>
      </c>
      <c r="GB1333" s="62">
        <f>GB1329</f>
        <v>1000000</v>
      </c>
      <c r="GC1333" s="62">
        <f t="shared" si="753"/>
        <v>0</v>
      </c>
      <c r="GD1333" s="62">
        <f t="shared" si="753"/>
        <v>0</v>
      </c>
      <c r="GE1333" s="62">
        <f t="shared" si="753"/>
        <v>1000000</v>
      </c>
      <c r="GF1333" s="62">
        <f t="shared" si="753"/>
        <v>0</v>
      </c>
      <c r="GG1333" s="62">
        <f t="shared" si="753"/>
        <v>0</v>
      </c>
      <c r="GH1333" s="62">
        <f t="shared" si="753"/>
        <v>0</v>
      </c>
      <c r="GI1333" s="62">
        <f t="shared" si="753"/>
        <v>0</v>
      </c>
      <c r="GJ1333" s="62">
        <f t="shared" si="753"/>
        <v>1000000</v>
      </c>
      <c r="GP1333" s="62" t="s">
        <v>185</v>
      </c>
      <c r="GQ1333" s="62" t="s">
        <v>186</v>
      </c>
      <c r="GR1333" s="62">
        <f>GR1329</f>
        <v>1000000</v>
      </c>
      <c r="GS1333" s="62">
        <f t="shared" ref="GS1333:IV1334" si="754">GS1329</f>
        <v>0</v>
      </c>
      <c r="GT1333" s="62">
        <f t="shared" si="754"/>
        <v>0</v>
      </c>
      <c r="GU1333" s="62">
        <f t="shared" si="754"/>
        <v>1000000</v>
      </c>
      <c r="GV1333" s="62">
        <f t="shared" si="754"/>
        <v>0</v>
      </c>
      <c r="GW1333" s="62">
        <f t="shared" si="754"/>
        <v>0</v>
      </c>
      <c r="GX1333" s="62">
        <f t="shared" si="754"/>
        <v>0</v>
      </c>
      <c r="GY1333" s="62">
        <f t="shared" si="754"/>
        <v>0</v>
      </c>
      <c r="GZ1333" s="62">
        <f t="shared" si="754"/>
        <v>1000000</v>
      </c>
      <c r="HF1333" s="62" t="s">
        <v>185</v>
      </c>
      <c r="HG1333" s="62" t="s">
        <v>186</v>
      </c>
      <c r="HH1333" s="62">
        <f>HH1329</f>
        <v>1000000</v>
      </c>
      <c r="HI1333" s="62">
        <f t="shared" si="754"/>
        <v>0</v>
      </c>
      <c r="HJ1333" s="62">
        <f t="shared" si="754"/>
        <v>0</v>
      </c>
      <c r="HK1333" s="62">
        <f t="shared" si="754"/>
        <v>1000000</v>
      </c>
      <c r="HL1333" s="62">
        <f t="shared" si="754"/>
        <v>0</v>
      </c>
      <c r="HM1333" s="62">
        <f t="shared" si="754"/>
        <v>0</v>
      </c>
      <c r="HN1333" s="62">
        <f t="shared" si="754"/>
        <v>0</v>
      </c>
      <c r="HO1333" s="62">
        <f t="shared" si="754"/>
        <v>0</v>
      </c>
      <c r="HP1333" s="62">
        <f t="shared" si="754"/>
        <v>1000000</v>
      </c>
      <c r="HV1333" s="62" t="s">
        <v>185</v>
      </c>
      <c r="HW1333" s="62" t="s">
        <v>186</v>
      </c>
      <c r="HX1333" s="62">
        <f>HX1329</f>
        <v>1000000</v>
      </c>
      <c r="HY1333" s="62">
        <f t="shared" si="754"/>
        <v>0</v>
      </c>
      <c r="HZ1333" s="62">
        <f t="shared" si="754"/>
        <v>0</v>
      </c>
      <c r="IA1333" s="62">
        <f t="shared" si="754"/>
        <v>1000000</v>
      </c>
      <c r="IB1333" s="62">
        <f t="shared" si="754"/>
        <v>0</v>
      </c>
      <c r="IC1333" s="62">
        <f t="shared" si="754"/>
        <v>0</v>
      </c>
      <c r="ID1333" s="62">
        <f t="shared" si="754"/>
        <v>0</v>
      </c>
      <c r="IE1333" s="62">
        <f t="shared" si="754"/>
        <v>0</v>
      </c>
      <c r="IF1333" s="62">
        <f t="shared" si="754"/>
        <v>1000000</v>
      </c>
      <c r="IL1333" s="62" t="s">
        <v>185</v>
      </c>
      <c r="IM1333" s="62" t="s">
        <v>186</v>
      </c>
      <c r="IN1333" s="62">
        <f>IN1329</f>
        <v>1000000</v>
      </c>
      <c r="IO1333" s="62">
        <f t="shared" si="754"/>
        <v>0</v>
      </c>
      <c r="IP1333" s="62">
        <f t="shared" si="754"/>
        <v>0</v>
      </c>
      <c r="IQ1333" s="62">
        <f t="shared" si="754"/>
        <v>1000000</v>
      </c>
      <c r="IR1333" s="62">
        <f t="shared" si="754"/>
        <v>0</v>
      </c>
      <c r="IS1333" s="62">
        <f t="shared" si="754"/>
        <v>0</v>
      </c>
      <c r="IT1333" s="62">
        <f t="shared" si="754"/>
        <v>0</v>
      </c>
      <c r="IU1333" s="62">
        <f t="shared" si="754"/>
        <v>0</v>
      </c>
      <c r="IV1333" s="62">
        <f t="shared" si="754"/>
        <v>1000000</v>
      </c>
      <c r="JB1333" s="62" t="s">
        <v>185</v>
      </c>
      <c r="JC1333" s="62" t="s">
        <v>186</v>
      </c>
      <c r="JD1333" s="62">
        <f>JD1329</f>
        <v>1000000</v>
      </c>
      <c r="JE1333" s="62">
        <f t="shared" ref="JE1333:LH1334" si="755">JE1329</f>
        <v>0</v>
      </c>
      <c r="JF1333" s="62">
        <f t="shared" si="755"/>
        <v>0</v>
      </c>
      <c r="JG1333" s="62">
        <f t="shared" si="755"/>
        <v>1000000</v>
      </c>
      <c r="JH1333" s="62">
        <f t="shared" si="755"/>
        <v>0</v>
      </c>
      <c r="JI1333" s="62">
        <f t="shared" si="755"/>
        <v>0</v>
      </c>
      <c r="JJ1333" s="62">
        <f t="shared" si="755"/>
        <v>0</v>
      </c>
      <c r="JK1333" s="62">
        <f t="shared" si="755"/>
        <v>0</v>
      </c>
      <c r="JL1333" s="62">
        <f t="shared" si="755"/>
        <v>1000000</v>
      </c>
      <c r="JR1333" s="62" t="s">
        <v>185</v>
      </c>
      <c r="JS1333" s="62" t="s">
        <v>186</v>
      </c>
      <c r="JT1333" s="62">
        <f>JT1329</f>
        <v>1000000</v>
      </c>
      <c r="JU1333" s="62">
        <f t="shared" si="755"/>
        <v>0</v>
      </c>
      <c r="JV1333" s="62">
        <f t="shared" si="755"/>
        <v>0</v>
      </c>
      <c r="JW1333" s="62">
        <f t="shared" si="755"/>
        <v>1000000</v>
      </c>
      <c r="JX1333" s="62">
        <f t="shared" si="755"/>
        <v>0</v>
      </c>
      <c r="JY1333" s="62">
        <f t="shared" si="755"/>
        <v>0</v>
      </c>
      <c r="JZ1333" s="62">
        <f t="shared" si="755"/>
        <v>0</v>
      </c>
      <c r="KA1333" s="62">
        <f t="shared" si="755"/>
        <v>0</v>
      </c>
      <c r="KB1333" s="62">
        <f t="shared" si="755"/>
        <v>1000000</v>
      </c>
      <c r="KH1333" s="62" t="s">
        <v>185</v>
      </c>
      <c r="KI1333" s="62" t="s">
        <v>186</v>
      </c>
      <c r="KJ1333" s="62">
        <f>KJ1329</f>
        <v>1000000</v>
      </c>
      <c r="KK1333" s="62">
        <f t="shared" si="755"/>
        <v>0</v>
      </c>
      <c r="KL1333" s="62">
        <f t="shared" si="755"/>
        <v>0</v>
      </c>
      <c r="KM1333" s="62">
        <f t="shared" si="755"/>
        <v>1000000</v>
      </c>
      <c r="KN1333" s="62">
        <f t="shared" si="755"/>
        <v>0</v>
      </c>
      <c r="KO1333" s="62">
        <f t="shared" si="755"/>
        <v>0</v>
      </c>
      <c r="KP1333" s="62">
        <f t="shared" si="755"/>
        <v>0</v>
      </c>
      <c r="KQ1333" s="62">
        <f t="shared" si="755"/>
        <v>0</v>
      </c>
      <c r="KR1333" s="62">
        <f t="shared" si="755"/>
        <v>1000000</v>
      </c>
      <c r="KX1333" s="62" t="s">
        <v>185</v>
      </c>
      <c r="KY1333" s="62" t="s">
        <v>186</v>
      </c>
      <c r="KZ1333" s="62">
        <f>KZ1329</f>
        <v>1000000</v>
      </c>
      <c r="LA1333" s="62">
        <f t="shared" si="755"/>
        <v>0</v>
      </c>
      <c r="LB1333" s="62">
        <f t="shared" si="755"/>
        <v>0</v>
      </c>
      <c r="LC1333" s="62">
        <f t="shared" si="755"/>
        <v>1000000</v>
      </c>
      <c r="LD1333" s="62">
        <f t="shared" si="755"/>
        <v>0</v>
      </c>
      <c r="LE1333" s="62">
        <f t="shared" si="755"/>
        <v>0</v>
      </c>
      <c r="LF1333" s="62">
        <f t="shared" si="755"/>
        <v>0</v>
      </c>
      <c r="LG1333" s="62">
        <f t="shared" si="755"/>
        <v>0</v>
      </c>
      <c r="LH1333" s="62">
        <f t="shared" si="755"/>
        <v>1000000</v>
      </c>
      <c r="LN1333" s="62" t="s">
        <v>185</v>
      </c>
      <c r="LO1333" s="62" t="s">
        <v>186</v>
      </c>
      <c r="LP1333" s="62">
        <f>LP1329</f>
        <v>1000000</v>
      </c>
      <c r="LQ1333" s="62">
        <f t="shared" ref="LQ1333:NT1334" si="756">LQ1329</f>
        <v>0</v>
      </c>
      <c r="LR1333" s="62">
        <f t="shared" si="756"/>
        <v>0</v>
      </c>
      <c r="LS1333" s="62">
        <f t="shared" si="756"/>
        <v>1000000</v>
      </c>
      <c r="LT1333" s="62">
        <f t="shared" si="756"/>
        <v>0</v>
      </c>
      <c r="LU1333" s="62">
        <f t="shared" si="756"/>
        <v>0</v>
      </c>
      <c r="LV1333" s="62">
        <f t="shared" si="756"/>
        <v>0</v>
      </c>
      <c r="LW1333" s="62">
        <f t="shared" si="756"/>
        <v>0</v>
      </c>
      <c r="LX1333" s="62">
        <f t="shared" si="756"/>
        <v>1000000</v>
      </c>
      <c r="MD1333" s="62" t="s">
        <v>185</v>
      </c>
      <c r="ME1333" s="62" t="s">
        <v>186</v>
      </c>
      <c r="MF1333" s="62">
        <f>MF1329</f>
        <v>1000000</v>
      </c>
      <c r="MG1333" s="62">
        <f t="shared" si="756"/>
        <v>0</v>
      </c>
      <c r="MH1333" s="62">
        <f t="shared" si="756"/>
        <v>0</v>
      </c>
      <c r="MI1333" s="62">
        <f t="shared" si="756"/>
        <v>1000000</v>
      </c>
      <c r="MJ1333" s="62">
        <f t="shared" si="756"/>
        <v>0</v>
      </c>
      <c r="MK1333" s="62">
        <f t="shared" si="756"/>
        <v>0</v>
      </c>
      <c r="ML1333" s="62">
        <f t="shared" si="756"/>
        <v>0</v>
      </c>
      <c r="MM1333" s="62">
        <f t="shared" si="756"/>
        <v>0</v>
      </c>
      <c r="MN1333" s="62">
        <f t="shared" si="756"/>
        <v>1000000</v>
      </c>
      <c r="MT1333" s="62" t="s">
        <v>185</v>
      </c>
      <c r="MU1333" s="62" t="s">
        <v>186</v>
      </c>
      <c r="MV1333" s="62">
        <f>MV1329</f>
        <v>1000000</v>
      </c>
      <c r="MW1333" s="62">
        <f t="shared" si="756"/>
        <v>0</v>
      </c>
      <c r="MX1333" s="62">
        <f t="shared" si="756"/>
        <v>0</v>
      </c>
      <c r="MY1333" s="62">
        <f t="shared" si="756"/>
        <v>1000000</v>
      </c>
      <c r="MZ1333" s="62">
        <f t="shared" si="756"/>
        <v>0</v>
      </c>
      <c r="NA1333" s="62">
        <f t="shared" si="756"/>
        <v>0</v>
      </c>
      <c r="NB1333" s="62">
        <f t="shared" si="756"/>
        <v>0</v>
      </c>
      <c r="NC1333" s="62">
        <f t="shared" si="756"/>
        <v>0</v>
      </c>
      <c r="ND1333" s="62">
        <f t="shared" si="756"/>
        <v>1000000</v>
      </c>
      <c r="NJ1333" s="62" t="s">
        <v>185</v>
      </c>
      <c r="NK1333" s="62" t="s">
        <v>186</v>
      </c>
      <c r="NL1333" s="62">
        <f>NL1329</f>
        <v>1000000</v>
      </c>
      <c r="NM1333" s="62">
        <f t="shared" si="756"/>
        <v>0</v>
      </c>
      <c r="NN1333" s="62">
        <f t="shared" si="756"/>
        <v>0</v>
      </c>
      <c r="NO1333" s="62">
        <f t="shared" si="756"/>
        <v>1000000</v>
      </c>
      <c r="NP1333" s="62">
        <f t="shared" si="756"/>
        <v>0</v>
      </c>
      <c r="NQ1333" s="62">
        <f t="shared" si="756"/>
        <v>0</v>
      </c>
      <c r="NR1333" s="62">
        <f t="shared" si="756"/>
        <v>0</v>
      </c>
      <c r="NS1333" s="62">
        <f t="shared" si="756"/>
        <v>0</v>
      </c>
      <c r="NT1333" s="62">
        <f t="shared" si="756"/>
        <v>1000000</v>
      </c>
      <c r="NZ1333" s="62" t="s">
        <v>185</v>
      </c>
      <c r="OA1333" s="62" t="s">
        <v>186</v>
      </c>
      <c r="OB1333" s="62">
        <f>OB1329</f>
        <v>1000000</v>
      </c>
      <c r="OC1333" s="62">
        <f t="shared" ref="OC1333:QF1334" si="757">OC1329</f>
        <v>0</v>
      </c>
      <c r="OD1333" s="62">
        <f t="shared" si="757"/>
        <v>0</v>
      </c>
      <c r="OE1333" s="62">
        <f t="shared" si="757"/>
        <v>1000000</v>
      </c>
      <c r="OF1333" s="62">
        <f t="shared" si="757"/>
        <v>0</v>
      </c>
      <c r="OG1333" s="62">
        <f t="shared" si="757"/>
        <v>0</v>
      </c>
      <c r="OH1333" s="62">
        <f t="shared" si="757"/>
        <v>0</v>
      </c>
      <c r="OI1333" s="62">
        <f t="shared" si="757"/>
        <v>0</v>
      </c>
      <c r="OJ1333" s="62">
        <f t="shared" si="757"/>
        <v>1000000</v>
      </c>
      <c r="OP1333" s="62" t="s">
        <v>185</v>
      </c>
      <c r="OQ1333" s="62" t="s">
        <v>186</v>
      </c>
      <c r="OR1333" s="62">
        <f>OR1329</f>
        <v>1000000</v>
      </c>
      <c r="OS1333" s="62">
        <f t="shared" si="757"/>
        <v>0</v>
      </c>
      <c r="OT1333" s="62">
        <f t="shared" si="757"/>
        <v>0</v>
      </c>
      <c r="OU1333" s="62">
        <f t="shared" si="757"/>
        <v>1000000</v>
      </c>
      <c r="OV1333" s="62">
        <f t="shared" si="757"/>
        <v>0</v>
      </c>
      <c r="OW1333" s="62">
        <f t="shared" si="757"/>
        <v>0</v>
      </c>
      <c r="OX1333" s="62">
        <f t="shared" si="757"/>
        <v>0</v>
      </c>
      <c r="OY1333" s="62">
        <f t="shared" si="757"/>
        <v>0</v>
      </c>
      <c r="OZ1333" s="62">
        <f t="shared" si="757"/>
        <v>1000000</v>
      </c>
      <c r="PF1333" s="62" t="s">
        <v>185</v>
      </c>
      <c r="PG1333" s="62" t="s">
        <v>186</v>
      </c>
      <c r="PH1333" s="62">
        <f>PH1329</f>
        <v>1000000</v>
      </c>
      <c r="PI1333" s="62">
        <f t="shared" si="757"/>
        <v>0</v>
      </c>
      <c r="PJ1333" s="62">
        <f t="shared" si="757"/>
        <v>0</v>
      </c>
      <c r="PK1333" s="62">
        <f t="shared" si="757"/>
        <v>1000000</v>
      </c>
      <c r="PL1333" s="62">
        <f t="shared" si="757"/>
        <v>0</v>
      </c>
      <c r="PM1333" s="62">
        <f t="shared" si="757"/>
        <v>0</v>
      </c>
      <c r="PN1333" s="62">
        <f t="shared" si="757"/>
        <v>0</v>
      </c>
      <c r="PO1333" s="62">
        <f t="shared" si="757"/>
        <v>0</v>
      </c>
      <c r="PP1333" s="62">
        <f t="shared" si="757"/>
        <v>1000000</v>
      </c>
      <c r="PV1333" s="62" t="s">
        <v>185</v>
      </c>
      <c r="PW1333" s="62" t="s">
        <v>186</v>
      </c>
      <c r="PX1333" s="62">
        <f>PX1329</f>
        <v>1000000</v>
      </c>
      <c r="PY1333" s="62">
        <f t="shared" si="757"/>
        <v>0</v>
      </c>
      <c r="PZ1333" s="62">
        <f t="shared" si="757"/>
        <v>0</v>
      </c>
      <c r="QA1333" s="62">
        <f t="shared" si="757"/>
        <v>1000000</v>
      </c>
      <c r="QB1333" s="62">
        <f t="shared" si="757"/>
        <v>0</v>
      </c>
      <c r="QC1333" s="62">
        <f t="shared" si="757"/>
        <v>0</v>
      </c>
      <c r="QD1333" s="62">
        <f t="shared" si="757"/>
        <v>0</v>
      </c>
      <c r="QE1333" s="62">
        <f t="shared" si="757"/>
        <v>0</v>
      </c>
      <c r="QF1333" s="62">
        <f t="shared" si="757"/>
        <v>1000000</v>
      </c>
      <c r="QL1333" s="62" t="s">
        <v>185</v>
      </c>
      <c r="QM1333" s="62" t="s">
        <v>186</v>
      </c>
      <c r="QN1333" s="62">
        <f>QN1329</f>
        <v>1000000</v>
      </c>
      <c r="QO1333" s="62">
        <f t="shared" ref="QO1333:SR1334" si="758">QO1329</f>
        <v>0</v>
      </c>
      <c r="QP1333" s="62">
        <f t="shared" si="758"/>
        <v>0</v>
      </c>
      <c r="QQ1333" s="62">
        <f t="shared" si="758"/>
        <v>1000000</v>
      </c>
      <c r="QR1333" s="62">
        <f t="shared" si="758"/>
        <v>0</v>
      </c>
      <c r="QS1333" s="62">
        <f t="shared" si="758"/>
        <v>0</v>
      </c>
      <c r="QT1333" s="62">
        <f t="shared" si="758"/>
        <v>0</v>
      </c>
      <c r="QU1333" s="62">
        <f t="shared" si="758"/>
        <v>0</v>
      </c>
      <c r="QV1333" s="62">
        <f t="shared" si="758"/>
        <v>1000000</v>
      </c>
      <c r="RB1333" s="62" t="s">
        <v>185</v>
      </c>
      <c r="RC1333" s="62" t="s">
        <v>186</v>
      </c>
      <c r="RD1333" s="62">
        <f>RD1329</f>
        <v>1000000</v>
      </c>
      <c r="RE1333" s="62">
        <f t="shared" si="758"/>
        <v>0</v>
      </c>
      <c r="RF1333" s="62">
        <f t="shared" si="758"/>
        <v>0</v>
      </c>
      <c r="RG1333" s="62">
        <f t="shared" si="758"/>
        <v>1000000</v>
      </c>
      <c r="RH1333" s="62">
        <f t="shared" si="758"/>
        <v>0</v>
      </c>
      <c r="RI1333" s="62">
        <f t="shared" si="758"/>
        <v>0</v>
      </c>
      <c r="RJ1333" s="62">
        <f t="shared" si="758"/>
        <v>0</v>
      </c>
      <c r="RK1333" s="62">
        <f t="shared" si="758"/>
        <v>0</v>
      </c>
      <c r="RL1333" s="62">
        <f t="shared" si="758"/>
        <v>1000000</v>
      </c>
      <c r="RR1333" s="62" t="s">
        <v>185</v>
      </c>
      <c r="RS1333" s="62" t="s">
        <v>186</v>
      </c>
      <c r="RT1333" s="62">
        <f>RT1329</f>
        <v>1000000</v>
      </c>
      <c r="RU1333" s="62">
        <f t="shared" si="758"/>
        <v>0</v>
      </c>
      <c r="RV1333" s="62">
        <f t="shared" si="758"/>
        <v>0</v>
      </c>
      <c r="RW1333" s="62">
        <f t="shared" si="758"/>
        <v>1000000</v>
      </c>
      <c r="RX1333" s="62">
        <f t="shared" si="758"/>
        <v>0</v>
      </c>
      <c r="RY1333" s="62">
        <f t="shared" si="758"/>
        <v>0</v>
      </c>
      <c r="RZ1333" s="62">
        <f t="shared" si="758"/>
        <v>0</v>
      </c>
      <c r="SA1333" s="62">
        <f t="shared" si="758"/>
        <v>0</v>
      </c>
      <c r="SB1333" s="62">
        <f t="shared" si="758"/>
        <v>1000000</v>
      </c>
      <c r="SH1333" s="62" t="s">
        <v>185</v>
      </c>
      <c r="SI1333" s="62" t="s">
        <v>186</v>
      </c>
      <c r="SJ1333" s="62">
        <f>SJ1329</f>
        <v>1000000</v>
      </c>
      <c r="SK1333" s="62">
        <f t="shared" si="758"/>
        <v>0</v>
      </c>
      <c r="SL1333" s="62">
        <f t="shared" si="758"/>
        <v>0</v>
      </c>
      <c r="SM1333" s="62">
        <f t="shared" si="758"/>
        <v>1000000</v>
      </c>
      <c r="SN1333" s="62">
        <f t="shared" si="758"/>
        <v>0</v>
      </c>
      <c r="SO1333" s="62">
        <f t="shared" si="758"/>
        <v>0</v>
      </c>
      <c r="SP1333" s="62">
        <f t="shared" si="758"/>
        <v>0</v>
      </c>
      <c r="SQ1333" s="62">
        <f t="shared" si="758"/>
        <v>0</v>
      </c>
      <c r="SR1333" s="62">
        <f t="shared" si="758"/>
        <v>1000000</v>
      </c>
      <c r="SX1333" s="62" t="s">
        <v>185</v>
      </c>
      <c r="SY1333" s="62" t="s">
        <v>186</v>
      </c>
      <c r="SZ1333" s="62">
        <f>SZ1329</f>
        <v>1000000</v>
      </c>
      <c r="TA1333" s="62">
        <f t="shared" ref="TA1333:VD1334" si="759">TA1329</f>
        <v>0</v>
      </c>
      <c r="TB1333" s="62">
        <f t="shared" si="759"/>
        <v>0</v>
      </c>
      <c r="TC1333" s="62">
        <f t="shared" si="759"/>
        <v>1000000</v>
      </c>
      <c r="TD1333" s="62">
        <f t="shared" si="759"/>
        <v>0</v>
      </c>
      <c r="TE1333" s="62">
        <f t="shared" si="759"/>
        <v>0</v>
      </c>
      <c r="TF1333" s="62">
        <f t="shared" si="759"/>
        <v>0</v>
      </c>
      <c r="TG1333" s="62">
        <f t="shared" si="759"/>
        <v>0</v>
      </c>
      <c r="TH1333" s="62">
        <f t="shared" si="759"/>
        <v>1000000</v>
      </c>
      <c r="TN1333" s="62" t="s">
        <v>185</v>
      </c>
      <c r="TO1333" s="62" t="s">
        <v>186</v>
      </c>
      <c r="TP1333" s="62">
        <f>TP1329</f>
        <v>1000000</v>
      </c>
      <c r="TQ1333" s="62">
        <f t="shared" si="759"/>
        <v>0</v>
      </c>
      <c r="TR1333" s="62">
        <f t="shared" si="759"/>
        <v>0</v>
      </c>
      <c r="TS1333" s="62">
        <f t="shared" si="759"/>
        <v>1000000</v>
      </c>
      <c r="TT1333" s="62">
        <f t="shared" si="759"/>
        <v>0</v>
      </c>
      <c r="TU1333" s="62">
        <f t="shared" si="759"/>
        <v>0</v>
      </c>
      <c r="TV1333" s="62">
        <f t="shared" si="759"/>
        <v>0</v>
      </c>
      <c r="TW1333" s="62">
        <f t="shared" si="759"/>
        <v>0</v>
      </c>
      <c r="TX1333" s="62">
        <f t="shared" si="759"/>
        <v>1000000</v>
      </c>
      <c r="UD1333" s="62" t="s">
        <v>185</v>
      </c>
      <c r="UE1333" s="62" t="s">
        <v>186</v>
      </c>
      <c r="UF1333" s="62">
        <f>UF1329</f>
        <v>1000000</v>
      </c>
      <c r="UG1333" s="62">
        <f t="shared" si="759"/>
        <v>0</v>
      </c>
      <c r="UH1333" s="62">
        <f t="shared" si="759"/>
        <v>0</v>
      </c>
      <c r="UI1333" s="62">
        <f t="shared" si="759"/>
        <v>1000000</v>
      </c>
      <c r="UJ1333" s="62">
        <f t="shared" si="759"/>
        <v>0</v>
      </c>
      <c r="UK1333" s="62">
        <f t="shared" si="759"/>
        <v>0</v>
      </c>
      <c r="UL1333" s="62">
        <f t="shared" si="759"/>
        <v>0</v>
      </c>
      <c r="UM1333" s="62">
        <f t="shared" si="759"/>
        <v>0</v>
      </c>
      <c r="UN1333" s="62">
        <f t="shared" si="759"/>
        <v>1000000</v>
      </c>
      <c r="UT1333" s="62" t="s">
        <v>185</v>
      </c>
      <c r="UU1333" s="62" t="s">
        <v>186</v>
      </c>
      <c r="UV1333" s="62">
        <f>UV1329</f>
        <v>1000000</v>
      </c>
      <c r="UW1333" s="62">
        <f t="shared" si="759"/>
        <v>0</v>
      </c>
      <c r="UX1333" s="62">
        <f t="shared" si="759"/>
        <v>0</v>
      </c>
      <c r="UY1333" s="62">
        <f t="shared" si="759"/>
        <v>1000000</v>
      </c>
      <c r="UZ1333" s="62">
        <f t="shared" si="759"/>
        <v>0</v>
      </c>
      <c r="VA1333" s="62">
        <f t="shared" si="759"/>
        <v>0</v>
      </c>
      <c r="VB1333" s="62">
        <f t="shared" si="759"/>
        <v>0</v>
      </c>
      <c r="VC1333" s="62">
        <f t="shared" si="759"/>
        <v>0</v>
      </c>
      <c r="VD1333" s="62">
        <f t="shared" si="759"/>
        <v>1000000</v>
      </c>
      <c r="VJ1333" s="62" t="s">
        <v>185</v>
      </c>
      <c r="VK1333" s="62" t="s">
        <v>186</v>
      </c>
      <c r="VL1333" s="62">
        <f>VL1329</f>
        <v>1000000</v>
      </c>
      <c r="VM1333" s="62">
        <f t="shared" ref="VM1333:XP1334" si="760">VM1329</f>
        <v>0</v>
      </c>
      <c r="VN1333" s="62">
        <f t="shared" si="760"/>
        <v>0</v>
      </c>
      <c r="VO1333" s="62">
        <f t="shared" si="760"/>
        <v>1000000</v>
      </c>
      <c r="VP1333" s="62">
        <f t="shared" si="760"/>
        <v>0</v>
      </c>
      <c r="VQ1333" s="62">
        <f t="shared" si="760"/>
        <v>0</v>
      </c>
      <c r="VR1333" s="62">
        <f t="shared" si="760"/>
        <v>0</v>
      </c>
      <c r="VS1333" s="62">
        <f t="shared" si="760"/>
        <v>0</v>
      </c>
      <c r="VT1333" s="62">
        <f t="shared" si="760"/>
        <v>1000000</v>
      </c>
      <c r="VZ1333" s="62" t="s">
        <v>185</v>
      </c>
      <c r="WA1333" s="62" t="s">
        <v>186</v>
      </c>
      <c r="WB1333" s="62">
        <f>WB1329</f>
        <v>1000000</v>
      </c>
      <c r="WC1333" s="62">
        <f t="shared" si="760"/>
        <v>0</v>
      </c>
      <c r="WD1333" s="62">
        <f t="shared" si="760"/>
        <v>0</v>
      </c>
      <c r="WE1333" s="62">
        <f t="shared" si="760"/>
        <v>1000000</v>
      </c>
      <c r="WF1333" s="62">
        <f t="shared" si="760"/>
        <v>0</v>
      </c>
      <c r="WG1333" s="62">
        <f t="shared" si="760"/>
        <v>0</v>
      </c>
      <c r="WH1333" s="62">
        <f t="shared" si="760"/>
        <v>0</v>
      </c>
      <c r="WI1333" s="62">
        <f t="shared" si="760"/>
        <v>0</v>
      </c>
      <c r="WJ1333" s="62">
        <f t="shared" si="760"/>
        <v>1000000</v>
      </c>
      <c r="WP1333" s="62" t="s">
        <v>185</v>
      </c>
      <c r="WQ1333" s="62" t="s">
        <v>186</v>
      </c>
      <c r="WR1333" s="62">
        <f>WR1329</f>
        <v>1000000</v>
      </c>
      <c r="WS1333" s="62">
        <f t="shared" si="760"/>
        <v>0</v>
      </c>
      <c r="WT1333" s="62">
        <f t="shared" si="760"/>
        <v>0</v>
      </c>
      <c r="WU1333" s="62">
        <f t="shared" si="760"/>
        <v>1000000</v>
      </c>
      <c r="WV1333" s="62">
        <f t="shared" si="760"/>
        <v>0</v>
      </c>
      <c r="WW1333" s="62">
        <f t="shared" si="760"/>
        <v>0</v>
      </c>
      <c r="WX1333" s="62">
        <f t="shared" si="760"/>
        <v>0</v>
      </c>
      <c r="WY1333" s="62">
        <f t="shared" si="760"/>
        <v>0</v>
      </c>
      <c r="WZ1333" s="62">
        <f t="shared" si="760"/>
        <v>1000000</v>
      </c>
      <c r="XF1333" s="62" t="s">
        <v>185</v>
      </c>
      <c r="XG1333" s="62" t="s">
        <v>186</v>
      </c>
      <c r="XH1333" s="62">
        <f>XH1329</f>
        <v>1000000</v>
      </c>
      <c r="XI1333" s="62">
        <f t="shared" si="760"/>
        <v>0</v>
      </c>
      <c r="XJ1333" s="62">
        <f t="shared" si="760"/>
        <v>0</v>
      </c>
      <c r="XK1333" s="62">
        <f t="shared" si="760"/>
        <v>1000000</v>
      </c>
      <c r="XL1333" s="62">
        <f t="shared" si="760"/>
        <v>0</v>
      </c>
      <c r="XM1333" s="62">
        <f t="shared" si="760"/>
        <v>0</v>
      </c>
      <c r="XN1333" s="62">
        <f t="shared" si="760"/>
        <v>0</v>
      </c>
      <c r="XO1333" s="62">
        <f t="shared" si="760"/>
        <v>0</v>
      </c>
      <c r="XP1333" s="62">
        <f t="shared" si="760"/>
        <v>1000000</v>
      </c>
      <c r="XV1333" s="62" t="s">
        <v>185</v>
      </c>
      <c r="XW1333" s="62" t="s">
        <v>186</v>
      </c>
      <c r="XX1333" s="62">
        <f>XX1329</f>
        <v>1000000</v>
      </c>
      <c r="XY1333" s="62">
        <f t="shared" ref="XY1333:AAB1334" si="761">XY1329</f>
        <v>0</v>
      </c>
      <c r="XZ1333" s="62">
        <f t="shared" si="761"/>
        <v>0</v>
      </c>
      <c r="YA1333" s="62">
        <f t="shared" si="761"/>
        <v>1000000</v>
      </c>
      <c r="YB1333" s="62">
        <f t="shared" si="761"/>
        <v>0</v>
      </c>
      <c r="YC1333" s="62">
        <f t="shared" si="761"/>
        <v>0</v>
      </c>
      <c r="YD1333" s="62">
        <f t="shared" si="761"/>
        <v>0</v>
      </c>
      <c r="YE1333" s="62">
        <f t="shared" si="761"/>
        <v>0</v>
      </c>
      <c r="YF1333" s="62">
        <f t="shared" si="761"/>
        <v>1000000</v>
      </c>
      <c r="YL1333" s="62" t="s">
        <v>185</v>
      </c>
      <c r="YM1333" s="62" t="s">
        <v>186</v>
      </c>
      <c r="YN1333" s="62">
        <f>YN1329</f>
        <v>1000000</v>
      </c>
      <c r="YO1333" s="62">
        <f t="shared" si="761"/>
        <v>0</v>
      </c>
      <c r="YP1333" s="62">
        <f t="shared" si="761"/>
        <v>0</v>
      </c>
      <c r="YQ1333" s="62">
        <f t="shared" si="761"/>
        <v>1000000</v>
      </c>
      <c r="YR1333" s="62">
        <f t="shared" si="761"/>
        <v>0</v>
      </c>
      <c r="YS1333" s="62">
        <f t="shared" si="761"/>
        <v>0</v>
      </c>
      <c r="YT1333" s="62">
        <f t="shared" si="761"/>
        <v>0</v>
      </c>
      <c r="YU1333" s="62">
        <f t="shared" si="761"/>
        <v>0</v>
      </c>
      <c r="YV1333" s="62">
        <f t="shared" si="761"/>
        <v>1000000</v>
      </c>
      <c r="ZB1333" s="62" t="s">
        <v>185</v>
      </c>
      <c r="ZC1333" s="62" t="s">
        <v>186</v>
      </c>
      <c r="ZD1333" s="62">
        <f>ZD1329</f>
        <v>1000000</v>
      </c>
      <c r="ZE1333" s="62">
        <f t="shared" si="761"/>
        <v>0</v>
      </c>
      <c r="ZF1333" s="62">
        <f t="shared" si="761"/>
        <v>0</v>
      </c>
      <c r="ZG1333" s="62">
        <f t="shared" si="761"/>
        <v>1000000</v>
      </c>
      <c r="ZH1333" s="62">
        <f t="shared" si="761"/>
        <v>0</v>
      </c>
      <c r="ZI1333" s="62">
        <f t="shared" si="761"/>
        <v>0</v>
      </c>
      <c r="ZJ1333" s="62">
        <f t="shared" si="761"/>
        <v>0</v>
      </c>
      <c r="ZK1333" s="62">
        <f t="shared" si="761"/>
        <v>0</v>
      </c>
      <c r="ZL1333" s="62">
        <f t="shared" si="761"/>
        <v>1000000</v>
      </c>
      <c r="ZR1333" s="62" t="s">
        <v>185</v>
      </c>
      <c r="ZS1333" s="62" t="s">
        <v>186</v>
      </c>
      <c r="ZT1333" s="62">
        <f>ZT1329</f>
        <v>1000000</v>
      </c>
      <c r="ZU1333" s="62">
        <f t="shared" si="761"/>
        <v>0</v>
      </c>
      <c r="ZV1333" s="62">
        <f t="shared" si="761"/>
        <v>0</v>
      </c>
      <c r="ZW1333" s="62">
        <f t="shared" si="761"/>
        <v>1000000</v>
      </c>
      <c r="ZX1333" s="62">
        <f t="shared" si="761"/>
        <v>0</v>
      </c>
      <c r="ZY1333" s="62">
        <f t="shared" si="761"/>
        <v>0</v>
      </c>
      <c r="ZZ1333" s="62">
        <f t="shared" si="761"/>
        <v>0</v>
      </c>
      <c r="AAA1333" s="62">
        <f t="shared" si="761"/>
        <v>0</v>
      </c>
      <c r="AAB1333" s="62">
        <f t="shared" si="761"/>
        <v>1000000</v>
      </c>
      <c r="AAH1333" s="62" t="s">
        <v>185</v>
      </c>
      <c r="AAI1333" s="62" t="s">
        <v>186</v>
      </c>
      <c r="AAJ1333" s="62">
        <f>AAJ1329</f>
        <v>1000000</v>
      </c>
      <c r="AAK1333" s="62">
        <f t="shared" ref="AAK1333:ACN1334" si="762">AAK1329</f>
        <v>0</v>
      </c>
      <c r="AAL1333" s="62">
        <f t="shared" si="762"/>
        <v>0</v>
      </c>
      <c r="AAM1333" s="62">
        <f t="shared" si="762"/>
        <v>1000000</v>
      </c>
      <c r="AAN1333" s="62">
        <f t="shared" si="762"/>
        <v>0</v>
      </c>
      <c r="AAO1333" s="62">
        <f t="shared" si="762"/>
        <v>0</v>
      </c>
      <c r="AAP1333" s="62">
        <f t="shared" si="762"/>
        <v>0</v>
      </c>
      <c r="AAQ1333" s="62">
        <f t="shared" si="762"/>
        <v>0</v>
      </c>
      <c r="AAR1333" s="62">
        <f t="shared" si="762"/>
        <v>1000000</v>
      </c>
      <c r="AAX1333" s="62" t="s">
        <v>185</v>
      </c>
      <c r="AAY1333" s="62" t="s">
        <v>186</v>
      </c>
      <c r="AAZ1333" s="62">
        <f>AAZ1329</f>
        <v>1000000</v>
      </c>
      <c r="ABA1333" s="62">
        <f t="shared" si="762"/>
        <v>0</v>
      </c>
      <c r="ABB1333" s="62">
        <f t="shared" si="762"/>
        <v>0</v>
      </c>
      <c r="ABC1333" s="62">
        <f t="shared" si="762"/>
        <v>1000000</v>
      </c>
      <c r="ABD1333" s="62">
        <f t="shared" si="762"/>
        <v>0</v>
      </c>
      <c r="ABE1333" s="62">
        <f t="shared" si="762"/>
        <v>0</v>
      </c>
      <c r="ABF1333" s="62">
        <f t="shared" si="762"/>
        <v>0</v>
      </c>
      <c r="ABG1333" s="62">
        <f t="shared" si="762"/>
        <v>0</v>
      </c>
      <c r="ABH1333" s="62">
        <f t="shared" si="762"/>
        <v>1000000</v>
      </c>
      <c r="ABN1333" s="62" t="s">
        <v>185</v>
      </c>
      <c r="ABO1333" s="62" t="s">
        <v>186</v>
      </c>
      <c r="ABP1333" s="62">
        <f>ABP1329</f>
        <v>1000000</v>
      </c>
      <c r="ABQ1333" s="62">
        <f t="shared" si="762"/>
        <v>0</v>
      </c>
      <c r="ABR1333" s="62">
        <f t="shared" si="762"/>
        <v>0</v>
      </c>
      <c r="ABS1333" s="62">
        <f t="shared" si="762"/>
        <v>1000000</v>
      </c>
      <c r="ABT1333" s="62">
        <f t="shared" si="762"/>
        <v>0</v>
      </c>
      <c r="ABU1333" s="62">
        <f t="shared" si="762"/>
        <v>0</v>
      </c>
      <c r="ABV1333" s="62">
        <f t="shared" si="762"/>
        <v>0</v>
      </c>
      <c r="ABW1333" s="62">
        <f t="shared" si="762"/>
        <v>0</v>
      </c>
      <c r="ABX1333" s="62">
        <f t="shared" si="762"/>
        <v>1000000</v>
      </c>
      <c r="ACD1333" s="62" t="s">
        <v>185</v>
      </c>
      <c r="ACE1333" s="62" t="s">
        <v>186</v>
      </c>
      <c r="ACF1333" s="62">
        <f>ACF1329</f>
        <v>1000000</v>
      </c>
      <c r="ACG1333" s="62">
        <f t="shared" si="762"/>
        <v>0</v>
      </c>
      <c r="ACH1333" s="62">
        <f t="shared" si="762"/>
        <v>0</v>
      </c>
      <c r="ACI1333" s="62">
        <f t="shared" si="762"/>
        <v>1000000</v>
      </c>
      <c r="ACJ1333" s="62">
        <f t="shared" si="762"/>
        <v>0</v>
      </c>
      <c r="ACK1333" s="62">
        <f t="shared" si="762"/>
        <v>0</v>
      </c>
      <c r="ACL1333" s="62">
        <f t="shared" si="762"/>
        <v>0</v>
      </c>
      <c r="ACM1333" s="62">
        <f t="shared" si="762"/>
        <v>0</v>
      </c>
      <c r="ACN1333" s="62">
        <f t="shared" si="762"/>
        <v>1000000</v>
      </c>
      <c r="ACT1333" s="62" t="s">
        <v>185</v>
      </c>
      <c r="ACU1333" s="62" t="s">
        <v>186</v>
      </c>
      <c r="ACV1333" s="62">
        <f>ACV1329</f>
        <v>1000000</v>
      </c>
      <c r="ACW1333" s="62">
        <f t="shared" ref="ACW1333:AEZ1334" si="763">ACW1329</f>
        <v>0</v>
      </c>
      <c r="ACX1333" s="62">
        <f t="shared" si="763"/>
        <v>0</v>
      </c>
      <c r="ACY1333" s="62">
        <f t="shared" si="763"/>
        <v>1000000</v>
      </c>
      <c r="ACZ1333" s="62">
        <f t="shared" si="763"/>
        <v>0</v>
      </c>
      <c r="ADA1333" s="62">
        <f t="shared" si="763"/>
        <v>0</v>
      </c>
      <c r="ADB1333" s="62">
        <f t="shared" si="763"/>
        <v>0</v>
      </c>
      <c r="ADC1333" s="62">
        <f t="shared" si="763"/>
        <v>0</v>
      </c>
      <c r="ADD1333" s="62">
        <f t="shared" si="763"/>
        <v>1000000</v>
      </c>
      <c r="ADJ1333" s="62" t="s">
        <v>185</v>
      </c>
      <c r="ADK1333" s="62" t="s">
        <v>186</v>
      </c>
      <c r="ADL1333" s="62">
        <f>ADL1329</f>
        <v>1000000</v>
      </c>
      <c r="ADM1333" s="62">
        <f t="shared" si="763"/>
        <v>0</v>
      </c>
      <c r="ADN1333" s="62">
        <f t="shared" si="763"/>
        <v>0</v>
      </c>
      <c r="ADO1333" s="62">
        <f t="shared" si="763"/>
        <v>1000000</v>
      </c>
      <c r="ADP1333" s="62">
        <f t="shared" si="763"/>
        <v>0</v>
      </c>
      <c r="ADQ1333" s="62">
        <f t="shared" si="763"/>
        <v>0</v>
      </c>
      <c r="ADR1333" s="62">
        <f t="shared" si="763"/>
        <v>0</v>
      </c>
      <c r="ADS1333" s="62">
        <f t="shared" si="763"/>
        <v>0</v>
      </c>
      <c r="ADT1333" s="62">
        <f t="shared" si="763"/>
        <v>1000000</v>
      </c>
      <c r="ADZ1333" s="62" t="s">
        <v>185</v>
      </c>
      <c r="AEA1333" s="62" t="s">
        <v>186</v>
      </c>
      <c r="AEB1333" s="62">
        <f>AEB1329</f>
        <v>1000000</v>
      </c>
      <c r="AEC1333" s="62">
        <f t="shared" si="763"/>
        <v>0</v>
      </c>
      <c r="AED1333" s="62">
        <f t="shared" si="763"/>
        <v>0</v>
      </c>
      <c r="AEE1333" s="62">
        <f t="shared" si="763"/>
        <v>1000000</v>
      </c>
      <c r="AEF1333" s="62">
        <f t="shared" si="763"/>
        <v>0</v>
      </c>
      <c r="AEG1333" s="62">
        <f t="shared" si="763"/>
        <v>0</v>
      </c>
      <c r="AEH1333" s="62">
        <f t="shared" si="763"/>
        <v>0</v>
      </c>
      <c r="AEI1333" s="62">
        <f t="shared" si="763"/>
        <v>0</v>
      </c>
      <c r="AEJ1333" s="62">
        <f t="shared" si="763"/>
        <v>1000000</v>
      </c>
      <c r="AEP1333" s="62" t="s">
        <v>185</v>
      </c>
      <c r="AEQ1333" s="62" t="s">
        <v>186</v>
      </c>
      <c r="AER1333" s="62">
        <f>AER1329</f>
        <v>1000000</v>
      </c>
      <c r="AES1333" s="62">
        <f t="shared" si="763"/>
        <v>0</v>
      </c>
      <c r="AET1333" s="62">
        <f t="shared" si="763"/>
        <v>0</v>
      </c>
      <c r="AEU1333" s="62">
        <f t="shared" si="763"/>
        <v>1000000</v>
      </c>
      <c r="AEV1333" s="62">
        <f t="shared" si="763"/>
        <v>0</v>
      </c>
      <c r="AEW1333" s="62">
        <f t="shared" si="763"/>
        <v>0</v>
      </c>
      <c r="AEX1333" s="62">
        <f t="shared" si="763"/>
        <v>0</v>
      </c>
      <c r="AEY1333" s="62">
        <f t="shared" si="763"/>
        <v>0</v>
      </c>
      <c r="AEZ1333" s="62">
        <f t="shared" si="763"/>
        <v>1000000</v>
      </c>
      <c r="AFF1333" s="62" t="s">
        <v>185</v>
      </c>
      <c r="AFG1333" s="62" t="s">
        <v>186</v>
      </c>
      <c r="AFH1333" s="62">
        <f>AFH1329</f>
        <v>1000000</v>
      </c>
      <c r="AFI1333" s="62">
        <f t="shared" ref="AFI1333:AHL1334" si="764">AFI1329</f>
        <v>0</v>
      </c>
      <c r="AFJ1333" s="62">
        <f t="shared" si="764"/>
        <v>0</v>
      </c>
      <c r="AFK1333" s="62">
        <f t="shared" si="764"/>
        <v>1000000</v>
      </c>
      <c r="AFL1333" s="62">
        <f t="shared" si="764"/>
        <v>0</v>
      </c>
      <c r="AFM1333" s="62">
        <f t="shared" si="764"/>
        <v>0</v>
      </c>
      <c r="AFN1333" s="62">
        <f t="shared" si="764"/>
        <v>0</v>
      </c>
      <c r="AFO1333" s="62">
        <f t="shared" si="764"/>
        <v>0</v>
      </c>
      <c r="AFP1333" s="62">
        <f t="shared" si="764"/>
        <v>1000000</v>
      </c>
      <c r="AFV1333" s="62" t="s">
        <v>185</v>
      </c>
      <c r="AFW1333" s="62" t="s">
        <v>186</v>
      </c>
      <c r="AFX1333" s="62">
        <f>AFX1329</f>
        <v>1000000</v>
      </c>
      <c r="AFY1333" s="62">
        <f t="shared" si="764"/>
        <v>0</v>
      </c>
      <c r="AFZ1333" s="62">
        <f t="shared" si="764"/>
        <v>0</v>
      </c>
      <c r="AGA1333" s="62">
        <f t="shared" si="764"/>
        <v>1000000</v>
      </c>
      <c r="AGB1333" s="62">
        <f t="shared" si="764"/>
        <v>0</v>
      </c>
      <c r="AGC1333" s="62">
        <f t="shared" si="764"/>
        <v>0</v>
      </c>
      <c r="AGD1333" s="62">
        <f t="shared" si="764"/>
        <v>0</v>
      </c>
      <c r="AGE1333" s="62">
        <f t="shared" si="764"/>
        <v>0</v>
      </c>
      <c r="AGF1333" s="62">
        <f t="shared" si="764"/>
        <v>1000000</v>
      </c>
      <c r="AGL1333" s="62" t="s">
        <v>185</v>
      </c>
      <c r="AGM1333" s="62" t="s">
        <v>186</v>
      </c>
      <c r="AGN1333" s="62">
        <f>AGN1329</f>
        <v>1000000</v>
      </c>
      <c r="AGO1333" s="62">
        <f t="shared" si="764"/>
        <v>0</v>
      </c>
      <c r="AGP1333" s="62">
        <f t="shared" si="764"/>
        <v>0</v>
      </c>
      <c r="AGQ1333" s="62">
        <f t="shared" si="764"/>
        <v>1000000</v>
      </c>
      <c r="AGR1333" s="62">
        <f t="shared" si="764"/>
        <v>0</v>
      </c>
      <c r="AGS1333" s="62">
        <f t="shared" si="764"/>
        <v>0</v>
      </c>
      <c r="AGT1333" s="62">
        <f t="shared" si="764"/>
        <v>0</v>
      </c>
      <c r="AGU1333" s="62">
        <f t="shared" si="764"/>
        <v>0</v>
      </c>
      <c r="AGV1333" s="62">
        <f t="shared" si="764"/>
        <v>1000000</v>
      </c>
      <c r="AHB1333" s="62" t="s">
        <v>185</v>
      </c>
      <c r="AHC1333" s="62" t="s">
        <v>186</v>
      </c>
      <c r="AHD1333" s="62">
        <f>AHD1329</f>
        <v>1000000</v>
      </c>
      <c r="AHE1333" s="62">
        <f t="shared" si="764"/>
        <v>0</v>
      </c>
      <c r="AHF1333" s="62">
        <f t="shared" si="764"/>
        <v>0</v>
      </c>
      <c r="AHG1333" s="62">
        <f t="shared" si="764"/>
        <v>1000000</v>
      </c>
      <c r="AHH1333" s="62">
        <f t="shared" si="764"/>
        <v>0</v>
      </c>
      <c r="AHI1333" s="62">
        <f t="shared" si="764"/>
        <v>0</v>
      </c>
      <c r="AHJ1333" s="62">
        <f t="shared" si="764"/>
        <v>0</v>
      </c>
      <c r="AHK1333" s="62">
        <f t="shared" si="764"/>
        <v>0</v>
      </c>
      <c r="AHL1333" s="62">
        <f t="shared" si="764"/>
        <v>1000000</v>
      </c>
      <c r="AHR1333" s="62" t="s">
        <v>185</v>
      </c>
      <c r="AHS1333" s="62" t="s">
        <v>186</v>
      </c>
      <c r="AHT1333" s="62">
        <f>AHT1329</f>
        <v>1000000</v>
      </c>
      <c r="AHU1333" s="62">
        <f t="shared" ref="AHU1333:AJX1334" si="765">AHU1329</f>
        <v>0</v>
      </c>
      <c r="AHV1333" s="62">
        <f t="shared" si="765"/>
        <v>0</v>
      </c>
      <c r="AHW1333" s="62">
        <f t="shared" si="765"/>
        <v>1000000</v>
      </c>
      <c r="AHX1333" s="62">
        <f t="shared" si="765"/>
        <v>0</v>
      </c>
      <c r="AHY1333" s="62">
        <f t="shared" si="765"/>
        <v>0</v>
      </c>
      <c r="AHZ1333" s="62">
        <f t="shared" si="765"/>
        <v>0</v>
      </c>
      <c r="AIA1333" s="62">
        <f t="shared" si="765"/>
        <v>0</v>
      </c>
      <c r="AIB1333" s="62">
        <f t="shared" si="765"/>
        <v>1000000</v>
      </c>
      <c r="AIH1333" s="62" t="s">
        <v>185</v>
      </c>
      <c r="AII1333" s="62" t="s">
        <v>186</v>
      </c>
      <c r="AIJ1333" s="62">
        <f>AIJ1329</f>
        <v>1000000</v>
      </c>
      <c r="AIK1333" s="62">
        <f t="shared" si="765"/>
        <v>0</v>
      </c>
      <c r="AIL1333" s="62">
        <f t="shared" si="765"/>
        <v>0</v>
      </c>
      <c r="AIM1333" s="62">
        <f t="shared" si="765"/>
        <v>1000000</v>
      </c>
      <c r="AIN1333" s="62">
        <f t="shared" si="765"/>
        <v>0</v>
      </c>
      <c r="AIO1333" s="62">
        <f t="shared" si="765"/>
        <v>0</v>
      </c>
      <c r="AIP1333" s="62">
        <f t="shared" si="765"/>
        <v>0</v>
      </c>
      <c r="AIQ1333" s="62">
        <f t="shared" si="765"/>
        <v>0</v>
      </c>
      <c r="AIR1333" s="62">
        <f t="shared" si="765"/>
        <v>1000000</v>
      </c>
      <c r="AIX1333" s="62" t="s">
        <v>185</v>
      </c>
      <c r="AIY1333" s="62" t="s">
        <v>186</v>
      </c>
      <c r="AIZ1333" s="62">
        <f>AIZ1329</f>
        <v>1000000</v>
      </c>
      <c r="AJA1333" s="62">
        <f t="shared" si="765"/>
        <v>0</v>
      </c>
      <c r="AJB1333" s="62">
        <f t="shared" si="765"/>
        <v>0</v>
      </c>
      <c r="AJC1333" s="62">
        <f t="shared" si="765"/>
        <v>1000000</v>
      </c>
      <c r="AJD1333" s="62">
        <f t="shared" si="765"/>
        <v>0</v>
      </c>
      <c r="AJE1333" s="62">
        <f t="shared" si="765"/>
        <v>0</v>
      </c>
      <c r="AJF1333" s="62">
        <f t="shared" si="765"/>
        <v>0</v>
      </c>
      <c r="AJG1333" s="62">
        <f t="shared" si="765"/>
        <v>0</v>
      </c>
      <c r="AJH1333" s="62">
        <f t="shared" si="765"/>
        <v>1000000</v>
      </c>
      <c r="AJN1333" s="62" t="s">
        <v>185</v>
      </c>
      <c r="AJO1333" s="62" t="s">
        <v>186</v>
      </c>
      <c r="AJP1333" s="62">
        <f>AJP1329</f>
        <v>1000000</v>
      </c>
      <c r="AJQ1333" s="62">
        <f t="shared" si="765"/>
        <v>0</v>
      </c>
      <c r="AJR1333" s="62">
        <f t="shared" si="765"/>
        <v>0</v>
      </c>
      <c r="AJS1333" s="62">
        <f t="shared" si="765"/>
        <v>1000000</v>
      </c>
      <c r="AJT1333" s="62">
        <f t="shared" si="765"/>
        <v>0</v>
      </c>
      <c r="AJU1333" s="62">
        <f t="shared" si="765"/>
        <v>0</v>
      </c>
      <c r="AJV1333" s="62">
        <f t="shared" si="765"/>
        <v>0</v>
      </c>
      <c r="AJW1333" s="62">
        <f t="shared" si="765"/>
        <v>0</v>
      </c>
      <c r="AJX1333" s="62">
        <f t="shared" si="765"/>
        <v>1000000</v>
      </c>
      <c r="AKD1333" s="62" t="s">
        <v>185</v>
      </c>
      <c r="AKE1333" s="62" t="s">
        <v>186</v>
      </c>
      <c r="AKF1333" s="62">
        <f>AKF1329</f>
        <v>1000000</v>
      </c>
      <c r="AKG1333" s="62">
        <f t="shared" ref="AKG1333:AMJ1334" si="766">AKG1329</f>
        <v>0</v>
      </c>
      <c r="AKH1333" s="62">
        <f t="shared" si="766"/>
        <v>0</v>
      </c>
      <c r="AKI1333" s="62">
        <f t="shared" si="766"/>
        <v>1000000</v>
      </c>
      <c r="AKJ1333" s="62">
        <f t="shared" si="766"/>
        <v>0</v>
      </c>
      <c r="AKK1333" s="62">
        <f t="shared" si="766"/>
        <v>0</v>
      </c>
      <c r="AKL1333" s="62">
        <f t="shared" si="766"/>
        <v>0</v>
      </c>
      <c r="AKM1333" s="62">
        <f t="shared" si="766"/>
        <v>0</v>
      </c>
      <c r="AKN1333" s="62">
        <f t="shared" si="766"/>
        <v>1000000</v>
      </c>
      <c r="AKT1333" s="62" t="s">
        <v>185</v>
      </c>
      <c r="AKU1333" s="62" t="s">
        <v>186</v>
      </c>
      <c r="AKV1333" s="62">
        <f>AKV1329</f>
        <v>1000000</v>
      </c>
      <c r="AKW1333" s="62">
        <f t="shared" si="766"/>
        <v>0</v>
      </c>
      <c r="AKX1333" s="62">
        <f t="shared" si="766"/>
        <v>0</v>
      </c>
      <c r="AKY1333" s="62">
        <f t="shared" si="766"/>
        <v>1000000</v>
      </c>
      <c r="AKZ1333" s="62">
        <f t="shared" si="766"/>
        <v>0</v>
      </c>
      <c r="ALA1333" s="62">
        <f t="shared" si="766"/>
        <v>0</v>
      </c>
      <c r="ALB1333" s="62">
        <f t="shared" si="766"/>
        <v>0</v>
      </c>
      <c r="ALC1333" s="62">
        <f t="shared" si="766"/>
        <v>0</v>
      </c>
      <c r="ALD1333" s="62">
        <f t="shared" si="766"/>
        <v>1000000</v>
      </c>
      <c r="ALJ1333" s="62" t="s">
        <v>185</v>
      </c>
      <c r="ALK1333" s="62" t="s">
        <v>186</v>
      </c>
      <c r="ALL1333" s="62">
        <f>ALL1329</f>
        <v>1000000</v>
      </c>
      <c r="ALM1333" s="62">
        <f t="shared" si="766"/>
        <v>0</v>
      </c>
      <c r="ALN1333" s="62">
        <f t="shared" si="766"/>
        <v>0</v>
      </c>
      <c r="ALO1333" s="62">
        <f t="shared" si="766"/>
        <v>1000000</v>
      </c>
      <c r="ALP1333" s="62">
        <f t="shared" si="766"/>
        <v>0</v>
      </c>
      <c r="ALQ1333" s="62">
        <f t="shared" si="766"/>
        <v>0</v>
      </c>
      <c r="ALR1333" s="62">
        <f t="shared" si="766"/>
        <v>0</v>
      </c>
      <c r="ALS1333" s="62">
        <f t="shared" si="766"/>
        <v>0</v>
      </c>
      <c r="ALT1333" s="62">
        <f t="shared" si="766"/>
        <v>1000000</v>
      </c>
      <c r="ALZ1333" s="62" t="s">
        <v>185</v>
      </c>
      <c r="AMA1333" s="62" t="s">
        <v>186</v>
      </c>
      <c r="AMB1333" s="62">
        <f>AMB1329</f>
        <v>1000000</v>
      </c>
      <c r="AMC1333" s="62">
        <f t="shared" si="766"/>
        <v>0</v>
      </c>
      <c r="AMD1333" s="62">
        <f t="shared" si="766"/>
        <v>0</v>
      </c>
      <c r="AME1333" s="62">
        <f t="shared" si="766"/>
        <v>1000000</v>
      </c>
      <c r="AMF1333" s="62">
        <f t="shared" si="766"/>
        <v>0</v>
      </c>
      <c r="AMG1333" s="62">
        <f t="shared" si="766"/>
        <v>0</v>
      </c>
      <c r="AMH1333" s="62">
        <f t="shared" si="766"/>
        <v>0</v>
      </c>
      <c r="AMI1333" s="62">
        <f t="shared" si="766"/>
        <v>0</v>
      </c>
      <c r="AMJ1333" s="62">
        <f t="shared" si="766"/>
        <v>1000000</v>
      </c>
      <c r="AMP1333" s="62" t="s">
        <v>185</v>
      </c>
      <c r="AMQ1333" s="62" t="s">
        <v>186</v>
      </c>
      <c r="AMR1333" s="62">
        <f>AMR1329</f>
        <v>1000000</v>
      </c>
      <c r="AMS1333" s="62">
        <f t="shared" ref="AMS1333:AOV1334" si="767">AMS1329</f>
        <v>0</v>
      </c>
      <c r="AMT1333" s="62">
        <f t="shared" si="767"/>
        <v>0</v>
      </c>
      <c r="AMU1333" s="62">
        <f t="shared" si="767"/>
        <v>1000000</v>
      </c>
      <c r="AMV1333" s="62">
        <f t="shared" si="767"/>
        <v>0</v>
      </c>
      <c r="AMW1333" s="62">
        <f t="shared" si="767"/>
        <v>0</v>
      </c>
      <c r="AMX1333" s="62">
        <f t="shared" si="767"/>
        <v>0</v>
      </c>
      <c r="AMY1333" s="62">
        <f t="shared" si="767"/>
        <v>0</v>
      </c>
      <c r="AMZ1333" s="62">
        <f t="shared" si="767"/>
        <v>1000000</v>
      </c>
      <c r="ANF1333" s="62" t="s">
        <v>185</v>
      </c>
      <c r="ANG1333" s="62" t="s">
        <v>186</v>
      </c>
      <c r="ANH1333" s="62">
        <f>ANH1329</f>
        <v>1000000</v>
      </c>
      <c r="ANI1333" s="62">
        <f t="shared" si="767"/>
        <v>0</v>
      </c>
      <c r="ANJ1333" s="62">
        <f t="shared" si="767"/>
        <v>0</v>
      </c>
      <c r="ANK1333" s="62">
        <f t="shared" si="767"/>
        <v>1000000</v>
      </c>
      <c r="ANL1333" s="62">
        <f t="shared" si="767"/>
        <v>0</v>
      </c>
      <c r="ANM1333" s="62">
        <f t="shared" si="767"/>
        <v>0</v>
      </c>
      <c r="ANN1333" s="62">
        <f t="shared" si="767"/>
        <v>0</v>
      </c>
      <c r="ANO1333" s="62">
        <f t="shared" si="767"/>
        <v>0</v>
      </c>
      <c r="ANP1333" s="62">
        <f t="shared" si="767"/>
        <v>1000000</v>
      </c>
      <c r="ANV1333" s="62" t="s">
        <v>185</v>
      </c>
      <c r="ANW1333" s="62" t="s">
        <v>186</v>
      </c>
      <c r="ANX1333" s="62">
        <f>ANX1329</f>
        <v>1000000</v>
      </c>
      <c r="ANY1333" s="62">
        <f t="shared" si="767"/>
        <v>0</v>
      </c>
      <c r="ANZ1333" s="62">
        <f t="shared" si="767"/>
        <v>0</v>
      </c>
      <c r="AOA1333" s="62">
        <f t="shared" si="767"/>
        <v>1000000</v>
      </c>
      <c r="AOB1333" s="62">
        <f t="shared" si="767"/>
        <v>0</v>
      </c>
      <c r="AOC1333" s="62">
        <f t="shared" si="767"/>
        <v>0</v>
      </c>
      <c r="AOD1333" s="62">
        <f t="shared" si="767"/>
        <v>0</v>
      </c>
      <c r="AOE1333" s="62">
        <f t="shared" si="767"/>
        <v>0</v>
      </c>
      <c r="AOF1333" s="62">
        <f t="shared" si="767"/>
        <v>1000000</v>
      </c>
      <c r="AOL1333" s="62" t="s">
        <v>185</v>
      </c>
      <c r="AOM1333" s="62" t="s">
        <v>186</v>
      </c>
      <c r="AON1333" s="62">
        <f>AON1329</f>
        <v>1000000</v>
      </c>
      <c r="AOO1333" s="62">
        <f t="shared" si="767"/>
        <v>0</v>
      </c>
      <c r="AOP1333" s="62">
        <f t="shared" si="767"/>
        <v>0</v>
      </c>
      <c r="AOQ1333" s="62">
        <f t="shared" si="767"/>
        <v>1000000</v>
      </c>
      <c r="AOR1333" s="62">
        <f t="shared" si="767"/>
        <v>0</v>
      </c>
      <c r="AOS1333" s="62">
        <f t="shared" si="767"/>
        <v>0</v>
      </c>
      <c r="AOT1333" s="62">
        <f t="shared" si="767"/>
        <v>0</v>
      </c>
      <c r="AOU1333" s="62">
        <f t="shared" si="767"/>
        <v>0</v>
      </c>
      <c r="AOV1333" s="62">
        <f t="shared" si="767"/>
        <v>1000000</v>
      </c>
      <c r="APB1333" s="62" t="s">
        <v>185</v>
      </c>
      <c r="APC1333" s="62" t="s">
        <v>186</v>
      </c>
      <c r="APD1333" s="62">
        <f>APD1329</f>
        <v>1000000</v>
      </c>
      <c r="APE1333" s="62">
        <f t="shared" ref="APE1333:ARH1334" si="768">APE1329</f>
        <v>0</v>
      </c>
      <c r="APF1333" s="62">
        <f t="shared" si="768"/>
        <v>0</v>
      </c>
      <c r="APG1333" s="62">
        <f t="shared" si="768"/>
        <v>1000000</v>
      </c>
      <c r="APH1333" s="62">
        <f t="shared" si="768"/>
        <v>0</v>
      </c>
      <c r="API1333" s="62">
        <f t="shared" si="768"/>
        <v>0</v>
      </c>
      <c r="APJ1333" s="62">
        <f t="shared" si="768"/>
        <v>0</v>
      </c>
      <c r="APK1333" s="62">
        <f t="shared" si="768"/>
        <v>0</v>
      </c>
      <c r="APL1333" s="62">
        <f t="shared" si="768"/>
        <v>1000000</v>
      </c>
      <c r="APR1333" s="62" t="s">
        <v>185</v>
      </c>
      <c r="APS1333" s="62" t="s">
        <v>186</v>
      </c>
      <c r="APT1333" s="62">
        <f>APT1329</f>
        <v>1000000</v>
      </c>
      <c r="APU1333" s="62">
        <f t="shared" si="768"/>
        <v>0</v>
      </c>
      <c r="APV1333" s="62">
        <f t="shared" si="768"/>
        <v>0</v>
      </c>
      <c r="APW1333" s="62">
        <f t="shared" si="768"/>
        <v>1000000</v>
      </c>
      <c r="APX1333" s="62">
        <f t="shared" si="768"/>
        <v>0</v>
      </c>
      <c r="APY1333" s="62">
        <f t="shared" si="768"/>
        <v>0</v>
      </c>
      <c r="APZ1333" s="62">
        <f t="shared" si="768"/>
        <v>0</v>
      </c>
      <c r="AQA1333" s="62">
        <f t="shared" si="768"/>
        <v>0</v>
      </c>
      <c r="AQB1333" s="62">
        <f t="shared" si="768"/>
        <v>1000000</v>
      </c>
      <c r="AQH1333" s="62" t="s">
        <v>185</v>
      </c>
      <c r="AQI1333" s="62" t="s">
        <v>186</v>
      </c>
      <c r="AQJ1333" s="62">
        <f>AQJ1329</f>
        <v>1000000</v>
      </c>
      <c r="AQK1333" s="62">
        <f t="shared" si="768"/>
        <v>0</v>
      </c>
      <c r="AQL1333" s="62">
        <f t="shared" si="768"/>
        <v>0</v>
      </c>
      <c r="AQM1333" s="62">
        <f t="shared" si="768"/>
        <v>1000000</v>
      </c>
      <c r="AQN1333" s="62">
        <f t="shared" si="768"/>
        <v>0</v>
      </c>
      <c r="AQO1333" s="62">
        <f t="shared" si="768"/>
        <v>0</v>
      </c>
      <c r="AQP1333" s="62">
        <f t="shared" si="768"/>
        <v>0</v>
      </c>
      <c r="AQQ1333" s="62">
        <f t="shared" si="768"/>
        <v>0</v>
      </c>
      <c r="AQR1333" s="62">
        <f t="shared" si="768"/>
        <v>1000000</v>
      </c>
      <c r="AQX1333" s="62" t="s">
        <v>185</v>
      </c>
      <c r="AQY1333" s="62" t="s">
        <v>186</v>
      </c>
      <c r="AQZ1333" s="62">
        <f>AQZ1329</f>
        <v>1000000</v>
      </c>
      <c r="ARA1333" s="62">
        <f t="shared" si="768"/>
        <v>0</v>
      </c>
      <c r="ARB1333" s="62">
        <f t="shared" si="768"/>
        <v>0</v>
      </c>
      <c r="ARC1333" s="62">
        <f t="shared" si="768"/>
        <v>1000000</v>
      </c>
      <c r="ARD1333" s="62">
        <f t="shared" si="768"/>
        <v>0</v>
      </c>
      <c r="ARE1333" s="62">
        <f t="shared" si="768"/>
        <v>0</v>
      </c>
      <c r="ARF1333" s="62">
        <f t="shared" si="768"/>
        <v>0</v>
      </c>
      <c r="ARG1333" s="62">
        <f t="shared" si="768"/>
        <v>0</v>
      </c>
      <c r="ARH1333" s="62">
        <f t="shared" si="768"/>
        <v>1000000</v>
      </c>
      <c r="ARN1333" s="62" t="s">
        <v>185</v>
      </c>
      <c r="ARO1333" s="62" t="s">
        <v>186</v>
      </c>
      <c r="ARP1333" s="62">
        <f>ARP1329</f>
        <v>1000000</v>
      </c>
      <c r="ARQ1333" s="62">
        <f t="shared" ref="ARQ1333:ATT1334" si="769">ARQ1329</f>
        <v>0</v>
      </c>
      <c r="ARR1333" s="62">
        <f t="shared" si="769"/>
        <v>0</v>
      </c>
      <c r="ARS1333" s="62">
        <f t="shared" si="769"/>
        <v>1000000</v>
      </c>
      <c r="ART1333" s="62">
        <f t="shared" si="769"/>
        <v>0</v>
      </c>
      <c r="ARU1333" s="62">
        <f t="shared" si="769"/>
        <v>0</v>
      </c>
      <c r="ARV1333" s="62">
        <f t="shared" si="769"/>
        <v>0</v>
      </c>
      <c r="ARW1333" s="62">
        <f t="shared" si="769"/>
        <v>0</v>
      </c>
      <c r="ARX1333" s="62">
        <f t="shared" si="769"/>
        <v>1000000</v>
      </c>
      <c r="ASD1333" s="62" t="s">
        <v>185</v>
      </c>
      <c r="ASE1333" s="62" t="s">
        <v>186</v>
      </c>
      <c r="ASF1333" s="62">
        <f>ASF1329</f>
        <v>1000000</v>
      </c>
      <c r="ASG1333" s="62">
        <f t="shared" si="769"/>
        <v>0</v>
      </c>
      <c r="ASH1333" s="62">
        <f t="shared" si="769"/>
        <v>0</v>
      </c>
      <c r="ASI1333" s="62">
        <f t="shared" si="769"/>
        <v>1000000</v>
      </c>
      <c r="ASJ1333" s="62">
        <f t="shared" si="769"/>
        <v>0</v>
      </c>
      <c r="ASK1333" s="62">
        <f t="shared" si="769"/>
        <v>0</v>
      </c>
      <c r="ASL1333" s="62">
        <f t="shared" si="769"/>
        <v>0</v>
      </c>
      <c r="ASM1333" s="62">
        <f t="shared" si="769"/>
        <v>0</v>
      </c>
      <c r="ASN1333" s="62">
        <f t="shared" si="769"/>
        <v>1000000</v>
      </c>
      <c r="AST1333" s="62" t="s">
        <v>185</v>
      </c>
      <c r="ASU1333" s="62" t="s">
        <v>186</v>
      </c>
      <c r="ASV1333" s="62">
        <f>ASV1329</f>
        <v>1000000</v>
      </c>
      <c r="ASW1333" s="62">
        <f t="shared" si="769"/>
        <v>0</v>
      </c>
      <c r="ASX1333" s="62">
        <f t="shared" si="769"/>
        <v>0</v>
      </c>
      <c r="ASY1333" s="62">
        <f t="shared" si="769"/>
        <v>1000000</v>
      </c>
      <c r="ASZ1333" s="62">
        <f t="shared" si="769"/>
        <v>0</v>
      </c>
      <c r="ATA1333" s="62">
        <f t="shared" si="769"/>
        <v>0</v>
      </c>
      <c r="ATB1333" s="62">
        <f t="shared" si="769"/>
        <v>0</v>
      </c>
      <c r="ATC1333" s="62">
        <f t="shared" si="769"/>
        <v>0</v>
      </c>
      <c r="ATD1333" s="62">
        <f t="shared" si="769"/>
        <v>1000000</v>
      </c>
      <c r="ATJ1333" s="62" t="s">
        <v>185</v>
      </c>
      <c r="ATK1333" s="62" t="s">
        <v>186</v>
      </c>
      <c r="ATL1333" s="62">
        <f>ATL1329</f>
        <v>1000000</v>
      </c>
      <c r="ATM1333" s="62">
        <f t="shared" si="769"/>
        <v>0</v>
      </c>
      <c r="ATN1333" s="62">
        <f t="shared" si="769"/>
        <v>0</v>
      </c>
      <c r="ATO1333" s="62">
        <f t="shared" si="769"/>
        <v>1000000</v>
      </c>
      <c r="ATP1333" s="62">
        <f t="shared" si="769"/>
        <v>0</v>
      </c>
      <c r="ATQ1333" s="62">
        <f t="shared" si="769"/>
        <v>0</v>
      </c>
      <c r="ATR1333" s="62">
        <f t="shared" si="769"/>
        <v>0</v>
      </c>
      <c r="ATS1333" s="62">
        <f t="shared" si="769"/>
        <v>0</v>
      </c>
      <c r="ATT1333" s="62">
        <f t="shared" si="769"/>
        <v>1000000</v>
      </c>
      <c r="ATZ1333" s="62" t="s">
        <v>185</v>
      </c>
      <c r="AUA1333" s="62" t="s">
        <v>186</v>
      </c>
      <c r="AUB1333" s="62">
        <f>AUB1329</f>
        <v>1000000</v>
      </c>
      <c r="AUC1333" s="62">
        <f t="shared" ref="AUC1333:AWF1334" si="770">AUC1329</f>
        <v>0</v>
      </c>
      <c r="AUD1333" s="62">
        <f t="shared" si="770"/>
        <v>0</v>
      </c>
      <c r="AUE1333" s="62">
        <f t="shared" si="770"/>
        <v>1000000</v>
      </c>
      <c r="AUF1333" s="62">
        <f t="shared" si="770"/>
        <v>0</v>
      </c>
      <c r="AUG1333" s="62">
        <f t="shared" si="770"/>
        <v>0</v>
      </c>
      <c r="AUH1333" s="62">
        <f t="shared" si="770"/>
        <v>0</v>
      </c>
      <c r="AUI1333" s="62">
        <f t="shared" si="770"/>
        <v>0</v>
      </c>
      <c r="AUJ1333" s="62">
        <f t="shared" si="770"/>
        <v>1000000</v>
      </c>
      <c r="AUP1333" s="62" t="s">
        <v>185</v>
      </c>
      <c r="AUQ1333" s="62" t="s">
        <v>186</v>
      </c>
      <c r="AUR1333" s="62">
        <f>AUR1329</f>
        <v>1000000</v>
      </c>
      <c r="AUS1333" s="62">
        <f t="shared" si="770"/>
        <v>0</v>
      </c>
      <c r="AUT1333" s="62">
        <f t="shared" si="770"/>
        <v>0</v>
      </c>
      <c r="AUU1333" s="62">
        <f t="shared" si="770"/>
        <v>1000000</v>
      </c>
      <c r="AUV1333" s="62">
        <f t="shared" si="770"/>
        <v>0</v>
      </c>
      <c r="AUW1333" s="62">
        <f t="shared" si="770"/>
        <v>0</v>
      </c>
      <c r="AUX1333" s="62">
        <f t="shared" si="770"/>
        <v>0</v>
      </c>
      <c r="AUY1333" s="62">
        <f t="shared" si="770"/>
        <v>0</v>
      </c>
      <c r="AUZ1333" s="62">
        <f t="shared" si="770"/>
        <v>1000000</v>
      </c>
      <c r="AVF1333" s="62" t="s">
        <v>185</v>
      </c>
      <c r="AVG1333" s="62" t="s">
        <v>186</v>
      </c>
      <c r="AVH1333" s="62">
        <f>AVH1329</f>
        <v>1000000</v>
      </c>
      <c r="AVI1333" s="62">
        <f t="shared" si="770"/>
        <v>0</v>
      </c>
      <c r="AVJ1333" s="62">
        <f t="shared" si="770"/>
        <v>0</v>
      </c>
      <c r="AVK1333" s="62">
        <f t="shared" si="770"/>
        <v>1000000</v>
      </c>
      <c r="AVL1333" s="62">
        <f t="shared" si="770"/>
        <v>0</v>
      </c>
      <c r="AVM1333" s="62">
        <f t="shared" si="770"/>
        <v>0</v>
      </c>
      <c r="AVN1333" s="62">
        <f t="shared" si="770"/>
        <v>0</v>
      </c>
      <c r="AVO1333" s="62">
        <f t="shared" si="770"/>
        <v>0</v>
      </c>
      <c r="AVP1333" s="62">
        <f t="shared" si="770"/>
        <v>1000000</v>
      </c>
      <c r="AVV1333" s="62" t="s">
        <v>185</v>
      </c>
      <c r="AVW1333" s="62" t="s">
        <v>186</v>
      </c>
      <c r="AVX1333" s="62">
        <f>AVX1329</f>
        <v>1000000</v>
      </c>
      <c r="AVY1333" s="62">
        <f t="shared" si="770"/>
        <v>0</v>
      </c>
      <c r="AVZ1333" s="62">
        <f t="shared" si="770"/>
        <v>0</v>
      </c>
      <c r="AWA1333" s="62">
        <f t="shared" si="770"/>
        <v>1000000</v>
      </c>
      <c r="AWB1333" s="62">
        <f t="shared" si="770"/>
        <v>0</v>
      </c>
      <c r="AWC1333" s="62">
        <f t="shared" si="770"/>
        <v>0</v>
      </c>
      <c r="AWD1333" s="62">
        <f t="shared" si="770"/>
        <v>0</v>
      </c>
      <c r="AWE1333" s="62">
        <f t="shared" si="770"/>
        <v>0</v>
      </c>
      <c r="AWF1333" s="62">
        <f t="shared" si="770"/>
        <v>1000000</v>
      </c>
      <c r="AWL1333" s="62" t="s">
        <v>185</v>
      </c>
      <c r="AWM1333" s="62" t="s">
        <v>186</v>
      </c>
      <c r="AWN1333" s="62">
        <f>AWN1329</f>
        <v>1000000</v>
      </c>
      <c r="AWO1333" s="62">
        <f t="shared" ref="AWO1333:AYR1334" si="771">AWO1329</f>
        <v>0</v>
      </c>
      <c r="AWP1333" s="62">
        <f t="shared" si="771"/>
        <v>0</v>
      </c>
      <c r="AWQ1333" s="62">
        <f t="shared" si="771"/>
        <v>1000000</v>
      </c>
      <c r="AWR1333" s="62">
        <f t="shared" si="771"/>
        <v>0</v>
      </c>
      <c r="AWS1333" s="62">
        <f t="shared" si="771"/>
        <v>0</v>
      </c>
      <c r="AWT1333" s="62">
        <f t="shared" si="771"/>
        <v>0</v>
      </c>
      <c r="AWU1333" s="62">
        <f t="shared" si="771"/>
        <v>0</v>
      </c>
      <c r="AWV1333" s="62">
        <f t="shared" si="771"/>
        <v>1000000</v>
      </c>
      <c r="AXB1333" s="62" t="s">
        <v>185</v>
      </c>
      <c r="AXC1333" s="62" t="s">
        <v>186</v>
      </c>
      <c r="AXD1333" s="62">
        <f>AXD1329</f>
        <v>1000000</v>
      </c>
      <c r="AXE1333" s="62">
        <f t="shared" si="771"/>
        <v>0</v>
      </c>
      <c r="AXF1333" s="62">
        <f t="shared" si="771"/>
        <v>0</v>
      </c>
      <c r="AXG1333" s="62">
        <f t="shared" si="771"/>
        <v>1000000</v>
      </c>
      <c r="AXH1333" s="62">
        <f t="shared" si="771"/>
        <v>0</v>
      </c>
      <c r="AXI1333" s="62">
        <f t="shared" si="771"/>
        <v>0</v>
      </c>
      <c r="AXJ1333" s="62">
        <f t="shared" si="771"/>
        <v>0</v>
      </c>
      <c r="AXK1333" s="62">
        <f t="shared" si="771"/>
        <v>0</v>
      </c>
      <c r="AXL1333" s="62">
        <f t="shared" si="771"/>
        <v>1000000</v>
      </c>
      <c r="AXR1333" s="62" t="s">
        <v>185</v>
      </c>
      <c r="AXS1333" s="62" t="s">
        <v>186</v>
      </c>
      <c r="AXT1333" s="62">
        <f>AXT1329</f>
        <v>1000000</v>
      </c>
      <c r="AXU1333" s="62">
        <f t="shared" si="771"/>
        <v>0</v>
      </c>
      <c r="AXV1333" s="62">
        <f t="shared" si="771"/>
        <v>0</v>
      </c>
      <c r="AXW1333" s="62">
        <f t="shared" si="771"/>
        <v>1000000</v>
      </c>
      <c r="AXX1333" s="62">
        <f t="shared" si="771"/>
        <v>0</v>
      </c>
      <c r="AXY1333" s="62">
        <f t="shared" si="771"/>
        <v>0</v>
      </c>
      <c r="AXZ1333" s="62">
        <f t="shared" si="771"/>
        <v>0</v>
      </c>
      <c r="AYA1333" s="62">
        <f t="shared" si="771"/>
        <v>0</v>
      </c>
      <c r="AYB1333" s="62">
        <f t="shared" si="771"/>
        <v>1000000</v>
      </c>
      <c r="AYH1333" s="62" t="s">
        <v>185</v>
      </c>
      <c r="AYI1333" s="62" t="s">
        <v>186</v>
      </c>
      <c r="AYJ1333" s="62">
        <f>AYJ1329</f>
        <v>1000000</v>
      </c>
      <c r="AYK1333" s="62">
        <f t="shared" si="771"/>
        <v>0</v>
      </c>
      <c r="AYL1333" s="62">
        <f t="shared" si="771"/>
        <v>0</v>
      </c>
      <c r="AYM1333" s="62">
        <f t="shared" si="771"/>
        <v>1000000</v>
      </c>
      <c r="AYN1333" s="62">
        <f t="shared" si="771"/>
        <v>0</v>
      </c>
      <c r="AYO1333" s="62">
        <f t="shared" si="771"/>
        <v>0</v>
      </c>
      <c r="AYP1333" s="62">
        <f t="shared" si="771"/>
        <v>0</v>
      </c>
      <c r="AYQ1333" s="62">
        <f t="shared" si="771"/>
        <v>0</v>
      </c>
      <c r="AYR1333" s="62">
        <f t="shared" si="771"/>
        <v>1000000</v>
      </c>
      <c r="AYX1333" s="62" t="s">
        <v>185</v>
      </c>
      <c r="AYY1333" s="62" t="s">
        <v>186</v>
      </c>
      <c r="AYZ1333" s="62">
        <f>AYZ1329</f>
        <v>1000000</v>
      </c>
      <c r="AZA1333" s="62">
        <f t="shared" ref="AZA1333:BBD1334" si="772">AZA1329</f>
        <v>0</v>
      </c>
      <c r="AZB1333" s="62">
        <f t="shared" si="772"/>
        <v>0</v>
      </c>
      <c r="AZC1333" s="62">
        <f t="shared" si="772"/>
        <v>1000000</v>
      </c>
      <c r="AZD1333" s="62">
        <f t="shared" si="772"/>
        <v>0</v>
      </c>
      <c r="AZE1333" s="62">
        <f t="shared" si="772"/>
        <v>0</v>
      </c>
      <c r="AZF1333" s="62">
        <f t="shared" si="772"/>
        <v>0</v>
      </c>
      <c r="AZG1333" s="62">
        <f t="shared" si="772"/>
        <v>0</v>
      </c>
      <c r="AZH1333" s="62">
        <f t="shared" si="772"/>
        <v>1000000</v>
      </c>
      <c r="AZN1333" s="62" t="s">
        <v>185</v>
      </c>
      <c r="AZO1333" s="62" t="s">
        <v>186</v>
      </c>
      <c r="AZP1333" s="62">
        <f>AZP1329</f>
        <v>1000000</v>
      </c>
      <c r="AZQ1333" s="62">
        <f t="shared" si="772"/>
        <v>0</v>
      </c>
      <c r="AZR1333" s="62">
        <f t="shared" si="772"/>
        <v>0</v>
      </c>
      <c r="AZS1333" s="62">
        <f t="shared" si="772"/>
        <v>1000000</v>
      </c>
      <c r="AZT1333" s="62">
        <f t="shared" si="772"/>
        <v>0</v>
      </c>
      <c r="AZU1333" s="62">
        <f t="shared" si="772"/>
        <v>0</v>
      </c>
      <c r="AZV1333" s="62">
        <f t="shared" si="772"/>
        <v>0</v>
      </c>
      <c r="AZW1333" s="62">
        <f t="shared" si="772"/>
        <v>0</v>
      </c>
      <c r="AZX1333" s="62">
        <f t="shared" si="772"/>
        <v>1000000</v>
      </c>
      <c r="BAD1333" s="62" t="s">
        <v>185</v>
      </c>
      <c r="BAE1333" s="62" t="s">
        <v>186</v>
      </c>
      <c r="BAF1333" s="62">
        <f>BAF1329</f>
        <v>1000000</v>
      </c>
      <c r="BAG1333" s="62">
        <f t="shared" si="772"/>
        <v>0</v>
      </c>
      <c r="BAH1333" s="62">
        <f t="shared" si="772"/>
        <v>0</v>
      </c>
      <c r="BAI1333" s="62">
        <f t="shared" si="772"/>
        <v>1000000</v>
      </c>
      <c r="BAJ1333" s="62">
        <f t="shared" si="772"/>
        <v>0</v>
      </c>
      <c r="BAK1333" s="62">
        <f t="shared" si="772"/>
        <v>0</v>
      </c>
      <c r="BAL1333" s="62">
        <f t="shared" si="772"/>
        <v>0</v>
      </c>
      <c r="BAM1333" s="62">
        <f t="shared" si="772"/>
        <v>0</v>
      </c>
      <c r="BAN1333" s="62">
        <f t="shared" si="772"/>
        <v>1000000</v>
      </c>
      <c r="BAT1333" s="62" t="s">
        <v>185</v>
      </c>
      <c r="BAU1333" s="62" t="s">
        <v>186</v>
      </c>
      <c r="BAV1333" s="62">
        <f>BAV1329</f>
        <v>1000000</v>
      </c>
      <c r="BAW1333" s="62">
        <f t="shared" si="772"/>
        <v>0</v>
      </c>
      <c r="BAX1333" s="62">
        <f t="shared" si="772"/>
        <v>0</v>
      </c>
      <c r="BAY1333" s="62">
        <f t="shared" si="772"/>
        <v>1000000</v>
      </c>
      <c r="BAZ1333" s="62">
        <f t="shared" si="772"/>
        <v>0</v>
      </c>
      <c r="BBA1333" s="62">
        <f t="shared" si="772"/>
        <v>0</v>
      </c>
      <c r="BBB1333" s="62">
        <f t="shared" si="772"/>
        <v>0</v>
      </c>
      <c r="BBC1333" s="62">
        <f t="shared" si="772"/>
        <v>0</v>
      </c>
      <c r="BBD1333" s="62">
        <f t="shared" si="772"/>
        <v>1000000</v>
      </c>
      <c r="BBJ1333" s="62" t="s">
        <v>185</v>
      </c>
      <c r="BBK1333" s="62" t="s">
        <v>186</v>
      </c>
      <c r="BBL1333" s="62">
        <f>BBL1329</f>
        <v>1000000</v>
      </c>
      <c r="BBM1333" s="62">
        <f t="shared" ref="BBM1333:BDP1334" si="773">BBM1329</f>
        <v>0</v>
      </c>
      <c r="BBN1333" s="62">
        <f t="shared" si="773"/>
        <v>0</v>
      </c>
      <c r="BBO1333" s="62">
        <f t="shared" si="773"/>
        <v>1000000</v>
      </c>
      <c r="BBP1333" s="62">
        <f t="shared" si="773"/>
        <v>0</v>
      </c>
      <c r="BBQ1333" s="62">
        <f t="shared" si="773"/>
        <v>0</v>
      </c>
      <c r="BBR1333" s="62">
        <f t="shared" si="773"/>
        <v>0</v>
      </c>
      <c r="BBS1333" s="62">
        <f t="shared" si="773"/>
        <v>0</v>
      </c>
      <c r="BBT1333" s="62">
        <f t="shared" si="773"/>
        <v>1000000</v>
      </c>
      <c r="BBZ1333" s="62" t="s">
        <v>185</v>
      </c>
      <c r="BCA1333" s="62" t="s">
        <v>186</v>
      </c>
      <c r="BCB1333" s="62">
        <f>BCB1329</f>
        <v>1000000</v>
      </c>
      <c r="BCC1333" s="62">
        <f t="shared" si="773"/>
        <v>0</v>
      </c>
      <c r="BCD1333" s="62">
        <f t="shared" si="773"/>
        <v>0</v>
      </c>
      <c r="BCE1333" s="62">
        <f t="shared" si="773"/>
        <v>1000000</v>
      </c>
      <c r="BCF1333" s="62">
        <f t="shared" si="773"/>
        <v>0</v>
      </c>
      <c r="BCG1333" s="62">
        <f t="shared" si="773"/>
        <v>0</v>
      </c>
      <c r="BCH1333" s="62">
        <f t="shared" si="773"/>
        <v>0</v>
      </c>
      <c r="BCI1333" s="62">
        <f t="shared" si="773"/>
        <v>0</v>
      </c>
      <c r="BCJ1333" s="62">
        <f t="shared" si="773"/>
        <v>1000000</v>
      </c>
      <c r="BCP1333" s="62" t="s">
        <v>185</v>
      </c>
      <c r="BCQ1333" s="62" t="s">
        <v>186</v>
      </c>
      <c r="BCR1333" s="62">
        <f>BCR1329</f>
        <v>1000000</v>
      </c>
      <c r="BCS1333" s="62">
        <f t="shared" si="773"/>
        <v>0</v>
      </c>
      <c r="BCT1333" s="62">
        <f t="shared" si="773"/>
        <v>0</v>
      </c>
      <c r="BCU1333" s="62">
        <f t="shared" si="773"/>
        <v>1000000</v>
      </c>
      <c r="BCV1333" s="62">
        <f t="shared" si="773"/>
        <v>0</v>
      </c>
      <c r="BCW1333" s="62">
        <f t="shared" si="773"/>
        <v>0</v>
      </c>
      <c r="BCX1333" s="62">
        <f t="shared" si="773"/>
        <v>0</v>
      </c>
      <c r="BCY1333" s="62">
        <f t="shared" si="773"/>
        <v>0</v>
      </c>
      <c r="BCZ1333" s="62">
        <f t="shared" si="773"/>
        <v>1000000</v>
      </c>
      <c r="BDF1333" s="62" t="s">
        <v>185</v>
      </c>
      <c r="BDG1333" s="62" t="s">
        <v>186</v>
      </c>
      <c r="BDH1333" s="62">
        <f>BDH1329</f>
        <v>1000000</v>
      </c>
      <c r="BDI1333" s="62">
        <f t="shared" si="773"/>
        <v>0</v>
      </c>
      <c r="BDJ1333" s="62">
        <f t="shared" si="773"/>
        <v>0</v>
      </c>
      <c r="BDK1333" s="62">
        <f t="shared" si="773"/>
        <v>1000000</v>
      </c>
      <c r="BDL1333" s="62">
        <f t="shared" si="773"/>
        <v>0</v>
      </c>
      <c r="BDM1333" s="62">
        <f t="shared" si="773"/>
        <v>0</v>
      </c>
      <c r="BDN1333" s="62">
        <f t="shared" si="773"/>
        <v>0</v>
      </c>
      <c r="BDO1333" s="62">
        <f t="shared" si="773"/>
        <v>0</v>
      </c>
      <c r="BDP1333" s="62">
        <f t="shared" si="773"/>
        <v>1000000</v>
      </c>
      <c r="BDV1333" s="62" t="s">
        <v>185</v>
      </c>
      <c r="BDW1333" s="62" t="s">
        <v>186</v>
      </c>
      <c r="BDX1333" s="62">
        <f>BDX1329</f>
        <v>1000000</v>
      </c>
      <c r="BDY1333" s="62">
        <f t="shared" ref="BDY1333:BGB1334" si="774">BDY1329</f>
        <v>0</v>
      </c>
      <c r="BDZ1333" s="62">
        <f t="shared" si="774"/>
        <v>0</v>
      </c>
      <c r="BEA1333" s="62">
        <f t="shared" si="774"/>
        <v>1000000</v>
      </c>
      <c r="BEB1333" s="62">
        <f t="shared" si="774"/>
        <v>0</v>
      </c>
      <c r="BEC1333" s="62">
        <f t="shared" si="774"/>
        <v>0</v>
      </c>
      <c r="BED1333" s="62">
        <f t="shared" si="774"/>
        <v>0</v>
      </c>
      <c r="BEE1333" s="62">
        <f t="shared" si="774"/>
        <v>0</v>
      </c>
      <c r="BEF1333" s="62">
        <f t="shared" si="774"/>
        <v>1000000</v>
      </c>
      <c r="BEL1333" s="62" t="s">
        <v>185</v>
      </c>
      <c r="BEM1333" s="62" t="s">
        <v>186</v>
      </c>
      <c r="BEN1333" s="62">
        <f>BEN1329</f>
        <v>1000000</v>
      </c>
      <c r="BEO1333" s="62">
        <f t="shared" si="774"/>
        <v>0</v>
      </c>
      <c r="BEP1333" s="62">
        <f t="shared" si="774"/>
        <v>0</v>
      </c>
      <c r="BEQ1333" s="62">
        <f t="shared" si="774"/>
        <v>1000000</v>
      </c>
      <c r="BER1333" s="62">
        <f t="shared" si="774"/>
        <v>0</v>
      </c>
      <c r="BES1333" s="62">
        <f t="shared" si="774"/>
        <v>0</v>
      </c>
      <c r="BET1333" s="62">
        <f t="shared" si="774"/>
        <v>0</v>
      </c>
      <c r="BEU1333" s="62">
        <f t="shared" si="774"/>
        <v>0</v>
      </c>
      <c r="BEV1333" s="62">
        <f t="shared" si="774"/>
        <v>1000000</v>
      </c>
      <c r="BFB1333" s="62" t="s">
        <v>185</v>
      </c>
      <c r="BFC1333" s="62" t="s">
        <v>186</v>
      </c>
      <c r="BFD1333" s="62">
        <f>BFD1329</f>
        <v>1000000</v>
      </c>
      <c r="BFE1333" s="62">
        <f t="shared" si="774"/>
        <v>0</v>
      </c>
      <c r="BFF1333" s="62">
        <f t="shared" si="774"/>
        <v>0</v>
      </c>
      <c r="BFG1333" s="62">
        <f t="shared" si="774"/>
        <v>1000000</v>
      </c>
      <c r="BFH1333" s="62">
        <f t="shared" si="774"/>
        <v>0</v>
      </c>
      <c r="BFI1333" s="62">
        <f t="shared" si="774"/>
        <v>0</v>
      </c>
      <c r="BFJ1333" s="62">
        <f t="shared" si="774"/>
        <v>0</v>
      </c>
      <c r="BFK1333" s="62">
        <f t="shared" si="774"/>
        <v>0</v>
      </c>
      <c r="BFL1333" s="62">
        <f t="shared" si="774"/>
        <v>1000000</v>
      </c>
      <c r="BFR1333" s="62" t="s">
        <v>185</v>
      </c>
      <c r="BFS1333" s="62" t="s">
        <v>186</v>
      </c>
      <c r="BFT1333" s="62">
        <f>BFT1329</f>
        <v>1000000</v>
      </c>
      <c r="BFU1333" s="62">
        <f t="shared" si="774"/>
        <v>0</v>
      </c>
      <c r="BFV1333" s="62">
        <f t="shared" si="774"/>
        <v>0</v>
      </c>
      <c r="BFW1333" s="62">
        <f t="shared" si="774"/>
        <v>1000000</v>
      </c>
      <c r="BFX1333" s="62">
        <f t="shared" si="774"/>
        <v>0</v>
      </c>
      <c r="BFY1333" s="62">
        <f t="shared" si="774"/>
        <v>0</v>
      </c>
      <c r="BFZ1333" s="62">
        <f t="shared" si="774"/>
        <v>0</v>
      </c>
      <c r="BGA1333" s="62">
        <f t="shared" si="774"/>
        <v>0</v>
      </c>
      <c r="BGB1333" s="62">
        <f t="shared" si="774"/>
        <v>1000000</v>
      </c>
      <c r="BGH1333" s="62" t="s">
        <v>185</v>
      </c>
      <c r="BGI1333" s="62" t="s">
        <v>186</v>
      </c>
      <c r="BGJ1333" s="62">
        <f>BGJ1329</f>
        <v>1000000</v>
      </c>
      <c r="BGK1333" s="62">
        <f t="shared" ref="BGK1333:BIN1334" si="775">BGK1329</f>
        <v>0</v>
      </c>
      <c r="BGL1333" s="62">
        <f t="shared" si="775"/>
        <v>0</v>
      </c>
      <c r="BGM1333" s="62">
        <f t="shared" si="775"/>
        <v>1000000</v>
      </c>
      <c r="BGN1333" s="62">
        <f t="shared" si="775"/>
        <v>0</v>
      </c>
      <c r="BGO1333" s="62">
        <f t="shared" si="775"/>
        <v>0</v>
      </c>
      <c r="BGP1333" s="62">
        <f t="shared" si="775"/>
        <v>0</v>
      </c>
      <c r="BGQ1333" s="62">
        <f t="shared" si="775"/>
        <v>0</v>
      </c>
      <c r="BGR1333" s="62">
        <f t="shared" si="775"/>
        <v>1000000</v>
      </c>
      <c r="BGX1333" s="62" t="s">
        <v>185</v>
      </c>
      <c r="BGY1333" s="62" t="s">
        <v>186</v>
      </c>
      <c r="BGZ1333" s="62">
        <f>BGZ1329</f>
        <v>1000000</v>
      </c>
      <c r="BHA1333" s="62">
        <f t="shared" si="775"/>
        <v>0</v>
      </c>
      <c r="BHB1333" s="62">
        <f t="shared" si="775"/>
        <v>0</v>
      </c>
      <c r="BHC1333" s="62">
        <f t="shared" si="775"/>
        <v>1000000</v>
      </c>
      <c r="BHD1333" s="62">
        <f t="shared" si="775"/>
        <v>0</v>
      </c>
      <c r="BHE1333" s="62">
        <f t="shared" si="775"/>
        <v>0</v>
      </c>
      <c r="BHF1333" s="62">
        <f t="shared" si="775"/>
        <v>0</v>
      </c>
      <c r="BHG1333" s="62">
        <f t="shared" si="775"/>
        <v>0</v>
      </c>
      <c r="BHH1333" s="62">
        <f t="shared" si="775"/>
        <v>1000000</v>
      </c>
      <c r="BHN1333" s="62" t="s">
        <v>185</v>
      </c>
      <c r="BHO1333" s="62" t="s">
        <v>186</v>
      </c>
      <c r="BHP1333" s="62">
        <f>BHP1329</f>
        <v>1000000</v>
      </c>
      <c r="BHQ1333" s="62">
        <f t="shared" si="775"/>
        <v>0</v>
      </c>
      <c r="BHR1333" s="62">
        <f t="shared" si="775"/>
        <v>0</v>
      </c>
      <c r="BHS1333" s="62">
        <f t="shared" si="775"/>
        <v>1000000</v>
      </c>
      <c r="BHT1333" s="62">
        <f t="shared" si="775"/>
        <v>0</v>
      </c>
      <c r="BHU1333" s="62">
        <f t="shared" si="775"/>
        <v>0</v>
      </c>
      <c r="BHV1333" s="62">
        <f t="shared" si="775"/>
        <v>0</v>
      </c>
      <c r="BHW1333" s="62">
        <f t="shared" si="775"/>
        <v>0</v>
      </c>
      <c r="BHX1333" s="62">
        <f t="shared" si="775"/>
        <v>1000000</v>
      </c>
      <c r="BID1333" s="62" t="s">
        <v>185</v>
      </c>
      <c r="BIE1333" s="62" t="s">
        <v>186</v>
      </c>
      <c r="BIF1333" s="62">
        <f>BIF1329</f>
        <v>1000000</v>
      </c>
      <c r="BIG1333" s="62">
        <f t="shared" si="775"/>
        <v>0</v>
      </c>
      <c r="BIH1333" s="62">
        <f t="shared" si="775"/>
        <v>0</v>
      </c>
      <c r="BII1333" s="62">
        <f t="shared" si="775"/>
        <v>1000000</v>
      </c>
      <c r="BIJ1333" s="62">
        <f t="shared" si="775"/>
        <v>0</v>
      </c>
      <c r="BIK1333" s="62">
        <f t="shared" si="775"/>
        <v>0</v>
      </c>
      <c r="BIL1333" s="62">
        <f t="shared" si="775"/>
        <v>0</v>
      </c>
      <c r="BIM1333" s="62">
        <f t="shared" si="775"/>
        <v>0</v>
      </c>
      <c r="BIN1333" s="62">
        <f t="shared" si="775"/>
        <v>1000000</v>
      </c>
      <c r="BIT1333" s="62" t="s">
        <v>185</v>
      </c>
      <c r="BIU1333" s="62" t="s">
        <v>186</v>
      </c>
      <c r="BIV1333" s="62">
        <f>BIV1329</f>
        <v>1000000</v>
      </c>
      <c r="BIW1333" s="62">
        <f t="shared" ref="BIW1333:BKZ1334" si="776">BIW1329</f>
        <v>0</v>
      </c>
      <c r="BIX1333" s="62">
        <f t="shared" si="776"/>
        <v>0</v>
      </c>
      <c r="BIY1333" s="62">
        <f t="shared" si="776"/>
        <v>1000000</v>
      </c>
      <c r="BIZ1333" s="62">
        <f t="shared" si="776"/>
        <v>0</v>
      </c>
      <c r="BJA1333" s="62">
        <f t="shared" si="776"/>
        <v>0</v>
      </c>
      <c r="BJB1333" s="62">
        <f t="shared" si="776"/>
        <v>0</v>
      </c>
      <c r="BJC1333" s="62">
        <f t="shared" si="776"/>
        <v>0</v>
      </c>
      <c r="BJD1333" s="62">
        <f t="shared" si="776"/>
        <v>1000000</v>
      </c>
      <c r="BJJ1333" s="62" t="s">
        <v>185</v>
      </c>
      <c r="BJK1333" s="62" t="s">
        <v>186</v>
      </c>
      <c r="BJL1333" s="62">
        <f>BJL1329</f>
        <v>1000000</v>
      </c>
      <c r="BJM1333" s="62">
        <f t="shared" si="776"/>
        <v>0</v>
      </c>
      <c r="BJN1333" s="62">
        <f t="shared" si="776"/>
        <v>0</v>
      </c>
      <c r="BJO1333" s="62">
        <f t="shared" si="776"/>
        <v>1000000</v>
      </c>
      <c r="BJP1333" s="62">
        <f t="shared" si="776"/>
        <v>0</v>
      </c>
      <c r="BJQ1333" s="62">
        <f t="shared" si="776"/>
        <v>0</v>
      </c>
      <c r="BJR1333" s="62">
        <f t="shared" si="776"/>
        <v>0</v>
      </c>
      <c r="BJS1333" s="62">
        <f t="shared" si="776"/>
        <v>0</v>
      </c>
      <c r="BJT1333" s="62">
        <f t="shared" si="776"/>
        <v>1000000</v>
      </c>
      <c r="BJZ1333" s="62" t="s">
        <v>185</v>
      </c>
      <c r="BKA1333" s="62" t="s">
        <v>186</v>
      </c>
      <c r="BKB1333" s="62">
        <f>BKB1329</f>
        <v>1000000</v>
      </c>
      <c r="BKC1333" s="62">
        <f t="shared" si="776"/>
        <v>0</v>
      </c>
      <c r="BKD1333" s="62">
        <f t="shared" si="776"/>
        <v>0</v>
      </c>
      <c r="BKE1333" s="62">
        <f t="shared" si="776"/>
        <v>1000000</v>
      </c>
      <c r="BKF1333" s="62">
        <f t="shared" si="776"/>
        <v>0</v>
      </c>
      <c r="BKG1333" s="62">
        <f t="shared" si="776"/>
        <v>0</v>
      </c>
      <c r="BKH1333" s="62">
        <f t="shared" si="776"/>
        <v>0</v>
      </c>
      <c r="BKI1333" s="62">
        <f t="shared" si="776"/>
        <v>0</v>
      </c>
      <c r="BKJ1333" s="62">
        <f t="shared" si="776"/>
        <v>1000000</v>
      </c>
      <c r="BKP1333" s="62" t="s">
        <v>185</v>
      </c>
      <c r="BKQ1333" s="62" t="s">
        <v>186</v>
      </c>
      <c r="BKR1333" s="62">
        <f>BKR1329</f>
        <v>1000000</v>
      </c>
      <c r="BKS1333" s="62">
        <f t="shared" si="776"/>
        <v>0</v>
      </c>
      <c r="BKT1333" s="62">
        <f t="shared" si="776"/>
        <v>0</v>
      </c>
      <c r="BKU1333" s="62">
        <f t="shared" si="776"/>
        <v>1000000</v>
      </c>
      <c r="BKV1333" s="62">
        <f t="shared" si="776"/>
        <v>0</v>
      </c>
      <c r="BKW1333" s="62">
        <f t="shared" si="776"/>
        <v>0</v>
      </c>
      <c r="BKX1333" s="62">
        <f t="shared" si="776"/>
        <v>0</v>
      </c>
      <c r="BKY1333" s="62">
        <f t="shared" si="776"/>
        <v>0</v>
      </c>
      <c r="BKZ1333" s="62">
        <f t="shared" si="776"/>
        <v>1000000</v>
      </c>
      <c r="BLF1333" s="62" t="s">
        <v>185</v>
      </c>
      <c r="BLG1333" s="62" t="s">
        <v>186</v>
      </c>
      <c r="BLH1333" s="62">
        <f>BLH1329</f>
        <v>1000000</v>
      </c>
      <c r="BLI1333" s="62">
        <f t="shared" ref="BLI1333:BNL1334" si="777">BLI1329</f>
        <v>0</v>
      </c>
      <c r="BLJ1333" s="62">
        <f t="shared" si="777"/>
        <v>0</v>
      </c>
      <c r="BLK1333" s="62">
        <f t="shared" si="777"/>
        <v>1000000</v>
      </c>
      <c r="BLL1333" s="62">
        <f t="shared" si="777"/>
        <v>0</v>
      </c>
      <c r="BLM1333" s="62">
        <f t="shared" si="777"/>
        <v>0</v>
      </c>
      <c r="BLN1333" s="62">
        <f t="shared" si="777"/>
        <v>0</v>
      </c>
      <c r="BLO1333" s="62">
        <f t="shared" si="777"/>
        <v>0</v>
      </c>
      <c r="BLP1333" s="62">
        <f t="shared" si="777"/>
        <v>1000000</v>
      </c>
      <c r="BLV1333" s="62" t="s">
        <v>185</v>
      </c>
      <c r="BLW1333" s="62" t="s">
        <v>186</v>
      </c>
      <c r="BLX1333" s="62">
        <f>BLX1329</f>
        <v>1000000</v>
      </c>
      <c r="BLY1333" s="62">
        <f t="shared" si="777"/>
        <v>0</v>
      </c>
      <c r="BLZ1333" s="62">
        <f t="shared" si="777"/>
        <v>0</v>
      </c>
      <c r="BMA1333" s="62">
        <f t="shared" si="777"/>
        <v>1000000</v>
      </c>
      <c r="BMB1333" s="62">
        <f t="shared" si="777"/>
        <v>0</v>
      </c>
      <c r="BMC1333" s="62">
        <f t="shared" si="777"/>
        <v>0</v>
      </c>
      <c r="BMD1333" s="62">
        <f t="shared" si="777"/>
        <v>0</v>
      </c>
      <c r="BME1333" s="62">
        <f t="shared" si="777"/>
        <v>0</v>
      </c>
      <c r="BMF1333" s="62">
        <f t="shared" si="777"/>
        <v>1000000</v>
      </c>
      <c r="BML1333" s="62" t="s">
        <v>185</v>
      </c>
      <c r="BMM1333" s="62" t="s">
        <v>186</v>
      </c>
      <c r="BMN1333" s="62">
        <f>BMN1329</f>
        <v>1000000</v>
      </c>
      <c r="BMO1333" s="62">
        <f t="shared" si="777"/>
        <v>0</v>
      </c>
      <c r="BMP1333" s="62">
        <f t="shared" si="777"/>
        <v>0</v>
      </c>
      <c r="BMQ1333" s="62">
        <f t="shared" si="777"/>
        <v>1000000</v>
      </c>
      <c r="BMR1333" s="62">
        <f t="shared" si="777"/>
        <v>0</v>
      </c>
      <c r="BMS1333" s="62">
        <f t="shared" si="777"/>
        <v>0</v>
      </c>
      <c r="BMT1333" s="62">
        <f t="shared" si="777"/>
        <v>0</v>
      </c>
      <c r="BMU1333" s="62">
        <f t="shared" si="777"/>
        <v>0</v>
      </c>
      <c r="BMV1333" s="62">
        <f t="shared" si="777"/>
        <v>1000000</v>
      </c>
      <c r="BNB1333" s="62" t="s">
        <v>185</v>
      </c>
      <c r="BNC1333" s="62" t="s">
        <v>186</v>
      </c>
      <c r="BND1333" s="62">
        <f>BND1329</f>
        <v>1000000</v>
      </c>
      <c r="BNE1333" s="62">
        <f t="shared" si="777"/>
        <v>0</v>
      </c>
      <c r="BNF1333" s="62">
        <f t="shared" si="777"/>
        <v>0</v>
      </c>
      <c r="BNG1333" s="62">
        <f t="shared" si="777"/>
        <v>1000000</v>
      </c>
      <c r="BNH1333" s="62">
        <f t="shared" si="777"/>
        <v>0</v>
      </c>
      <c r="BNI1333" s="62">
        <f t="shared" si="777"/>
        <v>0</v>
      </c>
      <c r="BNJ1333" s="62">
        <f t="shared" si="777"/>
        <v>0</v>
      </c>
      <c r="BNK1333" s="62">
        <f t="shared" si="777"/>
        <v>0</v>
      </c>
      <c r="BNL1333" s="62">
        <f t="shared" si="777"/>
        <v>1000000</v>
      </c>
      <c r="BNR1333" s="62" t="s">
        <v>185</v>
      </c>
      <c r="BNS1333" s="62" t="s">
        <v>186</v>
      </c>
      <c r="BNT1333" s="62">
        <f>BNT1329</f>
        <v>1000000</v>
      </c>
      <c r="BNU1333" s="62">
        <f t="shared" ref="BNU1333:BPX1334" si="778">BNU1329</f>
        <v>0</v>
      </c>
      <c r="BNV1333" s="62">
        <f t="shared" si="778"/>
        <v>0</v>
      </c>
      <c r="BNW1333" s="62">
        <f t="shared" si="778"/>
        <v>1000000</v>
      </c>
      <c r="BNX1333" s="62">
        <f t="shared" si="778"/>
        <v>0</v>
      </c>
      <c r="BNY1333" s="62">
        <f t="shared" si="778"/>
        <v>0</v>
      </c>
      <c r="BNZ1333" s="62">
        <f t="shared" si="778"/>
        <v>0</v>
      </c>
      <c r="BOA1333" s="62">
        <f t="shared" si="778"/>
        <v>0</v>
      </c>
      <c r="BOB1333" s="62">
        <f t="shared" si="778"/>
        <v>1000000</v>
      </c>
      <c r="BOH1333" s="62" t="s">
        <v>185</v>
      </c>
      <c r="BOI1333" s="62" t="s">
        <v>186</v>
      </c>
      <c r="BOJ1333" s="62">
        <f>BOJ1329</f>
        <v>1000000</v>
      </c>
      <c r="BOK1333" s="62">
        <f t="shared" si="778"/>
        <v>0</v>
      </c>
      <c r="BOL1333" s="62">
        <f t="shared" si="778"/>
        <v>0</v>
      </c>
      <c r="BOM1333" s="62">
        <f t="shared" si="778"/>
        <v>1000000</v>
      </c>
      <c r="BON1333" s="62">
        <f t="shared" si="778"/>
        <v>0</v>
      </c>
      <c r="BOO1333" s="62">
        <f t="shared" si="778"/>
        <v>0</v>
      </c>
      <c r="BOP1333" s="62">
        <f t="shared" si="778"/>
        <v>0</v>
      </c>
      <c r="BOQ1333" s="62">
        <f t="shared" si="778"/>
        <v>0</v>
      </c>
      <c r="BOR1333" s="62">
        <f t="shared" si="778"/>
        <v>1000000</v>
      </c>
      <c r="BOX1333" s="62" t="s">
        <v>185</v>
      </c>
      <c r="BOY1333" s="62" t="s">
        <v>186</v>
      </c>
      <c r="BOZ1333" s="62">
        <f>BOZ1329</f>
        <v>1000000</v>
      </c>
      <c r="BPA1333" s="62">
        <f t="shared" si="778"/>
        <v>0</v>
      </c>
      <c r="BPB1333" s="62">
        <f t="shared" si="778"/>
        <v>0</v>
      </c>
      <c r="BPC1333" s="62">
        <f t="shared" si="778"/>
        <v>1000000</v>
      </c>
      <c r="BPD1333" s="62">
        <f t="shared" si="778"/>
        <v>0</v>
      </c>
      <c r="BPE1333" s="62">
        <f t="shared" si="778"/>
        <v>0</v>
      </c>
      <c r="BPF1333" s="62">
        <f t="shared" si="778"/>
        <v>0</v>
      </c>
      <c r="BPG1333" s="62">
        <f t="shared" si="778"/>
        <v>0</v>
      </c>
      <c r="BPH1333" s="62">
        <f t="shared" si="778"/>
        <v>1000000</v>
      </c>
      <c r="BPN1333" s="62" t="s">
        <v>185</v>
      </c>
      <c r="BPO1333" s="62" t="s">
        <v>186</v>
      </c>
      <c r="BPP1333" s="62">
        <f>BPP1329</f>
        <v>1000000</v>
      </c>
      <c r="BPQ1333" s="62">
        <f t="shared" si="778"/>
        <v>0</v>
      </c>
      <c r="BPR1333" s="62">
        <f t="shared" si="778"/>
        <v>0</v>
      </c>
      <c r="BPS1333" s="62">
        <f t="shared" si="778"/>
        <v>1000000</v>
      </c>
      <c r="BPT1333" s="62">
        <f t="shared" si="778"/>
        <v>0</v>
      </c>
      <c r="BPU1333" s="62">
        <f t="shared" si="778"/>
        <v>0</v>
      </c>
      <c r="BPV1333" s="62">
        <f t="shared" si="778"/>
        <v>0</v>
      </c>
      <c r="BPW1333" s="62">
        <f t="shared" si="778"/>
        <v>0</v>
      </c>
      <c r="BPX1333" s="62">
        <f t="shared" si="778"/>
        <v>1000000</v>
      </c>
      <c r="BQD1333" s="62" t="s">
        <v>185</v>
      </c>
      <c r="BQE1333" s="62" t="s">
        <v>186</v>
      </c>
      <c r="BQF1333" s="62">
        <f>BQF1329</f>
        <v>1000000</v>
      </c>
      <c r="BQG1333" s="62">
        <f t="shared" ref="BQG1333:BSJ1334" si="779">BQG1329</f>
        <v>0</v>
      </c>
      <c r="BQH1333" s="62">
        <f t="shared" si="779"/>
        <v>0</v>
      </c>
      <c r="BQI1333" s="62">
        <f t="shared" si="779"/>
        <v>1000000</v>
      </c>
      <c r="BQJ1333" s="62">
        <f t="shared" si="779"/>
        <v>0</v>
      </c>
      <c r="BQK1333" s="62">
        <f t="shared" si="779"/>
        <v>0</v>
      </c>
      <c r="BQL1333" s="62">
        <f t="shared" si="779"/>
        <v>0</v>
      </c>
      <c r="BQM1333" s="62">
        <f t="shared" si="779"/>
        <v>0</v>
      </c>
      <c r="BQN1333" s="62">
        <f t="shared" si="779"/>
        <v>1000000</v>
      </c>
      <c r="BQT1333" s="62" t="s">
        <v>185</v>
      </c>
      <c r="BQU1333" s="62" t="s">
        <v>186</v>
      </c>
      <c r="BQV1333" s="62">
        <f>BQV1329</f>
        <v>1000000</v>
      </c>
      <c r="BQW1333" s="62">
        <f t="shared" si="779"/>
        <v>0</v>
      </c>
      <c r="BQX1333" s="62">
        <f t="shared" si="779"/>
        <v>0</v>
      </c>
      <c r="BQY1333" s="62">
        <f t="shared" si="779"/>
        <v>1000000</v>
      </c>
      <c r="BQZ1333" s="62">
        <f t="shared" si="779"/>
        <v>0</v>
      </c>
      <c r="BRA1333" s="62">
        <f t="shared" si="779"/>
        <v>0</v>
      </c>
      <c r="BRB1333" s="62">
        <f t="shared" si="779"/>
        <v>0</v>
      </c>
      <c r="BRC1333" s="62">
        <f t="shared" si="779"/>
        <v>0</v>
      </c>
      <c r="BRD1333" s="62">
        <f t="shared" si="779"/>
        <v>1000000</v>
      </c>
      <c r="BRJ1333" s="62" t="s">
        <v>185</v>
      </c>
      <c r="BRK1333" s="62" t="s">
        <v>186</v>
      </c>
      <c r="BRL1333" s="62">
        <f>BRL1329</f>
        <v>1000000</v>
      </c>
      <c r="BRM1333" s="62">
        <f t="shared" si="779"/>
        <v>0</v>
      </c>
      <c r="BRN1333" s="62">
        <f t="shared" si="779"/>
        <v>0</v>
      </c>
      <c r="BRO1333" s="62">
        <f t="shared" si="779"/>
        <v>1000000</v>
      </c>
      <c r="BRP1333" s="62">
        <f t="shared" si="779"/>
        <v>0</v>
      </c>
      <c r="BRQ1333" s="62">
        <f t="shared" si="779"/>
        <v>0</v>
      </c>
      <c r="BRR1333" s="62">
        <f t="shared" si="779"/>
        <v>0</v>
      </c>
      <c r="BRS1333" s="62">
        <f t="shared" si="779"/>
        <v>0</v>
      </c>
      <c r="BRT1333" s="62">
        <f t="shared" si="779"/>
        <v>1000000</v>
      </c>
      <c r="BRZ1333" s="62" t="s">
        <v>185</v>
      </c>
      <c r="BSA1333" s="62" t="s">
        <v>186</v>
      </c>
      <c r="BSB1333" s="62">
        <f>BSB1329</f>
        <v>1000000</v>
      </c>
      <c r="BSC1333" s="62">
        <f t="shared" si="779"/>
        <v>0</v>
      </c>
      <c r="BSD1333" s="62">
        <f t="shared" si="779"/>
        <v>0</v>
      </c>
      <c r="BSE1333" s="62">
        <f t="shared" si="779"/>
        <v>1000000</v>
      </c>
      <c r="BSF1333" s="62">
        <f t="shared" si="779"/>
        <v>0</v>
      </c>
      <c r="BSG1333" s="62">
        <f t="shared" si="779"/>
        <v>0</v>
      </c>
      <c r="BSH1333" s="62">
        <f t="shared" si="779"/>
        <v>0</v>
      </c>
      <c r="BSI1333" s="62">
        <f t="shared" si="779"/>
        <v>0</v>
      </c>
      <c r="BSJ1333" s="62">
        <f t="shared" si="779"/>
        <v>1000000</v>
      </c>
      <c r="BSP1333" s="62" t="s">
        <v>185</v>
      </c>
      <c r="BSQ1333" s="62" t="s">
        <v>186</v>
      </c>
      <c r="BSR1333" s="62">
        <f>BSR1329</f>
        <v>1000000</v>
      </c>
      <c r="BSS1333" s="62">
        <f t="shared" ref="BSS1333:BUV1334" si="780">BSS1329</f>
        <v>0</v>
      </c>
      <c r="BST1333" s="62">
        <f t="shared" si="780"/>
        <v>0</v>
      </c>
      <c r="BSU1333" s="62">
        <f t="shared" si="780"/>
        <v>1000000</v>
      </c>
      <c r="BSV1333" s="62">
        <f t="shared" si="780"/>
        <v>0</v>
      </c>
      <c r="BSW1333" s="62">
        <f t="shared" si="780"/>
        <v>0</v>
      </c>
      <c r="BSX1333" s="62">
        <f t="shared" si="780"/>
        <v>0</v>
      </c>
      <c r="BSY1333" s="62">
        <f t="shared" si="780"/>
        <v>0</v>
      </c>
      <c r="BSZ1333" s="62">
        <f t="shared" si="780"/>
        <v>1000000</v>
      </c>
      <c r="BTF1333" s="62" t="s">
        <v>185</v>
      </c>
      <c r="BTG1333" s="62" t="s">
        <v>186</v>
      </c>
      <c r="BTH1333" s="62">
        <f>BTH1329</f>
        <v>1000000</v>
      </c>
      <c r="BTI1333" s="62">
        <f t="shared" si="780"/>
        <v>0</v>
      </c>
      <c r="BTJ1333" s="62">
        <f t="shared" si="780"/>
        <v>0</v>
      </c>
      <c r="BTK1333" s="62">
        <f t="shared" si="780"/>
        <v>1000000</v>
      </c>
      <c r="BTL1333" s="62">
        <f t="shared" si="780"/>
        <v>0</v>
      </c>
      <c r="BTM1333" s="62">
        <f t="shared" si="780"/>
        <v>0</v>
      </c>
      <c r="BTN1333" s="62">
        <f t="shared" si="780"/>
        <v>0</v>
      </c>
      <c r="BTO1333" s="62">
        <f t="shared" si="780"/>
        <v>0</v>
      </c>
      <c r="BTP1333" s="62">
        <f t="shared" si="780"/>
        <v>1000000</v>
      </c>
      <c r="BTV1333" s="62" t="s">
        <v>185</v>
      </c>
      <c r="BTW1333" s="62" t="s">
        <v>186</v>
      </c>
      <c r="BTX1333" s="62">
        <f>BTX1329</f>
        <v>1000000</v>
      </c>
      <c r="BTY1333" s="62">
        <f t="shared" si="780"/>
        <v>0</v>
      </c>
      <c r="BTZ1333" s="62">
        <f t="shared" si="780"/>
        <v>0</v>
      </c>
      <c r="BUA1333" s="62">
        <f t="shared" si="780"/>
        <v>1000000</v>
      </c>
      <c r="BUB1333" s="62">
        <f t="shared" si="780"/>
        <v>0</v>
      </c>
      <c r="BUC1333" s="62">
        <f t="shared" si="780"/>
        <v>0</v>
      </c>
      <c r="BUD1333" s="62">
        <f t="shared" si="780"/>
        <v>0</v>
      </c>
      <c r="BUE1333" s="62">
        <f t="shared" si="780"/>
        <v>0</v>
      </c>
      <c r="BUF1333" s="62">
        <f t="shared" si="780"/>
        <v>1000000</v>
      </c>
      <c r="BUL1333" s="62" t="s">
        <v>185</v>
      </c>
      <c r="BUM1333" s="62" t="s">
        <v>186</v>
      </c>
      <c r="BUN1333" s="62">
        <f>BUN1329</f>
        <v>1000000</v>
      </c>
      <c r="BUO1333" s="62">
        <f t="shared" si="780"/>
        <v>0</v>
      </c>
      <c r="BUP1333" s="62">
        <f t="shared" si="780"/>
        <v>0</v>
      </c>
      <c r="BUQ1333" s="62">
        <f t="shared" si="780"/>
        <v>1000000</v>
      </c>
      <c r="BUR1333" s="62">
        <f t="shared" si="780"/>
        <v>0</v>
      </c>
      <c r="BUS1333" s="62">
        <f t="shared" si="780"/>
        <v>0</v>
      </c>
      <c r="BUT1333" s="62">
        <f t="shared" si="780"/>
        <v>0</v>
      </c>
      <c r="BUU1333" s="62">
        <f t="shared" si="780"/>
        <v>0</v>
      </c>
      <c r="BUV1333" s="62">
        <f t="shared" si="780"/>
        <v>1000000</v>
      </c>
      <c r="BVB1333" s="62" t="s">
        <v>185</v>
      </c>
      <c r="BVC1333" s="62" t="s">
        <v>186</v>
      </c>
      <c r="BVD1333" s="62">
        <f>BVD1329</f>
        <v>1000000</v>
      </c>
      <c r="BVE1333" s="62">
        <f t="shared" ref="BVE1333:BXH1334" si="781">BVE1329</f>
        <v>0</v>
      </c>
      <c r="BVF1333" s="62">
        <f t="shared" si="781"/>
        <v>0</v>
      </c>
      <c r="BVG1333" s="62">
        <f t="shared" si="781"/>
        <v>1000000</v>
      </c>
      <c r="BVH1333" s="62">
        <f t="shared" si="781"/>
        <v>0</v>
      </c>
      <c r="BVI1333" s="62">
        <f t="shared" si="781"/>
        <v>0</v>
      </c>
      <c r="BVJ1333" s="62">
        <f t="shared" si="781"/>
        <v>0</v>
      </c>
      <c r="BVK1333" s="62">
        <f t="shared" si="781"/>
        <v>0</v>
      </c>
      <c r="BVL1333" s="62">
        <f t="shared" si="781"/>
        <v>1000000</v>
      </c>
      <c r="BVR1333" s="62" t="s">
        <v>185</v>
      </c>
      <c r="BVS1333" s="62" t="s">
        <v>186</v>
      </c>
      <c r="BVT1333" s="62">
        <f>BVT1329</f>
        <v>1000000</v>
      </c>
      <c r="BVU1333" s="62">
        <f t="shared" si="781"/>
        <v>0</v>
      </c>
      <c r="BVV1333" s="62">
        <f t="shared" si="781"/>
        <v>0</v>
      </c>
      <c r="BVW1333" s="62">
        <f t="shared" si="781"/>
        <v>1000000</v>
      </c>
      <c r="BVX1333" s="62">
        <f t="shared" si="781"/>
        <v>0</v>
      </c>
      <c r="BVY1333" s="62">
        <f t="shared" si="781"/>
        <v>0</v>
      </c>
      <c r="BVZ1333" s="62">
        <f t="shared" si="781"/>
        <v>0</v>
      </c>
      <c r="BWA1333" s="62">
        <f t="shared" si="781"/>
        <v>0</v>
      </c>
      <c r="BWB1333" s="62">
        <f t="shared" si="781"/>
        <v>1000000</v>
      </c>
      <c r="BWH1333" s="62" t="s">
        <v>185</v>
      </c>
      <c r="BWI1333" s="62" t="s">
        <v>186</v>
      </c>
      <c r="BWJ1333" s="62">
        <f>BWJ1329</f>
        <v>1000000</v>
      </c>
      <c r="BWK1333" s="62">
        <f t="shared" si="781"/>
        <v>0</v>
      </c>
      <c r="BWL1333" s="62">
        <f t="shared" si="781"/>
        <v>0</v>
      </c>
      <c r="BWM1333" s="62">
        <f t="shared" si="781"/>
        <v>1000000</v>
      </c>
      <c r="BWN1333" s="62">
        <f t="shared" si="781"/>
        <v>0</v>
      </c>
      <c r="BWO1333" s="62">
        <f t="shared" si="781"/>
        <v>0</v>
      </c>
      <c r="BWP1333" s="62">
        <f t="shared" si="781"/>
        <v>0</v>
      </c>
      <c r="BWQ1333" s="62">
        <f t="shared" si="781"/>
        <v>0</v>
      </c>
      <c r="BWR1333" s="62">
        <f t="shared" si="781"/>
        <v>1000000</v>
      </c>
      <c r="BWX1333" s="62" t="s">
        <v>185</v>
      </c>
      <c r="BWY1333" s="62" t="s">
        <v>186</v>
      </c>
      <c r="BWZ1333" s="62">
        <f>BWZ1329</f>
        <v>1000000</v>
      </c>
      <c r="BXA1333" s="62">
        <f t="shared" si="781"/>
        <v>0</v>
      </c>
      <c r="BXB1333" s="62">
        <f t="shared" si="781"/>
        <v>0</v>
      </c>
      <c r="BXC1333" s="62">
        <f t="shared" si="781"/>
        <v>1000000</v>
      </c>
      <c r="BXD1333" s="62">
        <f t="shared" si="781"/>
        <v>0</v>
      </c>
      <c r="BXE1333" s="62">
        <f t="shared" si="781"/>
        <v>0</v>
      </c>
      <c r="BXF1333" s="62">
        <f t="shared" si="781"/>
        <v>0</v>
      </c>
      <c r="BXG1333" s="62">
        <f t="shared" si="781"/>
        <v>0</v>
      </c>
      <c r="BXH1333" s="62">
        <f t="shared" si="781"/>
        <v>1000000</v>
      </c>
      <c r="BXN1333" s="62" t="s">
        <v>185</v>
      </c>
      <c r="BXO1333" s="62" t="s">
        <v>186</v>
      </c>
      <c r="BXP1333" s="62">
        <f>BXP1329</f>
        <v>1000000</v>
      </c>
      <c r="BXQ1333" s="62">
        <f t="shared" ref="BXQ1333:BZT1334" si="782">BXQ1329</f>
        <v>0</v>
      </c>
      <c r="BXR1333" s="62">
        <f t="shared" si="782"/>
        <v>0</v>
      </c>
      <c r="BXS1333" s="62">
        <f t="shared" si="782"/>
        <v>1000000</v>
      </c>
      <c r="BXT1333" s="62">
        <f t="shared" si="782"/>
        <v>0</v>
      </c>
      <c r="BXU1333" s="62">
        <f t="shared" si="782"/>
        <v>0</v>
      </c>
      <c r="BXV1333" s="62">
        <f t="shared" si="782"/>
        <v>0</v>
      </c>
      <c r="BXW1333" s="62">
        <f t="shared" si="782"/>
        <v>0</v>
      </c>
      <c r="BXX1333" s="62">
        <f t="shared" si="782"/>
        <v>1000000</v>
      </c>
      <c r="BYD1333" s="62" t="s">
        <v>185</v>
      </c>
      <c r="BYE1333" s="62" t="s">
        <v>186</v>
      </c>
      <c r="BYF1333" s="62">
        <f>BYF1329</f>
        <v>1000000</v>
      </c>
      <c r="BYG1333" s="62">
        <f t="shared" si="782"/>
        <v>0</v>
      </c>
      <c r="BYH1333" s="62">
        <f t="shared" si="782"/>
        <v>0</v>
      </c>
      <c r="BYI1333" s="62">
        <f t="shared" si="782"/>
        <v>1000000</v>
      </c>
      <c r="BYJ1333" s="62">
        <f t="shared" si="782"/>
        <v>0</v>
      </c>
      <c r="BYK1333" s="62">
        <f t="shared" si="782"/>
        <v>0</v>
      </c>
      <c r="BYL1333" s="62">
        <f t="shared" si="782"/>
        <v>0</v>
      </c>
      <c r="BYM1333" s="62">
        <f t="shared" si="782"/>
        <v>0</v>
      </c>
      <c r="BYN1333" s="62">
        <f t="shared" si="782"/>
        <v>1000000</v>
      </c>
      <c r="BYT1333" s="62" t="s">
        <v>185</v>
      </c>
      <c r="BYU1333" s="62" t="s">
        <v>186</v>
      </c>
      <c r="BYV1333" s="62">
        <f>BYV1329</f>
        <v>1000000</v>
      </c>
      <c r="BYW1333" s="62">
        <f t="shared" si="782"/>
        <v>0</v>
      </c>
      <c r="BYX1333" s="62">
        <f t="shared" si="782"/>
        <v>0</v>
      </c>
      <c r="BYY1333" s="62">
        <f t="shared" si="782"/>
        <v>1000000</v>
      </c>
      <c r="BYZ1333" s="62">
        <f t="shared" si="782"/>
        <v>0</v>
      </c>
      <c r="BZA1333" s="62">
        <f t="shared" si="782"/>
        <v>0</v>
      </c>
      <c r="BZB1333" s="62">
        <f t="shared" si="782"/>
        <v>0</v>
      </c>
      <c r="BZC1333" s="62">
        <f t="shared" si="782"/>
        <v>0</v>
      </c>
      <c r="BZD1333" s="62">
        <f t="shared" si="782"/>
        <v>1000000</v>
      </c>
      <c r="BZJ1333" s="62" t="s">
        <v>185</v>
      </c>
      <c r="BZK1333" s="62" t="s">
        <v>186</v>
      </c>
      <c r="BZL1333" s="62">
        <f>BZL1329</f>
        <v>1000000</v>
      </c>
      <c r="BZM1333" s="62">
        <f t="shared" si="782"/>
        <v>0</v>
      </c>
      <c r="BZN1333" s="62">
        <f t="shared" si="782"/>
        <v>0</v>
      </c>
      <c r="BZO1333" s="62">
        <f t="shared" si="782"/>
        <v>1000000</v>
      </c>
      <c r="BZP1333" s="62">
        <f t="shared" si="782"/>
        <v>0</v>
      </c>
      <c r="BZQ1333" s="62">
        <f t="shared" si="782"/>
        <v>0</v>
      </c>
      <c r="BZR1333" s="62">
        <f t="shared" si="782"/>
        <v>0</v>
      </c>
      <c r="BZS1333" s="62">
        <f t="shared" si="782"/>
        <v>0</v>
      </c>
      <c r="BZT1333" s="62">
        <f t="shared" si="782"/>
        <v>1000000</v>
      </c>
      <c r="BZZ1333" s="62" t="s">
        <v>185</v>
      </c>
      <c r="CAA1333" s="62" t="s">
        <v>186</v>
      </c>
      <c r="CAB1333" s="62">
        <f>CAB1329</f>
        <v>1000000</v>
      </c>
      <c r="CAC1333" s="62">
        <f t="shared" ref="CAC1333:CCF1334" si="783">CAC1329</f>
        <v>0</v>
      </c>
      <c r="CAD1333" s="62">
        <f t="shared" si="783"/>
        <v>0</v>
      </c>
      <c r="CAE1333" s="62">
        <f t="shared" si="783"/>
        <v>1000000</v>
      </c>
      <c r="CAF1333" s="62">
        <f t="shared" si="783"/>
        <v>0</v>
      </c>
      <c r="CAG1333" s="62">
        <f t="shared" si="783"/>
        <v>0</v>
      </c>
      <c r="CAH1333" s="62">
        <f t="shared" si="783"/>
        <v>0</v>
      </c>
      <c r="CAI1333" s="62">
        <f t="shared" si="783"/>
        <v>0</v>
      </c>
      <c r="CAJ1333" s="62">
        <f t="shared" si="783"/>
        <v>1000000</v>
      </c>
      <c r="CAP1333" s="62" t="s">
        <v>185</v>
      </c>
      <c r="CAQ1333" s="62" t="s">
        <v>186</v>
      </c>
      <c r="CAR1333" s="62">
        <f>CAR1329</f>
        <v>1000000</v>
      </c>
      <c r="CAS1333" s="62">
        <f t="shared" si="783"/>
        <v>0</v>
      </c>
      <c r="CAT1333" s="62">
        <f t="shared" si="783"/>
        <v>0</v>
      </c>
      <c r="CAU1333" s="62">
        <f t="shared" si="783"/>
        <v>1000000</v>
      </c>
      <c r="CAV1333" s="62">
        <f t="shared" si="783"/>
        <v>0</v>
      </c>
      <c r="CAW1333" s="62">
        <f t="shared" si="783"/>
        <v>0</v>
      </c>
      <c r="CAX1333" s="62">
        <f t="shared" si="783"/>
        <v>0</v>
      </c>
      <c r="CAY1333" s="62">
        <f t="shared" si="783"/>
        <v>0</v>
      </c>
      <c r="CAZ1333" s="62">
        <f t="shared" si="783"/>
        <v>1000000</v>
      </c>
      <c r="CBF1333" s="62" t="s">
        <v>185</v>
      </c>
      <c r="CBG1333" s="62" t="s">
        <v>186</v>
      </c>
      <c r="CBH1333" s="62">
        <f>CBH1329</f>
        <v>1000000</v>
      </c>
      <c r="CBI1333" s="62">
        <f t="shared" si="783"/>
        <v>0</v>
      </c>
      <c r="CBJ1333" s="62">
        <f t="shared" si="783"/>
        <v>0</v>
      </c>
      <c r="CBK1333" s="62">
        <f t="shared" si="783"/>
        <v>1000000</v>
      </c>
      <c r="CBL1333" s="62">
        <f t="shared" si="783"/>
        <v>0</v>
      </c>
      <c r="CBM1333" s="62">
        <f t="shared" si="783"/>
        <v>0</v>
      </c>
      <c r="CBN1333" s="62">
        <f t="shared" si="783"/>
        <v>0</v>
      </c>
      <c r="CBO1333" s="62">
        <f t="shared" si="783"/>
        <v>0</v>
      </c>
      <c r="CBP1333" s="62">
        <f t="shared" si="783"/>
        <v>1000000</v>
      </c>
      <c r="CBV1333" s="62" t="s">
        <v>185</v>
      </c>
      <c r="CBW1333" s="62" t="s">
        <v>186</v>
      </c>
      <c r="CBX1333" s="62">
        <f>CBX1329</f>
        <v>1000000</v>
      </c>
      <c r="CBY1333" s="62">
        <f t="shared" si="783"/>
        <v>0</v>
      </c>
      <c r="CBZ1333" s="62">
        <f t="shared" si="783"/>
        <v>0</v>
      </c>
      <c r="CCA1333" s="62">
        <f t="shared" si="783"/>
        <v>1000000</v>
      </c>
      <c r="CCB1333" s="62">
        <f t="shared" si="783"/>
        <v>0</v>
      </c>
      <c r="CCC1333" s="62">
        <f t="shared" si="783"/>
        <v>0</v>
      </c>
      <c r="CCD1333" s="62">
        <f t="shared" si="783"/>
        <v>0</v>
      </c>
      <c r="CCE1333" s="62">
        <f t="shared" si="783"/>
        <v>0</v>
      </c>
      <c r="CCF1333" s="62">
        <f t="shared" si="783"/>
        <v>1000000</v>
      </c>
      <c r="CCL1333" s="62" t="s">
        <v>185</v>
      </c>
      <c r="CCM1333" s="62" t="s">
        <v>186</v>
      </c>
      <c r="CCN1333" s="62">
        <f>CCN1329</f>
        <v>1000000</v>
      </c>
      <c r="CCO1333" s="62">
        <f t="shared" ref="CCO1333:CER1334" si="784">CCO1329</f>
        <v>0</v>
      </c>
      <c r="CCP1333" s="62">
        <f t="shared" si="784"/>
        <v>0</v>
      </c>
      <c r="CCQ1333" s="62">
        <f t="shared" si="784"/>
        <v>1000000</v>
      </c>
      <c r="CCR1333" s="62">
        <f t="shared" si="784"/>
        <v>0</v>
      </c>
      <c r="CCS1333" s="62">
        <f t="shared" si="784"/>
        <v>0</v>
      </c>
      <c r="CCT1333" s="62">
        <f t="shared" si="784"/>
        <v>0</v>
      </c>
      <c r="CCU1333" s="62">
        <f t="shared" si="784"/>
        <v>0</v>
      </c>
      <c r="CCV1333" s="62">
        <f t="shared" si="784"/>
        <v>1000000</v>
      </c>
      <c r="CDB1333" s="62" t="s">
        <v>185</v>
      </c>
      <c r="CDC1333" s="62" t="s">
        <v>186</v>
      </c>
      <c r="CDD1333" s="62">
        <f>CDD1329</f>
        <v>1000000</v>
      </c>
      <c r="CDE1333" s="62">
        <f t="shared" si="784"/>
        <v>0</v>
      </c>
      <c r="CDF1333" s="62">
        <f t="shared" si="784"/>
        <v>0</v>
      </c>
      <c r="CDG1333" s="62">
        <f t="shared" si="784"/>
        <v>1000000</v>
      </c>
      <c r="CDH1333" s="62">
        <f t="shared" si="784"/>
        <v>0</v>
      </c>
      <c r="CDI1333" s="62">
        <f t="shared" si="784"/>
        <v>0</v>
      </c>
      <c r="CDJ1333" s="62">
        <f t="shared" si="784"/>
        <v>0</v>
      </c>
      <c r="CDK1333" s="62">
        <f t="shared" si="784"/>
        <v>0</v>
      </c>
      <c r="CDL1333" s="62">
        <f t="shared" si="784"/>
        <v>1000000</v>
      </c>
      <c r="CDR1333" s="62" t="s">
        <v>185</v>
      </c>
      <c r="CDS1333" s="62" t="s">
        <v>186</v>
      </c>
      <c r="CDT1333" s="62">
        <f>CDT1329</f>
        <v>1000000</v>
      </c>
      <c r="CDU1333" s="62">
        <f t="shared" si="784"/>
        <v>0</v>
      </c>
      <c r="CDV1333" s="62">
        <f t="shared" si="784"/>
        <v>0</v>
      </c>
      <c r="CDW1333" s="62">
        <f t="shared" si="784"/>
        <v>1000000</v>
      </c>
      <c r="CDX1333" s="62">
        <f t="shared" si="784"/>
        <v>0</v>
      </c>
      <c r="CDY1333" s="62">
        <f t="shared" si="784"/>
        <v>0</v>
      </c>
      <c r="CDZ1333" s="62">
        <f t="shared" si="784"/>
        <v>0</v>
      </c>
      <c r="CEA1333" s="62">
        <f t="shared" si="784"/>
        <v>0</v>
      </c>
      <c r="CEB1333" s="62">
        <f t="shared" si="784"/>
        <v>1000000</v>
      </c>
      <c r="CEH1333" s="62" t="s">
        <v>185</v>
      </c>
      <c r="CEI1333" s="62" t="s">
        <v>186</v>
      </c>
      <c r="CEJ1333" s="62">
        <f>CEJ1329</f>
        <v>1000000</v>
      </c>
      <c r="CEK1333" s="62">
        <f t="shared" si="784"/>
        <v>0</v>
      </c>
      <c r="CEL1333" s="62">
        <f t="shared" si="784"/>
        <v>0</v>
      </c>
      <c r="CEM1333" s="62">
        <f t="shared" si="784"/>
        <v>1000000</v>
      </c>
      <c r="CEN1333" s="62">
        <f t="shared" si="784"/>
        <v>0</v>
      </c>
      <c r="CEO1333" s="62">
        <f t="shared" si="784"/>
        <v>0</v>
      </c>
      <c r="CEP1333" s="62">
        <f t="shared" si="784"/>
        <v>0</v>
      </c>
      <c r="CEQ1333" s="62">
        <f t="shared" si="784"/>
        <v>0</v>
      </c>
      <c r="CER1333" s="62">
        <f t="shared" si="784"/>
        <v>1000000</v>
      </c>
      <c r="CEX1333" s="62" t="s">
        <v>185</v>
      </c>
      <c r="CEY1333" s="62" t="s">
        <v>186</v>
      </c>
      <c r="CEZ1333" s="62">
        <f>CEZ1329</f>
        <v>1000000</v>
      </c>
      <c r="CFA1333" s="62">
        <f t="shared" ref="CFA1333:CHD1334" si="785">CFA1329</f>
        <v>0</v>
      </c>
      <c r="CFB1333" s="62">
        <f t="shared" si="785"/>
        <v>0</v>
      </c>
      <c r="CFC1333" s="62">
        <f t="shared" si="785"/>
        <v>1000000</v>
      </c>
      <c r="CFD1333" s="62">
        <f t="shared" si="785"/>
        <v>0</v>
      </c>
      <c r="CFE1333" s="62">
        <f t="shared" si="785"/>
        <v>0</v>
      </c>
      <c r="CFF1333" s="62">
        <f t="shared" si="785"/>
        <v>0</v>
      </c>
      <c r="CFG1333" s="62">
        <f t="shared" si="785"/>
        <v>0</v>
      </c>
      <c r="CFH1333" s="62">
        <f t="shared" si="785"/>
        <v>1000000</v>
      </c>
      <c r="CFN1333" s="62" t="s">
        <v>185</v>
      </c>
      <c r="CFO1333" s="62" t="s">
        <v>186</v>
      </c>
      <c r="CFP1333" s="62">
        <f>CFP1329</f>
        <v>1000000</v>
      </c>
      <c r="CFQ1333" s="62">
        <f t="shared" si="785"/>
        <v>0</v>
      </c>
      <c r="CFR1333" s="62">
        <f t="shared" si="785"/>
        <v>0</v>
      </c>
      <c r="CFS1333" s="62">
        <f t="shared" si="785"/>
        <v>1000000</v>
      </c>
      <c r="CFT1333" s="62">
        <f t="shared" si="785"/>
        <v>0</v>
      </c>
      <c r="CFU1333" s="62">
        <f t="shared" si="785"/>
        <v>0</v>
      </c>
      <c r="CFV1333" s="62">
        <f t="shared" si="785"/>
        <v>0</v>
      </c>
      <c r="CFW1333" s="62">
        <f t="shared" si="785"/>
        <v>0</v>
      </c>
      <c r="CFX1333" s="62">
        <f t="shared" si="785"/>
        <v>1000000</v>
      </c>
      <c r="CGD1333" s="62" t="s">
        <v>185</v>
      </c>
      <c r="CGE1333" s="62" t="s">
        <v>186</v>
      </c>
      <c r="CGF1333" s="62">
        <f>CGF1329</f>
        <v>1000000</v>
      </c>
      <c r="CGG1333" s="62">
        <f t="shared" si="785"/>
        <v>0</v>
      </c>
      <c r="CGH1333" s="62">
        <f t="shared" si="785"/>
        <v>0</v>
      </c>
      <c r="CGI1333" s="62">
        <f t="shared" si="785"/>
        <v>1000000</v>
      </c>
      <c r="CGJ1333" s="62">
        <f t="shared" si="785"/>
        <v>0</v>
      </c>
      <c r="CGK1333" s="62">
        <f t="shared" si="785"/>
        <v>0</v>
      </c>
      <c r="CGL1333" s="62">
        <f t="shared" si="785"/>
        <v>0</v>
      </c>
      <c r="CGM1333" s="62">
        <f t="shared" si="785"/>
        <v>0</v>
      </c>
      <c r="CGN1333" s="62">
        <f t="shared" si="785"/>
        <v>1000000</v>
      </c>
      <c r="CGT1333" s="62" t="s">
        <v>185</v>
      </c>
      <c r="CGU1333" s="62" t="s">
        <v>186</v>
      </c>
      <c r="CGV1333" s="62">
        <f>CGV1329</f>
        <v>1000000</v>
      </c>
      <c r="CGW1333" s="62">
        <f t="shared" si="785"/>
        <v>0</v>
      </c>
      <c r="CGX1333" s="62">
        <f t="shared" si="785"/>
        <v>0</v>
      </c>
      <c r="CGY1333" s="62">
        <f t="shared" si="785"/>
        <v>1000000</v>
      </c>
      <c r="CGZ1333" s="62">
        <f t="shared" si="785"/>
        <v>0</v>
      </c>
      <c r="CHA1333" s="62">
        <f t="shared" si="785"/>
        <v>0</v>
      </c>
      <c r="CHB1333" s="62">
        <f t="shared" si="785"/>
        <v>0</v>
      </c>
      <c r="CHC1333" s="62">
        <f t="shared" si="785"/>
        <v>0</v>
      </c>
      <c r="CHD1333" s="62">
        <f t="shared" si="785"/>
        <v>1000000</v>
      </c>
      <c r="CHJ1333" s="62" t="s">
        <v>185</v>
      </c>
      <c r="CHK1333" s="62" t="s">
        <v>186</v>
      </c>
      <c r="CHL1333" s="62">
        <f>CHL1329</f>
        <v>1000000</v>
      </c>
      <c r="CHM1333" s="62">
        <f t="shared" ref="CHM1333:CJP1334" si="786">CHM1329</f>
        <v>0</v>
      </c>
      <c r="CHN1333" s="62">
        <f t="shared" si="786"/>
        <v>0</v>
      </c>
      <c r="CHO1333" s="62">
        <f t="shared" si="786"/>
        <v>1000000</v>
      </c>
      <c r="CHP1333" s="62">
        <f t="shared" si="786"/>
        <v>0</v>
      </c>
      <c r="CHQ1333" s="62">
        <f t="shared" si="786"/>
        <v>0</v>
      </c>
      <c r="CHR1333" s="62">
        <f t="shared" si="786"/>
        <v>0</v>
      </c>
      <c r="CHS1333" s="62">
        <f t="shared" si="786"/>
        <v>0</v>
      </c>
      <c r="CHT1333" s="62">
        <f t="shared" si="786"/>
        <v>1000000</v>
      </c>
      <c r="CHZ1333" s="62" t="s">
        <v>185</v>
      </c>
      <c r="CIA1333" s="62" t="s">
        <v>186</v>
      </c>
      <c r="CIB1333" s="62">
        <f>CIB1329</f>
        <v>1000000</v>
      </c>
      <c r="CIC1333" s="62">
        <f t="shared" si="786"/>
        <v>0</v>
      </c>
      <c r="CID1333" s="62">
        <f t="shared" si="786"/>
        <v>0</v>
      </c>
      <c r="CIE1333" s="62">
        <f t="shared" si="786"/>
        <v>1000000</v>
      </c>
      <c r="CIF1333" s="62">
        <f t="shared" si="786"/>
        <v>0</v>
      </c>
      <c r="CIG1333" s="62">
        <f t="shared" si="786"/>
        <v>0</v>
      </c>
      <c r="CIH1333" s="62">
        <f t="shared" si="786"/>
        <v>0</v>
      </c>
      <c r="CII1333" s="62">
        <f t="shared" si="786"/>
        <v>0</v>
      </c>
      <c r="CIJ1333" s="62">
        <f t="shared" si="786"/>
        <v>1000000</v>
      </c>
      <c r="CIP1333" s="62" t="s">
        <v>185</v>
      </c>
      <c r="CIQ1333" s="62" t="s">
        <v>186</v>
      </c>
      <c r="CIR1333" s="62">
        <f>CIR1329</f>
        <v>1000000</v>
      </c>
      <c r="CIS1333" s="62">
        <f t="shared" si="786"/>
        <v>0</v>
      </c>
      <c r="CIT1333" s="62">
        <f t="shared" si="786"/>
        <v>0</v>
      </c>
      <c r="CIU1333" s="62">
        <f t="shared" si="786"/>
        <v>1000000</v>
      </c>
      <c r="CIV1333" s="62">
        <f t="shared" si="786"/>
        <v>0</v>
      </c>
      <c r="CIW1333" s="62">
        <f t="shared" si="786"/>
        <v>0</v>
      </c>
      <c r="CIX1333" s="62">
        <f t="shared" si="786"/>
        <v>0</v>
      </c>
      <c r="CIY1333" s="62">
        <f t="shared" si="786"/>
        <v>0</v>
      </c>
      <c r="CIZ1333" s="62">
        <f t="shared" si="786"/>
        <v>1000000</v>
      </c>
      <c r="CJF1333" s="62" t="s">
        <v>185</v>
      </c>
      <c r="CJG1333" s="62" t="s">
        <v>186</v>
      </c>
      <c r="CJH1333" s="62">
        <f>CJH1329</f>
        <v>1000000</v>
      </c>
      <c r="CJI1333" s="62">
        <f t="shared" si="786"/>
        <v>0</v>
      </c>
      <c r="CJJ1333" s="62">
        <f t="shared" si="786"/>
        <v>0</v>
      </c>
      <c r="CJK1333" s="62">
        <f t="shared" si="786"/>
        <v>1000000</v>
      </c>
      <c r="CJL1333" s="62">
        <f t="shared" si="786"/>
        <v>0</v>
      </c>
      <c r="CJM1333" s="62">
        <f t="shared" si="786"/>
        <v>0</v>
      </c>
      <c r="CJN1333" s="62">
        <f t="shared" si="786"/>
        <v>0</v>
      </c>
      <c r="CJO1333" s="62">
        <f t="shared" si="786"/>
        <v>0</v>
      </c>
      <c r="CJP1333" s="62">
        <f t="shared" si="786"/>
        <v>1000000</v>
      </c>
      <c r="CJV1333" s="62" t="s">
        <v>185</v>
      </c>
      <c r="CJW1333" s="62" t="s">
        <v>186</v>
      </c>
      <c r="CJX1333" s="62">
        <f>CJX1329</f>
        <v>1000000</v>
      </c>
      <c r="CJY1333" s="62">
        <f t="shared" ref="CJY1333:CMB1334" si="787">CJY1329</f>
        <v>0</v>
      </c>
      <c r="CJZ1333" s="62">
        <f t="shared" si="787"/>
        <v>0</v>
      </c>
      <c r="CKA1333" s="62">
        <f t="shared" si="787"/>
        <v>1000000</v>
      </c>
      <c r="CKB1333" s="62">
        <f t="shared" si="787"/>
        <v>0</v>
      </c>
      <c r="CKC1333" s="62">
        <f t="shared" si="787"/>
        <v>0</v>
      </c>
      <c r="CKD1333" s="62">
        <f t="shared" si="787"/>
        <v>0</v>
      </c>
      <c r="CKE1333" s="62">
        <f t="shared" si="787"/>
        <v>0</v>
      </c>
      <c r="CKF1333" s="62">
        <f t="shared" si="787"/>
        <v>1000000</v>
      </c>
      <c r="CKL1333" s="62" t="s">
        <v>185</v>
      </c>
      <c r="CKM1333" s="62" t="s">
        <v>186</v>
      </c>
      <c r="CKN1333" s="62">
        <f>CKN1329</f>
        <v>1000000</v>
      </c>
      <c r="CKO1333" s="62">
        <f t="shared" si="787"/>
        <v>0</v>
      </c>
      <c r="CKP1333" s="62">
        <f t="shared" si="787"/>
        <v>0</v>
      </c>
      <c r="CKQ1333" s="62">
        <f t="shared" si="787"/>
        <v>1000000</v>
      </c>
      <c r="CKR1333" s="62">
        <f t="shared" si="787"/>
        <v>0</v>
      </c>
      <c r="CKS1333" s="62">
        <f t="shared" si="787"/>
        <v>0</v>
      </c>
      <c r="CKT1333" s="62">
        <f t="shared" si="787"/>
        <v>0</v>
      </c>
      <c r="CKU1333" s="62">
        <f t="shared" si="787"/>
        <v>0</v>
      </c>
      <c r="CKV1333" s="62">
        <f t="shared" si="787"/>
        <v>1000000</v>
      </c>
      <c r="CLB1333" s="62" t="s">
        <v>185</v>
      </c>
      <c r="CLC1333" s="62" t="s">
        <v>186</v>
      </c>
      <c r="CLD1333" s="62">
        <f>CLD1329</f>
        <v>1000000</v>
      </c>
      <c r="CLE1333" s="62">
        <f t="shared" si="787"/>
        <v>0</v>
      </c>
      <c r="CLF1333" s="62">
        <f t="shared" si="787"/>
        <v>0</v>
      </c>
      <c r="CLG1333" s="62">
        <f t="shared" si="787"/>
        <v>1000000</v>
      </c>
      <c r="CLH1333" s="62">
        <f t="shared" si="787"/>
        <v>0</v>
      </c>
      <c r="CLI1333" s="62">
        <f t="shared" si="787"/>
        <v>0</v>
      </c>
      <c r="CLJ1333" s="62">
        <f t="shared" si="787"/>
        <v>0</v>
      </c>
      <c r="CLK1333" s="62">
        <f t="shared" si="787"/>
        <v>0</v>
      </c>
      <c r="CLL1333" s="62">
        <f t="shared" si="787"/>
        <v>1000000</v>
      </c>
      <c r="CLR1333" s="62" t="s">
        <v>185</v>
      </c>
      <c r="CLS1333" s="62" t="s">
        <v>186</v>
      </c>
      <c r="CLT1333" s="62">
        <f>CLT1329</f>
        <v>1000000</v>
      </c>
      <c r="CLU1333" s="62">
        <f t="shared" si="787"/>
        <v>0</v>
      </c>
      <c r="CLV1333" s="62">
        <f t="shared" si="787"/>
        <v>0</v>
      </c>
      <c r="CLW1333" s="62">
        <f t="shared" si="787"/>
        <v>1000000</v>
      </c>
      <c r="CLX1333" s="62">
        <f t="shared" si="787"/>
        <v>0</v>
      </c>
      <c r="CLY1333" s="62">
        <f t="shared" si="787"/>
        <v>0</v>
      </c>
      <c r="CLZ1333" s="62">
        <f t="shared" si="787"/>
        <v>0</v>
      </c>
      <c r="CMA1333" s="62">
        <f t="shared" si="787"/>
        <v>0</v>
      </c>
      <c r="CMB1333" s="62">
        <f t="shared" si="787"/>
        <v>1000000</v>
      </c>
      <c r="CMH1333" s="62" t="s">
        <v>185</v>
      </c>
      <c r="CMI1333" s="62" t="s">
        <v>186</v>
      </c>
      <c r="CMJ1333" s="62">
        <f>CMJ1329</f>
        <v>1000000</v>
      </c>
      <c r="CMK1333" s="62">
        <f t="shared" ref="CMK1333:CON1334" si="788">CMK1329</f>
        <v>0</v>
      </c>
      <c r="CML1333" s="62">
        <f t="shared" si="788"/>
        <v>0</v>
      </c>
      <c r="CMM1333" s="62">
        <f t="shared" si="788"/>
        <v>1000000</v>
      </c>
      <c r="CMN1333" s="62">
        <f t="shared" si="788"/>
        <v>0</v>
      </c>
      <c r="CMO1333" s="62">
        <f t="shared" si="788"/>
        <v>0</v>
      </c>
      <c r="CMP1333" s="62">
        <f t="shared" si="788"/>
        <v>0</v>
      </c>
      <c r="CMQ1333" s="62">
        <f t="shared" si="788"/>
        <v>0</v>
      </c>
      <c r="CMR1333" s="62">
        <f t="shared" si="788"/>
        <v>1000000</v>
      </c>
      <c r="CMX1333" s="62" t="s">
        <v>185</v>
      </c>
      <c r="CMY1333" s="62" t="s">
        <v>186</v>
      </c>
      <c r="CMZ1333" s="62">
        <f>CMZ1329</f>
        <v>1000000</v>
      </c>
      <c r="CNA1333" s="62">
        <f t="shared" si="788"/>
        <v>0</v>
      </c>
      <c r="CNB1333" s="62">
        <f t="shared" si="788"/>
        <v>0</v>
      </c>
      <c r="CNC1333" s="62">
        <f t="shared" si="788"/>
        <v>1000000</v>
      </c>
      <c r="CND1333" s="62">
        <f t="shared" si="788"/>
        <v>0</v>
      </c>
      <c r="CNE1333" s="62">
        <f t="shared" si="788"/>
        <v>0</v>
      </c>
      <c r="CNF1333" s="62">
        <f t="shared" si="788"/>
        <v>0</v>
      </c>
      <c r="CNG1333" s="62">
        <f t="shared" si="788"/>
        <v>0</v>
      </c>
      <c r="CNH1333" s="62">
        <f t="shared" si="788"/>
        <v>1000000</v>
      </c>
      <c r="CNN1333" s="62" t="s">
        <v>185</v>
      </c>
      <c r="CNO1333" s="62" t="s">
        <v>186</v>
      </c>
      <c r="CNP1333" s="62">
        <f>CNP1329</f>
        <v>1000000</v>
      </c>
      <c r="CNQ1333" s="62">
        <f t="shared" si="788"/>
        <v>0</v>
      </c>
      <c r="CNR1333" s="62">
        <f t="shared" si="788"/>
        <v>0</v>
      </c>
      <c r="CNS1333" s="62">
        <f t="shared" si="788"/>
        <v>1000000</v>
      </c>
      <c r="CNT1333" s="62">
        <f t="shared" si="788"/>
        <v>0</v>
      </c>
      <c r="CNU1333" s="62">
        <f t="shared" si="788"/>
        <v>0</v>
      </c>
      <c r="CNV1333" s="62">
        <f t="shared" si="788"/>
        <v>0</v>
      </c>
      <c r="CNW1333" s="62">
        <f t="shared" si="788"/>
        <v>0</v>
      </c>
      <c r="CNX1333" s="62">
        <f t="shared" si="788"/>
        <v>1000000</v>
      </c>
      <c r="COD1333" s="62" t="s">
        <v>185</v>
      </c>
      <c r="COE1333" s="62" t="s">
        <v>186</v>
      </c>
      <c r="COF1333" s="62">
        <f>COF1329</f>
        <v>1000000</v>
      </c>
      <c r="COG1333" s="62">
        <f t="shared" si="788"/>
        <v>0</v>
      </c>
      <c r="COH1333" s="62">
        <f t="shared" si="788"/>
        <v>0</v>
      </c>
      <c r="COI1333" s="62">
        <f t="shared" si="788"/>
        <v>1000000</v>
      </c>
      <c r="COJ1333" s="62">
        <f t="shared" si="788"/>
        <v>0</v>
      </c>
      <c r="COK1333" s="62">
        <f t="shared" si="788"/>
        <v>0</v>
      </c>
      <c r="COL1333" s="62">
        <f t="shared" si="788"/>
        <v>0</v>
      </c>
      <c r="COM1333" s="62">
        <f t="shared" si="788"/>
        <v>0</v>
      </c>
      <c r="CON1333" s="62">
        <f t="shared" si="788"/>
        <v>1000000</v>
      </c>
      <c r="COT1333" s="62" t="s">
        <v>185</v>
      </c>
      <c r="COU1333" s="62" t="s">
        <v>186</v>
      </c>
      <c r="COV1333" s="62">
        <f>COV1329</f>
        <v>1000000</v>
      </c>
      <c r="COW1333" s="62">
        <f t="shared" ref="COW1333:CQZ1334" si="789">COW1329</f>
        <v>0</v>
      </c>
      <c r="COX1333" s="62">
        <f t="shared" si="789"/>
        <v>0</v>
      </c>
      <c r="COY1333" s="62">
        <f t="shared" si="789"/>
        <v>1000000</v>
      </c>
      <c r="COZ1333" s="62">
        <f t="shared" si="789"/>
        <v>0</v>
      </c>
      <c r="CPA1333" s="62">
        <f t="shared" si="789"/>
        <v>0</v>
      </c>
      <c r="CPB1333" s="62">
        <f t="shared" si="789"/>
        <v>0</v>
      </c>
      <c r="CPC1333" s="62">
        <f t="shared" si="789"/>
        <v>0</v>
      </c>
      <c r="CPD1333" s="62">
        <f t="shared" si="789"/>
        <v>1000000</v>
      </c>
      <c r="CPJ1333" s="62" t="s">
        <v>185</v>
      </c>
      <c r="CPK1333" s="62" t="s">
        <v>186</v>
      </c>
      <c r="CPL1333" s="62">
        <f>CPL1329</f>
        <v>1000000</v>
      </c>
      <c r="CPM1333" s="62">
        <f t="shared" si="789"/>
        <v>0</v>
      </c>
      <c r="CPN1333" s="62">
        <f t="shared" si="789"/>
        <v>0</v>
      </c>
      <c r="CPO1333" s="62">
        <f t="shared" si="789"/>
        <v>1000000</v>
      </c>
      <c r="CPP1333" s="62">
        <f t="shared" si="789"/>
        <v>0</v>
      </c>
      <c r="CPQ1333" s="62">
        <f t="shared" si="789"/>
        <v>0</v>
      </c>
      <c r="CPR1333" s="62">
        <f t="shared" si="789"/>
        <v>0</v>
      </c>
      <c r="CPS1333" s="62">
        <f t="shared" si="789"/>
        <v>0</v>
      </c>
      <c r="CPT1333" s="62">
        <f t="shared" si="789"/>
        <v>1000000</v>
      </c>
      <c r="CPZ1333" s="62" t="s">
        <v>185</v>
      </c>
      <c r="CQA1333" s="62" t="s">
        <v>186</v>
      </c>
      <c r="CQB1333" s="62">
        <f>CQB1329</f>
        <v>1000000</v>
      </c>
      <c r="CQC1333" s="62">
        <f t="shared" si="789"/>
        <v>0</v>
      </c>
      <c r="CQD1333" s="62">
        <f t="shared" si="789"/>
        <v>0</v>
      </c>
      <c r="CQE1333" s="62">
        <f t="shared" si="789"/>
        <v>1000000</v>
      </c>
      <c r="CQF1333" s="62">
        <f t="shared" si="789"/>
        <v>0</v>
      </c>
      <c r="CQG1333" s="62">
        <f t="shared" si="789"/>
        <v>0</v>
      </c>
      <c r="CQH1333" s="62">
        <f t="shared" si="789"/>
        <v>0</v>
      </c>
      <c r="CQI1333" s="62">
        <f t="shared" si="789"/>
        <v>0</v>
      </c>
      <c r="CQJ1333" s="62">
        <f t="shared" si="789"/>
        <v>1000000</v>
      </c>
      <c r="CQP1333" s="62" t="s">
        <v>185</v>
      </c>
      <c r="CQQ1333" s="62" t="s">
        <v>186</v>
      </c>
      <c r="CQR1333" s="62">
        <f>CQR1329</f>
        <v>1000000</v>
      </c>
      <c r="CQS1333" s="62">
        <f t="shared" si="789"/>
        <v>0</v>
      </c>
      <c r="CQT1333" s="62">
        <f t="shared" si="789"/>
        <v>0</v>
      </c>
      <c r="CQU1333" s="62">
        <f t="shared" si="789"/>
        <v>1000000</v>
      </c>
      <c r="CQV1333" s="62">
        <f t="shared" si="789"/>
        <v>0</v>
      </c>
      <c r="CQW1333" s="62">
        <f t="shared" si="789"/>
        <v>0</v>
      </c>
      <c r="CQX1333" s="62">
        <f t="shared" si="789"/>
        <v>0</v>
      </c>
      <c r="CQY1333" s="62">
        <f t="shared" si="789"/>
        <v>0</v>
      </c>
      <c r="CQZ1333" s="62">
        <f t="shared" si="789"/>
        <v>1000000</v>
      </c>
      <c r="CRF1333" s="62" t="s">
        <v>185</v>
      </c>
      <c r="CRG1333" s="62" t="s">
        <v>186</v>
      </c>
      <c r="CRH1333" s="62">
        <f>CRH1329</f>
        <v>1000000</v>
      </c>
      <c r="CRI1333" s="62">
        <f t="shared" ref="CRI1333:CTL1334" si="790">CRI1329</f>
        <v>0</v>
      </c>
      <c r="CRJ1333" s="62">
        <f t="shared" si="790"/>
        <v>0</v>
      </c>
      <c r="CRK1333" s="62">
        <f t="shared" si="790"/>
        <v>1000000</v>
      </c>
      <c r="CRL1333" s="62">
        <f t="shared" si="790"/>
        <v>0</v>
      </c>
      <c r="CRM1333" s="62">
        <f t="shared" si="790"/>
        <v>0</v>
      </c>
      <c r="CRN1333" s="62">
        <f t="shared" si="790"/>
        <v>0</v>
      </c>
      <c r="CRO1333" s="62">
        <f t="shared" si="790"/>
        <v>0</v>
      </c>
      <c r="CRP1333" s="62">
        <f t="shared" si="790"/>
        <v>1000000</v>
      </c>
      <c r="CRV1333" s="62" t="s">
        <v>185</v>
      </c>
      <c r="CRW1333" s="62" t="s">
        <v>186</v>
      </c>
      <c r="CRX1333" s="62">
        <f>CRX1329</f>
        <v>1000000</v>
      </c>
      <c r="CRY1333" s="62">
        <f t="shared" si="790"/>
        <v>0</v>
      </c>
      <c r="CRZ1333" s="62">
        <f t="shared" si="790"/>
        <v>0</v>
      </c>
      <c r="CSA1333" s="62">
        <f t="shared" si="790"/>
        <v>1000000</v>
      </c>
      <c r="CSB1333" s="62">
        <f t="shared" si="790"/>
        <v>0</v>
      </c>
      <c r="CSC1333" s="62">
        <f t="shared" si="790"/>
        <v>0</v>
      </c>
      <c r="CSD1333" s="62">
        <f t="shared" si="790"/>
        <v>0</v>
      </c>
      <c r="CSE1333" s="62">
        <f t="shared" si="790"/>
        <v>0</v>
      </c>
      <c r="CSF1333" s="62">
        <f t="shared" si="790"/>
        <v>1000000</v>
      </c>
      <c r="CSL1333" s="62" t="s">
        <v>185</v>
      </c>
      <c r="CSM1333" s="62" t="s">
        <v>186</v>
      </c>
      <c r="CSN1333" s="62">
        <f>CSN1329</f>
        <v>1000000</v>
      </c>
      <c r="CSO1333" s="62">
        <f t="shared" si="790"/>
        <v>0</v>
      </c>
      <c r="CSP1333" s="62">
        <f t="shared" si="790"/>
        <v>0</v>
      </c>
      <c r="CSQ1333" s="62">
        <f t="shared" si="790"/>
        <v>1000000</v>
      </c>
      <c r="CSR1333" s="62">
        <f t="shared" si="790"/>
        <v>0</v>
      </c>
      <c r="CSS1333" s="62">
        <f t="shared" si="790"/>
        <v>0</v>
      </c>
      <c r="CST1333" s="62">
        <f t="shared" si="790"/>
        <v>0</v>
      </c>
      <c r="CSU1333" s="62">
        <f t="shared" si="790"/>
        <v>0</v>
      </c>
      <c r="CSV1333" s="62">
        <f t="shared" si="790"/>
        <v>1000000</v>
      </c>
      <c r="CTB1333" s="62" t="s">
        <v>185</v>
      </c>
      <c r="CTC1333" s="62" t="s">
        <v>186</v>
      </c>
      <c r="CTD1333" s="62">
        <f>CTD1329</f>
        <v>1000000</v>
      </c>
      <c r="CTE1333" s="62">
        <f t="shared" si="790"/>
        <v>0</v>
      </c>
      <c r="CTF1333" s="62">
        <f t="shared" si="790"/>
        <v>0</v>
      </c>
      <c r="CTG1333" s="62">
        <f t="shared" si="790"/>
        <v>1000000</v>
      </c>
      <c r="CTH1333" s="62">
        <f t="shared" si="790"/>
        <v>0</v>
      </c>
      <c r="CTI1333" s="62">
        <f t="shared" si="790"/>
        <v>0</v>
      </c>
      <c r="CTJ1333" s="62">
        <f t="shared" si="790"/>
        <v>0</v>
      </c>
      <c r="CTK1333" s="62">
        <f t="shared" si="790"/>
        <v>0</v>
      </c>
      <c r="CTL1333" s="62">
        <f t="shared" si="790"/>
        <v>1000000</v>
      </c>
      <c r="CTR1333" s="62" t="s">
        <v>185</v>
      </c>
      <c r="CTS1333" s="62" t="s">
        <v>186</v>
      </c>
      <c r="CTT1333" s="62">
        <f>CTT1329</f>
        <v>1000000</v>
      </c>
      <c r="CTU1333" s="62">
        <f t="shared" ref="CTU1333:CVX1334" si="791">CTU1329</f>
        <v>0</v>
      </c>
      <c r="CTV1333" s="62">
        <f t="shared" si="791"/>
        <v>0</v>
      </c>
      <c r="CTW1333" s="62">
        <f t="shared" si="791"/>
        <v>1000000</v>
      </c>
      <c r="CTX1333" s="62">
        <f t="shared" si="791"/>
        <v>0</v>
      </c>
      <c r="CTY1333" s="62">
        <f t="shared" si="791"/>
        <v>0</v>
      </c>
      <c r="CTZ1333" s="62">
        <f t="shared" si="791"/>
        <v>0</v>
      </c>
      <c r="CUA1333" s="62">
        <f t="shared" si="791"/>
        <v>0</v>
      </c>
      <c r="CUB1333" s="62">
        <f t="shared" si="791"/>
        <v>1000000</v>
      </c>
      <c r="CUH1333" s="62" t="s">
        <v>185</v>
      </c>
      <c r="CUI1333" s="62" t="s">
        <v>186</v>
      </c>
      <c r="CUJ1333" s="62">
        <f>CUJ1329</f>
        <v>1000000</v>
      </c>
      <c r="CUK1333" s="62">
        <f t="shared" si="791"/>
        <v>0</v>
      </c>
      <c r="CUL1333" s="62">
        <f t="shared" si="791"/>
        <v>0</v>
      </c>
      <c r="CUM1333" s="62">
        <f t="shared" si="791"/>
        <v>1000000</v>
      </c>
      <c r="CUN1333" s="62">
        <f t="shared" si="791"/>
        <v>0</v>
      </c>
      <c r="CUO1333" s="62">
        <f t="shared" si="791"/>
        <v>0</v>
      </c>
      <c r="CUP1333" s="62">
        <f t="shared" si="791"/>
        <v>0</v>
      </c>
      <c r="CUQ1333" s="62">
        <f t="shared" si="791"/>
        <v>0</v>
      </c>
      <c r="CUR1333" s="62">
        <f t="shared" si="791"/>
        <v>1000000</v>
      </c>
      <c r="CUX1333" s="62" t="s">
        <v>185</v>
      </c>
      <c r="CUY1333" s="62" t="s">
        <v>186</v>
      </c>
      <c r="CUZ1333" s="62">
        <f>CUZ1329</f>
        <v>1000000</v>
      </c>
      <c r="CVA1333" s="62">
        <f t="shared" si="791"/>
        <v>0</v>
      </c>
      <c r="CVB1333" s="62">
        <f t="shared" si="791"/>
        <v>0</v>
      </c>
      <c r="CVC1333" s="62">
        <f t="shared" si="791"/>
        <v>1000000</v>
      </c>
      <c r="CVD1333" s="62">
        <f t="shared" si="791"/>
        <v>0</v>
      </c>
      <c r="CVE1333" s="62">
        <f t="shared" si="791"/>
        <v>0</v>
      </c>
      <c r="CVF1333" s="62">
        <f t="shared" si="791"/>
        <v>0</v>
      </c>
      <c r="CVG1333" s="62">
        <f t="shared" si="791"/>
        <v>0</v>
      </c>
      <c r="CVH1333" s="62">
        <f t="shared" si="791"/>
        <v>1000000</v>
      </c>
      <c r="CVN1333" s="62" t="s">
        <v>185</v>
      </c>
      <c r="CVO1333" s="62" t="s">
        <v>186</v>
      </c>
      <c r="CVP1333" s="62">
        <f>CVP1329</f>
        <v>1000000</v>
      </c>
      <c r="CVQ1333" s="62">
        <f t="shared" si="791"/>
        <v>0</v>
      </c>
      <c r="CVR1333" s="62">
        <f t="shared" si="791"/>
        <v>0</v>
      </c>
      <c r="CVS1333" s="62">
        <f t="shared" si="791"/>
        <v>1000000</v>
      </c>
      <c r="CVT1333" s="62">
        <f t="shared" si="791"/>
        <v>0</v>
      </c>
      <c r="CVU1333" s="62">
        <f t="shared" si="791"/>
        <v>0</v>
      </c>
      <c r="CVV1333" s="62">
        <f t="shared" si="791"/>
        <v>0</v>
      </c>
      <c r="CVW1333" s="62">
        <f t="shared" si="791"/>
        <v>0</v>
      </c>
      <c r="CVX1333" s="62">
        <f t="shared" si="791"/>
        <v>1000000</v>
      </c>
      <c r="CWD1333" s="62" t="s">
        <v>185</v>
      </c>
      <c r="CWE1333" s="62" t="s">
        <v>186</v>
      </c>
      <c r="CWF1333" s="62">
        <f>CWF1329</f>
        <v>1000000</v>
      </c>
      <c r="CWG1333" s="62">
        <f t="shared" ref="CWG1333:CYJ1334" si="792">CWG1329</f>
        <v>0</v>
      </c>
      <c r="CWH1333" s="62">
        <f t="shared" si="792"/>
        <v>0</v>
      </c>
      <c r="CWI1333" s="62">
        <f t="shared" si="792"/>
        <v>1000000</v>
      </c>
      <c r="CWJ1333" s="62">
        <f t="shared" si="792"/>
        <v>0</v>
      </c>
      <c r="CWK1333" s="62">
        <f t="shared" si="792"/>
        <v>0</v>
      </c>
      <c r="CWL1333" s="62">
        <f t="shared" si="792"/>
        <v>0</v>
      </c>
      <c r="CWM1333" s="62">
        <f t="shared" si="792"/>
        <v>0</v>
      </c>
      <c r="CWN1333" s="62">
        <f t="shared" si="792"/>
        <v>1000000</v>
      </c>
      <c r="CWT1333" s="62" t="s">
        <v>185</v>
      </c>
      <c r="CWU1333" s="62" t="s">
        <v>186</v>
      </c>
      <c r="CWV1333" s="62">
        <f>CWV1329</f>
        <v>1000000</v>
      </c>
      <c r="CWW1333" s="62">
        <f t="shared" si="792"/>
        <v>0</v>
      </c>
      <c r="CWX1333" s="62">
        <f t="shared" si="792"/>
        <v>0</v>
      </c>
      <c r="CWY1333" s="62">
        <f t="shared" si="792"/>
        <v>1000000</v>
      </c>
      <c r="CWZ1333" s="62">
        <f t="shared" si="792"/>
        <v>0</v>
      </c>
      <c r="CXA1333" s="62">
        <f t="shared" si="792"/>
        <v>0</v>
      </c>
      <c r="CXB1333" s="62">
        <f t="shared" si="792"/>
        <v>0</v>
      </c>
      <c r="CXC1333" s="62">
        <f t="shared" si="792"/>
        <v>0</v>
      </c>
      <c r="CXD1333" s="62">
        <f t="shared" si="792"/>
        <v>1000000</v>
      </c>
      <c r="CXJ1333" s="62" t="s">
        <v>185</v>
      </c>
      <c r="CXK1333" s="62" t="s">
        <v>186</v>
      </c>
      <c r="CXL1333" s="62">
        <f>CXL1329</f>
        <v>1000000</v>
      </c>
      <c r="CXM1333" s="62">
        <f t="shared" si="792"/>
        <v>0</v>
      </c>
      <c r="CXN1333" s="62">
        <f t="shared" si="792"/>
        <v>0</v>
      </c>
      <c r="CXO1333" s="62">
        <f t="shared" si="792"/>
        <v>1000000</v>
      </c>
      <c r="CXP1333" s="62">
        <f t="shared" si="792"/>
        <v>0</v>
      </c>
      <c r="CXQ1333" s="62">
        <f t="shared" si="792"/>
        <v>0</v>
      </c>
      <c r="CXR1333" s="62">
        <f t="shared" si="792"/>
        <v>0</v>
      </c>
      <c r="CXS1333" s="62">
        <f t="shared" si="792"/>
        <v>0</v>
      </c>
      <c r="CXT1333" s="62">
        <f t="shared" si="792"/>
        <v>1000000</v>
      </c>
      <c r="CXZ1333" s="62" t="s">
        <v>185</v>
      </c>
      <c r="CYA1333" s="62" t="s">
        <v>186</v>
      </c>
      <c r="CYB1333" s="62">
        <f>CYB1329</f>
        <v>1000000</v>
      </c>
      <c r="CYC1333" s="62">
        <f t="shared" si="792"/>
        <v>0</v>
      </c>
      <c r="CYD1333" s="62">
        <f t="shared" si="792"/>
        <v>0</v>
      </c>
      <c r="CYE1333" s="62">
        <f t="shared" si="792"/>
        <v>1000000</v>
      </c>
      <c r="CYF1333" s="62">
        <f t="shared" si="792"/>
        <v>0</v>
      </c>
      <c r="CYG1333" s="62">
        <f t="shared" si="792"/>
        <v>0</v>
      </c>
      <c r="CYH1333" s="62">
        <f t="shared" si="792"/>
        <v>0</v>
      </c>
      <c r="CYI1333" s="62">
        <f t="shared" si="792"/>
        <v>0</v>
      </c>
      <c r="CYJ1333" s="62">
        <f t="shared" si="792"/>
        <v>1000000</v>
      </c>
      <c r="CYP1333" s="62" t="s">
        <v>185</v>
      </c>
      <c r="CYQ1333" s="62" t="s">
        <v>186</v>
      </c>
      <c r="CYR1333" s="62">
        <f>CYR1329</f>
        <v>1000000</v>
      </c>
      <c r="CYS1333" s="62">
        <f t="shared" ref="CYS1333:DAV1334" si="793">CYS1329</f>
        <v>0</v>
      </c>
      <c r="CYT1333" s="62">
        <f t="shared" si="793"/>
        <v>0</v>
      </c>
      <c r="CYU1333" s="62">
        <f t="shared" si="793"/>
        <v>1000000</v>
      </c>
      <c r="CYV1333" s="62">
        <f t="shared" si="793"/>
        <v>0</v>
      </c>
      <c r="CYW1333" s="62">
        <f t="shared" si="793"/>
        <v>0</v>
      </c>
      <c r="CYX1333" s="62">
        <f t="shared" si="793"/>
        <v>0</v>
      </c>
      <c r="CYY1333" s="62">
        <f t="shared" si="793"/>
        <v>0</v>
      </c>
      <c r="CYZ1333" s="62">
        <f t="shared" si="793"/>
        <v>1000000</v>
      </c>
      <c r="CZF1333" s="62" t="s">
        <v>185</v>
      </c>
      <c r="CZG1333" s="62" t="s">
        <v>186</v>
      </c>
      <c r="CZH1333" s="62">
        <f>CZH1329</f>
        <v>1000000</v>
      </c>
      <c r="CZI1333" s="62">
        <f t="shared" si="793"/>
        <v>0</v>
      </c>
      <c r="CZJ1333" s="62">
        <f t="shared" si="793"/>
        <v>0</v>
      </c>
      <c r="CZK1333" s="62">
        <f t="shared" si="793"/>
        <v>1000000</v>
      </c>
      <c r="CZL1333" s="62">
        <f t="shared" si="793"/>
        <v>0</v>
      </c>
      <c r="CZM1333" s="62">
        <f t="shared" si="793"/>
        <v>0</v>
      </c>
      <c r="CZN1333" s="62">
        <f t="shared" si="793"/>
        <v>0</v>
      </c>
      <c r="CZO1333" s="62">
        <f t="shared" si="793"/>
        <v>0</v>
      </c>
      <c r="CZP1333" s="62">
        <f t="shared" si="793"/>
        <v>1000000</v>
      </c>
      <c r="CZV1333" s="62" t="s">
        <v>185</v>
      </c>
      <c r="CZW1333" s="62" t="s">
        <v>186</v>
      </c>
      <c r="CZX1333" s="62">
        <f>CZX1329</f>
        <v>1000000</v>
      </c>
      <c r="CZY1333" s="62">
        <f t="shared" si="793"/>
        <v>0</v>
      </c>
      <c r="CZZ1333" s="62">
        <f t="shared" si="793"/>
        <v>0</v>
      </c>
      <c r="DAA1333" s="62">
        <f t="shared" si="793"/>
        <v>1000000</v>
      </c>
      <c r="DAB1333" s="62">
        <f t="shared" si="793"/>
        <v>0</v>
      </c>
      <c r="DAC1333" s="62">
        <f t="shared" si="793"/>
        <v>0</v>
      </c>
      <c r="DAD1333" s="62">
        <f t="shared" si="793"/>
        <v>0</v>
      </c>
      <c r="DAE1333" s="62">
        <f t="shared" si="793"/>
        <v>0</v>
      </c>
      <c r="DAF1333" s="62">
        <f t="shared" si="793"/>
        <v>1000000</v>
      </c>
      <c r="DAL1333" s="62" t="s">
        <v>185</v>
      </c>
      <c r="DAM1333" s="62" t="s">
        <v>186</v>
      </c>
      <c r="DAN1333" s="62">
        <f>DAN1329</f>
        <v>1000000</v>
      </c>
      <c r="DAO1333" s="62">
        <f t="shared" si="793"/>
        <v>0</v>
      </c>
      <c r="DAP1333" s="62">
        <f t="shared" si="793"/>
        <v>0</v>
      </c>
      <c r="DAQ1333" s="62">
        <f t="shared" si="793"/>
        <v>1000000</v>
      </c>
      <c r="DAR1333" s="62">
        <f t="shared" si="793"/>
        <v>0</v>
      </c>
      <c r="DAS1333" s="62">
        <f t="shared" si="793"/>
        <v>0</v>
      </c>
      <c r="DAT1333" s="62">
        <f t="shared" si="793"/>
        <v>0</v>
      </c>
      <c r="DAU1333" s="62">
        <f t="shared" si="793"/>
        <v>0</v>
      </c>
      <c r="DAV1333" s="62">
        <f t="shared" si="793"/>
        <v>1000000</v>
      </c>
      <c r="DBB1333" s="62" t="s">
        <v>185</v>
      </c>
      <c r="DBC1333" s="62" t="s">
        <v>186</v>
      </c>
      <c r="DBD1333" s="62">
        <f>DBD1329</f>
        <v>1000000</v>
      </c>
      <c r="DBE1333" s="62">
        <f t="shared" ref="DBE1333:DDH1334" si="794">DBE1329</f>
        <v>0</v>
      </c>
      <c r="DBF1333" s="62">
        <f t="shared" si="794"/>
        <v>0</v>
      </c>
      <c r="DBG1333" s="62">
        <f t="shared" si="794"/>
        <v>1000000</v>
      </c>
      <c r="DBH1333" s="62">
        <f t="shared" si="794"/>
        <v>0</v>
      </c>
      <c r="DBI1333" s="62">
        <f t="shared" si="794"/>
        <v>0</v>
      </c>
      <c r="DBJ1333" s="62">
        <f t="shared" si="794"/>
        <v>0</v>
      </c>
      <c r="DBK1333" s="62">
        <f t="shared" si="794"/>
        <v>0</v>
      </c>
      <c r="DBL1333" s="62">
        <f t="shared" si="794"/>
        <v>1000000</v>
      </c>
      <c r="DBR1333" s="62" t="s">
        <v>185</v>
      </c>
      <c r="DBS1333" s="62" t="s">
        <v>186</v>
      </c>
      <c r="DBT1333" s="62">
        <f>DBT1329</f>
        <v>1000000</v>
      </c>
      <c r="DBU1333" s="62">
        <f t="shared" si="794"/>
        <v>0</v>
      </c>
      <c r="DBV1333" s="62">
        <f t="shared" si="794"/>
        <v>0</v>
      </c>
      <c r="DBW1333" s="62">
        <f t="shared" si="794"/>
        <v>1000000</v>
      </c>
      <c r="DBX1333" s="62">
        <f t="shared" si="794"/>
        <v>0</v>
      </c>
      <c r="DBY1333" s="62">
        <f t="shared" si="794"/>
        <v>0</v>
      </c>
      <c r="DBZ1333" s="62">
        <f t="shared" si="794"/>
        <v>0</v>
      </c>
      <c r="DCA1333" s="62">
        <f t="shared" si="794"/>
        <v>0</v>
      </c>
      <c r="DCB1333" s="62">
        <f t="shared" si="794"/>
        <v>1000000</v>
      </c>
      <c r="DCH1333" s="62" t="s">
        <v>185</v>
      </c>
      <c r="DCI1333" s="62" t="s">
        <v>186</v>
      </c>
      <c r="DCJ1333" s="62">
        <f>DCJ1329</f>
        <v>1000000</v>
      </c>
      <c r="DCK1333" s="62">
        <f t="shared" si="794"/>
        <v>0</v>
      </c>
      <c r="DCL1333" s="62">
        <f t="shared" si="794"/>
        <v>0</v>
      </c>
      <c r="DCM1333" s="62">
        <f t="shared" si="794"/>
        <v>1000000</v>
      </c>
      <c r="DCN1333" s="62">
        <f t="shared" si="794"/>
        <v>0</v>
      </c>
      <c r="DCO1333" s="62">
        <f t="shared" si="794"/>
        <v>0</v>
      </c>
      <c r="DCP1333" s="62">
        <f t="shared" si="794"/>
        <v>0</v>
      </c>
      <c r="DCQ1333" s="62">
        <f t="shared" si="794"/>
        <v>0</v>
      </c>
      <c r="DCR1333" s="62">
        <f t="shared" si="794"/>
        <v>1000000</v>
      </c>
      <c r="DCX1333" s="62" t="s">
        <v>185</v>
      </c>
      <c r="DCY1333" s="62" t="s">
        <v>186</v>
      </c>
      <c r="DCZ1333" s="62">
        <f>DCZ1329</f>
        <v>1000000</v>
      </c>
      <c r="DDA1333" s="62">
        <f t="shared" si="794"/>
        <v>0</v>
      </c>
      <c r="DDB1333" s="62">
        <f t="shared" si="794"/>
        <v>0</v>
      </c>
      <c r="DDC1333" s="62">
        <f t="shared" si="794"/>
        <v>1000000</v>
      </c>
      <c r="DDD1333" s="62">
        <f t="shared" si="794"/>
        <v>0</v>
      </c>
      <c r="DDE1333" s="62">
        <f t="shared" si="794"/>
        <v>0</v>
      </c>
      <c r="DDF1333" s="62">
        <f t="shared" si="794"/>
        <v>0</v>
      </c>
      <c r="DDG1333" s="62">
        <f t="shared" si="794"/>
        <v>0</v>
      </c>
      <c r="DDH1333" s="62">
        <f t="shared" si="794"/>
        <v>1000000</v>
      </c>
      <c r="DDN1333" s="62" t="s">
        <v>185</v>
      </c>
      <c r="DDO1333" s="62" t="s">
        <v>186</v>
      </c>
      <c r="DDP1333" s="62">
        <f>DDP1329</f>
        <v>1000000</v>
      </c>
      <c r="DDQ1333" s="62">
        <f t="shared" ref="DDQ1333:DFT1334" si="795">DDQ1329</f>
        <v>0</v>
      </c>
      <c r="DDR1333" s="62">
        <f t="shared" si="795"/>
        <v>0</v>
      </c>
      <c r="DDS1333" s="62">
        <f t="shared" si="795"/>
        <v>1000000</v>
      </c>
      <c r="DDT1333" s="62">
        <f t="shared" si="795"/>
        <v>0</v>
      </c>
      <c r="DDU1333" s="62">
        <f t="shared" si="795"/>
        <v>0</v>
      </c>
      <c r="DDV1333" s="62">
        <f t="shared" si="795"/>
        <v>0</v>
      </c>
      <c r="DDW1333" s="62">
        <f t="shared" si="795"/>
        <v>0</v>
      </c>
      <c r="DDX1333" s="62">
        <f t="shared" si="795"/>
        <v>1000000</v>
      </c>
      <c r="DED1333" s="62" t="s">
        <v>185</v>
      </c>
      <c r="DEE1333" s="62" t="s">
        <v>186</v>
      </c>
      <c r="DEF1333" s="62">
        <f>DEF1329</f>
        <v>1000000</v>
      </c>
      <c r="DEG1333" s="62">
        <f t="shared" si="795"/>
        <v>0</v>
      </c>
      <c r="DEH1333" s="62">
        <f t="shared" si="795"/>
        <v>0</v>
      </c>
      <c r="DEI1333" s="62">
        <f t="shared" si="795"/>
        <v>1000000</v>
      </c>
      <c r="DEJ1333" s="62">
        <f t="shared" si="795"/>
        <v>0</v>
      </c>
      <c r="DEK1333" s="62">
        <f t="shared" si="795"/>
        <v>0</v>
      </c>
      <c r="DEL1333" s="62">
        <f t="shared" si="795"/>
        <v>0</v>
      </c>
      <c r="DEM1333" s="62">
        <f t="shared" si="795"/>
        <v>0</v>
      </c>
      <c r="DEN1333" s="62">
        <f t="shared" si="795"/>
        <v>1000000</v>
      </c>
      <c r="DET1333" s="62" t="s">
        <v>185</v>
      </c>
      <c r="DEU1333" s="62" t="s">
        <v>186</v>
      </c>
      <c r="DEV1333" s="62">
        <f>DEV1329</f>
        <v>1000000</v>
      </c>
      <c r="DEW1333" s="62">
        <f t="shared" si="795"/>
        <v>0</v>
      </c>
      <c r="DEX1333" s="62">
        <f t="shared" si="795"/>
        <v>0</v>
      </c>
      <c r="DEY1333" s="62">
        <f t="shared" si="795"/>
        <v>1000000</v>
      </c>
      <c r="DEZ1333" s="62">
        <f t="shared" si="795"/>
        <v>0</v>
      </c>
      <c r="DFA1333" s="62">
        <f t="shared" si="795"/>
        <v>0</v>
      </c>
      <c r="DFB1333" s="62">
        <f t="shared" si="795"/>
        <v>0</v>
      </c>
      <c r="DFC1333" s="62">
        <f t="shared" si="795"/>
        <v>0</v>
      </c>
      <c r="DFD1333" s="62">
        <f t="shared" si="795"/>
        <v>1000000</v>
      </c>
      <c r="DFJ1333" s="62" t="s">
        <v>185</v>
      </c>
      <c r="DFK1333" s="62" t="s">
        <v>186</v>
      </c>
      <c r="DFL1333" s="62">
        <f>DFL1329</f>
        <v>1000000</v>
      </c>
      <c r="DFM1333" s="62">
        <f t="shared" si="795"/>
        <v>0</v>
      </c>
      <c r="DFN1333" s="62">
        <f t="shared" si="795"/>
        <v>0</v>
      </c>
      <c r="DFO1333" s="62">
        <f t="shared" si="795"/>
        <v>1000000</v>
      </c>
      <c r="DFP1333" s="62">
        <f t="shared" si="795"/>
        <v>0</v>
      </c>
      <c r="DFQ1333" s="62">
        <f t="shared" si="795"/>
        <v>0</v>
      </c>
      <c r="DFR1333" s="62">
        <f t="shared" si="795"/>
        <v>0</v>
      </c>
      <c r="DFS1333" s="62">
        <f t="shared" si="795"/>
        <v>0</v>
      </c>
      <c r="DFT1333" s="62">
        <f t="shared" si="795"/>
        <v>1000000</v>
      </c>
      <c r="DFZ1333" s="62" t="s">
        <v>185</v>
      </c>
      <c r="DGA1333" s="62" t="s">
        <v>186</v>
      </c>
      <c r="DGB1333" s="62">
        <f>DGB1329</f>
        <v>1000000</v>
      </c>
      <c r="DGC1333" s="62">
        <f t="shared" ref="DGC1333:DIF1334" si="796">DGC1329</f>
        <v>0</v>
      </c>
      <c r="DGD1333" s="62">
        <f t="shared" si="796"/>
        <v>0</v>
      </c>
      <c r="DGE1333" s="62">
        <f t="shared" si="796"/>
        <v>1000000</v>
      </c>
      <c r="DGF1333" s="62">
        <f t="shared" si="796"/>
        <v>0</v>
      </c>
      <c r="DGG1333" s="62">
        <f t="shared" si="796"/>
        <v>0</v>
      </c>
      <c r="DGH1333" s="62">
        <f t="shared" si="796"/>
        <v>0</v>
      </c>
      <c r="DGI1333" s="62">
        <f t="shared" si="796"/>
        <v>0</v>
      </c>
      <c r="DGJ1333" s="62">
        <f t="shared" si="796"/>
        <v>1000000</v>
      </c>
      <c r="DGP1333" s="62" t="s">
        <v>185</v>
      </c>
      <c r="DGQ1333" s="62" t="s">
        <v>186</v>
      </c>
      <c r="DGR1333" s="62">
        <f>DGR1329</f>
        <v>1000000</v>
      </c>
      <c r="DGS1333" s="62">
        <f t="shared" si="796"/>
        <v>0</v>
      </c>
      <c r="DGT1333" s="62">
        <f t="shared" si="796"/>
        <v>0</v>
      </c>
      <c r="DGU1333" s="62">
        <f t="shared" si="796"/>
        <v>1000000</v>
      </c>
      <c r="DGV1333" s="62">
        <f t="shared" si="796"/>
        <v>0</v>
      </c>
      <c r="DGW1333" s="62">
        <f t="shared" si="796"/>
        <v>0</v>
      </c>
      <c r="DGX1333" s="62">
        <f t="shared" si="796"/>
        <v>0</v>
      </c>
      <c r="DGY1333" s="62">
        <f t="shared" si="796"/>
        <v>0</v>
      </c>
      <c r="DGZ1333" s="62">
        <f t="shared" si="796"/>
        <v>1000000</v>
      </c>
      <c r="DHF1333" s="62" t="s">
        <v>185</v>
      </c>
      <c r="DHG1333" s="62" t="s">
        <v>186</v>
      </c>
      <c r="DHH1333" s="62">
        <f>DHH1329</f>
        <v>1000000</v>
      </c>
      <c r="DHI1333" s="62">
        <f t="shared" si="796"/>
        <v>0</v>
      </c>
      <c r="DHJ1333" s="62">
        <f t="shared" si="796"/>
        <v>0</v>
      </c>
      <c r="DHK1333" s="62">
        <f t="shared" si="796"/>
        <v>1000000</v>
      </c>
      <c r="DHL1333" s="62">
        <f t="shared" si="796"/>
        <v>0</v>
      </c>
      <c r="DHM1333" s="62">
        <f t="shared" si="796"/>
        <v>0</v>
      </c>
      <c r="DHN1333" s="62">
        <f t="shared" si="796"/>
        <v>0</v>
      </c>
      <c r="DHO1333" s="62">
        <f t="shared" si="796"/>
        <v>0</v>
      </c>
      <c r="DHP1333" s="62">
        <f t="shared" si="796"/>
        <v>1000000</v>
      </c>
      <c r="DHV1333" s="62" t="s">
        <v>185</v>
      </c>
      <c r="DHW1333" s="62" t="s">
        <v>186</v>
      </c>
      <c r="DHX1333" s="62">
        <f>DHX1329</f>
        <v>1000000</v>
      </c>
      <c r="DHY1333" s="62">
        <f t="shared" si="796"/>
        <v>0</v>
      </c>
      <c r="DHZ1333" s="62">
        <f t="shared" si="796"/>
        <v>0</v>
      </c>
      <c r="DIA1333" s="62">
        <f t="shared" si="796"/>
        <v>1000000</v>
      </c>
      <c r="DIB1333" s="62">
        <f t="shared" si="796"/>
        <v>0</v>
      </c>
      <c r="DIC1333" s="62">
        <f t="shared" si="796"/>
        <v>0</v>
      </c>
      <c r="DID1333" s="62">
        <f t="shared" si="796"/>
        <v>0</v>
      </c>
      <c r="DIE1333" s="62">
        <f t="shared" si="796"/>
        <v>0</v>
      </c>
      <c r="DIF1333" s="62">
        <f t="shared" si="796"/>
        <v>1000000</v>
      </c>
      <c r="DIL1333" s="62" t="s">
        <v>185</v>
      </c>
      <c r="DIM1333" s="62" t="s">
        <v>186</v>
      </c>
      <c r="DIN1333" s="62">
        <f>DIN1329</f>
        <v>1000000</v>
      </c>
      <c r="DIO1333" s="62">
        <f t="shared" ref="DIO1333:DKR1334" si="797">DIO1329</f>
        <v>0</v>
      </c>
      <c r="DIP1333" s="62">
        <f t="shared" si="797"/>
        <v>0</v>
      </c>
      <c r="DIQ1333" s="62">
        <f t="shared" si="797"/>
        <v>1000000</v>
      </c>
      <c r="DIR1333" s="62">
        <f t="shared" si="797"/>
        <v>0</v>
      </c>
      <c r="DIS1333" s="62">
        <f t="shared" si="797"/>
        <v>0</v>
      </c>
      <c r="DIT1333" s="62">
        <f t="shared" si="797"/>
        <v>0</v>
      </c>
      <c r="DIU1333" s="62">
        <f t="shared" si="797"/>
        <v>0</v>
      </c>
      <c r="DIV1333" s="62">
        <f t="shared" si="797"/>
        <v>1000000</v>
      </c>
      <c r="DJB1333" s="62" t="s">
        <v>185</v>
      </c>
      <c r="DJC1333" s="62" t="s">
        <v>186</v>
      </c>
      <c r="DJD1333" s="62">
        <f>DJD1329</f>
        <v>1000000</v>
      </c>
      <c r="DJE1333" s="62">
        <f t="shared" si="797"/>
        <v>0</v>
      </c>
      <c r="DJF1333" s="62">
        <f t="shared" si="797"/>
        <v>0</v>
      </c>
      <c r="DJG1333" s="62">
        <f t="shared" si="797"/>
        <v>1000000</v>
      </c>
      <c r="DJH1333" s="62">
        <f t="shared" si="797"/>
        <v>0</v>
      </c>
      <c r="DJI1333" s="62">
        <f t="shared" si="797"/>
        <v>0</v>
      </c>
      <c r="DJJ1333" s="62">
        <f t="shared" si="797"/>
        <v>0</v>
      </c>
      <c r="DJK1333" s="62">
        <f t="shared" si="797"/>
        <v>0</v>
      </c>
      <c r="DJL1333" s="62">
        <f t="shared" si="797"/>
        <v>1000000</v>
      </c>
      <c r="DJR1333" s="62" t="s">
        <v>185</v>
      </c>
      <c r="DJS1333" s="62" t="s">
        <v>186</v>
      </c>
      <c r="DJT1333" s="62">
        <f>DJT1329</f>
        <v>1000000</v>
      </c>
      <c r="DJU1333" s="62">
        <f t="shared" si="797"/>
        <v>0</v>
      </c>
      <c r="DJV1333" s="62">
        <f t="shared" si="797"/>
        <v>0</v>
      </c>
      <c r="DJW1333" s="62">
        <f t="shared" si="797"/>
        <v>1000000</v>
      </c>
      <c r="DJX1333" s="62">
        <f t="shared" si="797"/>
        <v>0</v>
      </c>
      <c r="DJY1333" s="62">
        <f t="shared" si="797"/>
        <v>0</v>
      </c>
      <c r="DJZ1333" s="62">
        <f t="shared" si="797"/>
        <v>0</v>
      </c>
      <c r="DKA1333" s="62">
        <f t="shared" si="797"/>
        <v>0</v>
      </c>
      <c r="DKB1333" s="62">
        <f t="shared" si="797"/>
        <v>1000000</v>
      </c>
      <c r="DKH1333" s="62" t="s">
        <v>185</v>
      </c>
      <c r="DKI1333" s="62" t="s">
        <v>186</v>
      </c>
      <c r="DKJ1333" s="62">
        <f>DKJ1329</f>
        <v>1000000</v>
      </c>
      <c r="DKK1333" s="62">
        <f t="shared" si="797"/>
        <v>0</v>
      </c>
      <c r="DKL1333" s="62">
        <f t="shared" si="797"/>
        <v>0</v>
      </c>
      <c r="DKM1333" s="62">
        <f t="shared" si="797"/>
        <v>1000000</v>
      </c>
      <c r="DKN1333" s="62">
        <f t="shared" si="797"/>
        <v>0</v>
      </c>
      <c r="DKO1333" s="62">
        <f t="shared" si="797"/>
        <v>0</v>
      </c>
      <c r="DKP1333" s="62">
        <f t="shared" si="797"/>
        <v>0</v>
      </c>
      <c r="DKQ1333" s="62">
        <f t="shared" si="797"/>
        <v>0</v>
      </c>
      <c r="DKR1333" s="62">
        <f t="shared" si="797"/>
        <v>1000000</v>
      </c>
      <c r="DKX1333" s="62" t="s">
        <v>185</v>
      </c>
      <c r="DKY1333" s="62" t="s">
        <v>186</v>
      </c>
      <c r="DKZ1333" s="62">
        <f>DKZ1329</f>
        <v>1000000</v>
      </c>
      <c r="DLA1333" s="62">
        <f t="shared" ref="DLA1333:DND1334" si="798">DLA1329</f>
        <v>0</v>
      </c>
      <c r="DLB1333" s="62">
        <f t="shared" si="798"/>
        <v>0</v>
      </c>
      <c r="DLC1333" s="62">
        <f t="shared" si="798"/>
        <v>1000000</v>
      </c>
      <c r="DLD1333" s="62">
        <f t="shared" si="798"/>
        <v>0</v>
      </c>
      <c r="DLE1333" s="62">
        <f t="shared" si="798"/>
        <v>0</v>
      </c>
      <c r="DLF1333" s="62">
        <f t="shared" si="798"/>
        <v>0</v>
      </c>
      <c r="DLG1333" s="62">
        <f t="shared" si="798"/>
        <v>0</v>
      </c>
      <c r="DLH1333" s="62">
        <f t="shared" si="798"/>
        <v>1000000</v>
      </c>
      <c r="DLN1333" s="62" t="s">
        <v>185</v>
      </c>
      <c r="DLO1333" s="62" t="s">
        <v>186</v>
      </c>
      <c r="DLP1333" s="62">
        <f>DLP1329</f>
        <v>1000000</v>
      </c>
      <c r="DLQ1333" s="62">
        <f t="shared" si="798"/>
        <v>0</v>
      </c>
      <c r="DLR1333" s="62">
        <f t="shared" si="798"/>
        <v>0</v>
      </c>
      <c r="DLS1333" s="62">
        <f t="shared" si="798"/>
        <v>1000000</v>
      </c>
      <c r="DLT1333" s="62">
        <f t="shared" si="798"/>
        <v>0</v>
      </c>
      <c r="DLU1333" s="62">
        <f t="shared" si="798"/>
        <v>0</v>
      </c>
      <c r="DLV1333" s="62">
        <f t="shared" si="798"/>
        <v>0</v>
      </c>
      <c r="DLW1333" s="62">
        <f t="shared" si="798"/>
        <v>0</v>
      </c>
      <c r="DLX1333" s="62">
        <f t="shared" si="798"/>
        <v>1000000</v>
      </c>
      <c r="DMD1333" s="62" t="s">
        <v>185</v>
      </c>
      <c r="DME1333" s="62" t="s">
        <v>186</v>
      </c>
      <c r="DMF1333" s="62">
        <f>DMF1329</f>
        <v>1000000</v>
      </c>
      <c r="DMG1333" s="62">
        <f t="shared" si="798"/>
        <v>0</v>
      </c>
      <c r="DMH1333" s="62">
        <f t="shared" si="798"/>
        <v>0</v>
      </c>
      <c r="DMI1333" s="62">
        <f t="shared" si="798"/>
        <v>1000000</v>
      </c>
      <c r="DMJ1333" s="62">
        <f t="shared" si="798"/>
        <v>0</v>
      </c>
      <c r="DMK1333" s="62">
        <f t="shared" si="798"/>
        <v>0</v>
      </c>
      <c r="DML1333" s="62">
        <f t="shared" si="798"/>
        <v>0</v>
      </c>
      <c r="DMM1333" s="62">
        <f t="shared" si="798"/>
        <v>0</v>
      </c>
      <c r="DMN1333" s="62">
        <f t="shared" si="798"/>
        <v>1000000</v>
      </c>
      <c r="DMT1333" s="62" t="s">
        <v>185</v>
      </c>
      <c r="DMU1333" s="62" t="s">
        <v>186</v>
      </c>
      <c r="DMV1333" s="62">
        <f>DMV1329</f>
        <v>1000000</v>
      </c>
      <c r="DMW1333" s="62">
        <f t="shared" si="798"/>
        <v>0</v>
      </c>
      <c r="DMX1333" s="62">
        <f t="shared" si="798"/>
        <v>0</v>
      </c>
      <c r="DMY1333" s="62">
        <f t="shared" si="798"/>
        <v>1000000</v>
      </c>
      <c r="DMZ1333" s="62">
        <f t="shared" si="798"/>
        <v>0</v>
      </c>
      <c r="DNA1333" s="62">
        <f t="shared" si="798"/>
        <v>0</v>
      </c>
      <c r="DNB1333" s="62">
        <f t="shared" si="798"/>
        <v>0</v>
      </c>
      <c r="DNC1333" s="62">
        <f t="shared" si="798"/>
        <v>0</v>
      </c>
      <c r="DND1333" s="62">
        <f t="shared" si="798"/>
        <v>1000000</v>
      </c>
      <c r="DNJ1333" s="62" t="s">
        <v>185</v>
      </c>
      <c r="DNK1333" s="62" t="s">
        <v>186</v>
      </c>
      <c r="DNL1333" s="62">
        <f>DNL1329</f>
        <v>1000000</v>
      </c>
      <c r="DNM1333" s="62">
        <f t="shared" ref="DNM1333:DPP1334" si="799">DNM1329</f>
        <v>0</v>
      </c>
      <c r="DNN1333" s="62">
        <f t="shared" si="799"/>
        <v>0</v>
      </c>
      <c r="DNO1333" s="62">
        <f t="shared" si="799"/>
        <v>1000000</v>
      </c>
      <c r="DNP1333" s="62">
        <f t="shared" si="799"/>
        <v>0</v>
      </c>
      <c r="DNQ1333" s="62">
        <f t="shared" si="799"/>
        <v>0</v>
      </c>
      <c r="DNR1333" s="62">
        <f t="shared" si="799"/>
        <v>0</v>
      </c>
      <c r="DNS1333" s="62">
        <f t="shared" si="799"/>
        <v>0</v>
      </c>
      <c r="DNT1333" s="62">
        <f t="shared" si="799"/>
        <v>1000000</v>
      </c>
      <c r="DNZ1333" s="62" t="s">
        <v>185</v>
      </c>
      <c r="DOA1333" s="62" t="s">
        <v>186</v>
      </c>
      <c r="DOB1333" s="62">
        <f>DOB1329</f>
        <v>1000000</v>
      </c>
      <c r="DOC1333" s="62">
        <f t="shared" si="799"/>
        <v>0</v>
      </c>
      <c r="DOD1333" s="62">
        <f t="shared" si="799"/>
        <v>0</v>
      </c>
      <c r="DOE1333" s="62">
        <f t="shared" si="799"/>
        <v>1000000</v>
      </c>
      <c r="DOF1333" s="62">
        <f t="shared" si="799"/>
        <v>0</v>
      </c>
      <c r="DOG1333" s="62">
        <f t="shared" si="799"/>
        <v>0</v>
      </c>
      <c r="DOH1333" s="62">
        <f t="shared" si="799"/>
        <v>0</v>
      </c>
      <c r="DOI1333" s="62">
        <f t="shared" si="799"/>
        <v>0</v>
      </c>
      <c r="DOJ1333" s="62">
        <f t="shared" si="799"/>
        <v>1000000</v>
      </c>
      <c r="DOP1333" s="62" t="s">
        <v>185</v>
      </c>
      <c r="DOQ1333" s="62" t="s">
        <v>186</v>
      </c>
      <c r="DOR1333" s="62">
        <f>DOR1329</f>
        <v>1000000</v>
      </c>
      <c r="DOS1333" s="62">
        <f t="shared" si="799"/>
        <v>0</v>
      </c>
      <c r="DOT1333" s="62">
        <f t="shared" si="799"/>
        <v>0</v>
      </c>
      <c r="DOU1333" s="62">
        <f t="shared" si="799"/>
        <v>1000000</v>
      </c>
      <c r="DOV1333" s="62">
        <f t="shared" si="799"/>
        <v>0</v>
      </c>
      <c r="DOW1333" s="62">
        <f t="shared" si="799"/>
        <v>0</v>
      </c>
      <c r="DOX1333" s="62">
        <f t="shared" si="799"/>
        <v>0</v>
      </c>
      <c r="DOY1333" s="62">
        <f t="shared" si="799"/>
        <v>0</v>
      </c>
      <c r="DOZ1333" s="62">
        <f t="shared" si="799"/>
        <v>1000000</v>
      </c>
      <c r="DPF1333" s="62" t="s">
        <v>185</v>
      </c>
      <c r="DPG1333" s="62" t="s">
        <v>186</v>
      </c>
      <c r="DPH1333" s="62">
        <f>DPH1329</f>
        <v>1000000</v>
      </c>
      <c r="DPI1333" s="62">
        <f t="shared" si="799"/>
        <v>0</v>
      </c>
      <c r="DPJ1333" s="62">
        <f t="shared" si="799"/>
        <v>0</v>
      </c>
      <c r="DPK1333" s="62">
        <f t="shared" si="799"/>
        <v>1000000</v>
      </c>
      <c r="DPL1333" s="62">
        <f t="shared" si="799"/>
        <v>0</v>
      </c>
      <c r="DPM1333" s="62">
        <f t="shared" si="799"/>
        <v>0</v>
      </c>
      <c r="DPN1333" s="62">
        <f t="shared" si="799"/>
        <v>0</v>
      </c>
      <c r="DPO1333" s="62">
        <f t="shared" si="799"/>
        <v>0</v>
      </c>
      <c r="DPP1333" s="62">
        <f t="shared" si="799"/>
        <v>1000000</v>
      </c>
      <c r="DPV1333" s="62" t="s">
        <v>185</v>
      </c>
      <c r="DPW1333" s="62" t="s">
        <v>186</v>
      </c>
      <c r="DPX1333" s="62">
        <f>DPX1329</f>
        <v>1000000</v>
      </c>
      <c r="DPY1333" s="62">
        <f t="shared" ref="DPY1333:DSB1334" si="800">DPY1329</f>
        <v>0</v>
      </c>
      <c r="DPZ1333" s="62">
        <f t="shared" si="800"/>
        <v>0</v>
      </c>
      <c r="DQA1333" s="62">
        <f t="shared" si="800"/>
        <v>1000000</v>
      </c>
      <c r="DQB1333" s="62">
        <f t="shared" si="800"/>
        <v>0</v>
      </c>
      <c r="DQC1333" s="62">
        <f t="shared" si="800"/>
        <v>0</v>
      </c>
      <c r="DQD1333" s="62">
        <f t="shared" si="800"/>
        <v>0</v>
      </c>
      <c r="DQE1333" s="62">
        <f t="shared" si="800"/>
        <v>0</v>
      </c>
      <c r="DQF1333" s="62">
        <f t="shared" si="800"/>
        <v>1000000</v>
      </c>
      <c r="DQL1333" s="62" t="s">
        <v>185</v>
      </c>
      <c r="DQM1333" s="62" t="s">
        <v>186</v>
      </c>
      <c r="DQN1333" s="62">
        <f>DQN1329</f>
        <v>1000000</v>
      </c>
      <c r="DQO1333" s="62">
        <f t="shared" si="800"/>
        <v>0</v>
      </c>
      <c r="DQP1333" s="62">
        <f t="shared" si="800"/>
        <v>0</v>
      </c>
      <c r="DQQ1333" s="62">
        <f t="shared" si="800"/>
        <v>1000000</v>
      </c>
      <c r="DQR1333" s="62">
        <f t="shared" si="800"/>
        <v>0</v>
      </c>
      <c r="DQS1333" s="62">
        <f t="shared" si="800"/>
        <v>0</v>
      </c>
      <c r="DQT1333" s="62">
        <f t="shared" si="800"/>
        <v>0</v>
      </c>
      <c r="DQU1333" s="62">
        <f t="shared" si="800"/>
        <v>0</v>
      </c>
      <c r="DQV1333" s="62">
        <f t="shared" si="800"/>
        <v>1000000</v>
      </c>
      <c r="DRB1333" s="62" t="s">
        <v>185</v>
      </c>
      <c r="DRC1333" s="62" t="s">
        <v>186</v>
      </c>
      <c r="DRD1333" s="62">
        <f>DRD1329</f>
        <v>1000000</v>
      </c>
      <c r="DRE1333" s="62">
        <f t="shared" si="800"/>
        <v>0</v>
      </c>
      <c r="DRF1333" s="62">
        <f t="shared" si="800"/>
        <v>0</v>
      </c>
      <c r="DRG1333" s="62">
        <f t="shared" si="800"/>
        <v>1000000</v>
      </c>
      <c r="DRH1333" s="62">
        <f t="shared" si="800"/>
        <v>0</v>
      </c>
      <c r="DRI1333" s="62">
        <f t="shared" si="800"/>
        <v>0</v>
      </c>
      <c r="DRJ1333" s="62">
        <f t="shared" si="800"/>
        <v>0</v>
      </c>
      <c r="DRK1333" s="62">
        <f t="shared" si="800"/>
        <v>0</v>
      </c>
      <c r="DRL1333" s="62">
        <f t="shared" si="800"/>
        <v>1000000</v>
      </c>
      <c r="DRR1333" s="62" t="s">
        <v>185</v>
      </c>
      <c r="DRS1333" s="62" t="s">
        <v>186</v>
      </c>
      <c r="DRT1333" s="62">
        <f>DRT1329</f>
        <v>1000000</v>
      </c>
      <c r="DRU1333" s="62">
        <f t="shared" si="800"/>
        <v>0</v>
      </c>
      <c r="DRV1333" s="62">
        <f t="shared" si="800"/>
        <v>0</v>
      </c>
      <c r="DRW1333" s="62">
        <f t="shared" si="800"/>
        <v>1000000</v>
      </c>
      <c r="DRX1333" s="62">
        <f t="shared" si="800"/>
        <v>0</v>
      </c>
      <c r="DRY1333" s="62">
        <f t="shared" si="800"/>
        <v>0</v>
      </c>
      <c r="DRZ1333" s="62">
        <f t="shared" si="800"/>
        <v>0</v>
      </c>
      <c r="DSA1333" s="62">
        <f t="shared" si="800"/>
        <v>0</v>
      </c>
      <c r="DSB1333" s="62">
        <f t="shared" si="800"/>
        <v>1000000</v>
      </c>
      <c r="DSH1333" s="62" t="s">
        <v>185</v>
      </c>
      <c r="DSI1333" s="62" t="s">
        <v>186</v>
      </c>
      <c r="DSJ1333" s="62">
        <f>DSJ1329</f>
        <v>1000000</v>
      </c>
      <c r="DSK1333" s="62">
        <f t="shared" ref="DSK1333:DUN1334" si="801">DSK1329</f>
        <v>0</v>
      </c>
      <c r="DSL1333" s="62">
        <f t="shared" si="801"/>
        <v>0</v>
      </c>
      <c r="DSM1333" s="62">
        <f t="shared" si="801"/>
        <v>1000000</v>
      </c>
      <c r="DSN1333" s="62">
        <f t="shared" si="801"/>
        <v>0</v>
      </c>
      <c r="DSO1333" s="62">
        <f t="shared" si="801"/>
        <v>0</v>
      </c>
      <c r="DSP1333" s="62">
        <f t="shared" si="801"/>
        <v>0</v>
      </c>
      <c r="DSQ1333" s="62">
        <f t="shared" si="801"/>
        <v>0</v>
      </c>
      <c r="DSR1333" s="62">
        <f t="shared" si="801"/>
        <v>1000000</v>
      </c>
      <c r="DSX1333" s="62" t="s">
        <v>185</v>
      </c>
      <c r="DSY1333" s="62" t="s">
        <v>186</v>
      </c>
      <c r="DSZ1333" s="62">
        <f>DSZ1329</f>
        <v>1000000</v>
      </c>
      <c r="DTA1333" s="62">
        <f t="shared" si="801"/>
        <v>0</v>
      </c>
      <c r="DTB1333" s="62">
        <f t="shared" si="801"/>
        <v>0</v>
      </c>
      <c r="DTC1333" s="62">
        <f t="shared" si="801"/>
        <v>1000000</v>
      </c>
      <c r="DTD1333" s="62">
        <f t="shared" si="801"/>
        <v>0</v>
      </c>
      <c r="DTE1333" s="62">
        <f t="shared" si="801"/>
        <v>0</v>
      </c>
      <c r="DTF1333" s="62">
        <f t="shared" si="801"/>
        <v>0</v>
      </c>
      <c r="DTG1333" s="62">
        <f t="shared" si="801"/>
        <v>0</v>
      </c>
      <c r="DTH1333" s="62">
        <f t="shared" si="801"/>
        <v>1000000</v>
      </c>
      <c r="DTN1333" s="62" t="s">
        <v>185</v>
      </c>
      <c r="DTO1333" s="62" t="s">
        <v>186</v>
      </c>
      <c r="DTP1333" s="62">
        <f>DTP1329</f>
        <v>1000000</v>
      </c>
      <c r="DTQ1333" s="62">
        <f t="shared" si="801"/>
        <v>0</v>
      </c>
      <c r="DTR1333" s="62">
        <f t="shared" si="801"/>
        <v>0</v>
      </c>
      <c r="DTS1333" s="62">
        <f t="shared" si="801"/>
        <v>1000000</v>
      </c>
      <c r="DTT1333" s="62">
        <f t="shared" si="801"/>
        <v>0</v>
      </c>
      <c r="DTU1333" s="62">
        <f t="shared" si="801"/>
        <v>0</v>
      </c>
      <c r="DTV1333" s="62">
        <f t="shared" si="801"/>
        <v>0</v>
      </c>
      <c r="DTW1333" s="62">
        <f t="shared" si="801"/>
        <v>0</v>
      </c>
      <c r="DTX1333" s="62">
        <f t="shared" si="801"/>
        <v>1000000</v>
      </c>
      <c r="DUD1333" s="62" t="s">
        <v>185</v>
      </c>
      <c r="DUE1333" s="62" t="s">
        <v>186</v>
      </c>
      <c r="DUF1333" s="62">
        <f>DUF1329</f>
        <v>1000000</v>
      </c>
      <c r="DUG1333" s="62">
        <f t="shared" si="801"/>
        <v>0</v>
      </c>
      <c r="DUH1333" s="62">
        <f t="shared" si="801"/>
        <v>0</v>
      </c>
      <c r="DUI1333" s="62">
        <f t="shared" si="801"/>
        <v>1000000</v>
      </c>
      <c r="DUJ1333" s="62">
        <f t="shared" si="801"/>
        <v>0</v>
      </c>
      <c r="DUK1333" s="62">
        <f t="shared" si="801"/>
        <v>0</v>
      </c>
      <c r="DUL1333" s="62">
        <f t="shared" si="801"/>
        <v>0</v>
      </c>
      <c r="DUM1333" s="62">
        <f t="shared" si="801"/>
        <v>0</v>
      </c>
      <c r="DUN1333" s="62">
        <f t="shared" si="801"/>
        <v>1000000</v>
      </c>
      <c r="DUT1333" s="62" t="s">
        <v>185</v>
      </c>
      <c r="DUU1333" s="62" t="s">
        <v>186</v>
      </c>
      <c r="DUV1333" s="62">
        <f>DUV1329</f>
        <v>1000000</v>
      </c>
      <c r="DUW1333" s="62">
        <f t="shared" ref="DUW1333:DWZ1334" si="802">DUW1329</f>
        <v>0</v>
      </c>
      <c r="DUX1333" s="62">
        <f t="shared" si="802"/>
        <v>0</v>
      </c>
      <c r="DUY1333" s="62">
        <f t="shared" si="802"/>
        <v>1000000</v>
      </c>
      <c r="DUZ1333" s="62">
        <f t="shared" si="802"/>
        <v>0</v>
      </c>
      <c r="DVA1333" s="62">
        <f t="shared" si="802"/>
        <v>0</v>
      </c>
      <c r="DVB1333" s="62">
        <f t="shared" si="802"/>
        <v>0</v>
      </c>
      <c r="DVC1333" s="62">
        <f t="shared" si="802"/>
        <v>0</v>
      </c>
      <c r="DVD1333" s="62">
        <f t="shared" si="802"/>
        <v>1000000</v>
      </c>
      <c r="DVJ1333" s="62" t="s">
        <v>185</v>
      </c>
      <c r="DVK1333" s="62" t="s">
        <v>186</v>
      </c>
      <c r="DVL1333" s="62">
        <f>DVL1329</f>
        <v>1000000</v>
      </c>
      <c r="DVM1333" s="62">
        <f t="shared" si="802"/>
        <v>0</v>
      </c>
      <c r="DVN1333" s="62">
        <f t="shared" si="802"/>
        <v>0</v>
      </c>
      <c r="DVO1333" s="62">
        <f t="shared" si="802"/>
        <v>1000000</v>
      </c>
      <c r="DVP1333" s="62">
        <f t="shared" si="802"/>
        <v>0</v>
      </c>
      <c r="DVQ1333" s="62">
        <f t="shared" si="802"/>
        <v>0</v>
      </c>
      <c r="DVR1333" s="62">
        <f t="shared" si="802"/>
        <v>0</v>
      </c>
      <c r="DVS1333" s="62">
        <f t="shared" si="802"/>
        <v>0</v>
      </c>
      <c r="DVT1333" s="62">
        <f t="shared" si="802"/>
        <v>1000000</v>
      </c>
      <c r="DVZ1333" s="62" t="s">
        <v>185</v>
      </c>
      <c r="DWA1333" s="62" t="s">
        <v>186</v>
      </c>
      <c r="DWB1333" s="62">
        <f>DWB1329</f>
        <v>1000000</v>
      </c>
      <c r="DWC1333" s="62">
        <f t="shared" si="802"/>
        <v>0</v>
      </c>
      <c r="DWD1333" s="62">
        <f t="shared" si="802"/>
        <v>0</v>
      </c>
      <c r="DWE1333" s="62">
        <f t="shared" si="802"/>
        <v>1000000</v>
      </c>
      <c r="DWF1333" s="62">
        <f t="shared" si="802"/>
        <v>0</v>
      </c>
      <c r="DWG1333" s="62">
        <f t="shared" si="802"/>
        <v>0</v>
      </c>
      <c r="DWH1333" s="62">
        <f t="shared" si="802"/>
        <v>0</v>
      </c>
      <c r="DWI1333" s="62">
        <f t="shared" si="802"/>
        <v>0</v>
      </c>
      <c r="DWJ1333" s="62">
        <f t="shared" si="802"/>
        <v>1000000</v>
      </c>
      <c r="DWP1333" s="62" t="s">
        <v>185</v>
      </c>
      <c r="DWQ1333" s="62" t="s">
        <v>186</v>
      </c>
      <c r="DWR1333" s="62">
        <f>DWR1329</f>
        <v>1000000</v>
      </c>
      <c r="DWS1333" s="62">
        <f t="shared" si="802"/>
        <v>0</v>
      </c>
      <c r="DWT1333" s="62">
        <f t="shared" si="802"/>
        <v>0</v>
      </c>
      <c r="DWU1333" s="62">
        <f t="shared" si="802"/>
        <v>1000000</v>
      </c>
      <c r="DWV1333" s="62">
        <f t="shared" si="802"/>
        <v>0</v>
      </c>
      <c r="DWW1333" s="62">
        <f t="shared" si="802"/>
        <v>0</v>
      </c>
      <c r="DWX1333" s="62">
        <f t="shared" si="802"/>
        <v>0</v>
      </c>
      <c r="DWY1333" s="62">
        <f t="shared" si="802"/>
        <v>0</v>
      </c>
      <c r="DWZ1333" s="62">
        <f t="shared" si="802"/>
        <v>1000000</v>
      </c>
      <c r="DXF1333" s="62" t="s">
        <v>185</v>
      </c>
      <c r="DXG1333" s="62" t="s">
        <v>186</v>
      </c>
      <c r="DXH1333" s="62">
        <f>DXH1329</f>
        <v>1000000</v>
      </c>
      <c r="DXI1333" s="62">
        <f t="shared" ref="DXI1333:DZL1334" si="803">DXI1329</f>
        <v>0</v>
      </c>
      <c r="DXJ1333" s="62">
        <f t="shared" si="803"/>
        <v>0</v>
      </c>
      <c r="DXK1333" s="62">
        <f t="shared" si="803"/>
        <v>1000000</v>
      </c>
      <c r="DXL1333" s="62">
        <f t="shared" si="803"/>
        <v>0</v>
      </c>
      <c r="DXM1333" s="62">
        <f t="shared" si="803"/>
        <v>0</v>
      </c>
      <c r="DXN1333" s="62">
        <f t="shared" si="803"/>
        <v>0</v>
      </c>
      <c r="DXO1333" s="62">
        <f t="shared" si="803"/>
        <v>0</v>
      </c>
      <c r="DXP1333" s="62">
        <f t="shared" si="803"/>
        <v>1000000</v>
      </c>
      <c r="DXV1333" s="62" t="s">
        <v>185</v>
      </c>
      <c r="DXW1333" s="62" t="s">
        <v>186</v>
      </c>
      <c r="DXX1333" s="62">
        <f>DXX1329</f>
        <v>1000000</v>
      </c>
      <c r="DXY1333" s="62">
        <f t="shared" si="803"/>
        <v>0</v>
      </c>
      <c r="DXZ1333" s="62">
        <f t="shared" si="803"/>
        <v>0</v>
      </c>
      <c r="DYA1333" s="62">
        <f t="shared" si="803"/>
        <v>1000000</v>
      </c>
      <c r="DYB1333" s="62">
        <f t="shared" si="803"/>
        <v>0</v>
      </c>
      <c r="DYC1333" s="62">
        <f t="shared" si="803"/>
        <v>0</v>
      </c>
      <c r="DYD1333" s="62">
        <f t="shared" si="803"/>
        <v>0</v>
      </c>
      <c r="DYE1333" s="62">
        <f t="shared" si="803"/>
        <v>0</v>
      </c>
      <c r="DYF1333" s="62">
        <f t="shared" si="803"/>
        <v>1000000</v>
      </c>
      <c r="DYL1333" s="62" t="s">
        <v>185</v>
      </c>
      <c r="DYM1333" s="62" t="s">
        <v>186</v>
      </c>
      <c r="DYN1333" s="62">
        <f>DYN1329</f>
        <v>1000000</v>
      </c>
      <c r="DYO1333" s="62">
        <f t="shared" si="803"/>
        <v>0</v>
      </c>
      <c r="DYP1333" s="62">
        <f t="shared" si="803"/>
        <v>0</v>
      </c>
      <c r="DYQ1333" s="62">
        <f t="shared" si="803"/>
        <v>1000000</v>
      </c>
      <c r="DYR1333" s="62">
        <f t="shared" si="803"/>
        <v>0</v>
      </c>
      <c r="DYS1333" s="62">
        <f t="shared" si="803"/>
        <v>0</v>
      </c>
      <c r="DYT1333" s="62">
        <f t="shared" si="803"/>
        <v>0</v>
      </c>
      <c r="DYU1333" s="62">
        <f t="shared" si="803"/>
        <v>0</v>
      </c>
      <c r="DYV1333" s="62">
        <f t="shared" si="803"/>
        <v>1000000</v>
      </c>
      <c r="DZB1333" s="62" t="s">
        <v>185</v>
      </c>
      <c r="DZC1333" s="62" t="s">
        <v>186</v>
      </c>
      <c r="DZD1333" s="62">
        <f>DZD1329</f>
        <v>1000000</v>
      </c>
      <c r="DZE1333" s="62">
        <f t="shared" si="803"/>
        <v>0</v>
      </c>
      <c r="DZF1333" s="62">
        <f t="shared" si="803"/>
        <v>0</v>
      </c>
      <c r="DZG1333" s="62">
        <f t="shared" si="803"/>
        <v>1000000</v>
      </c>
      <c r="DZH1333" s="62">
        <f t="shared" si="803"/>
        <v>0</v>
      </c>
      <c r="DZI1333" s="62">
        <f t="shared" si="803"/>
        <v>0</v>
      </c>
      <c r="DZJ1333" s="62">
        <f t="shared" si="803"/>
        <v>0</v>
      </c>
      <c r="DZK1333" s="62">
        <f t="shared" si="803"/>
        <v>0</v>
      </c>
      <c r="DZL1333" s="62">
        <f t="shared" si="803"/>
        <v>1000000</v>
      </c>
      <c r="DZR1333" s="62" t="s">
        <v>185</v>
      </c>
      <c r="DZS1333" s="62" t="s">
        <v>186</v>
      </c>
      <c r="DZT1333" s="62">
        <f>DZT1329</f>
        <v>1000000</v>
      </c>
      <c r="DZU1333" s="62">
        <f t="shared" ref="DZU1333:EBX1334" si="804">DZU1329</f>
        <v>0</v>
      </c>
      <c r="DZV1333" s="62">
        <f t="shared" si="804"/>
        <v>0</v>
      </c>
      <c r="DZW1333" s="62">
        <f t="shared" si="804"/>
        <v>1000000</v>
      </c>
      <c r="DZX1333" s="62">
        <f t="shared" si="804"/>
        <v>0</v>
      </c>
      <c r="DZY1333" s="62">
        <f t="shared" si="804"/>
        <v>0</v>
      </c>
      <c r="DZZ1333" s="62">
        <f t="shared" si="804"/>
        <v>0</v>
      </c>
      <c r="EAA1333" s="62">
        <f t="shared" si="804"/>
        <v>0</v>
      </c>
      <c r="EAB1333" s="62">
        <f t="shared" si="804"/>
        <v>1000000</v>
      </c>
      <c r="EAH1333" s="62" t="s">
        <v>185</v>
      </c>
      <c r="EAI1333" s="62" t="s">
        <v>186</v>
      </c>
      <c r="EAJ1333" s="62">
        <f>EAJ1329</f>
        <v>1000000</v>
      </c>
      <c r="EAK1333" s="62">
        <f t="shared" si="804"/>
        <v>0</v>
      </c>
      <c r="EAL1333" s="62">
        <f t="shared" si="804"/>
        <v>0</v>
      </c>
      <c r="EAM1333" s="62">
        <f t="shared" si="804"/>
        <v>1000000</v>
      </c>
      <c r="EAN1333" s="62">
        <f t="shared" si="804"/>
        <v>0</v>
      </c>
      <c r="EAO1333" s="62">
        <f t="shared" si="804"/>
        <v>0</v>
      </c>
      <c r="EAP1333" s="62">
        <f t="shared" si="804"/>
        <v>0</v>
      </c>
      <c r="EAQ1333" s="62">
        <f t="shared" si="804"/>
        <v>0</v>
      </c>
      <c r="EAR1333" s="62">
        <f t="shared" si="804"/>
        <v>1000000</v>
      </c>
      <c r="EAX1333" s="62" t="s">
        <v>185</v>
      </c>
      <c r="EAY1333" s="62" t="s">
        <v>186</v>
      </c>
      <c r="EAZ1333" s="62">
        <f>EAZ1329</f>
        <v>1000000</v>
      </c>
      <c r="EBA1333" s="62">
        <f t="shared" si="804"/>
        <v>0</v>
      </c>
      <c r="EBB1333" s="62">
        <f t="shared" si="804"/>
        <v>0</v>
      </c>
      <c r="EBC1333" s="62">
        <f t="shared" si="804"/>
        <v>1000000</v>
      </c>
      <c r="EBD1333" s="62">
        <f t="shared" si="804"/>
        <v>0</v>
      </c>
      <c r="EBE1333" s="62">
        <f t="shared" si="804"/>
        <v>0</v>
      </c>
      <c r="EBF1333" s="62">
        <f t="shared" si="804"/>
        <v>0</v>
      </c>
      <c r="EBG1333" s="62">
        <f t="shared" si="804"/>
        <v>0</v>
      </c>
      <c r="EBH1333" s="62">
        <f t="shared" si="804"/>
        <v>1000000</v>
      </c>
      <c r="EBN1333" s="62" t="s">
        <v>185</v>
      </c>
      <c r="EBO1333" s="62" t="s">
        <v>186</v>
      </c>
      <c r="EBP1333" s="62">
        <f>EBP1329</f>
        <v>1000000</v>
      </c>
      <c r="EBQ1333" s="62">
        <f t="shared" si="804"/>
        <v>0</v>
      </c>
      <c r="EBR1333" s="62">
        <f t="shared" si="804"/>
        <v>0</v>
      </c>
      <c r="EBS1333" s="62">
        <f t="shared" si="804"/>
        <v>1000000</v>
      </c>
      <c r="EBT1333" s="62">
        <f t="shared" si="804"/>
        <v>0</v>
      </c>
      <c r="EBU1333" s="62">
        <f t="shared" si="804"/>
        <v>0</v>
      </c>
      <c r="EBV1333" s="62">
        <f t="shared" si="804"/>
        <v>0</v>
      </c>
      <c r="EBW1333" s="62">
        <f t="shared" si="804"/>
        <v>0</v>
      </c>
      <c r="EBX1333" s="62">
        <f t="shared" si="804"/>
        <v>1000000</v>
      </c>
      <c r="ECD1333" s="62" t="s">
        <v>185</v>
      </c>
      <c r="ECE1333" s="62" t="s">
        <v>186</v>
      </c>
      <c r="ECF1333" s="62">
        <f>ECF1329</f>
        <v>1000000</v>
      </c>
      <c r="ECG1333" s="62">
        <f t="shared" ref="ECG1333:EEJ1334" si="805">ECG1329</f>
        <v>0</v>
      </c>
      <c r="ECH1333" s="62">
        <f t="shared" si="805"/>
        <v>0</v>
      </c>
      <c r="ECI1333" s="62">
        <f t="shared" si="805"/>
        <v>1000000</v>
      </c>
      <c r="ECJ1333" s="62">
        <f t="shared" si="805"/>
        <v>0</v>
      </c>
      <c r="ECK1333" s="62">
        <f t="shared" si="805"/>
        <v>0</v>
      </c>
      <c r="ECL1333" s="62">
        <f t="shared" si="805"/>
        <v>0</v>
      </c>
      <c r="ECM1333" s="62">
        <f t="shared" si="805"/>
        <v>0</v>
      </c>
      <c r="ECN1333" s="62">
        <f t="shared" si="805"/>
        <v>1000000</v>
      </c>
      <c r="ECT1333" s="62" t="s">
        <v>185</v>
      </c>
      <c r="ECU1333" s="62" t="s">
        <v>186</v>
      </c>
      <c r="ECV1333" s="62">
        <f>ECV1329</f>
        <v>1000000</v>
      </c>
      <c r="ECW1333" s="62">
        <f t="shared" si="805"/>
        <v>0</v>
      </c>
      <c r="ECX1333" s="62">
        <f t="shared" si="805"/>
        <v>0</v>
      </c>
      <c r="ECY1333" s="62">
        <f t="shared" si="805"/>
        <v>1000000</v>
      </c>
      <c r="ECZ1333" s="62">
        <f t="shared" si="805"/>
        <v>0</v>
      </c>
      <c r="EDA1333" s="62">
        <f t="shared" si="805"/>
        <v>0</v>
      </c>
      <c r="EDB1333" s="62">
        <f t="shared" si="805"/>
        <v>0</v>
      </c>
      <c r="EDC1333" s="62">
        <f t="shared" si="805"/>
        <v>0</v>
      </c>
      <c r="EDD1333" s="62">
        <f t="shared" si="805"/>
        <v>1000000</v>
      </c>
      <c r="EDJ1333" s="62" t="s">
        <v>185</v>
      </c>
      <c r="EDK1333" s="62" t="s">
        <v>186</v>
      </c>
      <c r="EDL1333" s="62">
        <f>EDL1329</f>
        <v>1000000</v>
      </c>
      <c r="EDM1333" s="62">
        <f t="shared" si="805"/>
        <v>0</v>
      </c>
      <c r="EDN1333" s="62">
        <f t="shared" si="805"/>
        <v>0</v>
      </c>
      <c r="EDO1333" s="62">
        <f t="shared" si="805"/>
        <v>1000000</v>
      </c>
      <c r="EDP1333" s="62">
        <f t="shared" si="805"/>
        <v>0</v>
      </c>
      <c r="EDQ1333" s="62">
        <f t="shared" si="805"/>
        <v>0</v>
      </c>
      <c r="EDR1333" s="62">
        <f t="shared" si="805"/>
        <v>0</v>
      </c>
      <c r="EDS1333" s="62">
        <f t="shared" si="805"/>
        <v>0</v>
      </c>
      <c r="EDT1333" s="62">
        <f t="shared" si="805"/>
        <v>1000000</v>
      </c>
      <c r="EDZ1333" s="62" t="s">
        <v>185</v>
      </c>
      <c r="EEA1333" s="62" t="s">
        <v>186</v>
      </c>
      <c r="EEB1333" s="62">
        <f>EEB1329</f>
        <v>1000000</v>
      </c>
      <c r="EEC1333" s="62">
        <f t="shared" si="805"/>
        <v>0</v>
      </c>
      <c r="EED1333" s="62">
        <f t="shared" si="805"/>
        <v>0</v>
      </c>
      <c r="EEE1333" s="62">
        <f t="shared" si="805"/>
        <v>1000000</v>
      </c>
      <c r="EEF1333" s="62">
        <f t="shared" si="805"/>
        <v>0</v>
      </c>
      <c r="EEG1333" s="62">
        <f t="shared" si="805"/>
        <v>0</v>
      </c>
      <c r="EEH1333" s="62">
        <f t="shared" si="805"/>
        <v>0</v>
      </c>
      <c r="EEI1333" s="62">
        <f t="shared" si="805"/>
        <v>0</v>
      </c>
      <c r="EEJ1333" s="62">
        <f t="shared" si="805"/>
        <v>1000000</v>
      </c>
      <c r="EEP1333" s="62" t="s">
        <v>185</v>
      </c>
      <c r="EEQ1333" s="62" t="s">
        <v>186</v>
      </c>
      <c r="EER1333" s="62">
        <f>EER1329</f>
        <v>1000000</v>
      </c>
      <c r="EES1333" s="62">
        <f t="shared" ref="EES1333:EGV1334" si="806">EES1329</f>
        <v>0</v>
      </c>
      <c r="EET1333" s="62">
        <f t="shared" si="806"/>
        <v>0</v>
      </c>
      <c r="EEU1333" s="62">
        <f t="shared" si="806"/>
        <v>1000000</v>
      </c>
      <c r="EEV1333" s="62">
        <f t="shared" si="806"/>
        <v>0</v>
      </c>
      <c r="EEW1333" s="62">
        <f t="shared" si="806"/>
        <v>0</v>
      </c>
      <c r="EEX1333" s="62">
        <f t="shared" si="806"/>
        <v>0</v>
      </c>
      <c r="EEY1333" s="62">
        <f t="shared" si="806"/>
        <v>0</v>
      </c>
      <c r="EEZ1333" s="62">
        <f t="shared" si="806"/>
        <v>1000000</v>
      </c>
      <c r="EFF1333" s="62" t="s">
        <v>185</v>
      </c>
      <c r="EFG1333" s="62" t="s">
        <v>186</v>
      </c>
      <c r="EFH1333" s="62">
        <f>EFH1329</f>
        <v>1000000</v>
      </c>
      <c r="EFI1333" s="62">
        <f t="shared" si="806"/>
        <v>0</v>
      </c>
      <c r="EFJ1333" s="62">
        <f t="shared" si="806"/>
        <v>0</v>
      </c>
      <c r="EFK1333" s="62">
        <f t="shared" si="806"/>
        <v>1000000</v>
      </c>
      <c r="EFL1333" s="62">
        <f t="shared" si="806"/>
        <v>0</v>
      </c>
      <c r="EFM1333" s="62">
        <f t="shared" si="806"/>
        <v>0</v>
      </c>
      <c r="EFN1333" s="62">
        <f t="shared" si="806"/>
        <v>0</v>
      </c>
      <c r="EFO1333" s="62">
        <f t="shared" si="806"/>
        <v>0</v>
      </c>
      <c r="EFP1333" s="62">
        <f t="shared" si="806"/>
        <v>1000000</v>
      </c>
      <c r="EFV1333" s="62" t="s">
        <v>185</v>
      </c>
      <c r="EFW1333" s="62" t="s">
        <v>186</v>
      </c>
      <c r="EFX1333" s="62">
        <f>EFX1329</f>
        <v>1000000</v>
      </c>
      <c r="EFY1333" s="62">
        <f t="shared" si="806"/>
        <v>0</v>
      </c>
      <c r="EFZ1333" s="62">
        <f t="shared" si="806"/>
        <v>0</v>
      </c>
      <c r="EGA1333" s="62">
        <f t="shared" si="806"/>
        <v>1000000</v>
      </c>
      <c r="EGB1333" s="62">
        <f t="shared" si="806"/>
        <v>0</v>
      </c>
      <c r="EGC1333" s="62">
        <f t="shared" si="806"/>
        <v>0</v>
      </c>
      <c r="EGD1333" s="62">
        <f t="shared" si="806"/>
        <v>0</v>
      </c>
      <c r="EGE1333" s="62">
        <f t="shared" si="806"/>
        <v>0</v>
      </c>
      <c r="EGF1333" s="62">
        <f t="shared" si="806"/>
        <v>1000000</v>
      </c>
      <c r="EGL1333" s="62" t="s">
        <v>185</v>
      </c>
      <c r="EGM1333" s="62" t="s">
        <v>186</v>
      </c>
      <c r="EGN1333" s="62">
        <f>EGN1329</f>
        <v>1000000</v>
      </c>
      <c r="EGO1333" s="62">
        <f t="shared" si="806"/>
        <v>0</v>
      </c>
      <c r="EGP1333" s="62">
        <f t="shared" si="806"/>
        <v>0</v>
      </c>
      <c r="EGQ1333" s="62">
        <f t="shared" si="806"/>
        <v>1000000</v>
      </c>
      <c r="EGR1333" s="62">
        <f t="shared" si="806"/>
        <v>0</v>
      </c>
      <c r="EGS1333" s="62">
        <f t="shared" si="806"/>
        <v>0</v>
      </c>
      <c r="EGT1333" s="62">
        <f t="shared" si="806"/>
        <v>0</v>
      </c>
      <c r="EGU1333" s="62">
        <f t="shared" si="806"/>
        <v>0</v>
      </c>
      <c r="EGV1333" s="62">
        <f t="shared" si="806"/>
        <v>1000000</v>
      </c>
      <c r="EHB1333" s="62" t="s">
        <v>185</v>
      </c>
      <c r="EHC1333" s="62" t="s">
        <v>186</v>
      </c>
      <c r="EHD1333" s="62">
        <f>EHD1329</f>
        <v>1000000</v>
      </c>
      <c r="EHE1333" s="62">
        <f t="shared" ref="EHE1333:EJH1334" si="807">EHE1329</f>
        <v>0</v>
      </c>
      <c r="EHF1333" s="62">
        <f t="shared" si="807"/>
        <v>0</v>
      </c>
      <c r="EHG1333" s="62">
        <f t="shared" si="807"/>
        <v>1000000</v>
      </c>
      <c r="EHH1333" s="62">
        <f t="shared" si="807"/>
        <v>0</v>
      </c>
      <c r="EHI1333" s="62">
        <f t="shared" si="807"/>
        <v>0</v>
      </c>
      <c r="EHJ1333" s="62">
        <f t="shared" si="807"/>
        <v>0</v>
      </c>
      <c r="EHK1333" s="62">
        <f t="shared" si="807"/>
        <v>0</v>
      </c>
      <c r="EHL1333" s="62">
        <f t="shared" si="807"/>
        <v>1000000</v>
      </c>
      <c r="EHR1333" s="62" t="s">
        <v>185</v>
      </c>
      <c r="EHS1333" s="62" t="s">
        <v>186</v>
      </c>
      <c r="EHT1333" s="62">
        <f>EHT1329</f>
        <v>1000000</v>
      </c>
      <c r="EHU1333" s="62">
        <f t="shared" si="807"/>
        <v>0</v>
      </c>
      <c r="EHV1333" s="62">
        <f t="shared" si="807"/>
        <v>0</v>
      </c>
      <c r="EHW1333" s="62">
        <f t="shared" si="807"/>
        <v>1000000</v>
      </c>
      <c r="EHX1333" s="62">
        <f t="shared" si="807"/>
        <v>0</v>
      </c>
      <c r="EHY1333" s="62">
        <f t="shared" si="807"/>
        <v>0</v>
      </c>
      <c r="EHZ1333" s="62">
        <f t="shared" si="807"/>
        <v>0</v>
      </c>
      <c r="EIA1333" s="62">
        <f t="shared" si="807"/>
        <v>0</v>
      </c>
      <c r="EIB1333" s="62">
        <f t="shared" si="807"/>
        <v>1000000</v>
      </c>
      <c r="EIH1333" s="62" t="s">
        <v>185</v>
      </c>
      <c r="EII1333" s="62" t="s">
        <v>186</v>
      </c>
      <c r="EIJ1333" s="62">
        <f>EIJ1329</f>
        <v>1000000</v>
      </c>
      <c r="EIK1333" s="62">
        <f t="shared" si="807"/>
        <v>0</v>
      </c>
      <c r="EIL1333" s="62">
        <f t="shared" si="807"/>
        <v>0</v>
      </c>
      <c r="EIM1333" s="62">
        <f t="shared" si="807"/>
        <v>1000000</v>
      </c>
      <c r="EIN1333" s="62">
        <f t="shared" si="807"/>
        <v>0</v>
      </c>
      <c r="EIO1333" s="62">
        <f t="shared" si="807"/>
        <v>0</v>
      </c>
      <c r="EIP1333" s="62">
        <f t="shared" si="807"/>
        <v>0</v>
      </c>
      <c r="EIQ1333" s="62">
        <f t="shared" si="807"/>
        <v>0</v>
      </c>
      <c r="EIR1333" s="62">
        <f t="shared" si="807"/>
        <v>1000000</v>
      </c>
      <c r="EIX1333" s="62" t="s">
        <v>185</v>
      </c>
      <c r="EIY1333" s="62" t="s">
        <v>186</v>
      </c>
      <c r="EIZ1333" s="62">
        <f>EIZ1329</f>
        <v>1000000</v>
      </c>
      <c r="EJA1333" s="62">
        <f t="shared" si="807"/>
        <v>0</v>
      </c>
      <c r="EJB1333" s="62">
        <f t="shared" si="807"/>
        <v>0</v>
      </c>
      <c r="EJC1333" s="62">
        <f t="shared" si="807"/>
        <v>1000000</v>
      </c>
      <c r="EJD1333" s="62">
        <f t="shared" si="807"/>
        <v>0</v>
      </c>
      <c r="EJE1333" s="62">
        <f t="shared" si="807"/>
        <v>0</v>
      </c>
      <c r="EJF1333" s="62">
        <f t="shared" si="807"/>
        <v>0</v>
      </c>
      <c r="EJG1333" s="62">
        <f t="shared" si="807"/>
        <v>0</v>
      </c>
      <c r="EJH1333" s="62">
        <f t="shared" si="807"/>
        <v>1000000</v>
      </c>
      <c r="EJN1333" s="62" t="s">
        <v>185</v>
      </c>
      <c r="EJO1333" s="62" t="s">
        <v>186</v>
      </c>
      <c r="EJP1333" s="62">
        <f>EJP1329</f>
        <v>1000000</v>
      </c>
      <c r="EJQ1333" s="62">
        <f t="shared" ref="EJQ1333:ELT1334" si="808">EJQ1329</f>
        <v>0</v>
      </c>
      <c r="EJR1333" s="62">
        <f t="shared" si="808"/>
        <v>0</v>
      </c>
      <c r="EJS1333" s="62">
        <f t="shared" si="808"/>
        <v>1000000</v>
      </c>
      <c r="EJT1333" s="62">
        <f t="shared" si="808"/>
        <v>0</v>
      </c>
      <c r="EJU1333" s="62">
        <f t="shared" si="808"/>
        <v>0</v>
      </c>
      <c r="EJV1333" s="62">
        <f t="shared" si="808"/>
        <v>0</v>
      </c>
      <c r="EJW1333" s="62">
        <f t="shared" si="808"/>
        <v>0</v>
      </c>
      <c r="EJX1333" s="62">
        <f t="shared" si="808"/>
        <v>1000000</v>
      </c>
      <c r="EKD1333" s="62" t="s">
        <v>185</v>
      </c>
      <c r="EKE1333" s="62" t="s">
        <v>186</v>
      </c>
      <c r="EKF1333" s="62">
        <f>EKF1329</f>
        <v>1000000</v>
      </c>
      <c r="EKG1333" s="62">
        <f t="shared" si="808"/>
        <v>0</v>
      </c>
      <c r="EKH1333" s="62">
        <f t="shared" si="808"/>
        <v>0</v>
      </c>
      <c r="EKI1333" s="62">
        <f t="shared" si="808"/>
        <v>1000000</v>
      </c>
      <c r="EKJ1333" s="62">
        <f t="shared" si="808"/>
        <v>0</v>
      </c>
      <c r="EKK1333" s="62">
        <f t="shared" si="808"/>
        <v>0</v>
      </c>
      <c r="EKL1333" s="62">
        <f t="shared" si="808"/>
        <v>0</v>
      </c>
      <c r="EKM1333" s="62">
        <f t="shared" si="808"/>
        <v>0</v>
      </c>
      <c r="EKN1333" s="62">
        <f t="shared" si="808"/>
        <v>1000000</v>
      </c>
      <c r="EKT1333" s="62" t="s">
        <v>185</v>
      </c>
      <c r="EKU1333" s="62" t="s">
        <v>186</v>
      </c>
      <c r="EKV1333" s="62">
        <f>EKV1329</f>
        <v>1000000</v>
      </c>
      <c r="EKW1333" s="62">
        <f t="shared" si="808"/>
        <v>0</v>
      </c>
      <c r="EKX1333" s="62">
        <f t="shared" si="808"/>
        <v>0</v>
      </c>
      <c r="EKY1333" s="62">
        <f t="shared" si="808"/>
        <v>1000000</v>
      </c>
      <c r="EKZ1333" s="62">
        <f t="shared" si="808"/>
        <v>0</v>
      </c>
      <c r="ELA1333" s="62">
        <f t="shared" si="808"/>
        <v>0</v>
      </c>
      <c r="ELB1333" s="62">
        <f t="shared" si="808"/>
        <v>0</v>
      </c>
      <c r="ELC1333" s="62">
        <f t="shared" si="808"/>
        <v>0</v>
      </c>
      <c r="ELD1333" s="62">
        <f t="shared" si="808"/>
        <v>1000000</v>
      </c>
      <c r="ELJ1333" s="62" t="s">
        <v>185</v>
      </c>
      <c r="ELK1333" s="62" t="s">
        <v>186</v>
      </c>
      <c r="ELL1333" s="62">
        <f>ELL1329</f>
        <v>1000000</v>
      </c>
      <c r="ELM1333" s="62">
        <f t="shared" si="808"/>
        <v>0</v>
      </c>
      <c r="ELN1333" s="62">
        <f t="shared" si="808"/>
        <v>0</v>
      </c>
      <c r="ELO1333" s="62">
        <f t="shared" si="808"/>
        <v>1000000</v>
      </c>
      <c r="ELP1333" s="62">
        <f t="shared" si="808"/>
        <v>0</v>
      </c>
      <c r="ELQ1333" s="62">
        <f t="shared" si="808"/>
        <v>0</v>
      </c>
      <c r="ELR1333" s="62">
        <f t="shared" si="808"/>
        <v>0</v>
      </c>
      <c r="ELS1333" s="62">
        <f t="shared" si="808"/>
        <v>0</v>
      </c>
      <c r="ELT1333" s="62">
        <f t="shared" si="808"/>
        <v>1000000</v>
      </c>
      <c r="ELZ1333" s="62" t="s">
        <v>185</v>
      </c>
      <c r="EMA1333" s="62" t="s">
        <v>186</v>
      </c>
      <c r="EMB1333" s="62">
        <f>EMB1329</f>
        <v>1000000</v>
      </c>
      <c r="EMC1333" s="62">
        <f t="shared" ref="EMC1333:EOF1334" si="809">EMC1329</f>
        <v>0</v>
      </c>
      <c r="EMD1333" s="62">
        <f t="shared" si="809"/>
        <v>0</v>
      </c>
      <c r="EME1333" s="62">
        <f t="shared" si="809"/>
        <v>1000000</v>
      </c>
      <c r="EMF1333" s="62">
        <f t="shared" si="809"/>
        <v>0</v>
      </c>
      <c r="EMG1333" s="62">
        <f t="shared" si="809"/>
        <v>0</v>
      </c>
      <c r="EMH1333" s="62">
        <f t="shared" si="809"/>
        <v>0</v>
      </c>
      <c r="EMI1333" s="62">
        <f t="shared" si="809"/>
        <v>0</v>
      </c>
      <c r="EMJ1333" s="62">
        <f t="shared" si="809"/>
        <v>1000000</v>
      </c>
      <c r="EMP1333" s="62" t="s">
        <v>185</v>
      </c>
      <c r="EMQ1333" s="62" t="s">
        <v>186</v>
      </c>
      <c r="EMR1333" s="62">
        <f>EMR1329</f>
        <v>1000000</v>
      </c>
      <c r="EMS1333" s="62">
        <f t="shared" si="809"/>
        <v>0</v>
      </c>
      <c r="EMT1333" s="62">
        <f t="shared" si="809"/>
        <v>0</v>
      </c>
      <c r="EMU1333" s="62">
        <f t="shared" si="809"/>
        <v>1000000</v>
      </c>
      <c r="EMV1333" s="62">
        <f t="shared" si="809"/>
        <v>0</v>
      </c>
      <c r="EMW1333" s="62">
        <f t="shared" si="809"/>
        <v>0</v>
      </c>
      <c r="EMX1333" s="62">
        <f t="shared" si="809"/>
        <v>0</v>
      </c>
      <c r="EMY1333" s="62">
        <f t="shared" si="809"/>
        <v>0</v>
      </c>
      <c r="EMZ1333" s="62">
        <f t="shared" si="809"/>
        <v>1000000</v>
      </c>
      <c r="ENF1333" s="62" t="s">
        <v>185</v>
      </c>
      <c r="ENG1333" s="62" t="s">
        <v>186</v>
      </c>
      <c r="ENH1333" s="62">
        <f>ENH1329</f>
        <v>1000000</v>
      </c>
      <c r="ENI1333" s="62">
        <f t="shared" si="809"/>
        <v>0</v>
      </c>
      <c r="ENJ1333" s="62">
        <f t="shared" si="809"/>
        <v>0</v>
      </c>
      <c r="ENK1333" s="62">
        <f t="shared" si="809"/>
        <v>1000000</v>
      </c>
      <c r="ENL1333" s="62">
        <f t="shared" si="809"/>
        <v>0</v>
      </c>
      <c r="ENM1333" s="62">
        <f t="shared" si="809"/>
        <v>0</v>
      </c>
      <c r="ENN1333" s="62">
        <f t="shared" si="809"/>
        <v>0</v>
      </c>
      <c r="ENO1333" s="62">
        <f t="shared" si="809"/>
        <v>0</v>
      </c>
      <c r="ENP1333" s="62">
        <f t="shared" si="809"/>
        <v>1000000</v>
      </c>
      <c r="ENV1333" s="62" t="s">
        <v>185</v>
      </c>
      <c r="ENW1333" s="62" t="s">
        <v>186</v>
      </c>
      <c r="ENX1333" s="62">
        <f>ENX1329</f>
        <v>1000000</v>
      </c>
      <c r="ENY1333" s="62">
        <f t="shared" si="809"/>
        <v>0</v>
      </c>
      <c r="ENZ1333" s="62">
        <f t="shared" si="809"/>
        <v>0</v>
      </c>
      <c r="EOA1333" s="62">
        <f t="shared" si="809"/>
        <v>1000000</v>
      </c>
      <c r="EOB1333" s="62">
        <f t="shared" si="809"/>
        <v>0</v>
      </c>
      <c r="EOC1333" s="62">
        <f t="shared" si="809"/>
        <v>0</v>
      </c>
      <c r="EOD1333" s="62">
        <f t="shared" si="809"/>
        <v>0</v>
      </c>
      <c r="EOE1333" s="62">
        <f t="shared" si="809"/>
        <v>0</v>
      </c>
      <c r="EOF1333" s="62">
        <f t="shared" si="809"/>
        <v>1000000</v>
      </c>
      <c r="EOL1333" s="62" t="s">
        <v>185</v>
      </c>
      <c r="EOM1333" s="62" t="s">
        <v>186</v>
      </c>
      <c r="EON1333" s="62">
        <f>EON1329</f>
        <v>1000000</v>
      </c>
      <c r="EOO1333" s="62">
        <f t="shared" ref="EOO1333:EQR1334" si="810">EOO1329</f>
        <v>0</v>
      </c>
      <c r="EOP1333" s="62">
        <f t="shared" si="810"/>
        <v>0</v>
      </c>
      <c r="EOQ1333" s="62">
        <f t="shared" si="810"/>
        <v>1000000</v>
      </c>
      <c r="EOR1333" s="62">
        <f t="shared" si="810"/>
        <v>0</v>
      </c>
      <c r="EOS1333" s="62">
        <f t="shared" si="810"/>
        <v>0</v>
      </c>
      <c r="EOT1333" s="62">
        <f t="shared" si="810"/>
        <v>0</v>
      </c>
      <c r="EOU1333" s="62">
        <f t="shared" si="810"/>
        <v>0</v>
      </c>
      <c r="EOV1333" s="62">
        <f t="shared" si="810"/>
        <v>1000000</v>
      </c>
      <c r="EPB1333" s="62" t="s">
        <v>185</v>
      </c>
      <c r="EPC1333" s="62" t="s">
        <v>186</v>
      </c>
      <c r="EPD1333" s="62">
        <f>EPD1329</f>
        <v>1000000</v>
      </c>
      <c r="EPE1333" s="62">
        <f t="shared" si="810"/>
        <v>0</v>
      </c>
      <c r="EPF1333" s="62">
        <f t="shared" si="810"/>
        <v>0</v>
      </c>
      <c r="EPG1333" s="62">
        <f t="shared" si="810"/>
        <v>1000000</v>
      </c>
      <c r="EPH1333" s="62">
        <f t="shared" si="810"/>
        <v>0</v>
      </c>
      <c r="EPI1333" s="62">
        <f t="shared" si="810"/>
        <v>0</v>
      </c>
      <c r="EPJ1333" s="62">
        <f t="shared" si="810"/>
        <v>0</v>
      </c>
      <c r="EPK1333" s="62">
        <f t="shared" si="810"/>
        <v>0</v>
      </c>
      <c r="EPL1333" s="62">
        <f t="shared" si="810"/>
        <v>1000000</v>
      </c>
      <c r="EPR1333" s="62" t="s">
        <v>185</v>
      </c>
      <c r="EPS1333" s="62" t="s">
        <v>186</v>
      </c>
      <c r="EPT1333" s="62">
        <f>EPT1329</f>
        <v>1000000</v>
      </c>
      <c r="EPU1333" s="62">
        <f t="shared" si="810"/>
        <v>0</v>
      </c>
      <c r="EPV1333" s="62">
        <f t="shared" si="810"/>
        <v>0</v>
      </c>
      <c r="EPW1333" s="62">
        <f t="shared" si="810"/>
        <v>1000000</v>
      </c>
      <c r="EPX1333" s="62">
        <f t="shared" si="810"/>
        <v>0</v>
      </c>
      <c r="EPY1333" s="62">
        <f t="shared" si="810"/>
        <v>0</v>
      </c>
      <c r="EPZ1333" s="62">
        <f t="shared" si="810"/>
        <v>0</v>
      </c>
      <c r="EQA1333" s="62">
        <f t="shared" si="810"/>
        <v>0</v>
      </c>
      <c r="EQB1333" s="62">
        <f t="shared" si="810"/>
        <v>1000000</v>
      </c>
      <c r="EQH1333" s="62" t="s">
        <v>185</v>
      </c>
      <c r="EQI1333" s="62" t="s">
        <v>186</v>
      </c>
      <c r="EQJ1333" s="62">
        <f>EQJ1329</f>
        <v>1000000</v>
      </c>
      <c r="EQK1333" s="62">
        <f t="shared" si="810"/>
        <v>0</v>
      </c>
      <c r="EQL1333" s="62">
        <f t="shared" si="810"/>
        <v>0</v>
      </c>
      <c r="EQM1333" s="62">
        <f t="shared" si="810"/>
        <v>1000000</v>
      </c>
      <c r="EQN1333" s="62">
        <f t="shared" si="810"/>
        <v>0</v>
      </c>
      <c r="EQO1333" s="62">
        <f t="shared" si="810"/>
        <v>0</v>
      </c>
      <c r="EQP1333" s="62">
        <f t="shared" si="810"/>
        <v>0</v>
      </c>
      <c r="EQQ1333" s="62">
        <f t="shared" si="810"/>
        <v>0</v>
      </c>
      <c r="EQR1333" s="62">
        <f t="shared" si="810"/>
        <v>1000000</v>
      </c>
      <c r="EQX1333" s="62" t="s">
        <v>185</v>
      </c>
      <c r="EQY1333" s="62" t="s">
        <v>186</v>
      </c>
      <c r="EQZ1333" s="62">
        <f>EQZ1329</f>
        <v>1000000</v>
      </c>
      <c r="ERA1333" s="62">
        <f t="shared" ref="ERA1333:ETD1334" si="811">ERA1329</f>
        <v>0</v>
      </c>
      <c r="ERB1333" s="62">
        <f t="shared" si="811"/>
        <v>0</v>
      </c>
      <c r="ERC1333" s="62">
        <f t="shared" si="811"/>
        <v>1000000</v>
      </c>
      <c r="ERD1333" s="62">
        <f t="shared" si="811"/>
        <v>0</v>
      </c>
      <c r="ERE1333" s="62">
        <f t="shared" si="811"/>
        <v>0</v>
      </c>
      <c r="ERF1333" s="62">
        <f t="shared" si="811"/>
        <v>0</v>
      </c>
      <c r="ERG1333" s="62">
        <f t="shared" si="811"/>
        <v>0</v>
      </c>
      <c r="ERH1333" s="62">
        <f t="shared" si="811"/>
        <v>1000000</v>
      </c>
      <c r="ERN1333" s="62" t="s">
        <v>185</v>
      </c>
      <c r="ERO1333" s="62" t="s">
        <v>186</v>
      </c>
      <c r="ERP1333" s="62">
        <f>ERP1329</f>
        <v>1000000</v>
      </c>
      <c r="ERQ1333" s="62">
        <f t="shared" si="811"/>
        <v>0</v>
      </c>
      <c r="ERR1333" s="62">
        <f t="shared" si="811"/>
        <v>0</v>
      </c>
      <c r="ERS1333" s="62">
        <f t="shared" si="811"/>
        <v>1000000</v>
      </c>
      <c r="ERT1333" s="62">
        <f t="shared" si="811"/>
        <v>0</v>
      </c>
      <c r="ERU1333" s="62">
        <f t="shared" si="811"/>
        <v>0</v>
      </c>
      <c r="ERV1333" s="62">
        <f t="shared" si="811"/>
        <v>0</v>
      </c>
      <c r="ERW1333" s="62">
        <f t="shared" si="811"/>
        <v>0</v>
      </c>
      <c r="ERX1333" s="62">
        <f t="shared" si="811"/>
        <v>1000000</v>
      </c>
      <c r="ESD1333" s="62" t="s">
        <v>185</v>
      </c>
      <c r="ESE1333" s="62" t="s">
        <v>186</v>
      </c>
      <c r="ESF1333" s="62">
        <f>ESF1329</f>
        <v>1000000</v>
      </c>
      <c r="ESG1333" s="62">
        <f t="shared" si="811"/>
        <v>0</v>
      </c>
      <c r="ESH1333" s="62">
        <f t="shared" si="811"/>
        <v>0</v>
      </c>
      <c r="ESI1333" s="62">
        <f t="shared" si="811"/>
        <v>1000000</v>
      </c>
      <c r="ESJ1333" s="62">
        <f t="shared" si="811"/>
        <v>0</v>
      </c>
      <c r="ESK1333" s="62">
        <f t="shared" si="811"/>
        <v>0</v>
      </c>
      <c r="ESL1333" s="62">
        <f t="shared" si="811"/>
        <v>0</v>
      </c>
      <c r="ESM1333" s="62">
        <f t="shared" si="811"/>
        <v>0</v>
      </c>
      <c r="ESN1333" s="62">
        <f t="shared" si="811"/>
        <v>1000000</v>
      </c>
      <c r="EST1333" s="62" t="s">
        <v>185</v>
      </c>
      <c r="ESU1333" s="62" t="s">
        <v>186</v>
      </c>
      <c r="ESV1333" s="62">
        <f>ESV1329</f>
        <v>1000000</v>
      </c>
      <c r="ESW1333" s="62">
        <f t="shared" si="811"/>
        <v>0</v>
      </c>
      <c r="ESX1333" s="62">
        <f t="shared" si="811"/>
        <v>0</v>
      </c>
      <c r="ESY1333" s="62">
        <f t="shared" si="811"/>
        <v>1000000</v>
      </c>
      <c r="ESZ1333" s="62">
        <f t="shared" si="811"/>
        <v>0</v>
      </c>
      <c r="ETA1333" s="62">
        <f t="shared" si="811"/>
        <v>0</v>
      </c>
      <c r="ETB1333" s="62">
        <f t="shared" si="811"/>
        <v>0</v>
      </c>
      <c r="ETC1333" s="62">
        <f t="shared" si="811"/>
        <v>0</v>
      </c>
      <c r="ETD1333" s="62">
        <f t="shared" si="811"/>
        <v>1000000</v>
      </c>
      <c r="ETJ1333" s="62" t="s">
        <v>185</v>
      </c>
      <c r="ETK1333" s="62" t="s">
        <v>186</v>
      </c>
      <c r="ETL1333" s="62">
        <f>ETL1329</f>
        <v>1000000</v>
      </c>
      <c r="ETM1333" s="62">
        <f t="shared" ref="ETM1333:EVP1334" si="812">ETM1329</f>
        <v>0</v>
      </c>
      <c r="ETN1333" s="62">
        <f t="shared" si="812"/>
        <v>0</v>
      </c>
      <c r="ETO1333" s="62">
        <f t="shared" si="812"/>
        <v>1000000</v>
      </c>
      <c r="ETP1333" s="62">
        <f t="shared" si="812"/>
        <v>0</v>
      </c>
      <c r="ETQ1333" s="62">
        <f t="shared" si="812"/>
        <v>0</v>
      </c>
      <c r="ETR1333" s="62">
        <f t="shared" si="812"/>
        <v>0</v>
      </c>
      <c r="ETS1333" s="62">
        <f t="shared" si="812"/>
        <v>0</v>
      </c>
      <c r="ETT1333" s="62">
        <f t="shared" si="812"/>
        <v>1000000</v>
      </c>
      <c r="ETZ1333" s="62" t="s">
        <v>185</v>
      </c>
      <c r="EUA1333" s="62" t="s">
        <v>186</v>
      </c>
      <c r="EUB1333" s="62">
        <f>EUB1329</f>
        <v>1000000</v>
      </c>
      <c r="EUC1333" s="62">
        <f t="shared" si="812"/>
        <v>0</v>
      </c>
      <c r="EUD1333" s="62">
        <f t="shared" si="812"/>
        <v>0</v>
      </c>
      <c r="EUE1333" s="62">
        <f t="shared" si="812"/>
        <v>1000000</v>
      </c>
      <c r="EUF1333" s="62">
        <f t="shared" si="812"/>
        <v>0</v>
      </c>
      <c r="EUG1333" s="62">
        <f t="shared" si="812"/>
        <v>0</v>
      </c>
      <c r="EUH1333" s="62">
        <f t="shared" si="812"/>
        <v>0</v>
      </c>
      <c r="EUI1333" s="62">
        <f t="shared" si="812"/>
        <v>0</v>
      </c>
      <c r="EUJ1333" s="62">
        <f t="shared" si="812"/>
        <v>1000000</v>
      </c>
      <c r="EUP1333" s="62" t="s">
        <v>185</v>
      </c>
      <c r="EUQ1333" s="62" t="s">
        <v>186</v>
      </c>
      <c r="EUR1333" s="62">
        <f>EUR1329</f>
        <v>1000000</v>
      </c>
      <c r="EUS1333" s="62">
        <f t="shared" si="812"/>
        <v>0</v>
      </c>
      <c r="EUT1333" s="62">
        <f t="shared" si="812"/>
        <v>0</v>
      </c>
      <c r="EUU1333" s="62">
        <f t="shared" si="812"/>
        <v>1000000</v>
      </c>
      <c r="EUV1333" s="62">
        <f t="shared" si="812"/>
        <v>0</v>
      </c>
      <c r="EUW1333" s="62">
        <f t="shared" si="812"/>
        <v>0</v>
      </c>
      <c r="EUX1333" s="62">
        <f t="shared" si="812"/>
        <v>0</v>
      </c>
      <c r="EUY1333" s="62">
        <f t="shared" si="812"/>
        <v>0</v>
      </c>
      <c r="EUZ1333" s="62">
        <f t="shared" si="812"/>
        <v>1000000</v>
      </c>
      <c r="EVF1333" s="62" t="s">
        <v>185</v>
      </c>
      <c r="EVG1333" s="62" t="s">
        <v>186</v>
      </c>
      <c r="EVH1333" s="62">
        <f>EVH1329</f>
        <v>1000000</v>
      </c>
      <c r="EVI1333" s="62">
        <f t="shared" si="812"/>
        <v>0</v>
      </c>
      <c r="EVJ1333" s="62">
        <f t="shared" si="812"/>
        <v>0</v>
      </c>
      <c r="EVK1333" s="62">
        <f t="shared" si="812"/>
        <v>1000000</v>
      </c>
      <c r="EVL1333" s="62">
        <f t="shared" si="812"/>
        <v>0</v>
      </c>
      <c r="EVM1333" s="62">
        <f t="shared" si="812"/>
        <v>0</v>
      </c>
      <c r="EVN1333" s="62">
        <f t="shared" si="812"/>
        <v>0</v>
      </c>
      <c r="EVO1333" s="62">
        <f t="shared" si="812"/>
        <v>0</v>
      </c>
      <c r="EVP1333" s="62">
        <f t="shared" si="812"/>
        <v>1000000</v>
      </c>
      <c r="EVV1333" s="62" t="s">
        <v>185</v>
      </c>
      <c r="EVW1333" s="62" t="s">
        <v>186</v>
      </c>
      <c r="EVX1333" s="62">
        <f>EVX1329</f>
        <v>1000000</v>
      </c>
      <c r="EVY1333" s="62">
        <f t="shared" ref="EVY1333:EYB1334" si="813">EVY1329</f>
        <v>0</v>
      </c>
      <c r="EVZ1333" s="62">
        <f t="shared" si="813"/>
        <v>0</v>
      </c>
      <c r="EWA1333" s="62">
        <f t="shared" si="813"/>
        <v>1000000</v>
      </c>
      <c r="EWB1333" s="62">
        <f t="shared" si="813"/>
        <v>0</v>
      </c>
      <c r="EWC1333" s="62">
        <f t="shared" si="813"/>
        <v>0</v>
      </c>
      <c r="EWD1333" s="62">
        <f t="shared" si="813"/>
        <v>0</v>
      </c>
      <c r="EWE1333" s="62">
        <f t="shared" si="813"/>
        <v>0</v>
      </c>
      <c r="EWF1333" s="62">
        <f t="shared" si="813"/>
        <v>1000000</v>
      </c>
      <c r="EWL1333" s="62" t="s">
        <v>185</v>
      </c>
      <c r="EWM1333" s="62" t="s">
        <v>186</v>
      </c>
      <c r="EWN1333" s="62">
        <f>EWN1329</f>
        <v>1000000</v>
      </c>
      <c r="EWO1333" s="62">
        <f t="shared" si="813"/>
        <v>0</v>
      </c>
      <c r="EWP1333" s="62">
        <f t="shared" si="813"/>
        <v>0</v>
      </c>
      <c r="EWQ1333" s="62">
        <f t="shared" si="813"/>
        <v>1000000</v>
      </c>
      <c r="EWR1333" s="62">
        <f t="shared" si="813"/>
        <v>0</v>
      </c>
      <c r="EWS1333" s="62">
        <f t="shared" si="813"/>
        <v>0</v>
      </c>
      <c r="EWT1333" s="62">
        <f t="shared" si="813"/>
        <v>0</v>
      </c>
      <c r="EWU1333" s="62">
        <f t="shared" si="813"/>
        <v>0</v>
      </c>
      <c r="EWV1333" s="62">
        <f t="shared" si="813"/>
        <v>1000000</v>
      </c>
      <c r="EXB1333" s="62" t="s">
        <v>185</v>
      </c>
      <c r="EXC1333" s="62" t="s">
        <v>186</v>
      </c>
      <c r="EXD1333" s="62">
        <f>EXD1329</f>
        <v>1000000</v>
      </c>
      <c r="EXE1333" s="62">
        <f t="shared" si="813"/>
        <v>0</v>
      </c>
      <c r="EXF1333" s="62">
        <f t="shared" si="813"/>
        <v>0</v>
      </c>
      <c r="EXG1333" s="62">
        <f t="shared" si="813"/>
        <v>1000000</v>
      </c>
      <c r="EXH1333" s="62">
        <f t="shared" si="813"/>
        <v>0</v>
      </c>
      <c r="EXI1333" s="62">
        <f t="shared" si="813"/>
        <v>0</v>
      </c>
      <c r="EXJ1333" s="62">
        <f t="shared" si="813"/>
        <v>0</v>
      </c>
      <c r="EXK1333" s="62">
        <f t="shared" si="813"/>
        <v>0</v>
      </c>
      <c r="EXL1333" s="62">
        <f t="shared" si="813"/>
        <v>1000000</v>
      </c>
      <c r="EXR1333" s="62" t="s">
        <v>185</v>
      </c>
      <c r="EXS1333" s="62" t="s">
        <v>186</v>
      </c>
      <c r="EXT1333" s="62">
        <f>EXT1329</f>
        <v>1000000</v>
      </c>
      <c r="EXU1333" s="62">
        <f t="shared" si="813"/>
        <v>0</v>
      </c>
      <c r="EXV1333" s="62">
        <f t="shared" si="813"/>
        <v>0</v>
      </c>
      <c r="EXW1333" s="62">
        <f t="shared" si="813"/>
        <v>1000000</v>
      </c>
      <c r="EXX1333" s="62">
        <f t="shared" si="813"/>
        <v>0</v>
      </c>
      <c r="EXY1333" s="62">
        <f t="shared" si="813"/>
        <v>0</v>
      </c>
      <c r="EXZ1333" s="62">
        <f t="shared" si="813"/>
        <v>0</v>
      </c>
      <c r="EYA1333" s="62">
        <f t="shared" si="813"/>
        <v>0</v>
      </c>
      <c r="EYB1333" s="62">
        <f t="shared" si="813"/>
        <v>1000000</v>
      </c>
      <c r="EYH1333" s="62" t="s">
        <v>185</v>
      </c>
      <c r="EYI1333" s="62" t="s">
        <v>186</v>
      </c>
      <c r="EYJ1333" s="62">
        <f>EYJ1329</f>
        <v>1000000</v>
      </c>
      <c r="EYK1333" s="62">
        <f t="shared" ref="EYK1333:FAN1334" si="814">EYK1329</f>
        <v>0</v>
      </c>
      <c r="EYL1333" s="62">
        <f t="shared" si="814"/>
        <v>0</v>
      </c>
      <c r="EYM1333" s="62">
        <f t="shared" si="814"/>
        <v>1000000</v>
      </c>
      <c r="EYN1333" s="62">
        <f t="shared" si="814"/>
        <v>0</v>
      </c>
      <c r="EYO1333" s="62">
        <f t="shared" si="814"/>
        <v>0</v>
      </c>
      <c r="EYP1333" s="62">
        <f t="shared" si="814"/>
        <v>0</v>
      </c>
      <c r="EYQ1333" s="62">
        <f t="shared" si="814"/>
        <v>0</v>
      </c>
      <c r="EYR1333" s="62">
        <f t="shared" si="814"/>
        <v>1000000</v>
      </c>
      <c r="EYX1333" s="62" t="s">
        <v>185</v>
      </c>
      <c r="EYY1333" s="62" t="s">
        <v>186</v>
      </c>
      <c r="EYZ1333" s="62">
        <f>EYZ1329</f>
        <v>1000000</v>
      </c>
      <c r="EZA1333" s="62">
        <f t="shared" si="814"/>
        <v>0</v>
      </c>
      <c r="EZB1333" s="62">
        <f t="shared" si="814"/>
        <v>0</v>
      </c>
      <c r="EZC1333" s="62">
        <f t="shared" si="814"/>
        <v>1000000</v>
      </c>
      <c r="EZD1333" s="62">
        <f t="shared" si="814"/>
        <v>0</v>
      </c>
      <c r="EZE1333" s="62">
        <f t="shared" si="814"/>
        <v>0</v>
      </c>
      <c r="EZF1333" s="62">
        <f t="shared" si="814"/>
        <v>0</v>
      </c>
      <c r="EZG1333" s="62">
        <f t="shared" si="814"/>
        <v>0</v>
      </c>
      <c r="EZH1333" s="62">
        <f t="shared" si="814"/>
        <v>1000000</v>
      </c>
      <c r="EZN1333" s="62" t="s">
        <v>185</v>
      </c>
      <c r="EZO1333" s="62" t="s">
        <v>186</v>
      </c>
      <c r="EZP1333" s="62">
        <f>EZP1329</f>
        <v>1000000</v>
      </c>
      <c r="EZQ1333" s="62">
        <f t="shared" si="814"/>
        <v>0</v>
      </c>
      <c r="EZR1333" s="62">
        <f t="shared" si="814"/>
        <v>0</v>
      </c>
      <c r="EZS1333" s="62">
        <f t="shared" si="814"/>
        <v>1000000</v>
      </c>
      <c r="EZT1333" s="62">
        <f t="shared" si="814"/>
        <v>0</v>
      </c>
      <c r="EZU1333" s="62">
        <f t="shared" si="814"/>
        <v>0</v>
      </c>
      <c r="EZV1333" s="62">
        <f t="shared" si="814"/>
        <v>0</v>
      </c>
      <c r="EZW1333" s="62">
        <f t="shared" si="814"/>
        <v>0</v>
      </c>
      <c r="EZX1333" s="62">
        <f t="shared" si="814"/>
        <v>1000000</v>
      </c>
      <c r="FAD1333" s="62" t="s">
        <v>185</v>
      </c>
      <c r="FAE1333" s="62" t="s">
        <v>186</v>
      </c>
      <c r="FAF1333" s="62">
        <f>FAF1329</f>
        <v>1000000</v>
      </c>
      <c r="FAG1333" s="62">
        <f t="shared" si="814"/>
        <v>0</v>
      </c>
      <c r="FAH1333" s="62">
        <f t="shared" si="814"/>
        <v>0</v>
      </c>
      <c r="FAI1333" s="62">
        <f t="shared" si="814"/>
        <v>1000000</v>
      </c>
      <c r="FAJ1333" s="62">
        <f t="shared" si="814"/>
        <v>0</v>
      </c>
      <c r="FAK1333" s="62">
        <f t="shared" si="814"/>
        <v>0</v>
      </c>
      <c r="FAL1333" s="62">
        <f t="shared" si="814"/>
        <v>0</v>
      </c>
      <c r="FAM1333" s="62">
        <f t="shared" si="814"/>
        <v>0</v>
      </c>
      <c r="FAN1333" s="62">
        <f t="shared" si="814"/>
        <v>1000000</v>
      </c>
      <c r="FAT1333" s="62" t="s">
        <v>185</v>
      </c>
      <c r="FAU1333" s="62" t="s">
        <v>186</v>
      </c>
      <c r="FAV1333" s="62">
        <f>FAV1329</f>
        <v>1000000</v>
      </c>
      <c r="FAW1333" s="62">
        <f t="shared" ref="FAW1333:FCZ1334" si="815">FAW1329</f>
        <v>0</v>
      </c>
      <c r="FAX1333" s="62">
        <f t="shared" si="815"/>
        <v>0</v>
      </c>
      <c r="FAY1333" s="62">
        <f t="shared" si="815"/>
        <v>1000000</v>
      </c>
      <c r="FAZ1333" s="62">
        <f t="shared" si="815"/>
        <v>0</v>
      </c>
      <c r="FBA1333" s="62">
        <f t="shared" si="815"/>
        <v>0</v>
      </c>
      <c r="FBB1333" s="62">
        <f t="shared" si="815"/>
        <v>0</v>
      </c>
      <c r="FBC1333" s="62">
        <f t="shared" si="815"/>
        <v>0</v>
      </c>
      <c r="FBD1333" s="62">
        <f t="shared" si="815"/>
        <v>1000000</v>
      </c>
      <c r="FBJ1333" s="62" t="s">
        <v>185</v>
      </c>
      <c r="FBK1333" s="62" t="s">
        <v>186</v>
      </c>
      <c r="FBL1333" s="62">
        <f>FBL1329</f>
        <v>1000000</v>
      </c>
      <c r="FBM1333" s="62">
        <f t="shared" si="815"/>
        <v>0</v>
      </c>
      <c r="FBN1333" s="62">
        <f t="shared" si="815"/>
        <v>0</v>
      </c>
      <c r="FBO1333" s="62">
        <f t="shared" si="815"/>
        <v>1000000</v>
      </c>
      <c r="FBP1333" s="62">
        <f t="shared" si="815"/>
        <v>0</v>
      </c>
      <c r="FBQ1333" s="62">
        <f t="shared" si="815"/>
        <v>0</v>
      </c>
      <c r="FBR1333" s="62">
        <f t="shared" si="815"/>
        <v>0</v>
      </c>
      <c r="FBS1333" s="62">
        <f t="shared" si="815"/>
        <v>0</v>
      </c>
      <c r="FBT1333" s="62">
        <f t="shared" si="815"/>
        <v>1000000</v>
      </c>
      <c r="FBZ1333" s="62" t="s">
        <v>185</v>
      </c>
      <c r="FCA1333" s="62" t="s">
        <v>186</v>
      </c>
      <c r="FCB1333" s="62">
        <f>FCB1329</f>
        <v>1000000</v>
      </c>
      <c r="FCC1333" s="62">
        <f t="shared" si="815"/>
        <v>0</v>
      </c>
      <c r="FCD1333" s="62">
        <f t="shared" si="815"/>
        <v>0</v>
      </c>
      <c r="FCE1333" s="62">
        <f t="shared" si="815"/>
        <v>1000000</v>
      </c>
      <c r="FCF1333" s="62">
        <f t="shared" si="815"/>
        <v>0</v>
      </c>
      <c r="FCG1333" s="62">
        <f t="shared" si="815"/>
        <v>0</v>
      </c>
      <c r="FCH1333" s="62">
        <f t="shared" si="815"/>
        <v>0</v>
      </c>
      <c r="FCI1333" s="62">
        <f t="shared" si="815"/>
        <v>0</v>
      </c>
      <c r="FCJ1333" s="62">
        <f t="shared" si="815"/>
        <v>1000000</v>
      </c>
      <c r="FCP1333" s="62" t="s">
        <v>185</v>
      </c>
      <c r="FCQ1333" s="62" t="s">
        <v>186</v>
      </c>
      <c r="FCR1333" s="62">
        <f>FCR1329</f>
        <v>1000000</v>
      </c>
      <c r="FCS1333" s="62">
        <f t="shared" si="815"/>
        <v>0</v>
      </c>
      <c r="FCT1333" s="62">
        <f t="shared" si="815"/>
        <v>0</v>
      </c>
      <c r="FCU1333" s="62">
        <f t="shared" si="815"/>
        <v>1000000</v>
      </c>
      <c r="FCV1333" s="62">
        <f t="shared" si="815"/>
        <v>0</v>
      </c>
      <c r="FCW1333" s="62">
        <f t="shared" si="815"/>
        <v>0</v>
      </c>
      <c r="FCX1333" s="62">
        <f t="shared" si="815"/>
        <v>0</v>
      </c>
      <c r="FCY1333" s="62">
        <f t="shared" si="815"/>
        <v>0</v>
      </c>
      <c r="FCZ1333" s="62">
        <f t="shared" si="815"/>
        <v>1000000</v>
      </c>
      <c r="FDF1333" s="62" t="s">
        <v>185</v>
      </c>
      <c r="FDG1333" s="62" t="s">
        <v>186</v>
      </c>
      <c r="FDH1333" s="62">
        <f>FDH1329</f>
        <v>1000000</v>
      </c>
      <c r="FDI1333" s="62">
        <f t="shared" ref="FDI1333:FFL1334" si="816">FDI1329</f>
        <v>0</v>
      </c>
      <c r="FDJ1333" s="62">
        <f t="shared" si="816"/>
        <v>0</v>
      </c>
      <c r="FDK1333" s="62">
        <f t="shared" si="816"/>
        <v>1000000</v>
      </c>
      <c r="FDL1333" s="62">
        <f t="shared" si="816"/>
        <v>0</v>
      </c>
      <c r="FDM1333" s="62">
        <f t="shared" si="816"/>
        <v>0</v>
      </c>
      <c r="FDN1333" s="62">
        <f t="shared" si="816"/>
        <v>0</v>
      </c>
      <c r="FDO1333" s="62">
        <f t="shared" si="816"/>
        <v>0</v>
      </c>
      <c r="FDP1333" s="62">
        <f t="shared" si="816"/>
        <v>1000000</v>
      </c>
      <c r="FDV1333" s="62" t="s">
        <v>185</v>
      </c>
      <c r="FDW1333" s="62" t="s">
        <v>186</v>
      </c>
      <c r="FDX1333" s="62">
        <f>FDX1329</f>
        <v>1000000</v>
      </c>
      <c r="FDY1333" s="62">
        <f t="shared" si="816"/>
        <v>0</v>
      </c>
      <c r="FDZ1333" s="62">
        <f t="shared" si="816"/>
        <v>0</v>
      </c>
      <c r="FEA1333" s="62">
        <f t="shared" si="816"/>
        <v>1000000</v>
      </c>
      <c r="FEB1333" s="62">
        <f t="shared" si="816"/>
        <v>0</v>
      </c>
      <c r="FEC1333" s="62">
        <f t="shared" si="816"/>
        <v>0</v>
      </c>
      <c r="FED1333" s="62">
        <f t="shared" si="816"/>
        <v>0</v>
      </c>
      <c r="FEE1333" s="62">
        <f t="shared" si="816"/>
        <v>0</v>
      </c>
      <c r="FEF1333" s="62">
        <f t="shared" si="816"/>
        <v>1000000</v>
      </c>
      <c r="FEL1333" s="62" t="s">
        <v>185</v>
      </c>
      <c r="FEM1333" s="62" t="s">
        <v>186</v>
      </c>
      <c r="FEN1333" s="62">
        <f>FEN1329</f>
        <v>1000000</v>
      </c>
      <c r="FEO1333" s="62">
        <f t="shared" si="816"/>
        <v>0</v>
      </c>
      <c r="FEP1333" s="62">
        <f t="shared" si="816"/>
        <v>0</v>
      </c>
      <c r="FEQ1333" s="62">
        <f t="shared" si="816"/>
        <v>1000000</v>
      </c>
      <c r="FER1333" s="62">
        <f t="shared" si="816"/>
        <v>0</v>
      </c>
      <c r="FES1333" s="62">
        <f t="shared" si="816"/>
        <v>0</v>
      </c>
      <c r="FET1333" s="62">
        <f t="shared" si="816"/>
        <v>0</v>
      </c>
      <c r="FEU1333" s="62">
        <f t="shared" si="816"/>
        <v>0</v>
      </c>
      <c r="FEV1333" s="62">
        <f t="shared" si="816"/>
        <v>1000000</v>
      </c>
      <c r="FFB1333" s="62" t="s">
        <v>185</v>
      </c>
      <c r="FFC1333" s="62" t="s">
        <v>186</v>
      </c>
      <c r="FFD1333" s="62">
        <f>FFD1329</f>
        <v>1000000</v>
      </c>
      <c r="FFE1333" s="62">
        <f t="shared" si="816"/>
        <v>0</v>
      </c>
      <c r="FFF1333" s="62">
        <f t="shared" si="816"/>
        <v>0</v>
      </c>
      <c r="FFG1333" s="62">
        <f t="shared" si="816"/>
        <v>1000000</v>
      </c>
      <c r="FFH1333" s="62">
        <f t="shared" si="816"/>
        <v>0</v>
      </c>
      <c r="FFI1333" s="62">
        <f t="shared" si="816"/>
        <v>0</v>
      </c>
      <c r="FFJ1333" s="62">
        <f t="shared" si="816"/>
        <v>0</v>
      </c>
      <c r="FFK1333" s="62">
        <f t="shared" si="816"/>
        <v>0</v>
      </c>
      <c r="FFL1333" s="62">
        <f t="shared" si="816"/>
        <v>1000000</v>
      </c>
      <c r="FFR1333" s="62" t="s">
        <v>185</v>
      </c>
      <c r="FFS1333" s="62" t="s">
        <v>186</v>
      </c>
      <c r="FFT1333" s="62">
        <f>FFT1329</f>
        <v>1000000</v>
      </c>
      <c r="FFU1333" s="62">
        <f t="shared" ref="FFU1333:FHX1334" si="817">FFU1329</f>
        <v>0</v>
      </c>
      <c r="FFV1333" s="62">
        <f t="shared" si="817"/>
        <v>0</v>
      </c>
      <c r="FFW1333" s="62">
        <f t="shared" si="817"/>
        <v>1000000</v>
      </c>
      <c r="FFX1333" s="62">
        <f t="shared" si="817"/>
        <v>0</v>
      </c>
      <c r="FFY1333" s="62">
        <f t="shared" si="817"/>
        <v>0</v>
      </c>
      <c r="FFZ1333" s="62">
        <f t="shared" si="817"/>
        <v>0</v>
      </c>
      <c r="FGA1333" s="62">
        <f t="shared" si="817"/>
        <v>0</v>
      </c>
      <c r="FGB1333" s="62">
        <f t="shared" si="817"/>
        <v>1000000</v>
      </c>
      <c r="FGH1333" s="62" t="s">
        <v>185</v>
      </c>
      <c r="FGI1333" s="62" t="s">
        <v>186</v>
      </c>
      <c r="FGJ1333" s="62">
        <f>FGJ1329</f>
        <v>1000000</v>
      </c>
      <c r="FGK1333" s="62">
        <f t="shared" si="817"/>
        <v>0</v>
      </c>
      <c r="FGL1333" s="62">
        <f t="shared" si="817"/>
        <v>0</v>
      </c>
      <c r="FGM1333" s="62">
        <f t="shared" si="817"/>
        <v>1000000</v>
      </c>
      <c r="FGN1333" s="62">
        <f t="shared" si="817"/>
        <v>0</v>
      </c>
      <c r="FGO1333" s="62">
        <f t="shared" si="817"/>
        <v>0</v>
      </c>
      <c r="FGP1333" s="62">
        <f t="shared" si="817"/>
        <v>0</v>
      </c>
      <c r="FGQ1333" s="62">
        <f t="shared" si="817"/>
        <v>0</v>
      </c>
      <c r="FGR1333" s="62">
        <f t="shared" si="817"/>
        <v>1000000</v>
      </c>
      <c r="FGX1333" s="62" t="s">
        <v>185</v>
      </c>
      <c r="FGY1333" s="62" t="s">
        <v>186</v>
      </c>
      <c r="FGZ1333" s="62">
        <f>FGZ1329</f>
        <v>1000000</v>
      </c>
      <c r="FHA1333" s="62">
        <f t="shared" si="817"/>
        <v>0</v>
      </c>
      <c r="FHB1333" s="62">
        <f t="shared" si="817"/>
        <v>0</v>
      </c>
      <c r="FHC1333" s="62">
        <f t="shared" si="817"/>
        <v>1000000</v>
      </c>
      <c r="FHD1333" s="62">
        <f t="shared" si="817"/>
        <v>0</v>
      </c>
      <c r="FHE1333" s="62">
        <f t="shared" si="817"/>
        <v>0</v>
      </c>
      <c r="FHF1333" s="62">
        <f t="shared" si="817"/>
        <v>0</v>
      </c>
      <c r="FHG1333" s="62">
        <f t="shared" si="817"/>
        <v>0</v>
      </c>
      <c r="FHH1333" s="62">
        <f t="shared" si="817"/>
        <v>1000000</v>
      </c>
      <c r="FHN1333" s="62" t="s">
        <v>185</v>
      </c>
      <c r="FHO1333" s="62" t="s">
        <v>186</v>
      </c>
      <c r="FHP1333" s="62">
        <f>FHP1329</f>
        <v>1000000</v>
      </c>
      <c r="FHQ1333" s="62">
        <f t="shared" si="817"/>
        <v>0</v>
      </c>
      <c r="FHR1333" s="62">
        <f t="shared" si="817"/>
        <v>0</v>
      </c>
      <c r="FHS1333" s="62">
        <f t="shared" si="817"/>
        <v>1000000</v>
      </c>
      <c r="FHT1333" s="62">
        <f t="shared" si="817"/>
        <v>0</v>
      </c>
      <c r="FHU1333" s="62">
        <f t="shared" si="817"/>
        <v>0</v>
      </c>
      <c r="FHV1333" s="62">
        <f t="shared" si="817"/>
        <v>0</v>
      </c>
      <c r="FHW1333" s="62">
        <f t="shared" si="817"/>
        <v>0</v>
      </c>
      <c r="FHX1333" s="62">
        <f t="shared" si="817"/>
        <v>1000000</v>
      </c>
      <c r="FID1333" s="62" t="s">
        <v>185</v>
      </c>
      <c r="FIE1333" s="62" t="s">
        <v>186</v>
      </c>
      <c r="FIF1333" s="62">
        <f>FIF1329</f>
        <v>1000000</v>
      </c>
      <c r="FIG1333" s="62">
        <f t="shared" ref="FIG1333:FKJ1334" si="818">FIG1329</f>
        <v>0</v>
      </c>
      <c r="FIH1333" s="62">
        <f t="shared" si="818"/>
        <v>0</v>
      </c>
      <c r="FII1333" s="62">
        <f t="shared" si="818"/>
        <v>1000000</v>
      </c>
      <c r="FIJ1333" s="62">
        <f t="shared" si="818"/>
        <v>0</v>
      </c>
      <c r="FIK1333" s="62">
        <f t="shared" si="818"/>
        <v>0</v>
      </c>
      <c r="FIL1333" s="62">
        <f t="shared" si="818"/>
        <v>0</v>
      </c>
      <c r="FIM1333" s="62">
        <f t="shared" si="818"/>
        <v>0</v>
      </c>
      <c r="FIN1333" s="62">
        <f t="shared" si="818"/>
        <v>1000000</v>
      </c>
      <c r="FIT1333" s="62" t="s">
        <v>185</v>
      </c>
      <c r="FIU1333" s="62" t="s">
        <v>186</v>
      </c>
      <c r="FIV1333" s="62">
        <f>FIV1329</f>
        <v>1000000</v>
      </c>
      <c r="FIW1333" s="62">
        <f t="shared" si="818"/>
        <v>0</v>
      </c>
      <c r="FIX1333" s="62">
        <f t="shared" si="818"/>
        <v>0</v>
      </c>
      <c r="FIY1333" s="62">
        <f t="shared" si="818"/>
        <v>1000000</v>
      </c>
      <c r="FIZ1333" s="62">
        <f t="shared" si="818"/>
        <v>0</v>
      </c>
      <c r="FJA1333" s="62">
        <f t="shared" si="818"/>
        <v>0</v>
      </c>
      <c r="FJB1333" s="62">
        <f t="shared" si="818"/>
        <v>0</v>
      </c>
      <c r="FJC1333" s="62">
        <f t="shared" si="818"/>
        <v>0</v>
      </c>
      <c r="FJD1333" s="62">
        <f t="shared" si="818"/>
        <v>1000000</v>
      </c>
      <c r="FJJ1333" s="62" t="s">
        <v>185</v>
      </c>
      <c r="FJK1333" s="62" t="s">
        <v>186</v>
      </c>
      <c r="FJL1333" s="62">
        <f>FJL1329</f>
        <v>1000000</v>
      </c>
      <c r="FJM1333" s="62">
        <f t="shared" si="818"/>
        <v>0</v>
      </c>
      <c r="FJN1333" s="62">
        <f t="shared" si="818"/>
        <v>0</v>
      </c>
      <c r="FJO1333" s="62">
        <f t="shared" si="818"/>
        <v>1000000</v>
      </c>
      <c r="FJP1333" s="62">
        <f t="shared" si="818"/>
        <v>0</v>
      </c>
      <c r="FJQ1333" s="62">
        <f t="shared" si="818"/>
        <v>0</v>
      </c>
      <c r="FJR1333" s="62">
        <f t="shared" si="818"/>
        <v>0</v>
      </c>
      <c r="FJS1333" s="62">
        <f t="shared" si="818"/>
        <v>0</v>
      </c>
      <c r="FJT1333" s="62">
        <f t="shared" si="818"/>
        <v>1000000</v>
      </c>
      <c r="FJZ1333" s="62" t="s">
        <v>185</v>
      </c>
      <c r="FKA1333" s="62" t="s">
        <v>186</v>
      </c>
      <c r="FKB1333" s="62">
        <f>FKB1329</f>
        <v>1000000</v>
      </c>
      <c r="FKC1333" s="62">
        <f t="shared" si="818"/>
        <v>0</v>
      </c>
      <c r="FKD1333" s="62">
        <f t="shared" si="818"/>
        <v>0</v>
      </c>
      <c r="FKE1333" s="62">
        <f t="shared" si="818"/>
        <v>1000000</v>
      </c>
      <c r="FKF1333" s="62">
        <f t="shared" si="818"/>
        <v>0</v>
      </c>
      <c r="FKG1333" s="62">
        <f t="shared" si="818"/>
        <v>0</v>
      </c>
      <c r="FKH1333" s="62">
        <f t="shared" si="818"/>
        <v>0</v>
      </c>
      <c r="FKI1333" s="62">
        <f t="shared" si="818"/>
        <v>0</v>
      </c>
      <c r="FKJ1333" s="62">
        <f t="shared" si="818"/>
        <v>1000000</v>
      </c>
      <c r="FKP1333" s="62" t="s">
        <v>185</v>
      </c>
      <c r="FKQ1333" s="62" t="s">
        <v>186</v>
      </c>
      <c r="FKR1333" s="62">
        <f>FKR1329</f>
        <v>1000000</v>
      </c>
      <c r="FKS1333" s="62">
        <f t="shared" ref="FKS1333:FMV1334" si="819">FKS1329</f>
        <v>0</v>
      </c>
      <c r="FKT1333" s="62">
        <f t="shared" si="819"/>
        <v>0</v>
      </c>
      <c r="FKU1333" s="62">
        <f t="shared" si="819"/>
        <v>1000000</v>
      </c>
      <c r="FKV1333" s="62">
        <f t="shared" si="819"/>
        <v>0</v>
      </c>
      <c r="FKW1333" s="62">
        <f t="shared" si="819"/>
        <v>0</v>
      </c>
      <c r="FKX1333" s="62">
        <f t="shared" si="819"/>
        <v>0</v>
      </c>
      <c r="FKY1333" s="62">
        <f t="shared" si="819"/>
        <v>0</v>
      </c>
      <c r="FKZ1333" s="62">
        <f t="shared" si="819"/>
        <v>1000000</v>
      </c>
      <c r="FLF1333" s="62" t="s">
        <v>185</v>
      </c>
      <c r="FLG1333" s="62" t="s">
        <v>186</v>
      </c>
      <c r="FLH1333" s="62">
        <f>FLH1329</f>
        <v>1000000</v>
      </c>
      <c r="FLI1333" s="62">
        <f t="shared" si="819"/>
        <v>0</v>
      </c>
      <c r="FLJ1333" s="62">
        <f t="shared" si="819"/>
        <v>0</v>
      </c>
      <c r="FLK1333" s="62">
        <f t="shared" si="819"/>
        <v>1000000</v>
      </c>
      <c r="FLL1333" s="62">
        <f t="shared" si="819"/>
        <v>0</v>
      </c>
      <c r="FLM1333" s="62">
        <f t="shared" si="819"/>
        <v>0</v>
      </c>
      <c r="FLN1333" s="62">
        <f t="shared" si="819"/>
        <v>0</v>
      </c>
      <c r="FLO1333" s="62">
        <f t="shared" si="819"/>
        <v>0</v>
      </c>
      <c r="FLP1333" s="62">
        <f t="shared" si="819"/>
        <v>1000000</v>
      </c>
      <c r="FLV1333" s="62" t="s">
        <v>185</v>
      </c>
      <c r="FLW1333" s="62" t="s">
        <v>186</v>
      </c>
      <c r="FLX1333" s="62">
        <f>FLX1329</f>
        <v>1000000</v>
      </c>
      <c r="FLY1333" s="62">
        <f t="shared" si="819"/>
        <v>0</v>
      </c>
      <c r="FLZ1333" s="62">
        <f t="shared" si="819"/>
        <v>0</v>
      </c>
      <c r="FMA1333" s="62">
        <f t="shared" si="819"/>
        <v>1000000</v>
      </c>
      <c r="FMB1333" s="62">
        <f t="shared" si="819"/>
        <v>0</v>
      </c>
      <c r="FMC1333" s="62">
        <f t="shared" si="819"/>
        <v>0</v>
      </c>
      <c r="FMD1333" s="62">
        <f t="shared" si="819"/>
        <v>0</v>
      </c>
      <c r="FME1333" s="62">
        <f t="shared" si="819"/>
        <v>0</v>
      </c>
      <c r="FMF1333" s="62">
        <f t="shared" si="819"/>
        <v>1000000</v>
      </c>
      <c r="FML1333" s="62" t="s">
        <v>185</v>
      </c>
      <c r="FMM1333" s="62" t="s">
        <v>186</v>
      </c>
      <c r="FMN1333" s="62">
        <f>FMN1329</f>
        <v>1000000</v>
      </c>
      <c r="FMO1333" s="62">
        <f t="shared" si="819"/>
        <v>0</v>
      </c>
      <c r="FMP1333" s="62">
        <f t="shared" si="819"/>
        <v>0</v>
      </c>
      <c r="FMQ1333" s="62">
        <f t="shared" si="819"/>
        <v>1000000</v>
      </c>
      <c r="FMR1333" s="62">
        <f t="shared" si="819"/>
        <v>0</v>
      </c>
      <c r="FMS1333" s="62">
        <f t="shared" si="819"/>
        <v>0</v>
      </c>
      <c r="FMT1333" s="62">
        <f t="shared" si="819"/>
        <v>0</v>
      </c>
      <c r="FMU1333" s="62">
        <f t="shared" si="819"/>
        <v>0</v>
      </c>
      <c r="FMV1333" s="62">
        <f t="shared" si="819"/>
        <v>1000000</v>
      </c>
      <c r="FNB1333" s="62" t="s">
        <v>185</v>
      </c>
      <c r="FNC1333" s="62" t="s">
        <v>186</v>
      </c>
      <c r="FND1333" s="62">
        <f>FND1329</f>
        <v>1000000</v>
      </c>
      <c r="FNE1333" s="62">
        <f t="shared" ref="FNE1333:FPH1334" si="820">FNE1329</f>
        <v>0</v>
      </c>
      <c r="FNF1333" s="62">
        <f t="shared" si="820"/>
        <v>0</v>
      </c>
      <c r="FNG1333" s="62">
        <f t="shared" si="820"/>
        <v>1000000</v>
      </c>
      <c r="FNH1333" s="62">
        <f t="shared" si="820"/>
        <v>0</v>
      </c>
      <c r="FNI1333" s="62">
        <f t="shared" si="820"/>
        <v>0</v>
      </c>
      <c r="FNJ1333" s="62">
        <f t="shared" si="820"/>
        <v>0</v>
      </c>
      <c r="FNK1333" s="62">
        <f t="shared" si="820"/>
        <v>0</v>
      </c>
      <c r="FNL1333" s="62">
        <f t="shared" si="820"/>
        <v>1000000</v>
      </c>
      <c r="FNR1333" s="62" t="s">
        <v>185</v>
      </c>
      <c r="FNS1333" s="62" t="s">
        <v>186</v>
      </c>
      <c r="FNT1333" s="62">
        <f>FNT1329</f>
        <v>1000000</v>
      </c>
      <c r="FNU1333" s="62">
        <f t="shared" si="820"/>
        <v>0</v>
      </c>
      <c r="FNV1333" s="62">
        <f t="shared" si="820"/>
        <v>0</v>
      </c>
      <c r="FNW1333" s="62">
        <f t="shared" si="820"/>
        <v>1000000</v>
      </c>
      <c r="FNX1333" s="62">
        <f t="shared" si="820"/>
        <v>0</v>
      </c>
      <c r="FNY1333" s="62">
        <f t="shared" si="820"/>
        <v>0</v>
      </c>
      <c r="FNZ1333" s="62">
        <f t="shared" si="820"/>
        <v>0</v>
      </c>
      <c r="FOA1333" s="62">
        <f t="shared" si="820"/>
        <v>0</v>
      </c>
      <c r="FOB1333" s="62">
        <f t="shared" si="820"/>
        <v>1000000</v>
      </c>
      <c r="FOH1333" s="62" t="s">
        <v>185</v>
      </c>
      <c r="FOI1333" s="62" t="s">
        <v>186</v>
      </c>
      <c r="FOJ1333" s="62">
        <f>FOJ1329</f>
        <v>1000000</v>
      </c>
      <c r="FOK1333" s="62">
        <f t="shared" si="820"/>
        <v>0</v>
      </c>
      <c r="FOL1333" s="62">
        <f t="shared" si="820"/>
        <v>0</v>
      </c>
      <c r="FOM1333" s="62">
        <f t="shared" si="820"/>
        <v>1000000</v>
      </c>
      <c r="FON1333" s="62">
        <f t="shared" si="820"/>
        <v>0</v>
      </c>
      <c r="FOO1333" s="62">
        <f t="shared" si="820"/>
        <v>0</v>
      </c>
      <c r="FOP1333" s="62">
        <f t="shared" si="820"/>
        <v>0</v>
      </c>
      <c r="FOQ1333" s="62">
        <f t="shared" si="820"/>
        <v>0</v>
      </c>
      <c r="FOR1333" s="62">
        <f t="shared" si="820"/>
        <v>1000000</v>
      </c>
      <c r="FOX1333" s="62" t="s">
        <v>185</v>
      </c>
      <c r="FOY1333" s="62" t="s">
        <v>186</v>
      </c>
      <c r="FOZ1333" s="62">
        <f>FOZ1329</f>
        <v>1000000</v>
      </c>
      <c r="FPA1333" s="62">
        <f t="shared" si="820"/>
        <v>0</v>
      </c>
      <c r="FPB1333" s="62">
        <f t="shared" si="820"/>
        <v>0</v>
      </c>
      <c r="FPC1333" s="62">
        <f t="shared" si="820"/>
        <v>1000000</v>
      </c>
      <c r="FPD1333" s="62">
        <f t="shared" si="820"/>
        <v>0</v>
      </c>
      <c r="FPE1333" s="62">
        <f t="shared" si="820"/>
        <v>0</v>
      </c>
      <c r="FPF1333" s="62">
        <f t="shared" si="820"/>
        <v>0</v>
      </c>
      <c r="FPG1333" s="62">
        <f t="shared" si="820"/>
        <v>0</v>
      </c>
      <c r="FPH1333" s="62">
        <f t="shared" si="820"/>
        <v>1000000</v>
      </c>
      <c r="FPN1333" s="62" t="s">
        <v>185</v>
      </c>
      <c r="FPO1333" s="62" t="s">
        <v>186</v>
      </c>
      <c r="FPP1333" s="62">
        <f>FPP1329</f>
        <v>1000000</v>
      </c>
      <c r="FPQ1333" s="62">
        <f t="shared" ref="FPQ1333:FRT1334" si="821">FPQ1329</f>
        <v>0</v>
      </c>
      <c r="FPR1333" s="62">
        <f t="shared" si="821"/>
        <v>0</v>
      </c>
      <c r="FPS1333" s="62">
        <f t="shared" si="821"/>
        <v>1000000</v>
      </c>
      <c r="FPT1333" s="62">
        <f t="shared" si="821"/>
        <v>0</v>
      </c>
      <c r="FPU1333" s="62">
        <f t="shared" si="821"/>
        <v>0</v>
      </c>
      <c r="FPV1333" s="62">
        <f t="shared" si="821"/>
        <v>0</v>
      </c>
      <c r="FPW1333" s="62">
        <f t="shared" si="821"/>
        <v>0</v>
      </c>
      <c r="FPX1333" s="62">
        <f t="shared" si="821"/>
        <v>1000000</v>
      </c>
      <c r="FQD1333" s="62" t="s">
        <v>185</v>
      </c>
      <c r="FQE1333" s="62" t="s">
        <v>186</v>
      </c>
      <c r="FQF1333" s="62">
        <f>FQF1329</f>
        <v>1000000</v>
      </c>
      <c r="FQG1333" s="62">
        <f t="shared" si="821"/>
        <v>0</v>
      </c>
      <c r="FQH1333" s="62">
        <f t="shared" si="821"/>
        <v>0</v>
      </c>
      <c r="FQI1333" s="62">
        <f t="shared" si="821"/>
        <v>1000000</v>
      </c>
      <c r="FQJ1333" s="62">
        <f t="shared" si="821"/>
        <v>0</v>
      </c>
      <c r="FQK1333" s="62">
        <f t="shared" si="821"/>
        <v>0</v>
      </c>
      <c r="FQL1333" s="62">
        <f t="shared" si="821"/>
        <v>0</v>
      </c>
      <c r="FQM1333" s="62">
        <f t="shared" si="821"/>
        <v>0</v>
      </c>
      <c r="FQN1333" s="62">
        <f t="shared" si="821"/>
        <v>1000000</v>
      </c>
      <c r="FQT1333" s="62" t="s">
        <v>185</v>
      </c>
      <c r="FQU1333" s="62" t="s">
        <v>186</v>
      </c>
      <c r="FQV1333" s="62">
        <f>FQV1329</f>
        <v>1000000</v>
      </c>
      <c r="FQW1333" s="62">
        <f t="shared" si="821"/>
        <v>0</v>
      </c>
      <c r="FQX1333" s="62">
        <f t="shared" si="821"/>
        <v>0</v>
      </c>
      <c r="FQY1333" s="62">
        <f t="shared" si="821"/>
        <v>1000000</v>
      </c>
      <c r="FQZ1333" s="62">
        <f t="shared" si="821"/>
        <v>0</v>
      </c>
      <c r="FRA1333" s="62">
        <f t="shared" si="821"/>
        <v>0</v>
      </c>
      <c r="FRB1333" s="62">
        <f t="shared" si="821"/>
        <v>0</v>
      </c>
      <c r="FRC1333" s="62">
        <f t="shared" si="821"/>
        <v>0</v>
      </c>
      <c r="FRD1333" s="62">
        <f t="shared" si="821"/>
        <v>1000000</v>
      </c>
      <c r="FRJ1333" s="62" t="s">
        <v>185</v>
      </c>
      <c r="FRK1333" s="62" t="s">
        <v>186</v>
      </c>
      <c r="FRL1333" s="62">
        <f>FRL1329</f>
        <v>1000000</v>
      </c>
      <c r="FRM1333" s="62">
        <f t="shared" si="821"/>
        <v>0</v>
      </c>
      <c r="FRN1333" s="62">
        <f t="shared" si="821"/>
        <v>0</v>
      </c>
      <c r="FRO1333" s="62">
        <f t="shared" si="821"/>
        <v>1000000</v>
      </c>
      <c r="FRP1333" s="62">
        <f t="shared" si="821"/>
        <v>0</v>
      </c>
      <c r="FRQ1333" s="62">
        <f t="shared" si="821"/>
        <v>0</v>
      </c>
      <c r="FRR1333" s="62">
        <f t="shared" si="821"/>
        <v>0</v>
      </c>
      <c r="FRS1333" s="62">
        <f t="shared" si="821"/>
        <v>0</v>
      </c>
      <c r="FRT1333" s="62">
        <f t="shared" si="821"/>
        <v>1000000</v>
      </c>
      <c r="FRZ1333" s="62" t="s">
        <v>185</v>
      </c>
      <c r="FSA1333" s="62" t="s">
        <v>186</v>
      </c>
      <c r="FSB1333" s="62">
        <f>FSB1329</f>
        <v>1000000</v>
      </c>
      <c r="FSC1333" s="62">
        <f t="shared" ref="FSC1333:FUF1334" si="822">FSC1329</f>
        <v>0</v>
      </c>
      <c r="FSD1333" s="62">
        <f t="shared" si="822"/>
        <v>0</v>
      </c>
      <c r="FSE1333" s="62">
        <f t="shared" si="822"/>
        <v>1000000</v>
      </c>
      <c r="FSF1333" s="62">
        <f t="shared" si="822"/>
        <v>0</v>
      </c>
      <c r="FSG1333" s="62">
        <f t="shared" si="822"/>
        <v>0</v>
      </c>
      <c r="FSH1333" s="62">
        <f t="shared" si="822"/>
        <v>0</v>
      </c>
      <c r="FSI1333" s="62">
        <f t="shared" si="822"/>
        <v>0</v>
      </c>
      <c r="FSJ1333" s="62">
        <f t="shared" si="822"/>
        <v>1000000</v>
      </c>
      <c r="FSP1333" s="62" t="s">
        <v>185</v>
      </c>
      <c r="FSQ1333" s="62" t="s">
        <v>186</v>
      </c>
      <c r="FSR1333" s="62">
        <f>FSR1329</f>
        <v>1000000</v>
      </c>
      <c r="FSS1333" s="62">
        <f t="shared" si="822"/>
        <v>0</v>
      </c>
      <c r="FST1333" s="62">
        <f t="shared" si="822"/>
        <v>0</v>
      </c>
      <c r="FSU1333" s="62">
        <f t="shared" si="822"/>
        <v>1000000</v>
      </c>
      <c r="FSV1333" s="62">
        <f t="shared" si="822"/>
        <v>0</v>
      </c>
      <c r="FSW1333" s="62">
        <f t="shared" si="822"/>
        <v>0</v>
      </c>
      <c r="FSX1333" s="62">
        <f t="shared" si="822"/>
        <v>0</v>
      </c>
      <c r="FSY1333" s="62">
        <f t="shared" si="822"/>
        <v>0</v>
      </c>
      <c r="FSZ1333" s="62">
        <f t="shared" si="822"/>
        <v>1000000</v>
      </c>
      <c r="FTF1333" s="62" t="s">
        <v>185</v>
      </c>
      <c r="FTG1333" s="62" t="s">
        <v>186</v>
      </c>
      <c r="FTH1333" s="62">
        <f>FTH1329</f>
        <v>1000000</v>
      </c>
      <c r="FTI1333" s="62">
        <f t="shared" si="822"/>
        <v>0</v>
      </c>
      <c r="FTJ1333" s="62">
        <f t="shared" si="822"/>
        <v>0</v>
      </c>
      <c r="FTK1333" s="62">
        <f t="shared" si="822"/>
        <v>1000000</v>
      </c>
      <c r="FTL1333" s="62">
        <f t="shared" si="822"/>
        <v>0</v>
      </c>
      <c r="FTM1333" s="62">
        <f t="shared" si="822"/>
        <v>0</v>
      </c>
      <c r="FTN1333" s="62">
        <f t="shared" si="822"/>
        <v>0</v>
      </c>
      <c r="FTO1333" s="62">
        <f t="shared" si="822"/>
        <v>0</v>
      </c>
      <c r="FTP1333" s="62">
        <f t="shared" si="822"/>
        <v>1000000</v>
      </c>
      <c r="FTV1333" s="62" t="s">
        <v>185</v>
      </c>
      <c r="FTW1333" s="62" t="s">
        <v>186</v>
      </c>
      <c r="FTX1333" s="62">
        <f>FTX1329</f>
        <v>1000000</v>
      </c>
      <c r="FTY1333" s="62">
        <f t="shared" si="822"/>
        <v>0</v>
      </c>
      <c r="FTZ1333" s="62">
        <f t="shared" si="822"/>
        <v>0</v>
      </c>
      <c r="FUA1333" s="62">
        <f t="shared" si="822"/>
        <v>1000000</v>
      </c>
      <c r="FUB1333" s="62">
        <f t="shared" si="822"/>
        <v>0</v>
      </c>
      <c r="FUC1333" s="62">
        <f t="shared" si="822"/>
        <v>0</v>
      </c>
      <c r="FUD1333" s="62">
        <f t="shared" si="822"/>
        <v>0</v>
      </c>
      <c r="FUE1333" s="62">
        <f t="shared" si="822"/>
        <v>0</v>
      </c>
      <c r="FUF1333" s="62">
        <f t="shared" si="822"/>
        <v>1000000</v>
      </c>
      <c r="FUL1333" s="62" t="s">
        <v>185</v>
      </c>
      <c r="FUM1333" s="62" t="s">
        <v>186</v>
      </c>
      <c r="FUN1333" s="62">
        <f>FUN1329</f>
        <v>1000000</v>
      </c>
      <c r="FUO1333" s="62">
        <f t="shared" ref="FUO1333:FWR1334" si="823">FUO1329</f>
        <v>0</v>
      </c>
      <c r="FUP1333" s="62">
        <f t="shared" si="823"/>
        <v>0</v>
      </c>
      <c r="FUQ1333" s="62">
        <f t="shared" si="823"/>
        <v>1000000</v>
      </c>
      <c r="FUR1333" s="62">
        <f t="shared" si="823"/>
        <v>0</v>
      </c>
      <c r="FUS1333" s="62">
        <f t="shared" si="823"/>
        <v>0</v>
      </c>
      <c r="FUT1333" s="62">
        <f t="shared" si="823"/>
        <v>0</v>
      </c>
      <c r="FUU1333" s="62">
        <f t="shared" si="823"/>
        <v>0</v>
      </c>
      <c r="FUV1333" s="62">
        <f t="shared" si="823"/>
        <v>1000000</v>
      </c>
      <c r="FVB1333" s="62" t="s">
        <v>185</v>
      </c>
      <c r="FVC1333" s="62" t="s">
        <v>186</v>
      </c>
      <c r="FVD1333" s="62">
        <f>FVD1329</f>
        <v>1000000</v>
      </c>
      <c r="FVE1333" s="62">
        <f t="shared" si="823"/>
        <v>0</v>
      </c>
      <c r="FVF1333" s="62">
        <f t="shared" si="823"/>
        <v>0</v>
      </c>
      <c r="FVG1333" s="62">
        <f t="shared" si="823"/>
        <v>1000000</v>
      </c>
      <c r="FVH1333" s="62">
        <f t="shared" si="823"/>
        <v>0</v>
      </c>
      <c r="FVI1333" s="62">
        <f t="shared" si="823"/>
        <v>0</v>
      </c>
      <c r="FVJ1333" s="62">
        <f t="shared" si="823"/>
        <v>0</v>
      </c>
      <c r="FVK1333" s="62">
        <f t="shared" si="823"/>
        <v>0</v>
      </c>
      <c r="FVL1333" s="62">
        <f t="shared" si="823"/>
        <v>1000000</v>
      </c>
      <c r="FVR1333" s="62" t="s">
        <v>185</v>
      </c>
      <c r="FVS1333" s="62" t="s">
        <v>186</v>
      </c>
      <c r="FVT1333" s="62">
        <f>FVT1329</f>
        <v>1000000</v>
      </c>
      <c r="FVU1333" s="62">
        <f t="shared" si="823"/>
        <v>0</v>
      </c>
      <c r="FVV1333" s="62">
        <f t="shared" si="823"/>
        <v>0</v>
      </c>
      <c r="FVW1333" s="62">
        <f t="shared" si="823"/>
        <v>1000000</v>
      </c>
      <c r="FVX1333" s="62">
        <f t="shared" si="823"/>
        <v>0</v>
      </c>
      <c r="FVY1333" s="62">
        <f t="shared" si="823"/>
        <v>0</v>
      </c>
      <c r="FVZ1333" s="62">
        <f t="shared" si="823"/>
        <v>0</v>
      </c>
      <c r="FWA1333" s="62">
        <f t="shared" si="823"/>
        <v>0</v>
      </c>
      <c r="FWB1333" s="62">
        <f t="shared" si="823"/>
        <v>1000000</v>
      </c>
      <c r="FWH1333" s="62" t="s">
        <v>185</v>
      </c>
      <c r="FWI1333" s="62" t="s">
        <v>186</v>
      </c>
      <c r="FWJ1333" s="62">
        <f>FWJ1329</f>
        <v>1000000</v>
      </c>
      <c r="FWK1333" s="62">
        <f t="shared" si="823"/>
        <v>0</v>
      </c>
      <c r="FWL1333" s="62">
        <f t="shared" si="823"/>
        <v>0</v>
      </c>
      <c r="FWM1333" s="62">
        <f t="shared" si="823"/>
        <v>1000000</v>
      </c>
      <c r="FWN1333" s="62">
        <f t="shared" si="823"/>
        <v>0</v>
      </c>
      <c r="FWO1333" s="62">
        <f t="shared" si="823"/>
        <v>0</v>
      </c>
      <c r="FWP1333" s="62">
        <f t="shared" si="823"/>
        <v>0</v>
      </c>
      <c r="FWQ1333" s="62">
        <f t="shared" si="823"/>
        <v>0</v>
      </c>
      <c r="FWR1333" s="62">
        <f t="shared" si="823"/>
        <v>1000000</v>
      </c>
      <c r="FWX1333" s="62" t="s">
        <v>185</v>
      </c>
      <c r="FWY1333" s="62" t="s">
        <v>186</v>
      </c>
      <c r="FWZ1333" s="62">
        <f>FWZ1329</f>
        <v>1000000</v>
      </c>
      <c r="FXA1333" s="62">
        <f t="shared" ref="FXA1333:FZD1334" si="824">FXA1329</f>
        <v>0</v>
      </c>
      <c r="FXB1333" s="62">
        <f t="shared" si="824"/>
        <v>0</v>
      </c>
      <c r="FXC1333" s="62">
        <f t="shared" si="824"/>
        <v>1000000</v>
      </c>
      <c r="FXD1333" s="62">
        <f t="shared" si="824"/>
        <v>0</v>
      </c>
      <c r="FXE1333" s="62">
        <f t="shared" si="824"/>
        <v>0</v>
      </c>
      <c r="FXF1333" s="62">
        <f t="shared" si="824"/>
        <v>0</v>
      </c>
      <c r="FXG1333" s="62">
        <f t="shared" si="824"/>
        <v>0</v>
      </c>
      <c r="FXH1333" s="62">
        <f t="shared" si="824"/>
        <v>1000000</v>
      </c>
      <c r="FXN1333" s="62" t="s">
        <v>185</v>
      </c>
      <c r="FXO1333" s="62" t="s">
        <v>186</v>
      </c>
      <c r="FXP1333" s="62">
        <f>FXP1329</f>
        <v>1000000</v>
      </c>
      <c r="FXQ1333" s="62">
        <f t="shared" si="824"/>
        <v>0</v>
      </c>
      <c r="FXR1333" s="62">
        <f t="shared" si="824"/>
        <v>0</v>
      </c>
      <c r="FXS1333" s="62">
        <f t="shared" si="824"/>
        <v>1000000</v>
      </c>
      <c r="FXT1333" s="62">
        <f t="shared" si="824"/>
        <v>0</v>
      </c>
      <c r="FXU1333" s="62">
        <f t="shared" si="824"/>
        <v>0</v>
      </c>
      <c r="FXV1333" s="62">
        <f t="shared" si="824"/>
        <v>0</v>
      </c>
      <c r="FXW1333" s="62">
        <f t="shared" si="824"/>
        <v>0</v>
      </c>
      <c r="FXX1333" s="62">
        <f t="shared" si="824"/>
        <v>1000000</v>
      </c>
      <c r="FYD1333" s="62" t="s">
        <v>185</v>
      </c>
      <c r="FYE1333" s="62" t="s">
        <v>186</v>
      </c>
      <c r="FYF1333" s="62">
        <f>FYF1329</f>
        <v>1000000</v>
      </c>
      <c r="FYG1333" s="62">
        <f t="shared" si="824"/>
        <v>0</v>
      </c>
      <c r="FYH1333" s="62">
        <f t="shared" si="824"/>
        <v>0</v>
      </c>
      <c r="FYI1333" s="62">
        <f t="shared" si="824"/>
        <v>1000000</v>
      </c>
      <c r="FYJ1333" s="62">
        <f t="shared" si="824"/>
        <v>0</v>
      </c>
      <c r="FYK1333" s="62">
        <f t="shared" si="824"/>
        <v>0</v>
      </c>
      <c r="FYL1333" s="62">
        <f t="shared" si="824"/>
        <v>0</v>
      </c>
      <c r="FYM1333" s="62">
        <f t="shared" si="824"/>
        <v>0</v>
      </c>
      <c r="FYN1333" s="62">
        <f t="shared" si="824"/>
        <v>1000000</v>
      </c>
      <c r="FYT1333" s="62" t="s">
        <v>185</v>
      </c>
      <c r="FYU1333" s="62" t="s">
        <v>186</v>
      </c>
      <c r="FYV1333" s="62">
        <f>FYV1329</f>
        <v>1000000</v>
      </c>
      <c r="FYW1333" s="62">
        <f t="shared" si="824"/>
        <v>0</v>
      </c>
      <c r="FYX1333" s="62">
        <f t="shared" si="824"/>
        <v>0</v>
      </c>
      <c r="FYY1333" s="62">
        <f t="shared" si="824"/>
        <v>1000000</v>
      </c>
      <c r="FYZ1333" s="62">
        <f t="shared" si="824"/>
        <v>0</v>
      </c>
      <c r="FZA1333" s="62">
        <f t="shared" si="824"/>
        <v>0</v>
      </c>
      <c r="FZB1333" s="62">
        <f t="shared" si="824"/>
        <v>0</v>
      </c>
      <c r="FZC1333" s="62">
        <f t="shared" si="824"/>
        <v>0</v>
      </c>
      <c r="FZD1333" s="62">
        <f t="shared" si="824"/>
        <v>1000000</v>
      </c>
      <c r="FZJ1333" s="62" t="s">
        <v>185</v>
      </c>
      <c r="FZK1333" s="62" t="s">
        <v>186</v>
      </c>
      <c r="FZL1333" s="62">
        <f>FZL1329</f>
        <v>1000000</v>
      </c>
      <c r="FZM1333" s="62">
        <f t="shared" ref="FZM1333:GBP1334" si="825">FZM1329</f>
        <v>0</v>
      </c>
      <c r="FZN1333" s="62">
        <f t="shared" si="825"/>
        <v>0</v>
      </c>
      <c r="FZO1333" s="62">
        <f t="shared" si="825"/>
        <v>1000000</v>
      </c>
      <c r="FZP1333" s="62">
        <f t="shared" si="825"/>
        <v>0</v>
      </c>
      <c r="FZQ1333" s="62">
        <f t="shared" si="825"/>
        <v>0</v>
      </c>
      <c r="FZR1333" s="62">
        <f t="shared" si="825"/>
        <v>0</v>
      </c>
      <c r="FZS1333" s="62">
        <f t="shared" si="825"/>
        <v>0</v>
      </c>
      <c r="FZT1333" s="62">
        <f t="shared" si="825"/>
        <v>1000000</v>
      </c>
      <c r="FZZ1333" s="62" t="s">
        <v>185</v>
      </c>
      <c r="GAA1333" s="62" t="s">
        <v>186</v>
      </c>
      <c r="GAB1333" s="62">
        <f>GAB1329</f>
        <v>1000000</v>
      </c>
      <c r="GAC1333" s="62">
        <f t="shared" si="825"/>
        <v>0</v>
      </c>
      <c r="GAD1333" s="62">
        <f t="shared" si="825"/>
        <v>0</v>
      </c>
      <c r="GAE1333" s="62">
        <f t="shared" si="825"/>
        <v>1000000</v>
      </c>
      <c r="GAF1333" s="62">
        <f t="shared" si="825"/>
        <v>0</v>
      </c>
      <c r="GAG1333" s="62">
        <f t="shared" si="825"/>
        <v>0</v>
      </c>
      <c r="GAH1333" s="62">
        <f t="shared" si="825"/>
        <v>0</v>
      </c>
      <c r="GAI1333" s="62">
        <f t="shared" si="825"/>
        <v>0</v>
      </c>
      <c r="GAJ1333" s="62">
        <f t="shared" si="825"/>
        <v>1000000</v>
      </c>
      <c r="GAP1333" s="62" t="s">
        <v>185</v>
      </c>
      <c r="GAQ1333" s="62" t="s">
        <v>186</v>
      </c>
      <c r="GAR1333" s="62">
        <f>GAR1329</f>
        <v>1000000</v>
      </c>
      <c r="GAS1333" s="62">
        <f t="shared" si="825"/>
        <v>0</v>
      </c>
      <c r="GAT1333" s="62">
        <f t="shared" si="825"/>
        <v>0</v>
      </c>
      <c r="GAU1333" s="62">
        <f t="shared" si="825"/>
        <v>1000000</v>
      </c>
      <c r="GAV1333" s="62">
        <f t="shared" si="825"/>
        <v>0</v>
      </c>
      <c r="GAW1333" s="62">
        <f t="shared" si="825"/>
        <v>0</v>
      </c>
      <c r="GAX1333" s="62">
        <f t="shared" si="825"/>
        <v>0</v>
      </c>
      <c r="GAY1333" s="62">
        <f t="shared" si="825"/>
        <v>0</v>
      </c>
      <c r="GAZ1333" s="62">
        <f t="shared" si="825"/>
        <v>1000000</v>
      </c>
      <c r="GBF1333" s="62" t="s">
        <v>185</v>
      </c>
      <c r="GBG1333" s="62" t="s">
        <v>186</v>
      </c>
      <c r="GBH1333" s="62">
        <f>GBH1329</f>
        <v>1000000</v>
      </c>
      <c r="GBI1333" s="62">
        <f t="shared" si="825"/>
        <v>0</v>
      </c>
      <c r="GBJ1333" s="62">
        <f t="shared" si="825"/>
        <v>0</v>
      </c>
      <c r="GBK1333" s="62">
        <f t="shared" si="825"/>
        <v>1000000</v>
      </c>
      <c r="GBL1333" s="62">
        <f t="shared" si="825"/>
        <v>0</v>
      </c>
      <c r="GBM1333" s="62">
        <f t="shared" si="825"/>
        <v>0</v>
      </c>
      <c r="GBN1333" s="62">
        <f t="shared" si="825"/>
        <v>0</v>
      </c>
      <c r="GBO1333" s="62">
        <f t="shared" si="825"/>
        <v>0</v>
      </c>
      <c r="GBP1333" s="62">
        <f t="shared" si="825"/>
        <v>1000000</v>
      </c>
      <c r="GBV1333" s="62" t="s">
        <v>185</v>
      </c>
      <c r="GBW1333" s="62" t="s">
        <v>186</v>
      </c>
      <c r="GBX1333" s="62">
        <f>GBX1329</f>
        <v>1000000</v>
      </c>
      <c r="GBY1333" s="62">
        <f t="shared" ref="GBY1333:GEB1334" si="826">GBY1329</f>
        <v>0</v>
      </c>
      <c r="GBZ1333" s="62">
        <f t="shared" si="826"/>
        <v>0</v>
      </c>
      <c r="GCA1333" s="62">
        <f t="shared" si="826"/>
        <v>1000000</v>
      </c>
      <c r="GCB1333" s="62">
        <f t="shared" si="826"/>
        <v>0</v>
      </c>
      <c r="GCC1333" s="62">
        <f t="shared" si="826"/>
        <v>0</v>
      </c>
      <c r="GCD1333" s="62">
        <f t="shared" si="826"/>
        <v>0</v>
      </c>
      <c r="GCE1333" s="62">
        <f t="shared" si="826"/>
        <v>0</v>
      </c>
      <c r="GCF1333" s="62">
        <f t="shared" si="826"/>
        <v>1000000</v>
      </c>
      <c r="GCL1333" s="62" t="s">
        <v>185</v>
      </c>
      <c r="GCM1333" s="62" t="s">
        <v>186</v>
      </c>
      <c r="GCN1333" s="62">
        <f>GCN1329</f>
        <v>1000000</v>
      </c>
      <c r="GCO1333" s="62">
        <f t="shared" si="826"/>
        <v>0</v>
      </c>
      <c r="GCP1333" s="62">
        <f t="shared" si="826"/>
        <v>0</v>
      </c>
      <c r="GCQ1333" s="62">
        <f t="shared" si="826"/>
        <v>1000000</v>
      </c>
      <c r="GCR1333" s="62">
        <f t="shared" si="826"/>
        <v>0</v>
      </c>
      <c r="GCS1333" s="62">
        <f t="shared" si="826"/>
        <v>0</v>
      </c>
      <c r="GCT1333" s="62">
        <f t="shared" si="826"/>
        <v>0</v>
      </c>
      <c r="GCU1333" s="62">
        <f t="shared" si="826"/>
        <v>0</v>
      </c>
      <c r="GCV1333" s="62">
        <f t="shared" si="826"/>
        <v>1000000</v>
      </c>
      <c r="GDB1333" s="62" t="s">
        <v>185</v>
      </c>
      <c r="GDC1333" s="62" t="s">
        <v>186</v>
      </c>
      <c r="GDD1333" s="62">
        <f>GDD1329</f>
        <v>1000000</v>
      </c>
      <c r="GDE1333" s="62">
        <f t="shared" si="826"/>
        <v>0</v>
      </c>
      <c r="GDF1333" s="62">
        <f t="shared" si="826"/>
        <v>0</v>
      </c>
      <c r="GDG1333" s="62">
        <f t="shared" si="826"/>
        <v>1000000</v>
      </c>
      <c r="GDH1333" s="62">
        <f t="shared" si="826"/>
        <v>0</v>
      </c>
      <c r="GDI1333" s="62">
        <f t="shared" si="826"/>
        <v>0</v>
      </c>
      <c r="GDJ1333" s="62">
        <f t="shared" si="826"/>
        <v>0</v>
      </c>
      <c r="GDK1333" s="62">
        <f t="shared" si="826"/>
        <v>0</v>
      </c>
      <c r="GDL1333" s="62">
        <f t="shared" si="826"/>
        <v>1000000</v>
      </c>
      <c r="GDR1333" s="62" t="s">
        <v>185</v>
      </c>
      <c r="GDS1333" s="62" t="s">
        <v>186</v>
      </c>
      <c r="GDT1333" s="62">
        <f>GDT1329</f>
        <v>1000000</v>
      </c>
      <c r="GDU1333" s="62">
        <f t="shared" si="826"/>
        <v>0</v>
      </c>
      <c r="GDV1333" s="62">
        <f t="shared" si="826"/>
        <v>0</v>
      </c>
      <c r="GDW1333" s="62">
        <f t="shared" si="826"/>
        <v>1000000</v>
      </c>
      <c r="GDX1333" s="62">
        <f t="shared" si="826"/>
        <v>0</v>
      </c>
      <c r="GDY1333" s="62">
        <f t="shared" si="826"/>
        <v>0</v>
      </c>
      <c r="GDZ1333" s="62">
        <f t="shared" si="826"/>
        <v>0</v>
      </c>
      <c r="GEA1333" s="62">
        <f t="shared" si="826"/>
        <v>0</v>
      </c>
      <c r="GEB1333" s="62">
        <f t="shared" si="826"/>
        <v>1000000</v>
      </c>
      <c r="GEH1333" s="62" t="s">
        <v>185</v>
      </c>
      <c r="GEI1333" s="62" t="s">
        <v>186</v>
      </c>
      <c r="GEJ1333" s="62">
        <f>GEJ1329</f>
        <v>1000000</v>
      </c>
      <c r="GEK1333" s="62">
        <f t="shared" ref="GEK1333:GGN1334" si="827">GEK1329</f>
        <v>0</v>
      </c>
      <c r="GEL1333" s="62">
        <f t="shared" si="827"/>
        <v>0</v>
      </c>
      <c r="GEM1333" s="62">
        <f t="shared" si="827"/>
        <v>1000000</v>
      </c>
      <c r="GEN1333" s="62">
        <f t="shared" si="827"/>
        <v>0</v>
      </c>
      <c r="GEO1333" s="62">
        <f t="shared" si="827"/>
        <v>0</v>
      </c>
      <c r="GEP1333" s="62">
        <f t="shared" si="827"/>
        <v>0</v>
      </c>
      <c r="GEQ1333" s="62">
        <f t="shared" si="827"/>
        <v>0</v>
      </c>
      <c r="GER1333" s="62">
        <f t="shared" si="827"/>
        <v>1000000</v>
      </c>
      <c r="GEX1333" s="62" t="s">
        <v>185</v>
      </c>
      <c r="GEY1333" s="62" t="s">
        <v>186</v>
      </c>
      <c r="GEZ1333" s="62">
        <f>GEZ1329</f>
        <v>1000000</v>
      </c>
      <c r="GFA1333" s="62">
        <f t="shared" si="827"/>
        <v>0</v>
      </c>
      <c r="GFB1333" s="62">
        <f t="shared" si="827"/>
        <v>0</v>
      </c>
      <c r="GFC1333" s="62">
        <f t="shared" si="827"/>
        <v>1000000</v>
      </c>
      <c r="GFD1333" s="62">
        <f t="shared" si="827"/>
        <v>0</v>
      </c>
      <c r="GFE1333" s="62">
        <f t="shared" si="827"/>
        <v>0</v>
      </c>
      <c r="GFF1333" s="62">
        <f t="shared" si="827"/>
        <v>0</v>
      </c>
      <c r="GFG1333" s="62">
        <f t="shared" si="827"/>
        <v>0</v>
      </c>
      <c r="GFH1333" s="62">
        <f t="shared" si="827"/>
        <v>1000000</v>
      </c>
      <c r="GFN1333" s="62" t="s">
        <v>185</v>
      </c>
      <c r="GFO1333" s="62" t="s">
        <v>186</v>
      </c>
      <c r="GFP1333" s="62">
        <f>GFP1329</f>
        <v>1000000</v>
      </c>
      <c r="GFQ1333" s="62">
        <f t="shared" si="827"/>
        <v>0</v>
      </c>
      <c r="GFR1333" s="62">
        <f t="shared" si="827"/>
        <v>0</v>
      </c>
      <c r="GFS1333" s="62">
        <f t="shared" si="827"/>
        <v>1000000</v>
      </c>
      <c r="GFT1333" s="62">
        <f t="shared" si="827"/>
        <v>0</v>
      </c>
      <c r="GFU1333" s="62">
        <f t="shared" si="827"/>
        <v>0</v>
      </c>
      <c r="GFV1333" s="62">
        <f t="shared" si="827"/>
        <v>0</v>
      </c>
      <c r="GFW1333" s="62">
        <f t="shared" si="827"/>
        <v>0</v>
      </c>
      <c r="GFX1333" s="62">
        <f t="shared" si="827"/>
        <v>1000000</v>
      </c>
      <c r="GGD1333" s="62" t="s">
        <v>185</v>
      </c>
      <c r="GGE1333" s="62" t="s">
        <v>186</v>
      </c>
      <c r="GGF1333" s="62">
        <f>GGF1329</f>
        <v>1000000</v>
      </c>
      <c r="GGG1333" s="62">
        <f t="shared" si="827"/>
        <v>0</v>
      </c>
      <c r="GGH1333" s="62">
        <f t="shared" si="827"/>
        <v>0</v>
      </c>
      <c r="GGI1333" s="62">
        <f t="shared" si="827"/>
        <v>1000000</v>
      </c>
      <c r="GGJ1333" s="62">
        <f t="shared" si="827"/>
        <v>0</v>
      </c>
      <c r="GGK1333" s="62">
        <f t="shared" si="827"/>
        <v>0</v>
      </c>
      <c r="GGL1333" s="62">
        <f t="shared" si="827"/>
        <v>0</v>
      </c>
      <c r="GGM1333" s="62">
        <f t="shared" si="827"/>
        <v>0</v>
      </c>
      <c r="GGN1333" s="62">
        <f t="shared" si="827"/>
        <v>1000000</v>
      </c>
      <c r="GGT1333" s="62" t="s">
        <v>185</v>
      </c>
      <c r="GGU1333" s="62" t="s">
        <v>186</v>
      </c>
      <c r="GGV1333" s="62">
        <f>GGV1329</f>
        <v>1000000</v>
      </c>
      <c r="GGW1333" s="62">
        <f t="shared" ref="GGW1333:GIZ1334" si="828">GGW1329</f>
        <v>0</v>
      </c>
      <c r="GGX1333" s="62">
        <f t="shared" si="828"/>
        <v>0</v>
      </c>
      <c r="GGY1333" s="62">
        <f t="shared" si="828"/>
        <v>1000000</v>
      </c>
      <c r="GGZ1333" s="62">
        <f t="shared" si="828"/>
        <v>0</v>
      </c>
      <c r="GHA1333" s="62">
        <f t="shared" si="828"/>
        <v>0</v>
      </c>
      <c r="GHB1333" s="62">
        <f t="shared" si="828"/>
        <v>0</v>
      </c>
      <c r="GHC1333" s="62">
        <f t="shared" si="828"/>
        <v>0</v>
      </c>
      <c r="GHD1333" s="62">
        <f t="shared" si="828"/>
        <v>1000000</v>
      </c>
      <c r="GHJ1333" s="62" t="s">
        <v>185</v>
      </c>
      <c r="GHK1333" s="62" t="s">
        <v>186</v>
      </c>
      <c r="GHL1333" s="62">
        <f>GHL1329</f>
        <v>1000000</v>
      </c>
      <c r="GHM1333" s="62">
        <f t="shared" si="828"/>
        <v>0</v>
      </c>
      <c r="GHN1333" s="62">
        <f t="shared" si="828"/>
        <v>0</v>
      </c>
      <c r="GHO1333" s="62">
        <f t="shared" si="828"/>
        <v>1000000</v>
      </c>
      <c r="GHP1333" s="62">
        <f t="shared" si="828"/>
        <v>0</v>
      </c>
      <c r="GHQ1333" s="62">
        <f t="shared" si="828"/>
        <v>0</v>
      </c>
      <c r="GHR1333" s="62">
        <f t="shared" si="828"/>
        <v>0</v>
      </c>
      <c r="GHS1333" s="62">
        <f t="shared" si="828"/>
        <v>0</v>
      </c>
      <c r="GHT1333" s="62">
        <f t="shared" si="828"/>
        <v>1000000</v>
      </c>
      <c r="GHZ1333" s="62" t="s">
        <v>185</v>
      </c>
      <c r="GIA1333" s="62" t="s">
        <v>186</v>
      </c>
      <c r="GIB1333" s="62">
        <f>GIB1329</f>
        <v>1000000</v>
      </c>
      <c r="GIC1333" s="62">
        <f t="shared" si="828"/>
        <v>0</v>
      </c>
      <c r="GID1333" s="62">
        <f t="shared" si="828"/>
        <v>0</v>
      </c>
      <c r="GIE1333" s="62">
        <f t="shared" si="828"/>
        <v>1000000</v>
      </c>
      <c r="GIF1333" s="62">
        <f t="shared" si="828"/>
        <v>0</v>
      </c>
      <c r="GIG1333" s="62">
        <f t="shared" si="828"/>
        <v>0</v>
      </c>
      <c r="GIH1333" s="62">
        <f t="shared" si="828"/>
        <v>0</v>
      </c>
      <c r="GII1333" s="62">
        <f t="shared" si="828"/>
        <v>0</v>
      </c>
      <c r="GIJ1333" s="62">
        <f t="shared" si="828"/>
        <v>1000000</v>
      </c>
      <c r="GIP1333" s="62" t="s">
        <v>185</v>
      </c>
      <c r="GIQ1333" s="62" t="s">
        <v>186</v>
      </c>
      <c r="GIR1333" s="62">
        <f>GIR1329</f>
        <v>1000000</v>
      </c>
      <c r="GIS1333" s="62">
        <f t="shared" si="828"/>
        <v>0</v>
      </c>
      <c r="GIT1333" s="62">
        <f t="shared" si="828"/>
        <v>0</v>
      </c>
      <c r="GIU1333" s="62">
        <f t="shared" si="828"/>
        <v>1000000</v>
      </c>
      <c r="GIV1333" s="62">
        <f t="shared" si="828"/>
        <v>0</v>
      </c>
      <c r="GIW1333" s="62">
        <f t="shared" si="828"/>
        <v>0</v>
      </c>
      <c r="GIX1333" s="62">
        <f t="shared" si="828"/>
        <v>0</v>
      </c>
      <c r="GIY1333" s="62">
        <f t="shared" si="828"/>
        <v>0</v>
      </c>
      <c r="GIZ1333" s="62">
        <f t="shared" si="828"/>
        <v>1000000</v>
      </c>
      <c r="GJF1333" s="62" t="s">
        <v>185</v>
      </c>
      <c r="GJG1333" s="62" t="s">
        <v>186</v>
      </c>
      <c r="GJH1333" s="62">
        <f>GJH1329</f>
        <v>1000000</v>
      </c>
      <c r="GJI1333" s="62">
        <f t="shared" ref="GJI1333:GLL1334" si="829">GJI1329</f>
        <v>0</v>
      </c>
      <c r="GJJ1333" s="62">
        <f t="shared" si="829"/>
        <v>0</v>
      </c>
      <c r="GJK1333" s="62">
        <f t="shared" si="829"/>
        <v>1000000</v>
      </c>
      <c r="GJL1333" s="62">
        <f t="shared" si="829"/>
        <v>0</v>
      </c>
      <c r="GJM1333" s="62">
        <f t="shared" si="829"/>
        <v>0</v>
      </c>
      <c r="GJN1333" s="62">
        <f t="shared" si="829"/>
        <v>0</v>
      </c>
      <c r="GJO1333" s="62">
        <f t="shared" si="829"/>
        <v>0</v>
      </c>
      <c r="GJP1333" s="62">
        <f t="shared" si="829"/>
        <v>1000000</v>
      </c>
      <c r="GJV1333" s="62" t="s">
        <v>185</v>
      </c>
      <c r="GJW1333" s="62" t="s">
        <v>186</v>
      </c>
      <c r="GJX1333" s="62">
        <f>GJX1329</f>
        <v>1000000</v>
      </c>
      <c r="GJY1333" s="62">
        <f t="shared" si="829"/>
        <v>0</v>
      </c>
      <c r="GJZ1333" s="62">
        <f t="shared" si="829"/>
        <v>0</v>
      </c>
      <c r="GKA1333" s="62">
        <f t="shared" si="829"/>
        <v>1000000</v>
      </c>
      <c r="GKB1333" s="62">
        <f t="shared" si="829"/>
        <v>0</v>
      </c>
      <c r="GKC1333" s="62">
        <f t="shared" si="829"/>
        <v>0</v>
      </c>
      <c r="GKD1333" s="62">
        <f t="shared" si="829"/>
        <v>0</v>
      </c>
      <c r="GKE1333" s="62">
        <f t="shared" si="829"/>
        <v>0</v>
      </c>
      <c r="GKF1333" s="62">
        <f t="shared" si="829"/>
        <v>1000000</v>
      </c>
      <c r="GKL1333" s="62" t="s">
        <v>185</v>
      </c>
      <c r="GKM1333" s="62" t="s">
        <v>186</v>
      </c>
      <c r="GKN1333" s="62">
        <f>GKN1329</f>
        <v>1000000</v>
      </c>
      <c r="GKO1333" s="62">
        <f t="shared" si="829"/>
        <v>0</v>
      </c>
      <c r="GKP1333" s="62">
        <f t="shared" si="829"/>
        <v>0</v>
      </c>
      <c r="GKQ1333" s="62">
        <f t="shared" si="829"/>
        <v>1000000</v>
      </c>
      <c r="GKR1333" s="62">
        <f t="shared" si="829"/>
        <v>0</v>
      </c>
      <c r="GKS1333" s="62">
        <f t="shared" si="829"/>
        <v>0</v>
      </c>
      <c r="GKT1333" s="62">
        <f t="shared" si="829"/>
        <v>0</v>
      </c>
      <c r="GKU1333" s="62">
        <f t="shared" si="829"/>
        <v>0</v>
      </c>
      <c r="GKV1333" s="62">
        <f t="shared" si="829"/>
        <v>1000000</v>
      </c>
      <c r="GLB1333" s="62" t="s">
        <v>185</v>
      </c>
      <c r="GLC1333" s="62" t="s">
        <v>186</v>
      </c>
      <c r="GLD1333" s="62">
        <f>GLD1329</f>
        <v>1000000</v>
      </c>
      <c r="GLE1333" s="62">
        <f t="shared" si="829"/>
        <v>0</v>
      </c>
      <c r="GLF1333" s="62">
        <f t="shared" si="829"/>
        <v>0</v>
      </c>
      <c r="GLG1333" s="62">
        <f t="shared" si="829"/>
        <v>1000000</v>
      </c>
      <c r="GLH1333" s="62">
        <f t="shared" si="829"/>
        <v>0</v>
      </c>
      <c r="GLI1333" s="62">
        <f t="shared" si="829"/>
        <v>0</v>
      </c>
      <c r="GLJ1333" s="62">
        <f t="shared" si="829"/>
        <v>0</v>
      </c>
      <c r="GLK1333" s="62">
        <f t="shared" si="829"/>
        <v>0</v>
      </c>
      <c r="GLL1333" s="62">
        <f t="shared" si="829"/>
        <v>1000000</v>
      </c>
      <c r="GLR1333" s="62" t="s">
        <v>185</v>
      </c>
      <c r="GLS1333" s="62" t="s">
        <v>186</v>
      </c>
      <c r="GLT1333" s="62">
        <f>GLT1329</f>
        <v>1000000</v>
      </c>
      <c r="GLU1333" s="62">
        <f t="shared" ref="GLU1333:GNX1334" si="830">GLU1329</f>
        <v>0</v>
      </c>
      <c r="GLV1333" s="62">
        <f t="shared" si="830"/>
        <v>0</v>
      </c>
      <c r="GLW1333" s="62">
        <f t="shared" si="830"/>
        <v>1000000</v>
      </c>
      <c r="GLX1333" s="62">
        <f t="shared" si="830"/>
        <v>0</v>
      </c>
      <c r="GLY1333" s="62">
        <f t="shared" si="830"/>
        <v>0</v>
      </c>
      <c r="GLZ1333" s="62">
        <f t="shared" si="830"/>
        <v>0</v>
      </c>
      <c r="GMA1333" s="62">
        <f t="shared" si="830"/>
        <v>0</v>
      </c>
      <c r="GMB1333" s="62">
        <f t="shared" si="830"/>
        <v>1000000</v>
      </c>
      <c r="GMH1333" s="62" t="s">
        <v>185</v>
      </c>
      <c r="GMI1333" s="62" t="s">
        <v>186</v>
      </c>
      <c r="GMJ1333" s="62">
        <f>GMJ1329</f>
        <v>1000000</v>
      </c>
      <c r="GMK1333" s="62">
        <f t="shared" si="830"/>
        <v>0</v>
      </c>
      <c r="GML1333" s="62">
        <f t="shared" si="830"/>
        <v>0</v>
      </c>
      <c r="GMM1333" s="62">
        <f t="shared" si="830"/>
        <v>1000000</v>
      </c>
      <c r="GMN1333" s="62">
        <f t="shared" si="830"/>
        <v>0</v>
      </c>
      <c r="GMO1333" s="62">
        <f t="shared" si="830"/>
        <v>0</v>
      </c>
      <c r="GMP1333" s="62">
        <f t="shared" si="830"/>
        <v>0</v>
      </c>
      <c r="GMQ1333" s="62">
        <f t="shared" si="830"/>
        <v>0</v>
      </c>
      <c r="GMR1333" s="62">
        <f t="shared" si="830"/>
        <v>1000000</v>
      </c>
      <c r="GMX1333" s="62" t="s">
        <v>185</v>
      </c>
      <c r="GMY1333" s="62" t="s">
        <v>186</v>
      </c>
      <c r="GMZ1333" s="62">
        <f>GMZ1329</f>
        <v>1000000</v>
      </c>
      <c r="GNA1333" s="62">
        <f t="shared" si="830"/>
        <v>0</v>
      </c>
      <c r="GNB1333" s="62">
        <f t="shared" si="830"/>
        <v>0</v>
      </c>
      <c r="GNC1333" s="62">
        <f t="shared" si="830"/>
        <v>1000000</v>
      </c>
      <c r="GND1333" s="62">
        <f t="shared" si="830"/>
        <v>0</v>
      </c>
      <c r="GNE1333" s="62">
        <f t="shared" si="830"/>
        <v>0</v>
      </c>
      <c r="GNF1333" s="62">
        <f t="shared" si="830"/>
        <v>0</v>
      </c>
      <c r="GNG1333" s="62">
        <f t="shared" si="830"/>
        <v>0</v>
      </c>
      <c r="GNH1333" s="62">
        <f t="shared" si="830"/>
        <v>1000000</v>
      </c>
      <c r="GNN1333" s="62" t="s">
        <v>185</v>
      </c>
      <c r="GNO1333" s="62" t="s">
        <v>186</v>
      </c>
      <c r="GNP1333" s="62">
        <f>GNP1329</f>
        <v>1000000</v>
      </c>
      <c r="GNQ1333" s="62">
        <f t="shared" si="830"/>
        <v>0</v>
      </c>
      <c r="GNR1333" s="62">
        <f t="shared" si="830"/>
        <v>0</v>
      </c>
      <c r="GNS1333" s="62">
        <f t="shared" si="830"/>
        <v>1000000</v>
      </c>
      <c r="GNT1333" s="62">
        <f t="shared" si="830"/>
        <v>0</v>
      </c>
      <c r="GNU1333" s="62">
        <f t="shared" si="830"/>
        <v>0</v>
      </c>
      <c r="GNV1333" s="62">
        <f t="shared" si="830"/>
        <v>0</v>
      </c>
      <c r="GNW1333" s="62">
        <f t="shared" si="830"/>
        <v>0</v>
      </c>
      <c r="GNX1333" s="62">
        <f t="shared" si="830"/>
        <v>1000000</v>
      </c>
      <c r="GOD1333" s="62" t="s">
        <v>185</v>
      </c>
      <c r="GOE1333" s="62" t="s">
        <v>186</v>
      </c>
      <c r="GOF1333" s="62">
        <f>GOF1329</f>
        <v>1000000</v>
      </c>
      <c r="GOG1333" s="62">
        <f t="shared" ref="GOG1333:GQJ1334" si="831">GOG1329</f>
        <v>0</v>
      </c>
      <c r="GOH1333" s="62">
        <f t="shared" si="831"/>
        <v>0</v>
      </c>
      <c r="GOI1333" s="62">
        <f t="shared" si="831"/>
        <v>1000000</v>
      </c>
      <c r="GOJ1333" s="62">
        <f t="shared" si="831"/>
        <v>0</v>
      </c>
      <c r="GOK1333" s="62">
        <f t="shared" si="831"/>
        <v>0</v>
      </c>
      <c r="GOL1333" s="62">
        <f t="shared" si="831"/>
        <v>0</v>
      </c>
      <c r="GOM1333" s="62">
        <f t="shared" si="831"/>
        <v>0</v>
      </c>
      <c r="GON1333" s="62">
        <f t="shared" si="831"/>
        <v>1000000</v>
      </c>
      <c r="GOT1333" s="62" t="s">
        <v>185</v>
      </c>
      <c r="GOU1333" s="62" t="s">
        <v>186</v>
      </c>
      <c r="GOV1333" s="62">
        <f>GOV1329</f>
        <v>1000000</v>
      </c>
      <c r="GOW1333" s="62">
        <f t="shared" si="831"/>
        <v>0</v>
      </c>
      <c r="GOX1333" s="62">
        <f t="shared" si="831"/>
        <v>0</v>
      </c>
      <c r="GOY1333" s="62">
        <f t="shared" si="831"/>
        <v>1000000</v>
      </c>
      <c r="GOZ1333" s="62">
        <f t="shared" si="831"/>
        <v>0</v>
      </c>
      <c r="GPA1333" s="62">
        <f t="shared" si="831"/>
        <v>0</v>
      </c>
      <c r="GPB1333" s="62">
        <f t="shared" si="831"/>
        <v>0</v>
      </c>
      <c r="GPC1333" s="62">
        <f t="shared" si="831"/>
        <v>0</v>
      </c>
      <c r="GPD1333" s="62">
        <f t="shared" si="831"/>
        <v>1000000</v>
      </c>
      <c r="GPJ1333" s="62" t="s">
        <v>185</v>
      </c>
      <c r="GPK1333" s="62" t="s">
        <v>186</v>
      </c>
      <c r="GPL1333" s="62">
        <f>GPL1329</f>
        <v>1000000</v>
      </c>
      <c r="GPM1333" s="62">
        <f t="shared" si="831"/>
        <v>0</v>
      </c>
      <c r="GPN1333" s="62">
        <f t="shared" si="831"/>
        <v>0</v>
      </c>
      <c r="GPO1333" s="62">
        <f t="shared" si="831"/>
        <v>1000000</v>
      </c>
      <c r="GPP1333" s="62">
        <f t="shared" si="831"/>
        <v>0</v>
      </c>
      <c r="GPQ1333" s="62">
        <f t="shared" si="831"/>
        <v>0</v>
      </c>
      <c r="GPR1333" s="62">
        <f t="shared" si="831"/>
        <v>0</v>
      </c>
      <c r="GPS1333" s="62">
        <f t="shared" si="831"/>
        <v>0</v>
      </c>
      <c r="GPT1333" s="62">
        <f t="shared" si="831"/>
        <v>1000000</v>
      </c>
      <c r="GPZ1333" s="62" t="s">
        <v>185</v>
      </c>
      <c r="GQA1333" s="62" t="s">
        <v>186</v>
      </c>
      <c r="GQB1333" s="62">
        <f>GQB1329</f>
        <v>1000000</v>
      </c>
      <c r="GQC1333" s="62">
        <f t="shared" si="831"/>
        <v>0</v>
      </c>
      <c r="GQD1333" s="62">
        <f t="shared" si="831"/>
        <v>0</v>
      </c>
      <c r="GQE1333" s="62">
        <f t="shared" si="831"/>
        <v>1000000</v>
      </c>
      <c r="GQF1333" s="62">
        <f t="shared" si="831"/>
        <v>0</v>
      </c>
      <c r="GQG1333" s="62">
        <f t="shared" si="831"/>
        <v>0</v>
      </c>
      <c r="GQH1333" s="62">
        <f t="shared" si="831"/>
        <v>0</v>
      </c>
      <c r="GQI1333" s="62">
        <f t="shared" si="831"/>
        <v>0</v>
      </c>
      <c r="GQJ1333" s="62">
        <f t="shared" si="831"/>
        <v>1000000</v>
      </c>
      <c r="GQP1333" s="62" t="s">
        <v>185</v>
      </c>
      <c r="GQQ1333" s="62" t="s">
        <v>186</v>
      </c>
      <c r="GQR1333" s="62">
        <f>GQR1329</f>
        <v>1000000</v>
      </c>
      <c r="GQS1333" s="62">
        <f t="shared" ref="GQS1333:GSV1334" si="832">GQS1329</f>
        <v>0</v>
      </c>
      <c r="GQT1333" s="62">
        <f t="shared" si="832"/>
        <v>0</v>
      </c>
      <c r="GQU1333" s="62">
        <f t="shared" si="832"/>
        <v>1000000</v>
      </c>
      <c r="GQV1333" s="62">
        <f t="shared" si="832"/>
        <v>0</v>
      </c>
      <c r="GQW1333" s="62">
        <f t="shared" si="832"/>
        <v>0</v>
      </c>
      <c r="GQX1333" s="62">
        <f t="shared" si="832"/>
        <v>0</v>
      </c>
      <c r="GQY1333" s="62">
        <f t="shared" si="832"/>
        <v>0</v>
      </c>
      <c r="GQZ1333" s="62">
        <f t="shared" si="832"/>
        <v>1000000</v>
      </c>
      <c r="GRF1333" s="62" t="s">
        <v>185</v>
      </c>
      <c r="GRG1333" s="62" t="s">
        <v>186</v>
      </c>
      <c r="GRH1333" s="62">
        <f>GRH1329</f>
        <v>1000000</v>
      </c>
      <c r="GRI1333" s="62">
        <f t="shared" si="832"/>
        <v>0</v>
      </c>
      <c r="GRJ1333" s="62">
        <f t="shared" si="832"/>
        <v>0</v>
      </c>
      <c r="GRK1333" s="62">
        <f t="shared" si="832"/>
        <v>1000000</v>
      </c>
      <c r="GRL1333" s="62">
        <f t="shared" si="832"/>
        <v>0</v>
      </c>
      <c r="GRM1333" s="62">
        <f t="shared" si="832"/>
        <v>0</v>
      </c>
      <c r="GRN1333" s="62">
        <f t="shared" si="832"/>
        <v>0</v>
      </c>
      <c r="GRO1333" s="62">
        <f t="shared" si="832"/>
        <v>0</v>
      </c>
      <c r="GRP1333" s="62">
        <f t="shared" si="832"/>
        <v>1000000</v>
      </c>
      <c r="GRV1333" s="62" t="s">
        <v>185</v>
      </c>
      <c r="GRW1333" s="62" t="s">
        <v>186</v>
      </c>
      <c r="GRX1333" s="62">
        <f>GRX1329</f>
        <v>1000000</v>
      </c>
      <c r="GRY1333" s="62">
        <f t="shared" si="832"/>
        <v>0</v>
      </c>
      <c r="GRZ1333" s="62">
        <f t="shared" si="832"/>
        <v>0</v>
      </c>
      <c r="GSA1333" s="62">
        <f t="shared" si="832"/>
        <v>1000000</v>
      </c>
      <c r="GSB1333" s="62">
        <f t="shared" si="832"/>
        <v>0</v>
      </c>
      <c r="GSC1333" s="62">
        <f t="shared" si="832"/>
        <v>0</v>
      </c>
      <c r="GSD1333" s="62">
        <f t="shared" si="832"/>
        <v>0</v>
      </c>
      <c r="GSE1333" s="62">
        <f t="shared" si="832"/>
        <v>0</v>
      </c>
      <c r="GSF1333" s="62">
        <f t="shared" si="832"/>
        <v>1000000</v>
      </c>
      <c r="GSL1333" s="62" t="s">
        <v>185</v>
      </c>
      <c r="GSM1333" s="62" t="s">
        <v>186</v>
      </c>
      <c r="GSN1333" s="62">
        <f>GSN1329</f>
        <v>1000000</v>
      </c>
      <c r="GSO1333" s="62">
        <f t="shared" si="832"/>
        <v>0</v>
      </c>
      <c r="GSP1333" s="62">
        <f t="shared" si="832"/>
        <v>0</v>
      </c>
      <c r="GSQ1333" s="62">
        <f t="shared" si="832"/>
        <v>1000000</v>
      </c>
      <c r="GSR1333" s="62">
        <f t="shared" si="832"/>
        <v>0</v>
      </c>
      <c r="GSS1333" s="62">
        <f t="shared" si="832"/>
        <v>0</v>
      </c>
      <c r="GST1333" s="62">
        <f t="shared" si="832"/>
        <v>0</v>
      </c>
      <c r="GSU1333" s="62">
        <f t="shared" si="832"/>
        <v>0</v>
      </c>
      <c r="GSV1333" s="62">
        <f t="shared" si="832"/>
        <v>1000000</v>
      </c>
      <c r="GTB1333" s="62" t="s">
        <v>185</v>
      </c>
      <c r="GTC1333" s="62" t="s">
        <v>186</v>
      </c>
      <c r="GTD1333" s="62">
        <f>GTD1329</f>
        <v>1000000</v>
      </c>
      <c r="GTE1333" s="62">
        <f t="shared" ref="GTE1333:GVH1334" si="833">GTE1329</f>
        <v>0</v>
      </c>
      <c r="GTF1333" s="62">
        <f t="shared" si="833"/>
        <v>0</v>
      </c>
      <c r="GTG1333" s="62">
        <f t="shared" si="833"/>
        <v>1000000</v>
      </c>
      <c r="GTH1333" s="62">
        <f t="shared" si="833"/>
        <v>0</v>
      </c>
      <c r="GTI1333" s="62">
        <f t="shared" si="833"/>
        <v>0</v>
      </c>
      <c r="GTJ1333" s="62">
        <f t="shared" si="833"/>
        <v>0</v>
      </c>
      <c r="GTK1333" s="62">
        <f t="shared" si="833"/>
        <v>0</v>
      </c>
      <c r="GTL1333" s="62">
        <f t="shared" si="833"/>
        <v>1000000</v>
      </c>
      <c r="GTR1333" s="62" t="s">
        <v>185</v>
      </c>
      <c r="GTS1333" s="62" t="s">
        <v>186</v>
      </c>
      <c r="GTT1333" s="62">
        <f>GTT1329</f>
        <v>1000000</v>
      </c>
      <c r="GTU1333" s="62">
        <f t="shared" si="833"/>
        <v>0</v>
      </c>
      <c r="GTV1333" s="62">
        <f t="shared" si="833"/>
        <v>0</v>
      </c>
      <c r="GTW1333" s="62">
        <f t="shared" si="833"/>
        <v>1000000</v>
      </c>
      <c r="GTX1333" s="62">
        <f t="shared" si="833"/>
        <v>0</v>
      </c>
      <c r="GTY1333" s="62">
        <f t="shared" si="833"/>
        <v>0</v>
      </c>
      <c r="GTZ1333" s="62">
        <f t="shared" si="833"/>
        <v>0</v>
      </c>
      <c r="GUA1333" s="62">
        <f t="shared" si="833"/>
        <v>0</v>
      </c>
      <c r="GUB1333" s="62">
        <f t="shared" si="833"/>
        <v>1000000</v>
      </c>
      <c r="GUH1333" s="62" t="s">
        <v>185</v>
      </c>
      <c r="GUI1333" s="62" t="s">
        <v>186</v>
      </c>
      <c r="GUJ1333" s="62">
        <f>GUJ1329</f>
        <v>1000000</v>
      </c>
      <c r="GUK1333" s="62">
        <f t="shared" si="833"/>
        <v>0</v>
      </c>
      <c r="GUL1333" s="62">
        <f t="shared" si="833"/>
        <v>0</v>
      </c>
      <c r="GUM1333" s="62">
        <f t="shared" si="833"/>
        <v>1000000</v>
      </c>
      <c r="GUN1333" s="62">
        <f t="shared" si="833"/>
        <v>0</v>
      </c>
      <c r="GUO1333" s="62">
        <f t="shared" si="833"/>
        <v>0</v>
      </c>
      <c r="GUP1333" s="62">
        <f t="shared" si="833"/>
        <v>0</v>
      </c>
      <c r="GUQ1333" s="62">
        <f t="shared" si="833"/>
        <v>0</v>
      </c>
      <c r="GUR1333" s="62">
        <f t="shared" si="833"/>
        <v>1000000</v>
      </c>
      <c r="GUX1333" s="62" t="s">
        <v>185</v>
      </c>
      <c r="GUY1333" s="62" t="s">
        <v>186</v>
      </c>
      <c r="GUZ1333" s="62">
        <f>GUZ1329</f>
        <v>1000000</v>
      </c>
      <c r="GVA1333" s="62">
        <f t="shared" si="833"/>
        <v>0</v>
      </c>
      <c r="GVB1333" s="62">
        <f t="shared" si="833"/>
        <v>0</v>
      </c>
      <c r="GVC1333" s="62">
        <f t="shared" si="833"/>
        <v>1000000</v>
      </c>
      <c r="GVD1333" s="62">
        <f t="shared" si="833"/>
        <v>0</v>
      </c>
      <c r="GVE1333" s="62">
        <f t="shared" si="833"/>
        <v>0</v>
      </c>
      <c r="GVF1333" s="62">
        <f t="shared" si="833"/>
        <v>0</v>
      </c>
      <c r="GVG1333" s="62">
        <f t="shared" si="833"/>
        <v>0</v>
      </c>
      <c r="GVH1333" s="62">
        <f t="shared" si="833"/>
        <v>1000000</v>
      </c>
      <c r="GVN1333" s="62" t="s">
        <v>185</v>
      </c>
      <c r="GVO1333" s="62" t="s">
        <v>186</v>
      </c>
      <c r="GVP1333" s="62">
        <f>GVP1329</f>
        <v>1000000</v>
      </c>
      <c r="GVQ1333" s="62">
        <f t="shared" ref="GVQ1333:GXT1334" si="834">GVQ1329</f>
        <v>0</v>
      </c>
      <c r="GVR1333" s="62">
        <f t="shared" si="834"/>
        <v>0</v>
      </c>
      <c r="GVS1333" s="62">
        <f t="shared" si="834"/>
        <v>1000000</v>
      </c>
      <c r="GVT1333" s="62">
        <f t="shared" si="834"/>
        <v>0</v>
      </c>
      <c r="GVU1333" s="62">
        <f t="shared" si="834"/>
        <v>0</v>
      </c>
      <c r="GVV1333" s="62">
        <f t="shared" si="834"/>
        <v>0</v>
      </c>
      <c r="GVW1333" s="62">
        <f t="shared" si="834"/>
        <v>0</v>
      </c>
      <c r="GVX1333" s="62">
        <f t="shared" si="834"/>
        <v>1000000</v>
      </c>
      <c r="GWD1333" s="62" t="s">
        <v>185</v>
      </c>
      <c r="GWE1333" s="62" t="s">
        <v>186</v>
      </c>
      <c r="GWF1333" s="62">
        <f>GWF1329</f>
        <v>1000000</v>
      </c>
      <c r="GWG1333" s="62">
        <f t="shared" si="834"/>
        <v>0</v>
      </c>
      <c r="GWH1333" s="62">
        <f t="shared" si="834"/>
        <v>0</v>
      </c>
      <c r="GWI1333" s="62">
        <f t="shared" si="834"/>
        <v>1000000</v>
      </c>
      <c r="GWJ1333" s="62">
        <f t="shared" si="834"/>
        <v>0</v>
      </c>
      <c r="GWK1333" s="62">
        <f t="shared" si="834"/>
        <v>0</v>
      </c>
      <c r="GWL1333" s="62">
        <f t="shared" si="834"/>
        <v>0</v>
      </c>
      <c r="GWM1333" s="62">
        <f t="shared" si="834"/>
        <v>0</v>
      </c>
      <c r="GWN1333" s="62">
        <f t="shared" si="834"/>
        <v>1000000</v>
      </c>
      <c r="GWT1333" s="62" t="s">
        <v>185</v>
      </c>
      <c r="GWU1333" s="62" t="s">
        <v>186</v>
      </c>
      <c r="GWV1333" s="62">
        <f>GWV1329</f>
        <v>1000000</v>
      </c>
      <c r="GWW1333" s="62">
        <f t="shared" si="834"/>
        <v>0</v>
      </c>
      <c r="GWX1333" s="62">
        <f t="shared" si="834"/>
        <v>0</v>
      </c>
      <c r="GWY1333" s="62">
        <f t="shared" si="834"/>
        <v>1000000</v>
      </c>
      <c r="GWZ1333" s="62">
        <f t="shared" si="834"/>
        <v>0</v>
      </c>
      <c r="GXA1333" s="62">
        <f t="shared" si="834"/>
        <v>0</v>
      </c>
      <c r="GXB1333" s="62">
        <f t="shared" si="834"/>
        <v>0</v>
      </c>
      <c r="GXC1333" s="62">
        <f t="shared" si="834"/>
        <v>0</v>
      </c>
      <c r="GXD1333" s="62">
        <f t="shared" si="834"/>
        <v>1000000</v>
      </c>
      <c r="GXJ1333" s="62" t="s">
        <v>185</v>
      </c>
      <c r="GXK1333" s="62" t="s">
        <v>186</v>
      </c>
      <c r="GXL1333" s="62">
        <f>GXL1329</f>
        <v>1000000</v>
      </c>
      <c r="GXM1333" s="62">
        <f t="shared" si="834"/>
        <v>0</v>
      </c>
      <c r="GXN1333" s="62">
        <f t="shared" si="834"/>
        <v>0</v>
      </c>
      <c r="GXO1333" s="62">
        <f t="shared" si="834"/>
        <v>1000000</v>
      </c>
      <c r="GXP1333" s="62">
        <f t="shared" si="834"/>
        <v>0</v>
      </c>
      <c r="GXQ1333" s="62">
        <f t="shared" si="834"/>
        <v>0</v>
      </c>
      <c r="GXR1333" s="62">
        <f t="shared" si="834"/>
        <v>0</v>
      </c>
      <c r="GXS1333" s="62">
        <f t="shared" si="834"/>
        <v>0</v>
      </c>
      <c r="GXT1333" s="62">
        <f t="shared" si="834"/>
        <v>1000000</v>
      </c>
      <c r="GXZ1333" s="62" t="s">
        <v>185</v>
      </c>
      <c r="GYA1333" s="62" t="s">
        <v>186</v>
      </c>
      <c r="GYB1333" s="62">
        <f>GYB1329</f>
        <v>1000000</v>
      </c>
      <c r="GYC1333" s="62">
        <f t="shared" ref="GYC1333:HAF1334" si="835">GYC1329</f>
        <v>0</v>
      </c>
      <c r="GYD1333" s="62">
        <f t="shared" si="835"/>
        <v>0</v>
      </c>
      <c r="GYE1333" s="62">
        <f t="shared" si="835"/>
        <v>1000000</v>
      </c>
      <c r="GYF1333" s="62">
        <f t="shared" si="835"/>
        <v>0</v>
      </c>
      <c r="GYG1333" s="62">
        <f t="shared" si="835"/>
        <v>0</v>
      </c>
      <c r="GYH1333" s="62">
        <f t="shared" si="835"/>
        <v>0</v>
      </c>
      <c r="GYI1333" s="62">
        <f t="shared" si="835"/>
        <v>0</v>
      </c>
      <c r="GYJ1333" s="62">
        <f t="shared" si="835"/>
        <v>1000000</v>
      </c>
      <c r="GYP1333" s="62" t="s">
        <v>185</v>
      </c>
      <c r="GYQ1333" s="62" t="s">
        <v>186</v>
      </c>
      <c r="GYR1333" s="62">
        <f>GYR1329</f>
        <v>1000000</v>
      </c>
      <c r="GYS1333" s="62">
        <f t="shared" si="835"/>
        <v>0</v>
      </c>
      <c r="GYT1333" s="62">
        <f t="shared" si="835"/>
        <v>0</v>
      </c>
      <c r="GYU1333" s="62">
        <f t="shared" si="835"/>
        <v>1000000</v>
      </c>
      <c r="GYV1333" s="62">
        <f t="shared" si="835"/>
        <v>0</v>
      </c>
      <c r="GYW1333" s="62">
        <f t="shared" si="835"/>
        <v>0</v>
      </c>
      <c r="GYX1333" s="62">
        <f t="shared" si="835"/>
        <v>0</v>
      </c>
      <c r="GYY1333" s="62">
        <f t="shared" si="835"/>
        <v>0</v>
      </c>
      <c r="GYZ1333" s="62">
        <f t="shared" si="835"/>
        <v>1000000</v>
      </c>
      <c r="GZF1333" s="62" t="s">
        <v>185</v>
      </c>
      <c r="GZG1333" s="62" t="s">
        <v>186</v>
      </c>
      <c r="GZH1333" s="62">
        <f>GZH1329</f>
        <v>1000000</v>
      </c>
      <c r="GZI1333" s="62">
        <f t="shared" si="835"/>
        <v>0</v>
      </c>
      <c r="GZJ1333" s="62">
        <f t="shared" si="835"/>
        <v>0</v>
      </c>
      <c r="GZK1333" s="62">
        <f t="shared" si="835"/>
        <v>1000000</v>
      </c>
      <c r="GZL1333" s="62">
        <f t="shared" si="835"/>
        <v>0</v>
      </c>
      <c r="GZM1333" s="62">
        <f t="shared" si="835"/>
        <v>0</v>
      </c>
      <c r="GZN1333" s="62">
        <f t="shared" si="835"/>
        <v>0</v>
      </c>
      <c r="GZO1333" s="62">
        <f t="shared" si="835"/>
        <v>0</v>
      </c>
      <c r="GZP1333" s="62">
        <f t="shared" si="835"/>
        <v>1000000</v>
      </c>
      <c r="GZV1333" s="62" t="s">
        <v>185</v>
      </c>
      <c r="GZW1333" s="62" t="s">
        <v>186</v>
      </c>
      <c r="GZX1333" s="62">
        <f>GZX1329</f>
        <v>1000000</v>
      </c>
      <c r="GZY1333" s="62">
        <f t="shared" si="835"/>
        <v>0</v>
      </c>
      <c r="GZZ1333" s="62">
        <f t="shared" si="835"/>
        <v>0</v>
      </c>
      <c r="HAA1333" s="62">
        <f t="shared" si="835"/>
        <v>1000000</v>
      </c>
      <c r="HAB1333" s="62">
        <f t="shared" si="835"/>
        <v>0</v>
      </c>
      <c r="HAC1333" s="62">
        <f t="shared" si="835"/>
        <v>0</v>
      </c>
      <c r="HAD1333" s="62">
        <f t="shared" si="835"/>
        <v>0</v>
      </c>
      <c r="HAE1333" s="62">
        <f t="shared" si="835"/>
        <v>0</v>
      </c>
      <c r="HAF1333" s="62">
        <f t="shared" si="835"/>
        <v>1000000</v>
      </c>
      <c r="HAL1333" s="62" t="s">
        <v>185</v>
      </c>
      <c r="HAM1333" s="62" t="s">
        <v>186</v>
      </c>
      <c r="HAN1333" s="62">
        <f>HAN1329</f>
        <v>1000000</v>
      </c>
      <c r="HAO1333" s="62">
        <f t="shared" ref="HAO1333:HCR1334" si="836">HAO1329</f>
        <v>0</v>
      </c>
      <c r="HAP1333" s="62">
        <f t="shared" si="836"/>
        <v>0</v>
      </c>
      <c r="HAQ1333" s="62">
        <f t="shared" si="836"/>
        <v>1000000</v>
      </c>
      <c r="HAR1333" s="62">
        <f t="shared" si="836"/>
        <v>0</v>
      </c>
      <c r="HAS1333" s="62">
        <f t="shared" si="836"/>
        <v>0</v>
      </c>
      <c r="HAT1333" s="62">
        <f t="shared" si="836"/>
        <v>0</v>
      </c>
      <c r="HAU1333" s="62">
        <f t="shared" si="836"/>
        <v>0</v>
      </c>
      <c r="HAV1333" s="62">
        <f t="shared" si="836"/>
        <v>1000000</v>
      </c>
      <c r="HBB1333" s="62" t="s">
        <v>185</v>
      </c>
      <c r="HBC1333" s="62" t="s">
        <v>186</v>
      </c>
      <c r="HBD1333" s="62">
        <f>HBD1329</f>
        <v>1000000</v>
      </c>
      <c r="HBE1333" s="62">
        <f t="shared" si="836"/>
        <v>0</v>
      </c>
      <c r="HBF1333" s="62">
        <f t="shared" si="836"/>
        <v>0</v>
      </c>
      <c r="HBG1333" s="62">
        <f t="shared" si="836"/>
        <v>1000000</v>
      </c>
      <c r="HBH1333" s="62">
        <f t="shared" si="836"/>
        <v>0</v>
      </c>
      <c r="HBI1333" s="62">
        <f t="shared" si="836"/>
        <v>0</v>
      </c>
      <c r="HBJ1333" s="62">
        <f t="shared" si="836"/>
        <v>0</v>
      </c>
      <c r="HBK1333" s="62">
        <f t="shared" si="836"/>
        <v>0</v>
      </c>
      <c r="HBL1333" s="62">
        <f t="shared" si="836"/>
        <v>1000000</v>
      </c>
      <c r="HBR1333" s="62" t="s">
        <v>185</v>
      </c>
      <c r="HBS1333" s="62" t="s">
        <v>186</v>
      </c>
      <c r="HBT1333" s="62">
        <f>HBT1329</f>
        <v>1000000</v>
      </c>
      <c r="HBU1333" s="62">
        <f t="shared" si="836"/>
        <v>0</v>
      </c>
      <c r="HBV1333" s="62">
        <f t="shared" si="836"/>
        <v>0</v>
      </c>
      <c r="HBW1333" s="62">
        <f t="shared" si="836"/>
        <v>1000000</v>
      </c>
      <c r="HBX1333" s="62">
        <f t="shared" si="836"/>
        <v>0</v>
      </c>
      <c r="HBY1333" s="62">
        <f t="shared" si="836"/>
        <v>0</v>
      </c>
      <c r="HBZ1333" s="62">
        <f t="shared" si="836"/>
        <v>0</v>
      </c>
      <c r="HCA1333" s="62">
        <f t="shared" si="836"/>
        <v>0</v>
      </c>
      <c r="HCB1333" s="62">
        <f t="shared" si="836"/>
        <v>1000000</v>
      </c>
      <c r="HCH1333" s="62" t="s">
        <v>185</v>
      </c>
      <c r="HCI1333" s="62" t="s">
        <v>186</v>
      </c>
      <c r="HCJ1333" s="62">
        <f>HCJ1329</f>
        <v>1000000</v>
      </c>
      <c r="HCK1333" s="62">
        <f t="shared" si="836"/>
        <v>0</v>
      </c>
      <c r="HCL1333" s="62">
        <f t="shared" si="836"/>
        <v>0</v>
      </c>
      <c r="HCM1333" s="62">
        <f t="shared" si="836"/>
        <v>1000000</v>
      </c>
      <c r="HCN1333" s="62">
        <f t="shared" si="836"/>
        <v>0</v>
      </c>
      <c r="HCO1333" s="62">
        <f t="shared" si="836"/>
        <v>0</v>
      </c>
      <c r="HCP1333" s="62">
        <f t="shared" si="836"/>
        <v>0</v>
      </c>
      <c r="HCQ1333" s="62">
        <f t="shared" si="836"/>
        <v>0</v>
      </c>
      <c r="HCR1333" s="62">
        <f t="shared" si="836"/>
        <v>1000000</v>
      </c>
      <c r="HCX1333" s="62" t="s">
        <v>185</v>
      </c>
      <c r="HCY1333" s="62" t="s">
        <v>186</v>
      </c>
      <c r="HCZ1333" s="62">
        <f>HCZ1329</f>
        <v>1000000</v>
      </c>
      <c r="HDA1333" s="62">
        <f t="shared" ref="HDA1333:HFD1334" si="837">HDA1329</f>
        <v>0</v>
      </c>
      <c r="HDB1333" s="62">
        <f t="shared" si="837"/>
        <v>0</v>
      </c>
      <c r="HDC1333" s="62">
        <f t="shared" si="837"/>
        <v>1000000</v>
      </c>
      <c r="HDD1333" s="62">
        <f t="shared" si="837"/>
        <v>0</v>
      </c>
      <c r="HDE1333" s="62">
        <f t="shared" si="837"/>
        <v>0</v>
      </c>
      <c r="HDF1333" s="62">
        <f t="shared" si="837"/>
        <v>0</v>
      </c>
      <c r="HDG1333" s="62">
        <f t="shared" si="837"/>
        <v>0</v>
      </c>
      <c r="HDH1333" s="62">
        <f t="shared" si="837"/>
        <v>1000000</v>
      </c>
      <c r="HDN1333" s="62" t="s">
        <v>185</v>
      </c>
      <c r="HDO1333" s="62" t="s">
        <v>186</v>
      </c>
      <c r="HDP1333" s="62">
        <f>HDP1329</f>
        <v>1000000</v>
      </c>
      <c r="HDQ1333" s="62">
        <f t="shared" si="837"/>
        <v>0</v>
      </c>
      <c r="HDR1333" s="62">
        <f t="shared" si="837"/>
        <v>0</v>
      </c>
      <c r="HDS1333" s="62">
        <f t="shared" si="837"/>
        <v>1000000</v>
      </c>
      <c r="HDT1333" s="62">
        <f t="shared" si="837"/>
        <v>0</v>
      </c>
      <c r="HDU1333" s="62">
        <f t="shared" si="837"/>
        <v>0</v>
      </c>
      <c r="HDV1333" s="62">
        <f t="shared" si="837"/>
        <v>0</v>
      </c>
      <c r="HDW1333" s="62">
        <f t="shared" si="837"/>
        <v>0</v>
      </c>
      <c r="HDX1333" s="62">
        <f t="shared" si="837"/>
        <v>1000000</v>
      </c>
      <c r="HED1333" s="62" t="s">
        <v>185</v>
      </c>
      <c r="HEE1333" s="62" t="s">
        <v>186</v>
      </c>
      <c r="HEF1333" s="62">
        <f>HEF1329</f>
        <v>1000000</v>
      </c>
      <c r="HEG1333" s="62">
        <f t="shared" si="837"/>
        <v>0</v>
      </c>
      <c r="HEH1333" s="62">
        <f t="shared" si="837"/>
        <v>0</v>
      </c>
      <c r="HEI1333" s="62">
        <f t="shared" si="837"/>
        <v>1000000</v>
      </c>
      <c r="HEJ1333" s="62">
        <f t="shared" si="837"/>
        <v>0</v>
      </c>
      <c r="HEK1333" s="62">
        <f t="shared" si="837"/>
        <v>0</v>
      </c>
      <c r="HEL1333" s="62">
        <f t="shared" si="837"/>
        <v>0</v>
      </c>
      <c r="HEM1333" s="62">
        <f t="shared" si="837"/>
        <v>0</v>
      </c>
      <c r="HEN1333" s="62">
        <f t="shared" si="837"/>
        <v>1000000</v>
      </c>
      <c r="HET1333" s="62" t="s">
        <v>185</v>
      </c>
      <c r="HEU1333" s="62" t="s">
        <v>186</v>
      </c>
      <c r="HEV1333" s="62">
        <f>HEV1329</f>
        <v>1000000</v>
      </c>
      <c r="HEW1333" s="62">
        <f t="shared" si="837"/>
        <v>0</v>
      </c>
      <c r="HEX1333" s="62">
        <f t="shared" si="837"/>
        <v>0</v>
      </c>
      <c r="HEY1333" s="62">
        <f t="shared" si="837"/>
        <v>1000000</v>
      </c>
      <c r="HEZ1333" s="62">
        <f t="shared" si="837"/>
        <v>0</v>
      </c>
      <c r="HFA1333" s="62">
        <f t="shared" si="837"/>
        <v>0</v>
      </c>
      <c r="HFB1333" s="62">
        <f t="shared" si="837"/>
        <v>0</v>
      </c>
      <c r="HFC1333" s="62">
        <f t="shared" si="837"/>
        <v>0</v>
      </c>
      <c r="HFD1333" s="62">
        <f t="shared" si="837"/>
        <v>1000000</v>
      </c>
      <c r="HFJ1333" s="62" t="s">
        <v>185</v>
      </c>
      <c r="HFK1333" s="62" t="s">
        <v>186</v>
      </c>
      <c r="HFL1333" s="62">
        <f>HFL1329</f>
        <v>1000000</v>
      </c>
      <c r="HFM1333" s="62">
        <f t="shared" ref="HFM1333:HHP1334" si="838">HFM1329</f>
        <v>0</v>
      </c>
      <c r="HFN1333" s="62">
        <f t="shared" si="838"/>
        <v>0</v>
      </c>
      <c r="HFO1333" s="62">
        <f t="shared" si="838"/>
        <v>1000000</v>
      </c>
      <c r="HFP1333" s="62">
        <f t="shared" si="838"/>
        <v>0</v>
      </c>
      <c r="HFQ1333" s="62">
        <f t="shared" si="838"/>
        <v>0</v>
      </c>
      <c r="HFR1333" s="62">
        <f t="shared" si="838"/>
        <v>0</v>
      </c>
      <c r="HFS1333" s="62">
        <f t="shared" si="838"/>
        <v>0</v>
      </c>
      <c r="HFT1333" s="62">
        <f t="shared" si="838"/>
        <v>1000000</v>
      </c>
      <c r="HFZ1333" s="62" t="s">
        <v>185</v>
      </c>
      <c r="HGA1333" s="62" t="s">
        <v>186</v>
      </c>
      <c r="HGB1333" s="62">
        <f>HGB1329</f>
        <v>1000000</v>
      </c>
      <c r="HGC1333" s="62">
        <f t="shared" si="838"/>
        <v>0</v>
      </c>
      <c r="HGD1333" s="62">
        <f t="shared" si="838"/>
        <v>0</v>
      </c>
      <c r="HGE1333" s="62">
        <f t="shared" si="838"/>
        <v>1000000</v>
      </c>
      <c r="HGF1333" s="62">
        <f t="shared" si="838"/>
        <v>0</v>
      </c>
      <c r="HGG1333" s="62">
        <f t="shared" si="838"/>
        <v>0</v>
      </c>
      <c r="HGH1333" s="62">
        <f t="shared" si="838"/>
        <v>0</v>
      </c>
      <c r="HGI1333" s="62">
        <f t="shared" si="838"/>
        <v>0</v>
      </c>
      <c r="HGJ1333" s="62">
        <f t="shared" si="838"/>
        <v>1000000</v>
      </c>
      <c r="HGP1333" s="62" t="s">
        <v>185</v>
      </c>
      <c r="HGQ1333" s="62" t="s">
        <v>186</v>
      </c>
      <c r="HGR1333" s="62">
        <f>HGR1329</f>
        <v>1000000</v>
      </c>
      <c r="HGS1333" s="62">
        <f t="shared" si="838"/>
        <v>0</v>
      </c>
      <c r="HGT1333" s="62">
        <f t="shared" si="838"/>
        <v>0</v>
      </c>
      <c r="HGU1333" s="62">
        <f t="shared" si="838"/>
        <v>1000000</v>
      </c>
      <c r="HGV1333" s="62">
        <f t="shared" si="838"/>
        <v>0</v>
      </c>
      <c r="HGW1333" s="62">
        <f t="shared" si="838"/>
        <v>0</v>
      </c>
      <c r="HGX1333" s="62">
        <f t="shared" si="838"/>
        <v>0</v>
      </c>
      <c r="HGY1333" s="62">
        <f t="shared" si="838"/>
        <v>0</v>
      </c>
      <c r="HGZ1333" s="62">
        <f t="shared" si="838"/>
        <v>1000000</v>
      </c>
      <c r="HHF1333" s="62" t="s">
        <v>185</v>
      </c>
      <c r="HHG1333" s="62" t="s">
        <v>186</v>
      </c>
      <c r="HHH1333" s="62">
        <f>HHH1329</f>
        <v>1000000</v>
      </c>
      <c r="HHI1333" s="62">
        <f t="shared" si="838"/>
        <v>0</v>
      </c>
      <c r="HHJ1333" s="62">
        <f t="shared" si="838"/>
        <v>0</v>
      </c>
      <c r="HHK1333" s="62">
        <f t="shared" si="838"/>
        <v>1000000</v>
      </c>
      <c r="HHL1333" s="62">
        <f t="shared" si="838"/>
        <v>0</v>
      </c>
      <c r="HHM1333" s="62">
        <f t="shared" si="838"/>
        <v>0</v>
      </c>
      <c r="HHN1333" s="62">
        <f t="shared" si="838"/>
        <v>0</v>
      </c>
      <c r="HHO1333" s="62">
        <f t="shared" si="838"/>
        <v>0</v>
      </c>
      <c r="HHP1333" s="62">
        <f t="shared" si="838"/>
        <v>1000000</v>
      </c>
      <c r="HHV1333" s="62" t="s">
        <v>185</v>
      </c>
      <c r="HHW1333" s="62" t="s">
        <v>186</v>
      </c>
      <c r="HHX1333" s="62">
        <f>HHX1329</f>
        <v>1000000</v>
      </c>
      <c r="HHY1333" s="62">
        <f t="shared" ref="HHY1333:HKB1334" si="839">HHY1329</f>
        <v>0</v>
      </c>
      <c r="HHZ1333" s="62">
        <f t="shared" si="839"/>
        <v>0</v>
      </c>
      <c r="HIA1333" s="62">
        <f t="shared" si="839"/>
        <v>1000000</v>
      </c>
      <c r="HIB1333" s="62">
        <f t="shared" si="839"/>
        <v>0</v>
      </c>
      <c r="HIC1333" s="62">
        <f t="shared" si="839"/>
        <v>0</v>
      </c>
      <c r="HID1333" s="62">
        <f t="shared" si="839"/>
        <v>0</v>
      </c>
      <c r="HIE1333" s="62">
        <f t="shared" si="839"/>
        <v>0</v>
      </c>
      <c r="HIF1333" s="62">
        <f t="shared" si="839"/>
        <v>1000000</v>
      </c>
      <c r="HIL1333" s="62" t="s">
        <v>185</v>
      </c>
      <c r="HIM1333" s="62" t="s">
        <v>186</v>
      </c>
      <c r="HIN1333" s="62">
        <f>HIN1329</f>
        <v>1000000</v>
      </c>
      <c r="HIO1333" s="62">
        <f t="shared" si="839"/>
        <v>0</v>
      </c>
      <c r="HIP1333" s="62">
        <f t="shared" si="839"/>
        <v>0</v>
      </c>
      <c r="HIQ1333" s="62">
        <f t="shared" si="839"/>
        <v>1000000</v>
      </c>
      <c r="HIR1333" s="62">
        <f t="shared" si="839"/>
        <v>0</v>
      </c>
      <c r="HIS1333" s="62">
        <f t="shared" si="839"/>
        <v>0</v>
      </c>
      <c r="HIT1333" s="62">
        <f t="shared" si="839"/>
        <v>0</v>
      </c>
      <c r="HIU1333" s="62">
        <f t="shared" si="839"/>
        <v>0</v>
      </c>
      <c r="HIV1333" s="62">
        <f t="shared" si="839"/>
        <v>1000000</v>
      </c>
      <c r="HJB1333" s="62" t="s">
        <v>185</v>
      </c>
      <c r="HJC1333" s="62" t="s">
        <v>186</v>
      </c>
      <c r="HJD1333" s="62">
        <f>HJD1329</f>
        <v>1000000</v>
      </c>
      <c r="HJE1333" s="62">
        <f t="shared" si="839"/>
        <v>0</v>
      </c>
      <c r="HJF1333" s="62">
        <f t="shared" si="839"/>
        <v>0</v>
      </c>
      <c r="HJG1333" s="62">
        <f t="shared" si="839"/>
        <v>1000000</v>
      </c>
      <c r="HJH1333" s="62">
        <f t="shared" si="839"/>
        <v>0</v>
      </c>
      <c r="HJI1333" s="62">
        <f t="shared" si="839"/>
        <v>0</v>
      </c>
      <c r="HJJ1333" s="62">
        <f t="shared" si="839"/>
        <v>0</v>
      </c>
      <c r="HJK1333" s="62">
        <f t="shared" si="839"/>
        <v>0</v>
      </c>
      <c r="HJL1333" s="62">
        <f t="shared" si="839"/>
        <v>1000000</v>
      </c>
      <c r="HJR1333" s="62" t="s">
        <v>185</v>
      </c>
      <c r="HJS1333" s="62" t="s">
        <v>186</v>
      </c>
      <c r="HJT1333" s="62">
        <f>HJT1329</f>
        <v>1000000</v>
      </c>
      <c r="HJU1333" s="62">
        <f t="shared" si="839"/>
        <v>0</v>
      </c>
      <c r="HJV1333" s="62">
        <f t="shared" si="839"/>
        <v>0</v>
      </c>
      <c r="HJW1333" s="62">
        <f t="shared" si="839"/>
        <v>1000000</v>
      </c>
      <c r="HJX1333" s="62">
        <f t="shared" si="839"/>
        <v>0</v>
      </c>
      <c r="HJY1333" s="62">
        <f t="shared" si="839"/>
        <v>0</v>
      </c>
      <c r="HJZ1333" s="62">
        <f t="shared" si="839"/>
        <v>0</v>
      </c>
      <c r="HKA1333" s="62">
        <f t="shared" si="839"/>
        <v>0</v>
      </c>
      <c r="HKB1333" s="62">
        <f t="shared" si="839"/>
        <v>1000000</v>
      </c>
      <c r="HKH1333" s="62" t="s">
        <v>185</v>
      </c>
      <c r="HKI1333" s="62" t="s">
        <v>186</v>
      </c>
      <c r="HKJ1333" s="62">
        <f>HKJ1329</f>
        <v>1000000</v>
      </c>
      <c r="HKK1333" s="62">
        <f t="shared" ref="HKK1333:HMN1334" si="840">HKK1329</f>
        <v>0</v>
      </c>
      <c r="HKL1333" s="62">
        <f t="shared" si="840"/>
        <v>0</v>
      </c>
      <c r="HKM1333" s="62">
        <f t="shared" si="840"/>
        <v>1000000</v>
      </c>
      <c r="HKN1333" s="62">
        <f t="shared" si="840"/>
        <v>0</v>
      </c>
      <c r="HKO1333" s="62">
        <f t="shared" si="840"/>
        <v>0</v>
      </c>
      <c r="HKP1333" s="62">
        <f t="shared" si="840"/>
        <v>0</v>
      </c>
      <c r="HKQ1333" s="62">
        <f t="shared" si="840"/>
        <v>0</v>
      </c>
      <c r="HKR1333" s="62">
        <f t="shared" si="840"/>
        <v>1000000</v>
      </c>
      <c r="HKX1333" s="62" t="s">
        <v>185</v>
      </c>
      <c r="HKY1333" s="62" t="s">
        <v>186</v>
      </c>
      <c r="HKZ1333" s="62">
        <f>HKZ1329</f>
        <v>1000000</v>
      </c>
      <c r="HLA1333" s="62">
        <f t="shared" si="840"/>
        <v>0</v>
      </c>
      <c r="HLB1333" s="62">
        <f t="shared" si="840"/>
        <v>0</v>
      </c>
      <c r="HLC1333" s="62">
        <f t="shared" si="840"/>
        <v>1000000</v>
      </c>
      <c r="HLD1333" s="62">
        <f t="shared" si="840"/>
        <v>0</v>
      </c>
      <c r="HLE1333" s="62">
        <f t="shared" si="840"/>
        <v>0</v>
      </c>
      <c r="HLF1333" s="62">
        <f t="shared" si="840"/>
        <v>0</v>
      </c>
      <c r="HLG1333" s="62">
        <f t="shared" si="840"/>
        <v>0</v>
      </c>
      <c r="HLH1333" s="62">
        <f t="shared" si="840"/>
        <v>1000000</v>
      </c>
      <c r="HLN1333" s="62" t="s">
        <v>185</v>
      </c>
      <c r="HLO1333" s="62" t="s">
        <v>186</v>
      </c>
      <c r="HLP1333" s="62">
        <f>HLP1329</f>
        <v>1000000</v>
      </c>
      <c r="HLQ1333" s="62">
        <f t="shared" si="840"/>
        <v>0</v>
      </c>
      <c r="HLR1333" s="62">
        <f t="shared" si="840"/>
        <v>0</v>
      </c>
      <c r="HLS1333" s="62">
        <f t="shared" si="840"/>
        <v>1000000</v>
      </c>
      <c r="HLT1333" s="62">
        <f t="shared" si="840"/>
        <v>0</v>
      </c>
      <c r="HLU1333" s="62">
        <f t="shared" si="840"/>
        <v>0</v>
      </c>
      <c r="HLV1333" s="62">
        <f t="shared" si="840"/>
        <v>0</v>
      </c>
      <c r="HLW1333" s="62">
        <f t="shared" si="840"/>
        <v>0</v>
      </c>
      <c r="HLX1333" s="62">
        <f t="shared" si="840"/>
        <v>1000000</v>
      </c>
      <c r="HMD1333" s="62" t="s">
        <v>185</v>
      </c>
      <c r="HME1333" s="62" t="s">
        <v>186</v>
      </c>
      <c r="HMF1333" s="62">
        <f>HMF1329</f>
        <v>1000000</v>
      </c>
      <c r="HMG1333" s="62">
        <f t="shared" si="840"/>
        <v>0</v>
      </c>
      <c r="HMH1333" s="62">
        <f t="shared" si="840"/>
        <v>0</v>
      </c>
      <c r="HMI1333" s="62">
        <f t="shared" si="840"/>
        <v>1000000</v>
      </c>
      <c r="HMJ1333" s="62">
        <f t="shared" si="840"/>
        <v>0</v>
      </c>
      <c r="HMK1333" s="62">
        <f t="shared" si="840"/>
        <v>0</v>
      </c>
      <c r="HML1333" s="62">
        <f t="shared" si="840"/>
        <v>0</v>
      </c>
      <c r="HMM1333" s="62">
        <f t="shared" si="840"/>
        <v>0</v>
      </c>
      <c r="HMN1333" s="62">
        <f t="shared" si="840"/>
        <v>1000000</v>
      </c>
      <c r="HMT1333" s="62" t="s">
        <v>185</v>
      </c>
      <c r="HMU1333" s="62" t="s">
        <v>186</v>
      </c>
      <c r="HMV1333" s="62">
        <f>HMV1329</f>
        <v>1000000</v>
      </c>
      <c r="HMW1333" s="62">
        <f t="shared" ref="HMW1333:HOZ1334" si="841">HMW1329</f>
        <v>0</v>
      </c>
      <c r="HMX1333" s="62">
        <f t="shared" si="841"/>
        <v>0</v>
      </c>
      <c r="HMY1333" s="62">
        <f t="shared" si="841"/>
        <v>1000000</v>
      </c>
      <c r="HMZ1333" s="62">
        <f t="shared" si="841"/>
        <v>0</v>
      </c>
      <c r="HNA1333" s="62">
        <f t="shared" si="841"/>
        <v>0</v>
      </c>
      <c r="HNB1333" s="62">
        <f t="shared" si="841"/>
        <v>0</v>
      </c>
      <c r="HNC1333" s="62">
        <f t="shared" si="841"/>
        <v>0</v>
      </c>
      <c r="HND1333" s="62">
        <f t="shared" si="841"/>
        <v>1000000</v>
      </c>
      <c r="HNJ1333" s="62" t="s">
        <v>185</v>
      </c>
      <c r="HNK1333" s="62" t="s">
        <v>186</v>
      </c>
      <c r="HNL1333" s="62">
        <f>HNL1329</f>
        <v>1000000</v>
      </c>
      <c r="HNM1333" s="62">
        <f t="shared" si="841"/>
        <v>0</v>
      </c>
      <c r="HNN1333" s="62">
        <f t="shared" si="841"/>
        <v>0</v>
      </c>
      <c r="HNO1333" s="62">
        <f t="shared" si="841"/>
        <v>1000000</v>
      </c>
      <c r="HNP1333" s="62">
        <f t="shared" si="841"/>
        <v>0</v>
      </c>
      <c r="HNQ1333" s="62">
        <f t="shared" si="841"/>
        <v>0</v>
      </c>
      <c r="HNR1333" s="62">
        <f t="shared" si="841"/>
        <v>0</v>
      </c>
      <c r="HNS1333" s="62">
        <f t="shared" si="841"/>
        <v>0</v>
      </c>
      <c r="HNT1333" s="62">
        <f t="shared" si="841"/>
        <v>1000000</v>
      </c>
      <c r="HNZ1333" s="62" t="s">
        <v>185</v>
      </c>
      <c r="HOA1333" s="62" t="s">
        <v>186</v>
      </c>
      <c r="HOB1333" s="62">
        <f>HOB1329</f>
        <v>1000000</v>
      </c>
      <c r="HOC1333" s="62">
        <f t="shared" si="841"/>
        <v>0</v>
      </c>
      <c r="HOD1333" s="62">
        <f t="shared" si="841"/>
        <v>0</v>
      </c>
      <c r="HOE1333" s="62">
        <f t="shared" si="841"/>
        <v>1000000</v>
      </c>
      <c r="HOF1333" s="62">
        <f t="shared" si="841"/>
        <v>0</v>
      </c>
      <c r="HOG1333" s="62">
        <f t="shared" si="841"/>
        <v>0</v>
      </c>
      <c r="HOH1333" s="62">
        <f t="shared" si="841"/>
        <v>0</v>
      </c>
      <c r="HOI1333" s="62">
        <f t="shared" si="841"/>
        <v>0</v>
      </c>
      <c r="HOJ1333" s="62">
        <f t="shared" si="841"/>
        <v>1000000</v>
      </c>
      <c r="HOP1333" s="62" t="s">
        <v>185</v>
      </c>
      <c r="HOQ1333" s="62" t="s">
        <v>186</v>
      </c>
      <c r="HOR1333" s="62">
        <f>HOR1329</f>
        <v>1000000</v>
      </c>
      <c r="HOS1333" s="62">
        <f t="shared" si="841"/>
        <v>0</v>
      </c>
      <c r="HOT1333" s="62">
        <f t="shared" si="841"/>
        <v>0</v>
      </c>
      <c r="HOU1333" s="62">
        <f t="shared" si="841"/>
        <v>1000000</v>
      </c>
      <c r="HOV1333" s="62">
        <f t="shared" si="841"/>
        <v>0</v>
      </c>
      <c r="HOW1333" s="62">
        <f t="shared" si="841"/>
        <v>0</v>
      </c>
      <c r="HOX1333" s="62">
        <f t="shared" si="841"/>
        <v>0</v>
      </c>
      <c r="HOY1333" s="62">
        <f t="shared" si="841"/>
        <v>0</v>
      </c>
      <c r="HOZ1333" s="62">
        <f t="shared" si="841"/>
        <v>1000000</v>
      </c>
      <c r="HPF1333" s="62" t="s">
        <v>185</v>
      </c>
      <c r="HPG1333" s="62" t="s">
        <v>186</v>
      </c>
      <c r="HPH1333" s="62">
        <f>HPH1329</f>
        <v>1000000</v>
      </c>
      <c r="HPI1333" s="62">
        <f t="shared" ref="HPI1333:HRL1334" si="842">HPI1329</f>
        <v>0</v>
      </c>
      <c r="HPJ1333" s="62">
        <f t="shared" si="842"/>
        <v>0</v>
      </c>
      <c r="HPK1333" s="62">
        <f t="shared" si="842"/>
        <v>1000000</v>
      </c>
      <c r="HPL1333" s="62">
        <f t="shared" si="842"/>
        <v>0</v>
      </c>
      <c r="HPM1333" s="62">
        <f t="shared" si="842"/>
        <v>0</v>
      </c>
      <c r="HPN1333" s="62">
        <f t="shared" si="842"/>
        <v>0</v>
      </c>
      <c r="HPO1333" s="62">
        <f t="shared" si="842"/>
        <v>0</v>
      </c>
      <c r="HPP1333" s="62">
        <f t="shared" si="842"/>
        <v>1000000</v>
      </c>
      <c r="HPV1333" s="62" t="s">
        <v>185</v>
      </c>
      <c r="HPW1333" s="62" t="s">
        <v>186</v>
      </c>
      <c r="HPX1333" s="62">
        <f>HPX1329</f>
        <v>1000000</v>
      </c>
      <c r="HPY1333" s="62">
        <f t="shared" si="842"/>
        <v>0</v>
      </c>
      <c r="HPZ1333" s="62">
        <f t="shared" si="842"/>
        <v>0</v>
      </c>
      <c r="HQA1333" s="62">
        <f t="shared" si="842"/>
        <v>1000000</v>
      </c>
      <c r="HQB1333" s="62">
        <f t="shared" si="842"/>
        <v>0</v>
      </c>
      <c r="HQC1333" s="62">
        <f t="shared" si="842"/>
        <v>0</v>
      </c>
      <c r="HQD1333" s="62">
        <f t="shared" si="842"/>
        <v>0</v>
      </c>
      <c r="HQE1333" s="62">
        <f t="shared" si="842"/>
        <v>0</v>
      </c>
      <c r="HQF1333" s="62">
        <f t="shared" si="842"/>
        <v>1000000</v>
      </c>
      <c r="HQL1333" s="62" t="s">
        <v>185</v>
      </c>
      <c r="HQM1333" s="62" t="s">
        <v>186</v>
      </c>
      <c r="HQN1333" s="62">
        <f>HQN1329</f>
        <v>1000000</v>
      </c>
      <c r="HQO1333" s="62">
        <f t="shared" si="842"/>
        <v>0</v>
      </c>
      <c r="HQP1333" s="62">
        <f t="shared" si="842"/>
        <v>0</v>
      </c>
      <c r="HQQ1333" s="62">
        <f t="shared" si="842"/>
        <v>1000000</v>
      </c>
      <c r="HQR1333" s="62">
        <f t="shared" si="842"/>
        <v>0</v>
      </c>
      <c r="HQS1333" s="62">
        <f t="shared" si="842"/>
        <v>0</v>
      </c>
      <c r="HQT1333" s="62">
        <f t="shared" si="842"/>
        <v>0</v>
      </c>
      <c r="HQU1333" s="62">
        <f t="shared" si="842"/>
        <v>0</v>
      </c>
      <c r="HQV1333" s="62">
        <f t="shared" si="842"/>
        <v>1000000</v>
      </c>
      <c r="HRB1333" s="62" t="s">
        <v>185</v>
      </c>
      <c r="HRC1333" s="62" t="s">
        <v>186</v>
      </c>
      <c r="HRD1333" s="62">
        <f>HRD1329</f>
        <v>1000000</v>
      </c>
      <c r="HRE1333" s="62">
        <f t="shared" si="842"/>
        <v>0</v>
      </c>
      <c r="HRF1333" s="62">
        <f t="shared" si="842"/>
        <v>0</v>
      </c>
      <c r="HRG1333" s="62">
        <f t="shared" si="842"/>
        <v>1000000</v>
      </c>
      <c r="HRH1333" s="62">
        <f t="shared" si="842"/>
        <v>0</v>
      </c>
      <c r="HRI1333" s="62">
        <f t="shared" si="842"/>
        <v>0</v>
      </c>
      <c r="HRJ1333" s="62">
        <f t="shared" si="842"/>
        <v>0</v>
      </c>
      <c r="HRK1333" s="62">
        <f t="shared" si="842"/>
        <v>0</v>
      </c>
      <c r="HRL1333" s="62">
        <f t="shared" si="842"/>
        <v>1000000</v>
      </c>
      <c r="HRR1333" s="62" t="s">
        <v>185</v>
      </c>
      <c r="HRS1333" s="62" t="s">
        <v>186</v>
      </c>
      <c r="HRT1333" s="62">
        <f>HRT1329</f>
        <v>1000000</v>
      </c>
      <c r="HRU1333" s="62">
        <f t="shared" ref="HRU1333:HTX1334" si="843">HRU1329</f>
        <v>0</v>
      </c>
      <c r="HRV1333" s="62">
        <f t="shared" si="843"/>
        <v>0</v>
      </c>
      <c r="HRW1333" s="62">
        <f t="shared" si="843"/>
        <v>1000000</v>
      </c>
      <c r="HRX1333" s="62">
        <f t="shared" si="843"/>
        <v>0</v>
      </c>
      <c r="HRY1333" s="62">
        <f t="shared" si="843"/>
        <v>0</v>
      </c>
      <c r="HRZ1333" s="62">
        <f t="shared" si="843"/>
        <v>0</v>
      </c>
      <c r="HSA1333" s="62">
        <f t="shared" si="843"/>
        <v>0</v>
      </c>
      <c r="HSB1333" s="62">
        <f t="shared" si="843"/>
        <v>1000000</v>
      </c>
      <c r="HSH1333" s="62" t="s">
        <v>185</v>
      </c>
      <c r="HSI1333" s="62" t="s">
        <v>186</v>
      </c>
      <c r="HSJ1333" s="62">
        <f>HSJ1329</f>
        <v>1000000</v>
      </c>
      <c r="HSK1333" s="62">
        <f t="shared" si="843"/>
        <v>0</v>
      </c>
      <c r="HSL1333" s="62">
        <f t="shared" si="843"/>
        <v>0</v>
      </c>
      <c r="HSM1333" s="62">
        <f t="shared" si="843"/>
        <v>1000000</v>
      </c>
      <c r="HSN1333" s="62">
        <f t="shared" si="843"/>
        <v>0</v>
      </c>
      <c r="HSO1333" s="62">
        <f t="shared" si="843"/>
        <v>0</v>
      </c>
      <c r="HSP1333" s="62">
        <f t="shared" si="843"/>
        <v>0</v>
      </c>
      <c r="HSQ1333" s="62">
        <f t="shared" si="843"/>
        <v>0</v>
      </c>
      <c r="HSR1333" s="62">
        <f t="shared" si="843"/>
        <v>1000000</v>
      </c>
      <c r="HSX1333" s="62" t="s">
        <v>185</v>
      </c>
      <c r="HSY1333" s="62" t="s">
        <v>186</v>
      </c>
      <c r="HSZ1333" s="62">
        <f>HSZ1329</f>
        <v>1000000</v>
      </c>
      <c r="HTA1333" s="62">
        <f t="shared" si="843"/>
        <v>0</v>
      </c>
      <c r="HTB1333" s="62">
        <f t="shared" si="843"/>
        <v>0</v>
      </c>
      <c r="HTC1333" s="62">
        <f t="shared" si="843"/>
        <v>1000000</v>
      </c>
      <c r="HTD1333" s="62">
        <f t="shared" si="843"/>
        <v>0</v>
      </c>
      <c r="HTE1333" s="62">
        <f t="shared" si="843"/>
        <v>0</v>
      </c>
      <c r="HTF1333" s="62">
        <f t="shared" si="843"/>
        <v>0</v>
      </c>
      <c r="HTG1333" s="62">
        <f t="shared" si="843"/>
        <v>0</v>
      </c>
      <c r="HTH1333" s="62">
        <f t="shared" si="843"/>
        <v>1000000</v>
      </c>
      <c r="HTN1333" s="62" t="s">
        <v>185</v>
      </c>
      <c r="HTO1333" s="62" t="s">
        <v>186</v>
      </c>
      <c r="HTP1333" s="62">
        <f>HTP1329</f>
        <v>1000000</v>
      </c>
      <c r="HTQ1333" s="62">
        <f t="shared" si="843"/>
        <v>0</v>
      </c>
      <c r="HTR1333" s="62">
        <f t="shared" si="843"/>
        <v>0</v>
      </c>
      <c r="HTS1333" s="62">
        <f t="shared" si="843"/>
        <v>1000000</v>
      </c>
      <c r="HTT1333" s="62">
        <f t="shared" si="843"/>
        <v>0</v>
      </c>
      <c r="HTU1333" s="62">
        <f t="shared" si="843"/>
        <v>0</v>
      </c>
      <c r="HTV1333" s="62">
        <f t="shared" si="843"/>
        <v>0</v>
      </c>
      <c r="HTW1333" s="62">
        <f t="shared" si="843"/>
        <v>0</v>
      </c>
      <c r="HTX1333" s="62">
        <f t="shared" si="843"/>
        <v>1000000</v>
      </c>
      <c r="HUD1333" s="62" t="s">
        <v>185</v>
      </c>
      <c r="HUE1333" s="62" t="s">
        <v>186</v>
      </c>
      <c r="HUF1333" s="62">
        <f>HUF1329</f>
        <v>1000000</v>
      </c>
      <c r="HUG1333" s="62">
        <f t="shared" ref="HUG1333:HWJ1334" si="844">HUG1329</f>
        <v>0</v>
      </c>
      <c r="HUH1333" s="62">
        <f t="shared" si="844"/>
        <v>0</v>
      </c>
      <c r="HUI1333" s="62">
        <f t="shared" si="844"/>
        <v>1000000</v>
      </c>
      <c r="HUJ1333" s="62">
        <f t="shared" si="844"/>
        <v>0</v>
      </c>
      <c r="HUK1333" s="62">
        <f t="shared" si="844"/>
        <v>0</v>
      </c>
      <c r="HUL1333" s="62">
        <f t="shared" si="844"/>
        <v>0</v>
      </c>
      <c r="HUM1333" s="62">
        <f t="shared" si="844"/>
        <v>0</v>
      </c>
      <c r="HUN1333" s="62">
        <f t="shared" si="844"/>
        <v>1000000</v>
      </c>
      <c r="HUT1333" s="62" t="s">
        <v>185</v>
      </c>
      <c r="HUU1333" s="62" t="s">
        <v>186</v>
      </c>
      <c r="HUV1333" s="62">
        <f>HUV1329</f>
        <v>1000000</v>
      </c>
      <c r="HUW1333" s="62">
        <f t="shared" si="844"/>
        <v>0</v>
      </c>
      <c r="HUX1333" s="62">
        <f t="shared" si="844"/>
        <v>0</v>
      </c>
      <c r="HUY1333" s="62">
        <f t="shared" si="844"/>
        <v>1000000</v>
      </c>
      <c r="HUZ1333" s="62">
        <f t="shared" si="844"/>
        <v>0</v>
      </c>
      <c r="HVA1333" s="62">
        <f t="shared" si="844"/>
        <v>0</v>
      </c>
      <c r="HVB1333" s="62">
        <f t="shared" si="844"/>
        <v>0</v>
      </c>
      <c r="HVC1333" s="62">
        <f t="shared" si="844"/>
        <v>0</v>
      </c>
      <c r="HVD1333" s="62">
        <f t="shared" si="844"/>
        <v>1000000</v>
      </c>
      <c r="HVJ1333" s="62" t="s">
        <v>185</v>
      </c>
      <c r="HVK1333" s="62" t="s">
        <v>186</v>
      </c>
      <c r="HVL1333" s="62">
        <f>HVL1329</f>
        <v>1000000</v>
      </c>
      <c r="HVM1333" s="62">
        <f t="shared" si="844"/>
        <v>0</v>
      </c>
      <c r="HVN1333" s="62">
        <f t="shared" si="844"/>
        <v>0</v>
      </c>
      <c r="HVO1333" s="62">
        <f t="shared" si="844"/>
        <v>1000000</v>
      </c>
      <c r="HVP1333" s="62">
        <f t="shared" si="844"/>
        <v>0</v>
      </c>
      <c r="HVQ1333" s="62">
        <f t="shared" si="844"/>
        <v>0</v>
      </c>
      <c r="HVR1333" s="62">
        <f t="shared" si="844"/>
        <v>0</v>
      </c>
      <c r="HVS1333" s="62">
        <f t="shared" si="844"/>
        <v>0</v>
      </c>
      <c r="HVT1333" s="62">
        <f t="shared" si="844"/>
        <v>1000000</v>
      </c>
      <c r="HVZ1333" s="62" t="s">
        <v>185</v>
      </c>
      <c r="HWA1333" s="62" t="s">
        <v>186</v>
      </c>
      <c r="HWB1333" s="62">
        <f>HWB1329</f>
        <v>1000000</v>
      </c>
      <c r="HWC1333" s="62">
        <f t="shared" si="844"/>
        <v>0</v>
      </c>
      <c r="HWD1333" s="62">
        <f t="shared" si="844"/>
        <v>0</v>
      </c>
      <c r="HWE1333" s="62">
        <f t="shared" si="844"/>
        <v>1000000</v>
      </c>
      <c r="HWF1333" s="62">
        <f t="shared" si="844"/>
        <v>0</v>
      </c>
      <c r="HWG1333" s="62">
        <f t="shared" si="844"/>
        <v>0</v>
      </c>
      <c r="HWH1333" s="62">
        <f t="shared" si="844"/>
        <v>0</v>
      </c>
      <c r="HWI1333" s="62">
        <f t="shared" si="844"/>
        <v>0</v>
      </c>
      <c r="HWJ1333" s="62">
        <f t="shared" si="844"/>
        <v>1000000</v>
      </c>
      <c r="HWP1333" s="62" t="s">
        <v>185</v>
      </c>
      <c r="HWQ1333" s="62" t="s">
        <v>186</v>
      </c>
      <c r="HWR1333" s="62">
        <f>HWR1329</f>
        <v>1000000</v>
      </c>
      <c r="HWS1333" s="62">
        <f t="shared" ref="HWS1333:HYV1334" si="845">HWS1329</f>
        <v>0</v>
      </c>
      <c r="HWT1333" s="62">
        <f t="shared" si="845"/>
        <v>0</v>
      </c>
      <c r="HWU1333" s="62">
        <f t="shared" si="845"/>
        <v>1000000</v>
      </c>
      <c r="HWV1333" s="62">
        <f t="shared" si="845"/>
        <v>0</v>
      </c>
      <c r="HWW1333" s="62">
        <f t="shared" si="845"/>
        <v>0</v>
      </c>
      <c r="HWX1333" s="62">
        <f t="shared" si="845"/>
        <v>0</v>
      </c>
      <c r="HWY1333" s="62">
        <f t="shared" si="845"/>
        <v>0</v>
      </c>
      <c r="HWZ1333" s="62">
        <f t="shared" si="845"/>
        <v>1000000</v>
      </c>
      <c r="HXF1333" s="62" t="s">
        <v>185</v>
      </c>
      <c r="HXG1333" s="62" t="s">
        <v>186</v>
      </c>
      <c r="HXH1333" s="62">
        <f>HXH1329</f>
        <v>1000000</v>
      </c>
      <c r="HXI1333" s="62">
        <f t="shared" si="845"/>
        <v>0</v>
      </c>
      <c r="HXJ1333" s="62">
        <f t="shared" si="845"/>
        <v>0</v>
      </c>
      <c r="HXK1333" s="62">
        <f t="shared" si="845"/>
        <v>1000000</v>
      </c>
      <c r="HXL1333" s="62">
        <f t="shared" si="845"/>
        <v>0</v>
      </c>
      <c r="HXM1333" s="62">
        <f t="shared" si="845"/>
        <v>0</v>
      </c>
      <c r="HXN1333" s="62">
        <f t="shared" si="845"/>
        <v>0</v>
      </c>
      <c r="HXO1333" s="62">
        <f t="shared" si="845"/>
        <v>0</v>
      </c>
      <c r="HXP1333" s="62">
        <f t="shared" si="845"/>
        <v>1000000</v>
      </c>
      <c r="HXV1333" s="62" t="s">
        <v>185</v>
      </c>
      <c r="HXW1333" s="62" t="s">
        <v>186</v>
      </c>
      <c r="HXX1333" s="62">
        <f>HXX1329</f>
        <v>1000000</v>
      </c>
      <c r="HXY1333" s="62">
        <f t="shared" si="845"/>
        <v>0</v>
      </c>
      <c r="HXZ1333" s="62">
        <f t="shared" si="845"/>
        <v>0</v>
      </c>
      <c r="HYA1333" s="62">
        <f t="shared" si="845"/>
        <v>1000000</v>
      </c>
      <c r="HYB1333" s="62">
        <f t="shared" si="845"/>
        <v>0</v>
      </c>
      <c r="HYC1333" s="62">
        <f t="shared" si="845"/>
        <v>0</v>
      </c>
      <c r="HYD1333" s="62">
        <f t="shared" si="845"/>
        <v>0</v>
      </c>
      <c r="HYE1333" s="62">
        <f t="shared" si="845"/>
        <v>0</v>
      </c>
      <c r="HYF1333" s="62">
        <f t="shared" si="845"/>
        <v>1000000</v>
      </c>
      <c r="HYL1333" s="62" t="s">
        <v>185</v>
      </c>
      <c r="HYM1333" s="62" t="s">
        <v>186</v>
      </c>
      <c r="HYN1333" s="62">
        <f>HYN1329</f>
        <v>1000000</v>
      </c>
      <c r="HYO1333" s="62">
        <f t="shared" si="845"/>
        <v>0</v>
      </c>
      <c r="HYP1333" s="62">
        <f t="shared" si="845"/>
        <v>0</v>
      </c>
      <c r="HYQ1333" s="62">
        <f t="shared" si="845"/>
        <v>1000000</v>
      </c>
      <c r="HYR1333" s="62">
        <f t="shared" si="845"/>
        <v>0</v>
      </c>
      <c r="HYS1333" s="62">
        <f t="shared" si="845"/>
        <v>0</v>
      </c>
      <c r="HYT1333" s="62">
        <f t="shared" si="845"/>
        <v>0</v>
      </c>
      <c r="HYU1333" s="62">
        <f t="shared" si="845"/>
        <v>0</v>
      </c>
      <c r="HYV1333" s="62">
        <f t="shared" si="845"/>
        <v>1000000</v>
      </c>
      <c r="HZB1333" s="62" t="s">
        <v>185</v>
      </c>
      <c r="HZC1333" s="62" t="s">
        <v>186</v>
      </c>
      <c r="HZD1333" s="62">
        <f>HZD1329</f>
        <v>1000000</v>
      </c>
      <c r="HZE1333" s="62">
        <f t="shared" ref="HZE1333:IBH1334" si="846">HZE1329</f>
        <v>0</v>
      </c>
      <c r="HZF1333" s="62">
        <f t="shared" si="846"/>
        <v>0</v>
      </c>
      <c r="HZG1333" s="62">
        <f t="shared" si="846"/>
        <v>1000000</v>
      </c>
      <c r="HZH1333" s="62">
        <f t="shared" si="846"/>
        <v>0</v>
      </c>
      <c r="HZI1333" s="62">
        <f t="shared" si="846"/>
        <v>0</v>
      </c>
      <c r="HZJ1333" s="62">
        <f t="shared" si="846"/>
        <v>0</v>
      </c>
      <c r="HZK1333" s="62">
        <f t="shared" si="846"/>
        <v>0</v>
      </c>
      <c r="HZL1333" s="62">
        <f t="shared" si="846"/>
        <v>1000000</v>
      </c>
      <c r="HZR1333" s="62" t="s">
        <v>185</v>
      </c>
      <c r="HZS1333" s="62" t="s">
        <v>186</v>
      </c>
      <c r="HZT1333" s="62">
        <f>HZT1329</f>
        <v>1000000</v>
      </c>
      <c r="HZU1333" s="62">
        <f t="shared" si="846"/>
        <v>0</v>
      </c>
      <c r="HZV1333" s="62">
        <f t="shared" si="846"/>
        <v>0</v>
      </c>
      <c r="HZW1333" s="62">
        <f t="shared" si="846"/>
        <v>1000000</v>
      </c>
      <c r="HZX1333" s="62">
        <f t="shared" si="846"/>
        <v>0</v>
      </c>
      <c r="HZY1333" s="62">
        <f t="shared" si="846"/>
        <v>0</v>
      </c>
      <c r="HZZ1333" s="62">
        <f t="shared" si="846"/>
        <v>0</v>
      </c>
      <c r="IAA1333" s="62">
        <f t="shared" si="846"/>
        <v>0</v>
      </c>
      <c r="IAB1333" s="62">
        <f t="shared" si="846"/>
        <v>1000000</v>
      </c>
      <c r="IAH1333" s="62" t="s">
        <v>185</v>
      </c>
      <c r="IAI1333" s="62" t="s">
        <v>186</v>
      </c>
      <c r="IAJ1333" s="62">
        <f>IAJ1329</f>
        <v>1000000</v>
      </c>
      <c r="IAK1333" s="62">
        <f t="shared" si="846"/>
        <v>0</v>
      </c>
      <c r="IAL1333" s="62">
        <f t="shared" si="846"/>
        <v>0</v>
      </c>
      <c r="IAM1333" s="62">
        <f t="shared" si="846"/>
        <v>1000000</v>
      </c>
      <c r="IAN1333" s="62">
        <f t="shared" si="846"/>
        <v>0</v>
      </c>
      <c r="IAO1333" s="62">
        <f t="shared" si="846"/>
        <v>0</v>
      </c>
      <c r="IAP1333" s="62">
        <f t="shared" si="846"/>
        <v>0</v>
      </c>
      <c r="IAQ1333" s="62">
        <f t="shared" si="846"/>
        <v>0</v>
      </c>
      <c r="IAR1333" s="62">
        <f t="shared" si="846"/>
        <v>1000000</v>
      </c>
      <c r="IAX1333" s="62" t="s">
        <v>185</v>
      </c>
      <c r="IAY1333" s="62" t="s">
        <v>186</v>
      </c>
      <c r="IAZ1333" s="62">
        <f>IAZ1329</f>
        <v>1000000</v>
      </c>
      <c r="IBA1333" s="62">
        <f t="shared" si="846"/>
        <v>0</v>
      </c>
      <c r="IBB1333" s="62">
        <f t="shared" si="846"/>
        <v>0</v>
      </c>
      <c r="IBC1333" s="62">
        <f t="shared" si="846"/>
        <v>1000000</v>
      </c>
      <c r="IBD1333" s="62">
        <f t="shared" si="846"/>
        <v>0</v>
      </c>
      <c r="IBE1333" s="62">
        <f t="shared" si="846"/>
        <v>0</v>
      </c>
      <c r="IBF1333" s="62">
        <f t="shared" si="846"/>
        <v>0</v>
      </c>
      <c r="IBG1333" s="62">
        <f t="shared" si="846"/>
        <v>0</v>
      </c>
      <c r="IBH1333" s="62">
        <f t="shared" si="846"/>
        <v>1000000</v>
      </c>
      <c r="IBN1333" s="62" t="s">
        <v>185</v>
      </c>
      <c r="IBO1333" s="62" t="s">
        <v>186</v>
      </c>
      <c r="IBP1333" s="62">
        <f>IBP1329</f>
        <v>1000000</v>
      </c>
      <c r="IBQ1333" s="62">
        <f t="shared" ref="IBQ1333:IDT1334" si="847">IBQ1329</f>
        <v>0</v>
      </c>
      <c r="IBR1333" s="62">
        <f t="shared" si="847"/>
        <v>0</v>
      </c>
      <c r="IBS1333" s="62">
        <f t="shared" si="847"/>
        <v>1000000</v>
      </c>
      <c r="IBT1333" s="62">
        <f t="shared" si="847"/>
        <v>0</v>
      </c>
      <c r="IBU1333" s="62">
        <f t="shared" si="847"/>
        <v>0</v>
      </c>
      <c r="IBV1333" s="62">
        <f t="shared" si="847"/>
        <v>0</v>
      </c>
      <c r="IBW1333" s="62">
        <f t="shared" si="847"/>
        <v>0</v>
      </c>
      <c r="IBX1333" s="62">
        <f t="shared" si="847"/>
        <v>1000000</v>
      </c>
      <c r="ICD1333" s="62" t="s">
        <v>185</v>
      </c>
      <c r="ICE1333" s="62" t="s">
        <v>186</v>
      </c>
      <c r="ICF1333" s="62">
        <f>ICF1329</f>
        <v>1000000</v>
      </c>
      <c r="ICG1333" s="62">
        <f t="shared" si="847"/>
        <v>0</v>
      </c>
      <c r="ICH1333" s="62">
        <f t="shared" si="847"/>
        <v>0</v>
      </c>
      <c r="ICI1333" s="62">
        <f t="shared" si="847"/>
        <v>1000000</v>
      </c>
      <c r="ICJ1333" s="62">
        <f t="shared" si="847"/>
        <v>0</v>
      </c>
      <c r="ICK1333" s="62">
        <f t="shared" si="847"/>
        <v>0</v>
      </c>
      <c r="ICL1333" s="62">
        <f t="shared" si="847"/>
        <v>0</v>
      </c>
      <c r="ICM1333" s="62">
        <f t="shared" si="847"/>
        <v>0</v>
      </c>
      <c r="ICN1333" s="62">
        <f t="shared" si="847"/>
        <v>1000000</v>
      </c>
      <c r="ICT1333" s="62" t="s">
        <v>185</v>
      </c>
      <c r="ICU1333" s="62" t="s">
        <v>186</v>
      </c>
      <c r="ICV1333" s="62">
        <f>ICV1329</f>
        <v>1000000</v>
      </c>
      <c r="ICW1333" s="62">
        <f t="shared" si="847"/>
        <v>0</v>
      </c>
      <c r="ICX1333" s="62">
        <f t="shared" si="847"/>
        <v>0</v>
      </c>
      <c r="ICY1333" s="62">
        <f t="shared" si="847"/>
        <v>1000000</v>
      </c>
      <c r="ICZ1333" s="62">
        <f t="shared" si="847"/>
        <v>0</v>
      </c>
      <c r="IDA1333" s="62">
        <f t="shared" si="847"/>
        <v>0</v>
      </c>
      <c r="IDB1333" s="62">
        <f t="shared" si="847"/>
        <v>0</v>
      </c>
      <c r="IDC1333" s="62">
        <f t="shared" si="847"/>
        <v>0</v>
      </c>
      <c r="IDD1333" s="62">
        <f t="shared" si="847"/>
        <v>1000000</v>
      </c>
      <c r="IDJ1333" s="62" t="s">
        <v>185</v>
      </c>
      <c r="IDK1333" s="62" t="s">
        <v>186</v>
      </c>
      <c r="IDL1333" s="62">
        <f>IDL1329</f>
        <v>1000000</v>
      </c>
      <c r="IDM1333" s="62">
        <f t="shared" si="847"/>
        <v>0</v>
      </c>
      <c r="IDN1333" s="62">
        <f t="shared" si="847"/>
        <v>0</v>
      </c>
      <c r="IDO1333" s="62">
        <f t="shared" si="847"/>
        <v>1000000</v>
      </c>
      <c r="IDP1333" s="62">
        <f t="shared" si="847"/>
        <v>0</v>
      </c>
      <c r="IDQ1333" s="62">
        <f t="shared" si="847"/>
        <v>0</v>
      </c>
      <c r="IDR1333" s="62">
        <f t="shared" si="847"/>
        <v>0</v>
      </c>
      <c r="IDS1333" s="62">
        <f t="shared" si="847"/>
        <v>0</v>
      </c>
      <c r="IDT1333" s="62">
        <f t="shared" si="847"/>
        <v>1000000</v>
      </c>
      <c r="IDZ1333" s="62" t="s">
        <v>185</v>
      </c>
      <c r="IEA1333" s="62" t="s">
        <v>186</v>
      </c>
      <c r="IEB1333" s="62">
        <f>IEB1329</f>
        <v>1000000</v>
      </c>
      <c r="IEC1333" s="62">
        <f t="shared" ref="IEC1333:IGF1334" si="848">IEC1329</f>
        <v>0</v>
      </c>
      <c r="IED1333" s="62">
        <f t="shared" si="848"/>
        <v>0</v>
      </c>
      <c r="IEE1333" s="62">
        <f t="shared" si="848"/>
        <v>1000000</v>
      </c>
      <c r="IEF1333" s="62">
        <f t="shared" si="848"/>
        <v>0</v>
      </c>
      <c r="IEG1333" s="62">
        <f t="shared" si="848"/>
        <v>0</v>
      </c>
      <c r="IEH1333" s="62">
        <f t="shared" si="848"/>
        <v>0</v>
      </c>
      <c r="IEI1333" s="62">
        <f t="shared" si="848"/>
        <v>0</v>
      </c>
      <c r="IEJ1333" s="62">
        <f t="shared" si="848"/>
        <v>1000000</v>
      </c>
      <c r="IEP1333" s="62" t="s">
        <v>185</v>
      </c>
      <c r="IEQ1333" s="62" t="s">
        <v>186</v>
      </c>
      <c r="IER1333" s="62">
        <f>IER1329</f>
        <v>1000000</v>
      </c>
      <c r="IES1333" s="62">
        <f t="shared" si="848"/>
        <v>0</v>
      </c>
      <c r="IET1333" s="62">
        <f t="shared" si="848"/>
        <v>0</v>
      </c>
      <c r="IEU1333" s="62">
        <f t="shared" si="848"/>
        <v>1000000</v>
      </c>
      <c r="IEV1333" s="62">
        <f t="shared" si="848"/>
        <v>0</v>
      </c>
      <c r="IEW1333" s="62">
        <f t="shared" si="848"/>
        <v>0</v>
      </c>
      <c r="IEX1333" s="62">
        <f t="shared" si="848"/>
        <v>0</v>
      </c>
      <c r="IEY1333" s="62">
        <f t="shared" si="848"/>
        <v>0</v>
      </c>
      <c r="IEZ1333" s="62">
        <f t="shared" si="848"/>
        <v>1000000</v>
      </c>
      <c r="IFF1333" s="62" t="s">
        <v>185</v>
      </c>
      <c r="IFG1333" s="62" t="s">
        <v>186</v>
      </c>
      <c r="IFH1333" s="62">
        <f>IFH1329</f>
        <v>1000000</v>
      </c>
      <c r="IFI1333" s="62">
        <f t="shared" si="848"/>
        <v>0</v>
      </c>
      <c r="IFJ1333" s="62">
        <f t="shared" si="848"/>
        <v>0</v>
      </c>
      <c r="IFK1333" s="62">
        <f t="shared" si="848"/>
        <v>1000000</v>
      </c>
      <c r="IFL1333" s="62">
        <f t="shared" si="848"/>
        <v>0</v>
      </c>
      <c r="IFM1333" s="62">
        <f t="shared" si="848"/>
        <v>0</v>
      </c>
      <c r="IFN1333" s="62">
        <f t="shared" si="848"/>
        <v>0</v>
      </c>
      <c r="IFO1333" s="62">
        <f t="shared" si="848"/>
        <v>0</v>
      </c>
      <c r="IFP1333" s="62">
        <f t="shared" si="848"/>
        <v>1000000</v>
      </c>
      <c r="IFV1333" s="62" t="s">
        <v>185</v>
      </c>
      <c r="IFW1333" s="62" t="s">
        <v>186</v>
      </c>
      <c r="IFX1333" s="62">
        <f>IFX1329</f>
        <v>1000000</v>
      </c>
      <c r="IFY1333" s="62">
        <f t="shared" si="848"/>
        <v>0</v>
      </c>
      <c r="IFZ1333" s="62">
        <f t="shared" si="848"/>
        <v>0</v>
      </c>
      <c r="IGA1333" s="62">
        <f t="shared" si="848"/>
        <v>1000000</v>
      </c>
      <c r="IGB1333" s="62">
        <f t="shared" si="848"/>
        <v>0</v>
      </c>
      <c r="IGC1333" s="62">
        <f t="shared" si="848"/>
        <v>0</v>
      </c>
      <c r="IGD1333" s="62">
        <f t="shared" si="848"/>
        <v>0</v>
      </c>
      <c r="IGE1333" s="62">
        <f t="shared" si="848"/>
        <v>0</v>
      </c>
      <c r="IGF1333" s="62">
        <f t="shared" si="848"/>
        <v>1000000</v>
      </c>
      <c r="IGL1333" s="62" t="s">
        <v>185</v>
      </c>
      <c r="IGM1333" s="62" t="s">
        <v>186</v>
      </c>
      <c r="IGN1333" s="62">
        <f>IGN1329</f>
        <v>1000000</v>
      </c>
      <c r="IGO1333" s="62">
        <f t="shared" ref="IGO1333:IIR1334" si="849">IGO1329</f>
        <v>0</v>
      </c>
      <c r="IGP1333" s="62">
        <f t="shared" si="849"/>
        <v>0</v>
      </c>
      <c r="IGQ1333" s="62">
        <f t="shared" si="849"/>
        <v>1000000</v>
      </c>
      <c r="IGR1333" s="62">
        <f t="shared" si="849"/>
        <v>0</v>
      </c>
      <c r="IGS1333" s="62">
        <f t="shared" si="849"/>
        <v>0</v>
      </c>
      <c r="IGT1333" s="62">
        <f t="shared" si="849"/>
        <v>0</v>
      </c>
      <c r="IGU1333" s="62">
        <f t="shared" si="849"/>
        <v>0</v>
      </c>
      <c r="IGV1333" s="62">
        <f t="shared" si="849"/>
        <v>1000000</v>
      </c>
      <c r="IHB1333" s="62" t="s">
        <v>185</v>
      </c>
      <c r="IHC1333" s="62" t="s">
        <v>186</v>
      </c>
      <c r="IHD1333" s="62">
        <f>IHD1329</f>
        <v>1000000</v>
      </c>
      <c r="IHE1333" s="62">
        <f t="shared" si="849"/>
        <v>0</v>
      </c>
      <c r="IHF1333" s="62">
        <f t="shared" si="849"/>
        <v>0</v>
      </c>
      <c r="IHG1333" s="62">
        <f t="shared" si="849"/>
        <v>1000000</v>
      </c>
      <c r="IHH1333" s="62">
        <f t="shared" si="849"/>
        <v>0</v>
      </c>
      <c r="IHI1333" s="62">
        <f t="shared" si="849"/>
        <v>0</v>
      </c>
      <c r="IHJ1333" s="62">
        <f t="shared" si="849"/>
        <v>0</v>
      </c>
      <c r="IHK1333" s="62">
        <f t="shared" si="849"/>
        <v>0</v>
      </c>
      <c r="IHL1333" s="62">
        <f t="shared" si="849"/>
        <v>1000000</v>
      </c>
      <c r="IHR1333" s="62" t="s">
        <v>185</v>
      </c>
      <c r="IHS1333" s="62" t="s">
        <v>186</v>
      </c>
      <c r="IHT1333" s="62">
        <f>IHT1329</f>
        <v>1000000</v>
      </c>
      <c r="IHU1333" s="62">
        <f t="shared" si="849"/>
        <v>0</v>
      </c>
      <c r="IHV1333" s="62">
        <f t="shared" si="849"/>
        <v>0</v>
      </c>
      <c r="IHW1333" s="62">
        <f t="shared" si="849"/>
        <v>1000000</v>
      </c>
      <c r="IHX1333" s="62">
        <f t="shared" si="849"/>
        <v>0</v>
      </c>
      <c r="IHY1333" s="62">
        <f t="shared" si="849"/>
        <v>0</v>
      </c>
      <c r="IHZ1333" s="62">
        <f t="shared" si="849"/>
        <v>0</v>
      </c>
      <c r="IIA1333" s="62">
        <f t="shared" si="849"/>
        <v>0</v>
      </c>
      <c r="IIB1333" s="62">
        <f t="shared" si="849"/>
        <v>1000000</v>
      </c>
      <c r="IIH1333" s="62" t="s">
        <v>185</v>
      </c>
      <c r="III1333" s="62" t="s">
        <v>186</v>
      </c>
      <c r="IIJ1333" s="62">
        <f>IIJ1329</f>
        <v>1000000</v>
      </c>
      <c r="IIK1333" s="62">
        <f t="shared" si="849"/>
        <v>0</v>
      </c>
      <c r="IIL1333" s="62">
        <f t="shared" si="849"/>
        <v>0</v>
      </c>
      <c r="IIM1333" s="62">
        <f t="shared" si="849"/>
        <v>1000000</v>
      </c>
      <c r="IIN1333" s="62">
        <f t="shared" si="849"/>
        <v>0</v>
      </c>
      <c r="IIO1333" s="62">
        <f t="shared" si="849"/>
        <v>0</v>
      </c>
      <c r="IIP1333" s="62">
        <f t="shared" si="849"/>
        <v>0</v>
      </c>
      <c r="IIQ1333" s="62">
        <f t="shared" si="849"/>
        <v>0</v>
      </c>
      <c r="IIR1333" s="62">
        <f t="shared" si="849"/>
        <v>1000000</v>
      </c>
      <c r="IIX1333" s="62" t="s">
        <v>185</v>
      </c>
      <c r="IIY1333" s="62" t="s">
        <v>186</v>
      </c>
      <c r="IIZ1333" s="62">
        <f>IIZ1329</f>
        <v>1000000</v>
      </c>
      <c r="IJA1333" s="62">
        <f t="shared" ref="IJA1333:ILD1334" si="850">IJA1329</f>
        <v>0</v>
      </c>
      <c r="IJB1333" s="62">
        <f t="shared" si="850"/>
        <v>0</v>
      </c>
      <c r="IJC1333" s="62">
        <f t="shared" si="850"/>
        <v>1000000</v>
      </c>
      <c r="IJD1333" s="62">
        <f t="shared" si="850"/>
        <v>0</v>
      </c>
      <c r="IJE1333" s="62">
        <f t="shared" si="850"/>
        <v>0</v>
      </c>
      <c r="IJF1333" s="62">
        <f t="shared" si="850"/>
        <v>0</v>
      </c>
      <c r="IJG1333" s="62">
        <f t="shared" si="850"/>
        <v>0</v>
      </c>
      <c r="IJH1333" s="62">
        <f t="shared" si="850"/>
        <v>1000000</v>
      </c>
      <c r="IJN1333" s="62" t="s">
        <v>185</v>
      </c>
      <c r="IJO1333" s="62" t="s">
        <v>186</v>
      </c>
      <c r="IJP1333" s="62">
        <f>IJP1329</f>
        <v>1000000</v>
      </c>
      <c r="IJQ1333" s="62">
        <f t="shared" si="850"/>
        <v>0</v>
      </c>
      <c r="IJR1333" s="62">
        <f t="shared" si="850"/>
        <v>0</v>
      </c>
      <c r="IJS1333" s="62">
        <f t="shared" si="850"/>
        <v>1000000</v>
      </c>
      <c r="IJT1333" s="62">
        <f t="shared" si="850"/>
        <v>0</v>
      </c>
      <c r="IJU1333" s="62">
        <f t="shared" si="850"/>
        <v>0</v>
      </c>
      <c r="IJV1333" s="62">
        <f t="shared" si="850"/>
        <v>0</v>
      </c>
      <c r="IJW1333" s="62">
        <f t="shared" si="850"/>
        <v>0</v>
      </c>
      <c r="IJX1333" s="62">
        <f t="shared" si="850"/>
        <v>1000000</v>
      </c>
      <c r="IKD1333" s="62" t="s">
        <v>185</v>
      </c>
      <c r="IKE1333" s="62" t="s">
        <v>186</v>
      </c>
      <c r="IKF1333" s="62">
        <f>IKF1329</f>
        <v>1000000</v>
      </c>
      <c r="IKG1333" s="62">
        <f t="shared" si="850"/>
        <v>0</v>
      </c>
      <c r="IKH1333" s="62">
        <f t="shared" si="850"/>
        <v>0</v>
      </c>
      <c r="IKI1333" s="62">
        <f t="shared" si="850"/>
        <v>1000000</v>
      </c>
      <c r="IKJ1333" s="62">
        <f t="shared" si="850"/>
        <v>0</v>
      </c>
      <c r="IKK1333" s="62">
        <f t="shared" si="850"/>
        <v>0</v>
      </c>
      <c r="IKL1333" s="62">
        <f t="shared" si="850"/>
        <v>0</v>
      </c>
      <c r="IKM1333" s="62">
        <f t="shared" si="850"/>
        <v>0</v>
      </c>
      <c r="IKN1333" s="62">
        <f t="shared" si="850"/>
        <v>1000000</v>
      </c>
      <c r="IKT1333" s="62" t="s">
        <v>185</v>
      </c>
      <c r="IKU1333" s="62" t="s">
        <v>186</v>
      </c>
      <c r="IKV1333" s="62">
        <f>IKV1329</f>
        <v>1000000</v>
      </c>
      <c r="IKW1333" s="62">
        <f t="shared" si="850"/>
        <v>0</v>
      </c>
      <c r="IKX1333" s="62">
        <f t="shared" si="850"/>
        <v>0</v>
      </c>
      <c r="IKY1333" s="62">
        <f t="shared" si="850"/>
        <v>1000000</v>
      </c>
      <c r="IKZ1333" s="62">
        <f t="shared" si="850"/>
        <v>0</v>
      </c>
      <c r="ILA1333" s="62">
        <f t="shared" si="850"/>
        <v>0</v>
      </c>
      <c r="ILB1333" s="62">
        <f t="shared" si="850"/>
        <v>0</v>
      </c>
      <c r="ILC1333" s="62">
        <f t="shared" si="850"/>
        <v>0</v>
      </c>
      <c r="ILD1333" s="62">
        <f t="shared" si="850"/>
        <v>1000000</v>
      </c>
      <c r="ILJ1333" s="62" t="s">
        <v>185</v>
      </c>
      <c r="ILK1333" s="62" t="s">
        <v>186</v>
      </c>
      <c r="ILL1333" s="62">
        <f>ILL1329</f>
        <v>1000000</v>
      </c>
      <c r="ILM1333" s="62">
        <f t="shared" ref="ILM1333:INP1334" si="851">ILM1329</f>
        <v>0</v>
      </c>
      <c r="ILN1333" s="62">
        <f t="shared" si="851"/>
        <v>0</v>
      </c>
      <c r="ILO1333" s="62">
        <f t="shared" si="851"/>
        <v>1000000</v>
      </c>
      <c r="ILP1333" s="62">
        <f t="shared" si="851"/>
        <v>0</v>
      </c>
      <c r="ILQ1333" s="62">
        <f t="shared" si="851"/>
        <v>0</v>
      </c>
      <c r="ILR1333" s="62">
        <f t="shared" si="851"/>
        <v>0</v>
      </c>
      <c r="ILS1333" s="62">
        <f t="shared" si="851"/>
        <v>0</v>
      </c>
      <c r="ILT1333" s="62">
        <f t="shared" si="851"/>
        <v>1000000</v>
      </c>
      <c r="ILZ1333" s="62" t="s">
        <v>185</v>
      </c>
      <c r="IMA1333" s="62" t="s">
        <v>186</v>
      </c>
      <c r="IMB1333" s="62">
        <f>IMB1329</f>
        <v>1000000</v>
      </c>
      <c r="IMC1333" s="62">
        <f t="shared" si="851"/>
        <v>0</v>
      </c>
      <c r="IMD1333" s="62">
        <f t="shared" si="851"/>
        <v>0</v>
      </c>
      <c r="IME1333" s="62">
        <f t="shared" si="851"/>
        <v>1000000</v>
      </c>
      <c r="IMF1333" s="62">
        <f t="shared" si="851"/>
        <v>0</v>
      </c>
      <c r="IMG1333" s="62">
        <f t="shared" si="851"/>
        <v>0</v>
      </c>
      <c r="IMH1333" s="62">
        <f t="shared" si="851"/>
        <v>0</v>
      </c>
      <c r="IMI1333" s="62">
        <f t="shared" si="851"/>
        <v>0</v>
      </c>
      <c r="IMJ1333" s="62">
        <f t="shared" si="851"/>
        <v>1000000</v>
      </c>
      <c r="IMP1333" s="62" t="s">
        <v>185</v>
      </c>
      <c r="IMQ1333" s="62" t="s">
        <v>186</v>
      </c>
      <c r="IMR1333" s="62">
        <f>IMR1329</f>
        <v>1000000</v>
      </c>
      <c r="IMS1333" s="62">
        <f t="shared" si="851"/>
        <v>0</v>
      </c>
      <c r="IMT1333" s="62">
        <f t="shared" si="851"/>
        <v>0</v>
      </c>
      <c r="IMU1333" s="62">
        <f t="shared" si="851"/>
        <v>1000000</v>
      </c>
      <c r="IMV1333" s="62">
        <f t="shared" si="851"/>
        <v>0</v>
      </c>
      <c r="IMW1333" s="62">
        <f t="shared" si="851"/>
        <v>0</v>
      </c>
      <c r="IMX1333" s="62">
        <f t="shared" si="851"/>
        <v>0</v>
      </c>
      <c r="IMY1333" s="62">
        <f t="shared" si="851"/>
        <v>0</v>
      </c>
      <c r="IMZ1333" s="62">
        <f t="shared" si="851"/>
        <v>1000000</v>
      </c>
      <c r="INF1333" s="62" t="s">
        <v>185</v>
      </c>
      <c r="ING1333" s="62" t="s">
        <v>186</v>
      </c>
      <c r="INH1333" s="62">
        <f>INH1329</f>
        <v>1000000</v>
      </c>
      <c r="INI1333" s="62">
        <f t="shared" si="851"/>
        <v>0</v>
      </c>
      <c r="INJ1333" s="62">
        <f t="shared" si="851"/>
        <v>0</v>
      </c>
      <c r="INK1333" s="62">
        <f t="shared" si="851"/>
        <v>1000000</v>
      </c>
      <c r="INL1333" s="62">
        <f t="shared" si="851"/>
        <v>0</v>
      </c>
      <c r="INM1333" s="62">
        <f t="shared" si="851"/>
        <v>0</v>
      </c>
      <c r="INN1333" s="62">
        <f t="shared" si="851"/>
        <v>0</v>
      </c>
      <c r="INO1333" s="62">
        <f t="shared" si="851"/>
        <v>0</v>
      </c>
      <c r="INP1333" s="62">
        <f t="shared" si="851"/>
        <v>1000000</v>
      </c>
      <c r="INV1333" s="62" t="s">
        <v>185</v>
      </c>
      <c r="INW1333" s="62" t="s">
        <v>186</v>
      </c>
      <c r="INX1333" s="62">
        <f>INX1329</f>
        <v>1000000</v>
      </c>
      <c r="INY1333" s="62">
        <f t="shared" ref="INY1333:IQB1334" si="852">INY1329</f>
        <v>0</v>
      </c>
      <c r="INZ1333" s="62">
        <f t="shared" si="852"/>
        <v>0</v>
      </c>
      <c r="IOA1333" s="62">
        <f t="shared" si="852"/>
        <v>1000000</v>
      </c>
      <c r="IOB1333" s="62">
        <f t="shared" si="852"/>
        <v>0</v>
      </c>
      <c r="IOC1333" s="62">
        <f t="shared" si="852"/>
        <v>0</v>
      </c>
      <c r="IOD1333" s="62">
        <f t="shared" si="852"/>
        <v>0</v>
      </c>
      <c r="IOE1333" s="62">
        <f t="shared" si="852"/>
        <v>0</v>
      </c>
      <c r="IOF1333" s="62">
        <f t="shared" si="852"/>
        <v>1000000</v>
      </c>
      <c r="IOL1333" s="62" t="s">
        <v>185</v>
      </c>
      <c r="IOM1333" s="62" t="s">
        <v>186</v>
      </c>
      <c r="ION1333" s="62">
        <f>ION1329</f>
        <v>1000000</v>
      </c>
      <c r="IOO1333" s="62">
        <f t="shared" si="852"/>
        <v>0</v>
      </c>
      <c r="IOP1333" s="62">
        <f t="shared" si="852"/>
        <v>0</v>
      </c>
      <c r="IOQ1333" s="62">
        <f t="shared" si="852"/>
        <v>1000000</v>
      </c>
      <c r="IOR1333" s="62">
        <f t="shared" si="852"/>
        <v>0</v>
      </c>
      <c r="IOS1333" s="62">
        <f t="shared" si="852"/>
        <v>0</v>
      </c>
      <c r="IOT1333" s="62">
        <f t="shared" si="852"/>
        <v>0</v>
      </c>
      <c r="IOU1333" s="62">
        <f t="shared" si="852"/>
        <v>0</v>
      </c>
      <c r="IOV1333" s="62">
        <f t="shared" si="852"/>
        <v>1000000</v>
      </c>
      <c r="IPB1333" s="62" t="s">
        <v>185</v>
      </c>
      <c r="IPC1333" s="62" t="s">
        <v>186</v>
      </c>
      <c r="IPD1333" s="62">
        <f>IPD1329</f>
        <v>1000000</v>
      </c>
      <c r="IPE1333" s="62">
        <f t="shared" si="852"/>
        <v>0</v>
      </c>
      <c r="IPF1333" s="62">
        <f t="shared" si="852"/>
        <v>0</v>
      </c>
      <c r="IPG1333" s="62">
        <f t="shared" si="852"/>
        <v>1000000</v>
      </c>
      <c r="IPH1333" s="62">
        <f t="shared" si="852"/>
        <v>0</v>
      </c>
      <c r="IPI1333" s="62">
        <f t="shared" si="852"/>
        <v>0</v>
      </c>
      <c r="IPJ1333" s="62">
        <f t="shared" si="852"/>
        <v>0</v>
      </c>
      <c r="IPK1333" s="62">
        <f t="shared" si="852"/>
        <v>0</v>
      </c>
      <c r="IPL1333" s="62">
        <f t="shared" si="852"/>
        <v>1000000</v>
      </c>
      <c r="IPR1333" s="62" t="s">
        <v>185</v>
      </c>
      <c r="IPS1333" s="62" t="s">
        <v>186</v>
      </c>
      <c r="IPT1333" s="62">
        <f>IPT1329</f>
        <v>1000000</v>
      </c>
      <c r="IPU1333" s="62">
        <f t="shared" si="852"/>
        <v>0</v>
      </c>
      <c r="IPV1333" s="62">
        <f t="shared" si="852"/>
        <v>0</v>
      </c>
      <c r="IPW1333" s="62">
        <f t="shared" si="852"/>
        <v>1000000</v>
      </c>
      <c r="IPX1333" s="62">
        <f t="shared" si="852"/>
        <v>0</v>
      </c>
      <c r="IPY1333" s="62">
        <f t="shared" si="852"/>
        <v>0</v>
      </c>
      <c r="IPZ1333" s="62">
        <f t="shared" si="852"/>
        <v>0</v>
      </c>
      <c r="IQA1333" s="62">
        <f t="shared" si="852"/>
        <v>0</v>
      </c>
      <c r="IQB1333" s="62">
        <f t="shared" si="852"/>
        <v>1000000</v>
      </c>
      <c r="IQH1333" s="62" t="s">
        <v>185</v>
      </c>
      <c r="IQI1333" s="62" t="s">
        <v>186</v>
      </c>
      <c r="IQJ1333" s="62">
        <f>IQJ1329</f>
        <v>1000000</v>
      </c>
      <c r="IQK1333" s="62">
        <f t="shared" ref="IQK1333:ISN1334" si="853">IQK1329</f>
        <v>0</v>
      </c>
      <c r="IQL1333" s="62">
        <f t="shared" si="853"/>
        <v>0</v>
      </c>
      <c r="IQM1333" s="62">
        <f t="shared" si="853"/>
        <v>1000000</v>
      </c>
      <c r="IQN1333" s="62">
        <f t="shared" si="853"/>
        <v>0</v>
      </c>
      <c r="IQO1333" s="62">
        <f t="shared" si="853"/>
        <v>0</v>
      </c>
      <c r="IQP1333" s="62">
        <f t="shared" si="853"/>
        <v>0</v>
      </c>
      <c r="IQQ1333" s="62">
        <f t="shared" si="853"/>
        <v>0</v>
      </c>
      <c r="IQR1333" s="62">
        <f t="shared" si="853"/>
        <v>1000000</v>
      </c>
      <c r="IQX1333" s="62" t="s">
        <v>185</v>
      </c>
      <c r="IQY1333" s="62" t="s">
        <v>186</v>
      </c>
      <c r="IQZ1333" s="62">
        <f>IQZ1329</f>
        <v>1000000</v>
      </c>
      <c r="IRA1333" s="62">
        <f t="shared" si="853"/>
        <v>0</v>
      </c>
      <c r="IRB1333" s="62">
        <f t="shared" si="853"/>
        <v>0</v>
      </c>
      <c r="IRC1333" s="62">
        <f t="shared" si="853"/>
        <v>1000000</v>
      </c>
      <c r="IRD1333" s="62">
        <f t="shared" si="853"/>
        <v>0</v>
      </c>
      <c r="IRE1333" s="62">
        <f t="shared" si="853"/>
        <v>0</v>
      </c>
      <c r="IRF1333" s="62">
        <f t="shared" si="853"/>
        <v>0</v>
      </c>
      <c r="IRG1333" s="62">
        <f t="shared" si="853"/>
        <v>0</v>
      </c>
      <c r="IRH1333" s="62">
        <f t="shared" si="853"/>
        <v>1000000</v>
      </c>
      <c r="IRN1333" s="62" t="s">
        <v>185</v>
      </c>
      <c r="IRO1333" s="62" t="s">
        <v>186</v>
      </c>
      <c r="IRP1333" s="62">
        <f>IRP1329</f>
        <v>1000000</v>
      </c>
      <c r="IRQ1333" s="62">
        <f t="shared" si="853"/>
        <v>0</v>
      </c>
      <c r="IRR1333" s="62">
        <f t="shared" si="853"/>
        <v>0</v>
      </c>
      <c r="IRS1333" s="62">
        <f t="shared" si="853"/>
        <v>1000000</v>
      </c>
      <c r="IRT1333" s="62">
        <f t="shared" si="853"/>
        <v>0</v>
      </c>
      <c r="IRU1333" s="62">
        <f t="shared" si="853"/>
        <v>0</v>
      </c>
      <c r="IRV1333" s="62">
        <f t="shared" si="853"/>
        <v>0</v>
      </c>
      <c r="IRW1333" s="62">
        <f t="shared" si="853"/>
        <v>0</v>
      </c>
      <c r="IRX1333" s="62">
        <f t="shared" si="853"/>
        <v>1000000</v>
      </c>
      <c r="ISD1333" s="62" t="s">
        <v>185</v>
      </c>
      <c r="ISE1333" s="62" t="s">
        <v>186</v>
      </c>
      <c r="ISF1333" s="62">
        <f>ISF1329</f>
        <v>1000000</v>
      </c>
      <c r="ISG1333" s="62">
        <f t="shared" si="853"/>
        <v>0</v>
      </c>
      <c r="ISH1333" s="62">
        <f t="shared" si="853"/>
        <v>0</v>
      </c>
      <c r="ISI1333" s="62">
        <f t="shared" si="853"/>
        <v>1000000</v>
      </c>
      <c r="ISJ1333" s="62">
        <f t="shared" si="853"/>
        <v>0</v>
      </c>
      <c r="ISK1333" s="62">
        <f t="shared" si="853"/>
        <v>0</v>
      </c>
      <c r="ISL1333" s="62">
        <f t="shared" si="853"/>
        <v>0</v>
      </c>
      <c r="ISM1333" s="62">
        <f t="shared" si="853"/>
        <v>0</v>
      </c>
      <c r="ISN1333" s="62">
        <f t="shared" si="853"/>
        <v>1000000</v>
      </c>
      <c r="IST1333" s="62" t="s">
        <v>185</v>
      </c>
      <c r="ISU1333" s="62" t="s">
        <v>186</v>
      </c>
      <c r="ISV1333" s="62">
        <f>ISV1329</f>
        <v>1000000</v>
      </c>
      <c r="ISW1333" s="62">
        <f t="shared" ref="ISW1333:IUZ1334" si="854">ISW1329</f>
        <v>0</v>
      </c>
      <c r="ISX1333" s="62">
        <f t="shared" si="854"/>
        <v>0</v>
      </c>
      <c r="ISY1333" s="62">
        <f t="shared" si="854"/>
        <v>1000000</v>
      </c>
      <c r="ISZ1333" s="62">
        <f t="shared" si="854"/>
        <v>0</v>
      </c>
      <c r="ITA1333" s="62">
        <f t="shared" si="854"/>
        <v>0</v>
      </c>
      <c r="ITB1333" s="62">
        <f t="shared" si="854"/>
        <v>0</v>
      </c>
      <c r="ITC1333" s="62">
        <f t="shared" si="854"/>
        <v>0</v>
      </c>
      <c r="ITD1333" s="62">
        <f t="shared" si="854"/>
        <v>1000000</v>
      </c>
      <c r="ITJ1333" s="62" t="s">
        <v>185</v>
      </c>
      <c r="ITK1333" s="62" t="s">
        <v>186</v>
      </c>
      <c r="ITL1333" s="62">
        <f>ITL1329</f>
        <v>1000000</v>
      </c>
      <c r="ITM1333" s="62">
        <f t="shared" si="854"/>
        <v>0</v>
      </c>
      <c r="ITN1333" s="62">
        <f t="shared" si="854"/>
        <v>0</v>
      </c>
      <c r="ITO1333" s="62">
        <f t="shared" si="854"/>
        <v>1000000</v>
      </c>
      <c r="ITP1333" s="62">
        <f t="shared" si="854"/>
        <v>0</v>
      </c>
      <c r="ITQ1333" s="62">
        <f t="shared" si="854"/>
        <v>0</v>
      </c>
      <c r="ITR1333" s="62">
        <f t="shared" si="854"/>
        <v>0</v>
      </c>
      <c r="ITS1333" s="62">
        <f t="shared" si="854"/>
        <v>0</v>
      </c>
      <c r="ITT1333" s="62">
        <f t="shared" si="854"/>
        <v>1000000</v>
      </c>
      <c r="ITZ1333" s="62" t="s">
        <v>185</v>
      </c>
      <c r="IUA1333" s="62" t="s">
        <v>186</v>
      </c>
      <c r="IUB1333" s="62">
        <f>IUB1329</f>
        <v>1000000</v>
      </c>
      <c r="IUC1333" s="62">
        <f t="shared" si="854"/>
        <v>0</v>
      </c>
      <c r="IUD1333" s="62">
        <f t="shared" si="854"/>
        <v>0</v>
      </c>
      <c r="IUE1333" s="62">
        <f t="shared" si="854"/>
        <v>1000000</v>
      </c>
      <c r="IUF1333" s="62">
        <f t="shared" si="854"/>
        <v>0</v>
      </c>
      <c r="IUG1333" s="62">
        <f t="shared" si="854"/>
        <v>0</v>
      </c>
      <c r="IUH1333" s="62">
        <f t="shared" si="854"/>
        <v>0</v>
      </c>
      <c r="IUI1333" s="62">
        <f t="shared" si="854"/>
        <v>0</v>
      </c>
      <c r="IUJ1333" s="62">
        <f t="shared" si="854"/>
        <v>1000000</v>
      </c>
      <c r="IUP1333" s="62" t="s">
        <v>185</v>
      </c>
      <c r="IUQ1333" s="62" t="s">
        <v>186</v>
      </c>
      <c r="IUR1333" s="62">
        <f>IUR1329</f>
        <v>1000000</v>
      </c>
      <c r="IUS1333" s="62">
        <f t="shared" si="854"/>
        <v>0</v>
      </c>
      <c r="IUT1333" s="62">
        <f t="shared" si="854"/>
        <v>0</v>
      </c>
      <c r="IUU1333" s="62">
        <f t="shared" si="854"/>
        <v>1000000</v>
      </c>
      <c r="IUV1333" s="62">
        <f t="shared" si="854"/>
        <v>0</v>
      </c>
      <c r="IUW1333" s="62">
        <f t="shared" si="854"/>
        <v>0</v>
      </c>
      <c r="IUX1333" s="62">
        <f t="shared" si="854"/>
        <v>0</v>
      </c>
      <c r="IUY1333" s="62">
        <f t="shared" si="854"/>
        <v>0</v>
      </c>
      <c r="IUZ1333" s="62">
        <f t="shared" si="854"/>
        <v>1000000</v>
      </c>
      <c r="IVF1333" s="62" t="s">
        <v>185</v>
      </c>
      <c r="IVG1333" s="62" t="s">
        <v>186</v>
      </c>
      <c r="IVH1333" s="62">
        <f>IVH1329</f>
        <v>1000000</v>
      </c>
      <c r="IVI1333" s="62">
        <f t="shared" ref="IVI1333:IXL1334" si="855">IVI1329</f>
        <v>0</v>
      </c>
      <c r="IVJ1333" s="62">
        <f t="shared" si="855"/>
        <v>0</v>
      </c>
      <c r="IVK1333" s="62">
        <f t="shared" si="855"/>
        <v>1000000</v>
      </c>
      <c r="IVL1333" s="62">
        <f t="shared" si="855"/>
        <v>0</v>
      </c>
      <c r="IVM1333" s="62">
        <f t="shared" si="855"/>
        <v>0</v>
      </c>
      <c r="IVN1333" s="62">
        <f t="shared" si="855"/>
        <v>0</v>
      </c>
      <c r="IVO1333" s="62">
        <f t="shared" si="855"/>
        <v>0</v>
      </c>
      <c r="IVP1333" s="62">
        <f t="shared" si="855"/>
        <v>1000000</v>
      </c>
      <c r="IVV1333" s="62" t="s">
        <v>185</v>
      </c>
      <c r="IVW1333" s="62" t="s">
        <v>186</v>
      </c>
      <c r="IVX1333" s="62">
        <f>IVX1329</f>
        <v>1000000</v>
      </c>
      <c r="IVY1333" s="62">
        <f t="shared" si="855"/>
        <v>0</v>
      </c>
      <c r="IVZ1333" s="62">
        <f t="shared" si="855"/>
        <v>0</v>
      </c>
      <c r="IWA1333" s="62">
        <f t="shared" si="855"/>
        <v>1000000</v>
      </c>
      <c r="IWB1333" s="62">
        <f t="shared" si="855"/>
        <v>0</v>
      </c>
      <c r="IWC1333" s="62">
        <f t="shared" si="855"/>
        <v>0</v>
      </c>
      <c r="IWD1333" s="62">
        <f t="shared" si="855"/>
        <v>0</v>
      </c>
      <c r="IWE1333" s="62">
        <f t="shared" si="855"/>
        <v>0</v>
      </c>
      <c r="IWF1333" s="62">
        <f t="shared" si="855"/>
        <v>1000000</v>
      </c>
      <c r="IWL1333" s="62" t="s">
        <v>185</v>
      </c>
      <c r="IWM1333" s="62" t="s">
        <v>186</v>
      </c>
      <c r="IWN1333" s="62">
        <f>IWN1329</f>
        <v>1000000</v>
      </c>
      <c r="IWO1333" s="62">
        <f t="shared" si="855"/>
        <v>0</v>
      </c>
      <c r="IWP1333" s="62">
        <f t="shared" si="855"/>
        <v>0</v>
      </c>
      <c r="IWQ1333" s="62">
        <f t="shared" si="855"/>
        <v>1000000</v>
      </c>
      <c r="IWR1333" s="62">
        <f t="shared" si="855"/>
        <v>0</v>
      </c>
      <c r="IWS1333" s="62">
        <f t="shared" si="855"/>
        <v>0</v>
      </c>
      <c r="IWT1333" s="62">
        <f t="shared" si="855"/>
        <v>0</v>
      </c>
      <c r="IWU1333" s="62">
        <f t="shared" si="855"/>
        <v>0</v>
      </c>
      <c r="IWV1333" s="62">
        <f t="shared" si="855"/>
        <v>1000000</v>
      </c>
      <c r="IXB1333" s="62" t="s">
        <v>185</v>
      </c>
      <c r="IXC1333" s="62" t="s">
        <v>186</v>
      </c>
      <c r="IXD1333" s="62">
        <f>IXD1329</f>
        <v>1000000</v>
      </c>
      <c r="IXE1333" s="62">
        <f t="shared" si="855"/>
        <v>0</v>
      </c>
      <c r="IXF1333" s="62">
        <f t="shared" si="855"/>
        <v>0</v>
      </c>
      <c r="IXG1333" s="62">
        <f t="shared" si="855"/>
        <v>1000000</v>
      </c>
      <c r="IXH1333" s="62">
        <f t="shared" si="855"/>
        <v>0</v>
      </c>
      <c r="IXI1333" s="62">
        <f t="shared" si="855"/>
        <v>0</v>
      </c>
      <c r="IXJ1333" s="62">
        <f t="shared" si="855"/>
        <v>0</v>
      </c>
      <c r="IXK1333" s="62">
        <f t="shared" si="855"/>
        <v>0</v>
      </c>
      <c r="IXL1333" s="62">
        <f t="shared" si="855"/>
        <v>1000000</v>
      </c>
      <c r="IXR1333" s="62" t="s">
        <v>185</v>
      </c>
      <c r="IXS1333" s="62" t="s">
        <v>186</v>
      </c>
      <c r="IXT1333" s="62">
        <f>IXT1329</f>
        <v>1000000</v>
      </c>
      <c r="IXU1333" s="62">
        <f t="shared" ref="IXU1333:IZX1334" si="856">IXU1329</f>
        <v>0</v>
      </c>
      <c r="IXV1333" s="62">
        <f t="shared" si="856"/>
        <v>0</v>
      </c>
      <c r="IXW1333" s="62">
        <f t="shared" si="856"/>
        <v>1000000</v>
      </c>
      <c r="IXX1333" s="62">
        <f t="shared" si="856"/>
        <v>0</v>
      </c>
      <c r="IXY1333" s="62">
        <f t="shared" si="856"/>
        <v>0</v>
      </c>
      <c r="IXZ1333" s="62">
        <f t="shared" si="856"/>
        <v>0</v>
      </c>
      <c r="IYA1333" s="62">
        <f t="shared" si="856"/>
        <v>0</v>
      </c>
      <c r="IYB1333" s="62">
        <f t="shared" si="856"/>
        <v>1000000</v>
      </c>
      <c r="IYH1333" s="62" t="s">
        <v>185</v>
      </c>
      <c r="IYI1333" s="62" t="s">
        <v>186</v>
      </c>
      <c r="IYJ1333" s="62">
        <f>IYJ1329</f>
        <v>1000000</v>
      </c>
      <c r="IYK1333" s="62">
        <f t="shared" si="856"/>
        <v>0</v>
      </c>
      <c r="IYL1333" s="62">
        <f t="shared" si="856"/>
        <v>0</v>
      </c>
      <c r="IYM1333" s="62">
        <f t="shared" si="856"/>
        <v>1000000</v>
      </c>
      <c r="IYN1333" s="62">
        <f t="shared" si="856"/>
        <v>0</v>
      </c>
      <c r="IYO1333" s="62">
        <f t="shared" si="856"/>
        <v>0</v>
      </c>
      <c r="IYP1333" s="62">
        <f t="shared" si="856"/>
        <v>0</v>
      </c>
      <c r="IYQ1333" s="62">
        <f t="shared" si="856"/>
        <v>0</v>
      </c>
      <c r="IYR1333" s="62">
        <f t="shared" si="856"/>
        <v>1000000</v>
      </c>
      <c r="IYX1333" s="62" t="s">
        <v>185</v>
      </c>
      <c r="IYY1333" s="62" t="s">
        <v>186</v>
      </c>
      <c r="IYZ1333" s="62">
        <f>IYZ1329</f>
        <v>1000000</v>
      </c>
      <c r="IZA1333" s="62">
        <f t="shared" si="856"/>
        <v>0</v>
      </c>
      <c r="IZB1333" s="62">
        <f t="shared" si="856"/>
        <v>0</v>
      </c>
      <c r="IZC1333" s="62">
        <f t="shared" si="856"/>
        <v>1000000</v>
      </c>
      <c r="IZD1333" s="62">
        <f t="shared" si="856"/>
        <v>0</v>
      </c>
      <c r="IZE1333" s="62">
        <f t="shared" si="856"/>
        <v>0</v>
      </c>
      <c r="IZF1333" s="62">
        <f t="shared" si="856"/>
        <v>0</v>
      </c>
      <c r="IZG1333" s="62">
        <f t="shared" si="856"/>
        <v>0</v>
      </c>
      <c r="IZH1333" s="62">
        <f t="shared" si="856"/>
        <v>1000000</v>
      </c>
      <c r="IZN1333" s="62" t="s">
        <v>185</v>
      </c>
      <c r="IZO1333" s="62" t="s">
        <v>186</v>
      </c>
      <c r="IZP1333" s="62">
        <f>IZP1329</f>
        <v>1000000</v>
      </c>
      <c r="IZQ1333" s="62">
        <f t="shared" si="856"/>
        <v>0</v>
      </c>
      <c r="IZR1333" s="62">
        <f t="shared" si="856"/>
        <v>0</v>
      </c>
      <c r="IZS1333" s="62">
        <f t="shared" si="856"/>
        <v>1000000</v>
      </c>
      <c r="IZT1333" s="62">
        <f t="shared" si="856"/>
        <v>0</v>
      </c>
      <c r="IZU1333" s="62">
        <f t="shared" si="856"/>
        <v>0</v>
      </c>
      <c r="IZV1333" s="62">
        <f t="shared" si="856"/>
        <v>0</v>
      </c>
      <c r="IZW1333" s="62">
        <f t="shared" si="856"/>
        <v>0</v>
      </c>
      <c r="IZX1333" s="62">
        <f t="shared" si="856"/>
        <v>1000000</v>
      </c>
      <c r="JAD1333" s="62" t="s">
        <v>185</v>
      </c>
      <c r="JAE1333" s="62" t="s">
        <v>186</v>
      </c>
      <c r="JAF1333" s="62">
        <f>JAF1329</f>
        <v>1000000</v>
      </c>
      <c r="JAG1333" s="62">
        <f t="shared" ref="JAG1333:JCJ1334" si="857">JAG1329</f>
        <v>0</v>
      </c>
      <c r="JAH1333" s="62">
        <f t="shared" si="857"/>
        <v>0</v>
      </c>
      <c r="JAI1333" s="62">
        <f t="shared" si="857"/>
        <v>1000000</v>
      </c>
      <c r="JAJ1333" s="62">
        <f t="shared" si="857"/>
        <v>0</v>
      </c>
      <c r="JAK1333" s="62">
        <f t="shared" si="857"/>
        <v>0</v>
      </c>
      <c r="JAL1333" s="62">
        <f t="shared" si="857"/>
        <v>0</v>
      </c>
      <c r="JAM1333" s="62">
        <f t="shared" si="857"/>
        <v>0</v>
      </c>
      <c r="JAN1333" s="62">
        <f t="shared" si="857"/>
        <v>1000000</v>
      </c>
      <c r="JAT1333" s="62" t="s">
        <v>185</v>
      </c>
      <c r="JAU1333" s="62" t="s">
        <v>186</v>
      </c>
      <c r="JAV1333" s="62">
        <f>JAV1329</f>
        <v>1000000</v>
      </c>
      <c r="JAW1333" s="62">
        <f t="shared" si="857"/>
        <v>0</v>
      </c>
      <c r="JAX1333" s="62">
        <f t="shared" si="857"/>
        <v>0</v>
      </c>
      <c r="JAY1333" s="62">
        <f t="shared" si="857"/>
        <v>1000000</v>
      </c>
      <c r="JAZ1333" s="62">
        <f t="shared" si="857"/>
        <v>0</v>
      </c>
      <c r="JBA1333" s="62">
        <f t="shared" si="857"/>
        <v>0</v>
      </c>
      <c r="JBB1333" s="62">
        <f t="shared" si="857"/>
        <v>0</v>
      </c>
      <c r="JBC1333" s="62">
        <f t="shared" si="857"/>
        <v>0</v>
      </c>
      <c r="JBD1333" s="62">
        <f t="shared" si="857"/>
        <v>1000000</v>
      </c>
      <c r="JBJ1333" s="62" t="s">
        <v>185</v>
      </c>
      <c r="JBK1333" s="62" t="s">
        <v>186</v>
      </c>
      <c r="JBL1333" s="62">
        <f>JBL1329</f>
        <v>1000000</v>
      </c>
      <c r="JBM1333" s="62">
        <f t="shared" si="857"/>
        <v>0</v>
      </c>
      <c r="JBN1333" s="62">
        <f t="shared" si="857"/>
        <v>0</v>
      </c>
      <c r="JBO1333" s="62">
        <f t="shared" si="857"/>
        <v>1000000</v>
      </c>
      <c r="JBP1333" s="62">
        <f t="shared" si="857"/>
        <v>0</v>
      </c>
      <c r="JBQ1333" s="62">
        <f t="shared" si="857"/>
        <v>0</v>
      </c>
      <c r="JBR1333" s="62">
        <f t="shared" si="857"/>
        <v>0</v>
      </c>
      <c r="JBS1333" s="62">
        <f t="shared" si="857"/>
        <v>0</v>
      </c>
      <c r="JBT1333" s="62">
        <f t="shared" si="857"/>
        <v>1000000</v>
      </c>
      <c r="JBZ1333" s="62" t="s">
        <v>185</v>
      </c>
      <c r="JCA1333" s="62" t="s">
        <v>186</v>
      </c>
      <c r="JCB1333" s="62">
        <f>JCB1329</f>
        <v>1000000</v>
      </c>
      <c r="JCC1333" s="62">
        <f t="shared" si="857"/>
        <v>0</v>
      </c>
      <c r="JCD1333" s="62">
        <f t="shared" si="857"/>
        <v>0</v>
      </c>
      <c r="JCE1333" s="62">
        <f t="shared" si="857"/>
        <v>1000000</v>
      </c>
      <c r="JCF1333" s="62">
        <f t="shared" si="857"/>
        <v>0</v>
      </c>
      <c r="JCG1333" s="62">
        <f t="shared" si="857"/>
        <v>0</v>
      </c>
      <c r="JCH1333" s="62">
        <f t="shared" si="857"/>
        <v>0</v>
      </c>
      <c r="JCI1333" s="62">
        <f t="shared" si="857"/>
        <v>0</v>
      </c>
      <c r="JCJ1333" s="62">
        <f t="shared" si="857"/>
        <v>1000000</v>
      </c>
      <c r="JCP1333" s="62" t="s">
        <v>185</v>
      </c>
      <c r="JCQ1333" s="62" t="s">
        <v>186</v>
      </c>
      <c r="JCR1333" s="62">
        <f>JCR1329</f>
        <v>1000000</v>
      </c>
      <c r="JCS1333" s="62">
        <f t="shared" ref="JCS1333:JEV1334" si="858">JCS1329</f>
        <v>0</v>
      </c>
      <c r="JCT1333" s="62">
        <f t="shared" si="858"/>
        <v>0</v>
      </c>
      <c r="JCU1333" s="62">
        <f t="shared" si="858"/>
        <v>1000000</v>
      </c>
      <c r="JCV1333" s="62">
        <f t="shared" si="858"/>
        <v>0</v>
      </c>
      <c r="JCW1333" s="62">
        <f t="shared" si="858"/>
        <v>0</v>
      </c>
      <c r="JCX1333" s="62">
        <f t="shared" si="858"/>
        <v>0</v>
      </c>
      <c r="JCY1333" s="62">
        <f t="shared" si="858"/>
        <v>0</v>
      </c>
      <c r="JCZ1333" s="62">
        <f t="shared" si="858"/>
        <v>1000000</v>
      </c>
      <c r="JDF1333" s="62" t="s">
        <v>185</v>
      </c>
      <c r="JDG1333" s="62" t="s">
        <v>186</v>
      </c>
      <c r="JDH1333" s="62">
        <f>JDH1329</f>
        <v>1000000</v>
      </c>
      <c r="JDI1333" s="62">
        <f t="shared" si="858"/>
        <v>0</v>
      </c>
      <c r="JDJ1333" s="62">
        <f t="shared" si="858"/>
        <v>0</v>
      </c>
      <c r="JDK1333" s="62">
        <f t="shared" si="858"/>
        <v>1000000</v>
      </c>
      <c r="JDL1333" s="62">
        <f t="shared" si="858"/>
        <v>0</v>
      </c>
      <c r="JDM1333" s="62">
        <f t="shared" si="858"/>
        <v>0</v>
      </c>
      <c r="JDN1333" s="62">
        <f t="shared" si="858"/>
        <v>0</v>
      </c>
      <c r="JDO1333" s="62">
        <f t="shared" si="858"/>
        <v>0</v>
      </c>
      <c r="JDP1333" s="62">
        <f t="shared" si="858"/>
        <v>1000000</v>
      </c>
      <c r="JDV1333" s="62" t="s">
        <v>185</v>
      </c>
      <c r="JDW1333" s="62" t="s">
        <v>186</v>
      </c>
      <c r="JDX1333" s="62">
        <f>JDX1329</f>
        <v>1000000</v>
      </c>
      <c r="JDY1333" s="62">
        <f t="shared" si="858"/>
        <v>0</v>
      </c>
      <c r="JDZ1333" s="62">
        <f t="shared" si="858"/>
        <v>0</v>
      </c>
      <c r="JEA1333" s="62">
        <f t="shared" si="858"/>
        <v>1000000</v>
      </c>
      <c r="JEB1333" s="62">
        <f t="shared" si="858"/>
        <v>0</v>
      </c>
      <c r="JEC1333" s="62">
        <f t="shared" si="858"/>
        <v>0</v>
      </c>
      <c r="JED1333" s="62">
        <f t="shared" si="858"/>
        <v>0</v>
      </c>
      <c r="JEE1333" s="62">
        <f t="shared" si="858"/>
        <v>0</v>
      </c>
      <c r="JEF1333" s="62">
        <f t="shared" si="858"/>
        <v>1000000</v>
      </c>
      <c r="JEL1333" s="62" t="s">
        <v>185</v>
      </c>
      <c r="JEM1333" s="62" t="s">
        <v>186</v>
      </c>
      <c r="JEN1333" s="62">
        <f>JEN1329</f>
        <v>1000000</v>
      </c>
      <c r="JEO1333" s="62">
        <f t="shared" si="858"/>
        <v>0</v>
      </c>
      <c r="JEP1333" s="62">
        <f t="shared" si="858"/>
        <v>0</v>
      </c>
      <c r="JEQ1333" s="62">
        <f t="shared" si="858"/>
        <v>1000000</v>
      </c>
      <c r="JER1333" s="62">
        <f t="shared" si="858"/>
        <v>0</v>
      </c>
      <c r="JES1333" s="62">
        <f t="shared" si="858"/>
        <v>0</v>
      </c>
      <c r="JET1333" s="62">
        <f t="shared" si="858"/>
        <v>0</v>
      </c>
      <c r="JEU1333" s="62">
        <f t="shared" si="858"/>
        <v>0</v>
      </c>
      <c r="JEV1333" s="62">
        <f t="shared" si="858"/>
        <v>1000000</v>
      </c>
      <c r="JFB1333" s="62" t="s">
        <v>185</v>
      </c>
      <c r="JFC1333" s="62" t="s">
        <v>186</v>
      </c>
      <c r="JFD1333" s="62">
        <f>JFD1329</f>
        <v>1000000</v>
      </c>
      <c r="JFE1333" s="62">
        <f t="shared" ref="JFE1333:JHH1334" si="859">JFE1329</f>
        <v>0</v>
      </c>
      <c r="JFF1333" s="62">
        <f t="shared" si="859"/>
        <v>0</v>
      </c>
      <c r="JFG1333" s="62">
        <f t="shared" si="859"/>
        <v>1000000</v>
      </c>
      <c r="JFH1333" s="62">
        <f t="shared" si="859"/>
        <v>0</v>
      </c>
      <c r="JFI1333" s="62">
        <f t="shared" si="859"/>
        <v>0</v>
      </c>
      <c r="JFJ1333" s="62">
        <f t="shared" si="859"/>
        <v>0</v>
      </c>
      <c r="JFK1333" s="62">
        <f t="shared" si="859"/>
        <v>0</v>
      </c>
      <c r="JFL1333" s="62">
        <f t="shared" si="859"/>
        <v>1000000</v>
      </c>
      <c r="JFR1333" s="62" t="s">
        <v>185</v>
      </c>
      <c r="JFS1333" s="62" t="s">
        <v>186</v>
      </c>
      <c r="JFT1333" s="62">
        <f>JFT1329</f>
        <v>1000000</v>
      </c>
      <c r="JFU1333" s="62">
        <f t="shared" si="859"/>
        <v>0</v>
      </c>
      <c r="JFV1333" s="62">
        <f t="shared" si="859"/>
        <v>0</v>
      </c>
      <c r="JFW1333" s="62">
        <f t="shared" si="859"/>
        <v>1000000</v>
      </c>
      <c r="JFX1333" s="62">
        <f t="shared" si="859"/>
        <v>0</v>
      </c>
      <c r="JFY1333" s="62">
        <f t="shared" si="859"/>
        <v>0</v>
      </c>
      <c r="JFZ1333" s="62">
        <f t="shared" si="859"/>
        <v>0</v>
      </c>
      <c r="JGA1333" s="62">
        <f t="shared" si="859"/>
        <v>0</v>
      </c>
      <c r="JGB1333" s="62">
        <f t="shared" si="859"/>
        <v>1000000</v>
      </c>
      <c r="JGH1333" s="62" t="s">
        <v>185</v>
      </c>
      <c r="JGI1333" s="62" t="s">
        <v>186</v>
      </c>
      <c r="JGJ1333" s="62">
        <f>JGJ1329</f>
        <v>1000000</v>
      </c>
      <c r="JGK1333" s="62">
        <f t="shared" si="859"/>
        <v>0</v>
      </c>
      <c r="JGL1333" s="62">
        <f t="shared" si="859"/>
        <v>0</v>
      </c>
      <c r="JGM1333" s="62">
        <f t="shared" si="859"/>
        <v>1000000</v>
      </c>
      <c r="JGN1333" s="62">
        <f t="shared" si="859"/>
        <v>0</v>
      </c>
      <c r="JGO1333" s="62">
        <f t="shared" si="859"/>
        <v>0</v>
      </c>
      <c r="JGP1333" s="62">
        <f t="shared" si="859"/>
        <v>0</v>
      </c>
      <c r="JGQ1333" s="62">
        <f t="shared" si="859"/>
        <v>0</v>
      </c>
      <c r="JGR1333" s="62">
        <f t="shared" si="859"/>
        <v>1000000</v>
      </c>
      <c r="JGX1333" s="62" t="s">
        <v>185</v>
      </c>
      <c r="JGY1333" s="62" t="s">
        <v>186</v>
      </c>
      <c r="JGZ1333" s="62">
        <f>JGZ1329</f>
        <v>1000000</v>
      </c>
      <c r="JHA1333" s="62">
        <f t="shared" si="859"/>
        <v>0</v>
      </c>
      <c r="JHB1333" s="62">
        <f t="shared" si="859"/>
        <v>0</v>
      </c>
      <c r="JHC1333" s="62">
        <f t="shared" si="859"/>
        <v>1000000</v>
      </c>
      <c r="JHD1333" s="62">
        <f t="shared" si="859"/>
        <v>0</v>
      </c>
      <c r="JHE1333" s="62">
        <f t="shared" si="859"/>
        <v>0</v>
      </c>
      <c r="JHF1333" s="62">
        <f t="shared" si="859"/>
        <v>0</v>
      </c>
      <c r="JHG1333" s="62">
        <f t="shared" si="859"/>
        <v>0</v>
      </c>
      <c r="JHH1333" s="62">
        <f t="shared" si="859"/>
        <v>1000000</v>
      </c>
      <c r="JHN1333" s="62" t="s">
        <v>185</v>
      </c>
      <c r="JHO1333" s="62" t="s">
        <v>186</v>
      </c>
      <c r="JHP1333" s="62">
        <f>JHP1329</f>
        <v>1000000</v>
      </c>
      <c r="JHQ1333" s="62">
        <f t="shared" ref="JHQ1333:JJT1334" si="860">JHQ1329</f>
        <v>0</v>
      </c>
      <c r="JHR1333" s="62">
        <f t="shared" si="860"/>
        <v>0</v>
      </c>
      <c r="JHS1333" s="62">
        <f t="shared" si="860"/>
        <v>1000000</v>
      </c>
      <c r="JHT1333" s="62">
        <f t="shared" si="860"/>
        <v>0</v>
      </c>
      <c r="JHU1333" s="62">
        <f t="shared" si="860"/>
        <v>0</v>
      </c>
      <c r="JHV1333" s="62">
        <f t="shared" si="860"/>
        <v>0</v>
      </c>
      <c r="JHW1333" s="62">
        <f t="shared" si="860"/>
        <v>0</v>
      </c>
      <c r="JHX1333" s="62">
        <f t="shared" si="860"/>
        <v>1000000</v>
      </c>
      <c r="JID1333" s="62" t="s">
        <v>185</v>
      </c>
      <c r="JIE1333" s="62" t="s">
        <v>186</v>
      </c>
      <c r="JIF1333" s="62">
        <f>JIF1329</f>
        <v>1000000</v>
      </c>
      <c r="JIG1333" s="62">
        <f t="shared" si="860"/>
        <v>0</v>
      </c>
      <c r="JIH1333" s="62">
        <f t="shared" si="860"/>
        <v>0</v>
      </c>
      <c r="JII1333" s="62">
        <f t="shared" si="860"/>
        <v>1000000</v>
      </c>
      <c r="JIJ1333" s="62">
        <f t="shared" si="860"/>
        <v>0</v>
      </c>
      <c r="JIK1333" s="62">
        <f t="shared" si="860"/>
        <v>0</v>
      </c>
      <c r="JIL1333" s="62">
        <f t="shared" si="860"/>
        <v>0</v>
      </c>
      <c r="JIM1333" s="62">
        <f t="shared" si="860"/>
        <v>0</v>
      </c>
      <c r="JIN1333" s="62">
        <f t="shared" si="860"/>
        <v>1000000</v>
      </c>
      <c r="JIT1333" s="62" t="s">
        <v>185</v>
      </c>
      <c r="JIU1333" s="62" t="s">
        <v>186</v>
      </c>
      <c r="JIV1333" s="62">
        <f>JIV1329</f>
        <v>1000000</v>
      </c>
      <c r="JIW1333" s="62">
        <f t="shared" si="860"/>
        <v>0</v>
      </c>
      <c r="JIX1333" s="62">
        <f t="shared" si="860"/>
        <v>0</v>
      </c>
      <c r="JIY1333" s="62">
        <f t="shared" si="860"/>
        <v>1000000</v>
      </c>
      <c r="JIZ1333" s="62">
        <f t="shared" si="860"/>
        <v>0</v>
      </c>
      <c r="JJA1333" s="62">
        <f t="shared" si="860"/>
        <v>0</v>
      </c>
      <c r="JJB1333" s="62">
        <f t="shared" si="860"/>
        <v>0</v>
      </c>
      <c r="JJC1333" s="62">
        <f t="shared" si="860"/>
        <v>0</v>
      </c>
      <c r="JJD1333" s="62">
        <f t="shared" si="860"/>
        <v>1000000</v>
      </c>
      <c r="JJJ1333" s="62" t="s">
        <v>185</v>
      </c>
      <c r="JJK1333" s="62" t="s">
        <v>186</v>
      </c>
      <c r="JJL1333" s="62">
        <f>JJL1329</f>
        <v>1000000</v>
      </c>
      <c r="JJM1333" s="62">
        <f t="shared" si="860"/>
        <v>0</v>
      </c>
      <c r="JJN1333" s="62">
        <f t="shared" si="860"/>
        <v>0</v>
      </c>
      <c r="JJO1333" s="62">
        <f t="shared" si="860"/>
        <v>1000000</v>
      </c>
      <c r="JJP1333" s="62">
        <f t="shared" si="860"/>
        <v>0</v>
      </c>
      <c r="JJQ1333" s="62">
        <f t="shared" si="860"/>
        <v>0</v>
      </c>
      <c r="JJR1333" s="62">
        <f t="shared" si="860"/>
        <v>0</v>
      </c>
      <c r="JJS1333" s="62">
        <f t="shared" si="860"/>
        <v>0</v>
      </c>
      <c r="JJT1333" s="62">
        <f t="shared" si="860"/>
        <v>1000000</v>
      </c>
      <c r="JJZ1333" s="62" t="s">
        <v>185</v>
      </c>
      <c r="JKA1333" s="62" t="s">
        <v>186</v>
      </c>
      <c r="JKB1333" s="62">
        <f>JKB1329</f>
        <v>1000000</v>
      </c>
      <c r="JKC1333" s="62">
        <f t="shared" ref="JKC1333:JMF1334" si="861">JKC1329</f>
        <v>0</v>
      </c>
      <c r="JKD1333" s="62">
        <f t="shared" si="861"/>
        <v>0</v>
      </c>
      <c r="JKE1333" s="62">
        <f t="shared" si="861"/>
        <v>1000000</v>
      </c>
      <c r="JKF1333" s="62">
        <f t="shared" si="861"/>
        <v>0</v>
      </c>
      <c r="JKG1333" s="62">
        <f t="shared" si="861"/>
        <v>0</v>
      </c>
      <c r="JKH1333" s="62">
        <f t="shared" si="861"/>
        <v>0</v>
      </c>
      <c r="JKI1333" s="62">
        <f t="shared" si="861"/>
        <v>0</v>
      </c>
      <c r="JKJ1333" s="62">
        <f t="shared" si="861"/>
        <v>1000000</v>
      </c>
      <c r="JKP1333" s="62" t="s">
        <v>185</v>
      </c>
      <c r="JKQ1333" s="62" t="s">
        <v>186</v>
      </c>
      <c r="JKR1333" s="62">
        <f>JKR1329</f>
        <v>1000000</v>
      </c>
      <c r="JKS1333" s="62">
        <f t="shared" si="861"/>
        <v>0</v>
      </c>
      <c r="JKT1333" s="62">
        <f t="shared" si="861"/>
        <v>0</v>
      </c>
      <c r="JKU1333" s="62">
        <f t="shared" si="861"/>
        <v>1000000</v>
      </c>
      <c r="JKV1333" s="62">
        <f t="shared" si="861"/>
        <v>0</v>
      </c>
      <c r="JKW1333" s="62">
        <f t="shared" si="861"/>
        <v>0</v>
      </c>
      <c r="JKX1333" s="62">
        <f t="shared" si="861"/>
        <v>0</v>
      </c>
      <c r="JKY1333" s="62">
        <f t="shared" si="861"/>
        <v>0</v>
      </c>
      <c r="JKZ1333" s="62">
        <f t="shared" si="861"/>
        <v>1000000</v>
      </c>
      <c r="JLF1333" s="62" t="s">
        <v>185</v>
      </c>
      <c r="JLG1333" s="62" t="s">
        <v>186</v>
      </c>
      <c r="JLH1333" s="62">
        <f>JLH1329</f>
        <v>1000000</v>
      </c>
      <c r="JLI1333" s="62">
        <f t="shared" si="861"/>
        <v>0</v>
      </c>
      <c r="JLJ1333" s="62">
        <f t="shared" si="861"/>
        <v>0</v>
      </c>
      <c r="JLK1333" s="62">
        <f t="shared" si="861"/>
        <v>1000000</v>
      </c>
      <c r="JLL1333" s="62">
        <f t="shared" si="861"/>
        <v>0</v>
      </c>
      <c r="JLM1333" s="62">
        <f t="shared" si="861"/>
        <v>0</v>
      </c>
      <c r="JLN1333" s="62">
        <f t="shared" si="861"/>
        <v>0</v>
      </c>
      <c r="JLO1333" s="62">
        <f t="shared" si="861"/>
        <v>0</v>
      </c>
      <c r="JLP1333" s="62">
        <f t="shared" si="861"/>
        <v>1000000</v>
      </c>
      <c r="JLV1333" s="62" t="s">
        <v>185</v>
      </c>
      <c r="JLW1333" s="62" t="s">
        <v>186</v>
      </c>
      <c r="JLX1333" s="62">
        <f>JLX1329</f>
        <v>1000000</v>
      </c>
      <c r="JLY1333" s="62">
        <f t="shared" si="861"/>
        <v>0</v>
      </c>
      <c r="JLZ1333" s="62">
        <f t="shared" si="861"/>
        <v>0</v>
      </c>
      <c r="JMA1333" s="62">
        <f t="shared" si="861"/>
        <v>1000000</v>
      </c>
      <c r="JMB1333" s="62">
        <f t="shared" si="861"/>
        <v>0</v>
      </c>
      <c r="JMC1333" s="62">
        <f t="shared" si="861"/>
        <v>0</v>
      </c>
      <c r="JMD1333" s="62">
        <f t="shared" si="861"/>
        <v>0</v>
      </c>
      <c r="JME1333" s="62">
        <f t="shared" si="861"/>
        <v>0</v>
      </c>
      <c r="JMF1333" s="62">
        <f t="shared" si="861"/>
        <v>1000000</v>
      </c>
      <c r="JML1333" s="62" t="s">
        <v>185</v>
      </c>
      <c r="JMM1333" s="62" t="s">
        <v>186</v>
      </c>
      <c r="JMN1333" s="62">
        <f>JMN1329</f>
        <v>1000000</v>
      </c>
      <c r="JMO1333" s="62">
        <f t="shared" ref="JMO1333:JOR1334" si="862">JMO1329</f>
        <v>0</v>
      </c>
      <c r="JMP1333" s="62">
        <f t="shared" si="862"/>
        <v>0</v>
      </c>
      <c r="JMQ1333" s="62">
        <f t="shared" si="862"/>
        <v>1000000</v>
      </c>
      <c r="JMR1333" s="62">
        <f t="shared" si="862"/>
        <v>0</v>
      </c>
      <c r="JMS1333" s="62">
        <f t="shared" si="862"/>
        <v>0</v>
      </c>
      <c r="JMT1333" s="62">
        <f t="shared" si="862"/>
        <v>0</v>
      </c>
      <c r="JMU1333" s="62">
        <f t="shared" si="862"/>
        <v>0</v>
      </c>
      <c r="JMV1333" s="62">
        <f t="shared" si="862"/>
        <v>1000000</v>
      </c>
      <c r="JNB1333" s="62" t="s">
        <v>185</v>
      </c>
      <c r="JNC1333" s="62" t="s">
        <v>186</v>
      </c>
      <c r="JND1333" s="62">
        <f>JND1329</f>
        <v>1000000</v>
      </c>
      <c r="JNE1333" s="62">
        <f t="shared" si="862"/>
        <v>0</v>
      </c>
      <c r="JNF1333" s="62">
        <f t="shared" si="862"/>
        <v>0</v>
      </c>
      <c r="JNG1333" s="62">
        <f t="shared" si="862"/>
        <v>1000000</v>
      </c>
      <c r="JNH1333" s="62">
        <f t="shared" si="862"/>
        <v>0</v>
      </c>
      <c r="JNI1333" s="62">
        <f t="shared" si="862"/>
        <v>0</v>
      </c>
      <c r="JNJ1333" s="62">
        <f t="shared" si="862"/>
        <v>0</v>
      </c>
      <c r="JNK1333" s="62">
        <f t="shared" si="862"/>
        <v>0</v>
      </c>
      <c r="JNL1333" s="62">
        <f t="shared" si="862"/>
        <v>1000000</v>
      </c>
      <c r="JNR1333" s="62" t="s">
        <v>185</v>
      </c>
      <c r="JNS1333" s="62" t="s">
        <v>186</v>
      </c>
      <c r="JNT1333" s="62">
        <f>JNT1329</f>
        <v>1000000</v>
      </c>
      <c r="JNU1333" s="62">
        <f t="shared" si="862"/>
        <v>0</v>
      </c>
      <c r="JNV1333" s="62">
        <f t="shared" si="862"/>
        <v>0</v>
      </c>
      <c r="JNW1333" s="62">
        <f t="shared" si="862"/>
        <v>1000000</v>
      </c>
      <c r="JNX1333" s="62">
        <f t="shared" si="862"/>
        <v>0</v>
      </c>
      <c r="JNY1333" s="62">
        <f t="shared" si="862"/>
        <v>0</v>
      </c>
      <c r="JNZ1333" s="62">
        <f t="shared" si="862"/>
        <v>0</v>
      </c>
      <c r="JOA1333" s="62">
        <f t="shared" si="862"/>
        <v>0</v>
      </c>
      <c r="JOB1333" s="62">
        <f t="shared" si="862"/>
        <v>1000000</v>
      </c>
      <c r="JOH1333" s="62" t="s">
        <v>185</v>
      </c>
      <c r="JOI1333" s="62" t="s">
        <v>186</v>
      </c>
      <c r="JOJ1333" s="62">
        <f>JOJ1329</f>
        <v>1000000</v>
      </c>
      <c r="JOK1333" s="62">
        <f t="shared" si="862"/>
        <v>0</v>
      </c>
      <c r="JOL1333" s="62">
        <f t="shared" si="862"/>
        <v>0</v>
      </c>
      <c r="JOM1333" s="62">
        <f t="shared" si="862"/>
        <v>1000000</v>
      </c>
      <c r="JON1333" s="62">
        <f t="shared" si="862"/>
        <v>0</v>
      </c>
      <c r="JOO1333" s="62">
        <f t="shared" si="862"/>
        <v>0</v>
      </c>
      <c r="JOP1333" s="62">
        <f t="shared" si="862"/>
        <v>0</v>
      </c>
      <c r="JOQ1333" s="62">
        <f t="shared" si="862"/>
        <v>0</v>
      </c>
      <c r="JOR1333" s="62">
        <f t="shared" si="862"/>
        <v>1000000</v>
      </c>
      <c r="JOX1333" s="62" t="s">
        <v>185</v>
      </c>
      <c r="JOY1333" s="62" t="s">
        <v>186</v>
      </c>
      <c r="JOZ1333" s="62">
        <f>JOZ1329</f>
        <v>1000000</v>
      </c>
      <c r="JPA1333" s="62">
        <f t="shared" ref="JPA1333:JRD1334" si="863">JPA1329</f>
        <v>0</v>
      </c>
      <c r="JPB1333" s="62">
        <f t="shared" si="863"/>
        <v>0</v>
      </c>
      <c r="JPC1333" s="62">
        <f t="shared" si="863"/>
        <v>1000000</v>
      </c>
      <c r="JPD1333" s="62">
        <f t="shared" si="863"/>
        <v>0</v>
      </c>
      <c r="JPE1333" s="62">
        <f t="shared" si="863"/>
        <v>0</v>
      </c>
      <c r="JPF1333" s="62">
        <f t="shared" si="863"/>
        <v>0</v>
      </c>
      <c r="JPG1333" s="62">
        <f t="shared" si="863"/>
        <v>0</v>
      </c>
      <c r="JPH1333" s="62">
        <f t="shared" si="863"/>
        <v>1000000</v>
      </c>
      <c r="JPN1333" s="62" t="s">
        <v>185</v>
      </c>
      <c r="JPO1333" s="62" t="s">
        <v>186</v>
      </c>
      <c r="JPP1333" s="62">
        <f>JPP1329</f>
        <v>1000000</v>
      </c>
      <c r="JPQ1333" s="62">
        <f t="shared" si="863"/>
        <v>0</v>
      </c>
      <c r="JPR1333" s="62">
        <f t="shared" si="863"/>
        <v>0</v>
      </c>
      <c r="JPS1333" s="62">
        <f t="shared" si="863"/>
        <v>1000000</v>
      </c>
      <c r="JPT1333" s="62">
        <f t="shared" si="863"/>
        <v>0</v>
      </c>
      <c r="JPU1333" s="62">
        <f t="shared" si="863"/>
        <v>0</v>
      </c>
      <c r="JPV1333" s="62">
        <f t="shared" si="863"/>
        <v>0</v>
      </c>
      <c r="JPW1333" s="62">
        <f t="shared" si="863"/>
        <v>0</v>
      </c>
      <c r="JPX1333" s="62">
        <f t="shared" si="863"/>
        <v>1000000</v>
      </c>
      <c r="JQD1333" s="62" t="s">
        <v>185</v>
      </c>
      <c r="JQE1333" s="62" t="s">
        <v>186</v>
      </c>
      <c r="JQF1333" s="62">
        <f>JQF1329</f>
        <v>1000000</v>
      </c>
      <c r="JQG1333" s="62">
        <f t="shared" si="863"/>
        <v>0</v>
      </c>
      <c r="JQH1333" s="62">
        <f t="shared" si="863"/>
        <v>0</v>
      </c>
      <c r="JQI1333" s="62">
        <f t="shared" si="863"/>
        <v>1000000</v>
      </c>
      <c r="JQJ1333" s="62">
        <f t="shared" si="863"/>
        <v>0</v>
      </c>
      <c r="JQK1333" s="62">
        <f t="shared" si="863"/>
        <v>0</v>
      </c>
      <c r="JQL1333" s="62">
        <f t="shared" si="863"/>
        <v>0</v>
      </c>
      <c r="JQM1333" s="62">
        <f t="shared" si="863"/>
        <v>0</v>
      </c>
      <c r="JQN1333" s="62">
        <f t="shared" si="863"/>
        <v>1000000</v>
      </c>
      <c r="JQT1333" s="62" t="s">
        <v>185</v>
      </c>
      <c r="JQU1333" s="62" t="s">
        <v>186</v>
      </c>
      <c r="JQV1333" s="62">
        <f>JQV1329</f>
        <v>1000000</v>
      </c>
      <c r="JQW1333" s="62">
        <f t="shared" si="863"/>
        <v>0</v>
      </c>
      <c r="JQX1333" s="62">
        <f t="shared" si="863"/>
        <v>0</v>
      </c>
      <c r="JQY1333" s="62">
        <f t="shared" si="863"/>
        <v>1000000</v>
      </c>
      <c r="JQZ1333" s="62">
        <f t="shared" si="863"/>
        <v>0</v>
      </c>
      <c r="JRA1333" s="62">
        <f t="shared" si="863"/>
        <v>0</v>
      </c>
      <c r="JRB1333" s="62">
        <f t="shared" si="863"/>
        <v>0</v>
      </c>
      <c r="JRC1333" s="62">
        <f t="shared" si="863"/>
        <v>0</v>
      </c>
      <c r="JRD1333" s="62">
        <f t="shared" si="863"/>
        <v>1000000</v>
      </c>
      <c r="JRJ1333" s="62" t="s">
        <v>185</v>
      </c>
      <c r="JRK1333" s="62" t="s">
        <v>186</v>
      </c>
      <c r="JRL1333" s="62">
        <f>JRL1329</f>
        <v>1000000</v>
      </c>
      <c r="JRM1333" s="62">
        <f t="shared" ref="JRM1333:JTP1334" si="864">JRM1329</f>
        <v>0</v>
      </c>
      <c r="JRN1333" s="62">
        <f t="shared" si="864"/>
        <v>0</v>
      </c>
      <c r="JRO1333" s="62">
        <f t="shared" si="864"/>
        <v>1000000</v>
      </c>
      <c r="JRP1333" s="62">
        <f t="shared" si="864"/>
        <v>0</v>
      </c>
      <c r="JRQ1333" s="62">
        <f t="shared" si="864"/>
        <v>0</v>
      </c>
      <c r="JRR1333" s="62">
        <f t="shared" si="864"/>
        <v>0</v>
      </c>
      <c r="JRS1333" s="62">
        <f t="shared" si="864"/>
        <v>0</v>
      </c>
      <c r="JRT1333" s="62">
        <f t="shared" si="864"/>
        <v>1000000</v>
      </c>
      <c r="JRZ1333" s="62" t="s">
        <v>185</v>
      </c>
      <c r="JSA1333" s="62" t="s">
        <v>186</v>
      </c>
      <c r="JSB1333" s="62">
        <f>JSB1329</f>
        <v>1000000</v>
      </c>
      <c r="JSC1333" s="62">
        <f t="shared" si="864"/>
        <v>0</v>
      </c>
      <c r="JSD1333" s="62">
        <f t="shared" si="864"/>
        <v>0</v>
      </c>
      <c r="JSE1333" s="62">
        <f t="shared" si="864"/>
        <v>1000000</v>
      </c>
      <c r="JSF1333" s="62">
        <f t="shared" si="864"/>
        <v>0</v>
      </c>
      <c r="JSG1333" s="62">
        <f t="shared" si="864"/>
        <v>0</v>
      </c>
      <c r="JSH1333" s="62">
        <f t="shared" si="864"/>
        <v>0</v>
      </c>
      <c r="JSI1333" s="62">
        <f t="shared" si="864"/>
        <v>0</v>
      </c>
      <c r="JSJ1333" s="62">
        <f t="shared" si="864"/>
        <v>1000000</v>
      </c>
      <c r="JSP1333" s="62" t="s">
        <v>185</v>
      </c>
      <c r="JSQ1333" s="62" t="s">
        <v>186</v>
      </c>
      <c r="JSR1333" s="62">
        <f>JSR1329</f>
        <v>1000000</v>
      </c>
      <c r="JSS1333" s="62">
        <f t="shared" si="864"/>
        <v>0</v>
      </c>
      <c r="JST1333" s="62">
        <f t="shared" si="864"/>
        <v>0</v>
      </c>
      <c r="JSU1333" s="62">
        <f t="shared" si="864"/>
        <v>1000000</v>
      </c>
      <c r="JSV1333" s="62">
        <f t="shared" si="864"/>
        <v>0</v>
      </c>
      <c r="JSW1333" s="62">
        <f t="shared" si="864"/>
        <v>0</v>
      </c>
      <c r="JSX1333" s="62">
        <f t="shared" si="864"/>
        <v>0</v>
      </c>
      <c r="JSY1333" s="62">
        <f t="shared" si="864"/>
        <v>0</v>
      </c>
      <c r="JSZ1333" s="62">
        <f t="shared" si="864"/>
        <v>1000000</v>
      </c>
      <c r="JTF1333" s="62" t="s">
        <v>185</v>
      </c>
      <c r="JTG1333" s="62" t="s">
        <v>186</v>
      </c>
      <c r="JTH1333" s="62">
        <f>JTH1329</f>
        <v>1000000</v>
      </c>
      <c r="JTI1333" s="62">
        <f t="shared" si="864"/>
        <v>0</v>
      </c>
      <c r="JTJ1333" s="62">
        <f t="shared" si="864"/>
        <v>0</v>
      </c>
      <c r="JTK1333" s="62">
        <f t="shared" si="864"/>
        <v>1000000</v>
      </c>
      <c r="JTL1333" s="62">
        <f t="shared" si="864"/>
        <v>0</v>
      </c>
      <c r="JTM1333" s="62">
        <f t="shared" si="864"/>
        <v>0</v>
      </c>
      <c r="JTN1333" s="62">
        <f t="shared" si="864"/>
        <v>0</v>
      </c>
      <c r="JTO1333" s="62">
        <f t="shared" si="864"/>
        <v>0</v>
      </c>
      <c r="JTP1333" s="62">
        <f t="shared" si="864"/>
        <v>1000000</v>
      </c>
      <c r="JTV1333" s="62" t="s">
        <v>185</v>
      </c>
      <c r="JTW1333" s="62" t="s">
        <v>186</v>
      </c>
      <c r="JTX1333" s="62">
        <f>JTX1329</f>
        <v>1000000</v>
      </c>
      <c r="JTY1333" s="62">
        <f t="shared" ref="JTY1333:JWB1334" si="865">JTY1329</f>
        <v>0</v>
      </c>
      <c r="JTZ1333" s="62">
        <f t="shared" si="865"/>
        <v>0</v>
      </c>
      <c r="JUA1333" s="62">
        <f t="shared" si="865"/>
        <v>1000000</v>
      </c>
      <c r="JUB1333" s="62">
        <f t="shared" si="865"/>
        <v>0</v>
      </c>
      <c r="JUC1333" s="62">
        <f t="shared" si="865"/>
        <v>0</v>
      </c>
      <c r="JUD1333" s="62">
        <f t="shared" si="865"/>
        <v>0</v>
      </c>
      <c r="JUE1333" s="62">
        <f t="shared" si="865"/>
        <v>0</v>
      </c>
      <c r="JUF1333" s="62">
        <f t="shared" si="865"/>
        <v>1000000</v>
      </c>
      <c r="JUL1333" s="62" t="s">
        <v>185</v>
      </c>
      <c r="JUM1333" s="62" t="s">
        <v>186</v>
      </c>
      <c r="JUN1333" s="62">
        <f>JUN1329</f>
        <v>1000000</v>
      </c>
      <c r="JUO1333" s="62">
        <f t="shared" si="865"/>
        <v>0</v>
      </c>
      <c r="JUP1333" s="62">
        <f t="shared" si="865"/>
        <v>0</v>
      </c>
      <c r="JUQ1333" s="62">
        <f t="shared" si="865"/>
        <v>1000000</v>
      </c>
      <c r="JUR1333" s="62">
        <f t="shared" si="865"/>
        <v>0</v>
      </c>
      <c r="JUS1333" s="62">
        <f t="shared" si="865"/>
        <v>0</v>
      </c>
      <c r="JUT1333" s="62">
        <f t="shared" si="865"/>
        <v>0</v>
      </c>
      <c r="JUU1333" s="62">
        <f t="shared" si="865"/>
        <v>0</v>
      </c>
      <c r="JUV1333" s="62">
        <f t="shared" si="865"/>
        <v>1000000</v>
      </c>
      <c r="JVB1333" s="62" t="s">
        <v>185</v>
      </c>
      <c r="JVC1333" s="62" t="s">
        <v>186</v>
      </c>
      <c r="JVD1333" s="62">
        <f>JVD1329</f>
        <v>1000000</v>
      </c>
      <c r="JVE1333" s="62">
        <f t="shared" si="865"/>
        <v>0</v>
      </c>
      <c r="JVF1333" s="62">
        <f t="shared" si="865"/>
        <v>0</v>
      </c>
      <c r="JVG1333" s="62">
        <f t="shared" si="865"/>
        <v>1000000</v>
      </c>
      <c r="JVH1333" s="62">
        <f t="shared" si="865"/>
        <v>0</v>
      </c>
      <c r="JVI1333" s="62">
        <f t="shared" si="865"/>
        <v>0</v>
      </c>
      <c r="JVJ1333" s="62">
        <f t="shared" si="865"/>
        <v>0</v>
      </c>
      <c r="JVK1333" s="62">
        <f t="shared" si="865"/>
        <v>0</v>
      </c>
      <c r="JVL1333" s="62">
        <f t="shared" si="865"/>
        <v>1000000</v>
      </c>
      <c r="JVR1333" s="62" t="s">
        <v>185</v>
      </c>
      <c r="JVS1333" s="62" t="s">
        <v>186</v>
      </c>
      <c r="JVT1333" s="62">
        <f>JVT1329</f>
        <v>1000000</v>
      </c>
      <c r="JVU1333" s="62">
        <f t="shared" si="865"/>
        <v>0</v>
      </c>
      <c r="JVV1333" s="62">
        <f t="shared" si="865"/>
        <v>0</v>
      </c>
      <c r="JVW1333" s="62">
        <f t="shared" si="865"/>
        <v>1000000</v>
      </c>
      <c r="JVX1333" s="62">
        <f t="shared" si="865"/>
        <v>0</v>
      </c>
      <c r="JVY1333" s="62">
        <f t="shared" si="865"/>
        <v>0</v>
      </c>
      <c r="JVZ1333" s="62">
        <f t="shared" si="865"/>
        <v>0</v>
      </c>
      <c r="JWA1333" s="62">
        <f t="shared" si="865"/>
        <v>0</v>
      </c>
      <c r="JWB1333" s="62">
        <f t="shared" si="865"/>
        <v>1000000</v>
      </c>
      <c r="JWH1333" s="62" t="s">
        <v>185</v>
      </c>
      <c r="JWI1333" s="62" t="s">
        <v>186</v>
      </c>
      <c r="JWJ1333" s="62">
        <f>JWJ1329</f>
        <v>1000000</v>
      </c>
      <c r="JWK1333" s="62">
        <f t="shared" ref="JWK1333:JYN1334" si="866">JWK1329</f>
        <v>0</v>
      </c>
      <c r="JWL1333" s="62">
        <f t="shared" si="866"/>
        <v>0</v>
      </c>
      <c r="JWM1333" s="62">
        <f t="shared" si="866"/>
        <v>1000000</v>
      </c>
      <c r="JWN1333" s="62">
        <f t="shared" si="866"/>
        <v>0</v>
      </c>
      <c r="JWO1333" s="62">
        <f t="shared" si="866"/>
        <v>0</v>
      </c>
      <c r="JWP1333" s="62">
        <f t="shared" si="866"/>
        <v>0</v>
      </c>
      <c r="JWQ1333" s="62">
        <f t="shared" si="866"/>
        <v>0</v>
      </c>
      <c r="JWR1333" s="62">
        <f t="shared" si="866"/>
        <v>1000000</v>
      </c>
      <c r="JWX1333" s="62" t="s">
        <v>185</v>
      </c>
      <c r="JWY1333" s="62" t="s">
        <v>186</v>
      </c>
      <c r="JWZ1333" s="62">
        <f>JWZ1329</f>
        <v>1000000</v>
      </c>
      <c r="JXA1333" s="62">
        <f t="shared" si="866"/>
        <v>0</v>
      </c>
      <c r="JXB1333" s="62">
        <f t="shared" si="866"/>
        <v>0</v>
      </c>
      <c r="JXC1333" s="62">
        <f t="shared" si="866"/>
        <v>1000000</v>
      </c>
      <c r="JXD1333" s="62">
        <f t="shared" si="866"/>
        <v>0</v>
      </c>
      <c r="JXE1333" s="62">
        <f t="shared" si="866"/>
        <v>0</v>
      </c>
      <c r="JXF1333" s="62">
        <f t="shared" si="866"/>
        <v>0</v>
      </c>
      <c r="JXG1333" s="62">
        <f t="shared" si="866"/>
        <v>0</v>
      </c>
      <c r="JXH1333" s="62">
        <f t="shared" si="866"/>
        <v>1000000</v>
      </c>
      <c r="JXN1333" s="62" t="s">
        <v>185</v>
      </c>
      <c r="JXO1333" s="62" t="s">
        <v>186</v>
      </c>
      <c r="JXP1333" s="62">
        <f>JXP1329</f>
        <v>1000000</v>
      </c>
      <c r="JXQ1333" s="62">
        <f t="shared" si="866"/>
        <v>0</v>
      </c>
      <c r="JXR1333" s="62">
        <f t="shared" si="866"/>
        <v>0</v>
      </c>
      <c r="JXS1333" s="62">
        <f t="shared" si="866"/>
        <v>1000000</v>
      </c>
      <c r="JXT1333" s="62">
        <f t="shared" si="866"/>
        <v>0</v>
      </c>
      <c r="JXU1333" s="62">
        <f t="shared" si="866"/>
        <v>0</v>
      </c>
      <c r="JXV1333" s="62">
        <f t="shared" si="866"/>
        <v>0</v>
      </c>
      <c r="JXW1333" s="62">
        <f t="shared" si="866"/>
        <v>0</v>
      </c>
      <c r="JXX1333" s="62">
        <f t="shared" si="866"/>
        <v>1000000</v>
      </c>
      <c r="JYD1333" s="62" t="s">
        <v>185</v>
      </c>
      <c r="JYE1333" s="62" t="s">
        <v>186</v>
      </c>
      <c r="JYF1333" s="62">
        <f>JYF1329</f>
        <v>1000000</v>
      </c>
      <c r="JYG1333" s="62">
        <f t="shared" si="866"/>
        <v>0</v>
      </c>
      <c r="JYH1333" s="62">
        <f t="shared" si="866"/>
        <v>0</v>
      </c>
      <c r="JYI1333" s="62">
        <f t="shared" si="866"/>
        <v>1000000</v>
      </c>
      <c r="JYJ1333" s="62">
        <f t="shared" si="866"/>
        <v>0</v>
      </c>
      <c r="JYK1333" s="62">
        <f t="shared" si="866"/>
        <v>0</v>
      </c>
      <c r="JYL1333" s="62">
        <f t="shared" si="866"/>
        <v>0</v>
      </c>
      <c r="JYM1333" s="62">
        <f t="shared" si="866"/>
        <v>0</v>
      </c>
      <c r="JYN1333" s="62">
        <f t="shared" si="866"/>
        <v>1000000</v>
      </c>
      <c r="JYT1333" s="62" t="s">
        <v>185</v>
      </c>
      <c r="JYU1333" s="62" t="s">
        <v>186</v>
      </c>
      <c r="JYV1333" s="62">
        <f>JYV1329</f>
        <v>1000000</v>
      </c>
      <c r="JYW1333" s="62">
        <f t="shared" ref="JYW1333:KAZ1334" si="867">JYW1329</f>
        <v>0</v>
      </c>
      <c r="JYX1333" s="62">
        <f t="shared" si="867"/>
        <v>0</v>
      </c>
      <c r="JYY1333" s="62">
        <f t="shared" si="867"/>
        <v>1000000</v>
      </c>
      <c r="JYZ1333" s="62">
        <f t="shared" si="867"/>
        <v>0</v>
      </c>
      <c r="JZA1333" s="62">
        <f t="shared" si="867"/>
        <v>0</v>
      </c>
      <c r="JZB1333" s="62">
        <f t="shared" si="867"/>
        <v>0</v>
      </c>
      <c r="JZC1333" s="62">
        <f t="shared" si="867"/>
        <v>0</v>
      </c>
      <c r="JZD1333" s="62">
        <f t="shared" si="867"/>
        <v>1000000</v>
      </c>
      <c r="JZJ1333" s="62" t="s">
        <v>185</v>
      </c>
      <c r="JZK1333" s="62" t="s">
        <v>186</v>
      </c>
      <c r="JZL1333" s="62">
        <f>JZL1329</f>
        <v>1000000</v>
      </c>
      <c r="JZM1333" s="62">
        <f t="shared" si="867"/>
        <v>0</v>
      </c>
      <c r="JZN1333" s="62">
        <f t="shared" si="867"/>
        <v>0</v>
      </c>
      <c r="JZO1333" s="62">
        <f t="shared" si="867"/>
        <v>1000000</v>
      </c>
      <c r="JZP1333" s="62">
        <f t="shared" si="867"/>
        <v>0</v>
      </c>
      <c r="JZQ1333" s="62">
        <f t="shared" si="867"/>
        <v>0</v>
      </c>
      <c r="JZR1333" s="62">
        <f t="shared" si="867"/>
        <v>0</v>
      </c>
      <c r="JZS1333" s="62">
        <f t="shared" si="867"/>
        <v>0</v>
      </c>
      <c r="JZT1333" s="62">
        <f t="shared" si="867"/>
        <v>1000000</v>
      </c>
      <c r="JZZ1333" s="62" t="s">
        <v>185</v>
      </c>
      <c r="KAA1333" s="62" t="s">
        <v>186</v>
      </c>
      <c r="KAB1333" s="62">
        <f>KAB1329</f>
        <v>1000000</v>
      </c>
      <c r="KAC1333" s="62">
        <f t="shared" si="867"/>
        <v>0</v>
      </c>
      <c r="KAD1333" s="62">
        <f t="shared" si="867"/>
        <v>0</v>
      </c>
      <c r="KAE1333" s="62">
        <f t="shared" si="867"/>
        <v>1000000</v>
      </c>
      <c r="KAF1333" s="62">
        <f t="shared" si="867"/>
        <v>0</v>
      </c>
      <c r="KAG1333" s="62">
        <f t="shared" si="867"/>
        <v>0</v>
      </c>
      <c r="KAH1333" s="62">
        <f t="shared" si="867"/>
        <v>0</v>
      </c>
      <c r="KAI1333" s="62">
        <f t="shared" si="867"/>
        <v>0</v>
      </c>
      <c r="KAJ1333" s="62">
        <f t="shared" si="867"/>
        <v>1000000</v>
      </c>
      <c r="KAP1333" s="62" t="s">
        <v>185</v>
      </c>
      <c r="KAQ1333" s="62" t="s">
        <v>186</v>
      </c>
      <c r="KAR1333" s="62">
        <f>KAR1329</f>
        <v>1000000</v>
      </c>
      <c r="KAS1333" s="62">
        <f t="shared" si="867"/>
        <v>0</v>
      </c>
      <c r="KAT1333" s="62">
        <f t="shared" si="867"/>
        <v>0</v>
      </c>
      <c r="KAU1333" s="62">
        <f t="shared" si="867"/>
        <v>1000000</v>
      </c>
      <c r="KAV1333" s="62">
        <f t="shared" si="867"/>
        <v>0</v>
      </c>
      <c r="KAW1333" s="62">
        <f t="shared" si="867"/>
        <v>0</v>
      </c>
      <c r="KAX1333" s="62">
        <f t="shared" si="867"/>
        <v>0</v>
      </c>
      <c r="KAY1333" s="62">
        <f t="shared" si="867"/>
        <v>0</v>
      </c>
      <c r="KAZ1333" s="62">
        <f t="shared" si="867"/>
        <v>1000000</v>
      </c>
      <c r="KBF1333" s="62" t="s">
        <v>185</v>
      </c>
      <c r="KBG1333" s="62" t="s">
        <v>186</v>
      </c>
      <c r="KBH1333" s="62">
        <f>KBH1329</f>
        <v>1000000</v>
      </c>
      <c r="KBI1333" s="62">
        <f t="shared" ref="KBI1333:KDL1334" si="868">KBI1329</f>
        <v>0</v>
      </c>
      <c r="KBJ1333" s="62">
        <f t="shared" si="868"/>
        <v>0</v>
      </c>
      <c r="KBK1333" s="62">
        <f t="shared" si="868"/>
        <v>1000000</v>
      </c>
      <c r="KBL1333" s="62">
        <f t="shared" si="868"/>
        <v>0</v>
      </c>
      <c r="KBM1333" s="62">
        <f t="shared" si="868"/>
        <v>0</v>
      </c>
      <c r="KBN1333" s="62">
        <f t="shared" si="868"/>
        <v>0</v>
      </c>
      <c r="KBO1333" s="62">
        <f t="shared" si="868"/>
        <v>0</v>
      </c>
      <c r="KBP1333" s="62">
        <f t="shared" si="868"/>
        <v>1000000</v>
      </c>
      <c r="KBV1333" s="62" t="s">
        <v>185</v>
      </c>
      <c r="KBW1333" s="62" t="s">
        <v>186</v>
      </c>
      <c r="KBX1333" s="62">
        <f>KBX1329</f>
        <v>1000000</v>
      </c>
      <c r="KBY1333" s="62">
        <f t="shared" si="868"/>
        <v>0</v>
      </c>
      <c r="KBZ1333" s="62">
        <f t="shared" si="868"/>
        <v>0</v>
      </c>
      <c r="KCA1333" s="62">
        <f t="shared" si="868"/>
        <v>1000000</v>
      </c>
      <c r="KCB1333" s="62">
        <f t="shared" si="868"/>
        <v>0</v>
      </c>
      <c r="KCC1333" s="62">
        <f t="shared" si="868"/>
        <v>0</v>
      </c>
      <c r="KCD1333" s="62">
        <f t="shared" si="868"/>
        <v>0</v>
      </c>
      <c r="KCE1333" s="62">
        <f t="shared" si="868"/>
        <v>0</v>
      </c>
      <c r="KCF1333" s="62">
        <f t="shared" si="868"/>
        <v>1000000</v>
      </c>
      <c r="KCL1333" s="62" t="s">
        <v>185</v>
      </c>
      <c r="KCM1333" s="62" t="s">
        <v>186</v>
      </c>
      <c r="KCN1333" s="62">
        <f>KCN1329</f>
        <v>1000000</v>
      </c>
      <c r="KCO1333" s="62">
        <f t="shared" si="868"/>
        <v>0</v>
      </c>
      <c r="KCP1333" s="62">
        <f t="shared" si="868"/>
        <v>0</v>
      </c>
      <c r="KCQ1333" s="62">
        <f t="shared" si="868"/>
        <v>1000000</v>
      </c>
      <c r="KCR1333" s="62">
        <f t="shared" si="868"/>
        <v>0</v>
      </c>
      <c r="KCS1333" s="62">
        <f t="shared" si="868"/>
        <v>0</v>
      </c>
      <c r="KCT1333" s="62">
        <f t="shared" si="868"/>
        <v>0</v>
      </c>
      <c r="KCU1333" s="62">
        <f t="shared" si="868"/>
        <v>0</v>
      </c>
      <c r="KCV1333" s="62">
        <f t="shared" si="868"/>
        <v>1000000</v>
      </c>
      <c r="KDB1333" s="62" t="s">
        <v>185</v>
      </c>
      <c r="KDC1333" s="62" t="s">
        <v>186</v>
      </c>
      <c r="KDD1333" s="62">
        <f>KDD1329</f>
        <v>1000000</v>
      </c>
      <c r="KDE1333" s="62">
        <f t="shared" si="868"/>
        <v>0</v>
      </c>
      <c r="KDF1333" s="62">
        <f t="shared" si="868"/>
        <v>0</v>
      </c>
      <c r="KDG1333" s="62">
        <f t="shared" si="868"/>
        <v>1000000</v>
      </c>
      <c r="KDH1333" s="62">
        <f t="shared" si="868"/>
        <v>0</v>
      </c>
      <c r="KDI1333" s="62">
        <f t="shared" si="868"/>
        <v>0</v>
      </c>
      <c r="KDJ1333" s="62">
        <f t="shared" si="868"/>
        <v>0</v>
      </c>
      <c r="KDK1333" s="62">
        <f t="shared" si="868"/>
        <v>0</v>
      </c>
      <c r="KDL1333" s="62">
        <f t="shared" si="868"/>
        <v>1000000</v>
      </c>
      <c r="KDR1333" s="62" t="s">
        <v>185</v>
      </c>
      <c r="KDS1333" s="62" t="s">
        <v>186</v>
      </c>
      <c r="KDT1333" s="62">
        <f>KDT1329</f>
        <v>1000000</v>
      </c>
      <c r="KDU1333" s="62">
        <f t="shared" ref="KDU1333:KFX1334" si="869">KDU1329</f>
        <v>0</v>
      </c>
      <c r="KDV1333" s="62">
        <f t="shared" si="869"/>
        <v>0</v>
      </c>
      <c r="KDW1333" s="62">
        <f t="shared" si="869"/>
        <v>1000000</v>
      </c>
      <c r="KDX1333" s="62">
        <f t="shared" si="869"/>
        <v>0</v>
      </c>
      <c r="KDY1333" s="62">
        <f t="shared" si="869"/>
        <v>0</v>
      </c>
      <c r="KDZ1333" s="62">
        <f t="shared" si="869"/>
        <v>0</v>
      </c>
      <c r="KEA1333" s="62">
        <f t="shared" si="869"/>
        <v>0</v>
      </c>
      <c r="KEB1333" s="62">
        <f t="shared" si="869"/>
        <v>1000000</v>
      </c>
      <c r="KEH1333" s="62" t="s">
        <v>185</v>
      </c>
      <c r="KEI1333" s="62" t="s">
        <v>186</v>
      </c>
      <c r="KEJ1333" s="62">
        <f>KEJ1329</f>
        <v>1000000</v>
      </c>
      <c r="KEK1333" s="62">
        <f t="shared" si="869"/>
        <v>0</v>
      </c>
      <c r="KEL1333" s="62">
        <f t="shared" si="869"/>
        <v>0</v>
      </c>
      <c r="KEM1333" s="62">
        <f t="shared" si="869"/>
        <v>1000000</v>
      </c>
      <c r="KEN1333" s="62">
        <f t="shared" si="869"/>
        <v>0</v>
      </c>
      <c r="KEO1333" s="62">
        <f t="shared" si="869"/>
        <v>0</v>
      </c>
      <c r="KEP1333" s="62">
        <f t="shared" si="869"/>
        <v>0</v>
      </c>
      <c r="KEQ1333" s="62">
        <f t="shared" si="869"/>
        <v>0</v>
      </c>
      <c r="KER1333" s="62">
        <f t="shared" si="869"/>
        <v>1000000</v>
      </c>
      <c r="KEX1333" s="62" t="s">
        <v>185</v>
      </c>
      <c r="KEY1333" s="62" t="s">
        <v>186</v>
      </c>
      <c r="KEZ1333" s="62">
        <f>KEZ1329</f>
        <v>1000000</v>
      </c>
      <c r="KFA1333" s="62">
        <f t="shared" si="869"/>
        <v>0</v>
      </c>
      <c r="KFB1333" s="62">
        <f t="shared" si="869"/>
        <v>0</v>
      </c>
      <c r="KFC1333" s="62">
        <f t="shared" si="869"/>
        <v>1000000</v>
      </c>
      <c r="KFD1333" s="62">
        <f t="shared" si="869"/>
        <v>0</v>
      </c>
      <c r="KFE1333" s="62">
        <f t="shared" si="869"/>
        <v>0</v>
      </c>
      <c r="KFF1333" s="62">
        <f t="shared" si="869"/>
        <v>0</v>
      </c>
      <c r="KFG1333" s="62">
        <f t="shared" si="869"/>
        <v>0</v>
      </c>
      <c r="KFH1333" s="62">
        <f t="shared" si="869"/>
        <v>1000000</v>
      </c>
      <c r="KFN1333" s="62" t="s">
        <v>185</v>
      </c>
      <c r="KFO1333" s="62" t="s">
        <v>186</v>
      </c>
      <c r="KFP1333" s="62">
        <f>KFP1329</f>
        <v>1000000</v>
      </c>
      <c r="KFQ1333" s="62">
        <f t="shared" si="869"/>
        <v>0</v>
      </c>
      <c r="KFR1333" s="62">
        <f t="shared" si="869"/>
        <v>0</v>
      </c>
      <c r="KFS1333" s="62">
        <f t="shared" si="869"/>
        <v>1000000</v>
      </c>
      <c r="KFT1333" s="62">
        <f t="shared" si="869"/>
        <v>0</v>
      </c>
      <c r="KFU1333" s="62">
        <f t="shared" si="869"/>
        <v>0</v>
      </c>
      <c r="KFV1333" s="62">
        <f t="shared" si="869"/>
        <v>0</v>
      </c>
      <c r="KFW1333" s="62">
        <f t="shared" si="869"/>
        <v>0</v>
      </c>
      <c r="KFX1333" s="62">
        <f t="shared" si="869"/>
        <v>1000000</v>
      </c>
      <c r="KGD1333" s="62" t="s">
        <v>185</v>
      </c>
      <c r="KGE1333" s="62" t="s">
        <v>186</v>
      </c>
      <c r="KGF1333" s="62">
        <f>KGF1329</f>
        <v>1000000</v>
      </c>
      <c r="KGG1333" s="62">
        <f t="shared" ref="KGG1333:KIJ1334" si="870">KGG1329</f>
        <v>0</v>
      </c>
      <c r="KGH1333" s="62">
        <f t="shared" si="870"/>
        <v>0</v>
      </c>
      <c r="KGI1333" s="62">
        <f t="shared" si="870"/>
        <v>1000000</v>
      </c>
      <c r="KGJ1333" s="62">
        <f t="shared" si="870"/>
        <v>0</v>
      </c>
      <c r="KGK1333" s="62">
        <f t="shared" si="870"/>
        <v>0</v>
      </c>
      <c r="KGL1333" s="62">
        <f t="shared" si="870"/>
        <v>0</v>
      </c>
      <c r="KGM1333" s="62">
        <f t="shared" si="870"/>
        <v>0</v>
      </c>
      <c r="KGN1333" s="62">
        <f t="shared" si="870"/>
        <v>1000000</v>
      </c>
      <c r="KGT1333" s="62" t="s">
        <v>185</v>
      </c>
      <c r="KGU1333" s="62" t="s">
        <v>186</v>
      </c>
      <c r="KGV1333" s="62">
        <f>KGV1329</f>
        <v>1000000</v>
      </c>
      <c r="KGW1333" s="62">
        <f t="shared" si="870"/>
        <v>0</v>
      </c>
      <c r="KGX1333" s="62">
        <f t="shared" si="870"/>
        <v>0</v>
      </c>
      <c r="KGY1333" s="62">
        <f t="shared" si="870"/>
        <v>1000000</v>
      </c>
      <c r="KGZ1333" s="62">
        <f t="shared" si="870"/>
        <v>0</v>
      </c>
      <c r="KHA1333" s="62">
        <f t="shared" si="870"/>
        <v>0</v>
      </c>
      <c r="KHB1333" s="62">
        <f t="shared" si="870"/>
        <v>0</v>
      </c>
      <c r="KHC1333" s="62">
        <f t="shared" si="870"/>
        <v>0</v>
      </c>
      <c r="KHD1333" s="62">
        <f t="shared" si="870"/>
        <v>1000000</v>
      </c>
      <c r="KHJ1333" s="62" t="s">
        <v>185</v>
      </c>
      <c r="KHK1333" s="62" t="s">
        <v>186</v>
      </c>
      <c r="KHL1333" s="62">
        <f>KHL1329</f>
        <v>1000000</v>
      </c>
      <c r="KHM1333" s="62">
        <f t="shared" si="870"/>
        <v>0</v>
      </c>
      <c r="KHN1333" s="62">
        <f t="shared" si="870"/>
        <v>0</v>
      </c>
      <c r="KHO1333" s="62">
        <f t="shared" si="870"/>
        <v>1000000</v>
      </c>
      <c r="KHP1333" s="62">
        <f t="shared" si="870"/>
        <v>0</v>
      </c>
      <c r="KHQ1333" s="62">
        <f t="shared" si="870"/>
        <v>0</v>
      </c>
      <c r="KHR1333" s="62">
        <f t="shared" si="870"/>
        <v>0</v>
      </c>
      <c r="KHS1333" s="62">
        <f t="shared" si="870"/>
        <v>0</v>
      </c>
      <c r="KHT1333" s="62">
        <f t="shared" si="870"/>
        <v>1000000</v>
      </c>
      <c r="KHZ1333" s="62" t="s">
        <v>185</v>
      </c>
      <c r="KIA1333" s="62" t="s">
        <v>186</v>
      </c>
      <c r="KIB1333" s="62">
        <f>KIB1329</f>
        <v>1000000</v>
      </c>
      <c r="KIC1333" s="62">
        <f t="shared" si="870"/>
        <v>0</v>
      </c>
      <c r="KID1333" s="62">
        <f t="shared" si="870"/>
        <v>0</v>
      </c>
      <c r="KIE1333" s="62">
        <f t="shared" si="870"/>
        <v>1000000</v>
      </c>
      <c r="KIF1333" s="62">
        <f t="shared" si="870"/>
        <v>0</v>
      </c>
      <c r="KIG1333" s="62">
        <f t="shared" si="870"/>
        <v>0</v>
      </c>
      <c r="KIH1333" s="62">
        <f t="shared" si="870"/>
        <v>0</v>
      </c>
      <c r="KII1333" s="62">
        <f t="shared" si="870"/>
        <v>0</v>
      </c>
      <c r="KIJ1333" s="62">
        <f t="shared" si="870"/>
        <v>1000000</v>
      </c>
      <c r="KIP1333" s="62" t="s">
        <v>185</v>
      </c>
      <c r="KIQ1333" s="62" t="s">
        <v>186</v>
      </c>
      <c r="KIR1333" s="62">
        <f>KIR1329</f>
        <v>1000000</v>
      </c>
      <c r="KIS1333" s="62">
        <f t="shared" ref="KIS1333:KKV1334" si="871">KIS1329</f>
        <v>0</v>
      </c>
      <c r="KIT1333" s="62">
        <f t="shared" si="871"/>
        <v>0</v>
      </c>
      <c r="KIU1333" s="62">
        <f t="shared" si="871"/>
        <v>1000000</v>
      </c>
      <c r="KIV1333" s="62">
        <f t="shared" si="871"/>
        <v>0</v>
      </c>
      <c r="KIW1333" s="62">
        <f t="shared" si="871"/>
        <v>0</v>
      </c>
      <c r="KIX1333" s="62">
        <f t="shared" si="871"/>
        <v>0</v>
      </c>
      <c r="KIY1333" s="62">
        <f t="shared" si="871"/>
        <v>0</v>
      </c>
      <c r="KIZ1333" s="62">
        <f t="shared" si="871"/>
        <v>1000000</v>
      </c>
      <c r="KJF1333" s="62" t="s">
        <v>185</v>
      </c>
      <c r="KJG1333" s="62" t="s">
        <v>186</v>
      </c>
      <c r="KJH1333" s="62">
        <f>KJH1329</f>
        <v>1000000</v>
      </c>
      <c r="KJI1333" s="62">
        <f t="shared" si="871"/>
        <v>0</v>
      </c>
      <c r="KJJ1333" s="62">
        <f t="shared" si="871"/>
        <v>0</v>
      </c>
      <c r="KJK1333" s="62">
        <f t="shared" si="871"/>
        <v>1000000</v>
      </c>
      <c r="KJL1333" s="62">
        <f t="shared" si="871"/>
        <v>0</v>
      </c>
      <c r="KJM1333" s="62">
        <f t="shared" si="871"/>
        <v>0</v>
      </c>
      <c r="KJN1333" s="62">
        <f t="shared" si="871"/>
        <v>0</v>
      </c>
      <c r="KJO1333" s="62">
        <f t="shared" si="871"/>
        <v>0</v>
      </c>
      <c r="KJP1333" s="62">
        <f t="shared" si="871"/>
        <v>1000000</v>
      </c>
      <c r="KJV1333" s="62" t="s">
        <v>185</v>
      </c>
      <c r="KJW1333" s="62" t="s">
        <v>186</v>
      </c>
      <c r="KJX1333" s="62">
        <f>KJX1329</f>
        <v>1000000</v>
      </c>
      <c r="KJY1333" s="62">
        <f t="shared" si="871"/>
        <v>0</v>
      </c>
      <c r="KJZ1333" s="62">
        <f t="shared" si="871"/>
        <v>0</v>
      </c>
      <c r="KKA1333" s="62">
        <f t="shared" si="871"/>
        <v>1000000</v>
      </c>
      <c r="KKB1333" s="62">
        <f t="shared" si="871"/>
        <v>0</v>
      </c>
      <c r="KKC1333" s="62">
        <f t="shared" si="871"/>
        <v>0</v>
      </c>
      <c r="KKD1333" s="62">
        <f t="shared" si="871"/>
        <v>0</v>
      </c>
      <c r="KKE1333" s="62">
        <f t="shared" si="871"/>
        <v>0</v>
      </c>
      <c r="KKF1333" s="62">
        <f t="shared" si="871"/>
        <v>1000000</v>
      </c>
      <c r="KKL1333" s="62" t="s">
        <v>185</v>
      </c>
      <c r="KKM1333" s="62" t="s">
        <v>186</v>
      </c>
      <c r="KKN1333" s="62">
        <f>KKN1329</f>
        <v>1000000</v>
      </c>
      <c r="KKO1333" s="62">
        <f t="shared" si="871"/>
        <v>0</v>
      </c>
      <c r="KKP1333" s="62">
        <f t="shared" si="871"/>
        <v>0</v>
      </c>
      <c r="KKQ1333" s="62">
        <f t="shared" si="871"/>
        <v>1000000</v>
      </c>
      <c r="KKR1333" s="62">
        <f t="shared" si="871"/>
        <v>0</v>
      </c>
      <c r="KKS1333" s="62">
        <f t="shared" si="871"/>
        <v>0</v>
      </c>
      <c r="KKT1333" s="62">
        <f t="shared" si="871"/>
        <v>0</v>
      </c>
      <c r="KKU1333" s="62">
        <f t="shared" si="871"/>
        <v>0</v>
      </c>
      <c r="KKV1333" s="62">
        <f t="shared" si="871"/>
        <v>1000000</v>
      </c>
      <c r="KLB1333" s="62" t="s">
        <v>185</v>
      </c>
      <c r="KLC1333" s="62" t="s">
        <v>186</v>
      </c>
      <c r="KLD1333" s="62">
        <f>KLD1329</f>
        <v>1000000</v>
      </c>
      <c r="KLE1333" s="62">
        <f t="shared" ref="KLE1333:KNH1334" si="872">KLE1329</f>
        <v>0</v>
      </c>
      <c r="KLF1333" s="62">
        <f t="shared" si="872"/>
        <v>0</v>
      </c>
      <c r="KLG1333" s="62">
        <f t="shared" si="872"/>
        <v>1000000</v>
      </c>
      <c r="KLH1333" s="62">
        <f t="shared" si="872"/>
        <v>0</v>
      </c>
      <c r="KLI1333" s="62">
        <f t="shared" si="872"/>
        <v>0</v>
      </c>
      <c r="KLJ1333" s="62">
        <f t="shared" si="872"/>
        <v>0</v>
      </c>
      <c r="KLK1333" s="62">
        <f t="shared" si="872"/>
        <v>0</v>
      </c>
      <c r="KLL1333" s="62">
        <f t="shared" si="872"/>
        <v>1000000</v>
      </c>
      <c r="KLR1333" s="62" t="s">
        <v>185</v>
      </c>
      <c r="KLS1333" s="62" t="s">
        <v>186</v>
      </c>
      <c r="KLT1333" s="62">
        <f>KLT1329</f>
        <v>1000000</v>
      </c>
      <c r="KLU1333" s="62">
        <f t="shared" si="872"/>
        <v>0</v>
      </c>
      <c r="KLV1333" s="62">
        <f t="shared" si="872"/>
        <v>0</v>
      </c>
      <c r="KLW1333" s="62">
        <f t="shared" si="872"/>
        <v>1000000</v>
      </c>
      <c r="KLX1333" s="62">
        <f t="shared" si="872"/>
        <v>0</v>
      </c>
      <c r="KLY1333" s="62">
        <f t="shared" si="872"/>
        <v>0</v>
      </c>
      <c r="KLZ1333" s="62">
        <f t="shared" si="872"/>
        <v>0</v>
      </c>
      <c r="KMA1333" s="62">
        <f t="shared" si="872"/>
        <v>0</v>
      </c>
      <c r="KMB1333" s="62">
        <f t="shared" si="872"/>
        <v>1000000</v>
      </c>
      <c r="KMH1333" s="62" t="s">
        <v>185</v>
      </c>
      <c r="KMI1333" s="62" t="s">
        <v>186</v>
      </c>
      <c r="KMJ1333" s="62">
        <f>KMJ1329</f>
        <v>1000000</v>
      </c>
      <c r="KMK1333" s="62">
        <f t="shared" si="872"/>
        <v>0</v>
      </c>
      <c r="KML1333" s="62">
        <f t="shared" si="872"/>
        <v>0</v>
      </c>
      <c r="KMM1333" s="62">
        <f t="shared" si="872"/>
        <v>1000000</v>
      </c>
      <c r="KMN1333" s="62">
        <f t="shared" si="872"/>
        <v>0</v>
      </c>
      <c r="KMO1333" s="62">
        <f t="shared" si="872"/>
        <v>0</v>
      </c>
      <c r="KMP1333" s="62">
        <f t="shared" si="872"/>
        <v>0</v>
      </c>
      <c r="KMQ1333" s="62">
        <f t="shared" si="872"/>
        <v>0</v>
      </c>
      <c r="KMR1333" s="62">
        <f t="shared" si="872"/>
        <v>1000000</v>
      </c>
      <c r="KMX1333" s="62" t="s">
        <v>185</v>
      </c>
      <c r="KMY1333" s="62" t="s">
        <v>186</v>
      </c>
      <c r="KMZ1333" s="62">
        <f>KMZ1329</f>
        <v>1000000</v>
      </c>
      <c r="KNA1333" s="62">
        <f t="shared" si="872"/>
        <v>0</v>
      </c>
      <c r="KNB1333" s="62">
        <f t="shared" si="872"/>
        <v>0</v>
      </c>
      <c r="KNC1333" s="62">
        <f t="shared" si="872"/>
        <v>1000000</v>
      </c>
      <c r="KND1333" s="62">
        <f t="shared" si="872"/>
        <v>0</v>
      </c>
      <c r="KNE1333" s="62">
        <f t="shared" si="872"/>
        <v>0</v>
      </c>
      <c r="KNF1333" s="62">
        <f t="shared" si="872"/>
        <v>0</v>
      </c>
      <c r="KNG1333" s="62">
        <f t="shared" si="872"/>
        <v>0</v>
      </c>
      <c r="KNH1333" s="62">
        <f t="shared" si="872"/>
        <v>1000000</v>
      </c>
      <c r="KNN1333" s="62" t="s">
        <v>185</v>
      </c>
      <c r="KNO1333" s="62" t="s">
        <v>186</v>
      </c>
      <c r="KNP1333" s="62">
        <f>KNP1329</f>
        <v>1000000</v>
      </c>
      <c r="KNQ1333" s="62">
        <f t="shared" ref="KNQ1333:KPT1334" si="873">KNQ1329</f>
        <v>0</v>
      </c>
      <c r="KNR1333" s="62">
        <f t="shared" si="873"/>
        <v>0</v>
      </c>
      <c r="KNS1333" s="62">
        <f t="shared" si="873"/>
        <v>1000000</v>
      </c>
      <c r="KNT1333" s="62">
        <f t="shared" si="873"/>
        <v>0</v>
      </c>
      <c r="KNU1333" s="62">
        <f t="shared" si="873"/>
        <v>0</v>
      </c>
      <c r="KNV1333" s="62">
        <f t="shared" si="873"/>
        <v>0</v>
      </c>
      <c r="KNW1333" s="62">
        <f t="shared" si="873"/>
        <v>0</v>
      </c>
      <c r="KNX1333" s="62">
        <f t="shared" si="873"/>
        <v>1000000</v>
      </c>
      <c r="KOD1333" s="62" t="s">
        <v>185</v>
      </c>
      <c r="KOE1333" s="62" t="s">
        <v>186</v>
      </c>
      <c r="KOF1333" s="62">
        <f>KOF1329</f>
        <v>1000000</v>
      </c>
      <c r="KOG1333" s="62">
        <f t="shared" si="873"/>
        <v>0</v>
      </c>
      <c r="KOH1333" s="62">
        <f t="shared" si="873"/>
        <v>0</v>
      </c>
      <c r="KOI1333" s="62">
        <f t="shared" si="873"/>
        <v>1000000</v>
      </c>
      <c r="KOJ1333" s="62">
        <f t="shared" si="873"/>
        <v>0</v>
      </c>
      <c r="KOK1333" s="62">
        <f t="shared" si="873"/>
        <v>0</v>
      </c>
      <c r="KOL1333" s="62">
        <f t="shared" si="873"/>
        <v>0</v>
      </c>
      <c r="KOM1333" s="62">
        <f t="shared" si="873"/>
        <v>0</v>
      </c>
      <c r="KON1333" s="62">
        <f t="shared" si="873"/>
        <v>1000000</v>
      </c>
      <c r="KOT1333" s="62" t="s">
        <v>185</v>
      </c>
      <c r="KOU1333" s="62" t="s">
        <v>186</v>
      </c>
      <c r="KOV1333" s="62">
        <f>KOV1329</f>
        <v>1000000</v>
      </c>
      <c r="KOW1333" s="62">
        <f t="shared" si="873"/>
        <v>0</v>
      </c>
      <c r="KOX1333" s="62">
        <f t="shared" si="873"/>
        <v>0</v>
      </c>
      <c r="KOY1333" s="62">
        <f t="shared" si="873"/>
        <v>1000000</v>
      </c>
      <c r="KOZ1333" s="62">
        <f t="shared" si="873"/>
        <v>0</v>
      </c>
      <c r="KPA1333" s="62">
        <f t="shared" si="873"/>
        <v>0</v>
      </c>
      <c r="KPB1333" s="62">
        <f t="shared" si="873"/>
        <v>0</v>
      </c>
      <c r="KPC1333" s="62">
        <f t="shared" si="873"/>
        <v>0</v>
      </c>
      <c r="KPD1333" s="62">
        <f t="shared" si="873"/>
        <v>1000000</v>
      </c>
      <c r="KPJ1333" s="62" t="s">
        <v>185</v>
      </c>
      <c r="KPK1333" s="62" t="s">
        <v>186</v>
      </c>
      <c r="KPL1333" s="62">
        <f>KPL1329</f>
        <v>1000000</v>
      </c>
      <c r="KPM1333" s="62">
        <f t="shared" si="873"/>
        <v>0</v>
      </c>
      <c r="KPN1333" s="62">
        <f t="shared" si="873"/>
        <v>0</v>
      </c>
      <c r="KPO1333" s="62">
        <f t="shared" si="873"/>
        <v>1000000</v>
      </c>
      <c r="KPP1333" s="62">
        <f t="shared" si="873"/>
        <v>0</v>
      </c>
      <c r="KPQ1333" s="62">
        <f t="shared" si="873"/>
        <v>0</v>
      </c>
      <c r="KPR1333" s="62">
        <f t="shared" si="873"/>
        <v>0</v>
      </c>
      <c r="KPS1333" s="62">
        <f t="shared" si="873"/>
        <v>0</v>
      </c>
      <c r="KPT1333" s="62">
        <f t="shared" si="873"/>
        <v>1000000</v>
      </c>
      <c r="KPZ1333" s="62" t="s">
        <v>185</v>
      </c>
      <c r="KQA1333" s="62" t="s">
        <v>186</v>
      </c>
      <c r="KQB1333" s="62">
        <f>KQB1329</f>
        <v>1000000</v>
      </c>
      <c r="KQC1333" s="62">
        <f t="shared" ref="KQC1333:KSF1334" si="874">KQC1329</f>
        <v>0</v>
      </c>
      <c r="KQD1333" s="62">
        <f t="shared" si="874"/>
        <v>0</v>
      </c>
      <c r="KQE1333" s="62">
        <f t="shared" si="874"/>
        <v>1000000</v>
      </c>
      <c r="KQF1333" s="62">
        <f t="shared" si="874"/>
        <v>0</v>
      </c>
      <c r="KQG1333" s="62">
        <f t="shared" si="874"/>
        <v>0</v>
      </c>
      <c r="KQH1333" s="62">
        <f t="shared" si="874"/>
        <v>0</v>
      </c>
      <c r="KQI1333" s="62">
        <f t="shared" si="874"/>
        <v>0</v>
      </c>
      <c r="KQJ1333" s="62">
        <f t="shared" si="874"/>
        <v>1000000</v>
      </c>
      <c r="KQP1333" s="62" t="s">
        <v>185</v>
      </c>
      <c r="KQQ1333" s="62" t="s">
        <v>186</v>
      </c>
      <c r="KQR1333" s="62">
        <f>KQR1329</f>
        <v>1000000</v>
      </c>
      <c r="KQS1333" s="62">
        <f t="shared" si="874"/>
        <v>0</v>
      </c>
      <c r="KQT1333" s="62">
        <f t="shared" si="874"/>
        <v>0</v>
      </c>
      <c r="KQU1333" s="62">
        <f t="shared" si="874"/>
        <v>1000000</v>
      </c>
      <c r="KQV1333" s="62">
        <f t="shared" si="874"/>
        <v>0</v>
      </c>
      <c r="KQW1333" s="62">
        <f t="shared" si="874"/>
        <v>0</v>
      </c>
      <c r="KQX1333" s="62">
        <f t="shared" si="874"/>
        <v>0</v>
      </c>
      <c r="KQY1333" s="62">
        <f t="shared" si="874"/>
        <v>0</v>
      </c>
      <c r="KQZ1333" s="62">
        <f t="shared" si="874"/>
        <v>1000000</v>
      </c>
      <c r="KRF1333" s="62" t="s">
        <v>185</v>
      </c>
      <c r="KRG1333" s="62" t="s">
        <v>186</v>
      </c>
      <c r="KRH1333" s="62">
        <f>KRH1329</f>
        <v>1000000</v>
      </c>
      <c r="KRI1333" s="62">
        <f t="shared" si="874"/>
        <v>0</v>
      </c>
      <c r="KRJ1333" s="62">
        <f t="shared" si="874"/>
        <v>0</v>
      </c>
      <c r="KRK1333" s="62">
        <f t="shared" si="874"/>
        <v>1000000</v>
      </c>
      <c r="KRL1333" s="62">
        <f t="shared" si="874"/>
        <v>0</v>
      </c>
      <c r="KRM1333" s="62">
        <f t="shared" si="874"/>
        <v>0</v>
      </c>
      <c r="KRN1333" s="62">
        <f t="shared" si="874"/>
        <v>0</v>
      </c>
      <c r="KRO1333" s="62">
        <f t="shared" si="874"/>
        <v>0</v>
      </c>
      <c r="KRP1333" s="62">
        <f t="shared" si="874"/>
        <v>1000000</v>
      </c>
      <c r="KRV1333" s="62" t="s">
        <v>185</v>
      </c>
      <c r="KRW1333" s="62" t="s">
        <v>186</v>
      </c>
      <c r="KRX1333" s="62">
        <f>KRX1329</f>
        <v>1000000</v>
      </c>
      <c r="KRY1333" s="62">
        <f t="shared" si="874"/>
        <v>0</v>
      </c>
      <c r="KRZ1333" s="62">
        <f t="shared" si="874"/>
        <v>0</v>
      </c>
      <c r="KSA1333" s="62">
        <f t="shared" si="874"/>
        <v>1000000</v>
      </c>
      <c r="KSB1333" s="62">
        <f t="shared" si="874"/>
        <v>0</v>
      </c>
      <c r="KSC1333" s="62">
        <f t="shared" si="874"/>
        <v>0</v>
      </c>
      <c r="KSD1333" s="62">
        <f t="shared" si="874"/>
        <v>0</v>
      </c>
      <c r="KSE1333" s="62">
        <f t="shared" si="874"/>
        <v>0</v>
      </c>
      <c r="KSF1333" s="62">
        <f t="shared" si="874"/>
        <v>1000000</v>
      </c>
      <c r="KSL1333" s="62" t="s">
        <v>185</v>
      </c>
      <c r="KSM1333" s="62" t="s">
        <v>186</v>
      </c>
      <c r="KSN1333" s="62">
        <f>KSN1329</f>
        <v>1000000</v>
      </c>
      <c r="KSO1333" s="62">
        <f t="shared" ref="KSO1333:KUR1334" si="875">KSO1329</f>
        <v>0</v>
      </c>
      <c r="KSP1333" s="62">
        <f t="shared" si="875"/>
        <v>0</v>
      </c>
      <c r="KSQ1333" s="62">
        <f t="shared" si="875"/>
        <v>1000000</v>
      </c>
      <c r="KSR1333" s="62">
        <f t="shared" si="875"/>
        <v>0</v>
      </c>
      <c r="KSS1333" s="62">
        <f t="shared" si="875"/>
        <v>0</v>
      </c>
      <c r="KST1333" s="62">
        <f t="shared" si="875"/>
        <v>0</v>
      </c>
      <c r="KSU1333" s="62">
        <f t="shared" si="875"/>
        <v>0</v>
      </c>
      <c r="KSV1333" s="62">
        <f t="shared" si="875"/>
        <v>1000000</v>
      </c>
      <c r="KTB1333" s="62" t="s">
        <v>185</v>
      </c>
      <c r="KTC1333" s="62" t="s">
        <v>186</v>
      </c>
      <c r="KTD1333" s="62">
        <f>KTD1329</f>
        <v>1000000</v>
      </c>
      <c r="KTE1333" s="62">
        <f t="shared" si="875"/>
        <v>0</v>
      </c>
      <c r="KTF1333" s="62">
        <f t="shared" si="875"/>
        <v>0</v>
      </c>
      <c r="KTG1333" s="62">
        <f t="shared" si="875"/>
        <v>1000000</v>
      </c>
      <c r="KTH1333" s="62">
        <f t="shared" si="875"/>
        <v>0</v>
      </c>
      <c r="KTI1333" s="62">
        <f t="shared" si="875"/>
        <v>0</v>
      </c>
      <c r="KTJ1333" s="62">
        <f t="shared" si="875"/>
        <v>0</v>
      </c>
      <c r="KTK1333" s="62">
        <f t="shared" si="875"/>
        <v>0</v>
      </c>
      <c r="KTL1333" s="62">
        <f t="shared" si="875"/>
        <v>1000000</v>
      </c>
      <c r="KTR1333" s="62" t="s">
        <v>185</v>
      </c>
      <c r="KTS1333" s="62" t="s">
        <v>186</v>
      </c>
      <c r="KTT1333" s="62">
        <f>KTT1329</f>
        <v>1000000</v>
      </c>
      <c r="KTU1333" s="62">
        <f t="shared" si="875"/>
        <v>0</v>
      </c>
      <c r="KTV1333" s="62">
        <f t="shared" si="875"/>
        <v>0</v>
      </c>
      <c r="KTW1333" s="62">
        <f t="shared" si="875"/>
        <v>1000000</v>
      </c>
      <c r="KTX1333" s="62">
        <f t="shared" si="875"/>
        <v>0</v>
      </c>
      <c r="KTY1333" s="62">
        <f t="shared" si="875"/>
        <v>0</v>
      </c>
      <c r="KTZ1333" s="62">
        <f t="shared" si="875"/>
        <v>0</v>
      </c>
      <c r="KUA1333" s="62">
        <f t="shared" si="875"/>
        <v>0</v>
      </c>
      <c r="KUB1333" s="62">
        <f t="shared" si="875"/>
        <v>1000000</v>
      </c>
      <c r="KUH1333" s="62" t="s">
        <v>185</v>
      </c>
      <c r="KUI1333" s="62" t="s">
        <v>186</v>
      </c>
      <c r="KUJ1333" s="62">
        <f>KUJ1329</f>
        <v>1000000</v>
      </c>
      <c r="KUK1333" s="62">
        <f t="shared" si="875"/>
        <v>0</v>
      </c>
      <c r="KUL1333" s="62">
        <f t="shared" si="875"/>
        <v>0</v>
      </c>
      <c r="KUM1333" s="62">
        <f t="shared" si="875"/>
        <v>1000000</v>
      </c>
      <c r="KUN1333" s="62">
        <f t="shared" si="875"/>
        <v>0</v>
      </c>
      <c r="KUO1333" s="62">
        <f t="shared" si="875"/>
        <v>0</v>
      </c>
      <c r="KUP1333" s="62">
        <f t="shared" si="875"/>
        <v>0</v>
      </c>
      <c r="KUQ1333" s="62">
        <f t="shared" si="875"/>
        <v>0</v>
      </c>
      <c r="KUR1333" s="62">
        <f t="shared" si="875"/>
        <v>1000000</v>
      </c>
      <c r="KUX1333" s="62" t="s">
        <v>185</v>
      </c>
      <c r="KUY1333" s="62" t="s">
        <v>186</v>
      </c>
      <c r="KUZ1333" s="62">
        <f>KUZ1329</f>
        <v>1000000</v>
      </c>
      <c r="KVA1333" s="62">
        <f t="shared" ref="KVA1333:KXD1334" si="876">KVA1329</f>
        <v>0</v>
      </c>
      <c r="KVB1333" s="62">
        <f t="shared" si="876"/>
        <v>0</v>
      </c>
      <c r="KVC1333" s="62">
        <f t="shared" si="876"/>
        <v>1000000</v>
      </c>
      <c r="KVD1333" s="62">
        <f t="shared" si="876"/>
        <v>0</v>
      </c>
      <c r="KVE1333" s="62">
        <f t="shared" si="876"/>
        <v>0</v>
      </c>
      <c r="KVF1333" s="62">
        <f t="shared" si="876"/>
        <v>0</v>
      </c>
      <c r="KVG1333" s="62">
        <f t="shared" si="876"/>
        <v>0</v>
      </c>
      <c r="KVH1333" s="62">
        <f t="shared" si="876"/>
        <v>1000000</v>
      </c>
      <c r="KVN1333" s="62" t="s">
        <v>185</v>
      </c>
      <c r="KVO1333" s="62" t="s">
        <v>186</v>
      </c>
      <c r="KVP1333" s="62">
        <f>KVP1329</f>
        <v>1000000</v>
      </c>
      <c r="KVQ1333" s="62">
        <f t="shared" si="876"/>
        <v>0</v>
      </c>
      <c r="KVR1333" s="62">
        <f t="shared" si="876"/>
        <v>0</v>
      </c>
      <c r="KVS1333" s="62">
        <f t="shared" si="876"/>
        <v>1000000</v>
      </c>
      <c r="KVT1333" s="62">
        <f t="shared" si="876"/>
        <v>0</v>
      </c>
      <c r="KVU1333" s="62">
        <f t="shared" si="876"/>
        <v>0</v>
      </c>
      <c r="KVV1333" s="62">
        <f t="shared" si="876"/>
        <v>0</v>
      </c>
      <c r="KVW1333" s="62">
        <f t="shared" si="876"/>
        <v>0</v>
      </c>
      <c r="KVX1333" s="62">
        <f t="shared" si="876"/>
        <v>1000000</v>
      </c>
      <c r="KWD1333" s="62" t="s">
        <v>185</v>
      </c>
      <c r="KWE1333" s="62" t="s">
        <v>186</v>
      </c>
      <c r="KWF1333" s="62">
        <f>KWF1329</f>
        <v>1000000</v>
      </c>
      <c r="KWG1333" s="62">
        <f t="shared" si="876"/>
        <v>0</v>
      </c>
      <c r="KWH1333" s="62">
        <f t="shared" si="876"/>
        <v>0</v>
      </c>
      <c r="KWI1333" s="62">
        <f t="shared" si="876"/>
        <v>1000000</v>
      </c>
      <c r="KWJ1333" s="62">
        <f t="shared" si="876"/>
        <v>0</v>
      </c>
      <c r="KWK1333" s="62">
        <f t="shared" si="876"/>
        <v>0</v>
      </c>
      <c r="KWL1333" s="62">
        <f t="shared" si="876"/>
        <v>0</v>
      </c>
      <c r="KWM1333" s="62">
        <f t="shared" si="876"/>
        <v>0</v>
      </c>
      <c r="KWN1333" s="62">
        <f t="shared" si="876"/>
        <v>1000000</v>
      </c>
      <c r="KWT1333" s="62" t="s">
        <v>185</v>
      </c>
      <c r="KWU1333" s="62" t="s">
        <v>186</v>
      </c>
      <c r="KWV1333" s="62">
        <f>KWV1329</f>
        <v>1000000</v>
      </c>
      <c r="KWW1333" s="62">
        <f t="shared" si="876"/>
        <v>0</v>
      </c>
      <c r="KWX1333" s="62">
        <f t="shared" si="876"/>
        <v>0</v>
      </c>
      <c r="KWY1333" s="62">
        <f t="shared" si="876"/>
        <v>1000000</v>
      </c>
      <c r="KWZ1333" s="62">
        <f t="shared" si="876"/>
        <v>0</v>
      </c>
      <c r="KXA1333" s="62">
        <f t="shared" si="876"/>
        <v>0</v>
      </c>
      <c r="KXB1333" s="62">
        <f t="shared" si="876"/>
        <v>0</v>
      </c>
      <c r="KXC1333" s="62">
        <f t="shared" si="876"/>
        <v>0</v>
      </c>
      <c r="KXD1333" s="62">
        <f t="shared" si="876"/>
        <v>1000000</v>
      </c>
      <c r="KXJ1333" s="62" t="s">
        <v>185</v>
      </c>
      <c r="KXK1333" s="62" t="s">
        <v>186</v>
      </c>
      <c r="KXL1333" s="62">
        <f>KXL1329</f>
        <v>1000000</v>
      </c>
      <c r="KXM1333" s="62">
        <f t="shared" ref="KXM1333:KZP1334" si="877">KXM1329</f>
        <v>0</v>
      </c>
      <c r="KXN1333" s="62">
        <f t="shared" si="877"/>
        <v>0</v>
      </c>
      <c r="KXO1333" s="62">
        <f t="shared" si="877"/>
        <v>1000000</v>
      </c>
      <c r="KXP1333" s="62">
        <f t="shared" si="877"/>
        <v>0</v>
      </c>
      <c r="KXQ1333" s="62">
        <f t="shared" si="877"/>
        <v>0</v>
      </c>
      <c r="KXR1333" s="62">
        <f t="shared" si="877"/>
        <v>0</v>
      </c>
      <c r="KXS1333" s="62">
        <f t="shared" si="877"/>
        <v>0</v>
      </c>
      <c r="KXT1333" s="62">
        <f t="shared" si="877"/>
        <v>1000000</v>
      </c>
      <c r="KXZ1333" s="62" t="s">
        <v>185</v>
      </c>
      <c r="KYA1333" s="62" t="s">
        <v>186</v>
      </c>
      <c r="KYB1333" s="62">
        <f>KYB1329</f>
        <v>1000000</v>
      </c>
      <c r="KYC1333" s="62">
        <f t="shared" si="877"/>
        <v>0</v>
      </c>
      <c r="KYD1333" s="62">
        <f t="shared" si="877"/>
        <v>0</v>
      </c>
      <c r="KYE1333" s="62">
        <f t="shared" si="877"/>
        <v>1000000</v>
      </c>
      <c r="KYF1333" s="62">
        <f t="shared" si="877"/>
        <v>0</v>
      </c>
      <c r="KYG1333" s="62">
        <f t="shared" si="877"/>
        <v>0</v>
      </c>
      <c r="KYH1333" s="62">
        <f t="shared" si="877"/>
        <v>0</v>
      </c>
      <c r="KYI1333" s="62">
        <f t="shared" si="877"/>
        <v>0</v>
      </c>
      <c r="KYJ1333" s="62">
        <f t="shared" si="877"/>
        <v>1000000</v>
      </c>
      <c r="KYP1333" s="62" t="s">
        <v>185</v>
      </c>
      <c r="KYQ1333" s="62" t="s">
        <v>186</v>
      </c>
      <c r="KYR1333" s="62">
        <f>KYR1329</f>
        <v>1000000</v>
      </c>
      <c r="KYS1333" s="62">
        <f t="shared" si="877"/>
        <v>0</v>
      </c>
      <c r="KYT1333" s="62">
        <f t="shared" si="877"/>
        <v>0</v>
      </c>
      <c r="KYU1333" s="62">
        <f t="shared" si="877"/>
        <v>1000000</v>
      </c>
      <c r="KYV1333" s="62">
        <f t="shared" si="877"/>
        <v>0</v>
      </c>
      <c r="KYW1333" s="62">
        <f t="shared" si="877"/>
        <v>0</v>
      </c>
      <c r="KYX1333" s="62">
        <f t="shared" si="877"/>
        <v>0</v>
      </c>
      <c r="KYY1333" s="62">
        <f t="shared" si="877"/>
        <v>0</v>
      </c>
      <c r="KYZ1333" s="62">
        <f t="shared" si="877"/>
        <v>1000000</v>
      </c>
      <c r="KZF1333" s="62" t="s">
        <v>185</v>
      </c>
      <c r="KZG1333" s="62" t="s">
        <v>186</v>
      </c>
      <c r="KZH1333" s="62">
        <f>KZH1329</f>
        <v>1000000</v>
      </c>
      <c r="KZI1333" s="62">
        <f t="shared" si="877"/>
        <v>0</v>
      </c>
      <c r="KZJ1333" s="62">
        <f t="shared" si="877"/>
        <v>0</v>
      </c>
      <c r="KZK1333" s="62">
        <f t="shared" si="877"/>
        <v>1000000</v>
      </c>
      <c r="KZL1333" s="62">
        <f t="shared" si="877"/>
        <v>0</v>
      </c>
      <c r="KZM1333" s="62">
        <f t="shared" si="877"/>
        <v>0</v>
      </c>
      <c r="KZN1333" s="62">
        <f t="shared" si="877"/>
        <v>0</v>
      </c>
      <c r="KZO1333" s="62">
        <f t="shared" si="877"/>
        <v>0</v>
      </c>
      <c r="KZP1333" s="62">
        <f t="shared" si="877"/>
        <v>1000000</v>
      </c>
      <c r="KZV1333" s="62" t="s">
        <v>185</v>
      </c>
      <c r="KZW1333" s="62" t="s">
        <v>186</v>
      </c>
      <c r="KZX1333" s="62">
        <f>KZX1329</f>
        <v>1000000</v>
      </c>
      <c r="KZY1333" s="62">
        <f t="shared" ref="KZY1333:LCB1334" si="878">KZY1329</f>
        <v>0</v>
      </c>
      <c r="KZZ1333" s="62">
        <f t="shared" si="878"/>
        <v>0</v>
      </c>
      <c r="LAA1333" s="62">
        <f t="shared" si="878"/>
        <v>1000000</v>
      </c>
      <c r="LAB1333" s="62">
        <f t="shared" si="878"/>
        <v>0</v>
      </c>
      <c r="LAC1333" s="62">
        <f t="shared" si="878"/>
        <v>0</v>
      </c>
      <c r="LAD1333" s="62">
        <f t="shared" si="878"/>
        <v>0</v>
      </c>
      <c r="LAE1333" s="62">
        <f t="shared" si="878"/>
        <v>0</v>
      </c>
      <c r="LAF1333" s="62">
        <f t="shared" si="878"/>
        <v>1000000</v>
      </c>
      <c r="LAL1333" s="62" t="s">
        <v>185</v>
      </c>
      <c r="LAM1333" s="62" t="s">
        <v>186</v>
      </c>
      <c r="LAN1333" s="62">
        <f>LAN1329</f>
        <v>1000000</v>
      </c>
      <c r="LAO1333" s="62">
        <f t="shared" si="878"/>
        <v>0</v>
      </c>
      <c r="LAP1333" s="62">
        <f t="shared" si="878"/>
        <v>0</v>
      </c>
      <c r="LAQ1333" s="62">
        <f t="shared" si="878"/>
        <v>1000000</v>
      </c>
      <c r="LAR1333" s="62">
        <f t="shared" si="878"/>
        <v>0</v>
      </c>
      <c r="LAS1333" s="62">
        <f t="shared" si="878"/>
        <v>0</v>
      </c>
      <c r="LAT1333" s="62">
        <f t="shared" si="878"/>
        <v>0</v>
      </c>
      <c r="LAU1333" s="62">
        <f t="shared" si="878"/>
        <v>0</v>
      </c>
      <c r="LAV1333" s="62">
        <f t="shared" si="878"/>
        <v>1000000</v>
      </c>
      <c r="LBB1333" s="62" t="s">
        <v>185</v>
      </c>
      <c r="LBC1333" s="62" t="s">
        <v>186</v>
      </c>
      <c r="LBD1333" s="62">
        <f>LBD1329</f>
        <v>1000000</v>
      </c>
      <c r="LBE1333" s="62">
        <f t="shared" si="878"/>
        <v>0</v>
      </c>
      <c r="LBF1333" s="62">
        <f t="shared" si="878"/>
        <v>0</v>
      </c>
      <c r="LBG1333" s="62">
        <f t="shared" si="878"/>
        <v>1000000</v>
      </c>
      <c r="LBH1333" s="62">
        <f t="shared" si="878"/>
        <v>0</v>
      </c>
      <c r="LBI1333" s="62">
        <f t="shared" si="878"/>
        <v>0</v>
      </c>
      <c r="LBJ1333" s="62">
        <f t="shared" si="878"/>
        <v>0</v>
      </c>
      <c r="LBK1333" s="62">
        <f t="shared" si="878"/>
        <v>0</v>
      </c>
      <c r="LBL1333" s="62">
        <f t="shared" si="878"/>
        <v>1000000</v>
      </c>
      <c r="LBR1333" s="62" t="s">
        <v>185</v>
      </c>
      <c r="LBS1333" s="62" t="s">
        <v>186</v>
      </c>
      <c r="LBT1333" s="62">
        <f>LBT1329</f>
        <v>1000000</v>
      </c>
      <c r="LBU1333" s="62">
        <f t="shared" si="878"/>
        <v>0</v>
      </c>
      <c r="LBV1333" s="62">
        <f t="shared" si="878"/>
        <v>0</v>
      </c>
      <c r="LBW1333" s="62">
        <f t="shared" si="878"/>
        <v>1000000</v>
      </c>
      <c r="LBX1333" s="62">
        <f t="shared" si="878"/>
        <v>0</v>
      </c>
      <c r="LBY1333" s="62">
        <f t="shared" si="878"/>
        <v>0</v>
      </c>
      <c r="LBZ1333" s="62">
        <f t="shared" si="878"/>
        <v>0</v>
      </c>
      <c r="LCA1333" s="62">
        <f t="shared" si="878"/>
        <v>0</v>
      </c>
      <c r="LCB1333" s="62">
        <f t="shared" si="878"/>
        <v>1000000</v>
      </c>
      <c r="LCH1333" s="62" t="s">
        <v>185</v>
      </c>
      <c r="LCI1333" s="62" t="s">
        <v>186</v>
      </c>
      <c r="LCJ1333" s="62">
        <f>LCJ1329</f>
        <v>1000000</v>
      </c>
      <c r="LCK1333" s="62">
        <f t="shared" ref="LCK1333:LEN1334" si="879">LCK1329</f>
        <v>0</v>
      </c>
      <c r="LCL1333" s="62">
        <f t="shared" si="879"/>
        <v>0</v>
      </c>
      <c r="LCM1333" s="62">
        <f t="shared" si="879"/>
        <v>1000000</v>
      </c>
      <c r="LCN1333" s="62">
        <f t="shared" si="879"/>
        <v>0</v>
      </c>
      <c r="LCO1333" s="62">
        <f t="shared" si="879"/>
        <v>0</v>
      </c>
      <c r="LCP1333" s="62">
        <f t="shared" si="879"/>
        <v>0</v>
      </c>
      <c r="LCQ1333" s="62">
        <f t="shared" si="879"/>
        <v>0</v>
      </c>
      <c r="LCR1333" s="62">
        <f t="shared" si="879"/>
        <v>1000000</v>
      </c>
      <c r="LCX1333" s="62" t="s">
        <v>185</v>
      </c>
      <c r="LCY1333" s="62" t="s">
        <v>186</v>
      </c>
      <c r="LCZ1333" s="62">
        <f>LCZ1329</f>
        <v>1000000</v>
      </c>
      <c r="LDA1333" s="62">
        <f t="shared" si="879"/>
        <v>0</v>
      </c>
      <c r="LDB1333" s="62">
        <f t="shared" si="879"/>
        <v>0</v>
      </c>
      <c r="LDC1333" s="62">
        <f t="shared" si="879"/>
        <v>1000000</v>
      </c>
      <c r="LDD1333" s="62">
        <f t="shared" si="879"/>
        <v>0</v>
      </c>
      <c r="LDE1333" s="62">
        <f t="shared" si="879"/>
        <v>0</v>
      </c>
      <c r="LDF1333" s="62">
        <f t="shared" si="879"/>
        <v>0</v>
      </c>
      <c r="LDG1333" s="62">
        <f t="shared" si="879"/>
        <v>0</v>
      </c>
      <c r="LDH1333" s="62">
        <f t="shared" si="879"/>
        <v>1000000</v>
      </c>
      <c r="LDN1333" s="62" t="s">
        <v>185</v>
      </c>
      <c r="LDO1333" s="62" t="s">
        <v>186</v>
      </c>
      <c r="LDP1333" s="62">
        <f>LDP1329</f>
        <v>1000000</v>
      </c>
      <c r="LDQ1333" s="62">
        <f t="shared" si="879"/>
        <v>0</v>
      </c>
      <c r="LDR1333" s="62">
        <f t="shared" si="879"/>
        <v>0</v>
      </c>
      <c r="LDS1333" s="62">
        <f t="shared" si="879"/>
        <v>1000000</v>
      </c>
      <c r="LDT1333" s="62">
        <f t="shared" si="879"/>
        <v>0</v>
      </c>
      <c r="LDU1333" s="62">
        <f t="shared" si="879"/>
        <v>0</v>
      </c>
      <c r="LDV1333" s="62">
        <f t="shared" si="879"/>
        <v>0</v>
      </c>
      <c r="LDW1333" s="62">
        <f t="shared" si="879"/>
        <v>0</v>
      </c>
      <c r="LDX1333" s="62">
        <f t="shared" si="879"/>
        <v>1000000</v>
      </c>
      <c r="LED1333" s="62" t="s">
        <v>185</v>
      </c>
      <c r="LEE1333" s="62" t="s">
        <v>186</v>
      </c>
      <c r="LEF1333" s="62">
        <f>LEF1329</f>
        <v>1000000</v>
      </c>
      <c r="LEG1333" s="62">
        <f t="shared" si="879"/>
        <v>0</v>
      </c>
      <c r="LEH1333" s="62">
        <f t="shared" si="879"/>
        <v>0</v>
      </c>
      <c r="LEI1333" s="62">
        <f t="shared" si="879"/>
        <v>1000000</v>
      </c>
      <c r="LEJ1333" s="62">
        <f t="shared" si="879"/>
        <v>0</v>
      </c>
      <c r="LEK1333" s="62">
        <f t="shared" si="879"/>
        <v>0</v>
      </c>
      <c r="LEL1333" s="62">
        <f t="shared" si="879"/>
        <v>0</v>
      </c>
      <c r="LEM1333" s="62">
        <f t="shared" si="879"/>
        <v>0</v>
      </c>
      <c r="LEN1333" s="62">
        <f t="shared" si="879"/>
        <v>1000000</v>
      </c>
      <c r="LET1333" s="62" t="s">
        <v>185</v>
      </c>
      <c r="LEU1333" s="62" t="s">
        <v>186</v>
      </c>
      <c r="LEV1333" s="62">
        <f>LEV1329</f>
        <v>1000000</v>
      </c>
      <c r="LEW1333" s="62">
        <f t="shared" ref="LEW1333:LGZ1334" si="880">LEW1329</f>
        <v>0</v>
      </c>
      <c r="LEX1333" s="62">
        <f t="shared" si="880"/>
        <v>0</v>
      </c>
      <c r="LEY1333" s="62">
        <f t="shared" si="880"/>
        <v>1000000</v>
      </c>
      <c r="LEZ1333" s="62">
        <f t="shared" si="880"/>
        <v>0</v>
      </c>
      <c r="LFA1333" s="62">
        <f t="shared" si="880"/>
        <v>0</v>
      </c>
      <c r="LFB1333" s="62">
        <f t="shared" si="880"/>
        <v>0</v>
      </c>
      <c r="LFC1333" s="62">
        <f t="shared" si="880"/>
        <v>0</v>
      </c>
      <c r="LFD1333" s="62">
        <f t="shared" si="880"/>
        <v>1000000</v>
      </c>
      <c r="LFJ1333" s="62" t="s">
        <v>185</v>
      </c>
      <c r="LFK1333" s="62" t="s">
        <v>186</v>
      </c>
      <c r="LFL1333" s="62">
        <f>LFL1329</f>
        <v>1000000</v>
      </c>
      <c r="LFM1333" s="62">
        <f t="shared" si="880"/>
        <v>0</v>
      </c>
      <c r="LFN1333" s="62">
        <f t="shared" si="880"/>
        <v>0</v>
      </c>
      <c r="LFO1333" s="62">
        <f t="shared" si="880"/>
        <v>1000000</v>
      </c>
      <c r="LFP1333" s="62">
        <f t="shared" si="880"/>
        <v>0</v>
      </c>
      <c r="LFQ1333" s="62">
        <f t="shared" si="880"/>
        <v>0</v>
      </c>
      <c r="LFR1333" s="62">
        <f t="shared" si="880"/>
        <v>0</v>
      </c>
      <c r="LFS1333" s="62">
        <f t="shared" si="880"/>
        <v>0</v>
      </c>
      <c r="LFT1333" s="62">
        <f t="shared" si="880"/>
        <v>1000000</v>
      </c>
      <c r="LFZ1333" s="62" t="s">
        <v>185</v>
      </c>
      <c r="LGA1333" s="62" t="s">
        <v>186</v>
      </c>
      <c r="LGB1333" s="62">
        <f>LGB1329</f>
        <v>1000000</v>
      </c>
      <c r="LGC1333" s="62">
        <f t="shared" si="880"/>
        <v>0</v>
      </c>
      <c r="LGD1333" s="62">
        <f t="shared" si="880"/>
        <v>0</v>
      </c>
      <c r="LGE1333" s="62">
        <f t="shared" si="880"/>
        <v>1000000</v>
      </c>
      <c r="LGF1333" s="62">
        <f t="shared" si="880"/>
        <v>0</v>
      </c>
      <c r="LGG1333" s="62">
        <f t="shared" si="880"/>
        <v>0</v>
      </c>
      <c r="LGH1333" s="62">
        <f t="shared" si="880"/>
        <v>0</v>
      </c>
      <c r="LGI1333" s="62">
        <f t="shared" si="880"/>
        <v>0</v>
      </c>
      <c r="LGJ1333" s="62">
        <f t="shared" si="880"/>
        <v>1000000</v>
      </c>
      <c r="LGP1333" s="62" t="s">
        <v>185</v>
      </c>
      <c r="LGQ1333" s="62" t="s">
        <v>186</v>
      </c>
      <c r="LGR1333" s="62">
        <f>LGR1329</f>
        <v>1000000</v>
      </c>
      <c r="LGS1333" s="62">
        <f t="shared" si="880"/>
        <v>0</v>
      </c>
      <c r="LGT1333" s="62">
        <f t="shared" si="880"/>
        <v>0</v>
      </c>
      <c r="LGU1333" s="62">
        <f t="shared" si="880"/>
        <v>1000000</v>
      </c>
      <c r="LGV1333" s="62">
        <f t="shared" si="880"/>
        <v>0</v>
      </c>
      <c r="LGW1333" s="62">
        <f t="shared" si="880"/>
        <v>0</v>
      </c>
      <c r="LGX1333" s="62">
        <f t="shared" si="880"/>
        <v>0</v>
      </c>
      <c r="LGY1333" s="62">
        <f t="shared" si="880"/>
        <v>0</v>
      </c>
      <c r="LGZ1333" s="62">
        <f t="shared" si="880"/>
        <v>1000000</v>
      </c>
      <c r="LHF1333" s="62" t="s">
        <v>185</v>
      </c>
      <c r="LHG1333" s="62" t="s">
        <v>186</v>
      </c>
      <c r="LHH1333" s="62">
        <f>LHH1329</f>
        <v>1000000</v>
      </c>
      <c r="LHI1333" s="62">
        <f t="shared" ref="LHI1333:LJL1334" si="881">LHI1329</f>
        <v>0</v>
      </c>
      <c r="LHJ1333" s="62">
        <f t="shared" si="881"/>
        <v>0</v>
      </c>
      <c r="LHK1333" s="62">
        <f t="shared" si="881"/>
        <v>1000000</v>
      </c>
      <c r="LHL1333" s="62">
        <f t="shared" si="881"/>
        <v>0</v>
      </c>
      <c r="LHM1333" s="62">
        <f t="shared" si="881"/>
        <v>0</v>
      </c>
      <c r="LHN1333" s="62">
        <f t="shared" si="881"/>
        <v>0</v>
      </c>
      <c r="LHO1333" s="62">
        <f t="shared" si="881"/>
        <v>0</v>
      </c>
      <c r="LHP1333" s="62">
        <f t="shared" si="881"/>
        <v>1000000</v>
      </c>
      <c r="LHV1333" s="62" t="s">
        <v>185</v>
      </c>
      <c r="LHW1333" s="62" t="s">
        <v>186</v>
      </c>
      <c r="LHX1333" s="62">
        <f>LHX1329</f>
        <v>1000000</v>
      </c>
      <c r="LHY1333" s="62">
        <f t="shared" si="881"/>
        <v>0</v>
      </c>
      <c r="LHZ1333" s="62">
        <f t="shared" si="881"/>
        <v>0</v>
      </c>
      <c r="LIA1333" s="62">
        <f t="shared" si="881"/>
        <v>1000000</v>
      </c>
      <c r="LIB1333" s="62">
        <f t="shared" si="881"/>
        <v>0</v>
      </c>
      <c r="LIC1333" s="62">
        <f t="shared" si="881"/>
        <v>0</v>
      </c>
      <c r="LID1333" s="62">
        <f t="shared" si="881"/>
        <v>0</v>
      </c>
      <c r="LIE1333" s="62">
        <f t="shared" si="881"/>
        <v>0</v>
      </c>
      <c r="LIF1333" s="62">
        <f t="shared" si="881"/>
        <v>1000000</v>
      </c>
      <c r="LIL1333" s="62" t="s">
        <v>185</v>
      </c>
      <c r="LIM1333" s="62" t="s">
        <v>186</v>
      </c>
      <c r="LIN1333" s="62">
        <f>LIN1329</f>
        <v>1000000</v>
      </c>
      <c r="LIO1333" s="62">
        <f t="shared" si="881"/>
        <v>0</v>
      </c>
      <c r="LIP1333" s="62">
        <f t="shared" si="881"/>
        <v>0</v>
      </c>
      <c r="LIQ1333" s="62">
        <f t="shared" si="881"/>
        <v>1000000</v>
      </c>
      <c r="LIR1333" s="62">
        <f t="shared" si="881"/>
        <v>0</v>
      </c>
      <c r="LIS1333" s="62">
        <f t="shared" si="881"/>
        <v>0</v>
      </c>
      <c r="LIT1333" s="62">
        <f t="shared" si="881"/>
        <v>0</v>
      </c>
      <c r="LIU1333" s="62">
        <f t="shared" si="881"/>
        <v>0</v>
      </c>
      <c r="LIV1333" s="62">
        <f t="shared" si="881"/>
        <v>1000000</v>
      </c>
      <c r="LJB1333" s="62" t="s">
        <v>185</v>
      </c>
      <c r="LJC1333" s="62" t="s">
        <v>186</v>
      </c>
      <c r="LJD1333" s="62">
        <f>LJD1329</f>
        <v>1000000</v>
      </c>
      <c r="LJE1333" s="62">
        <f t="shared" si="881"/>
        <v>0</v>
      </c>
      <c r="LJF1333" s="62">
        <f t="shared" si="881"/>
        <v>0</v>
      </c>
      <c r="LJG1333" s="62">
        <f t="shared" si="881"/>
        <v>1000000</v>
      </c>
      <c r="LJH1333" s="62">
        <f t="shared" si="881"/>
        <v>0</v>
      </c>
      <c r="LJI1333" s="62">
        <f t="shared" si="881"/>
        <v>0</v>
      </c>
      <c r="LJJ1333" s="62">
        <f t="shared" si="881"/>
        <v>0</v>
      </c>
      <c r="LJK1333" s="62">
        <f t="shared" si="881"/>
        <v>0</v>
      </c>
      <c r="LJL1333" s="62">
        <f t="shared" si="881"/>
        <v>1000000</v>
      </c>
      <c r="LJR1333" s="62" t="s">
        <v>185</v>
      </c>
      <c r="LJS1333" s="62" t="s">
        <v>186</v>
      </c>
      <c r="LJT1333" s="62">
        <f>LJT1329</f>
        <v>1000000</v>
      </c>
      <c r="LJU1333" s="62">
        <f t="shared" ref="LJU1333:LLX1334" si="882">LJU1329</f>
        <v>0</v>
      </c>
      <c r="LJV1333" s="62">
        <f t="shared" si="882"/>
        <v>0</v>
      </c>
      <c r="LJW1333" s="62">
        <f t="shared" si="882"/>
        <v>1000000</v>
      </c>
      <c r="LJX1333" s="62">
        <f t="shared" si="882"/>
        <v>0</v>
      </c>
      <c r="LJY1333" s="62">
        <f t="shared" si="882"/>
        <v>0</v>
      </c>
      <c r="LJZ1333" s="62">
        <f t="shared" si="882"/>
        <v>0</v>
      </c>
      <c r="LKA1333" s="62">
        <f t="shared" si="882"/>
        <v>0</v>
      </c>
      <c r="LKB1333" s="62">
        <f t="shared" si="882"/>
        <v>1000000</v>
      </c>
      <c r="LKH1333" s="62" t="s">
        <v>185</v>
      </c>
      <c r="LKI1333" s="62" t="s">
        <v>186</v>
      </c>
      <c r="LKJ1333" s="62">
        <f>LKJ1329</f>
        <v>1000000</v>
      </c>
      <c r="LKK1333" s="62">
        <f t="shared" si="882"/>
        <v>0</v>
      </c>
      <c r="LKL1333" s="62">
        <f t="shared" si="882"/>
        <v>0</v>
      </c>
      <c r="LKM1333" s="62">
        <f t="shared" si="882"/>
        <v>1000000</v>
      </c>
      <c r="LKN1333" s="62">
        <f t="shared" si="882"/>
        <v>0</v>
      </c>
      <c r="LKO1333" s="62">
        <f t="shared" si="882"/>
        <v>0</v>
      </c>
      <c r="LKP1333" s="62">
        <f t="shared" si="882"/>
        <v>0</v>
      </c>
      <c r="LKQ1333" s="62">
        <f t="shared" si="882"/>
        <v>0</v>
      </c>
      <c r="LKR1333" s="62">
        <f t="shared" si="882"/>
        <v>1000000</v>
      </c>
      <c r="LKX1333" s="62" t="s">
        <v>185</v>
      </c>
      <c r="LKY1333" s="62" t="s">
        <v>186</v>
      </c>
      <c r="LKZ1333" s="62">
        <f>LKZ1329</f>
        <v>1000000</v>
      </c>
      <c r="LLA1333" s="62">
        <f t="shared" si="882"/>
        <v>0</v>
      </c>
      <c r="LLB1333" s="62">
        <f t="shared" si="882"/>
        <v>0</v>
      </c>
      <c r="LLC1333" s="62">
        <f t="shared" si="882"/>
        <v>1000000</v>
      </c>
      <c r="LLD1333" s="62">
        <f t="shared" si="882"/>
        <v>0</v>
      </c>
      <c r="LLE1333" s="62">
        <f t="shared" si="882"/>
        <v>0</v>
      </c>
      <c r="LLF1333" s="62">
        <f t="shared" si="882"/>
        <v>0</v>
      </c>
      <c r="LLG1333" s="62">
        <f t="shared" si="882"/>
        <v>0</v>
      </c>
      <c r="LLH1333" s="62">
        <f t="shared" si="882"/>
        <v>1000000</v>
      </c>
      <c r="LLN1333" s="62" t="s">
        <v>185</v>
      </c>
      <c r="LLO1333" s="62" t="s">
        <v>186</v>
      </c>
      <c r="LLP1333" s="62">
        <f>LLP1329</f>
        <v>1000000</v>
      </c>
      <c r="LLQ1333" s="62">
        <f t="shared" si="882"/>
        <v>0</v>
      </c>
      <c r="LLR1333" s="62">
        <f t="shared" si="882"/>
        <v>0</v>
      </c>
      <c r="LLS1333" s="62">
        <f t="shared" si="882"/>
        <v>1000000</v>
      </c>
      <c r="LLT1333" s="62">
        <f t="shared" si="882"/>
        <v>0</v>
      </c>
      <c r="LLU1333" s="62">
        <f t="shared" si="882"/>
        <v>0</v>
      </c>
      <c r="LLV1333" s="62">
        <f t="shared" si="882"/>
        <v>0</v>
      </c>
      <c r="LLW1333" s="62">
        <f t="shared" si="882"/>
        <v>0</v>
      </c>
      <c r="LLX1333" s="62">
        <f t="shared" si="882"/>
        <v>1000000</v>
      </c>
      <c r="LMD1333" s="62" t="s">
        <v>185</v>
      </c>
      <c r="LME1333" s="62" t="s">
        <v>186</v>
      </c>
      <c r="LMF1333" s="62">
        <f>LMF1329</f>
        <v>1000000</v>
      </c>
      <c r="LMG1333" s="62">
        <f t="shared" ref="LMG1333:LOJ1334" si="883">LMG1329</f>
        <v>0</v>
      </c>
      <c r="LMH1333" s="62">
        <f t="shared" si="883"/>
        <v>0</v>
      </c>
      <c r="LMI1333" s="62">
        <f t="shared" si="883"/>
        <v>1000000</v>
      </c>
      <c r="LMJ1333" s="62">
        <f t="shared" si="883"/>
        <v>0</v>
      </c>
      <c r="LMK1333" s="62">
        <f t="shared" si="883"/>
        <v>0</v>
      </c>
      <c r="LML1333" s="62">
        <f t="shared" si="883"/>
        <v>0</v>
      </c>
      <c r="LMM1333" s="62">
        <f t="shared" si="883"/>
        <v>0</v>
      </c>
      <c r="LMN1333" s="62">
        <f t="shared" si="883"/>
        <v>1000000</v>
      </c>
      <c r="LMT1333" s="62" t="s">
        <v>185</v>
      </c>
      <c r="LMU1333" s="62" t="s">
        <v>186</v>
      </c>
      <c r="LMV1333" s="62">
        <f>LMV1329</f>
        <v>1000000</v>
      </c>
      <c r="LMW1333" s="62">
        <f t="shared" si="883"/>
        <v>0</v>
      </c>
      <c r="LMX1333" s="62">
        <f t="shared" si="883"/>
        <v>0</v>
      </c>
      <c r="LMY1333" s="62">
        <f t="shared" si="883"/>
        <v>1000000</v>
      </c>
      <c r="LMZ1333" s="62">
        <f t="shared" si="883"/>
        <v>0</v>
      </c>
      <c r="LNA1333" s="62">
        <f t="shared" si="883"/>
        <v>0</v>
      </c>
      <c r="LNB1333" s="62">
        <f t="shared" si="883"/>
        <v>0</v>
      </c>
      <c r="LNC1333" s="62">
        <f t="shared" si="883"/>
        <v>0</v>
      </c>
      <c r="LND1333" s="62">
        <f t="shared" si="883"/>
        <v>1000000</v>
      </c>
      <c r="LNJ1333" s="62" t="s">
        <v>185</v>
      </c>
      <c r="LNK1333" s="62" t="s">
        <v>186</v>
      </c>
      <c r="LNL1333" s="62">
        <f>LNL1329</f>
        <v>1000000</v>
      </c>
      <c r="LNM1333" s="62">
        <f t="shared" si="883"/>
        <v>0</v>
      </c>
      <c r="LNN1333" s="62">
        <f t="shared" si="883"/>
        <v>0</v>
      </c>
      <c r="LNO1333" s="62">
        <f t="shared" si="883"/>
        <v>1000000</v>
      </c>
      <c r="LNP1333" s="62">
        <f t="shared" si="883"/>
        <v>0</v>
      </c>
      <c r="LNQ1333" s="62">
        <f t="shared" si="883"/>
        <v>0</v>
      </c>
      <c r="LNR1333" s="62">
        <f t="shared" si="883"/>
        <v>0</v>
      </c>
      <c r="LNS1333" s="62">
        <f t="shared" si="883"/>
        <v>0</v>
      </c>
      <c r="LNT1333" s="62">
        <f t="shared" si="883"/>
        <v>1000000</v>
      </c>
      <c r="LNZ1333" s="62" t="s">
        <v>185</v>
      </c>
      <c r="LOA1333" s="62" t="s">
        <v>186</v>
      </c>
      <c r="LOB1333" s="62">
        <f>LOB1329</f>
        <v>1000000</v>
      </c>
      <c r="LOC1333" s="62">
        <f t="shared" si="883"/>
        <v>0</v>
      </c>
      <c r="LOD1333" s="62">
        <f t="shared" si="883"/>
        <v>0</v>
      </c>
      <c r="LOE1333" s="62">
        <f t="shared" si="883"/>
        <v>1000000</v>
      </c>
      <c r="LOF1333" s="62">
        <f t="shared" si="883"/>
        <v>0</v>
      </c>
      <c r="LOG1333" s="62">
        <f t="shared" si="883"/>
        <v>0</v>
      </c>
      <c r="LOH1333" s="62">
        <f t="shared" si="883"/>
        <v>0</v>
      </c>
      <c r="LOI1333" s="62">
        <f t="shared" si="883"/>
        <v>0</v>
      </c>
      <c r="LOJ1333" s="62">
        <f t="shared" si="883"/>
        <v>1000000</v>
      </c>
      <c r="LOP1333" s="62" t="s">
        <v>185</v>
      </c>
      <c r="LOQ1333" s="62" t="s">
        <v>186</v>
      </c>
      <c r="LOR1333" s="62">
        <f>LOR1329</f>
        <v>1000000</v>
      </c>
      <c r="LOS1333" s="62">
        <f t="shared" ref="LOS1333:LQV1334" si="884">LOS1329</f>
        <v>0</v>
      </c>
      <c r="LOT1333" s="62">
        <f t="shared" si="884"/>
        <v>0</v>
      </c>
      <c r="LOU1333" s="62">
        <f t="shared" si="884"/>
        <v>1000000</v>
      </c>
      <c r="LOV1333" s="62">
        <f t="shared" si="884"/>
        <v>0</v>
      </c>
      <c r="LOW1333" s="62">
        <f t="shared" si="884"/>
        <v>0</v>
      </c>
      <c r="LOX1333" s="62">
        <f t="shared" si="884"/>
        <v>0</v>
      </c>
      <c r="LOY1333" s="62">
        <f t="shared" si="884"/>
        <v>0</v>
      </c>
      <c r="LOZ1333" s="62">
        <f t="shared" si="884"/>
        <v>1000000</v>
      </c>
      <c r="LPF1333" s="62" t="s">
        <v>185</v>
      </c>
      <c r="LPG1333" s="62" t="s">
        <v>186</v>
      </c>
      <c r="LPH1333" s="62">
        <f>LPH1329</f>
        <v>1000000</v>
      </c>
      <c r="LPI1333" s="62">
        <f t="shared" si="884"/>
        <v>0</v>
      </c>
      <c r="LPJ1333" s="62">
        <f t="shared" si="884"/>
        <v>0</v>
      </c>
      <c r="LPK1333" s="62">
        <f t="shared" si="884"/>
        <v>1000000</v>
      </c>
      <c r="LPL1333" s="62">
        <f t="shared" si="884"/>
        <v>0</v>
      </c>
      <c r="LPM1333" s="62">
        <f t="shared" si="884"/>
        <v>0</v>
      </c>
      <c r="LPN1333" s="62">
        <f t="shared" si="884"/>
        <v>0</v>
      </c>
      <c r="LPO1333" s="62">
        <f t="shared" si="884"/>
        <v>0</v>
      </c>
      <c r="LPP1333" s="62">
        <f t="shared" si="884"/>
        <v>1000000</v>
      </c>
      <c r="LPV1333" s="62" t="s">
        <v>185</v>
      </c>
      <c r="LPW1333" s="62" t="s">
        <v>186</v>
      </c>
      <c r="LPX1333" s="62">
        <f>LPX1329</f>
        <v>1000000</v>
      </c>
      <c r="LPY1333" s="62">
        <f t="shared" si="884"/>
        <v>0</v>
      </c>
      <c r="LPZ1333" s="62">
        <f t="shared" si="884"/>
        <v>0</v>
      </c>
      <c r="LQA1333" s="62">
        <f t="shared" si="884"/>
        <v>1000000</v>
      </c>
      <c r="LQB1333" s="62">
        <f t="shared" si="884"/>
        <v>0</v>
      </c>
      <c r="LQC1333" s="62">
        <f t="shared" si="884"/>
        <v>0</v>
      </c>
      <c r="LQD1333" s="62">
        <f t="shared" si="884"/>
        <v>0</v>
      </c>
      <c r="LQE1333" s="62">
        <f t="shared" si="884"/>
        <v>0</v>
      </c>
      <c r="LQF1333" s="62">
        <f t="shared" si="884"/>
        <v>1000000</v>
      </c>
      <c r="LQL1333" s="62" t="s">
        <v>185</v>
      </c>
      <c r="LQM1333" s="62" t="s">
        <v>186</v>
      </c>
      <c r="LQN1333" s="62">
        <f>LQN1329</f>
        <v>1000000</v>
      </c>
      <c r="LQO1333" s="62">
        <f t="shared" si="884"/>
        <v>0</v>
      </c>
      <c r="LQP1333" s="62">
        <f t="shared" si="884"/>
        <v>0</v>
      </c>
      <c r="LQQ1333" s="62">
        <f t="shared" si="884"/>
        <v>1000000</v>
      </c>
      <c r="LQR1333" s="62">
        <f t="shared" si="884"/>
        <v>0</v>
      </c>
      <c r="LQS1333" s="62">
        <f t="shared" si="884"/>
        <v>0</v>
      </c>
      <c r="LQT1333" s="62">
        <f t="shared" si="884"/>
        <v>0</v>
      </c>
      <c r="LQU1333" s="62">
        <f t="shared" si="884"/>
        <v>0</v>
      </c>
      <c r="LQV1333" s="62">
        <f t="shared" si="884"/>
        <v>1000000</v>
      </c>
      <c r="LRB1333" s="62" t="s">
        <v>185</v>
      </c>
      <c r="LRC1333" s="62" t="s">
        <v>186</v>
      </c>
      <c r="LRD1333" s="62">
        <f>LRD1329</f>
        <v>1000000</v>
      </c>
      <c r="LRE1333" s="62">
        <f t="shared" ref="LRE1333:LTH1334" si="885">LRE1329</f>
        <v>0</v>
      </c>
      <c r="LRF1333" s="62">
        <f t="shared" si="885"/>
        <v>0</v>
      </c>
      <c r="LRG1333" s="62">
        <f t="shared" si="885"/>
        <v>1000000</v>
      </c>
      <c r="LRH1333" s="62">
        <f t="shared" si="885"/>
        <v>0</v>
      </c>
      <c r="LRI1333" s="62">
        <f t="shared" si="885"/>
        <v>0</v>
      </c>
      <c r="LRJ1333" s="62">
        <f t="shared" si="885"/>
        <v>0</v>
      </c>
      <c r="LRK1333" s="62">
        <f t="shared" si="885"/>
        <v>0</v>
      </c>
      <c r="LRL1333" s="62">
        <f t="shared" si="885"/>
        <v>1000000</v>
      </c>
      <c r="LRR1333" s="62" t="s">
        <v>185</v>
      </c>
      <c r="LRS1333" s="62" t="s">
        <v>186</v>
      </c>
      <c r="LRT1333" s="62">
        <f>LRT1329</f>
        <v>1000000</v>
      </c>
      <c r="LRU1333" s="62">
        <f t="shared" si="885"/>
        <v>0</v>
      </c>
      <c r="LRV1333" s="62">
        <f t="shared" si="885"/>
        <v>0</v>
      </c>
      <c r="LRW1333" s="62">
        <f t="shared" si="885"/>
        <v>1000000</v>
      </c>
      <c r="LRX1333" s="62">
        <f t="shared" si="885"/>
        <v>0</v>
      </c>
      <c r="LRY1333" s="62">
        <f t="shared" si="885"/>
        <v>0</v>
      </c>
      <c r="LRZ1333" s="62">
        <f t="shared" si="885"/>
        <v>0</v>
      </c>
      <c r="LSA1333" s="62">
        <f t="shared" si="885"/>
        <v>0</v>
      </c>
      <c r="LSB1333" s="62">
        <f t="shared" si="885"/>
        <v>1000000</v>
      </c>
      <c r="LSH1333" s="62" t="s">
        <v>185</v>
      </c>
      <c r="LSI1333" s="62" t="s">
        <v>186</v>
      </c>
      <c r="LSJ1333" s="62">
        <f>LSJ1329</f>
        <v>1000000</v>
      </c>
      <c r="LSK1333" s="62">
        <f t="shared" si="885"/>
        <v>0</v>
      </c>
      <c r="LSL1333" s="62">
        <f t="shared" si="885"/>
        <v>0</v>
      </c>
      <c r="LSM1333" s="62">
        <f t="shared" si="885"/>
        <v>1000000</v>
      </c>
      <c r="LSN1333" s="62">
        <f t="shared" si="885"/>
        <v>0</v>
      </c>
      <c r="LSO1333" s="62">
        <f t="shared" si="885"/>
        <v>0</v>
      </c>
      <c r="LSP1333" s="62">
        <f t="shared" si="885"/>
        <v>0</v>
      </c>
      <c r="LSQ1333" s="62">
        <f t="shared" si="885"/>
        <v>0</v>
      </c>
      <c r="LSR1333" s="62">
        <f t="shared" si="885"/>
        <v>1000000</v>
      </c>
      <c r="LSX1333" s="62" t="s">
        <v>185</v>
      </c>
      <c r="LSY1333" s="62" t="s">
        <v>186</v>
      </c>
      <c r="LSZ1333" s="62">
        <f>LSZ1329</f>
        <v>1000000</v>
      </c>
      <c r="LTA1333" s="62">
        <f t="shared" si="885"/>
        <v>0</v>
      </c>
      <c r="LTB1333" s="62">
        <f t="shared" si="885"/>
        <v>0</v>
      </c>
      <c r="LTC1333" s="62">
        <f t="shared" si="885"/>
        <v>1000000</v>
      </c>
      <c r="LTD1333" s="62">
        <f t="shared" si="885"/>
        <v>0</v>
      </c>
      <c r="LTE1333" s="62">
        <f t="shared" si="885"/>
        <v>0</v>
      </c>
      <c r="LTF1333" s="62">
        <f t="shared" si="885"/>
        <v>0</v>
      </c>
      <c r="LTG1333" s="62">
        <f t="shared" si="885"/>
        <v>0</v>
      </c>
      <c r="LTH1333" s="62">
        <f t="shared" si="885"/>
        <v>1000000</v>
      </c>
      <c r="LTN1333" s="62" t="s">
        <v>185</v>
      </c>
      <c r="LTO1333" s="62" t="s">
        <v>186</v>
      </c>
      <c r="LTP1333" s="62">
        <f>LTP1329</f>
        <v>1000000</v>
      </c>
      <c r="LTQ1333" s="62">
        <f t="shared" ref="LTQ1333:LVT1334" si="886">LTQ1329</f>
        <v>0</v>
      </c>
      <c r="LTR1333" s="62">
        <f t="shared" si="886"/>
        <v>0</v>
      </c>
      <c r="LTS1333" s="62">
        <f t="shared" si="886"/>
        <v>1000000</v>
      </c>
      <c r="LTT1333" s="62">
        <f t="shared" si="886"/>
        <v>0</v>
      </c>
      <c r="LTU1333" s="62">
        <f t="shared" si="886"/>
        <v>0</v>
      </c>
      <c r="LTV1333" s="62">
        <f t="shared" si="886"/>
        <v>0</v>
      </c>
      <c r="LTW1333" s="62">
        <f t="shared" si="886"/>
        <v>0</v>
      </c>
      <c r="LTX1333" s="62">
        <f t="shared" si="886"/>
        <v>1000000</v>
      </c>
      <c r="LUD1333" s="62" t="s">
        <v>185</v>
      </c>
      <c r="LUE1333" s="62" t="s">
        <v>186</v>
      </c>
      <c r="LUF1333" s="62">
        <f>LUF1329</f>
        <v>1000000</v>
      </c>
      <c r="LUG1333" s="62">
        <f t="shared" si="886"/>
        <v>0</v>
      </c>
      <c r="LUH1333" s="62">
        <f t="shared" si="886"/>
        <v>0</v>
      </c>
      <c r="LUI1333" s="62">
        <f t="shared" si="886"/>
        <v>1000000</v>
      </c>
      <c r="LUJ1333" s="62">
        <f t="shared" si="886"/>
        <v>0</v>
      </c>
      <c r="LUK1333" s="62">
        <f t="shared" si="886"/>
        <v>0</v>
      </c>
      <c r="LUL1333" s="62">
        <f t="shared" si="886"/>
        <v>0</v>
      </c>
      <c r="LUM1333" s="62">
        <f t="shared" si="886"/>
        <v>0</v>
      </c>
      <c r="LUN1333" s="62">
        <f t="shared" si="886"/>
        <v>1000000</v>
      </c>
      <c r="LUT1333" s="62" t="s">
        <v>185</v>
      </c>
      <c r="LUU1333" s="62" t="s">
        <v>186</v>
      </c>
      <c r="LUV1333" s="62">
        <f>LUV1329</f>
        <v>1000000</v>
      </c>
      <c r="LUW1333" s="62">
        <f t="shared" si="886"/>
        <v>0</v>
      </c>
      <c r="LUX1333" s="62">
        <f t="shared" si="886"/>
        <v>0</v>
      </c>
      <c r="LUY1333" s="62">
        <f t="shared" si="886"/>
        <v>1000000</v>
      </c>
      <c r="LUZ1333" s="62">
        <f t="shared" si="886"/>
        <v>0</v>
      </c>
      <c r="LVA1333" s="62">
        <f t="shared" si="886"/>
        <v>0</v>
      </c>
      <c r="LVB1333" s="62">
        <f t="shared" si="886"/>
        <v>0</v>
      </c>
      <c r="LVC1333" s="62">
        <f t="shared" si="886"/>
        <v>0</v>
      </c>
      <c r="LVD1333" s="62">
        <f t="shared" si="886"/>
        <v>1000000</v>
      </c>
      <c r="LVJ1333" s="62" t="s">
        <v>185</v>
      </c>
      <c r="LVK1333" s="62" t="s">
        <v>186</v>
      </c>
      <c r="LVL1333" s="62">
        <f>LVL1329</f>
        <v>1000000</v>
      </c>
      <c r="LVM1333" s="62">
        <f t="shared" si="886"/>
        <v>0</v>
      </c>
      <c r="LVN1333" s="62">
        <f t="shared" si="886"/>
        <v>0</v>
      </c>
      <c r="LVO1333" s="62">
        <f t="shared" si="886"/>
        <v>1000000</v>
      </c>
      <c r="LVP1333" s="62">
        <f t="shared" si="886"/>
        <v>0</v>
      </c>
      <c r="LVQ1333" s="62">
        <f t="shared" si="886"/>
        <v>0</v>
      </c>
      <c r="LVR1333" s="62">
        <f t="shared" si="886"/>
        <v>0</v>
      </c>
      <c r="LVS1333" s="62">
        <f t="shared" si="886"/>
        <v>0</v>
      </c>
      <c r="LVT1333" s="62">
        <f t="shared" si="886"/>
        <v>1000000</v>
      </c>
      <c r="LVZ1333" s="62" t="s">
        <v>185</v>
      </c>
      <c r="LWA1333" s="62" t="s">
        <v>186</v>
      </c>
      <c r="LWB1333" s="62">
        <f>LWB1329</f>
        <v>1000000</v>
      </c>
      <c r="LWC1333" s="62">
        <f t="shared" ref="LWC1333:LYF1334" si="887">LWC1329</f>
        <v>0</v>
      </c>
      <c r="LWD1333" s="62">
        <f t="shared" si="887"/>
        <v>0</v>
      </c>
      <c r="LWE1333" s="62">
        <f t="shared" si="887"/>
        <v>1000000</v>
      </c>
      <c r="LWF1333" s="62">
        <f t="shared" si="887"/>
        <v>0</v>
      </c>
      <c r="LWG1333" s="62">
        <f t="shared" si="887"/>
        <v>0</v>
      </c>
      <c r="LWH1333" s="62">
        <f t="shared" si="887"/>
        <v>0</v>
      </c>
      <c r="LWI1333" s="62">
        <f t="shared" si="887"/>
        <v>0</v>
      </c>
      <c r="LWJ1333" s="62">
        <f t="shared" si="887"/>
        <v>1000000</v>
      </c>
      <c r="LWP1333" s="62" t="s">
        <v>185</v>
      </c>
      <c r="LWQ1333" s="62" t="s">
        <v>186</v>
      </c>
      <c r="LWR1333" s="62">
        <f>LWR1329</f>
        <v>1000000</v>
      </c>
      <c r="LWS1333" s="62">
        <f t="shared" si="887"/>
        <v>0</v>
      </c>
      <c r="LWT1333" s="62">
        <f t="shared" si="887"/>
        <v>0</v>
      </c>
      <c r="LWU1333" s="62">
        <f t="shared" si="887"/>
        <v>1000000</v>
      </c>
      <c r="LWV1333" s="62">
        <f t="shared" si="887"/>
        <v>0</v>
      </c>
      <c r="LWW1333" s="62">
        <f t="shared" si="887"/>
        <v>0</v>
      </c>
      <c r="LWX1333" s="62">
        <f t="shared" si="887"/>
        <v>0</v>
      </c>
      <c r="LWY1333" s="62">
        <f t="shared" si="887"/>
        <v>0</v>
      </c>
      <c r="LWZ1333" s="62">
        <f t="shared" si="887"/>
        <v>1000000</v>
      </c>
      <c r="LXF1333" s="62" t="s">
        <v>185</v>
      </c>
      <c r="LXG1333" s="62" t="s">
        <v>186</v>
      </c>
      <c r="LXH1333" s="62">
        <f>LXH1329</f>
        <v>1000000</v>
      </c>
      <c r="LXI1333" s="62">
        <f t="shared" si="887"/>
        <v>0</v>
      </c>
      <c r="LXJ1333" s="62">
        <f t="shared" si="887"/>
        <v>0</v>
      </c>
      <c r="LXK1333" s="62">
        <f t="shared" si="887"/>
        <v>1000000</v>
      </c>
      <c r="LXL1333" s="62">
        <f t="shared" si="887"/>
        <v>0</v>
      </c>
      <c r="LXM1333" s="62">
        <f t="shared" si="887"/>
        <v>0</v>
      </c>
      <c r="LXN1333" s="62">
        <f t="shared" si="887"/>
        <v>0</v>
      </c>
      <c r="LXO1333" s="62">
        <f t="shared" si="887"/>
        <v>0</v>
      </c>
      <c r="LXP1333" s="62">
        <f t="shared" si="887"/>
        <v>1000000</v>
      </c>
      <c r="LXV1333" s="62" t="s">
        <v>185</v>
      </c>
      <c r="LXW1333" s="62" t="s">
        <v>186</v>
      </c>
      <c r="LXX1333" s="62">
        <f>LXX1329</f>
        <v>1000000</v>
      </c>
      <c r="LXY1333" s="62">
        <f t="shared" si="887"/>
        <v>0</v>
      </c>
      <c r="LXZ1333" s="62">
        <f t="shared" si="887"/>
        <v>0</v>
      </c>
      <c r="LYA1333" s="62">
        <f t="shared" si="887"/>
        <v>1000000</v>
      </c>
      <c r="LYB1333" s="62">
        <f t="shared" si="887"/>
        <v>0</v>
      </c>
      <c r="LYC1333" s="62">
        <f t="shared" si="887"/>
        <v>0</v>
      </c>
      <c r="LYD1333" s="62">
        <f t="shared" si="887"/>
        <v>0</v>
      </c>
      <c r="LYE1333" s="62">
        <f t="shared" si="887"/>
        <v>0</v>
      </c>
      <c r="LYF1333" s="62">
        <f t="shared" si="887"/>
        <v>1000000</v>
      </c>
      <c r="LYL1333" s="62" t="s">
        <v>185</v>
      </c>
      <c r="LYM1333" s="62" t="s">
        <v>186</v>
      </c>
      <c r="LYN1333" s="62">
        <f>LYN1329</f>
        <v>1000000</v>
      </c>
      <c r="LYO1333" s="62">
        <f t="shared" ref="LYO1333:MAR1334" si="888">LYO1329</f>
        <v>0</v>
      </c>
      <c r="LYP1333" s="62">
        <f t="shared" si="888"/>
        <v>0</v>
      </c>
      <c r="LYQ1333" s="62">
        <f t="shared" si="888"/>
        <v>1000000</v>
      </c>
      <c r="LYR1333" s="62">
        <f t="shared" si="888"/>
        <v>0</v>
      </c>
      <c r="LYS1333" s="62">
        <f t="shared" si="888"/>
        <v>0</v>
      </c>
      <c r="LYT1333" s="62">
        <f t="shared" si="888"/>
        <v>0</v>
      </c>
      <c r="LYU1333" s="62">
        <f t="shared" si="888"/>
        <v>0</v>
      </c>
      <c r="LYV1333" s="62">
        <f t="shared" si="888"/>
        <v>1000000</v>
      </c>
      <c r="LZB1333" s="62" t="s">
        <v>185</v>
      </c>
      <c r="LZC1333" s="62" t="s">
        <v>186</v>
      </c>
      <c r="LZD1333" s="62">
        <f>LZD1329</f>
        <v>1000000</v>
      </c>
      <c r="LZE1333" s="62">
        <f t="shared" si="888"/>
        <v>0</v>
      </c>
      <c r="LZF1333" s="62">
        <f t="shared" si="888"/>
        <v>0</v>
      </c>
      <c r="LZG1333" s="62">
        <f t="shared" si="888"/>
        <v>1000000</v>
      </c>
      <c r="LZH1333" s="62">
        <f t="shared" si="888"/>
        <v>0</v>
      </c>
      <c r="LZI1333" s="62">
        <f t="shared" si="888"/>
        <v>0</v>
      </c>
      <c r="LZJ1333" s="62">
        <f t="shared" si="888"/>
        <v>0</v>
      </c>
      <c r="LZK1333" s="62">
        <f t="shared" si="888"/>
        <v>0</v>
      </c>
      <c r="LZL1333" s="62">
        <f t="shared" si="888"/>
        <v>1000000</v>
      </c>
      <c r="LZR1333" s="62" t="s">
        <v>185</v>
      </c>
      <c r="LZS1333" s="62" t="s">
        <v>186</v>
      </c>
      <c r="LZT1333" s="62">
        <f>LZT1329</f>
        <v>1000000</v>
      </c>
      <c r="LZU1333" s="62">
        <f t="shared" si="888"/>
        <v>0</v>
      </c>
      <c r="LZV1333" s="62">
        <f t="shared" si="888"/>
        <v>0</v>
      </c>
      <c r="LZW1333" s="62">
        <f t="shared" si="888"/>
        <v>1000000</v>
      </c>
      <c r="LZX1333" s="62">
        <f t="shared" si="888"/>
        <v>0</v>
      </c>
      <c r="LZY1333" s="62">
        <f t="shared" si="888"/>
        <v>0</v>
      </c>
      <c r="LZZ1333" s="62">
        <f t="shared" si="888"/>
        <v>0</v>
      </c>
      <c r="MAA1333" s="62">
        <f t="shared" si="888"/>
        <v>0</v>
      </c>
      <c r="MAB1333" s="62">
        <f t="shared" si="888"/>
        <v>1000000</v>
      </c>
      <c r="MAH1333" s="62" t="s">
        <v>185</v>
      </c>
      <c r="MAI1333" s="62" t="s">
        <v>186</v>
      </c>
      <c r="MAJ1333" s="62">
        <f>MAJ1329</f>
        <v>1000000</v>
      </c>
      <c r="MAK1333" s="62">
        <f t="shared" si="888"/>
        <v>0</v>
      </c>
      <c r="MAL1333" s="62">
        <f t="shared" si="888"/>
        <v>0</v>
      </c>
      <c r="MAM1333" s="62">
        <f t="shared" si="888"/>
        <v>1000000</v>
      </c>
      <c r="MAN1333" s="62">
        <f t="shared" si="888"/>
        <v>0</v>
      </c>
      <c r="MAO1333" s="62">
        <f t="shared" si="888"/>
        <v>0</v>
      </c>
      <c r="MAP1333" s="62">
        <f t="shared" si="888"/>
        <v>0</v>
      </c>
      <c r="MAQ1333" s="62">
        <f t="shared" si="888"/>
        <v>0</v>
      </c>
      <c r="MAR1333" s="62">
        <f t="shared" si="888"/>
        <v>1000000</v>
      </c>
      <c r="MAX1333" s="62" t="s">
        <v>185</v>
      </c>
      <c r="MAY1333" s="62" t="s">
        <v>186</v>
      </c>
      <c r="MAZ1333" s="62">
        <f>MAZ1329</f>
        <v>1000000</v>
      </c>
      <c r="MBA1333" s="62">
        <f t="shared" ref="MBA1333:MDD1334" si="889">MBA1329</f>
        <v>0</v>
      </c>
      <c r="MBB1333" s="62">
        <f t="shared" si="889"/>
        <v>0</v>
      </c>
      <c r="MBC1333" s="62">
        <f t="shared" si="889"/>
        <v>1000000</v>
      </c>
      <c r="MBD1333" s="62">
        <f t="shared" si="889"/>
        <v>0</v>
      </c>
      <c r="MBE1333" s="62">
        <f t="shared" si="889"/>
        <v>0</v>
      </c>
      <c r="MBF1333" s="62">
        <f t="shared" si="889"/>
        <v>0</v>
      </c>
      <c r="MBG1333" s="62">
        <f t="shared" si="889"/>
        <v>0</v>
      </c>
      <c r="MBH1333" s="62">
        <f t="shared" si="889"/>
        <v>1000000</v>
      </c>
      <c r="MBN1333" s="62" t="s">
        <v>185</v>
      </c>
      <c r="MBO1333" s="62" t="s">
        <v>186</v>
      </c>
      <c r="MBP1333" s="62">
        <f>MBP1329</f>
        <v>1000000</v>
      </c>
      <c r="MBQ1333" s="62">
        <f t="shared" si="889"/>
        <v>0</v>
      </c>
      <c r="MBR1333" s="62">
        <f t="shared" si="889"/>
        <v>0</v>
      </c>
      <c r="MBS1333" s="62">
        <f t="shared" si="889"/>
        <v>1000000</v>
      </c>
      <c r="MBT1333" s="62">
        <f t="shared" si="889"/>
        <v>0</v>
      </c>
      <c r="MBU1333" s="62">
        <f t="shared" si="889"/>
        <v>0</v>
      </c>
      <c r="MBV1333" s="62">
        <f t="shared" si="889"/>
        <v>0</v>
      </c>
      <c r="MBW1333" s="62">
        <f t="shared" si="889"/>
        <v>0</v>
      </c>
      <c r="MBX1333" s="62">
        <f t="shared" si="889"/>
        <v>1000000</v>
      </c>
      <c r="MCD1333" s="62" t="s">
        <v>185</v>
      </c>
      <c r="MCE1333" s="62" t="s">
        <v>186</v>
      </c>
      <c r="MCF1333" s="62">
        <f>MCF1329</f>
        <v>1000000</v>
      </c>
      <c r="MCG1333" s="62">
        <f t="shared" si="889"/>
        <v>0</v>
      </c>
      <c r="MCH1333" s="62">
        <f t="shared" si="889"/>
        <v>0</v>
      </c>
      <c r="MCI1333" s="62">
        <f t="shared" si="889"/>
        <v>1000000</v>
      </c>
      <c r="MCJ1333" s="62">
        <f t="shared" si="889"/>
        <v>0</v>
      </c>
      <c r="MCK1333" s="62">
        <f t="shared" si="889"/>
        <v>0</v>
      </c>
      <c r="MCL1333" s="62">
        <f t="shared" si="889"/>
        <v>0</v>
      </c>
      <c r="MCM1333" s="62">
        <f t="shared" si="889"/>
        <v>0</v>
      </c>
      <c r="MCN1333" s="62">
        <f t="shared" si="889"/>
        <v>1000000</v>
      </c>
      <c r="MCT1333" s="62" t="s">
        <v>185</v>
      </c>
      <c r="MCU1333" s="62" t="s">
        <v>186</v>
      </c>
      <c r="MCV1333" s="62">
        <f>MCV1329</f>
        <v>1000000</v>
      </c>
      <c r="MCW1333" s="62">
        <f t="shared" si="889"/>
        <v>0</v>
      </c>
      <c r="MCX1333" s="62">
        <f t="shared" si="889"/>
        <v>0</v>
      </c>
      <c r="MCY1333" s="62">
        <f t="shared" si="889"/>
        <v>1000000</v>
      </c>
      <c r="MCZ1333" s="62">
        <f t="shared" si="889"/>
        <v>0</v>
      </c>
      <c r="MDA1333" s="62">
        <f t="shared" si="889"/>
        <v>0</v>
      </c>
      <c r="MDB1333" s="62">
        <f t="shared" si="889"/>
        <v>0</v>
      </c>
      <c r="MDC1333" s="62">
        <f t="shared" si="889"/>
        <v>0</v>
      </c>
      <c r="MDD1333" s="62">
        <f t="shared" si="889"/>
        <v>1000000</v>
      </c>
      <c r="MDJ1333" s="62" t="s">
        <v>185</v>
      </c>
      <c r="MDK1333" s="62" t="s">
        <v>186</v>
      </c>
      <c r="MDL1333" s="62">
        <f>MDL1329</f>
        <v>1000000</v>
      </c>
      <c r="MDM1333" s="62">
        <f t="shared" ref="MDM1333:MFP1334" si="890">MDM1329</f>
        <v>0</v>
      </c>
      <c r="MDN1333" s="62">
        <f t="shared" si="890"/>
        <v>0</v>
      </c>
      <c r="MDO1333" s="62">
        <f t="shared" si="890"/>
        <v>1000000</v>
      </c>
      <c r="MDP1333" s="62">
        <f t="shared" si="890"/>
        <v>0</v>
      </c>
      <c r="MDQ1333" s="62">
        <f t="shared" si="890"/>
        <v>0</v>
      </c>
      <c r="MDR1333" s="62">
        <f t="shared" si="890"/>
        <v>0</v>
      </c>
      <c r="MDS1333" s="62">
        <f t="shared" si="890"/>
        <v>0</v>
      </c>
      <c r="MDT1333" s="62">
        <f t="shared" si="890"/>
        <v>1000000</v>
      </c>
      <c r="MDZ1333" s="62" t="s">
        <v>185</v>
      </c>
      <c r="MEA1333" s="62" t="s">
        <v>186</v>
      </c>
      <c r="MEB1333" s="62">
        <f>MEB1329</f>
        <v>1000000</v>
      </c>
      <c r="MEC1333" s="62">
        <f t="shared" si="890"/>
        <v>0</v>
      </c>
      <c r="MED1333" s="62">
        <f t="shared" si="890"/>
        <v>0</v>
      </c>
      <c r="MEE1333" s="62">
        <f t="shared" si="890"/>
        <v>1000000</v>
      </c>
      <c r="MEF1333" s="62">
        <f t="shared" si="890"/>
        <v>0</v>
      </c>
      <c r="MEG1333" s="62">
        <f t="shared" si="890"/>
        <v>0</v>
      </c>
      <c r="MEH1333" s="62">
        <f t="shared" si="890"/>
        <v>0</v>
      </c>
      <c r="MEI1333" s="62">
        <f t="shared" si="890"/>
        <v>0</v>
      </c>
      <c r="MEJ1333" s="62">
        <f t="shared" si="890"/>
        <v>1000000</v>
      </c>
      <c r="MEP1333" s="62" t="s">
        <v>185</v>
      </c>
      <c r="MEQ1333" s="62" t="s">
        <v>186</v>
      </c>
      <c r="MER1333" s="62">
        <f>MER1329</f>
        <v>1000000</v>
      </c>
      <c r="MES1333" s="62">
        <f t="shared" si="890"/>
        <v>0</v>
      </c>
      <c r="MET1333" s="62">
        <f t="shared" si="890"/>
        <v>0</v>
      </c>
      <c r="MEU1333" s="62">
        <f t="shared" si="890"/>
        <v>1000000</v>
      </c>
      <c r="MEV1333" s="62">
        <f t="shared" si="890"/>
        <v>0</v>
      </c>
      <c r="MEW1333" s="62">
        <f t="shared" si="890"/>
        <v>0</v>
      </c>
      <c r="MEX1333" s="62">
        <f t="shared" si="890"/>
        <v>0</v>
      </c>
      <c r="MEY1333" s="62">
        <f t="shared" si="890"/>
        <v>0</v>
      </c>
      <c r="MEZ1333" s="62">
        <f t="shared" si="890"/>
        <v>1000000</v>
      </c>
      <c r="MFF1333" s="62" t="s">
        <v>185</v>
      </c>
      <c r="MFG1333" s="62" t="s">
        <v>186</v>
      </c>
      <c r="MFH1333" s="62">
        <f>MFH1329</f>
        <v>1000000</v>
      </c>
      <c r="MFI1333" s="62">
        <f t="shared" si="890"/>
        <v>0</v>
      </c>
      <c r="MFJ1333" s="62">
        <f t="shared" si="890"/>
        <v>0</v>
      </c>
      <c r="MFK1333" s="62">
        <f t="shared" si="890"/>
        <v>1000000</v>
      </c>
      <c r="MFL1333" s="62">
        <f t="shared" si="890"/>
        <v>0</v>
      </c>
      <c r="MFM1333" s="62">
        <f t="shared" si="890"/>
        <v>0</v>
      </c>
      <c r="MFN1333" s="62">
        <f t="shared" si="890"/>
        <v>0</v>
      </c>
      <c r="MFO1333" s="62">
        <f t="shared" si="890"/>
        <v>0</v>
      </c>
      <c r="MFP1333" s="62">
        <f t="shared" si="890"/>
        <v>1000000</v>
      </c>
      <c r="MFV1333" s="62" t="s">
        <v>185</v>
      </c>
      <c r="MFW1333" s="62" t="s">
        <v>186</v>
      </c>
      <c r="MFX1333" s="62">
        <f>MFX1329</f>
        <v>1000000</v>
      </c>
      <c r="MFY1333" s="62">
        <f t="shared" ref="MFY1333:MIB1334" si="891">MFY1329</f>
        <v>0</v>
      </c>
      <c r="MFZ1333" s="62">
        <f t="shared" si="891"/>
        <v>0</v>
      </c>
      <c r="MGA1333" s="62">
        <f t="shared" si="891"/>
        <v>1000000</v>
      </c>
      <c r="MGB1333" s="62">
        <f t="shared" si="891"/>
        <v>0</v>
      </c>
      <c r="MGC1333" s="62">
        <f t="shared" si="891"/>
        <v>0</v>
      </c>
      <c r="MGD1333" s="62">
        <f t="shared" si="891"/>
        <v>0</v>
      </c>
      <c r="MGE1333" s="62">
        <f t="shared" si="891"/>
        <v>0</v>
      </c>
      <c r="MGF1333" s="62">
        <f t="shared" si="891"/>
        <v>1000000</v>
      </c>
      <c r="MGL1333" s="62" t="s">
        <v>185</v>
      </c>
      <c r="MGM1333" s="62" t="s">
        <v>186</v>
      </c>
      <c r="MGN1333" s="62">
        <f>MGN1329</f>
        <v>1000000</v>
      </c>
      <c r="MGO1333" s="62">
        <f t="shared" si="891"/>
        <v>0</v>
      </c>
      <c r="MGP1333" s="62">
        <f t="shared" si="891"/>
        <v>0</v>
      </c>
      <c r="MGQ1333" s="62">
        <f t="shared" si="891"/>
        <v>1000000</v>
      </c>
      <c r="MGR1333" s="62">
        <f t="shared" si="891"/>
        <v>0</v>
      </c>
      <c r="MGS1333" s="62">
        <f t="shared" si="891"/>
        <v>0</v>
      </c>
      <c r="MGT1333" s="62">
        <f t="shared" si="891"/>
        <v>0</v>
      </c>
      <c r="MGU1333" s="62">
        <f t="shared" si="891"/>
        <v>0</v>
      </c>
      <c r="MGV1333" s="62">
        <f t="shared" si="891"/>
        <v>1000000</v>
      </c>
      <c r="MHB1333" s="62" t="s">
        <v>185</v>
      </c>
      <c r="MHC1333" s="62" t="s">
        <v>186</v>
      </c>
      <c r="MHD1333" s="62">
        <f>MHD1329</f>
        <v>1000000</v>
      </c>
      <c r="MHE1333" s="62">
        <f t="shared" si="891"/>
        <v>0</v>
      </c>
      <c r="MHF1333" s="62">
        <f t="shared" si="891"/>
        <v>0</v>
      </c>
      <c r="MHG1333" s="62">
        <f t="shared" si="891"/>
        <v>1000000</v>
      </c>
      <c r="MHH1333" s="62">
        <f t="shared" si="891"/>
        <v>0</v>
      </c>
      <c r="MHI1333" s="62">
        <f t="shared" si="891"/>
        <v>0</v>
      </c>
      <c r="MHJ1333" s="62">
        <f t="shared" si="891"/>
        <v>0</v>
      </c>
      <c r="MHK1333" s="62">
        <f t="shared" si="891"/>
        <v>0</v>
      </c>
      <c r="MHL1333" s="62">
        <f t="shared" si="891"/>
        <v>1000000</v>
      </c>
      <c r="MHR1333" s="62" t="s">
        <v>185</v>
      </c>
      <c r="MHS1333" s="62" t="s">
        <v>186</v>
      </c>
      <c r="MHT1333" s="62">
        <f>MHT1329</f>
        <v>1000000</v>
      </c>
      <c r="MHU1333" s="62">
        <f t="shared" si="891"/>
        <v>0</v>
      </c>
      <c r="MHV1333" s="62">
        <f t="shared" si="891"/>
        <v>0</v>
      </c>
      <c r="MHW1333" s="62">
        <f t="shared" si="891"/>
        <v>1000000</v>
      </c>
      <c r="MHX1333" s="62">
        <f t="shared" si="891"/>
        <v>0</v>
      </c>
      <c r="MHY1333" s="62">
        <f t="shared" si="891"/>
        <v>0</v>
      </c>
      <c r="MHZ1333" s="62">
        <f t="shared" si="891"/>
        <v>0</v>
      </c>
      <c r="MIA1333" s="62">
        <f t="shared" si="891"/>
        <v>0</v>
      </c>
      <c r="MIB1333" s="62">
        <f t="shared" si="891"/>
        <v>1000000</v>
      </c>
      <c r="MIH1333" s="62" t="s">
        <v>185</v>
      </c>
      <c r="MII1333" s="62" t="s">
        <v>186</v>
      </c>
      <c r="MIJ1333" s="62">
        <f>MIJ1329</f>
        <v>1000000</v>
      </c>
      <c r="MIK1333" s="62">
        <f t="shared" ref="MIK1333:MKN1334" si="892">MIK1329</f>
        <v>0</v>
      </c>
      <c r="MIL1333" s="62">
        <f t="shared" si="892"/>
        <v>0</v>
      </c>
      <c r="MIM1333" s="62">
        <f t="shared" si="892"/>
        <v>1000000</v>
      </c>
      <c r="MIN1333" s="62">
        <f t="shared" si="892"/>
        <v>0</v>
      </c>
      <c r="MIO1333" s="62">
        <f t="shared" si="892"/>
        <v>0</v>
      </c>
      <c r="MIP1333" s="62">
        <f t="shared" si="892"/>
        <v>0</v>
      </c>
      <c r="MIQ1333" s="62">
        <f t="shared" si="892"/>
        <v>0</v>
      </c>
      <c r="MIR1333" s="62">
        <f t="shared" si="892"/>
        <v>1000000</v>
      </c>
      <c r="MIX1333" s="62" t="s">
        <v>185</v>
      </c>
      <c r="MIY1333" s="62" t="s">
        <v>186</v>
      </c>
      <c r="MIZ1333" s="62">
        <f>MIZ1329</f>
        <v>1000000</v>
      </c>
      <c r="MJA1333" s="62">
        <f t="shared" si="892"/>
        <v>0</v>
      </c>
      <c r="MJB1333" s="62">
        <f t="shared" si="892"/>
        <v>0</v>
      </c>
      <c r="MJC1333" s="62">
        <f t="shared" si="892"/>
        <v>1000000</v>
      </c>
      <c r="MJD1333" s="62">
        <f t="shared" si="892"/>
        <v>0</v>
      </c>
      <c r="MJE1333" s="62">
        <f t="shared" si="892"/>
        <v>0</v>
      </c>
      <c r="MJF1333" s="62">
        <f t="shared" si="892"/>
        <v>0</v>
      </c>
      <c r="MJG1333" s="62">
        <f t="shared" si="892"/>
        <v>0</v>
      </c>
      <c r="MJH1333" s="62">
        <f t="shared" si="892"/>
        <v>1000000</v>
      </c>
      <c r="MJN1333" s="62" t="s">
        <v>185</v>
      </c>
      <c r="MJO1333" s="62" t="s">
        <v>186</v>
      </c>
      <c r="MJP1333" s="62">
        <f>MJP1329</f>
        <v>1000000</v>
      </c>
      <c r="MJQ1333" s="62">
        <f t="shared" si="892"/>
        <v>0</v>
      </c>
      <c r="MJR1333" s="62">
        <f t="shared" si="892"/>
        <v>0</v>
      </c>
      <c r="MJS1333" s="62">
        <f t="shared" si="892"/>
        <v>1000000</v>
      </c>
      <c r="MJT1333" s="62">
        <f t="shared" si="892"/>
        <v>0</v>
      </c>
      <c r="MJU1333" s="62">
        <f t="shared" si="892"/>
        <v>0</v>
      </c>
      <c r="MJV1333" s="62">
        <f t="shared" si="892"/>
        <v>0</v>
      </c>
      <c r="MJW1333" s="62">
        <f t="shared" si="892"/>
        <v>0</v>
      </c>
      <c r="MJX1333" s="62">
        <f t="shared" si="892"/>
        <v>1000000</v>
      </c>
      <c r="MKD1333" s="62" t="s">
        <v>185</v>
      </c>
      <c r="MKE1333" s="62" t="s">
        <v>186</v>
      </c>
      <c r="MKF1333" s="62">
        <f>MKF1329</f>
        <v>1000000</v>
      </c>
      <c r="MKG1333" s="62">
        <f t="shared" si="892"/>
        <v>0</v>
      </c>
      <c r="MKH1333" s="62">
        <f t="shared" si="892"/>
        <v>0</v>
      </c>
      <c r="MKI1333" s="62">
        <f t="shared" si="892"/>
        <v>1000000</v>
      </c>
      <c r="MKJ1333" s="62">
        <f t="shared" si="892"/>
        <v>0</v>
      </c>
      <c r="MKK1333" s="62">
        <f t="shared" si="892"/>
        <v>0</v>
      </c>
      <c r="MKL1333" s="62">
        <f t="shared" si="892"/>
        <v>0</v>
      </c>
      <c r="MKM1333" s="62">
        <f t="shared" si="892"/>
        <v>0</v>
      </c>
      <c r="MKN1333" s="62">
        <f t="shared" si="892"/>
        <v>1000000</v>
      </c>
      <c r="MKT1333" s="62" t="s">
        <v>185</v>
      </c>
      <c r="MKU1333" s="62" t="s">
        <v>186</v>
      </c>
      <c r="MKV1333" s="62">
        <f>MKV1329</f>
        <v>1000000</v>
      </c>
      <c r="MKW1333" s="62">
        <f t="shared" ref="MKW1333:MMZ1334" si="893">MKW1329</f>
        <v>0</v>
      </c>
      <c r="MKX1333" s="62">
        <f t="shared" si="893"/>
        <v>0</v>
      </c>
      <c r="MKY1333" s="62">
        <f t="shared" si="893"/>
        <v>1000000</v>
      </c>
      <c r="MKZ1333" s="62">
        <f t="shared" si="893"/>
        <v>0</v>
      </c>
      <c r="MLA1333" s="62">
        <f t="shared" si="893"/>
        <v>0</v>
      </c>
      <c r="MLB1333" s="62">
        <f t="shared" si="893"/>
        <v>0</v>
      </c>
      <c r="MLC1333" s="62">
        <f t="shared" si="893"/>
        <v>0</v>
      </c>
      <c r="MLD1333" s="62">
        <f t="shared" si="893"/>
        <v>1000000</v>
      </c>
      <c r="MLJ1333" s="62" t="s">
        <v>185</v>
      </c>
      <c r="MLK1333" s="62" t="s">
        <v>186</v>
      </c>
      <c r="MLL1333" s="62">
        <f>MLL1329</f>
        <v>1000000</v>
      </c>
      <c r="MLM1333" s="62">
        <f t="shared" si="893"/>
        <v>0</v>
      </c>
      <c r="MLN1333" s="62">
        <f t="shared" si="893"/>
        <v>0</v>
      </c>
      <c r="MLO1333" s="62">
        <f t="shared" si="893"/>
        <v>1000000</v>
      </c>
      <c r="MLP1333" s="62">
        <f t="shared" si="893"/>
        <v>0</v>
      </c>
      <c r="MLQ1333" s="62">
        <f t="shared" si="893"/>
        <v>0</v>
      </c>
      <c r="MLR1333" s="62">
        <f t="shared" si="893"/>
        <v>0</v>
      </c>
      <c r="MLS1333" s="62">
        <f t="shared" si="893"/>
        <v>0</v>
      </c>
      <c r="MLT1333" s="62">
        <f t="shared" si="893"/>
        <v>1000000</v>
      </c>
      <c r="MLZ1333" s="62" t="s">
        <v>185</v>
      </c>
      <c r="MMA1333" s="62" t="s">
        <v>186</v>
      </c>
      <c r="MMB1333" s="62">
        <f>MMB1329</f>
        <v>1000000</v>
      </c>
      <c r="MMC1333" s="62">
        <f t="shared" si="893"/>
        <v>0</v>
      </c>
      <c r="MMD1333" s="62">
        <f t="shared" si="893"/>
        <v>0</v>
      </c>
      <c r="MME1333" s="62">
        <f t="shared" si="893"/>
        <v>1000000</v>
      </c>
      <c r="MMF1333" s="62">
        <f t="shared" si="893"/>
        <v>0</v>
      </c>
      <c r="MMG1333" s="62">
        <f t="shared" si="893"/>
        <v>0</v>
      </c>
      <c r="MMH1333" s="62">
        <f t="shared" si="893"/>
        <v>0</v>
      </c>
      <c r="MMI1333" s="62">
        <f t="shared" si="893"/>
        <v>0</v>
      </c>
      <c r="MMJ1333" s="62">
        <f t="shared" si="893"/>
        <v>1000000</v>
      </c>
      <c r="MMP1333" s="62" t="s">
        <v>185</v>
      </c>
      <c r="MMQ1333" s="62" t="s">
        <v>186</v>
      </c>
      <c r="MMR1333" s="62">
        <f>MMR1329</f>
        <v>1000000</v>
      </c>
      <c r="MMS1333" s="62">
        <f t="shared" si="893"/>
        <v>0</v>
      </c>
      <c r="MMT1333" s="62">
        <f t="shared" si="893"/>
        <v>0</v>
      </c>
      <c r="MMU1333" s="62">
        <f t="shared" si="893"/>
        <v>1000000</v>
      </c>
      <c r="MMV1333" s="62">
        <f t="shared" si="893"/>
        <v>0</v>
      </c>
      <c r="MMW1333" s="62">
        <f t="shared" si="893"/>
        <v>0</v>
      </c>
      <c r="MMX1333" s="62">
        <f t="shared" si="893"/>
        <v>0</v>
      </c>
      <c r="MMY1333" s="62">
        <f t="shared" si="893"/>
        <v>0</v>
      </c>
      <c r="MMZ1333" s="62">
        <f t="shared" si="893"/>
        <v>1000000</v>
      </c>
      <c r="MNF1333" s="62" t="s">
        <v>185</v>
      </c>
      <c r="MNG1333" s="62" t="s">
        <v>186</v>
      </c>
      <c r="MNH1333" s="62">
        <f>MNH1329</f>
        <v>1000000</v>
      </c>
      <c r="MNI1333" s="62">
        <f t="shared" ref="MNI1333:MPL1334" si="894">MNI1329</f>
        <v>0</v>
      </c>
      <c r="MNJ1333" s="62">
        <f t="shared" si="894"/>
        <v>0</v>
      </c>
      <c r="MNK1333" s="62">
        <f t="shared" si="894"/>
        <v>1000000</v>
      </c>
      <c r="MNL1333" s="62">
        <f t="shared" si="894"/>
        <v>0</v>
      </c>
      <c r="MNM1333" s="62">
        <f t="shared" si="894"/>
        <v>0</v>
      </c>
      <c r="MNN1333" s="62">
        <f t="shared" si="894"/>
        <v>0</v>
      </c>
      <c r="MNO1333" s="62">
        <f t="shared" si="894"/>
        <v>0</v>
      </c>
      <c r="MNP1333" s="62">
        <f t="shared" si="894"/>
        <v>1000000</v>
      </c>
      <c r="MNV1333" s="62" t="s">
        <v>185</v>
      </c>
      <c r="MNW1333" s="62" t="s">
        <v>186</v>
      </c>
      <c r="MNX1333" s="62">
        <f>MNX1329</f>
        <v>1000000</v>
      </c>
      <c r="MNY1333" s="62">
        <f t="shared" si="894"/>
        <v>0</v>
      </c>
      <c r="MNZ1333" s="62">
        <f t="shared" si="894"/>
        <v>0</v>
      </c>
      <c r="MOA1333" s="62">
        <f t="shared" si="894"/>
        <v>1000000</v>
      </c>
      <c r="MOB1333" s="62">
        <f t="shared" si="894"/>
        <v>0</v>
      </c>
      <c r="MOC1333" s="62">
        <f t="shared" si="894"/>
        <v>0</v>
      </c>
      <c r="MOD1333" s="62">
        <f t="shared" si="894"/>
        <v>0</v>
      </c>
      <c r="MOE1333" s="62">
        <f t="shared" si="894"/>
        <v>0</v>
      </c>
      <c r="MOF1333" s="62">
        <f t="shared" si="894"/>
        <v>1000000</v>
      </c>
      <c r="MOL1333" s="62" t="s">
        <v>185</v>
      </c>
      <c r="MOM1333" s="62" t="s">
        <v>186</v>
      </c>
      <c r="MON1333" s="62">
        <f>MON1329</f>
        <v>1000000</v>
      </c>
      <c r="MOO1333" s="62">
        <f t="shared" si="894"/>
        <v>0</v>
      </c>
      <c r="MOP1333" s="62">
        <f t="shared" si="894"/>
        <v>0</v>
      </c>
      <c r="MOQ1333" s="62">
        <f t="shared" si="894"/>
        <v>1000000</v>
      </c>
      <c r="MOR1333" s="62">
        <f t="shared" si="894"/>
        <v>0</v>
      </c>
      <c r="MOS1333" s="62">
        <f t="shared" si="894"/>
        <v>0</v>
      </c>
      <c r="MOT1333" s="62">
        <f t="shared" si="894"/>
        <v>0</v>
      </c>
      <c r="MOU1333" s="62">
        <f t="shared" si="894"/>
        <v>0</v>
      </c>
      <c r="MOV1333" s="62">
        <f t="shared" si="894"/>
        <v>1000000</v>
      </c>
      <c r="MPB1333" s="62" t="s">
        <v>185</v>
      </c>
      <c r="MPC1333" s="62" t="s">
        <v>186</v>
      </c>
      <c r="MPD1333" s="62">
        <f>MPD1329</f>
        <v>1000000</v>
      </c>
      <c r="MPE1333" s="62">
        <f t="shared" si="894"/>
        <v>0</v>
      </c>
      <c r="MPF1333" s="62">
        <f t="shared" si="894"/>
        <v>0</v>
      </c>
      <c r="MPG1333" s="62">
        <f t="shared" si="894"/>
        <v>1000000</v>
      </c>
      <c r="MPH1333" s="62">
        <f t="shared" si="894"/>
        <v>0</v>
      </c>
      <c r="MPI1333" s="62">
        <f t="shared" si="894"/>
        <v>0</v>
      </c>
      <c r="MPJ1333" s="62">
        <f t="shared" si="894"/>
        <v>0</v>
      </c>
      <c r="MPK1333" s="62">
        <f t="shared" si="894"/>
        <v>0</v>
      </c>
      <c r="MPL1333" s="62">
        <f t="shared" si="894"/>
        <v>1000000</v>
      </c>
      <c r="MPR1333" s="62" t="s">
        <v>185</v>
      </c>
      <c r="MPS1333" s="62" t="s">
        <v>186</v>
      </c>
      <c r="MPT1333" s="62">
        <f>MPT1329</f>
        <v>1000000</v>
      </c>
      <c r="MPU1333" s="62">
        <f t="shared" ref="MPU1333:MRX1334" si="895">MPU1329</f>
        <v>0</v>
      </c>
      <c r="MPV1333" s="62">
        <f t="shared" si="895"/>
        <v>0</v>
      </c>
      <c r="MPW1333" s="62">
        <f t="shared" si="895"/>
        <v>1000000</v>
      </c>
      <c r="MPX1333" s="62">
        <f t="shared" si="895"/>
        <v>0</v>
      </c>
      <c r="MPY1333" s="62">
        <f t="shared" si="895"/>
        <v>0</v>
      </c>
      <c r="MPZ1333" s="62">
        <f t="shared" si="895"/>
        <v>0</v>
      </c>
      <c r="MQA1333" s="62">
        <f t="shared" si="895"/>
        <v>0</v>
      </c>
      <c r="MQB1333" s="62">
        <f t="shared" si="895"/>
        <v>1000000</v>
      </c>
      <c r="MQH1333" s="62" t="s">
        <v>185</v>
      </c>
      <c r="MQI1333" s="62" t="s">
        <v>186</v>
      </c>
      <c r="MQJ1333" s="62">
        <f>MQJ1329</f>
        <v>1000000</v>
      </c>
      <c r="MQK1333" s="62">
        <f t="shared" si="895"/>
        <v>0</v>
      </c>
      <c r="MQL1333" s="62">
        <f t="shared" si="895"/>
        <v>0</v>
      </c>
      <c r="MQM1333" s="62">
        <f t="shared" si="895"/>
        <v>1000000</v>
      </c>
      <c r="MQN1333" s="62">
        <f t="shared" si="895"/>
        <v>0</v>
      </c>
      <c r="MQO1333" s="62">
        <f t="shared" si="895"/>
        <v>0</v>
      </c>
      <c r="MQP1333" s="62">
        <f t="shared" si="895"/>
        <v>0</v>
      </c>
      <c r="MQQ1333" s="62">
        <f t="shared" si="895"/>
        <v>0</v>
      </c>
      <c r="MQR1333" s="62">
        <f t="shared" si="895"/>
        <v>1000000</v>
      </c>
      <c r="MQX1333" s="62" t="s">
        <v>185</v>
      </c>
      <c r="MQY1333" s="62" t="s">
        <v>186</v>
      </c>
      <c r="MQZ1333" s="62">
        <f>MQZ1329</f>
        <v>1000000</v>
      </c>
      <c r="MRA1333" s="62">
        <f t="shared" si="895"/>
        <v>0</v>
      </c>
      <c r="MRB1333" s="62">
        <f t="shared" si="895"/>
        <v>0</v>
      </c>
      <c r="MRC1333" s="62">
        <f t="shared" si="895"/>
        <v>1000000</v>
      </c>
      <c r="MRD1333" s="62">
        <f t="shared" si="895"/>
        <v>0</v>
      </c>
      <c r="MRE1333" s="62">
        <f t="shared" si="895"/>
        <v>0</v>
      </c>
      <c r="MRF1333" s="62">
        <f t="shared" si="895"/>
        <v>0</v>
      </c>
      <c r="MRG1333" s="62">
        <f t="shared" si="895"/>
        <v>0</v>
      </c>
      <c r="MRH1333" s="62">
        <f t="shared" si="895"/>
        <v>1000000</v>
      </c>
      <c r="MRN1333" s="62" t="s">
        <v>185</v>
      </c>
      <c r="MRO1333" s="62" t="s">
        <v>186</v>
      </c>
      <c r="MRP1333" s="62">
        <f>MRP1329</f>
        <v>1000000</v>
      </c>
      <c r="MRQ1333" s="62">
        <f t="shared" si="895"/>
        <v>0</v>
      </c>
      <c r="MRR1333" s="62">
        <f t="shared" si="895"/>
        <v>0</v>
      </c>
      <c r="MRS1333" s="62">
        <f t="shared" si="895"/>
        <v>1000000</v>
      </c>
      <c r="MRT1333" s="62">
        <f t="shared" si="895"/>
        <v>0</v>
      </c>
      <c r="MRU1333" s="62">
        <f t="shared" si="895"/>
        <v>0</v>
      </c>
      <c r="MRV1333" s="62">
        <f t="shared" si="895"/>
        <v>0</v>
      </c>
      <c r="MRW1333" s="62">
        <f t="shared" si="895"/>
        <v>0</v>
      </c>
      <c r="MRX1333" s="62">
        <f t="shared" si="895"/>
        <v>1000000</v>
      </c>
      <c r="MSD1333" s="62" t="s">
        <v>185</v>
      </c>
      <c r="MSE1333" s="62" t="s">
        <v>186</v>
      </c>
      <c r="MSF1333" s="62">
        <f>MSF1329</f>
        <v>1000000</v>
      </c>
      <c r="MSG1333" s="62">
        <f t="shared" ref="MSG1333:MUJ1334" si="896">MSG1329</f>
        <v>0</v>
      </c>
      <c r="MSH1333" s="62">
        <f t="shared" si="896"/>
        <v>0</v>
      </c>
      <c r="MSI1333" s="62">
        <f t="shared" si="896"/>
        <v>1000000</v>
      </c>
      <c r="MSJ1333" s="62">
        <f t="shared" si="896"/>
        <v>0</v>
      </c>
      <c r="MSK1333" s="62">
        <f t="shared" si="896"/>
        <v>0</v>
      </c>
      <c r="MSL1333" s="62">
        <f t="shared" si="896"/>
        <v>0</v>
      </c>
      <c r="MSM1333" s="62">
        <f t="shared" si="896"/>
        <v>0</v>
      </c>
      <c r="MSN1333" s="62">
        <f t="shared" si="896"/>
        <v>1000000</v>
      </c>
      <c r="MST1333" s="62" t="s">
        <v>185</v>
      </c>
      <c r="MSU1333" s="62" t="s">
        <v>186</v>
      </c>
      <c r="MSV1333" s="62">
        <f>MSV1329</f>
        <v>1000000</v>
      </c>
      <c r="MSW1333" s="62">
        <f t="shared" si="896"/>
        <v>0</v>
      </c>
      <c r="MSX1333" s="62">
        <f t="shared" si="896"/>
        <v>0</v>
      </c>
      <c r="MSY1333" s="62">
        <f t="shared" si="896"/>
        <v>1000000</v>
      </c>
      <c r="MSZ1333" s="62">
        <f t="shared" si="896"/>
        <v>0</v>
      </c>
      <c r="MTA1333" s="62">
        <f t="shared" si="896"/>
        <v>0</v>
      </c>
      <c r="MTB1333" s="62">
        <f t="shared" si="896"/>
        <v>0</v>
      </c>
      <c r="MTC1333" s="62">
        <f t="shared" si="896"/>
        <v>0</v>
      </c>
      <c r="MTD1333" s="62">
        <f t="shared" si="896"/>
        <v>1000000</v>
      </c>
      <c r="MTJ1333" s="62" t="s">
        <v>185</v>
      </c>
      <c r="MTK1333" s="62" t="s">
        <v>186</v>
      </c>
      <c r="MTL1333" s="62">
        <f>MTL1329</f>
        <v>1000000</v>
      </c>
      <c r="MTM1333" s="62">
        <f t="shared" si="896"/>
        <v>0</v>
      </c>
      <c r="MTN1333" s="62">
        <f t="shared" si="896"/>
        <v>0</v>
      </c>
      <c r="MTO1333" s="62">
        <f t="shared" si="896"/>
        <v>1000000</v>
      </c>
      <c r="MTP1333" s="62">
        <f t="shared" si="896"/>
        <v>0</v>
      </c>
      <c r="MTQ1333" s="62">
        <f t="shared" si="896"/>
        <v>0</v>
      </c>
      <c r="MTR1333" s="62">
        <f t="shared" si="896"/>
        <v>0</v>
      </c>
      <c r="MTS1333" s="62">
        <f t="shared" si="896"/>
        <v>0</v>
      </c>
      <c r="MTT1333" s="62">
        <f t="shared" si="896"/>
        <v>1000000</v>
      </c>
      <c r="MTZ1333" s="62" t="s">
        <v>185</v>
      </c>
      <c r="MUA1333" s="62" t="s">
        <v>186</v>
      </c>
      <c r="MUB1333" s="62">
        <f>MUB1329</f>
        <v>1000000</v>
      </c>
      <c r="MUC1333" s="62">
        <f t="shared" si="896"/>
        <v>0</v>
      </c>
      <c r="MUD1333" s="62">
        <f t="shared" si="896"/>
        <v>0</v>
      </c>
      <c r="MUE1333" s="62">
        <f t="shared" si="896"/>
        <v>1000000</v>
      </c>
      <c r="MUF1333" s="62">
        <f t="shared" si="896"/>
        <v>0</v>
      </c>
      <c r="MUG1333" s="62">
        <f t="shared" si="896"/>
        <v>0</v>
      </c>
      <c r="MUH1333" s="62">
        <f t="shared" si="896"/>
        <v>0</v>
      </c>
      <c r="MUI1333" s="62">
        <f t="shared" si="896"/>
        <v>0</v>
      </c>
      <c r="MUJ1333" s="62">
        <f t="shared" si="896"/>
        <v>1000000</v>
      </c>
      <c r="MUP1333" s="62" t="s">
        <v>185</v>
      </c>
      <c r="MUQ1333" s="62" t="s">
        <v>186</v>
      </c>
      <c r="MUR1333" s="62">
        <f>MUR1329</f>
        <v>1000000</v>
      </c>
      <c r="MUS1333" s="62">
        <f t="shared" ref="MUS1333:MWV1334" si="897">MUS1329</f>
        <v>0</v>
      </c>
      <c r="MUT1333" s="62">
        <f t="shared" si="897"/>
        <v>0</v>
      </c>
      <c r="MUU1333" s="62">
        <f t="shared" si="897"/>
        <v>1000000</v>
      </c>
      <c r="MUV1333" s="62">
        <f t="shared" si="897"/>
        <v>0</v>
      </c>
      <c r="MUW1333" s="62">
        <f t="shared" si="897"/>
        <v>0</v>
      </c>
      <c r="MUX1333" s="62">
        <f t="shared" si="897"/>
        <v>0</v>
      </c>
      <c r="MUY1333" s="62">
        <f t="shared" si="897"/>
        <v>0</v>
      </c>
      <c r="MUZ1333" s="62">
        <f t="shared" si="897"/>
        <v>1000000</v>
      </c>
      <c r="MVF1333" s="62" t="s">
        <v>185</v>
      </c>
      <c r="MVG1333" s="62" t="s">
        <v>186</v>
      </c>
      <c r="MVH1333" s="62">
        <f>MVH1329</f>
        <v>1000000</v>
      </c>
      <c r="MVI1333" s="62">
        <f t="shared" si="897"/>
        <v>0</v>
      </c>
      <c r="MVJ1333" s="62">
        <f t="shared" si="897"/>
        <v>0</v>
      </c>
      <c r="MVK1333" s="62">
        <f t="shared" si="897"/>
        <v>1000000</v>
      </c>
      <c r="MVL1333" s="62">
        <f t="shared" si="897"/>
        <v>0</v>
      </c>
      <c r="MVM1333" s="62">
        <f t="shared" si="897"/>
        <v>0</v>
      </c>
      <c r="MVN1333" s="62">
        <f t="shared" si="897"/>
        <v>0</v>
      </c>
      <c r="MVO1333" s="62">
        <f t="shared" si="897"/>
        <v>0</v>
      </c>
      <c r="MVP1333" s="62">
        <f t="shared" si="897"/>
        <v>1000000</v>
      </c>
      <c r="MVV1333" s="62" t="s">
        <v>185</v>
      </c>
      <c r="MVW1333" s="62" t="s">
        <v>186</v>
      </c>
      <c r="MVX1333" s="62">
        <f>MVX1329</f>
        <v>1000000</v>
      </c>
      <c r="MVY1333" s="62">
        <f t="shared" si="897"/>
        <v>0</v>
      </c>
      <c r="MVZ1333" s="62">
        <f t="shared" si="897"/>
        <v>0</v>
      </c>
      <c r="MWA1333" s="62">
        <f t="shared" si="897"/>
        <v>1000000</v>
      </c>
      <c r="MWB1333" s="62">
        <f t="shared" si="897"/>
        <v>0</v>
      </c>
      <c r="MWC1333" s="62">
        <f t="shared" si="897"/>
        <v>0</v>
      </c>
      <c r="MWD1333" s="62">
        <f t="shared" si="897"/>
        <v>0</v>
      </c>
      <c r="MWE1333" s="62">
        <f t="shared" si="897"/>
        <v>0</v>
      </c>
      <c r="MWF1333" s="62">
        <f t="shared" si="897"/>
        <v>1000000</v>
      </c>
      <c r="MWL1333" s="62" t="s">
        <v>185</v>
      </c>
      <c r="MWM1333" s="62" t="s">
        <v>186</v>
      </c>
      <c r="MWN1333" s="62">
        <f>MWN1329</f>
        <v>1000000</v>
      </c>
      <c r="MWO1333" s="62">
        <f t="shared" si="897"/>
        <v>0</v>
      </c>
      <c r="MWP1333" s="62">
        <f t="shared" si="897"/>
        <v>0</v>
      </c>
      <c r="MWQ1333" s="62">
        <f t="shared" si="897"/>
        <v>1000000</v>
      </c>
      <c r="MWR1333" s="62">
        <f t="shared" si="897"/>
        <v>0</v>
      </c>
      <c r="MWS1333" s="62">
        <f t="shared" si="897"/>
        <v>0</v>
      </c>
      <c r="MWT1333" s="62">
        <f t="shared" si="897"/>
        <v>0</v>
      </c>
      <c r="MWU1333" s="62">
        <f t="shared" si="897"/>
        <v>0</v>
      </c>
      <c r="MWV1333" s="62">
        <f t="shared" si="897"/>
        <v>1000000</v>
      </c>
      <c r="MXB1333" s="62" t="s">
        <v>185</v>
      </c>
      <c r="MXC1333" s="62" t="s">
        <v>186</v>
      </c>
      <c r="MXD1333" s="62">
        <f>MXD1329</f>
        <v>1000000</v>
      </c>
      <c r="MXE1333" s="62">
        <f t="shared" ref="MXE1333:MZH1334" si="898">MXE1329</f>
        <v>0</v>
      </c>
      <c r="MXF1333" s="62">
        <f t="shared" si="898"/>
        <v>0</v>
      </c>
      <c r="MXG1333" s="62">
        <f t="shared" si="898"/>
        <v>1000000</v>
      </c>
      <c r="MXH1333" s="62">
        <f t="shared" si="898"/>
        <v>0</v>
      </c>
      <c r="MXI1333" s="62">
        <f t="shared" si="898"/>
        <v>0</v>
      </c>
      <c r="MXJ1333" s="62">
        <f t="shared" si="898"/>
        <v>0</v>
      </c>
      <c r="MXK1333" s="62">
        <f t="shared" si="898"/>
        <v>0</v>
      </c>
      <c r="MXL1333" s="62">
        <f t="shared" si="898"/>
        <v>1000000</v>
      </c>
      <c r="MXR1333" s="62" t="s">
        <v>185</v>
      </c>
      <c r="MXS1333" s="62" t="s">
        <v>186</v>
      </c>
      <c r="MXT1333" s="62">
        <f>MXT1329</f>
        <v>1000000</v>
      </c>
      <c r="MXU1333" s="62">
        <f t="shared" si="898"/>
        <v>0</v>
      </c>
      <c r="MXV1333" s="62">
        <f t="shared" si="898"/>
        <v>0</v>
      </c>
      <c r="MXW1333" s="62">
        <f t="shared" si="898"/>
        <v>1000000</v>
      </c>
      <c r="MXX1333" s="62">
        <f t="shared" si="898"/>
        <v>0</v>
      </c>
      <c r="MXY1333" s="62">
        <f t="shared" si="898"/>
        <v>0</v>
      </c>
      <c r="MXZ1333" s="62">
        <f t="shared" si="898"/>
        <v>0</v>
      </c>
      <c r="MYA1333" s="62">
        <f t="shared" si="898"/>
        <v>0</v>
      </c>
      <c r="MYB1333" s="62">
        <f t="shared" si="898"/>
        <v>1000000</v>
      </c>
      <c r="MYH1333" s="62" t="s">
        <v>185</v>
      </c>
      <c r="MYI1333" s="62" t="s">
        <v>186</v>
      </c>
      <c r="MYJ1333" s="62">
        <f>MYJ1329</f>
        <v>1000000</v>
      </c>
      <c r="MYK1333" s="62">
        <f t="shared" si="898"/>
        <v>0</v>
      </c>
      <c r="MYL1333" s="62">
        <f t="shared" si="898"/>
        <v>0</v>
      </c>
      <c r="MYM1333" s="62">
        <f t="shared" si="898"/>
        <v>1000000</v>
      </c>
      <c r="MYN1333" s="62">
        <f t="shared" si="898"/>
        <v>0</v>
      </c>
      <c r="MYO1333" s="62">
        <f t="shared" si="898"/>
        <v>0</v>
      </c>
      <c r="MYP1333" s="62">
        <f t="shared" si="898"/>
        <v>0</v>
      </c>
      <c r="MYQ1333" s="62">
        <f t="shared" si="898"/>
        <v>0</v>
      </c>
      <c r="MYR1333" s="62">
        <f t="shared" si="898"/>
        <v>1000000</v>
      </c>
      <c r="MYX1333" s="62" t="s">
        <v>185</v>
      </c>
      <c r="MYY1333" s="62" t="s">
        <v>186</v>
      </c>
      <c r="MYZ1333" s="62">
        <f>MYZ1329</f>
        <v>1000000</v>
      </c>
      <c r="MZA1333" s="62">
        <f t="shared" si="898"/>
        <v>0</v>
      </c>
      <c r="MZB1333" s="62">
        <f t="shared" si="898"/>
        <v>0</v>
      </c>
      <c r="MZC1333" s="62">
        <f t="shared" si="898"/>
        <v>1000000</v>
      </c>
      <c r="MZD1333" s="62">
        <f t="shared" si="898"/>
        <v>0</v>
      </c>
      <c r="MZE1333" s="62">
        <f t="shared" si="898"/>
        <v>0</v>
      </c>
      <c r="MZF1333" s="62">
        <f t="shared" si="898"/>
        <v>0</v>
      </c>
      <c r="MZG1333" s="62">
        <f t="shared" si="898"/>
        <v>0</v>
      </c>
      <c r="MZH1333" s="62">
        <f t="shared" si="898"/>
        <v>1000000</v>
      </c>
      <c r="MZN1333" s="62" t="s">
        <v>185</v>
      </c>
      <c r="MZO1333" s="62" t="s">
        <v>186</v>
      </c>
      <c r="MZP1333" s="62">
        <f>MZP1329</f>
        <v>1000000</v>
      </c>
      <c r="MZQ1333" s="62">
        <f t="shared" ref="MZQ1333:NBT1334" si="899">MZQ1329</f>
        <v>0</v>
      </c>
      <c r="MZR1333" s="62">
        <f t="shared" si="899"/>
        <v>0</v>
      </c>
      <c r="MZS1333" s="62">
        <f t="shared" si="899"/>
        <v>1000000</v>
      </c>
      <c r="MZT1333" s="62">
        <f t="shared" si="899"/>
        <v>0</v>
      </c>
      <c r="MZU1333" s="62">
        <f t="shared" si="899"/>
        <v>0</v>
      </c>
      <c r="MZV1333" s="62">
        <f t="shared" si="899"/>
        <v>0</v>
      </c>
      <c r="MZW1333" s="62">
        <f t="shared" si="899"/>
        <v>0</v>
      </c>
      <c r="MZX1333" s="62">
        <f t="shared" si="899"/>
        <v>1000000</v>
      </c>
      <c r="NAD1333" s="62" t="s">
        <v>185</v>
      </c>
      <c r="NAE1333" s="62" t="s">
        <v>186</v>
      </c>
      <c r="NAF1333" s="62">
        <f>NAF1329</f>
        <v>1000000</v>
      </c>
      <c r="NAG1333" s="62">
        <f t="shared" si="899"/>
        <v>0</v>
      </c>
      <c r="NAH1333" s="62">
        <f t="shared" si="899"/>
        <v>0</v>
      </c>
      <c r="NAI1333" s="62">
        <f t="shared" si="899"/>
        <v>1000000</v>
      </c>
      <c r="NAJ1333" s="62">
        <f t="shared" si="899"/>
        <v>0</v>
      </c>
      <c r="NAK1333" s="62">
        <f t="shared" si="899"/>
        <v>0</v>
      </c>
      <c r="NAL1333" s="62">
        <f t="shared" si="899"/>
        <v>0</v>
      </c>
      <c r="NAM1333" s="62">
        <f t="shared" si="899"/>
        <v>0</v>
      </c>
      <c r="NAN1333" s="62">
        <f t="shared" si="899"/>
        <v>1000000</v>
      </c>
      <c r="NAT1333" s="62" t="s">
        <v>185</v>
      </c>
      <c r="NAU1333" s="62" t="s">
        <v>186</v>
      </c>
      <c r="NAV1333" s="62">
        <f>NAV1329</f>
        <v>1000000</v>
      </c>
      <c r="NAW1333" s="62">
        <f t="shared" si="899"/>
        <v>0</v>
      </c>
      <c r="NAX1333" s="62">
        <f t="shared" si="899"/>
        <v>0</v>
      </c>
      <c r="NAY1333" s="62">
        <f t="shared" si="899"/>
        <v>1000000</v>
      </c>
      <c r="NAZ1333" s="62">
        <f t="shared" si="899"/>
        <v>0</v>
      </c>
      <c r="NBA1333" s="62">
        <f t="shared" si="899"/>
        <v>0</v>
      </c>
      <c r="NBB1333" s="62">
        <f t="shared" si="899"/>
        <v>0</v>
      </c>
      <c r="NBC1333" s="62">
        <f t="shared" si="899"/>
        <v>0</v>
      </c>
      <c r="NBD1333" s="62">
        <f t="shared" si="899"/>
        <v>1000000</v>
      </c>
      <c r="NBJ1333" s="62" t="s">
        <v>185</v>
      </c>
      <c r="NBK1333" s="62" t="s">
        <v>186</v>
      </c>
      <c r="NBL1333" s="62">
        <f>NBL1329</f>
        <v>1000000</v>
      </c>
      <c r="NBM1333" s="62">
        <f t="shared" si="899"/>
        <v>0</v>
      </c>
      <c r="NBN1333" s="62">
        <f t="shared" si="899"/>
        <v>0</v>
      </c>
      <c r="NBO1333" s="62">
        <f t="shared" si="899"/>
        <v>1000000</v>
      </c>
      <c r="NBP1333" s="62">
        <f t="shared" si="899"/>
        <v>0</v>
      </c>
      <c r="NBQ1333" s="62">
        <f t="shared" si="899"/>
        <v>0</v>
      </c>
      <c r="NBR1333" s="62">
        <f t="shared" si="899"/>
        <v>0</v>
      </c>
      <c r="NBS1333" s="62">
        <f t="shared" si="899"/>
        <v>0</v>
      </c>
      <c r="NBT1333" s="62">
        <f t="shared" si="899"/>
        <v>1000000</v>
      </c>
      <c r="NBZ1333" s="62" t="s">
        <v>185</v>
      </c>
      <c r="NCA1333" s="62" t="s">
        <v>186</v>
      </c>
      <c r="NCB1333" s="62">
        <f>NCB1329</f>
        <v>1000000</v>
      </c>
      <c r="NCC1333" s="62">
        <f t="shared" ref="NCC1333:NEF1334" si="900">NCC1329</f>
        <v>0</v>
      </c>
      <c r="NCD1333" s="62">
        <f t="shared" si="900"/>
        <v>0</v>
      </c>
      <c r="NCE1333" s="62">
        <f t="shared" si="900"/>
        <v>1000000</v>
      </c>
      <c r="NCF1333" s="62">
        <f t="shared" si="900"/>
        <v>0</v>
      </c>
      <c r="NCG1333" s="62">
        <f t="shared" si="900"/>
        <v>0</v>
      </c>
      <c r="NCH1333" s="62">
        <f t="shared" si="900"/>
        <v>0</v>
      </c>
      <c r="NCI1333" s="62">
        <f t="shared" si="900"/>
        <v>0</v>
      </c>
      <c r="NCJ1333" s="62">
        <f t="shared" si="900"/>
        <v>1000000</v>
      </c>
      <c r="NCP1333" s="62" t="s">
        <v>185</v>
      </c>
      <c r="NCQ1333" s="62" t="s">
        <v>186</v>
      </c>
      <c r="NCR1333" s="62">
        <f>NCR1329</f>
        <v>1000000</v>
      </c>
      <c r="NCS1333" s="62">
        <f t="shared" si="900"/>
        <v>0</v>
      </c>
      <c r="NCT1333" s="62">
        <f t="shared" si="900"/>
        <v>0</v>
      </c>
      <c r="NCU1333" s="62">
        <f t="shared" si="900"/>
        <v>1000000</v>
      </c>
      <c r="NCV1333" s="62">
        <f t="shared" si="900"/>
        <v>0</v>
      </c>
      <c r="NCW1333" s="62">
        <f t="shared" si="900"/>
        <v>0</v>
      </c>
      <c r="NCX1333" s="62">
        <f t="shared" si="900"/>
        <v>0</v>
      </c>
      <c r="NCY1333" s="62">
        <f t="shared" si="900"/>
        <v>0</v>
      </c>
      <c r="NCZ1333" s="62">
        <f t="shared" si="900"/>
        <v>1000000</v>
      </c>
      <c r="NDF1333" s="62" t="s">
        <v>185</v>
      </c>
      <c r="NDG1333" s="62" t="s">
        <v>186</v>
      </c>
      <c r="NDH1333" s="62">
        <f>NDH1329</f>
        <v>1000000</v>
      </c>
      <c r="NDI1333" s="62">
        <f t="shared" si="900"/>
        <v>0</v>
      </c>
      <c r="NDJ1333" s="62">
        <f t="shared" si="900"/>
        <v>0</v>
      </c>
      <c r="NDK1333" s="62">
        <f t="shared" si="900"/>
        <v>1000000</v>
      </c>
      <c r="NDL1333" s="62">
        <f t="shared" si="900"/>
        <v>0</v>
      </c>
      <c r="NDM1333" s="62">
        <f t="shared" si="900"/>
        <v>0</v>
      </c>
      <c r="NDN1333" s="62">
        <f t="shared" si="900"/>
        <v>0</v>
      </c>
      <c r="NDO1333" s="62">
        <f t="shared" si="900"/>
        <v>0</v>
      </c>
      <c r="NDP1333" s="62">
        <f t="shared" si="900"/>
        <v>1000000</v>
      </c>
      <c r="NDV1333" s="62" t="s">
        <v>185</v>
      </c>
      <c r="NDW1333" s="62" t="s">
        <v>186</v>
      </c>
      <c r="NDX1333" s="62">
        <f>NDX1329</f>
        <v>1000000</v>
      </c>
      <c r="NDY1333" s="62">
        <f t="shared" si="900"/>
        <v>0</v>
      </c>
      <c r="NDZ1333" s="62">
        <f t="shared" si="900"/>
        <v>0</v>
      </c>
      <c r="NEA1333" s="62">
        <f t="shared" si="900"/>
        <v>1000000</v>
      </c>
      <c r="NEB1333" s="62">
        <f t="shared" si="900"/>
        <v>0</v>
      </c>
      <c r="NEC1333" s="62">
        <f t="shared" si="900"/>
        <v>0</v>
      </c>
      <c r="NED1333" s="62">
        <f t="shared" si="900"/>
        <v>0</v>
      </c>
      <c r="NEE1333" s="62">
        <f t="shared" si="900"/>
        <v>0</v>
      </c>
      <c r="NEF1333" s="62">
        <f t="shared" si="900"/>
        <v>1000000</v>
      </c>
      <c r="NEL1333" s="62" t="s">
        <v>185</v>
      </c>
      <c r="NEM1333" s="62" t="s">
        <v>186</v>
      </c>
      <c r="NEN1333" s="62">
        <f>NEN1329</f>
        <v>1000000</v>
      </c>
      <c r="NEO1333" s="62">
        <f t="shared" ref="NEO1333:NGR1334" si="901">NEO1329</f>
        <v>0</v>
      </c>
      <c r="NEP1333" s="62">
        <f t="shared" si="901"/>
        <v>0</v>
      </c>
      <c r="NEQ1333" s="62">
        <f t="shared" si="901"/>
        <v>1000000</v>
      </c>
      <c r="NER1333" s="62">
        <f t="shared" si="901"/>
        <v>0</v>
      </c>
      <c r="NES1333" s="62">
        <f t="shared" si="901"/>
        <v>0</v>
      </c>
      <c r="NET1333" s="62">
        <f t="shared" si="901"/>
        <v>0</v>
      </c>
      <c r="NEU1333" s="62">
        <f t="shared" si="901"/>
        <v>0</v>
      </c>
      <c r="NEV1333" s="62">
        <f t="shared" si="901"/>
        <v>1000000</v>
      </c>
      <c r="NFB1333" s="62" t="s">
        <v>185</v>
      </c>
      <c r="NFC1333" s="62" t="s">
        <v>186</v>
      </c>
      <c r="NFD1333" s="62">
        <f>NFD1329</f>
        <v>1000000</v>
      </c>
      <c r="NFE1333" s="62">
        <f t="shared" si="901"/>
        <v>0</v>
      </c>
      <c r="NFF1333" s="62">
        <f t="shared" si="901"/>
        <v>0</v>
      </c>
      <c r="NFG1333" s="62">
        <f t="shared" si="901"/>
        <v>1000000</v>
      </c>
      <c r="NFH1333" s="62">
        <f t="shared" si="901"/>
        <v>0</v>
      </c>
      <c r="NFI1333" s="62">
        <f t="shared" si="901"/>
        <v>0</v>
      </c>
      <c r="NFJ1333" s="62">
        <f t="shared" si="901"/>
        <v>0</v>
      </c>
      <c r="NFK1333" s="62">
        <f t="shared" si="901"/>
        <v>0</v>
      </c>
      <c r="NFL1333" s="62">
        <f t="shared" si="901"/>
        <v>1000000</v>
      </c>
      <c r="NFR1333" s="62" t="s">
        <v>185</v>
      </c>
      <c r="NFS1333" s="62" t="s">
        <v>186</v>
      </c>
      <c r="NFT1333" s="62">
        <f>NFT1329</f>
        <v>1000000</v>
      </c>
      <c r="NFU1333" s="62">
        <f t="shared" si="901"/>
        <v>0</v>
      </c>
      <c r="NFV1333" s="62">
        <f t="shared" si="901"/>
        <v>0</v>
      </c>
      <c r="NFW1333" s="62">
        <f t="shared" si="901"/>
        <v>1000000</v>
      </c>
      <c r="NFX1333" s="62">
        <f t="shared" si="901"/>
        <v>0</v>
      </c>
      <c r="NFY1333" s="62">
        <f t="shared" si="901"/>
        <v>0</v>
      </c>
      <c r="NFZ1333" s="62">
        <f t="shared" si="901"/>
        <v>0</v>
      </c>
      <c r="NGA1333" s="62">
        <f t="shared" si="901"/>
        <v>0</v>
      </c>
      <c r="NGB1333" s="62">
        <f t="shared" si="901"/>
        <v>1000000</v>
      </c>
      <c r="NGH1333" s="62" t="s">
        <v>185</v>
      </c>
      <c r="NGI1333" s="62" t="s">
        <v>186</v>
      </c>
      <c r="NGJ1333" s="62">
        <f>NGJ1329</f>
        <v>1000000</v>
      </c>
      <c r="NGK1333" s="62">
        <f t="shared" si="901"/>
        <v>0</v>
      </c>
      <c r="NGL1333" s="62">
        <f t="shared" si="901"/>
        <v>0</v>
      </c>
      <c r="NGM1333" s="62">
        <f t="shared" si="901"/>
        <v>1000000</v>
      </c>
      <c r="NGN1333" s="62">
        <f t="shared" si="901"/>
        <v>0</v>
      </c>
      <c r="NGO1333" s="62">
        <f t="shared" si="901"/>
        <v>0</v>
      </c>
      <c r="NGP1333" s="62">
        <f t="shared" si="901"/>
        <v>0</v>
      </c>
      <c r="NGQ1333" s="62">
        <f t="shared" si="901"/>
        <v>0</v>
      </c>
      <c r="NGR1333" s="62">
        <f t="shared" si="901"/>
        <v>1000000</v>
      </c>
      <c r="NGX1333" s="62" t="s">
        <v>185</v>
      </c>
      <c r="NGY1333" s="62" t="s">
        <v>186</v>
      </c>
      <c r="NGZ1333" s="62">
        <f>NGZ1329</f>
        <v>1000000</v>
      </c>
      <c r="NHA1333" s="62">
        <f t="shared" ref="NHA1333:NJD1334" si="902">NHA1329</f>
        <v>0</v>
      </c>
      <c r="NHB1333" s="62">
        <f t="shared" si="902"/>
        <v>0</v>
      </c>
      <c r="NHC1333" s="62">
        <f t="shared" si="902"/>
        <v>1000000</v>
      </c>
      <c r="NHD1333" s="62">
        <f t="shared" si="902"/>
        <v>0</v>
      </c>
      <c r="NHE1333" s="62">
        <f t="shared" si="902"/>
        <v>0</v>
      </c>
      <c r="NHF1333" s="62">
        <f t="shared" si="902"/>
        <v>0</v>
      </c>
      <c r="NHG1333" s="62">
        <f t="shared" si="902"/>
        <v>0</v>
      </c>
      <c r="NHH1333" s="62">
        <f t="shared" si="902"/>
        <v>1000000</v>
      </c>
      <c r="NHN1333" s="62" t="s">
        <v>185</v>
      </c>
      <c r="NHO1333" s="62" t="s">
        <v>186</v>
      </c>
      <c r="NHP1333" s="62">
        <f>NHP1329</f>
        <v>1000000</v>
      </c>
      <c r="NHQ1333" s="62">
        <f t="shared" si="902"/>
        <v>0</v>
      </c>
      <c r="NHR1333" s="62">
        <f t="shared" si="902"/>
        <v>0</v>
      </c>
      <c r="NHS1333" s="62">
        <f t="shared" si="902"/>
        <v>1000000</v>
      </c>
      <c r="NHT1333" s="62">
        <f t="shared" si="902"/>
        <v>0</v>
      </c>
      <c r="NHU1333" s="62">
        <f t="shared" si="902"/>
        <v>0</v>
      </c>
      <c r="NHV1333" s="62">
        <f t="shared" si="902"/>
        <v>0</v>
      </c>
      <c r="NHW1333" s="62">
        <f t="shared" si="902"/>
        <v>0</v>
      </c>
      <c r="NHX1333" s="62">
        <f t="shared" si="902"/>
        <v>1000000</v>
      </c>
      <c r="NID1333" s="62" t="s">
        <v>185</v>
      </c>
      <c r="NIE1333" s="62" t="s">
        <v>186</v>
      </c>
      <c r="NIF1333" s="62">
        <f>NIF1329</f>
        <v>1000000</v>
      </c>
      <c r="NIG1333" s="62">
        <f t="shared" si="902"/>
        <v>0</v>
      </c>
      <c r="NIH1333" s="62">
        <f t="shared" si="902"/>
        <v>0</v>
      </c>
      <c r="NII1333" s="62">
        <f t="shared" si="902"/>
        <v>1000000</v>
      </c>
      <c r="NIJ1333" s="62">
        <f t="shared" si="902"/>
        <v>0</v>
      </c>
      <c r="NIK1333" s="62">
        <f t="shared" si="902"/>
        <v>0</v>
      </c>
      <c r="NIL1333" s="62">
        <f t="shared" si="902"/>
        <v>0</v>
      </c>
      <c r="NIM1333" s="62">
        <f t="shared" si="902"/>
        <v>0</v>
      </c>
      <c r="NIN1333" s="62">
        <f t="shared" si="902"/>
        <v>1000000</v>
      </c>
      <c r="NIT1333" s="62" t="s">
        <v>185</v>
      </c>
      <c r="NIU1333" s="62" t="s">
        <v>186</v>
      </c>
      <c r="NIV1333" s="62">
        <f>NIV1329</f>
        <v>1000000</v>
      </c>
      <c r="NIW1333" s="62">
        <f t="shared" si="902"/>
        <v>0</v>
      </c>
      <c r="NIX1333" s="62">
        <f t="shared" si="902"/>
        <v>0</v>
      </c>
      <c r="NIY1333" s="62">
        <f t="shared" si="902"/>
        <v>1000000</v>
      </c>
      <c r="NIZ1333" s="62">
        <f t="shared" si="902"/>
        <v>0</v>
      </c>
      <c r="NJA1333" s="62">
        <f t="shared" si="902"/>
        <v>0</v>
      </c>
      <c r="NJB1333" s="62">
        <f t="shared" si="902"/>
        <v>0</v>
      </c>
      <c r="NJC1333" s="62">
        <f t="shared" si="902"/>
        <v>0</v>
      </c>
      <c r="NJD1333" s="62">
        <f t="shared" si="902"/>
        <v>1000000</v>
      </c>
      <c r="NJJ1333" s="62" t="s">
        <v>185</v>
      </c>
      <c r="NJK1333" s="62" t="s">
        <v>186</v>
      </c>
      <c r="NJL1333" s="62">
        <f>NJL1329</f>
        <v>1000000</v>
      </c>
      <c r="NJM1333" s="62">
        <f t="shared" ref="NJM1333:NLP1334" si="903">NJM1329</f>
        <v>0</v>
      </c>
      <c r="NJN1333" s="62">
        <f t="shared" si="903"/>
        <v>0</v>
      </c>
      <c r="NJO1333" s="62">
        <f t="shared" si="903"/>
        <v>1000000</v>
      </c>
      <c r="NJP1333" s="62">
        <f t="shared" si="903"/>
        <v>0</v>
      </c>
      <c r="NJQ1333" s="62">
        <f t="shared" si="903"/>
        <v>0</v>
      </c>
      <c r="NJR1333" s="62">
        <f t="shared" si="903"/>
        <v>0</v>
      </c>
      <c r="NJS1333" s="62">
        <f t="shared" si="903"/>
        <v>0</v>
      </c>
      <c r="NJT1333" s="62">
        <f t="shared" si="903"/>
        <v>1000000</v>
      </c>
      <c r="NJZ1333" s="62" t="s">
        <v>185</v>
      </c>
      <c r="NKA1333" s="62" t="s">
        <v>186</v>
      </c>
      <c r="NKB1333" s="62">
        <f>NKB1329</f>
        <v>1000000</v>
      </c>
      <c r="NKC1333" s="62">
        <f t="shared" si="903"/>
        <v>0</v>
      </c>
      <c r="NKD1333" s="62">
        <f t="shared" si="903"/>
        <v>0</v>
      </c>
      <c r="NKE1333" s="62">
        <f t="shared" si="903"/>
        <v>1000000</v>
      </c>
      <c r="NKF1333" s="62">
        <f t="shared" si="903"/>
        <v>0</v>
      </c>
      <c r="NKG1333" s="62">
        <f t="shared" si="903"/>
        <v>0</v>
      </c>
      <c r="NKH1333" s="62">
        <f t="shared" si="903"/>
        <v>0</v>
      </c>
      <c r="NKI1333" s="62">
        <f t="shared" si="903"/>
        <v>0</v>
      </c>
      <c r="NKJ1333" s="62">
        <f t="shared" si="903"/>
        <v>1000000</v>
      </c>
      <c r="NKP1333" s="62" t="s">
        <v>185</v>
      </c>
      <c r="NKQ1333" s="62" t="s">
        <v>186</v>
      </c>
      <c r="NKR1333" s="62">
        <f>NKR1329</f>
        <v>1000000</v>
      </c>
      <c r="NKS1333" s="62">
        <f t="shared" si="903"/>
        <v>0</v>
      </c>
      <c r="NKT1333" s="62">
        <f t="shared" si="903"/>
        <v>0</v>
      </c>
      <c r="NKU1333" s="62">
        <f t="shared" si="903"/>
        <v>1000000</v>
      </c>
      <c r="NKV1333" s="62">
        <f t="shared" si="903"/>
        <v>0</v>
      </c>
      <c r="NKW1333" s="62">
        <f t="shared" si="903"/>
        <v>0</v>
      </c>
      <c r="NKX1333" s="62">
        <f t="shared" si="903"/>
        <v>0</v>
      </c>
      <c r="NKY1333" s="62">
        <f t="shared" si="903"/>
        <v>0</v>
      </c>
      <c r="NKZ1333" s="62">
        <f t="shared" si="903"/>
        <v>1000000</v>
      </c>
      <c r="NLF1333" s="62" t="s">
        <v>185</v>
      </c>
      <c r="NLG1333" s="62" t="s">
        <v>186</v>
      </c>
      <c r="NLH1333" s="62">
        <f>NLH1329</f>
        <v>1000000</v>
      </c>
      <c r="NLI1333" s="62">
        <f t="shared" si="903"/>
        <v>0</v>
      </c>
      <c r="NLJ1333" s="62">
        <f t="shared" si="903"/>
        <v>0</v>
      </c>
      <c r="NLK1333" s="62">
        <f t="shared" si="903"/>
        <v>1000000</v>
      </c>
      <c r="NLL1333" s="62">
        <f t="shared" si="903"/>
        <v>0</v>
      </c>
      <c r="NLM1333" s="62">
        <f t="shared" si="903"/>
        <v>0</v>
      </c>
      <c r="NLN1333" s="62">
        <f t="shared" si="903"/>
        <v>0</v>
      </c>
      <c r="NLO1333" s="62">
        <f t="shared" si="903"/>
        <v>0</v>
      </c>
      <c r="NLP1333" s="62">
        <f t="shared" si="903"/>
        <v>1000000</v>
      </c>
      <c r="NLV1333" s="62" t="s">
        <v>185</v>
      </c>
      <c r="NLW1333" s="62" t="s">
        <v>186</v>
      </c>
      <c r="NLX1333" s="62">
        <f>NLX1329</f>
        <v>1000000</v>
      </c>
      <c r="NLY1333" s="62">
        <f t="shared" ref="NLY1333:NOB1334" si="904">NLY1329</f>
        <v>0</v>
      </c>
      <c r="NLZ1333" s="62">
        <f t="shared" si="904"/>
        <v>0</v>
      </c>
      <c r="NMA1333" s="62">
        <f t="shared" si="904"/>
        <v>1000000</v>
      </c>
      <c r="NMB1333" s="62">
        <f t="shared" si="904"/>
        <v>0</v>
      </c>
      <c r="NMC1333" s="62">
        <f t="shared" si="904"/>
        <v>0</v>
      </c>
      <c r="NMD1333" s="62">
        <f t="shared" si="904"/>
        <v>0</v>
      </c>
      <c r="NME1333" s="62">
        <f t="shared" si="904"/>
        <v>0</v>
      </c>
      <c r="NMF1333" s="62">
        <f t="shared" si="904"/>
        <v>1000000</v>
      </c>
      <c r="NML1333" s="62" t="s">
        <v>185</v>
      </c>
      <c r="NMM1333" s="62" t="s">
        <v>186</v>
      </c>
      <c r="NMN1333" s="62">
        <f>NMN1329</f>
        <v>1000000</v>
      </c>
      <c r="NMO1333" s="62">
        <f t="shared" si="904"/>
        <v>0</v>
      </c>
      <c r="NMP1333" s="62">
        <f t="shared" si="904"/>
        <v>0</v>
      </c>
      <c r="NMQ1333" s="62">
        <f t="shared" si="904"/>
        <v>1000000</v>
      </c>
      <c r="NMR1333" s="62">
        <f t="shared" si="904"/>
        <v>0</v>
      </c>
      <c r="NMS1333" s="62">
        <f t="shared" si="904"/>
        <v>0</v>
      </c>
      <c r="NMT1333" s="62">
        <f t="shared" si="904"/>
        <v>0</v>
      </c>
      <c r="NMU1333" s="62">
        <f t="shared" si="904"/>
        <v>0</v>
      </c>
      <c r="NMV1333" s="62">
        <f t="shared" si="904"/>
        <v>1000000</v>
      </c>
      <c r="NNB1333" s="62" t="s">
        <v>185</v>
      </c>
      <c r="NNC1333" s="62" t="s">
        <v>186</v>
      </c>
      <c r="NND1333" s="62">
        <f>NND1329</f>
        <v>1000000</v>
      </c>
      <c r="NNE1333" s="62">
        <f t="shared" si="904"/>
        <v>0</v>
      </c>
      <c r="NNF1333" s="62">
        <f t="shared" si="904"/>
        <v>0</v>
      </c>
      <c r="NNG1333" s="62">
        <f t="shared" si="904"/>
        <v>1000000</v>
      </c>
      <c r="NNH1333" s="62">
        <f t="shared" si="904"/>
        <v>0</v>
      </c>
      <c r="NNI1333" s="62">
        <f t="shared" si="904"/>
        <v>0</v>
      </c>
      <c r="NNJ1333" s="62">
        <f t="shared" si="904"/>
        <v>0</v>
      </c>
      <c r="NNK1333" s="62">
        <f t="shared" si="904"/>
        <v>0</v>
      </c>
      <c r="NNL1333" s="62">
        <f t="shared" si="904"/>
        <v>1000000</v>
      </c>
      <c r="NNR1333" s="62" t="s">
        <v>185</v>
      </c>
      <c r="NNS1333" s="62" t="s">
        <v>186</v>
      </c>
      <c r="NNT1333" s="62">
        <f>NNT1329</f>
        <v>1000000</v>
      </c>
      <c r="NNU1333" s="62">
        <f t="shared" si="904"/>
        <v>0</v>
      </c>
      <c r="NNV1333" s="62">
        <f t="shared" si="904"/>
        <v>0</v>
      </c>
      <c r="NNW1333" s="62">
        <f t="shared" si="904"/>
        <v>1000000</v>
      </c>
      <c r="NNX1333" s="62">
        <f t="shared" si="904"/>
        <v>0</v>
      </c>
      <c r="NNY1333" s="62">
        <f t="shared" si="904"/>
        <v>0</v>
      </c>
      <c r="NNZ1333" s="62">
        <f t="shared" si="904"/>
        <v>0</v>
      </c>
      <c r="NOA1333" s="62">
        <f t="shared" si="904"/>
        <v>0</v>
      </c>
      <c r="NOB1333" s="62">
        <f t="shared" si="904"/>
        <v>1000000</v>
      </c>
      <c r="NOH1333" s="62" t="s">
        <v>185</v>
      </c>
      <c r="NOI1333" s="62" t="s">
        <v>186</v>
      </c>
      <c r="NOJ1333" s="62">
        <f>NOJ1329</f>
        <v>1000000</v>
      </c>
      <c r="NOK1333" s="62">
        <f t="shared" ref="NOK1333:NQN1334" si="905">NOK1329</f>
        <v>0</v>
      </c>
      <c r="NOL1333" s="62">
        <f t="shared" si="905"/>
        <v>0</v>
      </c>
      <c r="NOM1333" s="62">
        <f t="shared" si="905"/>
        <v>1000000</v>
      </c>
      <c r="NON1333" s="62">
        <f t="shared" si="905"/>
        <v>0</v>
      </c>
      <c r="NOO1333" s="62">
        <f t="shared" si="905"/>
        <v>0</v>
      </c>
      <c r="NOP1333" s="62">
        <f t="shared" si="905"/>
        <v>0</v>
      </c>
      <c r="NOQ1333" s="62">
        <f t="shared" si="905"/>
        <v>0</v>
      </c>
      <c r="NOR1333" s="62">
        <f t="shared" si="905"/>
        <v>1000000</v>
      </c>
      <c r="NOX1333" s="62" t="s">
        <v>185</v>
      </c>
      <c r="NOY1333" s="62" t="s">
        <v>186</v>
      </c>
      <c r="NOZ1333" s="62">
        <f>NOZ1329</f>
        <v>1000000</v>
      </c>
      <c r="NPA1333" s="62">
        <f t="shared" si="905"/>
        <v>0</v>
      </c>
      <c r="NPB1333" s="62">
        <f t="shared" si="905"/>
        <v>0</v>
      </c>
      <c r="NPC1333" s="62">
        <f t="shared" si="905"/>
        <v>1000000</v>
      </c>
      <c r="NPD1333" s="62">
        <f t="shared" si="905"/>
        <v>0</v>
      </c>
      <c r="NPE1333" s="62">
        <f t="shared" si="905"/>
        <v>0</v>
      </c>
      <c r="NPF1333" s="62">
        <f t="shared" si="905"/>
        <v>0</v>
      </c>
      <c r="NPG1333" s="62">
        <f t="shared" si="905"/>
        <v>0</v>
      </c>
      <c r="NPH1333" s="62">
        <f t="shared" si="905"/>
        <v>1000000</v>
      </c>
      <c r="NPN1333" s="62" t="s">
        <v>185</v>
      </c>
      <c r="NPO1333" s="62" t="s">
        <v>186</v>
      </c>
      <c r="NPP1333" s="62">
        <f>NPP1329</f>
        <v>1000000</v>
      </c>
      <c r="NPQ1333" s="62">
        <f t="shared" si="905"/>
        <v>0</v>
      </c>
      <c r="NPR1333" s="62">
        <f t="shared" si="905"/>
        <v>0</v>
      </c>
      <c r="NPS1333" s="62">
        <f t="shared" si="905"/>
        <v>1000000</v>
      </c>
      <c r="NPT1333" s="62">
        <f t="shared" si="905"/>
        <v>0</v>
      </c>
      <c r="NPU1333" s="62">
        <f t="shared" si="905"/>
        <v>0</v>
      </c>
      <c r="NPV1333" s="62">
        <f t="shared" si="905"/>
        <v>0</v>
      </c>
      <c r="NPW1333" s="62">
        <f t="shared" si="905"/>
        <v>0</v>
      </c>
      <c r="NPX1333" s="62">
        <f t="shared" si="905"/>
        <v>1000000</v>
      </c>
      <c r="NQD1333" s="62" t="s">
        <v>185</v>
      </c>
      <c r="NQE1333" s="62" t="s">
        <v>186</v>
      </c>
      <c r="NQF1333" s="62">
        <f>NQF1329</f>
        <v>1000000</v>
      </c>
      <c r="NQG1333" s="62">
        <f t="shared" si="905"/>
        <v>0</v>
      </c>
      <c r="NQH1333" s="62">
        <f t="shared" si="905"/>
        <v>0</v>
      </c>
      <c r="NQI1333" s="62">
        <f t="shared" si="905"/>
        <v>1000000</v>
      </c>
      <c r="NQJ1333" s="62">
        <f t="shared" si="905"/>
        <v>0</v>
      </c>
      <c r="NQK1333" s="62">
        <f t="shared" si="905"/>
        <v>0</v>
      </c>
      <c r="NQL1333" s="62">
        <f t="shared" si="905"/>
        <v>0</v>
      </c>
      <c r="NQM1333" s="62">
        <f t="shared" si="905"/>
        <v>0</v>
      </c>
      <c r="NQN1333" s="62">
        <f t="shared" si="905"/>
        <v>1000000</v>
      </c>
      <c r="NQT1333" s="62" t="s">
        <v>185</v>
      </c>
      <c r="NQU1333" s="62" t="s">
        <v>186</v>
      </c>
      <c r="NQV1333" s="62">
        <f>NQV1329</f>
        <v>1000000</v>
      </c>
      <c r="NQW1333" s="62">
        <f t="shared" ref="NQW1333:NSZ1334" si="906">NQW1329</f>
        <v>0</v>
      </c>
      <c r="NQX1333" s="62">
        <f t="shared" si="906"/>
        <v>0</v>
      </c>
      <c r="NQY1333" s="62">
        <f t="shared" si="906"/>
        <v>1000000</v>
      </c>
      <c r="NQZ1333" s="62">
        <f t="shared" si="906"/>
        <v>0</v>
      </c>
      <c r="NRA1333" s="62">
        <f t="shared" si="906"/>
        <v>0</v>
      </c>
      <c r="NRB1333" s="62">
        <f t="shared" si="906"/>
        <v>0</v>
      </c>
      <c r="NRC1333" s="62">
        <f t="shared" si="906"/>
        <v>0</v>
      </c>
      <c r="NRD1333" s="62">
        <f t="shared" si="906"/>
        <v>1000000</v>
      </c>
      <c r="NRJ1333" s="62" t="s">
        <v>185</v>
      </c>
      <c r="NRK1333" s="62" t="s">
        <v>186</v>
      </c>
      <c r="NRL1333" s="62">
        <f>NRL1329</f>
        <v>1000000</v>
      </c>
      <c r="NRM1333" s="62">
        <f t="shared" si="906"/>
        <v>0</v>
      </c>
      <c r="NRN1333" s="62">
        <f t="shared" si="906"/>
        <v>0</v>
      </c>
      <c r="NRO1333" s="62">
        <f t="shared" si="906"/>
        <v>1000000</v>
      </c>
      <c r="NRP1333" s="62">
        <f t="shared" si="906"/>
        <v>0</v>
      </c>
      <c r="NRQ1333" s="62">
        <f t="shared" si="906"/>
        <v>0</v>
      </c>
      <c r="NRR1333" s="62">
        <f t="shared" si="906"/>
        <v>0</v>
      </c>
      <c r="NRS1333" s="62">
        <f t="shared" si="906"/>
        <v>0</v>
      </c>
      <c r="NRT1333" s="62">
        <f t="shared" si="906"/>
        <v>1000000</v>
      </c>
      <c r="NRZ1333" s="62" t="s">
        <v>185</v>
      </c>
      <c r="NSA1333" s="62" t="s">
        <v>186</v>
      </c>
      <c r="NSB1333" s="62">
        <f>NSB1329</f>
        <v>1000000</v>
      </c>
      <c r="NSC1333" s="62">
        <f t="shared" si="906"/>
        <v>0</v>
      </c>
      <c r="NSD1333" s="62">
        <f t="shared" si="906"/>
        <v>0</v>
      </c>
      <c r="NSE1333" s="62">
        <f t="shared" si="906"/>
        <v>1000000</v>
      </c>
      <c r="NSF1333" s="62">
        <f t="shared" si="906"/>
        <v>0</v>
      </c>
      <c r="NSG1333" s="62">
        <f t="shared" si="906"/>
        <v>0</v>
      </c>
      <c r="NSH1333" s="62">
        <f t="shared" si="906"/>
        <v>0</v>
      </c>
      <c r="NSI1333" s="62">
        <f t="shared" si="906"/>
        <v>0</v>
      </c>
      <c r="NSJ1333" s="62">
        <f t="shared" si="906"/>
        <v>1000000</v>
      </c>
      <c r="NSP1333" s="62" t="s">
        <v>185</v>
      </c>
      <c r="NSQ1333" s="62" t="s">
        <v>186</v>
      </c>
      <c r="NSR1333" s="62">
        <f>NSR1329</f>
        <v>1000000</v>
      </c>
      <c r="NSS1333" s="62">
        <f t="shared" si="906"/>
        <v>0</v>
      </c>
      <c r="NST1333" s="62">
        <f t="shared" si="906"/>
        <v>0</v>
      </c>
      <c r="NSU1333" s="62">
        <f t="shared" si="906"/>
        <v>1000000</v>
      </c>
      <c r="NSV1333" s="62">
        <f t="shared" si="906"/>
        <v>0</v>
      </c>
      <c r="NSW1333" s="62">
        <f t="shared" si="906"/>
        <v>0</v>
      </c>
      <c r="NSX1333" s="62">
        <f t="shared" si="906"/>
        <v>0</v>
      </c>
      <c r="NSY1333" s="62">
        <f t="shared" si="906"/>
        <v>0</v>
      </c>
      <c r="NSZ1333" s="62">
        <f t="shared" si="906"/>
        <v>1000000</v>
      </c>
      <c r="NTF1333" s="62" t="s">
        <v>185</v>
      </c>
      <c r="NTG1333" s="62" t="s">
        <v>186</v>
      </c>
      <c r="NTH1333" s="62">
        <f>NTH1329</f>
        <v>1000000</v>
      </c>
      <c r="NTI1333" s="62">
        <f t="shared" ref="NTI1333:NVL1334" si="907">NTI1329</f>
        <v>0</v>
      </c>
      <c r="NTJ1333" s="62">
        <f t="shared" si="907"/>
        <v>0</v>
      </c>
      <c r="NTK1333" s="62">
        <f t="shared" si="907"/>
        <v>1000000</v>
      </c>
      <c r="NTL1333" s="62">
        <f t="shared" si="907"/>
        <v>0</v>
      </c>
      <c r="NTM1333" s="62">
        <f t="shared" si="907"/>
        <v>0</v>
      </c>
      <c r="NTN1333" s="62">
        <f t="shared" si="907"/>
        <v>0</v>
      </c>
      <c r="NTO1333" s="62">
        <f t="shared" si="907"/>
        <v>0</v>
      </c>
      <c r="NTP1333" s="62">
        <f t="shared" si="907"/>
        <v>1000000</v>
      </c>
      <c r="NTV1333" s="62" t="s">
        <v>185</v>
      </c>
      <c r="NTW1333" s="62" t="s">
        <v>186</v>
      </c>
      <c r="NTX1333" s="62">
        <f>NTX1329</f>
        <v>1000000</v>
      </c>
      <c r="NTY1333" s="62">
        <f t="shared" si="907"/>
        <v>0</v>
      </c>
      <c r="NTZ1333" s="62">
        <f t="shared" si="907"/>
        <v>0</v>
      </c>
      <c r="NUA1333" s="62">
        <f t="shared" si="907"/>
        <v>1000000</v>
      </c>
      <c r="NUB1333" s="62">
        <f t="shared" si="907"/>
        <v>0</v>
      </c>
      <c r="NUC1333" s="62">
        <f t="shared" si="907"/>
        <v>0</v>
      </c>
      <c r="NUD1333" s="62">
        <f t="shared" si="907"/>
        <v>0</v>
      </c>
      <c r="NUE1333" s="62">
        <f t="shared" si="907"/>
        <v>0</v>
      </c>
      <c r="NUF1333" s="62">
        <f t="shared" si="907"/>
        <v>1000000</v>
      </c>
      <c r="NUL1333" s="62" t="s">
        <v>185</v>
      </c>
      <c r="NUM1333" s="62" t="s">
        <v>186</v>
      </c>
      <c r="NUN1333" s="62">
        <f>NUN1329</f>
        <v>1000000</v>
      </c>
      <c r="NUO1333" s="62">
        <f t="shared" si="907"/>
        <v>0</v>
      </c>
      <c r="NUP1333" s="62">
        <f t="shared" si="907"/>
        <v>0</v>
      </c>
      <c r="NUQ1333" s="62">
        <f t="shared" si="907"/>
        <v>1000000</v>
      </c>
      <c r="NUR1333" s="62">
        <f t="shared" si="907"/>
        <v>0</v>
      </c>
      <c r="NUS1333" s="62">
        <f t="shared" si="907"/>
        <v>0</v>
      </c>
      <c r="NUT1333" s="62">
        <f t="shared" si="907"/>
        <v>0</v>
      </c>
      <c r="NUU1333" s="62">
        <f t="shared" si="907"/>
        <v>0</v>
      </c>
      <c r="NUV1333" s="62">
        <f t="shared" si="907"/>
        <v>1000000</v>
      </c>
      <c r="NVB1333" s="62" t="s">
        <v>185</v>
      </c>
      <c r="NVC1333" s="62" t="s">
        <v>186</v>
      </c>
      <c r="NVD1333" s="62">
        <f>NVD1329</f>
        <v>1000000</v>
      </c>
      <c r="NVE1333" s="62">
        <f t="shared" si="907"/>
        <v>0</v>
      </c>
      <c r="NVF1333" s="62">
        <f t="shared" si="907"/>
        <v>0</v>
      </c>
      <c r="NVG1333" s="62">
        <f t="shared" si="907"/>
        <v>1000000</v>
      </c>
      <c r="NVH1333" s="62">
        <f t="shared" si="907"/>
        <v>0</v>
      </c>
      <c r="NVI1333" s="62">
        <f t="shared" si="907"/>
        <v>0</v>
      </c>
      <c r="NVJ1333" s="62">
        <f t="shared" si="907"/>
        <v>0</v>
      </c>
      <c r="NVK1333" s="62">
        <f t="shared" si="907"/>
        <v>0</v>
      </c>
      <c r="NVL1333" s="62">
        <f t="shared" si="907"/>
        <v>1000000</v>
      </c>
      <c r="NVR1333" s="62" t="s">
        <v>185</v>
      </c>
      <c r="NVS1333" s="62" t="s">
        <v>186</v>
      </c>
      <c r="NVT1333" s="62">
        <f>NVT1329</f>
        <v>1000000</v>
      </c>
      <c r="NVU1333" s="62">
        <f t="shared" ref="NVU1333:NXX1334" si="908">NVU1329</f>
        <v>0</v>
      </c>
      <c r="NVV1333" s="62">
        <f t="shared" si="908"/>
        <v>0</v>
      </c>
      <c r="NVW1333" s="62">
        <f t="shared" si="908"/>
        <v>1000000</v>
      </c>
      <c r="NVX1333" s="62">
        <f t="shared" si="908"/>
        <v>0</v>
      </c>
      <c r="NVY1333" s="62">
        <f t="shared" si="908"/>
        <v>0</v>
      </c>
      <c r="NVZ1333" s="62">
        <f t="shared" si="908"/>
        <v>0</v>
      </c>
      <c r="NWA1333" s="62">
        <f t="shared" si="908"/>
        <v>0</v>
      </c>
      <c r="NWB1333" s="62">
        <f t="shared" si="908"/>
        <v>1000000</v>
      </c>
      <c r="NWH1333" s="62" t="s">
        <v>185</v>
      </c>
      <c r="NWI1333" s="62" t="s">
        <v>186</v>
      </c>
      <c r="NWJ1333" s="62">
        <f>NWJ1329</f>
        <v>1000000</v>
      </c>
      <c r="NWK1333" s="62">
        <f t="shared" si="908"/>
        <v>0</v>
      </c>
      <c r="NWL1333" s="62">
        <f t="shared" si="908"/>
        <v>0</v>
      </c>
      <c r="NWM1333" s="62">
        <f t="shared" si="908"/>
        <v>1000000</v>
      </c>
      <c r="NWN1333" s="62">
        <f t="shared" si="908"/>
        <v>0</v>
      </c>
      <c r="NWO1333" s="62">
        <f t="shared" si="908"/>
        <v>0</v>
      </c>
      <c r="NWP1333" s="62">
        <f t="shared" si="908"/>
        <v>0</v>
      </c>
      <c r="NWQ1333" s="62">
        <f t="shared" si="908"/>
        <v>0</v>
      </c>
      <c r="NWR1333" s="62">
        <f t="shared" si="908"/>
        <v>1000000</v>
      </c>
      <c r="NWX1333" s="62" t="s">
        <v>185</v>
      </c>
      <c r="NWY1333" s="62" t="s">
        <v>186</v>
      </c>
      <c r="NWZ1333" s="62">
        <f>NWZ1329</f>
        <v>1000000</v>
      </c>
      <c r="NXA1333" s="62">
        <f t="shared" si="908"/>
        <v>0</v>
      </c>
      <c r="NXB1333" s="62">
        <f t="shared" si="908"/>
        <v>0</v>
      </c>
      <c r="NXC1333" s="62">
        <f t="shared" si="908"/>
        <v>1000000</v>
      </c>
      <c r="NXD1333" s="62">
        <f t="shared" si="908"/>
        <v>0</v>
      </c>
      <c r="NXE1333" s="62">
        <f t="shared" si="908"/>
        <v>0</v>
      </c>
      <c r="NXF1333" s="62">
        <f t="shared" si="908"/>
        <v>0</v>
      </c>
      <c r="NXG1333" s="62">
        <f t="shared" si="908"/>
        <v>0</v>
      </c>
      <c r="NXH1333" s="62">
        <f t="shared" si="908"/>
        <v>1000000</v>
      </c>
      <c r="NXN1333" s="62" t="s">
        <v>185</v>
      </c>
      <c r="NXO1333" s="62" t="s">
        <v>186</v>
      </c>
      <c r="NXP1333" s="62">
        <f>NXP1329</f>
        <v>1000000</v>
      </c>
      <c r="NXQ1333" s="62">
        <f t="shared" si="908"/>
        <v>0</v>
      </c>
      <c r="NXR1333" s="62">
        <f t="shared" si="908"/>
        <v>0</v>
      </c>
      <c r="NXS1333" s="62">
        <f t="shared" si="908"/>
        <v>1000000</v>
      </c>
      <c r="NXT1333" s="62">
        <f t="shared" si="908"/>
        <v>0</v>
      </c>
      <c r="NXU1333" s="62">
        <f t="shared" si="908"/>
        <v>0</v>
      </c>
      <c r="NXV1333" s="62">
        <f t="shared" si="908"/>
        <v>0</v>
      </c>
      <c r="NXW1333" s="62">
        <f t="shared" si="908"/>
        <v>0</v>
      </c>
      <c r="NXX1333" s="62">
        <f t="shared" si="908"/>
        <v>1000000</v>
      </c>
      <c r="NYD1333" s="62" t="s">
        <v>185</v>
      </c>
      <c r="NYE1333" s="62" t="s">
        <v>186</v>
      </c>
      <c r="NYF1333" s="62">
        <f>NYF1329</f>
        <v>1000000</v>
      </c>
      <c r="NYG1333" s="62">
        <f t="shared" ref="NYG1333:OAJ1334" si="909">NYG1329</f>
        <v>0</v>
      </c>
      <c r="NYH1333" s="62">
        <f t="shared" si="909"/>
        <v>0</v>
      </c>
      <c r="NYI1333" s="62">
        <f t="shared" si="909"/>
        <v>1000000</v>
      </c>
      <c r="NYJ1333" s="62">
        <f t="shared" si="909"/>
        <v>0</v>
      </c>
      <c r="NYK1333" s="62">
        <f t="shared" si="909"/>
        <v>0</v>
      </c>
      <c r="NYL1333" s="62">
        <f t="shared" si="909"/>
        <v>0</v>
      </c>
      <c r="NYM1333" s="62">
        <f t="shared" si="909"/>
        <v>0</v>
      </c>
      <c r="NYN1333" s="62">
        <f t="shared" si="909"/>
        <v>1000000</v>
      </c>
      <c r="NYT1333" s="62" t="s">
        <v>185</v>
      </c>
      <c r="NYU1333" s="62" t="s">
        <v>186</v>
      </c>
      <c r="NYV1333" s="62">
        <f>NYV1329</f>
        <v>1000000</v>
      </c>
      <c r="NYW1333" s="62">
        <f t="shared" si="909"/>
        <v>0</v>
      </c>
      <c r="NYX1333" s="62">
        <f t="shared" si="909"/>
        <v>0</v>
      </c>
      <c r="NYY1333" s="62">
        <f t="shared" si="909"/>
        <v>1000000</v>
      </c>
      <c r="NYZ1333" s="62">
        <f t="shared" si="909"/>
        <v>0</v>
      </c>
      <c r="NZA1333" s="62">
        <f t="shared" si="909"/>
        <v>0</v>
      </c>
      <c r="NZB1333" s="62">
        <f t="shared" si="909"/>
        <v>0</v>
      </c>
      <c r="NZC1333" s="62">
        <f t="shared" si="909"/>
        <v>0</v>
      </c>
      <c r="NZD1333" s="62">
        <f t="shared" si="909"/>
        <v>1000000</v>
      </c>
      <c r="NZJ1333" s="62" t="s">
        <v>185</v>
      </c>
      <c r="NZK1333" s="62" t="s">
        <v>186</v>
      </c>
      <c r="NZL1333" s="62">
        <f>NZL1329</f>
        <v>1000000</v>
      </c>
      <c r="NZM1333" s="62">
        <f t="shared" si="909"/>
        <v>0</v>
      </c>
      <c r="NZN1333" s="62">
        <f t="shared" si="909"/>
        <v>0</v>
      </c>
      <c r="NZO1333" s="62">
        <f t="shared" si="909"/>
        <v>1000000</v>
      </c>
      <c r="NZP1333" s="62">
        <f t="shared" si="909"/>
        <v>0</v>
      </c>
      <c r="NZQ1333" s="62">
        <f t="shared" si="909"/>
        <v>0</v>
      </c>
      <c r="NZR1333" s="62">
        <f t="shared" si="909"/>
        <v>0</v>
      </c>
      <c r="NZS1333" s="62">
        <f t="shared" si="909"/>
        <v>0</v>
      </c>
      <c r="NZT1333" s="62">
        <f t="shared" si="909"/>
        <v>1000000</v>
      </c>
      <c r="NZZ1333" s="62" t="s">
        <v>185</v>
      </c>
      <c r="OAA1333" s="62" t="s">
        <v>186</v>
      </c>
      <c r="OAB1333" s="62">
        <f>OAB1329</f>
        <v>1000000</v>
      </c>
      <c r="OAC1333" s="62">
        <f t="shared" si="909"/>
        <v>0</v>
      </c>
      <c r="OAD1333" s="62">
        <f t="shared" si="909"/>
        <v>0</v>
      </c>
      <c r="OAE1333" s="62">
        <f t="shared" si="909"/>
        <v>1000000</v>
      </c>
      <c r="OAF1333" s="62">
        <f t="shared" si="909"/>
        <v>0</v>
      </c>
      <c r="OAG1333" s="62">
        <f t="shared" si="909"/>
        <v>0</v>
      </c>
      <c r="OAH1333" s="62">
        <f t="shared" si="909"/>
        <v>0</v>
      </c>
      <c r="OAI1333" s="62">
        <f t="shared" si="909"/>
        <v>0</v>
      </c>
      <c r="OAJ1333" s="62">
        <f t="shared" si="909"/>
        <v>1000000</v>
      </c>
      <c r="OAP1333" s="62" t="s">
        <v>185</v>
      </c>
      <c r="OAQ1333" s="62" t="s">
        <v>186</v>
      </c>
      <c r="OAR1333" s="62">
        <f>OAR1329</f>
        <v>1000000</v>
      </c>
      <c r="OAS1333" s="62">
        <f t="shared" ref="OAS1333:OCV1334" si="910">OAS1329</f>
        <v>0</v>
      </c>
      <c r="OAT1333" s="62">
        <f t="shared" si="910"/>
        <v>0</v>
      </c>
      <c r="OAU1333" s="62">
        <f t="shared" si="910"/>
        <v>1000000</v>
      </c>
      <c r="OAV1333" s="62">
        <f t="shared" si="910"/>
        <v>0</v>
      </c>
      <c r="OAW1333" s="62">
        <f t="shared" si="910"/>
        <v>0</v>
      </c>
      <c r="OAX1333" s="62">
        <f t="shared" si="910"/>
        <v>0</v>
      </c>
      <c r="OAY1333" s="62">
        <f t="shared" si="910"/>
        <v>0</v>
      </c>
      <c r="OAZ1333" s="62">
        <f t="shared" si="910"/>
        <v>1000000</v>
      </c>
      <c r="OBF1333" s="62" t="s">
        <v>185</v>
      </c>
      <c r="OBG1333" s="62" t="s">
        <v>186</v>
      </c>
      <c r="OBH1333" s="62">
        <f>OBH1329</f>
        <v>1000000</v>
      </c>
      <c r="OBI1333" s="62">
        <f t="shared" si="910"/>
        <v>0</v>
      </c>
      <c r="OBJ1333" s="62">
        <f t="shared" si="910"/>
        <v>0</v>
      </c>
      <c r="OBK1333" s="62">
        <f t="shared" si="910"/>
        <v>1000000</v>
      </c>
      <c r="OBL1333" s="62">
        <f t="shared" si="910"/>
        <v>0</v>
      </c>
      <c r="OBM1333" s="62">
        <f t="shared" si="910"/>
        <v>0</v>
      </c>
      <c r="OBN1333" s="62">
        <f t="shared" si="910"/>
        <v>0</v>
      </c>
      <c r="OBO1333" s="62">
        <f t="shared" si="910"/>
        <v>0</v>
      </c>
      <c r="OBP1333" s="62">
        <f t="shared" si="910"/>
        <v>1000000</v>
      </c>
      <c r="OBV1333" s="62" t="s">
        <v>185</v>
      </c>
      <c r="OBW1333" s="62" t="s">
        <v>186</v>
      </c>
      <c r="OBX1333" s="62">
        <f>OBX1329</f>
        <v>1000000</v>
      </c>
      <c r="OBY1333" s="62">
        <f t="shared" si="910"/>
        <v>0</v>
      </c>
      <c r="OBZ1333" s="62">
        <f t="shared" si="910"/>
        <v>0</v>
      </c>
      <c r="OCA1333" s="62">
        <f t="shared" si="910"/>
        <v>1000000</v>
      </c>
      <c r="OCB1333" s="62">
        <f t="shared" si="910"/>
        <v>0</v>
      </c>
      <c r="OCC1333" s="62">
        <f t="shared" si="910"/>
        <v>0</v>
      </c>
      <c r="OCD1333" s="62">
        <f t="shared" si="910"/>
        <v>0</v>
      </c>
      <c r="OCE1333" s="62">
        <f t="shared" si="910"/>
        <v>0</v>
      </c>
      <c r="OCF1333" s="62">
        <f t="shared" si="910"/>
        <v>1000000</v>
      </c>
      <c r="OCL1333" s="62" t="s">
        <v>185</v>
      </c>
      <c r="OCM1333" s="62" t="s">
        <v>186</v>
      </c>
      <c r="OCN1333" s="62">
        <f>OCN1329</f>
        <v>1000000</v>
      </c>
      <c r="OCO1333" s="62">
        <f t="shared" si="910"/>
        <v>0</v>
      </c>
      <c r="OCP1333" s="62">
        <f t="shared" si="910"/>
        <v>0</v>
      </c>
      <c r="OCQ1333" s="62">
        <f t="shared" si="910"/>
        <v>1000000</v>
      </c>
      <c r="OCR1333" s="62">
        <f t="shared" si="910"/>
        <v>0</v>
      </c>
      <c r="OCS1333" s="62">
        <f t="shared" si="910"/>
        <v>0</v>
      </c>
      <c r="OCT1333" s="62">
        <f t="shared" si="910"/>
        <v>0</v>
      </c>
      <c r="OCU1333" s="62">
        <f t="shared" si="910"/>
        <v>0</v>
      </c>
      <c r="OCV1333" s="62">
        <f t="shared" si="910"/>
        <v>1000000</v>
      </c>
      <c r="ODB1333" s="62" t="s">
        <v>185</v>
      </c>
      <c r="ODC1333" s="62" t="s">
        <v>186</v>
      </c>
      <c r="ODD1333" s="62">
        <f>ODD1329</f>
        <v>1000000</v>
      </c>
      <c r="ODE1333" s="62">
        <f t="shared" ref="ODE1333:OFH1334" si="911">ODE1329</f>
        <v>0</v>
      </c>
      <c r="ODF1333" s="62">
        <f t="shared" si="911"/>
        <v>0</v>
      </c>
      <c r="ODG1333" s="62">
        <f t="shared" si="911"/>
        <v>1000000</v>
      </c>
      <c r="ODH1333" s="62">
        <f t="shared" si="911"/>
        <v>0</v>
      </c>
      <c r="ODI1333" s="62">
        <f t="shared" si="911"/>
        <v>0</v>
      </c>
      <c r="ODJ1333" s="62">
        <f t="shared" si="911"/>
        <v>0</v>
      </c>
      <c r="ODK1333" s="62">
        <f t="shared" si="911"/>
        <v>0</v>
      </c>
      <c r="ODL1333" s="62">
        <f t="shared" si="911"/>
        <v>1000000</v>
      </c>
      <c r="ODR1333" s="62" t="s">
        <v>185</v>
      </c>
      <c r="ODS1333" s="62" t="s">
        <v>186</v>
      </c>
      <c r="ODT1333" s="62">
        <f>ODT1329</f>
        <v>1000000</v>
      </c>
      <c r="ODU1333" s="62">
        <f t="shared" si="911"/>
        <v>0</v>
      </c>
      <c r="ODV1333" s="62">
        <f t="shared" si="911"/>
        <v>0</v>
      </c>
      <c r="ODW1333" s="62">
        <f t="shared" si="911"/>
        <v>1000000</v>
      </c>
      <c r="ODX1333" s="62">
        <f t="shared" si="911"/>
        <v>0</v>
      </c>
      <c r="ODY1333" s="62">
        <f t="shared" si="911"/>
        <v>0</v>
      </c>
      <c r="ODZ1333" s="62">
        <f t="shared" si="911"/>
        <v>0</v>
      </c>
      <c r="OEA1333" s="62">
        <f t="shared" si="911"/>
        <v>0</v>
      </c>
      <c r="OEB1333" s="62">
        <f t="shared" si="911"/>
        <v>1000000</v>
      </c>
      <c r="OEH1333" s="62" t="s">
        <v>185</v>
      </c>
      <c r="OEI1333" s="62" t="s">
        <v>186</v>
      </c>
      <c r="OEJ1333" s="62">
        <f>OEJ1329</f>
        <v>1000000</v>
      </c>
      <c r="OEK1333" s="62">
        <f t="shared" si="911"/>
        <v>0</v>
      </c>
      <c r="OEL1333" s="62">
        <f t="shared" si="911"/>
        <v>0</v>
      </c>
      <c r="OEM1333" s="62">
        <f t="shared" si="911"/>
        <v>1000000</v>
      </c>
      <c r="OEN1333" s="62">
        <f t="shared" si="911"/>
        <v>0</v>
      </c>
      <c r="OEO1333" s="62">
        <f t="shared" si="911"/>
        <v>0</v>
      </c>
      <c r="OEP1333" s="62">
        <f t="shared" si="911"/>
        <v>0</v>
      </c>
      <c r="OEQ1333" s="62">
        <f t="shared" si="911"/>
        <v>0</v>
      </c>
      <c r="OER1333" s="62">
        <f t="shared" si="911"/>
        <v>1000000</v>
      </c>
      <c r="OEX1333" s="62" t="s">
        <v>185</v>
      </c>
      <c r="OEY1333" s="62" t="s">
        <v>186</v>
      </c>
      <c r="OEZ1333" s="62">
        <f>OEZ1329</f>
        <v>1000000</v>
      </c>
      <c r="OFA1333" s="62">
        <f t="shared" si="911"/>
        <v>0</v>
      </c>
      <c r="OFB1333" s="62">
        <f t="shared" si="911"/>
        <v>0</v>
      </c>
      <c r="OFC1333" s="62">
        <f t="shared" si="911"/>
        <v>1000000</v>
      </c>
      <c r="OFD1333" s="62">
        <f t="shared" si="911"/>
        <v>0</v>
      </c>
      <c r="OFE1333" s="62">
        <f t="shared" si="911"/>
        <v>0</v>
      </c>
      <c r="OFF1333" s="62">
        <f t="shared" si="911"/>
        <v>0</v>
      </c>
      <c r="OFG1333" s="62">
        <f t="shared" si="911"/>
        <v>0</v>
      </c>
      <c r="OFH1333" s="62">
        <f t="shared" si="911"/>
        <v>1000000</v>
      </c>
      <c r="OFN1333" s="62" t="s">
        <v>185</v>
      </c>
      <c r="OFO1333" s="62" t="s">
        <v>186</v>
      </c>
      <c r="OFP1333" s="62">
        <f>OFP1329</f>
        <v>1000000</v>
      </c>
      <c r="OFQ1333" s="62">
        <f t="shared" ref="OFQ1333:OHT1334" si="912">OFQ1329</f>
        <v>0</v>
      </c>
      <c r="OFR1333" s="62">
        <f t="shared" si="912"/>
        <v>0</v>
      </c>
      <c r="OFS1333" s="62">
        <f t="shared" si="912"/>
        <v>1000000</v>
      </c>
      <c r="OFT1333" s="62">
        <f t="shared" si="912"/>
        <v>0</v>
      </c>
      <c r="OFU1333" s="62">
        <f t="shared" si="912"/>
        <v>0</v>
      </c>
      <c r="OFV1333" s="62">
        <f t="shared" si="912"/>
        <v>0</v>
      </c>
      <c r="OFW1333" s="62">
        <f t="shared" si="912"/>
        <v>0</v>
      </c>
      <c r="OFX1333" s="62">
        <f t="shared" si="912"/>
        <v>1000000</v>
      </c>
      <c r="OGD1333" s="62" t="s">
        <v>185</v>
      </c>
      <c r="OGE1333" s="62" t="s">
        <v>186</v>
      </c>
      <c r="OGF1333" s="62">
        <f>OGF1329</f>
        <v>1000000</v>
      </c>
      <c r="OGG1333" s="62">
        <f t="shared" si="912"/>
        <v>0</v>
      </c>
      <c r="OGH1333" s="62">
        <f t="shared" si="912"/>
        <v>0</v>
      </c>
      <c r="OGI1333" s="62">
        <f t="shared" si="912"/>
        <v>1000000</v>
      </c>
      <c r="OGJ1333" s="62">
        <f t="shared" si="912"/>
        <v>0</v>
      </c>
      <c r="OGK1333" s="62">
        <f t="shared" si="912"/>
        <v>0</v>
      </c>
      <c r="OGL1333" s="62">
        <f t="shared" si="912"/>
        <v>0</v>
      </c>
      <c r="OGM1333" s="62">
        <f t="shared" si="912"/>
        <v>0</v>
      </c>
      <c r="OGN1333" s="62">
        <f t="shared" si="912"/>
        <v>1000000</v>
      </c>
      <c r="OGT1333" s="62" t="s">
        <v>185</v>
      </c>
      <c r="OGU1333" s="62" t="s">
        <v>186</v>
      </c>
      <c r="OGV1333" s="62">
        <f>OGV1329</f>
        <v>1000000</v>
      </c>
      <c r="OGW1333" s="62">
        <f t="shared" si="912"/>
        <v>0</v>
      </c>
      <c r="OGX1333" s="62">
        <f t="shared" si="912"/>
        <v>0</v>
      </c>
      <c r="OGY1333" s="62">
        <f t="shared" si="912"/>
        <v>1000000</v>
      </c>
      <c r="OGZ1333" s="62">
        <f t="shared" si="912"/>
        <v>0</v>
      </c>
      <c r="OHA1333" s="62">
        <f t="shared" si="912"/>
        <v>0</v>
      </c>
      <c r="OHB1333" s="62">
        <f t="shared" si="912"/>
        <v>0</v>
      </c>
      <c r="OHC1333" s="62">
        <f t="shared" si="912"/>
        <v>0</v>
      </c>
      <c r="OHD1333" s="62">
        <f t="shared" si="912"/>
        <v>1000000</v>
      </c>
      <c r="OHJ1333" s="62" t="s">
        <v>185</v>
      </c>
      <c r="OHK1333" s="62" t="s">
        <v>186</v>
      </c>
      <c r="OHL1333" s="62">
        <f>OHL1329</f>
        <v>1000000</v>
      </c>
      <c r="OHM1333" s="62">
        <f t="shared" si="912"/>
        <v>0</v>
      </c>
      <c r="OHN1333" s="62">
        <f t="shared" si="912"/>
        <v>0</v>
      </c>
      <c r="OHO1333" s="62">
        <f t="shared" si="912"/>
        <v>1000000</v>
      </c>
      <c r="OHP1333" s="62">
        <f t="shared" si="912"/>
        <v>0</v>
      </c>
      <c r="OHQ1333" s="62">
        <f t="shared" si="912"/>
        <v>0</v>
      </c>
      <c r="OHR1333" s="62">
        <f t="shared" si="912"/>
        <v>0</v>
      </c>
      <c r="OHS1333" s="62">
        <f t="shared" si="912"/>
        <v>0</v>
      </c>
      <c r="OHT1333" s="62">
        <f t="shared" si="912"/>
        <v>1000000</v>
      </c>
      <c r="OHZ1333" s="62" t="s">
        <v>185</v>
      </c>
      <c r="OIA1333" s="62" t="s">
        <v>186</v>
      </c>
      <c r="OIB1333" s="62">
        <f>OIB1329</f>
        <v>1000000</v>
      </c>
      <c r="OIC1333" s="62">
        <f t="shared" ref="OIC1333:OKF1334" si="913">OIC1329</f>
        <v>0</v>
      </c>
      <c r="OID1333" s="62">
        <f t="shared" si="913"/>
        <v>0</v>
      </c>
      <c r="OIE1333" s="62">
        <f t="shared" si="913"/>
        <v>1000000</v>
      </c>
      <c r="OIF1333" s="62">
        <f t="shared" si="913"/>
        <v>0</v>
      </c>
      <c r="OIG1333" s="62">
        <f t="shared" si="913"/>
        <v>0</v>
      </c>
      <c r="OIH1333" s="62">
        <f t="shared" si="913"/>
        <v>0</v>
      </c>
      <c r="OII1333" s="62">
        <f t="shared" si="913"/>
        <v>0</v>
      </c>
      <c r="OIJ1333" s="62">
        <f t="shared" si="913"/>
        <v>1000000</v>
      </c>
      <c r="OIP1333" s="62" t="s">
        <v>185</v>
      </c>
      <c r="OIQ1333" s="62" t="s">
        <v>186</v>
      </c>
      <c r="OIR1333" s="62">
        <f>OIR1329</f>
        <v>1000000</v>
      </c>
      <c r="OIS1333" s="62">
        <f t="shared" si="913"/>
        <v>0</v>
      </c>
      <c r="OIT1333" s="62">
        <f t="shared" si="913"/>
        <v>0</v>
      </c>
      <c r="OIU1333" s="62">
        <f t="shared" si="913"/>
        <v>1000000</v>
      </c>
      <c r="OIV1333" s="62">
        <f t="shared" si="913"/>
        <v>0</v>
      </c>
      <c r="OIW1333" s="62">
        <f t="shared" si="913"/>
        <v>0</v>
      </c>
      <c r="OIX1333" s="62">
        <f t="shared" si="913"/>
        <v>0</v>
      </c>
      <c r="OIY1333" s="62">
        <f t="shared" si="913"/>
        <v>0</v>
      </c>
      <c r="OIZ1333" s="62">
        <f t="shared" si="913"/>
        <v>1000000</v>
      </c>
      <c r="OJF1333" s="62" t="s">
        <v>185</v>
      </c>
      <c r="OJG1333" s="62" t="s">
        <v>186</v>
      </c>
      <c r="OJH1333" s="62">
        <f>OJH1329</f>
        <v>1000000</v>
      </c>
      <c r="OJI1333" s="62">
        <f t="shared" si="913"/>
        <v>0</v>
      </c>
      <c r="OJJ1333" s="62">
        <f t="shared" si="913"/>
        <v>0</v>
      </c>
      <c r="OJK1333" s="62">
        <f t="shared" si="913"/>
        <v>1000000</v>
      </c>
      <c r="OJL1333" s="62">
        <f t="shared" si="913"/>
        <v>0</v>
      </c>
      <c r="OJM1333" s="62">
        <f t="shared" si="913"/>
        <v>0</v>
      </c>
      <c r="OJN1333" s="62">
        <f t="shared" si="913"/>
        <v>0</v>
      </c>
      <c r="OJO1333" s="62">
        <f t="shared" si="913"/>
        <v>0</v>
      </c>
      <c r="OJP1333" s="62">
        <f t="shared" si="913"/>
        <v>1000000</v>
      </c>
      <c r="OJV1333" s="62" t="s">
        <v>185</v>
      </c>
      <c r="OJW1333" s="62" t="s">
        <v>186</v>
      </c>
      <c r="OJX1333" s="62">
        <f>OJX1329</f>
        <v>1000000</v>
      </c>
      <c r="OJY1333" s="62">
        <f t="shared" si="913"/>
        <v>0</v>
      </c>
      <c r="OJZ1333" s="62">
        <f t="shared" si="913"/>
        <v>0</v>
      </c>
      <c r="OKA1333" s="62">
        <f t="shared" si="913"/>
        <v>1000000</v>
      </c>
      <c r="OKB1333" s="62">
        <f t="shared" si="913"/>
        <v>0</v>
      </c>
      <c r="OKC1333" s="62">
        <f t="shared" si="913"/>
        <v>0</v>
      </c>
      <c r="OKD1333" s="62">
        <f t="shared" si="913"/>
        <v>0</v>
      </c>
      <c r="OKE1333" s="62">
        <f t="shared" si="913"/>
        <v>0</v>
      </c>
      <c r="OKF1333" s="62">
        <f t="shared" si="913"/>
        <v>1000000</v>
      </c>
      <c r="OKL1333" s="62" t="s">
        <v>185</v>
      </c>
      <c r="OKM1333" s="62" t="s">
        <v>186</v>
      </c>
      <c r="OKN1333" s="62">
        <f>OKN1329</f>
        <v>1000000</v>
      </c>
      <c r="OKO1333" s="62">
        <f t="shared" ref="OKO1333:OMR1334" si="914">OKO1329</f>
        <v>0</v>
      </c>
      <c r="OKP1333" s="62">
        <f t="shared" si="914"/>
        <v>0</v>
      </c>
      <c r="OKQ1333" s="62">
        <f t="shared" si="914"/>
        <v>1000000</v>
      </c>
      <c r="OKR1333" s="62">
        <f t="shared" si="914"/>
        <v>0</v>
      </c>
      <c r="OKS1333" s="62">
        <f t="shared" si="914"/>
        <v>0</v>
      </c>
      <c r="OKT1333" s="62">
        <f t="shared" si="914"/>
        <v>0</v>
      </c>
      <c r="OKU1333" s="62">
        <f t="shared" si="914"/>
        <v>0</v>
      </c>
      <c r="OKV1333" s="62">
        <f t="shared" si="914"/>
        <v>1000000</v>
      </c>
      <c r="OLB1333" s="62" t="s">
        <v>185</v>
      </c>
      <c r="OLC1333" s="62" t="s">
        <v>186</v>
      </c>
      <c r="OLD1333" s="62">
        <f>OLD1329</f>
        <v>1000000</v>
      </c>
      <c r="OLE1333" s="62">
        <f t="shared" si="914"/>
        <v>0</v>
      </c>
      <c r="OLF1333" s="62">
        <f t="shared" si="914"/>
        <v>0</v>
      </c>
      <c r="OLG1333" s="62">
        <f t="shared" si="914"/>
        <v>1000000</v>
      </c>
      <c r="OLH1333" s="62">
        <f t="shared" si="914"/>
        <v>0</v>
      </c>
      <c r="OLI1333" s="62">
        <f t="shared" si="914"/>
        <v>0</v>
      </c>
      <c r="OLJ1333" s="62">
        <f t="shared" si="914"/>
        <v>0</v>
      </c>
      <c r="OLK1333" s="62">
        <f t="shared" si="914"/>
        <v>0</v>
      </c>
      <c r="OLL1333" s="62">
        <f t="shared" si="914"/>
        <v>1000000</v>
      </c>
      <c r="OLR1333" s="62" t="s">
        <v>185</v>
      </c>
      <c r="OLS1333" s="62" t="s">
        <v>186</v>
      </c>
      <c r="OLT1333" s="62">
        <f>OLT1329</f>
        <v>1000000</v>
      </c>
      <c r="OLU1333" s="62">
        <f t="shared" si="914"/>
        <v>0</v>
      </c>
      <c r="OLV1333" s="62">
        <f t="shared" si="914"/>
        <v>0</v>
      </c>
      <c r="OLW1333" s="62">
        <f t="shared" si="914"/>
        <v>1000000</v>
      </c>
      <c r="OLX1333" s="62">
        <f t="shared" si="914"/>
        <v>0</v>
      </c>
      <c r="OLY1333" s="62">
        <f t="shared" si="914"/>
        <v>0</v>
      </c>
      <c r="OLZ1333" s="62">
        <f t="shared" si="914"/>
        <v>0</v>
      </c>
      <c r="OMA1333" s="62">
        <f t="shared" si="914"/>
        <v>0</v>
      </c>
      <c r="OMB1333" s="62">
        <f t="shared" si="914"/>
        <v>1000000</v>
      </c>
      <c r="OMH1333" s="62" t="s">
        <v>185</v>
      </c>
      <c r="OMI1333" s="62" t="s">
        <v>186</v>
      </c>
      <c r="OMJ1333" s="62">
        <f>OMJ1329</f>
        <v>1000000</v>
      </c>
      <c r="OMK1333" s="62">
        <f t="shared" si="914"/>
        <v>0</v>
      </c>
      <c r="OML1333" s="62">
        <f t="shared" si="914"/>
        <v>0</v>
      </c>
      <c r="OMM1333" s="62">
        <f t="shared" si="914"/>
        <v>1000000</v>
      </c>
      <c r="OMN1333" s="62">
        <f t="shared" si="914"/>
        <v>0</v>
      </c>
      <c r="OMO1333" s="62">
        <f t="shared" si="914"/>
        <v>0</v>
      </c>
      <c r="OMP1333" s="62">
        <f t="shared" si="914"/>
        <v>0</v>
      </c>
      <c r="OMQ1333" s="62">
        <f t="shared" si="914"/>
        <v>0</v>
      </c>
      <c r="OMR1333" s="62">
        <f t="shared" si="914"/>
        <v>1000000</v>
      </c>
      <c r="OMX1333" s="62" t="s">
        <v>185</v>
      </c>
      <c r="OMY1333" s="62" t="s">
        <v>186</v>
      </c>
      <c r="OMZ1333" s="62">
        <f>OMZ1329</f>
        <v>1000000</v>
      </c>
      <c r="ONA1333" s="62">
        <f t="shared" ref="ONA1333:OPD1334" si="915">ONA1329</f>
        <v>0</v>
      </c>
      <c r="ONB1333" s="62">
        <f t="shared" si="915"/>
        <v>0</v>
      </c>
      <c r="ONC1333" s="62">
        <f t="shared" si="915"/>
        <v>1000000</v>
      </c>
      <c r="OND1333" s="62">
        <f t="shared" si="915"/>
        <v>0</v>
      </c>
      <c r="ONE1333" s="62">
        <f t="shared" si="915"/>
        <v>0</v>
      </c>
      <c r="ONF1333" s="62">
        <f t="shared" si="915"/>
        <v>0</v>
      </c>
      <c r="ONG1333" s="62">
        <f t="shared" si="915"/>
        <v>0</v>
      </c>
      <c r="ONH1333" s="62">
        <f t="shared" si="915"/>
        <v>1000000</v>
      </c>
      <c r="ONN1333" s="62" t="s">
        <v>185</v>
      </c>
      <c r="ONO1333" s="62" t="s">
        <v>186</v>
      </c>
      <c r="ONP1333" s="62">
        <f>ONP1329</f>
        <v>1000000</v>
      </c>
      <c r="ONQ1333" s="62">
        <f t="shared" si="915"/>
        <v>0</v>
      </c>
      <c r="ONR1333" s="62">
        <f t="shared" si="915"/>
        <v>0</v>
      </c>
      <c r="ONS1333" s="62">
        <f t="shared" si="915"/>
        <v>1000000</v>
      </c>
      <c r="ONT1333" s="62">
        <f t="shared" si="915"/>
        <v>0</v>
      </c>
      <c r="ONU1333" s="62">
        <f t="shared" si="915"/>
        <v>0</v>
      </c>
      <c r="ONV1333" s="62">
        <f t="shared" si="915"/>
        <v>0</v>
      </c>
      <c r="ONW1333" s="62">
        <f t="shared" si="915"/>
        <v>0</v>
      </c>
      <c r="ONX1333" s="62">
        <f t="shared" si="915"/>
        <v>1000000</v>
      </c>
      <c r="OOD1333" s="62" t="s">
        <v>185</v>
      </c>
      <c r="OOE1333" s="62" t="s">
        <v>186</v>
      </c>
      <c r="OOF1333" s="62">
        <f>OOF1329</f>
        <v>1000000</v>
      </c>
      <c r="OOG1333" s="62">
        <f t="shared" si="915"/>
        <v>0</v>
      </c>
      <c r="OOH1333" s="62">
        <f t="shared" si="915"/>
        <v>0</v>
      </c>
      <c r="OOI1333" s="62">
        <f t="shared" si="915"/>
        <v>1000000</v>
      </c>
      <c r="OOJ1333" s="62">
        <f t="shared" si="915"/>
        <v>0</v>
      </c>
      <c r="OOK1333" s="62">
        <f t="shared" si="915"/>
        <v>0</v>
      </c>
      <c r="OOL1333" s="62">
        <f t="shared" si="915"/>
        <v>0</v>
      </c>
      <c r="OOM1333" s="62">
        <f t="shared" si="915"/>
        <v>0</v>
      </c>
      <c r="OON1333" s="62">
        <f t="shared" si="915"/>
        <v>1000000</v>
      </c>
      <c r="OOT1333" s="62" t="s">
        <v>185</v>
      </c>
      <c r="OOU1333" s="62" t="s">
        <v>186</v>
      </c>
      <c r="OOV1333" s="62">
        <f>OOV1329</f>
        <v>1000000</v>
      </c>
      <c r="OOW1333" s="62">
        <f t="shared" si="915"/>
        <v>0</v>
      </c>
      <c r="OOX1333" s="62">
        <f t="shared" si="915"/>
        <v>0</v>
      </c>
      <c r="OOY1333" s="62">
        <f t="shared" si="915"/>
        <v>1000000</v>
      </c>
      <c r="OOZ1333" s="62">
        <f t="shared" si="915"/>
        <v>0</v>
      </c>
      <c r="OPA1333" s="62">
        <f t="shared" si="915"/>
        <v>0</v>
      </c>
      <c r="OPB1333" s="62">
        <f t="shared" si="915"/>
        <v>0</v>
      </c>
      <c r="OPC1333" s="62">
        <f t="shared" si="915"/>
        <v>0</v>
      </c>
      <c r="OPD1333" s="62">
        <f t="shared" si="915"/>
        <v>1000000</v>
      </c>
      <c r="OPJ1333" s="62" t="s">
        <v>185</v>
      </c>
      <c r="OPK1333" s="62" t="s">
        <v>186</v>
      </c>
      <c r="OPL1333" s="62">
        <f>OPL1329</f>
        <v>1000000</v>
      </c>
      <c r="OPM1333" s="62">
        <f t="shared" ref="OPM1333:ORP1334" si="916">OPM1329</f>
        <v>0</v>
      </c>
      <c r="OPN1333" s="62">
        <f t="shared" si="916"/>
        <v>0</v>
      </c>
      <c r="OPO1333" s="62">
        <f t="shared" si="916"/>
        <v>1000000</v>
      </c>
      <c r="OPP1333" s="62">
        <f t="shared" si="916"/>
        <v>0</v>
      </c>
      <c r="OPQ1333" s="62">
        <f t="shared" si="916"/>
        <v>0</v>
      </c>
      <c r="OPR1333" s="62">
        <f t="shared" si="916"/>
        <v>0</v>
      </c>
      <c r="OPS1333" s="62">
        <f t="shared" si="916"/>
        <v>0</v>
      </c>
      <c r="OPT1333" s="62">
        <f t="shared" si="916"/>
        <v>1000000</v>
      </c>
      <c r="OPZ1333" s="62" t="s">
        <v>185</v>
      </c>
      <c r="OQA1333" s="62" t="s">
        <v>186</v>
      </c>
      <c r="OQB1333" s="62">
        <f>OQB1329</f>
        <v>1000000</v>
      </c>
      <c r="OQC1333" s="62">
        <f t="shared" si="916"/>
        <v>0</v>
      </c>
      <c r="OQD1333" s="62">
        <f t="shared" si="916"/>
        <v>0</v>
      </c>
      <c r="OQE1333" s="62">
        <f t="shared" si="916"/>
        <v>1000000</v>
      </c>
      <c r="OQF1333" s="62">
        <f t="shared" si="916"/>
        <v>0</v>
      </c>
      <c r="OQG1333" s="62">
        <f t="shared" si="916"/>
        <v>0</v>
      </c>
      <c r="OQH1333" s="62">
        <f t="shared" si="916"/>
        <v>0</v>
      </c>
      <c r="OQI1333" s="62">
        <f t="shared" si="916"/>
        <v>0</v>
      </c>
      <c r="OQJ1333" s="62">
        <f t="shared" si="916"/>
        <v>1000000</v>
      </c>
      <c r="OQP1333" s="62" t="s">
        <v>185</v>
      </c>
      <c r="OQQ1333" s="62" t="s">
        <v>186</v>
      </c>
      <c r="OQR1333" s="62">
        <f>OQR1329</f>
        <v>1000000</v>
      </c>
      <c r="OQS1333" s="62">
        <f t="shared" si="916"/>
        <v>0</v>
      </c>
      <c r="OQT1333" s="62">
        <f t="shared" si="916"/>
        <v>0</v>
      </c>
      <c r="OQU1333" s="62">
        <f t="shared" si="916"/>
        <v>1000000</v>
      </c>
      <c r="OQV1333" s="62">
        <f t="shared" si="916"/>
        <v>0</v>
      </c>
      <c r="OQW1333" s="62">
        <f t="shared" si="916"/>
        <v>0</v>
      </c>
      <c r="OQX1333" s="62">
        <f t="shared" si="916"/>
        <v>0</v>
      </c>
      <c r="OQY1333" s="62">
        <f t="shared" si="916"/>
        <v>0</v>
      </c>
      <c r="OQZ1333" s="62">
        <f t="shared" si="916"/>
        <v>1000000</v>
      </c>
      <c r="ORF1333" s="62" t="s">
        <v>185</v>
      </c>
      <c r="ORG1333" s="62" t="s">
        <v>186</v>
      </c>
      <c r="ORH1333" s="62">
        <f>ORH1329</f>
        <v>1000000</v>
      </c>
      <c r="ORI1333" s="62">
        <f t="shared" si="916"/>
        <v>0</v>
      </c>
      <c r="ORJ1333" s="62">
        <f t="shared" si="916"/>
        <v>0</v>
      </c>
      <c r="ORK1333" s="62">
        <f t="shared" si="916"/>
        <v>1000000</v>
      </c>
      <c r="ORL1333" s="62">
        <f t="shared" si="916"/>
        <v>0</v>
      </c>
      <c r="ORM1333" s="62">
        <f t="shared" si="916"/>
        <v>0</v>
      </c>
      <c r="ORN1333" s="62">
        <f t="shared" si="916"/>
        <v>0</v>
      </c>
      <c r="ORO1333" s="62">
        <f t="shared" si="916"/>
        <v>0</v>
      </c>
      <c r="ORP1333" s="62">
        <f t="shared" si="916"/>
        <v>1000000</v>
      </c>
      <c r="ORV1333" s="62" t="s">
        <v>185</v>
      </c>
      <c r="ORW1333" s="62" t="s">
        <v>186</v>
      </c>
      <c r="ORX1333" s="62">
        <f>ORX1329</f>
        <v>1000000</v>
      </c>
      <c r="ORY1333" s="62">
        <f t="shared" ref="ORY1333:OUB1334" si="917">ORY1329</f>
        <v>0</v>
      </c>
      <c r="ORZ1333" s="62">
        <f t="shared" si="917"/>
        <v>0</v>
      </c>
      <c r="OSA1333" s="62">
        <f t="shared" si="917"/>
        <v>1000000</v>
      </c>
      <c r="OSB1333" s="62">
        <f t="shared" si="917"/>
        <v>0</v>
      </c>
      <c r="OSC1333" s="62">
        <f t="shared" si="917"/>
        <v>0</v>
      </c>
      <c r="OSD1333" s="62">
        <f t="shared" si="917"/>
        <v>0</v>
      </c>
      <c r="OSE1333" s="62">
        <f t="shared" si="917"/>
        <v>0</v>
      </c>
      <c r="OSF1333" s="62">
        <f t="shared" si="917"/>
        <v>1000000</v>
      </c>
      <c r="OSL1333" s="62" t="s">
        <v>185</v>
      </c>
      <c r="OSM1333" s="62" t="s">
        <v>186</v>
      </c>
      <c r="OSN1333" s="62">
        <f>OSN1329</f>
        <v>1000000</v>
      </c>
      <c r="OSO1333" s="62">
        <f t="shared" si="917"/>
        <v>0</v>
      </c>
      <c r="OSP1333" s="62">
        <f t="shared" si="917"/>
        <v>0</v>
      </c>
      <c r="OSQ1333" s="62">
        <f t="shared" si="917"/>
        <v>1000000</v>
      </c>
      <c r="OSR1333" s="62">
        <f t="shared" si="917"/>
        <v>0</v>
      </c>
      <c r="OSS1333" s="62">
        <f t="shared" si="917"/>
        <v>0</v>
      </c>
      <c r="OST1333" s="62">
        <f t="shared" si="917"/>
        <v>0</v>
      </c>
      <c r="OSU1333" s="62">
        <f t="shared" si="917"/>
        <v>0</v>
      </c>
      <c r="OSV1333" s="62">
        <f t="shared" si="917"/>
        <v>1000000</v>
      </c>
      <c r="OTB1333" s="62" t="s">
        <v>185</v>
      </c>
      <c r="OTC1333" s="62" t="s">
        <v>186</v>
      </c>
      <c r="OTD1333" s="62">
        <f>OTD1329</f>
        <v>1000000</v>
      </c>
      <c r="OTE1333" s="62">
        <f t="shared" si="917"/>
        <v>0</v>
      </c>
      <c r="OTF1333" s="62">
        <f t="shared" si="917"/>
        <v>0</v>
      </c>
      <c r="OTG1333" s="62">
        <f t="shared" si="917"/>
        <v>1000000</v>
      </c>
      <c r="OTH1333" s="62">
        <f t="shared" si="917"/>
        <v>0</v>
      </c>
      <c r="OTI1333" s="62">
        <f t="shared" si="917"/>
        <v>0</v>
      </c>
      <c r="OTJ1333" s="62">
        <f t="shared" si="917"/>
        <v>0</v>
      </c>
      <c r="OTK1333" s="62">
        <f t="shared" si="917"/>
        <v>0</v>
      </c>
      <c r="OTL1333" s="62">
        <f t="shared" si="917"/>
        <v>1000000</v>
      </c>
      <c r="OTR1333" s="62" t="s">
        <v>185</v>
      </c>
      <c r="OTS1333" s="62" t="s">
        <v>186</v>
      </c>
      <c r="OTT1333" s="62">
        <f>OTT1329</f>
        <v>1000000</v>
      </c>
      <c r="OTU1333" s="62">
        <f t="shared" si="917"/>
        <v>0</v>
      </c>
      <c r="OTV1333" s="62">
        <f t="shared" si="917"/>
        <v>0</v>
      </c>
      <c r="OTW1333" s="62">
        <f t="shared" si="917"/>
        <v>1000000</v>
      </c>
      <c r="OTX1333" s="62">
        <f t="shared" si="917"/>
        <v>0</v>
      </c>
      <c r="OTY1333" s="62">
        <f t="shared" si="917"/>
        <v>0</v>
      </c>
      <c r="OTZ1333" s="62">
        <f t="shared" si="917"/>
        <v>0</v>
      </c>
      <c r="OUA1333" s="62">
        <f t="shared" si="917"/>
        <v>0</v>
      </c>
      <c r="OUB1333" s="62">
        <f t="shared" si="917"/>
        <v>1000000</v>
      </c>
      <c r="OUH1333" s="62" t="s">
        <v>185</v>
      </c>
      <c r="OUI1333" s="62" t="s">
        <v>186</v>
      </c>
      <c r="OUJ1333" s="62">
        <f>OUJ1329</f>
        <v>1000000</v>
      </c>
      <c r="OUK1333" s="62">
        <f t="shared" ref="OUK1333:OWN1334" si="918">OUK1329</f>
        <v>0</v>
      </c>
      <c r="OUL1333" s="62">
        <f t="shared" si="918"/>
        <v>0</v>
      </c>
      <c r="OUM1333" s="62">
        <f t="shared" si="918"/>
        <v>1000000</v>
      </c>
      <c r="OUN1333" s="62">
        <f t="shared" si="918"/>
        <v>0</v>
      </c>
      <c r="OUO1333" s="62">
        <f t="shared" si="918"/>
        <v>0</v>
      </c>
      <c r="OUP1333" s="62">
        <f t="shared" si="918"/>
        <v>0</v>
      </c>
      <c r="OUQ1333" s="62">
        <f t="shared" si="918"/>
        <v>0</v>
      </c>
      <c r="OUR1333" s="62">
        <f t="shared" si="918"/>
        <v>1000000</v>
      </c>
      <c r="OUX1333" s="62" t="s">
        <v>185</v>
      </c>
      <c r="OUY1333" s="62" t="s">
        <v>186</v>
      </c>
      <c r="OUZ1333" s="62">
        <f>OUZ1329</f>
        <v>1000000</v>
      </c>
      <c r="OVA1333" s="62">
        <f t="shared" si="918"/>
        <v>0</v>
      </c>
      <c r="OVB1333" s="62">
        <f t="shared" si="918"/>
        <v>0</v>
      </c>
      <c r="OVC1333" s="62">
        <f t="shared" si="918"/>
        <v>1000000</v>
      </c>
      <c r="OVD1333" s="62">
        <f t="shared" si="918"/>
        <v>0</v>
      </c>
      <c r="OVE1333" s="62">
        <f t="shared" si="918"/>
        <v>0</v>
      </c>
      <c r="OVF1333" s="62">
        <f t="shared" si="918"/>
        <v>0</v>
      </c>
      <c r="OVG1333" s="62">
        <f t="shared" si="918"/>
        <v>0</v>
      </c>
      <c r="OVH1333" s="62">
        <f t="shared" si="918"/>
        <v>1000000</v>
      </c>
      <c r="OVN1333" s="62" t="s">
        <v>185</v>
      </c>
      <c r="OVO1333" s="62" t="s">
        <v>186</v>
      </c>
      <c r="OVP1333" s="62">
        <f>OVP1329</f>
        <v>1000000</v>
      </c>
      <c r="OVQ1333" s="62">
        <f t="shared" si="918"/>
        <v>0</v>
      </c>
      <c r="OVR1333" s="62">
        <f t="shared" si="918"/>
        <v>0</v>
      </c>
      <c r="OVS1333" s="62">
        <f t="shared" si="918"/>
        <v>1000000</v>
      </c>
      <c r="OVT1333" s="62">
        <f t="shared" si="918"/>
        <v>0</v>
      </c>
      <c r="OVU1333" s="62">
        <f t="shared" si="918"/>
        <v>0</v>
      </c>
      <c r="OVV1333" s="62">
        <f t="shared" si="918"/>
        <v>0</v>
      </c>
      <c r="OVW1333" s="62">
        <f t="shared" si="918"/>
        <v>0</v>
      </c>
      <c r="OVX1333" s="62">
        <f t="shared" si="918"/>
        <v>1000000</v>
      </c>
      <c r="OWD1333" s="62" t="s">
        <v>185</v>
      </c>
      <c r="OWE1333" s="62" t="s">
        <v>186</v>
      </c>
      <c r="OWF1333" s="62">
        <f>OWF1329</f>
        <v>1000000</v>
      </c>
      <c r="OWG1333" s="62">
        <f t="shared" si="918"/>
        <v>0</v>
      </c>
      <c r="OWH1333" s="62">
        <f t="shared" si="918"/>
        <v>0</v>
      </c>
      <c r="OWI1333" s="62">
        <f t="shared" si="918"/>
        <v>1000000</v>
      </c>
      <c r="OWJ1333" s="62">
        <f t="shared" si="918"/>
        <v>0</v>
      </c>
      <c r="OWK1333" s="62">
        <f t="shared" si="918"/>
        <v>0</v>
      </c>
      <c r="OWL1333" s="62">
        <f t="shared" si="918"/>
        <v>0</v>
      </c>
      <c r="OWM1333" s="62">
        <f t="shared" si="918"/>
        <v>0</v>
      </c>
      <c r="OWN1333" s="62">
        <f t="shared" si="918"/>
        <v>1000000</v>
      </c>
      <c r="OWT1333" s="62" t="s">
        <v>185</v>
      </c>
      <c r="OWU1333" s="62" t="s">
        <v>186</v>
      </c>
      <c r="OWV1333" s="62">
        <f>OWV1329</f>
        <v>1000000</v>
      </c>
      <c r="OWW1333" s="62">
        <f t="shared" ref="OWW1333:OYZ1334" si="919">OWW1329</f>
        <v>0</v>
      </c>
      <c r="OWX1333" s="62">
        <f t="shared" si="919"/>
        <v>0</v>
      </c>
      <c r="OWY1333" s="62">
        <f t="shared" si="919"/>
        <v>1000000</v>
      </c>
      <c r="OWZ1333" s="62">
        <f t="shared" si="919"/>
        <v>0</v>
      </c>
      <c r="OXA1333" s="62">
        <f t="shared" si="919"/>
        <v>0</v>
      </c>
      <c r="OXB1333" s="62">
        <f t="shared" si="919"/>
        <v>0</v>
      </c>
      <c r="OXC1333" s="62">
        <f t="shared" si="919"/>
        <v>0</v>
      </c>
      <c r="OXD1333" s="62">
        <f t="shared" si="919"/>
        <v>1000000</v>
      </c>
      <c r="OXJ1333" s="62" t="s">
        <v>185</v>
      </c>
      <c r="OXK1333" s="62" t="s">
        <v>186</v>
      </c>
      <c r="OXL1333" s="62">
        <f>OXL1329</f>
        <v>1000000</v>
      </c>
      <c r="OXM1333" s="62">
        <f t="shared" si="919"/>
        <v>0</v>
      </c>
      <c r="OXN1333" s="62">
        <f t="shared" si="919"/>
        <v>0</v>
      </c>
      <c r="OXO1333" s="62">
        <f t="shared" si="919"/>
        <v>1000000</v>
      </c>
      <c r="OXP1333" s="62">
        <f t="shared" si="919"/>
        <v>0</v>
      </c>
      <c r="OXQ1333" s="62">
        <f t="shared" si="919"/>
        <v>0</v>
      </c>
      <c r="OXR1333" s="62">
        <f t="shared" si="919"/>
        <v>0</v>
      </c>
      <c r="OXS1333" s="62">
        <f t="shared" si="919"/>
        <v>0</v>
      </c>
      <c r="OXT1333" s="62">
        <f t="shared" si="919"/>
        <v>1000000</v>
      </c>
      <c r="OXZ1333" s="62" t="s">
        <v>185</v>
      </c>
      <c r="OYA1333" s="62" t="s">
        <v>186</v>
      </c>
      <c r="OYB1333" s="62">
        <f>OYB1329</f>
        <v>1000000</v>
      </c>
      <c r="OYC1333" s="62">
        <f t="shared" si="919"/>
        <v>0</v>
      </c>
      <c r="OYD1333" s="62">
        <f t="shared" si="919"/>
        <v>0</v>
      </c>
      <c r="OYE1333" s="62">
        <f t="shared" si="919"/>
        <v>1000000</v>
      </c>
      <c r="OYF1333" s="62">
        <f t="shared" si="919"/>
        <v>0</v>
      </c>
      <c r="OYG1333" s="62">
        <f t="shared" si="919"/>
        <v>0</v>
      </c>
      <c r="OYH1333" s="62">
        <f t="shared" si="919"/>
        <v>0</v>
      </c>
      <c r="OYI1333" s="62">
        <f t="shared" si="919"/>
        <v>0</v>
      </c>
      <c r="OYJ1333" s="62">
        <f t="shared" si="919"/>
        <v>1000000</v>
      </c>
      <c r="OYP1333" s="62" t="s">
        <v>185</v>
      </c>
      <c r="OYQ1333" s="62" t="s">
        <v>186</v>
      </c>
      <c r="OYR1333" s="62">
        <f>OYR1329</f>
        <v>1000000</v>
      </c>
      <c r="OYS1333" s="62">
        <f t="shared" si="919"/>
        <v>0</v>
      </c>
      <c r="OYT1333" s="62">
        <f t="shared" si="919"/>
        <v>0</v>
      </c>
      <c r="OYU1333" s="62">
        <f t="shared" si="919"/>
        <v>1000000</v>
      </c>
      <c r="OYV1333" s="62">
        <f t="shared" si="919"/>
        <v>0</v>
      </c>
      <c r="OYW1333" s="62">
        <f t="shared" si="919"/>
        <v>0</v>
      </c>
      <c r="OYX1333" s="62">
        <f t="shared" si="919"/>
        <v>0</v>
      </c>
      <c r="OYY1333" s="62">
        <f t="shared" si="919"/>
        <v>0</v>
      </c>
      <c r="OYZ1333" s="62">
        <f t="shared" si="919"/>
        <v>1000000</v>
      </c>
      <c r="OZF1333" s="62" t="s">
        <v>185</v>
      </c>
      <c r="OZG1333" s="62" t="s">
        <v>186</v>
      </c>
      <c r="OZH1333" s="62">
        <f>OZH1329</f>
        <v>1000000</v>
      </c>
      <c r="OZI1333" s="62">
        <f t="shared" ref="OZI1333:PBL1334" si="920">OZI1329</f>
        <v>0</v>
      </c>
      <c r="OZJ1333" s="62">
        <f t="shared" si="920"/>
        <v>0</v>
      </c>
      <c r="OZK1333" s="62">
        <f t="shared" si="920"/>
        <v>1000000</v>
      </c>
      <c r="OZL1333" s="62">
        <f t="shared" si="920"/>
        <v>0</v>
      </c>
      <c r="OZM1333" s="62">
        <f t="shared" si="920"/>
        <v>0</v>
      </c>
      <c r="OZN1333" s="62">
        <f t="shared" si="920"/>
        <v>0</v>
      </c>
      <c r="OZO1333" s="62">
        <f t="shared" si="920"/>
        <v>0</v>
      </c>
      <c r="OZP1333" s="62">
        <f t="shared" si="920"/>
        <v>1000000</v>
      </c>
      <c r="OZV1333" s="62" t="s">
        <v>185</v>
      </c>
      <c r="OZW1333" s="62" t="s">
        <v>186</v>
      </c>
      <c r="OZX1333" s="62">
        <f>OZX1329</f>
        <v>1000000</v>
      </c>
      <c r="OZY1333" s="62">
        <f t="shared" si="920"/>
        <v>0</v>
      </c>
      <c r="OZZ1333" s="62">
        <f t="shared" si="920"/>
        <v>0</v>
      </c>
      <c r="PAA1333" s="62">
        <f t="shared" si="920"/>
        <v>1000000</v>
      </c>
      <c r="PAB1333" s="62">
        <f t="shared" si="920"/>
        <v>0</v>
      </c>
      <c r="PAC1333" s="62">
        <f t="shared" si="920"/>
        <v>0</v>
      </c>
      <c r="PAD1333" s="62">
        <f t="shared" si="920"/>
        <v>0</v>
      </c>
      <c r="PAE1333" s="62">
        <f t="shared" si="920"/>
        <v>0</v>
      </c>
      <c r="PAF1333" s="62">
        <f t="shared" si="920"/>
        <v>1000000</v>
      </c>
      <c r="PAL1333" s="62" t="s">
        <v>185</v>
      </c>
      <c r="PAM1333" s="62" t="s">
        <v>186</v>
      </c>
      <c r="PAN1333" s="62">
        <f>PAN1329</f>
        <v>1000000</v>
      </c>
      <c r="PAO1333" s="62">
        <f t="shared" si="920"/>
        <v>0</v>
      </c>
      <c r="PAP1333" s="62">
        <f t="shared" si="920"/>
        <v>0</v>
      </c>
      <c r="PAQ1333" s="62">
        <f t="shared" si="920"/>
        <v>1000000</v>
      </c>
      <c r="PAR1333" s="62">
        <f t="shared" si="920"/>
        <v>0</v>
      </c>
      <c r="PAS1333" s="62">
        <f t="shared" si="920"/>
        <v>0</v>
      </c>
      <c r="PAT1333" s="62">
        <f t="shared" si="920"/>
        <v>0</v>
      </c>
      <c r="PAU1333" s="62">
        <f t="shared" si="920"/>
        <v>0</v>
      </c>
      <c r="PAV1333" s="62">
        <f t="shared" si="920"/>
        <v>1000000</v>
      </c>
      <c r="PBB1333" s="62" t="s">
        <v>185</v>
      </c>
      <c r="PBC1333" s="62" t="s">
        <v>186</v>
      </c>
      <c r="PBD1333" s="62">
        <f>PBD1329</f>
        <v>1000000</v>
      </c>
      <c r="PBE1333" s="62">
        <f t="shared" si="920"/>
        <v>0</v>
      </c>
      <c r="PBF1333" s="62">
        <f t="shared" si="920"/>
        <v>0</v>
      </c>
      <c r="PBG1333" s="62">
        <f t="shared" si="920"/>
        <v>1000000</v>
      </c>
      <c r="PBH1333" s="62">
        <f t="shared" si="920"/>
        <v>0</v>
      </c>
      <c r="PBI1333" s="62">
        <f t="shared" si="920"/>
        <v>0</v>
      </c>
      <c r="PBJ1333" s="62">
        <f t="shared" si="920"/>
        <v>0</v>
      </c>
      <c r="PBK1333" s="62">
        <f t="shared" si="920"/>
        <v>0</v>
      </c>
      <c r="PBL1333" s="62">
        <f t="shared" si="920"/>
        <v>1000000</v>
      </c>
      <c r="PBR1333" s="62" t="s">
        <v>185</v>
      </c>
      <c r="PBS1333" s="62" t="s">
        <v>186</v>
      </c>
      <c r="PBT1333" s="62">
        <f>PBT1329</f>
        <v>1000000</v>
      </c>
      <c r="PBU1333" s="62">
        <f t="shared" ref="PBU1333:PDX1334" si="921">PBU1329</f>
        <v>0</v>
      </c>
      <c r="PBV1333" s="62">
        <f t="shared" si="921"/>
        <v>0</v>
      </c>
      <c r="PBW1333" s="62">
        <f t="shared" si="921"/>
        <v>1000000</v>
      </c>
      <c r="PBX1333" s="62">
        <f t="shared" si="921"/>
        <v>0</v>
      </c>
      <c r="PBY1333" s="62">
        <f t="shared" si="921"/>
        <v>0</v>
      </c>
      <c r="PBZ1333" s="62">
        <f t="shared" si="921"/>
        <v>0</v>
      </c>
      <c r="PCA1333" s="62">
        <f t="shared" si="921"/>
        <v>0</v>
      </c>
      <c r="PCB1333" s="62">
        <f t="shared" si="921"/>
        <v>1000000</v>
      </c>
      <c r="PCH1333" s="62" t="s">
        <v>185</v>
      </c>
      <c r="PCI1333" s="62" t="s">
        <v>186</v>
      </c>
      <c r="PCJ1333" s="62">
        <f>PCJ1329</f>
        <v>1000000</v>
      </c>
      <c r="PCK1333" s="62">
        <f t="shared" si="921"/>
        <v>0</v>
      </c>
      <c r="PCL1333" s="62">
        <f t="shared" si="921"/>
        <v>0</v>
      </c>
      <c r="PCM1333" s="62">
        <f t="shared" si="921"/>
        <v>1000000</v>
      </c>
      <c r="PCN1333" s="62">
        <f t="shared" si="921"/>
        <v>0</v>
      </c>
      <c r="PCO1333" s="62">
        <f t="shared" si="921"/>
        <v>0</v>
      </c>
      <c r="PCP1333" s="62">
        <f t="shared" si="921"/>
        <v>0</v>
      </c>
      <c r="PCQ1333" s="62">
        <f t="shared" si="921"/>
        <v>0</v>
      </c>
      <c r="PCR1333" s="62">
        <f t="shared" si="921"/>
        <v>1000000</v>
      </c>
      <c r="PCX1333" s="62" t="s">
        <v>185</v>
      </c>
      <c r="PCY1333" s="62" t="s">
        <v>186</v>
      </c>
      <c r="PCZ1333" s="62">
        <f>PCZ1329</f>
        <v>1000000</v>
      </c>
      <c r="PDA1333" s="62">
        <f t="shared" si="921"/>
        <v>0</v>
      </c>
      <c r="PDB1333" s="62">
        <f t="shared" si="921"/>
        <v>0</v>
      </c>
      <c r="PDC1333" s="62">
        <f t="shared" si="921"/>
        <v>1000000</v>
      </c>
      <c r="PDD1333" s="62">
        <f t="shared" si="921"/>
        <v>0</v>
      </c>
      <c r="PDE1333" s="62">
        <f t="shared" si="921"/>
        <v>0</v>
      </c>
      <c r="PDF1333" s="62">
        <f t="shared" si="921"/>
        <v>0</v>
      </c>
      <c r="PDG1333" s="62">
        <f t="shared" si="921"/>
        <v>0</v>
      </c>
      <c r="PDH1333" s="62">
        <f t="shared" si="921"/>
        <v>1000000</v>
      </c>
      <c r="PDN1333" s="62" t="s">
        <v>185</v>
      </c>
      <c r="PDO1333" s="62" t="s">
        <v>186</v>
      </c>
      <c r="PDP1333" s="62">
        <f>PDP1329</f>
        <v>1000000</v>
      </c>
      <c r="PDQ1333" s="62">
        <f t="shared" si="921"/>
        <v>0</v>
      </c>
      <c r="PDR1333" s="62">
        <f t="shared" si="921"/>
        <v>0</v>
      </c>
      <c r="PDS1333" s="62">
        <f t="shared" si="921"/>
        <v>1000000</v>
      </c>
      <c r="PDT1333" s="62">
        <f t="shared" si="921"/>
        <v>0</v>
      </c>
      <c r="PDU1333" s="62">
        <f t="shared" si="921"/>
        <v>0</v>
      </c>
      <c r="PDV1333" s="62">
        <f t="shared" si="921"/>
        <v>0</v>
      </c>
      <c r="PDW1333" s="62">
        <f t="shared" si="921"/>
        <v>0</v>
      </c>
      <c r="PDX1333" s="62">
        <f t="shared" si="921"/>
        <v>1000000</v>
      </c>
      <c r="PED1333" s="62" t="s">
        <v>185</v>
      </c>
      <c r="PEE1333" s="62" t="s">
        <v>186</v>
      </c>
      <c r="PEF1333" s="62">
        <f>PEF1329</f>
        <v>1000000</v>
      </c>
      <c r="PEG1333" s="62">
        <f t="shared" ref="PEG1333:PGJ1334" si="922">PEG1329</f>
        <v>0</v>
      </c>
      <c r="PEH1333" s="62">
        <f t="shared" si="922"/>
        <v>0</v>
      </c>
      <c r="PEI1333" s="62">
        <f t="shared" si="922"/>
        <v>1000000</v>
      </c>
      <c r="PEJ1333" s="62">
        <f t="shared" si="922"/>
        <v>0</v>
      </c>
      <c r="PEK1333" s="62">
        <f t="shared" si="922"/>
        <v>0</v>
      </c>
      <c r="PEL1333" s="62">
        <f t="shared" si="922"/>
        <v>0</v>
      </c>
      <c r="PEM1333" s="62">
        <f t="shared" si="922"/>
        <v>0</v>
      </c>
      <c r="PEN1333" s="62">
        <f t="shared" si="922"/>
        <v>1000000</v>
      </c>
      <c r="PET1333" s="62" t="s">
        <v>185</v>
      </c>
      <c r="PEU1333" s="62" t="s">
        <v>186</v>
      </c>
      <c r="PEV1333" s="62">
        <f>PEV1329</f>
        <v>1000000</v>
      </c>
      <c r="PEW1333" s="62">
        <f t="shared" si="922"/>
        <v>0</v>
      </c>
      <c r="PEX1333" s="62">
        <f t="shared" si="922"/>
        <v>0</v>
      </c>
      <c r="PEY1333" s="62">
        <f t="shared" si="922"/>
        <v>1000000</v>
      </c>
      <c r="PEZ1333" s="62">
        <f t="shared" si="922"/>
        <v>0</v>
      </c>
      <c r="PFA1333" s="62">
        <f t="shared" si="922"/>
        <v>0</v>
      </c>
      <c r="PFB1333" s="62">
        <f t="shared" si="922"/>
        <v>0</v>
      </c>
      <c r="PFC1333" s="62">
        <f t="shared" si="922"/>
        <v>0</v>
      </c>
      <c r="PFD1333" s="62">
        <f t="shared" si="922"/>
        <v>1000000</v>
      </c>
      <c r="PFJ1333" s="62" t="s">
        <v>185</v>
      </c>
      <c r="PFK1333" s="62" t="s">
        <v>186</v>
      </c>
      <c r="PFL1333" s="62">
        <f>PFL1329</f>
        <v>1000000</v>
      </c>
      <c r="PFM1333" s="62">
        <f t="shared" si="922"/>
        <v>0</v>
      </c>
      <c r="PFN1333" s="62">
        <f t="shared" si="922"/>
        <v>0</v>
      </c>
      <c r="PFO1333" s="62">
        <f t="shared" si="922"/>
        <v>1000000</v>
      </c>
      <c r="PFP1333" s="62">
        <f t="shared" si="922"/>
        <v>0</v>
      </c>
      <c r="PFQ1333" s="62">
        <f t="shared" si="922"/>
        <v>0</v>
      </c>
      <c r="PFR1333" s="62">
        <f t="shared" si="922"/>
        <v>0</v>
      </c>
      <c r="PFS1333" s="62">
        <f t="shared" si="922"/>
        <v>0</v>
      </c>
      <c r="PFT1333" s="62">
        <f t="shared" si="922"/>
        <v>1000000</v>
      </c>
      <c r="PFZ1333" s="62" t="s">
        <v>185</v>
      </c>
      <c r="PGA1333" s="62" t="s">
        <v>186</v>
      </c>
      <c r="PGB1333" s="62">
        <f>PGB1329</f>
        <v>1000000</v>
      </c>
      <c r="PGC1333" s="62">
        <f t="shared" si="922"/>
        <v>0</v>
      </c>
      <c r="PGD1333" s="62">
        <f t="shared" si="922"/>
        <v>0</v>
      </c>
      <c r="PGE1333" s="62">
        <f t="shared" si="922"/>
        <v>1000000</v>
      </c>
      <c r="PGF1333" s="62">
        <f t="shared" si="922"/>
        <v>0</v>
      </c>
      <c r="PGG1333" s="62">
        <f t="shared" si="922"/>
        <v>0</v>
      </c>
      <c r="PGH1333" s="62">
        <f t="shared" si="922"/>
        <v>0</v>
      </c>
      <c r="PGI1333" s="62">
        <f t="shared" si="922"/>
        <v>0</v>
      </c>
      <c r="PGJ1333" s="62">
        <f t="shared" si="922"/>
        <v>1000000</v>
      </c>
      <c r="PGP1333" s="62" t="s">
        <v>185</v>
      </c>
      <c r="PGQ1333" s="62" t="s">
        <v>186</v>
      </c>
      <c r="PGR1333" s="62">
        <f>PGR1329</f>
        <v>1000000</v>
      </c>
      <c r="PGS1333" s="62">
        <f t="shared" ref="PGS1333:PIV1334" si="923">PGS1329</f>
        <v>0</v>
      </c>
      <c r="PGT1333" s="62">
        <f t="shared" si="923"/>
        <v>0</v>
      </c>
      <c r="PGU1333" s="62">
        <f t="shared" si="923"/>
        <v>1000000</v>
      </c>
      <c r="PGV1333" s="62">
        <f t="shared" si="923"/>
        <v>0</v>
      </c>
      <c r="PGW1333" s="62">
        <f t="shared" si="923"/>
        <v>0</v>
      </c>
      <c r="PGX1333" s="62">
        <f t="shared" si="923"/>
        <v>0</v>
      </c>
      <c r="PGY1333" s="62">
        <f t="shared" si="923"/>
        <v>0</v>
      </c>
      <c r="PGZ1333" s="62">
        <f t="shared" si="923"/>
        <v>1000000</v>
      </c>
      <c r="PHF1333" s="62" t="s">
        <v>185</v>
      </c>
      <c r="PHG1333" s="62" t="s">
        <v>186</v>
      </c>
      <c r="PHH1333" s="62">
        <f>PHH1329</f>
        <v>1000000</v>
      </c>
      <c r="PHI1333" s="62">
        <f t="shared" si="923"/>
        <v>0</v>
      </c>
      <c r="PHJ1333" s="62">
        <f t="shared" si="923"/>
        <v>0</v>
      </c>
      <c r="PHK1333" s="62">
        <f t="shared" si="923"/>
        <v>1000000</v>
      </c>
      <c r="PHL1333" s="62">
        <f t="shared" si="923"/>
        <v>0</v>
      </c>
      <c r="PHM1333" s="62">
        <f t="shared" si="923"/>
        <v>0</v>
      </c>
      <c r="PHN1333" s="62">
        <f t="shared" si="923"/>
        <v>0</v>
      </c>
      <c r="PHO1333" s="62">
        <f t="shared" si="923"/>
        <v>0</v>
      </c>
      <c r="PHP1333" s="62">
        <f t="shared" si="923"/>
        <v>1000000</v>
      </c>
      <c r="PHV1333" s="62" t="s">
        <v>185</v>
      </c>
      <c r="PHW1333" s="62" t="s">
        <v>186</v>
      </c>
      <c r="PHX1333" s="62">
        <f>PHX1329</f>
        <v>1000000</v>
      </c>
      <c r="PHY1333" s="62">
        <f t="shared" si="923"/>
        <v>0</v>
      </c>
      <c r="PHZ1333" s="62">
        <f t="shared" si="923"/>
        <v>0</v>
      </c>
      <c r="PIA1333" s="62">
        <f t="shared" si="923"/>
        <v>1000000</v>
      </c>
      <c r="PIB1333" s="62">
        <f t="shared" si="923"/>
        <v>0</v>
      </c>
      <c r="PIC1333" s="62">
        <f t="shared" si="923"/>
        <v>0</v>
      </c>
      <c r="PID1333" s="62">
        <f t="shared" si="923"/>
        <v>0</v>
      </c>
      <c r="PIE1333" s="62">
        <f t="shared" si="923"/>
        <v>0</v>
      </c>
      <c r="PIF1333" s="62">
        <f t="shared" si="923"/>
        <v>1000000</v>
      </c>
      <c r="PIL1333" s="62" t="s">
        <v>185</v>
      </c>
      <c r="PIM1333" s="62" t="s">
        <v>186</v>
      </c>
      <c r="PIN1333" s="62">
        <f>PIN1329</f>
        <v>1000000</v>
      </c>
      <c r="PIO1333" s="62">
        <f t="shared" si="923"/>
        <v>0</v>
      </c>
      <c r="PIP1333" s="62">
        <f t="shared" si="923"/>
        <v>0</v>
      </c>
      <c r="PIQ1333" s="62">
        <f t="shared" si="923"/>
        <v>1000000</v>
      </c>
      <c r="PIR1333" s="62">
        <f t="shared" si="923"/>
        <v>0</v>
      </c>
      <c r="PIS1333" s="62">
        <f t="shared" si="923"/>
        <v>0</v>
      </c>
      <c r="PIT1333" s="62">
        <f t="shared" si="923"/>
        <v>0</v>
      </c>
      <c r="PIU1333" s="62">
        <f t="shared" si="923"/>
        <v>0</v>
      </c>
      <c r="PIV1333" s="62">
        <f t="shared" si="923"/>
        <v>1000000</v>
      </c>
      <c r="PJB1333" s="62" t="s">
        <v>185</v>
      </c>
      <c r="PJC1333" s="62" t="s">
        <v>186</v>
      </c>
      <c r="PJD1333" s="62">
        <f>PJD1329</f>
        <v>1000000</v>
      </c>
      <c r="PJE1333" s="62">
        <f t="shared" ref="PJE1333:PLH1334" si="924">PJE1329</f>
        <v>0</v>
      </c>
      <c r="PJF1333" s="62">
        <f t="shared" si="924"/>
        <v>0</v>
      </c>
      <c r="PJG1333" s="62">
        <f t="shared" si="924"/>
        <v>1000000</v>
      </c>
      <c r="PJH1333" s="62">
        <f t="shared" si="924"/>
        <v>0</v>
      </c>
      <c r="PJI1333" s="62">
        <f t="shared" si="924"/>
        <v>0</v>
      </c>
      <c r="PJJ1333" s="62">
        <f t="shared" si="924"/>
        <v>0</v>
      </c>
      <c r="PJK1333" s="62">
        <f t="shared" si="924"/>
        <v>0</v>
      </c>
      <c r="PJL1333" s="62">
        <f t="shared" si="924"/>
        <v>1000000</v>
      </c>
      <c r="PJR1333" s="62" t="s">
        <v>185</v>
      </c>
      <c r="PJS1333" s="62" t="s">
        <v>186</v>
      </c>
      <c r="PJT1333" s="62">
        <f>PJT1329</f>
        <v>1000000</v>
      </c>
      <c r="PJU1333" s="62">
        <f t="shared" si="924"/>
        <v>0</v>
      </c>
      <c r="PJV1333" s="62">
        <f t="shared" si="924"/>
        <v>0</v>
      </c>
      <c r="PJW1333" s="62">
        <f t="shared" si="924"/>
        <v>1000000</v>
      </c>
      <c r="PJX1333" s="62">
        <f t="shared" si="924"/>
        <v>0</v>
      </c>
      <c r="PJY1333" s="62">
        <f t="shared" si="924"/>
        <v>0</v>
      </c>
      <c r="PJZ1333" s="62">
        <f t="shared" si="924"/>
        <v>0</v>
      </c>
      <c r="PKA1333" s="62">
        <f t="shared" si="924"/>
        <v>0</v>
      </c>
      <c r="PKB1333" s="62">
        <f t="shared" si="924"/>
        <v>1000000</v>
      </c>
      <c r="PKH1333" s="62" t="s">
        <v>185</v>
      </c>
      <c r="PKI1333" s="62" t="s">
        <v>186</v>
      </c>
      <c r="PKJ1333" s="62">
        <f>PKJ1329</f>
        <v>1000000</v>
      </c>
      <c r="PKK1333" s="62">
        <f t="shared" si="924"/>
        <v>0</v>
      </c>
      <c r="PKL1333" s="62">
        <f t="shared" si="924"/>
        <v>0</v>
      </c>
      <c r="PKM1333" s="62">
        <f t="shared" si="924"/>
        <v>1000000</v>
      </c>
      <c r="PKN1333" s="62">
        <f t="shared" si="924"/>
        <v>0</v>
      </c>
      <c r="PKO1333" s="62">
        <f t="shared" si="924"/>
        <v>0</v>
      </c>
      <c r="PKP1333" s="62">
        <f t="shared" si="924"/>
        <v>0</v>
      </c>
      <c r="PKQ1333" s="62">
        <f t="shared" si="924"/>
        <v>0</v>
      </c>
      <c r="PKR1333" s="62">
        <f t="shared" si="924"/>
        <v>1000000</v>
      </c>
      <c r="PKX1333" s="62" t="s">
        <v>185</v>
      </c>
      <c r="PKY1333" s="62" t="s">
        <v>186</v>
      </c>
      <c r="PKZ1333" s="62">
        <f>PKZ1329</f>
        <v>1000000</v>
      </c>
      <c r="PLA1333" s="62">
        <f t="shared" si="924"/>
        <v>0</v>
      </c>
      <c r="PLB1333" s="62">
        <f t="shared" si="924"/>
        <v>0</v>
      </c>
      <c r="PLC1333" s="62">
        <f t="shared" si="924"/>
        <v>1000000</v>
      </c>
      <c r="PLD1333" s="62">
        <f t="shared" si="924"/>
        <v>0</v>
      </c>
      <c r="PLE1333" s="62">
        <f t="shared" si="924"/>
        <v>0</v>
      </c>
      <c r="PLF1333" s="62">
        <f t="shared" si="924"/>
        <v>0</v>
      </c>
      <c r="PLG1333" s="62">
        <f t="shared" si="924"/>
        <v>0</v>
      </c>
      <c r="PLH1333" s="62">
        <f t="shared" si="924"/>
        <v>1000000</v>
      </c>
      <c r="PLN1333" s="62" t="s">
        <v>185</v>
      </c>
      <c r="PLO1333" s="62" t="s">
        <v>186</v>
      </c>
      <c r="PLP1333" s="62">
        <f>PLP1329</f>
        <v>1000000</v>
      </c>
      <c r="PLQ1333" s="62">
        <f t="shared" ref="PLQ1333:PNT1334" si="925">PLQ1329</f>
        <v>0</v>
      </c>
      <c r="PLR1333" s="62">
        <f t="shared" si="925"/>
        <v>0</v>
      </c>
      <c r="PLS1333" s="62">
        <f t="shared" si="925"/>
        <v>1000000</v>
      </c>
      <c r="PLT1333" s="62">
        <f t="shared" si="925"/>
        <v>0</v>
      </c>
      <c r="PLU1333" s="62">
        <f t="shared" si="925"/>
        <v>0</v>
      </c>
      <c r="PLV1333" s="62">
        <f t="shared" si="925"/>
        <v>0</v>
      </c>
      <c r="PLW1333" s="62">
        <f t="shared" si="925"/>
        <v>0</v>
      </c>
      <c r="PLX1333" s="62">
        <f t="shared" si="925"/>
        <v>1000000</v>
      </c>
      <c r="PMD1333" s="62" t="s">
        <v>185</v>
      </c>
      <c r="PME1333" s="62" t="s">
        <v>186</v>
      </c>
      <c r="PMF1333" s="62">
        <f>PMF1329</f>
        <v>1000000</v>
      </c>
      <c r="PMG1333" s="62">
        <f t="shared" si="925"/>
        <v>0</v>
      </c>
      <c r="PMH1333" s="62">
        <f t="shared" si="925"/>
        <v>0</v>
      </c>
      <c r="PMI1333" s="62">
        <f t="shared" si="925"/>
        <v>1000000</v>
      </c>
      <c r="PMJ1333" s="62">
        <f t="shared" si="925"/>
        <v>0</v>
      </c>
      <c r="PMK1333" s="62">
        <f t="shared" si="925"/>
        <v>0</v>
      </c>
      <c r="PML1333" s="62">
        <f t="shared" si="925"/>
        <v>0</v>
      </c>
      <c r="PMM1333" s="62">
        <f t="shared" si="925"/>
        <v>0</v>
      </c>
      <c r="PMN1333" s="62">
        <f t="shared" si="925"/>
        <v>1000000</v>
      </c>
      <c r="PMT1333" s="62" t="s">
        <v>185</v>
      </c>
      <c r="PMU1333" s="62" t="s">
        <v>186</v>
      </c>
      <c r="PMV1333" s="62">
        <f>PMV1329</f>
        <v>1000000</v>
      </c>
      <c r="PMW1333" s="62">
        <f t="shared" si="925"/>
        <v>0</v>
      </c>
      <c r="PMX1333" s="62">
        <f t="shared" si="925"/>
        <v>0</v>
      </c>
      <c r="PMY1333" s="62">
        <f t="shared" si="925"/>
        <v>1000000</v>
      </c>
      <c r="PMZ1333" s="62">
        <f t="shared" si="925"/>
        <v>0</v>
      </c>
      <c r="PNA1333" s="62">
        <f t="shared" si="925"/>
        <v>0</v>
      </c>
      <c r="PNB1333" s="62">
        <f t="shared" si="925"/>
        <v>0</v>
      </c>
      <c r="PNC1333" s="62">
        <f t="shared" si="925"/>
        <v>0</v>
      </c>
      <c r="PND1333" s="62">
        <f t="shared" si="925"/>
        <v>1000000</v>
      </c>
      <c r="PNJ1333" s="62" t="s">
        <v>185</v>
      </c>
      <c r="PNK1333" s="62" t="s">
        <v>186</v>
      </c>
      <c r="PNL1333" s="62">
        <f>PNL1329</f>
        <v>1000000</v>
      </c>
      <c r="PNM1333" s="62">
        <f t="shared" si="925"/>
        <v>0</v>
      </c>
      <c r="PNN1333" s="62">
        <f t="shared" si="925"/>
        <v>0</v>
      </c>
      <c r="PNO1333" s="62">
        <f t="shared" si="925"/>
        <v>1000000</v>
      </c>
      <c r="PNP1333" s="62">
        <f t="shared" si="925"/>
        <v>0</v>
      </c>
      <c r="PNQ1333" s="62">
        <f t="shared" si="925"/>
        <v>0</v>
      </c>
      <c r="PNR1333" s="62">
        <f t="shared" si="925"/>
        <v>0</v>
      </c>
      <c r="PNS1333" s="62">
        <f t="shared" si="925"/>
        <v>0</v>
      </c>
      <c r="PNT1333" s="62">
        <f t="shared" si="925"/>
        <v>1000000</v>
      </c>
      <c r="PNZ1333" s="62" t="s">
        <v>185</v>
      </c>
      <c r="POA1333" s="62" t="s">
        <v>186</v>
      </c>
      <c r="POB1333" s="62">
        <f>POB1329</f>
        <v>1000000</v>
      </c>
      <c r="POC1333" s="62">
        <f t="shared" ref="POC1333:PQF1334" si="926">POC1329</f>
        <v>0</v>
      </c>
      <c r="POD1333" s="62">
        <f t="shared" si="926"/>
        <v>0</v>
      </c>
      <c r="POE1333" s="62">
        <f t="shared" si="926"/>
        <v>1000000</v>
      </c>
      <c r="POF1333" s="62">
        <f t="shared" si="926"/>
        <v>0</v>
      </c>
      <c r="POG1333" s="62">
        <f t="shared" si="926"/>
        <v>0</v>
      </c>
      <c r="POH1333" s="62">
        <f t="shared" si="926"/>
        <v>0</v>
      </c>
      <c r="POI1333" s="62">
        <f t="shared" si="926"/>
        <v>0</v>
      </c>
      <c r="POJ1333" s="62">
        <f t="shared" si="926"/>
        <v>1000000</v>
      </c>
      <c r="POP1333" s="62" t="s">
        <v>185</v>
      </c>
      <c r="POQ1333" s="62" t="s">
        <v>186</v>
      </c>
      <c r="POR1333" s="62">
        <f>POR1329</f>
        <v>1000000</v>
      </c>
      <c r="POS1333" s="62">
        <f t="shared" si="926"/>
        <v>0</v>
      </c>
      <c r="POT1333" s="62">
        <f t="shared" si="926"/>
        <v>0</v>
      </c>
      <c r="POU1333" s="62">
        <f t="shared" si="926"/>
        <v>1000000</v>
      </c>
      <c r="POV1333" s="62">
        <f t="shared" si="926"/>
        <v>0</v>
      </c>
      <c r="POW1333" s="62">
        <f t="shared" si="926"/>
        <v>0</v>
      </c>
      <c r="POX1333" s="62">
        <f t="shared" si="926"/>
        <v>0</v>
      </c>
      <c r="POY1333" s="62">
        <f t="shared" si="926"/>
        <v>0</v>
      </c>
      <c r="POZ1333" s="62">
        <f t="shared" si="926"/>
        <v>1000000</v>
      </c>
      <c r="PPF1333" s="62" t="s">
        <v>185</v>
      </c>
      <c r="PPG1333" s="62" t="s">
        <v>186</v>
      </c>
      <c r="PPH1333" s="62">
        <f>PPH1329</f>
        <v>1000000</v>
      </c>
      <c r="PPI1333" s="62">
        <f t="shared" si="926"/>
        <v>0</v>
      </c>
      <c r="PPJ1333" s="62">
        <f t="shared" si="926"/>
        <v>0</v>
      </c>
      <c r="PPK1333" s="62">
        <f t="shared" si="926"/>
        <v>1000000</v>
      </c>
      <c r="PPL1333" s="62">
        <f t="shared" si="926"/>
        <v>0</v>
      </c>
      <c r="PPM1333" s="62">
        <f t="shared" si="926"/>
        <v>0</v>
      </c>
      <c r="PPN1333" s="62">
        <f t="shared" si="926"/>
        <v>0</v>
      </c>
      <c r="PPO1333" s="62">
        <f t="shared" si="926"/>
        <v>0</v>
      </c>
      <c r="PPP1333" s="62">
        <f t="shared" si="926"/>
        <v>1000000</v>
      </c>
      <c r="PPV1333" s="62" t="s">
        <v>185</v>
      </c>
      <c r="PPW1333" s="62" t="s">
        <v>186</v>
      </c>
      <c r="PPX1333" s="62">
        <f>PPX1329</f>
        <v>1000000</v>
      </c>
      <c r="PPY1333" s="62">
        <f t="shared" si="926"/>
        <v>0</v>
      </c>
      <c r="PPZ1333" s="62">
        <f t="shared" si="926"/>
        <v>0</v>
      </c>
      <c r="PQA1333" s="62">
        <f t="shared" si="926"/>
        <v>1000000</v>
      </c>
      <c r="PQB1333" s="62">
        <f t="shared" si="926"/>
        <v>0</v>
      </c>
      <c r="PQC1333" s="62">
        <f t="shared" si="926"/>
        <v>0</v>
      </c>
      <c r="PQD1333" s="62">
        <f t="shared" si="926"/>
        <v>0</v>
      </c>
      <c r="PQE1333" s="62">
        <f t="shared" si="926"/>
        <v>0</v>
      </c>
      <c r="PQF1333" s="62">
        <f t="shared" si="926"/>
        <v>1000000</v>
      </c>
      <c r="PQL1333" s="62" t="s">
        <v>185</v>
      </c>
      <c r="PQM1333" s="62" t="s">
        <v>186</v>
      </c>
      <c r="PQN1333" s="62">
        <f>PQN1329</f>
        <v>1000000</v>
      </c>
      <c r="PQO1333" s="62">
        <f t="shared" ref="PQO1333:PSR1334" si="927">PQO1329</f>
        <v>0</v>
      </c>
      <c r="PQP1333" s="62">
        <f t="shared" si="927"/>
        <v>0</v>
      </c>
      <c r="PQQ1333" s="62">
        <f t="shared" si="927"/>
        <v>1000000</v>
      </c>
      <c r="PQR1333" s="62">
        <f t="shared" si="927"/>
        <v>0</v>
      </c>
      <c r="PQS1333" s="62">
        <f t="shared" si="927"/>
        <v>0</v>
      </c>
      <c r="PQT1333" s="62">
        <f t="shared" si="927"/>
        <v>0</v>
      </c>
      <c r="PQU1333" s="62">
        <f t="shared" si="927"/>
        <v>0</v>
      </c>
      <c r="PQV1333" s="62">
        <f t="shared" si="927"/>
        <v>1000000</v>
      </c>
      <c r="PRB1333" s="62" t="s">
        <v>185</v>
      </c>
      <c r="PRC1333" s="62" t="s">
        <v>186</v>
      </c>
      <c r="PRD1333" s="62">
        <f>PRD1329</f>
        <v>1000000</v>
      </c>
      <c r="PRE1333" s="62">
        <f t="shared" si="927"/>
        <v>0</v>
      </c>
      <c r="PRF1333" s="62">
        <f t="shared" si="927"/>
        <v>0</v>
      </c>
      <c r="PRG1333" s="62">
        <f t="shared" si="927"/>
        <v>1000000</v>
      </c>
      <c r="PRH1333" s="62">
        <f t="shared" si="927"/>
        <v>0</v>
      </c>
      <c r="PRI1333" s="62">
        <f t="shared" si="927"/>
        <v>0</v>
      </c>
      <c r="PRJ1333" s="62">
        <f t="shared" si="927"/>
        <v>0</v>
      </c>
      <c r="PRK1333" s="62">
        <f t="shared" si="927"/>
        <v>0</v>
      </c>
      <c r="PRL1333" s="62">
        <f t="shared" si="927"/>
        <v>1000000</v>
      </c>
      <c r="PRR1333" s="62" t="s">
        <v>185</v>
      </c>
      <c r="PRS1333" s="62" t="s">
        <v>186</v>
      </c>
      <c r="PRT1333" s="62">
        <f>PRT1329</f>
        <v>1000000</v>
      </c>
      <c r="PRU1333" s="62">
        <f t="shared" si="927"/>
        <v>0</v>
      </c>
      <c r="PRV1333" s="62">
        <f t="shared" si="927"/>
        <v>0</v>
      </c>
      <c r="PRW1333" s="62">
        <f t="shared" si="927"/>
        <v>1000000</v>
      </c>
      <c r="PRX1333" s="62">
        <f t="shared" si="927"/>
        <v>0</v>
      </c>
      <c r="PRY1333" s="62">
        <f t="shared" si="927"/>
        <v>0</v>
      </c>
      <c r="PRZ1333" s="62">
        <f t="shared" si="927"/>
        <v>0</v>
      </c>
      <c r="PSA1333" s="62">
        <f t="shared" si="927"/>
        <v>0</v>
      </c>
      <c r="PSB1333" s="62">
        <f t="shared" si="927"/>
        <v>1000000</v>
      </c>
      <c r="PSH1333" s="62" t="s">
        <v>185</v>
      </c>
      <c r="PSI1333" s="62" t="s">
        <v>186</v>
      </c>
      <c r="PSJ1333" s="62">
        <f>PSJ1329</f>
        <v>1000000</v>
      </c>
      <c r="PSK1333" s="62">
        <f t="shared" si="927"/>
        <v>0</v>
      </c>
      <c r="PSL1333" s="62">
        <f t="shared" si="927"/>
        <v>0</v>
      </c>
      <c r="PSM1333" s="62">
        <f t="shared" si="927"/>
        <v>1000000</v>
      </c>
      <c r="PSN1333" s="62">
        <f t="shared" si="927"/>
        <v>0</v>
      </c>
      <c r="PSO1333" s="62">
        <f t="shared" si="927"/>
        <v>0</v>
      </c>
      <c r="PSP1333" s="62">
        <f t="shared" si="927"/>
        <v>0</v>
      </c>
      <c r="PSQ1333" s="62">
        <f t="shared" si="927"/>
        <v>0</v>
      </c>
      <c r="PSR1333" s="62">
        <f t="shared" si="927"/>
        <v>1000000</v>
      </c>
      <c r="PSX1333" s="62" t="s">
        <v>185</v>
      </c>
      <c r="PSY1333" s="62" t="s">
        <v>186</v>
      </c>
      <c r="PSZ1333" s="62">
        <f>PSZ1329</f>
        <v>1000000</v>
      </c>
      <c r="PTA1333" s="62">
        <f t="shared" ref="PTA1333:PVD1334" si="928">PTA1329</f>
        <v>0</v>
      </c>
      <c r="PTB1333" s="62">
        <f t="shared" si="928"/>
        <v>0</v>
      </c>
      <c r="PTC1333" s="62">
        <f t="shared" si="928"/>
        <v>1000000</v>
      </c>
      <c r="PTD1333" s="62">
        <f t="shared" si="928"/>
        <v>0</v>
      </c>
      <c r="PTE1333" s="62">
        <f t="shared" si="928"/>
        <v>0</v>
      </c>
      <c r="PTF1333" s="62">
        <f t="shared" si="928"/>
        <v>0</v>
      </c>
      <c r="PTG1333" s="62">
        <f t="shared" si="928"/>
        <v>0</v>
      </c>
      <c r="PTH1333" s="62">
        <f t="shared" si="928"/>
        <v>1000000</v>
      </c>
      <c r="PTN1333" s="62" t="s">
        <v>185</v>
      </c>
      <c r="PTO1333" s="62" t="s">
        <v>186</v>
      </c>
      <c r="PTP1333" s="62">
        <f>PTP1329</f>
        <v>1000000</v>
      </c>
      <c r="PTQ1333" s="62">
        <f t="shared" si="928"/>
        <v>0</v>
      </c>
      <c r="PTR1333" s="62">
        <f t="shared" si="928"/>
        <v>0</v>
      </c>
      <c r="PTS1333" s="62">
        <f t="shared" si="928"/>
        <v>1000000</v>
      </c>
      <c r="PTT1333" s="62">
        <f t="shared" si="928"/>
        <v>0</v>
      </c>
      <c r="PTU1333" s="62">
        <f t="shared" si="928"/>
        <v>0</v>
      </c>
      <c r="PTV1333" s="62">
        <f t="shared" si="928"/>
        <v>0</v>
      </c>
      <c r="PTW1333" s="62">
        <f t="shared" si="928"/>
        <v>0</v>
      </c>
      <c r="PTX1333" s="62">
        <f t="shared" si="928"/>
        <v>1000000</v>
      </c>
      <c r="PUD1333" s="62" t="s">
        <v>185</v>
      </c>
      <c r="PUE1333" s="62" t="s">
        <v>186</v>
      </c>
      <c r="PUF1333" s="62">
        <f>PUF1329</f>
        <v>1000000</v>
      </c>
      <c r="PUG1333" s="62">
        <f t="shared" si="928"/>
        <v>0</v>
      </c>
      <c r="PUH1333" s="62">
        <f t="shared" si="928"/>
        <v>0</v>
      </c>
      <c r="PUI1333" s="62">
        <f t="shared" si="928"/>
        <v>1000000</v>
      </c>
      <c r="PUJ1333" s="62">
        <f t="shared" si="928"/>
        <v>0</v>
      </c>
      <c r="PUK1333" s="62">
        <f t="shared" si="928"/>
        <v>0</v>
      </c>
      <c r="PUL1333" s="62">
        <f t="shared" si="928"/>
        <v>0</v>
      </c>
      <c r="PUM1333" s="62">
        <f t="shared" si="928"/>
        <v>0</v>
      </c>
      <c r="PUN1333" s="62">
        <f t="shared" si="928"/>
        <v>1000000</v>
      </c>
      <c r="PUT1333" s="62" t="s">
        <v>185</v>
      </c>
      <c r="PUU1333" s="62" t="s">
        <v>186</v>
      </c>
      <c r="PUV1333" s="62">
        <f>PUV1329</f>
        <v>1000000</v>
      </c>
      <c r="PUW1333" s="62">
        <f t="shared" si="928"/>
        <v>0</v>
      </c>
      <c r="PUX1333" s="62">
        <f t="shared" si="928"/>
        <v>0</v>
      </c>
      <c r="PUY1333" s="62">
        <f t="shared" si="928"/>
        <v>1000000</v>
      </c>
      <c r="PUZ1333" s="62">
        <f t="shared" si="928"/>
        <v>0</v>
      </c>
      <c r="PVA1333" s="62">
        <f t="shared" si="928"/>
        <v>0</v>
      </c>
      <c r="PVB1333" s="62">
        <f t="shared" si="928"/>
        <v>0</v>
      </c>
      <c r="PVC1333" s="62">
        <f t="shared" si="928"/>
        <v>0</v>
      </c>
      <c r="PVD1333" s="62">
        <f t="shared" si="928"/>
        <v>1000000</v>
      </c>
      <c r="PVJ1333" s="62" t="s">
        <v>185</v>
      </c>
      <c r="PVK1333" s="62" t="s">
        <v>186</v>
      </c>
      <c r="PVL1333" s="62">
        <f>PVL1329</f>
        <v>1000000</v>
      </c>
      <c r="PVM1333" s="62">
        <f t="shared" ref="PVM1333:PXP1334" si="929">PVM1329</f>
        <v>0</v>
      </c>
      <c r="PVN1333" s="62">
        <f t="shared" si="929"/>
        <v>0</v>
      </c>
      <c r="PVO1333" s="62">
        <f t="shared" si="929"/>
        <v>1000000</v>
      </c>
      <c r="PVP1333" s="62">
        <f t="shared" si="929"/>
        <v>0</v>
      </c>
      <c r="PVQ1333" s="62">
        <f t="shared" si="929"/>
        <v>0</v>
      </c>
      <c r="PVR1333" s="62">
        <f t="shared" si="929"/>
        <v>0</v>
      </c>
      <c r="PVS1333" s="62">
        <f t="shared" si="929"/>
        <v>0</v>
      </c>
      <c r="PVT1333" s="62">
        <f t="shared" si="929"/>
        <v>1000000</v>
      </c>
      <c r="PVZ1333" s="62" t="s">
        <v>185</v>
      </c>
      <c r="PWA1333" s="62" t="s">
        <v>186</v>
      </c>
      <c r="PWB1333" s="62">
        <f>PWB1329</f>
        <v>1000000</v>
      </c>
      <c r="PWC1333" s="62">
        <f t="shared" si="929"/>
        <v>0</v>
      </c>
      <c r="PWD1333" s="62">
        <f t="shared" si="929"/>
        <v>0</v>
      </c>
      <c r="PWE1333" s="62">
        <f t="shared" si="929"/>
        <v>1000000</v>
      </c>
      <c r="PWF1333" s="62">
        <f t="shared" si="929"/>
        <v>0</v>
      </c>
      <c r="PWG1333" s="62">
        <f t="shared" si="929"/>
        <v>0</v>
      </c>
      <c r="PWH1333" s="62">
        <f t="shared" si="929"/>
        <v>0</v>
      </c>
      <c r="PWI1333" s="62">
        <f t="shared" si="929"/>
        <v>0</v>
      </c>
      <c r="PWJ1333" s="62">
        <f t="shared" si="929"/>
        <v>1000000</v>
      </c>
      <c r="PWP1333" s="62" t="s">
        <v>185</v>
      </c>
      <c r="PWQ1333" s="62" t="s">
        <v>186</v>
      </c>
      <c r="PWR1333" s="62">
        <f>PWR1329</f>
        <v>1000000</v>
      </c>
      <c r="PWS1333" s="62">
        <f t="shared" si="929"/>
        <v>0</v>
      </c>
      <c r="PWT1333" s="62">
        <f t="shared" si="929"/>
        <v>0</v>
      </c>
      <c r="PWU1333" s="62">
        <f t="shared" si="929"/>
        <v>1000000</v>
      </c>
      <c r="PWV1333" s="62">
        <f t="shared" si="929"/>
        <v>0</v>
      </c>
      <c r="PWW1333" s="62">
        <f t="shared" si="929"/>
        <v>0</v>
      </c>
      <c r="PWX1333" s="62">
        <f t="shared" si="929"/>
        <v>0</v>
      </c>
      <c r="PWY1333" s="62">
        <f t="shared" si="929"/>
        <v>0</v>
      </c>
      <c r="PWZ1333" s="62">
        <f t="shared" si="929"/>
        <v>1000000</v>
      </c>
      <c r="PXF1333" s="62" t="s">
        <v>185</v>
      </c>
      <c r="PXG1333" s="62" t="s">
        <v>186</v>
      </c>
      <c r="PXH1333" s="62">
        <f>PXH1329</f>
        <v>1000000</v>
      </c>
      <c r="PXI1333" s="62">
        <f t="shared" si="929"/>
        <v>0</v>
      </c>
      <c r="PXJ1333" s="62">
        <f t="shared" si="929"/>
        <v>0</v>
      </c>
      <c r="PXK1333" s="62">
        <f t="shared" si="929"/>
        <v>1000000</v>
      </c>
      <c r="PXL1333" s="62">
        <f t="shared" si="929"/>
        <v>0</v>
      </c>
      <c r="PXM1333" s="62">
        <f t="shared" si="929"/>
        <v>0</v>
      </c>
      <c r="PXN1333" s="62">
        <f t="shared" si="929"/>
        <v>0</v>
      </c>
      <c r="PXO1333" s="62">
        <f t="shared" si="929"/>
        <v>0</v>
      </c>
      <c r="PXP1333" s="62">
        <f t="shared" si="929"/>
        <v>1000000</v>
      </c>
      <c r="PXV1333" s="62" t="s">
        <v>185</v>
      </c>
      <c r="PXW1333" s="62" t="s">
        <v>186</v>
      </c>
      <c r="PXX1333" s="62">
        <f>PXX1329</f>
        <v>1000000</v>
      </c>
      <c r="PXY1333" s="62">
        <f t="shared" ref="PXY1333:QAB1334" si="930">PXY1329</f>
        <v>0</v>
      </c>
      <c r="PXZ1333" s="62">
        <f t="shared" si="930"/>
        <v>0</v>
      </c>
      <c r="PYA1333" s="62">
        <f t="shared" si="930"/>
        <v>1000000</v>
      </c>
      <c r="PYB1333" s="62">
        <f t="shared" si="930"/>
        <v>0</v>
      </c>
      <c r="PYC1333" s="62">
        <f t="shared" si="930"/>
        <v>0</v>
      </c>
      <c r="PYD1333" s="62">
        <f t="shared" si="930"/>
        <v>0</v>
      </c>
      <c r="PYE1333" s="62">
        <f t="shared" si="930"/>
        <v>0</v>
      </c>
      <c r="PYF1333" s="62">
        <f t="shared" si="930"/>
        <v>1000000</v>
      </c>
      <c r="PYL1333" s="62" t="s">
        <v>185</v>
      </c>
      <c r="PYM1333" s="62" t="s">
        <v>186</v>
      </c>
      <c r="PYN1333" s="62">
        <f>PYN1329</f>
        <v>1000000</v>
      </c>
      <c r="PYO1333" s="62">
        <f t="shared" si="930"/>
        <v>0</v>
      </c>
      <c r="PYP1333" s="62">
        <f t="shared" si="930"/>
        <v>0</v>
      </c>
      <c r="PYQ1333" s="62">
        <f t="shared" si="930"/>
        <v>1000000</v>
      </c>
      <c r="PYR1333" s="62">
        <f t="shared" si="930"/>
        <v>0</v>
      </c>
      <c r="PYS1333" s="62">
        <f t="shared" si="930"/>
        <v>0</v>
      </c>
      <c r="PYT1333" s="62">
        <f t="shared" si="930"/>
        <v>0</v>
      </c>
      <c r="PYU1333" s="62">
        <f t="shared" si="930"/>
        <v>0</v>
      </c>
      <c r="PYV1333" s="62">
        <f t="shared" si="930"/>
        <v>1000000</v>
      </c>
      <c r="PZB1333" s="62" t="s">
        <v>185</v>
      </c>
      <c r="PZC1333" s="62" t="s">
        <v>186</v>
      </c>
      <c r="PZD1333" s="62">
        <f>PZD1329</f>
        <v>1000000</v>
      </c>
      <c r="PZE1333" s="62">
        <f t="shared" si="930"/>
        <v>0</v>
      </c>
      <c r="PZF1333" s="62">
        <f t="shared" si="930"/>
        <v>0</v>
      </c>
      <c r="PZG1333" s="62">
        <f t="shared" si="930"/>
        <v>1000000</v>
      </c>
      <c r="PZH1333" s="62">
        <f t="shared" si="930"/>
        <v>0</v>
      </c>
      <c r="PZI1333" s="62">
        <f t="shared" si="930"/>
        <v>0</v>
      </c>
      <c r="PZJ1333" s="62">
        <f t="shared" si="930"/>
        <v>0</v>
      </c>
      <c r="PZK1333" s="62">
        <f t="shared" si="930"/>
        <v>0</v>
      </c>
      <c r="PZL1333" s="62">
        <f t="shared" si="930"/>
        <v>1000000</v>
      </c>
      <c r="PZR1333" s="62" t="s">
        <v>185</v>
      </c>
      <c r="PZS1333" s="62" t="s">
        <v>186</v>
      </c>
      <c r="PZT1333" s="62">
        <f>PZT1329</f>
        <v>1000000</v>
      </c>
      <c r="PZU1333" s="62">
        <f t="shared" si="930"/>
        <v>0</v>
      </c>
      <c r="PZV1333" s="62">
        <f t="shared" si="930"/>
        <v>0</v>
      </c>
      <c r="PZW1333" s="62">
        <f t="shared" si="930"/>
        <v>1000000</v>
      </c>
      <c r="PZX1333" s="62">
        <f t="shared" si="930"/>
        <v>0</v>
      </c>
      <c r="PZY1333" s="62">
        <f t="shared" si="930"/>
        <v>0</v>
      </c>
      <c r="PZZ1333" s="62">
        <f t="shared" si="930"/>
        <v>0</v>
      </c>
      <c r="QAA1333" s="62">
        <f t="shared" si="930"/>
        <v>0</v>
      </c>
      <c r="QAB1333" s="62">
        <f t="shared" si="930"/>
        <v>1000000</v>
      </c>
      <c r="QAH1333" s="62" t="s">
        <v>185</v>
      </c>
      <c r="QAI1333" s="62" t="s">
        <v>186</v>
      </c>
      <c r="QAJ1333" s="62">
        <f>QAJ1329</f>
        <v>1000000</v>
      </c>
      <c r="QAK1333" s="62">
        <f t="shared" ref="QAK1333:QCN1334" si="931">QAK1329</f>
        <v>0</v>
      </c>
      <c r="QAL1333" s="62">
        <f t="shared" si="931"/>
        <v>0</v>
      </c>
      <c r="QAM1333" s="62">
        <f t="shared" si="931"/>
        <v>1000000</v>
      </c>
      <c r="QAN1333" s="62">
        <f t="shared" si="931"/>
        <v>0</v>
      </c>
      <c r="QAO1333" s="62">
        <f t="shared" si="931"/>
        <v>0</v>
      </c>
      <c r="QAP1333" s="62">
        <f t="shared" si="931"/>
        <v>0</v>
      </c>
      <c r="QAQ1333" s="62">
        <f t="shared" si="931"/>
        <v>0</v>
      </c>
      <c r="QAR1333" s="62">
        <f t="shared" si="931"/>
        <v>1000000</v>
      </c>
      <c r="QAX1333" s="62" t="s">
        <v>185</v>
      </c>
      <c r="QAY1333" s="62" t="s">
        <v>186</v>
      </c>
      <c r="QAZ1333" s="62">
        <f>QAZ1329</f>
        <v>1000000</v>
      </c>
      <c r="QBA1333" s="62">
        <f t="shared" si="931"/>
        <v>0</v>
      </c>
      <c r="QBB1333" s="62">
        <f t="shared" si="931"/>
        <v>0</v>
      </c>
      <c r="QBC1333" s="62">
        <f t="shared" si="931"/>
        <v>1000000</v>
      </c>
      <c r="QBD1333" s="62">
        <f t="shared" si="931"/>
        <v>0</v>
      </c>
      <c r="QBE1333" s="62">
        <f t="shared" si="931"/>
        <v>0</v>
      </c>
      <c r="QBF1333" s="62">
        <f t="shared" si="931"/>
        <v>0</v>
      </c>
      <c r="QBG1333" s="62">
        <f t="shared" si="931"/>
        <v>0</v>
      </c>
      <c r="QBH1333" s="62">
        <f t="shared" si="931"/>
        <v>1000000</v>
      </c>
      <c r="QBN1333" s="62" t="s">
        <v>185</v>
      </c>
      <c r="QBO1333" s="62" t="s">
        <v>186</v>
      </c>
      <c r="QBP1333" s="62">
        <f>QBP1329</f>
        <v>1000000</v>
      </c>
      <c r="QBQ1333" s="62">
        <f t="shared" si="931"/>
        <v>0</v>
      </c>
      <c r="QBR1333" s="62">
        <f t="shared" si="931"/>
        <v>0</v>
      </c>
      <c r="QBS1333" s="62">
        <f t="shared" si="931"/>
        <v>1000000</v>
      </c>
      <c r="QBT1333" s="62">
        <f t="shared" si="931"/>
        <v>0</v>
      </c>
      <c r="QBU1333" s="62">
        <f t="shared" si="931"/>
        <v>0</v>
      </c>
      <c r="QBV1333" s="62">
        <f t="shared" si="931"/>
        <v>0</v>
      </c>
      <c r="QBW1333" s="62">
        <f t="shared" si="931"/>
        <v>0</v>
      </c>
      <c r="QBX1333" s="62">
        <f t="shared" si="931"/>
        <v>1000000</v>
      </c>
      <c r="QCD1333" s="62" t="s">
        <v>185</v>
      </c>
      <c r="QCE1333" s="62" t="s">
        <v>186</v>
      </c>
      <c r="QCF1333" s="62">
        <f>QCF1329</f>
        <v>1000000</v>
      </c>
      <c r="QCG1333" s="62">
        <f t="shared" si="931"/>
        <v>0</v>
      </c>
      <c r="QCH1333" s="62">
        <f t="shared" si="931"/>
        <v>0</v>
      </c>
      <c r="QCI1333" s="62">
        <f t="shared" si="931"/>
        <v>1000000</v>
      </c>
      <c r="QCJ1333" s="62">
        <f t="shared" si="931"/>
        <v>0</v>
      </c>
      <c r="QCK1333" s="62">
        <f t="shared" si="931"/>
        <v>0</v>
      </c>
      <c r="QCL1333" s="62">
        <f t="shared" si="931"/>
        <v>0</v>
      </c>
      <c r="QCM1333" s="62">
        <f t="shared" si="931"/>
        <v>0</v>
      </c>
      <c r="QCN1333" s="62">
        <f t="shared" si="931"/>
        <v>1000000</v>
      </c>
      <c r="QCT1333" s="62" t="s">
        <v>185</v>
      </c>
      <c r="QCU1333" s="62" t="s">
        <v>186</v>
      </c>
      <c r="QCV1333" s="62">
        <f>QCV1329</f>
        <v>1000000</v>
      </c>
      <c r="QCW1333" s="62">
        <f t="shared" ref="QCW1333:QEZ1334" si="932">QCW1329</f>
        <v>0</v>
      </c>
      <c r="QCX1333" s="62">
        <f t="shared" si="932"/>
        <v>0</v>
      </c>
      <c r="QCY1333" s="62">
        <f t="shared" si="932"/>
        <v>1000000</v>
      </c>
      <c r="QCZ1333" s="62">
        <f t="shared" si="932"/>
        <v>0</v>
      </c>
      <c r="QDA1333" s="62">
        <f t="shared" si="932"/>
        <v>0</v>
      </c>
      <c r="QDB1333" s="62">
        <f t="shared" si="932"/>
        <v>0</v>
      </c>
      <c r="QDC1333" s="62">
        <f t="shared" si="932"/>
        <v>0</v>
      </c>
      <c r="QDD1333" s="62">
        <f t="shared" si="932"/>
        <v>1000000</v>
      </c>
      <c r="QDJ1333" s="62" t="s">
        <v>185</v>
      </c>
      <c r="QDK1333" s="62" t="s">
        <v>186</v>
      </c>
      <c r="QDL1333" s="62">
        <f>QDL1329</f>
        <v>1000000</v>
      </c>
      <c r="QDM1333" s="62">
        <f t="shared" si="932"/>
        <v>0</v>
      </c>
      <c r="QDN1333" s="62">
        <f t="shared" si="932"/>
        <v>0</v>
      </c>
      <c r="QDO1333" s="62">
        <f t="shared" si="932"/>
        <v>1000000</v>
      </c>
      <c r="QDP1333" s="62">
        <f t="shared" si="932"/>
        <v>0</v>
      </c>
      <c r="QDQ1333" s="62">
        <f t="shared" si="932"/>
        <v>0</v>
      </c>
      <c r="QDR1333" s="62">
        <f t="shared" si="932"/>
        <v>0</v>
      </c>
      <c r="QDS1333" s="62">
        <f t="shared" si="932"/>
        <v>0</v>
      </c>
      <c r="QDT1333" s="62">
        <f t="shared" si="932"/>
        <v>1000000</v>
      </c>
      <c r="QDZ1333" s="62" t="s">
        <v>185</v>
      </c>
      <c r="QEA1333" s="62" t="s">
        <v>186</v>
      </c>
      <c r="QEB1333" s="62">
        <f>QEB1329</f>
        <v>1000000</v>
      </c>
      <c r="QEC1333" s="62">
        <f t="shared" si="932"/>
        <v>0</v>
      </c>
      <c r="QED1333" s="62">
        <f t="shared" si="932"/>
        <v>0</v>
      </c>
      <c r="QEE1333" s="62">
        <f t="shared" si="932"/>
        <v>1000000</v>
      </c>
      <c r="QEF1333" s="62">
        <f t="shared" si="932"/>
        <v>0</v>
      </c>
      <c r="QEG1333" s="62">
        <f t="shared" si="932"/>
        <v>0</v>
      </c>
      <c r="QEH1333" s="62">
        <f t="shared" si="932"/>
        <v>0</v>
      </c>
      <c r="QEI1333" s="62">
        <f t="shared" si="932"/>
        <v>0</v>
      </c>
      <c r="QEJ1333" s="62">
        <f t="shared" si="932"/>
        <v>1000000</v>
      </c>
      <c r="QEP1333" s="62" t="s">
        <v>185</v>
      </c>
      <c r="QEQ1333" s="62" t="s">
        <v>186</v>
      </c>
      <c r="QER1333" s="62">
        <f>QER1329</f>
        <v>1000000</v>
      </c>
      <c r="QES1333" s="62">
        <f t="shared" si="932"/>
        <v>0</v>
      </c>
      <c r="QET1333" s="62">
        <f t="shared" si="932"/>
        <v>0</v>
      </c>
      <c r="QEU1333" s="62">
        <f t="shared" si="932"/>
        <v>1000000</v>
      </c>
      <c r="QEV1333" s="62">
        <f t="shared" si="932"/>
        <v>0</v>
      </c>
      <c r="QEW1333" s="62">
        <f t="shared" si="932"/>
        <v>0</v>
      </c>
      <c r="QEX1333" s="62">
        <f t="shared" si="932"/>
        <v>0</v>
      </c>
      <c r="QEY1333" s="62">
        <f t="shared" si="932"/>
        <v>0</v>
      </c>
      <c r="QEZ1333" s="62">
        <f t="shared" si="932"/>
        <v>1000000</v>
      </c>
      <c r="QFF1333" s="62" t="s">
        <v>185</v>
      </c>
      <c r="QFG1333" s="62" t="s">
        <v>186</v>
      </c>
      <c r="QFH1333" s="62">
        <f>QFH1329</f>
        <v>1000000</v>
      </c>
      <c r="QFI1333" s="62">
        <f t="shared" ref="QFI1333:QHL1334" si="933">QFI1329</f>
        <v>0</v>
      </c>
      <c r="QFJ1333" s="62">
        <f t="shared" si="933"/>
        <v>0</v>
      </c>
      <c r="QFK1333" s="62">
        <f t="shared" si="933"/>
        <v>1000000</v>
      </c>
      <c r="QFL1333" s="62">
        <f t="shared" si="933"/>
        <v>0</v>
      </c>
      <c r="QFM1333" s="62">
        <f t="shared" si="933"/>
        <v>0</v>
      </c>
      <c r="QFN1333" s="62">
        <f t="shared" si="933"/>
        <v>0</v>
      </c>
      <c r="QFO1333" s="62">
        <f t="shared" si="933"/>
        <v>0</v>
      </c>
      <c r="QFP1333" s="62">
        <f t="shared" si="933"/>
        <v>1000000</v>
      </c>
      <c r="QFV1333" s="62" t="s">
        <v>185</v>
      </c>
      <c r="QFW1333" s="62" t="s">
        <v>186</v>
      </c>
      <c r="QFX1333" s="62">
        <f>QFX1329</f>
        <v>1000000</v>
      </c>
      <c r="QFY1333" s="62">
        <f t="shared" si="933"/>
        <v>0</v>
      </c>
      <c r="QFZ1333" s="62">
        <f t="shared" si="933"/>
        <v>0</v>
      </c>
      <c r="QGA1333" s="62">
        <f t="shared" si="933"/>
        <v>1000000</v>
      </c>
      <c r="QGB1333" s="62">
        <f t="shared" si="933"/>
        <v>0</v>
      </c>
      <c r="QGC1333" s="62">
        <f t="shared" si="933"/>
        <v>0</v>
      </c>
      <c r="QGD1333" s="62">
        <f t="shared" si="933"/>
        <v>0</v>
      </c>
      <c r="QGE1333" s="62">
        <f t="shared" si="933"/>
        <v>0</v>
      </c>
      <c r="QGF1333" s="62">
        <f t="shared" si="933"/>
        <v>1000000</v>
      </c>
      <c r="QGL1333" s="62" t="s">
        <v>185</v>
      </c>
      <c r="QGM1333" s="62" t="s">
        <v>186</v>
      </c>
      <c r="QGN1333" s="62">
        <f>QGN1329</f>
        <v>1000000</v>
      </c>
      <c r="QGO1333" s="62">
        <f t="shared" si="933"/>
        <v>0</v>
      </c>
      <c r="QGP1333" s="62">
        <f t="shared" si="933"/>
        <v>0</v>
      </c>
      <c r="QGQ1333" s="62">
        <f t="shared" si="933"/>
        <v>1000000</v>
      </c>
      <c r="QGR1333" s="62">
        <f t="shared" si="933"/>
        <v>0</v>
      </c>
      <c r="QGS1333" s="62">
        <f t="shared" si="933"/>
        <v>0</v>
      </c>
      <c r="QGT1333" s="62">
        <f t="shared" si="933"/>
        <v>0</v>
      </c>
      <c r="QGU1333" s="62">
        <f t="shared" si="933"/>
        <v>0</v>
      </c>
      <c r="QGV1333" s="62">
        <f t="shared" si="933"/>
        <v>1000000</v>
      </c>
      <c r="QHB1333" s="62" t="s">
        <v>185</v>
      </c>
      <c r="QHC1333" s="62" t="s">
        <v>186</v>
      </c>
      <c r="QHD1333" s="62">
        <f>QHD1329</f>
        <v>1000000</v>
      </c>
      <c r="QHE1333" s="62">
        <f t="shared" si="933"/>
        <v>0</v>
      </c>
      <c r="QHF1333" s="62">
        <f t="shared" si="933"/>
        <v>0</v>
      </c>
      <c r="QHG1333" s="62">
        <f t="shared" si="933"/>
        <v>1000000</v>
      </c>
      <c r="QHH1333" s="62">
        <f t="shared" si="933"/>
        <v>0</v>
      </c>
      <c r="QHI1333" s="62">
        <f t="shared" si="933"/>
        <v>0</v>
      </c>
      <c r="QHJ1333" s="62">
        <f t="shared" si="933"/>
        <v>0</v>
      </c>
      <c r="QHK1333" s="62">
        <f t="shared" si="933"/>
        <v>0</v>
      </c>
      <c r="QHL1333" s="62">
        <f t="shared" si="933"/>
        <v>1000000</v>
      </c>
      <c r="QHR1333" s="62" t="s">
        <v>185</v>
      </c>
      <c r="QHS1333" s="62" t="s">
        <v>186</v>
      </c>
      <c r="QHT1333" s="62">
        <f>QHT1329</f>
        <v>1000000</v>
      </c>
      <c r="QHU1333" s="62">
        <f t="shared" ref="QHU1333:QJX1334" si="934">QHU1329</f>
        <v>0</v>
      </c>
      <c r="QHV1333" s="62">
        <f t="shared" si="934"/>
        <v>0</v>
      </c>
      <c r="QHW1333" s="62">
        <f t="shared" si="934"/>
        <v>1000000</v>
      </c>
      <c r="QHX1333" s="62">
        <f t="shared" si="934"/>
        <v>0</v>
      </c>
      <c r="QHY1333" s="62">
        <f t="shared" si="934"/>
        <v>0</v>
      </c>
      <c r="QHZ1333" s="62">
        <f t="shared" si="934"/>
        <v>0</v>
      </c>
      <c r="QIA1333" s="62">
        <f t="shared" si="934"/>
        <v>0</v>
      </c>
      <c r="QIB1333" s="62">
        <f t="shared" si="934"/>
        <v>1000000</v>
      </c>
      <c r="QIH1333" s="62" t="s">
        <v>185</v>
      </c>
      <c r="QII1333" s="62" t="s">
        <v>186</v>
      </c>
      <c r="QIJ1333" s="62">
        <f>QIJ1329</f>
        <v>1000000</v>
      </c>
      <c r="QIK1333" s="62">
        <f t="shared" si="934"/>
        <v>0</v>
      </c>
      <c r="QIL1333" s="62">
        <f t="shared" si="934"/>
        <v>0</v>
      </c>
      <c r="QIM1333" s="62">
        <f t="shared" si="934"/>
        <v>1000000</v>
      </c>
      <c r="QIN1333" s="62">
        <f t="shared" si="934"/>
        <v>0</v>
      </c>
      <c r="QIO1333" s="62">
        <f t="shared" si="934"/>
        <v>0</v>
      </c>
      <c r="QIP1333" s="62">
        <f t="shared" si="934"/>
        <v>0</v>
      </c>
      <c r="QIQ1333" s="62">
        <f t="shared" si="934"/>
        <v>0</v>
      </c>
      <c r="QIR1333" s="62">
        <f t="shared" si="934"/>
        <v>1000000</v>
      </c>
      <c r="QIX1333" s="62" t="s">
        <v>185</v>
      </c>
      <c r="QIY1333" s="62" t="s">
        <v>186</v>
      </c>
      <c r="QIZ1333" s="62">
        <f>QIZ1329</f>
        <v>1000000</v>
      </c>
      <c r="QJA1333" s="62">
        <f t="shared" si="934"/>
        <v>0</v>
      </c>
      <c r="QJB1333" s="62">
        <f t="shared" si="934"/>
        <v>0</v>
      </c>
      <c r="QJC1333" s="62">
        <f t="shared" si="934"/>
        <v>1000000</v>
      </c>
      <c r="QJD1333" s="62">
        <f t="shared" si="934"/>
        <v>0</v>
      </c>
      <c r="QJE1333" s="62">
        <f t="shared" si="934"/>
        <v>0</v>
      </c>
      <c r="QJF1333" s="62">
        <f t="shared" si="934"/>
        <v>0</v>
      </c>
      <c r="QJG1333" s="62">
        <f t="shared" si="934"/>
        <v>0</v>
      </c>
      <c r="QJH1333" s="62">
        <f t="shared" si="934"/>
        <v>1000000</v>
      </c>
      <c r="QJN1333" s="62" t="s">
        <v>185</v>
      </c>
      <c r="QJO1333" s="62" t="s">
        <v>186</v>
      </c>
      <c r="QJP1333" s="62">
        <f>QJP1329</f>
        <v>1000000</v>
      </c>
      <c r="QJQ1333" s="62">
        <f t="shared" si="934"/>
        <v>0</v>
      </c>
      <c r="QJR1333" s="62">
        <f t="shared" si="934"/>
        <v>0</v>
      </c>
      <c r="QJS1333" s="62">
        <f t="shared" si="934"/>
        <v>1000000</v>
      </c>
      <c r="QJT1333" s="62">
        <f t="shared" si="934"/>
        <v>0</v>
      </c>
      <c r="QJU1333" s="62">
        <f t="shared" si="934"/>
        <v>0</v>
      </c>
      <c r="QJV1333" s="62">
        <f t="shared" si="934"/>
        <v>0</v>
      </c>
      <c r="QJW1333" s="62">
        <f t="shared" si="934"/>
        <v>0</v>
      </c>
      <c r="QJX1333" s="62">
        <f t="shared" si="934"/>
        <v>1000000</v>
      </c>
      <c r="QKD1333" s="62" t="s">
        <v>185</v>
      </c>
      <c r="QKE1333" s="62" t="s">
        <v>186</v>
      </c>
      <c r="QKF1333" s="62">
        <f>QKF1329</f>
        <v>1000000</v>
      </c>
      <c r="QKG1333" s="62">
        <f t="shared" ref="QKG1333:QMJ1334" si="935">QKG1329</f>
        <v>0</v>
      </c>
      <c r="QKH1333" s="62">
        <f t="shared" si="935"/>
        <v>0</v>
      </c>
      <c r="QKI1333" s="62">
        <f t="shared" si="935"/>
        <v>1000000</v>
      </c>
      <c r="QKJ1333" s="62">
        <f t="shared" si="935"/>
        <v>0</v>
      </c>
      <c r="QKK1333" s="62">
        <f t="shared" si="935"/>
        <v>0</v>
      </c>
      <c r="QKL1333" s="62">
        <f t="shared" si="935"/>
        <v>0</v>
      </c>
      <c r="QKM1333" s="62">
        <f t="shared" si="935"/>
        <v>0</v>
      </c>
      <c r="QKN1333" s="62">
        <f t="shared" si="935"/>
        <v>1000000</v>
      </c>
      <c r="QKT1333" s="62" t="s">
        <v>185</v>
      </c>
      <c r="QKU1333" s="62" t="s">
        <v>186</v>
      </c>
      <c r="QKV1333" s="62">
        <f>QKV1329</f>
        <v>1000000</v>
      </c>
      <c r="QKW1333" s="62">
        <f t="shared" si="935"/>
        <v>0</v>
      </c>
      <c r="QKX1333" s="62">
        <f t="shared" si="935"/>
        <v>0</v>
      </c>
      <c r="QKY1333" s="62">
        <f t="shared" si="935"/>
        <v>1000000</v>
      </c>
      <c r="QKZ1333" s="62">
        <f t="shared" si="935"/>
        <v>0</v>
      </c>
      <c r="QLA1333" s="62">
        <f t="shared" si="935"/>
        <v>0</v>
      </c>
      <c r="QLB1333" s="62">
        <f t="shared" si="935"/>
        <v>0</v>
      </c>
      <c r="QLC1333" s="62">
        <f t="shared" si="935"/>
        <v>0</v>
      </c>
      <c r="QLD1333" s="62">
        <f t="shared" si="935"/>
        <v>1000000</v>
      </c>
      <c r="QLJ1333" s="62" t="s">
        <v>185</v>
      </c>
      <c r="QLK1333" s="62" t="s">
        <v>186</v>
      </c>
      <c r="QLL1333" s="62">
        <f>QLL1329</f>
        <v>1000000</v>
      </c>
      <c r="QLM1333" s="62">
        <f t="shared" si="935"/>
        <v>0</v>
      </c>
      <c r="QLN1333" s="62">
        <f t="shared" si="935"/>
        <v>0</v>
      </c>
      <c r="QLO1333" s="62">
        <f t="shared" si="935"/>
        <v>1000000</v>
      </c>
      <c r="QLP1333" s="62">
        <f t="shared" si="935"/>
        <v>0</v>
      </c>
      <c r="QLQ1333" s="62">
        <f t="shared" si="935"/>
        <v>0</v>
      </c>
      <c r="QLR1333" s="62">
        <f t="shared" si="935"/>
        <v>0</v>
      </c>
      <c r="QLS1333" s="62">
        <f t="shared" si="935"/>
        <v>0</v>
      </c>
      <c r="QLT1333" s="62">
        <f t="shared" si="935"/>
        <v>1000000</v>
      </c>
      <c r="QLZ1333" s="62" t="s">
        <v>185</v>
      </c>
      <c r="QMA1333" s="62" t="s">
        <v>186</v>
      </c>
      <c r="QMB1333" s="62">
        <f>QMB1329</f>
        <v>1000000</v>
      </c>
      <c r="QMC1333" s="62">
        <f t="shared" si="935"/>
        <v>0</v>
      </c>
      <c r="QMD1333" s="62">
        <f t="shared" si="935"/>
        <v>0</v>
      </c>
      <c r="QME1333" s="62">
        <f t="shared" si="935"/>
        <v>1000000</v>
      </c>
      <c r="QMF1333" s="62">
        <f t="shared" si="935"/>
        <v>0</v>
      </c>
      <c r="QMG1333" s="62">
        <f t="shared" si="935"/>
        <v>0</v>
      </c>
      <c r="QMH1333" s="62">
        <f t="shared" si="935"/>
        <v>0</v>
      </c>
      <c r="QMI1333" s="62">
        <f t="shared" si="935"/>
        <v>0</v>
      </c>
      <c r="QMJ1333" s="62">
        <f t="shared" si="935"/>
        <v>1000000</v>
      </c>
      <c r="QMP1333" s="62" t="s">
        <v>185</v>
      </c>
      <c r="QMQ1333" s="62" t="s">
        <v>186</v>
      </c>
      <c r="QMR1333" s="62">
        <f>QMR1329</f>
        <v>1000000</v>
      </c>
      <c r="QMS1333" s="62">
        <f t="shared" ref="QMS1333:QOV1334" si="936">QMS1329</f>
        <v>0</v>
      </c>
      <c r="QMT1333" s="62">
        <f t="shared" si="936"/>
        <v>0</v>
      </c>
      <c r="QMU1333" s="62">
        <f t="shared" si="936"/>
        <v>1000000</v>
      </c>
      <c r="QMV1333" s="62">
        <f t="shared" si="936"/>
        <v>0</v>
      </c>
      <c r="QMW1333" s="62">
        <f t="shared" si="936"/>
        <v>0</v>
      </c>
      <c r="QMX1333" s="62">
        <f t="shared" si="936"/>
        <v>0</v>
      </c>
      <c r="QMY1333" s="62">
        <f t="shared" si="936"/>
        <v>0</v>
      </c>
      <c r="QMZ1333" s="62">
        <f t="shared" si="936"/>
        <v>1000000</v>
      </c>
      <c r="QNF1333" s="62" t="s">
        <v>185</v>
      </c>
      <c r="QNG1333" s="62" t="s">
        <v>186</v>
      </c>
      <c r="QNH1333" s="62">
        <f>QNH1329</f>
        <v>1000000</v>
      </c>
      <c r="QNI1333" s="62">
        <f t="shared" si="936"/>
        <v>0</v>
      </c>
      <c r="QNJ1333" s="62">
        <f t="shared" si="936"/>
        <v>0</v>
      </c>
      <c r="QNK1333" s="62">
        <f t="shared" si="936"/>
        <v>1000000</v>
      </c>
      <c r="QNL1333" s="62">
        <f t="shared" si="936"/>
        <v>0</v>
      </c>
      <c r="QNM1333" s="62">
        <f t="shared" si="936"/>
        <v>0</v>
      </c>
      <c r="QNN1333" s="62">
        <f t="shared" si="936"/>
        <v>0</v>
      </c>
      <c r="QNO1333" s="62">
        <f t="shared" si="936"/>
        <v>0</v>
      </c>
      <c r="QNP1333" s="62">
        <f t="shared" si="936"/>
        <v>1000000</v>
      </c>
      <c r="QNV1333" s="62" t="s">
        <v>185</v>
      </c>
      <c r="QNW1333" s="62" t="s">
        <v>186</v>
      </c>
      <c r="QNX1333" s="62">
        <f>QNX1329</f>
        <v>1000000</v>
      </c>
      <c r="QNY1333" s="62">
        <f t="shared" si="936"/>
        <v>0</v>
      </c>
      <c r="QNZ1333" s="62">
        <f t="shared" si="936"/>
        <v>0</v>
      </c>
      <c r="QOA1333" s="62">
        <f t="shared" si="936"/>
        <v>1000000</v>
      </c>
      <c r="QOB1333" s="62">
        <f t="shared" si="936"/>
        <v>0</v>
      </c>
      <c r="QOC1333" s="62">
        <f t="shared" si="936"/>
        <v>0</v>
      </c>
      <c r="QOD1333" s="62">
        <f t="shared" si="936"/>
        <v>0</v>
      </c>
      <c r="QOE1333" s="62">
        <f t="shared" si="936"/>
        <v>0</v>
      </c>
      <c r="QOF1333" s="62">
        <f t="shared" si="936"/>
        <v>1000000</v>
      </c>
      <c r="QOL1333" s="62" t="s">
        <v>185</v>
      </c>
      <c r="QOM1333" s="62" t="s">
        <v>186</v>
      </c>
      <c r="QON1333" s="62">
        <f>QON1329</f>
        <v>1000000</v>
      </c>
      <c r="QOO1333" s="62">
        <f t="shared" si="936"/>
        <v>0</v>
      </c>
      <c r="QOP1333" s="62">
        <f t="shared" si="936"/>
        <v>0</v>
      </c>
      <c r="QOQ1333" s="62">
        <f t="shared" si="936"/>
        <v>1000000</v>
      </c>
      <c r="QOR1333" s="62">
        <f t="shared" si="936"/>
        <v>0</v>
      </c>
      <c r="QOS1333" s="62">
        <f t="shared" si="936"/>
        <v>0</v>
      </c>
      <c r="QOT1333" s="62">
        <f t="shared" si="936"/>
        <v>0</v>
      </c>
      <c r="QOU1333" s="62">
        <f t="shared" si="936"/>
        <v>0</v>
      </c>
      <c r="QOV1333" s="62">
        <f t="shared" si="936"/>
        <v>1000000</v>
      </c>
      <c r="QPB1333" s="62" t="s">
        <v>185</v>
      </c>
      <c r="QPC1333" s="62" t="s">
        <v>186</v>
      </c>
      <c r="QPD1333" s="62">
        <f>QPD1329</f>
        <v>1000000</v>
      </c>
      <c r="QPE1333" s="62">
        <f t="shared" ref="QPE1333:QRH1334" si="937">QPE1329</f>
        <v>0</v>
      </c>
      <c r="QPF1333" s="62">
        <f t="shared" si="937"/>
        <v>0</v>
      </c>
      <c r="QPG1333" s="62">
        <f t="shared" si="937"/>
        <v>1000000</v>
      </c>
      <c r="QPH1333" s="62">
        <f t="shared" si="937"/>
        <v>0</v>
      </c>
      <c r="QPI1333" s="62">
        <f t="shared" si="937"/>
        <v>0</v>
      </c>
      <c r="QPJ1333" s="62">
        <f t="shared" si="937"/>
        <v>0</v>
      </c>
      <c r="QPK1333" s="62">
        <f t="shared" si="937"/>
        <v>0</v>
      </c>
      <c r="QPL1333" s="62">
        <f t="shared" si="937"/>
        <v>1000000</v>
      </c>
      <c r="QPR1333" s="62" t="s">
        <v>185</v>
      </c>
      <c r="QPS1333" s="62" t="s">
        <v>186</v>
      </c>
      <c r="QPT1333" s="62">
        <f>QPT1329</f>
        <v>1000000</v>
      </c>
      <c r="QPU1333" s="62">
        <f t="shared" si="937"/>
        <v>0</v>
      </c>
      <c r="QPV1333" s="62">
        <f t="shared" si="937"/>
        <v>0</v>
      </c>
      <c r="QPW1333" s="62">
        <f t="shared" si="937"/>
        <v>1000000</v>
      </c>
      <c r="QPX1333" s="62">
        <f t="shared" si="937"/>
        <v>0</v>
      </c>
      <c r="QPY1333" s="62">
        <f t="shared" si="937"/>
        <v>0</v>
      </c>
      <c r="QPZ1333" s="62">
        <f t="shared" si="937"/>
        <v>0</v>
      </c>
      <c r="QQA1333" s="62">
        <f t="shared" si="937"/>
        <v>0</v>
      </c>
      <c r="QQB1333" s="62">
        <f t="shared" si="937"/>
        <v>1000000</v>
      </c>
      <c r="QQH1333" s="62" t="s">
        <v>185</v>
      </c>
      <c r="QQI1333" s="62" t="s">
        <v>186</v>
      </c>
      <c r="QQJ1333" s="62">
        <f>QQJ1329</f>
        <v>1000000</v>
      </c>
      <c r="QQK1333" s="62">
        <f t="shared" si="937"/>
        <v>0</v>
      </c>
      <c r="QQL1333" s="62">
        <f t="shared" si="937"/>
        <v>0</v>
      </c>
      <c r="QQM1333" s="62">
        <f t="shared" si="937"/>
        <v>1000000</v>
      </c>
      <c r="QQN1333" s="62">
        <f t="shared" si="937"/>
        <v>0</v>
      </c>
      <c r="QQO1333" s="62">
        <f t="shared" si="937"/>
        <v>0</v>
      </c>
      <c r="QQP1333" s="62">
        <f t="shared" si="937"/>
        <v>0</v>
      </c>
      <c r="QQQ1333" s="62">
        <f t="shared" si="937"/>
        <v>0</v>
      </c>
      <c r="QQR1333" s="62">
        <f t="shared" si="937"/>
        <v>1000000</v>
      </c>
      <c r="QQX1333" s="62" t="s">
        <v>185</v>
      </c>
      <c r="QQY1333" s="62" t="s">
        <v>186</v>
      </c>
      <c r="QQZ1333" s="62">
        <f>QQZ1329</f>
        <v>1000000</v>
      </c>
      <c r="QRA1333" s="62">
        <f t="shared" si="937"/>
        <v>0</v>
      </c>
      <c r="QRB1333" s="62">
        <f t="shared" si="937"/>
        <v>0</v>
      </c>
      <c r="QRC1333" s="62">
        <f t="shared" si="937"/>
        <v>1000000</v>
      </c>
      <c r="QRD1333" s="62">
        <f t="shared" si="937"/>
        <v>0</v>
      </c>
      <c r="QRE1333" s="62">
        <f t="shared" si="937"/>
        <v>0</v>
      </c>
      <c r="QRF1333" s="62">
        <f t="shared" si="937"/>
        <v>0</v>
      </c>
      <c r="QRG1333" s="62">
        <f t="shared" si="937"/>
        <v>0</v>
      </c>
      <c r="QRH1333" s="62">
        <f t="shared" si="937"/>
        <v>1000000</v>
      </c>
      <c r="QRN1333" s="62" t="s">
        <v>185</v>
      </c>
      <c r="QRO1333" s="62" t="s">
        <v>186</v>
      </c>
      <c r="QRP1333" s="62">
        <f>QRP1329</f>
        <v>1000000</v>
      </c>
      <c r="QRQ1333" s="62">
        <f t="shared" ref="QRQ1333:QTT1334" si="938">QRQ1329</f>
        <v>0</v>
      </c>
      <c r="QRR1333" s="62">
        <f t="shared" si="938"/>
        <v>0</v>
      </c>
      <c r="QRS1333" s="62">
        <f t="shared" si="938"/>
        <v>1000000</v>
      </c>
      <c r="QRT1333" s="62">
        <f t="shared" si="938"/>
        <v>0</v>
      </c>
      <c r="QRU1333" s="62">
        <f t="shared" si="938"/>
        <v>0</v>
      </c>
      <c r="QRV1333" s="62">
        <f t="shared" si="938"/>
        <v>0</v>
      </c>
      <c r="QRW1333" s="62">
        <f t="shared" si="938"/>
        <v>0</v>
      </c>
      <c r="QRX1333" s="62">
        <f t="shared" si="938"/>
        <v>1000000</v>
      </c>
      <c r="QSD1333" s="62" t="s">
        <v>185</v>
      </c>
      <c r="QSE1333" s="62" t="s">
        <v>186</v>
      </c>
      <c r="QSF1333" s="62">
        <f>QSF1329</f>
        <v>1000000</v>
      </c>
      <c r="QSG1333" s="62">
        <f t="shared" si="938"/>
        <v>0</v>
      </c>
      <c r="QSH1333" s="62">
        <f t="shared" si="938"/>
        <v>0</v>
      </c>
      <c r="QSI1333" s="62">
        <f t="shared" si="938"/>
        <v>1000000</v>
      </c>
      <c r="QSJ1333" s="62">
        <f t="shared" si="938"/>
        <v>0</v>
      </c>
      <c r="QSK1333" s="62">
        <f t="shared" si="938"/>
        <v>0</v>
      </c>
      <c r="QSL1333" s="62">
        <f t="shared" si="938"/>
        <v>0</v>
      </c>
      <c r="QSM1333" s="62">
        <f t="shared" si="938"/>
        <v>0</v>
      </c>
      <c r="QSN1333" s="62">
        <f t="shared" si="938"/>
        <v>1000000</v>
      </c>
      <c r="QST1333" s="62" t="s">
        <v>185</v>
      </c>
      <c r="QSU1333" s="62" t="s">
        <v>186</v>
      </c>
      <c r="QSV1333" s="62">
        <f>QSV1329</f>
        <v>1000000</v>
      </c>
      <c r="QSW1333" s="62">
        <f t="shared" si="938"/>
        <v>0</v>
      </c>
      <c r="QSX1333" s="62">
        <f t="shared" si="938"/>
        <v>0</v>
      </c>
      <c r="QSY1333" s="62">
        <f t="shared" si="938"/>
        <v>1000000</v>
      </c>
      <c r="QSZ1333" s="62">
        <f t="shared" si="938"/>
        <v>0</v>
      </c>
      <c r="QTA1333" s="62">
        <f t="shared" si="938"/>
        <v>0</v>
      </c>
      <c r="QTB1333" s="62">
        <f t="shared" si="938"/>
        <v>0</v>
      </c>
      <c r="QTC1333" s="62">
        <f t="shared" si="938"/>
        <v>0</v>
      </c>
      <c r="QTD1333" s="62">
        <f t="shared" si="938"/>
        <v>1000000</v>
      </c>
      <c r="QTJ1333" s="62" t="s">
        <v>185</v>
      </c>
      <c r="QTK1333" s="62" t="s">
        <v>186</v>
      </c>
      <c r="QTL1333" s="62">
        <f>QTL1329</f>
        <v>1000000</v>
      </c>
      <c r="QTM1333" s="62">
        <f t="shared" si="938"/>
        <v>0</v>
      </c>
      <c r="QTN1333" s="62">
        <f t="shared" si="938"/>
        <v>0</v>
      </c>
      <c r="QTO1333" s="62">
        <f t="shared" si="938"/>
        <v>1000000</v>
      </c>
      <c r="QTP1333" s="62">
        <f t="shared" si="938"/>
        <v>0</v>
      </c>
      <c r="QTQ1333" s="62">
        <f t="shared" si="938"/>
        <v>0</v>
      </c>
      <c r="QTR1333" s="62">
        <f t="shared" si="938"/>
        <v>0</v>
      </c>
      <c r="QTS1333" s="62">
        <f t="shared" si="938"/>
        <v>0</v>
      </c>
      <c r="QTT1333" s="62">
        <f t="shared" si="938"/>
        <v>1000000</v>
      </c>
      <c r="QTZ1333" s="62" t="s">
        <v>185</v>
      </c>
      <c r="QUA1333" s="62" t="s">
        <v>186</v>
      </c>
      <c r="QUB1333" s="62">
        <f>QUB1329</f>
        <v>1000000</v>
      </c>
      <c r="QUC1333" s="62">
        <f t="shared" ref="QUC1333:QWF1334" si="939">QUC1329</f>
        <v>0</v>
      </c>
      <c r="QUD1333" s="62">
        <f t="shared" si="939"/>
        <v>0</v>
      </c>
      <c r="QUE1333" s="62">
        <f t="shared" si="939"/>
        <v>1000000</v>
      </c>
      <c r="QUF1333" s="62">
        <f t="shared" si="939"/>
        <v>0</v>
      </c>
      <c r="QUG1333" s="62">
        <f t="shared" si="939"/>
        <v>0</v>
      </c>
      <c r="QUH1333" s="62">
        <f t="shared" si="939"/>
        <v>0</v>
      </c>
      <c r="QUI1333" s="62">
        <f t="shared" si="939"/>
        <v>0</v>
      </c>
      <c r="QUJ1333" s="62">
        <f t="shared" si="939"/>
        <v>1000000</v>
      </c>
      <c r="QUP1333" s="62" t="s">
        <v>185</v>
      </c>
      <c r="QUQ1333" s="62" t="s">
        <v>186</v>
      </c>
      <c r="QUR1333" s="62">
        <f>QUR1329</f>
        <v>1000000</v>
      </c>
      <c r="QUS1333" s="62">
        <f t="shared" si="939"/>
        <v>0</v>
      </c>
      <c r="QUT1333" s="62">
        <f t="shared" si="939"/>
        <v>0</v>
      </c>
      <c r="QUU1333" s="62">
        <f t="shared" si="939"/>
        <v>1000000</v>
      </c>
      <c r="QUV1333" s="62">
        <f t="shared" si="939"/>
        <v>0</v>
      </c>
      <c r="QUW1333" s="62">
        <f t="shared" si="939"/>
        <v>0</v>
      </c>
      <c r="QUX1333" s="62">
        <f t="shared" si="939"/>
        <v>0</v>
      </c>
      <c r="QUY1333" s="62">
        <f t="shared" si="939"/>
        <v>0</v>
      </c>
      <c r="QUZ1333" s="62">
        <f t="shared" si="939"/>
        <v>1000000</v>
      </c>
      <c r="QVF1333" s="62" t="s">
        <v>185</v>
      </c>
      <c r="QVG1333" s="62" t="s">
        <v>186</v>
      </c>
      <c r="QVH1333" s="62">
        <f>QVH1329</f>
        <v>1000000</v>
      </c>
      <c r="QVI1333" s="62">
        <f t="shared" si="939"/>
        <v>0</v>
      </c>
      <c r="QVJ1333" s="62">
        <f t="shared" si="939"/>
        <v>0</v>
      </c>
      <c r="QVK1333" s="62">
        <f t="shared" si="939"/>
        <v>1000000</v>
      </c>
      <c r="QVL1333" s="62">
        <f t="shared" si="939"/>
        <v>0</v>
      </c>
      <c r="QVM1333" s="62">
        <f t="shared" si="939"/>
        <v>0</v>
      </c>
      <c r="QVN1333" s="62">
        <f t="shared" si="939"/>
        <v>0</v>
      </c>
      <c r="QVO1333" s="62">
        <f t="shared" si="939"/>
        <v>0</v>
      </c>
      <c r="QVP1333" s="62">
        <f t="shared" si="939"/>
        <v>1000000</v>
      </c>
      <c r="QVV1333" s="62" t="s">
        <v>185</v>
      </c>
      <c r="QVW1333" s="62" t="s">
        <v>186</v>
      </c>
      <c r="QVX1333" s="62">
        <f>QVX1329</f>
        <v>1000000</v>
      </c>
      <c r="QVY1333" s="62">
        <f t="shared" si="939"/>
        <v>0</v>
      </c>
      <c r="QVZ1333" s="62">
        <f t="shared" si="939"/>
        <v>0</v>
      </c>
      <c r="QWA1333" s="62">
        <f t="shared" si="939"/>
        <v>1000000</v>
      </c>
      <c r="QWB1333" s="62">
        <f t="shared" si="939"/>
        <v>0</v>
      </c>
      <c r="QWC1333" s="62">
        <f t="shared" si="939"/>
        <v>0</v>
      </c>
      <c r="QWD1333" s="62">
        <f t="shared" si="939"/>
        <v>0</v>
      </c>
      <c r="QWE1333" s="62">
        <f t="shared" si="939"/>
        <v>0</v>
      </c>
      <c r="QWF1333" s="62">
        <f t="shared" si="939"/>
        <v>1000000</v>
      </c>
      <c r="QWL1333" s="62" t="s">
        <v>185</v>
      </c>
      <c r="QWM1333" s="62" t="s">
        <v>186</v>
      </c>
      <c r="QWN1333" s="62">
        <f>QWN1329</f>
        <v>1000000</v>
      </c>
      <c r="QWO1333" s="62">
        <f t="shared" ref="QWO1333:QYR1334" si="940">QWO1329</f>
        <v>0</v>
      </c>
      <c r="QWP1333" s="62">
        <f t="shared" si="940"/>
        <v>0</v>
      </c>
      <c r="QWQ1333" s="62">
        <f t="shared" si="940"/>
        <v>1000000</v>
      </c>
      <c r="QWR1333" s="62">
        <f t="shared" si="940"/>
        <v>0</v>
      </c>
      <c r="QWS1333" s="62">
        <f t="shared" si="940"/>
        <v>0</v>
      </c>
      <c r="QWT1333" s="62">
        <f t="shared" si="940"/>
        <v>0</v>
      </c>
      <c r="QWU1333" s="62">
        <f t="shared" si="940"/>
        <v>0</v>
      </c>
      <c r="QWV1333" s="62">
        <f t="shared" si="940"/>
        <v>1000000</v>
      </c>
      <c r="QXB1333" s="62" t="s">
        <v>185</v>
      </c>
      <c r="QXC1333" s="62" t="s">
        <v>186</v>
      </c>
      <c r="QXD1333" s="62">
        <f>QXD1329</f>
        <v>1000000</v>
      </c>
      <c r="QXE1333" s="62">
        <f t="shared" si="940"/>
        <v>0</v>
      </c>
      <c r="QXF1333" s="62">
        <f t="shared" si="940"/>
        <v>0</v>
      </c>
      <c r="QXG1333" s="62">
        <f t="shared" si="940"/>
        <v>1000000</v>
      </c>
      <c r="QXH1333" s="62">
        <f t="shared" si="940"/>
        <v>0</v>
      </c>
      <c r="QXI1333" s="62">
        <f t="shared" si="940"/>
        <v>0</v>
      </c>
      <c r="QXJ1333" s="62">
        <f t="shared" si="940"/>
        <v>0</v>
      </c>
      <c r="QXK1333" s="62">
        <f t="shared" si="940"/>
        <v>0</v>
      </c>
      <c r="QXL1333" s="62">
        <f t="shared" si="940"/>
        <v>1000000</v>
      </c>
      <c r="QXR1333" s="62" t="s">
        <v>185</v>
      </c>
      <c r="QXS1333" s="62" t="s">
        <v>186</v>
      </c>
      <c r="QXT1333" s="62">
        <f>QXT1329</f>
        <v>1000000</v>
      </c>
      <c r="QXU1333" s="62">
        <f t="shared" si="940"/>
        <v>0</v>
      </c>
      <c r="QXV1333" s="62">
        <f t="shared" si="940"/>
        <v>0</v>
      </c>
      <c r="QXW1333" s="62">
        <f t="shared" si="940"/>
        <v>1000000</v>
      </c>
      <c r="QXX1333" s="62">
        <f t="shared" si="940"/>
        <v>0</v>
      </c>
      <c r="QXY1333" s="62">
        <f t="shared" si="940"/>
        <v>0</v>
      </c>
      <c r="QXZ1333" s="62">
        <f t="shared" si="940"/>
        <v>0</v>
      </c>
      <c r="QYA1333" s="62">
        <f t="shared" si="940"/>
        <v>0</v>
      </c>
      <c r="QYB1333" s="62">
        <f t="shared" si="940"/>
        <v>1000000</v>
      </c>
      <c r="QYH1333" s="62" t="s">
        <v>185</v>
      </c>
      <c r="QYI1333" s="62" t="s">
        <v>186</v>
      </c>
      <c r="QYJ1333" s="62">
        <f>QYJ1329</f>
        <v>1000000</v>
      </c>
      <c r="QYK1333" s="62">
        <f t="shared" si="940"/>
        <v>0</v>
      </c>
      <c r="QYL1333" s="62">
        <f t="shared" si="940"/>
        <v>0</v>
      </c>
      <c r="QYM1333" s="62">
        <f t="shared" si="940"/>
        <v>1000000</v>
      </c>
      <c r="QYN1333" s="62">
        <f t="shared" si="940"/>
        <v>0</v>
      </c>
      <c r="QYO1333" s="62">
        <f t="shared" si="940"/>
        <v>0</v>
      </c>
      <c r="QYP1333" s="62">
        <f t="shared" si="940"/>
        <v>0</v>
      </c>
      <c r="QYQ1333" s="62">
        <f t="shared" si="940"/>
        <v>0</v>
      </c>
      <c r="QYR1333" s="62">
        <f t="shared" si="940"/>
        <v>1000000</v>
      </c>
      <c r="QYX1333" s="62" t="s">
        <v>185</v>
      </c>
      <c r="QYY1333" s="62" t="s">
        <v>186</v>
      </c>
      <c r="QYZ1333" s="62">
        <f>QYZ1329</f>
        <v>1000000</v>
      </c>
      <c r="QZA1333" s="62">
        <f t="shared" ref="QZA1333:RBD1334" si="941">QZA1329</f>
        <v>0</v>
      </c>
      <c r="QZB1333" s="62">
        <f t="shared" si="941"/>
        <v>0</v>
      </c>
      <c r="QZC1333" s="62">
        <f t="shared" si="941"/>
        <v>1000000</v>
      </c>
      <c r="QZD1333" s="62">
        <f t="shared" si="941"/>
        <v>0</v>
      </c>
      <c r="QZE1333" s="62">
        <f t="shared" si="941"/>
        <v>0</v>
      </c>
      <c r="QZF1333" s="62">
        <f t="shared" si="941"/>
        <v>0</v>
      </c>
      <c r="QZG1333" s="62">
        <f t="shared" si="941"/>
        <v>0</v>
      </c>
      <c r="QZH1333" s="62">
        <f t="shared" si="941"/>
        <v>1000000</v>
      </c>
      <c r="QZN1333" s="62" t="s">
        <v>185</v>
      </c>
      <c r="QZO1333" s="62" t="s">
        <v>186</v>
      </c>
      <c r="QZP1333" s="62">
        <f>QZP1329</f>
        <v>1000000</v>
      </c>
      <c r="QZQ1333" s="62">
        <f t="shared" si="941"/>
        <v>0</v>
      </c>
      <c r="QZR1333" s="62">
        <f t="shared" si="941"/>
        <v>0</v>
      </c>
      <c r="QZS1333" s="62">
        <f t="shared" si="941"/>
        <v>1000000</v>
      </c>
      <c r="QZT1333" s="62">
        <f t="shared" si="941"/>
        <v>0</v>
      </c>
      <c r="QZU1333" s="62">
        <f t="shared" si="941"/>
        <v>0</v>
      </c>
      <c r="QZV1333" s="62">
        <f t="shared" si="941"/>
        <v>0</v>
      </c>
      <c r="QZW1333" s="62">
        <f t="shared" si="941"/>
        <v>0</v>
      </c>
      <c r="QZX1333" s="62">
        <f t="shared" si="941"/>
        <v>1000000</v>
      </c>
      <c r="RAD1333" s="62" t="s">
        <v>185</v>
      </c>
      <c r="RAE1333" s="62" t="s">
        <v>186</v>
      </c>
      <c r="RAF1333" s="62">
        <f>RAF1329</f>
        <v>1000000</v>
      </c>
      <c r="RAG1333" s="62">
        <f t="shared" si="941"/>
        <v>0</v>
      </c>
      <c r="RAH1333" s="62">
        <f t="shared" si="941"/>
        <v>0</v>
      </c>
      <c r="RAI1333" s="62">
        <f t="shared" si="941"/>
        <v>1000000</v>
      </c>
      <c r="RAJ1333" s="62">
        <f t="shared" si="941"/>
        <v>0</v>
      </c>
      <c r="RAK1333" s="62">
        <f t="shared" si="941"/>
        <v>0</v>
      </c>
      <c r="RAL1333" s="62">
        <f t="shared" si="941"/>
        <v>0</v>
      </c>
      <c r="RAM1333" s="62">
        <f t="shared" si="941"/>
        <v>0</v>
      </c>
      <c r="RAN1333" s="62">
        <f t="shared" si="941"/>
        <v>1000000</v>
      </c>
      <c r="RAT1333" s="62" t="s">
        <v>185</v>
      </c>
      <c r="RAU1333" s="62" t="s">
        <v>186</v>
      </c>
      <c r="RAV1333" s="62">
        <f>RAV1329</f>
        <v>1000000</v>
      </c>
      <c r="RAW1333" s="62">
        <f t="shared" si="941"/>
        <v>0</v>
      </c>
      <c r="RAX1333" s="62">
        <f t="shared" si="941"/>
        <v>0</v>
      </c>
      <c r="RAY1333" s="62">
        <f t="shared" si="941"/>
        <v>1000000</v>
      </c>
      <c r="RAZ1333" s="62">
        <f t="shared" si="941"/>
        <v>0</v>
      </c>
      <c r="RBA1333" s="62">
        <f t="shared" si="941"/>
        <v>0</v>
      </c>
      <c r="RBB1333" s="62">
        <f t="shared" si="941"/>
        <v>0</v>
      </c>
      <c r="RBC1333" s="62">
        <f t="shared" si="941"/>
        <v>0</v>
      </c>
      <c r="RBD1333" s="62">
        <f t="shared" si="941"/>
        <v>1000000</v>
      </c>
      <c r="RBJ1333" s="62" t="s">
        <v>185</v>
      </c>
      <c r="RBK1333" s="62" t="s">
        <v>186</v>
      </c>
      <c r="RBL1333" s="62">
        <f>RBL1329</f>
        <v>1000000</v>
      </c>
      <c r="RBM1333" s="62">
        <f t="shared" ref="RBM1333:RDP1334" si="942">RBM1329</f>
        <v>0</v>
      </c>
      <c r="RBN1333" s="62">
        <f t="shared" si="942"/>
        <v>0</v>
      </c>
      <c r="RBO1333" s="62">
        <f t="shared" si="942"/>
        <v>1000000</v>
      </c>
      <c r="RBP1333" s="62">
        <f t="shared" si="942"/>
        <v>0</v>
      </c>
      <c r="RBQ1333" s="62">
        <f t="shared" si="942"/>
        <v>0</v>
      </c>
      <c r="RBR1333" s="62">
        <f t="shared" si="942"/>
        <v>0</v>
      </c>
      <c r="RBS1333" s="62">
        <f t="shared" si="942"/>
        <v>0</v>
      </c>
      <c r="RBT1333" s="62">
        <f t="shared" si="942"/>
        <v>1000000</v>
      </c>
      <c r="RBZ1333" s="62" t="s">
        <v>185</v>
      </c>
      <c r="RCA1333" s="62" t="s">
        <v>186</v>
      </c>
      <c r="RCB1333" s="62">
        <f>RCB1329</f>
        <v>1000000</v>
      </c>
      <c r="RCC1333" s="62">
        <f t="shared" si="942"/>
        <v>0</v>
      </c>
      <c r="RCD1333" s="62">
        <f t="shared" si="942"/>
        <v>0</v>
      </c>
      <c r="RCE1333" s="62">
        <f t="shared" si="942"/>
        <v>1000000</v>
      </c>
      <c r="RCF1333" s="62">
        <f t="shared" si="942"/>
        <v>0</v>
      </c>
      <c r="RCG1333" s="62">
        <f t="shared" si="942"/>
        <v>0</v>
      </c>
      <c r="RCH1333" s="62">
        <f t="shared" si="942"/>
        <v>0</v>
      </c>
      <c r="RCI1333" s="62">
        <f t="shared" si="942"/>
        <v>0</v>
      </c>
      <c r="RCJ1333" s="62">
        <f t="shared" si="942"/>
        <v>1000000</v>
      </c>
      <c r="RCP1333" s="62" t="s">
        <v>185</v>
      </c>
      <c r="RCQ1333" s="62" t="s">
        <v>186</v>
      </c>
      <c r="RCR1333" s="62">
        <f>RCR1329</f>
        <v>1000000</v>
      </c>
      <c r="RCS1333" s="62">
        <f t="shared" si="942"/>
        <v>0</v>
      </c>
      <c r="RCT1333" s="62">
        <f t="shared" si="942"/>
        <v>0</v>
      </c>
      <c r="RCU1333" s="62">
        <f t="shared" si="942"/>
        <v>1000000</v>
      </c>
      <c r="RCV1333" s="62">
        <f t="shared" si="942"/>
        <v>0</v>
      </c>
      <c r="RCW1333" s="62">
        <f t="shared" si="942"/>
        <v>0</v>
      </c>
      <c r="RCX1333" s="62">
        <f t="shared" si="942"/>
        <v>0</v>
      </c>
      <c r="RCY1333" s="62">
        <f t="shared" si="942"/>
        <v>0</v>
      </c>
      <c r="RCZ1333" s="62">
        <f t="shared" si="942"/>
        <v>1000000</v>
      </c>
      <c r="RDF1333" s="62" t="s">
        <v>185</v>
      </c>
      <c r="RDG1333" s="62" t="s">
        <v>186</v>
      </c>
      <c r="RDH1333" s="62">
        <f>RDH1329</f>
        <v>1000000</v>
      </c>
      <c r="RDI1333" s="62">
        <f t="shared" si="942"/>
        <v>0</v>
      </c>
      <c r="RDJ1333" s="62">
        <f t="shared" si="942"/>
        <v>0</v>
      </c>
      <c r="RDK1333" s="62">
        <f t="shared" si="942"/>
        <v>1000000</v>
      </c>
      <c r="RDL1333" s="62">
        <f t="shared" si="942"/>
        <v>0</v>
      </c>
      <c r="RDM1333" s="62">
        <f t="shared" si="942"/>
        <v>0</v>
      </c>
      <c r="RDN1333" s="62">
        <f t="shared" si="942"/>
        <v>0</v>
      </c>
      <c r="RDO1333" s="62">
        <f t="shared" si="942"/>
        <v>0</v>
      </c>
      <c r="RDP1333" s="62">
        <f t="shared" si="942"/>
        <v>1000000</v>
      </c>
      <c r="RDV1333" s="62" t="s">
        <v>185</v>
      </c>
      <c r="RDW1333" s="62" t="s">
        <v>186</v>
      </c>
      <c r="RDX1333" s="62">
        <f>RDX1329</f>
        <v>1000000</v>
      </c>
      <c r="RDY1333" s="62">
        <f t="shared" ref="RDY1333:RGB1334" si="943">RDY1329</f>
        <v>0</v>
      </c>
      <c r="RDZ1333" s="62">
        <f t="shared" si="943"/>
        <v>0</v>
      </c>
      <c r="REA1333" s="62">
        <f t="shared" si="943"/>
        <v>1000000</v>
      </c>
      <c r="REB1333" s="62">
        <f t="shared" si="943"/>
        <v>0</v>
      </c>
      <c r="REC1333" s="62">
        <f t="shared" si="943"/>
        <v>0</v>
      </c>
      <c r="RED1333" s="62">
        <f t="shared" si="943"/>
        <v>0</v>
      </c>
      <c r="REE1333" s="62">
        <f t="shared" si="943"/>
        <v>0</v>
      </c>
      <c r="REF1333" s="62">
        <f t="shared" si="943"/>
        <v>1000000</v>
      </c>
      <c r="REL1333" s="62" t="s">
        <v>185</v>
      </c>
      <c r="REM1333" s="62" t="s">
        <v>186</v>
      </c>
      <c r="REN1333" s="62">
        <f>REN1329</f>
        <v>1000000</v>
      </c>
      <c r="REO1333" s="62">
        <f t="shared" si="943"/>
        <v>0</v>
      </c>
      <c r="REP1333" s="62">
        <f t="shared" si="943"/>
        <v>0</v>
      </c>
      <c r="REQ1333" s="62">
        <f t="shared" si="943"/>
        <v>1000000</v>
      </c>
      <c r="RER1333" s="62">
        <f t="shared" si="943"/>
        <v>0</v>
      </c>
      <c r="RES1333" s="62">
        <f t="shared" si="943"/>
        <v>0</v>
      </c>
      <c r="RET1333" s="62">
        <f t="shared" si="943"/>
        <v>0</v>
      </c>
      <c r="REU1333" s="62">
        <f t="shared" si="943"/>
        <v>0</v>
      </c>
      <c r="REV1333" s="62">
        <f t="shared" si="943"/>
        <v>1000000</v>
      </c>
      <c r="RFB1333" s="62" t="s">
        <v>185</v>
      </c>
      <c r="RFC1333" s="62" t="s">
        <v>186</v>
      </c>
      <c r="RFD1333" s="62">
        <f>RFD1329</f>
        <v>1000000</v>
      </c>
      <c r="RFE1333" s="62">
        <f t="shared" si="943"/>
        <v>0</v>
      </c>
      <c r="RFF1333" s="62">
        <f t="shared" si="943"/>
        <v>0</v>
      </c>
      <c r="RFG1333" s="62">
        <f t="shared" si="943"/>
        <v>1000000</v>
      </c>
      <c r="RFH1333" s="62">
        <f t="shared" si="943"/>
        <v>0</v>
      </c>
      <c r="RFI1333" s="62">
        <f t="shared" si="943"/>
        <v>0</v>
      </c>
      <c r="RFJ1333" s="62">
        <f t="shared" si="943"/>
        <v>0</v>
      </c>
      <c r="RFK1333" s="62">
        <f t="shared" si="943"/>
        <v>0</v>
      </c>
      <c r="RFL1333" s="62">
        <f t="shared" si="943"/>
        <v>1000000</v>
      </c>
      <c r="RFR1333" s="62" t="s">
        <v>185</v>
      </c>
      <c r="RFS1333" s="62" t="s">
        <v>186</v>
      </c>
      <c r="RFT1333" s="62">
        <f>RFT1329</f>
        <v>1000000</v>
      </c>
      <c r="RFU1333" s="62">
        <f t="shared" si="943"/>
        <v>0</v>
      </c>
      <c r="RFV1333" s="62">
        <f t="shared" si="943"/>
        <v>0</v>
      </c>
      <c r="RFW1333" s="62">
        <f t="shared" si="943"/>
        <v>1000000</v>
      </c>
      <c r="RFX1333" s="62">
        <f t="shared" si="943"/>
        <v>0</v>
      </c>
      <c r="RFY1333" s="62">
        <f t="shared" si="943"/>
        <v>0</v>
      </c>
      <c r="RFZ1333" s="62">
        <f t="shared" si="943"/>
        <v>0</v>
      </c>
      <c r="RGA1333" s="62">
        <f t="shared" si="943"/>
        <v>0</v>
      </c>
      <c r="RGB1333" s="62">
        <f t="shared" si="943"/>
        <v>1000000</v>
      </c>
      <c r="RGH1333" s="62" t="s">
        <v>185</v>
      </c>
      <c r="RGI1333" s="62" t="s">
        <v>186</v>
      </c>
      <c r="RGJ1333" s="62">
        <f>RGJ1329</f>
        <v>1000000</v>
      </c>
      <c r="RGK1333" s="62">
        <f t="shared" ref="RGK1333:RIN1334" si="944">RGK1329</f>
        <v>0</v>
      </c>
      <c r="RGL1333" s="62">
        <f t="shared" si="944"/>
        <v>0</v>
      </c>
      <c r="RGM1333" s="62">
        <f t="shared" si="944"/>
        <v>1000000</v>
      </c>
      <c r="RGN1333" s="62">
        <f t="shared" si="944"/>
        <v>0</v>
      </c>
      <c r="RGO1333" s="62">
        <f t="shared" si="944"/>
        <v>0</v>
      </c>
      <c r="RGP1333" s="62">
        <f t="shared" si="944"/>
        <v>0</v>
      </c>
      <c r="RGQ1333" s="62">
        <f t="shared" si="944"/>
        <v>0</v>
      </c>
      <c r="RGR1333" s="62">
        <f t="shared" si="944"/>
        <v>1000000</v>
      </c>
      <c r="RGX1333" s="62" t="s">
        <v>185</v>
      </c>
      <c r="RGY1333" s="62" t="s">
        <v>186</v>
      </c>
      <c r="RGZ1333" s="62">
        <f>RGZ1329</f>
        <v>1000000</v>
      </c>
      <c r="RHA1333" s="62">
        <f t="shared" si="944"/>
        <v>0</v>
      </c>
      <c r="RHB1333" s="62">
        <f t="shared" si="944"/>
        <v>0</v>
      </c>
      <c r="RHC1333" s="62">
        <f t="shared" si="944"/>
        <v>1000000</v>
      </c>
      <c r="RHD1333" s="62">
        <f t="shared" si="944"/>
        <v>0</v>
      </c>
      <c r="RHE1333" s="62">
        <f t="shared" si="944"/>
        <v>0</v>
      </c>
      <c r="RHF1333" s="62">
        <f t="shared" si="944"/>
        <v>0</v>
      </c>
      <c r="RHG1333" s="62">
        <f t="shared" si="944"/>
        <v>0</v>
      </c>
      <c r="RHH1333" s="62">
        <f t="shared" si="944"/>
        <v>1000000</v>
      </c>
      <c r="RHN1333" s="62" t="s">
        <v>185</v>
      </c>
      <c r="RHO1333" s="62" t="s">
        <v>186</v>
      </c>
      <c r="RHP1333" s="62">
        <f>RHP1329</f>
        <v>1000000</v>
      </c>
      <c r="RHQ1333" s="62">
        <f t="shared" si="944"/>
        <v>0</v>
      </c>
      <c r="RHR1333" s="62">
        <f t="shared" si="944"/>
        <v>0</v>
      </c>
      <c r="RHS1333" s="62">
        <f t="shared" si="944"/>
        <v>1000000</v>
      </c>
      <c r="RHT1333" s="62">
        <f t="shared" si="944"/>
        <v>0</v>
      </c>
      <c r="RHU1333" s="62">
        <f t="shared" si="944"/>
        <v>0</v>
      </c>
      <c r="RHV1333" s="62">
        <f t="shared" si="944"/>
        <v>0</v>
      </c>
      <c r="RHW1333" s="62">
        <f t="shared" si="944"/>
        <v>0</v>
      </c>
      <c r="RHX1333" s="62">
        <f t="shared" si="944"/>
        <v>1000000</v>
      </c>
      <c r="RID1333" s="62" t="s">
        <v>185</v>
      </c>
      <c r="RIE1333" s="62" t="s">
        <v>186</v>
      </c>
      <c r="RIF1333" s="62">
        <f>RIF1329</f>
        <v>1000000</v>
      </c>
      <c r="RIG1333" s="62">
        <f t="shared" si="944"/>
        <v>0</v>
      </c>
      <c r="RIH1333" s="62">
        <f t="shared" si="944"/>
        <v>0</v>
      </c>
      <c r="RII1333" s="62">
        <f t="shared" si="944"/>
        <v>1000000</v>
      </c>
      <c r="RIJ1333" s="62">
        <f t="shared" si="944"/>
        <v>0</v>
      </c>
      <c r="RIK1333" s="62">
        <f t="shared" si="944"/>
        <v>0</v>
      </c>
      <c r="RIL1333" s="62">
        <f t="shared" si="944"/>
        <v>0</v>
      </c>
      <c r="RIM1333" s="62">
        <f t="shared" si="944"/>
        <v>0</v>
      </c>
      <c r="RIN1333" s="62">
        <f t="shared" si="944"/>
        <v>1000000</v>
      </c>
      <c r="RIT1333" s="62" t="s">
        <v>185</v>
      </c>
      <c r="RIU1333" s="62" t="s">
        <v>186</v>
      </c>
      <c r="RIV1333" s="62">
        <f>RIV1329</f>
        <v>1000000</v>
      </c>
      <c r="RIW1333" s="62">
        <f t="shared" ref="RIW1333:RKZ1334" si="945">RIW1329</f>
        <v>0</v>
      </c>
      <c r="RIX1333" s="62">
        <f t="shared" si="945"/>
        <v>0</v>
      </c>
      <c r="RIY1333" s="62">
        <f t="shared" si="945"/>
        <v>1000000</v>
      </c>
      <c r="RIZ1333" s="62">
        <f t="shared" si="945"/>
        <v>0</v>
      </c>
      <c r="RJA1333" s="62">
        <f t="shared" si="945"/>
        <v>0</v>
      </c>
      <c r="RJB1333" s="62">
        <f t="shared" si="945"/>
        <v>0</v>
      </c>
      <c r="RJC1333" s="62">
        <f t="shared" si="945"/>
        <v>0</v>
      </c>
      <c r="RJD1333" s="62">
        <f t="shared" si="945"/>
        <v>1000000</v>
      </c>
      <c r="RJJ1333" s="62" t="s">
        <v>185</v>
      </c>
      <c r="RJK1333" s="62" t="s">
        <v>186</v>
      </c>
      <c r="RJL1333" s="62">
        <f>RJL1329</f>
        <v>1000000</v>
      </c>
      <c r="RJM1333" s="62">
        <f t="shared" si="945"/>
        <v>0</v>
      </c>
      <c r="RJN1333" s="62">
        <f t="shared" si="945"/>
        <v>0</v>
      </c>
      <c r="RJO1333" s="62">
        <f t="shared" si="945"/>
        <v>1000000</v>
      </c>
      <c r="RJP1333" s="62">
        <f t="shared" si="945"/>
        <v>0</v>
      </c>
      <c r="RJQ1333" s="62">
        <f t="shared" si="945"/>
        <v>0</v>
      </c>
      <c r="RJR1333" s="62">
        <f t="shared" si="945"/>
        <v>0</v>
      </c>
      <c r="RJS1333" s="62">
        <f t="shared" si="945"/>
        <v>0</v>
      </c>
      <c r="RJT1333" s="62">
        <f t="shared" si="945"/>
        <v>1000000</v>
      </c>
      <c r="RJZ1333" s="62" t="s">
        <v>185</v>
      </c>
      <c r="RKA1333" s="62" t="s">
        <v>186</v>
      </c>
      <c r="RKB1333" s="62">
        <f>RKB1329</f>
        <v>1000000</v>
      </c>
      <c r="RKC1333" s="62">
        <f t="shared" si="945"/>
        <v>0</v>
      </c>
      <c r="RKD1333" s="62">
        <f t="shared" si="945"/>
        <v>0</v>
      </c>
      <c r="RKE1333" s="62">
        <f t="shared" si="945"/>
        <v>1000000</v>
      </c>
      <c r="RKF1333" s="62">
        <f t="shared" si="945"/>
        <v>0</v>
      </c>
      <c r="RKG1333" s="62">
        <f t="shared" si="945"/>
        <v>0</v>
      </c>
      <c r="RKH1333" s="62">
        <f t="shared" si="945"/>
        <v>0</v>
      </c>
      <c r="RKI1333" s="62">
        <f t="shared" si="945"/>
        <v>0</v>
      </c>
      <c r="RKJ1333" s="62">
        <f t="shared" si="945"/>
        <v>1000000</v>
      </c>
      <c r="RKP1333" s="62" t="s">
        <v>185</v>
      </c>
      <c r="RKQ1333" s="62" t="s">
        <v>186</v>
      </c>
      <c r="RKR1333" s="62">
        <f>RKR1329</f>
        <v>1000000</v>
      </c>
      <c r="RKS1333" s="62">
        <f t="shared" si="945"/>
        <v>0</v>
      </c>
      <c r="RKT1333" s="62">
        <f t="shared" si="945"/>
        <v>0</v>
      </c>
      <c r="RKU1333" s="62">
        <f t="shared" si="945"/>
        <v>1000000</v>
      </c>
      <c r="RKV1333" s="62">
        <f t="shared" si="945"/>
        <v>0</v>
      </c>
      <c r="RKW1333" s="62">
        <f t="shared" si="945"/>
        <v>0</v>
      </c>
      <c r="RKX1333" s="62">
        <f t="shared" si="945"/>
        <v>0</v>
      </c>
      <c r="RKY1333" s="62">
        <f t="shared" si="945"/>
        <v>0</v>
      </c>
      <c r="RKZ1333" s="62">
        <f t="shared" si="945"/>
        <v>1000000</v>
      </c>
      <c r="RLF1333" s="62" t="s">
        <v>185</v>
      </c>
      <c r="RLG1333" s="62" t="s">
        <v>186</v>
      </c>
      <c r="RLH1333" s="62">
        <f>RLH1329</f>
        <v>1000000</v>
      </c>
      <c r="RLI1333" s="62">
        <f t="shared" ref="RLI1333:RNL1334" si="946">RLI1329</f>
        <v>0</v>
      </c>
      <c r="RLJ1333" s="62">
        <f t="shared" si="946"/>
        <v>0</v>
      </c>
      <c r="RLK1333" s="62">
        <f t="shared" si="946"/>
        <v>1000000</v>
      </c>
      <c r="RLL1333" s="62">
        <f t="shared" si="946"/>
        <v>0</v>
      </c>
      <c r="RLM1333" s="62">
        <f t="shared" si="946"/>
        <v>0</v>
      </c>
      <c r="RLN1333" s="62">
        <f t="shared" si="946"/>
        <v>0</v>
      </c>
      <c r="RLO1333" s="62">
        <f t="shared" si="946"/>
        <v>0</v>
      </c>
      <c r="RLP1333" s="62">
        <f t="shared" si="946"/>
        <v>1000000</v>
      </c>
      <c r="RLV1333" s="62" t="s">
        <v>185</v>
      </c>
      <c r="RLW1333" s="62" t="s">
        <v>186</v>
      </c>
      <c r="RLX1333" s="62">
        <f>RLX1329</f>
        <v>1000000</v>
      </c>
      <c r="RLY1333" s="62">
        <f t="shared" si="946"/>
        <v>0</v>
      </c>
      <c r="RLZ1333" s="62">
        <f t="shared" si="946"/>
        <v>0</v>
      </c>
      <c r="RMA1333" s="62">
        <f t="shared" si="946"/>
        <v>1000000</v>
      </c>
      <c r="RMB1333" s="62">
        <f t="shared" si="946"/>
        <v>0</v>
      </c>
      <c r="RMC1333" s="62">
        <f t="shared" si="946"/>
        <v>0</v>
      </c>
      <c r="RMD1333" s="62">
        <f t="shared" si="946"/>
        <v>0</v>
      </c>
      <c r="RME1333" s="62">
        <f t="shared" si="946"/>
        <v>0</v>
      </c>
      <c r="RMF1333" s="62">
        <f t="shared" si="946"/>
        <v>1000000</v>
      </c>
      <c r="RML1333" s="62" t="s">
        <v>185</v>
      </c>
      <c r="RMM1333" s="62" t="s">
        <v>186</v>
      </c>
      <c r="RMN1333" s="62">
        <f>RMN1329</f>
        <v>1000000</v>
      </c>
      <c r="RMO1333" s="62">
        <f t="shared" si="946"/>
        <v>0</v>
      </c>
      <c r="RMP1333" s="62">
        <f t="shared" si="946"/>
        <v>0</v>
      </c>
      <c r="RMQ1333" s="62">
        <f t="shared" si="946"/>
        <v>1000000</v>
      </c>
      <c r="RMR1333" s="62">
        <f t="shared" si="946"/>
        <v>0</v>
      </c>
      <c r="RMS1333" s="62">
        <f t="shared" si="946"/>
        <v>0</v>
      </c>
      <c r="RMT1333" s="62">
        <f t="shared" si="946"/>
        <v>0</v>
      </c>
      <c r="RMU1333" s="62">
        <f t="shared" si="946"/>
        <v>0</v>
      </c>
      <c r="RMV1333" s="62">
        <f t="shared" si="946"/>
        <v>1000000</v>
      </c>
      <c r="RNB1333" s="62" t="s">
        <v>185</v>
      </c>
      <c r="RNC1333" s="62" t="s">
        <v>186</v>
      </c>
      <c r="RND1333" s="62">
        <f>RND1329</f>
        <v>1000000</v>
      </c>
      <c r="RNE1333" s="62">
        <f t="shared" si="946"/>
        <v>0</v>
      </c>
      <c r="RNF1333" s="62">
        <f t="shared" si="946"/>
        <v>0</v>
      </c>
      <c r="RNG1333" s="62">
        <f t="shared" si="946"/>
        <v>1000000</v>
      </c>
      <c r="RNH1333" s="62">
        <f t="shared" si="946"/>
        <v>0</v>
      </c>
      <c r="RNI1333" s="62">
        <f t="shared" si="946"/>
        <v>0</v>
      </c>
      <c r="RNJ1333" s="62">
        <f t="shared" si="946"/>
        <v>0</v>
      </c>
      <c r="RNK1333" s="62">
        <f t="shared" si="946"/>
        <v>0</v>
      </c>
      <c r="RNL1333" s="62">
        <f t="shared" si="946"/>
        <v>1000000</v>
      </c>
      <c r="RNR1333" s="62" t="s">
        <v>185</v>
      </c>
      <c r="RNS1333" s="62" t="s">
        <v>186</v>
      </c>
      <c r="RNT1333" s="62">
        <f>RNT1329</f>
        <v>1000000</v>
      </c>
      <c r="RNU1333" s="62">
        <f t="shared" ref="RNU1333:RPX1334" si="947">RNU1329</f>
        <v>0</v>
      </c>
      <c r="RNV1333" s="62">
        <f t="shared" si="947"/>
        <v>0</v>
      </c>
      <c r="RNW1333" s="62">
        <f t="shared" si="947"/>
        <v>1000000</v>
      </c>
      <c r="RNX1333" s="62">
        <f t="shared" si="947"/>
        <v>0</v>
      </c>
      <c r="RNY1333" s="62">
        <f t="shared" si="947"/>
        <v>0</v>
      </c>
      <c r="RNZ1333" s="62">
        <f t="shared" si="947"/>
        <v>0</v>
      </c>
      <c r="ROA1333" s="62">
        <f t="shared" si="947"/>
        <v>0</v>
      </c>
      <c r="ROB1333" s="62">
        <f t="shared" si="947"/>
        <v>1000000</v>
      </c>
      <c r="ROH1333" s="62" t="s">
        <v>185</v>
      </c>
      <c r="ROI1333" s="62" t="s">
        <v>186</v>
      </c>
      <c r="ROJ1333" s="62">
        <f>ROJ1329</f>
        <v>1000000</v>
      </c>
      <c r="ROK1333" s="62">
        <f t="shared" si="947"/>
        <v>0</v>
      </c>
      <c r="ROL1333" s="62">
        <f t="shared" si="947"/>
        <v>0</v>
      </c>
      <c r="ROM1333" s="62">
        <f t="shared" si="947"/>
        <v>1000000</v>
      </c>
      <c r="RON1333" s="62">
        <f t="shared" si="947"/>
        <v>0</v>
      </c>
      <c r="ROO1333" s="62">
        <f t="shared" si="947"/>
        <v>0</v>
      </c>
      <c r="ROP1333" s="62">
        <f t="shared" si="947"/>
        <v>0</v>
      </c>
      <c r="ROQ1333" s="62">
        <f t="shared" si="947"/>
        <v>0</v>
      </c>
      <c r="ROR1333" s="62">
        <f t="shared" si="947"/>
        <v>1000000</v>
      </c>
      <c r="ROX1333" s="62" t="s">
        <v>185</v>
      </c>
      <c r="ROY1333" s="62" t="s">
        <v>186</v>
      </c>
      <c r="ROZ1333" s="62">
        <f>ROZ1329</f>
        <v>1000000</v>
      </c>
      <c r="RPA1333" s="62">
        <f t="shared" si="947"/>
        <v>0</v>
      </c>
      <c r="RPB1333" s="62">
        <f t="shared" si="947"/>
        <v>0</v>
      </c>
      <c r="RPC1333" s="62">
        <f t="shared" si="947"/>
        <v>1000000</v>
      </c>
      <c r="RPD1333" s="62">
        <f t="shared" si="947"/>
        <v>0</v>
      </c>
      <c r="RPE1333" s="62">
        <f t="shared" si="947"/>
        <v>0</v>
      </c>
      <c r="RPF1333" s="62">
        <f t="shared" si="947"/>
        <v>0</v>
      </c>
      <c r="RPG1333" s="62">
        <f t="shared" si="947"/>
        <v>0</v>
      </c>
      <c r="RPH1333" s="62">
        <f t="shared" si="947"/>
        <v>1000000</v>
      </c>
      <c r="RPN1333" s="62" t="s">
        <v>185</v>
      </c>
      <c r="RPO1333" s="62" t="s">
        <v>186</v>
      </c>
      <c r="RPP1333" s="62">
        <f>RPP1329</f>
        <v>1000000</v>
      </c>
      <c r="RPQ1333" s="62">
        <f t="shared" si="947"/>
        <v>0</v>
      </c>
      <c r="RPR1333" s="62">
        <f t="shared" si="947"/>
        <v>0</v>
      </c>
      <c r="RPS1333" s="62">
        <f t="shared" si="947"/>
        <v>1000000</v>
      </c>
      <c r="RPT1333" s="62">
        <f t="shared" si="947"/>
        <v>0</v>
      </c>
      <c r="RPU1333" s="62">
        <f t="shared" si="947"/>
        <v>0</v>
      </c>
      <c r="RPV1333" s="62">
        <f t="shared" si="947"/>
        <v>0</v>
      </c>
      <c r="RPW1333" s="62">
        <f t="shared" si="947"/>
        <v>0</v>
      </c>
      <c r="RPX1333" s="62">
        <f t="shared" si="947"/>
        <v>1000000</v>
      </c>
      <c r="RQD1333" s="62" t="s">
        <v>185</v>
      </c>
      <c r="RQE1333" s="62" t="s">
        <v>186</v>
      </c>
      <c r="RQF1333" s="62">
        <f>RQF1329</f>
        <v>1000000</v>
      </c>
      <c r="RQG1333" s="62">
        <f t="shared" ref="RQG1333:RSJ1334" si="948">RQG1329</f>
        <v>0</v>
      </c>
      <c r="RQH1333" s="62">
        <f t="shared" si="948"/>
        <v>0</v>
      </c>
      <c r="RQI1333" s="62">
        <f t="shared" si="948"/>
        <v>1000000</v>
      </c>
      <c r="RQJ1333" s="62">
        <f t="shared" si="948"/>
        <v>0</v>
      </c>
      <c r="RQK1333" s="62">
        <f t="shared" si="948"/>
        <v>0</v>
      </c>
      <c r="RQL1333" s="62">
        <f t="shared" si="948"/>
        <v>0</v>
      </c>
      <c r="RQM1333" s="62">
        <f t="shared" si="948"/>
        <v>0</v>
      </c>
      <c r="RQN1333" s="62">
        <f t="shared" si="948"/>
        <v>1000000</v>
      </c>
      <c r="RQT1333" s="62" t="s">
        <v>185</v>
      </c>
      <c r="RQU1333" s="62" t="s">
        <v>186</v>
      </c>
      <c r="RQV1333" s="62">
        <f>RQV1329</f>
        <v>1000000</v>
      </c>
      <c r="RQW1333" s="62">
        <f t="shared" si="948"/>
        <v>0</v>
      </c>
      <c r="RQX1333" s="62">
        <f t="shared" si="948"/>
        <v>0</v>
      </c>
      <c r="RQY1333" s="62">
        <f t="shared" si="948"/>
        <v>1000000</v>
      </c>
      <c r="RQZ1333" s="62">
        <f t="shared" si="948"/>
        <v>0</v>
      </c>
      <c r="RRA1333" s="62">
        <f t="shared" si="948"/>
        <v>0</v>
      </c>
      <c r="RRB1333" s="62">
        <f t="shared" si="948"/>
        <v>0</v>
      </c>
      <c r="RRC1333" s="62">
        <f t="shared" si="948"/>
        <v>0</v>
      </c>
      <c r="RRD1333" s="62">
        <f t="shared" si="948"/>
        <v>1000000</v>
      </c>
      <c r="RRJ1333" s="62" t="s">
        <v>185</v>
      </c>
      <c r="RRK1333" s="62" t="s">
        <v>186</v>
      </c>
      <c r="RRL1333" s="62">
        <f>RRL1329</f>
        <v>1000000</v>
      </c>
      <c r="RRM1333" s="62">
        <f t="shared" si="948"/>
        <v>0</v>
      </c>
      <c r="RRN1333" s="62">
        <f t="shared" si="948"/>
        <v>0</v>
      </c>
      <c r="RRO1333" s="62">
        <f t="shared" si="948"/>
        <v>1000000</v>
      </c>
      <c r="RRP1333" s="62">
        <f t="shared" si="948"/>
        <v>0</v>
      </c>
      <c r="RRQ1333" s="62">
        <f t="shared" si="948"/>
        <v>0</v>
      </c>
      <c r="RRR1333" s="62">
        <f t="shared" si="948"/>
        <v>0</v>
      </c>
      <c r="RRS1333" s="62">
        <f t="shared" si="948"/>
        <v>0</v>
      </c>
      <c r="RRT1333" s="62">
        <f t="shared" si="948"/>
        <v>1000000</v>
      </c>
      <c r="RRZ1333" s="62" t="s">
        <v>185</v>
      </c>
      <c r="RSA1333" s="62" t="s">
        <v>186</v>
      </c>
      <c r="RSB1333" s="62">
        <f>RSB1329</f>
        <v>1000000</v>
      </c>
      <c r="RSC1333" s="62">
        <f t="shared" si="948"/>
        <v>0</v>
      </c>
      <c r="RSD1333" s="62">
        <f t="shared" si="948"/>
        <v>0</v>
      </c>
      <c r="RSE1333" s="62">
        <f t="shared" si="948"/>
        <v>1000000</v>
      </c>
      <c r="RSF1333" s="62">
        <f t="shared" si="948"/>
        <v>0</v>
      </c>
      <c r="RSG1333" s="62">
        <f t="shared" si="948"/>
        <v>0</v>
      </c>
      <c r="RSH1333" s="62">
        <f t="shared" si="948"/>
        <v>0</v>
      </c>
      <c r="RSI1333" s="62">
        <f t="shared" si="948"/>
        <v>0</v>
      </c>
      <c r="RSJ1333" s="62">
        <f t="shared" si="948"/>
        <v>1000000</v>
      </c>
      <c r="RSP1333" s="62" t="s">
        <v>185</v>
      </c>
      <c r="RSQ1333" s="62" t="s">
        <v>186</v>
      </c>
      <c r="RSR1333" s="62">
        <f>RSR1329</f>
        <v>1000000</v>
      </c>
      <c r="RSS1333" s="62">
        <f t="shared" ref="RSS1333:RUV1334" si="949">RSS1329</f>
        <v>0</v>
      </c>
      <c r="RST1333" s="62">
        <f t="shared" si="949"/>
        <v>0</v>
      </c>
      <c r="RSU1333" s="62">
        <f t="shared" si="949"/>
        <v>1000000</v>
      </c>
      <c r="RSV1333" s="62">
        <f t="shared" si="949"/>
        <v>0</v>
      </c>
      <c r="RSW1333" s="62">
        <f t="shared" si="949"/>
        <v>0</v>
      </c>
      <c r="RSX1333" s="62">
        <f t="shared" si="949"/>
        <v>0</v>
      </c>
      <c r="RSY1333" s="62">
        <f t="shared" si="949"/>
        <v>0</v>
      </c>
      <c r="RSZ1333" s="62">
        <f t="shared" si="949"/>
        <v>1000000</v>
      </c>
      <c r="RTF1333" s="62" t="s">
        <v>185</v>
      </c>
      <c r="RTG1333" s="62" t="s">
        <v>186</v>
      </c>
      <c r="RTH1333" s="62">
        <f>RTH1329</f>
        <v>1000000</v>
      </c>
      <c r="RTI1333" s="62">
        <f t="shared" si="949"/>
        <v>0</v>
      </c>
      <c r="RTJ1333" s="62">
        <f t="shared" si="949"/>
        <v>0</v>
      </c>
      <c r="RTK1333" s="62">
        <f t="shared" si="949"/>
        <v>1000000</v>
      </c>
      <c r="RTL1333" s="62">
        <f t="shared" si="949"/>
        <v>0</v>
      </c>
      <c r="RTM1333" s="62">
        <f t="shared" si="949"/>
        <v>0</v>
      </c>
      <c r="RTN1333" s="62">
        <f t="shared" si="949"/>
        <v>0</v>
      </c>
      <c r="RTO1333" s="62">
        <f t="shared" si="949"/>
        <v>0</v>
      </c>
      <c r="RTP1333" s="62">
        <f t="shared" si="949"/>
        <v>1000000</v>
      </c>
      <c r="RTV1333" s="62" t="s">
        <v>185</v>
      </c>
      <c r="RTW1333" s="62" t="s">
        <v>186</v>
      </c>
      <c r="RTX1333" s="62">
        <f>RTX1329</f>
        <v>1000000</v>
      </c>
      <c r="RTY1333" s="62">
        <f t="shared" si="949"/>
        <v>0</v>
      </c>
      <c r="RTZ1333" s="62">
        <f t="shared" si="949"/>
        <v>0</v>
      </c>
      <c r="RUA1333" s="62">
        <f t="shared" si="949"/>
        <v>1000000</v>
      </c>
      <c r="RUB1333" s="62">
        <f t="shared" si="949"/>
        <v>0</v>
      </c>
      <c r="RUC1333" s="62">
        <f t="shared" si="949"/>
        <v>0</v>
      </c>
      <c r="RUD1333" s="62">
        <f t="shared" si="949"/>
        <v>0</v>
      </c>
      <c r="RUE1333" s="62">
        <f t="shared" si="949"/>
        <v>0</v>
      </c>
      <c r="RUF1333" s="62">
        <f t="shared" si="949"/>
        <v>1000000</v>
      </c>
      <c r="RUL1333" s="62" t="s">
        <v>185</v>
      </c>
      <c r="RUM1333" s="62" t="s">
        <v>186</v>
      </c>
      <c r="RUN1333" s="62">
        <f>RUN1329</f>
        <v>1000000</v>
      </c>
      <c r="RUO1333" s="62">
        <f t="shared" si="949"/>
        <v>0</v>
      </c>
      <c r="RUP1333" s="62">
        <f t="shared" si="949"/>
        <v>0</v>
      </c>
      <c r="RUQ1333" s="62">
        <f t="shared" si="949"/>
        <v>1000000</v>
      </c>
      <c r="RUR1333" s="62">
        <f t="shared" si="949"/>
        <v>0</v>
      </c>
      <c r="RUS1333" s="62">
        <f t="shared" si="949"/>
        <v>0</v>
      </c>
      <c r="RUT1333" s="62">
        <f t="shared" si="949"/>
        <v>0</v>
      </c>
      <c r="RUU1333" s="62">
        <f t="shared" si="949"/>
        <v>0</v>
      </c>
      <c r="RUV1333" s="62">
        <f t="shared" si="949"/>
        <v>1000000</v>
      </c>
      <c r="RVB1333" s="62" t="s">
        <v>185</v>
      </c>
      <c r="RVC1333" s="62" t="s">
        <v>186</v>
      </c>
      <c r="RVD1333" s="62">
        <f>RVD1329</f>
        <v>1000000</v>
      </c>
      <c r="RVE1333" s="62">
        <f t="shared" ref="RVE1333:RXH1334" si="950">RVE1329</f>
        <v>0</v>
      </c>
      <c r="RVF1333" s="62">
        <f t="shared" si="950"/>
        <v>0</v>
      </c>
      <c r="RVG1333" s="62">
        <f t="shared" si="950"/>
        <v>1000000</v>
      </c>
      <c r="RVH1333" s="62">
        <f t="shared" si="950"/>
        <v>0</v>
      </c>
      <c r="RVI1333" s="62">
        <f t="shared" si="950"/>
        <v>0</v>
      </c>
      <c r="RVJ1333" s="62">
        <f t="shared" si="950"/>
        <v>0</v>
      </c>
      <c r="RVK1333" s="62">
        <f t="shared" si="950"/>
        <v>0</v>
      </c>
      <c r="RVL1333" s="62">
        <f t="shared" si="950"/>
        <v>1000000</v>
      </c>
      <c r="RVR1333" s="62" t="s">
        <v>185</v>
      </c>
      <c r="RVS1333" s="62" t="s">
        <v>186</v>
      </c>
      <c r="RVT1333" s="62">
        <f>RVT1329</f>
        <v>1000000</v>
      </c>
      <c r="RVU1333" s="62">
        <f t="shared" si="950"/>
        <v>0</v>
      </c>
      <c r="RVV1333" s="62">
        <f t="shared" si="950"/>
        <v>0</v>
      </c>
      <c r="RVW1333" s="62">
        <f t="shared" si="950"/>
        <v>1000000</v>
      </c>
      <c r="RVX1333" s="62">
        <f t="shared" si="950"/>
        <v>0</v>
      </c>
      <c r="RVY1333" s="62">
        <f t="shared" si="950"/>
        <v>0</v>
      </c>
      <c r="RVZ1333" s="62">
        <f t="shared" si="950"/>
        <v>0</v>
      </c>
      <c r="RWA1333" s="62">
        <f t="shared" si="950"/>
        <v>0</v>
      </c>
      <c r="RWB1333" s="62">
        <f t="shared" si="950"/>
        <v>1000000</v>
      </c>
      <c r="RWH1333" s="62" t="s">
        <v>185</v>
      </c>
      <c r="RWI1333" s="62" t="s">
        <v>186</v>
      </c>
      <c r="RWJ1333" s="62">
        <f>RWJ1329</f>
        <v>1000000</v>
      </c>
      <c r="RWK1333" s="62">
        <f t="shared" si="950"/>
        <v>0</v>
      </c>
      <c r="RWL1333" s="62">
        <f t="shared" si="950"/>
        <v>0</v>
      </c>
      <c r="RWM1333" s="62">
        <f t="shared" si="950"/>
        <v>1000000</v>
      </c>
      <c r="RWN1333" s="62">
        <f t="shared" si="950"/>
        <v>0</v>
      </c>
      <c r="RWO1333" s="62">
        <f t="shared" si="950"/>
        <v>0</v>
      </c>
      <c r="RWP1333" s="62">
        <f t="shared" si="950"/>
        <v>0</v>
      </c>
      <c r="RWQ1333" s="62">
        <f t="shared" si="950"/>
        <v>0</v>
      </c>
      <c r="RWR1333" s="62">
        <f t="shared" si="950"/>
        <v>1000000</v>
      </c>
      <c r="RWX1333" s="62" t="s">
        <v>185</v>
      </c>
      <c r="RWY1333" s="62" t="s">
        <v>186</v>
      </c>
      <c r="RWZ1333" s="62">
        <f>RWZ1329</f>
        <v>1000000</v>
      </c>
      <c r="RXA1333" s="62">
        <f t="shared" si="950"/>
        <v>0</v>
      </c>
      <c r="RXB1333" s="62">
        <f t="shared" si="950"/>
        <v>0</v>
      </c>
      <c r="RXC1333" s="62">
        <f t="shared" si="950"/>
        <v>1000000</v>
      </c>
      <c r="RXD1333" s="62">
        <f t="shared" si="950"/>
        <v>0</v>
      </c>
      <c r="RXE1333" s="62">
        <f t="shared" si="950"/>
        <v>0</v>
      </c>
      <c r="RXF1333" s="62">
        <f t="shared" si="950"/>
        <v>0</v>
      </c>
      <c r="RXG1333" s="62">
        <f t="shared" si="950"/>
        <v>0</v>
      </c>
      <c r="RXH1333" s="62">
        <f t="shared" si="950"/>
        <v>1000000</v>
      </c>
      <c r="RXN1333" s="62" t="s">
        <v>185</v>
      </c>
      <c r="RXO1333" s="62" t="s">
        <v>186</v>
      </c>
      <c r="RXP1333" s="62">
        <f>RXP1329</f>
        <v>1000000</v>
      </c>
      <c r="RXQ1333" s="62">
        <f t="shared" ref="RXQ1333:RZT1334" si="951">RXQ1329</f>
        <v>0</v>
      </c>
      <c r="RXR1333" s="62">
        <f t="shared" si="951"/>
        <v>0</v>
      </c>
      <c r="RXS1333" s="62">
        <f t="shared" si="951"/>
        <v>1000000</v>
      </c>
      <c r="RXT1333" s="62">
        <f t="shared" si="951"/>
        <v>0</v>
      </c>
      <c r="RXU1333" s="62">
        <f t="shared" si="951"/>
        <v>0</v>
      </c>
      <c r="RXV1333" s="62">
        <f t="shared" si="951"/>
        <v>0</v>
      </c>
      <c r="RXW1333" s="62">
        <f t="shared" si="951"/>
        <v>0</v>
      </c>
      <c r="RXX1333" s="62">
        <f t="shared" si="951"/>
        <v>1000000</v>
      </c>
      <c r="RYD1333" s="62" t="s">
        <v>185</v>
      </c>
      <c r="RYE1333" s="62" t="s">
        <v>186</v>
      </c>
      <c r="RYF1333" s="62">
        <f>RYF1329</f>
        <v>1000000</v>
      </c>
      <c r="RYG1333" s="62">
        <f t="shared" si="951"/>
        <v>0</v>
      </c>
      <c r="RYH1333" s="62">
        <f t="shared" si="951"/>
        <v>0</v>
      </c>
      <c r="RYI1333" s="62">
        <f t="shared" si="951"/>
        <v>1000000</v>
      </c>
      <c r="RYJ1333" s="62">
        <f t="shared" si="951"/>
        <v>0</v>
      </c>
      <c r="RYK1333" s="62">
        <f t="shared" si="951"/>
        <v>0</v>
      </c>
      <c r="RYL1333" s="62">
        <f t="shared" si="951"/>
        <v>0</v>
      </c>
      <c r="RYM1333" s="62">
        <f t="shared" si="951"/>
        <v>0</v>
      </c>
      <c r="RYN1333" s="62">
        <f t="shared" si="951"/>
        <v>1000000</v>
      </c>
      <c r="RYT1333" s="62" t="s">
        <v>185</v>
      </c>
      <c r="RYU1333" s="62" t="s">
        <v>186</v>
      </c>
      <c r="RYV1333" s="62">
        <f>RYV1329</f>
        <v>1000000</v>
      </c>
      <c r="RYW1333" s="62">
        <f t="shared" si="951"/>
        <v>0</v>
      </c>
      <c r="RYX1333" s="62">
        <f t="shared" si="951"/>
        <v>0</v>
      </c>
      <c r="RYY1333" s="62">
        <f t="shared" si="951"/>
        <v>1000000</v>
      </c>
      <c r="RYZ1333" s="62">
        <f t="shared" si="951"/>
        <v>0</v>
      </c>
      <c r="RZA1333" s="62">
        <f t="shared" si="951"/>
        <v>0</v>
      </c>
      <c r="RZB1333" s="62">
        <f t="shared" si="951"/>
        <v>0</v>
      </c>
      <c r="RZC1333" s="62">
        <f t="shared" si="951"/>
        <v>0</v>
      </c>
      <c r="RZD1333" s="62">
        <f t="shared" si="951"/>
        <v>1000000</v>
      </c>
      <c r="RZJ1333" s="62" t="s">
        <v>185</v>
      </c>
      <c r="RZK1333" s="62" t="s">
        <v>186</v>
      </c>
      <c r="RZL1333" s="62">
        <f>RZL1329</f>
        <v>1000000</v>
      </c>
      <c r="RZM1333" s="62">
        <f t="shared" si="951"/>
        <v>0</v>
      </c>
      <c r="RZN1333" s="62">
        <f t="shared" si="951"/>
        <v>0</v>
      </c>
      <c r="RZO1333" s="62">
        <f t="shared" si="951"/>
        <v>1000000</v>
      </c>
      <c r="RZP1333" s="62">
        <f t="shared" si="951"/>
        <v>0</v>
      </c>
      <c r="RZQ1333" s="62">
        <f t="shared" si="951"/>
        <v>0</v>
      </c>
      <c r="RZR1333" s="62">
        <f t="shared" si="951"/>
        <v>0</v>
      </c>
      <c r="RZS1333" s="62">
        <f t="shared" si="951"/>
        <v>0</v>
      </c>
      <c r="RZT1333" s="62">
        <f t="shared" si="951"/>
        <v>1000000</v>
      </c>
      <c r="RZZ1333" s="62" t="s">
        <v>185</v>
      </c>
      <c r="SAA1333" s="62" t="s">
        <v>186</v>
      </c>
      <c r="SAB1333" s="62">
        <f>SAB1329</f>
        <v>1000000</v>
      </c>
      <c r="SAC1333" s="62">
        <f t="shared" ref="SAC1333:SCF1334" si="952">SAC1329</f>
        <v>0</v>
      </c>
      <c r="SAD1333" s="62">
        <f t="shared" si="952"/>
        <v>0</v>
      </c>
      <c r="SAE1333" s="62">
        <f t="shared" si="952"/>
        <v>1000000</v>
      </c>
      <c r="SAF1333" s="62">
        <f t="shared" si="952"/>
        <v>0</v>
      </c>
      <c r="SAG1333" s="62">
        <f t="shared" si="952"/>
        <v>0</v>
      </c>
      <c r="SAH1333" s="62">
        <f t="shared" si="952"/>
        <v>0</v>
      </c>
      <c r="SAI1333" s="62">
        <f t="shared" si="952"/>
        <v>0</v>
      </c>
      <c r="SAJ1333" s="62">
        <f t="shared" si="952"/>
        <v>1000000</v>
      </c>
      <c r="SAP1333" s="62" t="s">
        <v>185</v>
      </c>
      <c r="SAQ1333" s="62" t="s">
        <v>186</v>
      </c>
      <c r="SAR1333" s="62">
        <f>SAR1329</f>
        <v>1000000</v>
      </c>
      <c r="SAS1333" s="62">
        <f t="shared" si="952"/>
        <v>0</v>
      </c>
      <c r="SAT1333" s="62">
        <f t="shared" si="952"/>
        <v>0</v>
      </c>
      <c r="SAU1333" s="62">
        <f t="shared" si="952"/>
        <v>1000000</v>
      </c>
      <c r="SAV1333" s="62">
        <f t="shared" si="952"/>
        <v>0</v>
      </c>
      <c r="SAW1333" s="62">
        <f t="shared" si="952"/>
        <v>0</v>
      </c>
      <c r="SAX1333" s="62">
        <f t="shared" si="952"/>
        <v>0</v>
      </c>
      <c r="SAY1333" s="62">
        <f t="shared" si="952"/>
        <v>0</v>
      </c>
      <c r="SAZ1333" s="62">
        <f t="shared" si="952"/>
        <v>1000000</v>
      </c>
      <c r="SBF1333" s="62" t="s">
        <v>185</v>
      </c>
      <c r="SBG1333" s="62" t="s">
        <v>186</v>
      </c>
      <c r="SBH1333" s="62">
        <f>SBH1329</f>
        <v>1000000</v>
      </c>
      <c r="SBI1333" s="62">
        <f t="shared" si="952"/>
        <v>0</v>
      </c>
      <c r="SBJ1333" s="62">
        <f t="shared" si="952"/>
        <v>0</v>
      </c>
      <c r="SBK1333" s="62">
        <f t="shared" si="952"/>
        <v>1000000</v>
      </c>
      <c r="SBL1333" s="62">
        <f t="shared" si="952"/>
        <v>0</v>
      </c>
      <c r="SBM1333" s="62">
        <f t="shared" si="952"/>
        <v>0</v>
      </c>
      <c r="SBN1333" s="62">
        <f t="shared" si="952"/>
        <v>0</v>
      </c>
      <c r="SBO1333" s="62">
        <f t="shared" si="952"/>
        <v>0</v>
      </c>
      <c r="SBP1333" s="62">
        <f t="shared" si="952"/>
        <v>1000000</v>
      </c>
      <c r="SBV1333" s="62" t="s">
        <v>185</v>
      </c>
      <c r="SBW1333" s="62" t="s">
        <v>186</v>
      </c>
      <c r="SBX1333" s="62">
        <f>SBX1329</f>
        <v>1000000</v>
      </c>
      <c r="SBY1333" s="62">
        <f t="shared" si="952"/>
        <v>0</v>
      </c>
      <c r="SBZ1333" s="62">
        <f t="shared" si="952"/>
        <v>0</v>
      </c>
      <c r="SCA1333" s="62">
        <f t="shared" si="952"/>
        <v>1000000</v>
      </c>
      <c r="SCB1333" s="62">
        <f t="shared" si="952"/>
        <v>0</v>
      </c>
      <c r="SCC1333" s="62">
        <f t="shared" si="952"/>
        <v>0</v>
      </c>
      <c r="SCD1333" s="62">
        <f t="shared" si="952"/>
        <v>0</v>
      </c>
      <c r="SCE1333" s="62">
        <f t="shared" si="952"/>
        <v>0</v>
      </c>
      <c r="SCF1333" s="62">
        <f t="shared" si="952"/>
        <v>1000000</v>
      </c>
      <c r="SCL1333" s="62" t="s">
        <v>185</v>
      </c>
      <c r="SCM1333" s="62" t="s">
        <v>186</v>
      </c>
      <c r="SCN1333" s="62">
        <f>SCN1329</f>
        <v>1000000</v>
      </c>
      <c r="SCO1333" s="62">
        <f t="shared" ref="SCO1333:SER1334" si="953">SCO1329</f>
        <v>0</v>
      </c>
      <c r="SCP1333" s="62">
        <f t="shared" si="953"/>
        <v>0</v>
      </c>
      <c r="SCQ1333" s="62">
        <f t="shared" si="953"/>
        <v>1000000</v>
      </c>
      <c r="SCR1333" s="62">
        <f t="shared" si="953"/>
        <v>0</v>
      </c>
      <c r="SCS1333" s="62">
        <f t="shared" si="953"/>
        <v>0</v>
      </c>
      <c r="SCT1333" s="62">
        <f t="shared" si="953"/>
        <v>0</v>
      </c>
      <c r="SCU1333" s="62">
        <f t="shared" si="953"/>
        <v>0</v>
      </c>
      <c r="SCV1333" s="62">
        <f t="shared" si="953"/>
        <v>1000000</v>
      </c>
      <c r="SDB1333" s="62" t="s">
        <v>185</v>
      </c>
      <c r="SDC1333" s="62" t="s">
        <v>186</v>
      </c>
      <c r="SDD1333" s="62">
        <f>SDD1329</f>
        <v>1000000</v>
      </c>
      <c r="SDE1333" s="62">
        <f t="shared" si="953"/>
        <v>0</v>
      </c>
      <c r="SDF1333" s="62">
        <f t="shared" si="953"/>
        <v>0</v>
      </c>
      <c r="SDG1333" s="62">
        <f t="shared" si="953"/>
        <v>1000000</v>
      </c>
      <c r="SDH1333" s="62">
        <f t="shared" si="953"/>
        <v>0</v>
      </c>
      <c r="SDI1333" s="62">
        <f t="shared" si="953"/>
        <v>0</v>
      </c>
      <c r="SDJ1333" s="62">
        <f t="shared" si="953"/>
        <v>0</v>
      </c>
      <c r="SDK1333" s="62">
        <f t="shared" si="953"/>
        <v>0</v>
      </c>
      <c r="SDL1333" s="62">
        <f t="shared" si="953"/>
        <v>1000000</v>
      </c>
      <c r="SDR1333" s="62" t="s">
        <v>185</v>
      </c>
      <c r="SDS1333" s="62" t="s">
        <v>186</v>
      </c>
      <c r="SDT1333" s="62">
        <f>SDT1329</f>
        <v>1000000</v>
      </c>
      <c r="SDU1333" s="62">
        <f t="shared" si="953"/>
        <v>0</v>
      </c>
      <c r="SDV1333" s="62">
        <f t="shared" si="953"/>
        <v>0</v>
      </c>
      <c r="SDW1333" s="62">
        <f t="shared" si="953"/>
        <v>1000000</v>
      </c>
      <c r="SDX1333" s="62">
        <f t="shared" si="953"/>
        <v>0</v>
      </c>
      <c r="SDY1333" s="62">
        <f t="shared" si="953"/>
        <v>0</v>
      </c>
      <c r="SDZ1333" s="62">
        <f t="shared" si="953"/>
        <v>0</v>
      </c>
      <c r="SEA1333" s="62">
        <f t="shared" si="953"/>
        <v>0</v>
      </c>
      <c r="SEB1333" s="62">
        <f t="shared" si="953"/>
        <v>1000000</v>
      </c>
      <c r="SEH1333" s="62" t="s">
        <v>185</v>
      </c>
      <c r="SEI1333" s="62" t="s">
        <v>186</v>
      </c>
      <c r="SEJ1333" s="62">
        <f>SEJ1329</f>
        <v>1000000</v>
      </c>
      <c r="SEK1333" s="62">
        <f t="shared" si="953"/>
        <v>0</v>
      </c>
      <c r="SEL1333" s="62">
        <f t="shared" si="953"/>
        <v>0</v>
      </c>
      <c r="SEM1333" s="62">
        <f t="shared" si="953"/>
        <v>1000000</v>
      </c>
      <c r="SEN1333" s="62">
        <f t="shared" si="953"/>
        <v>0</v>
      </c>
      <c r="SEO1333" s="62">
        <f t="shared" si="953"/>
        <v>0</v>
      </c>
      <c r="SEP1333" s="62">
        <f t="shared" si="953"/>
        <v>0</v>
      </c>
      <c r="SEQ1333" s="62">
        <f t="shared" si="953"/>
        <v>0</v>
      </c>
      <c r="SER1333" s="62">
        <f t="shared" si="953"/>
        <v>1000000</v>
      </c>
      <c r="SEX1333" s="62" t="s">
        <v>185</v>
      </c>
      <c r="SEY1333" s="62" t="s">
        <v>186</v>
      </c>
      <c r="SEZ1333" s="62">
        <f>SEZ1329</f>
        <v>1000000</v>
      </c>
      <c r="SFA1333" s="62">
        <f t="shared" ref="SFA1333:SHD1334" si="954">SFA1329</f>
        <v>0</v>
      </c>
      <c r="SFB1333" s="62">
        <f t="shared" si="954"/>
        <v>0</v>
      </c>
      <c r="SFC1333" s="62">
        <f t="shared" si="954"/>
        <v>1000000</v>
      </c>
      <c r="SFD1333" s="62">
        <f t="shared" si="954"/>
        <v>0</v>
      </c>
      <c r="SFE1333" s="62">
        <f t="shared" si="954"/>
        <v>0</v>
      </c>
      <c r="SFF1333" s="62">
        <f t="shared" si="954"/>
        <v>0</v>
      </c>
      <c r="SFG1333" s="62">
        <f t="shared" si="954"/>
        <v>0</v>
      </c>
      <c r="SFH1333" s="62">
        <f t="shared" si="954"/>
        <v>1000000</v>
      </c>
      <c r="SFN1333" s="62" t="s">
        <v>185</v>
      </c>
      <c r="SFO1333" s="62" t="s">
        <v>186</v>
      </c>
      <c r="SFP1333" s="62">
        <f>SFP1329</f>
        <v>1000000</v>
      </c>
      <c r="SFQ1333" s="62">
        <f t="shared" si="954"/>
        <v>0</v>
      </c>
      <c r="SFR1333" s="62">
        <f t="shared" si="954"/>
        <v>0</v>
      </c>
      <c r="SFS1333" s="62">
        <f t="shared" si="954"/>
        <v>1000000</v>
      </c>
      <c r="SFT1333" s="62">
        <f t="shared" si="954"/>
        <v>0</v>
      </c>
      <c r="SFU1333" s="62">
        <f t="shared" si="954"/>
        <v>0</v>
      </c>
      <c r="SFV1333" s="62">
        <f t="shared" si="954"/>
        <v>0</v>
      </c>
      <c r="SFW1333" s="62">
        <f t="shared" si="954"/>
        <v>0</v>
      </c>
      <c r="SFX1333" s="62">
        <f t="shared" si="954"/>
        <v>1000000</v>
      </c>
      <c r="SGD1333" s="62" t="s">
        <v>185</v>
      </c>
      <c r="SGE1333" s="62" t="s">
        <v>186</v>
      </c>
      <c r="SGF1333" s="62">
        <f>SGF1329</f>
        <v>1000000</v>
      </c>
      <c r="SGG1333" s="62">
        <f t="shared" si="954"/>
        <v>0</v>
      </c>
      <c r="SGH1333" s="62">
        <f t="shared" si="954"/>
        <v>0</v>
      </c>
      <c r="SGI1333" s="62">
        <f t="shared" si="954"/>
        <v>1000000</v>
      </c>
      <c r="SGJ1333" s="62">
        <f t="shared" si="954"/>
        <v>0</v>
      </c>
      <c r="SGK1333" s="62">
        <f t="shared" si="954"/>
        <v>0</v>
      </c>
      <c r="SGL1333" s="62">
        <f t="shared" si="954"/>
        <v>0</v>
      </c>
      <c r="SGM1333" s="62">
        <f t="shared" si="954"/>
        <v>0</v>
      </c>
      <c r="SGN1333" s="62">
        <f t="shared" si="954"/>
        <v>1000000</v>
      </c>
      <c r="SGT1333" s="62" t="s">
        <v>185</v>
      </c>
      <c r="SGU1333" s="62" t="s">
        <v>186</v>
      </c>
      <c r="SGV1333" s="62">
        <f>SGV1329</f>
        <v>1000000</v>
      </c>
      <c r="SGW1333" s="62">
        <f t="shared" si="954"/>
        <v>0</v>
      </c>
      <c r="SGX1333" s="62">
        <f t="shared" si="954"/>
        <v>0</v>
      </c>
      <c r="SGY1333" s="62">
        <f t="shared" si="954"/>
        <v>1000000</v>
      </c>
      <c r="SGZ1333" s="62">
        <f t="shared" si="954"/>
        <v>0</v>
      </c>
      <c r="SHA1333" s="62">
        <f t="shared" si="954"/>
        <v>0</v>
      </c>
      <c r="SHB1333" s="62">
        <f t="shared" si="954"/>
        <v>0</v>
      </c>
      <c r="SHC1333" s="62">
        <f t="shared" si="954"/>
        <v>0</v>
      </c>
      <c r="SHD1333" s="62">
        <f t="shared" si="954"/>
        <v>1000000</v>
      </c>
      <c r="SHJ1333" s="62" t="s">
        <v>185</v>
      </c>
      <c r="SHK1333" s="62" t="s">
        <v>186</v>
      </c>
      <c r="SHL1333" s="62">
        <f>SHL1329</f>
        <v>1000000</v>
      </c>
      <c r="SHM1333" s="62">
        <f t="shared" ref="SHM1333:SJP1334" si="955">SHM1329</f>
        <v>0</v>
      </c>
      <c r="SHN1333" s="62">
        <f t="shared" si="955"/>
        <v>0</v>
      </c>
      <c r="SHO1333" s="62">
        <f t="shared" si="955"/>
        <v>1000000</v>
      </c>
      <c r="SHP1333" s="62">
        <f t="shared" si="955"/>
        <v>0</v>
      </c>
      <c r="SHQ1333" s="62">
        <f t="shared" si="955"/>
        <v>0</v>
      </c>
      <c r="SHR1333" s="62">
        <f t="shared" si="955"/>
        <v>0</v>
      </c>
      <c r="SHS1333" s="62">
        <f t="shared" si="955"/>
        <v>0</v>
      </c>
      <c r="SHT1333" s="62">
        <f t="shared" si="955"/>
        <v>1000000</v>
      </c>
      <c r="SHZ1333" s="62" t="s">
        <v>185</v>
      </c>
      <c r="SIA1333" s="62" t="s">
        <v>186</v>
      </c>
      <c r="SIB1333" s="62">
        <f>SIB1329</f>
        <v>1000000</v>
      </c>
      <c r="SIC1333" s="62">
        <f t="shared" si="955"/>
        <v>0</v>
      </c>
      <c r="SID1333" s="62">
        <f t="shared" si="955"/>
        <v>0</v>
      </c>
      <c r="SIE1333" s="62">
        <f t="shared" si="955"/>
        <v>1000000</v>
      </c>
      <c r="SIF1333" s="62">
        <f t="shared" si="955"/>
        <v>0</v>
      </c>
      <c r="SIG1333" s="62">
        <f t="shared" si="955"/>
        <v>0</v>
      </c>
      <c r="SIH1333" s="62">
        <f t="shared" si="955"/>
        <v>0</v>
      </c>
      <c r="SII1333" s="62">
        <f t="shared" si="955"/>
        <v>0</v>
      </c>
      <c r="SIJ1333" s="62">
        <f t="shared" si="955"/>
        <v>1000000</v>
      </c>
      <c r="SIP1333" s="62" t="s">
        <v>185</v>
      </c>
      <c r="SIQ1333" s="62" t="s">
        <v>186</v>
      </c>
      <c r="SIR1333" s="62">
        <f>SIR1329</f>
        <v>1000000</v>
      </c>
      <c r="SIS1333" s="62">
        <f t="shared" si="955"/>
        <v>0</v>
      </c>
      <c r="SIT1333" s="62">
        <f t="shared" si="955"/>
        <v>0</v>
      </c>
      <c r="SIU1333" s="62">
        <f t="shared" si="955"/>
        <v>1000000</v>
      </c>
      <c r="SIV1333" s="62">
        <f t="shared" si="955"/>
        <v>0</v>
      </c>
      <c r="SIW1333" s="62">
        <f t="shared" si="955"/>
        <v>0</v>
      </c>
      <c r="SIX1333" s="62">
        <f t="shared" si="955"/>
        <v>0</v>
      </c>
      <c r="SIY1333" s="62">
        <f t="shared" si="955"/>
        <v>0</v>
      </c>
      <c r="SIZ1333" s="62">
        <f t="shared" si="955"/>
        <v>1000000</v>
      </c>
      <c r="SJF1333" s="62" t="s">
        <v>185</v>
      </c>
      <c r="SJG1333" s="62" t="s">
        <v>186</v>
      </c>
      <c r="SJH1333" s="62">
        <f>SJH1329</f>
        <v>1000000</v>
      </c>
      <c r="SJI1333" s="62">
        <f t="shared" si="955"/>
        <v>0</v>
      </c>
      <c r="SJJ1333" s="62">
        <f t="shared" si="955"/>
        <v>0</v>
      </c>
      <c r="SJK1333" s="62">
        <f t="shared" si="955"/>
        <v>1000000</v>
      </c>
      <c r="SJL1333" s="62">
        <f t="shared" si="955"/>
        <v>0</v>
      </c>
      <c r="SJM1333" s="62">
        <f t="shared" si="955"/>
        <v>0</v>
      </c>
      <c r="SJN1333" s="62">
        <f t="shared" si="955"/>
        <v>0</v>
      </c>
      <c r="SJO1333" s="62">
        <f t="shared" si="955"/>
        <v>0</v>
      </c>
      <c r="SJP1333" s="62">
        <f t="shared" si="955"/>
        <v>1000000</v>
      </c>
      <c r="SJV1333" s="62" t="s">
        <v>185</v>
      </c>
      <c r="SJW1333" s="62" t="s">
        <v>186</v>
      </c>
      <c r="SJX1333" s="62">
        <f>SJX1329</f>
        <v>1000000</v>
      </c>
      <c r="SJY1333" s="62">
        <f t="shared" ref="SJY1333:SMB1334" si="956">SJY1329</f>
        <v>0</v>
      </c>
      <c r="SJZ1333" s="62">
        <f t="shared" si="956"/>
        <v>0</v>
      </c>
      <c r="SKA1333" s="62">
        <f t="shared" si="956"/>
        <v>1000000</v>
      </c>
      <c r="SKB1333" s="62">
        <f t="shared" si="956"/>
        <v>0</v>
      </c>
      <c r="SKC1333" s="62">
        <f t="shared" si="956"/>
        <v>0</v>
      </c>
      <c r="SKD1333" s="62">
        <f t="shared" si="956"/>
        <v>0</v>
      </c>
      <c r="SKE1333" s="62">
        <f t="shared" si="956"/>
        <v>0</v>
      </c>
      <c r="SKF1333" s="62">
        <f t="shared" si="956"/>
        <v>1000000</v>
      </c>
      <c r="SKL1333" s="62" t="s">
        <v>185</v>
      </c>
      <c r="SKM1333" s="62" t="s">
        <v>186</v>
      </c>
      <c r="SKN1333" s="62">
        <f>SKN1329</f>
        <v>1000000</v>
      </c>
      <c r="SKO1333" s="62">
        <f t="shared" si="956"/>
        <v>0</v>
      </c>
      <c r="SKP1333" s="62">
        <f t="shared" si="956"/>
        <v>0</v>
      </c>
      <c r="SKQ1333" s="62">
        <f t="shared" si="956"/>
        <v>1000000</v>
      </c>
      <c r="SKR1333" s="62">
        <f t="shared" si="956"/>
        <v>0</v>
      </c>
      <c r="SKS1333" s="62">
        <f t="shared" si="956"/>
        <v>0</v>
      </c>
      <c r="SKT1333" s="62">
        <f t="shared" si="956"/>
        <v>0</v>
      </c>
      <c r="SKU1333" s="62">
        <f t="shared" si="956"/>
        <v>0</v>
      </c>
      <c r="SKV1333" s="62">
        <f t="shared" si="956"/>
        <v>1000000</v>
      </c>
      <c r="SLB1333" s="62" t="s">
        <v>185</v>
      </c>
      <c r="SLC1333" s="62" t="s">
        <v>186</v>
      </c>
      <c r="SLD1333" s="62">
        <f>SLD1329</f>
        <v>1000000</v>
      </c>
      <c r="SLE1333" s="62">
        <f t="shared" si="956"/>
        <v>0</v>
      </c>
      <c r="SLF1333" s="62">
        <f t="shared" si="956"/>
        <v>0</v>
      </c>
      <c r="SLG1333" s="62">
        <f t="shared" si="956"/>
        <v>1000000</v>
      </c>
      <c r="SLH1333" s="62">
        <f t="shared" si="956"/>
        <v>0</v>
      </c>
      <c r="SLI1333" s="62">
        <f t="shared" si="956"/>
        <v>0</v>
      </c>
      <c r="SLJ1333" s="62">
        <f t="shared" si="956"/>
        <v>0</v>
      </c>
      <c r="SLK1333" s="62">
        <f t="shared" si="956"/>
        <v>0</v>
      </c>
      <c r="SLL1333" s="62">
        <f t="shared" si="956"/>
        <v>1000000</v>
      </c>
      <c r="SLR1333" s="62" t="s">
        <v>185</v>
      </c>
      <c r="SLS1333" s="62" t="s">
        <v>186</v>
      </c>
      <c r="SLT1333" s="62">
        <f>SLT1329</f>
        <v>1000000</v>
      </c>
      <c r="SLU1333" s="62">
        <f t="shared" si="956"/>
        <v>0</v>
      </c>
      <c r="SLV1333" s="62">
        <f t="shared" si="956"/>
        <v>0</v>
      </c>
      <c r="SLW1333" s="62">
        <f t="shared" si="956"/>
        <v>1000000</v>
      </c>
      <c r="SLX1333" s="62">
        <f t="shared" si="956"/>
        <v>0</v>
      </c>
      <c r="SLY1333" s="62">
        <f t="shared" si="956"/>
        <v>0</v>
      </c>
      <c r="SLZ1333" s="62">
        <f t="shared" si="956"/>
        <v>0</v>
      </c>
      <c r="SMA1333" s="62">
        <f t="shared" si="956"/>
        <v>0</v>
      </c>
      <c r="SMB1333" s="62">
        <f t="shared" si="956"/>
        <v>1000000</v>
      </c>
      <c r="SMH1333" s="62" t="s">
        <v>185</v>
      </c>
      <c r="SMI1333" s="62" t="s">
        <v>186</v>
      </c>
      <c r="SMJ1333" s="62">
        <f>SMJ1329</f>
        <v>1000000</v>
      </c>
      <c r="SMK1333" s="62">
        <f t="shared" ref="SMK1333:SON1334" si="957">SMK1329</f>
        <v>0</v>
      </c>
      <c r="SML1333" s="62">
        <f t="shared" si="957"/>
        <v>0</v>
      </c>
      <c r="SMM1333" s="62">
        <f t="shared" si="957"/>
        <v>1000000</v>
      </c>
      <c r="SMN1333" s="62">
        <f t="shared" si="957"/>
        <v>0</v>
      </c>
      <c r="SMO1333" s="62">
        <f t="shared" si="957"/>
        <v>0</v>
      </c>
      <c r="SMP1333" s="62">
        <f t="shared" si="957"/>
        <v>0</v>
      </c>
      <c r="SMQ1333" s="62">
        <f t="shared" si="957"/>
        <v>0</v>
      </c>
      <c r="SMR1333" s="62">
        <f t="shared" si="957"/>
        <v>1000000</v>
      </c>
      <c r="SMX1333" s="62" t="s">
        <v>185</v>
      </c>
      <c r="SMY1333" s="62" t="s">
        <v>186</v>
      </c>
      <c r="SMZ1333" s="62">
        <f>SMZ1329</f>
        <v>1000000</v>
      </c>
      <c r="SNA1333" s="62">
        <f t="shared" si="957"/>
        <v>0</v>
      </c>
      <c r="SNB1333" s="62">
        <f t="shared" si="957"/>
        <v>0</v>
      </c>
      <c r="SNC1333" s="62">
        <f t="shared" si="957"/>
        <v>1000000</v>
      </c>
      <c r="SND1333" s="62">
        <f t="shared" si="957"/>
        <v>0</v>
      </c>
      <c r="SNE1333" s="62">
        <f t="shared" si="957"/>
        <v>0</v>
      </c>
      <c r="SNF1333" s="62">
        <f t="shared" si="957"/>
        <v>0</v>
      </c>
      <c r="SNG1333" s="62">
        <f t="shared" si="957"/>
        <v>0</v>
      </c>
      <c r="SNH1333" s="62">
        <f t="shared" si="957"/>
        <v>1000000</v>
      </c>
      <c r="SNN1333" s="62" t="s">
        <v>185</v>
      </c>
      <c r="SNO1333" s="62" t="s">
        <v>186</v>
      </c>
      <c r="SNP1333" s="62">
        <f>SNP1329</f>
        <v>1000000</v>
      </c>
      <c r="SNQ1333" s="62">
        <f t="shared" si="957"/>
        <v>0</v>
      </c>
      <c r="SNR1333" s="62">
        <f t="shared" si="957"/>
        <v>0</v>
      </c>
      <c r="SNS1333" s="62">
        <f t="shared" si="957"/>
        <v>1000000</v>
      </c>
      <c r="SNT1333" s="62">
        <f t="shared" si="957"/>
        <v>0</v>
      </c>
      <c r="SNU1333" s="62">
        <f t="shared" si="957"/>
        <v>0</v>
      </c>
      <c r="SNV1333" s="62">
        <f t="shared" si="957"/>
        <v>0</v>
      </c>
      <c r="SNW1333" s="62">
        <f t="shared" si="957"/>
        <v>0</v>
      </c>
      <c r="SNX1333" s="62">
        <f t="shared" si="957"/>
        <v>1000000</v>
      </c>
      <c r="SOD1333" s="62" t="s">
        <v>185</v>
      </c>
      <c r="SOE1333" s="62" t="s">
        <v>186</v>
      </c>
      <c r="SOF1333" s="62">
        <f>SOF1329</f>
        <v>1000000</v>
      </c>
      <c r="SOG1333" s="62">
        <f t="shared" si="957"/>
        <v>0</v>
      </c>
      <c r="SOH1333" s="62">
        <f t="shared" si="957"/>
        <v>0</v>
      </c>
      <c r="SOI1333" s="62">
        <f t="shared" si="957"/>
        <v>1000000</v>
      </c>
      <c r="SOJ1333" s="62">
        <f t="shared" si="957"/>
        <v>0</v>
      </c>
      <c r="SOK1333" s="62">
        <f t="shared" si="957"/>
        <v>0</v>
      </c>
      <c r="SOL1333" s="62">
        <f t="shared" si="957"/>
        <v>0</v>
      </c>
      <c r="SOM1333" s="62">
        <f t="shared" si="957"/>
        <v>0</v>
      </c>
      <c r="SON1333" s="62">
        <f t="shared" si="957"/>
        <v>1000000</v>
      </c>
      <c r="SOT1333" s="62" t="s">
        <v>185</v>
      </c>
      <c r="SOU1333" s="62" t="s">
        <v>186</v>
      </c>
      <c r="SOV1333" s="62">
        <f>SOV1329</f>
        <v>1000000</v>
      </c>
      <c r="SOW1333" s="62">
        <f t="shared" ref="SOW1333:SQZ1334" si="958">SOW1329</f>
        <v>0</v>
      </c>
      <c r="SOX1333" s="62">
        <f t="shared" si="958"/>
        <v>0</v>
      </c>
      <c r="SOY1333" s="62">
        <f t="shared" si="958"/>
        <v>1000000</v>
      </c>
      <c r="SOZ1333" s="62">
        <f t="shared" si="958"/>
        <v>0</v>
      </c>
      <c r="SPA1333" s="62">
        <f t="shared" si="958"/>
        <v>0</v>
      </c>
      <c r="SPB1333" s="62">
        <f t="shared" si="958"/>
        <v>0</v>
      </c>
      <c r="SPC1333" s="62">
        <f t="shared" si="958"/>
        <v>0</v>
      </c>
      <c r="SPD1333" s="62">
        <f t="shared" si="958"/>
        <v>1000000</v>
      </c>
      <c r="SPJ1333" s="62" t="s">
        <v>185</v>
      </c>
      <c r="SPK1333" s="62" t="s">
        <v>186</v>
      </c>
      <c r="SPL1333" s="62">
        <f>SPL1329</f>
        <v>1000000</v>
      </c>
      <c r="SPM1333" s="62">
        <f t="shared" si="958"/>
        <v>0</v>
      </c>
      <c r="SPN1333" s="62">
        <f t="shared" si="958"/>
        <v>0</v>
      </c>
      <c r="SPO1333" s="62">
        <f t="shared" si="958"/>
        <v>1000000</v>
      </c>
      <c r="SPP1333" s="62">
        <f t="shared" si="958"/>
        <v>0</v>
      </c>
      <c r="SPQ1333" s="62">
        <f t="shared" si="958"/>
        <v>0</v>
      </c>
      <c r="SPR1333" s="62">
        <f t="shared" si="958"/>
        <v>0</v>
      </c>
      <c r="SPS1333" s="62">
        <f t="shared" si="958"/>
        <v>0</v>
      </c>
      <c r="SPT1333" s="62">
        <f t="shared" si="958"/>
        <v>1000000</v>
      </c>
      <c r="SPZ1333" s="62" t="s">
        <v>185</v>
      </c>
      <c r="SQA1333" s="62" t="s">
        <v>186</v>
      </c>
      <c r="SQB1333" s="62">
        <f>SQB1329</f>
        <v>1000000</v>
      </c>
      <c r="SQC1333" s="62">
        <f t="shared" si="958"/>
        <v>0</v>
      </c>
      <c r="SQD1333" s="62">
        <f t="shared" si="958"/>
        <v>0</v>
      </c>
      <c r="SQE1333" s="62">
        <f t="shared" si="958"/>
        <v>1000000</v>
      </c>
      <c r="SQF1333" s="62">
        <f t="shared" si="958"/>
        <v>0</v>
      </c>
      <c r="SQG1333" s="62">
        <f t="shared" si="958"/>
        <v>0</v>
      </c>
      <c r="SQH1333" s="62">
        <f t="shared" si="958"/>
        <v>0</v>
      </c>
      <c r="SQI1333" s="62">
        <f t="shared" si="958"/>
        <v>0</v>
      </c>
      <c r="SQJ1333" s="62">
        <f t="shared" si="958"/>
        <v>1000000</v>
      </c>
      <c r="SQP1333" s="62" t="s">
        <v>185</v>
      </c>
      <c r="SQQ1333" s="62" t="s">
        <v>186</v>
      </c>
      <c r="SQR1333" s="62">
        <f>SQR1329</f>
        <v>1000000</v>
      </c>
      <c r="SQS1333" s="62">
        <f t="shared" si="958"/>
        <v>0</v>
      </c>
      <c r="SQT1333" s="62">
        <f t="shared" si="958"/>
        <v>0</v>
      </c>
      <c r="SQU1333" s="62">
        <f t="shared" si="958"/>
        <v>1000000</v>
      </c>
      <c r="SQV1333" s="62">
        <f t="shared" si="958"/>
        <v>0</v>
      </c>
      <c r="SQW1333" s="62">
        <f t="shared" si="958"/>
        <v>0</v>
      </c>
      <c r="SQX1333" s="62">
        <f t="shared" si="958"/>
        <v>0</v>
      </c>
      <c r="SQY1333" s="62">
        <f t="shared" si="958"/>
        <v>0</v>
      </c>
      <c r="SQZ1333" s="62">
        <f t="shared" si="958"/>
        <v>1000000</v>
      </c>
      <c r="SRF1333" s="62" t="s">
        <v>185</v>
      </c>
      <c r="SRG1333" s="62" t="s">
        <v>186</v>
      </c>
      <c r="SRH1333" s="62">
        <f>SRH1329</f>
        <v>1000000</v>
      </c>
      <c r="SRI1333" s="62">
        <f t="shared" ref="SRI1333:STL1334" si="959">SRI1329</f>
        <v>0</v>
      </c>
      <c r="SRJ1333" s="62">
        <f t="shared" si="959"/>
        <v>0</v>
      </c>
      <c r="SRK1333" s="62">
        <f t="shared" si="959"/>
        <v>1000000</v>
      </c>
      <c r="SRL1333" s="62">
        <f t="shared" si="959"/>
        <v>0</v>
      </c>
      <c r="SRM1333" s="62">
        <f t="shared" si="959"/>
        <v>0</v>
      </c>
      <c r="SRN1333" s="62">
        <f t="shared" si="959"/>
        <v>0</v>
      </c>
      <c r="SRO1333" s="62">
        <f t="shared" si="959"/>
        <v>0</v>
      </c>
      <c r="SRP1333" s="62">
        <f t="shared" si="959"/>
        <v>1000000</v>
      </c>
      <c r="SRV1333" s="62" t="s">
        <v>185</v>
      </c>
      <c r="SRW1333" s="62" t="s">
        <v>186</v>
      </c>
      <c r="SRX1333" s="62">
        <f>SRX1329</f>
        <v>1000000</v>
      </c>
      <c r="SRY1333" s="62">
        <f t="shared" si="959"/>
        <v>0</v>
      </c>
      <c r="SRZ1333" s="62">
        <f t="shared" si="959"/>
        <v>0</v>
      </c>
      <c r="SSA1333" s="62">
        <f t="shared" si="959"/>
        <v>1000000</v>
      </c>
      <c r="SSB1333" s="62">
        <f t="shared" si="959"/>
        <v>0</v>
      </c>
      <c r="SSC1333" s="62">
        <f t="shared" si="959"/>
        <v>0</v>
      </c>
      <c r="SSD1333" s="62">
        <f t="shared" si="959"/>
        <v>0</v>
      </c>
      <c r="SSE1333" s="62">
        <f t="shared" si="959"/>
        <v>0</v>
      </c>
      <c r="SSF1333" s="62">
        <f t="shared" si="959"/>
        <v>1000000</v>
      </c>
      <c r="SSL1333" s="62" t="s">
        <v>185</v>
      </c>
      <c r="SSM1333" s="62" t="s">
        <v>186</v>
      </c>
      <c r="SSN1333" s="62">
        <f>SSN1329</f>
        <v>1000000</v>
      </c>
      <c r="SSO1333" s="62">
        <f t="shared" si="959"/>
        <v>0</v>
      </c>
      <c r="SSP1333" s="62">
        <f t="shared" si="959"/>
        <v>0</v>
      </c>
      <c r="SSQ1333" s="62">
        <f t="shared" si="959"/>
        <v>1000000</v>
      </c>
      <c r="SSR1333" s="62">
        <f t="shared" si="959"/>
        <v>0</v>
      </c>
      <c r="SSS1333" s="62">
        <f t="shared" si="959"/>
        <v>0</v>
      </c>
      <c r="SST1333" s="62">
        <f t="shared" si="959"/>
        <v>0</v>
      </c>
      <c r="SSU1333" s="62">
        <f t="shared" si="959"/>
        <v>0</v>
      </c>
      <c r="SSV1333" s="62">
        <f t="shared" si="959"/>
        <v>1000000</v>
      </c>
      <c r="STB1333" s="62" t="s">
        <v>185</v>
      </c>
      <c r="STC1333" s="62" t="s">
        <v>186</v>
      </c>
      <c r="STD1333" s="62">
        <f>STD1329</f>
        <v>1000000</v>
      </c>
      <c r="STE1333" s="62">
        <f t="shared" si="959"/>
        <v>0</v>
      </c>
      <c r="STF1333" s="62">
        <f t="shared" si="959"/>
        <v>0</v>
      </c>
      <c r="STG1333" s="62">
        <f t="shared" si="959"/>
        <v>1000000</v>
      </c>
      <c r="STH1333" s="62">
        <f t="shared" si="959"/>
        <v>0</v>
      </c>
      <c r="STI1333" s="62">
        <f t="shared" si="959"/>
        <v>0</v>
      </c>
      <c r="STJ1333" s="62">
        <f t="shared" si="959"/>
        <v>0</v>
      </c>
      <c r="STK1333" s="62">
        <f t="shared" si="959"/>
        <v>0</v>
      </c>
      <c r="STL1333" s="62">
        <f t="shared" si="959"/>
        <v>1000000</v>
      </c>
      <c r="STR1333" s="62" t="s">
        <v>185</v>
      </c>
      <c r="STS1333" s="62" t="s">
        <v>186</v>
      </c>
      <c r="STT1333" s="62">
        <f>STT1329</f>
        <v>1000000</v>
      </c>
      <c r="STU1333" s="62">
        <f t="shared" ref="STU1333:SVX1334" si="960">STU1329</f>
        <v>0</v>
      </c>
      <c r="STV1333" s="62">
        <f t="shared" si="960"/>
        <v>0</v>
      </c>
      <c r="STW1333" s="62">
        <f t="shared" si="960"/>
        <v>1000000</v>
      </c>
      <c r="STX1333" s="62">
        <f t="shared" si="960"/>
        <v>0</v>
      </c>
      <c r="STY1333" s="62">
        <f t="shared" si="960"/>
        <v>0</v>
      </c>
      <c r="STZ1333" s="62">
        <f t="shared" si="960"/>
        <v>0</v>
      </c>
      <c r="SUA1333" s="62">
        <f t="shared" si="960"/>
        <v>0</v>
      </c>
      <c r="SUB1333" s="62">
        <f t="shared" si="960"/>
        <v>1000000</v>
      </c>
      <c r="SUH1333" s="62" t="s">
        <v>185</v>
      </c>
      <c r="SUI1333" s="62" t="s">
        <v>186</v>
      </c>
      <c r="SUJ1333" s="62">
        <f>SUJ1329</f>
        <v>1000000</v>
      </c>
      <c r="SUK1333" s="62">
        <f t="shared" si="960"/>
        <v>0</v>
      </c>
      <c r="SUL1333" s="62">
        <f t="shared" si="960"/>
        <v>0</v>
      </c>
      <c r="SUM1333" s="62">
        <f t="shared" si="960"/>
        <v>1000000</v>
      </c>
      <c r="SUN1333" s="62">
        <f t="shared" si="960"/>
        <v>0</v>
      </c>
      <c r="SUO1333" s="62">
        <f t="shared" si="960"/>
        <v>0</v>
      </c>
      <c r="SUP1333" s="62">
        <f t="shared" si="960"/>
        <v>0</v>
      </c>
      <c r="SUQ1333" s="62">
        <f t="shared" si="960"/>
        <v>0</v>
      </c>
      <c r="SUR1333" s="62">
        <f t="shared" si="960"/>
        <v>1000000</v>
      </c>
      <c r="SUX1333" s="62" t="s">
        <v>185</v>
      </c>
      <c r="SUY1333" s="62" t="s">
        <v>186</v>
      </c>
      <c r="SUZ1333" s="62">
        <f>SUZ1329</f>
        <v>1000000</v>
      </c>
      <c r="SVA1333" s="62">
        <f t="shared" si="960"/>
        <v>0</v>
      </c>
      <c r="SVB1333" s="62">
        <f t="shared" si="960"/>
        <v>0</v>
      </c>
      <c r="SVC1333" s="62">
        <f t="shared" si="960"/>
        <v>1000000</v>
      </c>
      <c r="SVD1333" s="62">
        <f t="shared" si="960"/>
        <v>0</v>
      </c>
      <c r="SVE1333" s="62">
        <f t="shared" si="960"/>
        <v>0</v>
      </c>
      <c r="SVF1333" s="62">
        <f t="shared" si="960"/>
        <v>0</v>
      </c>
      <c r="SVG1333" s="62">
        <f t="shared" si="960"/>
        <v>0</v>
      </c>
      <c r="SVH1333" s="62">
        <f t="shared" si="960"/>
        <v>1000000</v>
      </c>
      <c r="SVN1333" s="62" t="s">
        <v>185</v>
      </c>
      <c r="SVO1333" s="62" t="s">
        <v>186</v>
      </c>
      <c r="SVP1333" s="62">
        <f>SVP1329</f>
        <v>1000000</v>
      </c>
      <c r="SVQ1333" s="62">
        <f t="shared" si="960"/>
        <v>0</v>
      </c>
      <c r="SVR1333" s="62">
        <f t="shared" si="960"/>
        <v>0</v>
      </c>
      <c r="SVS1333" s="62">
        <f t="shared" si="960"/>
        <v>1000000</v>
      </c>
      <c r="SVT1333" s="62">
        <f t="shared" si="960"/>
        <v>0</v>
      </c>
      <c r="SVU1333" s="62">
        <f t="shared" si="960"/>
        <v>0</v>
      </c>
      <c r="SVV1333" s="62">
        <f t="shared" si="960"/>
        <v>0</v>
      </c>
      <c r="SVW1333" s="62">
        <f t="shared" si="960"/>
        <v>0</v>
      </c>
      <c r="SVX1333" s="62">
        <f t="shared" si="960"/>
        <v>1000000</v>
      </c>
      <c r="SWD1333" s="62" t="s">
        <v>185</v>
      </c>
      <c r="SWE1333" s="62" t="s">
        <v>186</v>
      </c>
      <c r="SWF1333" s="62">
        <f>SWF1329</f>
        <v>1000000</v>
      </c>
      <c r="SWG1333" s="62">
        <f t="shared" ref="SWG1333:SYJ1334" si="961">SWG1329</f>
        <v>0</v>
      </c>
      <c r="SWH1333" s="62">
        <f t="shared" si="961"/>
        <v>0</v>
      </c>
      <c r="SWI1333" s="62">
        <f t="shared" si="961"/>
        <v>1000000</v>
      </c>
      <c r="SWJ1333" s="62">
        <f t="shared" si="961"/>
        <v>0</v>
      </c>
      <c r="SWK1333" s="62">
        <f t="shared" si="961"/>
        <v>0</v>
      </c>
      <c r="SWL1333" s="62">
        <f t="shared" si="961"/>
        <v>0</v>
      </c>
      <c r="SWM1333" s="62">
        <f t="shared" si="961"/>
        <v>0</v>
      </c>
      <c r="SWN1333" s="62">
        <f t="shared" si="961"/>
        <v>1000000</v>
      </c>
      <c r="SWT1333" s="62" t="s">
        <v>185</v>
      </c>
      <c r="SWU1333" s="62" t="s">
        <v>186</v>
      </c>
      <c r="SWV1333" s="62">
        <f>SWV1329</f>
        <v>1000000</v>
      </c>
      <c r="SWW1333" s="62">
        <f t="shared" si="961"/>
        <v>0</v>
      </c>
      <c r="SWX1333" s="62">
        <f t="shared" si="961"/>
        <v>0</v>
      </c>
      <c r="SWY1333" s="62">
        <f t="shared" si="961"/>
        <v>1000000</v>
      </c>
      <c r="SWZ1333" s="62">
        <f t="shared" si="961"/>
        <v>0</v>
      </c>
      <c r="SXA1333" s="62">
        <f t="shared" si="961"/>
        <v>0</v>
      </c>
      <c r="SXB1333" s="62">
        <f t="shared" si="961"/>
        <v>0</v>
      </c>
      <c r="SXC1333" s="62">
        <f t="shared" si="961"/>
        <v>0</v>
      </c>
      <c r="SXD1333" s="62">
        <f t="shared" si="961"/>
        <v>1000000</v>
      </c>
      <c r="SXJ1333" s="62" t="s">
        <v>185</v>
      </c>
      <c r="SXK1333" s="62" t="s">
        <v>186</v>
      </c>
      <c r="SXL1333" s="62">
        <f>SXL1329</f>
        <v>1000000</v>
      </c>
      <c r="SXM1333" s="62">
        <f t="shared" si="961"/>
        <v>0</v>
      </c>
      <c r="SXN1333" s="62">
        <f t="shared" si="961"/>
        <v>0</v>
      </c>
      <c r="SXO1333" s="62">
        <f t="shared" si="961"/>
        <v>1000000</v>
      </c>
      <c r="SXP1333" s="62">
        <f t="shared" si="961"/>
        <v>0</v>
      </c>
      <c r="SXQ1333" s="62">
        <f t="shared" si="961"/>
        <v>0</v>
      </c>
      <c r="SXR1333" s="62">
        <f t="shared" si="961"/>
        <v>0</v>
      </c>
      <c r="SXS1333" s="62">
        <f t="shared" si="961"/>
        <v>0</v>
      </c>
      <c r="SXT1333" s="62">
        <f t="shared" si="961"/>
        <v>1000000</v>
      </c>
      <c r="SXZ1333" s="62" t="s">
        <v>185</v>
      </c>
      <c r="SYA1333" s="62" t="s">
        <v>186</v>
      </c>
      <c r="SYB1333" s="62">
        <f>SYB1329</f>
        <v>1000000</v>
      </c>
      <c r="SYC1333" s="62">
        <f t="shared" si="961"/>
        <v>0</v>
      </c>
      <c r="SYD1333" s="62">
        <f t="shared" si="961"/>
        <v>0</v>
      </c>
      <c r="SYE1333" s="62">
        <f t="shared" si="961"/>
        <v>1000000</v>
      </c>
      <c r="SYF1333" s="62">
        <f t="shared" si="961"/>
        <v>0</v>
      </c>
      <c r="SYG1333" s="62">
        <f t="shared" si="961"/>
        <v>0</v>
      </c>
      <c r="SYH1333" s="62">
        <f t="shared" si="961"/>
        <v>0</v>
      </c>
      <c r="SYI1333" s="62">
        <f t="shared" si="961"/>
        <v>0</v>
      </c>
      <c r="SYJ1333" s="62">
        <f t="shared" si="961"/>
        <v>1000000</v>
      </c>
      <c r="SYP1333" s="62" t="s">
        <v>185</v>
      </c>
      <c r="SYQ1333" s="62" t="s">
        <v>186</v>
      </c>
      <c r="SYR1333" s="62">
        <f>SYR1329</f>
        <v>1000000</v>
      </c>
      <c r="SYS1333" s="62">
        <f t="shared" ref="SYS1333:TAV1334" si="962">SYS1329</f>
        <v>0</v>
      </c>
      <c r="SYT1333" s="62">
        <f t="shared" si="962"/>
        <v>0</v>
      </c>
      <c r="SYU1333" s="62">
        <f t="shared" si="962"/>
        <v>1000000</v>
      </c>
      <c r="SYV1333" s="62">
        <f t="shared" si="962"/>
        <v>0</v>
      </c>
      <c r="SYW1333" s="62">
        <f t="shared" si="962"/>
        <v>0</v>
      </c>
      <c r="SYX1333" s="62">
        <f t="shared" si="962"/>
        <v>0</v>
      </c>
      <c r="SYY1333" s="62">
        <f t="shared" si="962"/>
        <v>0</v>
      </c>
      <c r="SYZ1333" s="62">
        <f t="shared" si="962"/>
        <v>1000000</v>
      </c>
      <c r="SZF1333" s="62" t="s">
        <v>185</v>
      </c>
      <c r="SZG1333" s="62" t="s">
        <v>186</v>
      </c>
      <c r="SZH1333" s="62">
        <f>SZH1329</f>
        <v>1000000</v>
      </c>
      <c r="SZI1333" s="62">
        <f t="shared" si="962"/>
        <v>0</v>
      </c>
      <c r="SZJ1333" s="62">
        <f t="shared" si="962"/>
        <v>0</v>
      </c>
      <c r="SZK1333" s="62">
        <f t="shared" si="962"/>
        <v>1000000</v>
      </c>
      <c r="SZL1333" s="62">
        <f t="shared" si="962"/>
        <v>0</v>
      </c>
      <c r="SZM1333" s="62">
        <f t="shared" si="962"/>
        <v>0</v>
      </c>
      <c r="SZN1333" s="62">
        <f t="shared" si="962"/>
        <v>0</v>
      </c>
      <c r="SZO1333" s="62">
        <f t="shared" si="962"/>
        <v>0</v>
      </c>
      <c r="SZP1333" s="62">
        <f t="shared" si="962"/>
        <v>1000000</v>
      </c>
      <c r="SZV1333" s="62" t="s">
        <v>185</v>
      </c>
      <c r="SZW1333" s="62" t="s">
        <v>186</v>
      </c>
      <c r="SZX1333" s="62">
        <f>SZX1329</f>
        <v>1000000</v>
      </c>
      <c r="SZY1333" s="62">
        <f t="shared" si="962"/>
        <v>0</v>
      </c>
      <c r="SZZ1333" s="62">
        <f t="shared" si="962"/>
        <v>0</v>
      </c>
      <c r="TAA1333" s="62">
        <f t="shared" si="962"/>
        <v>1000000</v>
      </c>
      <c r="TAB1333" s="62">
        <f t="shared" si="962"/>
        <v>0</v>
      </c>
      <c r="TAC1333" s="62">
        <f t="shared" si="962"/>
        <v>0</v>
      </c>
      <c r="TAD1333" s="62">
        <f t="shared" si="962"/>
        <v>0</v>
      </c>
      <c r="TAE1333" s="62">
        <f t="shared" si="962"/>
        <v>0</v>
      </c>
      <c r="TAF1333" s="62">
        <f t="shared" si="962"/>
        <v>1000000</v>
      </c>
      <c r="TAL1333" s="62" t="s">
        <v>185</v>
      </c>
      <c r="TAM1333" s="62" t="s">
        <v>186</v>
      </c>
      <c r="TAN1333" s="62">
        <f>TAN1329</f>
        <v>1000000</v>
      </c>
      <c r="TAO1333" s="62">
        <f t="shared" si="962"/>
        <v>0</v>
      </c>
      <c r="TAP1333" s="62">
        <f t="shared" si="962"/>
        <v>0</v>
      </c>
      <c r="TAQ1333" s="62">
        <f t="shared" si="962"/>
        <v>1000000</v>
      </c>
      <c r="TAR1333" s="62">
        <f t="shared" si="962"/>
        <v>0</v>
      </c>
      <c r="TAS1333" s="62">
        <f t="shared" si="962"/>
        <v>0</v>
      </c>
      <c r="TAT1333" s="62">
        <f t="shared" si="962"/>
        <v>0</v>
      </c>
      <c r="TAU1333" s="62">
        <f t="shared" si="962"/>
        <v>0</v>
      </c>
      <c r="TAV1333" s="62">
        <f t="shared" si="962"/>
        <v>1000000</v>
      </c>
      <c r="TBB1333" s="62" t="s">
        <v>185</v>
      </c>
      <c r="TBC1333" s="62" t="s">
        <v>186</v>
      </c>
      <c r="TBD1333" s="62">
        <f>TBD1329</f>
        <v>1000000</v>
      </c>
      <c r="TBE1333" s="62">
        <f t="shared" ref="TBE1333:TDH1334" si="963">TBE1329</f>
        <v>0</v>
      </c>
      <c r="TBF1333" s="62">
        <f t="shared" si="963"/>
        <v>0</v>
      </c>
      <c r="TBG1333" s="62">
        <f t="shared" si="963"/>
        <v>1000000</v>
      </c>
      <c r="TBH1333" s="62">
        <f t="shared" si="963"/>
        <v>0</v>
      </c>
      <c r="TBI1333" s="62">
        <f t="shared" si="963"/>
        <v>0</v>
      </c>
      <c r="TBJ1333" s="62">
        <f t="shared" si="963"/>
        <v>0</v>
      </c>
      <c r="TBK1333" s="62">
        <f t="shared" si="963"/>
        <v>0</v>
      </c>
      <c r="TBL1333" s="62">
        <f t="shared" si="963"/>
        <v>1000000</v>
      </c>
      <c r="TBR1333" s="62" t="s">
        <v>185</v>
      </c>
      <c r="TBS1333" s="62" t="s">
        <v>186</v>
      </c>
      <c r="TBT1333" s="62">
        <f>TBT1329</f>
        <v>1000000</v>
      </c>
      <c r="TBU1333" s="62">
        <f t="shared" si="963"/>
        <v>0</v>
      </c>
      <c r="TBV1333" s="62">
        <f t="shared" si="963"/>
        <v>0</v>
      </c>
      <c r="TBW1333" s="62">
        <f t="shared" si="963"/>
        <v>1000000</v>
      </c>
      <c r="TBX1333" s="62">
        <f t="shared" si="963"/>
        <v>0</v>
      </c>
      <c r="TBY1333" s="62">
        <f t="shared" si="963"/>
        <v>0</v>
      </c>
      <c r="TBZ1333" s="62">
        <f t="shared" si="963"/>
        <v>0</v>
      </c>
      <c r="TCA1333" s="62">
        <f t="shared" si="963"/>
        <v>0</v>
      </c>
      <c r="TCB1333" s="62">
        <f t="shared" si="963"/>
        <v>1000000</v>
      </c>
      <c r="TCH1333" s="62" t="s">
        <v>185</v>
      </c>
      <c r="TCI1333" s="62" t="s">
        <v>186</v>
      </c>
      <c r="TCJ1333" s="62">
        <f>TCJ1329</f>
        <v>1000000</v>
      </c>
      <c r="TCK1333" s="62">
        <f t="shared" si="963"/>
        <v>0</v>
      </c>
      <c r="TCL1333" s="62">
        <f t="shared" si="963"/>
        <v>0</v>
      </c>
      <c r="TCM1333" s="62">
        <f t="shared" si="963"/>
        <v>1000000</v>
      </c>
      <c r="TCN1333" s="62">
        <f t="shared" si="963"/>
        <v>0</v>
      </c>
      <c r="TCO1333" s="62">
        <f t="shared" si="963"/>
        <v>0</v>
      </c>
      <c r="TCP1333" s="62">
        <f t="shared" si="963"/>
        <v>0</v>
      </c>
      <c r="TCQ1333" s="62">
        <f t="shared" si="963"/>
        <v>0</v>
      </c>
      <c r="TCR1333" s="62">
        <f t="shared" si="963"/>
        <v>1000000</v>
      </c>
      <c r="TCX1333" s="62" t="s">
        <v>185</v>
      </c>
      <c r="TCY1333" s="62" t="s">
        <v>186</v>
      </c>
      <c r="TCZ1333" s="62">
        <f>TCZ1329</f>
        <v>1000000</v>
      </c>
      <c r="TDA1333" s="62">
        <f t="shared" si="963"/>
        <v>0</v>
      </c>
      <c r="TDB1333" s="62">
        <f t="shared" si="963"/>
        <v>0</v>
      </c>
      <c r="TDC1333" s="62">
        <f t="shared" si="963"/>
        <v>1000000</v>
      </c>
      <c r="TDD1333" s="62">
        <f t="shared" si="963"/>
        <v>0</v>
      </c>
      <c r="TDE1333" s="62">
        <f t="shared" si="963"/>
        <v>0</v>
      </c>
      <c r="TDF1333" s="62">
        <f t="shared" si="963"/>
        <v>0</v>
      </c>
      <c r="TDG1333" s="62">
        <f t="shared" si="963"/>
        <v>0</v>
      </c>
      <c r="TDH1333" s="62">
        <f t="shared" si="963"/>
        <v>1000000</v>
      </c>
      <c r="TDN1333" s="62" t="s">
        <v>185</v>
      </c>
      <c r="TDO1333" s="62" t="s">
        <v>186</v>
      </c>
      <c r="TDP1333" s="62">
        <f>TDP1329</f>
        <v>1000000</v>
      </c>
      <c r="TDQ1333" s="62">
        <f t="shared" ref="TDQ1333:TFT1334" si="964">TDQ1329</f>
        <v>0</v>
      </c>
      <c r="TDR1333" s="62">
        <f t="shared" si="964"/>
        <v>0</v>
      </c>
      <c r="TDS1333" s="62">
        <f t="shared" si="964"/>
        <v>1000000</v>
      </c>
      <c r="TDT1333" s="62">
        <f t="shared" si="964"/>
        <v>0</v>
      </c>
      <c r="TDU1333" s="62">
        <f t="shared" si="964"/>
        <v>0</v>
      </c>
      <c r="TDV1333" s="62">
        <f t="shared" si="964"/>
        <v>0</v>
      </c>
      <c r="TDW1333" s="62">
        <f t="shared" si="964"/>
        <v>0</v>
      </c>
      <c r="TDX1333" s="62">
        <f t="shared" si="964"/>
        <v>1000000</v>
      </c>
      <c r="TED1333" s="62" t="s">
        <v>185</v>
      </c>
      <c r="TEE1333" s="62" t="s">
        <v>186</v>
      </c>
      <c r="TEF1333" s="62">
        <f>TEF1329</f>
        <v>1000000</v>
      </c>
      <c r="TEG1333" s="62">
        <f t="shared" si="964"/>
        <v>0</v>
      </c>
      <c r="TEH1333" s="62">
        <f t="shared" si="964"/>
        <v>0</v>
      </c>
      <c r="TEI1333" s="62">
        <f t="shared" si="964"/>
        <v>1000000</v>
      </c>
      <c r="TEJ1333" s="62">
        <f t="shared" si="964"/>
        <v>0</v>
      </c>
      <c r="TEK1333" s="62">
        <f t="shared" si="964"/>
        <v>0</v>
      </c>
      <c r="TEL1333" s="62">
        <f t="shared" si="964"/>
        <v>0</v>
      </c>
      <c r="TEM1333" s="62">
        <f t="shared" si="964"/>
        <v>0</v>
      </c>
      <c r="TEN1333" s="62">
        <f t="shared" si="964"/>
        <v>1000000</v>
      </c>
      <c r="TET1333" s="62" t="s">
        <v>185</v>
      </c>
      <c r="TEU1333" s="62" t="s">
        <v>186</v>
      </c>
      <c r="TEV1333" s="62">
        <f>TEV1329</f>
        <v>1000000</v>
      </c>
      <c r="TEW1333" s="62">
        <f t="shared" si="964"/>
        <v>0</v>
      </c>
      <c r="TEX1333" s="62">
        <f t="shared" si="964"/>
        <v>0</v>
      </c>
      <c r="TEY1333" s="62">
        <f t="shared" si="964"/>
        <v>1000000</v>
      </c>
      <c r="TEZ1333" s="62">
        <f t="shared" si="964"/>
        <v>0</v>
      </c>
      <c r="TFA1333" s="62">
        <f t="shared" si="964"/>
        <v>0</v>
      </c>
      <c r="TFB1333" s="62">
        <f t="shared" si="964"/>
        <v>0</v>
      </c>
      <c r="TFC1333" s="62">
        <f t="shared" si="964"/>
        <v>0</v>
      </c>
      <c r="TFD1333" s="62">
        <f t="shared" si="964"/>
        <v>1000000</v>
      </c>
      <c r="TFJ1333" s="62" t="s">
        <v>185</v>
      </c>
      <c r="TFK1333" s="62" t="s">
        <v>186</v>
      </c>
      <c r="TFL1333" s="62">
        <f>TFL1329</f>
        <v>1000000</v>
      </c>
      <c r="TFM1333" s="62">
        <f t="shared" si="964"/>
        <v>0</v>
      </c>
      <c r="TFN1333" s="62">
        <f t="shared" si="964"/>
        <v>0</v>
      </c>
      <c r="TFO1333" s="62">
        <f t="shared" si="964"/>
        <v>1000000</v>
      </c>
      <c r="TFP1333" s="62">
        <f t="shared" si="964"/>
        <v>0</v>
      </c>
      <c r="TFQ1333" s="62">
        <f t="shared" si="964"/>
        <v>0</v>
      </c>
      <c r="TFR1333" s="62">
        <f t="shared" si="964"/>
        <v>0</v>
      </c>
      <c r="TFS1333" s="62">
        <f t="shared" si="964"/>
        <v>0</v>
      </c>
      <c r="TFT1333" s="62">
        <f t="shared" si="964"/>
        <v>1000000</v>
      </c>
      <c r="TFZ1333" s="62" t="s">
        <v>185</v>
      </c>
      <c r="TGA1333" s="62" t="s">
        <v>186</v>
      </c>
      <c r="TGB1333" s="62">
        <f>TGB1329</f>
        <v>1000000</v>
      </c>
      <c r="TGC1333" s="62">
        <f t="shared" ref="TGC1333:TIF1334" si="965">TGC1329</f>
        <v>0</v>
      </c>
      <c r="TGD1333" s="62">
        <f t="shared" si="965"/>
        <v>0</v>
      </c>
      <c r="TGE1333" s="62">
        <f t="shared" si="965"/>
        <v>1000000</v>
      </c>
      <c r="TGF1333" s="62">
        <f t="shared" si="965"/>
        <v>0</v>
      </c>
      <c r="TGG1333" s="62">
        <f t="shared" si="965"/>
        <v>0</v>
      </c>
      <c r="TGH1333" s="62">
        <f t="shared" si="965"/>
        <v>0</v>
      </c>
      <c r="TGI1333" s="62">
        <f t="shared" si="965"/>
        <v>0</v>
      </c>
      <c r="TGJ1333" s="62">
        <f t="shared" si="965"/>
        <v>1000000</v>
      </c>
      <c r="TGP1333" s="62" t="s">
        <v>185</v>
      </c>
      <c r="TGQ1333" s="62" t="s">
        <v>186</v>
      </c>
      <c r="TGR1333" s="62">
        <f>TGR1329</f>
        <v>1000000</v>
      </c>
      <c r="TGS1333" s="62">
        <f t="shared" si="965"/>
        <v>0</v>
      </c>
      <c r="TGT1333" s="62">
        <f t="shared" si="965"/>
        <v>0</v>
      </c>
      <c r="TGU1333" s="62">
        <f t="shared" si="965"/>
        <v>1000000</v>
      </c>
      <c r="TGV1333" s="62">
        <f t="shared" si="965"/>
        <v>0</v>
      </c>
      <c r="TGW1333" s="62">
        <f t="shared" si="965"/>
        <v>0</v>
      </c>
      <c r="TGX1333" s="62">
        <f t="shared" si="965"/>
        <v>0</v>
      </c>
      <c r="TGY1333" s="62">
        <f t="shared" si="965"/>
        <v>0</v>
      </c>
      <c r="TGZ1333" s="62">
        <f t="shared" si="965"/>
        <v>1000000</v>
      </c>
      <c r="THF1333" s="62" t="s">
        <v>185</v>
      </c>
      <c r="THG1333" s="62" t="s">
        <v>186</v>
      </c>
      <c r="THH1333" s="62">
        <f>THH1329</f>
        <v>1000000</v>
      </c>
      <c r="THI1333" s="62">
        <f t="shared" si="965"/>
        <v>0</v>
      </c>
      <c r="THJ1333" s="62">
        <f t="shared" si="965"/>
        <v>0</v>
      </c>
      <c r="THK1333" s="62">
        <f t="shared" si="965"/>
        <v>1000000</v>
      </c>
      <c r="THL1333" s="62">
        <f t="shared" si="965"/>
        <v>0</v>
      </c>
      <c r="THM1333" s="62">
        <f t="shared" si="965"/>
        <v>0</v>
      </c>
      <c r="THN1333" s="62">
        <f t="shared" si="965"/>
        <v>0</v>
      </c>
      <c r="THO1333" s="62">
        <f t="shared" si="965"/>
        <v>0</v>
      </c>
      <c r="THP1333" s="62">
        <f t="shared" si="965"/>
        <v>1000000</v>
      </c>
      <c r="THV1333" s="62" t="s">
        <v>185</v>
      </c>
      <c r="THW1333" s="62" t="s">
        <v>186</v>
      </c>
      <c r="THX1333" s="62">
        <f>THX1329</f>
        <v>1000000</v>
      </c>
      <c r="THY1333" s="62">
        <f t="shared" si="965"/>
        <v>0</v>
      </c>
      <c r="THZ1333" s="62">
        <f t="shared" si="965"/>
        <v>0</v>
      </c>
      <c r="TIA1333" s="62">
        <f t="shared" si="965"/>
        <v>1000000</v>
      </c>
      <c r="TIB1333" s="62">
        <f t="shared" si="965"/>
        <v>0</v>
      </c>
      <c r="TIC1333" s="62">
        <f t="shared" si="965"/>
        <v>0</v>
      </c>
      <c r="TID1333" s="62">
        <f t="shared" si="965"/>
        <v>0</v>
      </c>
      <c r="TIE1333" s="62">
        <f t="shared" si="965"/>
        <v>0</v>
      </c>
      <c r="TIF1333" s="62">
        <f t="shared" si="965"/>
        <v>1000000</v>
      </c>
      <c r="TIL1333" s="62" t="s">
        <v>185</v>
      </c>
      <c r="TIM1333" s="62" t="s">
        <v>186</v>
      </c>
      <c r="TIN1333" s="62">
        <f>TIN1329</f>
        <v>1000000</v>
      </c>
      <c r="TIO1333" s="62">
        <f t="shared" ref="TIO1333:TKR1334" si="966">TIO1329</f>
        <v>0</v>
      </c>
      <c r="TIP1333" s="62">
        <f t="shared" si="966"/>
        <v>0</v>
      </c>
      <c r="TIQ1333" s="62">
        <f t="shared" si="966"/>
        <v>1000000</v>
      </c>
      <c r="TIR1333" s="62">
        <f t="shared" si="966"/>
        <v>0</v>
      </c>
      <c r="TIS1333" s="62">
        <f t="shared" si="966"/>
        <v>0</v>
      </c>
      <c r="TIT1333" s="62">
        <f t="shared" si="966"/>
        <v>0</v>
      </c>
      <c r="TIU1333" s="62">
        <f t="shared" si="966"/>
        <v>0</v>
      </c>
      <c r="TIV1333" s="62">
        <f t="shared" si="966"/>
        <v>1000000</v>
      </c>
      <c r="TJB1333" s="62" t="s">
        <v>185</v>
      </c>
      <c r="TJC1333" s="62" t="s">
        <v>186</v>
      </c>
      <c r="TJD1333" s="62">
        <f>TJD1329</f>
        <v>1000000</v>
      </c>
      <c r="TJE1333" s="62">
        <f t="shared" si="966"/>
        <v>0</v>
      </c>
      <c r="TJF1333" s="62">
        <f t="shared" si="966"/>
        <v>0</v>
      </c>
      <c r="TJG1333" s="62">
        <f t="shared" si="966"/>
        <v>1000000</v>
      </c>
      <c r="TJH1333" s="62">
        <f t="shared" si="966"/>
        <v>0</v>
      </c>
      <c r="TJI1333" s="62">
        <f t="shared" si="966"/>
        <v>0</v>
      </c>
      <c r="TJJ1333" s="62">
        <f t="shared" si="966"/>
        <v>0</v>
      </c>
      <c r="TJK1333" s="62">
        <f t="shared" si="966"/>
        <v>0</v>
      </c>
      <c r="TJL1333" s="62">
        <f t="shared" si="966"/>
        <v>1000000</v>
      </c>
      <c r="TJR1333" s="62" t="s">
        <v>185</v>
      </c>
      <c r="TJS1333" s="62" t="s">
        <v>186</v>
      </c>
      <c r="TJT1333" s="62">
        <f>TJT1329</f>
        <v>1000000</v>
      </c>
      <c r="TJU1333" s="62">
        <f t="shared" si="966"/>
        <v>0</v>
      </c>
      <c r="TJV1333" s="62">
        <f t="shared" si="966"/>
        <v>0</v>
      </c>
      <c r="TJW1333" s="62">
        <f t="shared" si="966"/>
        <v>1000000</v>
      </c>
      <c r="TJX1333" s="62">
        <f t="shared" si="966"/>
        <v>0</v>
      </c>
      <c r="TJY1333" s="62">
        <f t="shared" si="966"/>
        <v>0</v>
      </c>
      <c r="TJZ1333" s="62">
        <f t="shared" si="966"/>
        <v>0</v>
      </c>
      <c r="TKA1333" s="62">
        <f t="shared" si="966"/>
        <v>0</v>
      </c>
      <c r="TKB1333" s="62">
        <f t="shared" si="966"/>
        <v>1000000</v>
      </c>
      <c r="TKH1333" s="62" t="s">
        <v>185</v>
      </c>
      <c r="TKI1333" s="62" t="s">
        <v>186</v>
      </c>
      <c r="TKJ1333" s="62">
        <f>TKJ1329</f>
        <v>1000000</v>
      </c>
      <c r="TKK1333" s="62">
        <f t="shared" si="966"/>
        <v>0</v>
      </c>
      <c r="TKL1333" s="62">
        <f t="shared" si="966"/>
        <v>0</v>
      </c>
      <c r="TKM1333" s="62">
        <f t="shared" si="966"/>
        <v>1000000</v>
      </c>
      <c r="TKN1333" s="62">
        <f t="shared" si="966"/>
        <v>0</v>
      </c>
      <c r="TKO1333" s="62">
        <f t="shared" si="966"/>
        <v>0</v>
      </c>
      <c r="TKP1333" s="62">
        <f t="shared" si="966"/>
        <v>0</v>
      </c>
      <c r="TKQ1333" s="62">
        <f t="shared" si="966"/>
        <v>0</v>
      </c>
      <c r="TKR1333" s="62">
        <f t="shared" si="966"/>
        <v>1000000</v>
      </c>
      <c r="TKX1333" s="62" t="s">
        <v>185</v>
      </c>
      <c r="TKY1333" s="62" t="s">
        <v>186</v>
      </c>
      <c r="TKZ1333" s="62">
        <f>TKZ1329</f>
        <v>1000000</v>
      </c>
      <c r="TLA1333" s="62">
        <f t="shared" ref="TLA1333:TND1334" si="967">TLA1329</f>
        <v>0</v>
      </c>
      <c r="TLB1333" s="62">
        <f t="shared" si="967"/>
        <v>0</v>
      </c>
      <c r="TLC1333" s="62">
        <f t="shared" si="967"/>
        <v>1000000</v>
      </c>
      <c r="TLD1333" s="62">
        <f t="shared" si="967"/>
        <v>0</v>
      </c>
      <c r="TLE1333" s="62">
        <f t="shared" si="967"/>
        <v>0</v>
      </c>
      <c r="TLF1333" s="62">
        <f t="shared" si="967"/>
        <v>0</v>
      </c>
      <c r="TLG1333" s="62">
        <f t="shared" si="967"/>
        <v>0</v>
      </c>
      <c r="TLH1333" s="62">
        <f t="shared" si="967"/>
        <v>1000000</v>
      </c>
      <c r="TLN1333" s="62" t="s">
        <v>185</v>
      </c>
      <c r="TLO1333" s="62" t="s">
        <v>186</v>
      </c>
      <c r="TLP1333" s="62">
        <f>TLP1329</f>
        <v>1000000</v>
      </c>
      <c r="TLQ1333" s="62">
        <f t="shared" si="967"/>
        <v>0</v>
      </c>
      <c r="TLR1333" s="62">
        <f t="shared" si="967"/>
        <v>0</v>
      </c>
      <c r="TLS1333" s="62">
        <f t="shared" si="967"/>
        <v>1000000</v>
      </c>
      <c r="TLT1333" s="62">
        <f t="shared" si="967"/>
        <v>0</v>
      </c>
      <c r="TLU1333" s="62">
        <f t="shared" si="967"/>
        <v>0</v>
      </c>
      <c r="TLV1333" s="62">
        <f t="shared" si="967"/>
        <v>0</v>
      </c>
      <c r="TLW1333" s="62">
        <f t="shared" si="967"/>
        <v>0</v>
      </c>
      <c r="TLX1333" s="62">
        <f t="shared" si="967"/>
        <v>1000000</v>
      </c>
      <c r="TMD1333" s="62" t="s">
        <v>185</v>
      </c>
      <c r="TME1333" s="62" t="s">
        <v>186</v>
      </c>
      <c r="TMF1333" s="62">
        <f>TMF1329</f>
        <v>1000000</v>
      </c>
      <c r="TMG1333" s="62">
        <f t="shared" si="967"/>
        <v>0</v>
      </c>
      <c r="TMH1333" s="62">
        <f t="shared" si="967"/>
        <v>0</v>
      </c>
      <c r="TMI1333" s="62">
        <f t="shared" si="967"/>
        <v>1000000</v>
      </c>
      <c r="TMJ1333" s="62">
        <f t="shared" si="967"/>
        <v>0</v>
      </c>
      <c r="TMK1333" s="62">
        <f t="shared" si="967"/>
        <v>0</v>
      </c>
      <c r="TML1333" s="62">
        <f t="shared" si="967"/>
        <v>0</v>
      </c>
      <c r="TMM1333" s="62">
        <f t="shared" si="967"/>
        <v>0</v>
      </c>
      <c r="TMN1333" s="62">
        <f t="shared" si="967"/>
        <v>1000000</v>
      </c>
      <c r="TMT1333" s="62" t="s">
        <v>185</v>
      </c>
      <c r="TMU1333" s="62" t="s">
        <v>186</v>
      </c>
      <c r="TMV1333" s="62">
        <f>TMV1329</f>
        <v>1000000</v>
      </c>
      <c r="TMW1333" s="62">
        <f t="shared" si="967"/>
        <v>0</v>
      </c>
      <c r="TMX1333" s="62">
        <f t="shared" si="967"/>
        <v>0</v>
      </c>
      <c r="TMY1333" s="62">
        <f t="shared" si="967"/>
        <v>1000000</v>
      </c>
      <c r="TMZ1333" s="62">
        <f t="shared" si="967"/>
        <v>0</v>
      </c>
      <c r="TNA1333" s="62">
        <f t="shared" si="967"/>
        <v>0</v>
      </c>
      <c r="TNB1333" s="62">
        <f t="shared" si="967"/>
        <v>0</v>
      </c>
      <c r="TNC1333" s="62">
        <f t="shared" si="967"/>
        <v>0</v>
      </c>
      <c r="TND1333" s="62">
        <f t="shared" si="967"/>
        <v>1000000</v>
      </c>
      <c r="TNJ1333" s="62" t="s">
        <v>185</v>
      </c>
      <c r="TNK1333" s="62" t="s">
        <v>186</v>
      </c>
      <c r="TNL1333" s="62">
        <f>TNL1329</f>
        <v>1000000</v>
      </c>
      <c r="TNM1333" s="62">
        <f t="shared" ref="TNM1333:TPP1334" si="968">TNM1329</f>
        <v>0</v>
      </c>
      <c r="TNN1333" s="62">
        <f t="shared" si="968"/>
        <v>0</v>
      </c>
      <c r="TNO1333" s="62">
        <f t="shared" si="968"/>
        <v>1000000</v>
      </c>
      <c r="TNP1333" s="62">
        <f t="shared" si="968"/>
        <v>0</v>
      </c>
      <c r="TNQ1333" s="62">
        <f t="shared" si="968"/>
        <v>0</v>
      </c>
      <c r="TNR1333" s="62">
        <f t="shared" si="968"/>
        <v>0</v>
      </c>
      <c r="TNS1333" s="62">
        <f t="shared" si="968"/>
        <v>0</v>
      </c>
      <c r="TNT1333" s="62">
        <f t="shared" si="968"/>
        <v>1000000</v>
      </c>
      <c r="TNZ1333" s="62" t="s">
        <v>185</v>
      </c>
      <c r="TOA1333" s="62" t="s">
        <v>186</v>
      </c>
      <c r="TOB1333" s="62">
        <f>TOB1329</f>
        <v>1000000</v>
      </c>
      <c r="TOC1333" s="62">
        <f t="shared" si="968"/>
        <v>0</v>
      </c>
      <c r="TOD1333" s="62">
        <f t="shared" si="968"/>
        <v>0</v>
      </c>
      <c r="TOE1333" s="62">
        <f t="shared" si="968"/>
        <v>1000000</v>
      </c>
      <c r="TOF1333" s="62">
        <f t="shared" si="968"/>
        <v>0</v>
      </c>
      <c r="TOG1333" s="62">
        <f t="shared" si="968"/>
        <v>0</v>
      </c>
      <c r="TOH1333" s="62">
        <f t="shared" si="968"/>
        <v>0</v>
      </c>
      <c r="TOI1333" s="62">
        <f t="shared" si="968"/>
        <v>0</v>
      </c>
      <c r="TOJ1333" s="62">
        <f t="shared" si="968"/>
        <v>1000000</v>
      </c>
      <c r="TOP1333" s="62" t="s">
        <v>185</v>
      </c>
      <c r="TOQ1333" s="62" t="s">
        <v>186</v>
      </c>
      <c r="TOR1333" s="62">
        <f>TOR1329</f>
        <v>1000000</v>
      </c>
      <c r="TOS1333" s="62">
        <f t="shared" si="968"/>
        <v>0</v>
      </c>
      <c r="TOT1333" s="62">
        <f t="shared" si="968"/>
        <v>0</v>
      </c>
      <c r="TOU1333" s="62">
        <f t="shared" si="968"/>
        <v>1000000</v>
      </c>
      <c r="TOV1333" s="62">
        <f t="shared" si="968"/>
        <v>0</v>
      </c>
      <c r="TOW1333" s="62">
        <f t="shared" si="968"/>
        <v>0</v>
      </c>
      <c r="TOX1333" s="62">
        <f t="shared" si="968"/>
        <v>0</v>
      </c>
      <c r="TOY1333" s="62">
        <f t="shared" si="968"/>
        <v>0</v>
      </c>
      <c r="TOZ1333" s="62">
        <f t="shared" si="968"/>
        <v>1000000</v>
      </c>
      <c r="TPF1333" s="62" t="s">
        <v>185</v>
      </c>
      <c r="TPG1333" s="62" t="s">
        <v>186</v>
      </c>
      <c r="TPH1333" s="62">
        <f>TPH1329</f>
        <v>1000000</v>
      </c>
      <c r="TPI1333" s="62">
        <f t="shared" si="968"/>
        <v>0</v>
      </c>
      <c r="TPJ1333" s="62">
        <f t="shared" si="968"/>
        <v>0</v>
      </c>
      <c r="TPK1333" s="62">
        <f t="shared" si="968"/>
        <v>1000000</v>
      </c>
      <c r="TPL1333" s="62">
        <f t="shared" si="968"/>
        <v>0</v>
      </c>
      <c r="TPM1333" s="62">
        <f t="shared" si="968"/>
        <v>0</v>
      </c>
      <c r="TPN1333" s="62">
        <f t="shared" si="968"/>
        <v>0</v>
      </c>
      <c r="TPO1333" s="62">
        <f t="shared" si="968"/>
        <v>0</v>
      </c>
      <c r="TPP1333" s="62">
        <f t="shared" si="968"/>
        <v>1000000</v>
      </c>
      <c r="TPV1333" s="62" t="s">
        <v>185</v>
      </c>
      <c r="TPW1333" s="62" t="s">
        <v>186</v>
      </c>
      <c r="TPX1333" s="62">
        <f>TPX1329</f>
        <v>1000000</v>
      </c>
      <c r="TPY1333" s="62">
        <f t="shared" ref="TPY1333:TSB1334" si="969">TPY1329</f>
        <v>0</v>
      </c>
      <c r="TPZ1333" s="62">
        <f t="shared" si="969"/>
        <v>0</v>
      </c>
      <c r="TQA1333" s="62">
        <f t="shared" si="969"/>
        <v>1000000</v>
      </c>
      <c r="TQB1333" s="62">
        <f t="shared" si="969"/>
        <v>0</v>
      </c>
      <c r="TQC1333" s="62">
        <f t="shared" si="969"/>
        <v>0</v>
      </c>
      <c r="TQD1333" s="62">
        <f t="shared" si="969"/>
        <v>0</v>
      </c>
      <c r="TQE1333" s="62">
        <f t="shared" si="969"/>
        <v>0</v>
      </c>
      <c r="TQF1333" s="62">
        <f t="shared" si="969"/>
        <v>1000000</v>
      </c>
      <c r="TQL1333" s="62" t="s">
        <v>185</v>
      </c>
      <c r="TQM1333" s="62" t="s">
        <v>186</v>
      </c>
      <c r="TQN1333" s="62">
        <f>TQN1329</f>
        <v>1000000</v>
      </c>
      <c r="TQO1333" s="62">
        <f t="shared" si="969"/>
        <v>0</v>
      </c>
      <c r="TQP1333" s="62">
        <f t="shared" si="969"/>
        <v>0</v>
      </c>
      <c r="TQQ1333" s="62">
        <f t="shared" si="969"/>
        <v>1000000</v>
      </c>
      <c r="TQR1333" s="62">
        <f t="shared" si="969"/>
        <v>0</v>
      </c>
      <c r="TQS1333" s="62">
        <f t="shared" si="969"/>
        <v>0</v>
      </c>
      <c r="TQT1333" s="62">
        <f t="shared" si="969"/>
        <v>0</v>
      </c>
      <c r="TQU1333" s="62">
        <f t="shared" si="969"/>
        <v>0</v>
      </c>
      <c r="TQV1333" s="62">
        <f t="shared" si="969"/>
        <v>1000000</v>
      </c>
      <c r="TRB1333" s="62" t="s">
        <v>185</v>
      </c>
      <c r="TRC1333" s="62" t="s">
        <v>186</v>
      </c>
      <c r="TRD1333" s="62">
        <f>TRD1329</f>
        <v>1000000</v>
      </c>
      <c r="TRE1333" s="62">
        <f t="shared" si="969"/>
        <v>0</v>
      </c>
      <c r="TRF1333" s="62">
        <f t="shared" si="969"/>
        <v>0</v>
      </c>
      <c r="TRG1333" s="62">
        <f t="shared" si="969"/>
        <v>1000000</v>
      </c>
      <c r="TRH1333" s="62">
        <f t="shared" si="969"/>
        <v>0</v>
      </c>
      <c r="TRI1333" s="62">
        <f t="shared" si="969"/>
        <v>0</v>
      </c>
      <c r="TRJ1333" s="62">
        <f t="shared" si="969"/>
        <v>0</v>
      </c>
      <c r="TRK1333" s="62">
        <f t="shared" si="969"/>
        <v>0</v>
      </c>
      <c r="TRL1333" s="62">
        <f t="shared" si="969"/>
        <v>1000000</v>
      </c>
      <c r="TRR1333" s="62" t="s">
        <v>185</v>
      </c>
      <c r="TRS1333" s="62" t="s">
        <v>186</v>
      </c>
      <c r="TRT1333" s="62">
        <f>TRT1329</f>
        <v>1000000</v>
      </c>
      <c r="TRU1333" s="62">
        <f t="shared" si="969"/>
        <v>0</v>
      </c>
      <c r="TRV1333" s="62">
        <f t="shared" si="969"/>
        <v>0</v>
      </c>
      <c r="TRW1333" s="62">
        <f t="shared" si="969"/>
        <v>1000000</v>
      </c>
      <c r="TRX1333" s="62">
        <f t="shared" si="969"/>
        <v>0</v>
      </c>
      <c r="TRY1333" s="62">
        <f t="shared" si="969"/>
        <v>0</v>
      </c>
      <c r="TRZ1333" s="62">
        <f t="shared" si="969"/>
        <v>0</v>
      </c>
      <c r="TSA1333" s="62">
        <f t="shared" si="969"/>
        <v>0</v>
      </c>
      <c r="TSB1333" s="62">
        <f t="shared" si="969"/>
        <v>1000000</v>
      </c>
      <c r="TSH1333" s="62" t="s">
        <v>185</v>
      </c>
      <c r="TSI1333" s="62" t="s">
        <v>186</v>
      </c>
      <c r="TSJ1333" s="62">
        <f>TSJ1329</f>
        <v>1000000</v>
      </c>
      <c r="TSK1333" s="62">
        <f t="shared" ref="TSK1333:TUN1334" si="970">TSK1329</f>
        <v>0</v>
      </c>
      <c r="TSL1333" s="62">
        <f t="shared" si="970"/>
        <v>0</v>
      </c>
      <c r="TSM1333" s="62">
        <f t="shared" si="970"/>
        <v>1000000</v>
      </c>
      <c r="TSN1333" s="62">
        <f t="shared" si="970"/>
        <v>0</v>
      </c>
      <c r="TSO1333" s="62">
        <f t="shared" si="970"/>
        <v>0</v>
      </c>
      <c r="TSP1333" s="62">
        <f t="shared" si="970"/>
        <v>0</v>
      </c>
      <c r="TSQ1333" s="62">
        <f t="shared" si="970"/>
        <v>0</v>
      </c>
      <c r="TSR1333" s="62">
        <f t="shared" si="970"/>
        <v>1000000</v>
      </c>
      <c r="TSX1333" s="62" t="s">
        <v>185</v>
      </c>
      <c r="TSY1333" s="62" t="s">
        <v>186</v>
      </c>
      <c r="TSZ1333" s="62">
        <f>TSZ1329</f>
        <v>1000000</v>
      </c>
      <c r="TTA1333" s="62">
        <f t="shared" si="970"/>
        <v>0</v>
      </c>
      <c r="TTB1333" s="62">
        <f t="shared" si="970"/>
        <v>0</v>
      </c>
      <c r="TTC1333" s="62">
        <f t="shared" si="970"/>
        <v>1000000</v>
      </c>
      <c r="TTD1333" s="62">
        <f t="shared" si="970"/>
        <v>0</v>
      </c>
      <c r="TTE1333" s="62">
        <f t="shared" si="970"/>
        <v>0</v>
      </c>
      <c r="TTF1333" s="62">
        <f t="shared" si="970"/>
        <v>0</v>
      </c>
      <c r="TTG1333" s="62">
        <f t="shared" si="970"/>
        <v>0</v>
      </c>
      <c r="TTH1333" s="62">
        <f t="shared" si="970"/>
        <v>1000000</v>
      </c>
      <c r="TTN1333" s="62" t="s">
        <v>185</v>
      </c>
      <c r="TTO1333" s="62" t="s">
        <v>186</v>
      </c>
      <c r="TTP1333" s="62">
        <f>TTP1329</f>
        <v>1000000</v>
      </c>
      <c r="TTQ1333" s="62">
        <f t="shared" si="970"/>
        <v>0</v>
      </c>
      <c r="TTR1333" s="62">
        <f t="shared" si="970"/>
        <v>0</v>
      </c>
      <c r="TTS1333" s="62">
        <f t="shared" si="970"/>
        <v>1000000</v>
      </c>
      <c r="TTT1333" s="62">
        <f t="shared" si="970"/>
        <v>0</v>
      </c>
      <c r="TTU1333" s="62">
        <f t="shared" si="970"/>
        <v>0</v>
      </c>
      <c r="TTV1333" s="62">
        <f t="shared" si="970"/>
        <v>0</v>
      </c>
      <c r="TTW1333" s="62">
        <f t="shared" si="970"/>
        <v>0</v>
      </c>
      <c r="TTX1333" s="62">
        <f t="shared" si="970"/>
        <v>1000000</v>
      </c>
      <c r="TUD1333" s="62" t="s">
        <v>185</v>
      </c>
      <c r="TUE1333" s="62" t="s">
        <v>186</v>
      </c>
      <c r="TUF1333" s="62">
        <f>TUF1329</f>
        <v>1000000</v>
      </c>
      <c r="TUG1333" s="62">
        <f t="shared" si="970"/>
        <v>0</v>
      </c>
      <c r="TUH1333" s="62">
        <f t="shared" si="970"/>
        <v>0</v>
      </c>
      <c r="TUI1333" s="62">
        <f t="shared" si="970"/>
        <v>1000000</v>
      </c>
      <c r="TUJ1333" s="62">
        <f t="shared" si="970"/>
        <v>0</v>
      </c>
      <c r="TUK1333" s="62">
        <f t="shared" si="970"/>
        <v>0</v>
      </c>
      <c r="TUL1333" s="62">
        <f t="shared" si="970"/>
        <v>0</v>
      </c>
      <c r="TUM1333" s="62">
        <f t="shared" si="970"/>
        <v>0</v>
      </c>
      <c r="TUN1333" s="62">
        <f t="shared" si="970"/>
        <v>1000000</v>
      </c>
      <c r="TUT1333" s="62" t="s">
        <v>185</v>
      </c>
      <c r="TUU1333" s="62" t="s">
        <v>186</v>
      </c>
      <c r="TUV1333" s="62">
        <f>TUV1329</f>
        <v>1000000</v>
      </c>
      <c r="TUW1333" s="62">
        <f t="shared" ref="TUW1333:TWZ1334" si="971">TUW1329</f>
        <v>0</v>
      </c>
      <c r="TUX1333" s="62">
        <f t="shared" si="971"/>
        <v>0</v>
      </c>
      <c r="TUY1333" s="62">
        <f t="shared" si="971"/>
        <v>1000000</v>
      </c>
      <c r="TUZ1333" s="62">
        <f t="shared" si="971"/>
        <v>0</v>
      </c>
      <c r="TVA1333" s="62">
        <f t="shared" si="971"/>
        <v>0</v>
      </c>
      <c r="TVB1333" s="62">
        <f t="shared" si="971"/>
        <v>0</v>
      </c>
      <c r="TVC1333" s="62">
        <f t="shared" si="971"/>
        <v>0</v>
      </c>
      <c r="TVD1333" s="62">
        <f t="shared" si="971"/>
        <v>1000000</v>
      </c>
      <c r="TVJ1333" s="62" t="s">
        <v>185</v>
      </c>
      <c r="TVK1333" s="62" t="s">
        <v>186</v>
      </c>
      <c r="TVL1333" s="62">
        <f>TVL1329</f>
        <v>1000000</v>
      </c>
      <c r="TVM1333" s="62">
        <f t="shared" si="971"/>
        <v>0</v>
      </c>
      <c r="TVN1333" s="62">
        <f t="shared" si="971"/>
        <v>0</v>
      </c>
      <c r="TVO1333" s="62">
        <f t="shared" si="971"/>
        <v>1000000</v>
      </c>
      <c r="TVP1333" s="62">
        <f t="shared" si="971"/>
        <v>0</v>
      </c>
      <c r="TVQ1333" s="62">
        <f t="shared" si="971"/>
        <v>0</v>
      </c>
      <c r="TVR1333" s="62">
        <f t="shared" si="971"/>
        <v>0</v>
      </c>
      <c r="TVS1333" s="62">
        <f t="shared" si="971"/>
        <v>0</v>
      </c>
      <c r="TVT1333" s="62">
        <f t="shared" si="971"/>
        <v>1000000</v>
      </c>
      <c r="TVZ1333" s="62" t="s">
        <v>185</v>
      </c>
      <c r="TWA1333" s="62" t="s">
        <v>186</v>
      </c>
      <c r="TWB1333" s="62">
        <f>TWB1329</f>
        <v>1000000</v>
      </c>
      <c r="TWC1333" s="62">
        <f t="shared" si="971"/>
        <v>0</v>
      </c>
      <c r="TWD1333" s="62">
        <f t="shared" si="971"/>
        <v>0</v>
      </c>
      <c r="TWE1333" s="62">
        <f t="shared" si="971"/>
        <v>1000000</v>
      </c>
      <c r="TWF1333" s="62">
        <f t="shared" si="971"/>
        <v>0</v>
      </c>
      <c r="TWG1333" s="62">
        <f t="shared" si="971"/>
        <v>0</v>
      </c>
      <c r="TWH1333" s="62">
        <f t="shared" si="971"/>
        <v>0</v>
      </c>
      <c r="TWI1333" s="62">
        <f t="shared" si="971"/>
        <v>0</v>
      </c>
      <c r="TWJ1333" s="62">
        <f t="shared" si="971"/>
        <v>1000000</v>
      </c>
      <c r="TWP1333" s="62" t="s">
        <v>185</v>
      </c>
      <c r="TWQ1333" s="62" t="s">
        <v>186</v>
      </c>
      <c r="TWR1333" s="62">
        <f>TWR1329</f>
        <v>1000000</v>
      </c>
      <c r="TWS1333" s="62">
        <f t="shared" si="971"/>
        <v>0</v>
      </c>
      <c r="TWT1333" s="62">
        <f t="shared" si="971"/>
        <v>0</v>
      </c>
      <c r="TWU1333" s="62">
        <f t="shared" si="971"/>
        <v>1000000</v>
      </c>
      <c r="TWV1333" s="62">
        <f t="shared" si="971"/>
        <v>0</v>
      </c>
      <c r="TWW1333" s="62">
        <f t="shared" si="971"/>
        <v>0</v>
      </c>
      <c r="TWX1333" s="62">
        <f t="shared" si="971"/>
        <v>0</v>
      </c>
      <c r="TWY1333" s="62">
        <f t="shared" si="971"/>
        <v>0</v>
      </c>
      <c r="TWZ1333" s="62">
        <f t="shared" si="971"/>
        <v>1000000</v>
      </c>
      <c r="TXF1333" s="62" t="s">
        <v>185</v>
      </c>
      <c r="TXG1333" s="62" t="s">
        <v>186</v>
      </c>
      <c r="TXH1333" s="62">
        <f>TXH1329</f>
        <v>1000000</v>
      </c>
      <c r="TXI1333" s="62">
        <f t="shared" ref="TXI1333:TZL1334" si="972">TXI1329</f>
        <v>0</v>
      </c>
      <c r="TXJ1333" s="62">
        <f t="shared" si="972"/>
        <v>0</v>
      </c>
      <c r="TXK1333" s="62">
        <f t="shared" si="972"/>
        <v>1000000</v>
      </c>
      <c r="TXL1333" s="62">
        <f t="shared" si="972"/>
        <v>0</v>
      </c>
      <c r="TXM1333" s="62">
        <f t="shared" si="972"/>
        <v>0</v>
      </c>
      <c r="TXN1333" s="62">
        <f t="shared" si="972"/>
        <v>0</v>
      </c>
      <c r="TXO1333" s="62">
        <f t="shared" si="972"/>
        <v>0</v>
      </c>
      <c r="TXP1333" s="62">
        <f t="shared" si="972"/>
        <v>1000000</v>
      </c>
      <c r="TXV1333" s="62" t="s">
        <v>185</v>
      </c>
      <c r="TXW1333" s="62" t="s">
        <v>186</v>
      </c>
      <c r="TXX1333" s="62">
        <f>TXX1329</f>
        <v>1000000</v>
      </c>
      <c r="TXY1333" s="62">
        <f t="shared" si="972"/>
        <v>0</v>
      </c>
      <c r="TXZ1333" s="62">
        <f t="shared" si="972"/>
        <v>0</v>
      </c>
      <c r="TYA1333" s="62">
        <f t="shared" si="972"/>
        <v>1000000</v>
      </c>
      <c r="TYB1333" s="62">
        <f t="shared" si="972"/>
        <v>0</v>
      </c>
      <c r="TYC1333" s="62">
        <f t="shared" si="972"/>
        <v>0</v>
      </c>
      <c r="TYD1333" s="62">
        <f t="shared" si="972"/>
        <v>0</v>
      </c>
      <c r="TYE1333" s="62">
        <f t="shared" si="972"/>
        <v>0</v>
      </c>
      <c r="TYF1333" s="62">
        <f t="shared" si="972"/>
        <v>1000000</v>
      </c>
      <c r="TYL1333" s="62" t="s">
        <v>185</v>
      </c>
      <c r="TYM1333" s="62" t="s">
        <v>186</v>
      </c>
      <c r="TYN1333" s="62">
        <f>TYN1329</f>
        <v>1000000</v>
      </c>
      <c r="TYO1333" s="62">
        <f t="shared" si="972"/>
        <v>0</v>
      </c>
      <c r="TYP1333" s="62">
        <f t="shared" si="972"/>
        <v>0</v>
      </c>
      <c r="TYQ1333" s="62">
        <f t="shared" si="972"/>
        <v>1000000</v>
      </c>
      <c r="TYR1333" s="62">
        <f t="shared" si="972"/>
        <v>0</v>
      </c>
      <c r="TYS1333" s="62">
        <f t="shared" si="972"/>
        <v>0</v>
      </c>
      <c r="TYT1333" s="62">
        <f t="shared" si="972"/>
        <v>0</v>
      </c>
      <c r="TYU1333" s="62">
        <f t="shared" si="972"/>
        <v>0</v>
      </c>
      <c r="TYV1333" s="62">
        <f t="shared" si="972"/>
        <v>1000000</v>
      </c>
      <c r="TZB1333" s="62" t="s">
        <v>185</v>
      </c>
      <c r="TZC1333" s="62" t="s">
        <v>186</v>
      </c>
      <c r="TZD1333" s="62">
        <f>TZD1329</f>
        <v>1000000</v>
      </c>
      <c r="TZE1333" s="62">
        <f t="shared" si="972"/>
        <v>0</v>
      </c>
      <c r="TZF1333" s="62">
        <f t="shared" si="972"/>
        <v>0</v>
      </c>
      <c r="TZG1333" s="62">
        <f t="shared" si="972"/>
        <v>1000000</v>
      </c>
      <c r="TZH1333" s="62">
        <f t="shared" si="972"/>
        <v>0</v>
      </c>
      <c r="TZI1333" s="62">
        <f t="shared" si="972"/>
        <v>0</v>
      </c>
      <c r="TZJ1333" s="62">
        <f t="shared" si="972"/>
        <v>0</v>
      </c>
      <c r="TZK1333" s="62">
        <f t="shared" si="972"/>
        <v>0</v>
      </c>
      <c r="TZL1333" s="62">
        <f t="shared" si="972"/>
        <v>1000000</v>
      </c>
      <c r="TZR1333" s="62" t="s">
        <v>185</v>
      </c>
      <c r="TZS1333" s="62" t="s">
        <v>186</v>
      </c>
      <c r="TZT1333" s="62">
        <f>TZT1329</f>
        <v>1000000</v>
      </c>
      <c r="TZU1333" s="62">
        <f t="shared" ref="TZU1333:UBX1334" si="973">TZU1329</f>
        <v>0</v>
      </c>
      <c r="TZV1333" s="62">
        <f t="shared" si="973"/>
        <v>0</v>
      </c>
      <c r="TZW1333" s="62">
        <f t="shared" si="973"/>
        <v>1000000</v>
      </c>
      <c r="TZX1333" s="62">
        <f t="shared" si="973"/>
        <v>0</v>
      </c>
      <c r="TZY1333" s="62">
        <f t="shared" si="973"/>
        <v>0</v>
      </c>
      <c r="TZZ1333" s="62">
        <f t="shared" si="973"/>
        <v>0</v>
      </c>
      <c r="UAA1333" s="62">
        <f t="shared" si="973"/>
        <v>0</v>
      </c>
      <c r="UAB1333" s="62">
        <f t="shared" si="973"/>
        <v>1000000</v>
      </c>
      <c r="UAH1333" s="62" t="s">
        <v>185</v>
      </c>
      <c r="UAI1333" s="62" t="s">
        <v>186</v>
      </c>
      <c r="UAJ1333" s="62">
        <f>UAJ1329</f>
        <v>1000000</v>
      </c>
      <c r="UAK1333" s="62">
        <f t="shared" si="973"/>
        <v>0</v>
      </c>
      <c r="UAL1333" s="62">
        <f t="shared" si="973"/>
        <v>0</v>
      </c>
      <c r="UAM1333" s="62">
        <f t="shared" si="973"/>
        <v>1000000</v>
      </c>
      <c r="UAN1333" s="62">
        <f t="shared" si="973"/>
        <v>0</v>
      </c>
      <c r="UAO1333" s="62">
        <f t="shared" si="973"/>
        <v>0</v>
      </c>
      <c r="UAP1333" s="62">
        <f t="shared" si="973"/>
        <v>0</v>
      </c>
      <c r="UAQ1333" s="62">
        <f t="shared" si="973"/>
        <v>0</v>
      </c>
      <c r="UAR1333" s="62">
        <f t="shared" si="973"/>
        <v>1000000</v>
      </c>
      <c r="UAX1333" s="62" t="s">
        <v>185</v>
      </c>
      <c r="UAY1333" s="62" t="s">
        <v>186</v>
      </c>
      <c r="UAZ1333" s="62">
        <f>UAZ1329</f>
        <v>1000000</v>
      </c>
      <c r="UBA1333" s="62">
        <f t="shared" si="973"/>
        <v>0</v>
      </c>
      <c r="UBB1333" s="62">
        <f t="shared" si="973"/>
        <v>0</v>
      </c>
      <c r="UBC1333" s="62">
        <f t="shared" si="973"/>
        <v>1000000</v>
      </c>
      <c r="UBD1333" s="62">
        <f t="shared" si="973"/>
        <v>0</v>
      </c>
      <c r="UBE1333" s="62">
        <f t="shared" si="973"/>
        <v>0</v>
      </c>
      <c r="UBF1333" s="62">
        <f t="shared" si="973"/>
        <v>0</v>
      </c>
      <c r="UBG1333" s="62">
        <f t="shared" si="973"/>
        <v>0</v>
      </c>
      <c r="UBH1333" s="62">
        <f t="shared" si="973"/>
        <v>1000000</v>
      </c>
      <c r="UBN1333" s="62" t="s">
        <v>185</v>
      </c>
      <c r="UBO1333" s="62" t="s">
        <v>186</v>
      </c>
      <c r="UBP1333" s="62">
        <f>UBP1329</f>
        <v>1000000</v>
      </c>
      <c r="UBQ1333" s="62">
        <f t="shared" si="973"/>
        <v>0</v>
      </c>
      <c r="UBR1333" s="62">
        <f t="shared" si="973"/>
        <v>0</v>
      </c>
      <c r="UBS1333" s="62">
        <f t="shared" si="973"/>
        <v>1000000</v>
      </c>
      <c r="UBT1333" s="62">
        <f t="shared" si="973"/>
        <v>0</v>
      </c>
      <c r="UBU1333" s="62">
        <f t="shared" si="973"/>
        <v>0</v>
      </c>
      <c r="UBV1333" s="62">
        <f t="shared" si="973"/>
        <v>0</v>
      </c>
      <c r="UBW1333" s="62">
        <f t="shared" si="973"/>
        <v>0</v>
      </c>
      <c r="UBX1333" s="62">
        <f t="shared" si="973"/>
        <v>1000000</v>
      </c>
      <c r="UCD1333" s="62" t="s">
        <v>185</v>
      </c>
      <c r="UCE1333" s="62" t="s">
        <v>186</v>
      </c>
      <c r="UCF1333" s="62">
        <f>UCF1329</f>
        <v>1000000</v>
      </c>
      <c r="UCG1333" s="62">
        <f t="shared" ref="UCG1333:UEJ1334" si="974">UCG1329</f>
        <v>0</v>
      </c>
      <c r="UCH1333" s="62">
        <f t="shared" si="974"/>
        <v>0</v>
      </c>
      <c r="UCI1333" s="62">
        <f t="shared" si="974"/>
        <v>1000000</v>
      </c>
      <c r="UCJ1333" s="62">
        <f t="shared" si="974"/>
        <v>0</v>
      </c>
      <c r="UCK1333" s="62">
        <f t="shared" si="974"/>
        <v>0</v>
      </c>
      <c r="UCL1333" s="62">
        <f t="shared" si="974"/>
        <v>0</v>
      </c>
      <c r="UCM1333" s="62">
        <f t="shared" si="974"/>
        <v>0</v>
      </c>
      <c r="UCN1333" s="62">
        <f t="shared" si="974"/>
        <v>1000000</v>
      </c>
      <c r="UCT1333" s="62" t="s">
        <v>185</v>
      </c>
      <c r="UCU1333" s="62" t="s">
        <v>186</v>
      </c>
      <c r="UCV1333" s="62">
        <f>UCV1329</f>
        <v>1000000</v>
      </c>
      <c r="UCW1333" s="62">
        <f t="shared" si="974"/>
        <v>0</v>
      </c>
      <c r="UCX1333" s="62">
        <f t="shared" si="974"/>
        <v>0</v>
      </c>
      <c r="UCY1333" s="62">
        <f t="shared" si="974"/>
        <v>1000000</v>
      </c>
      <c r="UCZ1333" s="62">
        <f t="shared" si="974"/>
        <v>0</v>
      </c>
      <c r="UDA1333" s="62">
        <f t="shared" si="974"/>
        <v>0</v>
      </c>
      <c r="UDB1333" s="62">
        <f t="shared" si="974"/>
        <v>0</v>
      </c>
      <c r="UDC1333" s="62">
        <f t="shared" si="974"/>
        <v>0</v>
      </c>
      <c r="UDD1333" s="62">
        <f t="shared" si="974"/>
        <v>1000000</v>
      </c>
      <c r="UDJ1333" s="62" t="s">
        <v>185</v>
      </c>
      <c r="UDK1333" s="62" t="s">
        <v>186</v>
      </c>
      <c r="UDL1333" s="62">
        <f>UDL1329</f>
        <v>1000000</v>
      </c>
      <c r="UDM1333" s="62">
        <f t="shared" si="974"/>
        <v>0</v>
      </c>
      <c r="UDN1333" s="62">
        <f t="shared" si="974"/>
        <v>0</v>
      </c>
      <c r="UDO1333" s="62">
        <f t="shared" si="974"/>
        <v>1000000</v>
      </c>
      <c r="UDP1333" s="62">
        <f t="shared" si="974"/>
        <v>0</v>
      </c>
      <c r="UDQ1333" s="62">
        <f t="shared" si="974"/>
        <v>0</v>
      </c>
      <c r="UDR1333" s="62">
        <f t="shared" si="974"/>
        <v>0</v>
      </c>
      <c r="UDS1333" s="62">
        <f t="shared" si="974"/>
        <v>0</v>
      </c>
      <c r="UDT1333" s="62">
        <f t="shared" si="974"/>
        <v>1000000</v>
      </c>
      <c r="UDZ1333" s="62" t="s">
        <v>185</v>
      </c>
      <c r="UEA1333" s="62" t="s">
        <v>186</v>
      </c>
      <c r="UEB1333" s="62">
        <f>UEB1329</f>
        <v>1000000</v>
      </c>
      <c r="UEC1333" s="62">
        <f t="shared" si="974"/>
        <v>0</v>
      </c>
      <c r="UED1333" s="62">
        <f t="shared" si="974"/>
        <v>0</v>
      </c>
      <c r="UEE1333" s="62">
        <f t="shared" si="974"/>
        <v>1000000</v>
      </c>
      <c r="UEF1333" s="62">
        <f t="shared" si="974"/>
        <v>0</v>
      </c>
      <c r="UEG1333" s="62">
        <f t="shared" si="974"/>
        <v>0</v>
      </c>
      <c r="UEH1333" s="62">
        <f t="shared" si="974"/>
        <v>0</v>
      </c>
      <c r="UEI1333" s="62">
        <f t="shared" si="974"/>
        <v>0</v>
      </c>
      <c r="UEJ1333" s="62">
        <f t="shared" si="974"/>
        <v>1000000</v>
      </c>
      <c r="UEP1333" s="62" t="s">
        <v>185</v>
      </c>
      <c r="UEQ1333" s="62" t="s">
        <v>186</v>
      </c>
      <c r="UER1333" s="62">
        <f>UER1329</f>
        <v>1000000</v>
      </c>
      <c r="UES1333" s="62">
        <f t="shared" ref="UES1333:UGV1334" si="975">UES1329</f>
        <v>0</v>
      </c>
      <c r="UET1333" s="62">
        <f t="shared" si="975"/>
        <v>0</v>
      </c>
      <c r="UEU1333" s="62">
        <f t="shared" si="975"/>
        <v>1000000</v>
      </c>
      <c r="UEV1333" s="62">
        <f t="shared" si="975"/>
        <v>0</v>
      </c>
      <c r="UEW1333" s="62">
        <f t="shared" si="975"/>
        <v>0</v>
      </c>
      <c r="UEX1333" s="62">
        <f t="shared" si="975"/>
        <v>0</v>
      </c>
      <c r="UEY1333" s="62">
        <f t="shared" si="975"/>
        <v>0</v>
      </c>
      <c r="UEZ1333" s="62">
        <f t="shared" si="975"/>
        <v>1000000</v>
      </c>
      <c r="UFF1333" s="62" t="s">
        <v>185</v>
      </c>
      <c r="UFG1333" s="62" t="s">
        <v>186</v>
      </c>
      <c r="UFH1333" s="62">
        <f>UFH1329</f>
        <v>1000000</v>
      </c>
      <c r="UFI1333" s="62">
        <f t="shared" si="975"/>
        <v>0</v>
      </c>
      <c r="UFJ1333" s="62">
        <f t="shared" si="975"/>
        <v>0</v>
      </c>
      <c r="UFK1333" s="62">
        <f t="shared" si="975"/>
        <v>1000000</v>
      </c>
      <c r="UFL1333" s="62">
        <f t="shared" si="975"/>
        <v>0</v>
      </c>
      <c r="UFM1333" s="62">
        <f t="shared" si="975"/>
        <v>0</v>
      </c>
      <c r="UFN1333" s="62">
        <f t="shared" si="975"/>
        <v>0</v>
      </c>
      <c r="UFO1333" s="62">
        <f t="shared" si="975"/>
        <v>0</v>
      </c>
      <c r="UFP1333" s="62">
        <f t="shared" si="975"/>
        <v>1000000</v>
      </c>
      <c r="UFV1333" s="62" t="s">
        <v>185</v>
      </c>
      <c r="UFW1333" s="62" t="s">
        <v>186</v>
      </c>
      <c r="UFX1333" s="62">
        <f>UFX1329</f>
        <v>1000000</v>
      </c>
      <c r="UFY1333" s="62">
        <f t="shared" si="975"/>
        <v>0</v>
      </c>
      <c r="UFZ1333" s="62">
        <f t="shared" si="975"/>
        <v>0</v>
      </c>
      <c r="UGA1333" s="62">
        <f t="shared" si="975"/>
        <v>1000000</v>
      </c>
      <c r="UGB1333" s="62">
        <f t="shared" si="975"/>
        <v>0</v>
      </c>
      <c r="UGC1333" s="62">
        <f t="shared" si="975"/>
        <v>0</v>
      </c>
      <c r="UGD1333" s="62">
        <f t="shared" si="975"/>
        <v>0</v>
      </c>
      <c r="UGE1333" s="62">
        <f t="shared" si="975"/>
        <v>0</v>
      </c>
      <c r="UGF1333" s="62">
        <f t="shared" si="975"/>
        <v>1000000</v>
      </c>
      <c r="UGL1333" s="62" t="s">
        <v>185</v>
      </c>
      <c r="UGM1333" s="62" t="s">
        <v>186</v>
      </c>
      <c r="UGN1333" s="62">
        <f>UGN1329</f>
        <v>1000000</v>
      </c>
      <c r="UGO1333" s="62">
        <f t="shared" si="975"/>
        <v>0</v>
      </c>
      <c r="UGP1333" s="62">
        <f t="shared" si="975"/>
        <v>0</v>
      </c>
      <c r="UGQ1333" s="62">
        <f t="shared" si="975"/>
        <v>1000000</v>
      </c>
      <c r="UGR1333" s="62">
        <f t="shared" si="975"/>
        <v>0</v>
      </c>
      <c r="UGS1333" s="62">
        <f t="shared" si="975"/>
        <v>0</v>
      </c>
      <c r="UGT1333" s="62">
        <f t="shared" si="975"/>
        <v>0</v>
      </c>
      <c r="UGU1333" s="62">
        <f t="shared" si="975"/>
        <v>0</v>
      </c>
      <c r="UGV1333" s="62">
        <f t="shared" si="975"/>
        <v>1000000</v>
      </c>
      <c r="UHB1333" s="62" t="s">
        <v>185</v>
      </c>
      <c r="UHC1333" s="62" t="s">
        <v>186</v>
      </c>
      <c r="UHD1333" s="62">
        <f>UHD1329</f>
        <v>1000000</v>
      </c>
      <c r="UHE1333" s="62">
        <f t="shared" ref="UHE1333:UJH1334" si="976">UHE1329</f>
        <v>0</v>
      </c>
      <c r="UHF1333" s="62">
        <f t="shared" si="976"/>
        <v>0</v>
      </c>
      <c r="UHG1333" s="62">
        <f t="shared" si="976"/>
        <v>1000000</v>
      </c>
      <c r="UHH1333" s="62">
        <f t="shared" si="976"/>
        <v>0</v>
      </c>
      <c r="UHI1333" s="62">
        <f t="shared" si="976"/>
        <v>0</v>
      </c>
      <c r="UHJ1333" s="62">
        <f t="shared" si="976"/>
        <v>0</v>
      </c>
      <c r="UHK1333" s="62">
        <f t="shared" si="976"/>
        <v>0</v>
      </c>
      <c r="UHL1333" s="62">
        <f t="shared" si="976"/>
        <v>1000000</v>
      </c>
      <c r="UHR1333" s="62" t="s">
        <v>185</v>
      </c>
      <c r="UHS1333" s="62" t="s">
        <v>186</v>
      </c>
      <c r="UHT1333" s="62">
        <f>UHT1329</f>
        <v>1000000</v>
      </c>
      <c r="UHU1333" s="62">
        <f t="shared" si="976"/>
        <v>0</v>
      </c>
      <c r="UHV1333" s="62">
        <f t="shared" si="976"/>
        <v>0</v>
      </c>
      <c r="UHW1333" s="62">
        <f t="shared" si="976"/>
        <v>1000000</v>
      </c>
      <c r="UHX1333" s="62">
        <f t="shared" si="976"/>
        <v>0</v>
      </c>
      <c r="UHY1333" s="62">
        <f t="shared" si="976"/>
        <v>0</v>
      </c>
      <c r="UHZ1333" s="62">
        <f t="shared" si="976"/>
        <v>0</v>
      </c>
      <c r="UIA1333" s="62">
        <f t="shared" si="976"/>
        <v>0</v>
      </c>
      <c r="UIB1333" s="62">
        <f t="shared" si="976"/>
        <v>1000000</v>
      </c>
      <c r="UIH1333" s="62" t="s">
        <v>185</v>
      </c>
      <c r="UII1333" s="62" t="s">
        <v>186</v>
      </c>
      <c r="UIJ1333" s="62">
        <f>UIJ1329</f>
        <v>1000000</v>
      </c>
      <c r="UIK1333" s="62">
        <f t="shared" si="976"/>
        <v>0</v>
      </c>
      <c r="UIL1333" s="62">
        <f t="shared" si="976"/>
        <v>0</v>
      </c>
      <c r="UIM1333" s="62">
        <f t="shared" si="976"/>
        <v>1000000</v>
      </c>
      <c r="UIN1333" s="62">
        <f t="shared" si="976"/>
        <v>0</v>
      </c>
      <c r="UIO1333" s="62">
        <f t="shared" si="976"/>
        <v>0</v>
      </c>
      <c r="UIP1333" s="62">
        <f t="shared" si="976"/>
        <v>0</v>
      </c>
      <c r="UIQ1333" s="62">
        <f t="shared" si="976"/>
        <v>0</v>
      </c>
      <c r="UIR1333" s="62">
        <f t="shared" si="976"/>
        <v>1000000</v>
      </c>
      <c r="UIX1333" s="62" t="s">
        <v>185</v>
      </c>
      <c r="UIY1333" s="62" t="s">
        <v>186</v>
      </c>
      <c r="UIZ1333" s="62">
        <f>UIZ1329</f>
        <v>1000000</v>
      </c>
      <c r="UJA1333" s="62">
        <f t="shared" si="976"/>
        <v>0</v>
      </c>
      <c r="UJB1333" s="62">
        <f t="shared" si="976"/>
        <v>0</v>
      </c>
      <c r="UJC1333" s="62">
        <f t="shared" si="976"/>
        <v>1000000</v>
      </c>
      <c r="UJD1333" s="62">
        <f t="shared" si="976"/>
        <v>0</v>
      </c>
      <c r="UJE1333" s="62">
        <f t="shared" si="976"/>
        <v>0</v>
      </c>
      <c r="UJF1333" s="62">
        <f t="shared" si="976"/>
        <v>0</v>
      </c>
      <c r="UJG1333" s="62">
        <f t="shared" si="976"/>
        <v>0</v>
      </c>
      <c r="UJH1333" s="62">
        <f t="shared" si="976"/>
        <v>1000000</v>
      </c>
      <c r="UJN1333" s="62" t="s">
        <v>185</v>
      </c>
      <c r="UJO1333" s="62" t="s">
        <v>186</v>
      </c>
      <c r="UJP1333" s="62">
        <f>UJP1329</f>
        <v>1000000</v>
      </c>
      <c r="UJQ1333" s="62">
        <f t="shared" ref="UJQ1333:ULT1334" si="977">UJQ1329</f>
        <v>0</v>
      </c>
      <c r="UJR1333" s="62">
        <f t="shared" si="977"/>
        <v>0</v>
      </c>
      <c r="UJS1333" s="62">
        <f t="shared" si="977"/>
        <v>1000000</v>
      </c>
      <c r="UJT1333" s="62">
        <f t="shared" si="977"/>
        <v>0</v>
      </c>
      <c r="UJU1333" s="62">
        <f t="shared" si="977"/>
        <v>0</v>
      </c>
      <c r="UJV1333" s="62">
        <f t="shared" si="977"/>
        <v>0</v>
      </c>
      <c r="UJW1333" s="62">
        <f t="shared" si="977"/>
        <v>0</v>
      </c>
      <c r="UJX1333" s="62">
        <f t="shared" si="977"/>
        <v>1000000</v>
      </c>
      <c r="UKD1333" s="62" t="s">
        <v>185</v>
      </c>
      <c r="UKE1333" s="62" t="s">
        <v>186</v>
      </c>
      <c r="UKF1333" s="62">
        <f>UKF1329</f>
        <v>1000000</v>
      </c>
      <c r="UKG1333" s="62">
        <f t="shared" si="977"/>
        <v>0</v>
      </c>
      <c r="UKH1333" s="62">
        <f t="shared" si="977"/>
        <v>0</v>
      </c>
      <c r="UKI1333" s="62">
        <f t="shared" si="977"/>
        <v>1000000</v>
      </c>
      <c r="UKJ1333" s="62">
        <f t="shared" si="977"/>
        <v>0</v>
      </c>
      <c r="UKK1333" s="62">
        <f t="shared" si="977"/>
        <v>0</v>
      </c>
      <c r="UKL1333" s="62">
        <f t="shared" si="977"/>
        <v>0</v>
      </c>
      <c r="UKM1333" s="62">
        <f t="shared" si="977"/>
        <v>0</v>
      </c>
      <c r="UKN1333" s="62">
        <f t="shared" si="977"/>
        <v>1000000</v>
      </c>
      <c r="UKT1333" s="62" t="s">
        <v>185</v>
      </c>
      <c r="UKU1333" s="62" t="s">
        <v>186</v>
      </c>
      <c r="UKV1333" s="62">
        <f>UKV1329</f>
        <v>1000000</v>
      </c>
      <c r="UKW1333" s="62">
        <f t="shared" si="977"/>
        <v>0</v>
      </c>
      <c r="UKX1333" s="62">
        <f t="shared" si="977"/>
        <v>0</v>
      </c>
      <c r="UKY1333" s="62">
        <f t="shared" si="977"/>
        <v>1000000</v>
      </c>
      <c r="UKZ1333" s="62">
        <f t="shared" si="977"/>
        <v>0</v>
      </c>
      <c r="ULA1333" s="62">
        <f t="shared" si="977"/>
        <v>0</v>
      </c>
      <c r="ULB1333" s="62">
        <f t="shared" si="977"/>
        <v>0</v>
      </c>
      <c r="ULC1333" s="62">
        <f t="shared" si="977"/>
        <v>0</v>
      </c>
      <c r="ULD1333" s="62">
        <f t="shared" si="977"/>
        <v>1000000</v>
      </c>
      <c r="ULJ1333" s="62" t="s">
        <v>185</v>
      </c>
      <c r="ULK1333" s="62" t="s">
        <v>186</v>
      </c>
      <c r="ULL1333" s="62">
        <f>ULL1329</f>
        <v>1000000</v>
      </c>
      <c r="ULM1333" s="62">
        <f t="shared" si="977"/>
        <v>0</v>
      </c>
      <c r="ULN1333" s="62">
        <f t="shared" si="977"/>
        <v>0</v>
      </c>
      <c r="ULO1333" s="62">
        <f t="shared" si="977"/>
        <v>1000000</v>
      </c>
      <c r="ULP1333" s="62">
        <f t="shared" si="977"/>
        <v>0</v>
      </c>
      <c r="ULQ1333" s="62">
        <f t="shared" si="977"/>
        <v>0</v>
      </c>
      <c r="ULR1333" s="62">
        <f t="shared" si="977"/>
        <v>0</v>
      </c>
      <c r="ULS1333" s="62">
        <f t="shared" si="977"/>
        <v>0</v>
      </c>
      <c r="ULT1333" s="62">
        <f t="shared" si="977"/>
        <v>1000000</v>
      </c>
      <c r="ULZ1333" s="62" t="s">
        <v>185</v>
      </c>
      <c r="UMA1333" s="62" t="s">
        <v>186</v>
      </c>
      <c r="UMB1333" s="62">
        <f>UMB1329</f>
        <v>1000000</v>
      </c>
      <c r="UMC1333" s="62">
        <f t="shared" ref="UMC1333:UOF1334" si="978">UMC1329</f>
        <v>0</v>
      </c>
      <c r="UMD1333" s="62">
        <f t="shared" si="978"/>
        <v>0</v>
      </c>
      <c r="UME1333" s="62">
        <f t="shared" si="978"/>
        <v>1000000</v>
      </c>
      <c r="UMF1333" s="62">
        <f t="shared" si="978"/>
        <v>0</v>
      </c>
      <c r="UMG1333" s="62">
        <f t="shared" si="978"/>
        <v>0</v>
      </c>
      <c r="UMH1333" s="62">
        <f t="shared" si="978"/>
        <v>0</v>
      </c>
      <c r="UMI1333" s="62">
        <f t="shared" si="978"/>
        <v>0</v>
      </c>
      <c r="UMJ1333" s="62">
        <f t="shared" si="978"/>
        <v>1000000</v>
      </c>
      <c r="UMP1333" s="62" t="s">
        <v>185</v>
      </c>
      <c r="UMQ1333" s="62" t="s">
        <v>186</v>
      </c>
      <c r="UMR1333" s="62">
        <f>UMR1329</f>
        <v>1000000</v>
      </c>
      <c r="UMS1333" s="62">
        <f t="shared" si="978"/>
        <v>0</v>
      </c>
      <c r="UMT1333" s="62">
        <f t="shared" si="978"/>
        <v>0</v>
      </c>
      <c r="UMU1333" s="62">
        <f t="shared" si="978"/>
        <v>1000000</v>
      </c>
      <c r="UMV1333" s="62">
        <f t="shared" si="978"/>
        <v>0</v>
      </c>
      <c r="UMW1333" s="62">
        <f t="shared" si="978"/>
        <v>0</v>
      </c>
      <c r="UMX1333" s="62">
        <f t="shared" si="978"/>
        <v>0</v>
      </c>
      <c r="UMY1333" s="62">
        <f t="shared" si="978"/>
        <v>0</v>
      </c>
      <c r="UMZ1333" s="62">
        <f t="shared" si="978"/>
        <v>1000000</v>
      </c>
      <c r="UNF1333" s="62" t="s">
        <v>185</v>
      </c>
      <c r="UNG1333" s="62" t="s">
        <v>186</v>
      </c>
      <c r="UNH1333" s="62">
        <f>UNH1329</f>
        <v>1000000</v>
      </c>
      <c r="UNI1333" s="62">
        <f t="shared" si="978"/>
        <v>0</v>
      </c>
      <c r="UNJ1333" s="62">
        <f t="shared" si="978"/>
        <v>0</v>
      </c>
      <c r="UNK1333" s="62">
        <f t="shared" si="978"/>
        <v>1000000</v>
      </c>
      <c r="UNL1333" s="62">
        <f t="shared" si="978"/>
        <v>0</v>
      </c>
      <c r="UNM1333" s="62">
        <f t="shared" si="978"/>
        <v>0</v>
      </c>
      <c r="UNN1333" s="62">
        <f t="shared" si="978"/>
        <v>0</v>
      </c>
      <c r="UNO1333" s="62">
        <f t="shared" si="978"/>
        <v>0</v>
      </c>
      <c r="UNP1333" s="62">
        <f t="shared" si="978"/>
        <v>1000000</v>
      </c>
      <c r="UNV1333" s="62" t="s">
        <v>185</v>
      </c>
      <c r="UNW1333" s="62" t="s">
        <v>186</v>
      </c>
      <c r="UNX1333" s="62">
        <f>UNX1329</f>
        <v>1000000</v>
      </c>
      <c r="UNY1333" s="62">
        <f t="shared" si="978"/>
        <v>0</v>
      </c>
      <c r="UNZ1333" s="62">
        <f t="shared" si="978"/>
        <v>0</v>
      </c>
      <c r="UOA1333" s="62">
        <f t="shared" si="978"/>
        <v>1000000</v>
      </c>
      <c r="UOB1333" s="62">
        <f t="shared" si="978"/>
        <v>0</v>
      </c>
      <c r="UOC1333" s="62">
        <f t="shared" si="978"/>
        <v>0</v>
      </c>
      <c r="UOD1333" s="62">
        <f t="shared" si="978"/>
        <v>0</v>
      </c>
      <c r="UOE1333" s="62">
        <f t="shared" si="978"/>
        <v>0</v>
      </c>
      <c r="UOF1333" s="62">
        <f t="shared" si="978"/>
        <v>1000000</v>
      </c>
      <c r="UOL1333" s="62" t="s">
        <v>185</v>
      </c>
      <c r="UOM1333" s="62" t="s">
        <v>186</v>
      </c>
      <c r="UON1333" s="62">
        <f>UON1329</f>
        <v>1000000</v>
      </c>
      <c r="UOO1333" s="62">
        <f t="shared" ref="UOO1333:UQR1334" si="979">UOO1329</f>
        <v>0</v>
      </c>
      <c r="UOP1333" s="62">
        <f t="shared" si="979"/>
        <v>0</v>
      </c>
      <c r="UOQ1333" s="62">
        <f t="shared" si="979"/>
        <v>1000000</v>
      </c>
      <c r="UOR1333" s="62">
        <f t="shared" si="979"/>
        <v>0</v>
      </c>
      <c r="UOS1333" s="62">
        <f t="shared" si="979"/>
        <v>0</v>
      </c>
      <c r="UOT1333" s="62">
        <f t="shared" si="979"/>
        <v>0</v>
      </c>
      <c r="UOU1333" s="62">
        <f t="shared" si="979"/>
        <v>0</v>
      </c>
      <c r="UOV1333" s="62">
        <f t="shared" si="979"/>
        <v>1000000</v>
      </c>
      <c r="UPB1333" s="62" t="s">
        <v>185</v>
      </c>
      <c r="UPC1333" s="62" t="s">
        <v>186</v>
      </c>
      <c r="UPD1333" s="62">
        <f>UPD1329</f>
        <v>1000000</v>
      </c>
      <c r="UPE1333" s="62">
        <f t="shared" si="979"/>
        <v>0</v>
      </c>
      <c r="UPF1333" s="62">
        <f t="shared" si="979"/>
        <v>0</v>
      </c>
      <c r="UPG1333" s="62">
        <f t="shared" si="979"/>
        <v>1000000</v>
      </c>
      <c r="UPH1333" s="62">
        <f t="shared" si="979"/>
        <v>0</v>
      </c>
      <c r="UPI1333" s="62">
        <f t="shared" si="979"/>
        <v>0</v>
      </c>
      <c r="UPJ1333" s="62">
        <f t="shared" si="979"/>
        <v>0</v>
      </c>
      <c r="UPK1333" s="62">
        <f t="shared" si="979"/>
        <v>0</v>
      </c>
      <c r="UPL1333" s="62">
        <f t="shared" si="979"/>
        <v>1000000</v>
      </c>
      <c r="UPR1333" s="62" t="s">
        <v>185</v>
      </c>
      <c r="UPS1333" s="62" t="s">
        <v>186</v>
      </c>
      <c r="UPT1333" s="62">
        <f>UPT1329</f>
        <v>1000000</v>
      </c>
      <c r="UPU1333" s="62">
        <f t="shared" si="979"/>
        <v>0</v>
      </c>
      <c r="UPV1333" s="62">
        <f t="shared" si="979"/>
        <v>0</v>
      </c>
      <c r="UPW1333" s="62">
        <f t="shared" si="979"/>
        <v>1000000</v>
      </c>
      <c r="UPX1333" s="62">
        <f t="shared" si="979"/>
        <v>0</v>
      </c>
      <c r="UPY1333" s="62">
        <f t="shared" si="979"/>
        <v>0</v>
      </c>
      <c r="UPZ1333" s="62">
        <f t="shared" si="979"/>
        <v>0</v>
      </c>
      <c r="UQA1333" s="62">
        <f t="shared" si="979"/>
        <v>0</v>
      </c>
      <c r="UQB1333" s="62">
        <f t="shared" si="979"/>
        <v>1000000</v>
      </c>
      <c r="UQH1333" s="62" t="s">
        <v>185</v>
      </c>
      <c r="UQI1333" s="62" t="s">
        <v>186</v>
      </c>
      <c r="UQJ1333" s="62">
        <f>UQJ1329</f>
        <v>1000000</v>
      </c>
      <c r="UQK1333" s="62">
        <f t="shared" si="979"/>
        <v>0</v>
      </c>
      <c r="UQL1333" s="62">
        <f t="shared" si="979"/>
        <v>0</v>
      </c>
      <c r="UQM1333" s="62">
        <f t="shared" si="979"/>
        <v>1000000</v>
      </c>
      <c r="UQN1333" s="62">
        <f t="shared" si="979"/>
        <v>0</v>
      </c>
      <c r="UQO1333" s="62">
        <f t="shared" si="979"/>
        <v>0</v>
      </c>
      <c r="UQP1333" s="62">
        <f t="shared" si="979"/>
        <v>0</v>
      </c>
      <c r="UQQ1333" s="62">
        <f t="shared" si="979"/>
        <v>0</v>
      </c>
      <c r="UQR1333" s="62">
        <f t="shared" si="979"/>
        <v>1000000</v>
      </c>
      <c r="UQX1333" s="62" t="s">
        <v>185</v>
      </c>
      <c r="UQY1333" s="62" t="s">
        <v>186</v>
      </c>
      <c r="UQZ1333" s="62">
        <f>UQZ1329</f>
        <v>1000000</v>
      </c>
      <c r="URA1333" s="62">
        <f t="shared" ref="URA1333:UTD1334" si="980">URA1329</f>
        <v>0</v>
      </c>
      <c r="URB1333" s="62">
        <f t="shared" si="980"/>
        <v>0</v>
      </c>
      <c r="URC1333" s="62">
        <f t="shared" si="980"/>
        <v>1000000</v>
      </c>
      <c r="URD1333" s="62">
        <f t="shared" si="980"/>
        <v>0</v>
      </c>
      <c r="URE1333" s="62">
        <f t="shared" si="980"/>
        <v>0</v>
      </c>
      <c r="URF1333" s="62">
        <f t="shared" si="980"/>
        <v>0</v>
      </c>
      <c r="URG1333" s="62">
        <f t="shared" si="980"/>
        <v>0</v>
      </c>
      <c r="URH1333" s="62">
        <f t="shared" si="980"/>
        <v>1000000</v>
      </c>
      <c r="URN1333" s="62" t="s">
        <v>185</v>
      </c>
      <c r="URO1333" s="62" t="s">
        <v>186</v>
      </c>
      <c r="URP1333" s="62">
        <f>URP1329</f>
        <v>1000000</v>
      </c>
      <c r="URQ1333" s="62">
        <f t="shared" si="980"/>
        <v>0</v>
      </c>
      <c r="URR1333" s="62">
        <f t="shared" si="980"/>
        <v>0</v>
      </c>
      <c r="URS1333" s="62">
        <f t="shared" si="980"/>
        <v>1000000</v>
      </c>
      <c r="URT1333" s="62">
        <f t="shared" si="980"/>
        <v>0</v>
      </c>
      <c r="URU1333" s="62">
        <f t="shared" si="980"/>
        <v>0</v>
      </c>
      <c r="URV1333" s="62">
        <f t="shared" si="980"/>
        <v>0</v>
      </c>
      <c r="URW1333" s="62">
        <f t="shared" si="980"/>
        <v>0</v>
      </c>
      <c r="URX1333" s="62">
        <f t="shared" si="980"/>
        <v>1000000</v>
      </c>
      <c r="USD1333" s="62" t="s">
        <v>185</v>
      </c>
      <c r="USE1333" s="62" t="s">
        <v>186</v>
      </c>
      <c r="USF1333" s="62">
        <f>USF1329</f>
        <v>1000000</v>
      </c>
      <c r="USG1333" s="62">
        <f t="shared" si="980"/>
        <v>0</v>
      </c>
      <c r="USH1333" s="62">
        <f t="shared" si="980"/>
        <v>0</v>
      </c>
      <c r="USI1333" s="62">
        <f t="shared" si="980"/>
        <v>1000000</v>
      </c>
      <c r="USJ1333" s="62">
        <f t="shared" si="980"/>
        <v>0</v>
      </c>
      <c r="USK1333" s="62">
        <f t="shared" si="980"/>
        <v>0</v>
      </c>
      <c r="USL1333" s="62">
        <f t="shared" si="980"/>
        <v>0</v>
      </c>
      <c r="USM1333" s="62">
        <f t="shared" si="980"/>
        <v>0</v>
      </c>
      <c r="USN1333" s="62">
        <f t="shared" si="980"/>
        <v>1000000</v>
      </c>
      <c r="UST1333" s="62" t="s">
        <v>185</v>
      </c>
      <c r="USU1333" s="62" t="s">
        <v>186</v>
      </c>
      <c r="USV1333" s="62">
        <f>USV1329</f>
        <v>1000000</v>
      </c>
      <c r="USW1333" s="62">
        <f t="shared" si="980"/>
        <v>0</v>
      </c>
      <c r="USX1333" s="62">
        <f t="shared" si="980"/>
        <v>0</v>
      </c>
      <c r="USY1333" s="62">
        <f t="shared" si="980"/>
        <v>1000000</v>
      </c>
      <c r="USZ1333" s="62">
        <f t="shared" si="980"/>
        <v>0</v>
      </c>
      <c r="UTA1333" s="62">
        <f t="shared" si="980"/>
        <v>0</v>
      </c>
      <c r="UTB1333" s="62">
        <f t="shared" si="980"/>
        <v>0</v>
      </c>
      <c r="UTC1333" s="62">
        <f t="shared" si="980"/>
        <v>0</v>
      </c>
      <c r="UTD1333" s="62">
        <f t="shared" si="980"/>
        <v>1000000</v>
      </c>
      <c r="UTJ1333" s="62" t="s">
        <v>185</v>
      </c>
      <c r="UTK1333" s="62" t="s">
        <v>186</v>
      </c>
      <c r="UTL1333" s="62">
        <f>UTL1329</f>
        <v>1000000</v>
      </c>
      <c r="UTM1333" s="62">
        <f t="shared" ref="UTM1333:UVP1334" si="981">UTM1329</f>
        <v>0</v>
      </c>
      <c r="UTN1333" s="62">
        <f t="shared" si="981"/>
        <v>0</v>
      </c>
      <c r="UTO1333" s="62">
        <f t="shared" si="981"/>
        <v>1000000</v>
      </c>
      <c r="UTP1333" s="62">
        <f t="shared" si="981"/>
        <v>0</v>
      </c>
      <c r="UTQ1333" s="62">
        <f t="shared" si="981"/>
        <v>0</v>
      </c>
      <c r="UTR1333" s="62">
        <f t="shared" si="981"/>
        <v>0</v>
      </c>
      <c r="UTS1333" s="62">
        <f t="shared" si="981"/>
        <v>0</v>
      </c>
      <c r="UTT1333" s="62">
        <f t="shared" si="981"/>
        <v>1000000</v>
      </c>
      <c r="UTZ1333" s="62" t="s">
        <v>185</v>
      </c>
      <c r="UUA1333" s="62" t="s">
        <v>186</v>
      </c>
      <c r="UUB1333" s="62">
        <f>UUB1329</f>
        <v>1000000</v>
      </c>
      <c r="UUC1333" s="62">
        <f t="shared" si="981"/>
        <v>0</v>
      </c>
      <c r="UUD1333" s="62">
        <f t="shared" si="981"/>
        <v>0</v>
      </c>
      <c r="UUE1333" s="62">
        <f t="shared" si="981"/>
        <v>1000000</v>
      </c>
      <c r="UUF1333" s="62">
        <f t="shared" si="981"/>
        <v>0</v>
      </c>
      <c r="UUG1333" s="62">
        <f t="shared" si="981"/>
        <v>0</v>
      </c>
      <c r="UUH1333" s="62">
        <f t="shared" si="981"/>
        <v>0</v>
      </c>
      <c r="UUI1333" s="62">
        <f t="shared" si="981"/>
        <v>0</v>
      </c>
      <c r="UUJ1333" s="62">
        <f t="shared" si="981"/>
        <v>1000000</v>
      </c>
      <c r="UUP1333" s="62" t="s">
        <v>185</v>
      </c>
      <c r="UUQ1333" s="62" t="s">
        <v>186</v>
      </c>
      <c r="UUR1333" s="62">
        <f>UUR1329</f>
        <v>1000000</v>
      </c>
      <c r="UUS1333" s="62">
        <f t="shared" si="981"/>
        <v>0</v>
      </c>
      <c r="UUT1333" s="62">
        <f t="shared" si="981"/>
        <v>0</v>
      </c>
      <c r="UUU1333" s="62">
        <f t="shared" si="981"/>
        <v>1000000</v>
      </c>
      <c r="UUV1333" s="62">
        <f t="shared" si="981"/>
        <v>0</v>
      </c>
      <c r="UUW1333" s="62">
        <f t="shared" si="981"/>
        <v>0</v>
      </c>
      <c r="UUX1333" s="62">
        <f t="shared" si="981"/>
        <v>0</v>
      </c>
      <c r="UUY1333" s="62">
        <f t="shared" si="981"/>
        <v>0</v>
      </c>
      <c r="UUZ1333" s="62">
        <f t="shared" si="981"/>
        <v>1000000</v>
      </c>
      <c r="UVF1333" s="62" t="s">
        <v>185</v>
      </c>
      <c r="UVG1333" s="62" t="s">
        <v>186</v>
      </c>
      <c r="UVH1333" s="62">
        <f>UVH1329</f>
        <v>1000000</v>
      </c>
      <c r="UVI1333" s="62">
        <f t="shared" si="981"/>
        <v>0</v>
      </c>
      <c r="UVJ1333" s="62">
        <f t="shared" si="981"/>
        <v>0</v>
      </c>
      <c r="UVK1333" s="62">
        <f t="shared" si="981"/>
        <v>1000000</v>
      </c>
      <c r="UVL1333" s="62">
        <f t="shared" si="981"/>
        <v>0</v>
      </c>
      <c r="UVM1333" s="62">
        <f t="shared" si="981"/>
        <v>0</v>
      </c>
      <c r="UVN1333" s="62">
        <f t="shared" si="981"/>
        <v>0</v>
      </c>
      <c r="UVO1333" s="62">
        <f t="shared" si="981"/>
        <v>0</v>
      </c>
      <c r="UVP1333" s="62">
        <f t="shared" si="981"/>
        <v>1000000</v>
      </c>
      <c r="UVV1333" s="62" t="s">
        <v>185</v>
      </c>
      <c r="UVW1333" s="62" t="s">
        <v>186</v>
      </c>
      <c r="UVX1333" s="62">
        <f>UVX1329</f>
        <v>1000000</v>
      </c>
      <c r="UVY1333" s="62">
        <f t="shared" ref="UVY1333:UYB1334" si="982">UVY1329</f>
        <v>0</v>
      </c>
      <c r="UVZ1333" s="62">
        <f t="shared" si="982"/>
        <v>0</v>
      </c>
      <c r="UWA1333" s="62">
        <f t="shared" si="982"/>
        <v>1000000</v>
      </c>
      <c r="UWB1333" s="62">
        <f t="shared" si="982"/>
        <v>0</v>
      </c>
      <c r="UWC1333" s="62">
        <f t="shared" si="982"/>
        <v>0</v>
      </c>
      <c r="UWD1333" s="62">
        <f t="shared" si="982"/>
        <v>0</v>
      </c>
      <c r="UWE1333" s="62">
        <f t="shared" si="982"/>
        <v>0</v>
      </c>
      <c r="UWF1333" s="62">
        <f t="shared" si="982"/>
        <v>1000000</v>
      </c>
      <c r="UWL1333" s="62" t="s">
        <v>185</v>
      </c>
      <c r="UWM1333" s="62" t="s">
        <v>186</v>
      </c>
      <c r="UWN1333" s="62">
        <f>UWN1329</f>
        <v>1000000</v>
      </c>
      <c r="UWO1333" s="62">
        <f t="shared" si="982"/>
        <v>0</v>
      </c>
      <c r="UWP1333" s="62">
        <f t="shared" si="982"/>
        <v>0</v>
      </c>
      <c r="UWQ1333" s="62">
        <f t="shared" si="982"/>
        <v>1000000</v>
      </c>
      <c r="UWR1333" s="62">
        <f t="shared" si="982"/>
        <v>0</v>
      </c>
      <c r="UWS1333" s="62">
        <f t="shared" si="982"/>
        <v>0</v>
      </c>
      <c r="UWT1333" s="62">
        <f t="shared" si="982"/>
        <v>0</v>
      </c>
      <c r="UWU1333" s="62">
        <f t="shared" si="982"/>
        <v>0</v>
      </c>
      <c r="UWV1333" s="62">
        <f t="shared" si="982"/>
        <v>1000000</v>
      </c>
      <c r="UXB1333" s="62" t="s">
        <v>185</v>
      </c>
      <c r="UXC1333" s="62" t="s">
        <v>186</v>
      </c>
      <c r="UXD1333" s="62">
        <f>UXD1329</f>
        <v>1000000</v>
      </c>
      <c r="UXE1333" s="62">
        <f t="shared" si="982"/>
        <v>0</v>
      </c>
      <c r="UXF1333" s="62">
        <f t="shared" si="982"/>
        <v>0</v>
      </c>
      <c r="UXG1333" s="62">
        <f t="shared" si="982"/>
        <v>1000000</v>
      </c>
      <c r="UXH1333" s="62">
        <f t="shared" si="982"/>
        <v>0</v>
      </c>
      <c r="UXI1333" s="62">
        <f t="shared" si="982"/>
        <v>0</v>
      </c>
      <c r="UXJ1333" s="62">
        <f t="shared" si="982"/>
        <v>0</v>
      </c>
      <c r="UXK1333" s="62">
        <f t="shared" si="982"/>
        <v>0</v>
      </c>
      <c r="UXL1333" s="62">
        <f t="shared" si="982"/>
        <v>1000000</v>
      </c>
      <c r="UXR1333" s="62" t="s">
        <v>185</v>
      </c>
      <c r="UXS1333" s="62" t="s">
        <v>186</v>
      </c>
      <c r="UXT1333" s="62">
        <f>UXT1329</f>
        <v>1000000</v>
      </c>
      <c r="UXU1333" s="62">
        <f t="shared" si="982"/>
        <v>0</v>
      </c>
      <c r="UXV1333" s="62">
        <f t="shared" si="982"/>
        <v>0</v>
      </c>
      <c r="UXW1333" s="62">
        <f t="shared" si="982"/>
        <v>1000000</v>
      </c>
      <c r="UXX1333" s="62">
        <f t="shared" si="982"/>
        <v>0</v>
      </c>
      <c r="UXY1333" s="62">
        <f t="shared" si="982"/>
        <v>0</v>
      </c>
      <c r="UXZ1333" s="62">
        <f t="shared" si="982"/>
        <v>0</v>
      </c>
      <c r="UYA1333" s="62">
        <f t="shared" si="982"/>
        <v>0</v>
      </c>
      <c r="UYB1333" s="62">
        <f t="shared" si="982"/>
        <v>1000000</v>
      </c>
      <c r="UYH1333" s="62" t="s">
        <v>185</v>
      </c>
      <c r="UYI1333" s="62" t="s">
        <v>186</v>
      </c>
      <c r="UYJ1333" s="62">
        <f>UYJ1329</f>
        <v>1000000</v>
      </c>
      <c r="UYK1333" s="62">
        <f t="shared" ref="UYK1333:VAN1334" si="983">UYK1329</f>
        <v>0</v>
      </c>
      <c r="UYL1333" s="62">
        <f t="shared" si="983"/>
        <v>0</v>
      </c>
      <c r="UYM1333" s="62">
        <f t="shared" si="983"/>
        <v>1000000</v>
      </c>
      <c r="UYN1333" s="62">
        <f t="shared" si="983"/>
        <v>0</v>
      </c>
      <c r="UYO1333" s="62">
        <f t="shared" si="983"/>
        <v>0</v>
      </c>
      <c r="UYP1333" s="62">
        <f t="shared" si="983"/>
        <v>0</v>
      </c>
      <c r="UYQ1333" s="62">
        <f t="shared" si="983"/>
        <v>0</v>
      </c>
      <c r="UYR1333" s="62">
        <f t="shared" si="983"/>
        <v>1000000</v>
      </c>
      <c r="UYX1333" s="62" t="s">
        <v>185</v>
      </c>
      <c r="UYY1333" s="62" t="s">
        <v>186</v>
      </c>
      <c r="UYZ1333" s="62">
        <f>UYZ1329</f>
        <v>1000000</v>
      </c>
      <c r="UZA1333" s="62">
        <f t="shared" si="983"/>
        <v>0</v>
      </c>
      <c r="UZB1333" s="62">
        <f t="shared" si="983"/>
        <v>0</v>
      </c>
      <c r="UZC1333" s="62">
        <f t="shared" si="983"/>
        <v>1000000</v>
      </c>
      <c r="UZD1333" s="62">
        <f t="shared" si="983"/>
        <v>0</v>
      </c>
      <c r="UZE1333" s="62">
        <f t="shared" si="983"/>
        <v>0</v>
      </c>
      <c r="UZF1333" s="62">
        <f t="shared" si="983"/>
        <v>0</v>
      </c>
      <c r="UZG1333" s="62">
        <f t="shared" si="983"/>
        <v>0</v>
      </c>
      <c r="UZH1333" s="62">
        <f t="shared" si="983"/>
        <v>1000000</v>
      </c>
      <c r="UZN1333" s="62" t="s">
        <v>185</v>
      </c>
      <c r="UZO1333" s="62" t="s">
        <v>186</v>
      </c>
      <c r="UZP1333" s="62">
        <f>UZP1329</f>
        <v>1000000</v>
      </c>
      <c r="UZQ1333" s="62">
        <f t="shared" si="983"/>
        <v>0</v>
      </c>
      <c r="UZR1333" s="62">
        <f t="shared" si="983"/>
        <v>0</v>
      </c>
      <c r="UZS1333" s="62">
        <f t="shared" si="983"/>
        <v>1000000</v>
      </c>
      <c r="UZT1333" s="62">
        <f t="shared" si="983"/>
        <v>0</v>
      </c>
      <c r="UZU1333" s="62">
        <f t="shared" si="983"/>
        <v>0</v>
      </c>
      <c r="UZV1333" s="62">
        <f t="shared" si="983"/>
        <v>0</v>
      </c>
      <c r="UZW1333" s="62">
        <f t="shared" si="983"/>
        <v>0</v>
      </c>
      <c r="UZX1333" s="62">
        <f t="shared" si="983"/>
        <v>1000000</v>
      </c>
      <c r="VAD1333" s="62" t="s">
        <v>185</v>
      </c>
      <c r="VAE1333" s="62" t="s">
        <v>186</v>
      </c>
      <c r="VAF1333" s="62">
        <f>VAF1329</f>
        <v>1000000</v>
      </c>
      <c r="VAG1333" s="62">
        <f t="shared" si="983"/>
        <v>0</v>
      </c>
      <c r="VAH1333" s="62">
        <f t="shared" si="983"/>
        <v>0</v>
      </c>
      <c r="VAI1333" s="62">
        <f t="shared" si="983"/>
        <v>1000000</v>
      </c>
      <c r="VAJ1333" s="62">
        <f t="shared" si="983"/>
        <v>0</v>
      </c>
      <c r="VAK1333" s="62">
        <f t="shared" si="983"/>
        <v>0</v>
      </c>
      <c r="VAL1333" s="62">
        <f t="shared" si="983"/>
        <v>0</v>
      </c>
      <c r="VAM1333" s="62">
        <f t="shared" si="983"/>
        <v>0</v>
      </c>
      <c r="VAN1333" s="62">
        <f t="shared" si="983"/>
        <v>1000000</v>
      </c>
      <c r="VAT1333" s="62" t="s">
        <v>185</v>
      </c>
      <c r="VAU1333" s="62" t="s">
        <v>186</v>
      </c>
      <c r="VAV1333" s="62">
        <f>VAV1329</f>
        <v>1000000</v>
      </c>
      <c r="VAW1333" s="62">
        <f t="shared" ref="VAW1333:VCZ1334" si="984">VAW1329</f>
        <v>0</v>
      </c>
      <c r="VAX1333" s="62">
        <f t="shared" si="984"/>
        <v>0</v>
      </c>
      <c r="VAY1333" s="62">
        <f t="shared" si="984"/>
        <v>1000000</v>
      </c>
      <c r="VAZ1333" s="62">
        <f t="shared" si="984"/>
        <v>0</v>
      </c>
      <c r="VBA1333" s="62">
        <f t="shared" si="984"/>
        <v>0</v>
      </c>
      <c r="VBB1333" s="62">
        <f t="shared" si="984"/>
        <v>0</v>
      </c>
      <c r="VBC1333" s="62">
        <f t="shared" si="984"/>
        <v>0</v>
      </c>
      <c r="VBD1333" s="62">
        <f t="shared" si="984"/>
        <v>1000000</v>
      </c>
      <c r="VBJ1333" s="62" t="s">
        <v>185</v>
      </c>
      <c r="VBK1333" s="62" t="s">
        <v>186</v>
      </c>
      <c r="VBL1333" s="62">
        <f>VBL1329</f>
        <v>1000000</v>
      </c>
      <c r="VBM1333" s="62">
        <f t="shared" si="984"/>
        <v>0</v>
      </c>
      <c r="VBN1333" s="62">
        <f t="shared" si="984"/>
        <v>0</v>
      </c>
      <c r="VBO1333" s="62">
        <f t="shared" si="984"/>
        <v>1000000</v>
      </c>
      <c r="VBP1333" s="62">
        <f t="shared" si="984"/>
        <v>0</v>
      </c>
      <c r="VBQ1333" s="62">
        <f t="shared" si="984"/>
        <v>0</v>
      </c>
      <c r="VBR1333" s="62">
        <f t="shared" si="984"/>
        <v>0</v>
      </c>
      <c r="VBS1333" s="62">
        <f t="shared" si="984"/>
        <v>0</v>
      </c>
      <c r="VBT1333" s="62">
        <f t="shared" si="984"/>
        <v>1000000</v>
      </c>
      <c r="VBZ1333" s="62" t="s">
        <v>185</v>
      </c>
      <c r="VCA1333" s="62" t="s">
        <v>186</v>
      </c>
      <c r="VCB1333" s="62">
        <f>VCB1329</f>
        <v>1000000</v>
      </c>
      <c r="VCC1333" s="62">
        <f t="shared" si="984"/>
        <v>0</v>
      </c>
      <c r="VCD1333" s="62">
        <f t="shared" si="984"/>
        <v>0</v>
      </c>
      <c r="VCE1333" s="62">
        <f t="shared" si="984"/>
        <v>1000000</v>
      </c>
      <c r="VCF1333" s="62">
        <f t="shared" si="984"/>
        <v>0</v>
      </c>
      <c r="VCG1333" s="62">
        <f t="shared" si="984"/>
        <v>0</v>
      </c>
      <c r="VCH1333" s="62">
        <f t="shared" si="984"/>
        <v>0</v>
      </c>
      <c r="VCI1333" s="62">
        <f t="shared" si="984"/>
        <v>0</v>
      </c>
      <c r="VCJ1333" s="62">
        <f t="shared" si="984"/>
        <v>1000000</v>
      </c>
      <c r="VCP1333" s="62" t="s">
        <v>185</v>
      </c>
      <c r="VCQ1333" s="62" t="s">
        <v>186</v>
      </c>
      <c r="VCR1333" s="62">
        <f>VCR1329</f>
        <v>1000000</v>
      </c>
      <c r="VCS1333" s="62">
        <f t="shared" si="984"/>
        <v>0</v>
      </c>
      <c r="VCT1333" s="62">
        <f t="shared" si="984"/>
        <v>0</v>
      </c>
      <c r="VCU1333" s="62">
        <f t="shared" si="984"/>
        <v>1000000</v>
      </c>
      <c r="VCV1333" s="62">
        <f t="shared" si="984"/>
        <v>0</v>
      </c>
      <c r="VCW1333" s="62">
        <f t="shared" si="984"/>
        <v>0</v>
      </c>
      <c r="VCX1333" s="62">
        <f t="shared" si="984"/>
        <v>0</v>
      </c>
      <c r="VCY1333" s="62">
        <f t="shared" si="984"/>
        <v>0</v>
      </c>
      <c r="VCZ1333" s="62">
        <f t="shared" si="984"/>
        <v>1000000</v>
      </c>
      <c r="VDF1333" s="62" t="s">
        <v>185</v>
      </c>
      <c r="VDG1333" s="62" t="s">
        <v>186</v>
      </c>
      <c r="VDH1333" s="62">
        <f>VDH1329</f>
        <v>1000000</v>
      </c>
      <c r="VDI1333" s="62">
        <f t="shared" ref="VDI1333:VFL1334" si="985">VDI1329</f>
        <v>0</v>
      </c>
      <c r="VDJ1333" s="62">
        <f t="shared" si="985"/>
        <v>0</v>
      </c>
      <c r="VDK1333" s="62">
        <f t="shared" si="985"/>
        <v>1000000</v>
      </c>
      <c r="VDL1333" s="62">
        <f t="shared" si="985"/>
        <v>0</v>
      </c>
      <c r="VDM1333" s="62">
        <f t="shared" si="985"/>
        <v>0</v>
      </c>
      <c r="VDN1333" s="62">
        <f t="shared" si="985"/>
        <v>0</v>
      </c>
      <c r="VDO1333" s="62">
        <f t="shared" si="985"/>
        <v>0</v>
      </c>
      <c r="VDP1333" s="62">
        <f t="shared" si="985"/>
        <v>1000000</v>
      </c>
      <c r="VDV1333" s="62" t="s">
        <v>185</v>
      </c>
      <c r="VDW1333" s="62" t="s">
        <v>186</v>
      </c>
      <c r="VDX1333" s="62">
        <f>VDX1329</f>
        <v>1000000</v>
      </c>
      <c r="VDY1333" s="62">
        <f t="shared" si="985"/>
        <v>0</v>
      </c>
      <c r="VDZ1333" s="62">
        <f t="shared" si="985"/>
        <v>0</v>
      </c>
      <c r="VEA1333" s="62">
        <f t="shared" si="985"/>
        <v>1000000</v>
      </c>
      <c r="VEB1333" s="62">
        <f t="shared" si="985"/>
        <v>0</v>
      </c>
      <c r="VEC1333" s="62">
        <f t="shared" si="985"/>
        <v>0</v>
      </c>
      <c r="VED1333" s="62">
        <f t="shared" si="985"/>
        <v>0</v>
      </c>
      <c r="VEE1333" s="62">
        <f t="shared" si="985"/>
        <v>0</v>
      </c>
      <c r="VEF1333" s="62">
        <f t="shared" si="985"/>
        <v>1000000</v>
      </c>
      <c r="VEL1333" s="62" t="s">
        <v>185</v>
      </c>
      <c r="VEM1333" s="62" t="s">
        <v>186</v>
      </c>
      <c r="VEN1333" s="62">
        <f>VEN1329</f>
        <v>1000000</v>
      </c>
      <c r="VEO1333" s="62">
        <f t="shared" si="985"/>
        <v>0</v>
      </c>
      <c r="VEP1333" s="62">
        <f t="shared" si="985"/>
        <v>0</v>
      </c>
      <c r="VEQ1333" s="62">
        <f t="shared" si="985"/>
        <v>1000000</v>
      </c>
      <c r="VER1333" s="62">
        <f t="shared" si="985"/>
        <v>0</v>
      </c>
      <c r="VES1333" s="62">
        <f t="shared" si="985"/>
        <v>0</v>
      </c>
      <c r="VET1333" s="62">
        <f t="shared" si="985"/>
        <v>0</v>
      </c>
      <c r="VEU1333" s="62">
        <f t="shared" si="985"/>
        <v>0</v>
      </c>
      <c r="VEV1333" s="62">
        <f t="shared" si="985"/>
        <v>1000000</v>
      </c>
      <c r="VFB1333" s="62" t="s">
        <v>185</v>
      </c>
      <c r="VFC1333" s="62" t="s">
        <v>186</v>
      </c>
      <c r="VFD1333" s="62">
        <f>VFD1329</f>
        <v>1000000</v>
      </c>
      <c r="VFE1333" s="62">
        <f t="shared" si="985"/>
        <v>0</v>
      </c>
      <c r="VFF1333" s="62">
        <f t="shared" si="985"/>
        <v>0</v>
      </c>
      <c r="VFG1333" s="62">
        <f t="shared" si="985"/>
        <v>1000000</v>
      </c>
      <c r="VFH1333" s="62">
        <f t="shared" si="985"/>
        <v>0</v>
      </c>
      <c r="VFI1333" s="62">
        <f t="shared" si="985"/>
        <v>0</v>
      </c>
      <c r="VFJ1333" s="62">
        <f t="shared" si="985"/>
        <v>0</v>
      </c>
      <c r="VFK1333" s="62">
        <f t="shared" si="985"/>
        <v>0</v>
      </c>
      <c r="VFL1333" s="62">
        <f t="shared" si="985"/>
        <v>1000000</v>
      </c>
      <c r="VFR1333" s="62" t="s">
        <v>185</v>
      </c>
      <c r="VFS1333" s="62" t="s">
        <v>186</v>
      </c>
      <c r="VFT1333" s="62">
        <f>VFT1329</f>
        <v>1000000</v>
      </c>
      <c r="VFU1333" s="62">
        <f t="shared" ref="VFU1333:VHX1334" si="986">VFU1329</f>
        <v>0</v>
      </c>
      <c r="VFV1333" s="62">
        <f t="shared" si="986"/>
        <v>0</v>
      </c>
      <c r="VFW1333" s="62">
        <f t="shared" si="986"/>
        <v>1000000</v>
      </c>
      <c r="VFX1333" s="62">
        <f t="shared" si="986"/>
        <v>0</v>
      </c>
      <c r="VFY1333" s="62">
        <f t="shared" si="986"/>
        <v>0</v>
      </c>
      <c r="VFZ1333" s="62">
        <f t="shared" si="986"/>
        <v>0</v>
      </c>
      <c r="VGA1333" s="62">
        <f t="shared" si="986"/>
        <v>0</v>
      </c>
      <c r="VGB1333" s="62">
        <f t="shared" si="986"/>
        <v>1000000</v>
      </c>
      <c r="VGH1333" s="62" t="s">
        <v>185</v>
      </c>
      <c r="VGI1333" s="62" t="s">
        <v>186</v>
      </c>
      <c r="VGJ1333" s="62">
        <f>VGJ1329</f>
        <v>1000000</v>
      </c>
      <c r="VGK1333" s="62">
        <f t="shared" si="986"/>
        <v>0</v>
      </c>
      <c r="VGL1333" s="62">
        <f t="shared" si="986"/>
        <v>0</v>
      </c>
      <c r="VGM1333" s="62">
        <f t="shared" si="986"/>
        <v>1000000</v>
      </c>
      <c r="VGN1333" s="62">
        <f t="shared" si="986"/>
        <v>0</v>
      </c>
      <c r="VGO1333" s="62">
        <f t="shared" si="986"/>
        <v>0</v>
      </c>
      <c r="VGP1333" s="62">
        <f t="shared" si="986"/>
        <v>0</v>
      </c>
      <c r="VGQ1333" s="62">
        <f t="shared" si="986"/>
        <v>0</v>
      </c>
      <c r="VGR1333" s="62">
        <f t="shared" si="986"/>
        <v>1000000</v>
      </c>
      <c r="VGX1333" s="62" t="s">
        <v>185</v>
      </c>
      <c r="VGY1333" s="62" t="s">
        <v>186</v>
      </c>
      <c r="VGZ1333" s="62">
        <f>VGZ1329</f>
        <v>1000000</v>
      </c>
      <c r="VHA1333" s="62">
        <f t="shared" si="986"/>
        <v>0</v>
      </c>
      <c r="VHB1333" s="62">
        <f t="shared" si="986"/>
        <v>0</v>
      </c>
      <c r="VHC1333" s="62">
        <f t="shared" si="986"/>
        <v>1000000</v>
      </c>
      <c r="VHD1333" s="62">
        <f t="shared" si="986"/>
        <v>0</v>
      </c>
      <c r="VHE1333" s="62">
        <f t="shared" si="986"/>
        <v>0</v>
      </c>
      <c r="VHF1333" s="62">
        <f t="shared" si="986"/>
        <v>0</v>
      </c>
      <c r="VHG1333" s="62">
        <f t="shared" si="986"/>
        <v>0</v>
      </c>
      <c r="VHH1333" s="62">
        <f t="shared" si="986"/>
        <v>1000000</v>
      </c>
      <c r="VHN1333" s="62" t="s">
        <v>185</v>
      </c>
      <c r="VHO1333" s="62" t="s">
        <v>186</v>
      </c>
      <c r="VHP1333" s="62">
        <f>VHP1329</f>
        <v>1000000</v>
      </c>
      <c r="VHQ1333" s="62">
        <f t="shared" si="986"/>
        <v>0</v>
      </c>
      <c r="VHR1333" s="62">
        <f t="shared" si="986"/>
        <v>0</v>
      </c>
      <c r="VHS1333" s="62">
        <f t="shared" si="986"/>
        <v>1000000</v>
      </c>
      <c r="VHT1333" s="62">
        <f t="shared" si="986"/>
        <v>0</v>
      </c>
      <c r="VHU1333" s="62">
        <f t="shared" si="986"/>
        <v>0</v>
      </c>
      <c r="VHV1333" s="62">
        <f t="shared" si="986"/>
        <v>0</v>
      </c>
      <c r="VHW1333" s="62">
        <f t="shared" si="986"/>
        <v>0</v>
      </c>
      <c r="VHX1333" s="62">
        <f t="shared" si="986"/>
        <v>1000000</v>
      </c>
      <c r="VID1333" s="62" t="s">
        <v>185</v>
      </c>
      <c r="VIE1333" s="62" t="s">
        <v>186</v>
      </c>
      <c r="VIF1333" s="62">
        <f>VIF1329</f>
        <v>1000000</v>
      </c>
      <c r="VIG1333" s="62">
        <f t="shared" ref="VIG1333:VKJ1334" si="987">VIG1329</f>
        <v>0</v>
      </c>
      <c r="VIH1333" s="62">
        <f t="shared" si="987"/>
        <v>0</v>
      </c>
      <c r="VII1333" s="62">
        <f t="shared" si="987"/>
        <v>1000000</v>
      </c>
      <c r="VIJ1333" s="62">
        <f t="shared" si="987"/>
        <v>0</v>
      </c>
      <c r="VIK1333" s="62">
        <f t="shared" si="987"/>
        <v>0</v>
      </c>
      <c r="VIL1333" s="62">
        <f t="shared" si="987"/>
        <v>0</v>
      </c>
      <c r="VIM1333" s="62">
        <f t="shared" si="987"/>
        <v>0</v>
      </c>
      <c r="VIN1333" s="62">
        <f t="shared" si="987"/>
        <v>1000000</v>
      </c>
      <c r="VIT1333" s="62" t="s">
        <v>185</v>
      </c>
      <c r="VIU1333" s="62" t="s">
        <v>186</v>
      </c>
      <c r="VIV1333" s="62">
        <f>VIV1329</f>
        <v>1000000</v>
      </c>
      <c r="VIW1333" s="62">
        <f t="shared" si="987"/>
        <v>0</v>
      </c>
      <c r="VIX1333" s="62">
        <f t="shared" si="987"/>
        <v>0</v>
      </c>
      <c r="VIY1333" s="62">
        <f t="shared" si="987"/>
        <v>1000000</v>
      </c>
      <c r="VIZ1333" s="62">
        <f t="shared" si="987"/>
        <v>0</v>
      </c>
      <c r="VJA1333" s="62">
        <f t="shared" si="987"/>
        <v>0</v>
      </c>
      <c r="VJB1333" s="62">
        <f t="shared" si="987"/>
        <v>0</v>
      </c>
      <c r="VJC1333" s="62">
        <f t="shared" si="987"/>
        <v>0</v>
      </c>
      <c r="VJD1333" s="62">
        <f t="shared" si="987"/>
        <v>1000000</v>
      </c>
      <c r="VJJ1333" s="62" t="s">
        <v>185</v>
      </c>
      <c r="VJK1333" s="62" t="s">
        <v>186</v>
      </c>
      <c r="VJL1333" s="62">
        <f>VJL1329</f>
        <v>1000000</v>
      </c>
      <c r="VJM1333" s="62">
        <f t="shared" si="987"/>
        <v>0</v>
      </c>
      <c r="VJN1333" s="62">
        <f t="shared" si="987"/>
        <v>0</v>
      </c>
      <c r="VJO1333" s="62">
        <f t="shared" si="987"/>
        <v>1000000</v>
      </c>
      <c r="VJP1333" s="62">
        <f t="shared" si="987"/>
        <v>0</v>
      </c>
      <c r="VJQ1333" s="62">
        <f t="shared" si="987"/>
        <v>0</v>
      </c>
      <c r="VJR1333" s="62">
        <f t="shared" si="987"/>
        <v>0</v>
      </c>
      <c r="VJS1333" s="62">
        <f t="shared" si="987"/>
        <v>0</v>
      </c>
      <c r="VJT1333" s="62">
        <f t="shared" si="987"/>
        <v>1000000</v>
      </c>
      <c r="VJZ1333" s="62" t="s">
        <v>185</v>
      </c>
      <c r="VKA1333" s="62" t="s">
        <v>186</v>
      </c>
      <c r="VKB1333" s="62">
        <f>VKB1329</f>
        <v>1000000</v>
      </c>
      <c r="VKC1333" s="62">
        <f t="shared" si="987"/>
        <v>0</v>
      </c>
      <c r="VKD1333" s="62">
        <f t="shared" si="987"/>
        <v>0</v>
      </c>
      <c r="VKE1333" s="62">
        <f t="shared" si="987"/>
        <v>1000000</v>
      </c>
      <c r="VKF1333" s="62">
        <f t="shared" si="987"/>
        <v>0</v>
      </c>
      <c r="VKG1333" s="62">
        <f t="shared" si="987"/>
        <v>0</v>
      </c>
      <c r="VKH1333" s="62">
        <f t="shared" si="987"/>
        <v>0</v>
      </c>
      <c r="VKI1333" s="62">
        <f t="shared" si="987"/>
        <v>0</v>
      </c>
      <c r="VKJ1333" s="62">
        <f t="shared" si="987"/>
        <v>1000000</v>
      </c>
      <c r="VKP1333" s="62" t="s">
        <v>185</v>
      </c>
      <c r="VKQ1333" s="62" t="s">
        <v>186</v>
      </c>
      <c r="VKR1333" s="62">
        <f>VKR1329</f>
        <v>1000000</v>
      </c>
      <c r="VKS1333" s="62">
        <f t="shared" ref="VKS1333:VMV1334" si="988">VKS1329</f>
        <v>0</v>
      </c>
      <c r="VKT1333" s="62">
        <f t="shared" si="988"/>
        <v>0</v>
      </c>
      <c r="VKU1333" s="62">
        <f t="shared" si="988"/>
        <v>1000000</v>
      </c>
      <c r="VKV1333" s="62">
        <f t="shared" si="988"/>
        <v>0</v>
      </c>
      <c r="VKW1333" s="62">
        <f t="shared" si="988"/>
        <v>0</v>
      </c>
      <c r="VKX1333" s="62">
        <f t="shared" si="988"/>
        <v>0</v>
      </c>
      <c r="VKY1333" s="62">
        <f t="shared" si="988"/>
        <v>0</v>
      </c>
      <c r="VKZ1333" s="62">
        <f t="shared" si="988"/>
        <v>1000000</v>
      </c>
      <c r="VLF1333" s="62" t="s">
        <v>185</v>
      </c>
      <c r="VLG1333" s="62" t="s">
        <v>186</v>
      </c>
      <c r="VLH1333" s="62">
        <f>VLH1329</f>
        <v>1000000</v>
      </c>
      <c r="VLI1333" s="62">
        <f t="shared" si="988"/>
        <v>0</v>
      </c>
      <c r="VLJ1333" s="62">
        <f t="shared" si="988"/>
        <v>0</v>
      </c>
      <c r="VLK1333" s="62">
        <f t="shared" si="988"/>
        <v>1000000</v>
      </c>
      <c r="VLL1333" s="62">
        <f t="shared" si="988"/>
        <v>0</v>
      </c>
      <c r="VLM1333" s="62">
        <f t="shared" si="988"/>
        <v>0</v>
      </c>
      <c r="VLN1333" s="62">
        <f t="shared" si="988"/>
        <v>0</v>
      </c>
      <c r="VLO1333" s="62">
        <f t="shared" si="988"/>
        <v>0</v>
      </c>
      <c r="VLP1333" s="62">
        <f t="shared" si="988"/>
        <v>1000000</v>
      </c>
      <c r="VLV1333" s="62" t="s">
        <v>185</v>
      </c>
      <c r="VLW1333" s="62" t="s">
        <v>186</v>
      </c>
      <c r="VLX1333" s="62">
        <f>VLX1329</f>
        <v>1000000</v>
      </c>
      <c r="VLY1333" s="62">
        <f t="shared" si="988"/>
        <v>0</v>
      </c>
      <c r="VLZ1333" s="62">
        <f t="shared" si="988"/>
        <v>0</v>
      </c>
      <c r="VMA1333" s="62">
        <f t="shared" si="988"/>
        <v>1000000</v>
      </c>
      <c r="VMB1333" s="62">
        <f t="shared" si="988"/>
        <v>0</v>
      </c>
      <c r="VMC1333" s="62">
        <f t="shared" si="988"/>
        <v>0</v>
      </c>
      <c r="VMD1333" s="62">
        <f t="shared" si="988"/>
        <v>0</v>
      </c>
      <c r="VME1333" s="62">
        <f t="shared" si="988"/>
        <v>0</v>
      </c>
      <c r="VMF1333" s="62">
        <f t="shared" si="988"/>
        <v>1000000</v>
      </c>
      <c r="VML1333" s="62" t="s">
        <v>185</v>
      </c>
      <c r="VMM1333" s="62" t="s">
        <v>186</v>
      </c>
      <c r="VMN1333" s="62">
        <f>VMN1329</f>
        <v>1000000</v>
      </c>
      <c r="VMO1333" s="62">
        <f t="shared" si="988"/>
        <v>0</v>
      </c>
      <c r="VMP1333" s="62">
        <f t="shared" si="988"/>
        <v>0</v>
      </c>
      <c r="VMQ1333" s="62">
        <f t="shared" si="988"/>
        <v>1000000</v>
      </c>
      <c r="VMR1333" s="62">
        <f t="shared" si="988"/>
        <v>0</v>
      </c>
      <c r="VMS1333" s="62">
        <f t="shared" si="988"/>
        <v>0</v>
      </c>
      <c r="VMT1333" s="62">
        <f t="shared" si="988"/>
        <v>0</v>
      </c>
      <c r="VMU1333" s="62">
        <f t="shared" si="988"/>
        <v>0</v>
      </c>
      <c r="VMV1333" s="62">
        <f t="shared" si="988"/>
        <v>1000000</v>
      </c>
      <c r="VNB1333" s="62" t="s">
        <v>185</v>
      </c>
      <c r="VNC1333" s="62" t="s">
        <v>186</v>
      </c>
      <c r="VND1333" s="62">
        <f>VND1329</f>
        <v>1000000</v>
      </c>
      <c r="VNE1333" s="62">
        <f t="shared" ref="VNE1333:VPH1334" si="989">VNE1329</f>
        <v>0</v>
      </c>
      <c r="VNF1333" s="62">
        <f t="shared" si="989"/>
        <v>0</v>
      </c>
      <c r="VNG1333" s="62">
        <f t="shared" si="989"/>
        <v>1000000</v>
      </c>
      <c r="VNH1333" s="62">
        <f t="shared" si="989"/>
        <v>0</v>
      </c>
      <c r="VNI1333" s="62">
        <f t="shared" si="989"/>
        <v>0</v>
      </c>
      <c r="VNJ1333" s="62">
        <f t="shared" si="989"/>
        <v>0</v>
      </c>
      <c r="VNK1333" s="62">
        <f t="shared" si="989"/>
        <v>0</v>
      </c>
      <c r="VNL1333" s="62">
        <f t="shared" si="989"/>
        <v>1000000</v>
      </c>
      <c r="VNR1333" s="62" t="s">
        <v>185</v>
      </c>
      <c r="VNS1333" s="62" t="s">
        <v>186</v>
      </c>
      <c r="VNT1333" s="62">
        <f>VNT1329</f>
        <v>1000000</v>
      </c>
      <c r="VNU1333" s="62">
        <f t="shared" si="989"/>
        <v>0</v>
      </c>
      <c r="VNV1333" s="62">
        <f t="shared" si="989"/>
        <v>0</v>
      </c>
      <c r="VNW1333" s="62">
        <f t="shared" si="989"/>
        <v>1000000</v>
      </c>
      <c r="VNX1333" s="62">
        <f t="shared" si="989"/>
        <v>0</v>
      </c>
      <c r="VNY1333" s="62">
        <f t="shared" si="989"/>
        <v>0</v>
      </c>
      <c r="VNZ1333" s="62">
        <f t="shared" si="989"/>
        <v>0</v>
      </c>
      <c r="VOA1333" s="62">
        <f t="shared" si="989"/>
        <v>0</v>
      </c>
      <c r="VOB1333" s="62">
        <f t="shared" si="989"/>
        <v>1000000</v>
      </c>
      <c r="VOH1333" s="62" t="s">
        <v>185</v>
      </c>
      <c r="VOI1333" s="62" t="s">
        <v>186</v>
      </c>
      <c r="VOJ1333" s="62">
        <f>VOJ1329</f>
        <v>1000000</v>
      </c>
      <c r="VOK1333" s="62">
        <f t="shared" si="989"/>
        <v>0</v>
      </c>
      <c r="VOL1333" s="62">
        <f t="shared" si="989"/>
        <v>0</v>
      </c>
      <c r="VOM1333" s="62">
        <f t="shared" si="989"/>
        <v>1000000</v>
      </c>
      <c r="VON1333" s="62">
        <f t="shared" si="989"/>
        <v>0</v>
      </c>
      <c r="VOO1333" s="62">
        <f t="shared" si="989"/>
        <v>0</v>
      </c>
      <c r="VOP1333" s="62">
        <f t="shared" si="989"/>
        <v>0</v>
      </c>
      <c r="VOQ1333" s="62">
        <f t="shared" si="989"/>
        <v>0</v>
      </c>
      <c r="VOR1333" s="62">
        <f t="shared" si="989"/>
        <v>1000000</v>
      </c>
      <c r="VOX1333" s="62" t="s">
        <v>185</v>
      </c>
      <c r="VOY1333" s="62" t="s">
        <v>186</v>
      </c>
      <c r="VOZ1333" s="62">
        <f>VOZ1329</f>
        <v>1000000</v>
      </c>
      <c r="VPA1333" s="62">
        <f t="shared" si="989"/>
        <v>0</v>
      </c>
      <c r="VPB1333" s="62">
        <f t="shared" si="989"/>
        <v>0</v>
      </c>
      <c r="VPC1333" s="62">
        <f t="shared" si="989"/>
        <v>1000000</v>
      </c>
      <c r="VPD1333" s="62">
        <f t="shared" si="989"/>
        <v>0</v>
      </c>
      <c r="VPE1333" s="62">
        <f t="shared" si="989"/>
        <v>0</v>
      </c>
      <c r="VPF1333" s="62">
        <f t="shared" si="989"/>
        <v>0</v>
      </c>
      <c r="VPG1333" s="62">
        <f t="shared" si="989"/>
        <v>0</v>
      </c>
      <c r="VPH1333" s="62">
        <f t="shared" si="989"/>
        <v>1000000</v>
      </c>
      <c r="VPN1333" s="62" t="s">
        <v>185</v>
      </c>
      <c r="VPO1333" s="62" t="s">
        <v>186</v>
      </c>
      <c r="VPP1333" s="62">
        <f>VPP1329</f>
        <v>1000000</v>
      </c>
      <c r="VPQ1333" s="62">
        <f t="shared" ref="VPQ1333:VRT1334" si="990">VPQ1329</f>
        <v>0</v>
      </c>
      <c r="VPR1333" s="62">
        <f t="shared" si="990"/>
        <v>0</v>
      </c>
      <c r="VPS1333" s="62">
        <f t="shared" si="990"/>
        <v>1000000</v>
      </c>
      <c r="VPT1333" s="62">
        <f t="shared" si="990"/>
        <v>0</v>
      </c>
      <c r="VPU1333" s="62">
        <f t="shared" si="990"/>
        <v>0</v>
      </c>
      <c r="VPV1333" s="62">
        <f t="shared" si="990"/>
        <v>0</v>
      </c>
      <c r="VPW1333" s="62">
        <f t="shared" si="990"/>
        <v>0</v>
      </c>
      <c r="VPX1333" s="62">
        <f t="shared" si="990"/>
        <v>1000000</v>
      </c>
      <c r="VQD1333" s="62" t="s">
        <v>185</v>
      </c>
      <c r="VQE1333" s="62" t="s">
        <v>186</v>
      </c>
      <c r="VQF1333" s="62">
        <f>VQF1329</f>
        <v>1000000</v>
      </c>
      <c r="VQG1333" s="62">
        <f t="shared" si="990"/>
        <v>0</v>
      </c>
      <c r="VQH1333" s="62">
        <f t="shared" si="990"/>
        <v>0</v>
      </c>
      <c r="VQI1333" s="62">
        <f t="shared" si="990"/>
        <v>1000000</v>
      </c>
      <c r="VQJ1333" s="62">
        <f t="shared" si="990"/>
        <v>0</v>
      </c>
      <c r="VQK1333" s="62">
        <f t="shared" si="990"/>
        <v>0</v>
      </c>
      <c r="VQL1333" s="62">
        <f t="shared" si="990"/>
        <v>0</v>
      </c>
      <c r="VQM1333" s="62">
        <f t="shared" si="990"/>
        <v>0</v>
      </c>
      <c r="VQN1333" s="62">
        <f t="shared" si="990"/>
        <v>1000000</v>
      </c>
      <c r="VQT1333" s="62" t="s">
        <v>185</v>
      </c>
      <c r="VQU1333" s="62" t="s">
        <v>186</v>
      </c>
      <c r="VQV1333" s="62">
        <f>VQV1329</f>
        <v>1000000</v>
      </c>
      <c r="VQW1333" s="62">
        <f t="shared" si="990"/>
        <v>0</v>
      </c>
      <c r="VQX1333" s="62">
        <f t="shared" si="990"/>
        <v>0</v>
      </c>
      <c r="VQY1333" s="62">
        <f t="shared" si="990"/>
        <v>1000000</v>
      </c>
      <c r="VQZ1333" s="62">
        <f t="shared" si="990"/>
        <v>0</v>
      </c>
      <c r="VRA1333" s="62">
        <f t="shared" si="990"/>
        <v>0</v>
      </c>
      <c r="VRB1333" s="62">
        <f t="shared" si="990"/>
        <v>0</v>
      </c>
      <c r="VRC1333" s="62">
        <f t="shared" si="990"/>
        <v>0</v>
      </c>
      <c r="VRD1333" s="62">
        <f t="shared" si="990"/>
        <v>1000000</v>
      </c>
      <c r="VRJ1333" s="62" t="s">
        <v>185</v>
      </c>
      <c r="VRK1333" s="62" t="s">
        <v>186</v>
      </c>
      <c r="VRL1333" s="62">
        <f>VRL1329</f>
        <v>1000000</v>
      </c>
      <c r="VRM1333" s="62">
        <f t="shared" si="990"/>
        <v>0</v>
      </c>
      <c r="VRN1333" s="62">
        <f t="shared" si="990"/>
        <v>0</v>
      </c>
      <c r="VRO1333" s="62">
        <f t="shared" si="990"/>
        <v>1000000</v>
      </c>
      <c r="VRP1333" s="62">
        <f t="shared" si="990"/>
        <v>0</v>
      </c>
      <c r="VRQ1333" s="62">
        <f t="shared" si="990"/>
        <v>0</v>
      </c>
      <c r="VRR1333" s="62">
        <f t="shared" si="990"/>
        <v>0</v>
      </c>
      <c r="VRS1333" s="62">
        <f t="shared" si="990"/>
        <v>0</v>
      </c>
      <c r="VRT1333" s="62">
        <f t="shared" si="990"/>
        <v>1000000</v>
      </c>
      <c r="VRZ1333" s="62" t="s">
        <v>185</v>
      </c>
      <c r="VSA1333" s="62" t="s">
        <v>186</v>
      </c>
      <c r="VSB1333" s="62">
        <f>VSB1329</f>
        <v>1000000</v>
      </c>
      <c r="VSC1333" s="62">
        <f t="shared" ref="VSC1333:VUF1334" si="991">VSC1329</f>
        <v>0</v>
      </c>
      <c r="VSD1333" s="62">
        <f t="shared" si="991"/>
        <v>0</v>
      </c>
      <c r="VSE1333" s="62">
        <f t="shared" si="991"/>
        <v>1000000</v>
      </c>
      <c r="VSF1333" s="62">
        <f t="shared" si="991"/>
        <v>0</v>
      </c>
      <c r="VSG1333" s="62">
        <f t="shared" si="991"/>
        <v>0</v>
      </c>
      <c r="VSH1333" s="62">
        <f t="shared" si="991"/>
        <v>0</v>
      </c>
      <c r="VSI1333" s="62">
        <f t="shared" si="991"/>
        <v>0</v>
      </c>
      <c r="VSJ1333" s="62">
        <f t="shared" si="991"/>
        <v>1000000</v>
      </c>
      <c r="VSP1333" s="62" t="s">
        <v>185</v>
      </c>
      <c r="VSQ1333" s="62" t="s">
        <v>186</v>
      </c>
      <c r="VSR1333" s="62">
        <f>VSR1329</f>
        <v>1000000</v>
      </c>
      <c r="VSS1333" s="62">
        <f t="shared" si="991"/>
        <v>0</v>
      </c>
      <c r="VST1333" s="62">
        <f t="shared" si="991"/>
        <v>0</v>
      </c>
      <c r="VSU1333" s="62">
        <f t="shared" si="991"/>
        <v>1000000</v>
      </c>
      <c r="VSV1333" s="62">
        <f t="shared" si="991"/>
        <v>0</v>
      </c>
      <c r="VSW1333" s="62">
        <f t="shared" si="991"/>
        <v>0</v>
      </c>
      <c r="VSX1333" s="62">
        <f t="shared" si="991"/>
        <v>0</v>
      </c>
      <c r="VSY1333" s="62">
        <f t="shared" si="991"/>
        <v>0</v>
      </c>
      <c r="VSZ1333" s="62">
        <f t="shared" si="991"/>
        <v>1000000</v>
      </c>
      <c r="VTF1333" s="62" t="s">
        <v>185</v>
      </c>
      <c r="VTG1333" s="62" t="s">
        <v>186</v>
      </c>
      <c r="VTH1333" s="62">
        <f>VTH1329</f>
        <v>1000000</v>
      </c>
      <c r="VTI1333" s="62">
        <f t="shared" si="991"/>
        <v>0</v>
      </c>
      <c r="VTJ1333" s="62">
        <f t="shared" si="991"/>
        <v>0</v>
      </c>
      <c r="VTK1333" s="62">
        <f t="shared" si="991"/>
        <v>1000000</v>
      </c>
      <c r="VTL1333" s="62">
        <f t="shared" si="991"/>
        <v>0</v>
      </c>
      <c r="VTM1333" s="62">
        <f t="shared" si="991"/>
        <v>0</v>
      </c>
      <c r="VTN1333" s="62">
        <f t="shared" si="991"/>
        <v>0</v>
      </c>
      <c r="VTO1333" s="62">
        <f t="shared" si="991"/>
        <v>0</v>
      </c>
      <c r="VTP1333" s="62">
        <f t="shared" si="991"/>
        <v>1000000</v>
      </c>
      <c r="VTV1333" s="62" t="s">
        <v>185</v>
      </c>
      <c r="VTW1333" s="62" t="s">
        <v>186</v>
      </c>
      <c r="VTX1333" s="62">
        <f>VTX1329</f>
        <v>1000000</v>
      </c>
      <c r="VTY1333" s="62">
        <f t="shared" si="991"/>
        <v>0</v>
      </c>
      <c r="VTZ1333" s="62">
        <f t="shared" si="991"/>
        <v>0</v>
      </c>
      <c r="VUA1333" s="62">
        <f t="shared" si="991"/>
        <v>1000000</v>
      </c>
      <c r="VUB1333" s="62">
        <f t="shared" si="991"/>
        <v>0</v>
      </c>
      <c r="VUC1333" s="62">
        <f t="shared" si="991"/>
        <v>0</v>
      </c>
      <c r="VUD1333" s="62">
        <f t="shared" si="991"/>
        <v>0</v>
      </c>
      <c r="VUE1333" s="62">
        <f t="shared" si="991"/>
        <v>0</v>
      </c>
      <c r="VUF1333" s="62">
        <f t="shared" si="991"/>
        <v>1000000</v>
      </c>
      <c r="VUL1333" s="62" t="s">
        <v>185</v>
      </c>
      <c r="VUM1333" s="62" t="s">
        <v>186</v>
      </c>
      <c r="VUN1333" s="62">
        <f>VUN1329</f>
        <v>1000000</v>
      </c>
      <c r="VUO1333" s="62">
        <f t="shared" ref="VUO1333:VWR1334" si="992">VUO1329</f>
        <v>0</v>
      </c>
      <c r="VUP1333" s="62">
        <f t="shared" si="992"/>
        <v>0</v>
      </c>
      <c r="VUQ1333" s="62">
        <f t="shared" si="992"/>
        <v>1000000</v>
      </c>
      <c r="VUR1333" s="62">
        <f t="shared" si="992"/>
        <v>0</v>
      </c>
      <c r="VUS1333" s="62">
        <f t="shared" si="992"/>
        <v>0</v>
      </c>
      <c r="VUT1333" s="62">
        <f t="shared" si="992"/>
        <v>0</v>
      </c>
      <c r="VUU1333" s="62">
        <f t="shared" si="992"/>
        <v>0</v>
      </c>
      <c r="VUV1333" s="62">
        <f t="shared" si="992"/>
        <v>1000000</v>
      </c>
      <c r="VVB1333" s="62" t="s">
        <v>185</v>
      </c>
      <c r="VVC1333" s="62" t="s">
        <v>186</v>
      </c>
      <c r="VVD1333" s="62">
        <f>VVD1329</f>
        <v>1000000</v>
      </c>
      <c r="VVE1333" s="62">
        <f t="shared" si="992"/>
        <v>0</v>
      </c>
      <c r="VVF1333" s="62">
        <f t="shared" si="992"/>
        <v>0</v>
      </c>
      <c r="VVG1333" s="62">
        <f t="shared" si="992"/>
        <v>1000000</v>
      </c>
      <c r="VVH1333" s="62">
        <f t="shared" si="992"/>
        <v>0</v>
      </c>
      <c r="VVI1333" s="62">
        <f t="shared" si="992"/>
        <v>0</v>
      </c>
      <c r="VVJ1333" s="62">
        <f t="shared" si="992"/>
        <v>0</v>
      </c>
      <c r="VVK1333" s="62">
        <f t="shared" si="992"/>
        <v>0</v>
      </c>
      <c r="VVL1333" s="62">
        <f t="shared" si="992"/>
        <v>1000000</v>
      </c>
      <c r="VVR1333" s="62" t="s">
        <v>185</v>
      </c>
      <c r="VVS1333" s="62" t="s">
        <v>186</v>
      </c>
      <c r="VVT1333" s="62">
        <f>VVT1329</f>
        <v>1000000</v>
      </c>
      <c r="VVU1333" s="62">
        <f t="shared" si="992"/>
        <v>0</v>
      </c>
      <c r="VVV1333" s="62">
        <f t="shared" si="992"/>
        <v>0</v>
      </c>
      <c r="VVW1333" s="62">
        <f t="shared" si="992"/>
        <v>1000000</v>
      </c>
      <c r="VVX1333" s="62">
        <f t="shared" si="992"/>
        <v>0</v>
      </c>
      <c r="VVY1333" s="62">
        <f t="shared" si="992"/>
        <v>0</v>
      </c>
      <c r="VVZ1333" s="62">
        <f t="shared" si="992"/>
        <v>0</v>
      </c>
      <c r="VWA1333" s="62">
        <f t="shared" si="992"/>
        <v>0</v>
      </c>
      <c r="VWB1333" s="62">
        <f t="shared" si="992"/>
        <v>1000000</v>
      </c>
      <c r="VWH1333" s="62" t="s">
        <v>185</v>
      </c>
      <c r="VWI1333" s="62" t="s">
        <v>186</v>
      </c>
      <c r="VWJ1333" s="62">
        <f>VWJ1329</f>
        <v>1000000</v>
      </c>
      <c r="VWK1333" s="62">
        <f t="shared" si="992"/>
        <v>0</v>
      </c>
      <c r="VWL1333" s="62">
        <f t="shared" si="992"/>
        <v>0</v>
      </c>
      <c r="VWM1333" s="62">
        <f t="shared" si="992"/>
        <v>1000000</v>
      </c>
      <c r="VWN1333" s="62">
        <f t="shared" si="992"/>
        <v>0</v>
      </c>
      <c r="VWO1333" s="62">
        <f t="shared" si="992"/>
        <v>0</v>
      </c>
      <c r="VWP1333" s="62">
        <f t="shared" si="992"/>
        <v>0</v>
      </c>
      <c r="VWQ1333" s="62">
        <f t="shared" si="992"/>
        <v>0</v>
      </c>
      <c r="VWR1333" s="62">
        <f t="shared" si="992"/>
        <v>1000000</v>
      </c>
      <c r="VWX1333" s="62" t="s">
        <v>185</v>
      </c>
      <c r="VWY1333" s="62" t="s">
        <v>186</v>
      </c>
      <c r="VWZ1333" s="62">
        <f>VWZ1329</f>
        <v>1000000</v>
      </c>
      <c r="VXA1333" s="62">
        <f t="shared" ref="VXA1333:VZD1334" si="993">VXA1329</f>
        <v>0</v>
      </c>
      <c r="VXB1333" s="62">
        <f t="shared" si="993"/>
        <v>0</v>
      </c>
      <c r="VXC1333" s="62">
        <f t="shared" si="993"/>
        <v>1000000</v>
      </c>
      <c r="VXD1333" s="62">
        <f t="shared" si="993"/>
        <v>0</v>
      </c>
      <c r="VXE1333" s="62">
        <f t="shared" si="993"/>
        <v>0</v>
      </c>
      <c r="VXF1333" s="62">
        <f t="shared" si="993"/>
        <v>0</v>
      </c>
      <c r="VXG1333" s="62">
        <f t="shared" si="993"/>
        <v>0</v>
      </c>
      <c r="VXH1333" s="62">
        <f t="shared" si="993"/>
        <v>1000000</v>
      </c>
      <c r="VXN1333" s="62" t="s">
        <v>185</v>
      </c>
      <c r="VXO1333" s="62" t="s">
        <v>186</v>
      </c>
      <c r="VXP1333" s="62">
        <f>VXP1329</f>
        <v>1000000</v>
      </c>
      <c r="VXQ1333" s="62">
        <f t="shared" si="993"/>
        <v>0</v>
      </c>
      <c r="VXR1333" s="62">
        <f t="shared" si="993"/>
        <v>0</v>
      </c>
      <c r="VXS1333" s="62">
        <f t="shared" si="993"/>
        <v>1000000</v>
      </c>
      <c r="VXT1333" s="62">
        <f t="shared" si="993"/>
        <v>0</v>
      </c>
      <c r="VXU1333" s="62">
        <f t="shared" si="993"/>
        <v>0</v>
      </c>
      <c r="VXV1333" s="62">
        <f t="shared" si="993"/>
        <v>0</v>
      </c>
      <c r="VXW1333" s="62">
        <f t="shared" si="993"/>
        <v>0</v>
      </c>
      <c r="VXX1333" s="62">
        <f t="shared" si="993"/>
        <v>1000000</v>
      </c>
      <c r="VYD1333" s="62" t="s">
        <v>185</v>
      </c>
      <c r="VYE1333" s="62" t="s">
        <v>186</v>
      </c>
      <c r="VYF1333" s="62">
        <f>VYF1329</f>
        <v>1000000</v>
      </c>
      <c r="VYG1333" s="62">
        <f t="shared" si="993"/>
        <v>0</v>
      </c>
      <c r="VYH1333" s="62">
        <f t="shared" si="993"/>
        <v>0</v>
      </c>
      <c r="VYI1333" s="62">
        <f t="shared" si="993"/>
        <v>1000000</v>
      </c>
      <c r="VYJ1333" s="62">
        <f t="shared" si="993"/>
        <v>0</v>
      </c>
      <c r="VYK1333" s="62">
        <f t="shared" si="993"/>
        <v>0</v>
      </c>
      <c r="VYL1333" s="62">
        <f t="shared" si="993"/>
        <v>0</v>
      </c>
      <c r="VYM1333" s="62">
        <f t="shared" si="993"/>
        <v>0</v>
      </c>
      <c r="VYN1333" s="62">
        <f t="shared" si="993"/>
        <v>1000000</v>
      </c>
      <c r="VYT1333" s="62" t="s">
        <v>185</v>
      </c>
      <c r="VYU1333" s="62" t="s">
        <v>186</v>
      </c>
      <c r="VYV1333" s="62">
        <f>VYV1329</f>
        <v>1000000</v>
      </c>
      <c r="VYW1333" s="62">
        <f t="shared" si="993"/>
        <v>0</v>
      </c>
      <c r="VYX1333" s="62">
        <f t="shared" si="993"/>
        <v>0</v>
      </c>
      <c r="VYY1333" s="62">
        <f t="shared" si="993"/>
        <v>1000000</v>
      </c>
      <c r="VYZ1333" s="62">
        <f t="shared" si="993"/>
        <v>0</v>
      </c>
      <c r="VZA1333" s="62">
        <f t="shared" si="993"/>
        <v>0</v>
      </c>
      <c r="VZB1333" s="62">
        <f t="shared" si="993"/>
        <v>0</v>
      </c>
      <c r="VZC1333" s="62">
        <f t="shared" si="993"/>
        <v>0</v>
      </c>
      <c r="VZD1333" s="62">
        <f t="shared" si="993"/>
        <v>1000000</v>
      </c>
      <c r="VZJ1333" s="62" t="s">
        <v>185</v>
      </c>
      <c r="VZK1333" s="62" t="s">
        <v>186</v>
      </c>
      <c r="VZL1333" s="62">
        <f>VZL1329</f>
        <v>1000000</v>
      </c>
      <c r="VZM1333" s="62">
        <f t="shared" ref="VZM1333:WBP1334" si="994">VZM1329</f>
        <v>0</v>
      </c>
      <c r="VZN1333" s="62">
        <f t="shared" si="994"/>
        <v>0</v>
      </c>
      <c r="VZO1333" s="62">
        <f t="shared" si="994"/>
        <v>1000000</v>
      </c>
      <c r="VZP1333" s="62">
        <f t="shared" si="994"/>
        <v>0</v>
      </c>
      <c r="VZQ1333" s="62">
        <f t="shared" si="994"/>
        <v>0</v>
      </c>
      <c r="VZR1333" s="62">
        <f t="shared" si="994"/>
        <v>0</v>
      </c>
      <c r="VZS1333" s="62">
        <f t="shared" si="994"/>
        <v>0</v>
      </c>
      <c r="VZT1333" s="62">
        <f t="shared" si="994"/>
        <v>1000000</v>
      </c>
      <c r="VZZ1333" s="62" t="s">
        <v>185</v>
      </c>
      <c r="WAA1333" s="62" t="s">
        <v>186</v>
      </c>
      <c r="WAB1333" s="62">
        <f>WAB1329</f>
        <v>1000000</v>
      </c>
      <c r="WAC1333" s="62">
        <f t="shared" si="994"/>
        <v>0</v>
      </c>
      <c r="WAD1333" s="62">
        <f t="shared" si="994"/>
        <v>0</v>
      </c>
      <c r="WAE1333" s="62">
        <f t="shared" si="994"/>
        <v>1000000</v>
      </c>
      <c r="WAF1333" s="62">
        <f t="shared" si="994"/>
        <v>0</v>
      </c>
      <c r="WAG1333" s="62">
        <f t="shared" si="994"/>
        <v>0</v>
      </c>
      <c r="WAH1333" s="62">
        <f t="shared" si="994"/>
        <v>0</v>
      </c>
      <c r="WAI1333" s="62">
        <f t="shared" si="994"/>
        <v>0</v>
      </c>
      <c r="WAJ1333" s="62">
        <f t="shared" si="994"/>
        <v>1000000</v>
      </c>
      <c r="WAP1333" s="62" t="s">
        <v>185</v>
      </c>
      <c r="WAQ1333" s="62" t="s">
        <v>186</v>
      </c>
      <c r="WAR1333" s="62">
        <f>WAR1329</f>
        <v>1000000</v>
      </c>
      <c r="WAS1333" s="62">
        <f t="shared" si="994"/>
        <v>0</v>
      </c>
      <c r="WAT1333" s="62">
        <f t="shared" si="994"/>
        <v>0</v>
      </c>
      <c r="WAU1333" s="62">
        <f t="shared" si="994"/>
        <v>1000000</v>
      </c>
      <c r="WAV1333" s="62">
        <f t="shared" si="994"/>
        <v>0</v>
      </c>
      <c r="WAW1333" s="62">
        <f t="shared" si="994"/>
        <v>0</v>
      </c>
      <c r="WAX1333" s="62">
        <f t="shared" si="994"/>
        <v>0</v>
      </c>
      <c r="WAY1333" s="62">
        <f t="shared" si="994"/>
        <v>0</v>
      </c>
      <c r="WAZ1333" s="62">
        <f t="shared" si="994"/>
        <v>1000000</v>
      </c>
      <c r="WBF1333" s="62" t="s">
        <v>185</v>
      </c>
      <c r="WBG1333" s="62" t="s">
        <v>186</v>
      </c>
      <c r="WBH1333" s="62">
        <f>WBH1329</f>
        <v>1000000</v>
      </c>
      <c r="WBI1333" s="62">
        <f t="shared" si="994"/>
        <v>0</v>
      </c>
      <c r="WBJ1333" s="62">
        <f t="shared" si="994"/>
        <v>0</v>
      </c>
      <c r="WBK1333" s="62">
        <f t="shared" si="994"/>
        <v>1000000</v>
      </c>
      <c r="WBL1333" s="62">
        <f t="shared" si="994"/>
        <v>0</v>
      </c>
      <c r="WBM1333" s="62">
        <f t="shared" si="994"/>
        <v>0</v>
      </c>
      <c r="WBN1333" s="62">
        <f t="shared" si="994"/>
        <v>0</v>
      </c>
      <c r="WBO1333" s="62">
        <f t="shared" si="994"/>
        <v>0</v>
      </c>
      <c r="WBP1333" s="62">
        <f t="shared" si="994"/>
        <v>1000000</v>
      </c>
      <c r="WBV1333" s="62" t="s">
        <v>185</v>
      </c>
      <c r="WBW1333" s="62" t="s">
        <v>186</v>
      </c>
      <c r="WBX1333" s="62">
        <f>WBX1329</f>
        <v>1000000</v>
      </c>
      <c r="WBY1333" s="62">
        <f t="shared" ref="WBY1333:WEB1334" si="995">WBY1329</f>
        <v>0</v>
      </c>
      <c r="WBZ1333" s="62">
        <f t="shared" si="995"/>
        <v>0</v>
      </c>
      <c r="WCA1333" s="62">
        <f t="shared" si="995"/>
        <v>1000000</v>
      </c>
      <c r="WCB1333" s="62">
        <f t="shared" si="995"/>
        <v>0</v>
      </c>
      <c r="WCC1333" s="62">
        <f t="shared" si="995"/>
        <v>0</v>
      </c>
      <c r="WCD1333" s="62">
        <f t="shared" si="995"/>
        <v>0</v>
      </c>
      <c r="WCE1333" s="62">
        <f t="shared" si="995"/>
        <v>0</v>
      </c>
      <c r="WCF1333" s="62">
        <f t="shared" si="995"/>
        <v>1000000</v>
      </c>
      <c r="WCL1333" s="62" t="s">
        <v>185</v>
      </c>
      <c r="WCM1333" s="62" t="s">
        <v>186</v>
      </c>
      <c r="WCN1333" s="62">
        <f>WCN1329</f>
        <v>1000000</v>
      </c>
      <c r="WCO1333" s="62">
        <f t="shared" si="995"/>
        <v>0</v>
      </c>
      <c r="WCP1333" s="62">
        <f t="shared" si="995"/>
        <v>0</v>
      </c>
      <c r="WCQ1333" s="62">
        <f t="shared" si="995"/>
        <v>1000000</v>
      </c>
      <c r="WCR1333" s="62">
        <f t="shared" si="995"/>
        <v>0</v>
      </c>
      <c r="WCS1333" s="62">
        <f t="shared" si="995"/>
        <v>0</v>
      </c>
      <c r="WCT1333" s="62">
        <f t="shared" si="995"/>
        <v>0</v>
      </c>
      <c r="WCU1333" s="62">
        <f t="shared" si="995"/>
        <v>0</v>
      </c>
      <c r="WCV1333" s="62">
        <f t="shared" si="995"/>
        <v>1000000</v>
      </c>
      <c r="WDB1333" s="62" t="s">
        <v>185</v>
      </c>
      <c r="WDC1333" s="62" t="s">
        <v>186</v>
      </c>
      <c r="WDD1333" s="62">
        <f>WDD1329</f>
        <v>1000000</v>
      </c>
      <c r="WDE1333" s="62">
        <f t="shared" si="995"/>
        <v>0</v>
      </c>
      <c r="WDF1333" s="62">
        <f t="shared" si="995"/>
        <v>0</v>
      </c>
      <c r="WDG1333" s="62">
        <f t="shared" si="995"/>
        <v>1000000</v>
      </c>
      <c r="WDH1333" s="62">
        <f t="shared" si="995"/>
        <v>0</v>
      </c>
      <c r="WDI1333" s="62">
        <f t="shared" si="995"/>
        <v>0</v>
      </c>
      <c r="WDJ1333" s="62">
        <f t="shared" si="995"/>
        <v>0</v>
      </c>
      <c r="WDK1333" s="62">
        <f t="shared" si="995"/>
        <v>0</v>
      </c>
      <c r="WDL1333" s="62">
        <f t="shared" si="995"/>
        <v>1000000</v>
      </c>
      <c r="WDR1333" s="62" t="s">
        <v>185</v>
      </c>
      <c r="WDS1333" s="62" t="s">
        <v>186</v>
      </c>
      <c r="WDT1333" s="62">
        <f>WDT1329</f>
        <v>1000000</v>
      </c>
      <c r="WDU1333" s="62">
        <f t="shared" si="995"/>
        <v>0</v>
      </c>
      <c r="WDV1333" s="62">
        <f t="shared" si="995"/>
        <v>0</v>
      </c>
      <c r="WDW1333" s="62">
        <f t="shared" si="995"/>
        <v>1000000</v>
      </c>
      <c r="WDX1333" s="62">
        <f t="shared" si="995"/>
        <v>0</v>
      </c>
      <c r="WDY1333" s="62">
        <f t="shared" si="995"/>
        <v>0</v>
      </c>
      <c r="WDZ1333" s="62">
        <f t="shared" si="995"/>
        <v>0</v>
      </c>
      <c r="WEA1333" s="62">
        <f t="shared" si="995"/>
        <v>0</v>
      </c>
      <c r="WEB1333" s="62">
        <f t="shared" si="995"/>
        <v>1000000</v>
      </c>
      <c r="WEH1333" s="62" t="s">
        <v>185</v>
      </c>
      <c r="WEI1333" s="62" t="s">
        <v>186</v>
      </c>
      <c r="WEJ1333" s="62">
        <f>WEJ1329</f>
        <v>1000000</v>
      </c>
      <c r="WEK1333" s="62">
        <f t="shared" ref="WEK1333:WGN1334" si="996">WEK1329</f>
        <v>0</v>
      </c>
      <c r="WEL1333" s="62">
        <f t="shared" si="996"/>
        <v>0</v>
      </c>
      <c r="WEM1333" s="62">
        <f t="shared" si="996"/>
        <v>1000000</v>
      </c>
      <c r="WEN1333" s="62">
        <f t="shared" si="996"/>
        <v>0</v>
      </c>
      <c r="WEO1333" s="62">
        <f t="shared" si="996"/>
        <v>0</v>
      </c>
      <c r="WEP1333" s="62">
        <f t="shared" si="996"/>
        <v>0</v>
      </c>
      <c r="WEQ1333" s="62">
        <f t="shared" si="996"/>
        <v>0</v>
      </c>
      <c r="WER1333" s="62">
        <f t="shared" si="996"/>
        <v>1000000</v>
      </c>
      <c r="WEX1333" s="62" t="s">
        <v>185</v>
      </c>
      <c r="WEY1333" s="62" t="s">
        <v>186</v>
      </c>
      <c r="WEZ1333" s="62">
        <f>WEZ1329</f>
        <v>1000000</v>
      </c>
      <c r="WFA1333" s="62">
        <f t="shared" si="996"/>
        <v>0</v>
      </c>
      <c r="WFB1333" s="62">
        <f t="shared" si="996"/>
        <v>0</v>
      </c>
      <c r="WFC1333" s="62">
        <f t="shared" si="996"/>
        <v>1000000</v>
      </c>
      <c r="WFD1333" s="62">
        <f t="shared" si="996"/>
        <v>0</v>
      </c>
      <c r="WFE1333" s="62">
        <f t="shared" si="996"/>
        <v>0</v>
      </c>
      <c r="WFF1333" s="62">
        <f t="shared" si="996"/>
        <v>0</v>
      </c>
      <c r="WFG1333" s="62">
        <f t="shared" si="996"/>
        <v>0</v>
      </c>
      <c r="WFH1333" s="62">
        <f t="shared" si="996"/>
        <v>1000000</v>
      </c>
      <c r="WFN1333" s="62" t="s">
        <v>185</v>
      </c>
      <c r="WFO1333" s="62" t="s">
        <v>186</v>
      </c>
      <c r="WFP1333" s="62">
        <f>WFP1329</f>
        <v>1000000</v>
      </c>
      <c r="WFQ1333" s="62">
        <f t="shared" si="996"/>
        <v>0</v>
      </c>
      <c r="WFR1333" s="62">
        <f t="shared" si="996"/>
        <v>0</v>
      </c>
      <c r="WFS1333" s="62">
        <f t="shared" si="996"/>
        <v>1000000</v>
      </c>
      <c r="WFT1333" s="62">
        <f t="shared" si="996"/>
        <v>0</v>
      </c>
      <c r="WFU1333" s="62">
        <f t="shared" si="996"/>
        <v>0</v>
      </c>
      <c r="WFV1333" s="62">
        <f t="shared" si="996"/>
        <v>0</v>
      </c>
      <c r="WFW1333" s="62">
        <f t="shared" si="996"/>
        <v>0</v>
      </c>
      <c r="WFX1333" s="62">
        <f t="shared" si="996"/>
        <v>1000000</v>
      </c>
      <c r="WGD1333" s="62" t="s">
        <v>185</v>
      </c>
      <c r="WGE1333" s="62" t="s">
        <v>186</v>
      </c>
      <c r="WGF1333" s="62">
        <f>WGF1329</f>
        <v>1000000</v>
      </c>
      <c r="WGG1333" s="62">
        <f t="shared" si="996"/>
        <v>0</v>
      </c>
      <c r="WGH1333" s="62">
        <f t="shared" si="996"/>
        <v>0</v>
      </c>
      <c r="WGI1333" s="62">
        <f t="shared" si="996"/>
        <v>1000000</v>
      </c>
      <c r="WGJ1333" s="62">
        <f t="shared" si="996"/>
        <v>0</v>
      </c>
      <c r="WGK1333" s="62">
        <f t="shared" si="996"/>
        <v>0</v>
      </c>
      <c r="WGL1333" s="62">
        <f t="shared" si="996"/>
        <v>0</v>
      </c>
      <c r="WGM1333" s="62">
        <f t="shared" si="996"/>
        <v>0</v>
      </c>
      <c r="WGN1333" s="62">
        <f t="shared" si="996"/>
        <v>1000000</v>
      </c>
      <c r="WGT1333" s="62" t="s">
        <v>185</v>
      </c>
      <c r="WGU1333" s="62" t="s">
        <v>186</v>
      </c>
      <c r="WGV1333" s="62">
        <f>WGV1329</f>
        <v>1000000</v>
      </c>
      <c r="WGW1333" s="62">
        <f t="shared" ref="WGW1333:WIZ1334" si="997">WGW1329</f>
        <v>0</v>
      </c>
      <c r="WGX1333" s="62">
        <f t="shared" si="997"/>
        <v>0</v>
      </c>
      <c r="WGY1333" s="62">
        <f t="shared" si="997"/>
        <v>1000000</v>
      </c>
      <c r="WGZ1333" s="62">
        <f t="shared" si="997"/>
        <v>0</v>
      </c>
      <c r="WHA1333" s="62">
        <f t="shared" si="997"/>
        <v>0</v>
      </c>
      <c r="WHB1333" s="62">
        <f t="shared" si="997"/>
        <v>0</v>
      </c>
      <c r="WHC1333" s="62">
        <f t="shared" si="997"/>
        <v>0</v>
      </c>
      <c r="WHD1333" s="62">
        <f t="shared" si="997"/>
        <v>1000000</v>
      </c>
      <c r="WHJ1333" s="62" t="s">
        <v>185</v>
      </c>
      <c r="WHK1333" s="62" t="s">
        <v>186</v>
      </c>
      <c r="WHL1333" s="62">
        <f>WHL1329</f>
        <v>1000000</v>
      </c>
      <c r="WHM1333" s="62">
        <f t="shared" si="997"/>
        <v>0</v>
      </c>
      <c r="WHN1333" s="62">
        <f t="shared" si="997"/>
        <v>0</v>
      </c>
      <c r="WHO1333" s="62">
        <f t="shared" si="997"/>
        <v>1000000</v>
      </c>
      <c r="WHP1333" s="62">
        <f t="shared" si="997"/>
        <v>0</v>
      </c>
      <c r="WHQ1333" s="62">
        <f t="shared" si="997"/>
        <v>0</v>
      </c>
      <c r="WHR1333" s="62">
        <f t="shared" si="997"/>
        <v>0</v>
      </c>
      <c r="WHS1333" s="62">
        <f t="shared" si="997"/>
        <v>0</v>
      </c>
      <c r="WHT1333" s="62">
        <f t="shared" si="997"/>
        <v>1000000</v>
      </c>
      <c r="WHZ1333" s="62" t="s">
        <v>185</v>
      </c>
      <c r="WIA1333" s="62" t="s">
        <v>186</v>
      </c>
      <c r="WIB1333" s="62">
        <f>WIB1329</f>
        <v>1000000</v>
      </c>
      <c r="WIC1333" s="62">
        <f t="shared" si="997"/>
        <v>0</v>
      </c>
      <c r="WID1333" s="62">
        <f t="shared" si="997"/>
        <v>0</v>
      </c>
      <c r="WIE1333" s="62">
        <f t="shared" si="997"/>
        <v>1000000</v>
      </c>
      <c r="WIF1333" s="62">
        <f t="shared" si="997"/>
        <v>0</v>
      </c>
      <c r="WIG1333" s="62">
        <f t="shared" si="997"/>
        <v>0</v>
      </c>
      <c r="WIH1333" s="62">
        <f t="shared" si="997"/>
        <v>0</v>
      </c>
      <c r="WII1333" s="62">
        <f t="shared" si="997"/>
        <v>0</v>
      </c>
      <c r="WIJ1333" s="62">
        <f t="shared" si="997"/>
        <v>1000000</v>
      </c>
      <c r="WIP1333" s="62" t="s">
        <v>185</v>
      </c>
      <c r="WIQ1333" s="62" t="s">
        <v>186</v>
      </c>
      <c r="WIR1333" s="62">
        <f>WIR1329</f>
        <v>1000000</v>
      </c>
      <c r="WIS1333" s="62">
        <f t="shared" si="997"/>
        <v>0</v>
      </c>
      <c r="WIT1333" s="62">
        <f t="shared" si="997"/>
        <v>0</v>
      </c>
      <c r="WIU1333" s="62">
        <f t="shared" si="997"/>
        <v>1000000</v>
      </c>
      <c r="WIV1333" s="62">
        <f t="shared" si="997"/>
        <v>0</v>
      </c>
      <c r="WIW1333" s="62">
        <f t="shared" si="997"/>
        <v>0</v>
      </c>
      <c r="WIX1333" s="62">
        <f t="shared" si="997"/>
        <v>0</v>
      </c>
      <c r="WIY1333" s="62">
        <f t="shared" si="997"/>
        <v>0</v>
      </c>
      <c r="WIZ1333" s="62">
        <f t="shared" si="997"/>
        <v>1000000</v>
      </c>
      <c r="WJF1333" s="62" t="s">
        <v>185</v>
      </c>
      <c r="WJG1333" s="62" t="s">
        <v>186</v>
      </c>
      <c r="WJH1333" s="62">
        <f>WJH1329</f>
        <v>1000000</v>
      </c>
      <c r="WJI1333" s="62">
        <f t="shared" ref="WJI1333:WLL1334" si="998">WJI1329</f>
        <v>0</v>
      </c>
      <c r="WJJ1333" s="62">
        <f t="shared" si="998"/>
        <v>0</v>
      </c>
      <c r="WJK1333" s="62">
        <f t="shared" si="998"/>
        <v>1000000</v>
      </c>
      <c r="WJL1333" s="62">
        <f t="shared" si="998"/>
        <v>0</v>
      </c>
      <c r="WJM1333" s="62">
        <f t="shared" si="998"/>
        <v>0</v>
      </c>
      <c r="WJN1333" s="62">
        <f t="shared" si="998"/>
        <v>0</v>
      </c>
      <c r="WJO1333" s="62">
        <f t="shared" si="998"/>
        <v>0</v>
      </c>
      <c r="WJP1333" s="62">
        <f t="shared" si="998"/>
        <v>1000000</v>
      </c>
      <c r="WJV1333" s="62" t="s">
        <v>185</v>
      </c>
      <c r="WJW1333" s="62" t="s">
        <v>186</v>
      </c>
      <c r="WJX1333" s="62">
        <f>WJX1329</f>
        <v>1000000</v>
      </c>
      <c r="WJY1333" s="62">
        <f t="shared" si="998"/>
        <v>0</v>
      </c>
      <c r="WJZ1333" s="62">
        <f t="shared" si="998"/>
        <v>0</v>
      </c>
      <c r="WKA1333" s="62">
        <f t="shared" si="998"/>
        <v>1000000</v>
      </c>
      <c r="WKB1333" s="62">
        <f t="shared" si="998"/>
        <v>0</v>
      </c>
      <c r="WKC1333" s="62">
        <f t="shared" si="998"/>
        <v>0</v>
      </c>
      <c r="WKD1333" s="62">
        <f t="shared" si="998"/>
        <v>0</v>
      </c>
      <c r="WKE1333" s="62">
        <f t="shared" si="998"/>
        <v>0</v>
      </c>
      <c r="WKF1333" s="62">
        <f t="shared" si="998"/>
        <v>1000000</v>
      </c>
      <c r="WKL1333" s="62" t="s">
        <v>185</v>
      </c>
      <c r="WKM1333" s="62" t="s">
        <v>186</v>
      </c>
      <c r="WKN1333" s="62">
        <f>WKN1329</f>
        <v>1000000</v>
      </c>
      <c r="WKO1333" s="62">
        <f t="shared" si="998"/>
        <v>0</v>
      </c>
      <c r="WKP1333" s="62">
        <f t="shared" si="998"/>
        <v>0</v>
      </c>
      <c r="WKQ1333" s="62">
        <f t="shared" si="998"/>
        <v>1000000</v>
      </c>
      <c r="WKR1333" s="62">
        <f t="shared" si="998"/>
        <v>0</v>
      </c>
      <c r="WKS1333" s="62">
        <f t="shared" si="998"/>
        <v>0</v>
      </c>
      <c r="WKT1333" s="62">
        <f t="shared" si="998"/>
        <v>0</v>
      </c>
      <c r="WKU1333" s="62">
        <f t="shared" si="998"/>
        <v>0</v>
      </c>
      <c r="WKV1333" s="62">
        <f t="shared" si="998"/>
        <v>1000000</v>
      </c>
      <c r="WLB1333" s="62" t="s">
        <v>185</v>
      </c>
      <c r="WLC1333" s="62" t="s">
        <v>186</v>
      </c>
      <c r="WLD1333" s="62">
        <f>WLD1329</f>
        <v>1000000</v>
      </c>
      <c r="WLE1333" s="62">
        <f t="shared" si="998"/>
        <v>0</v>
      </c>
      <c r="WLF1333" s="62">
        <f t="shared" si="998"/>
        <v>0</v>
      </c>
      <c r="WLG1333" s="62">
        <f t="shared" si="998"/>
        <v>1000000</v>
      </c>
      <c r="WLH1333" s="62">
        <f t="shared" si="998"/>
        <v>0</v>
      </c>
      <c r="WLI1333" s="62">
        <f t="shared" si="998"/>
        <v>0</v>
      </c>
      <c r="WLJ1333" s="62">
        <f t="shared" si="998"/>
        <v>0</v>
      </c>
      <c r="WLK1333" s="62">
        <f t="shared" si="998"/>
        <v>0</v>
      </c>
      <c r="WLL1333" s="62">
        <f t="shared" si="998"/>
        <v>1000000</v>
      </c>
      <c r="WLR1333" s="62" t="s">
        <v>185</v>
      </c>
      <c r="WLS1333" s="62" t="s">
        <v>186</v>
      </c>
      <c r="WLT1333" s="62">
        <f>WLT1329</f>
        <v>1000000</v>
      </c>
      <c r="WLU1333" s="62">
        <f t="shared" ref="WLU1333:WNX1334" si="999">WLU1329</f>
        <v>0</v>
      </c>
      <c r="WLV1333" s="62">
        <f t="shared" si="999"/>
        <v>0</v>
      </c>
      <c r="WLW1333" s="62">
        <f t="shared" si="999"/>
        <v>1000000</v>
      </c>
      <c r="WLX1333" s="62">
        <f t="shared" si="999"/>
        <v>0</v>
      </c>
      <c r="WLY1333" s="62">
        <f t="shared" si="999"/>
        <v>0</v>
      </c>
      <c r="WLZ1333" s="62">
        <f t="shared" si="999"/>
        <v>0</v>
      </c>
      <c r="WMA1333" s="62">
        <f t="shared" si="999"/>
        <v>0</v>
      </c>
      <c r="WMB1333" s="62">
        <f t="shared" si="999"/>
        <v>1000000</v>
      </c>
      <c r="WMH1333" s="62" t="s">
        <v>185</v>
      </c>
      <c r="WMI1333" s="62" t="s">
        <v>186</v>
      </c>
      <c r="WMJ1333" s="62">
        <f>WMJ1329</f>
        <v>1000000</v>
      </c>
      <c r="WMK1333" s="62">
        <f t="shared" si="999"/>
        <v>0</v>
      </c>
      <c r="WML1333" s="62">
        <f t="shared" si="999"/>
        <v>0</v>
      </c>
      <c r="WMM1333" s="62">
        <f t="shared" si="999"/>
        <v>1000000</v>
      </c>
      <c r="WMN1333" s="62">
        <f t="shared" si="999"/>
        <v>0</v>
      </c>
      <c r="WMO1333" s="62">
        <f t="shared" si="999"/>
        <v>0</v>
      </c>
      <c r="WMP1333" s="62">
        <f t="shared" si="999"/>
        <v>0</v>
      </c>
      <c r="WMQ1333" s="62">
        <f t="shared" si="999"/>
        <v>0</v>
      </c>
      <c r="WMR1333" s="62">
        <f t="shared" si="999"/>
        <v>1000000</v>
      </c>
      <c r="WMX1333" s="62" t="s">
        <v>185</v>
      </c>
      <c r="WMY1333" s="62" t="s">
        <v>186</v>
      </c>
      <c r="WMZ1333" s="62">
        <f>WMZ1329</f>
        <v>1000000</v>
      </c>
      <c r="WNA1333" s="62">
        <f t="shared" si="999"/>
        <v>0</v>
      </c>
      <c r="WNB1333" s="62">
        <f t="shared" si="999"/>
        <v>0</v>
      </c>
      <c r="WNC1333" s="62">
        <f t="shared" si="999"/>
        <v>1000000</v>
      </c>
      <c r="WND1333" s="62">
        <f t="shared" si="999"/>
        <v>0</v>
      </c>
      <c r="WNE1333" s="62">
        <f t="shared" si="999"/>
        <v>0</v>
      </c>
      <c r="WNF1333" s="62">
        <f t="shared" si="999"/>
        <v>0</v>
      </c>
      <c r="WNG1333" s="62">
        <f t="shared" si="999"/>
        <v>0</v>
      </c>
      <c r="WNH1333" s="62">
        <f t="shared" si="999"/>
        <v>1000000</v>
      </c>
      <c r="WNN1333" s="62" t="s">
        <v>185</v>
      </c>
      <c r="WNO1333" s="62" t="s">
        <v>186</v>
      </c>
      <c r="WNP1333" s="62">
        <f>WNP1329</f>
        <v>1000000</v>
      </c>
      <c r="WNQ1333" s="62">
        <f t="shared" si="999"/>
        <v>0</v>
      </c>
      <c r="WNR1333" s="62">
        <f t="shared" si="999"/>
        <v>0</v>
      </c>
      <c r="WNS1333" s="62">
        <f t="shared" si="999"/>
        <v>1000000</v>
      </c>
      <c r="WNT1333" s="62">
        <f t="shared" si="999"/>
        <v>0</v>
      </c>
      <c r="WNU1333" s="62">
        <f t="shared" si="999"/>
        <v>0</v>
      </c>
      <c r="WNV1333" s="62">
        <f t="shared" si="999"/>
        <v>0</v>
      </c>
      <c r="WNW1333" s="62">
        <f t="shared" si="999"/>
        <v>0</v>
      </c>
      <c r="WNX1333" s="62">
        <f t="shared" si="999"/>
        <v>1000000</v>
      </c>
      <c r="WOD1333" s="62" t="s">
        <v>185</v>
      </c>
      <c r="WOE1333" s="62" t="s">
        <v>186</v>
      </c>
      <c r="WOF1333" s="62">
        <f>WOF1329</f>
        <v>1000000</v>
      </c>
      <c r="WOG1333" s="62">
        <f t="shared" ref="WOG1333:WQJ1334" si="1000">WOG1329</f>
        <v>0</v>
      </c>
      <c r="WOH1333" s="62">
        <f t="shared" si="1000"/>
        <v>0</v>
      </c>
      <c r="WOI1333" s="62">
        <f t="shared" si="1000"/>
        <v>1000000</v>
      </c>
      <c r="WOJ1333" s="62">
        <f t="shared" si="1000"/>
        <v>0</v>
      </c>
      <c r="WOK1333" s="62">
        <f t="shared" si="1000"/>
        <v>0</v>
      </c>
      <c r="WOL1333" s="62">
        <f t="shared" si="1000"/>
        <v>0</v>
      </c>
      <c r="WOM1333" s="62">
        <f t="shared" si="1000"/>
        <v>0</v>
      </c>
      <c r="WON1333" s="62">
        <f t="shared" si="1000"/>
        <v>1000000</v>
      </c>
      <c r="WOT1333" s="62" t="s">
        <v>185</v>
      </c>
      <c r="WOU1333" s="62" t="s">
        <v>186</v>
      </c>
      <c r="WOV1333" s="62">
        <f>WOV1329</f>
        <v>1000000</v>
      </c>
      <c r="WOW1333" s="62">
        <f t="shared" si="1000"/>
        <v>0</v>
      </c>
      <c r="WOX1333" s="62">
        <f t="shared" si="1000"/>
        <v>0</v>
      </c>
      <c r="WOY1333" s="62">
        <f t="shared" si="1000"/>
        <v>1000000</v>
      </c>
      <c r="WOZ1333" s="62">
        <f t="shared" si="1000"/>
        <v>0</v>
      </c>
      <c r="WPA1333" s="62">
        <f t="shared" si="1000"/>
        <v>0</v>
      </c>
      <c r="WPB1333" s="62">
        <f t="shared" si="1000"/>
        <v>0</v>
      </c>
      <c r="WPC1333" s="62">
        <f t="shared" si="1000"/>
        <v>0</v>
      </c>
      <c r="WPD1333" s="62">
        <f t="shared" si="1000"/>
        <v>1000000</v>
      </c>
      <c r="WPJ1333" s="62" t="s">
        <v>185</v>
      </c>
      <c r="WPK1333" s="62" t="s">
        <v>186</v>
      </c>
      <c r="WPL1333" s="62">
        <f>WPL1329</f>
        <v>1000000</v>
      </c>
      <c r="WPM1333" s="62">
        <f t="shared" si="1000"/>
        <v>0</v>
      </c>
      <c r="WPN1333" s="62">
        <f t="shared" si="1000"/>
        <v>0</v>
      </c>
      <c r="WPO1333" s="62">
        <f t="shared" si="1000"/>
        <v>1000000</v>
      </c>
      <c r="WPP1333" s="62">
        <f t="shared" si="1000"/>
        <v>0</v>
      </c>
      <c r="WPQ1333" s="62">
        <f t="shared" si="1000"/>
        <v>0</v>
      </c>
      <c r="WPR1333" s="62">
        <f t="shared" si="1000"/>
        <v>0</v>
      </c>
      <c r="WPS1333" s="62">
        <f t="shared" si="1000"/>
        <v>0</v>
      </c>
      <c r="WPT1333" s="62">
        <f t="shared" si="1000"/>
        <v>1000000</v>
      </c>
      <c r="WPZ1333" s="62" t="s">
        <v>185</v>
      </c>
      <c r="WQA1333" s="62" t="s">
        <v>186</v>
      </c>
      <c r="WQB1333" s="62">
        <f>WQB1329</f>
        <v>1000000</v>
      </c>
      <c r="WQC1333" s="62">
        <f t="shared" si="1000"/>
        <v>0</v>
      </c>
      <c r="WQD1333" s="62">
        <f t="shared" si="1000"/>
        <v>0</v>
      </c>
      <c r="WQE1333" s="62">
        <f t="shared" si="1000"/>
        <v>1000000</v>
      </c>
      <c r="WQF1333" s="62">
        <f t="shared" si="1000"/>
        <v>0</v>
      </c>
      <c r="WQG1333" s="62">
        <f t="shared" si="1000"/>
        <v>0</v>
      </c>
      <c r="WQH1333" s="62">
        <f t="shared" si="1000"/>
        <v>0</v>
      </c>
      <c r="WQI1333" s="62">
        <f t="shared" si="1000"/>
        <v>0</v>
      </c>
      <c r="WQJ1333" s="62">
        <f t="shared" si="1000"/>
        <v>1000000</v>
      </c>
      <c r="WQP1333" s="62" t="s">
        <v>185</v>
      </c>
      <c r="WQQ1333" s="62" t="s">
        <v>186</v>
      </c>
      <c r="WQR1333" s="62">
        <f>WQR1329</f>
        <v>1000000</v>
      </c>
      <c r="WQS1333" s="62">
        <f t="shared" ref="WQS1333:WSV1334" si="1001">WQS1329</f>
        <v>0</v>
      </c>
      <c r="WQT1333" s="62">
        <f t="shared" si="1001"/>
        <v>0</v>
      </c>
      <c r="WQU1333" s="62">
        <f t="shared" si="1001"/>
        <v>1000000</v>
      </c>
      <c r="WQV1333" s="62">
        <f t="shared" si="1001"/>
        <v>0</v>
      </c>
      <c r="WQW1333" s="62">
        <f t="shared" si="1001"/>
        <v>0</v>
      </c>
      <c r="WQX1333" s="62">
        <f t="shared" si="1001"/>
        <v>0</v>
      </c>
      <c r="WQY1333" s="62">
        <f t="shared" si="1001"/>
        <v>0</v>
      </c>
      <c r="WQZ1333" s="62">
        <f t="shared" si="1001"/>
        <v>1000000</v>
      </c>
      <c r="WRF1333" s="62" t="s">
        <v>185</v>
      </c>
      <c r="WRG1333" s="62" t="s">
        <v>186</v>
      </c>
      <c r="WRH1333" s="62">
        <f>WRH1329</f>
        <v>1000000</v>
      </c>
      <c r="WRI1333" s="62">
        <f t="shared" si="1001"/>
        <v>0</v>
      </c>
      <c r="WRJ1333" s="62">
        <f t="shared" si="1001"/>
        <v>0</v>
      </c>
      <c r="WRK1333" s="62">
        <f t="shared" si="1001"/>
        <v>1000000</v>
      </c>
      <c r="WRL1333" s="62">
        <f t="shared" si="1001"/>
        <v>0</v>
      </c>
      <c r="WRM1333" s="62">
        <f t="shared" si="1001"/>
        <v>0</v>
      </c>
      <c r="WRN1333" s="62">
        <f t="shared" si="1001"/>
        <v>0</v>
      </c>
      <c r="WRO1333" s="62">
        <f t="shared" si="1001"/>
        <v>0</v>
      </c>
      <c r="WRP1333" s="62">
        <f t="shared" si="1001"/>
        <v>1000000</v>
      </c>
      <c r="WRV1333" s="62" t="s">
        <v>185</v>
      </c>
      <c r="WRW1333" s="62" t="s">
        <v>186</v>
      </c>
      <c r="WRX1333" s="62">
        <f>WRX1329</f>
        <v>1000000</v>
      </c>
      <c r="WRY1333" s="62">
        <f t="shared" si="1001"/>
        <v>0</v>
      </c>
      <c r="WRZ1333" s="62">
        <f t="shared" si="1001"/>
        <v>0</v>
      </c>
      <c r="WSA1333" s="62">
        <f t="shared" si="1001"/>
        <v>1000000</v>
      </c>
      <c r="WSB1333" s="62">
        <f t="shared" si="1001"/>
        <v>0</v>
      </c>
      <c r="WSC1333" s="62">
        <f t="shared" si="1001"/>
        <v>0</v>
      </c>
      <c r="WSD1333" s="62">
        <f t="shared" si="1001"/>
        <v>0</v>
      </c>
      <c r="WSE1333" s="62">
        <f t="shared" si="1001"/>
        <v>0</v>
      </c>
      <c r="WSF1333" s="62">
        <f t="shared" si="1001"/>
        <v>1000000</v>
      </c>
      <c r="WSL1333" s="62" t="s">
        <v>185</v>
      </c>
      <c r="WSM1333" s="62" t="s">
        <v>186</v>
      </c>
      <c r="WSN1333" s="62">
        <f>WSN1329</f>
        <v>1000000</v>
      </c>
      <c r="WSO1333" s="62">
        <f t="shared" si="1001"/>
        <v>0</v>
      </c>
      <c r="WSP1333" s="62">
        <f t="shared" si="1001"/>
        <v>0</v>
      </c>
      <c r="WSQ1333" s="62">
        <f t="shared" si="1001"/>
        <v>1000000</v>
      </c>
      <c r="WSR1333" s="62">
        <f t="shared" si="1001"/>
        <v>0</v>
      </c>
      <c r="WSS1333" s="62">
        <f t="shared" si="1001"/>
        <v>0</v>
      </c>
      <c r="WST1333" s="62">
        <f t="shared" si="1001"/>
        <v>0</v>
      </c>
      <c r="WSU1333" s="62">
        <f t="shared" si="1001"/>
        <v>0</v>
      </c>
      <c r="WSV1333" s="62">
        <f t="shared" si="1001"/>
        <v>1000000</v>
      </c>
      <c r="WTB1333" s="62" t="s">
        <v>185</v>
      </c>
      <c r="WTC1333" s="62" t="s">
        <v>186</v>
      </c>
      <c r="WTD1333" s="62">
        <f>WTD1329</f>
        <v>1000000</v>
      </c>
      <c r="WTE1333" s="62">
        <f t="shared" ref="WTE1333:WVH1334" si="1002">WTE1329</f>
        <v>0</v>
      </c>
      <c r="WTF1333" s="62">
        <f t="shared" si="1002"/>
        <v>0</v>
      </c>
      <c r="WTG1333" s="62">
        <f t="shared" si="1002"/>
        <v>1000000</v>
      </c>
      <c r="WTH1333" s="62">
        <f t="shared" si="1002"/>
        <v>0</v>
      </c>
      <c r="WTI1333" s="62">
        <f t="shared" si="1002"/>
        <v>0</v>
      </c>
      <c r="WTJ1333" s="62">
        <f t="shared" si="1002"/>
        <v>0</v>
      </c>
      <c r="WTK1333" s="62">
        <f t="shared" si="1002"/>
        <v>0</v>
      </c>
      <c r="WTL1333" s="62">
        <f t="shared" si="1002"/>
        <v>1000000</v>
      </c>
      <c r="WTR1333" s="62" t="s">
        <v>185</v>
      </c>
      <c r="WTS1333" s="62" t="s">
        <v>186</v>
      </c>
      <c r="WTT1333" s="62">
        <f>WTT1329</f>
        <v>1000000</v>
      </c>
      <c r="WTU1333" s="62">
        <f t="shared" si="1002"/>
        <v>0</v>
      </c>
      <c r="WTV1333" s="62">
        <f t="shared" si="1002"/>
        <v>0</v>
      </c>
      <c r="WTW1333" s="62">
        <f t="shared" si="1002"/>
        <v>1000000</v>
      </c>
      <c r="WTX1333" s="62">
        <f t="shared" si="1002"/>
        <v>0</v>
      </c>
      <c r="WTY1333" s="62">
        <f t="shared" si="1002"/>
        <v>0</v>
      </c>
      <c r="WTZ1333" s="62">
        <f t="shared" si="1002"/>
        <v>0</v>
      </c>
      <c r="WUA1333" s="62">
        <f t="shared" si="1002"/>
        <v>0</v>
      </c>
      <c r="WUB1333" s="62">
        <f t="shared" si="1002"/>
        <v>1000000</v>
      </c>
      <c r="WUH1333" s="62" t="s">
        <v>185</v>
      </c>
      <c r="WUI1333" s="62" t="s">
        <v>186</v>
      </c>
      <c r="WUJ1333" s="62">
        <f>WUJ1329</f>
        <v>1000000</v>
      </c>
      <c r="WUK1333" s="62">
        <f t="shared" si="1002"/>
        <v>0</v>
      </c>
      <c r="WUL1333" s="62">
        <f t="shared" si="1002"/>
        <v>0</v>
      </c>
      <c r="WUM1333" s="62">
        <f t="shared" si="1002"/>
        <v>1000000</v>
      </c>
      <c r="WUN1333" s="62">
        <f t="shared" si="1002"/>
        <v>0</v>
      </c>
      <c r="WUO1333" s="62">
        <f t="shared" si="1002"/>
        <v>0</v>
      </c>
      <c r="WUP1333" s="62">
        <f t="shared" si="1002"/>
        <v>0</v>
      </c>
      <c r="WUQ1333" s="62">
        <f t="shared" si="1002"/>
        <v>0</v>
      </c>
      <c r="WUR1333" s="62">
        <f t="shared" si="1002"/>
        <v>1000000</v>
      </c>
      <c r="WUX1333" s="62" t="s">
        <v>185</v>
      </c>
      <c r="WUY1333" s="62" t="s">
        <v>186</v>
      </c>
      <c r="WUZ1333" s="62">
        <f>WUZ1329</f>
        <v>1000000</v>
      </c>
      <c r="WVA1333" s="62">
        <f t="shared" si="1002"/>
        <v>0</v>
      </c>
      <c r="WVB1333" s="62">
        <f t="shared" si="1002"/>
        <v>0</v>
      </c>
      <c r="WVC1333" s="62">
        <f t="shared" si="1002"/>
        <v>1000000</v>
      </c>
      <c r="WVD1333" s="62">
        <f t="shared" si="1002"/>
        <v>0</v>
      </c>
      <c r="WVE1333" s="62">
        <f t="shared" si="1002"/>
        <v>0</v>
      </c>
      <c r="WVF1333" s="62">
        <f t="shared" si="1002"/>
        <v>0</v>
      </c>
      <c r="WVG1333" s="62">
        <f t="shared" si="1002"/>
        <v>0</v>
      </c>
      <c r="WVH1333" s="62">
        <f t="shared" si="1002"/>
        <v>1000000</v>
      </c>
      <c r="WVN1333" s="62" t="s">
        <v>185</v>
      </c>
      <c r="WVO1333" s="62" t="s">
        <v>186</v>
      </c>
      <c r="WVP1333" s="62">
        <f>WVP1329</f>
        <v>1000000</v>
      </c>
      <c r="WVQ1333" s="62">
        <f t="shared" ref="WVQ1333:WXT1334" si="1003">WVQ1329</f>
        <v>0</v>
      </c>
      <c r="WVR1333" s="62">
        <f t="shared" si="1003"/>
        <v>0</v>
      </c>
      <c r="WVS1333" s="62">
        <f t="shared" si="1003"/>
        <v>1000000</v>
      </c>
      <c r="WVT1333" s="62">
        <f t="shared" si="1003"/>
        <v>0</v>
      </c>
      <c r="WVU1333" s="62">
        <f t="shared" si="1003"/>
        <v>0</v>
      </c>
      <c r="WVV1333" s="62">
        <f t="shared" si="1003"/>
        <v>0</v>
      </c>
      <c r="WVW1333" s="62">
        <f t="shared" si="1003"/>
        <v>0</v>
      </c>
      <c r="WVX1333" s="62">
        <f t="shared" si="1003"/>
        <v>1000000</v>
      </c>
      <c r="WWD1333" s="62" t="s">
        <v>185</v>
      </c>
      <c r="WWE1333" s="62" t="s">
        <v>186</v>
      </c>
      <c r="WWF1333" s="62">
        <f>WWF1329</f>
        <v>1000000</v>
      </c>
      <c r="WWG1333" s="62">
        <f t="shared" si="1003"/>
        <v>0</v>
      </c>
      <c r="WWH1333" s="62">
        <f t="shared" si="1003"/>
        <v>0</v>
      </c>
      <c r="WWI1333" s="62">
        <f t="shared" si="1003"/>
        <v>1000000</v>
      </c>
      <c r="WWJ1333" s="62">
        <f t="shared" si="1003"/>
        <v>0</v>
      </c>
      <c r="WWK1333" s="62">
        <f t="shared" si="1003"/>
        <v>0</v>
      </c>
      <c r="WWL1333" s="62">
        <f t="shared" si="1003"/>
        <v>0</v>
      </c>
      <c r="WWM1333" s="62">
        <f t="shared" si="1003"/>
        <v>0</v>
      </c>
      <c r="WWN1333" s="62">
        <f t="shared" si="1003"/>
        <v>1000000</v>
      </c>
      <c r="WWT1333" s="62" t="s">
        <v>185</v>
      </c>
      <c r="WWU1333" s="62" t="s">
        <v>186</v>
      </c>
      <c r="WWV1333" s="62">
        <f>WWV1329</f>
        <v>1000000</v>
      </c>
      <c r="WWW1333" s="62">
        <f t="shared" si="1003"/>
        <v>0</v>
      </c>
      <c r="WWX1333" s="62">
        <f t="shared" si="1003"/>
        <v>0</v>
      </c>
      <c r="WWY1333" s="62">
        <f t="shared" si="1003"/>
        <v>1000000</v>
      </c>
      <c r="WWZ1333" s="62">
        <f t="shared" si="1003"/>
        <v>0</v>
      </c>
      <c r="WXA1333" s="62">
        <f t="shared" si="1003"/>
        <v>0</v>
      </c>
      <c r="WXB1333" s="62">
        <f t="shared" si="1003"/>
        <v>0</v>
      </c>
      <c r="WXC1333" s="62">
        <f t="shared" si="1003"/>
        <v>0</v>
      </c>
      <c r="WXD1333" s="62">
        <f t="shared" si="1003"/>
        <v>1000000</v>
      </c>
      <c r="WXJ1333" s="62" t="s">
        <v>185</v>
      </c>
      <c r="WXK1333" s="62" t="s">
        <v>186</v>
      </c>
      <c r="WXL1333" s="62">
        <f>WXL1329</f>
        <v>1000000</v>
      </c>
      <c r="WXM1333" s="62">
        <f t="shared" si="1003"/>
        <v>0</v>
      </c>
      <c r="WXN1333" s="62">
        <f t="shared" si="1003"/>
        <v>0</v>
      </c>
      <c r="WXO1333" s="62">
        <f t="shared" si="1003"/>
        <v>1000000</v>
      </c>
      <c r="WXP1333" s="62">
        <f t="shared" si="1003"/>
        <v>0</v>
      </c>
      <c r="WXQ1333" s="62">
        <f t="shared" si="1003"/>
        <v>0</v>
      </c>
      <c r="WXR1333" s="62">
        <f t="shared" si="1003"/>
        <v>0</v>
      </c>
      <c r="WXS1333" s="62">
        <f t="shared" si="1003"/>
        <v>0</v>
      </c>
      <c r="WXT1333" s="62">
        <f t="shared" si="1003"/>
        <v>1000000</v>
      </c>
      <c r="WXZ1333" s="62" t="s">
        <v>185</v>
      </c>
      <c r="WYA1333" s="62" t="s">
        <v>186</v>
      </c>
      <c r="WYB1333" s="62">
        <f>WYB1329</f>
        <v>1000000</v>
      </c>
      <c r="WYC1333" s="62">
        <f t="shared" ref="WYC1333:XAF1334" si="1004">WYC1329</f>
        <v>0</v>
      </c>
      <c r="WYD1333" s="62">
        <f t="shared" si="1004"/>
        <v>0</v>
      </c>
      <c r="WYE1333" s="62">
        <f t="shared" si="1004"/>
        <v>1000000</v>
      </c>
      <c r="WYF1333" s="62">
        <f t="shared" si="1004"/>
        <v>0</v>
      </c>
      <c r="WYG1333" s="62">
        <f t="shared" si="1004"/>
        <v>0</v>
      </c>
      <c r="WYH1333" s="62">
        <f t="shared" si="1004"/>
        <v>0</v>
      </c>
      <c r="WYI1333" s="62">
        <f t="shared" si="1004"/>
        <v>0</v>
      </c>
      <c r="WYJ1333" s="62">
        <f t="shared" si="1004"/>
        <v>1000000</v>
      </c>
      <c r="WYP1333" s="62" t="s">
        <v>185</v>
      </c>
      <c r="WYQ1333" s="62" t="s">
        <v>186</v>
      </c>
      <c r="WYR1333" s="62">
        <f>WYR1329</f>
        <v>1000000</v>
      </c>
      <c r="WYS1333" s="62">
        <f t="shared" si="1004"/>
        <v>0</v>
      </c>
      <c r="WYT1333" s="62">
        <f t="shared" si="1004"/>
        <v>0</v>
      </c>
      <c r="WYU1333" s="62">
        <f t="shared" si="1004"/>
        <v>1000000</v>
      </c>
      <c r="WYV1333" s="62">
        <f t="shared" si="1004"/>
        <v>0</v>
      </c>
      <c r="WYW1333" s="62">
        <f t="shared" si="1004"/>
        <v>0</v>
      </c>
      <c r="WYX1333" s="62">
        <f t="shared" si="1004"/>
        <v>0</v>
      </c>
      <c r="WYY1333" s="62">
        <f t="shared" si="1004"/>
        <v>0</v>
      </c>
      <c r="WYZ1333" s="62">
        <f t="shared" si="1004"/>
        <v>1000000</v>
      </c>
      <c r="WZF1333" s="62" t="s">
        <v>185</v>
      </c>
      <c r="WZG1333" s="62" t="s">
        <v>186</v>
      </c>
      <c r="WZH1333" s="62">
        <f>WZH1329</f>
        <v>1000000</v>
      </c>
      <c r="WZI1333" s="62">
        <f t="shared" si="1004"/>
        <v>0</v>
      </c>
      <c r="WZJ1333" s="62">
        <f t="shared" si="1004"/>
        <v>0</v>
      </c>
      <c r="WZK1333" s="62">
        <f t="shared" si="1004"/>
        <v>1000000</v>
      </c>
      <c r="WZL1333" s="62">
        <f t="shared" si="1004"/>
        <v>0</v>
      </c>
      <c r="WZM1333" s="62">
        <f t="shared" si="1004"/>
        <v>0</v>
      </c>
      <c r="WZN1333" s="62">
        <f t="shared" si="1004"/>
        <v>0</v>
      </c>
      <c r="WZO1333" s="62">
        <f t="shared" si="1004"/>
        <v>0</v>
      </c>
      <c r="WZP1333" s="62">
        <f t="shared" si="1004"/>
        <v>1000000</v>
      </c>
      <c r="WZV1333" s="62" t="s">
        <v>185</v>
      </c>
      <c r="WZW1333" s="62" t="s">
        <v>186</v>
      </c>
      <c r="WZX1333" s="62">
        <f>WZX1329</f>
        <v>1000000</v>
      </c>
      <c r="WZY1333" s="62">
        <f t="shared" si="1004"/>
        <v>0</v>
      </c>
      <c r="WZZ1333" s="62">
        <f t="shared" si="1004"/>
        <v>0</v>
      </c>
      <c r="XAA1333" s="62">
        <f t="shared" si="1004"/>
        <v>1000000</v>
      </c>
      <c r="XAB1333" s="62">
        <f t="shared" si="1004"/>
        <v>0</v>
      </c>
      <c r="XAC1333" s="62">
        <f t="shared" si="1004"/>
        <v>0</v>
      </c>
      <c r="XAD1333" s="62">
        <f t="shared" si="1004"/>
        <v>0</v>
      </c>
      <c r="XAE1333" s="62">
        <f t="shared" si="1004"/>
        <v>0</v>
      </c>
      <c r="XAF1333" s="62">
        <f t="shared" si="1004"/>
        <v>1000000</v>
      </c>
      <c r="XAL1333" s="62" t="s">
        <v>185</v>
      </c>
      <c r="XAM1333" s="62" t="s">
        <v>186</v>
      </c>
      <c r="XAN1333" s="62">
        <f>XAN1329</f>
        <v>1000000</v>
      </c>
      <c r="XAO1333" s="62">
        <f t="shared" ref="XAO1333:XCR1334" si="1005">XAO1329</f>
        <v>0</v>
      </c>
      <c r="XAP1333" s="62">
        <f t="shared" si="1005"/>
        <v>0</v>
      </c>
      <c r="XAQ1333" s="62">
        <f t="shared" si="1005"/>
        <v>1000000</v>
      </c>
      <c r="XAR1333" s="62">
        <f t="shared" si="1005"/>
        <v>0</v>
      </c>
      <c r="XAS1333" s="62">
        <f t="shared" si="1005"/>
        <v>0</v>
      </c>
      <c r="XAT1333" s="62">
        <f t="shared" si="1005"/>
        <v>0</v>
      </c>
      <c r="XAU1333" s="62">
        <f t="shared" si="1005"/>
        <v>0</v>
      </c>
      <c r="XAV1333" s="62">
        <f t="shared" si="1005"/>
        <v>1000000</v>
      </c>
      <c r="XBB1333" s="62" t="s">
        <v>185</v>
      </c>
      <c r="XBC1333" s="62" t="s">
        <v>186</v>
      </c>
      <c r="XBD1333" s="62">
        <f>XBD1329</f>
        <v>1000000</v>
      </c>
      <c r="XBE1333" s="62">
        <f t="shared" si="1005"/>
        <v>0</v>
      </c>
      <c r="XBF1333" s="62">
        <f t="shared" si="1005"/>
        <v>0</v>
      </c>
      <c r="XBG1333" s="62">
        <f t="shared" si="1005"/>
        <v>1000000</v>
      </c>
      <c r="XBH1333" s="62">
        <f t="shared" si="1005"/>
        <v>0</v>
      </c>
      <c r="XBI1333" s="62">
        <f t="shared" si="1005"/>
        <v>0</v>
      </c>
      <c r="XBJ1333" s="62">
        <f t="shared" si="1005"/>
        <v>0</v>
      </c>
      <c r="XBK1333" s="62">
        <f t="shared" si="1005"/>
        <v>0</v>
      </c>
      <c r="XBL1333" s="62">
        <f t="shared" si="1005"/>
        <v>1000000</v>
      </c>
      <c r="XBR1333" s="62" t="s">
        <v>185</v>
      </c>
      <c r="XBS1333" s="62" t="s">
        <v>186</v>
      </c>
      <c r="XBT1333" s="62">
        <f>XBT1329</f>
        <v>1000000</v>
      </c>
      <c r="XBU1333" s="62">
        <f t="shared" si="1005"/>
        <v>0</v>
      </c>
      <c r="XBV1333" s="62">
        <f t="shared" si="1005"/>
        <v>0</v>
      </c>
      <c r="XBW1333" s="62">
        <f t="shared" si="1005"/>
        <v>1000000</v>
      </c>
      <c r="XBX1333" s="62">
        <f t="shared" si="1005"/>
        <v>0</v>
      </c>
      <c r="XBY1333" s="62">
        <f t="shared" si="1005"/>
        <v>0</v>
      </c>
      <c r="XBZ1333" s="62">
        <f t="shared" si="1005"/>
        <v>0</v>
      </c>
      <c r="XCA1333" s="62">
        <f t="shared" si="1005"/>
        <v>0</v>
      </c>
      <c r="XCB1333" s="62">
        <f t="shared" si="1005"/>
        <v>1000000</v>
      </c>
      <c r="XCH1333" s="62" t="s">
        <v>185</v>
      </c>
      <c r="XCI1333" s="62" t="s">
        <v>186</v>
      </c>
      <c r="XCJ1333" s="62">
        <f>XCJ1329</f>
        <v>1000000</v>
      </c>
      <c r="XCK1333" s="62">
        <f t="shared" si="1005"/>
        <v>0</v>
      </c>
      <c r="XCL1333" s="62">
        <f t="shared" si="1005"/>
        <v>0</v>
      </c>
      <c r="XCM1333" s="62">
        <f t="shared" si="1005"/>
        <v>1000000</v>
      </c>
      <c r="XCN1333" s="62">
        <f t="shared" si="1005"/>
        <v>0</v>
      </c>
      <c r="XCO1333" s="62">
        <f t="shared" si="1005"/>
        <v>0</v>
      </c>
      <c r="XCP1333" s="62">
        <f t="shared" si="1005"/>
        <v>0</v>
      </c>
      <c r="XCQ1333" s="62">
        <f t="shared" si="1005"/>
        <v>0</v>
      </c>
      <c r="XCR1333" s="62">
        <f t="shared" si="1005"/>
        <v>1000000</v>
      </c>
      <c r="XCX1333" s="62" t="s">
        <v>185</v>
      </c>
      <c r="XCY1333" s="62" t="s">
        <v>186</v>
      </c>
      <c r="XCZ1333" s="62">
        <f>XCZ1329</f>
        <v>1000000</v>
      </c>
      <c r="XDA1333" s="62">
        <f t="shared" ref="XDA1333:XFD1334" si="1006">XDA1329</f>
        <v>0</v>
      </c>
      <c r="XDB1333" s="62">
        <f t="shared" si="1006"/>
        <v>0</v>
      </c>
      <c r="XDC1333" s="62">
        <f t="shared" si="1006"/>
        <v>1000000</v>
      </c>
      <c r="XDD1333" s="62">
        <f t="shared" si="1006"/>
        <v>0</v>
      </c>
      <c r="XDE1333" s="62">
        <f t="shared" si="1006"/>
        <v>0</v>
      </c>
      <c r="XDF1333" s="62">
        <f t="shared" si="1006"/>
        <v>0</v>
      </c>
      <c r="XDG1333" s="62">
        <f t="shared" si="1006"/>
        <v>0</v>
      </c>
      <c r="XDH1333" s="62">
        <f t="shared" si="1006"/>
        <v>1000000</v>
      </c>
      <c r="XDN1333" s="62" t="s">
        <v>185</v>
      </c>
      <c r="XDO1333" s="62" t="s">
        <v>186</v>
      </c>
      <c r="XDP1333" s="62">
        <f>XDP1329</f>
        <v>1000000</v>
      </c>
      <c r="XDQ1333" s="62">
        <f t="shared" si="1006"/>
        <v>0</v>
      </c>
      <c r="XDR1333" s="62">
        <f t="shared" si="1006"/>
        <v>0</v>
      </c>
      <c r="XDS1333" s="62">
        <f t="shared" si="1006"/>
        <v>1000000</v>
      </c>
      <c r="XDT1333" s="62">
        <f t="shared" si="1006"/>
        <v>0</v>
      </c>
      <c r="XDU1333" s="62">
        <f t="shared" si="1006"/>
        <v>0</v>
      </c>
      <c r="XDV1333" s="62">
        <f t="shared" si="1006"/>
        <v>0</v>
      </c>
      <c r="XDW1333" s="62">
        <f t="shared" si="1006"/>
        <v>0</v>
      </c>
      <c r="XDX1333" s="62">
        <f t="shared" si="1006"/>
        <v>1000000</v>
      </c>
      <c r="XED1333" s="62" t="s">
        <v>185</v>
      </c>
      <c r="XEE1333" s="62" t="s">
        <v>186</v>
      </c>
      <c r="XEF1333" s="62">
        <f>XEF1329</f>
        <v>1000000</v>
      </c>
      <c r="XEG1333" s="62">
        <f t="shared" si="1006"/>
        <v>0</v>
      </c>
      <c r="XEH1333" s="62">
        <f t="shared" si="1006"/>
        <v>0</v>
      </c>
      <c r="XEI1333" s="62">
        <f t="shared" si="1006"/>
        <v>1000000</v>
      </c>
      <c r="XEJ1333" s="62">
        <f t="shared" si="1006"/>
        <v>0</v>
      </c>
      <c r="XEK1333" s="62">
        <f t="shared" si="1006"/>
        <v>0</v>
      </c>
      <c r="XEL1333" s="62">
        <f t="shared" si="1006"/>
        <v>0</v>
      </c>
      <c r="XEM1333" s="62">
        <f t="shared" si="1006"/>
        <v>0</v>
      </c>
      <c r="XEN1333" s="62">
        <f t="shared" si="1006"/>
        <v>1000000</v>
      </c>
      <c r="XET1333" s="62" t="s">
        <v>185</v>
      </c>
      <c r="XEU1333" s="62" t="s">
        <v>186</v>
      </c>
      <c r="XEV1333" s="62">
        <f>XEV1329</f>
        <v>1000000</v>
      </c>
      <c r="XEW1333" s="62">
        <f t="shared" si="1006"/>
        <v>0</v>
      </c>
      <c r="XEX1333" s="62">
        <f t="shared" si="1006"/>
        <v>0</v>
      </c>
      <c r="XEY1333" s="62">
        <f t="shared" si="1006"/>
        <v>1000000</v>
      </c>
      <c r="XEZ1333" s="62">
        <f t="shared" si="1006"/>
        <v>0</v>
      </c>
      <c r="XFA1333" s="62">
        <f t="shared" si="1006"/>
        <v>0</v>
      </c>
      <c r="XFB1333" s="62">
        <f t="shared" si="1006"/>
        <v>0</v>
      </c>
      <c r="XFC1333" s="62">
        <f t="shared" si="1006"/>
        <v>0</v>
      </c>
      <c r="XFD1333" s="62">
        <f t="shared" si="1006"/>
        <v>1000000</v>
      </c>
    </row>
    <row r="1334" spans="1:1024 1030:2048 2054:3072 3078:4096 4102:5120 5126:6144 6150:7168 7174:8192 8198:9216 9222:10240 10246:11264 11270:12288 12294:13312 13318:14336 14342:15360 15366:16384" x14ac:dyDescent="0.25">
      <c r="A1334" s="62"/>
      <c r="B1334" s="62"/>
      <c r="F1334" s="683" t="s">
        <v>197</v>
      </c>
      <c r="G1334" s="1068" t="s">
        <v>1294</v>
      </c>
      <c r="H1334" s="718">
        <f>H1330</f>
        <v>0</v>
      </c>
      <c r="I1334" s="718">
        <f t="shared" si="751"/>
        <v>0</v>
      </c>
      <c r="J1334" s="719">
        <f t="shared" si="751"/>
        <v>0</v>
      </c>
      <c r="K1334" s="718">
        <f t="shared" si="751"/>
        <v>0</v>
      </c>
      <c r="L1334" s="720">
        <f t="shared" si="751"/>
        <v>0</v>
      </c>
      <c r="M1334" s="720">
        <f t="shared" si="751"/>
        <v>0</v>
      </c>
      <c r="N1334" s="721" t="e">
        <f t="shared" si="751"/>
        <v>#DIV/0!</v>
      </c>
      <c r="O1334" s="720">
        <f t="shared" si="751"/>
        <v>0</v>
      </c>
      <c r="P1334" s="720">
        <f t="shared" si="751"/>
        <v>0</v>
      </c>
      <c r="Q1334" s="738"/>
      <c r="R1334" s="739"/>
      <c r="S1334" s="738"/>
      <c r="T1334" s="62"/>
      <c r="V1334" s="62" t="s">
        <v>197</v>
      </c>
      <c r="W1334" s="62" t="s">
        <v>1294</v>
      </c>
      <c r="X1334" s="753">
        <f>X1330</f>
        <v>0</v>
      </c>
      <c r="Y1334" s="754">
        <f t="shared" si="751"/>
        <v>0</v>
      </c>
      <c r="Z1334" s="750">
        <f t="shared" si="751"/>
        <v>0</v>
      </c>
      <c r="AA1334" s="751">
        <f t="shared" si="751"/>
        <v>0</v>
      </c>
      <c r="AB1334" s="62">
        <f t="shared" si="751"/>
        <v>2000000</v>
      </c>
      <c r="AC1334" s="62">
        <f t="shared" si="751"/>
        <v>0</v>
      </c>
      <c r="AD1334" s="62">
        <f t="shared" si="751"/>
        <v>0</v>
      </c>
      <c r="AE1334" s="62">
        <f t="shared" si="751"/>
        <v>2000000</v>
      </c>
      <c r="AF1334" s="62">
        <f t="shared" si="751"/>
        <v>2000000</v>
      </c>
      <c r="AL1334" s="62" t="s">
        <v>197</v>
      </c>
      <c r="AM1334" s="62" t="s">
        <v>1294</v>
      </c>
      <c r="AN1334" s="62">
        <f>AN1330</f>
        <v>0</v>
      </c>
      <c r="AO1334" s="62">
        <f t="shared" si="751"/>
        <v>0</v>
      </c>
      <c r="AP1334" s="62">
        <f t="shared" si="751"/>
        <v>0</v>
      </c>
      <c r="AQ1334" s="62">
        <f t="shared" si="751"/>
        <v>0</v>
      </c>
      <c r="AR1334" s="62">
        <f t="shared" si="751"/>
        <v>2000000</v>
      </c>
      <c r="AS1334" s="62">
        <f t="shared" si="751"/>
        <v>0</v>
      </c>
      <c r="AT1334" s="62">
        <f t="shared" si="751"/>
        <v>0</v>
      </c>
      <c r="AU1334" s="62">
        <f t="shared" si="751"/>
        <v>2000000</v>
      </c>
      <c r="AV1334" s="62">
        <f t="shared" si="751"/>
        <v>2000000</v>
      </c>
      <c r="BB1334" s="62" t="s">
        <v>197</v>
      </c>
      <c r="BC1334" s="62" t="s">
        <v>1294</v>
      </c>
      <c r="BD1334" s="62">
        <f>BD1330</f>
        <v>0</v>
      </c>
      <c r="BE1334" s="62">
        <f t="shared" si="751"/>
        <v>0</v>
      </c>
      <c r="BF1334" s="62">
        <f t="shared" si="751"/>
        <v>0</v>
      </c>
      <c r="BG1334" s="62">
        <f t="shared" si="751"/>
        <v>0</v>
      </c>
      <c r="BH1334" s="62">
        <f t="shared" si="751"/>
        <v>2000000</v>
      </c>
      <c r="BI1334" s="62">
        <f t="shared" si="751"/>
        <v>0</v>
      </c>
      <c r="BJ1334" s="62">
        <f t="shared" si="751"/>
        <v>0</v>
      </c>
      <c r="BK1334" s="62">
        <f t="shared" si="751"/>
        <v>2000000</v>
      </c>
      <c r="BL1334" s="62">
        <f t="shared" si="751"/>
        <v>2000000</v>
      </c>
      <c r="BR1334" s="62" t="s">
        <v>197</v>
      </c>
      <c r="BS1334" s="62" t="s">
        <v>1294</v>
      </c>
      <c r="BT1334" s="62">
        <f>BT1330</f>
        <v>0</v>
      </c>
      <c r="BU1334" s="62">
        <f t="shared" si="752"/>
        <v>0</v>
      </c>
      <c r="BV1334" s="62">
        <f t="shared" si="752"/>
        <v>0</v>
      </c>
      <c r="BW1334" s="62">
        <f t="shared" si="752"/>
        <v>0</v>
      </c>
      <c r="BX1334" s="62">
        <f t="shared" si="752"/>
        <v>2000000</v>
      </c>
      <c r="BY1334" s="62">
        <f t="shared" si="752"/>
        <v>0</v>
      </c>
      <c r="BZ1334" s="62">
        <f t="shared" si="752"/>
        <v>0</v>
      </c>
      <c r="CA1334" s="62">
        <f t="shared" si="752"/>
        <v>2000000</v>
      </c>
      <c r="CB1334" s="62">
        <f t="shared" si="752"/>
        <v>2000000</v>
      </c>
      <c r="CH1334" s="62" t="s">
        <v>197</v>
      </c>
      <c r="CI1334" s="62" t="s">
        <v>1294</v>
      </c>
      <c r="CJ1334" s="62">
        <f>CJ1330</f>
        <v>0</v>
      </c>
      <c r="CK1334" s="62">
        <f t="shared" si="752"/>
        <v>0</v>
      </c>
      <c r="CL1334" s="62">
        <f t="shared" si="752"/>
        <v>0</v>
      </c>
      <c r="CM1334" s="62">
        <f t="shared" si="752"/>
        <v>0</v>
      </c>
      <c r="CN1334" s="62">
        <f t="shared" si="752"/>
        <v>2000000</v>
      </c>
      <c r="CO1334" s="62">
        <f t="shared" si="752"/>
        <v>0</v>
      </c>
      <c r="CP1334" s="62">
        <f t="shared" si="752"/>
        <v>0</v>
      </c>
      <c r="CQ1334" s="62">
        <f t="shared" si="752"/>
        <v>2000000</v>
      </c>
      <c r="CR1334" s="62">
        <f t="shared" si="752"/>
        <v>2000000</v>
      </c>
      <c r="CX1334" s="62" t="s">
        <v>197</v>
      </c>
      <c r="CY1334" s="62" t="s">
        <v>1294</v>
      </c>
      <c r="CZ1334" s="62">
        <f>CZ1330</f>
        <v>0</v>
      </c>
      <c r="DA1334" s="62">
        <f t="shared" si="752"/>
        <v>0</v>
      </c>
      <c r="DB1334" s="62">
        <f t="shared" si="752"/>
        <v>0</v>
      </c>
      <c r="DC1334" s="62">
        <f t="shared" si="752"/>
        <v>0</v>
      </c>
      <c r="DD1334" s="62">
        <f t="shared" si="752"/>
        <v>2000000</v>
      </c>
      <c r="DE1334" s="62">
        <f t="shared" si="752"/>
        <v>0</v>
      </c>
      <c r="DF1334" s="62">
        <f t="shared" si="752"/>
        <v>0</v>
      </c>
      <c r="DG1334" s="62">
        <f t="shared" si="752"/>
        <v>2000000</v>
      </c>
      <c r="DH1334" s="62">
        <f t="shared" si="752"/>
        <v>2000000</v>
      </c>
      <c r="DN1334" s="62" t="s">
        <v>197</v>
      </c>
      <c r="DO1334" s="62" t="s">
        <v>1294</v>
      </c>
      <c r="DP1334" s="62">
        <f>DP1330</f>
        <v>0</v>
      </c>
      <c r="DQ1334" s="62">
        <f t="shared" si="752"/>
        <v>0</v>
      </c>
      <c r="DR1334" s="62">
        <f t="shared" si="752"/>
        <v>0</v>
      </c>
      <c r="DS1334" s="62">
        <f t="shared" si="752"/>
        <v>0</v>
      </c>
      <c r="DT1334" s="62">
        <f t="shared" si="752"/>
        <v>2000000</v>
      </c>
      <c r="DU1334" s="62">
        <f t="shared" si="752"/>
        <v>0</v>
      </c>
      <c r="DV1334" s="62">
        <f t="shared" si="752"/>
        <v>0</v>
      </c>
      <c r="DW1334" s="62">
        <f t="shared" si="752"/>
        <v>2000000</v>
      </c>
      <c r="DX1334" s="62">
        <f t="shared" si="752"/>
        <v>2000000</v>
      </c>
      <c r="ED1334" s="62" t="s">
        <v>197</v>
      </c>
      <c r="EE1334" s="62" t="s">
        <v>1294</v>
      </c>
      <c r="EF1334" s="62">
        <f>EF1330</f>
        <v>0</v>
      </c>
      <c r="EG1334" s="62">
        <f t="shared" si="753"/>
        <v>0</v>
      </c>
      <c r="EH1334" s="62">
        <f t="shared" si="753"/>
        <v>0</v>
      </c>
      <c r="EI1334" s="62">
        <f t="shared" si="753"/>
        <v>0</v>
      </c>
      <c r="EJ1334" s="62">
        <f t="shared" si="753"/>
        <v>2000000</v>
      </c>
      <c r="EK1334" s="62">
        <f t="shared" si="753"/>
        <v>0</v>
      </c>
      <c r="EL1334" s="62">
        <f t="shared" si="753"/>
        <v>0</v>
      </c>
      <c r="EM1334" s="62">
        <f t="shared" si="753"/>
        <v>2000000</v>
      </c>
      <c r="EN1334" s="62">
        <f t="shared" si="753"/>
        <v>2000000</v>
      </c>
      <c r="ET1334" s="62" t="s">
        <v>197</v>
      </c>
      <c r="EU1334" s="62" t="s">
        <v>1294</v>
      </c>
      <c r="EV1334" s="62">
        <f>EV1330</f>
        <v>0</v>
      </c>
      <c r="EW1334" s="62">
        <f t="shared" si="753"/>
        <v>0</v>
      </c>
      <c r="EX1334" s="62">
        <f t="shared" si="753"/>
        <v>0</v>
      </c>
      <c r="EY1334" s="62">
        <f t="shared" si="753"/>
        <v>0</v>
      </c>
      <c r="EZ1334" s="62">
        <f t="shared" si="753"/>
        <v>2000000</v>
      </c>
      <c r="FA1334" s="62">
        <f t="shared" si="753"/>
        <v>0</v>
      </c>
      <c r="FB1334" s="62">
        <f t="shared" si="753"/>
        <v>0</v>
      </c>
      <c r="FC1334" s="62">
        <f t="shared" si="753"/>
        <v>2000000</v>
      </c>
      <c r="FD1334" s="62">
        <f t="shared" si="753"/>
        <v>2000000</v>
      </c>
      <c r="FJ1334" s="62" t="s">
        <v>197</v>
      </c>
      <c r="FK1334" s="62" t="s">
        <v>1294</v>
      </c>
      <c r="FL1334" s="62">
        <f>FL1330</f>
        <v>0</v>
      </c>
      <c r="FM1334" s="62">
        <f t="shared" si="753"/>
        <v>0</v>
      </c>
      <c r="FN1334" s="62">
        <f t="shared" si="753"/>
        <v>0</v>
      </c>
      <c r="FO1334" s="62">
        <f t="shared" si="753"/>
        <v>0</v>
      </c>
      <c r="FP1334" s="62">
        <f t="shared" si="753"/>
        <v>2000000</v>
      </c>
      <c r="FQ1334" s="62">
        <f t="shared" si="753"/>
        <v>0</v>
      </c>
      <c r="FR1334" s="62">
        <f t="shared" si="753"/>
        <v>0</v>
      </c>
      <c r="FS1334" s="62">
        <f t="shared" si="753"/>
        <v>2000000</v>
      </c>
      <c r="FT1334" s="62">
        <f t="shared" si="753"/>
        <v>2000000</v>
      </c>
      <c r="FZ1334" s="62" t="s">
        <v>197</v>
      </c>
      <c r="GA1334" s="62" t="s">
        <v>1294</v>
      </c>
      <c r="GB1334" s="62">
        <f>GB1330</f>
        <v>0</v>
      </c>
      <c r="GC1334" s="62">
        <f t="shared" si="753"/>
        <v>0</v>
      </c>
      <c r="GD1334" s="62">
        <f t="shared" si="753"/>
        <v>0</v>
      </c>
      <c r="GE1334" s="62">
        <f t="shared" si="753"/>
        <v>0</v>
      </c>
      <c r="GF1334" s="62">
        <f t="shared" si="753"/>
        <v>2000000</v>
      </c>
      <c r="GG1334" s="62">
        <f t="shared" si="753"/>
        <v>0</v>
      </c>
      <c r="GH1334" s="62">
        <f t="shared" si="753"/>
        <v>0</v>
      </c>
      <c r="GI1334" s="62">
        <f t="shared" si="753"/>
        <v>2000000</v>
      </c>
      <c r="GJ1334" s="62">
        <f t="shared" si="753"/>
        <v>2000000</v>
      </c>
      <c r="GP1334" s="62" t="s">
        <v>197</v>
      </c>
      <c r="GQ1334" s="62" t="s">
        <v>1294</v>
      </c>
      <c r="GR1334" s="62">
        <f>GR1330</f>
        <v>0</v>
      </c>
      <c r="GS1334" s="62">
        <f t="shared" si="754"/>
        <v>0</v>
      </c>
      <c r="GT1334" s="62">
        <f t="shared" si="754"/>
        <v>0</v>
      </c>
      <c r="GU1334" s="62">
        <f t="shared" si="754"/>
        <v>0</v>
      </c>
      <c r="GV1334" s="62">
        <f t="shared" si="754"/>
        <v>2000000</v>
      </c>
      <c r="GW1334" s="62">
        <f t="shared" si="754"/>
        <v>0</v>
      </c>
      <c r="GX1334" s="62">
        <f t="shared" si="754"/>
        <v>0</v>
      </c>
      <c r="GY1334" s="62">
        <f t="shared" si="754"/>
        <v>2000000</v>
      </c>
      <c r="GZ1334" s="62">
        <f t="shared" si="754"/>
        <v>2000000</v>
      </c>
      <c r="HF1334" s="62" t="s">
        <v>197</v>
      </c>
      <c r="HG1334" s="62" t="s">
        <v>1294</v>
      </c>
      <c r="HH1334" s="62">
        <f>HH1330</f>
        <v>0</v>
      </c>
      <c r="HI1334" s="62">
        <f t="shared" si="754"/>
        <v>0</v>
      </c>
      <c r="HJ1334" s="62">
        <f t="shared" si="754"/>
        <v>0</v>
      </c>
      <c r="HK1334" s="62">
        <f t="shared" si="754"/>
        <v>0</v>
      </c>
      <c r="HL1334" s="62">
        <f t="shared" si="754"/>
        <v>2000000</v>
      </c>
      <c r="HM1334" s="62">
        <f t="shared" si="754"/>
        <v>0</v>
      </c>
      <c r="HN1334" s="62">
        <f t="shared" si="754"/>
        <v>0</v>
      </c>
      <c r="HO1334" s="62">
        <f t="shared" si="754"/>
        <v>2000000</v>
      </c>
      <c r="HP1334" s="62">
        <f t="shared" si="754"/>
        <v>2000000</v>
      </c>
      <c r="HV1334" s="62" t="s">
        <v>197</v>
      </c>
      <c r="HW1334" s="62" t="s">
        <v>1294</v>
      </c>
      <c r="HX1334" s="62">
        <f>HX1330</f>
        <v>0</v>
      </c>
      <c r="HY1334" s="62">
        <f t="shared" si="754"/>
        <v>0</v>
      </c>
      <c r="HZ1334" s="62">
        <f t="shared" si="754"/>
        <v>0</v>
      </c>
      <c r="IA1334" s="62">
        <f t="shared" si="754"/>
        <v>0</v>
      </c>
      <c r="IB1334" s="62">
        <f t="shared" si="754"/>
        <v>2000000</v>
      </c>
      <c r="IC1334" s="62">
        <f t="shared" si="754"/>
        <v>0</v>
      </c>
      <c r="ID1334" s="62">
        <f t="shared" si="754"/>
        <v>0</v>
      </c>
      <c r="IE1334" s="62">
        <f t="shared" si="754"/>
        <v>2000000</v>
      </c>
      <c r="IF1334" s="62">
        <f t="shared" si="754"/>
        <v>2000000</v>
      </c>
      <c r="IL1334" s="62" t="s">
        <v>197</v>
      </c>
      <c r="IM1334" s="62" t="s">
        <v>1294</v>
      </c>
      <c r="IN1334" s="62">
        <f>IN1330</f>
        <v>0</v>
      </c>
      <c r="IO1334" s="62">
        <f t="shared" si="754"/>
        <v>0</v>
      </c>
      <c r="IP1334" s="62">
        <f t="shared" si="754"/>
        <v>0</v>
      </c>
      <c r="IQ1334" s="62">
        <f t="shared" si="754"/>
        <v>0</v>
      </c>
      <c r="IR1334" s="62">
        <f t="shared" si="754"/>
        <v>2000000</v>
      </c>
      <c r="IS1334" s="62">
        <f t="shared" si="754"/>
        <v>0</v>
      </c>
      <c r="IT1334" s="62">
        <f t="shared" si="754"/>
        <v>0</v>
      </c>
      <c r="IU1334" s="62">
        <f t="shared" si="754"/>
        <v>2000000</v>
      </c>
      <c r="IV1334" s="62">
        <f t="shared" si="754"/>
        <v>2000000</v>
      </c>
      <c r="JB1334" s="62" t="s">
        <v>197</v>
      </c>
      <c r="JC1334" s="62" t="s">
        <v>1294</v>
      </c>
      <c r="JD1334" s="62">
        <f>JD1330</f>
        <v>0</v>
      </c>
      <c r="JE1334" s="62">
        <f t="shared" si="755"/>
        <v>0</v>
      </c>
      <c r="JF1334" s="62">
        <f t="shared" si="755"/>
        <v>0</v>
      </c>
      <c r="JG1334" s="62">
        <f t="shared" si="755"/>
        <v>0</v>
      </c>
      <c r="JH1334" s="62">
        <f t="shared" si="755"/>
        <v>2000000</v>
      </c>
      <c r="JI1334" s="62">
        <f t="shared" si="755"/>
        <v>0</v>
      </c>
      <c r="JJ1334" s="62">
        <f t="shared" si="755"/>
        <v>0</v>
      </c>
      <c r="JK1334" s="62">
        <f t="shared" si="755"/>
        <v>2000000</v>
      </c>
      <c r="JL1334" s="62">
        <f t="shared" si="755"/>
        <v>2000000</v>
      </c>
      <c r="JR1334" s="62" t="s">
        <v>197</v>
      </c>
      <c r="JS1334" s="62" t="s">
        <v>1294</v>
      </c>
      <c r="JT1334" s="62">
        <f>JT1330</f>
        <v>0</v>
      </c>
      <c r="JU1334" s="62">
        <f t="shared" si="755"/>
        <v>0</v>
      </c>
      <c r="JV1334" s="62">
        <f t="shared" si="755"/>
        <v>0</v>
      </c>
      <c r="JW1334" s="62">
        <f t="shared" si="755"/>
        <v>0</v>
      </c>
      <c r="JX1334" s="62">
        <f t="shared" si="755"/>
        <v>2000000</v>
      </c>
      <c r="JY1334" s="62">
        <f t="shared" si="755"/>
        <v>0</v>
      </c>
      <c r="JZ1334" s="62">
        <f t="shared" si="755"/>
        <v>0</v>
      </c>
      <c r="KA1334" s="62">
        <f t="shared" si="755"/>
        <v>2000000</v>
      </c>
      <c r="KB1334" s="62">
        <f t="shared" si="755"/>
        <v>2000000</v>
      </c>
      <c r="KH1334" s="62" t="s">
        <v>197</v>
      </c>
      <c r="KI1334" s="62" t="s">
        <v>1294</v>
      </c>
      <c r="KJ1334" s="62">
        <f>KJ1330</f>
        <v>0</v>
      </c>
      <c r="KK1334" s="62">
        <f t="shared" si="755"/>
        <v>0</v>
      </c>
      <c r="KL1334" s="62">
        <f t="shared" si="755"/>
        <v>0</v>
      </c>
      <c r="KM1334" s="62">
        <f t="shared" si="755"/>
        <v>0</v>
      </c>
      <c r="KN1334" s="62">
        <f t="shared" si="755"/>
        <v>2000000</v>
      </c>
      <c r="KO1334" s="62">
        <f t="shared" si="755"/>
        <v>0</v>
      </c>
      <c r="KP1334" s="62">
        <f t="shared" si="755"/>
        <v>0</v>
      </c>
      <c r="KQ1334" s="62">
        <f t="shared" si="755"/>
        <v>2000000</v>
      </c>
      <c r="KR1334" s="62">
        <f t="shared" si="755"/>
        <v>2000000</v>
      </c>
      <c r="KX1334" s="62" t="s">
        <v>197</v>
      </c>
      <c r="KY1334" s="62" t="s">
        <v>1294</v>
      </c>
      <c r="KZ1334" s="62">
        <f>KZ1330</f>
        <v>0</v>
      </c>
      <c r="LA1334" s="62">
        <f t="shared" si="755"/>
        <v>0</v>
      </c>
      <c r="LB1334" s="62">
        <f t="shared" si="755"/>
        <v>0</v>
      </c>
      <c r="LC1334" s="62">
        <f t="shared" si="755"/>
        <v>0</v>
      </c>
      <c r="LD1334" s="62">
        <f t="shared" si="755"/>
        <v>2000000</v>
      </c>
      <c r="LE1334" s="62">
        <f t="shared" si="755"/>
        <v>0</v>
      </c>
      <c r="LF1334" s="62">
        <f t="shared" si="755"/>
        <v>0</v>
      </c>
      <c r="LG1334" s="62">
        <f t="shared" si="755"/>
        <v>2000000</v>
      </c>
      <c r="LH1334" s="62">
        <f t="shared" si="755"/>
        <v>2000000</v>
      </c>
      <c r="LN1334" s="62" t="s">
        <v>197</v>
      </c>
      <c r="LO1334" s="62" t="s">
        <v>1294</v>
      </c>
      <c r="LP1334" s="62">
        <f>LP1330</f>
        <v>0</v>
      </c>
      <c r="LQ1334" s="62">
        <f t="shared" si="756"/>
        <v>0</v>
      </c>
      <c r="LR1334" s="62">
        <f t="shared" si="756"/>
        <v>0</v>
      </c>
      <c r="LS1334" s="62">
        <f t="shared" si="756"/>
        <v>0</v>
      </c>
      <c r="LT1334" s="62">
        <f t="shared" si="756"/>
        <v>2000000</v>
      </c>
      <c r="LU1334" s="62">
        <f t="shared" si="756"/>
        <v>0</v>
      </c>
      <c r="LV1334" s="62">
        <f t="shared" si="756"/>
        <v>0</v>
      </c>
      <c r="LW1334" s="62">
        <f t="shared" si="756"/>
        <v>2000000</v>
      </c>
      <c r="LX1334" s="62">
        <f t="shared" si="756"/>
        <v>2000000</v>
      </c>
      <c r="MD1334" s="62" t="s">
        <v>197</v>
      </c>
      <c r="ME1334" s="62" t="s">
        <v>1294</v>
      </c>
      <c r="MF1334" s="62">
        <f>MF1330</f>
        <v>0</v>
      </c>
      <c r="MG1334" s="62">
        <f t="shared" si="756"/>
        <v>0</v>
      </c>
      <c r="MH1334" s="62">
        <f t="shared" si="756"/>
        <v>0</v>
      </c>
      <c r="MI1334" s="62">
        <f t="shared" si="756"/>
        <v>0</v>
      </c>
      <c r="MJ1334" s="62">
        <f t="shared" si="756"/>
        <v>2000000</v>
      </c>
      <c r="MK1334" s="62">
        <f t="shared" si="756"/>
        <v>0</v>
      </c>
      <c r="ML1334" s="62">
        <f t="shared" si="756"/>
        <v>0</v>
      </c>
      <c r="MM1334" s="62">
        <f t="shared" si="756"/>
        <v>2000000</v>
      </c>
      <c r="MN1334" s="62">
        <f t="shared" si="756"/>
        <v>2000000</v>
      </c>
      <c r="MT1334" s="62" t="s">
        <v>197</v>
      </c>
      <c r="MU1334" s="62" t="s">
        <v>1294</v>
      </c>
      <c r="MV1334" s="62">
        <f>MV1330</f>
        <v>0</v>
      </c>
      <c r="MW1334" s="62">
        <f t="shared" si="756"/>
        <v>0</v>
      </c>
      <c r="MX1334" s="62">
        <f t="shared" si="756"/>
        <v>0</v>
      </c>
      <c r="MY1334" s="62">
        <f t="shared" si="756"/>
        <v>0</v>
      </c>
      <c r="MZ1334" s="62">
        <f t="shared" si="756"/>
        <v>2000000</v>
      </c>
      <c r="NA1334" s="62">
        <f t="shared" si="756"/>
        <v>0</v>
      </c>
      <c r="NB1334" s="62">
        <f t="shared" si="756"/>
        <v>0</v>
      </c>
      <c r="NC1334" s="62">
        <f t="shared" si="756"/>
        <v>2000000</v>
      </c>
      <c r="ND1334" s="62">
        <f t="shared" si="756"/>
        <v>2000000</v>
      </c>
      <c r="NJ1334" s="62" t="s">
        <v>197</v>
      </c>
      <c r="NK1334" s="62" t="s">
        <v>1294</v>
      </c>
      <c r="NL1334" s="62">
        <f>NL1330</f>
        <v>0</v>
      </c>
      <c r="NM1334" s="62">
        <f t="shared" si="756"/>
        <v>0</v>
      </c>
      <c r="NN1334" s="62">
        <f t="shared" si="756"/>
        <v>0</v>
      </c>
      <c r="NO1334" s="62">
        <f t="shared" si="756"/>
        <v>0</v>
      </c>
      <c r="NP1334" s="62">
        <f t="shared" si="756"/>
        <v>2000000</v>
      </c>
      <c r="NQ1334" s="62">
        <f t="shared" si="756"/>
        <v>0</v>
      </c>
      <c r="NR1334" s="62">
        <f t="shared" si="756"/>
        <v>0</v>
      </c>
      <c r="NS1334" s="62">
        <f t="shared" si="756"/>
        <v>2000000</v>
      </c>
      <c r="NT1334" s="62">
        <f t="shared" si="756"/>
        <v>2000000</v>
      </c>
      <c r="NZ1334" s="62" t="s">
        <v>197</v>
      </c>
      <c r="OA1334" s="62" t="s">
        <v>1294</v>
      </c>
      <c r="OB1334" s="62">
        <f>OB1330</f>
        <v>0</v>
      </c>
      <c r="OC1334" s="62">
        <f t="shared" si="757"/>
        <v>0</v>
      </c>
      <c r="OD1334" s="62">
        <f t="shared" si="757"/>
        <v>0</v>
      </c>
      <c r="OE1334" s="62">
        <f t="shared" si="757"/>
        <v>0</v>
      </c>
      <c r="OF1334" s="62">
        <f t="shared" si="757"/>
        <v>2000000</v>
      </c>
      <c r="OG1334" s="62">
        <f t="shared" si="757"/>
        <v>0</v>
      </c>
      <c r="OH1334" s="62">
        <f t="shared" si="757"/>
        <v>0</v>
      </c>
      <c r="OI1334" s="62">
        <f t="shared" si="757"/>
        <v>2000000</v>
      </c>
      <c r="OJ1334" s="62">
        <f t="shared" si="757"/>
        <v>2000000</v>
      </c>
      <c r="OP1334" s="62" t="s">
        <v>197</v>
      </c>
      <c r="OQ1334" s="62" t="s">
        <v>1294</v>
      </c>
      <c r="OR1334" s="62">
        <f>OR1330</f>
        <v>0</v>
      </c>
      <c r="OS1334" s="62">
        <f t="shared" si="757"/>
        <v>0</v>
      </c>
      <c r="OT1334" s="62">
        <f t="shared" si="757"/>
        <v>0</v>
      </c>
      <c r="OU1334" s="62">
        <f t="shared" si="757"/>
        <v>0</v>
      </c>
      <c r="OV1334" s="62">
        <f t="shared" si="757"/>
        <v>2000000</v>
      </c>
      <c r="OW1334" s="62">
        <f t="shared" si="757"/>
        <v>0</v>
      </c>
      <c r="OX1334" s="62">
        <f t="shared" si="757"/>
        <v>0</v>
      </c>
      <c r="OY1334" s="62">
        <f t="shared" si="757"/>
        <v>2000000</v>
      </c>
      <c r="OZ1334" s="62">
        <f t="shared" si="757"/>
        <v>2000000</v>
      </c>
      <c r="PF1334" s="62" t="s">
        <v>197</v>
      </c>
      <c r="PG1334" s="62" t="s">
        <v>1294</v>
      </c>
      <c r="PH1334" s="62">
        <f>PH1330</f>
        <v>0</v>
      </c>
      <c r="PI1334" s="62">
        <f t="shared" si="757"/>
        <v>0</v>
      </c>
      <c r="PJ1334" s="62">
        <f t="shared" si="757"/>
        <v>0</v>
      </c>
      <c r="PK1334" s="62">
        <f t="shared" si="757"/>
        <v>0</v>
      </c>
      <c r="PL1334" s="62">
        <f t="shared" si="757"/>
        <v>2000000</v>
      </c>
      <c r="PM1334" s="62">
        <f t="shared" si="757"/>
        <v>0</v>
      </c>
      <c r="PN1334" s="62">
        <f t="shared" si="757"/>
        <v>0</v>
      </c>
      <c r="PO1334" s="62">
        <f t="shared" si="757"/>
        <v>2000000</v>
      </c>
      <c r="PP1334" s="62">
        <f t="shared" si="757"/>
        <v>2000000</v>
      </c>
      <c r="PV1334" s="62" t="s">
        <v>197</v>
      </c>
      <c r="PW1334" s="62" t="s">
        <v>1294</v>
      </c>
      <c r="PX1334" s="62">
        <f>PX1330</f>
        <v>0</v>
      </c>
      <c r="PY1334" s="62">
        <f t="shared" si="757"/>
        <v>0</v>
      </c>
      <c r="PZ1334" s="62">
        <f t="shared" si="757"/>
        <v>0</v>
      </c>
      <c r="QA1334" s="62">
        <f t="shared" si="757"/>
        <v>0</v>
      </c>
      <c r="QB1334" s="62">
        <f t="shared" si="757"/>
        <v>2000000</v>
      </c>
      <c r="QC1334" s="62">
        <f t="shared" si="757"/>
        <v>0</v>
      </c>
      <c r="QD1334" s="62">
        <f t="shared" si="757"/>
        <v>0</v>
      </c>
      <c r="QE1334" s="62">
        <f t="shared" si="757"/>
        <v>2000000</v>
      </c>
      <c r="QF1334" s="62">
        <f t="shared" si="757"/>
        <v>2000000</v>
      </c>
      <c r="QL1334" s="62" t="s">
        <v>197</v>
      </c>
      <c r="QM1334" s="62" t="s">
        <v>1294</v>
      </c>
      <c r="QN1334" s="62">
        <f>QN1330</f>
        <v>0</v>
      </c>
      <c r="QO1334" s="62">
        <f t="shared" si="758"/>
        <v>0</v>
      </c>
      <c r="QP1334" s="62">
        <f t="shared" si="758"/>
        <v>0</v>
      </c>
      <c r="QQ1334" s="62">
        <f t="shared" si="758"/>
        <v>0</v>
      </c>
      <c r="QR1334" s="62">
        <f t="shared" si="758"/>
        <v>2000000</v>
      </c>
      <c r="QS1334" s="62">
        <f t="shared" si="758"/>
        <v>0</v>
      </c>
      <c r="QT1334" s="62">
        <f t="shared" si="758"/>
        <v>0</v>
      </c>
      <c r="QU1334" s="62">
        <f t="shared" si="758"/>
        <v>2000000</v>
      </c>
      <c r="QV1334" s="62">
        <f t="shared" si="758"/>
        <v>2000000</v>
      </c>
      <c r="RB1334" s="62" t="s">
        <v>197</v>
      </c>
      <c r="RC1334" s="62" t="s">
        <v>1294</v>
      </c>
      <c r="RD1334" s="62">
        <f>RD1330</f>
        <v>0</v>
      </c>
      <c r="RE1334" s="62">
        <f t="shared" si="758"/>
        <v>0</v>
      </c>
      <c r="RF1334" s="62">
        <f t="shared" si="758"/>
        <v>0</v>
      </c>
      <c r="RG1334" s="62">
        <f t="shared" si="758"/>
        <v>0</v>
      </c>
      <c r="RH1334" s="62">
        <f t="shared" si="758"/>
        <v>2000000</v>
      </c>
      <c r="RI1334" s="62">
        <f t="shared" si="758"/>
        <v>0</v>
      </c>
      <c r="RJ1334" s="62">
        <f t="shared" si="758"/>
        <v>0</v>
      </c>
      <c r="RK1334" s="62">
        <f t="shared" si="758"/>
        <v>2000000</v>
      </c>
      <c r="RL1334" s="62">
        <f t="shared" si="758"/>
        <v>2000000</v>
      </c>
      <c r="RR1334" s="62" t="s">
        <v>197</v>
      </c>
      <c r="RS1334" s="62" t="s">
        <v>1294</v>
      </c>
      <c r="RT1334" s="62">
        <f>RT1330</f>
        <v>0</v>
      </c>
      <c r="RU1334" s="62">
        <f t="shared" si="758"/>
        <v>0</v>
      </c>
      <c r="RV1334" s="62">
        <f t="shared" si="758"/>
        <v>0</v>
      </c>
      <c r="RW1334" s="62">
        <f t="shared" si="758"/>
        <v>0</v>
      </c>
      <c r="RX1334" s="62">
        <f t="shared" si="758"/>
        <v>2000000</v>
      </c>
      <c r="RY1334" s="62">
        <f t="shared" si="758"/>
        <v>0</v>
      </c>
      <c r="RZ1334" s="62">
        <f t="shared" si="758"/>
        <v>0</v>
      </c>
      <c r="SA1334" s="62">
        <f t="shared" si="758"/>
        <v>2000000</v>
      </c>
      <c r="SB1334" s="62">
        <f t="shared" si="758"/>
        <v>2000000</v>
      </c>
      <c r="SH1334" s="62" t="s">
        <v>197</v>
      </c>
      <c r="SI1334" s="62" t="s">
        <v>1294</v>
      </c>
      <c r="SJ1334" s="62">
        <f>SJ1330</f>
        <v>0</v>
      </c>
      <c r="SK1334" s="62">
        <f t="shared" si="758"/>
        <v>0</v>
      </c>
      <c r="SL1334" s="62">
        <f t="shared" si="758"/>
        <v>0</v>
      </c>
      <c r="SM1334" s="62">
        <f t="shared" si="758"/>
        <v>0</v>
      </c>
      <c r="SN1334" s="62">
        <f t="shared" si="758"/>
        <v>2000000</v>
      </c>
      <c r="SO1334" s="62">
        <f t="shared" si="758"/>
        <v>0</v>
      </c>
      <c r="SP1334" s="62">
        <f t="shared" si="758"/>
        <v>0</v>
      </c>
      <c r="SQ1334" s="62">
        <f t="shared" si="758"/>
        <v>2000000</v>
      </c>
      <c r="SR1334" s="62">
        <f t="shared" si="758"/>
        <v>2000000</v>
      </c>
      <c r="SX1334" s="62" t="s">
        <v>197</v>
      </c>
      <c r="SY1334" s="62" t="s">
        <v>1294</v>
      </c>
      <c r="SZ1334" s="62">
        <f>SZ1330</f>
        <v>0</v>
      </c>
      <c r="TA1334" s="62">
        <f t="shared" si="759"/>
        <v>0</v>
      </c>
      <c r="TB1334" s="62">
        <f t="shared" si="759"/>
        <v>0</v>
      </c>
      <c r="TC1334" s="62">
        <f t="shared" si="759"/>
        <v>0</v>
      </c>
      <c r="TD1334" s="62">
        <f t="shared" si="759"/>
        <v>2000000</v>
      </c>
      <c r="TE1334" s="62">
        <f t="shared" si="759"/>
        <v>0</v>
      </c>
      <c r="TF1334" s="62">
        <f t="shared" si="759"/>
        <v>0</v>
      </c>
      <c r="TG1334" s="62">
        <f t="shared" si="759"/>
        <v>2000000</v>
      </c>
      <c r="TH1334" s="62">
        <f t="shared" si="759"/>
        <v>2000000</v>
      </c>
      <c r="TN1334" s="62" t="s">
        <v>197</v>
      </c>
      <c r="TO1334" s="62" t="s">
        <v>1294</v>
      </c>
      <c r="TP1334" s="62">
        <f>TP1330</f>
        <v>0</v>
      </c>
      <c r="TQ1334" s="62">
        <f t="shared" si="759"/>
        <v>0</v>
      </c>
      <c r="TR1334" s="62">
        <f t="shared" si="759"/>
        <v>0</v>
      </c>
      <c r="TS1334" s="62">
        <f t="shared" si="759"/>
        <v>0</v>
      </c>
      <c r="TT1334" s="62">
        <f t="shared" si="759"/>
        <v>2000000</v>
      </c>
      <c r="TU1334" s="62">
        <f t="shared" si="759"/>
        <v>0</v>
      </c>
      <c r="TV1334" s="62">
        <f t="shared" si="759"/>
        <v>0</v>
      </c>
      <c r="TW1334" s="62">
        <f t="shared" si="759"/>
        <v>2000000</v>
      </c>
      <c r="TX1334" s="62">
        <f t="shared" si="759"/>
        <v>2000000</v>
      </c>
      <c r="UD1334" s="62" t="s">
        <v>197</v>
      </c>
      <c r="UE1334" s="62" t="s">
        <v>1294</v>
      </c>
      <c r="UF1334" s="62">
        <f>UF1330</f>
        <v>0</v>
      </c>
      <c r="UG1334" s="62">
        <f t="shared" si="759"/>
        <v>0</v>
      </c>
      <c r="UH1334" s="62">
        <f t="shared" si="759"/>
        <v>0</v>
      </c>
      <c r="UI1334" s="62">
        <f t="shared" si="759"/>
        <v>0</v>
      </c>
      <c r="UJ1334" s="62">
        <f t="shared" si="759"/>
        <v>2000000</v>
      </c>
      <c r="UK1334" s="62">
        <f t="shared" si="759"/>
        <v>0</v>
      </c>
      <c r="UL1334" s="62">
        <f t="shared" si="759"/>
        <v>0</v>
      </c>
      <c r="UM1334" s="62">
        <f t="shared" si="759"/>
        <v>2000000</v>
      </c>
      <c r="UN1334" s="62">
        <f t="shared" si="759"/>
        <v>2000000</v>
      </c>
      <c r="UT1334" s="62" t="s">
        <v>197</v>
      </c>
      <c r="UU1334" s="62" t="s">
        <v>1294</v>
      </c>
      <c r="UV1334" s="62">
        <f>UV1330</f>
        <v>0</v>
      </c>
      <c r="UW1334" s="62">
        <f t="shared" si="759"/>
        <v>0</v>
      </c>
      <c r="UX1334" s="62">
        <f t="shared" si="759"/>
        <v>0</v>
      </c>
      <c r="UY1334" s="62">
        <f t="shared" si="759"/>
        <v>0</v>
      </c>
      <c r="UZ1334" s="62">
        <f t="shared" si="759"/>
        <v>2000000</v>
      </c>
      <c r="VA1334" s="62">
        <f t="shared" si="759"/>
        <v>0</v>
      </c>
      <c r="VB1334" s="62">
        <f t="shared" si="759"/>
        <v>0</v>
      </c>
      <c r="VC1334" s="62">
        <f t="shared" si="759"/>
        <v>2000000</v>
      </c>
      <c r="VD1334" s="62">
        <f t="shared" si="759"/>
        <v>2000000</v>
      </c>
      <c r="VJ1334" s="62" t="s">
        <v>197</v>
      </c>
      <c r="VK1334" s="62" t="s">
        <v>1294</v>
      </c>
      <c r="VL1334" s="62">
        <f>VL1330</f>
        <v>0</v>
      </c>
      <c r="VM1334" s="62">
        <f t="shared" si="760"/>
        <v>0</v>
      </c>
      <c r="VN1334" s="62">
        <f t="shared" si="760"/>
        <v>0</v>
      </c>
      <c r="VO1334" s="62">
        <f t="shared" si="760"/>
        <v>0</v>
      </c>
      <c r="VP1334" s="62">
        <f t="shared" si="760"/>
        <v>2000000</v>
      </c>
      <c r="VQ1334" s="62">
        <f t="shared" si="760"/>
        <v>0</v>
      </c>
      <c r="VR1334" s="62">
        <f t="shared" si="760"/>
        <v>0</v>
      </c>
      <c r="VS1334" s="62">
        <f t="shared" si="760"/>
        <v>2000000</v>
      </c>
      <c r="VT1334" s="62">
        <f t="shared" si="760"/>
        <v>2000000</v>
      </c>
      <c r="VZ1334" s="62" t="s">
        <v>197</v>
      </c>
      <c r="WA1334" s="62" t="s">
        <v>1294</v>
      </c>
      <c r="WB1334" s="62">
        <f>WB1330</f>
        <v>0</v>
      </c>
      <c r="WC1334" s="62">
        <f t="shared" si="760"/>
        <v>0</v>
      </c>
      <c r="WD1334" s="62">
        <f t="shared" si="760"/>
        <v>0</v>
      </c>
      <c r="WE1334" s="62">
        <f t="shared" si="760"/>
        <v>0</v>
      </c>
      <c r="WF1334" s="62">
        <f t="shared" si="760"/>
        <v>2000000</v>
      </c>
      <c r="WG1334" s="62">
        <f t="shared" si="760"/>
        <v>0</v>
      </c>
      <c r="WH1334" s="62">
        <f t="shared" si="760"/>
        <v>0</v>
      </c>
      <c r="WI1334" s="62">
        <f t="shared" si="760"/>
        <v>2000000</v>
      </c>
      <c r="WJ1334" s="62">
        <f t="shared" si="760"/>
        <v>2000000</v>
      </c>
      <c r="WP1334" s="62" t="s">
        <v>197</v>
      </c>
      <c r="WQ1334" s="62" t="s">
        <v>1294</v>
      </c>
      <c r="WR1334" s="62">
        <f>WR1330</f>
        <v>0</v>
      </c>
      <c r="WS1334" s="62">
        <f t="shared" si="760"/>
        <v>0</v>
      </c>
      <c r="WT1334" s="62">
        <f t="shared" si="760"/>
        <v>0</v>
      </c>
      <c r="WU1334" s="62">
        <f t="shared" si="760"/>
        <v>0</v>
      </c>
      <c r="WV1334" s="62">
        <f t="shared" si="760"/>
        <v>2000000</v>
      </c>
      <c r="WW1334" s="62">
        <f t="shared" si="760"/>
        <v>0</v>
      </c>
      <c r="WX1334" s="62">
        <f t="shared" si="760"/>
        <v>0</v>
      </c>
      <c r="WY1334" s="62">
        <f t="shared" si="760"/>
        <v>2000000</v>
      </c>
      <c r="WZ1334" s="62">
        <f t="shared" si="760"/>
        <v>2000000</v>
      </c>
      <c r="XF1334" s="62" t="s">
        <v>197</v>
      </c>
      <c r="XG1334" s="62" t="s">
        <v>1294</v>
      </c>
      <c r="XH1334" s="62">
        <f>XH1330</f>
        <v>0</v>
      </c>
      <c r="XI1334" s="62">
        <f t="shared" si="760"/>
        <v>0</v>
      </c>
      <c r="XJ1334" s="62">
        <f t="shared" si="760"/>
        <v>0</v>
      </c>
      <c r="XK1334" s="62">
        <f t="shared" si="760"/>
        <v>0</v>
      </c>
      <c r="XL1334" s="62">
        <f t="shared" si="760"/>
        <v>2000000</v>
      </c>
      <c r="XM1334" s="62">
        <f t="shared" si="760"/>
        <v>0</v>
      </c>
      <c r="XN1334" s="62">
        <f t="shared" si="760"/>
        <v>0</v>
      </c>
      <c r="XO1334" s="62">
        <f t="shared" si="760"/>
        <v>2000000</v>
      </c>
      <c r="XP1334" s="62">
        <f t="shared" si="760"/>
        <v>2000000</v>
      </c>
      <c r="XV1334" s="62" t="s">
        <v>197</v>
      </c>
      <c r="XW1334" s="62" t="s">
        <v>1294</v>
      </c>
      <c r="XX1334" s="62">
        <f>XX1330</f>
        <v>0</v>
      </c>
      <c r="XY1334" s="62">
        <f t="shared" si="761"/>
        <v>0</v>
      </c>
      <c r="XZ1334" s="62">
        <f t="shared" si="761"/>
        <v>0</v>
      </c>
      <c r="YA1334" s="62">
        <f t="shared" si="761"/>
        <v>0</v>
      </c>
      <c r="YB1334" s="62">
        <f t="shared" si="761"/>
        <v>2000000</v>
      </c>
      <c r="YC1334" s="62">
        <f t="shared" si="761"/>
        <v>0</v>
      </c>
      <c r="YD1334" s="62">
        <f t="shared" si="761"/>
        <v>0</v>
      </c>
      <c r="YE1334" s="62">
        <f t="shared" si="761"/>
        <v>2000000</v>
      </c>
      <c r="YF1334" s="62">
        <f t="shared" si="761"/>
        <v>2000000</v>
      </c>
      <c r="YL1334" s="62" t="s">
        <v>197</v>
      </c>
      <c r="YM1334" s="62" t="s">
        <v>1294</v>
      </c>
      <c r="YN1334" s="62">
        <f>YN1330</f>
        <v>0</v>
      </c>
      <c r="YO1334" s="62">
        <f t="shared" si="761"/>
        <v>0</v>
      </c>
      <c r="YP1334" s="62">
        <f t="shared" si="761"/>
        <v>0</v>
      </c>
      <c r="YQ1334" s="62">
        <f t="shared" si="761"/>
        <v>0</v>
      </c>
      <c r="YR1334" s="62">
        <f t="shared" si="761"/>
        <v>2000000</v>
      </c>
      <c r="YS1334" s="62">
        <f t="shared" si="761"/>
        <v>0</v>
      </c>
      <c r="YT1334" s="62">
        <f t="shared" si="761"/>
        <v>0</v>
      </c>
      <c r="YU1334" s="62">
        <f t="shared" si="761"/>
        <v>2000000</v>
      </c>
      <c r="YV1334" s="62">
        <f t="shared" si="761"/>
        <v>2000000</v>
      </c>
      <c r="ZB1334" s="62" t="s">
        <v>197</v>
      </c>
      <c r="ZC1334" s="62" t="s">
        <v>1294</v>
      </c>
      <c r="ZD1334" s="62">
        <f>ZD1330</f>
        <v>0</v>
      </c>
      <c r="ZE1334" s="62">
        <f t="shared" si="761"/>
        <v>0</v>
      </c>
      <c r="ZF1334" s="62">
        <f t="shared" si="761"/>
        <v>0</v>
      </c>
      <c r="ZG1334" s="62">
        <f t="shared" si="761"/>
        <v>0</v>
      </c>
      <c r="ZH1334" s="62">
        <f t="shared" si="761"/>
        <v>2000000</v>
      </c>
      <c r="ZI1334" s="62">
        <f t="shared" si="761"/>
        <v>0</v>
      </c>
      <c r="ZJ1334" s="62">
        <f t="shared" si="761"/>
        <v>0</v>
      </c>
      <c r="ZK1334" s="62">
        <f t="shared" si="761"/>
        <v>2000000</v>
      </c>
      <c r="ZL1334" s="62">
        <f t="shared" si="761"/>
        <v>2000000</v>
      </c>
      <c r="ZR1334" s="62" t="s">
        <v>197</v>
      </c>
      <c r="ZS1334" s="62" t="s">
        <v>1294</v>
      </c>
      <c r="ZT1334" s="62">
        <f>ZT1330</f>
        <v>0</v>
      </c>
      <c r="ZU1334" s="62">
        <f t="shared" si="761"/>
        <v>0</v>
      </c>
      <c r="ZV1334" s="62">
        <f t="shared" si="761"/>
        <v>0</v>
      </c>
      <c r="ZW1334" s="62">
        <f t="shared" si="761"/>
        <v>0</v>
      </c>
      <c r="ZX1334" s="62">
        <f t="shared" si="761"/>
        <v>2000000</v>
      </c>
      <c r="ZY1334" s="62">
        <f t="shared" si="761"/>
        <v>0</v>
      </c>
      <c r="ZZ1334" s="62">
        <f t="shared" si="761"/>
        <v>0</v>
      </c>
      <c r="AAA1334" s="62">
        <f t="shared" si="761"/>
        <v>2000000</v>
      </c>
      <c r="AAB1334" s="62">
        <f t="shared" si="761"/>
        <v>2000000</v>
      </c>
      <c r="AAH1334" s="62" t="s">
        <v>197</v>
      </c>
      <c r="AAI1334" s="62" t="s">
        <v>1294</v>
      </c>
      <c r="AAJ1334" s="62">
        <f>AAJ1330</f>
        <v>0</v>
      </c>
      <c r="AAK1334" s="62">
        <f t="shared" si="762"/>
        <v>0</v>
      </c>
      <c r="AAL1334" s="62">
        <f t="shared" si="762"/>
        <v>0</v>
      </c>
      <c r="AAM1334" s="62">
        <f t="shared" si="762"/>
        <v>0</v>
      </c>
      <c r="AAN1334" s="62">
        <f t="shared" si="762"/>
        <v>2000000</v>
      </c>
      <c r="AAO1334" s="62">
        <f t="shared" si="762"/>
        <v>0</v>
      </c>
      <c r="AAP1334" s="62">
        <f t="shared" si="762"/>
        <v>0</v>
      </c>
      <c r="AAQ1334" s="62">
        <f t="shared" si="762"/>
        <v>2000000</v>
      </c>
      <c r="AAR1334" s="62">
        <f t="shared" si="762"/>
        <v>2000000</v>
      </c>
      <c r="AAX1334" s="62" t="s">
        <v>197</v>
      </c>
      <c r="AAY1334" s="62" t="s">
        <v>1294</v>
      </c>
      <c r="AAZ1334" s="62">
        <f>AAZ1330</f>
        <v>0</v>
      </c>
      <c r="ABA1334" s="62">
        <f t="shared" si="762"/>
        <v>0</v>
      </c>
      <c r="ABB1334" s="62">
        <f t="shared" si="762"/>
        <v>0</v>
      </c>
      <c r="ABC1334" s="62">
        <f t="shared" si="762"/>
        <v>0</v>
      </c>
      <c r="ABD1334" s="62">
        <f t="shared" si="762"/>
        <v>2000000</v>
      </c>
      <c r="ABE1334" s="62">
        <f t="shared" si="762"/>
        <v>0</v>
      </c>
      <c r="ABF1334" s="62">
        <f t="shared" si="762"/>
        <v>0</v>
      </c>
      <c r="ABG1334" s="62">
        <f t="shared" si="762"/>
        <v>2000000</v>
      </c>
      <c r="ABH1334" s="62">
        <f t="shared" si="762"/>
        <v>2000000</v>
      </c>
      <c r="ABN1334" s="62" t="s">
        <v>197</v>
      </c>
      <c r="ABO1334" s="62" t="s">
        <v>1294</v>
      </c>
      <c r="ABP1334" s="62">
        <f>ABP1330</f>
        <v>0</v>
      </c>
      <c r="ABQ1334" s="62">
        <f t="shared" si="762"/>
        <v>0</v>
      </c>
      <c r="ABR1334" s="62">
        <f t="shared" si="762"/>
        <v>0</v>
      </c>
      <c r="ABS1334" s="62">
        <f t="shared" si="762"/>
        <v>0</v>
      </c>
      <c r="ABT1334" s="62">
        <f t="shared" si="762"/>
        <v>2000000</v>
      </c>
      <c r="ABU1334" s="62">
        <f t="shared" si="762"/>
        <v>0</v>
      </c>
      <c r="ABV1334" s="62">
        <f t="shared" si="762"/>
        <v>0</v>
      </c>
      <c r="ABW1334" s="62">
        <f t="shared" si="762"/>
        <v>2000000</v>
      </c>
      <c r="ABX1334" s="62">
        <f t="shared" si="762"/>
        <v>2000000</v>
      </c>
      <c r="ACD1334" s="62" t="s">
        <v>197</v>
      </c>
      <c r="ACE1334" s="62" t="s">
        <v>1294</v>
      </c>
      <c r="ACF1334" s="62">
        <f>ACF1330</f>
        <v>0</v>
      </c>
      <c r="ACG1334" s="62">
        <f t="shared" si="762"/>
        <v>0</v>
      </c>
      <c r="ACH1334" s="62">
        <f t="shared" si="762"/>
        <v>0</v>
      </c>
      <c r="ACI1334" s="62">
        <f t="shared" si="762"/>
        <v>0</v>
      </c>
      <c r="ACJ1334" s="62">
        <f t="shared" si="762"/>
        <v>2000000</v>
      </c>
      <c r="ACK1334" s="62">
        <f t="shared" si="762"/>
        <v>0</v>
      </c>
      <c r="ACL1334" s="62">
        <f t="shared" si="762"/>
        <v>0</v>
      </c>
      <c r="ACM1334" s="62">
        <f t="shared" si="762"/>
        <v>2000000</v>
      </c>
      <c r="ACN1334" s="62">
        <f t="shared" si="762"/>
        <v>2000000</v>
      </c>
      <c r="ACT1334" s="62" t="s">
        <v>197</v>
      </c>
      <c r="ACU1334" s="62" t="s">
        <v>1294</v>
      </c>
      <c r="ACV1334" s="62">
        <f>ACV1330</f>
        <v>0</v>
      </c>
      <c r="ACW1334" s="62">
        <f t="shared" si="763"/>
        <v>0</v>
      </c>
      <c r="ACX1334" s="62">
        <f t="shared" si="763"/>
        <v>0</v>
      </c>
      <c r="ACY1334" s="62">
        <f t="shared" si="763"/>
        <v>0</v>
      </c>
      <c r="ACZ1334" s="62">
        <f t="shared" si="763"/>
        <v>2000000</v>
      </c>
      <c r="ADA1334" s="62">
        <f t="shared" si="763"/>
        <v>0</v>
      </c>
      <c r="ADB1334" s="62">
        <f t="shared" si="763"/>
        <v>0</v>
      </c>
      <c r="ADC1334" s="62">
        <f t="shared" si="763"/>
        <v>2000000</v>
      </c>
      <c r="ADD1334" s="62">
        <f t="shared" si="763"/>
        <v>2000000</v>
      </c>
      <c r="ADJ1334" s="62" t="s">
        <v>197</v>
      </c>
      <c r="ADK1334" s="62" t="s">
        <v>1294</v>
      </c>
      <c r="ADL1334" s="62">
        <f>ADL1330</f>
        <v>0</v>
      </c>
      <c r="ADM1334" s="62">
        <f t="shared" si="763"/>
        <v>0</v>
      </c>
      <c r="ADN1334" s="62">
        <f t="shared" si="763"/>
        <v>0</v>
      </c>
      <c r="ADO1334" s="62">
        <f t="shared" si="763"/>
        <v>0</v>
      </c>
      <c r="ADP1334" s="62">
        <f t="shared" si="763"/>
        <v>2000000</v>
      </c>
      <c r="ADQ1334" s="62">
        <f t="shared" si="763"/>
        <v>0</v>
      </c>
      <c r="ADR1334" s="62">
        <f t="shared" si="763"/>
        <v>0</v>
      </c>
      <c r="ADS1334" s="62">
        <f t="shared" si="763"/>
        <v>2000000</v>
      </c>
      <c r="ADT1334" s="62">
        <f t="shared" si="763"/>
        <v>2000000</v>
      </c>
      <c r="ADZ1334" s="62" t="s">
        <v>197</v>
      </c>
      <c r="AEA1334" s="62" t="s">
        <v>1294</v>
      </c>
      <c r="AEB1334" s="62">
        <f>AEB1330</f>
        <v>0</v>
      </c>
      <c r="AEC1334" s="62">
        <f t="shared" si="763"/>
        <v>0</v>
      </c>
      <c r="AED1334" s="62">
        <f t="shared" si="763"/>
        <v>0</v>
      </c>
      <c r="AEE1334" s="62">
        <f t="shared" si="763"/>
        <v>0</v>
      </c>
      <c r="AEF1334" s="62">
        <f t="shared" si="763"/>
        <v>2000000</v>
      </c>
      <c r="AEG1334" s="62">
        <f t="shared" si="763"/>
        <v>0</v>
      </c>
      <c r="AEH1334" s="62">
        <f t="shared" si="763"/>
        <v>0</v>
      </c>
      <c r="AEI1334" s="62">
        <f t="shared" si="763"/>
        <v>2000000</v>
      </c>
      <c r="AEJ1334" s="62">
        <f t="shared" si="763"/>
        <v>2000000</v>
      </c>
      <c r="AEP1334" s="62" t="s">
        <v>197</v>
      </c>
      <c r="AEQ1334" s="62" t="s">
        <v>1294</v>
      </c>
      <c r="AER1334" s="62">
        <f>AER1330</f>
        <v>0</v>
      </c>
      <c r="AES1334" s="62">
        <f t="shared" si="763"/>
        <v>0</v>
      </c>
      <c r="AET1334" s="62">
        <f t="shared" si="763"/>
        <v>0</v>
      </c>
      <c r="AEU1334" s="62">
        <f t="shared" si="763"/>
        <v>0</v>
      </c>
      <c r="AEV1334" s="62">
        <f t="shared" si="763"/>
        <v>2000000</v>
      </c>
      <c r="AEW1334" s="62">
        <f t="shared" si="763"/>
        <v>0</v>
      </c>
      <c r="AEX1334" s="62">
        <f t="shared" si="763"/>
        <v>0</v>
      </c>
      <c r="AEY1334" s="62">
        <f t="shared" si="763"/>
        <v>2000000</v>
      </c>
      <c r="AEZ1334" s="62">
        <f t="shared" si="763"/>
        <v>2000000</v>
      </c>
      <c r="AFF1334" s="62" t="s">
        <v>197</v>
      </c>
      <c r="AFG1334" s="62" t="s">
        <v>1294</v>
      </c>
      <c r="AFH1334" s="62">
        <f>AFH1330</f>
        <v>0</v>
      </c>
      <c r="AFI1334" s="62">
        <f t="shared" si="764"/>
        <v>0</v>
      </c>
      <c r="AFJ1334" s="62">
        <f t="shared" si="764"/>
        <v>0</v>
      </c>
      <c r="AFK1334" s="62">
        <f t="shared" si="764"/>
        <v>0</v>
      </c>
      <c r="AFL1334" s="62">
        <f t="shared" si="764"/>
        <v>2000000</v>
      </c>
      <c r="AFM1334" s="62">
        <f t="shared" si="764"/>
        <v>0</v>
      </c>
      <c r="AFN1334" s="62">
        <f t="shared" si="764"/>
        <v>0</v>
      </c>
      <c r="AFO1334" s="62">
        <f t="shared" si="764"/>
        <v>2000000</v>
      </c>
      <c r="AFP1334" s="62">
        <f t="shared" si="764"/>
        <v>2000000</v>
      </c>
      <c r="AFV1334" s="62" t="s">
        <v>197</v>
      </c>
      <c r="AFW1334" s="62" t="s">
        <v>1294</v>
      </c>
      <c r="AFX1334" s="62">
        <f>AFX1330</f>
        <v>0</v>
      </c>
      <c r="AFY1334" s="62">
        <f t="shared" si="764"/>
        <v>0</v>
      </c>
      <c r="AFZ1334" s="62">
        <f t="shared" si="764"/>
        <v>0</v>
      </c>
      <c r="AGA1334" s="62">
        <f t="shared" si="764"/>
        <v>0</v>
      </c>
      <c r="AGB1334" s="62">
        <f t="shared" si="764"/>
        <v>2000000</v>
      </c>
      <c r="AGC1334" s="62">
        <f t="shared" si="764"/>
        <v>0</v>
      </c>
      <c r="AGD1334" s="62">
        <f t="shared" si="764"/>
        <v>0</v>
      </c>
      <c r="AGE1334" s="62">
        <f t="shared" si="764"/>
        <v>2000000</v>
      </c>
      <c r="AGF1334" s="62">
        <f t="shared" si="764"/>
        <v>2000000</v>
      </c>
      <c r="AGL1334" s="62" t="s">
        <v>197</v>
      </c>
      <c r="AGM1334" s="62" t="s">
        <v>1294</v>
      </c>
      <c r="AGN1334" s="62">
        <f>AGN1330</f>
        <v>0</v>
      </c>
      <c r="AGO1334" s="62">
        <f t="shared" si="764"/>
        <v>0</v>
      </c>
      <c r="AGP1334" s="62">
        <f t="shared" si="764"/>
        <v>0</v>
      </c>
      <c r="AGQ1334" s="62">
        <f t="shared" si="764"/>
        <v>0</v>
      </c>
      <c r="AGR1334" s="62">
        <f t="shared" si="764"/>
        <v>2000000</v>
      </c>
      <c r="AGS1334" s="62">
        <f t="shared" si="764"/>
        <v>0</v>
      </c>
      <c r="AGT1334" s="62">
        <f t="shared" si="764"/>
        <v>0</v>
      </c>
      <c r="AGU1334" s="62">
        <f t="shared" si="764"/>
        <v>2000000</v>
      </c>
      <c r="AGV1334" s="62">
        <f t="shared" si="764"/>
        <v>2000000</v>
      </c>
      <c r="AHB1334" s="62" t="s">
        <v>197</v>
      </c>
      <c r="AHC1334" s="62" t="s">
        <v>1294</v>
      </c>
      <c r="AHD1334" s="62">
        <f>AHD1330</f>
        <v>0</v>
      </c>
      <c r="AHE1334" s="62">
        <f t="shared" si="764"/>
        <v>0</v>
      </c>
      <c r="AHF1334" s="62">
        <f t="shared" si="764"/>
        <v>0</v>
      </c>
      <c r="AHG1334" s="62">
        <f t="shared" si="764"/>
        <v>0</v>
      </c>
      <c r="AHH1334" s="62">
        <f t="shared" si="764"/>
        <v>2000000</v>
      </c>
      <c r="AHI1334" s="62">
        <f t="shared" si="764"/>
        <v>0</v>
      </c>
      <c r="AHJ1334" s="62">
        <f t="shared" si="764"/>
        <v>0</v>
      </c>
      <c r="AHK1334" s="62">
        <f t="shared" si="764"/>
        <v>2000000</v>
      </c>
      <c r="AHL1334" s="62">
        <f t="shared" si="764"/>
        <v>2000000</v>
      </c>
      <c r="AHR1334" s="62" t="s">
        <v>197</v>
      </c>
      <c r="AHS1334" s="62" t="s">
        <v>1294</v>
      </c>
      <c r="AHT1334" s="62">
        <f>AHT1330</f>
        <v>0</v>
      </c>
      <c r="AHU1334" s="62">
        <f t="shared" si="765"/>
        <v>0</v>
      </c>
      <c r="AHV1334" s="62">
        <f t="shared" si="765"/>
        <v>0</v>
      </c>
      <c r="AHW1334" s="62">
        <f t="shared" si="765"/>
        <v>0</v>
      </c>
      <c r="AHX1334" s="62">
        <f t="shared" si="765"/>
        <v>2000000</v>
      </c>
      <c r="AHY1334" s="62">
        <f t="shared" si="765"/>
        <v>0</v>
      </c>
      <c r="AHZ1334" s="62">
        <f t="shared" si="765"/>
        <v>0</v>
      </c>
      <c r="AIA1334" s="62">
        <f t="shared" si="765"/>
        <v>2000000</v>
      </c>
      <c r="AIB1334" s="62">
        <f t="shared" si="765"/>
        <v>2000000</v>
      </c>
      <c r="AIH1334" s="62" t="s">
        <v>197</v>
      </c>
      <c r="AII1334" s="62" t="s">
        <v>1294</v>
      </c>
      <c r="AIJ1334" s="62">
        <f>AIJ1330</f>
        <v>0</v>
      </c>
      <c r="AIK1334" s="62">
        <f t="shared" si="765"/>
        <v>0</v>
      </c>
      <c r="AIL1334" s="62">
        <f t="shared" si="765"/>
        <v>0</v>
      </c>
      <c r="AIM1334" s="62">
        <f t="shared" si="765"/>
        <v>0</v>
      </c>
      <c r="AIN1334" s="62">
        <f t="shared" si="765"/>
        <v>2000000</v>
      </c>
      <c r="AIO1334" s="62">
        <f t="shared" si="765"/>
        <v>0</v>
      </c>
      <c r="AIP1334" s="62">
        <f t="shared" si="765"/>
        <v>0</v>
      </c>
      <c r="AIQ1334" s="62">
        <f t="shared" si="765"/>
        <v>2000000</v>
      </c>
      <c r="AIR1334" s="62">
        <f t="shared" si="765"/>
        <v>2000000</v>
      </c>
      <c r="AIX1334" s="62" t="s">
        <v>197</v>
      </c>
      <c r="AIY1334" s="62" t="s">
        <v>1294</v>
      </c>
      <c r="AIZ1334" s="62">
        <f>AIZ1330</f>
        <v>0</v>
      </c>
      <c r="AJA1334" s="62">
        <f t="shared" si="765"/>
        <v>0</v>
      </c>
      <c r="AJB1334" s="62">
        <f t="shared" si="765"/>
        <v>0</v>
      </c>
      <c r="AJC1334" s="62">
        <f t="shared" si="765"/>
        <v>0</v>
      </c>
      <c r="AJD1334" s="62">
        <f t="shared" si="765"/>
        <v>2000000</v>
      </c>
      <c r="AJE1334" s="62">
        <f t="shared" si="765"/>
        <v>0</v>
      </c>
      <c r="AJF1334" s="62">
        <f t="shared" si="765"/>
        <v>0</v>
      </c>
      <c r="AJG1334" s="62">
        <f t="shared" si="765"/>
        <v>2000000</v>
      </c>
      <c r="AJH1334" s="62">
        <f t="shared" si="765"/>
        <v>2000000</v>
      </c>
      <c r="AJN1334" s="62" t="s">
        <v>197</v>
      </c>
      <c r="AJO1334" s="62" t="s">
        <v>1294</v>
      </c>
      <c r="AJP1334" s="62">
        <f>AJP1330</f>
        <v>0</v>
      </c>
      <c r="AJQ1334" s="62">
        <f t="shared" si="765"/>
        <v>0</v>
      </c>
      <c r="AJR1334" s="62">
        <f t="shared" si="765"/>
        <v>0</v>
      </c>
      <c r="AJS1334" s="62">
        <f t="shared" si="765"/>
        <v>0</v>
      </c>
      <c r="AJT1334" s="62">
        <f t="shared" si="765"/>
        <v>2000000</v>
      </c>
      <c r="AJU1334" s="62">
        <f t="shared" si="765"/>
        <v>0</v>
      </c>
      <c r="AJV1334" s="62">
        <f t="shared" si="765"/>
        <v>0</v>
      </c>
      <c r="AJW1334" s="62">
        <f t="shared" si="765"/>
        <v>2000000</v>
      </c>
      <c r="AJX1334" s="62">
        <f t="shared" si="765"/>
        <v>2000000</v>
      </c>
      <c r="AKD1334" s="62" t="s">
        <v>197</v>
      </c>
      <c r="AKE1334" s="62" t="s">
        <v>1294</v>
      </c>
      <c r="AKF1334" s="62">
        <f>AKF1330</f>
        <v>0</v>
      </c>
      <c r="AKG1334" s="62">
        <f t="shared" si="766"/>
        <v>0</v>
      </c>
      <c r="AKH1334" s="62">
        <f t="shared" si="766"/>
        <v>0</v>
      </c>
      <c r="AKI1334" s="62">
        <f t="shared" si="766"/>
        <v>0</v>
      </c>
      <c r="AKJ1334" s="62">
        <f t="shared" si="766"/>
        <v>2000000</v>
      </c>
      <c r="AKK1334" s="62">
        <f t="shared" si="766"/>
        <v>0</v>
      </c>
      <c r="AKL1334" s="62">
        <f t="shared" si="766"/>
        <v>0</v>
      </c>
      <c r="AKM1334" s="62">
        <f t="shared" si="766"/>
        <v>2000000</v>
      </c>
      <c r="AKN1334" s="62">
        <f t="shared" si="766"/>
        <v>2000000</v>
      </c>
      <c r="AKT1334" s="62" t="s">
        <v>197</v>
      </c>
      <c r="AKU1334" s="62" t="s">
        <v>1294</v>
      </c>
      <c r="AKV1334" s="62">
        <f>AKV1330</f>
        <v>0</v>
      </c>
      <c r="AKW1334" s="62">
        <f t="shared" si="766"/>
        <v>0</v>
      </c>
      <c r="AKX1334" s="62">
        <f t="shared" si="766"/>
        <v>0</v>
      </c>
      <c r="AKY1334" s="62">
        <f t="shared" si="766"/>
        <v>0</v>
      </c>
      <c r="AKZ1334" s="62">
        <f t="shared" si="766"/>
        <v>2000000</v>
      </c>
      <c r="ALA1334" s="62">
        <f t="shared" si="766"/>
        <v>0</v>
      </c>
      <c r="ALB1334" s="62">
        <f t="shared" si="766"/>
        <v>0</v>
      </c>
      <c r="ALC1334" s="62">
        <f t="shared" si="766"/>
        <v>2000000</v>
      </c>
      <c r="ALD1334" s="62">
        <f t="shared" si="766"/>
        <v>2000000</v>
      </c>
      <c r="ALJ1334" s="62" t="s">
        <v>197</v>
      </c>
      <c r="ALK1334" s="62" t="s">
        <v>1294</v>
      </c>
      <c r="ALL1334" s="62">
        <f>ALL1330</f>
        <v>0</v>
      </c>
      <c r="ALM1334" s="62">
        <f t="shared" si="766"/>
        <v>0</v>
      </c>
      <c r="ALN1334" s="62">
        <f t="shared" si="766"/>
        <v>0</v>
      </c>
      <c r="ALO1334" s="62">
        <f t="shared" si="766"/>
        <v>0</v>
      </c>
      <c r="ALP1334" s="62">
        <f t="shared" si="766"/>
        <v>2000000</v>
      </c>
      <c r="ALQ1334" s="62">
        <f t="shared" si="766"/>
        <v>0</v>
      </c>
      <c r="ALR1334" s="62">
        <f t="shared" si="766"/>
        <v>0</v>
      </c>
      <c r="ALS1334" s="62">
        <f t="shared" si="766"/>
        <v>2000000</v>
      </c>
      <c r="ALT1334" s="62">
        <f t="shared" si="766"/>
        <v>2000000</v>
      </c>
      <c r="ALZ1334" s="62" t="s">
        <v>197</v>
      </c>
      <c r="AMA1334" s="62" t="s">
        <v>1294</v>
      </c>
      <c r="AMB1334" s="62">
        <f>AMB1330</f>
        <v>0</v>
      </c>
      <c r="AMC1334" s="62">
        <f t="shared" si="766"/>
        <v>0</v>
      </c>
      <c r="AMD1334" s="62">
        <f t="shared" si="766"/>
        <v>0</v>
      </c>
      <c r="AME1334" s="62">
        <f t="shared" si="766"/>
        <v>0</v>
      </c>
      <c r="AMF1334" s="62">
        <f t="shared" si="766"/>
        <v>2000000</v>
      </c>
      <c r="AMG1334" s="62">
        <f t="shared" si="766"/>
        <v>0</v>
      </c>
      <c r="AMH1334" s="62">
        <f t="shared" si="766"/>
        <v>0</v>
      </c>
      <c r="AMI1334" s="62">
        <f t="shared" si="766"/>
        <v>2000000</v>
      </c>
      <c r="AMJ1334" s="62">
        <f t="shared" si="766"/>
        <v>2000000</v>
      </c>
      <c r="AMP1334" s="62" t="s">
        <v>197</v>
      </c>
      <c r="AMQ1334" s="62" t="s">
        <v>1294</v>
      </c>
      <c r="AMR1334" s="62">
        <f>AMR1330</f>
        <v>0</v>
      </c>
      <c r="AMS1334" s="62">
        <f t="shared" si="767"/>
        <v>0</v>
      </c>
      <c r="AMT1334" s="62">
        <f t="shared" si="767"/>
        <v>0</v>
      </c>
      <c r="AMU1334" s="62">
        <f t="shared" si="767"/>
        <v>0</v>
      </c>
      <c r="AMV1334" s="62">
        <f t="shared" si="767"/>
        <v>2000000</v>
      </c>
      <c r="AMW1334" s="62">
        <f t="shared" si="767"/>
        <v>0</v>
      </c>
      <c r="AMX1334" s="62">
        <f t="shared" si="767"/>
        <v>0</v>
      </c>
      <c r="AMY1334" s="62">
        <f t="shared" si="767"/>
        <v>2000000</v>
      </c>
      <c r="AMZ1334" s="62">
        <f t="shared" si="767"/>
        <v>2000000</v>
      </c>
      <c r="ANF1334" s="62" t="s">
        <v>197</v>
      </c>
      <c r="ANG1334" s="62" t="s">
        <v>1294</v>
      </c>
      <c r="ANH1334" s="62">
        <f>ANH1330</f>
        <v>0</v>
      </c>
      <c r="ANI1334" s="62">
        <f t="shared" si="767"/>
        <v>0</v>
      </c>
      <c r="ANJ1334" s="62">
        <f t="shared" si="767"/>
        <v>0</v>
      </c>
      <c r="ANK1334" s="62">
        <f t="shared" si="767"/>
        <v>0</v>
      </c>
      <c r="ANL1334" s="62">
        <f t="shared" si="767"/>
        <v>2000000</v>
      </c>
      <c r="ANM1334" s="62">
        <f t="shared" si="767"/>
        <v>0</v>
      </c>
      <c r="ANN1334" s="62">
        <f t="shared" si="767"/>
        <v>0</v>
      </c>
      <c r="ANO1334" s="62">
        <f t="shared" si="767"/>
        <v>2000000</v>
      </c>
      <c r="ANP1334" s="62">
        <f t="shared" si="767"/>
        <v>2000000</v>
      </c>
      <c r="ANV1334" s="62" t="s">
        <v>197</v>
      </c>
      <c r="ANW1334" s="62" t="s">
        <v>1294</v>
      </c>
      <c r="ANX1334" s="62">
        <f>ANX1330</f>
        <v>0</v>
      </c>
      <c r="ANY1334" s="62">
        <f t="shared" si="767"/>
        <v>0</v>
      </c>
      <c r="ANZ1334" s="62">
        <f t="shared" si="767"/>
        <v>0</v>
      </c>
      <c r="AOA1334" s="62">
        <f t="shared" si="767"/>
        <v>0</v>
      </c>
      <c r="AOB1334" s="62">
        <f t="shared" si="767"/>
        <v>2000000</v>
      </c>
      <c r="AOC1334" s="62">
        <f t="shared" si="767"/>
        <v>0</v>
      </c>
      <c r="AOD1334" s="62">
        <f t="shared" si="767"/>
        <v>0</v>
      </c>
      <c r="AOE1334" s="62">
        <f t="shared" si="767"/>
        <v>2000000</v>
      </c>
      <c r="AOF1334" s="62">
        <f t="shared" si="767"/>
        <v>2000000</v>
      </c>
      <c r="AOL1334" s="62" t="s">
        <v>197</v>
      </c>
      <c r="AOM1334" s="62" t="s">
        <v>1294</v>
      </c>
      <c r="AON1334" s="62">
        <f>AON1330</f>
        <v>0</v>
      </c>
      <c r="AOO1334" s="62">
        <f t="shared" si="767"/>
        <v>0</v>
      </c>
      <c r="AOP1334" s="62">
        <f t="shared" si="767"/>
        <v>0</v>
      </c>
      <c r="AOQ1334" s="62">
        <f t="shared" si="767"/>
        <v>0</v>
      </c>
      <c r="AOR1334" s="62">
        <f t="shared" si="767"/>
        <v>2000000</v>
      </c>
      <c r="AOS1334" s="62">
        <f t="shared" si="767"/>
        <v>0</v>
      </c>
      <c r="AOT1334" s="62">
        <f t="shared" si="767"/>
        <v>0</v>
      </c>
      <c r="AOU1334" s="62">
        <f t="shared" si="767"/>
        <v>2000000</v>
      </c>
      <c r="AOV1334" s="62">
        <f t="shared" si="767"/>
        <v>2000000</v>
      </c>
      <c r="APB1334" s="62" t="s">
        <v>197</v>
      </c>
      <c r="APC1334" s="62" t="s">
        <v>1294</v>
      </c>
      <c r="APD1334" s="62">
        <f>APD1330</f>
        <v>0</v>
      </c>
      <c r="APE1334" s="62">
        <f t="shared" si="768"/>
        <v>0</v>
      </c>
      <c r="APF1334" s="62">
        <f t="shared" si="768"/>
        <v>0</v>
      </c>
      <c r="APG1334" s="62">
        <f t="shared" si="768"/>
        <v>0</v>
      </c>
      <c r="APH1334" s="62">
        <f t="shared" si="768"/>
        <v>2000000</v>
      </c>
      <c r="API1334" s="62">
        <f t="shared" si="768"/>
        <v>0</v>
      </c>
      <c r="APJ1334" s="62">
        <f t="shared" si="768"/>
        <v>0</v>
      </c>
      <c r="APK1334" s="62">
        <f t="shared" si="768"/>
        <v>2000000</v>
      </c>
      <c r="APL1334" s="62">
        <f t="shared" si="768"/>
        <v>2000000</v>
      </c>
      <c r="APR1334" s="62" t="s">
        <v>197</v>
      </c>
      <c r="APS1334" s="62" t="s">
        <v>1294</v>
      </c>
      <c r="APT1334" s="62">
        <f>APT1330</f>
        <v>0</v>
      </c>
      <c r="APU1334" s="62">
        <f t="shared" si="768"/>
        <v>0</v>
      </c>
      <c r="APV1334" s="62">
        <f t="shared" si="768"/>
        <v>0</v>
      </c>
      <c r="APW1334" s="62">
        <f t="shared" si="768"/>
        <v>0</v>
      </c>
      <c r="APX1334" s="62">
        <f t="shared" si="768"/>
        <v>2000000</v>
      </c>
      <c r="APY1334" s="62">
        <f t="shared" si="768"/>
        <v>0</v>
      </c>
      <c r="APZ1334" s="62">
        <f t="shared" si="768"/>
        <v>0</v>
      </c>
      <c r="AQA1334" s="62">
        <f t="shared" si="768"/>
        <v>2000000</v>
      </c>
      <c r="AQB1334" s="62">
        <f t="shared" si="768"/>
        <v>2000000</v>
      </c>
      <c r="AQH1334" s="62" t="s">
        <v>197</v>
      </c>
      <c r="AQI1334" s="62" t="s">
        <v>1294</v>
      </c>
      <c r="AQJ1334" s="62">
        <f>AQJ1330</f>
        <v>0</v>
      </c>
      <c r="AQK1334" s="62">
        <f t="shared" si="768"/>
        <v>0</v>
      </c>
      <c r="AQL1334" s="62">
        <f t="shared" si="768"/>
        <v>0</v>
      </c>
      <c r="AQM1334" s="62">
        <f t="shared" si="768"/>
        <v>0</v>
      </c>
      <c r="AQN1334" s="62">
        <f t="shared" si="768"/>
        <v>2000000</v>
      </c>
      <c r="AQO1334" s="62">
        <f t="shared" si="768"/>
        <v>0</v>
      </c>
      <c r="AQP1334" s="62">
        <f t="shared" si="768"/>
        <v>0</v>
      </c>
      <c r="AQQ1334" s="62">
        <f t="shared" si="768"/>
        <v>2000000</v>
      </c>
      <c r="AQR1334" s="62">
        <f t="shared" si="768"/>
        <v>2000000</v>
      </c>
      <c r="AQX1334" s="62" t="s">
        <v>197</v>
      </c>
      <c r="AQY1334" s="62" t="s">
        <v>1294</v>
      </c>
      <c r="AQZ1334" s="62">
        <f>AQZ1330</f>
        <v>0</v>
      </c>
      <c r="ARA1334" s="62">
        <f t="shared" si="768"/>
        <v>0</v>
      </c>
      <c r="ARB1334" s="62">
        <f t="shared" si="768"/>
        <v>0</v>
      </c>
      <c r="ARC1334" s="62">
        <f t="shared" si="768"/>
        <v>0</v>
      </c>
      <c r="ARD1334" s="62">
        <f t="shared" si="768"/>
        <v>2000000</v>
      </c>
      <c r="ARE1334" s="62">
        <f t="shared" si="768"/>
        <v>0</v>
      </c>
      <c r="ARF1334" s="62">
        <f t="shared" si="768"/>
        <v>0</v>
      </c>
      <c r="ARG1334" s="62">
        <f t="shared" si="768"/>
        <v>2000000</v>
      </c>
      <c r="ARH1334" s="62">
        <f t="shared" si="768"/>
        <v>2000000</v>
      </c>
      <c r="ARN1334" s="62" t="s">
        <v>197</v>
      </c>
      <c r="ARO1334" s="62" t="s">
        <v>1294</v>
      </c>
      <c r="ARP1334" s="62">
        <f>ARP1330</f>
        <v>0</v>
      </c>
      <c r="ARQ1334" s="62">
        <f t="shared" si="769"/>
        <v>0</v>
      </c>
      <c r="ARR1334" s="62">
        <f t="shared" si="769"/>
        <v>0</v>
      </c>
      <c r="ARS1334" s="62">
        <f t="shared" si="769"/>
        <v>0</v>
      </c>
      <c r="ART1334" s="62">
        <f t="shared" si="769"/>
        <v>2000000</v>
      </c>
      <c r="ARU1334" s="62">
        <f t="shared" si="769"/>
        <v>0</v>
      </c>
      <c r="ARV1334" s="62">
        <f t="shared" si="769"/>
        <v>0</v>
      </c>
      <c r="ARW1334" s="62">
        <f t="shared" si="769"/>
        <v>2000000</v>
      </c>
      <c r="ARX1334" s="62">
        <f t="shared" si="769"/>
        <v>2000000</v>
      </c>
      <c r="ASD1334" s="62" t="s">
        <v>197</v>
      </c>
      <c r="ASE1334" s="62" t="s">
        <v>1294</v>
      </c>
      <c r="ASF1334" s="62">
        <f>ASF1330</f>
        <v>0</v>
      </c>
      <c r="ASG1334" s="62">
        <f t="shared" si="769"/>
        <v>0</v>
      </c>
      <c r="ASH1334" s="62">
        <f t="shared" si="769"/>
        <v>0</v>
      </c>
      <c r="ASI1334" s="62">
        <f t="shared" si="769"/>
        <v>0</v>
      </c>
      <c r="ASJ1334" s="62">
        <f t="shared" si="769"/>
        <v>2000000</v>
      </c>
      <c r="ASK1334" s="62">
        <f t="shared" si="769"/>
        <v>0</v>
      </c>
      <c r="ASL1334" s="62">
        <f t="shared" si="769"/>
        <v>0</v>
      </c>
      <c r="ASM1334" s="62">
        <f t="shared" si="769"/>
        <v>2000000</v>
      </c>
      <c r="ASN1334" s="62">
        <f t="shared" si="769"/>
        <v>2000000</v>
      </c>
      <c r="AST1334" s="62" t="s">
        <v>197</v>
      </c>
      <c r="ASU1334" s="62" t="s">
        <v>1294</v>
      </c>
      <c r="ASV1334" s="62">
        <f>ASV1330</f>
        <v>0</v>
      </c>
      <c r="ASW1334" s="62">
        <f t="shared" si="769"/>
        <v>0</v>
      </c>
      <c r="ASX1334" s="62">
        <f t="shared" si="769"/>
        <v>0</v>
      </c>
      <c r="ASY1334" s="62">
        <f t="shared" si="769"/>
        <v>0</v>
      </c>
      <c r="ASZ1334" s="62">
        <f t="shared" si="769"/>
        <v>2000000</v>
      </c>
      <c r="ATA1334" s="62">
        <f t="shared" si="769"/>
        <v>0</v>
      </c>
      <c r="ATB1334" s="62">
        <f t="shared" si="769"/>
        <v>0</v>
      </c>
      <c r="ATC1334" s="62">
        <f t="shared" si="769"/>
        <v>2000000</v>
      </c>
      <c r="ATD1334" s="62">
        <f t="shared" si="769"/>
        <v>2000000</v>
      </c>
      <c r="ATJ1334" s="62" t="s">
        <v>197</v>
      </c>
      <c r="ATK1334" s="62" t="s">
        <v>1294</v>
      </c>
      <c r="ATL1334" s="62">
        <f>ATL1330</f>
        <v>0</v>
      </c>
      <c r="ATM1334" s="62">
        <f t="shared" si="769"/>
        <v>0</v>
      </c>
      <c r="ATN1334" s="62">
        <f t="shared" si="769"/>
        <v>0</v>
      </c>
      <c r="ATO1334" s="62">
        <f t="shared" si="769"/>
        <v>0</v>
      </c>
      <c r="ATP1334" s="62">
        <f t="shared" si="769"/>
        <v>2000000</v>
      </c>
      <c r="ATQ1334" s="62">
        <f t="shared" si="769"/>
        <v>0</v>
      </c>
      <c r="ATR1334" s="62">
        <f t="shared" si="769"/>
        <v>0</v>
      </c>
      <c r="ATS1334" s="62">
        <f t="shared" si="769"/>
        <v>2000000</v>
      </c>
      <c r="ATT1334" s="62">
        <f t="shared" si="769"/>
        <v>2000000</v>
      </c>
      <c r="ATZ1334" s="62" t="s">
        <v>197</v>
      </c>
      <c r="AUA1334" s="62" t="s">
        <v>1294</v>
      </c>
      <c r="AUB1334" s="62">
        <f>AUB1330</f>
        <v>0</v>
      </c>
      <c r="AUC1334" s="62">
        <f t="shared" si="770"/>
        <v>0</v>
      </c>
      <c r="AUD1334" s="62">
        <f t="shared" si="770"/>
        <v>0</v>
      </c>
      <c r="AUE1334" s="62">
        <f t="shared" si="770"/>
        <v>0</v>
      </c>
      <c r="AUF1334" s="62">
        <f t="shared" si="770"/>
        <v>2000000</v>
      </c>
      <c r="AUG1334" s="62">
        <f t="shared" si="770"/>
        <v>0</v>
      </c>
      <c r="AUH1334" s="62">
        <f t="shared" si="770"/>
        <v>0</v>
      </c>
      <c r="AUI1334" s="62">
        <f t="shared" si="770"/>
        <v>2000000</v>
      </c>
      <c r="AUJ1334" s="62">
        <f t="shared" si="770"/>
        <v>2000000</v>
      </c>
      <c r="AUP1334" s="62" t="s">
        <v>197</v>
      </c>
      <c r="AUQ1334" s="62" t="s">
        <v>1294</v>
      </c>
      <c r="AUR1334" s="62">
        <f>AUR1330</f>
        <v>0</v>
      </c>
      <c r="AUS1334" s="62">
        <f t="shared" si="770"/>
        <v>0</v>
      </c>
      <c r="AUT1334" s="62">
        <f t="shared" si="770"/>
        <v>0</v>
      </c>
      <c r="AUU1334" s="62">
        <f t="shared" si="770"/>
        <v>0</v>
      </c>
      <c r="AUV1334" s="62">
        <f t="shared" si="770"/>
        <v>2000000</v>
      </c>
      <c r="AUW1334" s="62">
        <f t="shared" si="770"/>
        <v>0</v>
      </c>
      <c r="AUX1334" s="62">
        <f t="shared" si="770"/>
        <v>0</v>
      </c>
      <c r="AUY1334" s="62">
        <f t="shared" si="770"/>
        <v>2000000</v>
      </c>
      <c r="AUZ1334" s="62">
        <f t="shared" si="770"/>
        <v>2000000</v>
      </c>
      <c r="AVF1334" s="62" t="s">
        <v>197</v>
      </c>
      <c r="AVG1334" s="62" t="s">
        <v>1294</v>
      </c>
      <c r="AVH1334" s="62">
        <f>AVH1330</f>
        <v>0</v>
      </c>
      <c r="AVI1334" s="62">
        <f t="shared" si="770"/>
        <v>0</v>
      </c>
      <c r="AVJ1334" s="62">
        <f t="shared" si="770"/>
        <v>0</v>
      </c>
      <c r="AVK1334" s="62">
        <f t="shared" si="770"/>
        <v>0</v>
      </c>
      <c r="AVL1334" s="62">
        <f t="shared" si="770"/>
        <v>2000000</v>
      </c>
      <c r="AVM1334" s="62">
        <f t="shared" si="770"/>
        <v>0</v>
      </c>
      <c r="AVN1334" s="62">
        <f t="shared" si="770"/>
        <v>0</v>
      </c>
      <c r="AVO1334" s="62">
        <f t="shared" si="770"/>
        <v>2000000</v>
      </c>
      <c r="AVP1334" s="62">
        <f t="shared" si="770"/>
        <v>2000000</v>
      </c>
      <c r="AVV1334" s="62" t="s">
        <v>197</v>
      </c>
      <c r="AVW1334" s="62" t="s">
        <v>1294</v>
      </c>
      <c r="AVX1334" s="62">
        <f>AVX1330</f>
        <v>0</v>
      </c>
      <c r="AVY1334" s="62">
        <f t="shared" si="770"/>
        <v>0</v>
      </c>
      <c r="AVZ1334" s="62">
        <f t="shared" si="770"/>
        <v>0</v>
      </c>
      <c r="AWA1334" s="62">
        <f t="shared" si="770"/>
        <v>0</v>
      </c>
      <c r="AWB1334" s="62">
        <f t="shared" si="770"/>
        <v>2000000</v>
      </c>
      <c r="AWC1334" s="62">
        <f t="shared" si="770"/>
        <v>0</v>
      </c>
      <c r="AWD1334" s="62">
        <f t="shared" si="770"/>
        <v>0</v>
      </c>
      <c r="AWE1334" s="62">
        <f t="shared" si="770"/>
        <v>2000000</v>
      </c>
      <c r="AWF1334" s="62">
        <f t="shared" si="770"/>
        <v>2000000</v>
      </c>
      <c r="AWL1334" s="62" t="s">
        <v>197</v>
      </c>
      <c r="AWM1334" s="62" t="s">
        <v>1294</v>
      </c>
      <c r="AWN1334" s="62">
        <f>AWN1330</f>
        <v>0</v>
      </c>
      <c r="AWO1334" s="62">
        <f t="shared" si="771"/>
        <v>0</v>
      </c>
      <c r="AWP1334" s="62">
        <f t="shared" si="771"/>
        <v>0</v>
      </c>
      <c r="AWQ1334" s="62">
        <f t="shared" si="771"/>
        <v>0</v>
      </c>
      <c r="AWR1334" s="62">
        <f t="shared" si="771"/>
        <v>2000000</v>
      </c>
      <c r="AWS1334" s="62">
        <f t="shared" si="771"/>
        <v>0</v>
      </c>
      <c r="AWT1334" s="62">
        <f t="shared" si="771"/>
        <v>0</v>
      </c>
      <c r="AWU1334" s="62">
        <f t="shared" si="771"/>
        <v>2000000</v>
      </c>
      <c r="AWV1334" s="62">
        <f t="shared" si="771"/>
        <v>2000000</v>
      </c>
      <c r="AXB1334" s="62" t="s">
        <v>197</v>
      </c>
      <c r="AXC1334" s="62" t="s">
        <v>1294</v>
      </c>
      <c r="AXD1334" s="62">
        <f>AXD1330</f>
        <v>0</v>
      </c>
      <c r="AXE1334" s="62">
        <f t="shared" si="771"/>
        <v>0</v>
      </c>
      <c r="AXF1334" s="62">
        <f t="shared" si="771"/>
        <v>0</v>
      </c>
      <c r="AXG1334" s="62">
        <f t="shared" si="771"/>
        <v>0</v>
      </c>
      <c r="AXH1334" s="62">
        <f t="shared" si="771"/>
        <v>2000000</v>
      </c>
      <c r="AXI1334" s="62">
        <f t="shared" si="771"/>
        <v>0</v>
      </c>
      <c r="AXJ1334" s="62">
        <f t="shared" si="771"/>
        <v>0</v>
      </c>
      <c r="AXK1334" s="62">
        <f t="shared" si="771"/>
        <v>2000000</v>
      </c>
      <c r="AXL1334" s="62">
        <f t="shared" si="771"/>
        <v>2000000</v>
      </c>
      <c r="AXR1334" s="62" t="s">
        <v>197</v>
      </c>
      <c r="AXS1334" s="62" t="s">
        <v>1294</v>
      </c>
      <c r="AXT1334" s="62">
        <f>AXT1330</f>
        <v>0</v>
      </c>
      <c r="AXU1334" s="62">
        <f t="shared" si="771"/>
        <v>0</v>
      </c>
      <c r="AXV1334" s="62">
        <f t="shared" si="771"/>
        <v>0</v>
      </c>
      <c r="AXW1334" s="62">
        <f t="shared" si="771"/>
        <v>0</v>
      </c>
      <c r="AXX1334" s="62">
        <f t="shared" si="771"/>
        <v>2000000</v>
      </c>
      <c r="AXY1334" s="62">
        <f t="shared" si="771"/>
        <v>0</v>
      </c>
      <c r="AXZ1334" s="62">
        <f t="shared" si="771"/>
        <v>0</v>
      </c>
      <c r="AYA1334" s="62">
        <f t="shared" si="771"/>
        <v>2000000</v>
      </c>
      <c r="AYB1334" s="62">
        <f t="shared" si="771"/>
        <v>2000000</v>
      </c>
      <c r="AYH1334" s="62" t="s">
        <v>197</v>
      </c>
      <c r="AYI1334" s="62" t="s">
        <v>1294</v>
      </c>
      <c r="AYJ1334" s="62">
        <f>AYJ1330</f>
        <v>0</v>
      </c>
      <c r="AYK1334" s="62">
        <f t="shared" si="771"/>
        <v>0</v>
      </c>
      <c r="AYL1334" s="62">
        <f t="shared" si="771"/>
        <v>0</v>
      </c>
      <c r="AYM1334" s="62">
        <f t="shared" si="771"/>
        <v>0</v>
      </c>
      <c r="AYN1334" s="62">
        <f t="shared" si="771"/>
        <v>2000000</v>
      </c>
      <c r="AYO1334" s="62">
        <f t="shared" si="771"/>
        <v>0</v>
      </c>
      <c r="AYP1334" s="62">
        <f t="shared" si="771"/>
        <v>0</v>
      </c>
      <c r="AYQ1334" s="62">
        <f t="shared" si="771"/>
        <v>2000000</v>
      </c>
      <c r="AYR1334" s="62">
        <f t="shared" si="771"/>
        <v>2000000</v>
      </c>
      <c r="AYX1334" s="62" t="s">
        <v>197</v>
      </c>
      <c r="AYY1334" s="62" t="s">
        <v>1294</v>
      </c>
      <c r="AYZ1334" s="62">
        <f>AYZ1330</f>
        <v>0</v>
      </c>
      <c r="AZA1334" s="62">
        <f t="shared" si="772"/>
        <v>0</v>
      </c>
      <c r="AZB1334" s="62">
        <f t="shared" si="772"/>
        <v>0</v>
      </c>
      <c r="AZC1334" s="62">
        <f t="shared" si="772"/>
        <v>0</v>
      </c>
      <c r="AZD1334" s="62">
        <f t="shared" si="772"/>
        <v>2000000</v>
      </c>
      <c r="AZE1334" s="62">
        <f t="shared" si="772"/>
        <v>0</v>
      </c>
      <c r="AZF1334" s="62">
        <f t="shared" si="772"/>
        <v>0</v>
      </c>
      <c r="AZG1334" s="62">
        <f t="shared" si="772"/>
        <v>2000000</v>
      </c>
      <c r="AZH1334" s="62">
        <f t="shared" si="772"/>
        <v>2000000</v>
      </c>
      <c r="AZN1334" s="62" t="s">
        <v>197</v>
      </c>
      <c r="AZO1334" s="62" t="s">
        <v>1294</v>
      </c>
      <c r="AZP1334" s="62">
        <f>AZP1330</f>
        <v>0</v>
      </c>
      <c r="AZQ1334" s="62">
        <f t="shared" si="772"/>
        <v>0</v>
      </c>
      <c r="AZR1334" s="62">
        <f t="shared" si="772"/>
        <v>0</v>
      </c>
      <c r="AZS1334" s="62">
        <f t="shared" si="772"/>
        <v>0</v>
      </c>
      <c r="AZT1334" s="62">
        <f t="shared" si="772"/>
        <v>2000000</v>
      </c>
      <c r="AZU1334" s="62">
        <f t="shared" si="772"/>
        <v>0</v>
      </c>
      <c r="AZV1334" s="62">
        <f t="shared" si="772"/>
        <v>0</v>
      </c>
      <c r="AZW1334" s="62">
        <f t="shared" si="772"/>
        <v>2000000</v>
      </c>
      <c r="AZX1334" s="62">
        <f t="shared" si="772"/>
        <v>2000000</v>
      </c>
      <c r="BAD1334" s="62" t="s">
        <v>197</v>
      </c>
      <c r="BAE1334" s="62" t="s">
        <v>1294</v>
      </c>
      <c r="BAF1334" s="62">
        <f>BAF1330</f>
        <v>0</v>
      </c>
      <c r="BAG1334" s="62">
        <f t="shared" si="772"/>
        <v>0</v>
      </c>
      <c r="BAH1334" s="62">
        <f t="shared" si="772"/>
        <v>0</v>
      </c>
      <c r="BAI1334" s="62">
        <f t="shared" si="772"/>
        <v>0</v>
      </c>
      <c r="BAJ1334" s="62">
        <f t="shared" si="772"/>
        <v>2000000</v>
      </c>
      <c r="BAK1334" s="62">
        <f t="shared" si="772"/>
        <v>0</v>
      </c>
      <c r="BAL1334" s="62">
        <f t="shared" si="772"/>
        <v>0</v>
      </c>
      <c r="BAM1334" s="62">
        <f t="shared" si="772"/>
        <v>2000000</v>
      </c>
      <c r="BAN1334" s="62">
        <f t="shared" si="772"/>
        <v>2000000</v>
      </c>
      <c r="BAT1334" s="62" t="s">
        <v>197</v>
      </c>
      <c r="BAU1334" s="62" t="s">
        <v>1294</v>
      </c>
      <c r="BAV1334" s="62">
        <f>BAV1330</f>
        <v>0</v>
      </c>
      <c r="BAW1334" s="62">
        <f t="shared" si="772"/>
        <v>0</v>
      </c>
      <c r="BAX1334" s="62">
        <f t="shared" si="772"/>
        <v>0</v>
      </c>
      <c r="BAY1334" s="62">
        <f t="shared" si="772"/>
        <v>0</v>
      </c>
      <c r="BAZ1334" s="62">
        <f t="shared" si="772"/>
        <v>2000000</v>
      </c>
      <c r="BBA1334" s="62">
        <f t="shared" si="772"/>
        <v>0</v>
      </c>
      <c r="BBB1334" s="62">
        <f t="shared" si="772"/>
        <v>0</v>
      </c>
      <c r="BBC1334" s="62">
        <f t="shared" si="772"/>
        <v>2000000</v>
      </c>
      <c r="BBD1334" s="62">
        <f t="shared" si="772"/>
        <v>2000000</v>
      </c>
      <c r="BBJ1334" s="62" t="s">
        <v>197</v>
      </c>
      <c r="BBK1334" s="62" t="s">
        <v>1294</v>
      </c>
      <c r="BBL1334" s="62">
        <f>BBL1330</f>
        <v>0</v>
      </c>
      <c r="BBM1334" s="62">
        <f t="shared" si="773"/>
        <v>0</v>
      </c>
      <c r="BBN1334" s="62">
        <f t="shared" si="773"/>
        <v>0</v>
      </c>
      <c r="BBO1334" s="62">
        <f t="shared" si="773"/>
        <v>0</v>
      </c>
      <c r="BBP1334" s="62">
        <f t="shared" si="773"/>
        <v>2000000</v>
      </c>
      <c r="BBQ1334" s="62">
        <f t="shared" si="773"/>
        <v>0</v>
      </c>
      <c r="BBR1334" s="62">
        <f t="shared" si="773"/>
        <v>0</v>
      </c>
      <c r="BBS1334" s="62">
        <f t="shared" si="773"/>
        <v>2000000</v>
      </c>
      <c r="BBT1334" s="62">
        <f t="shared" si="773"/>
        <v>2000000</v>
      </c>
      <c r="BBZ1334" s="62" t="s">
        <v>197</v>
      </c>
      <c r="BCA1334" s="62" t="s">
        <v>1294</v>
      </c>
      <c r="BCB1334" s="62">
        <f>BCB1330</f>
        <v>0</v>
      </c>
      <c r="BCC1334" s="62">
        <f t="shared" si="773"/>
        <v>0</v>
      </c>
      <c r="BCD1334" s="62">
        <f t="shared" si="773"/>
        <v>0</v>
      </c>
      <c r="BCE1334" s="62">
        <f t="shared" si="773"/>
        <v>0</v>
      </c>
      <c r="BCF1334" s="62">
        <f t="shared" si="773"/>
        <v>2000000</v>
      </c>
      <c r="BCG1334" s="62">
        <f t="shared" si="773"/>
        <v>0</v>
      </c>
      <c r="BCH1334" s="62">
        <f t="shared" si="773"/>
        <v>0</v>
      </c>
      <c r="BCI1334" s="62">
        <f t="shared" si="773"/>
        <v>2000000</v>
      </c>
      <c r="BCJ1334" s="62">
        <f t="shared" si="773"/>
        <v>2000000</v>
      </c>
      <c r="BCP1334" s="62" t="s">
        <v>197</v>
      </c>
      <c r="BCQ1334" s="62" t="s">
        <v>1294</v>
      </c>
      <c r="BCR1334" s="62">
        <f>BCR1330</f>
        <v>0</v>
      </c>
      <c r="BCS1334" s="62">
        <f t="shared" si="773"/>
        <v>0</v>
      </c>
      <c r="BCT1334" s="62">
        <f t="shared" si="773"/>
        <v>0</v>
      </c>
      <c r="BCU1334" s="62">
        <f t="shared" si="773"/>
        <v>0</v>
      </c>
      <c r="BCV1334" s="62">
        <f t="shared" si="773"/>
        <v>2000000</v>
      </c>
      <c r="BCW1334" s="62">
        <f t="shared" si="773"/>
        <v>0</v>
      </c>
      <c r="BCX1334" s="62">
        <f t="shared" si="773"/>
        <v>0</v>
      </c>
      <c r="BCY1334" s="62">
        <f t="shared" si="773"/>
        <v>2000000</v>
      </c>
      <c r="BCZ1334" s="62">
        <f t="shared" si="773"/>
        <v>2000000</v>
      </c>
      <c r="BDF1334" s="62" t="s">
        <v>197</v>
      </c>
      <c r="BDG1334" s="62" t="s">
        <v>1294</v>
      </c>
      <c r="BDH1334" s="62">
        <f>BDH1330</f>
        <v>0</v>
      </c>
      <c r="BDI1334" s="62">
        <f t="shared" si="773"/>
        <v>0</v>
      </c>
      <c r="BDJ1334" s="62">
        <f t="shared" si="773"/>
        <v>0</v>
      </c>
      <c r="BDK1334" s="62">
        <f t="shared" si="773"/>
        <v>0</v>
      </c>
      <c r="BDL1334" s="62">
        <f t="shared" si="773"/>
        <v>2000000</v>
      </c>
      <c r="BDM1334" s="62">
        <f t="shared" si="773"/>
        <v>0</v>
      </c>
      <c r="BDN1334" s="62">
        <f t="shared" si="773"/>
        <v>0</v>
      </c>
      <c r="BDO1334" s="62">
        <f t="shared" si="773"/>
        <v>2000000</v>
      </c>
      <c r="BDP1334" s="62">
        <f t="shared" si="773"/>
        <v>2000000</v>
      </c>
      <c r="BDV1334" s="62" t="s">
        <v>197</v>
      </c>
      <c r="BDW1334" s="62" t="s">
        <v>1294</v>
      </c>
      <c r="BDX1334" s="62">
        <f>BDX1330</f>
        <v>0</v>
      </c>
      <c r="BDY1334" s="62">
        <f t="shared" si="774"/>
        <v>0</v>
      </c>
      <c r="BDZ1334" s="62">
        <f t="shared" si="774"/>
        <v>0</v>
      </c>
      <c r="BEA1334" s="62">
        <f t="shared" si="774"/>
        <v>0</v>
      </c>
      <c r="BEB1334" s="62">
        <f t="shared" si="774"/>
        <v>2000000</v>
      </c>
      <c r="BEC1334" s="62">
        <f t="shared" si="774"/>
        <v>0</v>
      </c>
      <c r="BED1334" s="62">
        <f t="shared" si="774"/>
        <v>0</v>
      </c>
      <c r="BEE1334" s="62">
        <f t="shared" si="774"/>
        <v>2000000</v>
      </c>
      <c r="BEF1334" s="62">
        <f t="shared" si="774"/>
        <v>2000000</v>
      </c>
      <c r="BEL1334" s="62" t="s">
        <v>197</v>
      </c>
      <c r="BEM1334" s="62" t="s">
        <v>1294</v>
      </c>
      <c r="BEN1334" s="62">
        <f>BEN1330</f>
        <v>0</v>
      </c>
      <c r="BEO1334" s="62">
        <f t="shared" si="774"/>
        <v>0</v>
      </c>
      <c r="BEP1334" s="62">
        <f t="shared" si="774"/>
        <v>0</v>
      </c>
      <c r="BEQ1334" s="62">
        <f t="shared" si="774"/>
        <v>0</v>
      </c>
      <c r="BER1334" s="62">
        <f t="shared" si="774"/>
        <v>2000000</v>
      </c>
      <c r="BES1334" s="62">
        <f t="shared" si="774"/>
        <v>0</v>
      </c>
      <c r="BET1334" s="62">
        <f t="shared" si="774"/>
        <v>0</v>
      </c>
      <c r="BEU1334" s="62">
        <f t="shared" si="774"/>
        <v>2000000</v>
      </c>
      <c r="BEV1334" s="62">
        <f t="shared" si="774"/>
        <v>2000000</v>
      </c>
      <c r="BFB1334" s="62" t="s">
        <v>197</v>
      </c>
      <c r="BFC1334" s="62" t="s">
        <v>1294</v>
      </c>
      <c r="BFD1334" s="62">
        <f>BFD1330</f>
        <v>0</v>
      </c>
      <c r="BFE1334" s="62">
        <f t="shared" si="774"/>
        <v>0</v>
      </c>
      <c r="BFF1334" s="62">
        <f t="shared" si="774"/>
        <v>0</v>
      </c>
      <c r="BFG1334" s="62">
        <f t="shared" si="774"/>
        <v>0</v>
      </c>
      <c r="BFH1334" s="62">
        <f t="shared" si="774"/>
        <v>2000000</v>
      </c>
      <c r="BFI1334" s="62">
        <f t="shared" si="774"/>
        <v>0</v>
      </c>
      <c r="BFJ1334" s="62">
        <f t="shared" si="774"/>
        <v>0</v>
      </c>
      <c r="BFK1334" s="62">
        <f t="shared" si="774"/>
        <v>2000000</v>
      </c>
      <c r="BFL1334" s="62">
        <f t="shared" si="774"/>
        <v>2000000</v>
      </c>
      <c r="BFR1334" s="62" t="s">
        <v>197</v>
      </c>
      <c r="BFS1334" s="62" t="s">
        <v>1294</v>
      </c>
      <c r="BFT1334" s="62">
        <f>BFT1330</f>
        <v>0</v>
      </c>
      <c r="BFU1334" s="62">
        <f t="shared" si="774"/>
        <v>0</v>
      </c>
      <c r="BFV1334" s="62">
        <f t="shared" si="774"/>
        <v>0</v>
      </c>
      <c r="BFW1334" s="62">
        <f t="shared" si="774"/>
        <v>0</v>
      </c>
      <c r="BFX1334" s="62">
        <f t="shared" si="774"/>
        <v>2000000</v>
      </c>
      <c r="BFY1334" s="62">
        <f t="shared" si="774"/>
        <v>0</v>
      </c>
      <c r="BFZ1334" s="62">
        <f t="shared" si="774"/>
        <v>0</v>
      </c>
      <c r="BGA1334" s="62">
        <f t="shared" si="774"/>
        <v>2000000</v>
      </c>
      <c r="BGB1334" s="62">
        <f t="shared" si="774"/>
        <v>2000000</v>
      </c>
      <c r="BGH1334" s="62" t="s">
        <v>197</v>
      </c>
      <c r="BGI1334" s="62" t="s">
        <v>1294</v>
      </c>
      <c r="BGJ1334" s="62">
        <f>BGJ1330</f>
        <v>0</v>
      </c>
      <c r="BGK1334" s="62">
        <f t="shared" si="775"/>
        <v>0</v>
      </c>
      <c r="BGL1334" s="62">
        <f t="shared" si="775"/>
        <v>0</v>
      </c>
      <c r="BGM1334" s="62">
        <f t="shared" si="775"/>
        <v>0</v>
      </c>
      <c r="BGN1334" s="62">
        <f t="shared" si="775"/>
        <v>2000000</v>
      </c>
      <c r="BGO1334" s="62">
        <f t="shared" si="775"/>
        <v>0</v>
      </c>
      <c r="BGP1334" s="62">
        <f t="shared" si="775"/>
        <v>0</v>
      </c>
      <c r="BGQ1334" s="62">
        <f t="shared" si="775"/>
        <v>2000000</v>
      </c>
      <c r="BGR1334" s="62">
        <f t="shared" si="775"/>
        <v>2000000</v>
      </c>
      <c r="BGX1334" s="62" t="s">
        <v>197</v>
      </c>
      <c r="BGY1334" s="62" t="s">
        <v>1294</v>
      </c>
      <c r="BGZ1334" s="62">
        <f>BGZ1330</f>
        <v>0</v>
      </c>
      <c r="BHA1334" s="62">
        <f t="shared" si="775"/>
        <v>0</v>
      </c>
      <c r="BHB1334" s="62">
        <f t="shared" si="775"/>
        <v>0</v>
      </c>
      <c r="BHC1334" s="62">
        <f t="shared" si="775"/>
        <v>0</v>
      </c>
      <c r="BHD1334" s="62">
        <f t="shared" si="775"/>
        <v>2000000</v>
      </c>
      <c r="BHE1334" s="62">
        <f t="shared" si="775"/>
        <v>0</v>
      </c>
      <c r="BHF1334" s="62">
        <f t="shared" si="775"/>
        <v>0</v>
      </c>
      <c r="BHG1334" s="62">
        <f t="shared" si="775"/>
        <v>2000000</v>
      </c>
      <c r="BHH1334" s="62">
        <f t="shared" si="775"/>
        <v>2000000</v>
      </c>
      <c r="BHN1334" s="62" t="s">
        <v>197</v>
      </c>
      <c r="BHO1334" s="62" t="s">
        <v>1294</v>
      </c>
      <c r="BHP1334" s="62">
        <f>BHP1330</f>
        <v>0</v>
      </c>
      <c r="BHQ1334" s="62">
        <f t="shared" si="775"/>
        <v>0</v>
      </c>
      <c r="BHR1334" s="62">
        <f t="shared" si="775"/>
        <v>0</v>
      </c>
      <c r="BHS1334" s="62">
        <f t="shared" si="775"/>
        <v>0</v>
      </c>
      <c r="BHT1334" s="62">
        <f t="shared" si="775"/>
        <v>2000000</v>
      </c>
      <c r="BHU1334" s="62">
        <f t="shared" si="775"/>
        <v>0</v>
      </c>
      <c r="BHV1334" s="62">
        <f t="shared" si="775"/>
        <v>0</v>
      </c>
      <c r="BHW1334" s="62">
        <f t="shared" si="775"/>
        <v>2000000</v>
      </c>
      <c r="BHX1334" s="62">
        <f t="shared" si="775"/>
        <v>2000000</v>
      </c>
      <c r="BID1334" s="62" t="s">
        <v>197</v>
      </c>
      <c r="BIE1334" s="62" t="s">
        <v>1294</v>
      </c>
      <c r="BIF1334" s="62">
        <f>BIF1330</f>
        <v>0</v>
      </c>
      <c r="BIG1334" s="62">
        <f t="shared" si="775"/>
        <v>0</v>
      </c>
      <c r="BIH1334" s="62">
        <f t="shared" si="775"/>
        <v>0</v>
      </c>
      <c r="BII1334" s="62">
        <f t="shared" si="775"/>
        <v>0</v>
      </c>
      <c r="BIJ1334" s="62">
        <f t="shared" si="775"/>
        <v>2000000</v>
      </c>
      <c r="BIK1334" s="62">
        <f t="shared" si="775"/>
        <v>0</v>
      </c>
      <c r="BIL1334" s="62">
        <f t="shared" si="775"/>
        <v>0</v>
      </c>
      <c r="BIM1334" s="62">
        <f t="shared" si="775"/>
        <v>2000000</v>
      </c>
      <c r="BIN1334" s="62">
        <f t="shared" si="775"/>
        <v>2000000</v>
      </c>
      <c r="BIT1334" s="62" t="s">
        <v>197</v>
      </c>
      <c r="BIU1334" s="62" t="s">
        <v>1294</v>
      </c>
      <c r="BIV1334" s="62">
        <f>BIV1330</f>
        <v>0</v>
      </c>
      <c r="BIW1334" s="62">
        <f t="shared" si="776"/>
        <v>0</v>
      </c>
      <c r="BIX1334" s="62">
        <f t="shared" si="776"/>
        <v>0</v>
      </c>
      <c r="BIY1334" s="62">
        <f t="shared" si="776"/>
        <v>0</v>
      </c>
      <c r="BIZ1334" s="62">
        <f t="shared" si="776"/>
        <v>2000000</v>
      </c>
      <c r="BJA1334" s="62">
        <f t="shared" si="776"/>
        <v>0</v>
      </c>
      <c r="BJB1334" s="62">
        <f t="shared" si="776"/>
        <v>0</v>
      </c>
      <c r="BJC1334" s="62">
        <f t="shared" si="776"/>
        <v>2000000</v>
      </c>
      <c r="BJD1334" s="62">
        <f t="shared" si="776"/>
        <v>2000000</v>
      </c>
      <c r="BJJ1334" s="62" t="s">
        <v>197</v>
      </c>
      <c r="BJK1334" s="62" t="s">
        <v>1294</v>
      </c>
      <c r="BJL1334" s="62">
        <f>BJL1330</f>
        <v>0</v>
      </c>
      <c r="BJM1334" s="62">
        <f t="shared" si="776"/>
        <v>0</v>
      </c>
      <c r="BJN1334" s="62">
        <f t="shared" si="776"/>
        <v>0</v>
      </c>
      <c r="BJO1334" s="62">
        <f t="shared" si="776"/>
        <v>0</v>
      </c>
      <c r="BJP1334" s="62">
        <f t="shared" si="776"/>
        <v>2000000</v>
      </c>
      <c r="BJQ1334" s="62">
        <f t="shared" si="776"/>
        <v>0</v>
      </c>
      <c r="BJR1334" s="62">
        <f t="shared" si="776"/>
        <v>0</v>
      </c>
      <c r="BJS1334" s="62">
        <f t="shared" si="776"/>
        <v>2000000</v>
      </c>
      <c r="BJT1334" s="62">
        <f t="shared" si="776"/>
        <v>2000000</v>
      </c>
      <c r="BJZ1334" s="62" t="s">
        <v>197</v>
      </c>
      <c r="BKA1334" s="62" t="s">
        <v>1294</v>
      </c>
      <c r="BKB1334" s="62">
        <f>BKB1330</f>
        <v>0</v>
      </c>
      <c r="BKC1334" s="62">
        <f t="shared" si="776"/>
        <v>0</v>
      </c>
      <c r="BKD1334" s="62">
        <f t="shared" si="776"/>
        <v>0</v>
      </c>
      <c r="BKE1334" s="62">
        <f t="shared" si="776"/>
        <v>0</v>
      </c>
      <c r="BKF1334" s="62">
        <f t="shared" si="776"/>
        <v>2000000</v>
      </c>
      <c r="BKG1334" s="62">
        <f t="shared" si="776"/>
        <v>0</v>
      </c>
      <c r="BKH1334" s="62">
        <f t="shared" si="776"/>
        <v>0</v>
      </c>
      <c r="BKI1334" s="62">
        <f t="shared" si="776"/>
        <v>2000000</v>
      </c>
      <c r="BKJ1334" s="62">
        <f t="shared" si="776"/>
        <v>2000000</v>
      </c>
      <c r="BKP1334" s="62" t="s">
        <v>197</v>
      </c>
      <c r="BKQ1334" s="62" t="s">
        <v>1294</v>
      </c>
      <c r="BKR1334" s="62">
        <f>BKR1330</f>
        <v>0</v>
      </c>
      <c r="BKS1334" s="62">
        <f t="shared" si="776"/>
        <v>0</v>
      </c>
      <c r="BKT1334" s="62">
        <f t="shared" si="776"/>
        <v>0</v>
      </c>
      <c r="BKU1334" s="62">
        <f t="shared" si="776"/>
        <v>0</v>
      </c>
      <c r="BKV1334" s="62">
        <f t="shared" si="776"/>
        <v>2000000</v>
      </c>
      <c r="BKW1334" s="62">
        <f t="shared" si="776"/>
        <v>0</v>
      </c>
      <c r="BKX1334" s="62">
        <f t="shared" si="776"/>
        <v>0</v>
      </c>
      <c r="BKY1334" s="62">
        <f t="shared" si="776"/>
        <v>2000000</v>
      </c>
      <c r="BKZ1334" s="62">
        <f t="shared" si="776"/>
        <v>2000000</v>
      </c>
      <c r="BLF1334" s="62" t="s">
        <v>197</v>
      </c>
      <c r="BLG1334" s="62" t="s">
        <v>1294</v>
      </c>
      <c r="BLH1334" s="62">
        <f>BLH1330</f>
        <v>0</v>
      </c>
      <c r="BLI1334" s="62">
        <f t="shared" si="777"/>
        <v>0</v>
      </c>
      <c r="BLJ1334" s="62">
        <f t="shared" si="777"/>
        <v>0</v>
      </c>
      <c r="BLK1334" s="62">
        <f t="shared" si="777"/>
        <v>0</v>
      </c>
      <c r="BLL1334" s="62">
        <f t="shared" si="777"/>
        <v>2000000</v>
      </c>
      <c r="BLM1334" s="62">
        <f t="shared" si="777"/>
        <v>0</v>
      </c>
      <c r="BLN1334" s="62">
        <f t="shared" si="777"/>
        <v>0</v>
      </c>
      <c r="BLO1334" s="62">
        <f t="shared" si="777"/>
        <v>2000000</v>
      </c>
      <c r="BLP1334" s="62">
        <f t="shared" si="777"/>
        <v>2000000</v>
      </c>
      <c r="BLV1334" s="62" t="s">
        <v>197</v>
      </c>
      <c r="BLW1334" s="62" t="s">
        <v>1294</v>
      </c>
      <c r="BLX1334" s="62">
        <f>BLX1330</f>
        <v>0</v>
      </c>
      <c r="BLY1334" s="62">
        <f t="shared" si="777"/>
        <v>0</v>
      </c>
      <c r="BLZ1334" s="62">
        <f t="shared" si="777"/>
        <v>0</v>
      </c>
      <c r="BMA1334" s="62">
        <f t="shared" si="777"/>
        <v>0</v>
      </c>
      <c r="BMB1334" s="62">
        <f t="shared" si="777"/>
        <v>2000000</v>
      </c>
      <c r="BMC1334" s="62">
        <f t="shared" si="777"/>
        <v>0</v>
      </c>
      <c r="BMD1334" s="62">
        <f t="shared" si="777"/>
        <v>0</v>
      </c>
      <c r="BME1334" s="62">
        <f t="shared" si="777"/>
        <v>2000000</v>
      </c>
      <c r="BMF1334" s="62">
        <f t="shared" si="777"/>
        <v>2000000</v>
      </c>
      <c r="BML1334" s="62" t="s">
        <v>197</v>
      </c>
      <c r="BMM1334" s="62" t="s">
        <v>1294</v>
      </c>
      <c r="BMN1334" s="62">
        <f>BMN1330</f>
        <v>0</v>
      </c>
      <c r="BMO1334" s="62">
        <f t="shared" si="777"/>
        <v>0</v>
      </c>
      <c r="BMP1334" s="62">
        <f t="shared" si="777"/>
        <v>0</v>
      </c>
      <c r="BMQ1334" s="62">
        <f t="shared" si="777"/>
        <v>0</v>
      </c>
      <c r="BMR1334" s="62">
        <f t="shared" si="777"/>
        <v>2000000</v>
      </c>
      <c r="BMS1334" s="62">
        <f t="shared" si="777"/>
        <v>0</v>
      </c>
      <c r="BMT1334" s="62">
        <f t="shared" si="777"/>
        <v>0</v>
      </c>
      <c r="BMU1334" s="62">
        <f t="shared" si="777"/>
        <v>2000000</v>
      </c>
      <c r="BMV1334" s="62">
        <f t="shared" si="777"/>
        <v>2000000</v>
      </c>
      <c r="BNB1334" s="62" t="s">
        <v>197</v>
      </c>
      <c r="BNC1334" s="62" t="s">
        <v>1294</v>
      </c>
      <c r="BND1334" s="62">
        <f>BND1330</f>
        <v>0</v>
      </c>
      <c r="BNE1334" s="62">
        <f t="shared" si="777"/>
        <v>0</v>
      </c>
      <c r="BNF1334" s="62">
        <f t="shared" si="777"/>
        <v>0</v>
      </c>
      <c r="BNG1334" s="62">
        <f t="shared" si="777"/>
        <v>0</v>
      </c>
      <c r="BNH1334" s="62">
        <f t="shared" si="777"/>
        <v>2000000</v>
      </c>
      <c r="BNI1334" s="62">
        <f t="shared" si="777"/>
        <v>0</v>
      </c>
      <c r="BNJ1334" s="62">
        <f t="shared" si="777"/>
        <v>0</v>
      </c>
      <c r="BNK1334" s="62">
        <f t="shared" si="777"/>
        <v>2000000</v>
      </c>
      <c r="BNL1334" s="62">
        <f t="shared" si="777"/>
        <v>2000000</v>
      </c>
      <c r="BNR1334" s="62" t="s">
        <v>197</v>
      </c>
      <c r="BNS1334" s="62" t="s">
        <v>1294</v>
      </c>
      <c r="BNT1334" s="62">
        <f>BNT1330</f>
        <v>0</v>
      </c>
      <c r="BNU1334" s="62">
        <f t="shared" si="778"/>
        <v>0</v>
      </c>
      <c r="BNV1334" s="62">
        <f t="shared" si="778"/>
        <v>0</v>
      </c>
      <c r="BNW1334" s="62">
        <f t="shared" si="778"/>
        <v>0</v>
      </c>
      <c r="BNX1334" s="62">
        <f t="shared" si="778"/>
        <v>2000000</v>
      </c>
      <c r="BNY1334" s="62">
        <f t="shared" si="778"/>
        <v>0</v>
      </c>
      <c r="BNZ1334" s="62">
        <f t="shared" si="778"/>
        <v>0</v>
      </c>
      <c r="BOA1334" s="62">
        <f t="shared" si="778"/>
        <v>2000000</v>
      </c>
      <c r="BOB1334" s="62">
        <f t="shared" si="778"/>
        <v>2000000</v>
      </c>
      <c r="BOH1334" s="62" t="s">
        <v>197</v>
      </c>
      <c r="BOI1334" s="62" t="s">
        <v>1294</v>
      </c>
      <c r="BOJ1334" s="62">
        <f>BOJ1330</f>
        <v>0</v>
      </c>
      <c r="BOK1334" s="62">
        <f t="shared" si="778"/>
        <v>0</v>
      </c>
      <c r="BOL1334" s="62">
        <f t="shared" si="778"/>
        <v>0</v>
      </c>
      <c r="BOM1334" s="62">
        <f t="shared" si="778"/>
        <v>0</v>
      </c>
      <c r="BON1334" s="62">
        <f t="shared" si="778"/>
        <v>2000000</v>
      </c>
      <c r="BOO1334" s="62">
        <f t="shared" si="778"/>
        <v>0</v>
      </c>
      <c r="BOP1334" s="62">
        <f t="shared" si="778"/>
        <v>0</v>
      </c>
      <c r="BOQ1334" s="62">
        <f t="shared" si="778"/>
        <v>2000000</v>
      </c>
      <c r="BOR1334" s="62">
        <f t="shared" si="778"/>
        <v>2000000</v>
      </c>
      <c r="BOX1334" s="62" t="s">
        <v>197</v>
      </c>
      <c r="BOY1334" s="62" t="s">
        <v>1294</v>
      </c>
      <c r="BOZ1334" s="62">
        <f>BOZ1330</f>
        <v>0</v>
      </c>
      <c r="BPA1334" s="62">
        <f t="shared" si="778"/>
        <v>0</v>
      </c>
      <c r="BPB1334" s="62">
        <f t="shared" si="778"/>
        <v>0</v>
      </c>
      <c r="BPC1334" s="62">
        <f t="shared" si="778"/>
        <v>0</v>
      </c>
      <c r="BPD1334" s="62">
        <f t="shared" si="778"/>
        <v>2000000</v>
      </c>
      <c r="BPE1334" s="62">
        <f t="shared" si="778"/>
        <v>0</v>
      </c>
      <c r="BPF1334" s="62">
        <f t="shared" si="778"/>
        <v>0</v>
      </c>
      <c r="BPG1334" s="62">
        <f t="shared" si="778"/>
        <v>2000000</v>
      </c>
      <c r="BPH1334" s="62">
        <f t="shared" si="778"/>
        <v>2000000</v>
      </c>
      <c r="BPN1334" s="62" t="s">
        <v>197</v>
      </c>
      <c r="BPO1334" s="62" t="s">
        <v>1294</v>
      </c>
      <c r="BPP1334" s="62">
        <f>BPP1330</f>
        <v>0</v>
      </c>
      <c r="BPQ1334" s="62">
        <f t="shared" si="778"/>
        <v>0</v>
      </c>
      <c r="BPR1334" s="62">
        <f t="shared" si="778"/>
        <v>0</v>
      </c>
      <c r="BPS1334" s="62">
        <f t="shared" si="778"/>
        <v>0</v>
      </c>
      <c r="BPT1334" s="62">
        <f t="shared" si="778"/>
        <v>2000000</v>
      </c>
      <c r="BPU1334" s="62">
        <f t="shared" si="778"/>
        <v>0</v>
      </c>
      <c r="BPV1334" s="62">
        <f t="shared" si="778"/>
        <v>0</v>
      </c>
      <c r="BPW1334" s="62">
        <f t="shared" si="778"/>
        <v>2000000</v>
      </c>
      <c r="BPX1334" s="62">
        <f t="shared" si="778"/>
        <v>2000000</v>
      </c>
      <c r="BQD1334" s="62" t="s">
        <v>197</v>
      </c>
      <c r="BQE1334" s="62" t="s">
        <v>1294</v>
      </c>
      <c r="BQF1334" s="62">
        <f>BQF1330</f>
        <v>0</v>
      </c>
      <c r="BQG1334" s="62">
        <f t="shared" si="779"/>
        <v>0</v>
      </c>
      <c r="BQH1334" s="62">
        <f t="shared" si="779"/>
        <v>0</v>
      </c>
      <c r="BQI1334" s="62">
        <f t="shared" si="779"/>
        <v>0</v>
      </c>
      <c r="BQJ1334" s="62">
        <f t="shared" si="779"/>
        <v>2000000</v>
      </c>
      <c r="BQK1334" s="62">
        <f t="shared" si="779"/>
        <v>0</v>
      </c>
      <c r="BQL1334" s="62">
        <f t="shared" si="779"/>
        <v>0</v>
      </c>
      <c r="BQM1334" s="62">
        <f t="shared" si="779"/>
        <v>2000000</v>
      </c>
      <c r="BQN1334" s="62">
        <f t="shared" si="779"/>
        <v>2000000</v>
      </c>
      <c r="BQT1334" s="62" t="s">
        <v>197</v>
      </c>
      <c r="BQU1334" s="62" t="s">
        <v>1294</v>
      </c>
      <c r="BQV1334" s="62">
        <f>BQV1330</f>
        <v>0</v>
      </c>
      <c r="BQW1334" s="62">
        <f t="shared" si="779"/>
        <v>0</v>
      </c>
      <c r="BQX1334" s="62">
        <f t="shared" si="779"/>
        <v>0</v>
      </c>
      <c r="BQY1334" s="62">
        <f t="shared" si="779"/>
        <v>0</v>
      </c>
      <c r="BQZ1334" s="62">
        <f t="shared" si="779"/>
        <v>2000000</v>
      </c>
      <c r="BRA1334" s="62">
        <f t="shared" si="779"/>
        <v>0</v>
      </c>
      <c r="BRB1334" s="62">
        <f t="shared" si="779"/>
        <v>0</v>
      </c>
      <c r="BRC1334" s="62">
        <f t="shared" si="779"/>
        <v>2000000</v>
      </c>
      <c r="BRD1334" s="62">
        <f t="shared" si="779"/>
        <v>2000000</v>
      </c>
      <c r="BRJ1334" s="62" t="s">
        <v>197</v>
      </c>
      <c r="BRK1334" s="62" t="s">
        <v>1294</v>
      </c>
      <c r="BRL1334" s="62">
        <f>BRL1330</f>
        <v>0</v>
      </c>
      <c r="BRM1334" s="62">
        <f t="shared" si="779"/>
        <v>0</v>
      </c>
      <c r="BRN1334" s="62">
        <f t="shared" si="779"/>
        <v>0</v>
      </c>
      <c r="BRO1334" s="62">
        <f t="shared" si="779"/>
        <v>0</v>
      </c>
      <c r="BRP1334" s="62">
        <f t="shared" si="779"/>
        <v>2000000</v>
      </c>
      <c r="BRQ1334" s="62">
        <f t="shared" si="779"/>
        <v>0</v>
      </c>
      <c r="BRR1334" s="62">
        <f t="shared" si="779"/>
        <v>0</v>
      </c>
      <c r="BRS1334" s="62">
        <f t="shared" si="779"/>
        <v>2000000</v>
      </c>
      <c r="BRT1334" s="62">
        <f t="shared" si="779"/>
        <v>2000000</v>
      </c>
      <c r="BRZ1334" s="62" t="s">
        <v>197</v>
      </c>
      <c r="BSA1334" s="62" t="s">
        <v>1294</v>
      </c>
      <c r="BSB1334" s="62">
        <f>BSB1330</f>
        <v>0</v>
      </c>
      <c r="BSC1334" s="62">
        <f t="shared" si="779"/>
        <v>0</v>
      </c>
      <c r="BSD1334" s="62">
        <f t="shared" si="779"/>
        <v>0</v>
      </c>
      <c r="BSE1334" s="62">
        <f t="shared" si="779"/>
        <v>0</v>
      </c>
      <c r="BSF1334" s="62">
        <f t="shared" si="779"/>
        <v>2000000</v>
      </c>
      <c r="BSG1334" s="62">
        <f t="shared" si="779"/>
        <v>0</v>
      </c>
      <c r="BSH1334" s="62">
        <f t="shared" si="779"/>
        <v>0</v>
      </c>
      <c r="BSI1334" s="62">
        <f t="shared" si="779"/>
        <v>2000000</v>
      </c>
      <c r="BSJ1334" s="62">
        <f t="shared" si="779"/>
        <v>2000000</v>
      </c>
      <c r="BSP1334" s="62" t="s">
        <v>197</v>
      </c>
      <c r="BSQ1334" s="62" t="s">
        <v>1294</v>
      </c>
      <c r="BSR1334" s="62">
        <f>BSR1330</f>
        <v>0</v>
      </c>
      <c r="BSS1334" s="62">
        <f t="shared" si="780"/>
        <v>0</v>
      </c>
      <c r="BST1334" s="62">
        <f t="shared" si="780"/>
        <v>0</v>
      </c>
      <c r="BSU1334" s="62">
        <f t="shared" si="780"/>
        <v>0</v>
      </c>
      <c r="BSV1334" s="62">
        <f t="shared" si="780"/>
        <v>2000000</v>
      </c>
      <c r="BSW1334" s="62">
        <f t="shared" si="780"/>
        <v>0</v>
      </c>
      <c r="BSX1334" s="62">
        <f t="shared" si="780"/>
        <v>0</v>
      </c>
      <c r="BSY1334" s="62">
        <f t="shared" si="780"/>
        <v>2000000</v>
      </c>
      <c r="BSZ1334" s="62">
        <f t="shared" si="780"/>
        <v>2000000</v>
      </c>
      <c r="BTF1334" s="62" t="s">
        <v>197</v>
      </c>
      <c r="BTG1334" s="62" t="s">
        <v>1294</v>
      </c>
      <c r="BTH1334" s="62">
        <f>BTH1330</f>
        <v>0</v>
      </c>
      <c r="BTI1334" s="62">
        <f t="shared" si="780"/>
        <v>0</v>
      </c>
      <c r="BTJ1334" s="62">
        <f t="shared" si="780"/>
        <v>0</v>
      </c>
      <c r="BTK1334" s="62">
        <f t="shared" si="780"/>
        <v>0</v>
      </c>
      <c r="BTL1334" s="62">
        <f t="shared" si="780"/>
        <v>2000000</v>
      </c>
      <c r="BTM1334" s="62">
        <f t="shared" si="780"/>
        <v>0</v>
      </c>
      <c r="BTN1334" s="62">
        <f t="shared" si="780"/>
        <v>0</v>
      </c>
      <c r="BTO1334" s="62">
        <f t="shared" si="780"/>
        <v>2000000</v>
      </c>
      <c r="BTP1334" s="62">
        <f t="shared" si="780"/>
        <v>2000000</v>
      </c>
      <c r="BTV1334" s="62" t="s">
        <v>197</v>
      </c>
      <c r="BTW1334" s="62" t="s">
        <v>1294</v>
      </c>
      <c r="BTX1334" s="62">
        <f>BTX1330</f>
        <v>0</v>
      </c>
      <c r="BTY1334" s="62">
        <f t="shared" si="780"/>
        <v>0</v>
      </c>
      <c r="BTZ1334" s="62">
        <f t="shared" si="780"/>
        <v>0</v>
      </c>
      <c r="BUA1334" s="62">
        <f t="shared" si="780"/>
        <v>0</v>
      </c>
      <c r="BUB1334" s="62">
        <f t="shared" si="780"/>
        <v>2000000</v>
      </c>
      <c r="BUC1334" s="62">
        <f t="shared" si="780"/>
        <v>0</v>
      </c>
      <c r="BUD1334" s="62">
        <f t="shared" si="780"/>
        <v>0</v>
      </c>
      <c r="BUE1334" s="62">
        <f t="shared" si="780"/>
        <v>2000000</v>
      </c>
      <c r="BUF1334" s="62">
        <f t="shared" si="780"/>
        <v>2000000</v>
      </c>
      <c r="BUL1334" s="62" t="s">
        <v>197</v>
      </c>
      <c r="BUM1334" s="62" t="s">
        <v>1294</v>
      </c>
      <c r="BUN1334" s="62">
        <f>BUN1330</f>
        <v>0</v>
      </c>
      <c r="BUO1334" s="62">
        <f t="shared" si="780"/>
        <v>0</v>
      </c>
      <c r="BUP1334" s="62">
        <f t="shared" si="780"/>
        <v>0</v>
      </c>
      <c r="BUQ1334" s="62">
        <f t="shared" si="780"/>
        <v>0</v>
      </c>
      <c r="BUR1334" s="62">
        <f t="shared" si="780"/>
        <v>2000000</v>
      </c>
      <c r="BUS1334" s="62">
        <f t="shared" si="780"/>
        <v>0</v>
      </c>
      <c r="BUT1334" s="62">
        <f t="shared" si="780"/>
        <v>0</v>
      </c>
      <c r="BUU1334" s="62">
        <f t="shared" si="780"/>
        <v>2000000</v>
      </c>
      <c r="BUV1334" s="62">
        <f t="shared" si="780"/>
        <v>2000000</v>
      </c>
      <c r="BVB1334" s="62" t="s">
        <v>197</v>
      </c>
      <c r="BVC1334" s="62" t="s">
        <v>1294</v>
      </c>
      <c r="BVD1334" s="62">
        <f>BVD1330</f>
        <v>0</v>
      </c>
      <c r="BVE1334" s="62">
        <f t="shared" si="781"/>
        <v>0</v>
      </c>
      <c r="BVF1334" s="62">
        <f t="shared" si="781"/>
        <v>0</v>
      </c>
      <c r="BVG1334" s="62">
        <f t="shared" si="781"/>
        <v>0</v>
      </c>
      <c r="BVH1334" s="62">
        <f t="shared" si="781"/>
        <v>2000000</v>
      </c>
      <c r="BVI1334" s="62">
        <f t="shared" si="781"/>
        <v>0</v>
      </c>
      <c r="BVJ1334" s="62">
        <f t="shared" si="781"/>
        <v>0</v>
      </c>
      <c r="BVK1334" s="62">
        <f t="shared" si="781"/>
        <v>2000000</v>
      </c>
      <c r="BVL1334" s="62">
        <f t="shared" si="781"/>
        <v>2000000</v>
      </c>
      <c r="BVR1334" s="62" t="s">
        <v>197</v>
      </c>
      <c r="BVS1334" s="62" t="s">
        <v>1294</v>
      </c>
      <c r="BVT1334" s="62">
        <f>BVT1330</f>
        <v>0</v>
      </c>
      <c r="BVU1334" s="62">
        <f t="shared" si="781"/>
        <v>0</v>
      </c>
      <c r="BVV1334" s="62">
        <f t="shared" si="781"/>
        <v>0</v>
      </c>
      <c r="BVW1334" s="62">
        <f t="shared" si="781"/>
        <v>0</v>
      </c>
      <c r="BVX1334" s="62">
        <f t="shared" si="781"/>
        <v>2000000</v>
      </c>
      <c r="BVY1334" s="62">
        <f t="shared" si="781"/>
        <v>0</v>
      </c>
      <c r="BVZ1334" s="62">
        <f t="shared" si="781"/>
        <v>0</v>
      </c>
      <c r="BWA1334" s="62">
        <f t="shared" si="781"/>
        <v>2000000</v>
      </c>
      <c r="BWB1334" s="62">
        <f t="shared" si="781"/>
        <v>2000000</v>
      </c>
      <c r="BWH1334" s="62" t="s">
        <v>197</v>
      </c>
      <c r="BWI1334" s="62" t="s">
        <v>1294</v>
      </c>
      <c r="BWJ1334" s="62">
        <f>BWJ1330</f>
        <v>0</v>
      </c>
      <c r="BWK1334" s="62">
        <f t="shared" si="781"/>
        <v>0</v>
      </c>
      <c r="BWL1334" s="62">
        <f t="shared" si="781"/>
        <v>0</v>
      </c>
      <c r="BWM1334" s="62">
        <f t="shared" si="781"/>
        <v>0</v>
      </c>
      <c r="BWN1334" s="62">
        <f t="shared" si="781"/>
        <v>2000000</v>
      </c>
      <c r="BWO1334" s="62">
        <f t="shared" si="781"/>
        <v>0</v>
      </c>
      <c r="BWP1334" s="62">
        <f t="shared" si="781"/>
        <v>0</v>
      </c>
      <c r="BWQ1334" s="62">
        <f t="shared" si="781"/>
        <v>2000000</v>
      </c>
      <c r="BWR1334" s="62">
        <f t="shared" si="781"/>
        <v>2000000</v>
      </c>
      <c r="BWX1334" s="62" t="s">
        <v>197</v>
      </c>
      <c r="BWY1334" s="62" t="s">
        <v>1294</v>
      </c>
      <c r="BWZ1334" s="62">
        <f>BWZ1330</f>
        <v>0</v>
      </c>
      <c r="BXA1334" s="62">
        <f t="shared" si="781"/>
        <v>0</v>
      </c>
      <c r="BXB1334" s="62">
        <f t="shared" si="781"/>
        <v>0</v>
      </c>
      <c r="BXC1334" s="62">
        <f t="shared" si="781"/>
        <v>0</v>
      </c>
      <c r="BXD1334" s="62">
        <f t="shared" si="781"/>
        <v>2000000</v>
      </c>
      <c r="BXE1334" s="62">
        <f t="shared" si="781"/>
        <v>0</v>
      </c>
      <c r="BXF1334" s="62">
        <f t="shared" si="781"/>
        <v>0</v>
      </c>
      <c r="BXG1334" s="62">
        <f t="shared" si="781"/>
        <v>2000000</v>
      </c>
      <c r="BXH1334" s="62">
        <f t="shared" si="781"/>
        <v>2000000</v>
      </c>
      <c r="BXN1334" s="62" t="s">
        <v>197</v>
      </c>
      <c r="BXO1334" s="62" t="s">
        <v>1294</v>
      </c>
      <c r="BXP1334" s="62">
        <f>BXP1330</f>
        <v>0</v>
      </c>
      <c r="BXQ1334" s="62">
        <f t="shared" si="782"/>
        <v>0</v>
      </c>
      <c r="BXR1334" s="62">
        <f t="shared" si="782"/>
        <v>0</v>
      </c>
      <c r="BXS1334" s="62">
        <f t="shared" si="782"/>
        <v>0</v>
      </c>
      <c r="BXT1334" s="62">
        <f t="shared" si="782"/>
        <v>2000000</v>
      </c>
      <c r="BXU1334" s="62">
        <f t="shared" si="782"/>
        <v>0</v>
      </c>
      <c r="BXV1334" s="62">
        <f t="shared" si="782"/>
        <v>0</v>
      </c>
      <c r="BXW1334" s="62">
        <f t="shared" si="782"/>
        <v>2000000</v>
      </c>
      <c r="BXX1334" s="62">
        <f t="shared" si="782"/>
        <v>2000000</v>
      </c>
      <c r="BYD1334" s="62" t="s">
        <v>197</v>
      </c>
      <c r="BYE1334" s="62" t="s">
        <v>1294</v>
      </c>
      <c r="BYF1334" s="62">
        <f>BYF1330</f>
        <v>0</v>
      </c>
      <c r="BYG1334" s="62">
        <f t="shared" si="782"/>
        <v>0</v>
      </c>
      <c r="BYH1334" s="62">
        <f t="shared" si="782"/>
        <v>0</v>
      </c>
      <c r="BYI1334" s="62">
        <f t="shared" si="782"/>
        <v>0</v>
      </c>
      <c r="BYJ1334" s="62">
        <f t="shared" si="782"/>
        <v>2000000</v>
      </c>
      <c r="BYK1334" s="62">
        <f t="shared" si="782"/>
        <v>0</v>
      </c>
      <c r="BYL1334" s="62">
        <f t="shared" si="782"/>
        <v>0</v>
      </c>
      <c r="BYM1334" s="62">
        <f t="shared" si="782"/>
        <v>2000000</v>
      </c>
      <c r="BYN1334" s="62">
        <f t="shared" si="782"/>
        <v>2000000</v>
      </c>
      <c r="BYT1334" s="62" t="s">
        <v>197</v>
      </c>
      <c r="BYU1334" s="62" t="s">
        <v>1294</v>
      </c>
      <c r="BYV1334" s="62">
        <f>BYV1330</f>
        <v>0</v>
      </c>
      <c r="BYW1334" s="62">
        <f t="shared" si="782"/>
        <v>0</v>
      </c>
      <c r="BYX1334" s="62">
        <f t="shared" si="782"/>
        <v>0</v>
      </c>
      <c r="BYY1334" s="62">
        <f t="shared" si="782"/>
        <v>0</v>
      </c>
      <c r="BYZ1334" s="62">
        <f t="shared" si="782"/>
        <v>2000000</v>
      </c>
      <c r="BZA1334" s="62">
        <f t="shared" si="782"/>
        <v>0</v>
      </c>
      <c r="BZB1334" s="62">
        <f t="shared" si="782"/>
        <v>0</v>
      </c>
      <c r="BZC1334" s="62">
        <f t="shared" si="782"/>
        <v>2000000</v>
      </c>
      <c r="BZD1334" s="62">
        <f t="shared" si="782"/>
        <v>2000000</v>
      </c>
      <c r="BZJ1334" s="62" t="s">
        <v>197</v>
      </c>
      <c r="BZK1334" s="62" t="s">
        <v>1294</v>
      </c>
      <c r="BZL1334" s="62">
        <f>BZL1330</f>
        <v>0</v>
      </c>
      <c r="BZM1334" s="62">
        <f t="shared" si="782"/>
        <v>0</v>
      </c>
      <c r="BZN1334" s="62">
        <f t="shared" si="782"/>
        <v>0</v>
      </c>
      <c r="BZO1334" s="62">
        <f t="shared" si="782"/>
        <v>0</v>
      </c>
      <c r="BZP1334" s="62">
        <f t="shared" si="782"/>
        <v>2000000</v>
      </c>
      <c r="BZQ1334" s="62">
        <f t="shared" si="782"/>
        <v>0</v>
      </c>
      <c r="BZR1334" s="62">
        <f t="shared" si="782"/>
        <v>0</v>
      </c>
      <c r="BZS1334" s="62">
        <f t="shared" si="782"/>
        <v>2000000</v>
      </c>
      <c r="BZT1334" s="62">
        <f t="shared" si="782"/>
        <v>2000000</v>
      </c>
      <c r="BZZ1334" s="62" t="s">
        <v>197</v>
      </c>
      <c r="CAA1334" s="62" t="s">
        <v>1294</v>
      </c>
      <c r="CAB1334" s="62">
        <f>CAB1330</f>
        <v>0</v>
      </c>
      <c r="CAC1334" s="62">
        <f t="shared" si="783"/>
        <v>0</v>
      </c>
      <c r="CAD1334" s="62">
        <f t="shared" si="783"/>
        <v>0</v>
      </c>
      <c r="CAE1334" s="62">
        <f t="shared" si="783"/>
        <v>0</v>
      </c>
      <c r="CAF1334" s="62">
        <f t="shared" si="783"/>
        <v>2000000</v>
      </c>
      <c r="CAG1334" s="62">
        <f t="shared" si="783"/>
        <v>0</v>
      </c>
      <c r="CAH1334" s="62">
        <f t="shared" si="783"/>
        <v>0</v>
      </c>
      <c r="CAI1334" s="62">
        <f t="shared" si="783"/>
        <v>2000000</v>
      </c>
      <c r="CAJ1334" s="62">
        <f t="shared" si="783"/>
        <v>2000000</v>
      </c>
      <c r="CAP1334" s="62" t="s">
        <v>197</v>
      </c>
      <c r="CAQ1334" s="62" t="s">
        <v>1294</v>
      </c>
      <c r="CAR1334" s="62">
        <f>CAR1330</f>
        <v>0</v>
      </c>
      <c r="CAS1334" s="62">
        <f t="shared" si="783"/>
        <v>0</v>
      </c>
      <c r="CAT1334" s="62">
        <f t="shared" si="783"/>
        <v>0</v>
      </c>
      <c r="CAU1334" s="62">
        <f t="shared" si="783"/>
        <v>0</v>
      </c>
      <c r="CAV1334" s="62">
        <f t="shared" si="783"/>
        <v>2000000</v>
      </c>
      <c r="CAW1334" s="62">
        <f t="shared" si="783"/>
        <v>0</v>
      </c>
      <c r="CAX1334" s="62">
        <f t="shared" si="783"/>
        <v>0</v>
      </c>
      <c r="CAY1334" s="62">
        <f t="shared" si="783"/>
        <v>2000000</v>
      </c>
      <c r="CAZ1334" s="62">
        <f t="shared" si="783"/>
        <v>2000000</v>
      </c>
      <c r="CBF1334" s="62" t="s">
        <v>197</v>
      </c>
      <c r="CBG1334" s="62" t="s">
        <v>1294</v>
      </c>
      <c r="CBH1334" s="62">
        <f>CBH1330</f>
        <v>0</v>
      </c>
      <c r="CBI1334" s="62">
        <f t="shared" si="783"/>
        <v>0</v>
      </c>
      <c r="CBJ1334" s="62">
        <f t="shared" si="783"/>
        <v>0</v>
      </c>
      <c r="CBK1334" s="62">
        <f t="shared" si="783"/>
        <v>0</v>
      </c>
      <c r="CBL1334" s="62">
        <f t="shared" si="783"/>
        <v>2000000</v>
      </c>
      <c r="CBM1334" s="62">
        <f t="shared" si="783"/>
        <v>0</v>
      </c>
      <c r="CBN1334" s="62">
        <f t="shared" si="783"/>
        <v>0</v>
      </c>
      <c r="CBO1334" s="62">
        <f t="shared" si="783"/>
        <v>2000000</v>
      </c>
      <c r="CBP1334" s="62">
        <f t="shared" si="783"/>
        <v>2000000</v>
      </c>
      <c r="CBV1334" s="62" t="s">
        <v>197</v>
      </c>
      <c r="CBW1334" s="62" t="s">
        <v>1294</v>
      </c>
      <c r="CBX1334" s="62">
        <f>CBX1330</f>
        <v>0</v>
      </c>
      <c r="CBY1334" s="62">
        <f t="shared" si="783"/>
        <v>0</v>
      </c>
      <c r="CBZ1334" s="62">
        <f t="shared" si="783"/>
        <v>0</v>
      </c>
      <c r="CCA1334" s="62">
        <f t="shared" si="783"/>
        <v>0</v>
      </c>
      <c r="CCB1334" s="62">
        <f t="shared" si="783"/>
        <v>2000000</v>
      </c>
      <c r="CCC1334" s="62">
        <f t="shared" si="783"/>
        <v>0</v>
      </c>
      <c r="CCD1334" s="62">
        <f t="shared" si="783"/>
        <v>0</v>
      </c>
      <c r="CCE1334" s="62">
        <f t="shared" si="783"/>
        <v>2000000</v>
      </c>
      <c r="CCF1334" s="62">
        <f t="shared" si="783"/>
        <v>2000000</v>
      </c>
      <c r="CCL1334" s="62" t="s">
        <v>197</v>
      </c>
      <c r="CCM1334" s="62" t="s">
        <v>1294</v>
      </c>
      <c r="CCN1334" s="62">
        <f>CCN1330</f>
        <v>0</v>
      </c>
      <c r="CCO1334" s="62">
        <f t="shared" si="784"/>
        <v>0</v>
      </c>
      <c r="CCP1334" s="62">
        <f t="shared" si="784"/>
        <v>0</v>
      </c>
      <c r="CCQ1334" s="62">
        <f t="shared" si="784"/>
        <v>0</v>
      </c>
      <c r="CCR1334" s="62">
        <f t="shared" si="784"/>
        <v>2000000</v>
      </c>
      <c r="CCS1334" s="62">
        <f t="shared" si="784"/>
        <v>0</v>
      </c>
      <c r="CCT1334" s="62">
        <f t="shared" si="784"/>
        <v>0</v>
      </c>
      <c r="CCU1334" s="62">
        <f t="shared" si="784"/>
        <v>2000000</v>
      </c>
      <c r="CCV1334" s="62">
        <f t="shared" si="784"/>
        <v>2000000</v>
      </c>
      <c r="CDB1334" s="62" t="s">
        <v>197</v>
      </c>
      <c r="CDC1334" s="62" t="s">
        <v>1294</v>
      </c>
      <c r="CDD1334" s="62">
        <f>CDD1330</f>
        <v>0</v>
      </c>
      <c r="CDE1334" s="62">
        <f t="shared" si="784"/>
        <v>0</v>
      </c>
      <c r="CDF1334" s="62">
        <f t="shared" si="784"/>
        <v>0</v>
      </c>
      <c r="CDG1334" s="62">
        <f t="shared" si="784"/>
        <v>0</v>
      </c>
      <c r="CDH1334" s="62">
        <f t="shared" si="784"/>
        <v>2000000</v>
      </c>
      <c r="CDI1334" s="62">
        <f t="shared" si="784"/>
        <v>0</v>
      </c>
      <c r="CDJ1334" s="62">
        <f t="shared" si="784"/>
        <v>0</v>
      </c>
      <c r="CDK1334" s="62">
        <f t="shared" si="784"/>
        <v>2000000</v>
      </c>
      <c r="CDL1334" s="62">
        <f t="shared" si="784"/>
        <v>2000000</v>
      </c>
      <c r="CDR1334" s="62" t="s">
        <v>197</v>
      </c>
      <c r="CDS1334" s="62" t="s">
        <v>1294</v>
      </c>
      <c r="CDT1334" s="62">
        <f>CDT1330</f>
        <v>0</v>
      </c>
      <c r="CDU1334" s="62">
        <f t="shared" si="784"/>
        <v>0</v>
      </c>
      <c r="CDV1334" s="62">
        <f t="shared" si="784"/>
        <v>0</v>
      </c>
      <c r="CDW1334" s="62">
        <f t="shared" si="784"/>
        <v>0</v>
      </c>
      <c r="CDX1334" s="62">
        <f t="shared" si="784"/>
        <v>2000000</v>
      </c>
      <c r="CDY1334" s="62">
        <f t="shared" si="784"/>
        <v>0</v>
      </c>
      <c r="CDZ1334" s="62">
        <f t="shared" si="784"/>
        <v>0</v>
      </c>
      <c r="CEA1334" s="62">
        <f t="shared" si="784"/>
        <v>2000000</v>
      </c>
      <c r="CEB1334" s="62">
        <f t="shared" si="784"/>
        <v>2000000</v>
      </c>
      <c r="CEH1334" s="62" t="s">
        <v>197</v>
      </c>
      <c r="CEI1334" s="62" t="s">
        <v>1294</v>
      </c>
      <c r="CEJ1334" s="62">
        <f>CEJ1330</f>
        <v>0</v>
      </c>
      <c r="CEK1334" s="62">
        <f t="shared" si="784"/>
        <v>0</v>
      </c>
      <c r="CEL1334" s="62">
        <f t="shared" si="784"/>
        <v>0</v>
      </c>
      <c r="CEM1334" s="62">
        <f t="shared" si="784"/>
        <v>0</v>
      </c>
      <c r="CEN1334" s="62">
        <f t="shared" si="784"/>
        <v>2000000</v>
      </c>
      <c r="CEO1334" s="62">
        <f t="shared" si="784"/>
        <v>0</v>
      </c>
      <c r="CEP1334" s="62">
        <f t="shared" si="784"/>
        <v>0</v>
      </c>
      <c r="CEQ1334" s="62">
        <f t="shared" si="784"/>
        <v>2000000</v>
      </c>
      <c r="CER1334" s="62">
        <f t="shared" si="784"/>
        <v>2000000</v>
      </c>
      <c r="CEX1334" s="62" t="s">
        <v>197</v>
      </c>
      <c r="CEY1334" s="62" t="s">
        <v>1294</v>
      </c>
      <c r="CEZ1334" s="62">
        <f>CEZ1330</f>
        <v>0</v>
      </c>
      <c r="CFA1334" s="62">
        <f t="shared" si="785"/>
        <v>0</v>
      </c>
      <c r="CFB1334" s="62">
        <f t="shared" si="785"/>
        <v>0</v>
      </c>
      <c r="CFC1334" s="62">
        <f t="shared" si="785"/>
        <v>0</v>
      </c>
      <c r="CFD1334" s="62">
        <f t="shared" si="785"/>
        <v>2000000</v>
      </c>
      <c r="CFE1334" s="62">
        <f t="shared" si="785"/>
        <v>0</v>
      </c>
      <c r="CFF1334" s="62">
        <f t="shared" si="785"/>
        <v>0</v>
      </c>
      <c r="CFG1334" s="62">
        <f t="shared" si="785"/>
        <v>2000000</v>
      </c>
      <c r="CFH1334" s="62">
        <f t="shared" si="785"/>
        <v>2000000</v>
      </c>
      <c r="CFN1334" s="62" t="s">
        <v>197</v>
      </c>
      <c r="CFO1334" s="62" t="s">
        <v>1294</v>
      </c>
      <c r="CFP1334" s="62">
        <f>CFP1330</f>
        <v>0</v>
      </c>
      <c r="CFQ1334" s="62">
        <f t="shared" si="785"/>
        <v>0</v>
      </c>
      <c r="CFR1334" s="62">
        <f t="shared" si="785"/>
        <v>0</v>
      </c>
      <c r="CFS1334" s="62">
        <f t="shared" si="785"/>
        <v>0</v>
      </c>
      <c r="CFT1334" s="62">
        <f t="shared" si="785"/>
        <v>2000000</v>
      </c>
      <c r="CFU1334" s="62">
        <f t="shared" si="785"/>
        <v>0</v>
      </c>
      <c r="CFV1334" s="62">
        <f t="shared" si="785"/>
        <v>0</v>
      </c>
      <c r="CFW1334" s="62">
        <f t="shared" si="785"/>
        <v>2000000</v>
      </c>
      <c r="CFX1334" s="62">
        <f t="shared" si="785"/>
        <v>2000000</v>
      </c>
      <c r="CGD1334" s="62" t="s">
        <v>197</v>
      </c>
      <c r="CGE1334" s="62" t="s">
        <v>1294</v>
      </c>
      <c r="CGF1334" s="62">
        <f>CGF1330</f>
        <v>0</v>
      </c>
      <c r="CGG1334" s="62">
        <f t="shared" si="785"/>
        <v>0</v>
      </c>
      <c r="CGH1334" s="62">
        <f t="shared" si="785"/>
        <v>0</v>
      </c>
      <c r="CGI1334" s="62">
        <f t="shared" si="785"/>
        <v>0</v>
      </c>
      <c r="CGJ1334" s="62">
        <f t="shared" si="785"/>
        <v>2000000</v>
      </c>
      <c r="CGK1334" s="62">
        <f t="shared" si="785"/>
        <v>0</v>
      </c>
      <c r="CGL1334" s="62">
        <f t="shared" si="785"/>
        <v>0</v>
      </c>
      <c r="CGM1334" s="62">
        <f t="shared" si="785"/>
        <v>2000000</v>
      </c>
      <c r="CGN1334" s="62">
        <f t="shared" si="785"/>
        <v>2000000</v>
      </c>
      <c r="CGT1334" s="62" t="s">
        <v>197</v>
      </c>
      <c r="CGU1334" s="62" t="s">
        <v>1294</v>
      </c>
      <c r="CGV1334" s="62">
        <f>CGV1330</f>
        <v>0</v>
      </c>
      <c r="CGW1334" s="62">
        <f t="shared" si="785"/>
        <v>0</v>
      </c>
      <c r="CGX1334" s="62">
        <f t="shared" si="785"/>
        <v>0</v>
      </c>
      <c r="CGY1334" s="62">
        <f t="shared" si="785"/>
        <v>0</v>
      </c>
      <c r="CGZ1334" s="62">
        <f t="shared" si="785"/>
        <v>2000000</v>
      </c>
      <c r="CHA1334" s="62">
        <f t="shared" si="785"/>
        <v>0</v>
      </c>
      <c r="CHB1334" s="62">
        <f t="shared" si="785"/>
        <v>0</v>
      </c>
      <c r="CHC1334" s="62">
        <f t="shared" si="785"/>
        <v>2000000</v>
      </c>
      <c r="CHD1334" s="62">
        <f t="shared" si="785"/>
        <v>2000000</v>
      </c>
      <c r="CHJ1334" s="62" t="s">
        <v>197</v>
      </c>
      <c r="CHK1334" s="62" t="s">
        <v>1294</v>
      </c>
      <c r="CHL1334" s="62">
        <f>CHL1330</f>
        <v>0</v>
      </c>
      <c r="CHM1334" s="62">
        <f t="shared" si="786"/>
        <v>0</v>
      </c>
      <c r="CHN1334" s="62">
        <f t="shared" si="786"/>
        <v>0</v>
      </c>
      <c r="CHO1334" s="62">
        <f t="shared" si="786"/>
        <v>0</v>
      </c>
      <c r="CHP1334" s="62">
        <f t="shared" si="786"/>
        <v>2000000</v>
      </c>
      <c r="CHQ1334" s="62">
        <f t="shared" si="786"/>
        <v>0</v>
      </c>
      <c r="CHR1334" s="62">
        <f t="shared" si="786"/>
        <v>0</v>
      </c>
      <c r="CHS1334" s="62">
        <f t="shared" si="786"/>
        <v>2000000</v>
      </c>
      <c r="CHT1334" s="62">
        <f t="shared" si="786"/>
        <v>2000000</v>
      </c>
      <c r="CHZ1334" s="62" t="s">
        <v>197</v>
      </c>
      <c r="CIA1334" s="62" t="s">
        <v>1294</v>
      </c>
      <c r="CIB1334" s="62">
        <f>CIB1330</f>
        <v>0</v>
      </c>
      <c r="CIC1334" s="62">
        <f t="shared" si="786"/>
        <v>0</v>
      </c>
      <c r="CID1334" s="62">
        <f t="shared" si="786"/>
        <v>0</v>
      </c>
      <c r="CIE1334" s="62">
        <f t="shared" si="786"/>
        <v>0</v>
      </c>
      <c r="CIF1334" s="62">
        <f t="shared" si="786"/>
        <v>2000000</v>
      </c>
      <c r="CIG1334" s="62">
        <f t="shared" si="786"/>
        <v>0</v>
      </c>
      <c r="CIH1334" s="62">
        <f t="shared" si="786"/>
        <v>0</v>
      </c>
      <c r="CII1334" s="62">
        <f t="shared" si="786"/>
        <v>2000000</v>
      </c>
      <c r="CIJ1334" s="62">
        <f t="shared" si="786"/>
        <v>2000000</v>
      </c>
      <c r="CIP1334" s="62" t="s">
        <v>197</v>
      </c>
      <c r="CIQ1334" s="62" t="s">
        <v>1294</v>
      </c>
      <c r="CIR1334" s="62">
        <f>CIR1330</f>
        <v>0</v>
      </c>
      <c r="CIS1334" s="62">
        <f t="shared" si="786"/>
        <v>0</v>
      </c>
      <c r="CIT1334" s="62">
        <f t="shared" si="786"/>
        <v>0</v>
      </c>
      <c r="CIU1334" s="62">
        <f t="shared" si="786"/>
        <v>0</v>
      </c>
      <c r="CIV1334" s="62">
        <f t="shared" si="786"/>
        <v>2000000</v>
      </c>
      <c r="CIW1334" s="62">
        <f t="shared" si="786"/>
        <v>0</v>
      </c>
      <c r="CIX1334" s="62">
        <f t="shared" si="786"/>
        <v>0</v>
      </c>
      <c r="CIY1334" s="62">
        <f t="shared" si="786"/>
        <v>2000000</v>
      </c>
      <c r="CIZ1334" s="62">
        <f t="shared" si="786"/>
        <v>2000000</v>
      </c>
      <c r="CJF1334" s="62" t="s">
        <v>197</v>
      </c>
      <c r="CJG1334" s="62" t="s">
        <v>1294</v>
      </c>
      <c r="CJH1334" s="62">
        <f>CJH1330</f>
        <v>0</v>
      </c>
      <c r="CJI1334" s="62">
        <f t="shared" si="786"/>
        <v>0</v>
      </c>
      <c r="CJJ1334" s="62">
        <f t="shared" si="786"/>
        <v>0</v>
      </c>
      <c r="CJK1334" s="62">
        <f t="shared" si="786"/>
        <v>0</v>
      </c>
      <c r="CJL1334" s="62">
        <f t="shared" si="786"/>
        <v>2000000</v>
      </c>
      <c r="CJM1334" s="62">
        <f t="shared" si="786"/>
        <v>0</v>
      </c>
      <c r="CJN1334" s="62">
        <f t="shared" si="786"/>
        <v>0</v>
      </c>
      <c r="CJO1334" s="62">
        <f t="shared" si="786"/>
        <v>2000000</v>
      </c>
      <c r="CJP1334" s="62">
        <f t="shared" si="786"/>
        <v>2000000</v>
      </c>
      <c r="CJV1334" s="62" t="s">
        <v>197</v>
      </c>
      <c r="CJW1334" s="62" t="s">
        <v>1294</v>
      </c>
      <c r="CJX1334" s="62">
        <f>CJX1330</f>
        <v>0</v>
      </c>
      <c r="CJY1334" s="62">
        <f t="shared" si="787"/>
        <v>0</v>
      </c>
      <c r="CJZ1334" s="62">
        <f t="shared" si="787"/>
        <v>0</v>
      </c>
      <c r="CKA1334" s="62">
        <f t="shared" si="787"/>
        <v>0</v>
      </c>
      <c r="CKB1334" s="62">
        <f t="shared" si="787"/>
        <v>2000000</v>
      </c>
      <c r="CKC1334" s="62">
        <f t="shared" si="787"/>
        <v>0</v>
      </c>
      <c r="CKD1334" s="62">
        <f t="shared" si="787"/>
        <v>0</v>
      </c>
      <c r="CKE1334" s="62">
        <f t="shared" si="787"/>
        <v>2000000</v>
      </c>
      <c r="CKF1334" s="62">
        <f t="shared" si="787"/>
        <v>2000000</v>
      </c>
      <c r="CKL1334" s="62" t="s">
        <v>197</v>
      </c>
      <c r="CKM1334" s="62" t="s">
        <v>1294</v>
      </c>
      <c r="CKN1334" s="62">
        <f>CKN1330</f>
        <v>0</v>
      </c>
      <c r="CKO1334" s="62">
        <f t="shared" si="787"/>
        <v>0</v>
      </c>
      <c r="CKP1334" s="62">
        <f t="shared" si="787"/>
        <v>0</v>
      </c>
      <c r="CKQ1334" s="62">
        <f t="shared" si="787"/>
        <v>0</v>
      </c>
      <c r="CKR1334" s="62">
        <f t="shared" si="787"/>
        <v>2000000</v>
      </c>
      <c r="CKS1334" s="62">
        <f t="shared" si="787"/>
        <v>0</v>
      </c>
      <c r="CKT1334" s="62">
        <f t="shared" si="787"/>
        <v>0</v>
      </c>
      <c r="CKU1334" s="62">
        <f t="shared" si="787"/>
        <v>2000000</v>
      </c>
      <c r="CKV1334" s="62">
        <f t="shared" si="787"/>
        <v>2000000</v>
      </c>
      <c r="CLB1334" s="62" t="s">
        <v>197</v>
      </c>
      <c r="CLC1334" s="62" t="s">
        <v>1294</v>
      </c>
      <c r="CLD1334" s="62">
        <f>CLD1330</f>
        <v>0</v>
      </c>
      <c r="CLE1334" s="62">
        <f t="shared" si="787"/>
        <v>0</v>
      </c>
      <c r="CLF1334" s="62">
        <f t="shared" si="787"/>
        <v>0</v>
      </c>
      <c r="CLG1334" s="62">
        <f t="shared" si="787"/>
        <v>0</v>
      </c>
      <c r="CLH1334" s="62">
        <f t="shared" si="787"/>
        <v>2000000</v>
      </c>
      <c r="CLI1334" s="62">
        <f t="shared" si="787"/>
        <v>0</v>
      </c>
      <c r="CLJ1334" s="62">
        <f t="shared" si="787"/>
        <v>0</v>
      </c>
      <c r="CLK1334" s="62">
        <f t="shared" si="787"/>
        <v>2000000</v>
      </c>
      <c r="CLL1334" s="62">
        <f t="shared" si="787"/>
        <v>2000000</v>
      </c>
      <c r="CLR1334" s="62" t="s">
        <v>197</v>
      </c>
      <c r="CLS1334" s="62" t="s">
        <v>1294</v>
      </c>
      <c r="CLT1334" s="62">
        <f>CLT1330</f>
        <v>0</v>
      </c>
      <c r="CLU1334" s="62">
        <f t="shared" si="787"/>
        <v>0</v>
      </c>
      <c r="CLV1334" s="62">
        <f t="shared" si="787"/>
        <v>0</v>
      </c>
      <c r="CLW1334" s="62">
        <f t="shared" si="787"/>
        <v>0</v>
      </c>
      <c r="CLX1334" s="62">
        <f t="shared" si="787"/>
        <v>2000000</v>
      </c>
      <c r="CLY1334" s="62">
        <f t="shared" si="787"/>
        <v>0</v>
      </c>
      <c r="CLZ1334" s="62">
        <f t="shared" si="787"/>
        <v>0</v>
      </c>
      <c r="CMA1334" s="62">
        <f t="shared" si="787"/>
        <v>2000000</v>
      </c>
      <c r="CMB1334" s="62">
        <f t="shared" si="787"/>
        <v>2000000</v>
      </c>
      <c r="CMH1334" s="62" t="s">
        <v>197</v>
      </c>
      <c r="CMI1334" s="62" t="s">
        <v>1294</v>
      </c>
      <c r="CMJ1334" s="62">
        <f>CMJ1330</f>
        <v>0</v>
      </c>
      <c r="CMK1334" s="62">
        <f t="shared" si="788"/>
        <v>0</v>
      </c>
      <c r="CML1334" s="62">
        <f t="shared" si="788"/>
        <v>0</v>
      </c>
      <c r="CMM1334" s="62">
        <f t="shared" si="788"/>
        <v>0</v>
      </c>
      <c r="CMN1334" s="62">
        <f t="shared" si="788"/>
        <v>2000000</v>
      </c>
      <c r="CMO1334" s="62">
        <f t="shared" si="788"/>
        <v>0</v>
      </c>
      <c r="CMP1334" s="62">
        <f t="shared" si="788"/>
        <v>0</v>
      </c>
      <c r="CMQ1334" s="62">
        <f t="shared" si="788"/>
        <v>2000000</v>
      </c>
      <c r="CMR1334" s="62">
        <f t="shared" si="788"/>
        <v>2000000</v>
      </c>
      <c r="CMX1334" s="62" t="s">
        <v>197</v>
      </c>
      <c r="CMY1334" s="62" t="s">
        <v>1294</v>
      </c>
      <c r="CMZ1334" s="62">
        <f>CMZ1330</f>
        <v>0</v>
      </c>
      <c r="CNA1334" s="62">
        <f t="shared" si="788"/>
        <v>0</v>
      </c>
      <c r="CNB1334" s="62">
        <f t="shared" si="788"/>
        <v>0</v>
      </c>
      <c r="CNC1334" s="62">
        <f t="shared" si="788"/>
        <v>0</v>
      </c>
      <c r="CND1334" s="62">
        <f t="shared" si="788"/>
        <v>2000000</v>
      </c>
      <c r="CNE1334" s="62">
        <f t="shared" si="788"/>
        <v>0</v>
      </c>
      <c r="CNF1334" s="62">
        <f t="shared" si="788"/>
        <v>0</v>
      </c>
      <c r="CNG1334" s="62">
        <f t="shared" si="788"/>
        <v>2000000</v>
      </c>
      <c r="CNH1334" s="62">
        <f t="shared" si="788"/>
        <v>2000000</v>
      </c>
      <c r="CNN1334" s="62" t="s">
        <v>197</v>
      </c>
      <c r="CNO1334" s="62" t="s">
        <v>1294</v>
      </c>
      <c r="CNP1334" s="62">
        <f>CNP1330</f>
        <v>0</v>
      </c>
      <c r="CNQ1334" s="62">
        <f t="shared" si="788"/>
        <v>0</v>
      </c>
      <c r="CNR1334" s="62">
        <f t="shared" si="788"/>
        <v>0</v>
      </c>
      <c r="CNS1334" s="62">
        <f t="shared" si="788"/>
        <v>0</v>
      </c>
      <c r="CNT1334" s="62">
        <f t="shared" si="788"/>
        <v>2000000</v>
      </c>
      <c r="CNU1334" s="62">
        <f t="shared" si="788"/>
        <v>0</v>
      </c>
      <c r="CNV1334" s="62">
        <f t="shared" si="788"/>
        <v>0</v>
      </c>
      <c r="CNW1334" s="62">
        <f t="shared" si="788"/>
        <v>2000000</v>
      </c>
      <c r="CNX1334" s="62">
        <f t="shared" si="788"/>
        <v>2000000</v>
      </c>
      <c r="COD1334" s="62" t="s">
        <v>197</v>
      </c>
      <c r="COE1334" s="62" t="s">
        <v>1294</v>
      </c>
      <c r="COF1334" s="62">
        <f>COF1330</f>
        <v>0</v>
      </c>
      <c r="COG1334" s="62">
        <f t="shared" si="788"/>
        <v>0</v>
      </c>
      <c r="COH1334" s="62">
        <f t="shared" si="788"/>
        <v>0</v>
      </c>
      <c r="COI1334" s="62">
        <f t="shared" si="788"/>
        <v>0</v>
      </c>
      <c r="COJ1334" s="62">
        <f t="shared" si="788"/>
        <v>2000000</v>
      </c>
      <c r="COK1334" s="62">
        <f t="shared" si="788"/>
        <v>0</v>
      </c>
      <c r="COL1334" s="62">
        <f t="shared" si="788"/>
        <v>0</v>
      </c>
      <c r="COM1334" s="62">
        <f t="shared" si="788"/>
        <v>2000000</v>
      </c>
      <c r="CON1334" s="62">
        <f t="shared" si="788"/>
        <v>2000000</v>
      </c>
      <c r="COT1334" s="62" t="s">
        <v>197</v>
      </c>
      <c r="COU1334" s="62" t="s">
        <v>1294</v>
      </c>
      <c r="COV1334" s="62">
        <f>COV1330</f>
        <v>0</v>
      </c>
      <c r="COW1334" s="62">
        <f t="shared" si="789"/>
        <v>0</v>
      </c>
      <c r="COX1334" s="62">
        <f t="shared" si="789"/>
        <v>0</v>
      </c>
      <c r="COY1334" s="62">
        <f t="shared" si="789"/>
        <v>0</v>
      </c>
      <c r="COZ1334" s="62">
        <f t="shared" si="789"/>
        <v>2000000</v>
      </c>
      <c r="CPA1334" s="62">
        <f t="shared" si="789"/>
        <v>0</v>
      </c>
      <c r="CPB1334" s="62">
        <f t="shared" si="789"/>
        <v>0</v>
      </c>
      <c r="CPC1334" s="62">
        <f t="shared" si="789"/>
        <v>2000000</v>
      </c>
      <c r="CPD1334" s="62">
        <f t="shared" si="789"/>
        <v>2000000</v>
      </c>
      <c r="CPJ1334" s="62" t="s">
        <v>197</v>
      </c>
      <c r="CPK1334" s="62" t="s">
        <v>1294</v>
      </c>
      <c r="CPL1334" s="62">
        <f>CPL1330</f>
        <v>0</v>
      </c>
      <c r="CPM1334" s="62">
        <f t="shared" si="789"/>
        <v>0</v>
      </c>
      <c r="CPN1334" s="62">
        <f t="shared" si="789"/>
        <v>0</v>
      </c>
      <c r="CPO1334" s="62">
        <f t="shared" si="789"/>
        <v>0</v>
      </c>
      <c r="CPP1334" s="62">
        <f t="shared" si="789"/>
        <v>2000000</v>
      </c>
      <c r="CPQ1334" s="62">
        <f t="shared" si="789"/>
        <v>0</v>
      </c>
      <c r="CPR1334" s="62">
        <f t="shared" si="789"/>
        <v>0</v>
      </c>
      <c r="CPS1334" s="62">
        <f t="shared" si="789"/>
        <v>2000000</v>
      </c>
      <c r="CPT1334" s="62">
        <f t="shared" si="789"/>
        <v>2000000</v>
      </c>
      <c r="CPZ1334" s="62" t="s">
        <v>197</v>
      </c>
      <c r="CQA1334" s="62" t="s">
        <v>1294</v>
      </c>
      <c r="CQB1334" s="62">
        <f>CQB1330</f>
        <v>0</v>
      </c>
      <c r="CQC1334" s="62">
        <f t="shared" si="789"/>
        <v>0</v>
      </c>
      <c r="CQD1334" s="62">
        <f t="shared" si="789"/>
        <v>0</v>
      </c>
      <c r="CQE1334" s="62">
        <f t="shared" si="789"/>
        <v>0</v>
      </c>
      <c r="CQF1334" s="62">
        <f t="shared" si="789"/>
        <v>2000000</v>
      </c>
      <c r="CQG1334" s="62">
        <f t="shared" si="789"/>
        <v>0</v>
      </c>
      <c r="CQH1334" s="62">
        <f t="shared" si="789"/>
        <v>0</v>
      </c>
      <c r="CQI1334" s="62">
        <f t="shared" si="789"/>
        <v>2000000</v>
      </c>
      <c r="CQJ1334" s="62">
        <f t="shared" si="789"/>
        <v>2000000</v>
      </c>
      <c r="CQP1334" s="62" t="s">
        <v>197</v>
      </c>
      <c r="CQQ1334" s="62" t="s">
        <v>1294</v>
      </c>
      <c r="CQR1334" s="62">
        <f>CQR1330</f>
        <v>0</v>
      </c>
      <c r="CQS1334" s="62">
        <f t="shared" si="789"/>
        <v>0</v>
      </c>
      <c r="CQT1334" s="62">
        <f t="shared" si="789"/>
        <v>0</v>
      </c>
      <c r="CQU1334" s="62">
        <f t="shared" si="789"/>
        <v>0</v>
      </c>
      <c r="CQV1334" s="62">
        <f t="shared" si="789"/>
        <v>2000000</v>
      </c>
      <c r="CQW1334" s="62">
        <f t="shared" si="789"/>
        <v>0</v>
      </c>
      <c r="CQX1334" s="62">
        <f t="shared" si="789"/>
        <v>0</v>
      </c>
      <c r="CQY1334" s="62">
        <f t="shared" si="789"/>
        <v>2000000</v>
      </c>
      <c r="CQZ1334" s="62">
        <f t="shared" si="789"/>
        <v>2000000</v>
      </c>
      <c r="CRF1334" s="62" t="s">
        <v>197</v>
      </c>
      <c r="CRG1334" s="62" t="s">
        <v>1294</v>
      </c>
      <c r="CRH1334" s="62">
        <f>CRH1330</f>
        <v>0</v>
      </c>
      <c r="CRI1334" s="62">
        <f t="shared" si="790"/>
        <v>0</v>
      </c>
      <c r="CRJ1334" s="62">
        <f t="shared" si="790"/>
        <v>0</v>
      </c>
      <c r="CRK1334" s="62">
        <f t="shared" si="790"/>
        <v>0</v>
      </c>
      <c r="CRL1334" s="62">
        <f t="shared" si="790"/>
        <v>2000000</v>
      </c>
      <c r="CRM1334" s="62">
        <f t="shared" si="790"/>
        <v>0</v>
      </c>
      <c r="CRN1334" s="62">
        <f t="shared" si="790"/>
        <v>0</v>
      </c>
      <c r="CRO1334" s="62">
        <f t="shared" si="790"/>
        <v>2000000</v>
      </c>
      <c r="CRP1334" s="62">
        <f t="shared" si="790"/>
        <v>2000000</v>
      </c>
      <c r="CRV1334" s="62" t="s">
        <v>197</v>
      </c>
      <c r="CRW1334" s="62" t="s">
        <v>1294</v>
      </c>
      <c r="CRX1334" s="62">
        <f>CRX1330</f>
        <v>0</v>
      </c>
      <c r="CRY1334" s="62">
        <f t="shared" si="790"/>
        <v>0</v>
      </c>
      <c r="CRZ1334" s="62">
        <f t="shared" si="790"/>
        <v>0</v>
      </c>
      <c r="CSA1334" s="62">
        <f t="shared" si="790"/>
        <v>0</v>
      </c>
      <c r="CSB1334" s="62">
        <f t="shared" si="790"/>
        <v>2000000</v>
      </c>
      <c r="CSC1334" s="62">
        <f t="shared" si="790"/>
        <v>0</v>
      </c>
      <c r="CSD1334" s="62">
        <f t="shared" si="790"/>
        <v>0</v>
      </c>
      <c r="CSE1334" s="62">
        <f t="shared" si="790"/>
        <v>2000000</v>
      </c>
      <c r="CSF1334" s="62">
        <f t="shared" si="790"/>
        <v>2000000</v>
      </c>
      <c r="CSL1334" s="62" t="s">
        <v>197</v>
      </c>
      <c r="CSM1334" s="62" t="s">
        <v>1294</v>
      </c>
      <c r="CSN1334" s="62">
        <f>CSN1330</f>
        <v>0</v>
      </c>
      <c r="CSO1334" s="62">
        <f t="shared" si="790"/>
        <v>0</v>
      </c>
      <c r="CSP1334" s="62">
        <f t="shared" si="790"/>
        <v>0</v>
      </c>
      <c r="CSQ1334" s="62">
        <f t="shared" si="790"/>
        <v>0</v>
      </c>
      <c r="CSR1334" s="62">
        <f t="shared" si="790"/>
        <v>2000000</v>
      </c>
      <c r="CSS1334" s="62">
        <f t="shared" si="790"/>
        <v>0</v>
      </c>
      <c r="CST1334" s="62">
        <f t="shared" si="790"/>
        <v>0</v>
      </c>
      <c r="CSU1334" s="62">
        <f t="shared" si="790"/>
        <v>2000000</v>
      </c>
      <c r="CSV1334" s="62">
        <f t="shared" si="790"/>
        <v>2000000</v>
      </c>
      <c r="CTB1334" s="62" t="s">
        <v>197</v>
      </c>
      <c r="CTC1334" s="62" t="s">
        <v>1294</v>
      </c>
      <c r="CTD1334" s="62">
        <f>CTD1330</f>
        <v>0</v>
      </c>
      <c r="CTE1334" s="62">
        <f t="shared" si="790"/>
        <v>0</v>
      </c>
      <c r="CTF1334" s="62">
        <f t="shared" si="790"/>
        <v>0</v>
      </c>
      <c r="CTG1334" s="62">
        <f t="shared" si="790"/>
        <v>0</v>
      </c>
      <c r="CTH1334" s="62">
        <f t="shared" si="790"/>
        <v>2000000</v>
      </c>
      <c r="CTI1334" s="62">
        <f t="shared" si="790"/>
        <v>0</v>
      </c>
      <c r="CTJ1334" s="62">
        <f t="shared" si="790"/>
        <v>0</v>
      </c>
      <c r="CTK1334" s="62">
        <f t="shared" si="790"/>
        <v>2000000</v>
      </c>
      <c r="CTL1334" s="62">
        <f t="shared" si="790"/>
        <v>2000000</v>
      </c>
      <c r="CTR1334" s="62" t="s">
        <v>197</v>
      </c>
      <c r="CTS1334" s="62" t="s">
        <v>1294</v>
      </c>
      <c r="CTT1334" s="62">
        <f>CTT1330</f>
        <v>0</v>
      </c>
      <c r="CTU1334" s="62">
        <f t="shared" si="791"/>
        <v>0</v>
      </c>
      <c r="CTV1334" s="62">
        <f t="shared" si="791"/>
        <v>0</v>
      </c>
      <c r="CTW1334" s="62">
        <f t="shared" si="791"/>
        <v>0</v>
      </c>
      <c r="CTX1334" s="62">
        <f t="shared" si="791"/>
        <v>2000000</v>
      </c>
      <c r="CTY1334" s="62">
        <f t="shared" si="791"/>
        <v>0</v>
      </c>
      <c r="CTZ1334" s="62">
        <f t="shared" si="791"/>
        <v>0</v>
      </c>
      <c r="CUA1334" s="62">
        <f t="shared" si="791"/>
        <v>2000000</v>
      </c>
      <c r="CUB1334" s="62">
        <f t="shared" si="791"/>
        <v>2000000</v>
      </c>
      <c r="CUH1334" s="62" t="s">
        <v>197</v>
      </c>
      <c r="CUI1334" s="62" t="s">
        <v>1294</v>
      </c>
      <c r="CUJ1334" s="62">
        <f>CUJ1330</f>
        <v>0</v>
      </c>
      <c r="CUK1334" s="62">
        <f t="shared" si="791"/>
        <v>0</v>
      </c>
      <c r="CUL1334" s="62">
        <f t="shared" si="791"/>
        <v>0</v>
      </c>
      <c r="CUM1334" s="62">
        <f t="shared" si="791"/>
        <v>0</v>
      </c>
      <c r="CUN1334" s="62">
        <f t="shared" si="791"/>
        <v>2000000</v>
      </c>
      <c r="CUO1334" s="62">
        <f t="shared" si="791"/>
        <v>0</v>
      </c>
      <c r="CUP1334" s="62">
        <f t="shared" si="791"/>
        <v>0</v>
      </c>
      <c r="CUQ1334" s="62">
        <f t="shared" si="791"/>
        <v>2000000</v>
      </c>
      <c r="CUR1334" s="62">
        <f t="shared" si="791"/>
        <v>2000000</v>
      </c>
      <c r="CUX1334" s="62" t="s">
        <v>197</v>
      </c>
      <c r="CUY1334" s="62" t="s">
        <v>1294</v>
      </c>
      <c r="CUZ1334" s="62">
        <f>CUZ1330</f>
        <v>0</v>
      </c>
      <c r="CVA1334" s="62">
        <f t="shared" si="791"/>
        <v>0</v>
      </c>
      <c r="CVB1334" s="62">
        <f t="shared" si="791"/>
        <v>0</v>
      </c>
      <c r="CVC1334" s="62">
        <f t="shared" si="791"/>
        <v>0</v>
      </c>
      <c r="CVD1334" s="62">
        <f t="shared" si="791"/>
        <v>2000000</v>
      </c>
      <c r="CVE1334" s="62">
        <f t="shared" si="791"/>
        <v>0</v>
      </c>
      <c r="CVF1334" s="62">
        <f t="shared" si="791"/>
        <v>0</v>
      </c>
      <c r="CVG1334" s="62">
        <f t="shared" si="791"/>
        <v>2000000</v>
      </c>
      <c r="CVH1334" s="62">
        <f t="shared" si="791"/>
        <v>2000000</v>
      </c>
      <c r="CVN1334" s="62" t="s">
        <v>197</v>
      </c>
      <c r="CVO1334" s="62" t="s">
        <v>1294</v>
      </c>
      <c r="CVP1334" s="62">
        <f>CVP1330</f>
        <v>0</v>
      </c>
      <c r="CVQ1334" s="62">
        <f t="shared" si="791"/>
        <v>0</v>
      </c>
      <c r="CVR1334" s="62">
        <f t="shared" si="791"/>
        <v>0</v>
      </c>
      <c r="CVS1334" s="62">
        <f t="shared" si="791"/>
        <v>0</v>
      </c>
      <c r="CVT1334" s="62">
        <f t="shared" si="791"/>
        <v>2000000</v>
      </c>
      <c r="CVU1334" s="62">
        <f t="shared" si="791"/>
        <v>0</v>
      </c>
      <c r="CVV1334" s="62">
        <f t="shared" si="791"/>
        <v>0</v>
      </c>
      <c r="CVW1334" s="62">
        <f t="shared" si="791"/>
        <v>2000000</v>
      </c>
      <c r="CVX1334" s="62">
        <f t="shared" si="791"/>
        <v>2000000</v>
      </c>
      <c r="CWD1334" s="62" t="s">
        <v>197</v>
      </c>
      <c r="CWE1334" s="62" t="s">
        <v>1294</v>
      </c>
      <c r="CWF1334" s="62">
        <f>CWF1330</f>
        <v>0</v>
      </c>
      <c r="CWG1334" s="62">
        <f t="shared" si="792"/>
        <v>0</v>
      </c>
      <c r="CWH1334" s="62">
        <f t="shared" si="792"/>
        <v>0</v>
      </c>
      <c r="CWI1334" s="62">
        <f t="shared" si="792"/>
        <v>0</v>
      </c>
      <c r="CWJ1334" s="62">
        <f t="shared" si="792"/>
        <v>2000000</v>
      </c>
      <c r="CWK1334" s="62">
        <f t="shared" si="792"/>
        <v>0</v>
      </c>
      <c r="CWL1334" s="62">
        <f t="shared" si="792"/>
        <v>0</v>
      </c>
      <c r="CWM1334" s="62">
        <f t="shared" si="792"/>
        <v>2000000</v>
      </c>
      <c r="CWN1334" s="62">
        <f t="shared" si="792"/>
        <v>2000000</v>
      </c>
      <c r="CWT1334" s="62" t="s">
        <v>197</v>
      </c>
      <c r="CWU1334" s="62" t="s">
        <v>1294</v>
      </c>
      <c r="CWV1334" s="62">
        <f>CWV1330</f>
        <v>0</v>
      </c>
      <c r="CWW1334" s="62">
        <f t="shared" si="792"/>
        <v>0</v>
      </c>
      <c r="CWX1334" s="62">
        <f t="shared" si="792"/>
        <v>0</v>
      </c>
      <c r="CWY1334" s="62">
        <f t="shared" si="792"/>
        <v>0</v>
      </c>
      <c r="CWZ1334" s="62">
        <f t="shared" si="792"/>
        <v>2000000</v>
      </c>
      <c r="CXA1334" s="62">
        <f t="shared" si="792"/>
        <v>0</v>
      </c>
      <c r="CXB1334" s="62">
        <f t="shared" si="792"/>
        <v>0</v>
      </c>
      <c r="CXC1334" s="62">
        <f t="shared" si="792"/>
        <v>2000000</v>
      </c>
      <c r="CXD1334" s="62">
        <f t="shared" si="792"/>
        <v>2000000</v>
      </c>
      <c r="CXJ1334" s="62" t="s">
        <v>197</v>
      </c>
      <c r="CXK1334" s="62" t="s">
        <v>1294</v>
      </c>
      <c r="CXL1334" s="62">
        <f>CXL1330</f>
        <v>0</v>
      </c>
      <c r="CXM1334" s="62">
        <f t="shared" si="792"/>
        <v>0</v>
      </c>
      <c r="CXN1334" s="62">
        <f t="shared" si="792"/>
        <v>0</v>
      </c>
      <c r="CXO1334" s="62">
        <f t="shared" si="792"/>
        <v>0</v>
      </c>
      <c r="CXP1334" s="62">
        <f t="shared" si="792"/>
        <v>2000000</v>
      </c>
      <c r="CXQ1334" s="62">
        <f t="shared" si="792"/>
        <v>0</v>
      </c>
      <c r="CXR1334" s="62">
        <f t="shared" si="792"/>
        <v>0</v>
      </c>
      <c r="CXS1334" s="62">
        <f t="shared" si="792"/>
        <v>2000000</v>
      </c>
      <c r="CXT1334" s="62">
        <f t="shared" si="792"/>
        <v>2000000</v>
      </c>
      <c r="CXZ1334" s="62" t="s">
        <v>197</v>
      </c>
      <c r="CYA1334" s="62" t="s">
        <v>1294</v>
      </c>
      <c r="CYB1334" s="62">
        <f>CYB1330</f>
        <v>0</v>
      </c>
      <c r="CYC1334" s="62">
        <f t="shared" si="792"/>
        <v>0</v>
      </c>
      <c r="CYD1334" s="62">
        <f t="shared" si="792"/>
        <v>0</v>
      </c>
      <c r="CYE1334" s="62">
        <f t="shared" si="792"/>
        <v>0</v>
      </c>
      <c r="CYF1334" s="62">
        <f t="shared" si="792"/>
        <v>2000000</v>
      </c>
      <c r="CYG1334" s="62">
        <f t="shared" si="792"/>
        <v>0</v>
      </c>
      <c r="CYH1334" s="62">
        <f t="shared" si="792"/>
        <v>0</v>
      </c>
      <c r="CYI1334" s="62">
        <f t="shared" si="792"/>
        <v>2000000</v>
      </c>
      <c r="CYJ1334" s="62">
        <f t="shared" si="792"/>
        <v>2000000</v>
      </c>
      <c r="CYP1334" s="62" t="s">
        <v>197</v>
      </c>
      <c r="CYQ1334" s="62" t="s">
        <v>1294</v>
      </c>
      <c r="CYR1334" s="62">
        <f>CYR1330</f>
        <v>0</v>
      </c>
      <c r="CYS1334" s="62">
        <f t="shared" si="793"/>
        <v>0</v>
      </c>
      <c r="CYT1334" s="62">
        <f t="shared" si="793"/>
        <v>0</v>
      </c>
      <c r="CYU1334" s="62">
        <f t="shared" si="793"/>
        <v>0</v>
      </c>
      <c r="CYV1334" s="62">
        <f t="shared" si="793"/>
        <v>2000000</v>
      </c>
      <c r="CYW1334" s="62">
        <f t="shared" si="793"/>
        <v>0</v>
      </c>
      <c r="CYX1334" s="62">
        <f t="shared" si="793"/>
        <v>0</v>
      </c>
      <c r="CYY1334" s="62">
        <f t="shared" si="793"/>
        <v>2000000</v>
      </c>
      <c r="CYZ1334" s="62">
        <f t="shared" si="793"/>
        <v>2000000</v>
      </c>
      <c r="CZF1334" s="62" t="s">
        <v>197</v>
      </c>
      <c r="CZG1334" s="62" t="s">
        <v>1294</v>
      </c>
      <c r="CZH1334" s="62">
        <f>CZH1330</f>
        <v>0</v>
      </c>
      <c r="CZI1334" s="62">
        <f t="shared" si="793"/>
        <v>0</v>
      </c>
      <c r="CZJ1334" s="62">
        <f t="shared" si="793"/>
        <v>0</v>
      </c>
      <c r="CZK1334" s="62">
        <f t="shared" si="793"/>
        <v>0</v>
      </c>
      <c r="CZL1334" s="62">
        <f t="shared" si="793"/>
        <v>2000000</v>
      </c>
      <c r="CZM1334" s="62">
        <f t="shared" si="793"/>
        <v>0</v>
      </c>
      <c r="CZN1334" s="62">
        <f t="shared" si="793"/>
        <v>0</v>
      </c>
      <c r="CZO1334" s="62">
        <f t="shared" si="793"/>
        <v>2000000</v>
      </c>
      <c r="CZP1334" s="62">
        <f t="shared" si="793"/>
        <v>2000000</v>
      </c>
      <c r="CZV1334" s="62" t="s">
        <v>197</v>
      </c>
      <c r="CZW1334" s="62" t="s">
        <v>1294</v>
      </c>
      <c r="CZX1334" s="62">
        <f>CZX1330</f>
        <v>0</v>
      </c>
      <c r="CZY1334" s="62">
        <f t="shared" si="793"/>
        <v>0</v>
      </c>
      <c r="CZZ1334" s="62">
        <f t="shared" si="793"/>
        <v>0</v>
      </c>
      <c r="DAA1334" s="62">
        <f t="shared" si="793"/>
        <v>0</v>
      </c>
      <c r="DAB1334" s="62">
        <f t="shared" si="793"/>
        <v>2000000</v>
      </c>
      <c r="DAC1334" s="62">
        <f t="shared" si="793"/>
        <v>0</v>
      </c>
      <c r="DAD1334" s="62">
        <f t="shared" si="793"/>
        <v>0</v>
      </c>
      <c r="DAE1334" s="62">
        <f t="shared" si="793"/>
        <v>2000000</v>
      </c>
      <c r="DAF1334" s="62">
        <f t="shared" si="793"/>
        <v>2000000</v>
      </c>
      <c r="DAL1334" s="62" t="s">
        <v>197</v>
      </c>
      <c r="DAM1334" s="62" t="s">
        <v>1294</v>
      </c>
      <c r="DAN1334" s="62">
        <f>DAN1330</f>
        <v>0</v>
      </c>
      <c r="DAO1334" s="62">
        <f t="shared" si="793"/>
        <v>0</v>
      </c>
      <c r="DAP1334" s="62">
        <f t="shared" si="793"/>
        <v>0</v>
      </c>
      <c r="DAQ1334" s="62">
        <f t="shared" si="793"/>
        <v>0</v>
      </c>
      <c r="DAR1334" s="62">
        <f t="shared" si="793"/>
        <v>2000000</v>
      </c>
      <c r="DAS1334" s="62">
        <f t="shared" si="793"/>
        <v>0</v>
      </c>
      <c r="DAT1334" s="62">
        <f t="shared" si="793"/>
        <v>0</v>
      </c>
      <c r="DAU1334" s="62">
        <f t="shared" si="793"/>
        <v>2000000</v>
      </c>
      <c r="DAV1334" s="62">
        <f t="shared" si="793"/>
        <v>2000000</v>
      </c>
      <c r="DBB1334" s="62" t="s">
        <v>197</v>
      </c>
      <c r="DBC1334" s="62" t="s">
        <v>1294</v>
      </c>
      <c r="DBD1334" s="62">
        <f>DBD1330</f>
        <v>0</v>
      </c>
      <c r="DBE1334" s="62">
        <f t="shared" si="794"/>
        <v>0</v>
      </c>
      <c r="DBF1334" s="62">
        <f t="shared" si="794"/>
        <v>0</v>
      </c>
      <c r="DBG1334" s="62">
        <f t="shared" si="794"/>
        <v>0</v>
      </c>
      <c r="DBH1334" s="62">
        <f t="shared" si="794"/>
        <v>2000000</v>
      </c>
      <c r="DBI1334" s="62">
        <f t="shared" si="794"/>
        <v>0</v>
      </c>
      <c r="DBJ1334" s="62">
        <f t="shared" si="794"/>
        <v>0</v>
      </c>
      <c r="DBK1334" s="62">
        <f t="shared" si="794"/>
        <v>2000000</v>
      </c>
      <c r="DBL1334" s="62">
        <f t="shared" si="794"/>
        <v>2000000</v>
      </c>
      <c r="DBR1334" s="62" t="s">
        <v>197</v>
      </c>
      <c r="DBS1334" s="62" t="s">
        <v>1294</v>
      </c>
      <c r="DBT1334" s="62">
        <f>DBT1330</f>
        <v>0</v>
      </c>
      <c r="DBU1334" s="62">
        <f t="shared" si="794"/>
        <v>0</v>
      </c>
      <c r="DBV1334" s="62">
        <f t="shared" si="794"/>
        <v>0</v>
      </c>
      <c r="DBW1334" s="62">
        <f t="shared" si="794"/>
        <v>0</v>
      </c>
      <c r="DBX1334" s="62">
        <f t="shared" si="794"/>
        <v>2000000</v>
      </c>
      <c r="DBY1334" s="62">
        <f t="shared" si="794"/>
        <v>0</v>
      </c>
      <c r="DBZ1334" s="62">
        <f t="shared" si="794"/>
        <v>0</v>
      </c>
      <c r="DCA1334" s="62">
        <f t="shared" si="794"/>
        <v>2000000</v>
      </c>
      <c r="DCB1334" s="62">
        <f t="shared" si="794"/>
        <v>2000000</v>
      </c>
      <c r="DCH1334" s="62" t="s">
        <v>197</v>
      </c>
      <c r="DCI1334" s="62" t="s">
        <v>1294</v>
      </c>
      <c r="DCJ1334" s="62">
        <f>DCJ1330</f>
        <v>0</v>
      </c>
      <c r="DCK1334" s="62">
        <f t="shared" si="794"/>
        <v>0</v>
      </c>
      <c r="DCL1334" s="62">
        <f t="shared" si="794"/>
        <v>0</v>
      </c>
      <c r="DCM1334" s="62">
        <f t="shared" si="794"/>
        <v>0</v>
      </c>
      <c r="DCN1334" s="62">
        <f t="shared" si="794"/>
        <v>2000000</v>
      </c>
      <c r="DCO1334" s="62">
        <f t="shared" si="794"/>
        <v>0</v>
      </c>
      <c r="DCP1334" s="62">
        <f t="shared" si="794"/>
        <v>0</v>
      </c>
      <c r="DCQ1334" s="62">
        <f t="shared" si="794"/>
        <v>2000000</v>
      </c>
      <c r="DCR1334" s="62">
        <f t="shared" si="794"/>
        <v>2000000</v>
      </c>
      <c r="DCX1334" s="62" t="s">
        <v>197</v>
      </c>
      <c r="DCY1334" s="62" t="s">
        <v>1294</v>
      </c>
      <c r="DCZ1334" s="62">
        <f>DCZ1330</f>
        <v>0</v>
      </c>
      <c r="DDA1334" s="62">
        <f t="shared" si="794"/>
        <v>0</v>
      </c>
      <c r="DDB1334" s="62">
        <f t="shared" si="794"/>
        <v>0</v>
      </c>
      <c r="DDC1334" s="62">
        <f t="shared" si="794"/>
        <v>0</v>
      </c>
      <c r="DDD1334" s="62">
        <f t="shared" si="794"/>
        <v>2000000</v>
      </c>
      <c r="DDE1334" s="62">
        <f t="shared" si="794"/>
        <v>0</v>
      </c>
      <c r="DDF1334" s="62">
        <f t="shared" si="794"/>
        <v>0</v>
      </c>
      <c r="DDG1334" s="62">
        <f t="shared" si="794"/>
        <v>2000000</v>
      </c>
      <c r="DDH1334" s="62">
        <f t="shared" si="794"/>
        <v>2000000</v>
      </c>
      <c r="DDN1334" s="62" t="s">
        <v>197</v>
      </c>
      <c r="DDO1334" s="62" t="s">
        <v>1294</v>
      </c>
      <c r="DDP1334" s="62">
        <f>DDP1330</f>
        <v>0</v>
      </c>
      <c r="DDQ1334" s="62">
        <f t="shared" si="795"/>
        <v>0</v>
      </c>
      <c r="DDR1334" s="62">
        <f t="shared" si="795"/>
        <v>0</v>
      </c>
      <c r="DDS1334" s="62">
        <f t="shared" si="795"/>
        <v>0</v>
      </c>
      <c r="DDT1334" s="62">
        <f t="shared" si="795"/>
        <v>2000000</v>
      </c>
      <c r="DDU1334" s="62">
        <f t="shared" si="795"/>
        <v>0</v>
      </c>
      <c r="DDV1334" s="62">
        <f t="shared" si="795"/>
        <v>0</v>
      </c>
      <c r="DDW1334" s="62">
        <f t="shared" si="795"/>
        <v>2000000</v>
      </c>
      <c r="DDX1334" s="62">
        <f t="shared" si="795"/>
        <v>2000000</v>
      </c>
      <c r="DED1334" s="62" t="s">
        <v>197</v>
      </c>
      <c r="DEE1334" s="62" t="s">
        <v>1294</v>
      </c>
      <c r="DEF1334" s="62">
        <f>DEF1330</f>
        <v>0</v>
      </c>
      <c r="DEG1334" s="62">
        <f t="shared" si="795"/>
        <v>0</v>
      </c>
      <c r="DEH1334" s="62">
        <f t="shared" si="795"/>
        <v>0</v>
      </c>
      <c r="DEI1334" s="62">
        <f t="shared" si="795"/>
        <v>0</v>
      </c>
      <c r="DEJ1334" s="62">
        <f t="shared" si="795"/>
        <v>2000000</v>
      </c>
      <c r="DEK1334" s="62">
        <f t="shared" si="795"/>
        <v>0</v>
      </c>
      <c r="DEL1334" s="62">
        <f t="shared" si="795"/>
        <v>0</v>
      </c>
      <c r="DEM1334" s="62">
        <f t="shared" si="795"/>
        <v>2000000</v>
      </c>
      <c r="DEN1334" s="62">
        <f t="shared" si="795"/>
        <v>2000000</v>
      </c>
      <c r="DET1334" s="62" t="s">
        <v>197</v>
      </c>
      <c r="DEU1334" s="62" t="s">
        <v>1294</v>
      </c>
      <c r="DEV1334" s="62">
        <f>DEV1330</f>
        <v>0</v>
      </c>
      <c r="DEW1334" s="62">
        <f t="shared" si="795"/>
        <v>0</v>
      </c>
      <c r="DEX1334" s="62">
        <f t="shared" si="795"/>
        <v>0</v>
      </c>
      <c r="DEY1334" s="62">
        <f t="shared" si="795"/>
        <v>0</v>
      </c>
      <c r="DEZ1334" s="62">
        <f t="shared" si="795"/>
        <v>2000000</v>
      </c>
      <c r="DFA1334" s="62">
        <f t="shared" si="795"/>
        <v>0</v>
      </c>
      <c r="DFB1334" s="62">
        <f t="shared" si="795"/>
        <v>0</v>
      </c>
      <c r="DFC1334" s="62">
        <f t="shared" si="795"/>
        <v>2000000</v>
      </c>
      <c r="DFD1334" s="62">
        <f t="shared" si="795"/>
        <v>2000000</v>
      </c>
      <c r="DFJ1334" s="62" t="s">
        <v>197</v>
      </c>
      <c r="DFK1334" s="62" t="s">
        <v>1294</v>
      </c>
      <c r="DFL1334" s="62">
        <f>DFL1330</f>
        <v>0</v>
      </c>
      <c r="DFM1334" s="62">
        <f t="shared" si="795"/>
        <v>0</v>
      </c>
      <c r="DFN1334" s="62">
        <f t="shared" si="795"/>
        <v>0</v>
      </c>
      <c r="DFO1334" s="62">
        <f t="shared" si="795"/>
        <v>0</v>
      </c>
      <c r="DFP1334" s="62">
        <f t="shared" si="795"/>
        <v>2000000</v>
      </c>
      <c r="DFQ1334" s="62">
        <f t="shared" si="795"/>
        <v>0</v>
      </c>
      <c r="DFR1334" s="62">
        <f t="shared" si="795"/>
        <v>0</v>
      </c>
      <c r="DFS1334" s="62">
        <f t="shared" si="795"/>
        <v>2000000</v>
      </c>
      <c r="DFT1334" s="62">
        <f t="shared" si="795"/>
        <v>2000000</v>
      </c>
      <c r="DFZ1334" s="62" t="s">
        <v>197</v>
      </c>
      <c r="DGA1334" s="62" t="s">
        <v>1294</v>
      </c>
      <c r="DGB1334" s="62">
        <f>DGB1330</f>
        <v>0</v>
      </c>
      <c r="DGC1334" s="62">
        <f t="shared" si="796"/>
        <v>0</v>
      </c>
      <c r="DGD1334" s="62">
        <f t="shared" si="796"/>
        <v>0</v>
      </c>
      <c r="DGE1334" s="62">
        <f t="shared" si="796"/>
        <v>0</v>
      </c>
      <c r="DGF1334" s="62">
        <f t="shared" si="796"/>
        <v>2000000</v>
      </c>
      <c r="DGG1334" s="62">
        <f t="shared" si="796"/>
        <v>0</v>
      </c>
      <c r="DGH1334" s="62">
        <f t="shared" si="796"/>
        <v>0</v>
      </c>
      <c r="DGI1334" s="62">
        <f t="shared" si="796"/>
        <v>2000000</v>
      </c>
      <c r="DGJ1334" s="62">
        <f t="shared" si="796"/>
        <v>2000000</v>
      </c>
      <c r="DGP1334" s="62" t="s">
        <v>197</v>
      </c>
      <c r="DGQ1334" s="62" t="s">
        <v>1294</v>
      </c>
      <c r="DGR1334" s="62">
        <f>DGR1330</f>
        <v>0</v>
      </c>
      <c r="DGS1334" s="62">
        <f t="shared" si="796"/>
        <v>0</v>
      </c>
      <c r="DGT1334" s="62">
        <f t="shared" si="796"/>
        <v>0</v>
      </c>
      <c r="DGU1334" s="62">
        <f t="shared" si="796"/>
        <v>0</v>
      </c>
      <c r="DGV1334" s="62">
        <f t="shared" si="796"/>
        <v>2000000</v>
      </c>
      <c r="DGW1334" s="62">
        <f t="shared" si="796"/>
        <v>0</v>
      </c>
      <c r="DGX1334" s="62">
        <f t="shared" si="796"/>
        <v>0</v>
      </c>
      <c r="DGY1334" s="62">
        <f t="shared" si="796"/>
        <v>2000000</v>
      </c>
      <c r="DGZ1334" s="62">
        <f t="shared" si="796"/>
        <v>2000000</v>
      </c>
      <c r="DHF1334" s="62" t="s">
        <v>197</v>
      </c>
      <c r="DHG1334" s="62" t="s">
        <v>1294</v>
      </c>
      <c r="DHH1334" s="62">
        <f>DHH1330</f>
        <v>0</v>
      </c>
      <c r="DHI1334" s="62">
        <f t="shared" si="796"/>
        <v>0</v>
      </c>
      <c r="DHJ1334" s="62">
        <f t="shared" si="796"/>
        <v>0</v>
      </c>
      <c r="DHK1334" s="62">
        <f t="shared" si="796"/>
        <v>0</v>
      </c>
      <c r="DHL1334" s="62">
        <f t="shared" si="796"/>
        <v>2000000</v>
      </c>
      <c r="DHM1334" s="62">
        <f t="shared" si="796"/>
        <v>0</v>
      </c>
      <c r="DHN1334" s="62">
        <f t="shared" si="796"/>
        <v>0</v>
      </c>
      <c r="DHO1334" s="62">
        <f t="shared" si="796"/>
        <v>2000000</v>
      </c>
      <c r="DHP1334" s="62">
        <f t="shared" si="796"/>
        <v>2000000</v>
      </c>
      <c r="DHV1334" s="62" t="s">
        <v>197</v>
      </c>
      <c r="DHW1334" s="62" t="s">
        <v>1294</v>
      </c>
      <c r="DHX1334" s="62">
        <f>DHX1330</f>
        <v>0</v>
      </c>
      <c r="DHY1334" s="62">
        <f t="shared" si="796"/>
        <v>0</v>
      </c>
      <c r="DHZ1334" s="62">
        <f t="shared" si="796"/>
        <v>0</v>
      </c>
      <c r="DIA1334" s="62">
        <f t="shared" si="796"/>
        <v>0</v>
      </c>
      <c r="DIB1334" s="62">
        <f t="shared" si="796"/>
        <v>2000000</v>
      </c>
      <c r="DIC1334" s="62">
        <f t="shared" si="796"/>
        <v>0</v>
      </c>
      <c r="DID1334" s="62">
        <f t="shared" si="796"/>
        <v>0</v>
      </c>
      <c r="DIE1334" s="62">
        <f t="shared" si="796"/>
        <v>2000000</v>
      </c>
      <c r="DIF1334" s="62">
        <f t="shared" si="796"/>
        <v>2000000</v>
      </c>
      <c r="DIL1334" s="62" t="s">
        <v>197</v>
      </c>
      <c r="DIM1334" s="62" t="s">
        <v>1294</v>
      </c>
      <c r="DIN1334" s="62">
        <f>DIN1330</f>
        <v>0</v>
      </c>
      <c r="DIO1334" s="62">
        <f t="shared" si="797"/>
        <v>0</v>
      </c>
      <c r="DIP1334" s="62">
        <f t="shared" si="797"/>
        <v>0</v>
      </c>
      <c r="DIQ1334" s="62">
        <f t="shared" si="797"/>
        <v>0</v>
      </c>
      <c r="DIR1334" s="62">
        <f t="shared" si="797"/>
        <v>2000000</v>
      </c>
      <c r="DIS1334" s="62">
        <f t="shared" si="797"/>
        <v>0</v>
      </c>
      <c r="DIT1334" s="62">
        <f t="shared" si="797"/>
        <v>0</v>
      </c>
      <c r="DIU1334" s="62">
        <f t="shared" si="797"/>
        <v>2000000</v>
      </c>
      <c r="DIV1334" s="62">
        <f t="shared" si="797"/>
        <v>2000000</v>
      </c>
      <c r="DJB1334" s="62" t="s">
        <v>197</v>
      </c>
      <c r="DJC1334" s="62" t="s">
        <v>1294</v>
      </c>
      <c r="DJD1334" s="62">
        <f>DJD1330</f>
        <v>0</v>
      </c>
      <c r="DJE1334" s="62">
        <f t="shared" si="797"/>
        <v>0</v>
      </c>
      <c r="DJF1334" s="62">
        <f t="shared" si="797"/>
        <v>0</v>
      </c>
      <c r="DJG1334" s="62">
        <f t="shared" si="797"/>
        <v>0</v>
      </c>
      <c r="DJH1334" s="62">
        <f t="shared" si="797"/>
        <v>2000000</v>
      </c>
      <c r="DJI1334" s="62">
        <f t="shared" si="797"/>
        <v>0</v>
      </c>
      <c r="DJJ1334" s="62">
        <f t="shared" si="797"/>
        <v>0</v>
      </c>
      <c r="DJK1334" s="62">
        <f t="shared" si="797"/>
        <v>2000000</v>
      </c>
      <c r="DJL1334" s="62">
        <f t="shared" si="797"/>
        <v>2000000</v>
      </c>
      <c r="DJR1334" s="62" t="s">
        <v>197</v>
      </c>
      <c r="DJS1334" s="62" t="s">
        <v>1294</v>
      </c>
      <c r="DJT1334" s="62">
        <f>DJT1330</f>
        <v>0</v>
      </c>
      <c r="DJU1334" s="62">
        <f t="shared" si="797"/>
        <v>0</v>
      </c>
      <c r="DJV1334" s="62">
        <f t="shared" si="797"/>
        <v>0</v>
      </c>
      <c r="DJW1334" s="62">
        <f t="shared" si="797"/>
        <v>0</v>
      </c>
      <c r="DJX1334" s="62">
        <f t="shared" si="797"/>
        <v>2000000</v>
      </c>
      <c r="DJY1334" s="62">
        <f t="shared" si="797"/>
        <v>0</v>
      </c>
      <c r="DJZ1334" s="62">
        <f t="shared" si="797"/>
        <v>0</v>
      </c>
      <c r="DKA1334" s="62">
        <f t="shared" si="797"/>
        <v>2000000</v>
      </c>
      <c r="DKB1334" s="62">
        <f t="shared" si="797"/>
        <v>2000000</v>
      </c>
      <c r="DKH1334" s="62" t="s">
        <v>197</v>
      </c>
      <c r="DKI1334" s="62" t="s">
        <v>1294</v>
      </c>
      <c r="DKJ1334" s="62">
        <f>DKJ1330</f>
        <v>0</v>
      </c>
      <c r="DKK1334" s="62">
        <f t="shared" si="797"/>
        <v>0</v>
      </c>
      <c r="DKL1334" s="62">
        <f t="shared" si="797"/>
        <v>0</v>
      </c>
      <c r="DKM1334" s="62">
        <f t="shared" si="797"/>
        <v>0</v>
      </c>
      <c r="DKN1334" s="62">
        <f t="shared" si="797"/>
        <v>2000000</v>
      </c>
      <c r="DKO1334" s="62">
        <f t="shared" si="797"/>
        <v>0</v>
      </c>
      <c r="DKP1334" s="62">
        <f t="shared" si="797"/>
        <v>0</v>
      </c>
      <c r="DKQ1334" s="62">
        <f t="shared" si="797"/>
        <v>2000000</v>
      </c>
      <c r="DKR1334" s="62">
        <f t="shared" si="797"/>
        <v>2000000</v>
      </c>
      <c r="DKX1334" s="62" t="s">
        <v>197</v>
      </c>
      <c r="DKY1334" s="62" t="s">
        <v>1294</v>
      </c>
      <c r="DKZ1334" s="62">
        <f>DKZ1330</f>
        <v>0</v>
      </c>
      <c r="DLA1334" s="62">
        <f t="shared" si="798"/>
        <v>0</v>
      </c>
      <c r="DLB1334" s="62">
        <f t="shared" si="798"/>
        <v>0</v>
      </c>
      <c r="DLC1334" s="62">
        <f t="shared" si="798"/>
        <v>0</v>
      </c>
      <c r="DLD1334" s="62">
        <f t="shared" si="798"/>
        <v>2000000</v>
      </c>
      <c r="DLE1334" s="62">
        <f t="shared" si="798"/>
        <v>0</v>
      </c>
      <c r="DLF1334" s="62">
        <f t="shared" si="798"/>
        <v>0</v>
      </c>
      <c r="DLG1334" s="62">
        <f t="shared" si="798"/>
        <v>2000000</v>
      </c>
      <c r="DLH1334" s="62">
        <f t="shared" si="798"/>
        <v>2000000</v>
      </c>
      <c r="DLN1334" s="62" t="s">
        <v>197</v>
      </c>
      <c r="DLO1334" s="62" t="s">
        <v>1294</v>
      </c>
      <c r="DLP1334" s="62">
        <f>DLP1330</f>
        <v>0</v>
      </c>
      <c r="DLQ1334" s="62">
        <f t="shared" si="798"/>
        <v>0</v>
      </c>
      <c r="DLR1334" s="62">
        <f t="shared" si="798"/>
        <v>0</v>
      </c>
      <c r="DLS1334" s="62">
        <f t="shared" si="798"/>
        <v>0</v>
      </c>
      <c r="DLT1334" s="62">
        <f t="shared" si="798"/>
        <v>2000000</v>
      </c>
      <c r="DLU1334" s="62">
        <f t="shared" si="798"/>
        <v>0</v>
      </c>
      <c r="DLV1334" s="62">
        <f t="shared" si="798"/>
        <v>0</v>
      </c>
      <c r="DLW1334" s="62">
        <f t="shared" si="798"/>
        <v>2000000</v>
      </c>
      <c r="DLX1334" s="62">
        <f t="shared" si="798"/>
        <v>2000000</v>
      </c>
      <c r="DMD1334" s="62" t="s">
        <v>197</v>
      </c>
      <c r="DME1334" s="62" t="s">
        <v>1294</v>
      </c>
      <c r="DMF1334" s="62">
        <f>DMF1330</f>
        <v>0</v>
      </c>
      <c r="DMG1334" s="62">
        <f t="shared" si="798"/>
        <v>0</v>
      </c>
      <c r="DMH1334" s="62">
        <f t="shared" si="798"/>
        <v>0</v>
      </c>
      <c r="DMI1334" s="62">
        <f t="shared" si="798"/>
        <v>0</v>
      </c>
      <c r="DMJ1334" s="62">
        <f t="shared" si="798"/>
        <v>2000000</v>
      </c>
      <c r="DMK1334" s="62">
        <f t="shared" si="798"/>
        <v>0</v>
      </c>
      <c r="DML1334" s="62">
        <f t="shared" si="798"/>
        <v>0</v>
      </c>
      <c r="DMM1334" s="62">
        <f t="shared" si="798"/>
        <v>2000000</v>
      </c>
      <c r="DMN1334" s="62">
        <f t="shared" si="798"/>
        <v>2000000</v>
      </c>
      <c r="DMT1334" s="62" t="s">
        <v>197</v>
      </c>
      <c r="DMU1334" s="62" t="s">
        <v>1294</v>
      </c>
      <c r="DMV1334" s="62">
        <f>DMV1330</f>
        <v>0</v>
      </c>
      <c r="DMW1334" s="62">
        <f t="shared" si="798"/>
        <v>0</v>
      </c>
      <c r="DMX1334" s="62">
        <f t="shared" si="798"/>
        <v>0</v>
      </c>
      <c r="DMY1334" s="62">
        <f t="shared" si="798"/>
        <v>0</v>
      </c>
      <c r="DMZ1334" s="62">
        <f t="shared" si="798"/>
        <v>2000000</v>
      </c>
      <c r="DNA1334" s="62">
        <f t="shared" si="798"/>
        <v>0</v>
      </c>
      <c r="DNB1334" s="62">
        <f t="shared" si="798"/>
        <v>0</v>
      </c>
      <c r="DNC1334" s="62">
        <f t="shared" si="798"/>
        <v>2000000</v>
      </c>
      <c r="DND1334" s="62">
        <f t="shared" si="798"/>
        <v>2000000</v>
      </c>
      <c r="DNJ1334" s="62" t="s">
        <v>197</v>
      </c>
      <c r="DNK1334" s="62" t="s">
        <v>1294</v>
      </c>
      <c r="DNL1334" s="62">
        <f>DNL1330</f>
        <v>0</v>
      </c>
      <c r="DNM1334" s="62">
        <f t="shared" si="799"/>
        <v>0</v>
      </c>
      <c r="DNN1334" s="62">
        <f t="shared" si="799"/>
        <v>0</v>
      </c>
      <c r="DNO1334" s="62">
        <f t="shared" si="799"/>
        <v>0</v>
      </c>
      <c r="DNP1334" s="62">
        <f t="shared" si="799"/>
        <v>2000000</v>
      </c>
      <c r="DNQ1334" s="62">
        <f t="shared" si="799"/>
        <v>0</v>
      </c>
      <c r="DNR1334" s="62">
        <f t="shared" si="799"/>
        <v>0</v>
      </c>
      <c r="DNS1334" s="62">
        <f t="shared" si="799"/>
        <v>2000000</v>
      </c>
      <c r="DNT1334" s="62">
        <f t="shared" si="799"/>
        <v>2000000</v>
      </c>
      <c r="DNZ1334" s="62" t="s">
        <v>197</v>
      </c>
      <c r="DOA1334" s="62" t="s">
        <v>1294</v>
      </c>
      <c r="DOB1334" s="62">
        <f>DOB1330</f>
        <v>0</v>
      </c>
      <c r="DOC1334" s="62">
        <f t="shared" si="799"/>
        <v>0</v>
      </c>
      <c r="DOD1334" s="62">
        <f t="shared" si="799"/>
        <v>0</v>
      </c>
      <c r="DOE1334" s="62">
        <f t="shared" si="799"/>
        <v>0</v>
      </c>
      <c r="DOF1334" s="62">
        <f t="shared" si="799"/>
        <v>2000000</v>
      </c>
      <c r="DOG1334" s="62">
        <f t="shared" si="799"/>
        <v>0</v>
      </c>
      <c r="DOH1334" s="62">
        <f t="shared" si="799"/>
        <v>0</v>
      </c>
      <c r="DOI1334" s="62">
        <f t="shared" si="799"/>
        <v>2000000</v>
      </c>
      <c r="DOJ1334" s="62">
        <f t="shared" si="799"/>
        <v>2000000</v>
      </c>
      <c r="DOP1334" s="62" t="s">
        <v>197</v>
      </c>
      <c r="DOQ1334" s="62" t="s">
        <v>1294</v>
      </c>
      <c r="DOR1334" s="62">
        <f>DOR1330</f>
        <v>0</v>
      </c>
      <c r="DOS1334" s="62">
        <f t="shared" si="799"/>
        <v>0</v>
      </c>
      <c r="DOT1334" s="62">
        <f t="shared" si="799"/>
        <v>0</v>
      </c>
      <c r="DOU1334" s="62">
        <f t="shared" si="799"/>
        <v>0</v>
      </c>
      <c r="DOV1334" s="62">
        <f t="shared" si="799"/>
        <v>2000000</v>
      </c>
      <c r="DOW1334" s="62">
        <f t="shared" si="799"/>
        <v>0</v>
      </c>
      <c r="DOX1334" s="62">
        <f t="shared" si="799"/>
        <v>0</v>
      </c>
      <c r="DOY1334" s="62">
        <f t="shared" si="799"/>
        <v>2000000</v>
      </c>
      <c r="DOZ1334" s="62">
        <f t="shared" si="799"/>
        <v>2000000</v>
      </c>
      <c r="DPF1334" s="62" t="s">
        <v>197</v>
      </c>
      <c r="DPG1334" s="62" t="s">
        <v>1294</v>
      </c>
      <c r="DPH1334" s="62">
        <f>DPH1330</f>
        <v>0</v>
      </c>
      <c r="DPI1334" s="62">
        <f t="shared" si="799"/>
        <v>0</v>
      </c>
      <c r="DPJ1334" s="62">
        <f t="shared" si="799"/>
        <v>0</v>
      </c>
      <c r="DPK1334" s="62">
        <f t="shared" si="799"/>
        <v>0</v>
      </c>
      <c r="DPL1334" s="62">
        <f t="shared" si="799"/>
        <v>2000000</v>
      </c>
      <c r="DPM1334" s="62">
        <f t="shared" si="799"/>
        <v>0</v>
      </c>
      <c r="DPN1334" s="62">
        <f t="shared" si="799"/>
        <v>0</v>
      </c>
      <c r="DPO1334" s="62">
        <f t="shared" si="799"/>
        <v>2000000</v>
      </c>
      <c r="DPP1334" s="62">
        <f t="shared" si="799"/>
        <v>2000000</v>
      </c>
      <c r="DPV1334" s="62" t="s">
        <v>197</v>
      </c>
      <c r="DPW1334" s="62" t="s">
        <v>1294</v>
      </c>
      <c r="DPX1334" s="62">
        <f>DPX1330</f>
        <v>0</v>
      </c>
      <c r="DPY1334" s="62">
        <f t="shared" si="800"/>
        <v>0</v>
      </c>
      <c r="DPZ1334" s="62">
        <f t="shared" si="800"/>
        <v>0</v>
      </c>
      <c r="DQA1334" s="62">
        <f t="shared" si="800"/>
        <v>0</v>
      </c>
      <c r="DQB1334" s="62">
        <f t="shared" si="800"/>
        <v>2000000</v>
      </c>
      <c r="DQC1334" s="62">
        <f t="shared" si="800"/>
        <v>0</v>
      </c>
      <c r="DQD1334" s="62">
        <f t="shared" si="800"/>
        <v>0</v>
      </c>
      <c r="DQE1334" s="62">
        <f t="shared" si="800"/>
        <v>2000000</v>
      </c>
      <c r="DQF1334" s="62">
        <f t="shared" si="800"/>
        <v>2000000</v>
      </c>
      <c r="DQL1334" s="62" t="s">
        <v>197</v>
      </c>
      <c r="DQM1334" s="62" t="s">
        <v>1294</v>
      </c>
      <c r="DQN1334" s="62">
        <f>DQN1330</f>
        <v>0</v>
      </c>
      <c r="DQO1334" s="62">
        <f t="shared" si="800"/>
        <v>0</v>
      </c>
      <c r="DQP1334" s="62">
        <f t="shared" si="800"/>
        <v>0</v>
      </c>
      <c r="DQQ1334" s="62">
        <f t="shared" si="800"/>
        <v>0</v>
      </c>
      <c r="DQR1334" s="62">
        <f t="shared" si="800"/>
        <v>2000000</v>
      </c>
      <c r="DQS1334" s="62">
        <f t="shared" si="800"/>
        <v>0</v>
      </c>
      <c r="DQT1334" s="62">
        <f t="shared" si="800"/>
        <v>0</v>
      </c>
      <c r="DQU1334" s="62">
        <f t="shared" si="800"/>
        <v>2000000</v>
      </c>
      <c r="DQV1334" s="62">
        <f t="shared" si="800"/>
        <v>2000000</v>
      </c>
      <c r="DRB1334" s="62" t="s">
        <v>197</v>
      </c>
      <c r="DRC1334" s="62" t="s">
        <v>1294</v>
      </c>
      <c r="DRD1334" s="62">
        <f>DRD1330</f>
        <v>0</v>
      </c>
      <c r="DRE1334" s="62">
        <f t="shared" si="800"/>
        <v>0</v>
      </c>
      <c r="DRF1334" s="62">
        <f t="shared" si="800"/>
        <v>0</v>
      </c>
      <c r="DRG1334" s="62">
        <f t="shared" si="800"/>
        <v>0</v>
      </c>
      <c r="DRH1334" s="62">
        <f t="shared" si="800"/>
        <v>2000000</v>
      </c>
      <c r="DRI1334" s="62">
        <f t="shared" si="800"/>
        <v>0</v>
      </c>
      <c r="DRJ1334" s="62">
        <f t="shared" si="800"/>
        <v>0</v>
      </c>
      <c r="DRK1334" s="62">
        <f t="shared" si="800"/>
        <v>2000000</v>
      </c>
      <c r="DRL1334" s="62">
        <f t="shared" si="800"/>
        <v>2000000</v>
      </c>
      <c r="DRR1334" s="62" t="s">
        <v>197</v>
      </c>
      <c r="DRS1334" s="62" t="s">
        <v>1294</v>
      </c>
      <c r="DRT1334" s="62">
        <f>DRT1330</f>
        <v>0</v>
      </c>
      <c r="DRU1334" s="62">
        <f t="shared" si="800"/>
        <v>0</v>
      </c>
      <c r="DRV1334" s="62">
        <f t="shared" si="800"/>
        <v>0</v>
      </c>
      <c r="DRW1334" s="62">
        <f t="shared" si="800"/>
        <v>0</v>
      </c>
      <c r="DRX1334" s="62">
        <f t="shared" si="800"/>
        <v>2000000</v>
      </c>
      <c r="DRY1334" s="62">
        <f t="shared" si="800"/>
        <v>0</v>
      </c>
      <c r="DRZ1334" s="62">
        <f t="shared" si="800"/>
        <v>0</v>
      </c>
      <c r="DSA1334" s="62">
        <f t="shared" si="800"/>
        <v>2000000</v>
      </c>
      <c r="DSB1334" s="62">
        <f t="shared" si="800"/>
        <v>2000000</v>
      </c>
      <c r="DSH1334" s="62" t="s">
        <v>197</v>
      </c>
      <c r="DSI1334" s="62" t="s">
        <v>1294</v>
      </c>
      <c r="DSJ1334" s="62">
        <f>DSJ1330</f>
        <v>0</v>
      </c>
      <c r="DSK1334" s="62">
        <f t="shared" si="801"/>
        <v>0</v>
      </c>
      <c r="DSL1334" s="62">
        <f t="shared" si="801"/>
        <v>0</v>
      </c>
      <c r="DSM1334" s="62">
        <f t="shared" si="801"/>
        <v>0</v>
      </c>
      <c r="DSN1334" s="62">
        <f t="shared" si="801"/>
        <v>2000000</v>
      </c>
      <c r="DSO1334" s="62">
        <f t="shared" si="801"/>
        <v>0</v>
      </c>
      <c r="DSP1334" s="62">
        <f t="shared" si="801"/>
        <v>0</v>
      </c>
      <c r="DSQ1334" s="62">
        <f t="shared" si="801"/>
        <v>2000000</v>
      </c>
      <c r="DSR1334" s="62">
        <f t="shared" si="801"/>
        <v>2000000</v>
      </c>
      <c r="DSX1334" s="62" t="s">
        <v>197</v>
      </c>
      <c r="DSY1334" s="62" t="s">
        <v>1294</v>
      </c>
      <c r="DSZ1334" s="62">
        <f>DSZ1330</f>
        <v>0</v>
      </c>
      <c r="DTA1334" s="62">
        <f t="shared" si="801"/>
        <v>0</v>
      </c>
      <c r="DTB1334" s="62">
        <f t="shared" si="801"/>
        <v>0</v>
      </c>
      <c r="DTC1334" s="62">
        <f t="shared" si="801"/>
        <v>0</v>
      </c>
      <c r="DTD1334" s="62">
        <f t="shared" si="801"/>
        <v>2000000</v>
      </c>
      <c r="DTE1334" s="62">
        <f t="shared" si="801"/>
        <v>0</v>
      </c>
      <c r="DTF1334" s="62">
        <f t="shared" si="801"/>
        <v>0</v>
      </c>
      <c r="DTG1334" s="62">
        <f t="shared" si="801"/>
        <v>2000000</v>
      </c>
      <c r="DTH1334" s="62">
        <f t="shared" si="801"/>
        <v>2000000</v>
      </c>
      <c r="DTN1334" s="62" t="s">
        <v>197</v>
      </c>
      <c r="DTO1334" s="62" t="s">
        <v>1294</v>
      </c>
      <c r="DTP1334" s="62">
        <f>DTP1330</f>
        <v>0</v>
      </c>
      <c r="DTQ1334" s="62">
        <f t="shared" si="801"/>
        <v>0</v>
      </c>
      <c r="DTR1334" s="62">
        <f t="shared" si="801"/>
        <v>0</v>
      </c>
      <c r="DTS1334" s="62">
        <f t="shared" si="801"/>
        <v>0</v>
      </c>
      <c r="DTT1334" s="62">
        <f t="shared" si="801"/>
        <v>2000000</v>
      </c>
      <c r="DTU1334" s="62">
        <f t="shared" si="801"/>
        <v>0</v>
      </c>
      <c r="DTV1334" s="62">
        <f t="shared" si="801"/>
        <v>0</v>
      </c>
      <c r="DTW1334" s="62">
        <f t="shared" si="801"/>
        <v>2000000</v>
      </c>
      <c r="DTX1334" s="62">
        <f t="shared" si="801"/>
        <v>2000000</v>
      </c>
      <c r="DUD1334" s="62" t="s">
        <v>197</v>
      </c>
      <c r="DUE1334" s="62" t="s">
        <v>1294</v>
      </c>
      <c r="DUF1334" s="62">
        <f>DUF1330</f>
        <v>0</v>
      </c>
      <c r="DUG1334" s="62">
        <f t="shared" si="801"/>
        <v>0</v>
      </c>
      <c r="DUH1334" s="62">
        <f t="shared" si="801"/>
        <v>0</v>
      </c>
      <c r="DUI1334" s="62">
        <f t="shared" si="801"/>
        <v>0</v>
      </c>
      <c r="DUJ1334" s="62">
        <f t="shared" si="801"/>
        <v>2000000</v>
      </c>
      <c r="DUK1334" s="62">
        <f t="shared" si="801"/>
        <v>0</v>
      </c>
      <c r="DUL1334" s="62">
        <f t="shared" si="801"/>
        <v>0</v>
      </c>
      <c r="DUM1334" s="62">
        <f t="shared" si="801"/>
        <v>2000000</v>
      </c>
      <c r="DUN1334" s="62">
        <f t="shared" si="801"/>
        <v>2000000</v>
      </c>
      <c r="DUT1334" s="62" t="s">
        <v>197</v>
      </c>
      <c r="DUU1334" s="62" t="s">
        <v>1294</v>
      </c>
      <c r="DUV1334" s="62">
        <f>DUV1330</f>
        <v>0</v>
      </c>
      <c r="DUW1334" s="62">
        <f t="shared" si="802"/>
        <v>0</v>
      </c>
      <c r="DUX1334" s="62">
        <f t="shared" si="802"/>
        <v>0</v>
      </c>
      <c r="DUY1334" s="62">
        <f t="shared" si="802"/>
        <v>0</v>
      </c>
      <c r="DUZ1334" s="62">
        <f t="shared" si="802"/>
        <v>2000000</v>
      </c>
      <c r="DVA1334" s="62">
        <f t="shared" si="802"/>
        <v>0</v>
      </c>
      <c r="DVB1334" s="62">
        <f t="shared" si="802"/>
        <v>0</v>
      </c>
      <c r="DVC1334" s="62">
        <f t="shared" si="802"/>
        <v>2000000</v>
      </c>
      <c r="DVD1334" s="62">
        <f t="shared" si="802"/>
        <v>2000000</v>
      </c>
      <c r="DVJ1334" s="62" t="s">
        <v>197</v>
      </c>
      <c r="DVK1334" s="62" t="s">
        <v>1294</v>
      </c>
      <c r="DVL1334" s="62">
        <f>DVL1330</f>
        <v>0</v>
      </c>
      <c r="DVM1334" s="62">
        <f t="shared" si="802"/>
        <v>0</v>
      </c>
      <c r="DVN1334" s="62">
        <f t="shared" si="802"/>
        <v>0</v>
      </c>
      <c r="DVO1334" s="62">
        <f t="shared" si="802"/>
        <v>0</v>
      </c>
      <c r="DVP1334" s="62">
        <f t="shared" si="802"/>
        <v>2000000</v>
      </c>
      <c r="DVQ1334" s="62">
        <f t="shared" si="802"/>
        <v>0</v>
      </c>
      <c r="DVR1334" s="62">
        <f t="shared" si="802"/>
        <v>0</v>
      </c>
      <c r="DVS1334" s="62">
        <f t="shared" si="802"/>
        <v>2000000</v>
      </c>
      <c r="DVT1334" s="62">
        <f t="shared" si="802"/>
        <v>2000000</v>
      </c>
      <c r="DVZ1334" s="62" t="s">
        <v>197</v>
      </c>
      <c r="DWA1334" s="62" t="s">
        <v>1294</v>
      </c>
      <c r="DWB1334" s="62">
        <f>DWB1330</f>
        <v>0</v>
      </c>
      <c r="DWC1334" s="62">
        <f t="shared" si="802"/>
        <v>0</v>
      </c>
      <c r="DWD1334" s="62">
        <f t="shared" si="802"/>
        <v>0</v>
      </c>
      <c r="DWE1334" s="62">
        <f t="shared" si="802"/>
        <v>0</v>
      </c>
      <c r="DWF1334" s="62">
        <f t="shared" si="802"/>
        <v>2000000</v>
      </c>
      <c r="DWG1334" s="62">
        <f t="shared" si="802"/>
        <v>0</v>
      </c>
      <c r="DWH1334" s="62">
        <f t="shared" si="802"/>
        <v>0</v>
      </c>
      <c r="DWI1334" s="62">
        <f t="shared" si="802"/>
        <v>2000000</v>
      </c>
      <c r="DWJ1334" s="62">
        <f t="shared" si="802"/>
        <v>2000000</v>
      </c>
      <c r="DWP1334" s="62" t="s">
        <v>197</v>
      </c>
      <c r="DWQ1334" s="62" t="s">
        <v>1294</v>
      </c>
      <c r="DWR1334" s="62">
        <f>DWR1330</f>
        <v>0</v>
      </c>
      <c r="DWS1334" s="62">
        <f t="shared" si="802"/>
        <v>0</v>
      </c>
      <c r="DWT1334" s="62">
        <f t="shared" si="802"/>
        <v>0</v>
      </c>
      <c r="DWU1334" s="62">
        <f t="shared" si="802"/>
        <v>0</v>
      </c>
      <c r="DWV1334" s="62">
        <f t="shared" si="802"/>
        <v>2000000</v>
      </c>
      <c r="DWW1334" s="62">
        <f t="shared" si="802"/>
        <v>0</v>
      </c>
      <c r="DWX1334" s="62">
        <f t="shared" si="802"/>
        <v>0</v>
      </c>
      <c r="DWY1334" s="62">
        <f t="shared" si="802"/>
        <v>2000000</v>
      </c>
      <c r="DWZ1334" s="62">
        <f t="shared" si="802"/>
        <v>2000000</v>
      </c>
      <c r="DXF1334" s="62" t="s">
        <v>197</v>
      </c>
      <c r="DXG1334" s="62" t="s">
        <v>1294</v>
      </c>
      <c r="DXH1334" s="62">
        <f>DXH1330</f>
        <v>0</v>
      </c>
      <c r="DXI1334" s="62">
        <f t="shared" si="803"/>
        <v>0</v>
      </c>
      <c r="DXJ1334" s="62">
        <f t="shared" si="803"/>
        <v>0</v>
      </c>
      <c r="DXK1334" s="62">
        <f t="shared" si="803"/>
        <v>0</v>
      </c>
      <c r="DXL1334" s="62">
        <f t="shared" si="803"/>
        <v>2000000</v>
      </c>
      <c r="DXM1334" s="62">
        <f t="shared" si="803"/>
        <v>0</v>
      </c>
      <c r="DXN1334" s="62">
        <f t="shared" si="803"/>
        <v>0</v>
      </c>
      <c r="DXO1334" s="62">
        <f t="shared" si="803"/>
        <v>2000000</v>
      </c>
      <c r="DXP1334" s="62">
        <f t="shared" si="803"/>
        <v>2000000</v>
      </c>
      <c r="DXV1334" s="62" t="s">
        <v>197</v>
      </c>
      <c r="DXW1334" s="62" t="s">
        <v>1294</v>
      </c>
      <c r="DXX1334" s="62">
        <f>DXX1330</f>
        <v>0</v>
      </c>
      <c r="DXY1334" s="62">
        <f t="shared" si="803"/>
        <v>0</v>
      </c>
      <c r="DXZ1334" s="62">
        <f t="shared" si="803"/>
        <v>0</v>
      </c>
      <c r="DYA1334" s="62">
        <f t="shared" si="803"/>
        <v>0</v>
      </c>
      <c r="DYB1334" s="62">
        <f t="shared" si="803"/>
        <v>2000000</v>
      </c>
      <c r="DYC1334" s="62">
        <f t="shared" si="803"/>
        <v>0</v>
      </c>
      <c r="DYD1334" s="62">
        <f t="shared" si="803"/>
        <v>0</v>
      </c>
      <c r="DYE1334" s="62">
        <f t="shared" si="803"/>
        <v>2000000</v>
      </c>
      <c r="DYF1334" s="62">
        <f t="shared" si="803"/>
        <v>2000000</v>
      </c>
      <c r="DYL1334" s="62" t="s">
        <v>197</v>
      </c>
      <c r="DYM1334" s="62" t="s">
        <v>1294</v>
      </c>
      <c r="DYN1334" s="62">
        <f>DYN1330</f>
        <v>0</v>
      </c>
      <c r="DYO1334" s="62">
        <f t="shared" si="803"/>
        <v>0</v>
      </c>
      <c r="DYP1334" s="62">
        <f t="shared" si="803"/>
        <v>0</v>
      </c>
      <c r="DYQ1334" s="62">
        <f t="shared" si="803"/>
        <v>0</v>
      </c>
      <c r="DYR1334" s="62">
        <f t="shared" si="803"/>
        <v>2000000</v>
      </c>
      <c r="DYS1334" s="62">
        <f t="shared" si="803"/>
        <v>0</v>
      </c>
      <c r="DYT1334" s="62">
        <f t="shared" si="803"/>
        <v>0</v>
      </c>
      <c r="DYU1334" s="62">
        <f t="shared" si="803"/>
        <v>2000000</v>
      </c>
      <c r="DYV1334" s="62">
        <f t="shared" si="803"/>
        <v>2000000</v>
      </c>
      <c r="DZB1334" s="62" t="s">
        <v>197</v>
      </c>
      <c r="DZC1334" s="62" t="s">
        <v>1294</v>
      </c>
      <c r="DZD1334" s="62">
        <f>DZD1330</f>
        <v>0</v>
      </c>
      <c r="DZE1334" s="62">
        <f t="shared" si="803"/>
        <v>0</v>
      </c>
      <c r="DZF1334" s="62">
        <f t="shared" si="803"/>
        <v>0</v>
      </c>
      <c r="DZG1334" s="62">
        <f t="shared" si="803"/>
        <v>0</v>
      </c>
      <c r="DZH1334" s="62">
        <f t="shared" si="803"/>
        <v>2000000</v>
      </c>
      <c r="DZI1334" s="62">
        <f t="shared" si="803"/>
        <v>0</v>
      </c>
      <c r="DZJ1334" s="62">
        <f t="shared" si="803"/>
        <v>0</v>
      </c>
      <c r="DZK1334" s="62">
        <f t="shared" si="803"/>
        <v>2000000</v>
      </c>
      <c r="DZL1334" s="62">
        <f t="shared" si="803"/>
        <v>2000000</v>
      </c>
      <c r="DZR1334" s="62" t="s">
        <v>197</v>
      </c>
      <c r="DZS1334" s="62" t="s">
        <v>1294</v>
      </c>
      <c r="DZT1334" s="62">
        <f>DZT1330</f>
        <v>0</v>
      </c>
      <c r="DZU1334" s="62">
        <f t="shared" si="804"/>
        <v>0</v>
      </c>
      <c r="DZV1334" s="62">
        <f t="shared" si="804"/>
        <v>0</v>
      </c>
      <c r="DZW1334" s="62">
        <f t="shared" si="804"/>
        <v>0</v>
      </c>
      <c r="DZX1334" s="62">
        <f t="shared" si="804"/>
        <v>2000000</v>
      </c>
      <c r="DZY1334" s="62">
        <f t="shared" si="804"/>
        <v>0</v>
      </c>
      <c r="DZZ1334" s="62">
        <f t="shared" si="804"/>
        <v>0</v>
      </c>
      <c r="EAA1334" s="62">
        <f t="shared" si="804"/>
        <v>2000000</v>
      </c>
      <c r="EAB1334" s="62">
        <f t="shared" si="804"/>
        <v>2000000</v>
      </c>
      <c r="EAH1334" s="62" t="s">
        <v>197</v>
      </c>
      <c r="EAI1334" s="62" t="s">
        <v>1294</v>
      </c>
      <c r="EAJ1334" s="62">
        <f>EAJ1330</f>
        <v>0</v>
      </c>
      <c r="EAK1334" s="62">
        <f t="shared" si="804"/>
        <v>0</v>
      </c>
      <c r="EAL1334" s="62">
        <f t="shared" si="804"/>
        <v>0</v>
      </c>
      <c r="EAM1334" s="62">
        <f t="shared" si="804"/>
        <v>0</v>
      </c>
      <c r="EAN1334" s="62">
        <f t="shared" si="804"/>
        <v>2000000</v>
      </c>
      <c r="EAO1334" s="62">
        <f t="shared" si="804"/>
        <v>0</v>
      </c>
      <c r="EAP1334" s="62">
        <f t="shared" si="804"/>
        <v>0</v>
      </c>
      <c r="EAQ1334" s="62">
        <f t="shared" si="804"/>
        <v>2000000</v>
      </c>
      <c r="EAR1334" s="62">
        <f t="shared" si="804"/>
        <v>2000000</v>
      </c>
      <c r="EAX1334" s="62" t="s">
        <v>197</v>
      </c>
      <c r="EAY1334" s="62" t="s">
        <v>1294</v>
      </c>
      <c r="EAZ1334" s="62">
        <f>EAZ1330</f>
        <v>0</v>
      </c>
      <c r="EBA1334" s="62">
        <f t="shared" si="804"/>
        <v>0</v>
      </c>
      <c r="EBB1334" s="62">
        <f t="shared" si="804"/>
        <v>0</v>
      </c>
      <c r="EBC1334" s="62">
        <f t="shared" si="804"/>
        <v>0</v>
      </c>
      <c r="EBD1334" s="62">
        <f t="shared" si="804"/>
        <v>2000000</v>
      </c>
      <c r="EBE1334" s="62">
        <f t="shared" si="804"/>
        <v>0</v>
      </c>
      <c r="EBF1334" s="62">
        <f t="shared" si="804"/>
        <v>0</v>
      </c>
      <c r="EBG1334" s="62">
        <f t="shared" si="804"/>
        <v>2000000</v>
      </c>
      <c r="EBH1334" s="62">
        <f t="shared" si="804"/>
        <v>2000000</v>
      </c>
      <c r="EBN1334" s="62" t="s">
        <v>197</v>
      </c>
      <c r="EBO1334" s="62" t="s">
        <v>1294</v>
      </c>
      <c r="EBP1334" s="62">
        <f>EBP1330</f>
        <v>0</v>
      </c>
      <c r="EBQ1334" s="62">
        <f t="shared" si="804"/>
        <v>0</v>
      </c>
      <c r="EBR1334" s="62">
        <f t="shared" si="804"/>
        <v>0</v>
      </c>
      <c r="EBS1334" s="62">
        <f t="shared" si="804"/>
        <v>0</v>
      </c>
      <c r="EBT1334" s="62">
        <f t="shared" si="804"/>
        <v>2000000</v>
      </c>
      <c r="EBU1334" s="62">
        <f t="shared" si="804"/>
        <v>0</v>
      </c>
      <c r="EBV1334" s="62">
        <f t="shared" si="804"/>
        <v>0</v>
      </c>
      <c r="EBW1334" s="62">
        <f t="shared" si="804"/>
        <v>2000000</v>
      </c>
      <c r="EBX1334" s="62">
        <f t="shared" si="804"/>
        <v>2000000</v>
      </c>
      <c r="ECD1334" s="62" t="s">
        <v>197</v>
      </c>
      <c r="ECE1334" s="62" t="s">
        <v>1294</v>
      </c>
      <c r="ECF1334" s="62">
        <f>ECF1330</f>
        <v>0</v>
      </c>
      <c r="ECG1334" s="62">
        <f t="shared" si="805"/>
        <v>0</v>
      </c>
      <c r="ECH1334" s="62">
        <f t="shared" si="805"/>
        <v>0</v>
      </c>
      <c r="ECI1334" s="62">
        <f t="shared" si="805"/>
        <v>0</v>
      </c>
      <c r="ECJ1334" s="62">
        <f t="shared" si="805"/>
        <v>2000000</v>
      </c>
      <c r="ECK1334" s="62">
        <f t="shared" si="805"/>
        <v>0</v>
      </c>
      <c r="ECL1334" s="62">
        <f t="shared" si="805"/>
        <v>0</v>
      </c>
      <c r="ECM1334" s="62">
        <f t="shared" si="805"/>
        <v>2000000</v>
      </c>
      <c r="ECN1334" s="62">
        <f t="shared" si="805"/>
        <v>2000000</v>
      </c>
      <c r="ECT1334" s="62" t="s">
        <v>197</v>
      </c>
      <c r="ECU1334" s="62" t="s">
        <v>1294</v>
      </c>
      <c r="ECV1334" s="62">
        <f>ECV1330</f>
        <v>0</v>
      </c>
      <c r="ECW1334" s="62">
        <f t="shared" si="805"/>
        <v>0</v>
      </c>
      <c r="ECX1334" s="62">
        <f t="shared" si="805"/>
        <v>0</v>
      </c>
      <c r="ECY1334" s="62">
        <f t="shared" si="805"/>
        <v>0</v>
      </c>
      <c r="ECZ1334" s="62">
        <f t="shared" si="805"/>
        <v>2000000</v>
      </c>
      <c r="EDA1334" s="62">
        <f t="shared" si="805"/>
        <v>0</v>
      </c>
      <c r="EDB1334" s="62">
        <f t="shared" si="805"/>
        <v>0</v>
      </c>
      <c r="EDC1334" s="62">
        <f t="shared" si="805"/>
        <v>2000000</v>
      </c>
      <c r="EDD1334" s="62">
        <f t="shared" si="805"/>
        <v>2000000</v>
      </c>
      <c r="EDJ1334" s="62" t="s">
        <v>197</v>
      </c>
      <c r="EDK1334" s="62" t="s">
        <v>1294</v>
      </c>
      <c r="EDL1334" s="62">
        <f>EDL1330</f>
        <v>0</v>
      </c>
      <c r="EDM1334" s="62">
        <f t="shared" si="805"/>
        <v>0</v>
      </c>
      <c r="EDN1334" s="62">
        <f t="shared" si="805"/>
        <v>0</v>
      </c>
      <c r="EDO1334" s="62">
        <f t="shared" si="805"/>
        <v>0</v>
      </c>
      <c r="EDP1334" s="62">
        <f t="shared" si="805"/>
        <v>2000000</v>
      </c>
      <c r="EDQ1334" s="62">
        <f t="shared" si="805"/>
        <v>0</v>
      </c>
      <c r="EDR1334" s="62">
        <f t="shared" si="805"/>
        <v>0</v>
      </c>
      <c r="EDS1334" s="62">
        <f t="shared" si="805"/>
        <v>2000000</v>
      </c>
      <c r="EDT1334" s="62">
        <f t="shared" si="805"/>
        <v>2000000</v>
      </c>
      <c r="EDZ1334" s="62" t="s">
        <v>197</v>
      </c>
      <c r="EEA1334" s="62" t="s">
        <v>1294</v>
      </c>
      <c r="EEB1334" s="62">
        <f>EEB1330</f>
        <v>0</v>
      </c>
      <c r="EEC1334" s="62">
        <f t="shared" si="805"/>
        <v>0</v>
      </c>
      <c r="EED1334" s="62">
        <f t="shared" si="805"/>
        <v>0</v>
      </c>
      <c r="EEE1334" s="62">
        <f t="shared" si="805"/>
        <v>0</v>
      </c>
      <c r="EEF1334" s="62">
        <f t="shared" si="805"/>
        <v>2000000</v>
      </c>
      <c r="EEG1334" s="62">
        <f t="shared" si="805"/>
        <v>0</v>
      </c>
      <c r="EEH1334" s="62">
        <f t="shared" si="805"/>
        <v>0</v>
      </c>
      <c r="EEI1334" s="62">
        <f t="shared" si="805"/>
        <v>2000000</v>
      </c>
      <c r="EEJ1334" s="62">
        <f t="shared" si="805"/>
        <v>2000000</v>
      </c>
      <c r="EEP1334" s="62" t="s">
        <v>197</v>
      </c>
      <c r="EEQ1334" s="62" t="s">
        <v>1294</v>
      </c>
      <c r="EER1334" s="62">
        <f>EER1330</f>
        <v>0</v>
      </c>
      <c r="EES1334" s="62">
        <f t="shared" si="806"/>
        <v>0</v>
      </c>
      <c r="EET1334" s="62">
        <f t="shared" si="806"/>
        <v>0</v>
      </c>
      <c r="EEU1334" s="62">
        <f t="shared" si="806"/>
        <v>0</v>
      </c>
      <c r="EEV1334" s="62">
        <f t="shared" si="806"/>
        <v>2000000</v>
      </c>
      <c r="EEW1334" s="62">
        <f t="shared" si="806"/>
        <v>0</v>
      </c>
      <c r="EEX1334" s="62">
        <f t="shared" si="806"/>
        <v>0</v>
      </c>
      <c r="EEY1334" s="62">
        <f t="shared" si="806"/>
        <v>2000000</v>
      </c>
      <c r="EEZ1334" s="62">
        <f t="shared" si="806"/>
        <v>2000000</v>
      </c>
      <c r="EFF1334" s="62" t="s">
        <v>197</v>
      </c>
      <c r="EFG1334" s="62" t="s">
        <v>1294</v>
      </c>
      <c r="EFH1334" s="62">
        <f>EFH1330</f>
        <v>0</v>
      </c>
      <c r="EFI1334" s="62">
        <f t="shared" si="806"/>
        <v>0</v>
      </c>
      <c r="EFJ1334" s="62">
        <f t="shared" si="806"/>
        <v>0</v>
      </c>
      <c r="EFK1334" s="62">
        <f t="shared" si="806"/>
        <v>0</v>
      </c>
      <c r="EFL1334" s="62">
        <f t="shared" si="806"/>
        <v>2000000</v>
      </c>
      <c r="EFM1334" s="62">
        <f t="shared" si="806"/>
        <v>0</v>
      </c>
      <c r="EFN1334" s="62">
        <f t="shared" si="806"/>
        <v>0</v>
      </c>
      <c r="EFO1334" s="62">
        <f t="shared" si="806"/>
        <v>2000000</v>
      </c>
      <c r="EFP1334" s="62">
        <f t="shared" si="806"/>
        <v>2000000</v>
      </c>
      <c r="EFV1334" s="62" t="s">
        <v>197</v>
      </c>
      <c r="EFW1334" s="62" t="s">
        <v>1294</v>
      </c>
      <c r="EFX1334" s="62">
        <f>EFX1330</f>
        <v>0</v>
      </c>
      <c r="EFY1334" s="62">
        <f t="shared" si="806"/>
        <v>0</v>
      </c>
      <c r="EFZ1334" s="62">
        <f t="shared" si="806"/>
        <v>0</v>
      </c>
      <c r="EGA1334" s="62">
        <f t="shared" si="806"/>
        <v>0</v>
      </c>
      <c r="EGB1334" s="62">
        <f t="shared" si="806"/>
        <v>2000000</v>
      </c>
      <c r="EGC1334" s="62">
        <f t="shared" si="806"/>
        <v>0</v>
      </c>
      <c r="EGD1334" s="62">
        <f t="shared" si="806"/>
        <v>0</v>
      </c>
      <c r="EGE1334" s="62">
        <f t="shared" si="806"/>
        <v>2000000</v>
      </c>
      <c r="EGF1334" s="62">
        <f t="shared" si="806"/>
        <v>2000000</v>
      </c>
      <c r="EGL1334" s="62" t="s">
        <v>197</v>
      </c>
      <c r="EGM1334" s="62" t="s">
        <v>1294</v>
      </c>
      <c r="EGN1334" s="62">
        <f>EGN1330</f>
        <v>0</v>
      </c>
      <c r="EGO1334" s="62">
        <f t="shared" si="806"/>
        <v>0</v>
      </c>
      <c r="EGP1334" s="62">
        <f t="shared" si="806"/>
        <v>0</v>
      </c>
      <c r="EGQ1334" s="62">
        <f t="shared" si="806"/>
        <v>0</v>
      </c>
      <c r="EGR1334" s="62">
        <f t="shared" si="806"/>
        <v>2000000</v>
      </c>
      <c r="EGS1334" s="62">
        <f t="shared" si="806"/>
        <v>0</v>
      </c>
      <c r="EGT1334" s="62">
        <f t="shared" si="806"/>
        <v>0</v>
      </c>
      <c r="EGU1334" s="62">
        <f t="shared" si="806"/>
        <v>2000000</v>
      </c>
      <c r="EGV1334" s="62">
        <f t="shared" si="806"/>
        <v>2000000</v>
      </c>
      <c r="EHB1334" s="62" t="s">
        <v>197</v>
      </c>
      <c r="EHC1334" s="62" t="s">
        <v>1294</v>
      </c>
      <c r="EHD1334" s="62">
        <f>EHD1330</f>
        <v>0</v>
      </c>
      <c r="EHE1334" s="62">
        <f t="shared" si="807"/>
        <v>0</v>
      </c>
      <c r="EHF1334" s="62">
        <f t="shared" si="807"/>
        <v>0</v>
      </c>
      <c r="EHG1334" s="62">
        <f t="shared" si="807"/>
        <v>0</v>
      </c>
      <c r="EHH1334" s="62">
        <f t="shared" si="807"/>
        <v>2000000</v>
      </c>
      <c r="EHI1334" s="62">
        <f t="shared" si="807"/>
        <v>0</v>
      </c>
      <c r="EHJ1334" s="62">
        <f t="shared" si="807"/>
        <v>0</v>
      </c>
      <c r="EHK1334" s="62">
        <f t="shared" si="807"/>
        <v>2000000</v>
      </c>
      <c r="EHL1334" s="62">
        <f t="shared" si="807"/>
        <v>2000000</v>
      </c>
      <c r="EHR1334" s="62" t="s">
        <v>197</v>
      </c>
      <c r="EHS1334" s="62" t="s">
        <v>1294</v>
      </c>
      <c r="EHT1334" s="62">
        <f>EHT1330</f>
        <v>0</v>
      </c>
      <c r="EHU1334" s="62">
        <f t="shared" si="807"/>
        <v>0</v>
      </c>
      <c r="EHV1334" s="62">
        <f t="shared" si="807"/>
        <v>0</v>
      </c>
      <c r="EHW1334" s="62">
        <f t="shared" si="807"/>
        <v>0</v>
      </c>
      <c r="EHX1334" s="62">
        <f t="shared" si="807"/>
        <v>2000000</v>
      </c>
      <c r="EHY1334" s="62">
        <f t="shared" si="807"/>
        <v>0</v>
      </c>
      <c r="EHZ1334" s="62">
        <f t="shared" si="807"/>
        <v>0</v>
      </c>
      <c r="EIA1334" s="62">
        <f t="shared" si="807"/>
        <v>2000000</v>
      </c>
      <c r="EIB1334" s="62">
        <f t="shared" si="807"/>
        <v>2000000</v>
      </c>
      <c r="EIH1334" s="62" t="s">
        <v>197</v>
      </c>
      <c r="EII1334" s="62" t="s">
        <v>1294</v>
      </c>
      <c r="EIJ1334" s="62">
        <f>EIJ1330</f>
        <v>0</v>
      </c>
      <c r="EIK1334" s="62">
        <f t="shared" si="807"/>
        <v>0</v>
      </c>
      <c r="EIL1334" s="62">
        <f t="shared" si="807"/>
        <v>0</v>
      </c>
      <c r="EIM1334" s="62">
        <f t="shared" si="807"/>
        <v>0</v>
      </c>
      <c r="EIN1334" s="62">
        <f t="shared" si="807"/>
        <v>2000000</v>
      </c>
      <c r="EIO1334" s="62">
        <f t="shared" si="807"/>
        <v>0</v>
      </c>
      <c r="EIP1334" s="62">
        <f t="shared" si="807"/>
        <v>0</v>
      </c>
      <c r="EIQ1334" s="62">
        <f t="shared" si="807"/>
        <v>2000000</v>
      </c>
      <c r="EIR1334" s="62">
        <f t="shared" si="807"/>
        <v>2000000</v>
      </c>
      <c r="EIX1334" s="62" t="s">
        <v>197</v>
      </c>
      <c r="EIY1334" s="62" t="s">
        <v>1294</v>
      </c>
      <c r="EIZ1334" s="62">
        <f>EIZ1330</f>
        <v>0</v>
      </c>
      <c r="EJA1334" s="62">
        <f t="shared" si="807"/>
        <v>0</v>
      </c>
      <c r="EJB1334" s="62">
        <f t="shared" si="807"/>
        <v>0</v>
      </c>
      <c r="EJC1334" s="62">
        <f t="shared" si="807"/>
        <v>0</v>
      </c>
      <c r="EJD1334" s="62">
        <f t="shared" si="807"/>
        <v>2000000</v>
      </c>
      <c r="EJE1334" s="62">
        <f t="shared" si="807"/>
        <v>0</v>
      </c>
      <c r="EJF1334" s="62">
        <f t="shared" si="807"/>
        <v>0</v>
      </c>
      <c r="EJG1334" s="62">
        <f t="shared" si="807"/>
        <v>2000000</v>
      </c>
      <c r="EJH1334" s="62">
        <f t="shared" si="807"/>
        <v>2000000</v>
      </c>
      <c r="EJN1334" s="62" t="s">
        <v>197</v>
      </c>
      <c r="EJO1334" s="62" t="s">
        <v>1294</v>
      </c>
      <c r="EJP1334" s="62">
        <f>EJP1330</f>
        <v>0</v>
      </c>
      <c r="EJQ1334" s="62">
        <f t="shared" si="808"/>
        <v>0</v>
      </c>
      <c r="EJR1334" s="62">
        <f t="shared" si="808"/>
        <v>0</v>
      </c>
      <c r="EJS1334" s="62">
        <f t="shared" si="808"/>
        <v>0</v>
      </c>
      <c r="EJT1334" s="62">
        <f t="shared" si="808"/>
        <v>2000000</v>
      </c>
      <c r="EJU1334" s="62">
        <f t="shared" si="808"/>
        <v>0</v>
      </c>
      <c r="EJV1334" s="62">
        <f t="shared" si="808"/>
        <v>0</v>
      </c>
      <c r="EJW1334" s="62">
        <f t="shared" si="808"/>
        <v>2000000</v>
      </c>
      <c r="EJX1334" s="62">
        <f t="shared" si="808"/>
        <v>2000000</v>
      </c>
      <c r="EKD1334" s="62" t="s">
        <v>197</v>
      </c>
      <c r="EKE1334" s="62" t="s">
        <v>1294</v>
      </c>
      <c r="EKF1334" s="62">
        <f>EKF1330</f>
        <v>0</v>
      </c>
      <c r="EKG1334" s="62">
        <f t="shared" si="808"/>
        <v>0</v>
      </c>
      <c r="EKH1334" s="62">
        <f t="shared" si="808"/>
        <v>0</v>
      </c>
      <c r="EKI1334" s="62">
        <f t="shared" si="808"/>
        <v>0</v>
      </c>
      <c r="EKJ1334" s="62">
        <f t="shared" si="808"/>
        <v>2000000</v>
      </c>
      <c r="EKK1334" s="62">
        <f t="shared" si="808"/>
        <v>0</v>
      </c>
      <c r="EKL1334" s="62">
        <f t="shared" si="808"/>
        <v>0</v>
      </c>
      <c r="EKM1334" s="62">
        <f t="shared" si="808"/>
        <v>2000000</v>
      </c>
      <c r="EKN1334" s="62">
        <f t="shared" si="808"/>
        <v>2000000</v>
      </c>
      <c r="EKT1334" s="62" t="s">
        <v>197</v>
      </c>
      <c r="EKU1334" s="62" t="s">
        <v>1294</v>
      </c>
      <c r="EKV1334" s="62">
        <f>EKV1330</f>
        <v>0</v>
      </c>
      <c r="EKW1334" s="62">
        <f t="shared" si="808"/>
        <v>0</v>
      </c>
      <c r="EKX1334" s="62">
        <f t="shared" si="808"/>
        <v>0</v>
      </c>
      <c r="EKY1334" s="62">
        <f t="shared" si="808"/>
        <v>0</v>
      </c>
      <c r="EKZ1334" s="62">
        <f t="shared" si="808"/>
        <v>2000000</v>
      </c>
      <c r="ELA1334" s="62">
        <f t="shared" si="808"/>
        <v>0</v>
      </c>
      <c r="ELB1334" s="62">
        <f t="shared" si="808"/>
        <v>0</v>
      </c>
      <c r="ELC1334" s="62">
        <f t="shared" si="808"/>
        <v>2000000</v>
      </c>
      <c r="ELD1334" s="62">
        <f t="shared" si="808"/>
        <v>2000000</v>
      </c>
      <c r="ELJ1334" s="62" t="s">
        <v>197</v>
      </c>
      <c r="ELK1334" s="62" t="s">
        <v>1294</v>
      </c>
      <c r="ELL1334" s="62">
        <f>ELL1330</f>
        <v>0</v>
      </c>
      <c r="ELM1334" s="62">
        <f t="shared" si="808"/>
        <v>0</v>
      </c>
      <c r="ELN1334" s="62">
        <f t="shared" si="808"/>
        <v>0</v>
      </c>
      <c r="ELO1334" s="62">
        <f t="shared" si="808"/>
        <v>0</v>
      </c>
      <c r="ELP1334" s="62">
        <f t="shared" si="808"/>
        <v>2000000</v>
      </c>
      <c r="ELQ1334" s="62">
        <f t="shared" si="808"/>
        <v>0</v>
      </c>
      <c r="ELR1334" s="62">
        <f t="shared" si="808"/>
        <v>0</v>
      </c>
      <c r="ELS1334" s="62">
        <f t="shared" si="808"/>
        <v>2000000</v>
      </c>
      <c r="ELT1334" s="62">
        <f t="shared" si="808"/>
        <v>2000000</v>
      </c>
      <c r="ELZ1334" s="62" t="s">
        <v>197</v>
      </c>
      <c r="EMA1334" s="62" t="s">
        <v>1294</v>
      </c>
      <c r="EMB1334" s="62">
        <f>EMB1330</f>
        <v>0</v>
      </c>
      <c r="EMC1334" s="62">
        <f t="shared" si="809"/>
        <v>0</v>
      </c>
      <c r="EMD1334" s="62">
        <f t="shared" si="809"/>
        <v>0</v>
      </c>
      <c r="EME1334" s="62">
        <f t="shared" si="809"/>
        <v>0</v>
      </c>
      <c r="EMF1334" s="62">
        <f t="shared" si="809"/>
        <v>2000000</v>
      </c>
      <c r="EMG1334" s="62">
        <f t="shared" si="809"/>
        <v>0</v>
      </c>
      <c r="EMH1334" s="62">
        <f t="shared" si="809"/>
        <v>0</v>
      </c>
      <c r="EMI1334" s="62">
        <f t="shared" si="809"/>
        <v>2000000</v>
      </c>
      <c r="EMJ1334" s="62">
        <f t="shared" si="809"/>
        <v>2000000</v>
      </c>
      <c r="EMP1334" s="62" t="s">
        <v>197</v>
      </c>
      <c r="EMQ1334" s="62" t="s">
        <v>1294</v>
      </c>
      <c r="EMR1334" s="62">
        <f>EMR1330</f>
        <v>0</v>
      </c>
      <c r="EMS1334" s="62">
        <f t="shared" si="809"/>
        <v>0</v>
      </c>
      <c r="EMT1334" s="62">
        <f t="shared" si="809"/>
        <v>0</v>
      </c>
      <c r="EMU1334" s="62">
        <f t="shared" si="809"/>
        <v>0</v>
      </c>
      <c r="EMV1334" s="62">
        <f t="shared" si="809"/>
        <v>2000000</v>
      </c>
      <c r="EMW1334" s="62">
        <f t="shared" si="809"/>
        <v>0</v>
      </c>
      <c r="EMX1334" s="62">
        <f t="shared" si="809"/>
        <v>0</v>
      </c>
      <c r="EMY1334" s="62">
        <f t="shared" si="809"/>
        <v>2000000</v>
      </c>
      <c r="EMZ1334" s="62">
        <f t="shared" si="809"/>
        <v>2000000</v>
      </c>
      <c r="ENF1334" s="62" t="s">
        <v>197</v>
      </c>
      <c r="ENG1334" s="62" t="s">
        <v>1294</v>
      </c>
      <c r="ENH1334" s="62">
        <f>ENH1330</f>
        <v>0</v>
      </c>
      <c r="ENI1334" s="62">
        <f t="shared" si="809"/>
        <v>0</v>
      </c>
      <c r="ENJ1334" s="62">
        <f t="shared" si="809"/>
        <v>0</v>
      </c>
      <c r="ENK1334" s="62">
        <f t="shared" si="809"/>
        <v>0</v>
      </c>
      <c r="ENL1334" s="62">
        <f t="shared" si="809"/>
        <v>2000000</v>
      </c>
      <c r="ENM1334" s="62">
        <f t="shared" si="809"/>
        <v>0</v>
      </c>
      <c r="ENN1334" s="62">
        <f t="shared" si="809"/>
        <v>0</v>
      </c>
      <c r="ENO1334" s="62">
        <f t="shared" si="809"/>
        <v>2000000</v>
      </c>
      <c r="ENP1334" s="62">
        <f t="shared" si="809"/>
        <v>2000000</v>
      </c>
      <c r="ENV1334" s="62" t="s">
        <v>197</v>
      </c>
      <c r="ENW1334" s="62" t="s">
        <v>1294</v>
      </c>
      <c r="ENX1334" s="62">
        <f>ENX1330</f>
        <v>0</v>
      </c>
      <c r="ENY1334" s="62">
        <f t="shared" si="809"/>
        <v>0</v>
      </c>
      <c r="ENZ1334" s="62">
        <f t="shared" si="809"/>
        <v>0</v>
      </c>
      <c r="EOA1334" s="62">
        <f t="shared" si="809"/>
        <v>0</v>
      </c>
      <c r="EOB1334" s="62">
        <f t="shared" si="809"/>
        <v>2000000</v>
      </c>
      <c r="EOC1334" s="62">
        <f t="shared" si="809"/>
        <v>0</v>
      </c>
      <c r="EOD1334" s="62">
        <f t="shared" si="809"/>
        <v>0</v>
      </c>
      <c r="EOE1334" s="62">
        <f t="shared" si="809"/>
        <v>2000000</v>
      </c>
      <c r="EOF1334" s="62">
        <f t="shared" si="809"/>
        <v>2000000</v>
      </c>
      <c r="EOL1334" s="62" t="s">
        <v>197</v>
      </c>
      <c r="EOM1334" s="62" t="s">
        <v>1294</v>
      </c>
      <c r="EON1334" s="62">
        <f>EON1330</f>
        <v>0</v>
      </c>
      <c r="EOO1334" s="62">
        <f t="shared" si="810"/>
        <v>0</v>
      </c>
      <c r="EOP1334" s="62">
        <f t="shared" si="810"/>
        <v>0</v>
      </c>
      <c r="EOQ1334" s="62">
        <f t="shared" si="810"/>
        <v>0</v>
      </c>
      <c r="EOR1334" s="62">
        <f t="shared" si="810"/>
        <v>2000000</v>
      </c>
      <c r="EOS1334" s="62">
        <f t="shared" si="810"/>
        <v>0</v>
      </c>
      <c r="EOT1334" s="62">
        <f t="shared" si="810"/>
        <v>0</v>
      </c>
      <c r="EOU1334" s="62">
        <f t="shared" si="810"/>
        <v>2000000</v>
      </c>
      <c r="EOV1334" s="62">
        <f t="shared" si="810"/>
        <v>2000000</v>
      </c>
      <c r="EPB1334" s="62" t="s">
        <v>197</v>
      </c>
      <c r="EPC1334" s="62" t="s">
        <v>1294</v>
      </c>
      <c r="EPD1334" s="62">
        <f>EPD1330</f>
        <v>0</v>
      </c>
      <c r="EPE1334" s="62">
        <f t="shared" si="810"/>
        <v>0</v>
      </c>
      <c r="EPF1334" s="62">
        <f t="shared" si="810"/>
        <v>0</v>
      </c>
      <c r="EPG1334" s="62">
        <f t="shared" si="810"/>
        <v>0</v>
      </c>
      <c r="EPH1334" s="62">
        <f t="shared" si="810"/>
        <v>2000000</v>
      </c>
      <c r="EPI1334" s="62">
        <f t="shared" si="810"/>
        <v>0</v>
      </c>
      <c r="EPJ1334" s="62">
        <f t="shared" si="810"/>
        <v>0</v>
      </c>
      <c r="EPK1334" s="62">
        <f t="shared" si="810"/>
        <v>2000000</v>
      </c>
      <c r="EPL1334" s="62">
        <f t="shared" si="810"/>
        <v>2000000</v>
      </c>
      <c r="EPR1334" s="62" t="s">
        <v>197</v>
      </c>
      <c r="EPS1334" s="62" t="s">
        <v>1294</v>
      </c>
      <c r="EPT1334" s="62">
        <f>EPT1330</f>
        <v>0</v>
      </c>
      <c r="EPU1334" s="62">
        <f t="shared" si="810"/>
        <v>0</v>
      </c>
      <c r="EPV1334" s="62">
        <f t="shared" si="810"/>
        <v>0</v>
      </c>
      <c r="EPW1334" s="62">
        <f t="shared" si="810"/>
        <v>0</v>
      </c>
      <c r="EPX1334" s="62">
        <f t="shared" si="810"/>
        <v>2000000</v>
      </c>
      <c r="EPY1334" s="62">
        <f t="shared" si="810"/>
        <v>0</v>
      </c>
      <c r="EPZ1334" s="62">
        <f t="shared" si="810"/>
        <v>0</v>
      </c>
      <c r="EQA1334" s="62">
        <f t="shared" si="810"/>
        <v>2000000</v>
      </c>
      <c r="EQB1334" s="62">
        <f t="shared" si="810"/>
        <v>2000000</v>
      </c>
      <c r="EQH1334" s="62" t="s">
        <v>197</v>
      </c>
      <c r="EQI1334" s="62" t="s">
        <v>1294</v>
      </c>
      <c r="EQJ1334" s="62">
        <f>EQJ1330</f>
        <v>0</v>
      </c>
      <c r="EQK1334" s="62">
        <f t="shared" si="810"/>
        <v>0</v>
      </c>
      <c r="EQL1334" s="62">
        <f t="shared" si="810"/>
        <v>0</v>
      </c>
      <c r="EQM1334" s="62">
        <f t="shared" si="810"/>
        <v>0</v>
      </c>
      <c r="EQN1334" s="62">
        <f t="shared" si="810"/>
        <v>2000000</v>
      </c>
      <c r="EQO1334" s="62">
        <f t="shared" si="810"/>
        <v>0</v>
      </c>
      <c r="EQP1334" s="62">
        <f t="shared" si="810"/>
        <v>0</v>
      </c>
      <c r="EQQ1334" s="62">
        <f t="shared" si="810"/>
        <v>2000000</v>
      </c>
      <c r="EQR1334" s="62">
        <f t="shared" si="810"/>
        <v>2000000</v>
      </c>
      <c r="EQX1334" s="62" t="s">
        <v>197</v>
      </c>
      <c r="EQY1334" s="62" t="s">
        <v>1294</v>
      </c>
      <c r="EQZ1334" s="62">
        <f>EQZ1330</f>
        <v>0</v>
      </c>
      <c r="ERA1334" s="62">
        <f t="shared" si="811"/>
        <v>0</v>
      </c>
      <c r="ERB1334" s="62">
        <f t="shared" si="811"/>
        <v>0</v>
      </c>
      <c r="ERC1334" s="62">
        <f t="shared" si="811"/>
        <v>0</v>
      </c>
      <c r="ERD1334" s="62">
        <f t="shared" si="811"/>
        <v>2000000</v>
      </c>
      <c r="ERE1334" s="62">
        <f t="shared" si="811"/>
        <v>0</v>
      </c>
      <c r="ERF1334" s="62">
        <f t="shared" si="811"/>
        <v>0</v>
      </c>
      <c r="ERG1334" s="62">
        <f t="shared" si="811"/>
        <v>2000000</v>
      </c>
      <c r="ERH1334" s="62">
        <f t="shared" si="811"/>
        <v>2000000</v>
      </c>
      <c r="ERN1334" s="62" t="s">
        <v>197</v>
      </c>
      <c r="ERO1334" s="62" t="s">
        <v>1294</v>
      </c>
      <c r="ERP1334" s="62">
        <f>ERP1330</f>
        <v>0</v>
      </c>
      <c r="ERQ1334" s="62">
        <f t="shared" si="811"/>
        <v>0</v>
      </c>
      <c r="ERR1334" s="62">
        <f t="shared" si="811"/>
        <v>0</v>
      </c>
      <c r="ERS1334" s="62">
        <f t="shared" si="811"/>
        <v>0</v>
      </c>
      <c r="ERT1334" s="62">
        <f t="shared" si="811"/>
        <v>2000000</v>
      </c>
      <c r="ERU1334" s="62">
        <f t="shared" si="811"/>
        <v>0</v>
      </c>
      <c r="ERV1334" s="62">
        <f t="shared" si="811"/>
        <v>0</v>
      </c>
      <c r="ERW1334" s="62">
        <f t="shared" si="811"/>
        <v>2000000</v>
      </c>
      <c r="ERX1334" s="62">
        <f t="shared" si="811"/>
        <v>2000000</v>
      </c>
      <c r="ESD1334" s="62" t="s">
        <v>197</v>
      </c>
      <c r="ESE1334" s="62" t="s">
        <v>1294</v>
      </c>
      <c r="ESF1334" s="62">
        <f>ESF1330</f>
        <v>0</v>
      </c>
      <c r="ESG1334" s="62">
        <f t="shared" si="811"/>
        <v>0</v>
      </c>
      <c r="ESH1334" s="62">
        <f t="shared" si="811"/>
        <v>0</v>
      </c>
      <c r="ESI1334" s="62">
        <f t="shared" si="811"/>
        <v>0</v>
      </c>
      <c r="ESJ1334" s="62">
        <f t="shared" si="811"/>
        <v>2000000</v>
      </c>
      <c r="ESK1334" s="62">
        <f t="shared" si="811"/>
        <v>0</v>
      </c>
      <c r="ESL1334" s="62">
        <f t="shared" si="811"/>
        <v>0</v>
      </c>
      <c r="ESM1334" s="62">
        <f t="shared" si="811"/>
        <v>2000000</v>
      </c>
      <c r="ESN1334" s="62">
        <f t="shared" si="811"/>
        <v>2000000</v>
      </c>
      <c r="EST1334" s="62" t="s">
        <v>197</v>
      </c>
      <c r="ESU1334" s="62" t="s">
        <v>1294</v>
      </c>
      <c r="ESV1334" s="62">
        <f>ESV1330</f>
        <v>0</v>
      </c>
      <c r="ESW1334" s="62">
        <f t="shared" si="811"/>
        <v>0</v>
      </c>
      <c r="ESX1334" s="62">
        <f t="shared" si="811"/>
        <v>0</v>
      </c>
      <c r="ESY1334" s="62">
        <f t="shared" si="811"/>
        <v>0</v>
      </c>
      <c r="ESZ1334" s="62">
        <f t="shared" si="811"/>
        <v>2000000</v>
      </c>
      <c r="ETA1334" s="62">
        <f t="shared" si="811"/>
        <v>0</v>
      </c>
      <c r="ETB1334" s="62">
        <f t="shared" si="811"/>
        <v>0</v>
      </c>
      <c r="ETC1334" s="62">
        <f t="shared" si="811"/>
        <v>2000000</v>
      </c>
      <c r="ETD1334" s="62">
        <f t="shared" si="811"/>
        <v>2000000</v>
      </c>
      <c r="ETJ1334" s="62" t="s">
        <v>197</v>
      </c>
      <c r="ETK1334" s="62" t="s">
        <v>1294</v>
      </c>
      <c r="ETL1334" s="62">
        <f>ETL1330</f>
        <v>0</v>
      </c>
      <c r="ETM1334" s="62">
        <f t="shared" si="812"/>
        <v>0</v>
      </c>
      <c r="ETN1334" s="62">
        <f t="shared" si="812"/>
        <v>0</v>
      </c>
      <c r="ETO1334" s="62">
        <f t="shared" si="812"/>
        <v>0</v>
      </c>
      <c r="ETP1334" s="62">
        <f t="shared" si="812"/>
        <v>2000000</v>
      </c>
      <c r="ETQ1334" s="62">
        <f t="shared" si="812"/>
        <v>0</v>
      </c>
      <c r="ETR1334" s="62">
        <f t="shared" si="812"/>
        <v>0</v>
      </c>
      <c r="ETS1334" s="62">
        <f t="shared" si="812"/>
        <v>2000000</v>
      </c>
      <c r="ETT1334" s="62">
        <f t="shared" si="812"/>
        <v>2000000</v>
      </c>
      <c r="ETZ1334" s="62" t="s">
        <v>197</v>
      </c>
      <c r="EUA1334" s="62" t="s">
        <v>1294</v>
      </c>
      <c r="EUB1334" s="62">
        <f>EUB1330</f>
        <v>0</v>
      </c>
      <c r="EUC1334" s="62">
        <f t="shared" si="812"/>
        <v>0</v>
      </c>
      <c r="EUD1334" s="62">
        <f t="shared" si="812"/>
        <v>0</v>
      </c>
      <c r="EUE1334" s="62">
        <f t="shared" si="812"/>
        <v>0</v>
      </c>
      <c r="EUF1334" s="62">
        <f t="shared" si="812"/>
        <v>2000000</v>
      </c>
      <c r="EUG1334" s="62">
        <f t="shared" si="812"/>
        <v>0</v>
      </c>
      <c r="EUH1334" s="62">
        <f t="shared" si="812"/>
        <v>0</v>
      </c>
      <c r="EUI1334" s="62">
        <f t="shared" si="812"/>
        <v>2000000</v>
      </c>
      <c r="EUJ1334" s="62">
        <f t="shared" si="812"/>
        <v>2000000</v>
      </c>
      <c r="EUP1334" s="62" t="s">
        <v>197</v>
      </c>
      <c r="EUQ1334" s="62" t="s">
        <v>1294</v>
      </c>
      <c r="EUR1334" s="62">
        <f>EUR1330</f>
        <v>0</v>
      </c>
      <c r="EUS1334" s="62">
        <f t="shared" si="812"/>
        <v>0</v>
      </c>
      <c r="EUT1334" s="62">
        <f t="shared" si="812"/>
        <v>0</v>
      </c>
      <c r="EUU1334" s="62">
        <f t="shared" si="812"/>
        <v>0</v>
      </c>
      <c r="EUV1334" s="62">
        <f t="shared" si="812"/>
        <v>2000000</v>
      </c>
      <c r="EUW1334" s="62">
        <f t="shared" si="812"/>
        <v>0</v>
      </c>
      <c r="EUX1334" s="62">
        <f t="shared" si="812"/>
        <v>0</v>
      </c>
      <c r="EUY1334" s="62">
        <f t="shared" si="812"/>
        <v>2000000</v>
      </c>
      <c r="EUZ1334" s="62">
        <f t="shared" si="812"/>
        <v>2000000</v>
      </c>
      <c r="EVF1334" s="62" t="s">
        <v>197</v>
      </c>
      <c r="EVG1334" s="62" t="s">
        <v>1294</v>
      </c>
      <c r="EVH1334" s="62">
        <f>EVH1330</f>
        <v>0</v>
      </c>
      <c r="EVI1334" s="62">
        <f t="shared" si="812"/>
        <v>0</v>
      </c>
      <c r="EVJ1334" s="62">
        <f t="shared" si="812"/>
        <v>0</v>
      </c>
      <c r="EVK1334" s="62">
        <f t="shared" si="812"/>
        <v>0</v>
      </c>
      <c r="EVL1334" s="62">
        <f t="shared" si="812"/>
        <v>2000000</v>
      </c>
      <c r="EVM1334" s="62">
        <f t="shared" si="812"/>
        <v>0</v>
      </c>
      <c r="EVN1334" s="62">
        <f t="shared" si="812"/>
        <v>0</v>
      </c>
      <c r="EVO1334" s="62">
        <f t="shared" si="812"/>
        <v>2000000</v>
      </c>
      <c r="EVP1334" s="62">
        <f t="shared" si="812"/>
        <v>2000000</v>
      </c>
      <c r="EVV1334" s="62" t="s">
        <v>197</v>
      </c>
      <c r="EVW1334" s="62" t="s">
        <v>1294</v>
      </c>
      <c r="EVX1334" s="62">
        <f>EVX1330</f>
        <v>0</v>
      </c>
      <c r="EVY1334" s="62">
        <f t="shared" si="813"/>
        <v>0</v>
      </c>
      <c r="EVZ1334" s="62">
        <f t="shared" si="813"/>
        <v>0</v>
      </c>
      <c r="EWA1334" s="62">
        <f t="shared" si="813"/>
        <v>0</v>
      </c>
      <c r="EWB1334" s="62">
        <f t="shared" si="813"/>
        <v>2000000</v>
      </c>
      <c r="EWC1334" s="62">
        <f t="shared" si="813"/>
        <v>0</v>
      </c>
      <c r="EWD1334" s="62">
        <f t="shared" si="813"/>
        <v>0</v>
      </c>
      <c r="EWE1334" s="62">
        <f t="shared" si="813"/>
        <v>2000000</v>
      </c>
      <c r="EWF1334" s="62">
        <f t="shared" si="813"/>
        <v>2000000</v>
      </c>
      <c r="EWL1334" s="62" t="s">
        <v>197</v>
      </c>
      <c r="EWM1334" s="62" t="s">
        <v>1294</v>
      </c>
      <c r="EWN1334" s="62">
        <f>EWN1330</f>
        <v>0</v>
      </c>
      <c r="EWO1334" s="62">
        <f t="shared" si="813"/>
        <v>0</v>
      </c>
      <c r="EWP1334" s="62">
        <f t="shared" si="813"/>
        <v>0</v>
      </c>
      <c r="EWQ1334" s="62">
        <f t="shared" si="813"/>
        <v>0</v>
      </c>
      <c r="EWR1334" s="62">
        <f t="shared" si="813"/>
        <v>2000000</v>
      </c>
      <c r="EWS1334" s="62">
        <f t="shared" si="813"/>
        <v>0</v>
      </c>
      <c r="EWT1334" s="62">
        <f t="shared" si="813"/>
        <v>0</v>
      </c>
      <c r="EWU1334" s="62">
        <f t="shared" si="813"/>
        <v>2000000</v>
      </c>
      <c r="EWV1334" s="62">
        <f t="shared" si="813"/>
        <v>2000000</v>
      </c>
      <c r="EXB1334" s="62" t="s">
        <v>197</v>
      </c>
      <c r="EXC1334" s="62" t="s">
        <v>1294</v>
      </c>
      <c r="EXD1334" s="62">
        <f>EXD1330</f>
        <v>0</v>
      </c>
      <c r="EXE1334" s="62">
        <f t="shared" si="813"/>
        <v>0</v>
      </c>
      <c r="EXF1334" s="62">
        <f t="shared" si="813"/>
        <v>0</v>
      </c>
      <c r="EXG1334" s="62">
        <f t="shared" si="813"/>
        <v>0</v>
      </c>
      <c r="EXH1334" s="62">
        <f t="shared" si="813"/>
        <v>2000000</v>
      </c>
      <c r="EXI1334" s="62">
        <f t="shared" si="813"/>
        <v>0</v>
      </c>
      <c r="EXJ1334" s="62">
        <f t="shared" si="813"/>
        <v>0</v>
      </c>
      <c r="EXK1334" s="62">
        <f t="shared" si="813"/>
        <v>2000000</v>
      </c>
      <c r="EXL1334" s="62">
        <f t="shared" si="813"/>
        <v>2000000</v>
      </c>
      <c r="EXR1334" s="62" t="s">
        <v>197</v>
      </c>
      <c r="EXS1334" s="62" t="s">
        <v>1294</v>
      </c>
      <c r="EXT1334" s="62">
        <f>EXT1330</f>
        <v>0</v>
      </c>
      <c r="EXU1334" s="62">
        <f t="shared" si="813"/>
        <v>0</v>
      </c>
      <c r="EXV1334" s="62">
        <f t="shared" si="813"/>
        <v>0</v>
      </c>
      <c r="EXW1334" s="62">
        <f t="shared" si="813"/>
        <v>0</v>
      </c>
      <c r="EXX1334" s="62">
        <f t="shared" si="813"/>
        <v>2000000</v>
      </c>
      <c r="EXY1334" s="62">
        <f t="shared" si="813"/>
        <v>0</v>
      </c>
      <c r="EXZ1334" s="62">
        <f t="shared" si="813"/>
        <v>0</v>
      </c>
      <c r="EYA1334" s="62">
        <f t="shared" si="813"/>
        <v>2000000</v>
      </c>
      <c r="EYB1334" s="62">
        <f t="shared" si="813"/>
        <v>2000000</v>
      </c>
      <c r="EYH1334" s="62" t="s">
        <v>197</v>
      </c>
      <c r="EYI1334" s="62" t="s">
        <v>1294</v>
      </c>
      <c r="EYJ1334" s="62">
        <f>EYJ1330</f>
        <v>0</v>
      </c>
      <c r="EYK1334" s="62">
        <f t="shared" si="814"/>
        <v>0</v>
      </c>
      <c r="EYL1334" s="62">
        <f t="shared" si="814"/>
        <v>0</v>
      </c>
      <c r="EYM1334" s="62">
        <f t="shared" si="814"/>
        <v>0</v>
      </c>
      <c r="EYN1334" s="62">
        <f t="shared" si="814"/>
        <v>2000000</v>
      </c>
      <c r="EYO1334" s="62">
        <f t="shared" si="814"/>
        <v>0</v>
      </c>
      <c r="EYP1334" s="62">
        <f t="shared" si="814"/>
        <v>0</v>
      </c>
      <c r="EYQ1334" s="62">
        <f t="shared" si="814"/>
        <v>2000000</v>
      </c>
      <c r="EYR1334" s="62">
        <f t="shared" si="814"/>
        <v>2000000</v>
      </c>
      <c r="EYX1334" s="62" t="s">
        <v>197</v>
      </c>
      <c r="EYY1334" s="62" t="s">
        <v>1294</v>
      </c>
      <c r="EYZ1334" s="62">
        <f>EYZ1330</f>
        <v>0</v>
      </c>
      <c r="EZA1334" s="62">
        <f t="shared" si="814"/>
        <v>0</v>
      </c>
      <c r="EZB1334" s="62">
        <f t="shared" si="814"/>
        <v>0</v>
      </c>
      <c r="EZC1334" s="62">
        <f t="shared" si="814"/>
        <v>0</v>
      </c>
      <c r="EZD1334" s="62">
        <f t="shared" si="814"/>
        <v>2000000</v>
      </c>
      <c r="EZE1334" s="62">
        <f t="shared" si="814"/>
        <v>0</v>
      </c>
      <c r="EZF1334" s="62">
        <f t="shared" si="814"/>
        <v>0</v>
      </c>
      <c r="EZG1334" s="62">
        <f t="shared" si="814"/>
        <v>2000000</v>
      </c>
      <c r="EZH1334" s="62">
        <f t="shared" si="814"/>
        <v>2000000</v>
      </c>
      <c r="EZN1334" s="62" t="s">
        <v>197</v>
      </c>
      <c r="EZO1334" s="62" t="s">
        <v>1294</v>
      </c>
      <c r="EZP1334" s="62">
        <f>EZP1330</f>
        <v>0</v>
      </c>
      <c r="EZQ1334" s="62">
        <f t="shared" si="814"/>
        <v>0</v>
      </c>
      <c r="EZR1334" s="62">
        <f t="shared" si="814"/>
        <v>0</v>
      </c>
      <c r="EZS1334" s="62">
        <f t="shared" si="814"/>
        <v>0</v>
      </c>
      <c r="EZT1334" s="62">
        <f t="shared" si="814"/>
        <v>2000000</v>
      </c>
      <c r="EZU1334" s="62">
        <f t="shared" si="814"/>
        <v>0</v>
      </c>
      <c r="EZV1334" s="62">
        <f t="shared" si="814"/>
        <v>0</v>
      </c>
      <c r="EZW1334" s="62">
        <f t="shared" si="814"/>
        <v>2000000</v>
      </c>
      <c r="EZX1334" s="62">
        <f t="shared" si="814"/>
        <v>2000000</v>
      </c>
      <c r="FAD1334" s="62" t="s">
        <v>197</v>
      </c>
      <c r="FAE1334" s="62" t="s">
        <v>1294</v>
      </c>
      <c r="FAF1334" s="62">
        <f>FAF1330</f>
        <v>0</v>
      </c>
      <c r="FAG1334" s="62">
        <f t="shared" si="814"/>
        <v>0</v>
      </c>
      <c r="FAH1334" s="62">
        <f t="shared" si="814"/>
        <v>0</v>
      </c>
      <c r="FAI1334" s="62">
        <f t="shared" si="814"/>
        <v>0</v>
      </c>
      <c r="FAJ1334" s="62">
        <f t="shared" si="814"/>
        <v>2000000</v>
      </c>
      <c r="FAK1334" s="62">
        <f t="shared" si="814"/>
        <v>0</v>
      </c>
      <c r="FAL1334" s="62">
        <f t="shared" si="814"/>
        <v>0</v>
      </c>
      <c r="FAM1334" s="62">
        <f t="shared" si="814"/>
        <v>2000000</v>
      </c>
      <c r="FAN1334" s="62">
        <f t="shared" si="814"/>
        <v>2000000</v>
      </c>
      <c r="FAT1334" s="62" t="s">
        <v>197</v>
      </c>
      <c r="FAU1334" s="62" t="s">
        <v>1294</v>
      </c>
      <c r="FAV1334" s="62">
        <f>FAV1330</f>
        <v>0</v>
      </c>
      <c r="FAW1334" s="62">
        <f t="shared" si="815"/>
        <v>0</v>
      </c>
      <c r="FAX1334" s="62">
        <f t="shared" si="815"/>
        <v>0</v>
      </c>
      <c r="FAY1334" s="62">
        <f t="shared" si="815"/>
        <v>0</v>
      </c>
      <c r="FAZ1334" s="62">
        <f t="shared" si="815"/>
        <v>2000000</v>
      </c>
      <c r="FBA1334" s="62">
        <f t="shared" si="815"/>
        <v>0</v>
      </c>
      <c r="FBB1334" s="62">
        <f t="shared" si="815"/>
        <v>0</v>
      </c>
      <c r="FBC1334" s="62">
        <f t="shared" si="815"/>
        <v>2000000</v>
      </c>
      <c r="FBD1334" s="62">
        <f t="shared" si="815"/>
        <v>2000000</v>
      </c>
      <c r="FBJ1334" s="62" t="s">
        <v>197</v>
      </c>
      <c r="FBK1334" s="62" t="s">
        <v>1294</v>
      </c>
      <c r="FBL1334" s="62">
        <f>FBL1330</f>
        <v>0</v>
      </c>
      <c r="FBM1334" s="62">
        <f t="shared" si="815"/>
        <v>0</v>
      </c>
      <c r="FBN1334" s="62">
        <f t="shared" si="815"/>
        <v>0</v>
      </c>
      <c r="FBO1334" s="62">
        <f t="shared" si="815"/>
        <v>0</v>
      </c>
      <c r="FBP1334" s="62">
        <f t="shared" si="815"/>
        <v>2000000</v>
      </c>
      <c r="FBQ1334" s="62">
        <f t="shared" si="815"/>
        <v>0</v>
      </c>
      <c r="FBR1334" s="62">
        <f t="shared" si="815"/>
        <v>0</v>
      </c>
      <c r="FBS1334" s="62">
        <f t="shared" si="815"/>
        <v>2000000</v>
      </c>
      <c r="FBT1334" s="62">
        <f t="shared" si="815"/>
        <v>2000000</v>
      </c>
      <c r="FBZ1334" s="62" t="s">
        <v>197</v>
      </c>
      <c r="FCA1334" s="62" t="s">
        <v>1294</v>
      </c>
      <c r="FCB1334" s="62">
        <f>FCB1330</f>
        <v>0</v>
      </c>
      <c r="FCC1334" s="62">
        <f t="shared" si="815"/>
        <v>0</v>
      </c>
      <c r="FCD1334" s="62">
        <f t="shared" si="815"/>
        <v>0</v>
      </c>
      <c r="FCE1334" s="62">
        <f t="shared" si="815"/>
        <v>0</v>
      </c>
      <c r="FCF1334" s="62">
        <f t="shared" si="815"/>
        <v>2000000</v>
      </c>
      <c r="FCG1334" s="62">
        <f t="shared" si="815"/>
        <v>0</v>
      </c>
      <c r="FCH1334" s="62">
        <f t="shared" si="815"/>
        <v>0</v>
      </c>
      <c r="FCI1334" s="62">
        <f t="shared" si="815"/>
        <v>2000000</v>
      </c>
      <c r="FCJ1334" s="62">
        <f t="shared" si="815"/>
        <v>2000000</v>
      </c>
      <c r="FCP1334" s="62" t="s">
        <v>197</v>
      </c>
      <c r="FCQ1334" s="62" t="s">
        <v>1294</v>
      </c>
      <c r="FCR1334" s="62">
        <f>FCR1330</f>
        <v>0</v>
      </c>
      <c r="FCS1334" s="62">
        <f t="shared" si="815"/>
        <v>0</v>
      </c>
      <c r="FCT1334" s="62">
        <f t="shared" si="815"/>
        <v>0</v>
      </c>
      <c r="FCU1334" s="62">
        <f t="shared" si="815"/>
        <v>0</v>
      </c>
      <c r="FCV1334" s="62">
        <f t="shared" si="815"/>
        <v>2000000</v>
      </c>
      <c r="FCW1334" s="62">
        <f t="shared" si="815"/>
        <v>0</v>
      </c>
      <c r="FCX1334" s="62">
        <f t="shared" si="815"/>
        <v>0</v>
      </c>
      <c r="FCY1334" s="62">
        <f t="shared" si="815"/>
        <v>2000000</v>
      </c>
      <c r="FCZ1334" s="62">
        <f t="shared" si="815"/>
        <v>2000000</v>
      </c>
      <c r="FDF1334" s="62" t="s">
        <v>197</v>
      </c>
      <c r="FDG1334" s="62" t="s">
        <v>1294</v>
      </c>
      <c r="FDH1334" s="62">
        <f>FDH1330</f>
        <v>0</v>
      </c>
      <c r="FDI1334" s="62">
        <f t="shared" si="816"/>
        <v>0</v>
      </c>
      <c r="FDJ1334" s="62">
        <f t="shared" si="816"/>
        <v>0</v>
      </c>
      <c r="FDK1334" s="62">
        <f t="shared" si="816"/>
        <v>0</v>
      </c>
      <c r="FDL1334" s="62">
        <f t="shared" si="816"/>
        <v>2000000</v>
      </c>
      <c r="FDM1334" s="62">
        <f t="shared" si="816"/>
        <v>0</v>
      </c>
      <c r="FDN1334" s="62">
        <f t="shared" si="816"/>
        <v>0</v>
      </c>
      <c r="FDO1334" s="62">
        <f t="shared" si="816"/>
        <v>2000000</v>
      </c>
      <c r="FDP1334" s="62">
        <f t="shared" si="816"/>
        <v>2000000</v>
      </c>
      <c r="FDV1334" s="62" t="s">
        <v>197</v>
      </c>
      <c r="FDW1334" s="62" t="s">
        <v>1294</v>
      </c>
      <c r="FDX1334" s="62">
        <f>FDX1330</f>
        <v>0</v>
      </c>
      <c r="FDY1334" s="62">
        <f t="shared" si="816"/>
        <v>0</v>
      </c>
      <c r="FDZ1334" s="62">
        <f t="shared" si="816"/>
        <v>0</v>
      </c>
      <c r="FEA1334" s="62">
        <f t="shared" si="816"/>
        <v>0</v>
      </c>
      <c r="FEB1334" s="62">
        <f t="shared" si="816"/>
        <v>2000000</v>
      </c>
      <c r="FEC1334" s="62">
        <f t="shared" si="816"/>
        <v>0</v>
      </c>
      <c r="FED1334" s="62">
        <f t="shared" si="816"/>
        <v>0</v>
      </c>
      <c r="FEE1334" s="62">
        <f t="shared" si="816"/>
        <v>2000000</v>
      </c>
      <c r="FEF1334" s="62">
        <f t="shared" si="816"/>
        <v>2000000</v>
      </c>
      <c r="FEL1334" s="62" t="s">
        <v>197</v>
      </c>
      <c r="FEM1334" s="62" t="s">
        <v>1294</v>
      </c>
      <c r="FEN1334" s="62">
        <f>FEN1330</f>
        <v>0</v>
      </c>
      <c r="FEO1334" s="62">
        <f t="shared" si="816"/>
        <v>0</v>
      </c>
      <c r="FEP1334" s="62">
        <f t="shared" si="816"/>
        <v>0</v>
      </c>
      <c r="FEQ1334" s="62">
        <f t="shared" si="816"/>
        <v>0</v>
      </c>
      <c r="FER1334" s="62">
        <f t="shared" si="816"/>
        <v>2000000</v>
      </c>
      <c r="FES1334" s="62">
        <f t="shared" si="816"/>
        <v>0</v>
      </c>
      <c r="FET1334" s="62">
        <f t="shared" si="816"/>
        <v>0</v>
      </c>
      <c r="FEU1334" s="62">
        <f t="shared" si="816"/>
        <v>2000000</v>
      </c>
      <c r="FEV1334" s="62">
        <f t="shared" si="816"/>
        <v>2000000</v>
      </c>
      <c r="FFB1334" s="62" t="s">
        <v>197</v>
      </c>
      <c r="FFC1334" s="62" t="s">
        <v>1294</v>
      </c>
      <c r="FFD1334" s="62">
        <f>FFD1330</f>
        <v>0</v>
      </c>
      <c r="FFE1334" s="62">
        <f t="shared" si="816"/>
        <v>0</v>
      </c>
      <c r="FFF1334" s="62">
        <f t="shared" si="816"/>
        <v>0</v>
      </c>
      <c r="FFG1334" s="62">
        <f t="shared" si="816"/>
        <v>0</v>
      </c>
      <c r="FFH1334" s="62">
        <f t="shared" si="816"/>
        <v>2000000</v>
      </c>
      <c r="FFI1334" s="62">
        <f t="shared" si="816"/>
        <v>0</v>
      </c>
      <c r="FFJ1334" s="62">
        <f t="shared" si="816"/>
        <v>0</v>
      </c>
      <c r="FFK1334" s="62">
        <f t="shared" si="816"/>
        <v>2000000</v>
      </c>
      <c r="FFL1334" s="62">
        <f t="shared" si="816"/>
        <v>2000000</v>
      </c>
      <c r="FFR1334" s="62" t="s">
        <v>197</v>
      </c>
      <c r="FFS1334" s="62" t="s">
        <v>1294</v>
      </c>
      <c r="FFT1334" s="62">
        <f>FFT1330</f>
        <v>0</v>
      </c>
      <c r="FFU1334" s="62">
        <f t="shared" si="817"/>
        <v>0</v>
      </c>
      <c r="FFV1334" s="62">
        <f t="shared" si="817"/>
        <v>0</v>
      </c>
      <c r="FFW1334" s="62">
        <f t="shared" si="817"/>
        <v>0</v>
      </c>
      <c r="FFX1334" s="62">
        <f t="shared" si="817"/>
        <v>2000000</v>
      </c>
      <c r="FFY1334" s="62">
        <f t="shared" si="817"/>
        <v>0</v>
      </c>
      <c r="FFZ1334" s="62">
        <f t="shared" si="817"/>
        <v>0</v>
      </c>
      <c r="FGA1334" s="62">
        <f t="shared" si="817"/>
        <v>2000000</v>
      </c>
      <c r="FGB1334" s="62">
        <f t="shared" si="817"/>
        <v>2000000</v>
      </c>
      <c r="FGH1334" s="62" t="s">
        <v>197</v>
      </c>
      <c r="FGI1334" s="62" t="s">
        <v>1294</v>
      </c>
      <c r="FGJ1334" s="62">
        <f>FGJ1330</f>
        <v>0</v>
      </c>
      <c r="FGK1334" s="62">
        <f t="shared" si="817"/>
        <v>0</v>
      </c>
      <c r="FGL1334" s="62">
        <f t="shared" si="817"/>
        <v>0</v>
      </c>
      <c r="FGM1334" s="62">
        <f t="shared" si="817"/>
        <v>0</v>
      </c>
      <c r="FGN1334" s="62">
        <f t="shared" si="817"/>
        <v>2000000</v>
      </c>
      <c r="FGO1334" s="62">
        <f t="shared" si="817"/>
        <v>0</v>
      </c>
      <c r="FGP1334" s="62">
        <f t="shared" si="817"/>
        <v>0</v>
      </c>
      <c r="FGQ1334" s="62">
        <f t="shared" si="817"/>
        <v>2000000</v>
      </c>
      <c r="FGR1334" s="62">
        <f t="shared" si="817"/>
        <v>2000000</v>
      </c>
      <c r="FGX1334" s="62" t="s">
        <v>197</v>
      </c>
      <c r="FGY1334" s="62" t="s">
        <v>1294</v>
      </c>
      <c r="FGZ1334" s="62">
        <f>FGZ1330</f>
        <v>0</v>
      </c>
      <c r="FHA1334" s="62">
        <f t="shared" si="817"/>
        <v>0</v>
      </c>
      <c r="FHB1334" s="62">
        <f t="shared" si="817"/>
        <v>0</v>
      </c>
      <c r="FHC1334" s="62">
        <f t="shared" si="817"/>
        <v>0</v>
      </c>
      <c r="FHD1334" s="62">
        <f t="shared" si="817"/>
        <v>2000000</v>
      </c>
      <c r="FHE1334" s="62">
        <f t="shared" si="817"/>
        <v>0</v>
      </c>
      <c r="FHF1334" s="62">
        <f t="shared" si="817"/>
        <v>0</v>
      </c>
      <c r="FHG1334" s="62">
        <f t="shared" si="817"/>
        <v>2000000</v>
      </c>
      <c r="FHH1334" s="62">
        <f t="shared" si="817"/>
        <v>2000000</v>
      </c>
      <c r="FHN1334" s="62" t="s">
        <v>197</v>
      </c>
      <c r="FHO1334" s="62" t="s">
        <v>1294</v>
      </c>
      <c r="FHP1334" s="62">
        <f>FHP1330</f>
        <v>0</v>
      </c>
      <c r="FHQ1334" s="62">
        <f t="shared" si="817"/>
        <v>0</v>
      </c>
      <c r="FHR1334" s="62">
        <f t="shared" si="817"/>
        <v>0</v>
      </c>
      <c r="FHS1334" s="62">
        <f t="shared" si="817"/>
        <v>0</v>
      </c>
      <c r="FHT1334" s="62">
        <f t="shared" si="817"/>
        <v>2000000</v>
      </c>
      <c r="FHU1334" s="62">
        <f t="shared" si="817"/>
        <v>0</v>
      </c>
      <c r="FHV1334" s="62">
        <f t="shared" si="817"/>
        <v>0</v>
      </c>
      <c r="FHW1334" s="62">
        <f t="shared" si="817"/>
        <v>2000000</v>
      </c>
      <c r="FHX1334" s="62">
        <f t="shared" si="817"/>
        <v>2000000</v>
      </c>
      <c r="FID1334" s="62" t="s">
        <v>197</v>
      </c>
      <c r="FIE1334" s="62" t="s">
        <v>1294</v>
      </c>
      <c r="FIF1334" s="62">
        <f>FIF1330</f>
        <v>0</v>
      </c>
      <c r="FIG1334" s="62">
        <f t="shared" si="818"/>
        <v>0</v>
      </c>
      <c r="FIH1334" s="62">
        <f t="shared" si="818"/>
        <v>0</v>
      </c>
      <c r="FII1334" s="62">
        <f t="shared" si="818"/>
        <v>0</v>
      </c>
      <c r="FIJ1334" s="62">
        <f t="shared" si="818"/>
        <v>2000000</v>
      </c>
      <c r="FIK1334" s="62">
        <f t="shared" si="818"/>
        <v>0</v>
      </c>
      <c r="FIL1334" s="62">
        <f t="shared" si="818"/>
        <v>0</v>
      </c>
      <c r="FIM1334" s="62">
        <f t="shared" si="818"/>
        <v>2000000</v>
      </c>
      <c r="FIN1334" s="62">
        <f t="shared" si="818"/>
        <v>2000000</v>
      </c>
      <c r="FIT1334" s="62" t="s">
        <v>197</v>
      </c>
      <c r="FIU1334" s="62" t="s">
        <v>1294</v>
      </c>
      <c r="FIV1334" s="62">
        <f>FIV1330</f>
        <v>0</v>
      </c>
      <c r="FIW1334" s="62">
        <f t="shared" si="818"/>
        <v>0</v>
      </c>
      <c r="FIX1334" s="62">
        <f t="shared" si="818"/>
        <v>0</v>
      </c>
      <c r="FIY1334" s="62">
        <f t="shared" si="818"/>
        <v>0</v>
      </c>
      <c r="FIZ1334" s="62">
        <f t="shared" si="818"/>
        <v>2000000</v>
      </c>
      <c r="FJA1334" s="62">
        <f t="shared" si="818"/>
        <v>0</v>
      </c>
      <c r="FJB1334" s="62">
        <f t="shared" si="818"/>
        <v>0</v>
      </c>
      <c r="FJC1334" s="62">
        <f t="shared" si="818"/>
        <v>2000000</v>
      </c>
      <c r="FJD1334" s="62">
        <f t="shared" si="818"/>
        <v>2000000</v>
      </c>
      <c r="FJJ1334" s="62" t="s">
        <v>197</v>
      </c>
      <c r="FJK1334" s="62" t="s">
        <v>1294</v>
      </c>
      <c r="FJL1334" s="62">
        <f>FJL1330</f>
        <v>0</v>
      </c>
      <c r="FJM1334" s="62">
        <f t="shared" si="818"/>
        <v>0</v>
      </c>
      <c r="FJN1334" s="62">
        <f t="shared" si="818"/>
        <v>0</v>
      </c>
      <c r="FJO1334" s="62">
        <f t="shared" si="818"/>
        <v>0</v>
      </c>
      <c r="FJP1334" s="62">
        <f t="shared" si="818"/>
        <v>2000000</v>
      </c>
      <c r="FJQ1334" s="62">
        <f t="shared" si="818"/>
        <v>0</v>
      </c>
      <c r="FJR1334" s="62">
        <f t="shared" si="818"/>
        <v>0</v>
      </c>
      <c r="FJS1334" s="62">
        <f t="shared" si="818"/>
        <v>2000000</v>
      </c>
      <c r="FJT1334" s="62">
        <f t="shared" si="818"/>
        <v>2000000</v>
      </c>
      <c r="FJZ1334" s="62" t="s">
        <v>197</v>
      </c>
      <c r="FKA1334" s="62" t="s">
        <v>1294</v>
      </c>
      <c r="FKB1334" s="62">
        <f>FKB1330</f>
        <v>0</v>
      </c>
      <c r="FKC1334" s="62">
        <f t="shared" si="818"/>
        <v>0</v>
      </c>
      <c r="FKD1334" s="62">
        <f t="shared" si="818"/>
        <v>0</v>
      </c>
      <c r="FKE1334" s="62">
        <f t="shared" si="818"/>
        <v>0</v>
      </c>
      <c r="FKF1334" s="62">
        <f t="shared" si="818"/>
        <v>2000000</v>
      </c>
      <c r="FKG1334" s="62">
        <f t="shared" si="818"/>
        <v>0</v>
      </c>
      <c r="FKH1334" s="62">
        <f t="shared" si="818"/>
        <v>0</v>
      </c>
      <c r="FKI1334" s="62">
        <f t="shared" si="818"/>
        <v>2000000</v>
      </c>
      <c r="FKJ1334" s="62">
        <f t="shared" si="818"/>
        <v>2000000</v>
      </c>
      <c r="FKP1334" s="62" t="s">
        <v>197</v>
      </c>
      <c r="FKQ1334" s="62" t="s">
        <v>1294</v>
      </c>
      <c r="FKR1334" s="62">
        <f>FKR1330</f>
        <v>0</v>
      </c>
      <c r="FKS1334" s="62">
        <f t="shared" si="819"/>
        <v>0</v>
      </c>
      <c r="FKT1334" s="62">
        <f t="shared" si="819"/>
        <v>0</v>
      </c>
      <c r="FKU1334" s="62">
        <f t="shared" si="819"/>
        <v>0</v>
      </c>
      <c r="FKV1334" s="62">
        <f t="shared" si="819"/>
        <v>2000000</v>
      </c>
      <c r="FKW1334" s="62">
        <f t="shared" si="819"/>
        <v>0</v>
      </c>
      <c r="FKX1334" s="62">
        <f t="shared" si="819"/>
        <v>0</v>
      </c>
      <c r="FKY1334" s="62">
        <f t="shared" si="819"/>
        <v>2000000</v>
      </c>
      <c r="FKZ1334" s="62">
        <f t="shared" si="819"/>
        <v>2000000</v>
      </c>
      <c r="FLF1334" s="62" t="s">
        <v>197</v>
      </c>
      <c r="FLG1334" s="62" t="s">
        <v>1294</v>
      </c>
      <c r="FLH1334" s="62">
        <f>FLH1330</f>
        <v>0</v>
      </c>
      <c r="FLI1334" s="62">
        <f t="shared" si="819"/>
        <v>0</v>
      </c>
      <c r="FLJ1334" s="62">
        <f t="shared" si="819"/>
        <v>0</v>
      </c>
      <c r="FLK1334" s="62">
        <f t="shared" si="819"/>
        <v>0</v>
      </c>
      <c r="FLL1334" s="62">
        <f t="shared" si="819"/>
        <v>2000000</v>
      </c>
      <c r="FLM1334" s="62">
        <f t="shared" si="819"/>
        <v>0</v>
      </c>
      <c r="FLN1334" s="62">
        <f t="shared" si="819"/>
        <v>0</v>
      </c>
      <c r="FLO1334" s="62">
        <f t="shared" si="819"/>
        <v>2000000</v>
      </c>
      <c r="FLP1334" s="62">
        <f t="shared" si="819"/>
        <v>2000000</v>
      </c>
      <c r="FLV1334" s="62" t="s">
        <v>197</v>
      </c>
      <c r="FLW1334" s="62" t="s">
        <v>1294</v>
      </c>
      <c r="FLX1334" s="62">
        <f>FLX1330</f>
        <v>0</v>
      </c>
      <c r="FLY1334" s="62">
        <f t="shared" si="819"/>
        <v>0</v>
      </c>
      <c r="FLZ1334" s="62">
        <f t="shared" si="819"/>
        <v>0</v>
      </c>
      <c r="FMA1334" s="62">
        <f t="shared" si="819"/>
        <v>0</v>
      </c>
      <c r="FMB1334" s="62">
        <f t="shared" si="819"/>
        <v>2000000</v>
      </c>
      <c r="FMC1334" s="62">
        <f t="shared" si="819"/>
        <v>0</v>
      </c>
      <c r="FMD1334" s="62">
        <f t="shared" si="819"/>
        <v>0</v>
      </c>
      <c r="FME1334" s="62">
        <f t="shared" si="819"/>
        <v>2000000</v>
      </c>
      <c r="FMF1334" s="62">
        <f t="shared" si="819"/>
        <v>2000000</v>
      </c>
      <c r="FML1334" s="62" t="s">
        <v>197</v>
      </c>
      <c r="FMM1334" s="62" t="s">
        <v>1294</v>
      </c>
      <c r="FMN1334" s="62">
        <f>FMN1330</f>
        <v>0</v>
      </c>
      <c r="FMO1334" s="62">
        <f t="shared" si="819"/>
        <v>0</v>
      </c>
      <c r="FMP1334" s="62">
        <f t="shared" si="819"/>
        <v>0</v>
      </c>
      <c r="FMQ1334" s="62">
        <f t="shared" si="819"/>
        <v>0</v>
      </c>
      <c r="FMR1334" s="62">
        <f t="shared" si="819"/>
        <v>2000000</v>
      </c>
      <c r="FMS1334" s="62">
        <f t="shared" si="819"/>
        <v>0</v>
      </c>
      <c r="FMT1334" s="62">
        <f t="shared" si="819"/>
        <v>0</v>
      </c>
      <c r="FMU1334" s="62">
        <f t="shared" si="819"/>
        <v>2000000</v>
      </c>
      <c r="FMV1334" s="62">
        <f t="shared" si="819"/>
        <v>2000000</v>
      </c>
      <c r="FNB1334" s="62" t="s">
        <v>197</v>
      </c>
      <c r="FNC1334" s="62" t="s">
        <v>1294</v>
      </c>
      <c r="FND1334" s="62">
        <f>FND1330</f>
        <v>0</v>
      </c>
      <c r="FNE1334" s="62">
        <f t="shared" si="820"/>
        <v>0</v>
      </c>
      <c r="FNF1334" s="62">
        <f t="shared" si="820"/>
        <v>0</v>
      </c>
      <c r="FNG1334" s="62">
        <f t="shared" si="820"/>
        <v>0</v>
      </c>
      <c r="FNH1334" s="62">
        <f t="shared" si="820"/>
        <v>2000000</v>
      </c>
      <c r="FNI1334" s="62">
        <f t="shared" si="820"/>
        <v>0</v>
      </c>
      <c r="FNJ1334" s="62">
        <f t="shared" si="820"/>
        <v>0</v>
      </c>
      <c r="FNK1334" s="62">
        <f t="shared" si="820"/>
        <v>2000000</v>
      </c>
      <c r="FNL1334" s="62">
        <f t="shared" si="820"/>
        <v>2000000</v>
      </c>
      <c r="FNR1334" s="62" t="s">
        <v>197</v>
      </c>
      <c r="FNS1334" s="62" t="s">
        <v>1294</v>
      </c>
      <c r="FNT1334" s="62">
        <f>FNT1330</f>
        <v>0</v>
      </c>
      <c r="FNU1334" s="62">
        <f t="shared" si="820"/>
        <v>0</v>
      </c>
      <c r="FNV1334" s="62">
        <f t="shared" si="820"/>
        <v>0</v>
      </c>
      <c r="FNW1334" s="62">
        <f t="shared" si="820"/>
        <v>0</v>
      </c>
      <c r="FNX1334" s="62">
        <f t="shared" si="820"/>
        <v>2000000</v>
      </c>
      <c r="FNY1334" s="62">
        <f t="shared" si="820"/>
        <v>0</v>
      </c>
      <c r="FNZ1334" s="62">
        <f t="shared" si="820"/>
        <v>0</v>
      </c>
      <c r="FOA1334" s="62">
        <f t="shared" si="820"/>
        <v>2000000</v>
      </c>
      <c r="FOB1334" s="62">
        <f t="shared" si="820"/>
        <v>2000000</v>
      </c>
      <c r="FOH1334" s="62" t="s">
        <v>197</v>
      </c>
      <c r="FOI1334" s="62" t="s">
        <v>1294</v>
      </c>
      <c r="FOJ1334" s="62">
        <f>FOJ1330</f>
        <v>0</v>
      </c>
      <c r="FOK1334" s="62">
        <f t="shared" si="820"/>
        <v>0</v>
      </c>
      <c r="FOL1334" s="62">
        <f t="shared" si="820"/>
        <v>0</v>
      </c>
      <c r="FOM1334" s="62">
        <f t="shared" si="820"/>
        <v>0</v>
      </c>
      <c r="FON1334" s="62">
        <f t="shared" si="820"/>
        <v>2000000</v>
      </c>
      <c r="FOO1334" s="62">
        <f t="shared" si="820"/>
        <v>0</v>
      </c>
      <c r="FOP1334" s="62">
        <f t="shared" si="820"/>
        <v>0</v>
      </c>
      <c r="FOQ1334" s="62">
        <f t="shared" si="820"/>
        <v>2000000</v>
      </c>
      <c r="FOR1334" s="62">
        <f t="shared" si="820"/>
        <v>2000000</v>
      </c>
      <c r="FOX1334" s="62" t="s">
        <v>197</v>
      </c>
      <c r="FOY1334" s="62" t="s">
        <v>1294</v>
      </c>
      <c r="FOZ1334" s="62">
        <f>FOZ1330</f>
        <v>0</v>
      </c>
      <c r="FPA1334" s="62">
        <f t="shared" si="820"/>
        <v>0</v>
      </c>
      <c r="FPB1334" s="62">
        <f t="shared" si="820"/>
        <v>0</v>
      </c>
      <c r="FPC1334" s="62">
        <f t="shared" si="820"/>
        <v>0</v>
      </c>
      <c r="FPD1334" s="62">
        <f t="shared" si="820"/>
        <v>2000000</v>
      </c>
      <c r="FPE1334" s="62">
        <f t="shared" si="820"/>
        <v>0</v>
      </c>
      <c r="FPF1334" s="62">
        <f t="shared" si="820"/>
        <v>0</v>
      </c>
      <c r="FPG1334" s="62">
        <f t="shared" si="820"/>
        <v>2000000</v>
      </c>
      <c r="FPH1334" s="62">
        <f t="shared" si="820"/>
        <v>2000000</v>
      </c>
      <c r="FPN1334" s="62" t="s">
        <v>197</v>
      </c>
      <c r="FPO1334" s="62" t="s">
        <v>1294</v>
      </c>
      <c r="FPP1334" s="62">
        <f>FPP1330</f>
        <v>0</v>
      </c>
      <c r="FPQ1334" s="62">
        <f t="shared" si="821"/>
        <v>0</v>
      </c>
      <c r="FPR1334" s="62">
        <f t="shared" si="821"/>
        <v>0</v>
      </c>
      <c r="FPS1334" s="62">
        <f t="shared" si="821"/>
        <v>0</v>
      </c>
      <c r="FPT1334" s="62">
        <f t="shared" si="821"/>
        <v>2000000</v>
      </c>
      <c r="FPU1334" s="62">
        <f t="shared" si="821"/>
        <v>0</v>
      </c>
      <c r="FPV1334" s="62">
        <f t="shared" si="821"/>
        <v>0</v>
      </c>
      <c r="FPW1334" s="62">
        <f t="shared" si="821"/>
        <v>2000000</v>
      </c>
      <c r="FPX1334" s="62">
        <f t="shared" si="821"/>
        <v>2000000</v>
      </c>
      <c r="FQD1334" s="62" t="s">
        <v>197</v>
      </c>
      <c r="FQE1334" s="62" t="s">
        <v>1294</v>
      </c>
      <c r="FQF1334" s="62">
        <f>FQF1330</f>
        <v>0</v>
      </c>
      <c r="FQG1334" s="62">
        <f t="shared" si="821"/>
        <v>0</v>
      </c>
      <c r="FQH1334" s="62">
        <f t="shared" si="821"/>
        <v>0</v>
      </c>
      <c r="FQI1334" s="62">
        <f t="shared" si="821"/>
        <v>0</v>
      </c>
      <c r="FQJ1334" s="62">
        <f t="shared" si="821"/>
        <v>2000000</v>
      </c>
      <c r="FQK1334" s="62">
        <f t="shared" si="821"/>
        <v>0</v>
      </c>
      <c r="FQL1334" s="62">
        <f t="shared" si="821"/>
        <v>0</v>
      </c>
      <c r="FQM1334" s="62">
        <f t="shared" si="821"/>
        <v>2000000</v>
      </c>
      <c r="FQN1334" s="62">
        <f t="shared" si="821"/>
        <v>2000000</v>
      </c>
      <c r="FQT1334" s="62" t="s">
        <v>197</v>
      </c>
      <c r="FQU1334" s="62" t="s">
        <v>1294</v>
      </c>
      <c r="FQV1334" s="62">
        <f>FQV1330</f>
        <v>0</v>
      </c>
      <c r="FQW1334" s="62">
        <f t="shared" si="821"/>
        <v>0</v>
      </c>
      <c r="FQX1334" s="62">
        <f t="shared" si="821"/>
        <v>0</v>
      </c>
      <c r="FQY1334" s="62">
        <f t="shared" si="821"/>
        <v>0</v>
      </c>
      <c r="FQZ1334" s="62">
        <f t="shared" si="821"/>
        <v>2000000</v>
      </c>
      <c r="FRA1334" s="62">
        <f t="shared" si="821"/>
        <v>0</v>
      </c>
      <c r="FRB1334" s="62">
        <f t="shared" si="821"/>
        <v>0</v>
      </c>
      <c r="FRC1334" s="62">
        <f t="shared" si="821"/>
        <v>2000000</v>
      </c>
      <c r="FRD1334" s="62">
        <f t="shared" si="821"/>
        <v>2000000</v>
      </c>
      <c r="FRJ1334" s="62" t="s">
        <v>197</v>
      </c>
      <c r="FRK1334" s="62" t="s">
        <v>1294</v>
      </c>
      <c r="FRL1334" s="62">
        <f>FRL1330</f>
        <v>0</v>
      </c>
      <c r="FRM1334" s="62">
        <f t="shared" si="821"/>
        <v>0</v>
      </c>
      <c r="FRN1334" s="62">
        <f t="shared" si="821"/>
        <v>0</v>
      </c>
      <c r="FRO1334" s="62">
        <f t="shared" si="821"/>
        <v>0</v>
      </c>
      <c r="FRP1334" s="62">
        <f t="shared" si="821"/>
        <v>2000000</v>
      </c>
      <c r="FRQ1334" s="62">
        <f t="shared" si="821"/>
        <v>0</v>
      </c>
      <c r="FRR1334" s="62">
        <f t="shared" si="821"/>
        <v>0</v>
      </c>
      <c r="FRS1334" s="62">
        <f t="shared" si="821"/>
        <v>2000000</v>
      </c>
      <c r="FRT1334" s="62">
        <f t="shared" si="821"/>
        <v>2000000</v>
      </c>
      <c r="FRZ1334" s="62" t="s">
        <v>197</v>
      </c>
      <c r="FSA1334" s="62" t="s">
        <v>1294</v>
      </c>
      <c r="FSB1334" s="62">
        <f>FSB1330</f>
        <v>0</v>
      </c>
      <c r="FSC1334" s="62">
        <f t="shared" si="822"/>
        <v>0</v>
      </c>
      <c r="FSD1334" s="62">
        <f t="shared" si="822"/>
        <v>0</v>
      </c>
      <c r="FSE1334" s="62">
        <f t="shared" si="822"/>
        <v>0</v>
      </c>
      <c r="FSF1334" s="62">
        <f t="shared" si="822"/>
        <v>2000000</v>
      </c>
      <c r="FSG1334" s="62">
        <f t="shared" si="822"/>
        <v>0</v>
      </c>
      <c r="FSH1334" s="62">
        <f t="shared" si="822"/>
        <v>0</v>
      </c>
      <c r="FSI1334" s="62">
        <f t="shared" si="822"/>
        <v>2000000</v>
      </c>
      <c r="FSJ1334" s="62">
        <f t="shared" si="822"/>
        <v>2000000</v>
      </c>
      <c r="FSP1334" s="62" t="s">
        <v>197</v>
      </c>
      <c r="FSQ1334" s="62" t="s">
        <v>1294</v>
      </c>
      <c r="FSR1334" s="62">
        <f>FSR1330</f>
        <v>0</v>
      </c>
      <c r="FSS1334" s="62">
        <f t="shared" si="822"/>
        <v>0</v>
      </c>
      <c r="FST1334" s="62">
        <f t="shared" si="822"/>
        <v>0</v>
      </c>
      <c r="FSU1334" s="62">
        <f t="shared" si="822"/>
        <v>0</v>
      </c>
      <c r="FSV1334" s="62">
        <f t="shared" si="822"/>
        <v>2000000</v>
      </c>
      <c r="FSW1334" s="62">
        <f t="shared" si="822"/>
        <v>0</v>
      </c>
      <c r="FSX1334" s="62">
        <f t="shared" si="822"/>
        <v>0</v>
      </c>
      <c r="FSY1334" s="62">
        <f t="shared" si="822"/>
        <v>2000000</v>
      </c>
      <c r="FSZ1334" s="62">
        <f t="shared" si="822"/>
        <v>2000000</v>
      </c>
      <c r="FTF1334" s="62" t="s">
        <v>197</v>
      </c>
      <c r="FTG1334" s="62" t="s">
        <v>1294</v>
      </c>
      <c r="FTH1334" s="62">
        <f>FTH1330</f>
        <v>0</v>
      </c>
      <c r="FTI1334" s="62">
        <f t="shared" si="822"/>
        <v>0</v>
      </c>
      <c r="FTJ1334" s="62">
        <f t="shared" si="822"/>
        <v>0</v>
      </c>
      <c r="FTK1334" s="62">
        <f t="shared" si="822"/>
        <v>0</v>
      </c>
      <c r="FTL1334" s="62">
        <f t="shared" si="822"/>
        <v>2000000</v>
      </c>
      <c r="FTM1334" s="62">
        <f t="shared" si="822"/>
        <v>0</v>
      </c>
      <c r="FTN1334" s="62">
        <f t="shared" si="822"/>
        <v>0</v>
      </c>
      <c r="FTO1334" s="62">
        <f t="shared" si="822"/>
        <v>2000000</v>
      </c>
      <c r="FTP1334" s="62">
        <f t="shared" si="822"/>
        <v>2000000</v>
      </c>
      <c r="FTV1334" s="62" t="s">
        <v>197</v>
      </c>
      <c r="FTW1334" s="62" t="s">
        <v>1294</v>
      </c>
      <c r="FTX1334" s="62">
        <f>FTX1330</f>
        <v>0</v>
      </c>
      <c r="FTY1334" s="62">
        <f t="shared" si="822"/>
        <v>0</v>
      </c>
      <c r="FTZ1334" s="62">
        <f t="shared" si="822"/>
        <v>0</v>
      </c>
      <c r="FUA1334" s="62">
        <f t="shared" si="822"/>
        <v>0</v>
      </c>
      <c r="FUB1334" s="62">
        <f t="shared" si="822"/>
        <v>2000000</v>
      </c>
      <c r="FUC1334" s="62">
        <f t="shared" si="822"/>
        <v>0</v>
      </c>
      <c r="FUD1334" s="62">
        <f t="shared" si="822"/>
        <v>0</v>
      </c>
      <c r="FUE1334" s="62">
        <f t="shared" si="822"/>
        <v>2000000</v>
      </c>
      <c r="FUF1334" s="62">
        <f t="shared" si="822"/>
        <v>2000000</v>
      </c>
      <c r="FUL1334" s="62" t="s">
        <v>197</v>
      </c>
      <c r="FUM1334" s="62" t="s">
        <v>1294</v>
      </c>
      <c r="FUN1334" s="62">
        <f>FUN1330</f>
        <v>0</v>
      </c>
      <c r="FUO1334" s="62">
        <f t="shared" si="823"/>
        <v>0</v>
      </c>
      <c r="FUP1334" s="62">
        <f t="shared" si="823"/>
        <v>0</v>
      </c>
      <c r="FUQ1334" s="62">
        <f t="shared" si="823"/>
        <v>0</v>
      </c>
      <c r="FUR1334" s="62">
        <f t="shared" si="823"/>
        <v>2000000</v>
      </c>
      <c r="FUS1334" s="62">
        <f t="shared" si="823"/>
        <v>0</v>
      </c>
      <c r="FUT1334" s="62">
        <f t="shared" si="823"/>
        <v>0</v>
      </c>
      <c r="FUU1334" s="62">
        <f t="shared" si="823"/>
        <v>2000000</v>
      </c>
      <c r="FUV1334" s="62">
        <f t="shared" si="823"/>
        <v>2000000</v>
      </c>
      <c r="FVB1334" s="62" t="s">
        <v>197</v>
      </c>
      <c r="FVC1334" s="62" t="s">
        <v>1294</v>
      </c>
      <c r="FVD1334" s="62">
        <f>FVD1330</f>
        <v>0</v>
      </c>
      <c r="FVE1334" s="62">
        <f t="shared" si="823"/>
        <v>0</v>
      </c>
      <c r="FVF1334" s="62">
        <f t="shared" si="823"/>
        <v>0</v>
      </c>
      <c r="FVG1334" s="62">
        <f t="shared" si="823"/>
        <v>0</v>
      </c>
      <c r="FVH1334" s="62">
        <f t="shared" si="823"/>
        <v>2000000</v>
      </c>
      <c r="FVI1334" s="62">
        <f t="shared" si="823"/>
        <v>0</v>
      </c>
      <c r="FVJ1334" s="62">
        <f t="shared" si="823"/>
        <v>0</v>
      </c>
      <c r="FVK1334" s="62">
        <f t="shared" si="823"/>
        <v>2000000</v>
      </c>
      <c r="FVL1334" s="62">
        <f t="shared" si="823"/>
        <v>2000000</v>
      </c>
      <c r="FVR1334" s="62" t="s">
        <v>197</v>
      </c>
      <c r="FVS1334" s="62" t="s">
        <v>1294</v>
      </c>
      <c r="FVT1334" s="62">
        <f>FVT1330</f>
        <v>0</v>
      </c>
      <c r="FVU1334" s="62">
        <f t="shared" si="823"/>
        <v>0</v>
      </c>
      <c r="FVV1334" s="62">
        <f t="shared" si="823"/>
        <v>0</v>
      </c>
      <c r="FVW1334" s="62">
        <f t="shared" si="823"/>
        <v>0</v>
      </c>
      <c r="FVX1334" s="62">
        <f t="shared" si="823"/>
        <v>2000000</v>
      </c>
      <c r="FVY1334" s="62">
        <f t="shared" si="823"/>
        <v>0</v>
      </c>
      <c r="FVZ1334" s="62">
        <f t="shared" si="823"/>
        <v>0</v>
      </c>
      <c r="FWA1334" s="62">
        <f t="shared" si="823"/>
        <v>2000000</v>
      </c>
      <c r="FWB1334" s="62">
        <f t="shared" si="823"/>
        <v>2000000</v>
      </c>
      <c r="FWH1334" s="62" t="s">
        <v>197</v>
      </c>
      <c r="FWI1334" s="62" t="s">
        <v>1294</v>
      </c>
      <c r="FWJ1334" s="62">
        <f>FWJ1330</f>
        <v>0</v>
      </c>
      <c r="FWK1334" s="62">
        <f t="shared" si="823"/>
        <v>0</v>
      </c>
      <c r="FWL1334" s="62">
        <f t="shared" si="823"/>
        <v>0</v>
      </c>
      <c r="FWM1334" s="62">
        <f t="shared" si="823"/>
        <v>0</v>
      </c>
      <c r="FWN1334" s="62">
        <f t="shared" si="823"/>
        <v>2000000</v>
      </c>
      <c r="FWO1334" s="62">
        <f t="shared" si="823"/>
        <v>0</v>
      </c>
      <c r="FWP1334" s="62">
        <f t="shared" si="823"/>
        <v>0</v>
      </c>
      <c r="FWQ1334" s="62">
        <f t="shared" si="823"/>
        <v>2000000</v>
      </c>
      <c r="FWR1334" s="62">
        <f t="shared" si="823"/>
        <v>2000000</v>
      </c>
      <c r="FWX1334" s="62" t="s">
        <v>197</v>
      </c>
      <c r="FWY1334" s="62" t="s">
        <v>1294</v>
      </c>
      <c r="FWZ1334" s="62">
        <f>FWZ1330</f>
        <v>0</v>
      </c>
      <c r="FXA1334" s="62">
        <f t="shared" si="824"/>
        <v>0</v>
      </c>
      <c r="FXB1334" s="62">
        <f t="shared" si="824"/>
        <v>0</v>
      </c>
      <c r="FXC1334" s="62">
        <f t="shared" si="824"/>
        <v>0</v>
      </c>
      <c r="FXD1334" s="62">
        <f t="shared" si="824"/>
        <v>2000000</v>
      </c>
      <c r="FXE1334" s="62">
        <f t="shared" si="824"/>
        <v>0</v>
      </c>
      <c r="FXF1334" s="62">
        <f t="shared" si="824"/>
        <v>0</v>
      </c>
      <c r="FXG1334" s="62">
        <f t="shared" si="824"/>
        <v>2000000</v>
      </c>
      <c r="FXH1334" s="62">
        <f t="shared" si="824"/>
        <v>2000000</v>
      </c>
      <c r="FXN1334" s="62" t="s">
        <v>197</v>
      </c>
      <c r="FXO1334" s="62" t="s">
        <v>1294</v>
      </c>
      <c r="FXP1334" s="62">
        <f>FXP1330</f>
        <v>0</v>
      </c>
      <c r="FXQ1334" s="62">
        <f t="shared" si="824"/>
        <v>0</v>
      </c>
      <c r="FXR1334" s="62">
        <f t="shared" si="824"/>
        <v>0</v>
      </c>
      <c r="FXS1334" s="62">
        <f t="shared" si="824"/>
        <v>0</v>
      </c>
      <c r="FXT1334" s="62">
        <f t="shared" si="824"/>
        <v>2000000</v>
      </c>
      <c r="FXU1334" s="62">
        <f t="shared" si="824"/>
        <v>0</v>
      </c>
      <c r="FXV1334" s="62">
        <f t="shared" si="824"/>
        <v>0</v>
      </c>
      <c r="FXW1334" s="62">
        <f t="shared" si="824"/>
        <v>2000000</v>
      </c>
      <c r="FXX1334" s="62">
        <f t="shared" si="824"/>
        <v>2000000</v>
      </c>
      <c r="FYD1334" s="62" t="s">
        <v>197</v>
      </c>
      <c r="FYE1334" s="62" t="s">
        <v>1294</v>
      </c>
      <c r="FYF1334" s="62">
        <f>FYF1330</f>
        <v>0</v>
      </c>
      <c r="FYG1334" s="62">
        <f t="shared" si="824"/>
        <v>0</v>
      </c>
      <c r="FYH1334" s="62">
        <f t="shared" si="824"/>
        <v>0</v>
      </c>
      <c r="FYI1334" s="62">
        <f t="shared" si="824"/>
        <v>0</v>
      </c>
      <c r="FYJ1334" s="62">
        <f t="shared" si="824"/>
        <v>2000000</v>
      </c>
      <c r="FYK1334" s="62">
        <f t="shared" si="824"/>
        <v>0</v>
      </c>
      <c r="FYL1334" s="62">
        <f t="shared" si="824"/>
        <v>0</v>
      </c>
      <c r="FYM1334" s="62">
        <f t="shared" si="824"/>
        <v>2000000</v>
      </c>
      <c r="FYN1334" s="62">
        <f t="shared" si="824"/>
        <v>2000000</v>
      </c>
      <c r="FYT1334" s="62" t="s">
        <v>197</v>
      </c>
      <c r="FYU1334" s="62" t="s">
        <v>1294</v>
      </c>
      <c r="FYV1334" s="62">
        <f>FYV1330</f>
        <v>0</v>
      </c>
      <c r="FYW1334" s="62">
        <f t="shared" si="824"/>
        <v>0</v>
      </c>
      <c r="FYX1334" s="62">
        <f t="shared" si="824"/>
        <v>0</v>
      </c>
      <c r="FYY1334" s="62">
        <f t="shared" si="824"/>
        <v>0</v>
      </c>
      <c r="FYZ1334" s="62">
        <f t="shared" si="824"/>
        <v>2000000</v>
      </c>
      <c r="FZA1334" s="62">
        <f t="shared" si="824"/>
        <v>0</v>
      </c>
      <c r="FZB1334" s="62">
        <f t="shared" si="824"/>
        <v>0</v>
      </c>
      <c r="FZC1334" s="62">
        <f t="shared" si="824"/>
        <v>2000000</v>
      </c>
      <c r="FZD1334" s="62">
        <f t="shared" si="824"/>
        <v>2000000</v>
      </c>
      <c r="FZJ1334" s="62" t="s">
        <v>197</v>
      </c>
      <c r="FZK1334" s="62" t="s">
        <v>1294</v>
      </c>
      <c r="FZL1334" s="62">
        <f>FZL1330</f>
        <v>0</v>
      </c>
      <c r="FZM1334" s="62">
        <f t="shared" si="825"/>
        <v>0</v>
      </c>
      <c r="FZN1334" s="62">
        <f t="shared" si="825"/>
        <v>0</v>
      </c>
      <c r="FZO1334" s="62">
        <f t="shared" si="825"/>
        <v>0</v>
      </c>
      <c r="FZP1334" s="62">
        <f t="shared" si="825"/>
        <v>2000000</v>
      </c>
      <c r="FZQ1334" s="62">
        <f t="shared" si="825"/>
        <v>0</v>
      </c>
      <c r="FZR1334" s="62">
        <f t="shared" si="825"/>
        <v>0</v>
      </c>
      <c r="FZS1334" s="62">
        <f t="shared" si="825"/>
        <v>2000000</v>
      </c>
      <c r="FZT1334" s="62">
        <f t="shared" si="825"/>
        <v>2000000</v>
      </c>
      <c r="FZZ1334" s="62" t="s">
        <v>197</v>
      </c>
      <c r="GAA1334" s="62" t="s">
        <v>1294</v>
      </c>
      <c r="GAB1334" s="62">
        <f>GAB1330</f>
        <v>0</v>
      </c>
      <c r="GAC1334" s="62">
        <f t="shared" si="825"/>
        <v>0</v>
      </c>
      <c r="GAD1334" s="62">
        <f t="shared" si="825"/>
        <v>0</v>
      </c>
      <c r="GAE1334" s="62">
        <f t="shared" si="825"/>
        <v>0</v>
      </c>
      <c r="GAF1334" s="62">
        <f t="shared" si="825"/>
        <v>2000000</v>
      </c>
      <c r="GAG1334" s="62">
        <f t="shared" si="825"/>
        <v>0</v>
      </c>
      <c r="GAH1334" s="62">
        <f t="shared" si="825"/>
        <v>0</v>
      </c>
      <c r="GAI1334" s="62">
        <f t="shared" si="825"/>
        <v>2000000</v>
      </c>
      <c r="GAJ1334" s="62">
        <f t="shared" si="825"/>
        <v>2000000</v>
      </c>
      <c r="GAP1334" s="62" t="s">
        <v>197</v>
      </c>
      <c r="GAQ1334" s="62" t="s">
        <v>1294</v>
      </c>
      <c r="GAR1334" s="62">
        <f>GAR1330</f>
        <v>0</v>
      </c>
      <c r="GAS1334" s="62">
        <f t="shared" si="825"/>
        <v>0</v>
      </c>
      <c r="GAT1334" s="62">
        <f t="shared" si="825"/>
        <v>0</v>
      </c>
      <c r="GAU1334" s="62">
        <f t="shared" si="825"/>
        <v>0</v>
      </c>
      <c r="GAV1334" s="62">
        <f t="shared" si="825"/>
        <v>2000000</v>
      </c>
      <c r="GAW1334" s="62">
        <f t="shared" si="825"/>
        <v>0</v>
      </c>
      <c r="GAX1334" s="62">
        <f t="shared" si="825"/>
        <v>0</v>
      </c>
      <c r="GAY1334" s="62">
        <f t="shared" si="825"/>
        <v>2000000</v>
      </c>
      <c r="GAZ1334" s="62">
        <f t="shared" si="825"/>
        <v>2000000</v>
      </c>
      <c r="GBF1334" s="62" t="s">
        <v>197</v>
      </c>
      <c r="GBG1334" s="62" t="s">
        <v>1294</v>
      </c>
      <c r="GBH1334" s="62">
        <f>GBH1330</f>
        <v>0</v>
      </c>
      <c r="GBI1334" s="62">
        <f t="shared" si="825"/>
        <v>0</v>
      </c>
      <c r="GBJ1334" s="62">
        <f t="shared" si="825"/>
        <v>0</v>
      </c>
      <c r="GBK1334" s="62">
        <f t="shared" si="825"/>
        <v>0</v>
      </c>
      <c r="GBL1334" s="62">
        <f t="shared" si="825"/>
        <v>2000000</v>
      </c>
      <c r="GBM1334" s="62">
        <f t="shared" si="825"/>
        <v>0</v>
      </c>
      <c r="GBN1334" s="62">
        <f t="shared" si="825"/>
        <v>0</v>
      </c>
      <c r="GBO1334" s="62">
        <f t="shared" si="825"/>
        <v>2000000</v>
      </c>
      <c r="GBP1334" s="62">
        <f t="shared" si="825"/>
        <v>2000000</v>
      </c>
      <c r="GBV1334" s="62" t="s">
        <v>197</v>
      </c>
      <c r="GBW1334" s="62" t="s">
        <v>1294</v>
      </c>
      <c r="GBX1334" s="62">
        <f>GBX1330</f>
        <v>0</v>
      </c>
      <c r="GBY1334" s="62">
        <f t="shared" si="826"/>
        <v>0</v>
      </c>
      <c r="GBZ1334" s="62">
        <f t="shared" si="826"/>
        <v>0</v>
      </c>
      <c r="GCA1334" s="62">
        <f t="shared" si="826"/>
        <v>0</v>
      </c>
      <c r="GCB1334" s="62">
        <f t="shared" si="826"/>
        <v>2000000</v>
      </c>
      <c r="GCC1334" s="62">
        <f t="shared" si="826"/>
        <v>0</v>
      </c>
      <c r="GCD1334" s="62">
        <f t="shared" si="826"/>
        <v>0</v>
      </c>
      <c r="GCE1334" s="62">
        <f t="shared" si="826"/>
        <v>2000000</v>
      </c>
      <c r="GCF1334" s="62">
        <f t="shared" si="826"/>
        <v>2000000</v>
      </c>
      <c r="GCL1334" s="62" t="s">
        <v>197</v>
      </c>
      <c r="GCM1334" s="62" t="s">
        <v>1294</v>
      </c>
      <c r="GCN1334" s="62">
        <f>GCN1330</f>
        <v>0</v>
      </c>
      <c r="GCO1334" s="62">
        <f t="shared" si="826"/>
        <v>0</v>
      </c>
      <c r="GCP1334" s="62">
        <f t="shared" si="826"/>
        <v>0</v>
      </c>
      <c r="GCQ1334" s="62">
        <f t="shared" si="826"/>
        <v>0</v>
      </c>
      <c r="GCR1334" s="62">
        <f t="shared" si="826"/>
        <v>2000000</v>
      </c>
      <c r="GCS1334" s="62">
        <f t="shared" si="826"/>
        <v>0</v>
      </c>
      <c r="GCT1334" s="62">
        <f t="shared" si="826"/>
        <v>0</v>
      </c>
      <c r="GCU1334" s="62">
        <f t="shared" si="826"/>
        <v>2000000</v>
      </c>
      <c r="GCV1334" s="62">
        <f t="shared" si="826"/>
        <v>2000000</v>
      </c>
      <c r="GDB1334" s="62" t="s">
        <v>197</v>
      </c>
      <c r="GDC1334" s="62" t="s">
        <v>1294</v>
      </c>
      <c r="GDD1334" s="62">
        <f>GDD1330</f>
        <v>0</v>
      </c>
      <c r="GDE1334" s="62">
        <f t="shared" si="826"/>
        <v>0</v>
      </c>
      <c r="GDF1334" s="62">
        <f t="shared" si="826"/>
        <v>0</v>
      </c>
      <c r="GDG1334" s="62">
        <f t="shared" si="826"/>
        <v>0</v>
      </c>
      <c r="GDH1334" s="62">
        <f t="shared" si="826"/>
        <v>2000000</v>
      </c>
      <c r="GDI1334" s="62">
        <f t="shared" si="826"/>
        <v>0</v>
      </c>
      <c r="GDJ1334" s="62">
        <f t="shared" si="826"/>
        <v>0</v>
      </c>
      <c r="GDK1334" s="62">
        <f t="shared" si="826"/>
        <v>2000000</v>
      </c>
      <c r="GDL1334" s="62">
        <f t="shared" si="826"/>
        <v>2000000</v>
      </c>
      <c r="GDR1334" s="62" t="s">
        <v>197</v>
      </c>
      <c r="GDS1334" s="62" t="s">
        <v>1294</v>
      </c>
      <c r="GDT1334" s="62">
        <f>GDT1330</f>
        <v>0</v>
      </c>
      <c r="GDU1334" s="62">
        <f t="shared" si="826"/>
        <v>0</v>
      </c>
      <c r="GDV1334" s="62">
        <f t="shared" si="826"/>
        <v>0</v>
      </c>
      <c r="GDW1334" s="62">
        <f t="shared" si="826"/>
        <v>0</v>
      </c>
      <c r="GDX1334" s="62">
        <f t="shared" si="826"/>
        <v>2000000</v>
      </c>
      <c r="GDY1334" s="62">
        <f t="shared" si="826"/>
        <v>0</v>
      </c>
      <c r="GDZ1334" s="62">
        <f t="shared" si="826"/>
        <v>0</v>
      </c>
      <c r="GEA1334" s="62">
        <f t="shared" si="826"/>
        <v>2000000</v>
      </c>
      <c r="GEB1334" s="62">
        <f t="shared" si="826"/>
        <v>2000000</v>
      </c>
      <c r="GEH1334" s="62" t="s">
        <v>197</v>
      </c>
      <c r="GEI1334" s="62" t="s">
        <v>1294</v>
      </c>
      <c r="GEJ1334" s="62">
        <f>GEJ1330</f>
        <v>0</v>
      </c>
      <c r="GEK1334" s="62">
        <f t="shared" si="827"/>
        <v>0</v>
      </c>
      <c r="GEL1334" s="62">
        <f t="shared" si="827"/>
        <v>0</v>
      </c>
      <c r="GEM1334" s="62">
        <f t="shared" si="827"/>
        <v>0</v>
      </c>
      <c r="GEN1334" s="62">
        <f t="shared" si="827"/>
        <v>2000000</v>
      </c>
      <c r="GEO1334" s="62">
        <f t="shared" si="827"/>
        <v>0</v>
      </c>
      <c r="GEP1334" s="62">
        <f t="shared" si="827"/>
        <v>0</v>
      </c>
      <c r="GEQ1334" s="62">
        <f t="shared" si="827"/>
        <v>2000000</v>
      </c>
      <c r="GER1334" s="62">
        <f t="shared" si="827"/>
        <v>2000000</v>
      </c>
      <c r="GEX1334" s="62" t="s">
        <v>197</v>
      </c>
      <c r="GEY1334" s="62" t="s">
        <v>1294</v>
      </c>
      <c r="GEZ1334" s="62">
        <f>GEZ1330</f>
        <v>0</v>
      </c>
      <c r="GFA1334" s="62">
        <f t="shared" si="827"/>
        <v>0</v>
      </c>
      <c r="GFB1334" s="62">
        <f t="shared" si="827"/>
        <v>0</v>
      </c>
      <c r="GFC1334" s="62">
        <f t="shared" si="827"/>
        <v>0</v>
      </c>
      <c r="GFD1334" s="62">
        <f t="shared" si="827"/>
        <v>2000000</v>
      </c>
      <c r="GFE1334" s="62">
        <f t="shared" si="827"/>
        <v>0</v>
      </c>
      <c r="GFF1334" s="62">
        <f t="shared" si="827"/>
        <v>0</v>
      </c>
      <c r="GFG1334" s="62">
        <f t="shared" si="827"/>
        <v>2000000</v>
      </c>
      <c r="GFH1334" s="62">
        <f t="shared" si="827"/>
        <v>2000000</v>
      </c>
      <c r="GFN1334" s="62" t="s">
        <v>197</v>
      </c>
      <c r="GFO1334" s="62" t="s">
        <v>1294</v>
      </c>
      <c r="GFP1334" s="62">
        <f>GFP1330</f>
        <v>0</v>
      </c>
      <c r="GFQ1334" s="62">
        <f t="shared" si="827"/>
        <v>0</v>
      </c>
      <c r="GFR1334" s="62">
        <f t="shared" si="827"/>
        <v>0</v>
      </c>
      <c r="GFS1334" s="62">
        <f t="shared" si="827"/>
        <v>0</v>
      </c>
      <c r="GFT1334" s="62">
        <f t="shared" si="827"/>
        <v>2000000</v>
      </c>
      <c r="GFU1334" s="62">
        <f t="shared" si="827"/>
        <v>0</v>
      </c>
      <c r="GFV1334" s="62">
        <f t="shared" si="827"/>
        <v>0</v>
      </c>
      <c r="GFW1334" s="62">
        <f t="shared" si="827"/>
        <v>2000000</v>
      </c>
      <c r="GFX1334" s="62">
        <f t="shared" si="827"/>
        <v>2000000</v>
      </c>
      <c r="GGD1334" s="62" t="s">
        <v>197</v>
      </c>
      <c r="GGE1334" s="62" t="s">
        <v>1294</v>
      </c>
      <c r="GGF1334" s="62">
        <f>GGF1330</f>
        <v>0</v>
      </c>
      <c r="GGG1334" s="62">
        <f t="shared" si="827"/>
        <v>0</v>
      </c>
      <c r="GGH1334" s="62">
        <f t="shared" si="827"/>
        <v>0</v>
      </c>
      <c r="GGI1334" s="62">
        <f t="shared" si="827"/>
        <v>0</v>
      </c>
      <c r="GGJ1334" s="62">
        <f t="shared" si="827"/>
        <v>2000000</v>
      </c>
      <c r="GGK1334" s="62">
        <f t="shared" si="827"/>
        <v>0</v>
      </c>
      <c r="GGL1334" s="62">
        <f t="shared" si="827"/>
        <v>0</v>
      </c>
      <c r="GGM1334" s="62">
        <f t="shared" si="827"/>
        <v>2000000</v>
      </c>
      <c r="GGN1334" s="62">
        <f t="shared" si="827"/>
        <v>2000000</v>
      </c>
      <c r="GGT1334" s="62" t="s">
        <v>197</v>
      </c>
      <c r="GGU1334" s="62" t="s">
        <v>1294</v>
      </c>
      <c r="GGV1334" s="62">
        <f>GGV1330</f>
        <v>0</v>
      </c>
      <c r="GGW1334" s="62">
        <f t="shared" si="828"/>
        <v>0</v>
      </c>
      <c r="GGX1334" s="62">
        <f t="shared" si="828"/>
        <v>0</v>
      </c>
      <c r="GGY1334" s="62">
        <f t="shared" si="828"/>
        <v>0</v>
      </c>
      <c r="GGZ1334" s="62">
        <f t="shared" si="828"/>
        <v>2000000</v>
      </c>
      <c r="GHA1334" s="62">
        <f t="shared" si="828"/>
        <v>0</v>
      </c>
      <c r="GHB1334" s="62">
        <f t="shared" si="828"/>
        <v>0</v>
      </c>
      <c r="GHC1334" s="62">
        <f t="shared" si="828"/>
        <v>2000000</v>
      </c>
      <c r="GHD1334" s="62">
        <f t="shared" si="828"/>
        <v>2000000</v>
      </c>
      <c r="GHJ1334" s="62" t="s">
        <v>197</v>
      </c>
      <c r="GHK1334" s="62" t="s">
        <v>1294</v>
      </c>
      <c r="GHL1334" s="62">
        <f>GHL1330</f>
        <v>0</v>
      </c>
      <c r="GHM1334" s="62">
        <f t="shared" si="828"/>
        <v>0</v>
      </c>
      <c r="GHN1334" s="62">
        <f t="shared" si="828"/>
        <v>0</v>
      </c>
      <c r="GHO1334" s="62">
        <f t="shared" si="828"/>
        <v>0</v>
      </c>
      <c r="GHP1334" s="62">
        <f t="shared" si="828"/>
        <v>2000000</v>
      </c>
      <c r="GHQ1334" s="62">
        <f t="shared" si="828"/>
        <v>0</v>
      </c>
      <c r="GHR1334" s="62">
        <f t="shared" si="828"/>
        <v>0</v>
      </c>
      <c r="GHS1334" s="62">
        <f t="shared" si="828"/>
        <v>2000000</v>
      </c>
      <c r="GHT1334" s="62">
        <f t="shared" si="828"/>
        <v>2000000</v>
      </c>
      <c r="GHZ1334" s="62" t="s">
        <v>197</v>
      </c>
      <c r="GIA1334" s="62" t="s">
        <v>1294</v>
      </c>
      <c r="GIB1334" s="62">
        <f>GIB1330</f>
        <v>0</v>
      </c>
      <c r="GIC1334" s="62">
        <f t="shared" si="828"/>
        <v>0</v>
      </c>
      <c r="GID1334" s="62">
        <f t="shared" si="828"/>
        <v>0</v>
      </c>
      <c r="GIE1334" s="62">
        <f t="shared" si="828"/>
        <v>0</v>
      </c>
      <c r="GIF1334" s="62">
        <f t="shared" si="828"/>
        <v>2000000</v>
      </c>
      <c r="GIG1334" s="62">
        <f t="shared" si="828"/>
        <v>0</v>
      </c>
      <c r="GIH1334" s="62">
        <f t="shared" si="828"/>
        <v>0</v>
      </c>
      <c r="GII1334" s="62">
        <f t="shared" si="828"/>
        <v>2000000</v>
      </c>
      <c r="GIJ1334" s="62">
        <f t="shared" si="828"/>
        <v>2000000</v>
      </c>
      <c r="GIP1334" s="62" t="s">
        <v>197</v>
      </c>
      <c r="GIQ1334" s="62" t="s">
        <v>1294</v>
      </c>
      <c r="GIR1334" s="62">
        <f>GIR1330</f>
        <v>0</v>
      </c>
      <c r="GIS1334" s="62">
        <f t="shared" si="828"/>
        <v>0</v>
      </c>
      <c r="GIT1334" s="62">
        <f t="shared" si="828"/>
        <v>0</v>
      </c>
      <c r="GIU1334" s="62">
        <f t="shared" si="828"/>
        <v>0</v>
      </c>
      <c r="GIV1334" s="62">
        <f t="shared" si="828"/>
        <v>2000000</v>
      </c>
      <c r="GIW1334" s="62">
        <f t="shared" si="828"/>
        <v>0</v>
      </c>
      <c r="GIX1334" s="62">
        <f t="shared" si="828"/>
        <v>0</v>
      </c>
      <c r="GIY1334" s="62">
        <f t="shared" si="828"/>
        <v>2000000</v>
      </c>
      <c r="GIZ1334" s="62">
        <f t="shared" si="828"/>
        <v>2000000</v>
      </c>
      <c r="GJF1334" s="62" t="s">
        <v>197</v>
      </c>
      <c r="GJG1334" s="62" t="s">
        <v>1294</v>
      </c>
      <c r="GJH1334" s="62">
        <f>GJH1330</f>
        <v>0</v>
      </c>
      <c r="GJI1334" s="62">
        <f t="shared" si="829"/>
        <v>0</v>
      </c>
      <c r="GJJ1334" s="62">
        <f t="shared" si="829"/>
        <v>0</v>
      </c>
      <c r="GJK1334" s="62">
        <f t="shared" si="829"/>
        <v>0</v>
      </c>
      <c r="GJL1334" s="62">
        <f t="shared" si="829"/>
        <v>2000000</v>
      </c>
      <c r="GJM1334" s="62">
        <f t="shared" si="829"/>
        <v>0</v>
      </c>
      <c r="GJN1334" s="62">
        <f t="shared" si="829"/>
        <v>0</v>
      </c>
      <c r="GJO1334" s="62">
        <f t="shared" si="829"/>
        <v>2000000</v>
      </c>
      <c r="GJP1334" s="62">
        <f t="shared" si="829"/>
        <v>2000000</v>
      </c>
      <c r="GJV1334" s="62" t="s">
        <v>197</v>
      </c>
      <c r="GJW1334" s="62" t="s">
        <v>1294</v>
      </c>
      <c r="GJX1334" s="62">
        <f>GJX1330</f>
        <v>0</v>
      </c>
      <c r="GJY1334" s="62">
        <f t="shared" si="829"/>
        <v>0</v>
      </c>
      <c r="GJZ1334" s="62">
        <f t="shared" si="829"/>
        <v>0</v>
      </c>
      <c r="GKA1334" s="62">
        <f t="shared" si="829"/>
        <v>0</v>
      </c>
      <c r="GKB1334" s="62">
        <f t="shared" si="829"/>
        <v>2000000</v>
      </c>
      <c r="GKC1334" s="62">
        <f t="shared" si="829"/>
        <v>0</v>
      </c>
      <c r="GKD1334" s="62">
        <f t="shared" si="829"/>
        <v>0</v>
      </c>
      <c r="GKE1334" s="62">
        <f t="shared" si="829"/>
        <v>2000000</v>
      </c>
      <c r="GKF1334" s="62">
        <f t="shared" si="829"/>
        <v>2000000</v>
      </c>
      <c r="GKL1334" s="62" t="s">
        <v>197</v>
      </c>
      <c r="GKM1334" s="62" t="s">
        <v>1294</v>
      </c>
      <c r="GKN1334" s="62">
        <f>GKN1330</f>
        <v>0</v>
      </c>
      <c r="GKO1334" s="62">
        <f t="shared" si="829"/>
        <v>0</v>
      </c>
      <c r="GKP1334" s="62">
        <f t="shared" si="829"/>
        <v>0</v>
      </c>
      <c r="GKQ1334" s="62">
        <f t="shared" si="829"/>
        <v>0</v>
      </c>
      <c r="GKR1334" s="62">
        <f t="shared" si="829"/>
        <v>2000000</v>
      </c>
      <c r="GKS1334" s="62">
        <f t="shared" si="829"/>
        <v>0</v>
      </c>
      <c r="GKT1334" s="62">
        <f t="shared" si="829"/>
        <v>0</v>
      </c>
      <c r="GKU1334" s="62">
        <f t="shared" si="829"/>
        <v>2000000</v>
      </c>
      <c r="GKV1334" s="62">
        <f t="shared" si="829"/>
        <v>2000000</v>
      </c>
      <c r="GLB1334" s="62" t="s">
        <v>197</v>
      </c>
      <c r="GLC1334" s="62" t="s">
        <v>1294</v>
      </c>
      <c r="GLD1334" s="62">
        <f>GLD1330</f>
        <v>0</v>
      </c>
      <c r="GLE1334" s="62">
        <f t="shared" si="829"/>
        <v>0</v>
      </c>
      <c r="GLF1334" s="62">
        <f t="shared" si="829"/>
        <v>0</v>
      </c>
      <c r="GLG1334" s="62">
        <f t="shared" si="829"/>
        <v>0</v>
      </c>
      <c r="GLH1334" s="62">
        <f t="shared" si="829"/>
        <v>2000000</v>
      </c>
      <c r="GLI1334" s="62">
        <f t="shared" si="829"/>
        <v>0</v>
      </c>
      <c r="GLJ1334" s="62">
        <f t="shared" si="829"/>
        <v>0</v>
      </c>
      <c r="GLK1334" s="62">
        <f t="shared" si="829"/>
        <v>2000000</v>
      </c>
      <c r="GLL1334" s="62">
        <f t="shared" si="829"/>
        <v>2000000</v>
      </c>
      <c r="GLR1334" s="62" t="s">
        <v>197</v>
      </c>
      <c r="GLS1334" s="62" t="s">
        <v>1294</v>
      </c>
      <c r="GLT1334" s="62">
        <f>GLT1330</f>
        <v>0</v>
      </c>
      <c r="GLU1334" s="62">
        <f t="shared" si="830"/>
        <v>0</v>
      </c>
      <c r="GLV1334" s="62">
        <f t="shared" si="830"/>
        <v>0</v>
      </c>
      <c r="GLW1334" s="62">
        <f t="shared" si="830"/>
        <v>0</v>
      </c>
      <c r="GLX1334" s="62">
        <f t="shared" si="830"/>
        <v>2000000</v>
      </c>
      <c r="GLY1334" s="62">
        <f t="shared" si="830"/>
        <v>0</v>
      </c>
      <c r="GLZ1334" s="62">
        <f t="shared" si="830"/>
        <v>0</v>
      </c>
      <c r="GMA1334" s="62">
        <f t="shared" si="830"/>
        <v>2000000</v>
      </c>
      <c r="GMB1334" s="62">
        <f t="shared" si="830"/>
        <v>2000000</v>
      </c>
      <c r="GMH1334" s="62" t="s">
        <v>197</v>
      </c>
      <c r="GMI1334" s="62" t="s">
        <v>1294</v>
      </c>
      <c r="GMJ1334" s="62">
        <f>GMJ1330</f>
        <v>0</v>
      </c>
      <c r="GMK1334" s="62">
        <f t="shared" si="830"/>
        <v>0</v>
      </c>
      <c r="GML1334" s="62">
        <f t="shared" si="830"/>
        <v>0</v>
      </c>
      <c r="GMM1334" s="62">
        <f t="shared" si="830"/>
        <v>0</v>
      </c>
      <c r="GMN1334" s="62">
        <f t="shared" si="830"/>
        <v>2000000</v>
      </c>
      <c r="GMO1334" s="62">
        <f t="shared" si="830"/>
        <v>0</v>
      </c>
      <c r="GMP1334" s="62">
        <f t="shared" si="830"/>
        <v>0</v>
      </c>
      <c r="GMQ1334" s="62">
        <f t="shared" si="830"/>
        <v>2000000</v>
      </c>
      <c r="GMR1334" s="62">
        <f t="shared" si="830"/>
        <v>2000000</v>
      </c>
      <c r="GMX1334" s="62" t="s">
        <v>197</v>
      </c>
      <c r="GMY1334" s="62" t="s">
        <v>1294</v>
      </c>
      <c r="GMZ1334" s="62">
        <f>GMZ1330</f>
        <v>0</v>
      </c>
      <c r="GNA1334" s="62">
        <f t="shared" si="830"/>
        <v>0</v>
      </c>
      <c r="GNB1334" s="62">
        <f t="shared" si="830"/>
        <v>0</v>
      </c>
      <c r="GNC1334" s="62">
        <f t="shared" si="830"/>
        <v>0</v>
      </c>
      <c r="GND1334" s="62">
        <f t="shared" si="830"/>
        <v>2000000</v>
      </c>
      <c r="GNE1334" s="62">
        <f t="shared" si="830"/>
        <v>0</v>
      </c>
      <c r="GNF1334" s="62">
        <f t="shared" si="830"/>
        <v>0</v>
      </c>
      <c r="GNG1334" s="62">
        <f t="shared" si="830"/>
        <v>2000000</v>
      </c>
      <c r="GNH1334" s="62">
        <f t="shared" si="830"/>
        <v>2000000</v>
      </c>
      <c r="GNN1334" s="62" t="s">
        <v>197</v>
      </c>
      <c r="GNO1334" s="62" t="s">
        <v>1294</v>
      </c>
      <c r="GNP1334" s="62">
        <f>GNP1330</f>
        <v>0</v>
      </c>
      <c r="GNQ1334" s="62">
        <f t="shared" si="830"/>
        <v>0</v>
      </c>
      <c r="GNR1334" s="62">
        <f t="shared" si="830"/>
        <v>0</v>
      </c>
      <c r="GNS1334" s="62">
        <f t="shared" si="830"/>
        <v>0</v>
      </c>
      <c r="GNT1334" s="62">
        <f t="shared" si="830"/>
        <v>2000000</v>
      </c>
      <c r="GNU1334" s="62">
        <f t="shared" si="830"/>
        <v>0</v>
      </c>
      <c r="GNV1334" s="62">
        <f t="shared" si="830"/>
        <v>0</v>
      </c>
      <c r="GNW1334" s="62">
        <f t="shared" si="830"/>
        <v>2000000</v>
      </c>
      <c r="GNX1334" s="62">
        <f t="shared" si="830"/>
        <v>2000000</v>
      </c>
      <c r="GOD1334" s="62" t="s">
        <v>197</v>
      </c>
      <c r="GOE1334" s="62" t="s">
        <v>1294</v>
      </c>
      <c r="GOF1334" s="62">
        <f>GOF1330</f>
        <v>0</v>
      </c>
      <c r="GOG1334" s="62">
        <f t="shared" si="831"/>
        <v>0</v>
      </c>
      <c r="GOH1334" s="62">
        <f t="shared" si="831"/>
        <v>0</v>
      </c>
      <c r="GOI1334" s="62">
        <f t="shared" si="831"/>
        <v>0</v>
      </c>
      <c r="GOJ1334" s="62">
        <f t="shared" si="831"/>
        <v>2000000</v>
      </c>
      <c r="GOK1334" s="62">
        <f t="shared" si="831"/>
        <v>0</v>
      </c>
      <c r="GOL1334" s="62">
        <f t="shared" si="831"/>
        <v>0</v>
      </c>
      <c r="GOM1334" s="62">
        <f t="shared" si="831"/>
        <v>2000000</v>
      </c>
      <c r="GON1334" s="62">
        <f t="shared" si="831"/>
        <v>2000000</v>
      </c>
      <c r="GOT1334" s="62" t="s">
        <v>197</v>
      </c>
      <c r="GOU1334" s="62" t="s">
        <v>1294</v>
      </c>
      <c r="GOV1334" s="62">
        <f>GOV1330</f>
        <v>0</v>
      </c>
      <c r="GOW1334" s="62">
        <f t="shared" si="831"/>
        <v>0</v>
      </c>
      <c r="GOX1334" s="62">
        <f t="shared" si="831"/>
        <v>0</v>
      </c>
      <c r="GOY1334" s="62">
        <f t="shared" si="831"/>
        <v>0</v>
      </c>
      <c r="GOZ1334" s="62">
        <f t="shared" si="831"/>
        <v>2000000</v>
      </c>
      <c r="GPA1334" s="62">
        <f t="shared" si="831"/>
        <v>0</v>
      </c>
      <c r="GPB1334" s="62">
        <f t="shared" si="831"/>
        <v>0</v>
      </c>
      <c r="GPC1334" s="62">
        <f t="shared" si="831"/>
        <v>2000000</v>
      </c>
      <c r="GPD1334" s="62">
        <f t="shared" si="831"/>
        <v>2000000</v>
      </c>
      <c r="GPJ1334" s="62" t="s">
        <v>197</v>
      </c>
      <c r="GPK1334" s="62" t="s">
        <v>1294</v>
      </c>
      <c r="GPL1334" s="62">
        <f>GPL1330</f>
        <v>0</v>
      </c>
      <c r="GPM1334" s="62">
        <f t="shared" si="831"/>
        <v>0</v>
      </c>
      <c r="GPN1334" s="62">
        <f t="shared" si="831"/>
        <v>0</v>
      </c>
      <c r="GPO1334" s="62">
        <f t="shared" si="831"/>
        <v>0</v>
      </c>
      <c r="GPP1334" s="62">
        <f t="shared" si="831"/>
        <v>2000000</v>
      </c>
      <c r="GPQ1334" s="62">
        <f t="shared" si="831"/>
        <v>0</v>
      </c>
      <c r="GPR1334" s="62">
        <f t="shared" si="831"/>
        <v>0</v>
      </c>
      <c r="GPS1334" s="62">
        <f t="shared" si="831"/>
        <v>2000000</v>
      </c>
      <c r="GPT1334" s="62">
        <f t="shared" si="831"/>
        <v>2000000</v>
      </c>
      <c r="GPZ1334" s="62" t="s">
        <v>197</v>
      </c>
      <c r="GQA1334" s="62" t="s">
        <v>1294</v>
      </c>
      <c r="GQB1334" s="62">
        <f>GQB1330</f>
        <v>0</v>
      </c>
      <c r="GQC1334" s="62">
        <f t="shared" si="831"/>
        <v>0</v>
      </c>
      <c r="GQD1334" s="62">
        <f t="shared" si="831"/>
        <v>0</v>
      </c>
      <c r="GQE1334" s="62">
        <f t="shared" si="831"/>
        <v>0</v>
      </c>
      <c r="GQF1334" s="62">
        <f t="shared" si="831"/>
        <v>2000000</v>
      </c>
      <c r="GQG1334" s="62">
        <f t="shared" si="831"/>
        <v>0</v>
      </c>
      <c r="GQH1334" s="62">
        <f t="shared" si="831"/>
        <v>0</v>
      </c>
      <c r="GQI1334" s="62">
        <f t="shared" si="831"/>
        <v>2000000</v>
      </c>
      <c r="GQJ1334" s="62">
        <f t="shared" si="831"/>
        <v>2000000</v>
      </c>
      <c r="GQP1334" s="62" t="s">
        <v>197</v>
      </c>
      <c r="GQQ1334" s="62" t="s">
        <v>1294</v>
      </c>
      <c r="GQR1334" s="62">
        <f>GQR1330</f>
        <v>0</v>
      </c>
      <c r="GQS1334" s="62">
        <f t="shared" si="832"/>
        <v>0</v>
      </c>
      <c r="GQT1334" s="62">
        <f t="shared" si="832"/>
        <v>0</v>
      </c>
      <c r="GQU1334" s="62">
        <f t="shared" si="832"/>
        <v>0</v>
      </c>
      <c r="GQV1334" s="62">
        <f t="shared" si="832"/>
        <v>2000000</v>
      </c>
      <c r="GQW1334" s="62">
        <f t="shared" si="832"/>
        <v>0</v>
      </c>
      <c r="GQX1334" s="62">
        <f t="shared" si="832"/>
        <v>0</v>
      </c>
      <c r="GQY1334" s="62">
        <f t="shared" si="832"/>
        <v>2000000</v>
      </c>
      <c r="GQZ1334" s="62">
        <f t="shared" si="832"/>
        <v>2000000</v>
      </c>
      <c r="GRF1334" s="62" t="s">
        <v>197</v>
      </c>
      <c r="GRG1334" s="62" t="s">
        <v>1294</v>
      </c>
      <c r="GRH1334" s="62">
        <f>GRH1330</f>
        <v>0</v>
      </c>
      <c r="GRI1334" s="62">
        <f t="shared" si="832"/>
        <v>0</v>
      </c>
      <c r="GRJ1334" s="62">
        <f t="shared" si="832"/>
        <v>0</v>
      </c>
      <c r="GRK1334" s="62">
        <f t="shared" si="832"/>
        <v>0</v>
      </c>
      <c r="GRL1334" s="62">
        <f t="shared" si="832"/>
        <v>2000000</v>
      </c>
      <c r="GRM1334" s="62">
        <f t="shared" si="832"/>
        <v>0</v>
      </c>
      <c r="GRN1334" s="62">
        <f t="shared" si="832"/>
        <v>0</v>
      </c>
      <c r="GRO1334" s="62">
        <f t="shared" si="832"/>
        <v>2000000</v>
      </c>
      <c r="GRP1334" s="62">
        <f t="shared" si="832"/>
        <v>2000000</v>
      </c>
      <c r="GRV1334" s="62" t="s">
        <v>197</v>
      </c>
      <c r="GRW1334" s="62" t="s">
        <v>1294</v>
      </c>
      <c r="GRX1334" s="62">
        <f>GRX1330</f>
        <v>0</v>
      </c>
      <c r="GRY1334" s="62">
        <f t="shared" si="832"/>
        <v>0</v>
      </c>
      <c r="GRZ1334" s="62">
        <f t="shared" si="832"/>
        <v>0</v>
      </c>
      <c r="GSA1334" s="62">
        <f t="shared" si="832"/>
        <v>0</v>
      </c>
      <c r="GSB1334" s="62">
        <f t="shared" si="832"/>
        <v>2000000</v>
      </c>
      <c r="GSC1334" s="62">
        <f t="shared" si="832"/>
        <v>0</v>
      </c>
      <c r="GSD1334" s="62">
        <f t="shared" si="832"/>
        <v>0</v>
      </c>
      <c r="GSE1334" s="62">
        <f t="shared" si="832"/>
        <v>2000000</v>
      </c>
      <c r="GSF1334" s="62">
        <f t="shared" si="832"/>
        <v>2000000</v>
      </c>
      <c r="GSL1334" s="62" t="s">
        <v>197</v>
      </c>
      <c r="GSM1334" s="62" t="s">
        <v>1294</v>
      </c>
      <c r="GSN1334" s="62">
        <f>GSN1330</f>
        <v>0</v>
      </c>
      <c r="GSO1334" s="62">
        <f t="shared" si="832"/>
        <v>0</v>
      </c>
      <c r="GSP1334" s="62">
        <f t="shared" si="832"/>
        <v>0</v>
      </c>
      <c r="GSQ1334" s="62">
        <f t="shared" si="832"/>
        <v>0</v>
      </c>
      <c r="GSR1334" s="62">
        <f t="shared" si="832"/>
        <v>2000000</v>
      </c>
      <c r="GSS1334" s="62">
        <f t="shared" si="832"/>
        <v>0</v>
      </c>
      <c r="GST1334" s="62">
        <f t="shared" si="832"/>
        <v>0</v>
      </c>
      <c r="GSU1334" s="62">
        <f t="shared" si="832"/>
        <v>2000000</v>
      </c>
      <c r="GSV1334" s="62">
        <f t="shared" si="832"/>
        <v>2000000</v>
      </c>
      <c r="GTB1334" s="62" t="s">
        <v>197</v>
      </c>
      <c r="GTC1334" s="62" t="s">
        <v>1294</v>
      </c>
      <c r="GTD1334" s="62">
        <f>GTD1330</f>
        <v>0</v>
      </c>
      <c r="GTE1334" s="62">
        <f t="shared" si="833"/>
        <v>0</v>
      </c>
      <c r="GTF1334" s="62">
        <f t="shared" si="833"/>
        <v>0</v>
      </c>
      <c r="GTG1334" s="62">
        <f t="shared" si="833"/>
        <v>0</v>
      </c>
      <c r="GTH1334" s="62">
        <f t="shared" si="833"/>
        <v>2000000</v>
      </c>
      <c r="GTI1334" s="62">
        <f t="shared" si="833"/>
        <v>0</v>
      </c>
      <c r="GTJ1334" s="62">
        <f t="shared" si="833"/>
        <v>0</v>
      </c>
      <c r="GTK1334" s="62">
        <f t="shared" si="833"/>
        <v>2000000</v>
      </c>
      <c r="GTL1334" s="62">
        <f t="shared" si="833"/>
        <v>2000000</v>
      </c>
      <c r="GTR1334" s="62" t="s">
        <v>197</v>
      </c>
      <c r="GTS1334" s="62" t="s">
        <v>1294</v>
      </c>
      <c r="GTT1334" s="62">
        <f>GTT1330</f>
        <v>0</v>
      </c>
      <c r="GTU1334" s="62">
        <f t="shared" si="833"/>
        <v>0</v>
      </c>
      <c r="GTV1334" s="62">
        <f t="shared" si="833"/>
        <v>0</v>
      </c>
      <c r="GTW1334" s="62">
        <f t="shared" si="833"/>
        <v>0</v>
      </c>
      <c r="GTX1334" s="62">
        <f t="shared" si="833"/>
        <v>2000000</v>
      </c>
      <c r="GTY1334" s="62">
        <f t="shared" si="833"/>
        <v>0</v>
      </c>
      <c r="GTZ1334" s="62">
        <f t="shared" si="833"/>
        <v>0</v>
      </c>
      <c r="GUA1334" s="62">
        <f t="shared" si="833"/>
        <v>2000000</v>
      </c>
      <c r="GUB1334" s="62">
        <f t="shared" si="833"/>
        <v>2000000</v>
      </c>
      <c r="GUH1334" s="62" t="s">
        <v>197</v>
      </c>
      <c r="GUI1334" s="62" t="s">
        <v>1294</v>
      </c>
      <c r="GUJ1334" s="62">
        <f>GUJ1330</f>
        <v>0</v>
      </c>
      <c r="GUK1334" s="62">
        <f t="shared" si="833"/>
        <v>0</v>
      </c>
      <c r="GUL1334" s="62">
        <f t="shared" si="833"/>
        <v>0</v>
      </c>
      <c r="GUM1334" s="62">
        <f t="shared" si="833"/>
        <v>0</v>
      </c>
      <c r="GUN1334" s="62">
        <f t="shared" si="833"/>
        <v>2000000</v>
      </c>
      <c r="GUO1334" s="62">
        <f t="shared" si="833"/>
        <v>0</v>
      </c>
      <c r="GUP1334" s="62">
        <f t="shared" si="833"/>
        <v>0</v>
      </c>
      <c r="GUQ1334" s="62">
        <f t="shared" si="833"/>
        <v>2000000</v>
      </c>
      <c r="GUR1334" s="62">
        <f t="shared" si="833"/>
        <v>2000000</v>
      </c>
      <c r="GUX1334" s="62" t="s">
        <v>197</v>
      </c>
      <c r="GUY1334" s="62" t="s">
        <v>1294</v>
      </c>
      <c r="GUZ1334" s="62">
        <f>GUZ1330</f>
        <v>0</v>
      </c>
      <c r="GVA1334" s="62">
        <f t="shared" si="833"/>
        <v>0</v>
      </c>
      <c r="GVB1334" s="62">
        <f t="shared" si="833"/>
        <v>0</v>
      </c>
      <c r="GVC1334" s="62">
        <f t="shared" si="833"/>
        <v>0</v>
      </c>
      <c r="GVD1334" s="62">
        <f t="shared" si="833"/>
        <v>2000000</v>
      </c>
      <c r="GVE1334" s="62">
        <f t="shared" si="833"/>
        <v>0</v>
      </c>
      <c r="GVF1334" s="62">
        <f t="shared" si="833"/>
        <v>0</v>
      </c>
      <c r="GVG1334" s="62">
        <f t="shared" si="833"/>
        <v>2000000</v>
      </c>
      <c r="GVH1334" s="62">
        <f t="shared" si="833"/>
        <v>2000000</v>
      </c>
      <c r="GVN1334" s="62" t="s">
        <v>197</v>
      </c>
      <c r="GVO1334" s="62" t="s">
        <v>1294</v>
      </c>
      <c r="GVP1334" s="62">
        <f>GVP1330</f>
        <v>0</v>
      </c>
      <c r="GVQ1334" s="62">
        <f t="shared" si="834"/>
        <v>0</v>
      </c>
      <c r="GVR1334" s="62">
        <f t="shared" si="834"/>
        <v>0</v>
      </c>
      <c r="GVS1334" s="62">
        <f t="shared" si="834"/>
        <v>0</v>
      </c>
      <c r="GVT1334" s="62">
        <f t="shared" si="834"/>
        <v>2000000</v>
      </c>
      <c r="GVU1334" s="62">
        <f t="shared" si="834"/>
        <v>0</v>
      </c>
      <c r="GVV1334" s="62">
        <f t="shared" si="834"/>
        <v>0</v>
      </c>
      <c r="GVW1334" s="62">
        <f t="shared" si="834"/>
        <v>2000000</v>
      </c>
      <c r="GVX1334" s="62">
        <f t="shared" si="834"/>
        <v>2000000</v>
      </c>
      <c r="GWD1334" s="62" t="s">
        <v>197</v>
      </c>
      <c r="GWE1334" s="62" t="s">
        <v>1294</v>
      </c>
      <c r="GWF1334" s="62">
        <f>GWF1330</f>
        <v>0</v>
      </c>
      <c r="GWG1334" s="62">
        <f t="shared" si="834"/>
        <v>0</v>
      </c>
      <c r="GWH1334" s="62">
        <f t="shared" si="834"/>
        <v>0</v>
      </c>
      <c r="GWI1334" s="62">
        <f t="shared" si="834"/>
        <v>0</v>
      </c>
      <c r="GWJ1334" s="62">
        <f t="shared" si="834"/>
        <v>2000000</v>
      </c>
      <c r="GWK1334" s="62">
        <f t="shared" si="834"/>
        <v>0</v>
      </c>
      <c r="GWL1334" s="62">
        <f t="shared" si="834"/>
        <v>0</v>
      </c>
      <c r="GWM1334" s="62">
        <f t="shared" si="834"/>
        <v>2000000</v>
      </c>
      <c r="GWN1334" s="62">
        <f t="shared" si="834"/>
        <v>2000000</v>
      </c>
      <c r="GWT1334" s="62" t="s">
        <v>197</v>
      </c>
      <c r="GWU1334" s="62" t="s">
        <v>1294</v>
      </c>
      <c r="GWV1334" s="62">
        <f>GWV1330</f>
        <v>0</v>
      </c>
      <c r="GWW1334" s="62">
        <f t="shared" si="834"/>
        <v>0</v>
      </c>
      <c r="GWX1334" s="62">
        <f t="shared" si="834"/>
        <v>0</v>
      </c>
      <c r="GWY1334" s="62">
        <f t="shared" si="834"/>
        <v>0</v>
      </c>
      <c r="GWZ1334" s="62">
        <f t="shared" si="834"/>
        <v>2000000</v>
      </c>
      <c r="GXA1334" s="62">
        <f t="shared" si="834"/>
        <v>0</v>
      </c>
      <c r="GXB1334" s="62">
        <f t="shared" si="834"/>
        <v>0</v>
      </c>
      <c r="GXC1334" s="62">
        <f t="shared" si="834"/>
        <v>2000000</v>
      </c>
      <c r="GXD1334" s="62">
        <f t="shared" si="834"/>
        <v>2000000</v>
      </c>
      <c r="GXJ1334" s="62" t="s">
        <v>197</v>
      </c>
      <c r="GXK1334" s="62" t="s">
        <v>1294</v>
      </c>
      <c r="GXL1334" s="62">
        <f>GXL1330</f>
        <v>0</v>
      </c>
      <c r="GXM1334" s="62">
        <f t="shared" si="834"/>
        <v>0</v>
      </c>
      <c r="GXN1334" s="62">
        <f t="shared" si="834"/>
        <v>0</v>
      </c>
      <c r="GXO1334" s="62">
        <f t="shared" si="834"/>
        <v>0</v>
      </c>
      <c r="GXP1334" s="62">
        <f t="shared" si="834"/>
        <v>2000000</v>
      </c>
      <c r="GXQ1334" s="62">
        <f t="shared" si="834"/>
        <v>0</v>
      </c>
      <c r="GXR1334" s="62">
        <f t="shared" si="834"/>
        <v>0</v>
      </c>
      <c r="GXS1334" s="62">
        <f t="shared" si="834"/>
        <v>2000000</v>
      </c>
      <c r="GXT1334" s="62">
        <f t="shared" si="834"/>
        <v>2000000</v>
      </c>
      <c r="GXZ1334" s="62" t="s">
        <v>197</v>
      </c>
      <c r="GYA1334" s="62" t="s">
        <v>1294</v>
      </c>
      <c r="GYB1334" s="62">
        <f>GYB1330</f>
        <v>0</v>
      </c>
      <c r="GYC1334" s="62">
        <f t="shared" si="835"/>
        <v>0</v>
      </c>
      <c r="GYD1334" s="62">
        <f t="shared" si="835"/>
        <v>0</v>
      </c>
      <c r="GYE1334" s="62">
        <f t="shared" si="835"/>
        <v>0</v>
      </c>
      <c r="GYF1334" s="62">
        <f t="shared" si="835"/>
        <v>2000000</v>
      </c>
      <c r="GYG1334" s="62">
        <f t="shared" si="835"/>
        <v>0</v>
      </c>
      <c r="GYH1334" s="62">
        <f t="shared" si="835"/>
        <v>0</v>
      </c>
      <c r="GYI1334" s="62">
        <f t="shared" si="835"/>
        <v>2000000</v>
      </c>
      <c r="GYJ1334" s="62">
        <f t="shared" si="835"/>
        <v>2000000</v>
      </c>
      <c r="GYP1334" s="62" t="s">
        <v>197</v>
      </c>
      <c r="GYQ1334" s="62" t="s">
        <v>1294</v>
      </c>
      <c r="GYR1334" s="62">
        <f>GYR1330</f>
        <v>0</v>
      </c>
      <c r="GYS1334" s="62">
        <f t="shared" si="835"/>
        <v>0</v>
      </c>
      <c r="GYT1334" s="62">
        <f t="shared" si="835"/>
        <v>0</v>
      </c>
      <c r="GYU1334" s="62">
        <f t="shared" si="835"/>
        <v>0</v>
      </c>
      <c r="GYV1334" s="62">
        <f t="shared" si="835"/>
        <v>2000000</v>
      </c>
      <c r="GYW1334" s="62">
        <f t="shared" si="835"/>
        <v>0</v>
      </c>
      <c r="GYX1334" s="62">
        <f t="shared" si="835"/>
        <v>0</v>
      </c>
      <c r="GYY1334" s="62">
        <f t="shared" si="835"/>
        <v>2000000</v>
      </c>
      <c r="GYZ1334" s="62">
        <f t="shared" si="835"/>
        <v>2000000</v>
      </c>
      <c r="GZF1334" s="62" t="s">
        <v>197</v>
      </c>
      <c r="GZG1334" s="62" t="s">
        <v>1294</v>
      </c>
      <c r="GZH1334" s="62">
        <f>GZH1330</f>
        <v>0</v>
      </c>
      <c r="GZI1334" s="62">
        <f t="shared" si="835"/>
        <v>0</v>
      </c>
      <c r="GZJ1334" s="62">
        <f t="shared" si="835"/>
        <v>0</v>
      </c>
      <c r="GZK1334" s="62">
        <f t="shared" si="835"/>
        <v>0</v>
      </c>
      <c r="GZL1334" s="62">
        <f t="shared" si="835"/>
        <v>2000000</v>
      </c>
      <c r="GZM1334" s="62">
        <f t="shared" si="835"/>
        <v>0</v>
      </c>
      <c r="GZN1334" s="62">
        <f t="shared" si="835"/>
        <v>0</v>
      </c>
      <c r="GZO1334" s="62">
        <f t="shared" si="835"/>
        <v>2000000</v>
      </c>
      <c r="GZP1334" s="62">
        <f t="shared" si="835"/>
        <v>2000000</v>
      </c>
      <c r="GZV1334" s="62" t="s">
        <v>197</v>
      </c>
      <c r="GZW1334" s="62" t="s">
        <v>1294</v>
      </c>
      <c r="GZX1334" s="62">
        <f>GZX1330</f>
        <v>0</v>
      </c>
      <c r="GZY1334" s="62">
        <f t="shared" si="835"/>
        <v>0</v>
      </c>
      <c r="GZZ1334" s="62">
        <f t="shared" si="835"/>
        <v>0</v>
      </c>
      <c r="HAA1334" s="62">
        <f t="shared" si="835"/>
        <v>0</v>
      </c>
      <c r="HAB1334" s="62">
        <f t="shared" si="835"/>
        <v>2000000</v>
      </c>
      <c r="HAC1334" s="62">
        <f t="shared" si="835"/>
        <v>0</v>
      </c>
      <c r="HAD1334" s="62">
        <f t="shared" si="835"/>
        <v>0</v>
      </c>
      <c r="HAE1334" s="62">
        <f t="shared" si="835"/>
        <v>2000000</v>
      </c>
      <c r="HAF1334" s="62">
        <f t="shared" si="835"/>
        <v>2000000</v>
      </c>
      <c r="HAL1334" s="62" t="s">
        <v>197</v>
      </c>
      <c r="HAM1334" s="62" t="s">
        <v>1294</v>
      </c>
      <c r="HAN1334" s="62">
        <f>HAN1330</f>
        <v>0</v>
      </c>
      <c r="HAO1334" s="62">
        <f t="shared" si="836"/>
        <v>0</v>
      </c>
      <c r="HAP1334" s="62">
        <f t="shared" si="836"/>
        <v>0</v>
      </c>
      <c r="HAQ1334" s="62">
        <f t="shared" si="836"/>
        <v>0</v>
      </c>
      <c r="HAR1334" s="62">
        <f t="shared" si="836"/>
        <v>2000000</v>
      </c>
      <c r="HAS1334" s="62">
        <f t="shared" si="836"/>
        <v>0</v>
      </c>
      <c r="HAT1334" s="62">
        <f t="shared" si="836"/>
        <v>0</v>
      </c>
      <c r="HAU1334" s="62">
        <f t="shared" si="836"/>
        <v>2000000</v>
      </c>
      <c r="HAV1334" s="62">
        <f t="shared" si="836"/>
        <v>2000000</v>
      </c>
      <c r="HBB1334" s="62" t="s">
        <v>197</v>
      </c>
      <c r="HBC1334" s="62" t="s">
        <v>1294</v>
      </c>
      <c r="HBD1334" s="62">
        <f>HBD1330</f>
        <v>0</v>
      </c>
      <c r="HBE1334" s="62">
        <f t="shared" si="836"/>
        <v>0</v>
      </c>
      <c r="HBF1334" s="62">
        <f t="shared" si="836"/>
        <v>0</v>
      </c>
      <c r="HBG1334" s="62">
        <f t="shared" si="836"/>
        <v>0</v>
      </c>
      <c r="HBH1334" s="62">
        <f t="shared" si="836"/>
        <v>2000000</v>
      </c>
      <c r="HBI1334" s="62">
        <f t="shared" si="836"/>
        <v>0</v>
      </c>
      <c r="HBJ1334" s="62">
        <f t="shared" si="836"/>
        <v>0</v>
      </c>
      <c r="HBK1334" s="62">
        <f t="shared" si="836"/>
        <v>2000000</v>
      </c>
      <c r="HBL1334" s="62">
        <f t="shared" si="836"/>
        <v>2000000</v>
      </c>
      <c r="HBR1334" s="62" t="s">
        <v>197</v>
      </c>
      <c r="HBS1334" s="62" t="s">
        <v>1294</v>
      </c>
      <c r="HBT1334" s="62">
        <f>HBT1330</f>
        <v>0</v>
      </c>
      <c r="HBU1334" s="62">
        <f t="shared" si="836"/>
        <v>0</v>
      </c>
      <c r="HBV1334" s="62">
        <f t="shared" si="836"/>
        <v>0</v>
      </c>
      <c r="HBW1334" s="62">
        <f t="shared" si="836"/>
        <v>0</v>
      </c>
      <c r="HBX1334" s="62">
        <f t="shared" si="836"/>
        <v>2000000</v>
      </c>
      <c r="HBY1334" s="62">
        <f t="shared" si="836"/>
        <v>0</v>
      </c>
      <c r="HBZ1334" s="62">
        <f t="shared" si="836"/>
        <v>0</v>
      </c>
      <c r="HCA1334" s="62">
        <f t="shared" si="836"/>
        <v>2000000</v>
      </c>
      <c r="HCB1334" s="62">
        <f t="shared" si="836"/>
        <v>2000000</v>
      </c>
      <c r="HCH1334" s="62" t="s">
        <v>197</v>
      </c>
      <c r="HCI1334" s="62" t="s">
        <v>1294</v>
      </c>
      <c r="HCJ1334" s="62">
        <f>HCJ1330</f>
        <v>0</v>
      </c>
      <c r="HCK1334" s="62">
        <f t="shared" si="836"/>
        <v>0</v>
      </c>
      <c r="HCL1334" s="62">
        <f t="shared" si="836"/>
        <v>0</v>
      </c>
      <c r="HCM1334" s="62">
        <f t="shared" si="836"/>
        <v>0</v>
      </c>
      <c r="HCN1334" s="62">
        <f t="shared" si="836"/>
        <v>2000000</v>
      </c>
      <c r="HCO1334" s="62">
        <f t="shared" si="836"/>
        <v>0</v>
      </c>
      <c r="HCP1334" s="62">
        <f t="shared" si="836"/>
        <v>0</v>
      </c>
      <c r="HCQ1334" s="62">
        <f t="shared" si="836"/>
        <v>2000000</v>
      </c>
      <c r="HCR1334" s="62">
        <f t="shared" si="836"/>
        <v>2000000</v>
      </c>
      <c r="HCX1334" s="62" t="s">
        <v>197</v>
      </c>
      <c r="HCY1334" s="62" t="s">
        <v>1294</v>
      </c>
      <c r="HCZ1334" s="62">
        <f>HCZ1330</f>
        <v>0</v>
      </c>
      <c r="HDA1334" s="62">
        <f t="shared" si="837"/>
        <v>0</v>
      </c>
      <c r="HDB1334" s="62">
        <f t="shared" si="837"/>
        <v>0</v>
      </c>
      <c r="HDC1334" s="62">
        <f t="shared" si="837"/>
        <v>0</v>
      </c>
      <c r="HDD1334" s="62">
        <f t="shared" si="837"/>
        <v>2000000</v>
      </c>
      <c r="HDE1334" s="62">
        <f t="shared" si="837"/>
        <v>0</v>
      </c>
      <c r="HDF1334" s="62">
        <f t="shared" si="837"/>
        <v>0</v>
      </c>
      <c r="HDG1334" s="62">
        <f t="shared" si="837"/>
        <v>2000000</v>
      </c>
      <c r="HDH1334" s="62">
        <f t="shared" si="837"/>
        <v>2000000</v>
      </c>
      <c r="HDN1334" s="62" t="s">
        <v>197</v>
      </c>
      <c r="HDO1334" s="62" t="s">
        <v>1294</v>
      </c>
      <c r="HDP1334" s="62">
        <f>HDP1330</f>
        <v>0</v>
      </c>
      <c r="HDQ1334" s="62">
        <f t="shared" si="837"/>
        <v>0</v>
      </c>
      <c r="HDR1334" s="62">
        <f t="shared" si="837"/>
        <v>0</v>
      </c>
      <c r="HDS1334" s="62">
        <f t="shared" si="837"/>
        <v>0</v>
      </c>
      <c r="HDT1334" s="62">
        <f t="shared" si="837"/>
        <v>2000000</v>
      </c>
      <c r="HDU1334" s="62">
        <f t="shared" si="837"/>
        <v>0</v>
      </c>
      <c r="HDV1334" s="62">
        <f t="shared" si="837"/>
        <v>0</v>
      </c>
      <c r="HDW1334" s="62">
        <f t="shared" si="837"/>
        <v>2000000</v>
      </c>
      <c r="HDX1334" s="62">
        <f t="shared" si="837"/>
        <v>2000000</v>
      </c>
      <c r="HED1334" s="62" t="s">
        <v>197</v>
      </c>
      <c r="HEE1334" s="62" t="s">
        <v>1294</v>
      </c>
      <c r="HEF1334" s="62">
        <f>HEF1330</f>
        <v>0</v>
      </c>
      <c r="HEG1334" s="62">
        <f t="shared" si="837"/>
        <v>0</v>
      </c>
      <c r="HEH1334" s="62">
        <f t="shared" si="837"/>
        <v>0</v>
      </c>
      <c r="HEI1334" s="62">
        <f t="shared" si="837"/>
        <v>0</v>
      </c>
      <c r="HEJ1334" s="62">
        <f t="shared" si="837"/>
        <v>2000000</v>
      </c>
      <c r="HEK1334" s="62">
        <f t="shared" si="837"/>
        <v>0</v>
      </c>
      <c r="HEL1334" s="62">
        <f t="shared" si="837"/>
        <v>0</v>
      </c>
      <c r="HEM1334" s="62">
        <f t="shared" si="837"/>
        <v>2000000</v>
      </c>
      <c r="HEN1334" s="62">
        <f t="shared" si="837"/>
        <v>2000000</v>
      </c>
      <c r="HET1334" s="62" t="s">
        <v>197</v>
      </c>
      <c r="HEU1334" s="62" t="s">
        <v>1294</v>
      </c>
      <c r="HEV1334" s="62">
        <f>HEV1330</f>
        <v>0</v>
      </c>
      <c r="HEW1334" s="62">
        <f t="shared" si="837"/>
        <v>0</v>
      </c>
      <c r="HEX1334" s="62">
        <f t="shared" si="837"/>
        <v>0</v>
      </c>
      <c r="HEY1334" s="62">
        <f t="shared" si="837"/>
        <v>0</v>
      </c>
      <c r="HEZ1334" s="62">
        <f t="shared" si="837"/>
        <v>2000000</v>
      </c>
      <c r="HFA1334" s="62">
        <f t="shared" si="837"/>
        <v>0</v>
      </c>
      <c r="HFB1334" s="62">
        <f t="shared" si="837"/>
        <v>0</v>
      </c>
      <c r="HFC1334" s="62">
        <f t="shared" si="837"/>
        <v>2000000</v>
      </c>
      <c r="HFD1334" s="62">
        <f t="shared" si="837"/>
        <v>2000000</v>
      </c>
      <c r="HFJ1334" s="62" t="s">
        <v>197</v>
      </c>
      <c r="HFK1334" s="62" t="s">
        <v>1294</v>
      </c>
      <c r="HFL1334" s="62">
        <f>HFL1330</f>
        <v>0</v>
      </c>
      <c r="HFM1334" s="62">
        <f t="shared" si="838"/>
        <v>0</v>
      </c>
      <c r="HFN1334" s="62">
        <f t="shared" si="838"/>
        <v>0</v>
      </c>
      <c r="HFO1334" s="62">
        <f t="shared" si="838"/>
        <v>0</v>
      </c>
      <c r="HFP1334" s="62">
        <f t="shared" si="838"/>
        <v>2000000</v>
      </c>
      <c r="HFQ1334" s="62">
        <f t="shared" si="838"/>
        <v>0</v>
      </c>
      <c r="HFR1334" s="62">
        <f t="shared" si="838"/>
        <v>0</v>
      </c>
      <c r="HFS1334" s="62">
        <f t="shared" si="838"/>
        <v>2000000</v>
      </c>
      <c r="HFT1334" s="62">
        <f t="shared" si="838"/>
        <v>2000000</v>
      </c>
      <c r="HFZ1334" s="62" t="s">
        <v>197</v>
      </c>
      <c r="HGA1334" s="62" t="s">
        <v>1294</v>
      </c>
      <c r="HGB1334" s="62">
        <f>HGB1330</f>
        <v>0</v>
      </c>
      <c r="HGC1334" s="62">
        <f t="shared" si="838"/>
        <v>0</v>
      </c>
      <c r="HGD1334" s="62">
        <f t="shared" si="838"/>
        <v>0</v>
      </c>
      <c r="HGE1334" s="62">
        <f t="shared" si="838"/>
        <v>0</v>
      </c>
      <c r="HGF1334" s="62">
        <f t="shared" si="838"/>
        <v>2000000</v>
      </c>
      <c r="HGG1334" s="62">
        <f t="shared" si="838"/>
        <v>0</v>
      </c>
      <c r="HGH1334" s="62">
        <f t="shared" si="838"/>
        <v>0</v>
      </c>
      <c r="HGI1334" s="62">
        <f t="shared" si="838"/>
        <v>2000000</v>
      </c>
      <c r="HGJ1334" s="62">
        <f t="shared" si="838"/>
        <v>2000000</v>
      </c>
      <c r="HGP1334" s="62" t="s">
        <v>197</v>
      </c>
      <c r="HGQ1334" s="62" t="s">
        <v>1294</v>
      </c>
      <c r="HGR1334" s="62">
        <f>HGR1330</f>
        <v>0</v>
      </c>
      <c r="HGS1334" s="62">
        <f t="shared" si="838"/>
        <v>0</v>
      </c>
      <c r="HGT1334" s="62">
        <f t="shared" si="838"/>
        <v>0</v>
      </c>
      <c r="HGU1334" s="62">
        <f t="shared" si="838"/>
        <v>0</v>
      </c>
      <c r="HGV1334" s="62">
        <f t="shared" si="838"/>
        <v>2000000</v>
      </c>
      <c r="HGW1334" s="62">
        <f t="shared" si="838"/>
        <v>0</v>
      </c>
      <c r="HGX1334" s="62">
        <f t="shared" si="838"/>
        <v>0</v>
      </c>
      <c r="HGY1334" s="62">
        <f t="shared" si="838"/>
        <v>2000000</v>
      </c>
      <c r="HGZ1334" s="62">
        <f t="shared" si="838"/>
        <v>2000000</v>
      </c>
      <c r="HHF1334" s="62" t="s">
        <v>197</v>
      </c>
      <c r="HHG1334" s="62" t="s">
        <v>1294</v>
      </c>
      <c r="HHH1334" s="62">
        <f>HHH1330</f>
        <v>0</v>
      </c>
      <c r="HHI1334" s="62">
        <f t="shared" si="838"/>
        <v>0</v>
      </c>
      <c r="HHJ1334" s="62">
        <f t="shared" si="838"/>
        <v>0</v>
      </c>
      <c r="HHK1334" s="62">
        <f t="shared" si="838"/>
        <v>0</v>
      </c>
      <c r="HHL1334" s="62">
        <f t="shared" si="838"/>
        <v>2000000</v>
      </c>
      <c r="HHM1334" s="62">
        <f t="shared" si="838"/>
        <v>0</v>
      </c>
      <c r="HHN1334" s="62">
        <f t="shared" si="838"/>
        <v>0</v>
      </c>
      <c r="HHO1334" s="62">
        <f t="shared" si="838"/>
        <v>2000000</v>
      </c>
      <c r="HHP1334" s="62">
        <f t="shared" si="838"/>
        <v>2000000</v>
      </c>
      <c r="HHV1334" s="62" t="s">
        <v>197</v>
      </c>
      <c r="HHW1334" s="62" t="s">
        <v>1294</v>
      </c>
      <c r="HHX1334" s="62">
        <f>HHX1330</f>
        <v>0</v>
      </c>
      <c r="HHY1334" s="62">
        <f t="shared" si="839"/>
        <v>0</v>
      </c>
      <c r="HHZ1334" s="62">
        <f t="shared" si="839"/>
        <v>0</v>
      </c>
      <c r="HIA1334" s="62">
        <f t="shared" si="839"/>
        <v>0</v>
      </c>
      <c r="HIB1334" s="62">
        <f t="shared" si="839"/>
        <v>2000000</v>
      </c>
      <c r="HIC1334" s="62">
        <f t="shared" si="839"/>
        <v>0</v>
      </c>
      <c r="HID1334" s="62">
        <f t="shared" si="839"/>
        <v>0</v>
      </c>
      <c r="HIE1334" s="62">
        <f t="shared" si="839"/>
        <v>2000000</v>
      </c>
      <c r="HIF1334" s="62">
        <f t="shared" si="839"/>
        <v>2000000</v>
      </c>
      <c r="HIL1334" s="62" t="s">
        <v>197</v>
      </c>
      <c r="HIM1334" s="62" t="s">
        <v>1294</v>
      </c>
      <c r="HIN1334" s="62">
        <f>HIN1330</f>
        <v>0</v>
      </c>
      <c r="HIO1334" s="62">
        <f t="shared" si="839"/>
        <v>0</v>
      </c>
      <c r="HIP1334" s="62">
        <f t="shared" si="839"/>
        <v>0</v>
      </c>
      <c r="HIQ1334" s="62">
        <f t="shared" si="839"/>
        <v>0</v>
      </c>
      <c r="HIR1334" s="62">
        <f t="shared" si="839"/>
        <v>2000000</v>
      </c>
      <c r="HIS1334" s="62">
        <f t="shared" si="839"/>
        <v>0</v>
      </c>
      <c r="HIT1334" s="62">
        <f t="shared" si="839"/>
        <v>0</v>
      </c>
      <c r="HIU1334" s="62">
        <f t="shared" si="839"/>
        <v>2000000</v>
      </c>
      <c r="HIV1334" s="62">
        <f t="shared" si="839"/>
        <v>2000000</v>
      </c>
      <c r="HJB1334" s="62" t="s">
        <v>197</v>
      </c>
      <c r="HJC1334" s="62" t="s">
        <v>1294</v>
      </c>
      <c r="HJD1334" s="62">
        <f>HJD1330</f>
        <v>0</v>
      </c>
      <c r="HJE1334" s="62">
        <f t="shared" si="839"/>
        <v>0</v>
      </c>
      <c r="HJF1334" s="62">
        <f t="shared" si="839"/>
        <v>0</v>
      </c>
      <c r="HJG1334" s="62">
        <f t="shared" si="839"/>
        <v>0</v>
      </c>
      <c r="HJH1334" s="62">
        <f t="shared" si="839"/>
        <v>2000000</v>
      </c>
      <c r="HJI1334" s="62">
        <f t="shared" si="839"/>
        <v>0</v>
      </c>
      <c r="HJJ1334" s="62">
        <f t="shared" si="839"/>
        <v>0</v>
      </c>
      <c r="HJK1334" s="62">
        <f t="shared" si="839"/>
        <v>2000000</v>
      </c>
      <c r="HJL1334" s="62">
        <f t="shared" si="839"/>
        <v>2000000</v>
      </c>
      <c r="HJR1334" s="62" t="s">
        <v>197</v>
      </c>
      <c r="HJS1334" s="62" t="s">
        <v>1294</v>
      </c>
      <c r="HJT1334" s="62">
        <f>HJT1330</f>
        <v>0</v>
      </c>
      <c r="HJU1334" s="62">
        <f t="shared" si="839"/>
        <v>0</v>
      </c>
      <c r="HJV1334" s="62">
        <f t="shared" si="839"/>
        <v>0</v>
      </c>
      <c r="HJW1334" s="62">
        <f t="shared" si="839"/>
        <v>0</v>
      </c>
      <c r="HJX1334" s="62">
        <f t="shared" si="839"/>
        <v>2000000</v>
      </c>
      <c r="HJY1334" s="62">
        <f t="shared" si="839"/>
        <v>0</v>
      </c>
      <c r="HJZ1334" s="62">
        <f t="shared" si="839"/>
        <v>0</v>
      </c>
      <c r="HKA1334" s="62">
        <f t="shared" si="839"/>
        <v>2000000</v>
      </c>
      <c r="HKB1334" s="62">
        <f t="shared" si="839"/>
        <v>2000000</v>
      </c>
      <c r="HKH1334" s="62" t="s">
        <v>197</v>
      </c>
      <c r="HKI1334" s="62" t="s">
        <v>1294</v>
      </c>
      <c r="HKJ1334" s="62">
        <f>HKJ1330</f>
        <v>0</v>
      </c>
      <c r="HKK1334" s="62">
        <f t="shared" si="840"/>
        <v>0</v>
      </c>
      <c r="HKL1334" s="62">
        <f t="shared" si="840"/>
        <v>0</v>
      </c>
      <c r="HKM1334" s="62">
        <f t="shared" si="840"/>
        <v>0</v>
      </c>
      <c r="HKN1334" s="62">
        <f t="shared" si="840"/>
        <v>2000000</v>
      </c>
      <c r="HKO1334" s="62">
        <f t="shared" si="840"/>
        <v>0</v>
      </c>
      <c r="HKP1334" s="62">
        <f t="shared" si="840"/>
        <v>0</v>
      </c>
      <c r="HKQ1334" s="62">
        <f t="shared" si="840"/>
        <v>2000000</v>
      </c>
      <c r="HKR1334" s="62">
        <f t="shared" si="840"/>
        <v>2000000</v>
      </c>
      <c r="HKX1334" s="62" t="s">
        <v>197</v>
      </c>
      <c r="HKY1334" s="62" t="s">
        <v>1294</v>
      </c>
      <c r="HKZ1334" s="62">
        <f>HKZ1330</f>
        <v>0</v>
      </c>
      <c r="HLA1334" s="62">
        <f t="shared" si="840"/>
        <v>0</v>
      </c>
      <c r="HLB1334" s="62">
        <f t="shared" si="840"/>
        <v>0</v>
      </c>
      <c r="HLC1334" s="62">
        <f t="shared" si="840"/>
        <v>0</v>
      </c>
      <c r="HLD1334" s="62">
        <f t="shared" si="840"/>
        <v>2000000</v>
      </c>
      <c r="HLE1334" s="62">
        <f t="shared" si="840"/>
        <v>0</v>
      </c>
      <c r="HLF1334" s="62">
        <f t="shared" si="840"/>
        <v>0</v>
      </c>
      <c r="HLG1334" s="62">
        <f t="shared" si="840"/>
        <v>2000000</v>
      </c>
      <c r="HLH1334" s="62">
        <f t="shared" si="840"/>
        <v>2000000</v>
      </c>
      <c r="HLN1334" s="62" t="s">
        <v>197</v>
      </c>
      <c r="HLO1334" s="62" t="s">
        <v>1294</v>
      </c>
      <c r="HLP1334" s="62">
        <f>HLP1330</f>
        <v>0</v>
      </c>
      <c r="HLQ1334" s="62">
        <f t="shared" si="840"/>
        <v>0</v>
      </c>
      <c r="HLR1334" s="62">
        <f t="shared" si="840"/>
        <v>0</v>
      </c>
      <c r="HLS1334" s="62">
        <f t="shared" si="840"/>
        <v>0</v>
      </c>
      <c r="HLT1334" s="62">
        <f t="shared" si="840"/>
        <v>2000000</v>
      </c>
      <c r="HLU1334" s="62">
        <f t="shared" si="840"/>
        <v>0</v>
      </c>
      <c r="HLV1334" s="62">
        <f t="shared" si="840"/>
        <v>0</v>
      </c>
      <c r="HLW1334" s="62">
        <f t="shared" si="840"/>
        <v>2000000</v>
      </c>
      <c r="HLX1334" s="62">
        <f t="shared" si="840"/>
        <v>2000000</v>
      </c>
      <c r="HMD1334" s="62" t="s">
        <v>197</v>
      </c>
      <c r="HME1334" s="62" t="s">
        <v>1294</v>
      </c>
      <c r="HMF1334" s="62">
        <f>HMF1330</f>
        <v>0</v>
      </c>
      <c r="HMG1334" s="62">
        <f t="shared" si="840"/>
        <v>0</v>
      </c>
      <c r="HMH1334" s="62">
        <f t="shared" si="840"/>
        <v>0</v>
      </c>
      <c r="HMI1334" s="62">
        <f t="shared" si="840"/>
        <v>0</v>
      </c>
      <c r="HMJ1334" s="62">
        <f t="shared" si="840"/>
        <v>2000000</v>
      </c>
      <c r="HMK1334" s="62">
        <f t="shared" si="840"/>
        <v>0</v>
      </c>
      <c r="HML1334" s="62">
        <f t="shared" si="840"/>
        <v>0</v>
      </c>
      <c r="HMM1334" s="62">
        <f t="shared" si="840"/>
        <v>2000000</v>
      </c>
      <c r="HMN1334" s="62">
        <f t="shared" si="840"/>
        <v>2000000</v>
      </c>
      <c r="HMT1334" s="62" t="s">
        <v>197</v>
      </c>
      <c r="HMU1334" s="62" t="s">
        <v>1294</v>
      </c>
      <c r="HMV1334" s="62">
        <f>HMV1330</f>
        <v>0</v>
      </c>
      <c r="HMW1334" s="62">
        <f t="shared" si="841"/>
        <v>0</v>
      </c>
      <c r="HMX1334" s="62">
        <f t="shared" si="841"/>
        <v>0</v>
      </c>
      <c r="HMY1334" s="62">
        <f t="shared" si="841"/>
        <v>0</v>
      </c>
      <c r="HMZ1334" s="62">
        <f t="shared" si="841"/>
        <v>2000000</v>
      </c>
      <c r="HNA1334" s="62">
        <f t="shared" si="841"/>
        <v>0</v>
      </c>
      <c r="HNB1334" s="62">
        <f t="shared" si="841"/>
        <v>0</v>
      </c>
      <c r="HNC1334" s="62">
        <f t="shared" si="841"/>
        <v>2000000</v>
      </c>
      <c r="HND1334" s="62">
        <f t="shared" si="841"/>
        <v>2000000</v>
      </c>
      <c r="HNJ1334" s="62" t="s">
        <v>197</v>
      </c>
      <c r="HNK1334" s="62" t="s">
        <v>1294</v>
      </c>
      <c r="HNL1334" s="62">
        <f>HNL1330</f>
        <v>0</v>
      </c>
      <c r="HNM1334" s="62">
        <f t="shared" si="841"/>
        <v>0</v>
      </c>
      <c r="HNN1334" s="62">
        <f t="shared" si="841"/>
        <v>0</v>
      </c>
      <c r="HNO1334" s="62">
        <f t="shared" si="841"/>
        <v>0</v>
      </c>
      <c r="HNP1334" s="62">
        <f t="shared" si="841"/>
        <v>2000000</v>
      </c>
      <c r="HNQ1334" s="62">
        <f t="shared" si="841"/>
        <v>0</v>
      </c>
      <c r="HNR1334" s="62">
        <f t="shared" si="841"/>
        <v>0</v>
      </c>
      <c r="HNS1334" s="62">
        <f t="shared" si="841"/>
        <v>2000000</v>
      </c>
      <c r="HNT1334" s="62">
        <f t="shared" si="841"/>
        <v>2000000</v>
      </c>
      <c r="HNZ1334" s="62" t="s">
        <v>197</v>
      </c>
      <c r="HOA1334" s="62" t="s">
        <v>1294</v>
      </c>
      <c r="HOB1334" s="62">
        <f>HOB1330</f>
        <v>0</v>
      </c>
      <c r="HOC1334" s="62">
        <f t="shared" si="841"/>
        <v>0</v>
      </c>
      <c r="HOD1334" s="62">
        <f t="shared" si="841"/>
        <v>0</v>
      </c>
      <c r="HOE1334" s="62">
        <f t="shared" si="841"/>
        <v>0</v>
      </c>
      <c r="HOF1334" s="62">
        <f t="shared" si="841"/>
        <v>2000000</v>
      </c>
      <c r="HOG1334" s="62">
        <f t="shared" si="841"/>
        <v>0</v>
      </c>
      <c r="HOH1334" s="62">
        <f t="shared" si="841"/>
        <v>0</v>
      </c>
      <c r="HOI1334" s="62">
        <f t="shared" si="841"/>
        <v>2000000</v>
      </c>
      <c r="HOJ1334" s="62">
        <f t="shared" si="841"/>
        <v>2000000</v>
      </c>
      <c r="HOP1334" s="62" t="s">
        <v>197</v>
      </c>
      <c r="HOQ1334" s="62" t="s">
        <v>1294</v>
      </c>
      <c r="HOR1334" s="62">
        <f>HOR1330</f>
        <v>0</v>
      </c>
      <c r="HOS1334" s="62">
        <f t="shared" si="841"/>
        <v>0</v>
      </c>
      <c r="HOT1334" s="62">
        <f t="shared" si="841"/>
        <v>0</v>
      </c>
      <c r="HOU1334" s="62">
        <f t="shared" si="841"/>
        <v>0</v>
      </c>
      <c r="HOV1334" s="62">
        <f t="shared" si="841"/>
        <v>2000000</v>
      </c>
      <c r="HOW1334" s="62">
        <f t="shared" si="841"/>
        <v>0</v>
      </c>
      <c r="HOX1334" s="62">
        <f t="shared" si="841"/>
        <v>0</v>
      </c>
      <c r="HOY1334" s="62">
        <f t="shared" si="841"/>
        <v>2000000</v>
      </c>
      <c r="HOZ1334" s="62">
        <f t="shared" si="841"/>
        <v>2000000</v>
      </c>
      <c r="HPF1334" s="62" t="s">
        <v>197</v>
      </c>
      <c r="HPG1334" s="62" t="s">
        <v>1294</v>
      </c>
      <c r="HPH1334" s="62">
        <f>HPH1330</f>
        <v>0</v>
      </c>
      <c r="HPI1334" s="62">
        <f t="shared" si="842"/>
        <v>0</v>
      </c>
      <c r="HPJ1334" s="62">
        <f t="shared" si="842"/>
        <v>0</v>
      </c>
      <c r="HPK1334" s="62">
        <f t="shared" si="842"/>
        <v>0</v>
      </c>
      <c r="HPL1334" s="62">
        <f t="shared" si="842"/>
        <v>2000000</v>
      </c>
      <c r="HPM1334" s="62">
        <f t="shared" si="842"/>
        <v>0</v>
      </c>
      <c r="HPN1334" s="62">
        <f t="shared" si="842"/>
        <v>0</v>
      </c>
      <c r="HPO1334" s="62">
        <f t="shared" si="842"/>
        <v>2000000</v>
      </c>
      <c r="HPP1334" s="62">
        <f t="shared" si="842"/>
        <v>2000000</v>
      </c>
      <c r="HPV1334" s="62" t="s">
        <v>197</v>
      </c>
      <c r="HPW1334" s="62" t="s">
        <v>1294</v>
      </c>
      <c r="HPX1334" s="62">
        <f>HPX1330</f>
        <v>0</v>
      </c>
      <c r="HPY1334" s="62">
        <f t="shared" si="842"/>
        <v>0</v>
      </c>
      <c r="HPZ1334" s="62">
        <f t="shared" si="842"/>
        <v>0</v>
      </c>
      <c r="HQA1334" s="62">
        <f t="shared" si="842"/>
        <v>0</v>
      </c>
      <c r="HQB1334" s="62">
        <f t="shared" si="842"/>
        <v>2000000</v>
      </c>
      <c r="HQC1334" s="62">
        <f t="shared" si="842"/>
        <v>0</v>
      </c>
      <c r="HQD1334" s="62">
        <f t="shared" si="842"/>
        <v>0</v>
      </c>
      <c r="HQE1334" s="62">
        <f t="shared" si="842"/>
        <v>2000000</v>
      </c>
      <c r="HQF1334" s="62">
        <f t="shared" si="842"/>
        <v>2000000</v>
      </c>
      <c r="HQL1334" s="62" t="s">
        <v>197</v>
      </c>
      <c r="HQM1334" s="62" t="s">
        <v>1294</v>
      </c>
      <c r="HQN1334" s="62">
        <f>HQN1330</f>
        <v>0</v>
      </c>
      <c r="HQO1334" s="62">
        <f t="shared" si="842"/>
        <v>0</v>
      </c>
      <c r="HQP1334" s="62">
        <f t="shared" si="842"/>
        <v>0</v>
      </c>
      <c r="HQQ1334" s="62">
        <f t="shared" si="842"/>
        <v>0</v>
      </c>
      <c r="HQR1334" s="62">
        <f t="shared" si="842"/>
        <v>2000000</v>
      </c>
      <c r="HQS1334" s="62">
        <f t="shared" si="842"/>
        <v>0</v>
      </c>
      <c r="HQT1334" s="62">
        <f t="shared" si="842"/>
        <v>0</v>
      </c>
      <c r="HQU1334" s="62">
        <f t="shared" si="842"/>
        <v>2000000</v>
      </c>
      <c r="HQV1334" s="62">
        <f t="shared" si="842"/>
        <v>2000000</v>
      </c>
      <c r="HRB1334" s="62" t="s">
        <v>197</v>
      </c>
      <c r="HRC1334" s="62" t="s">
        <v>1294</v>
      </c>
      <c r="HRD1334" s="62">
        <f>HRD1330</f>
        <v>0</v>
      </c>
      <c r="HRE1334" s="62">
        <f t="shared" si="842"/>
        <v>0</v>
      </c>
      <c r="HRF1334" s="62">
        <f t="shared" si="842"/>
        <v>0</v>
      </c>
      <c r="HRG1334" s="62">
        <f t="shared" si="842"/>
        <v>0</v>
      </c>
      <c r="HRH1334" s="62">
        <f t="shared" si="842"/>
        <v>2000000</v>
      </c>
      <c r="HRI1334" s="62">
        <f t="shared" si="842"/>
        <v>0</v>
      </c>
      <c r="HRJ1334" s="62">
        <f t="shared" si="842"/>
        <v>0</v>
      </c>
      <c r="HRK1334" s="62">
        <f t="shared" si="842"/>
        <v>2000000</v>
      </c>
      <c r="HRL1334" s="62">
        <f t="shared" si="842"/>
        <v>2000000</v>
      </c>
      <c r="HRR1334" s="62" t="s">
        <v>197</v>
      </c>
      <c r="HRS1334" s="62" t="s">
        <v>1294</v>
      </c>
      <c r="HRT1334" s="62">
        <f>HRT1330</f>
        <v>0</v>
      </c>
      <c r="HRU1334" s="62">
        <f t="shared" si="843"/>
        <v>0</v>
      </c>
      <c r="HRV1334" s="62">
        <f t="shared" si="843"/>
        <v>0</v>
      </c>
      <c r="HRW1334" s="62">
        <f t="shared" si="843"/>
        <v>0</v>
      </c>
      <c r="HRX1334" s="62">
        <f t="shared" si="843"/>
        <v>2000000</v>
      </c>
      <c r="HRY1334" s="62">
        <f t="shared" si="843"/>
        <v>0</v>
      </c>
      <c r="HRZ1334" s="62">
        <f t="shared" si="843"/>
        <v>0</v>
      </c>
      <c r="HSA1334" s="62">
        <f t="shared" si="843"/>
        <v>2000000</v>
      </c>
      <c r="HSB1334" s="62">
        <f t="shared" si="843"/>
        <v>2000000</v>
      </c>
      <c r="HSH1334" s="62" t="s">
        <v>197</v>
      </c>
      <c r="HSI1334" s="62" t="s">
        <v>1294</v>
      </c>
      <c r="HSJ1334" s="62">
        <f>HSJ1330</f>
        <v>0</v>
      </c>
      <c r="HSK1334" s="62">
        <f t="shared" si="843"/>
        <v>0</v>
      </c>
      <c r="HSL1334" s="62">
        <f t="shared" si="843"/>
        <v>0</v>
      </c>
      <c r="HSM1334" s="62">
        <f t="shared" si="843"/>
        <v>0</v>
      </c>
      <c r="HSN1334" s="62">
        <f t="shared" si="843"/>
        <v>2000000</v>
      </c>
      <c r="HSO1334" s="62">
        <f t="shared" si="843"/>
        <v>0</v>
      </c>
      <c r="HSP1334" s="62">
        <f t="shared" si="843"/>
        <v>0</v>
      </c>
      <c r="HSQ1334" s="62">
        <f t="shared" si="843"/>
        <v>2000000</v>
      </c>
      <c r="HSR1334" s="62">
        <f t="shared" si="843"/>
        <v>2000000</v>
      </c>
      <c r="HSX1334" s="62" t="s">
        <v>197</v>
      </c>
      <c r="HSY1334" s="62" t="s">
        <v>1294</v>
      </c>
      <c r="HSZ1334" s="62">
        <f>HSZ1330</f>
        <v>0</v>
      </c>
      <c r="HTA1334" s="62">
        <f t="shared" si="843"/>
        <v>0</v>
      </c>
      <c r="HTB1334" s="62">
        <f t="shared" si="843"/>
        <v>0</v>
      </c>
      <c r="HTC1334" s="62">
        <f t="shared" si="843"/>
        <v>0</v>
      </c>
      <c r="HTD1334" s="62">
        <f t="shared" si="843"/>
        <v>2000000</v>
      </c>
      <c r="HTE1334" s="62">
        <f t="shared" si="843"/>
        <v>0</v>
      </c>
      <c r="HTF1334" s="62">
        <f t="shared" si="843"/>
        <v>0</v>
      </c>
      <c r="HTG1334" s="62">
        <f t="shared" si="843"/>
        <v>2000000</v>
      </c>
      <c r="HTH1334" s="62">
        <f t="shared" si="843"/>
        <v>2000000</v>
      </c>
      <c r="HTN1334" s="62" t="s">
        <v>197</v>
      </c>
      <c r="HTO1334" s="62" t="s">
        <v>1294</v>
      </c>
      <c r="HTP1334" s="62">
        <f>HTP1330</f>
        <v>0</v>
      </c>
      <c r="HTQ1334" s="62">
        <f t="shared" si="843"/>
        <v>0</v>
      </c>
      <c r="HTR1334" s="62">
        <f t="shared" si="843"/>
        <v>0</v>
      </c>
      <c r="HTS1334" s="62">
        <f t="shared" si="843"/>
        <v>0</v>
      </c>
      <c r="HTT1334" s="62">
        <f t="shared" si="843"/>
        <v>2000000</v>
      </c>
      <c r="HTU1334" s="62">
        <f t="shared" si="843"/>
        <v>0</v>
      </c>
      <c r="HTV1334" s="62">
        <f t="shared" si="843"/>
        <v>0</v>
      </c>
      <c r="HTW1334" s="62">
        <f t="shared" si="843"/>
        <v>2000000</v>
      </c>
      <c r="HTX1334" s="62">
        <f t="shared" si="843"/>
        <v>2000000</v>
      </c>
      <c r="HUD1334" s="62" t="s">
        <v>197</v>
      </c>
      <c r="HUE1334" s="62" t="s">
        <v>1294</v>
      </c>
      <c r="HUF1334" s="62">
        <f>HUF1330</f>
        <v>0</v>
      </c>
      <c r="HUG1334" s="62">
        <f t="shared" si="844"/>
        <v>0</v>
      </c>
      <c r="HUH1334" s="62">
        <f t="shared" si="844"/>
        <v>0</v>
      </c>
      <c r="HUI1334" s="62">
        <f t="shared" si="844"/>
        <v>0</v>
      </c>
      <c r="HUJ1334" s="62">
        <f t="shared" si="844"/>
        <v>2000000</v>
      </c>
      <c r="HUK1334" s="62">
        <f t="shared" si="844"/>
        <v>0</v>
      </c>
      <c r="HUL1334" s="62">
        <f t="shared" si="844"/>
        <v>0</v>
      </c>
      <c r="HUM1334" s="62">
        <f t="shared" si="844"/>
        <v>2000000</v>
      </c>
      <c r="HUN1334" s="62">
        <f t="shared" si="844"/>
        <v>2000000</v>
      </c>
      <c r="HUT1334" s="62" t="s">
        <v>197</v>
      </c>
      <c r="HUU1334" s="62" t="s">
        <v>1294</v>
      </c>
      <c r="HUV1334" s="62">
        <f>HUV1330</f>
        <v>0</v>
      </c>
      <c r="HUW1334" s="62">
        <f t="shared" si="844"/>
        <v>0</v>
      </c>
      <c r="HUX1334" s="62">
        <f t="shared" si="844"/>
        <v>0</v>
      </c>
      <c r="HUY1334" s="62">
        <f t="shared" si="844"/>
        <v>0</v>
      </c>
      <c r="HUZ1334" s="62">
        <f t="shared" si="844"/>
        <v>2000000</v>
      </c>
      <c r="HVA1334" s="62">
        <f t="shared" si="844"/>
        <v>0</v>
      </c>
      <c r="HVB1334" s="62">
        <f t="shared" si="844"/>
        <v>0</v>
      </c>
      <c r="HVC1334" s="62">
        <f t="shared" si="844"/>
        <v>2000000</v>
      </c>
      <c r="HVD1334" s="62">
        <f t="shared" si="844"/>
        <v>2000000</v>
      </c>
      <c r="HVJ1334" s="62" t="s">
        <v>197</v>
      </c>
      <c r="HVK1334" s="62" t="s">
        <v>1294</v>
      </c>
      <c r="HVL1334" s="62">
        <f>HVL1330</f>
        <v>0</v>
      </c>
      <c r="HVM1334" s="62">
        <f t="shared" si="844"/>
        <v>0</v>
      </c>
      <c r="HVN1334" s="62">
        <f t="shared" si="844"/>
        <v>0</v>
      </c>
      <c r="HVO1334" s="62">
        <f t="shared" si="844"/>
        <v>0</v>
      </c>
      <c r="HVP1334" s="62">
        <f t="shared" si="844"/>
        <v>2000000</v>
      </c>
      <c r="HVQ1334" s="62">
        <f t="shared" si="844"/>
        <v>0</v>
      </c>
      <c r="HVR1334" s="62">
        <f t="shared" si="844"/>
        <v>0</v>
      </c>
      <c r="HVS1334" s="62">
        <f t="shared" si="844"/>
        <v>2000000</v>
      </c>
      <c r="HVT1334" s="62">
        <f t="shared" si="844"/>
        <v>2000000</v>
      </c>
      <c r="HVZ1334" s="62" t="s">
        <v>197</v>
      </c>
      <c r="HWA1334" s="62" t="s">
        <v>1294</v>
      </c>
      <c r="HWB1334" s="62">
        <f>HWB1330</f>
        <v>0</v>
      </c>
      <c r="HWC1334" s="62">
        <f t="shared" si="844"/>
        <v>0</v>
      </c>
      <c r="HWD1334" s="62">
        <f t="shared" si="844"/>
        <v>0</v>
      </c>
      <c r="HWE1334" s="62">
        <f t="shared" si="844"/>
        <v>0</v>
      </c>
      <c r="HWF1334" s="62">
        <f t="shared" si="844"/>
        <v>2000000</v>
      </c>
      <c r="HWG1334" s="62">
        <f t="shared" si="844"/>
        <v>0</v>
      </c>
      <c r="HWH1334" s="62">
        <f t="shared" si="844"/>
        <v>0</v>
      </c>
      <c r="HWI1334" s="62">
        <f t="shared" si="844"/>
        <v>2000000</v>
      </c>
      <c r="HWJ1334" s="62">
        <f t="shared" si="844"/>
        <v>2000000</v>
      </c>
      <c r="HWP1334" s="62" t="s">
        <v>197</v>
      </c>
      <c r="HWQ1334" s="62" t="s">
        <v>1294</v>
      </c>
      <c r="HWR1334" s="62">
        <f>HWR1330</f>
        <v>0</v>
      </c>
      <c r="HWS1334" s="62">
        <f t="shared" si="845"/>
        <v>0</v>
      </c>
      <c r="HWT1334" s="62">
        <f t="shared" si="845"/>
        <v>0</v>
      </c>
      <c r="HWU1334" s="62">
        <f t="shared" si="845"/>
        <v>0</v>
      </c>
      <c r="HWV1334" s="62">
        <f t="shared" si="845"/>
        <v>2000000</v>
      </c>
      <c r="HWW1334" s="62">
        <f t="shared" si="845"/>
        <v>0</v>
      </c>
      <c r="HWX1334" s="62">
        <f t="shared" si="845"/>
        <v>0</v>
      </c>
      <c r="HWY1334" s="62">
        <f t="shared" si="845"/>
        <v>2000000</v>
      </c>
      <c r="HWZ1334" s="62">
        <f t="shared" si="845"/>
        <v>2000000</v>
      </c>
      <c r="HXF1334" s="62" t="s">
        <v>197</v>
      </c>
      <c r="HXG1334" s="62" t="s">
        <v>1294</v>
      </c>
      <c r="HXH1334" s="62">
        <f>HXH1330</f>
        <v>0</v>
      </c>
      <c r="HXI1334" s="62">
        <f t="shared" si="845"/>
        <v>0</v>
      </c>
      <c r="HXJ1334" s="62">
        <f t="shared" si="845"/>
        <v>0</v>
      </c>
      <c r="HXK1334" s="62">
        <f t="shared" si="845"/>
        <v>0</v>
      </c>
      <c r="HXL1334" s="62">
        <f t="shared" si="845"/>
        <v>2000000</v>
      </c>
      <c r="HXM1334" s="62">
        <f t="shared" si="845"/>
        <v>0</v>
      </c>
      <c r="HXN1334" s="62">
        <f t="shared" si="845"/>
        <v>0</v>
      </c>
      <c r="HXO1334" s="62">
        <f t="shared" si="845"/>
        <v>2000000</v>
      </c>
      <c r="HXP1334" s="62">
        <f t="shared" si="845"/>
        <v>2000000</v>
      </c>
      <c r="HXV1334" s="62" t="s">
        <v>197</v>
      </c>
      <c r="HXW1334" s="62" t="s">
        <v>1294</v>
      </c>
      <c r="HXX1334" s="62">
        <f>HXX1330</f>
        <v>0</v>
      </c>
      <c r="HXY1334" s="62">
        <f t="shared" si="845"/>
        <v>0</v>
      </c>
      <c r="HXZ1334" s="62">
        <f t="shared" si="845"/>
        <v>0</v>
      </c>
      <c r="HYA1334" s="62">
        <f t="shared" si="845"/>
        <v>0</v>
      </c>
      <c r="HYB1334" s="62">
        <f t="shared" si="845"/>
        <v>2000000</v>
      </c>
      <c r="HYC1334" s="62">
        <f t="shared" si="845"/>
        <v>0</v>
      </c>
      <c r="HYD1334" s="62">
        <f t="shared" si="845"/>
        <v>0</v>
      </c>
      <c r="HYE1334" s="62">
        <f t="shared" si="845"/>
        <v>2000000</v>
      </c>
      <c r="HYF1334" s="62">
        <f t="shared" si="845"/>
        <v>2000000</v>
      </c>
      <c r="HYL1334" s="62" t="s">
        <v>197</v>
      </c>
      <c r="HYM1334" s="62" t="s">
        <v>1294</v>
      </c>
      <c r="HYN1334" s="62">
        <f>HYN1330</f>
        <v>0</v>
      </c>
      <c r="HYO1334" s="62">
        <f t="shared" si="845"/>
        <v>0</v>
      </c>
      <c r="HYP1334" s="62">
        <f t="shared" si="845"/>
        <v>0</v>
      </c>
      <c r="HYQ1334" s="62">
        <f t="shared" si="845"/>
        <v>0</v>
      </c>
      <c r="HYR1334" s="62">
        <f t="shared" si="845"/>
        <v>2000000</v>
      </c>
      <c r="HYS1334" s="62">
        <f t="shared" si="845"/>
        <v>0</v>
      </c>
      <c r="HYT1334" s="62">
        <f t="shared" si="845"/>
        <v>0</v>
      </c>
      <c r="HYU1334" s="62">
        <f t="shared" si="845"/>
        <v>2000000</v>
      </c>
      <c r="HYV1334" s="62">
        <f t="shared" si="845"/>
        <v>2000000</v>
      </c>
      <c r="HZB1334" s="62" t="s">
        <v>197</v>
      </c>
      <c r="HZC1334" s="62" t="s">
        <v>1294</v>
      </c>
      <c r="HZD1334" s="62">
        <f>HZD1330</f>
        <v>0</v>
      </c>
      <c r="HZE1334" s="62">
        <f t="shared" si="846"/>
        <v>0</v>
      </c>
      <c r="HZF1334" s="62">
        <f t="shared" si="846"/>
        <v>0</v>
      </c>
      <c r="HZG1334" s="62">
        <f t="shared" si="846"/>
        <v>0</v>
      </c>
      <c r="HZH1334" s="62">
        <f t="shared" si="846"/>
        <v>2000000</v>
      </c>
      <c r="HZI1334" s="62">
        <f t="shared" si="846"/>
        <v>0</v>
      </c>
      <c r="HZJ1334" s="62">
        <f t="shared" si="846"/>
        <v>0</v>
      </c>
      <c r="HZK1334" s="62">
        <f t="shared" si="846"/>
        <v>2000000</v>
      </c>
      <c r="HZL1334" s="62">
        <f t="shared" si="846"/>
        <v>2000000</v>
      </c>
      <c r="HZR1334" s="62" t="s">
        <v>197</v>
      </c>
      <c r="HZS1334" s="62" t="s">
        <v>1294</v>
      </c>
      <c r="HZT1334" s="62">
        <f>HZT1330</f>
        <v>0</v>
      </c>
      <c r="HZU1334" s="62">
        <f t="shared" si="846"/>
        <v>0</v>
      </c>
      <c r="HZV1334" s="62">
        <f t="shared" si="846"/>
        <v>0</v>
      </c>
      <c r="HZW1334" s="62">
        <f t="shared" si="846"/>
        <v>0</v>
      </c>
      <c r="HZX1334" s="62">
        <f t="shared" si="846"/>
        <v>2000000</v>
      </c>
      <c r="HZY1334" s="62">
        <f t="shared" si="846"/>
        <v>0</v>
      </c>
      <c r="HZZ1334" s="62">
        <f t="shared" si="846"/>
        <v>0</v>
      </c>
      <c r="IAA1334" s="62">
        <f t="shared" si="846"/>
        <v>2000000</v>
      </c>
      <c r="IAB1334" s="62">
        <f t="shared" si="846"/>
        <v>2000000</v>
      </c>
      <c r="IAH1334" s="62" t="s">
        <v>197</v>
      </c>
      <c r="IAI1334" s="62" t="s">
        <v>1294</v>
      </c>
      <c r="IAJ1334" s="62">
        <f>IAJ1330</f>
        <v>0</v>
      </c>
      <c r="IAK1334" s="62">
        <f t="shared" si="846"/>
        <v>0</v>
      </c>
      <c r="IAL1334" s="62">
        <f t="shared" si="846"/>
        <v>0</v>
      </c>
      <c r="IAM1334" s="62">
        <f t="shared" si="846"/>
        <v>0</v>
      </c>
      <c r="IAN1334" s="62">
        <f t="shared" si="846"/>
        <v>2000000</v>
      </c>
      <c r="IAO1334" s="62">
        <f t="shared" si="846"/>
        <v>0</v>
      </c>
      <c r="IAP1334" s="62">
        <f t="shared" si="846"/>
        <v>0</v>
      </c>
      <c r="IAQ1334" s="62">
        <f t="shared" si="846"/>
        <v>2000000</v>
      </c>
      <c r="IAR1334" s="62">
        <f t="shared" si="846"/>
        <v>2000000</v>
      </c>
      <c r="IAX1334" s="62" t="s">
        <v>197</v>
      </c>
      <c r="IAY1334" s="62" t="s">
        <v>1294</v>
      </c>
      <c r="IAZ1334" s="62">
        <f>IAZ1330</f>
        <v>0</v>
      </c>
      <c r="IBA1334" s="62">
        <f t="shared" si="846"/>
        <v>0</v>
      </c>
      <c r="IBB1334" s="62">
        <f t="shared" si="846"/>
        <v>0</v>
      </c>
      <c r="IBC1334" s="62">
        <f t="shared" si="846"/>
        <v>0</v>
      </c>
      <c r="IBD1334" s="62">
        <f t="shared" si="846"/>
        <v>2000000</v>
      </c>
      <c r="IBE1334" s="62">
        <f t="shared" si="846"/>
        <v>0</v>
      </c>
      <c r="IBF1334" s="62">
        <f t="shared" si="846"/>
        <v>0</v>
      </c>
      <c r="IBG1334" s="62">
        <f t="shared" si="846"/>
        <v>2000000</v>
      </c>
      <c r="IBH1334" s="62">
        <f t="shared" si="846"/>
        <v>2000000</v>
      </c>
      <c r="IBN1334" s="62" t="s">
        <v>197</v>
      </c>
      <c r="IBO1334" s="62" t="s">
        <v>1294</v>
      </c>
      <c r="IBP1334" s="62">
        <f>IBP1330</f>
        <v>0</v>
      </c>
      <c r="IBQ1334" s="62">
        <f t="shared" si="847"/>
        <v>0</v>
      </c>
      <c r="IBR1334" s="62">
        <f t="shared" si="847"/>
        <v>0</v>
      </c>
      <c r="IBS1334" s="62">
        <f t="shared" si="847"/>
        <v>0</v>
      </c>
      <c r="IBT1334" s="62">
        <f t="shared" si="847"/>
        <v>2000000</v>
      </c>
      <c r="IBU1334" s="62">
        <f t="shared" si="847"/>
        <v>0</v>
      </c>
      <c r="IBV1334" s="62">
        <f t="shared" si="847"/>
        <v>0</v>
      </c>
      <c r="IBW1334" s="62">
        <f t="shared" si="847"/>
        <v>2000000</v>
      </c>
      <c r="IBX1334" s="62">
        <f t="shared" si="847"/>
        <v>2000000</v>
      </c>
      <c r="ICD1334" s="62" t="s">
        <v>197</v>
      </c>
      <c r="ICE1334" s="62" t="s">
        <v>1294</v>
      </c>
      <c r="ICF1334" s="62">
        <f>ICF1330</f>
        <v>0</v>
      </c>
      <c r="ICG1334" s="62">
        <f t="shared" si="847"/>
        <v>0</v>
      </c>
      <c r="ICH1334" s="62">
        <f t="shared" si="847"/>
        <v>0</v>
      </c>
      <c r="ICI1334" s="62">
        <f t="shared" si="847"/>
        <v>0</v>
      </c>
      <c r="ICJ1334" s="62">
        <f t="shared" si="847"/>
        <v>2000000</v>
      </c>
      <c r="ICK1334" s="62">
        <f t="shared" si="847"/>
        <v>0</v>
      </c>
      <c r="ICL1334" s="62">
        <f t="shared" si="847"/>
        <v>0</v>
      </c>
      <c r="ICM1334" s="62">
        <f t="shared" si="847"/>
        <v>2000000</v>
      </c>
      <c r="ICN1334" s="62">
        <f t="shared" si="847"/>
        <v>2000000</v>
      </c>
      <c r="ICT1334" s="62" t="s">
        <v>197</v>
      </c>
      <c r="ICU1334" s="62" t="s">
        <v>1294</v>
      </c>
      <c r="ICV1334" s="62">
        <f>ICV1330</f>
        <v>0</v>
      </c>
      <c r="ICW1334" s="62">
        <f t="shared" si="847"/>
        <v>0</v>
      </c>
      <c r="ICX1334" s="62">
        <f t="shared" si="847"/>
        <v>0</v>
      </c>
      <c r="ICY1334" s="62">
        <f t="shared" si="847"/>
        <v>0</v>
      </c>
      <c r="ICZ1334" s="62">
        <f t="shared" si="847"/>
        <v>2000000</v>
      </c>
      <c r="IDA1334" s="62">
        <f t="shared" si="847"/>
        <v>0</v>
      </c>
      <c r="IDB1334" s="62">
        <f t="shared" si="847"/>
        <v>0</v>
      </c>
      <c r="IDC1334" s="62">
        <f t="shared" si="847"/>
        <v>2000000</v>
      </c>
      <c r="IDD1334" s="62">
        <f t="shared" si="847"/>
        <v>2000000</v>
      </c>
      <c r="IDJ1334" s="62" t="s">
        <v>197</v>
      </c>
      <c r="IDK1334" s="62" t="s">
        <v>1294</v>
      </c>
      <c r="IDL1334" s="62">
        <f>IDL1330</f>
        <v>0</v>
      </c>
      <c r="IDM1334" s="62">
        <f t="shared" si="847"/>
        <v>0</v>
      </c>
      <c r="IDN1334" s="62">
        <f t="shared" si="847"/>
        <v>0</v>
      </c>
      <c r="IDO1334" s="62">
        <f t="shared" si="847"/>
        <v>0</v>
      </c>
      <c r="IDP1334" s="62">
        <f t="shared" si="847"/>
        <v>2000000</v>
      </c>
      <c r="IDQ1334" s="62">
        <f t="shared" si="847"/>
        <v>0</v>
      </c>
      <c r="IDR1334" s="62">
        <f t="shared" si="847"/>
        <v>0</v>
      </c>
      <c r="IDS1334" s="62">
        <f t="shared" si="847"/>
        <v>2000000</v>
      </c>
      <c r="IDT1334" s="62">
        <f t="shared" si="847"/>
        <v>2000000</v>
      </c>
      <c r="IDZ1334" s="62" t="s">
        <v>197</v>
      </c>
      <c r="IEA1334" s="62" t="s">
        <v>1294</v>
      </c>
      <c r="IEB1334" s="62">
        <f>IEB1330</f>
        <v>0</v>
      </c>
      <c r="IEC1334" s="62">
        <f t="shared" si="848"/>
        <v>0</v>
      </c>
      <c r="IED1334" s="62">
        <f t="shared" si="848"/>
        <v>0</v>
      </c>
      <c r="IEE1334" s="62">
        <f t="shared" si="848"/>
        <v>0</v>
      </c>
      <c r="IEF1334" s="62">
        <f t="shared" si="848"/>
        <v>2000000</v>
      </c>
      <c r="IEG1334" s="62">
        <f t="shared" si="848"/>
        <v>0</v>
      </c>
      <c r="IEH1334" s="62">
        <f t="shared" si="848"/>
        <v>0</v>
      </c>
      <c r="IEI1334" s="62">
        <f t="shared" si="848"/>
        <v>2000000</v>
      </c>
      <c r="IEJ1334" s="62">
        <f t="shared" si="848"/>
        <v>2000000</v>
      </c>
      <c r="IEP1334" s="62" t="s">
        <v>197</v>
      </c>
      <c r="IEQ1334" s="62" t="s">
        <v>1294</v>
      </c>
      <c r="IER1334" s="62">
        <f>IER1330</f>
        <v>0</v>
      </c>
      <c r="IES1334" s="62">
        <f t="shared" si="848"/>
        <v>0</v>
      </c>
      <c r="IET1334" s="62">
        <f t="shared" si="848"/>
        <v>0</v>
      </c>
      <c r="IEU1334" s="62">
        <f t="shared" si="848"/>
        <v>0</v>
      </c>
      <c r="IEV1334" s="62">
        <f t="shared" si="848"/>
        <v>2000000</v>
      </c>
      <c r="IEW1334" s="62">
        <f t="shared" si="848"/>
        <v>0</v>
      </c>
      <c r="IEX1334" s="62">
        <f t="shared" si="848"/>
        <v>0</v>
      </c>
      <c r="IEY1334" s="62">
        <f t="shared" si="848"/>
        <v>2000000</v>
      </c>
      <c r="IEZ1334" s="62">
        <f t="shared" si="848"/>
        <v>2000000</v>
      </c>
      <c r="IFF1334" s="62" t="s">
        <v>197</v>
      </c>
      <c r="IFG1334" s="62" t="s">
        <v>1294</v>
      </c>
      <c r="IFH1334" s="62">
        <f>IFH1330</f>
        <v>0</v>
      </c>
      <c r="IFI1334" s="62">
        <f t="shared" si="848"/>
        <v>0</v>
      </c>
      <c r="IFJ1334" s="62">
        <f t="shared" si="848"/>
        <v>0</v>
      </c>
      <c r="IFK1334" s="62">
        <f t="shared" si="848"/>
        <v>0</v>
      </c>
      <c r="IFL1334" s="62">
        <f t="shared" si="848"/>
        <v>2000000</v>
      </c>
      <c r="IFM1334" s="62">
        <f t="shared" si="848"/>
        <v>0</v>
      </c>
      <c r="IFN1334" s="62">
        <f t="shared" si="848"/>
        <v>0</v>
      </c>
      <c r="IFO1334" s="62">
        <f t="shared" si="848"/>
        <v>2000000</v>
      </c>
      <c r="IFP1334" s="62">
        <f t="shared" si="848"/>
        <v>2000000</v>
      </c>
      <c r="IFV1334" s="62" t="s">
        <v>197</v>
      </c>
      <c r="IFW1334" s="62" t="s">
        <v>1294</v>
      </c>
      <c r="IFX1334" s="62">
        <f>IFX1330</f>
        <v>0</v>
      </c>
      <c r="IFY1334" s="62">
        <f t="shared" si="848"/>
        <v>0</v>
      </c>
      <c r="IFZ1334" s="62">
        <f t="shared" si="848"/>
        <v>0</v>
      </c>
      <c r="IGA1334" s="62">
        <f t="shared" si="848"/>
        <v>0</v>
      </c>
      <c r="IGB1334" s="62">
        <f t="shared" si="848"/>
        <v>2000000</v>
      </c>
      <c r="IGC1334" s="62">
        <f t="shared" si="848"/>
        <v>0</v>
      </c>
      <c r="IGD1334" s="62">
        <f t="shared" si="848"/>
        <v>0</v>
      </c>
      <c r="IGE1334" s="62">
        <f t="shared" si="848"/>
        <v>2000000</v>
      </c>
      <c r="IGF1334" s="62">
        <f t="shared" si="848"/>
        <v>2000000</v>
      </c>
      <c r="IGL1334" s="62" t="s">
        <v>197</v>
      </c>
      <c r="IGM1334" s="62" t="s">
        <v>1294</v>
      </c>
      <c r="IGN1334" s="62">
        <f>IGN1330</f>
        <v>0</v>
      </c>
      <c r="IGO1334" s="62">
        <f t="shared" si="849"/>
        <v>0</v>
      </c>
      <c r="IGP1334" s="62">
        <f t="shared" si="849"/>
        <v>0</v>
      </c>
      <c r="IGQ1334" s="62">
        <f t="shared" si="849"/>
        <v>0</v>
      </c>
      <c r="IGR1334" s="62">
        <f t="shared" si="849"/>
        <v>2000000</v>
      </c>
      <c r="IGS1334" s="62">
        <f t="shared" si="849"/>
        <v>0</v>
      </c>
      <c r="IGT1334" s="62">
        <f t="shared" si="849"/>
        <v>0</v>
      </c>
      <c r="IGU1334" s="62">
        <f t="shared" si="849"/>
        <v>2000000</v>
      </c>
      <c r="IGV1334" s="62">
        <f t="shared" si="849"/>
        <v>2000000</v>
      </c>
      <c r="IHB1334" s="62" t="s">
        <v>197</v>
      </c>
      <c r="IHC1334" s="62" t="s">
        <v>1294</v>
      </c>
      <c r="IHD1334" s="62">
        <f>IHD1330</f>
        <v>0</v>
      </c>
      <c r="IHE1334" s="62">
        <f t="shared" si="849"/>
        <v>0</v>
      </c>
      <c r="IHF1334" s="62">
        <f t="shared" si="849"/>
        <v>0</v>
      </c>
      <c r="IHG1334" s="62">
        <f t="shared" si="849"/>
        <v>0</v>
      </c>
      <c r="IHH1334" s="62">
        <f t="shared" si="849"/>
        <v>2000000</v>
      </c>
      <c r="IHI1334" s="62">
        <f t="shared" si="849"/>
        <v>0</v>
      </c>
      <c r="IHJ1334" s="62">
        <f t="shared" si="849"/>
        <v>0</v>
      </c>
      <c r="IHK1334" s="62">
        <f t="shared" si="849"/>
        <v>2000000</v>
      </c>
      <c r="IHL1334" s="62">
        <f t="shared" si="849"/>
        <v>2000000</v>
      </c>
      <c r="IHR1334" s="62" t="s">
        <v>197</v>
      </c>
      <c r="IHS1334" s="62" t="s">
        <v>1294</v>
      </c>
      <c r="IHT1334" s="62">
        <f>IHT1330</f>
        <v>0</v>
      </c>
      <c r="IHU1334" s="62">
        <f t="shared" si="849"/>
        <v>0</v>
      </c>
      <c r="IHV1334" s="62">
        <f t="shared" si="849"/>
        <v>0</v>
      </c>
      <c r="IHW1334" s="62">
        <f t="shared" si="849"/>
        <v>0</v>
      </c>
      <c r="IHX1334" s="62">
        <f t="shared" si="849"/>
        <v>2000000</v>
      </c>
      <c r="IHY1334" s="62">
        <f t="shared" si="849"/>
        <v>0</v>
      </c>
      <c r="IHZ1334" s="62">
        <f t="shared" si="849"/>
        <v>0</v>
      </c>
      <c r="IIA1334" s="62">
        <f t="shared" si="849"/>
        <v>2000000</v>
      </c>
      <c r="IIB1334" s="62">
        <f t="shared" si="849"/>
        <v>2000000</v>
      </c>
      <c r="IIH1334" s="62" t="s">
        <v>197</v>
      </c>
      <c r="III1334" s="62" t="s">
        <v>1294</v>
      </c>
      <c r="IIJ1334" s="62">
        <f>IIJ1330</f>
        <v>0</v>
      </c>
      <c r="IIK1334" s="62">
        <f t="shared" si="849"/>
        <v>0</v>
      </c>
      <c r="IIL1334" s="62">
        <f t="shared" si="849"/>
        <v>0</v>
      </c>
      <c r="IIM1334" s="62">
        <f t="shared" si="849"/>
        <v>0</v>
      </c>
      <c r="IIN1334" s="62">
        <f t="shared" si="849"/>
        <v>2000000</v>
      </c>
      <c r="IIO1334" s="62">
        <f t="shared" si="849"/>
        <v>0</v>
      </c>
      <c r="IIP1334" s="62">
        <f t="shared" si="849"/>
        <v>0</v>
      </c>
      <c r="IIQ1334" s="62">
        <f t="shared" si="849"/>
        <v>2000000</v>
      </c>
      <c r="IIR1334" s="62">
        <f t="shared" si="849"/>
        <v>2000000</v>
      </c>
      <c r="IIX1334" s="62" t="s">
        <v>197</v>
      </c>
      <c r="IIY1334" s="62" t="s">
        <v>1294</v>
      </c>
      <c r="IIZ1334" s="62">
        <f>IIZ1330</f>
        <v>0</v>
      </c>
      <c r="IJA1334" s="62">
        <f t="shared" si="850"/>
        <v>0</v>
      </c>
      <c r="IJB1334" s="62">
        <f t="shared" si="850"/>
        <v>0</v>
      </c>
      <c r="IJC1334" s="62">
        <f t="shared" si="850"/>
        <v>0</v>
      </c>
      <c r="IJD1334" s="62">
        <f t="shared" si="850"/>
        <v>2000000</v>
      </c>
      <c r="IJE1334" s="62">
        <f t="shared" si="850"/>
        <v>0</v>
      </c>
      <c r="IJF1334" s="62">
        <f t="shared" si="850"/>
        <v>0</v>
      </c>
      <c r="IJG1334" s="62">
        <f t="shared" si="850"/>
        <v>2000000</v>
      </c>
      <c r="IJH1334" s="62">
        <f t="shared" si="850"/>
        <v>2000000</v>
      </c>
      <c r="IJN1334" s="62" t="s">
        <v>197</v>
      </c>
      <c r="IJO1334" s="62" t="s">
        <v>1294</v>
      </c>
      <c r="IJP1334" s="62">
        <f>IJP1330</f>
        <v>0</v>
      </c>
      <c r="IJQ1334" s="62">
        <f t="shared" si="850"/>
        <v>0</v>
      </c>
      <c r="IJR1334" s="62">
        <f t="shared" si="850"/>
        <v>0</v>
      </c>
      <c r="IJS1334" s="62">
        <f t="shared" si="850"/>
        <v>0</v>
      </c>
      <c r="IJT1334" s="62">
        <f t="shared" si="850"/>
        <v>2000000</v>
      </c>
      <c r="IJU1334" s="62">
        <f t="shared" si="850"/>
        <v>0</v>
      </c>
      <c r="IJV1334" s="62">
        <f t="shared" si="850"/>
        <v>0</v>
      </c>
      <c r="IJW1334" s="62">
        <f t="shared" si="850"/>
        <v>2000000</v>
      </c>
      <c r="IJX1334" s="62">
        <f t="shared" si="850"/>
        <v>2000000</v>
      </c>
      <c r="IKD1334" s="62" t="s">
        <v>197</v>
      </c>
      <c r="IKE1334" s="62" t="s">
        <v>1294</v>
      </c>
      <c r="IKF1334" s="62">
        <f>IKF1330</f>
        <v>0</v>
      </c>
      <c r="IKG1334" s="62">
        <f t="shared" si="850"/>
        <v>0</v>
      </c>
      <c r="IKH1334" s="62">
        <f t="shared" si="850"/>
        <v>0</v>
      </c>
      <c r="IKI1334" s="62">
        <f t="shared" si="850"/>
        <v>0</v>
      </c>
      <c r="IKJ1334" s="62">
        <f t="shared" si="850"/>
        <v>2000000</v>
      </c>
      <c r="IKK1334" s="62">
        <f t="shared" si="850"/>
        <v>0</v>
      </c>
      <c r="IKL1334" s="62">
        <f t="shared" si="850"/>
        <v>0</v>
      </c>
      <c r="IKM1334" s="62">
        <f t="shared" si="850"/>
        <v>2000000</v>
      </c>
      <c r="IKN1334" s="62">
        <f t="shared" si="850"/>
        <v>2000000</v>
      </c>
      <c r="IKT1334" s="62" t="s">
        <v>197</v>
      </c>
      <c r="IKU1334" s="62" t="s">
        <v>1294</v>
      </c>
      <c r="IKV1334" s="62">
        <f>IKV1330</f>
        <v>0</v>
      </c>
      <c r="IKW1334" s="62">
        <f t="shared" si="850"/>
        <v>0</v>
      </c>
      <c r="IKX1334" s="62">
        <f t="shared" si="850"/>
        <v>0</v>
      </c>
      <c r="IKY1334" s="62">
        <f t="shared" si="850"/>
        <v>0</v>
      </c>
      <c r="IKZ1334" s="62">
        <f t="shared" si="850"/>
        <v>2000000</v>
      </c>
      <c r="ILA1334" s="62">
        <f t="shared" si="850"/>
        <v>0</v>
      </c>
      <c r="ILB1334" s="62">
        <f t="shared" si="850"/>
        <v>0</v>
      </c>
      <c r="ILC1334" s="62">
        <f t="shared" si="850"/>
        <v>2000000</v>
      </c>
      <c r="ILD1334" s="62">
        <f t="shared" si="850"/>
        <v>2000000</v>
      </c>
      <c r="ILJ1334" s="62" t="s">
        <v>197</v>
      </c>
      <c r="ILK1334" s="62" t="s">
        <v>1294</v>
      </c>
      <c r="ILL1334" s="62">
        <f>ILL1330</f>
        <v>0</v>
      </c>
      <c r="ILM1334" s="62">
        <f t="shared" si="851"/>
        <v>0</v>
      </c>
      <c r="ILN1334" s="62">
        <f t="shared" si="851"/>
        <v>0</v>
      </c>
      <c r="ILO1334" s="62">
        <f t="shared" si="851"/>
        <v>0</v>
      </c>
      <c r="ILP1334" s="62">
        <f t="shared" si="851"/>
        <v>2000000</v>
      </c>
      <c r="ILQ1334" s="62">
        <f t="shared" si="851"/>
        <v>0</v>
      </c>
      <c r="ILR1334" s="62">
        <f t="shared" si="851"/>
        <v>0</v>
      </c>
      <c r="ILS1334" s="62">
        <f t="shared" si="851"/>
        <v>2000000</v>
      </c>
      <c r="ILT1334" s="62">
        <f t="shared" si="851"/>
        <v>2000000</v>
      </c>
      <c r="ILZ1334" s="62" t="s">
        <v>197</v>
      </c>
      <c r="IMA1334" s="62" t="s">
        <v>1294</v>
      </c>
      <c r="IMB1334" s="62">
        <f>IMB1330</f>
        <v>0</v>
      </c>
      <c r="IMC1334" s="62">
        <f t="shared" si="851"/>
        <v>0</v>
      </c>
      <c r="IMD1334" s="62">
        <f t="shared" si="851"/>
        <v>0</v>
      </c>
      <c r="IME1334" s="62">
        <f t="shared" si="851"/>
        <v>0</v>
      </c>
      <c r="IMF1334" s="62">
        <f t="shared" si="851"/>
        <v>2000000</v>
      </c>
      <c r="IMG1334" s="62">
        <f t="shared" si="851"/>
        <v>0</v>
      </c>
      <c r="IMH1334" s="62">
        <f t="shared" si="851"/>
        <v>0</v>
      </c>
      <c r="IMI1334" s="62">
        <f t="shared" si="851"/>
        <v>2000000</v>
      </c>
      <c r="IMJ1334" s="62">
        <f t="shared" si="851"/>
        <v>2000000</v>
      </c>
      <c r="IMP1334" s="62" t="s">
        <v>197</v>
      </c>
      <c r="IMQ1334" s="62" t="s">
        <v>1294</v>
      </c>
      <c r="IMR1334" s="62">
        <f>IMR1330</f>
        <v>0</v>
      </c>
      <c r="IMS1334" s="62">
        <f t="shared" si="851"/>
        <v>0</v>
      </c>
      <c r="IMT1334" s="62">
        <f t="shared" si="851"/>
        <v>0</v>
      </c>
      <c r="IMU1334" s="62">
        <f t="shared" si="851"/>
        <v>0</v>
      </c>
      <c r="IMV1334" s="62">
        <f t="shared" si="851"/>
        <v>2000000</v>
      </c>
      <c r="IMW1334" s="62">
        <f t="shared" si="851"/>
        <v>0</v>
      </c>
      <c r="IMX1334" s="62">
        <f t="shared" si="851"/>
        <v>0</v>
      </c>
      <c r="IMY1334" s="62">
        <f t="shared" si="851"/>
        <v>2000000</v>
      </c>
      <c r="IMZ1334" s="62">
        <f t="shared" si="851"/>
        <v>2000000</v>
      </c>
      <c r="INF1334" s="62" t="s">
        <v>197</v>
      </c>
      <c r="ING1334" s="62" t="s">
        <v>1294</v>
      </c>
      <c r="INH1334" s="62">
        <f>INH1330</f>
        <v>0</v>
      </c>
      <c r="INI1334" s="62">
        <f t="shared" si="851"/>
        <v>0</v>
      </c>
      <c r="INJ1334" s="62">
        <f t="shared" si="851"/>
        <v>0</v>
      </c>
      <c r="INK1334" s="62">
        <f t="shared" si="851"/>
        <v>0</v>
      </c>
      <c r="INL1334" s="62">
        <f t="shared" si="851"/>
        <v>2000000</v>
      </c>
      <c r="INM1334" s="62">
        <f t="shared" si="851"/>
        <v>0</v>
      </c>
      <c r="INN1334" s="62">
        <f t="shared" si="851"/>
        <v>0</v>
      </c>
      <c r="INO1334" s="62">
        <f t="shared" si="851"/>
        <v>2000000</v>
      </c>
      <c r="INP1334" s="62">
        <f t="shared" si="851"/>
        <v>2000000</v>
      </c>
      <c r="INV1334" s="62" t="s">
        <v>197</v>
      </c>
      <c r="INW1334" s="62" t="s">
        <v>1294</v>
      </c>
      <c r="INX1334" s="62">
        <f>INX1330</f>
        <v>0</v>
      </c>
      <c r="INY1334" s="62">
        <f t="shared" si="852"/>
        <v>0</v>
      </c>
      <c r="INZ1334" s="62">
        <f t="shared" si="852"/>
        <v>0</v>
      </c>
      <c r="IOA1334" s="62">
        <f t="shared" si="852"/>
        <v>0</v>
      </c>
      <c r="IOB1334" s="62">
        <f t="shared" si="852"/>
        <v>2000000</v>
      </c>
      <c r="IOC1334" s="62">
        <f t="shared" si="852"/>
        <v>0</v>
      </c>
      <c r="IOD1334" s="62">
        <f t="shared" si="852"/>
        <v>0</v>
      </c>
      <c r="IOE1334" s="62">
        <f t="shared" si="852"/>
        <v>2000000</v>
      </c>
      <c r="IOF1334" s="62">
        <f t="shared" si="852"/>
        <v>2000000</v>
      </c>
      <c r="IOL1334" s="62" t="s">
        <v>197</v>
      </c>
      <c r="IOM1334" s="62" t="s">
        <v>1294</v>
      </c>
      <c r="ION1334" s="62">
        <f>ION1330</f>
        <v>0</v>
      </c>
      <c r="IOO1334" s="62">
        <f t="shared" si="852"/>
        <v>0</v>
      </c>
      <c r="IOP1334" s="62">
        <f t="shared" si="852"/>
        <v>0</v>
      </c>
      <c r="IOQ1334" s="62">
        <f t="shared" si="852"/>
        <v>0</v>
      </c>
      <c r="IOR1334" s="62">
        <f t="shared" si="852"/>
        <v>2000000</v>
      </c>
      <c r="IOS1334" s="62">
        <f t="shared" si="852"/>
        <v>0</v>
      </c>
      <c r="IOT1334" s="62">
        <f t="shared" si="852"/>
        <v>0</v>
      </c>
      <c r="IOU1334" s="62">
        <f t="shared" si="852"/>
        <v>2000000</v>
      </c>
      <c r="IOV1334" s="62">
        <f t="shared" si="852"/>
        <v>2000000</v>
      </c>
      <c r="IPB1334" s="62" t="s">
        <v>197</v>
      </c>
      <c r="IPC1334" s="62" t="s">
        <v>1294</v>
      </c>
      <c r="IPD1334" s="62">
        <f>IPD1330</f>
        <v>0</v>
      </c>
      <c r="IPE1334" s="62">
        <f t="shared" si="852"/>
        <v>0</v>
      </c>
      <c r="IPF1334" s="62">
        <f t="shared" si="852"/>
        <v>0</v>
      </c>
      <c r="IPG1334" s="62">
        <f t="shared" si="852"/>
        <v>0</v>
      </c>
      <c r="IPH1334" s="62">
        <f t="shared" si="852"/>
        <v>2000000</v>
      </c>
      <c r="IPI1334" s="62">
        <f t="shared" si="852"/>
        <v>0</v>
      </c>
      <c r="IPJ1334" s="62">
        <f t="shared" si="852"/>
        <v>0</v>
      </c>
      <c r="IPK1334" s="62">
        <f t="shared" si="852"/>
        <v>2000000</v>
      </c>
      <c r="IPL1334" s="62">
        <f t="shared" si="852"/>
        <v>2000000</v>
      </c>
      <c r="IPR1334" s="62" t="s">
        <v>197</v>
      </c>
      <c r="IPS1334" s="62" t="s">
        <v>1294</v>
      </c>
      <c r="IPT1334" s="62">
        <f>IPT1330</f>
        <v>0</v>
      </c>
      <c r="IPU1334" s="62">
        <f t="shared" si="852"/>
        <v>0</v>
      </c>
      <c r="IPV1334" s="62">
        <f t="shared" si="852"/>
        <v>0</v>
      </c>
      <c r="IPW1334" s="62">
        <f t="shared" si="852"/>
        <v>0</v>
      </c>
      <c r="IPX1334" s="62">
        <f t="shared" si="852"/>
        <v>2000000</v>
      </c>
      <c r="IPY1334" s="62">
        <f t="shared" si="852"/>
        <v>0</v>
      </c>
      <c r="IPZ1334" s="62">
        <f t="shared" si="852"/>
        <v>0</v>
      </c>
      <c r="IQA1334" s="62">
        <f t="shared" si="852"/>
        <v>2000000</v>
      </c>
      <c r="IQB1334" s="62">
        <f t="shared" si="852"/>
        <v>2000000</v>
      </c>
      <c r="IQH1334" s="62" t="s">
        <v>197</v>
      </c>
      <c r="IQI1334" s="62" t="s">
        <v>1294</v>
      </c>
      <c r="IQJ1334" s="62">
        <f>IQJ1330</f>
        <v>0</v>
      </c>
      <c r="IQK1334" s="62">
        <f t="shared" si="853"/>
        <v>0</v>
      </c>
      <c r="IQL1334" s="62">
        <f t="shared" si="853"/>
        <v>0</v>
      </c>
      <c r="IQM1334" s="62">
        <f t="shared" si="853"/>
        <v>0</v>
      </c>
      <c r="IQN1334" s="62">
        <f t="shared" si="853"/>
        <v>2000000</v>
      </c>
      <c r="IQO1334" s="62">
        <f t="shared" si="853"/>
        <v>0</v>
      </c>
      <c r="IQP1334" s="62">
        <f t="shared" si="853"/>
        <v>0</v>
      </c>
      <c r="IQQ1334" s="62">
        <f t="shared" si="853"/>
        <v>2000000</v>
      </c>
      <c r="IQR1334" s="62">
        <f t="shared" si="853"/>
        <v>2000000</v>
      </c>
      <c r="IQX1334" s="62" t="s">
        <v>197</v>
      </c>
      <c r="IQY1334" s="62" t="s">
        <v>1294</v>
      </c>
      <c r="IQZ1334" s="62">
        <f>IQZ1330</f>
        <v>0</v>
      </c>
      <c r="IRA1334" s="62">
        <f t="shared" si="853"/>
        <v>0</v>
      </c>
      <c r="IRB1334" s="62">
        <f t="shared" si="853"/>
        <v>0</v>
      </c>
      <c r="IRC1334" s="62">
        <f t="shared" si="853"/>
        <v>0</v>
      </c>
      <c r="IRD1334" s="62">
        <f t="shared" si="853"/>
        <v>2000000</v>
      </c>
      <c r="IRE1334" s="62">
        <f t="shared" si="853"/>
        <v>0</v>
      </c>
      <c r="IRF1334" s="62">
        <f t="shared" si="853"/>
        <v>0</v>
      </c>
      <c r="IRG1334" s="62">
        <f t="shared" si="853"/>
        <v>2000000</v>
      </c>
      <c r="IRH1334" s="62">
        <f t="shared" si="853"/>
        <v>2000000</v>
      </c>
      <c r="IRN1334" s="62" t="s">
        <v>197</v>
      </c>
      <c r="IRO1334" s="62" t="s">
        <v>1294</v>
      </c>
      <c r="IRP1334" s="62">
        <f>IRP1330</f>
        <v>0</v>
      </c>
      <c r="IRQ1334" s="62">
        <f t="shared" si="853"/>
        <v>0</v>
      </c>
      <c r="IRR1334" s="62">
        <f t="shared" si="853"/>
        <v>0</v>
      </c>
      <c r="IRS1334" s="62">
        <f t="shared" si="853"/>
        <v>0</v>
      </c>
      <c r="IRT1334" s="62">
        <f t="shared" si="853"/>
        <v>2000000</v>
      </c>
      <c r="IRU1334" s="62">
        <f t="shared" si="853"/>
        <v>0</v>
      </c>
      <c r="IRV1334" s="62">
        <f t="shared" si="853"/>
        <v>0</v>
      </c>
      <c r="IRW1334" s="62">
        <f t="shared" si="853"/>
        <v>2000000</v>
      </c>
      <c r="IRX1334" s="62">
        <f t="shared" si="853"/>
        <v>2000000</v>
      </c>
      <c r="ISD1334" s="62" t="s">
        <v>197</v>
      </c>
      <c r="ISE1334" s="62" t="s">
        <v>1294</v>
      </c>
      <c r="ISF1334" s="62">
        <f>ISF1330</f>
        <v>0</v>
      </c>
      <c r="ISG1334" s="62">
        <f t="shared" si="853"/>
        <v>0</v>
      </c>
      <c r="ISH1334" s="62">
        <f t="shared" si="853"/>
        <v>0</v>
      </c>
      <c r="ISI1334" s="62">
        <f t="shared" si="853"/>
        <v>0</v>
      </c>
      <c r="ISJ1334" s="62">
        <f t="shared" si="853"/>
        <v>2000000</v>
      </c>
      <c r="ISK1334" s="62">
        <f t="shared" si="853"/>
        <v>0</v>
      </c>
      <c r="ISL1334" s="62">
        <f t="shared" si="853"/>
        <v>0</v>
      </c>
      <c r="ISM1334" s="62">
        <f t="shared" si="853"/>
        <v>2000000</v>
      </c>
      <c r="ISN1334" s="62">
        <f t="shared" si="853"/>
        <v>2000000</v>
      </c>
      <c r="IST1334" s="62" t="s">
        <v>197</v>
      </c>
      <c r="ISU1334" s="62" t="s">
        <v>1294</v>
      </c>
      <c r="ISV1334" s="62">
        <f>ISV1330</f>
        <v>0</v>
      </c>
      <c r="ISW1334" s="62">
        <f t="shared" si="854"/>
        <v>0</v>
      </c>
      <c r="ISX1334" s="62">
        <f t="shared" si="854"/>
        <v>0</v>
      </c>
      <c r="ISY1334" s="62">
        <f t="shared" si="854"/>
        <v>0</v>
      </c>
      <c r="ISZ1334" s="62">
        <f t="shared" si="854"/>
        <v>2000000</v>
      </c>
      <c r="ITA1334" s="62">
        <f t="shared" si="854"/>
        <v>0</v>
      </c>
      <c r="ITB1334" s="62">
        <f t="shared" si="854"/>
        <v>0</v>
      </c>
      <c r="ITC1334" s="62">
        <f t="shared" si="854"/>
        <v>2000000</v>
      </c>
      <c r="ITD1334" s="62">
        <f t="shared" si="854"/>
        <v>2000000</v>
      </c>
      <c r="ITJ1334" s="62" t="s">
        <v>197</v>
      </c>
      <c r="ITK1334" s="62" t="s">
        <v>1294</v>
      </c>
      <c r="ITL1334" s="62">
        <f>ITL1330</f>
        <v>0</v>
      </c>
      <c r="ITM1334" s="62">
        <f t="shared" si="854"/>
        <v>0</v>
      </c>
      <c r="ITN1334" s="62">
        <f t="shared" si="854"/>
        <v>0</v>
      </c>
      <c r="ITO1334" s="62">
        <f t="shared" si="854"/>
        <v>0</v>
      </c>
      <c r="ITP1334" s="62">
        <f t="shared" si="854"/>
        <v>2000000</v>
      </c>
      <c r="ITQ1334" s="62">
        <f t="shared" si="854"/>
        <v>0</v>
      </c>
      <c r="ITR1334" s="62">
        <f t="shared" si="854"/>
        <v>0</v>
      </c>
      <c r="ITS1334" s="62">
        <f t="shared" si="854"/>
        <v>2000000</v>
      </c>
      <c r="ITT1334" s="62">
        <f t="shared" si="854"/>
        <v>2000000</v>
      </c>
      <c r="ITZ1334" s="62" t="s">
        <v>197</v>
      </c>
      <c r="IUA1334" s="62" t="s">
        <v>1294</v>
      </c>
      <c r="IUB1334" s="62">
        <f>IUB1330</f>
        <v>0</v>
      </c>
      <c r="IUC1334" s="62">
        <f t="shared" si="854"/>
        <v>0</v>
      </c>
      <c r="IUD1334" s="62">
        <f t="shared" si="854"/>
        <v>0</v>
      </c>
      <c r="IUE1334" s="62">
        <f t="shared" si="854"/>
        <v>0</v>
      </c>
      <c r="IUF1334" s="62">
        <f t="shared" si="854"/>
        <v>2000000</v>
      </c>
      <c r="IUG1334" s="62">
        <f t="shared" si="854"/>
        <v>0</v>
      </c>
      <c r="IUH1334" s="62">
        <f t="shared" si="854"/>
        <v>0</v>
      </c>
      <c r="IUI1334" s="62">
        <f t="shared" si="854"/>
        <v>2000000</v>
      </c>
      <c r="IUJ1334" s="62">
        <f t="shared" si="854"/>
        <v>2000000</v>
      </c>
      <c r="IUP1334" s="62" t="s">
        <v>197</v>
      </c>
      <c r="IUQ1334" s="62" t="s">
        <v>1294</v>
      </c>
      <c r="IUR1334" s="62">
        <f>IUR1330</f>
        <v>0</v>
      </c>
      <c r="IUS1334" s="62">
        <f t="shared" si="854"/>
        <v>0</v>
      </c>
      <c r="IUT1334" s="62">
        <f t="shared" si="854"/>
        <v>0</v>
      </c>
      <c r="IUU1334" s="62">
        <f t="shared" si="854"/>
        <v>0</v>
      </c>
      <c r="IUV1334" s="62">
        <f t="shared" si="854"/>
        <v>2000000</v>
      </c>
      <c r="IUW1334" s="62">
        <f t="shared" si="854"/>
        <v>0</v>
      </c>
      <c r="IUX1334" s="62">
        <f t="shared" si="854"/>
        <v>0</v>
      </c>
      <c r="IUY1334" s="62">
        <f t="shared" si="854"/>
        <v>2000000</v>
      </c>
      <c r="IUZ1334" s="62">
        <f t="shared" si="854"/>
        <v>2000000</v>
      </c>
      <c r="IVF1334" s="62" t="s">
        <v>197</v>
      </c>
      <c r="IVG1334" s="62" t="s">
        <v>1294</v>
      </c>
      <c r="IVH1334" s="62">
        <f>IVH1330</f>
        <v>0</v>
      </c>
      <c r="IVI1334" s="62">
        <f t="shared" si="855"/>
        <v>0</v>
      </c>
      <c r="IVJ1334" s="62">
        <f t="shared" si="855"/>
        <v>0</v>
      </c>
      <c r="IVK1334" s="62">
        <f t="shared" si="855"/>
        <v>0</v>
      </c>
      <c r="IVL1334" s="62">
        <f t="shared" si="855"/>
        <v>2000000</v>
      </c>
      <c r="IVM1334" s="62">
        <f t="shared" si="855"/>
        <v>0</v>
      </c>
      <c r="IVN1334" s="62">
        <f t="shared" si="855"/>
        <v>0</v>
      </c>
      <c r="IVO1334" s="62">
        <f t="shared" si="855"/>
        <v>2000000</v>
      </c>
      <c r="IVP1334" s="62">
        <f t="shared" si="855"/>
        <v>2000000</v>
      </c>
      <c r="IVV1334" s="62" t="s">
        <v>197</v>
      </c>
      <c r="IVW1334" s="62" t="s">
        <v>1294</v>
      </c>
      <c r="IVX1334" s="62">
        <f>IVX1330</f>
        <v>0</v>
      </c>
      <c r="IVY1334" s="62">
        <f t="shared" si="855"/>
        <v>0</v>
      </c>
      <c r="IVZ1334" s="62">
        <f t="shared" si="855"/>
        <v>0</v>
      </c>
      <c r="IWA1334" s="62">
        <f t="shared" si="855"/>
        <v>0</v>
      </c>
      <c r="IWB1334" s="62">
        <f t="shared" si="855"/>
        <v>2000000</v>
      </c>
      <c r="IWC1334" s="62">
        <f t="shared" si="855"/>
        <v>0</v>
      </c>
      <c r="IWD1334" s="62">
        <f t="shared" si="855"/>
        <v>0</v>
      </c>
      <c r="IWE1334" s="62">
        <f t="shared" si="855"/>
        <v>2000000</v>
      </c>
      <c r="IWF1334" s="62">
        <f t="shared" si="855"/>
        <v>2000000</v>
      </c>
      <c r="IWL1334" s="62" t="s">
        <v>197</v>
      </c>
      <c r="IWM1334" s="62" t="s">
        <v>1294</v>
      </c>
      <c r="IWN1334" s="62">
        <f>IWN1330</f>
        <v>0</v>
      </c>
      <c r="IWO1334" s="62">
        <f t="shared" si="855"/>
        <v>0</v>
      </c>
      <c r="IWP1334" s="62">
        <f t="shared" si="855"/>
        <v>0</v>
      </c>
      <c r="IWQ1334" s="62">
        <f t="shared" si="855"/>
        <v>0</v>
      </c>
      <c r="IWR1334" s="62">
        <f t="shared" si="855"/>
        <v>2000000</v>
      </c>
      <c r="IWS1334" s="62">
        <f t="shared" si="855"/>
        <v>0</v>
      </c>
      <c r="IWT1334" s="62">
        <f t="shared" si="855"/>
        <v>0</v>
      </c>
      <c r="IWU1334" s="62">
        <f t="shared" si="855"/>
        <v>2000000</v>
      </c>
      <c r="IWV1334" s="62">
        <f t="shared" si="855"/>
        <v>2000000</v>
      </c>
      <c r="IXB1334" s="62" t="s">
        <v>197</v>
      </c>
      <c r="IXC1334" s="62" t="s">
        <v>1294</v>
      </c>
      <c r="IXD1334" s="62">
        <f>IXD1330</f>
        <v>0</v>
      </c>
      <c r="IXE1334" s="62">
        <f t="shared" si="855"/>
        <v>0</v>
      </c>
      <c r="IXF1334" s="62">
        <f t="shared" si="855"/>
        <v>0</v>
      </c>
      <c r="IXG1334" s="62">
        <f t="shared" si="855"/>
        <v>0</v>
      </c>
      <c r="IXH1334" s="62">
        <f t="shared" si="855"/>
        <v>2000000</v>
      </c>
      <c r="IXI1334" s="62">
        <f t="shared" si="855"/>
        <v>0</v>
      </c>
      <c r="IXJ1334" s="62">
        <f t="shared" si="855"/>
        <v>0</v>
      </c>
      <c r="IXK1334" s="62">
        <f t="shared" si="855"/>
        <v>2000000</v>
      </c>
      <c r="IXL1334" s="62">
        <f t="shared" si="855"/>
        <v>2000000</v>
      </c>
      <c r="IXR1334" s="62" t="s">
        <v>197</v>
      </c>
      <c r="IXS1334" s="62" t="s">
        <v>1294</v>
      </c>
      <c r="IXT1334" s="62">
        <f>IXT1330</f>
        <v>0</v>
      </c>
      <c r="IXU1334" s="62">
        <f t="shared" si="856"/>
        <v>0</v>
      </c>
      <c r="IXV1334" s="62">
        <f t="shared" si="856"/>
        <v>0</v>
      </c>
      <c r="IXW1334" s="62">
        <f t="shared" si="856"/>
        <v>0</v>
      </c>
      <c r="IXX1334" s="62">
        <f t="shared" si="856"/>
        <v>2000000</v>
      </c>
      <c r="IXY1334" s="62">
        <f t="shared" si="856"/>
        <v>0</v>
      </c>
      <c r="IXZ1334" s="62">
        <f t="shared" si="856"/>
        <v>0</v>
      </c>
      <c r="IYA1334" s="62">
        <f t="shared" si="856"/>
        <v>2000000</v>
      </c>
      <c r="IYB1334" s="62">
        <f t="shared" si="856"/>
        <v>2000000</v>
      </c>
      <c r="IYH1334" s="62" t="s">
        <v>197</v>
      </c>
      <c r="IYI1334" s="62" t="s">
        <v>1294</v>
      </c>
      <c r="IYJ1334" s="62">
        <f>IYJ1330</f>
        <v>0</v>
      </c>
      <c r="IYK1334" s="62">
        <f t="shared" si="856"/>
        <v>0</v>
      </c>
      <c r="IYL1334" s="62">
        <f t="shared" si="856"/>
        <v>0</v>
      </c>
      <c r="IYM1334" s="62">
        <f t="shared" si="856"/>
        <v>0</v>
      </c>
      <c r="IYN1334" s="62">
        <f t="shared" si="856"/>
        <v>2000000</v>
      </c>
      <c r="IYO1334" s="62">
        <f t="shared" si="856"/>
        <v>0</v>
      </c>
      <c r="IYP1334" s="62">
        <f t="shared" si="856"/>
        <v>0</v>
      </c>
      <c r="IYQ1334" s="62">
        <f t="shared" si="856"/>
        <v>2000000</v>
      </c>
      <c r="IYR1334" s="62">
        <f t="shared" si="856"/>
        <v>2000000</v>
      </c>
      <c r="IYX1334" s="62" t="s">
        <v>197</v>
      </c>
      <c r="IYY1334" s="62" t="s">
        <v>1294</v>
      </c>
      <c r="IYZ1334" s="62">
        <f>IYZ1330</f>
        <v>0</v>
      </c>
      <c r="IZA1334" s="62">
        <f t="shared" si="856"/>
        <v>0</v>
      </c>
      <c r="IZB1334" s="62">
        <f t="shared" si="856"/>
        <v>0</v>
      </c>
      <c r="IZC1334" s="62">
        <f t="shared" si="856"/>
        <v>0</v>
      </c>
      <c r="IZD1334" s="62">
        <f t="shared" si="856"/>
        <v>2000000</v>
      </c>
      <c r="IZE1334" s="62">
        <f t="shared" si="856"/>
        <v>0</v>
      </c>
      <c r="IZF1334" s="62">
        <f t="shared" si="856"/>
        <v>0</v>
      </c>
      <c r="IZG1334" s="62">
        <f t="shared" si="856"/>
        <v>2000000</v>
      </c>
      <c r="IZH1334" s="62">
        <f t="shared" si="856"/>
        <v>2000000</v>
      </c>
      <c r="IZN1334" s="62" t="s">
        <v>197</v>
      </c>
      <c r="IZO1334" s="62" t="s">
        <v>1294</v>
      </c>
      <c r="IZP1334" s="62">
        <f>IZP1330</f>
        <v>0</v>
      </c>
      <c r="IZQ1334" s="62">
        <f t="shared" si="856"/>
        <v>0</v>
      </c>
      <c r="IZR1334" s="62">
        <f t="shared" si="856"/>
        <v>0</v>
      </c>
      <c r="IZS1334" s="62">
        <f t="shared" si="856"/>
        <v>0</v>
      </c>
      <c r="IZT1334" s="62">
        <f t="shared" si="856"/>
        <v>2000000</v>
      </c>
      <c r="IZU1334" s="62">
        <f t="shared" si="856"/>
        <v>0</v>
      </c>
      <c r="IZV1334" s="62">
        <f t="shared" si="856"/>
        <v>0</v>
      </c>
      <c r="IZW1334" s="62">
        <f t="shared" si="856"/>
        <v>2000000</v>
      </c>
      <c r="IZX1334" s="62">
        <f t="shared" si="856"/>
        <v>2000000</v>
      </c>
      <c r="JAD1334" s="62" t="s">
        <v>197</v>
      </c>
      <c r="JAE1334" s="62" t="s">
        <v>1294</v>
      </c>
      <c r="JAF1334" s="62">
        <f>JAF1330</f>
        <v>0</v>
      </c>
      <c r="JAG1334" s="62">
        <f t="shared" si="857"/>
        <v>0</v>
      </c>
      <c r="JAH1334" s="62">
        <f t="shared" si="857"/>
        <v>0</v>
      </c>
      <c r="JAI1334" s="62">
        <f t="shared" si="857"/>
        <v>0</v>
      </c>
      <c r="JAJ1334" s="62">
        <f t="shared" si="857"/>
        <v>2000000</v>
      </c>
      <c r="JAK1334" s="62">
        <f t="shared" si="857"/>
        <v>0</v>
      </c>
      <c r="JAL1334" s="62">
        <f t="shared" si="857"/>
        <v>0</v>
      </c>
      <c r="JAM1334" s="62">
        <f t="shared" si="857"/>
        <v>2000000</v>
      </c>
      <c r="JAN1334" s="62">
        <f t="shared" si="857"/>
        <v>2000000</v>
      </c>
      <c r="JAT1334" s="62" t="s">
        <v>197</v>
      </c>
      <c r="JAU1334" s="62" t="s">
        <v>1294</v>
      </c>
      <c r="JAV1334" s="62">
        <f>JAV1330</f>
        <v>0</v>
      </c>
      <c r="JAW1334" s="62">
        <f t="shared" si="857"/>
        <v>0</v>
      </c>
      <c r="JAX1334" s="62">
        <f t="shared" si="857"/>
        <v>0</v>
      </c>
      <c r="JAY1334" s="62">
        <f t="shared" si="857"/>
        <v>0</v>
      </c>
      <c r="JAZ1334" s="62">
        <f t="shared" si="857"/>
        <v>2000000</v>
      </c>
      <c r="JBA1334" s="62">
        <f t="shared" si="857"/>
        <v>0</v>
      </c>
      <c r="JBB1334" s="62">
        <f t="shared" si="857"/>
        <v>0</v>
      </c>
      <c r="JBC1334" s="62">
        <f t="shared" si="857"/>
        <v>2000000</v>
      </c>
      <c r="JBD1334" s="62">
        <f t="shared" si="857"/>
        <v>2000000</v>
      </c>
      <c r="JBJ1334" s="62" t="s">
        <v>197</v>
      </c>
      <c r="JBK1334" s="62" t="s">
        <v>1294</v>
      </c>
      <c r="JBL1334" s="62">
        <f>JBL1330</f>
        <v>0</v>
      </c>
      <c r="JBM1334" s="62">
        <f t="shared" si="857"/>
        <v>0</v>
      </c>
      <c r="JBN1334" s="62">
        <f t="shared" si="857"/>
        <v>0</v>
      </c>
      <c r="JBO1334" s="62">
        <f t="shared" si="857"/>
        <v>0</v>
      </c>
      <c r="JBP1334" s="62">
        <f t="shared" si="857"/>
        <v>2000000</v>
      </c>
      <c r="JBQ1334" s="62">
        <f t="shared" si="857"/>
        <v>0</v>
      </c>
      <c r="JBR1334" s="62">
        <f t="shared" si="857"/>
        <v>0</v>
      </c>
      <c r="JBS1334" s="62">
        <f t="shared" si="857"/>
        <v>2000000</v>
      </c>
      <c r="JBT1334" s="62">
        <f t="shared" si="857"/>
        <v>2000000</v>
      </c>
      <c r="JBZ1334" s="62" t="s">
        <v>197</v>
      </c>
      <c r="JCA1334" s="62" t="s">
        <v>1294</v>
      </c>
      <c r="JCB1334" s="62">
        <f>JCB1330</f>
        <v>0</v>
      </c>
      <c r="JCC1334" s="62">
        <f t="shared" si="857"/>
        <v>0</v>
      </c>
      <c r="JCD1334" s="62">
        <f t="shared" si="857"/>
        <v>0</v>
      </c>
      <c r="JCE1334" s="62">
        <f t="shared" si="857"/>
        <v>0</v>
      </c>
      <c r="JCF1334" s="62">
        <f t="shared" si="857"/>
        <v>2000000</v>
      </c>
      <c r="JCG1334" s="62">
        <f t="shared" si="857"/>
        <v>0</v>
      </c>
      <c r="JCH1334" s="62">
        <f t="shared" si="857"/>
        <v>0</v>
      </c>
      <c r="JCI1334" s="62">
        <f t="shared" si="857"/>
        <v>2000000</v>
      </c>
      <c r="JCJ1334" s="62">
        <f t="shared" si="857"/>
        <v>2000000</v>
      </c>
      <c r="JCP1334" s="62" t="s">
        <v>197</v>
      </c>
      <c r="JCQ1334" s="62" t="s">
        <v>1294</v>
      </c>
      <c r="JCR1334" s="62">
        <f>JCR1330</f>
        <v>0</v>
      </c>
      <c r="JCS1334" s="62">
        <f t="shared" si="858"/>
        <v>0</v>
      </c>
      <c r="JCT1334" s="62">
        <f t="shared" si="858"/>
        <v>0</v>
      </c>
      <c r="JCU1334" s="62">
        <f t="shared" si="858"/>
        <v>0</v>
      </c>
      <c r="JCV1334" s="62">
        <f t="shared" si="858"/>
        <v>2000000</v>
      </c>
      <c r="JCW1334" s="62">
        <f t="shared" si="858"/>
        <v>0</v>
      </c>
      <c r="JCX1334" s="62">
        <f t="shared" si="858"/>
        <v>0</v>
      </c>
      <c r="JCY1334" s="62">
        <f t="shared" si="858"/>
        <v>2000000</v>
      </c>
      <c r="JCZ1334" s="62">
        <f t="shared" si="858"/>
        <v>2000000</v>
      </c>
      <c r="JDF1334" s="62" t="s">
        <v>197</v>
      </c>
      <c r="JDG1334" s="62" t="s">
        <v>1294</v>
      </c>
      <c r="JDH1334" s="62">
        <f>JDH1330</f>
        <v>0</v>
      </c>
      <c r="JDI1334" s="62">
        <f t="shared" si="858"/>
        <v>0</v>
      </c>
      <c r="JDJ1334" s="62">
        <f t="shared" si="858"/>
        <v>0</v>
      </c>
      <c r="JDK1334" s="62">
        <f t="shared" si="858"/>
        <v>0</v>
      </c>
      <c r="JDL1334" s="62">
        <f t="shared" si="858"/>
        <v>2000000</v>
      </c>
      <c r="JDM1334" s="62">
        <f t="shared" si="858"/>
        <v>0</v>
      </c>
      <c r="JDN1334" s="62">
        <f t="shared" si="858"/>
        <v>0</v>
      </c>
      <c r="JDO1334" s="62">
        <f t="shared" si="858"/>
        <v>2000000</v>
      </c>
      <c r="JDP1334" s="62">
        <f t="shared" si="858"/>
        <v>2000000</v>
      </c>
      <c r="JDV1334" s="62" t="s">
        <v>197</v>
      </c>
      <c r="JDW1334" s="62" t="s">
        <v>1294</v>
      </c>
      <c r="JDX1334" s="62">
        <f>JDX1330</f>
        <v>0</v>
      </c>
      <c r="JDY1334" s="62">
        <f t="shared" si="858"/>
        <v>0</v>
      </c>
      <c r="JDZ1334" s="62">
        <f t="shared" si="858"/>
        <v>0</v>
      </c>
      <c r="JEA1334" s="62">
        <f t="shared" si="858"/>
        <v>0</v>
      </c>
      <c r="JEB1334" s="62">
        <f t="shared" si="858"/>
        <v>2000000</v>
      </c>
      <c r="JEC1334" s="62">
        <f t="shared" si="858"/>
        <v>0</v>
      </c>
      <c r="JED1334" s="62">
        <f t="shared" si="858"/>
        <v>0</v>
      </c>
      <c r="JEE1334" s="62">
        <f t="shared" si="858"/>
        <v>2000000</v>
      </c>
      <c r="JEF1334" s="62">
        <f t="shared" si="858"/>
        <v>2000000</v>
      </c>
      <c r="JEL1334" s="62" t="s">
        <v>197</v>
      </c>
      <c r="JEM1334" s="62" t="s">
        <v>1294</v>
      </c>
      <c r="JEN1334" s="62">
        <f>JEN1330</f>
        <v>0</v>
      </c>
      <c r="JEO1334" s="62">
        <f t="shared" si="858"/>
        <v>0</v>
      </c>
      <c r="JEP1334" s="62">
        <f t="shared" si="858"/>
        <v>0</v>
      </c>
      <c r="JEQ1334" s="62">
        <f t="shared" si="858"/>
        <v>0</v>
      </c>
      <c r="JER1334" s="62">
        <f t="shared" si="858"/>
        <v>2000000</v>
      </c>
      <c r="JES1334" s="62">
        <f t="shared" si="858"/>
        <v>0</v>
      </c>
      <c r="JET1334" s="62">
        <f t="shared" si="858"/>
        <v>0</v>
      </c>
      <c r="JEU1334" s="62">
        <f t="shared" si="858"/>
        <v>2000000</v>
      </c>
      <c r="JEV1334" s="62">
        <f t="shared" si="858"/>
        <v>2000000</v>
      </c>
      <c r="JFB1334" s="62" t="s">
        <v>197</v>
      </c>
      <c r="JFC1334" s="62" t="s">
        <v>1294</v>
      </c>
      <c r="JFD1334" s="62">
        <f>JFD1330</f>
        <v>0</v>
      </c>
      <c r="JFE1334" s="62">
        <f t="shared" si="859"/>
        <v>0</v>
      </c>
      <c r="JFF1334" s="62">
        <f t="shared" si="859"/>
        <v>0</v>
      </c>
      <c r="JFG1334" s="62">
        <f t="shared" si="859"/>
        <v>0</v>
      </c>
      <c r="JFH1334" s="62">
        <f t="shared" si="859"/>
        <v>2000000</v>
      </c>
      <c r="JFI1334" s="62">
        <f t="shared" si="859"/>
        <v>0</v>
      </c>
      <c r="JFJ1334" s="62">
        <f t="shared" si="859"/>
        <v>0</v>
      </c>
      <c r="JFK1334" s="62">
        <f t="shared" si="859"/>
        <v>2000000</v>
      </c>
      <c r="JFL1334" s="62">
        <f t="shared" si="859"/>
        <v>2000000</v>
      </c>
      <c r="JFR1334" s="62" t="s">
        <v>197</v>
      </c>
      <c r="JFS1334" s="62" t="s">
        <v>1294</v>
      </c>
      <c r="JFT1334" s="62">
        <f>JFT1330</f>
        <v>0</v>
      </c>
      <c r="JFU1334" s="62">
        <f t="shared" si="859"/>
        <v>0</v>
      </c>
      <c r="JFV1334" s="62">
        <f t="shared" si="859"/>
        <v>0</v>
      </c>
      <c r="JFW1334" s="62">
        <f t="shared" si="859"/>
        <v>0</v>
      </c>
      <c r="JFX1334" s="62">
        <f t="shared" si="859"/>
        <v>2000000</v>
      </c>
      <c r="JFY1334" s="62">
        <f t="shared" si="859"/>
        <v>0</v>
      </c>
      <c r="JFZ1334" s="62">
        <f t="shared" si="859"/>
        <v>0</v>
      </c>
      <c r="JGA1334" s="62">
        <f t="shared" si="859"/>
        <v>2000000</v>
      </c>
      <c r="JGB1334" s="62">
        <f t="shared" si="859"/>
        <v>2000000</v>
      </c>
      <c r="JGH1334" s="62" t="s">
        <v>197</v>
      </c>
      <c r="JGI1334" s="62" t="s">
        <v>1294</v>
      </c>
      <c r="JGJ1334" s="62">
        <f>JGJ1330</f>
        <v>0</v>
      </c>
      <c r="JGK1334" s="62">
        <f t="shared" si="859"/>
        <v>0</v>
      </c>
      <c r="JGL1334" s="62">
        <f t="shared" si="859"/>
        <v>0</v>
      </c>
      <c r="JGM1334" s="62">
        <f t="shared" si="859"/>
        <v>0</v>
      </c>
      <c r="JGN1334" s="62">
        <f t="shared" si="859"/>
        <v>2000000</v>
      </c>
      <c r="JGO1334" s="62">
        <f t="shared" si="859"/>
        <v>0</v>
      </c>
      <c r="JGP1334" s="62">
        <f t="shared" si="859"/>
        <v>0</v>
      </c>
      <c r="JGQ1334" s="62">
        <f t="shared" si="859"/>
        <v>2000000</v>
      </c>
      <c r="JGR1334" s="62">
        <f t="shared" si="859"/>
        <v>2000000</v>
      </c>
      <c r="JGX1334" s="62" t="s">
        <v>197</v>
      </c>
      <c r="JGY1334" s="62" t="s">
        <v>1294</v>
      </c>
      <c r="JGZ1334" s="62">
        <f>JGZ1330</f>
        <v>0</v>
      </c>
      <c r="JHA1334" s="62">
        <f t="shared" si="859"/>
        <v>0</v>
      </c>
      <c r="JHB1334" s="62">
        <f t="shared" si="859"/>
        <v>0</v>
      </c>
      <c r="JHC1334" s="62">
        <f t="shared" si="859"/>
        <v>0</v>
      </c>
      <c r="JHD1334" s="62">
        <f t="shared" si="859"/>
        <v>2000000</v>
      </c>
      <c r="JHE1334" s="62">
        <f t="shared" si="859"/>
        <v>0</v>
      </c>
      <c r="JHF1334" s="62">
        <f t="shared" si="859"/>
        <v>0</v>
      </c>
      <c r="JHG1334" s="62">
        <f t="shared" si="859"/>
        <v>2000000</v>
      </c>
      <c r="JHH1334" s="62">
        <f t="shared" si="859"/>
        <v>2000000</v>
      </c>
      <c r="JHN1334" s="62" t="s">
        <v>197</v>
      </c>
      <c r="JHO1334" s="62" t="s">
        <v>1294</v>
      </c>
      <c r="JHP1334" s="62">
        <f>JHP1330</f>
        <v>0</v>
      </c>
      <c r="JHQ1334" s="62">
        <f t="shared" si="860"/>
        <v>0</v>
      </c>
      <c r="JHR1334" s="62">
        <f t="shared" si="860"/>
        <v>0</v>
      </c>
      <c r="JHS1334" s="62">
        <f t="shared" si="860"/>
        <v>0</v>
      </c>
      <c r="JHT1334" s="62">
        <f t="shared" si="860"/>
        <v>2000000</v>
      </c>
      <c r="JHU1334" s="62">
        <f t="shared" si="860"/>
        <v>0</v>
      </c>
      <c r="JHV1334" s="62">
        <f t="shared" si="860"/>
        <v>0</v>
      </c>
      <c r="JHW1334" s="62">
        <f t="shared" si="860"/>
        <v>2000000</v>
      </c>
      <c r="JHX1334" s="62">
        <f t="shared" si="860"/>
        <v>2000000</v>
      </c>
      <c r="JID1334" s="62" t="s">
        <v>197</v>
      </c>
      <c r="JIE1334" s="62" t="s">
        <v>1294</v>
      </c>
      <c r="JIF1334" s="62">
        <f>JIF1330</f>
        <v>0</v>
      </c>
      <c r="JIG1334" s="62">
        <f t="shared" si="860"/>
        <v>0</v>
      </c>
      <c r="JIH1334" s="62">
        <f t="shared" si="860"/>
        <v>0</v>
      </c>
      <c r="JII1334" s="62">
        <f t="shared" si="860"/>
        <v>0</v>
      </c>
      <c r="JIJ1334" s="62">
        <f t="shared" si="860"/>
        <v>2000000</v>
      </c>
      <c r="JIK1334" s="62">
        <f t="shared" si="860"/>
        <v>0</v>
      </c>
      <c r="JIL1334" s="62">
        <f t="shared" si="860"/>
        <v>0</v>
      </c>
      <c r="JIM1334" s="62">
        <f t="shared" si="860"/>
        <v>2000000</v>
      </c>
      <c r="JIN1334" s="62">
        <f t="shared" si="860"/>
        <v>2000000</v>
      </c>
      <c r="JIT1334" s="62" t="s">
        <v>197</v>
      </c>
      <c r="JIU1334" s="62" t="s">
        <v>1294</v>
      </c>
      <c r="JIV1334" s="62">
        <f>JIV1330</f>
        <v>0</v>
      </c>
      <c r="JIW1334" s="62">
        <f t="shared" si="860"/>
        <v>0</v>
      </c>
      <c r="JIX1334" s="62">
        <f t="shared" si="860"/>
        <v>0</v>
      </c>
      <c r="JIY1334" s="62">
        <f t="shared" si="860"/>
        <v>0</v>
      </c>
      <c r="JIZ1334" s="62">
        <f t="shared" si="860"/>
        <v>2000000</v>
      </c>
      <c r="JJA1334" s="62">
        <f t="shared" si="860"/>
        <v>0</v>
      </c>
      <c r="JJB1334" s="62">
        <f t="shared" si="860"/>
        <v>0</v>
      </c>
      <c r="JJC1334" s="62">
        <f t="shared" si="860"/>
        <v>2000000</v>
      </c>
      <c r="JJD1334" s="62">
        <f t="shared" si="860"/>
        <v>2000000</v>
      </c>
      <c r="JJJ1334" s="62" t="s">
        <v>197</v>
      </c>
      <c r="JJK1334" s="62" t="s">
        <v>1294</v>
      </c>
      <c r="JJL1334" s="62">
        <f>JJL1330</f>
        <v>0</v>
      </c>
      <c r="JJM1334" s="62">
        <f t="shared" si="860"/>
        <v>0</v>
      </c>
      <c r="JJN1334" s="62">
        <f t="shared" si="860"/>
        <v>0</v>
      </c>
      <c r="JJO1334" s="62">
        <f t="shared" si="860"/>
        <v>0</v>
      </c>
      <c r="JJP1334" s="62">
        <f t="shared" si="860"/>
        <v>2000000</v>
      </c>
      <c r="JJQ1334" s="62">
        <f t="shared" si="860"/>
        <v>0</v>
      </c>
      <c r="JJR1334" s="62">
        <f t="shared" si="860"/>
        <v>0</v>
      </c>
      <c r="JJS1334" s="62">
        <f t="shared" si="860"/>
        <v>2000000</v>
      </c>
      <c r="JJT1334" s="62">
        <f t="shared" si="860"/>
        <v>2000000</v>
      </c>
      <c r="JJZ1334" s="62" t="s">
        <v>197</v>
      </c>
      <c r="JKA1334" s="62" t="s">
        <v>1294</v>
      </c>
      <c r="JKB1334" s="62">
        <f>JKB1330</f>
        <v>0</v>
      </c>
      <c r="JKC1334" s="62">
        <f t="shared" si="861"/>
        <v>0</v>
      </c>
      <c r="JKD1334" s="62">
        <f t="shared" si="861"/>
        <v>0</v>
      </c>
      <c r="JKE1334" s="62">
        <f t="shared" si="861"/>
        <v>0</v>
      </c>
      <c r="JKF1334" s="62">
        <f t="shared" si="861"/>
        <v>2000000</v>
      </c>
      <c r="JKG1334" s="62">
        <f t="shared" si="861"/>
        <v>0</v>
      </c>
      <c r="JKH1334" s="62">
        <f t="shared" si="861"/>
        <v>0</v>
      </c>
      <c r="JKI1334" s="62">
        <f t="shared" si="861"/>
        <v>2000000</v>
      </c>
      <c r="JKJ1334" s="62">
        <f t="shared" si="861"/>
        <v>2000000</v>
      </c>
      <c r="JKP1334" s="62" t="s">
        <v>197</v>
      </c>
      <c r="JKQ1334" s="62" t="s">
        <v>1294</v>
      </c>
      <c r="JKR1334" s="62">
        <f>JKR1330</f>
        <v>0</v>
      </c>
      <c r="JKS1334" s="62">
        <f t="shared" si="861"/>
        <v>0</v>
      </c>
      <c r="JKT1334" s="62">
        <f t="shared" si="861"/>
        <v>0</v>
      </c>
      <c r="JKU1334" s="62">
        <f t="shared" si="861"/>
        <v>0</v>
      </c>
      <c r="JKV1334" s="62">
        <f t="shared" si="861"/>
        <v>2000000</v>
      </c>
      <c r="JKW1334" s="62">
        <f t="shared" si="861"/>
        <v>0</v>
      </c>
      <c r="JKX1334" s="62">
        <f t="shared" si="861"/>
        <v>0</v>
      </c>
      <c r="JKY1334" s="62">
        <f t="shared" si="861"/>
        <v>2000000</v>
      </c>
      <c r="JKZ1334" s="62">
        <f t="shared" si="861"/>
        <v>2000000</v>
      </c>
      <c r="JLF1334" s="62" t="s">
        <v>197</v>
      </c>
      <c r="JLG1334" s="62" t="s">
        <v>1294</v>
      </c>
      <c r="JLH1334" s="62">
        <f>JLH1330</f>
        <v>0</v>
      </c>
      <c r="JLI1334" s="62">
        <f t="shared" si="861"/>
        <v>0</v>
      </c>
      <c r="JLJ1334" s="62">
        <f t="shared" si="861"/>
        <v>0</v>
      </c>
      <c r="JLK1334" s="62">
        <f t="shared" si="861"/>
        <v>0</v>
      </c>
      <c r="JLL1334" s="62">
        <f t="shared" si="861"/>
        <v>2000000</v>
      </c>
      <c r="JLM1334" s="62">
        <f t="shared" si="861"/>
        <v>0</v>
      </c>
      <c r="JLN1334" s="62">
        <f t="shared" si="861"/>
        <v>0</v>
      </c>
      <c r="JLO1334" s="62">
        <f t="shared" si="861"/>
        <v>2000000</v>
      </c>
      <c r="JLP1334" s="62">
        <f t="shared" si="861"/>
        <v>2000000</v>
      </c>
      <c r="JLV1334" s="62" t="s">
        <v>197</v>
      </c>
      <c r="JLW1334" s="62" t="s">
        <v>1294</v>
      </c>
      <c r="JLX1334" s="62">
        <f>JLX1330</f>
        <v>0</v>
      </c>
      <c r="JLY1334" s="62">
        <f t="shared" si="861"/>
        <v>0</v>
      </c>
      <c r="JLZ1334" s="62">
        <f t="shared" si="861"/>
        <v>0</v>
      </c>
      <c r="JMA1334" s="62">
        <f t="shared" si="861"/>
        <v>0</v>
      </c>
      <c r="JMB1334" s="62">
        <f t="shared" si="861"/>
        <v>2000000</v>
      </c>
      <c r="JMC1334" s="62">
        <f t="shared" si="861"/>
        <v>0</v>
      </c>
      <c r="JMD1334" s="62">
        <f t="shared" si="861"/>
        <v>0</v>
      </c>
      <c r="JME1334" s="62">
        <f t="shared" si="861"/>
        <v>2000000</v>
      </c>
      <c r="JMF1334" s="62">
        <f t="shared" si="861"/>
        <v>2000000</v>
      </c>
      <c r="JML1334" s="62" t="s">
        <v>197</v>
      </c>
      <c r="JMM1334" s="62" t="s">
        <v>1294</v>
      </c>
      <c r="JMN1334" s="62">
        <f>JMN1330</f>
        <v>0</v>
      </c>
      <c r="JMO1334" s="62">
        <f t="shared" si="862"/>
        <v>0</v>
      </c>
      <c r="JMP1334" s="62">
        <f t="shared" si="862"/>
        <v>0</v>
      </c>
      <c r="JMQ1334" s="62">
        <f t="shared" si="862"/>
        <v>0</v>
      </c>
      <c r="JMR1334" s="62">
        <f t="shared" si="862"/>
        <v>2000000</v>
      </c>
      <c r="JMS1334" s="62">
        <f t="shared" si="862"/>
        <v>0</v>
      </c>
      <c r="JMT1334" s="62">
        <f t="shared" si="862"/>
        <v>0</v>
      </c>
      <c r="JMU1334" s="62">
        <f t="shared" si="862"/>
        <v>2000000</v>
      </c>
      <c r="JMV1334" s="62">
        <f t="shared" si="862"/>
        <v>2000000</v>
      </c>
      <c r="JNB1334" s="62" t="s">
        <v>197</v>
      </c>
      <c r="JNC1334" s="62" t="s">
        <v>1294</v>
      </c>
      <c r="JND1334" s="62">
        <f>JND1330</f>
        <v>0</v>
      </c>
      <c r="JNE1334" s="62">
        <f t="shared" si="862"/>
        <v>0</v>
      </c>
      <c r="JNF1334" s="62">
        <f t="shared" si="862"/>
        <v>0</v>
      </c>
      <c r="JNG1334" s="62">
        <f t="shared" si="862"/>
        <v>0</v>
      </c>
      <c r="JNH1334" s="62">
        <f t="shared" si="862"/>
        <v>2000000</v>
      </c>
      <c r="JNI1334" s="62">
        <f t="shared" si="862"/>
        <v>0</v>
      </c>
      <c r="JNJ1334" s="62">
        <f t="shared" si="862"/>
        <v>0</v>
      </c>
      <c r="JNK1334" s="62">
        <f t="shared" si="862"/>
        <v>2000000</v>
      </c>
      <c r="JNL1334" s="62">
        <f t="shared" si="862"/>
        <v>2000000</v>
      </c>
      <c r="JNR1334" s="62" t="s">
        <v>197</v>
      </c>
      <c r="JNS1334" s="62" t="s">
        <v>1294</v>
      </c>
      <c r="JNT1334" s="62">
        <f>JNT1330</f>
        <v>0</v>
      </c>
      <c r="JNU1334" s="62">
        <f t="shared" si="862"/>
        <v>0</v>
      </c>
      <c r="JNV1334" s="62">
        <f t="shared" si="862"/>
        <v>0</v>
      </c>
      <c r="JNW1334" s="62">
        <f t="shared" si="862"/>
        <v>0</v>
      </c>
      <c r="JNX1334" s="62">
        <f t="shared" si="862"/>
        <v>2000000</v>
      </c>
      <c r="JNY1334" s="62">
        <f t="shared" si="862"/>
        <v>0</v>
      </c>
      <c r="JNZ1334" s="62">
        <f t="shared" si="862"/>
        <v>0</v>
      </c>
      <c r="JOA1334" s="62">
        <f t="shared" si="862"/>
        <v>2000000</v>
      </c>
      <c r="JOB1334" s="62">
        <f t="shared" si="862"/>
        <v>2000000</v>
      </c>
      <c r="JOH1334" s="62" t="s">
        <v>197</v>
      </c>
      <c r="JOI1334" s="62" t="s">
        <v>1294</v>
      </c>
      <c r="JOJ1334" s="62">
        <f>JOJ1330</f>
        <v>0</v>
      </c>
      <c r="JOK1334" s="62">
        <f t="shared" si="862"/>
        <v>0</v>
      </c>
      <c r="JOL1334" s="62">
        <f t="shared" si="862"/>
        <v>0</v>
      </c>
      <c r="JOM1334" s="62">
        <f t="shared" si="862"/>
        <v>0</v>
      </c>
      <c r="JON1334" s="62">
        <f t="shared" si="862"/>
        <v>2000000</v>
      </c>
      <c r="JOO1334" s="62">
        <f t="shared" si="862"/>
        <v>0</v>
      </c>
      <c r="JOP1334" s="62">
        <f t="shared" si="862"/>
        <v>0</v>
      </c>
      <c r="JOQ1334" s="62">
        <f t="shared" si="862"/>
        <v>2000000</v>
      </c>
      <c r="JOR1334" s="62">
        <f t="shared" si="862"/>
        <v>2000000</v>
      </c>
      <c r="JOX1334" s="62" t="s">
        <v>197</v>
      </c>
      <c r="JOY1334" s="62" t="s">
        <v>1294</v>
      </c>
      <c r="JOZ1334" s="62">
        <f>JOZ1330</f>
        <v>0</v>
      </c>
      <c r="JPA1334" s="62">
        <f t="shared" si="863"/>
        <v>0</v>
      </c>
      <c r="JPB1334" s="62">
        <f t="shared" si="863"/>
        <v>0</v>
      </c>
      <c r="JPC1334" s="62">
        <f t="shared" si="863"/>
        <v>0</v>
      </c>
      <c r="JPD1334" s="62">
        <f t="shared" si="863"/>
        <v>2000000</v>
      </c>
      <c r="JPE1334" s="62">
        <f t="shared" si="863"/>
        <v>0</v>
      </c>
      <c r="JPF1334" s="62">
        <f t="shared" si="863"/>
        <v>0</v>
      </c>
      <c r="JPG1334" s="62">
        <f t="shared" si="863"/>
        <v>2000000</v>
      </c>
      <c r="JPH1334" s="62">
        <f t="shared" si="863"/>
        <v>2000000</v>
      </c>
      <c r="JPN1334" s="62" t="s">
        <v>197</v>
      </c>
      <c r="JPO1334" s="62" t="s">
        <v>1294</v>
      </c>
      <c r="JPP1334" s="62">
        <f>JPP1330</f>
        <v>0</v>
      </c>
      <c r="JPQ1334" s="62">
        <f t="shared" si="863"/>
        <v>0</v>
      </c>
      <c r="JPR1334" s="62">
        <f t="shared" si="863"/>
        <v>0</v>
      </c>
      <c r="JPS1334" s="62">
        <f t="shared" si="863"/>
        <v>0</v>
      </c>
      <c r="JPT1334" s="62">
        <f t="shared" si="863"/>
        <v>2000000</v>
      </c>
      <c r="JPU1334" s="62">
        <f t="shared" si="863"/>
        <v>0</v>
      </c>
      <c r="JPV1334" s="62">
        <f t="shared" si="863"/>
        <v>0</v>
      </c>
      <c r="JPW1334" s="62">
        <f t="shared" si="863"/>
        <v>2000000</v>
      </c>
      <c r="JPX1334" s="62">
        <f t="shared" si="863"/>
        <v>2000000</v>
      </c>
      <c r="JQD1334" s="62" t="s">
        <v>197</v>
      </c>
      <c r="JQE1334" s="62" t="s">
        <v>1294</v>
      </c>
      <c r="JQF1334" s="62">
        <f>JQF1330</f>
        <v>0</v>
      </c>
      <c r="JQG1334" s="62">
        <f t="shared" si="863"/>
        <v>0</v>
      </c>
      <c r="JQH1334" s="62">
        <f t="shared" si="863"/>
        <v>0</v>
      </c>
      <c r="JQI1334" s="62">
        <f t="shared" si="863"/>
        <v>0</v>
      </c>
      <c r="JQJ1334" s="62">
        <f t="shared" si="863"/>
        <v>2000000</v>
      </c>
      <c r="JQK1334" s="62">
        <f t="shared" si="863"/>
        <v>0</v>
      </c>
      <c r="JQL1334" s="62">
        <f t="shared" si="863"/>
        <v>0</v>
      </c>
      <c r="JQM1334" s="62">
        <f t="shared" si="863"/>
        <v>2000000</v>
      </c>
      <c r="JQN1334" s="62">
        <f t="shared" si="863"/>
        <v>2000000</v>
      </c>
      <c r="JQT1334" s="62" t="s">
        <v>197</v>
      </c>
      <c r="JQU1334" s="62" t="s">
        <v>1294</v>
      </c>
      <c r="JQV1334" s="62">
        <f>JQV1330</f>
        <v>0</v>
      </c>
      <c r="JQW1334" s="62">
        <f t="shared" si="863"/>
        <v>0</v>
      </c>
      <c r="JQX1334" s="62">
        <f t="shared" si="863"/>
        <v>0</v>
      </c>
      <c r="JQY1334" s="62">
        <f t="shared" si="863"/>
        <v>0</v>
      </c>
      <c r="JQZ1334" s="62">
        <f t="shared" si="863"/>
        <v>2000000</v>
      </c>
      <c r="JRA1334" s="62">
        <f t="shared" si="863"/>
        <v>0</v>
      </c>
      <c r="JRB1334" s="62">
        <f t="shared" si="863"/>
        <v>0</v>
      </c>
      <c r="JRC1334" s="62">
        <f t="shared" si="863"/>
        <v>2000000</v>
      </c>
      <c r="JRD1334" s="62">
        <f t="shared" si="863"/>
        <v>2000000</v>
      </c>
      <c r="JRJ1334" s="62" t="s">
        <v>197</v>
      </c>
      <c r="JRK1334" s="62" t="s">
        <v>1294</v>
      </c>
      <c r="JRL1334" s="62">
        <f>JRL1330</f>
        <v>0</v>
      </c>
      <c r="JRM1334" s="62">
        <f t="shared" si="864"/>
        <v>0</v>
      </c>
      <c r="JRN1334" s="62">
        <f t="shared" si="864"/>
        <v>0</v>
      </c>
      <c r="JRO1334" s="62">
        <f t="shared" si="864"/>
        <v>0</v>
      </c>
      <c r="JRP1334" s="62">
        <f t="shared" si="864"/>
        <v>2000000</v>
      </c>
      <c r="JRQ1334" s="62">
        <f t="shared" si="864"/>
        <v>0</v>
      </c>
      <c r="JRR1334" s="62">
        <f t="shared" si="864"/>
        <v>0</v>
      </c>
      <c r="JRS1334" s="62">
        <f t="shared" si="864"/>
        <v>2000000</v>
      </c>
      <c r="JRT1334" s="62">
        <f t="shared" si="864"/>
        <v>2000000</v>
      </c>
      <c r="JRZ1334" s="62" t="s">
        <v>197</v>
      </c>
      <c r="JSA1334" s="62" t="s">
        <v>1294</v>
      </c>
      <c r="JSB1334" s="62">
        <f>JSB1330</f>
        <v>0</v>
      </c>
      <c r="JSC1334" s="62">
        <f t="shared" si="864"/>
        <v>0</v>
      </c>
      <c r="JSD1334" s="62">
        <f t="shared" si="864"/>
        <v>0</v>
      </c>
      <c r="JSE1334" s="62">
        <f t="shared" si="864"/>
        <v>0</v>
      </c>
      <c r="JSF1334" s="62">
        <f t="shared" si="864"/>
        <v>2000000</v>
      </c>
      <c r="JSG1334" s="62">
        <f t="shared" si="864"/>
        <v>0</v>
      </c>
      <c r="JSH1334" s="62">
        <f t="shared" si="864"/>
        <v>0</v>
      </c>
      <c r="JSI1334" s="62">
        <f t="shared" si="864"/>
        <v>2000000</v>
      </c>
      <c r="JSJ1334" s="62">
        <f t="shared" si="864"/>
        <v>2000000</v>
      </c>
      <c r="JSP1334" s="62" t="s">
        <v>197</v>
      </c>
      <c r="JSQ1334" s="62" t="s">
        <v>1294</v>
      </c>
      <c r="JSR1334" s="62">
        <f>JSR1330</f>
        <v>0</v>
      </c>
      <c r="JSS1334" s="62">
        <f t="shared" si="864"/>
        <v>0</v>
      </c>
      <c r="JST1334" s="62">
        <f t="shared" si="864"/>
        <v>0</v>
      </c>
      <c r="JSU1334" s="62">
        <f t="shared" si="864"/>
        <v>0</v>
      </c>
      <c r="JSV1334" s="62">
        <f t="shared" si="864"/>
        <v>2000000</v>
      </c>
      <c r="JSW1334" s="62">
        <f t="shared" si="864"/>
        <v>0</v>
      </c>
      <c r="JSX1334" s="62">
        <f t="shared" si="864"/>
        <v>0</v>
      </c>
      <c r="JSY1334" s="62">
        <f t="shared" si="864"/>
        <v>2000000</v>
      </c>
      <c r="JSZ1334" s="62">
        <f t="shared" si="864"/>
        <v>2000000</v>
      </c>
      <c r="JTF1334" s="62" t="s">
        <v>197</v>
      </c>
      <c r="JTG1334" s="62" t="s">
        <v>1294</v>
      </c>
      <c r="JTH1334" s="62">
        <f>JTH1330</f>
        <v>0</v>
      </c>
      <c r="JTI1334" s="62">
        <f t="shared" si="864"/>
        <v>0</v>
      </c>
      <c r="JTJ1334" s="62">
        <f t="shared" si="864"/>
        <v>0</v>
      </c>
      <c r="JTK1334" s="62">
        <f t="shared" si="864"/>
        <v>0</v>
      </c>
      <c r="JTL1334" s="62">
        <f t="shared" si="864"/>
        <v>2000000</v>
      </c>
      <c r="JTM1334" s="62">
        <f t="shared" si="864"/>
        <v>0</v>
      </c>
      <c r="JTN1334" s="62">
        <f t="shared" si="864"/>
        <v>0</v>
      </c>
      <c r="JTO1334" s="62">
        <f t="shared" si="864"/>
        <v>2000000</v>
      </c>
      <c r="JTP1334" s="62">
        <f t="shared" si="864"/>
        <v>2000000</v>
      </c>
      <c r="JTV1334" s="62" t="s">
        <v>197</v>
      </c>
      <c r="JTW1334" s="62" t="s">
        <v>1294</v>
      </c>
      <c r="JTX1334" s="62">
        <f>JTX1330</f>
        <v>0</v>
      </c>
      <c r="JTY1334" s="62">
        <f t="shared" si="865"/>
        <v>0</v>
      </c>
      <c r="JTZ1334" s="62">
        <f t="shared" si="865"/>
        <v>0</v>
      </c>
      <c r="JUA1334" s="62">
        <f t="shared" si="865"/>
        <v>0</v>
      </c>
      <c r="JUB1334" s="62">
        <f t="shared" si="865"/>
        <v>2000000</v>
      </c>
      <c r="JUC1334" s="62">
        <f t="shared" si="865"/>
        <v>0</v>
      </c>
      <c r="JUD1334" s="62">
        <f t="shared" si="865"/>
        <v>0</v>
      </c>
      <c r="JUE1334" s="62">
        <f t="shared" si="865"/>
        <v>2000000</v>
      </c>
      <c r="JUF1334" s="62">
        <f t="shared" si="865"/>
        <v>2000000</v>
      </c>
      <c r="JUL1334" s="62" t="s">
        <v>197</v>
      </c>
      <c r="JUM1334" s="62" t="s">
        <v>1294</v>
      </c>
      <c r="JUN1334" s="62">
        <f>JUN1330</f>
        <v>0</v>
      </c>
      <c r="JUO1334" s="62">
        <f t="shared" si="865"/>
        <v>0</v>
      </c>
      <c r="JUP1334" s="62">
        <f t="shared" si="865"/>
        <v>0</v>
      </c>
      <c r="JUQ1334" s="62">
        <f t="shared" si="865"/>
        <v>0</v>
      </c>
      <c r="JUR1334" s="62">
        <f t="shared" si="865"/>
        <v>2000000</v>
      </c>
      <c r="JUS1334" s="62">
        <f t="shared" si="865"/>
        <v>0</v>
      </c>
      <c r="JUT1334" s="62">
        <f t="shared" si="865"/>
        <v>0</v>
      </c>
      <c r="JUU1334" s="62">
        <f t="shared" si="865"/>
        <v>2000000</v>
      </c>
      <c r="JUV1334" s="62">
        <f t="shared" si="865"/>
        <v>2000000</v>
      </c>
      <c r="JVB1334" s="62" t="s">
        <v>197</v>
      </c>
      <c r="JVC1334" s="62" t="s">
        <v>1294</v>
      </c>
      <c r="JVD1334" s="62">
        <f>JVD1330</f>
        <v>0</v>
      </c>
      <c r="JVE1334" s="62">
        <f t="shared" si="865"/>
        <v>0</v>
      </c>
      <c r="JVF1334" s="62">
        <f t="shared" si="865"/>
        <v>0</v>
      </c>
      <c r="JVG1334" s="62">
        <f t="shared" si="865"/>
        <v>0</v>
      </c>
      <c r="JVH1334" s="62">
        <f t="shared" si="865"/>
        <v>2000000</v>
      </c>
      <c r="JVI1334" s="62">
        <f t="shared" si="865"/>
        <v>0</v>
      </c>
      <c r="JVJ1334" s="62">
        <f t="shared" si="865"/>
        <v>0</v>
      </c>
      <c r="JVK1334" s="62">
        <f t="shared" si="865"/>
        <v>2000000</v>
      </c>
      <c r="JVL1334" s="62">
        <f t="shared" si="865"/>
        <v>2000000</v>
      </c>
      <c r="JVR1334" s="62" t="s">
        <v>197</v>
      </c>
      <c r="JVS1334" s="62" t="s">
        <v>1294</v>
      </c>
      <c r="JVT1334" s="62">
        <f>JVT1330</f>
        <v>0</v>
      </c>
      <c r="JVU1334" s="62">
        <f t="shared" si="865"/>
        <v>0</v>
      </c>
      <c r="JVV1334" s="62">
        <f t="shared" si="865"/>
        <v>0</v>
      </c>
      <c r="JVW1334" s="62">
        <f t="shared" si="865"/>
        <v>0</v>
      </c>
      <c r="JVX1334" s="62">
        <f t="shared" si="865"/>
        <v>2000000</v>
      </c>
      <c r="JVY1334" s="62">
        <f t="shared" si="865"/>
        <v>0</v>
      </c>
      <c r="JVZ1334" s="62">
        <f t="shared" si="865"/>
        <v>0</v>
      </c>
      <c r="JWA1334" s="62">
        <f t="shared" si="865"/>
        <v>2000000</v>
      </c>
      <c r="JWB1334" s="62">
        <f t="shared" si="865"/>
        <v>2000000</v>
      </c>
      <c r="JWH1334" s="62" t="s">
        <v>197</v>
      </c>
      <c r="JWI1334" s="62" t="s">
        <v>1294</v>
      </c>
      <c r="JWJ1334" s="62">
        <f>JWJ1330</f>
        <v>0</v>
      </c>
      <c r="JWK1334" s="62">
        <f t="shared" si="866"/>
        <v>0</v>
      </c>
      <c r="JWL1334" s="62">
        <f t="shared" si="866"/>
        <v>0</v>
      </c>
      <c r="JWM1334" s="62">
        <f t="shared" si="866"/>
        <v>0</v>
      </c>
      <c r="JWN1334" s="62">
        <f t="shared" si="866"/>
        <v>2000000</v>
      </c>
      <c r="JWO1334" s="62">
        <f t="shared" si="866"/>
        <v>0</v>
      </c>
      <c r="JWP1334" s="62">
        <f t="shared" si="866"/>
        <v>0</v>
      </c>
      <c r="JWQ1334" s="62">
        <f t="shared" si="866"/>
        <v>2000000</v>
      </c>
      <c r="JWR1334" s="62">
        <f t="shared" si="866"/>
        <v>2000000</v>
      </c>
      <c r="JWX1334" s="62" t="s">
        <v>197</v>
      </c>
      <c r="JWY1334" s="62" t="s">
        <v>1294</v>
      </c>
      <c r="JWZ1334" s="62">
        <f>JWZ1330</f>
        <v>0</v>
      </c>
      <c r="JXA1334" s="62">
        <f t="shared" si="866"/>
        <v>0</v>
      </c>
      <c r="JXB1334" s="62">
        <f t="shared" si="866"/>
        <v>0</v>
      </c>
      <c r="JXC1334" s="62">
        <f t="shared" si="866"/>
        <v>0</v>
      </c>
      <c r="JXD1334" s="62">
        <f t="shared" si="866"/>
        <v>2000000</v>
      </c>
      <c r="JXE1334" s="62">
        <f t="shared" si="866"/>
        <v>0</v>
      </c>
      <c r="JXF1334" s="62">
        <f t="shared" si="866"/>
        <v>0</v>
      </c>
      <c r="JXG1334" s="62">
        <f t="shared" si="866"/>
        <v>2000000</v>
      </c>
      <c r="JXH1334" s="62">
        <f t="shared" si="866"/>
        <v>2000000</v>
      </c>
      <c r="JXN1334" s="62" t="s">
        <v>197</v>
      </c>
      <c r="JXO1334" s="62" t="s">
        <v>1294</v>
      </c>
      <c r="JXP1334" s="62">
        <f>JXP1330</f>
        <v>0</v>
      </c>
      <c r="JXQ1334" s="62">
        <f t="shared" si="866"/>
        <v>0</v>
      </c>
      <c r="JXR1334" s="62">
        <f t="shared" si="866"/>
        <v>0</v>
      </c>
      <c r="JXS1334" s="62">
        <f t="shared" si="866"/>
        <v>0</v>
      </c>
      <c r="JXT1334" s="62">
        <f t="shared" si="866"/>
        <v>2000000</v>
      </c>
      <c r="JXU1334" s="62">
        <f t="shared" si="866"/>
        <v>0</v>
      </c>
      <c r="JXV1334" s="62">
        <f t="shared" si="866"/>
        <v>0</v>
      </c>
      <c r="JXW1334" s="62">
        <f t="shared" si="866"/>
        <v>2000000</v>
      </c>
      <c r="JXX1334" s="62">
        <f t="shared" si="866"/>
        <v>2000000</v>
      </c>
      <c r="JYD1334" s="62" t="s">
        <v>197</v>
      </c>
      <c r="JYE1334" s="62" t="s">
        <v>1294</v>
      </c>
      <c r="JYF1334" s="62">
        <f>JYF1330</f>
        <v>0</v>
      </c>
      <c r="JYG1334" s="62">
        <f t="shared" si="866"/>
        <v>0</v>
      </c>
      <c r="JYH1334" s="62">
        <f t="shared" si="866"/>
        <v>0</v>
      </c>
      <c r="JYI1334" s="62">
        <f t="shared" si="866"/>
        <v>0</v>
      </c>
      <c r="JYJ1334" s="62">
        <f t="shared" si="866"/>
        <v>2000000</v>
      </c>
      <c r="JYK1334" s="62">
        <f t="shared" si="866"/>
        <v>0</v>
      </c>
      <c r="JYL1334" s="62">
        <f t="shared" si="866"/>
        <v>0</v>
      </c>
      <c r="JYM1334" s="62">
        <f t="shared" si="866"/>
        <v>2000000</v>
      </c>
      <c r="JYN1334" s="62">
        <f t="shared" si="866"/>
        <v>2000000</v>
      </c>
      <c r="JYT1334" s="62" t="s">
        <v>197</v>
      </c>
      <c r="JYU1334" s="62" t="s">
        <v>1294</v>
      </c>
      <c r="JYV1334" s="62">
        <f>JYV1330</f>
        <v>0</v>
      </c>
      <c r="JYW1334" s="62">
        <f t="shared" si="867"/>
        <v>0</v>
      </c>
      <c r="JYX1334" s="62">
        <f t="shared" si="867"/>
        <v>0</v>
      </c>
      <c r="JYY1334" s="62">
        <f t="shared" si="867"/>
        <v>0</v>
      </c>
      <c r="JYZ1334" s="62">
        <f t="shared" si="867"/>
        <v>2000000</v>
      </c>
      <c r="JZA1334" s="62">
        <f t="shared" si="867"/>
        <v>0</v>
      </c>
      <c r="JZB1334" s="62">
        <f t="shared" si="867"/>
        <v>0</v>
      </c>
      <c r="JZC1334" s="62">
        <f t="shared" si="867"/>
        <v>2000000</v>
      </c>
      <c r="JZD1334" s="62">
        <f t="shared" si="867"/>
        <v>2000000</v>
      </c>
      <c r="JZJ1334" s="62" t="s">
        <v>197</v>
      </c>
      <c r="JZK1334" s="62" t="s">
        <v>1294</v>
      </c>
      <c r="JZL1334" s="62">
        <f>JZL1330</f>
        <v>0</v>
      </c>
      <c r="JZM1334" s="62">
        <f t="shared" si="867"/>
        <v>0</v>
      </c>
      <c r="JZN1334" s="62">
        <f t="shared" si="867"/>
        <v>0</v>
      </c>
      <c r="JZO1334" s="62">
        <f t="shared" si="867"/>
        <v>0</v>
      </c>
      <c r="JZP1334" s="62">
        <f t="shared" si="867"/>
        <v>2000000</v>
      </c>
      <c r="JZQ1334" s="62">
        <f t="shared" si="867"/>
        <v>0</v>
      </c>
      <c r="JZR1334" s="62">
        <f t="shared" si="867"/>
        <v>0</v>
      </c>
      <c r="JZS1334" s="62">
        <f t="shared" si="867"/>
        <v>2000000</v>
      </c>
      <c r="JZT1334" s="62">
        <f t="shared" si="867"/>
        <v>2000000</v>
      </c>
      <c r="JZZ1334" s="62" t="s">
        <v>197</v>
      </c>
      <c r="KAA1334" s="62" t="s">
        <v>1294</v>
      </c>
      <c r="KAB1334" s="62">
        <f>KAB1330</f>
        <v>0</v>
      </c>
      <c r="KAC1334" s="62">
        <f t="shared" si="867"/>
        <v>0</v>
      </c>
      <c r="KAD1334" s="62">
        <f t="shared" si="867"/>
        <v>0</v>
      </c>
      <c r="KAE1334" s="62">
        <f t="shared" si="867"/>
        <v>0</v>
      </c>
      <c r="KAF1334" s="62">
        <f t="shared" si="867"/>
        <v>2000000</v>
      </c>
      <c r="KAG1334" s="62">
        <f t="shared" si="867"/>
        <v>0</v>
      </c>
      <c r="KAH1334" s="62">
        <f t="shared" si="867"/>
        <v>0</v>
      </c>
      <c r="KAI1334" s="62">
        <f t="shared" si="867"/>
        <v>2000000</v>
      </c>
      <c r="KAJ1334" s="62">
        <f t="shared" si="867"/>
        <v>2000000</v>
      </c>
      <c r="KAP1334" s="62" t="s">
        <v>197</v>
      </c>
      <c r="KAQ1334" s="62" t="s">
        <v>1294</v>
      </c>
      <c r="KAR1334" s="62">
        <f>KAR1330</f>
        <v>0</v>
      </c>
      <c r="KAS1334" s="62">
        <f t="shared" si="867"/>
        <v>0</v>
      </c>
      <c r="KAT1334" s="62">
        <f t="shared" si="867"/>
        <v>0</v>
      </c>
      <c r="KAU1334" s="62">
        <f t="shared" si="867"/>
        <v>0</v>
      </c>
      <c r="KAV1334" s="62">
        <f t="shared" si="867"/>
        <v>2000000</v>
      </c>
      <c r="KAW1334" s="62">
        <f t="shared" si="867"/>
        <v>0</v>
      </c>
      <c r="KAX1334" s="62">
        <f t="shared" si="867"/>
        <v>0</v>
      </c>
      <c r="KAY1334" s="62">
        <f t="shared" si="867"/>
        <v>2000000</v>
      </c>
      <c r="KAZ1334" s="62">
        <f t="shared" si="867"/>
        <v>2000000</v>
      </c>
      <c r="KBF1334" s="62" t="s">
        <v>197</v>
      </c>
      <c r="KBG1334" s="62" t="s">
        <v>1294</v>
      </c>
      <c r="KBH1334" s="62">
        <f>KBH1330</f>
        <v>0</v>
      </c>
      <c r="KBI1334" s="62">
        <f t="shared" si="868"/>
        <v>0</v>
      </c>
      <c r="KBJ1334" s="62">
        <f t="shared" si="868"/>
        <v>0</v>
      </c>
      <c r="KBK1334" s="62">
        <f t="shared" si="868"/>
        <v>0</v>
      </c>
      <c r="KBL1334" s="62">
        <f t="shared" si="868"/>
        <v>2000000</v>
      </c>
      <c r="KBM1334" s="62">
        <f t="shared" si="868"/>
        <v>0</v>
      </c>
      <c r="KBN1334" s="62">
        <f t="shared" si="868"/>
        <v>0</v>
      </c>
      <c r="KBO1334" s="62">
        <f t="shared" si="868"/>
        <v>2000000</v>
      </c>
      <c r="KBP1334" s="62">
        <f t="shared" si="868"/>
        <v>2000000</v>
      </c>
      <c r="KBV1334" s="62" t="s">
        <v>197</v>
      </c>
      <c r="KBW1334" s="62" t="s">
        <v>1294</v>
      </c>
      <c r="KBX1334" s="62">
        <f>KBX1330</f>
        <v>0</v>
      </c>
      <c r="KBY1334" s="62">
        <f t="shared" si="868"/>
        <v>0</v>
      </c>
      <c r="KBZ1334" s="62">
        <f t="shared" si="868"/>
        <v>0</v>
      </c>
      <c r="KCA1334" s="62">
        <f t="shared" si="868"/>
        <v>0</v>
      </c>
      <c r="KCB1334" s="62">
        <f t="shared" si="868"/>
        <v>2000000</v>
      </c>
      <c r="KCC1334" s="62">
        <f t="shared" si="868"/>
        <v>0</v>
      </c>
      <c r="KCD1334" s="62">
        <f t="shared" si="868"/>
        <v>0</v>
      </c>
      <c r="KCE1334" s="62">
        <f t="shared" si="868"/>
        <v>2000000</v>
      </c>
      <c r="KCF1334" s="62">
        <f t="shared" si="868"/>
        <v>2000000</v>
      </c>
      <c r="KCL1334" s="62" t="s">
        <v>197</v>
      </c>
      <c r="KCM1334" s="62" t="s">
        <v>1294</v>
      </c>
      <c r="KCN1334" s="62">
        <f>KCN1330</f>
        <v>0</v>
      </c>
      <c r="KCO1334" s="62">
        <f t="shared" si="868"/>
        <v>0</v>
      </c>
      <c r="KCP1334" s="62">
        <f t="shared" si="868"/>
        <v>0</v>
      </c>
      <c r="KCQ1334" s="62">
        <f t="shared" si="868"/>
        <v>0</v>
      </c>
      <c r="KCR1334" s="62">
        <f t="shared" si="868"/>
        <v>2000000</v>
      </c>
      <c r="KCS1334" s="62">
        <f t="shared" si="868"/>
        <v>0</v>
      </c>
      <c r="KCT1334" s="62">
        <f t="shared" si="868"/>
        <v>0</v>
      </c>
      <c r="KCU1334" s="62">
        <f t="shared" si="868"/>
        <v>2000000</v>
      </c>
      <c r="KCV1334" s="62">
        <f t="shared" si="868"/>
        <v>2000000</v>
      </c>
      <c r="KDB1334" s="62" t="s">
        <v>197</v>
      </c>
      <c r="KDC1334" s="62" t="s">
        <v>1294</v>
      </c>
      <c r="KDD1334" s="62">
        <f>KDD1330</f>
        <v>0</v>
      </c>
      <c r="KDE1334" s="62">
        <f t="shared" si="868"/>
        <v>0</v>
      </c>
      <c r="KDF1334" s="62">
        <f t="shared" si="868"/>
        <v>0</v>
      </c>
      <c r="KDG1334" s="62">
        <f t="shared" si="868"/>
        <v>0</v>
      </c>
      <c r="KDH1334" s="62">
        <f t="shared" si="868"/>
        <v>2000000</v>
      </c>
      <c r="KDI1334" s="62">
        <f t="shared" si="868"/>
        <v>0</v>
      </c>
      <c r="KDJ1334" s="62">
        <f t="shared" si="868"/>
        <v>0</v>
      </c>
      <c r="KDK1334" s="62">
        <f t="shared" si="868"/>
        <v>2000000</v>
      </c>
      <c r="KDL1334" s="62">
        <f t="shared" si="868"/>
        <v>2000000</v>
      </c>
      <c r="KDR1334" s="62" t="s">
        <v>197</v>
      </c>
      <c r="KDS1334" s="62" t="s">
        <v>1294</v>
      </c>
      <c r="KDT1334" s="62">
        <f>KDT1330</f>
        <v>0</v>
      </c>
      <c r="KDU1334" s="62">
        <f t="shared" si="869"/>
        <v>0</v>
      </c>
      <c r="KDV1334" s="62">
        <f t="shared" si="869"/>
        <v>0</v>
      </c>
      <c r="KDW1334" s="62">
        <f t="shared" si="869"/>
        <v>0</v>
      </c>
      <c r="KDX1334" s="62">
        <f t="shared" si="869"/>
        <v>2000000</v>
      </c>
      <c r="KDY1334" s="62">
        <f t="shared" si="869"/>
        <v>0</v>
      </c>
      <c r="KDZ1334" s="62">
        <f t="shared" si="869"/>
        <v>0</v>
      </c>
      <c r="KEA1334" s="62">
        <f t="shared" si="869"/>
        <v>2000000</v>
      </c>
      <c r="KEB1334" s="62">
        <f t="shared" si="869"/>
        <v>2000000</v>
      </c>
      <c r="KEH1334" s="62" t="s">
        <v>197</v>
      </c>
      <c r="KEI1334" s="62" t="s">
        <v>1294</v>
      </c>
      <c r="KEJ1334" s="62">
        <f>KEJ1330</f>
        <v>0</v>
      </c>
      <c r="KEK1334" s="62">
        <f t="shared" si="869"/>
        <v>0</v>
      </c>
      <c r="KEL1334" s="62">
        <f t="shared" si="869"/>
        <v>0</v>
      </c>
      <c r="KEM1334" s="62">
        <f t="shared" si="869"/>
        <v>0</v>
      </c>
      <c r="KEN1334" s="62">
        <f t="shared" si="869"/>
        <v>2000000</v>
      </c>
      <c r="KEO1334" s="62">
        <f t="shared" si="869"/>
        <v>0</v>
      </c>
      <c r="KEP1334" s="62">
        <f t="shared" si="869"/>
        <v>0</v>
      </c>
      <c r="KEQ1334" s="62">
        <f t="shared" si="869"/>
        <v>2000000</v>
      </c>
      <c r="KER1334" s="62">
        <f t="shared" si="869"/>
        <v>2000000</v>
      </c>
      <c r="KEX1334" s="62" t="s">
        <v>197</v>
      </c>
      <c r="KEY1334" s="62" t="s">
        <v>1294</v>
      </c>
      <c r="KEZ1334" s="62">
        <f>KEZ1330</f>
        <v>0</v>
      </c>
      <c r="KFA1334" s="62">
        <f t="shared" si="869"/>
        <v>0</v>
      </c>
      <c r="KFB1334" s="62">
        <f t="shared" si="869"/>
        <v>0</v>
      </c>
      <c r="KFC1334" s="62">
        <f t="shared" si="869"/>
        <v>0</v>
      </c>
      <c r="KFD1334" s="62">
        <f t="shared" si="869"/>
        <v>2000000</v>
      </c>
      <c r="KFE1334" s="62">
        <f t="shared" si="869"/>
        <v>0</v>
      </c>
      <c r="KFF1334" s="62">
        <f t="shared" si="869"/>
        <v>0</v>
      </c>
      <c r="KFG1334" s="62">
        <f t="shared" si="869"/>
        <v>2000000</v>
      </c>
      <c r="KFH1334" s="62">
        <f t="shared" si="869"/>
        <v>2000000</v>
      </c>
      <c r="KFN1334" s="62" t="s">
        <v>197</v>
      </c>
      <c r="KFO1334" s="62" t="s">
        <v>1294</v>
      </c>
      <c r="KFP1334" s="62">
        <f>KFP1330</f>
        <v>0</v>
      </c>
      <c r="KFQ1334" s="62">
        <f t="shared" si="869"/>
        <v>0</v>
      </c>
      <c r="KFR1334" s="62">
        <f t="shared" si="869"/>
        <v>0</v>
      </c>
      <c r="KFS1334" s="62">
        <f t="shared" si="869"/>
        <v>0</v>
      </c>
      <c r="KFT1334" s="62">
        <f t="shared" si="869"/>
        <v>2000000</v>
      </c>
      <c r="KFU1334" s="62">
        <f t="shared" si="869"/>
        <v>0</v>
      </c>
      <c r="KFV1334" s="62">
        <f t="shared" si="869"/>
        <v>0</v>
      </c>
      <c r="KFW1334" s="62">
        <f t="shared" si="869"/>
        <v>2000000</v>
      </c>
      <c r="KFX1334" s="62">
        <f t="shared" si="869"/>
        <v>2000000</v>
      </c>
      <c r="KGD1334" s="62" t="s">
        <v>197</v>
      </c>
      <c r="KGE1334" s="62" t="s">
        <v>1294</v>
      </c>
      <c r="KGF1334" s="62">
        <f>KGF1330</f>
        <v>0</v>
      </c>
      <c r="KGG1334" s="62">
        <f t="shared" si="870"/>
        <v>0</v>
      </c>
      <c r="KGH1334" s="62">
        <f t="shared" si="870"/>
        <v>0</v>
      </c>
      <c r="KGI1334" s="62">
        <f t="shared" si="870"/>
        <v>0</v>
      </c>
      <c r="KGJ1334" s="62">
        <f t="shared" si="870"/>
        <v>2000000</v>
      </c>
      <c r="KGK1334" s="62">
        <f t="shared" si="870"/>
        <v>0</v>
      </c>
      <c r="KGL1334" s="62">
        <f t="shared" si="870"/>
        <v>0</v>
      </c>
      <c r="KGM1334" s="62">
        <f t="shared" si="870"/>
        <v>2000000</v>
      </c>
      <c r="KGN1334" s="62">
        <f t="shared" si="870"/>
        <v>2000000</v>
      </c>
      <c r="KGT1334" s="62" t="s">
        <v>197</v>
      </c>
      <c r="KGU1334" s="62" t="s">
        <v>1294</v>
      </c>
      <c r="KGV1334" s="62">
        <f>KGV1330</f>
        <v>0</v>
      </c>
      <c r="KGW1334" s="62">
        <f t="shared" si="870"/>
        <v>0</v>
      </c>
      <c r="KGX1334" s="62">
        <f t="shared" si="870"/>
        <v>0</v>
      </c>
      <c r="KGY1334" s="62">
        <f t="shared" si="870"/>
        <v>0</v>
      </c>
      <c r="KGZ1334" s="62">
        <f t="shared" si="870"/>
        <v>2000000</v>
      </c>
      <c r="KHA1334" s="62">
        <f t="shared" si="870"/>
        <v>0</v>
      </c>
      <c r="KHB1334" s="62">
        <f t="shared" si="870"/>
        <v>0</v>
      </c>
      <c r="KHC1334" s="62">
        <f t="shared" si="870"/>
        <v>2000000</v>
      </c>
      <c r="KHD1334" s="62">
        <f t="shared" si="870"/>
        <v>2000000</v>
      </c>
      <c r="KHJ1334" s="62" t="s">
        <v>197</v>
      </c>
      <c r="KHK1334" s="62" t="s">
        <v>1294</v>
      </c>
      <c r="KHL1334" s="62">
        <f>KHL1330</f>
        <v>0</v>
      </c>
      <c r="KHM1334" s="62">
        <f t="shared" si="870"/>
        <v>0</v>
      </c>
      <c r="KHN1334" s="62">
        <f t="shared" si="870"/>
        <v>0</v>
      </c>
      <c r="KHO1334" s="62">
        <f t="shared" si="870"/>
        <v>0</v>
      </c>
      <c r="KHP1334" s="62">
        <f t="shared" si="870"/>
        <v>2000000</v>
      </c>
      <c r="KHQ1334" s="62">
        <f t="shared" si="870"/>
        <v>0</v>
      </c>
      <c r="KHR1334" s="62">
        <f t="shared" si="870"/>
        <v>0</v>
      </c>
      <c r="KHS1334" s="62">
        <f t="shared" si="870"/>
        <v>2000000</v>
      </c>
      <c r="KHT1334" s="62">
        <f t="shared" si="870"/>
        <v>2000000</v>
      </c>
      <c r="KHZ1334" s="62" t="s">
        <v>197</v>
      </c>
      <c r="KIA1334" s="62" t="s">
        <v>1294</v>
      </c>
      <c r="KIB1334" s="62">
        <f>KIB1330</f>
        <v>0</v>
      </c>
      <c r="KIC1334" s="62">
        <f t="shared" si="870"/>
        <v>0</v>
      </c>
      <c r="KID1334" s="62">
        <f t="shared" si="870"/>
        <v>0</v>
      </c>
      <c r="KIE1334" s="62">
        <f t="shared" si="870"/>
        <v>0</v>
      </c>
      <c r="KIF1334" s="62">
        <f t="shared" si="870"/>
        <v>2000000</v>
      </c>
      <c r="KIG1334" s="62">
        <f t="shared" si="870"/>
        <v>0</v>
      </c>
      <c r="KIH1334" s="62">
        <f t="shared" si="870"/>
        <v>0</v>
      </c>
      <c r="KII1334" s="62">
        <f t="shared" si="870"/>
        <v>2000000</v>
      </c>
      <c r="KIJ1334" s="62">
        <f t="shared" si="870"/>
        <v>2000000</v>
      </c>
      <c r="KIP1334" s="62" t="s">
        <v>197</v>
      </c>
      <c r="KIQ1334" s="62" t="s">
        <v>1294</v>
      </c>
      <c r="KIR1334" s="62">
        <f>KIR1330</f>
        <v>0</v>
      </c>
      <c r="KIS1334" s="62">
        <f t="shared" si="871"/>
        <v>0</v>
      </c>
      <c r="KIT1334" s="62">
        <f t="shared" si="871"/>
        <v>0</v>
      </c>
      <c r="KIU1334" s="62">
        <f t="shared" si="871"/>
        <v>0</v>
      </c>
      <c r="KIV1334" s="62">
        <f t="shared" si="871"/>
        <v>2000000</v>
      </c>
      <c r="KIW1334" s="62">
        <f t="shared" si="871"/>
        <v>0</v>
      </c>
      <c r="KIX1334" s="62">
        <f t="shared" si="871"/>
        <v>0</v>
      </c>
      <c r="KIY1334" s="62">
        <f t="shared" si="871"/>
        <v>2000000</v>
      </c>
      <c r="KIZ1334" s="62">
        <f t="shared" si="871"/>
        <v>2000000</v>
      </c>
      <c r="KJF1334" s="62" t="s">
        <v>197</v>
      </c>
      <c r="KJG1334" s="62" t="s">
        <v>1294</v>
      </c>
      <c r="KJH1334" s="62">
        <f>KJH1330</f>
        <v>0</v>
      </c>
      <c r="KJI1334" s="62">
        <f t="shared" si="871"/>
        <v>0</v>
      </c>
      <c r="KJJ1334" s="62">
        <f t="shared" si="871"/>
        <v>0</v>
      </c>
      <c r="KJK1334" s="62">
        <f t="shared" si="871"/>
        <v>0</v>
      </c>
      <c r="KJL1334" s="62">
        <f t="shared" si="871"/>
        <v>2000000</v>
      </c>
      <c r="KJM1334" s="62">
        <f t="shared" si="871"/>
        <v>0</v>
      </c>
      <c r="KJN1334" s="62">
        <f t="shared" si="871"/>
        <v>0</v>
      </c>
      <c r="KJO1334" s="62">
        <f t="shared" si="871"/>
        <v>2000000</v>
      </c>
      <c r="KJP1334" s="62">
        <f t="shared" si="871"/>
        <v>2000000</v>
      </c>
      <c r="KJV1334" s="62" t="s">
        <v>197</v>
      </c>
      <c r="KJW1334" s="62" t="s">
        <v>1294</v>
      </c>
      <c r="KJX1334" s="62">
        <f>KJX1330</f>
        <v>0</v>
      </c>
      <c r="KJY1334" s="62">
        <f t="shared" si="871"/>
        <v>0</v>
      </c>
      <c r="KJZ1334" s="62">
        <f t="shared" si="871"/>
        <v>0</v>
      </c>
      <c r="KKA1334" s="62">
        <f t="shared" si="871"/>
        <v>0</v>
      </c>
      <c r="KKB1334" s="62">
        <f t="shared" si="871"/>
        <v>2000000</v>
      </c>
      <c r="KKC1334" s="62">
        <f t="shared" si="871"/>
        <v>0</v>
      </c>
      <c r="KKD1334" s="62">
        <f t="shared" si="871"/>
        <v>0</v>
      </c>
      <c r="KKE1334" s="62">
        <f t="shared" si="871"/>
        <v>2000000</v>
      </c>
      <c r="KKF1334" s="62">
        <f t="shared" si="871"/>
        <v>2000000</v>
      </c>
      <c r="KKL1334" s="62" t="s">
        <v>197</v>
      </c>
      <c r="KKM1334" s="62" t="s">
        <v>1294</v>
      </c>
      <c r="KKN1334" s="62">
        <f>KKN1330</f>
        <v>0</v>
      </c>
      <c r="KKO1334" s="62">
        <f t="shared" si="871"/>
        <v>0</v>
      </c>
      <c r="KKP1334" s="62">
        <f t="shared" si="871"/>
        <v>0</v>
      </c>
      <c r="KKQ1334" s="62">
        <f t="shared" si="871"/>
        <v>0</v>
      </c>
      <c r="KKR1334" s="62">
        <f t="shared" si="871"/>
        <v>2000000</v>
      </c>
      <c r="KKS1334" s="62">
        <f t="shared" si="871"/>
        <v>0</v>
      </c>
      <c r="KKT1334" s="62">
        <f t="shared" si="871"/>
        <v>0</v>
      </c>
      <c r="KKU1334" s="62">
        <f t="shared" si="871"/>
        <v>2000000</v>
      </c>
      <c r="KKV1334" s="62">
        <f t="shared" si="871"/>
        <v>2000000</v>
      </c>
      <c r="KLB1334" s="62" t="s">
        <v>197</v>
      </c>
      <c r="KLC1334" s="62" t="s">
        <v>1294</v>
      </c>
      <c r="KLD1334" s="62">
        <f>KLD1330</f>
        <v>0</v>
      </c>
      <c r="KLE1334" s="62">
        <f t="shared" si="872"/>
        <v>0</v>
      </c>
      <c r="KLF1334" s="62">
        <f t="shared" si="872"/>
        <v>0</v>
      </c>
      <c r="KLG1334" s="62">
        <f t="shared" si="872"/>
        <v>0</v>
      </c>
      <c r="KLH1334" s="62">
        <f t="shared" si="872"/>
        <v>2000000</v>
      </c>
      <c r="KLI1334" s="62">
        <f t="shared" si="872"/>
        <v>0</v>
      </c>
      <c r="KLJ1334" s="62">
        <f t="shared" si="872"/>
        <v>0</v>
      </c>
      <c r="KLK1334" s="62">
        <f t="shared" si="872"/>
        <v>2000000</v>
      </c>
      <c r="KLL1334" s="62">
        <f t="shared" si="872"/>
        <v>2000000</v>
      </c>
      <c r="KLR1334" s="62" t="s">
        <v>197</v>
      </c>
      <c r="KLS1334" s="62" t="s">
        <v>1294</v>
      </c>
      <c r="KLT1334" s="62">
        <f>KLT1330</f>
        <v>0</v>
      </c>
      <c r="KLU1334" s="62">
        <f t="shared" si="872"/>
        <v>0</v>
      </c>
      <c r="KLV1334" s="62">
        <f t="shared" si="872"/>
        <v>0</v>
      </c>
      <c r="KLW1334" s="62">
        <f t="shared" si="872"/>
        <v>0</v>
      </c>
      <c r="KLX1334" s="62">
        <f t="shared" si="872"/>
        <v>2000000</v>
      </c>
      <c r="KLY1334" s="62">
        <f t="shared" si="872"/>
        <v>0</v>
      </c>
      <c r="KLZ1334" s="62">
        <f t="shared" si="872"/>
        <v>0</v>
      </c>
      <c r="KMA1334" s="62">
        <f t="shared" si="872"/>
        <v>2000000</v>
      </c>
      <c r="KMB1334" s="62">
        <f t="shared" si="872"/>
        <v>2000000</v>
      </c>
      <c r="KMH1334" s="62" t="s">
        <v>197</v>
      </c>
      <c r="KMI1334" s="62" t="s">
        <v>1294</v>
      </c>
      <c r="KMJ1334" s="62">
        <f>KMJ1330</f>
        <v>0</v>
      </c>
      <c r="KMK1334" s="62">
        <f t="shared" si="872"/>
        <v>0</v>
      </c>
      <c r="KML1334" s="62">
        <f t="shared" si="872"/>
        <v>0</v>
      </c>
      <c r="KMM1334" s="62">
        <f t="shared" si="872"/>
        <v>0</v>
      </c>
      <c r="KMN1334" s="62">
        <f t="shared" si="872"/>
        <v>2000000</v>
      </c>
      <c r="KMO1334" s="62">
        <f t="shared" si="872"/>
        <v>0</v>
      </c>
      <c r="KMP1334" s="62">
        <f t="shared" si="872"/>
        <v>0</v>
      </c>
      <c r="KMQ1334" s="62">
        <f t="shared" si="872"/>
        <v>2000000</v>
      </c>
      <c r="KMR1334" s="62">
        <f t="shared" si="872"/>
        <v>2000000</v>
      </c>
      <c r="KMX1334" s="62" t="s">
        <v>197</v>
      </c>
      <c r="KMY1334" s="62" t="s">
        <v>1294</v>
      </c>
      <c r="KMZ1334" s="62">
        <f>KMZ1330</f>
        <v>0</v>
      </c>
      <c r="KNA1334" s="62">
        <f t="shared" si="872"/>
        <v>0</v>
      </c>
      <c r="KNB1334" s="62">
        <f t="shared" si="872"/>
        <v>0</v>
      </c>
      <c r="KNC1334" s="62">
        <f t="shared" si="872"/>
        <v>0</v>
      </c>
      <c r="KND1334" s="62">
        <f t="shared" si="872"/>
        <v>2000000</v>
      </c>
      <c r="KNE1334" s="62">
        <f t="shared" si="872"/>
        <v>0</v>
      </c>
      <c r="KNF1334" s="62">
        <f t="shared" si="872"/>
        <v>0</v>
      </c>
      <c r="KNG1334" s="62">
        <f t="shared" si="872"/>
        <v>2000000</v>
      </c>
      <c r="KNH1334" s="62">
        <f t="shared" si="872"/>
        <v>2000000</v>
      </c>
      <c r="KNN1334" s="62" t="s">
        <v>197</v>
      </c>
      <c r="KNO1334" s="62" t="s">
        <v>1294</v>
      </c>
      <c r="KNP1334" s="62">
        <f>KNP1330</f>
        <v>0</v>
      </c>
      <c r="KNQ1334" s="62">
        <f t="shared" si="873"/>
        <v>0</v>
      </c>
      <c r="KNR1334" s="62">
        <f t="shared" si="873"/>
        <v>0</v>
      </c>
      <c r="KNS1334" s="62">
        <f t="shared" si="873"/>
        <v>0</v>
      </c>
      <c r="KNT1334" s="62">
        <f t="shared" si="873"/>
        <v>2000000</v>
      </c>
      <c r="KNU1334" s="62">
        <f t="shared" si="873"/>
        <v>0</v>
      </c>
      <c r="KNV1334" s="62">
        <f t="shared" si="873"/>
        <v>0</v>
      </c>
      <c r="KNW1334" s="62">
        <f t="shared" si="873"/>
        <v>2000000</v>
      </c>
      <c r="KNX1334" s="62">
        <f t="shared" si="873"/>
        <v>2000000</v>
      </c>
      <c r="KOD1334" s="62" t="s">
        <v>197</v>
      </c>
      <c r="KOE1334" s="62" t="s">
        <v>1294</v>
      </c>
      <c r="KOF1334" s="62">
        <f>KOF1330</f>
        <v>0</v>
      </c>
      <c r="KOG1334" s="62">
        <f t="shared" si="873"/>
        <v>0</v>
      </c>
      <c r="KOH1334" s="62">
        <f t="shared" si="873"/>
        <v>0</v>
      </c>
      <c r="KOI1334" s="62">
        <f t="shared" si="873"/>
        <v>0</v>
      </c>
      <c r="KOJ1334" s="62">
        <f t="shared" si="873"/>
        <v>2000000</v>
      </c>
      <c r="KOK1334" s="62">
        <f t="shared" si="873"/>
        <v>0</v>
      </c>
      <c r="KOL1334" s="62">
        <f t="shared" si="873"/>
        <v>0</v>
      </c>
      <c r="KOM1334" s="62">
        <f t="shared" si="873"/>
        <v>2000000</v>
      </c>
      <c r="KON1334" s="62">
        <f t="shared" si="873"/>
        <v>2000000</v>
      </c>
      <c r="KOT1334" s="62" t="s">
        <v>197</v>
      </c>
      <c r="KOU1334" s="62" t="s">
        <v>1294</v>
      </c>
      <c r="KOV1334" s="62">
        <f>KOV1330</f>
        <v>0</v>
      </c>
      <c r="KOW1334" s="62">
        <f t="shared" si="873"/>
        <v>0</v>
      </c>
      <c r="KOX1334" s="62">
        <f t="shared" si="873"/>
        <v>0</v>
      </c>
      <c r="KOY1334" s="62">
        <f t="shared" si="873"/>
        <v>0</v>
      </c>
      <c r="KOZ1334" s="62">
        <f t="shared" si="873"/>
        <v>2000000</v>
      </c>
      <c r="KPA1334" s="62">
        <f t="shared" si="873"/>
        <v>0</v>
      </c>
      <c r="KPB1334" s="62">
        <f t="shared" si="873"/>
        <v>0</v>
      </c>
      <c r="KPC1334" s="62">
        <f t="shared" si="873"/>
        <v>2000000</v>
      </c>
      <c r="KPD1334" s="62">
        <f t="shared" si="873"/>
        <v>2000000</v>
      </c>
      <c r="KPJ1334" s="62" t="s">
        <v>197</v>
      </c>
      <c r="KPK1334" s="62" t="s">
        <v>1294</v>
      </c>
      <c r="KPL1334" s="62">
        <f>KPL1330</f>
        <v>0</v>
      </c>
      <c r="KPM1334" s="62">
        <f t="shared" si="873"/>
        <v>0</v>
      </c>
      <c r="KPN1334" s="62">
        <f t="shared" si="873"/>
        <v>0</v>
      </c>
      <c r="KPO1334" s="62">
        <f t="shared" si="873"/>
        <v>0</v>
      </c>
      <c r="KPP1334" s="62">
        <f t="shared" si="873"/>
        <v>2000000</v>
      </c>
      <c r="KPQ1334" s="62">
        <f t="shared" si="873"/>
        <v>0</v>
      </c>
      <c r="KPR1334" s="62">
        <f t="shared" si="873"/>
        <v>0</v>
      </c>
      <c r="KPS1334" s="62">
        <f t="shared" si="873"/>
        <v>2000000</v>
      </c>
      <c r="KPT1334" s="62">
        <f t="shared" si="873"/>
        <v>2000000</v>
      </c>
      <c r="KPZ1334" s="62" t="s">
        <v>197</v>
      </c>
      <c r="KQA1334" s="62" t="s">
        <v>1294</v>
      </c>
      <c r="KQB1334" s="62">
        <f>KQB1330</f>
        <v>0</v>
      </c>
      <c r="KQC1334" s="62">
        <f t="shared" si="874"/>
        <v>0</v>
      </c>
      <c r="KQD1334" s="62">
        <f t="shared" si="874"/>
        <v>0</v>
      </c>
      <c r="KQE1334" s="62">
        <f t="shared" si="874"/>
        <v>0</v>
      </c>
      <c r="KQF1334" s="62">
        <f t="shared" si="874"/>
        <v>2000000</v>
      </c>
      <c r="KQG1334" s="62">
        <f t="shared" si="874"/>
        <v>0</v>
      </c>
      <c r="KQH1334" s="62">
        <f t="shared" si="874"/>
        <v>0</v>
      </c>
      <c r="KQI1334" s="62">
        <f t="shared" si="874"/>
        <v>2000000</v>
      </c>
      <c r="KQJ1334" s="62">
        <f t="shared" si="874"/>
        <v>2000000</v>
      </c>
      <c r="KQP1334" s="62" t="s">
        <v>197</v>
      </c>
      <c r="KQQ1334" s="62" t="s">
        <v>1294</v>
      </c>
      <c r="KQR1334" s="62">
        <f>KQR1330</f>
        <v>0</v>
      </c>
      <c r="KQS1334" s="62">
        <f t="shared" si="874"/>
        <v>0</v>
      </c>
      <c r="KQT1334" s="62">
        <f t="shared" si="874"/>
        <v>0</v>
      </c>
      <c r="KQU1334" s="62">
        <f t="shared" si="874"/>
        <v>0</v>
      </c>
      <c r="KQV1334" s="62">
        <f t="shared" si="874"/>
        <v>2000000</v>
      </c>
      <c r="KQW1334" s="62">
        <f t="shared" si="874"/>
        <v>0</v>
      </c>
      <c r="KQX1334" s="62">
        <f t="shared" si="874"/>
        <v>0</v>
      </c>
      <c r="KQY1334" s="62">
        <f t="shared" si="874"/>
        <v>2000000</v>
      </c>
      <c r="KQZ1334" s="62">
        <f t="shared" si="874"/>
        <v>2000000</v>
      </c>
      <c r="KRF1334" s="62" t="s">
        <v>197</v>
      </c>
      <c r="KRG1334" s="62" t="s">
        <v>1294</v>
      </c>
      <c r="KRH1334" s="62">
        <f>KRH1330</f>
        <v>0</v>
      </c>
      <c r="KRI1334" s="62">
        <f t="shared" si="874"/>
        <v>0</v>
      </c>
      <c r="KRJ1334" s="62">
        <f t="shared" si="874"/>
        <v>0</v>
      </c>
      <c r="KRK1334" s="62">
        <f t="shared" si="874"/>
        <v>0</v>
      </c>
      <c r="KRL1334" s="62">
        <f t="shared" si="874"/>
        <v>2000000</v>
      </c>
      <c r="KRM1334" s="62">
        <f t="shared" si="874"/>
        <v>0</v>
      </c>
      <c r="KRN1334" s="62">
        <f t="shared" si="874"/>
        <v>0</v>
      </c>
      <c r="KRO1334" s="62">
        <f t="shared" si="874"/>
        <v>2000000</v>
      </c>
      <c r="KRP1334" s="62">
        <f t="shared" si="874"/>
        <v>2000000</v>
      </c>
      <c r="KRV1334" s="62" t="s">
        <v>197</v>
      </c>
      <c r="KRW1334" s="62" t="s">
        <v>1294</v>
      </c>
      <c r="KRX1334" s="62">
        <f>KRX1330</f>
        <v>0</v>
      </c>
      <c r="KRY1334" s="62">
        <f t="shared" si="874"/>
        <v>0</v>
      </c>
      <c r="KRZ1334" s="62">
        <f t="shared" si="874"/>
        <v>0</v>
      </c>
      <c r="KSA1334" s="62">
        <f t="shared" si="874"/>
        <v>0</v>
      </c>
      <c r="KSB1334" s="62">
        <f t="shared" si="874"/>
        <v>2000000</v>
      </c>
      <c r="KSC1334" s="62">
        <f t="shared" si="874"/>
        <v>0</v>
      </c>
      <c r="KSD1334" s="62">
        <f t="shared" si="874"/>
        <v>0</v>
      </c>
      <c r="KSE1334" s="62">
        <f t="shared" si="874"/>
        <v>2000000</v>
      </c>
      <c r="KSF1334" s="62">
        <f t="shared" si="874"/>
        <v>2000000</v>
      </c>
      <c r="KSL1334" s="62" t="s">
        <v>197</v>
      </c>
      <c r="KSM1334" s="62" t="s">
        <v>1294</v>
      </c>
      <c r="KSN1334" s="62">
        <f>KSN1330</f>
        <v>0</v>
      </c>
      <c r="KSO1334" s="62">
        <f t="shared" si="875"/>
        <v>0</v>
      </c>
      <c r="KSP1334" s="62">
        <f t="shared" si="875"/>
        <v>0</v>
      </c>
      <c r="KSQ1334" s="62">
        <f t="shared" si="875"/>
        <v>0</v>
      </c>
      <c r="KSR1334" s="62">
        <f t="shared" si="875"/>
        <v>2000000</v>
      </c>
      <c r="KSS1334" s="62">
        <f t="shared" si="875"/>
        <v>0</v>
      </c>
      <c r="KST1334" s="62">
        <f t="shared" si="875"/>
        <v>0</v>
      </c>
      <c r="KSU1334" s="62">
        <f t="shared" si="875"/>
        <v>2000000</v>
      </c>
      <c r="KSV1334" s="62">
        <f t="shared" si="875"/>
        <v>2000000</v>
      </c>
      <c r="KTB1334" s="62" t="s">
        <v>197</v>
      </c>
      <c r="KTC1334" s="62" t="s">
        <v>1294</v>
      </c>
      <c r="KTD1334" s="62">
        <f>KTD1330</f>
        <v>0</v>
      </c>
      <c r="KTE1334" s="62">
        <f t="shared" si="875"/>
        <v>0</v>
      </c>
      <c r="KTF1334" s="62">
        <f t="shared" si="875"/>
        <v>0</v>
      </c>
      <c r="KTG1334" s="62">
        <f t="shared" si="875"/>
        <v>0</v>
      </c>
      <c r="KTH1334" s="62">
        <f t="shared" si="875"/>
        <v>2000000</v>
      </c>
      <c r="KTI1334" s="62">
        <f t="shared" si="875"/>
        <v>0</v>
      </c>
      <c r="KTJ1334" s="62">
        <f t="shared" si="875"/>
        <v>0</v>
      </c>
      <c r="KTK1334" s="62">
        <f t="shared" si="875"/>
        <v>2000000</v>
      </c>
      <c r="KTL1334" s="62">
        <f t="shared" si="875"/>
        <v>2000000</v>
      </c>
      <c r="KTR1334" s="62" t="s">
        <v>197</v>
      </c>
      <c r="KTS1334" s="62" t="s">
        <v>1294</v>
      </c>
      <c r="KTT1334" s="62">
        <f>KTT1330</f>
        <v>0</v>
      </c>
      <c r="KTU1334" s="62">
        <f t="shared" si="875"/>
        <v>0</v>
      </c>
      <c r="KTV1334" s="62">
        <f t="shared" si="875"/>
        <v>0</v>
      </c>
      <c r="KTW1334" s="62">
        <f t="shared" si="875"/>
        <v>0</v>
      </c>
      <c r="KTX1334" s="62">
        <f t="shared" si="875"/>
        <v>2000000</v>
      </c>
      <c r="KTY1334" s="62">
        <f t="shared" si="875"/>
        <v>0</v>
      </c>
      <c r="KTZ1334" s="62">
        <f t="shared" si="875"/>
        <v>0</v>
      </c>
      <c r="KUA1334" s="62">
        <f t="shared" si="875"/>
        <v>2000000</v>
      </c>
      <c r="KUB1334" s="62">
        <f t="shared" si="875"/>
        <v>2000000</v>
      </c>
      <c r="KUH1334" s="62" t="s">
        <v>197</v>
      </c>
      <c r="KUI1334" s="62" t="s">
        <v>1294</v>
      </c>
      <c r="KUJ1334" s="62">
        <f>KUJ1330</f>
        <v>0</v>
      </c>
      <c r="KUK1334" s="62">
        <f t="shared" si="875"/>
        <v>0</v>
      </c>
      <c r="KUL1334" s="62">
        <f t="shared" si="875"/>
        <v>0</v>
      </c>
      <c r="KUM1334" s="62">
        <f t="shared" si="875"/>
        <v>0</v>
      </c>
      <c r="KUN1334" s="62">
        <f t="shared" si="875"/>
        <v>2000000</v>
      </c>
      <c r="KUO1334" s="62">
        <f t="shared" si="875"/>
        <v>0</v>
      </c>
      <c r="KUP1334" s="62">
        <f t="shared" si="875"/>
        <v>0</v>
      </c>
      <c r="KUQ1334" s="62">
        <f t="shared" si="875"/>
        <v>2000000</v>
      </c>
      <c r="KUR1334" s="62">
        <f t="shared" si="875"/>
        <v>2000000</v>
      </c>
      <c r="KUX1334" s="62" t="s">
        <v>197</v>
      </c>
      <c r="KUY1334" s="62" t="s">
        <v>1294</v>
      </c>
      <c r="KUZ1334" s="62">
        <f>KUZ1330</f>
        <v>0</v>
      </c>
      <c r="KVA1334" s="62">
        <f t="shared" si="876"/>
        <v>0</v>
      </c>
      <c r="KVB1334" s="62">
        <f t="shared" si="876"/>
        <v>0</v>
      </c>
      <c r="KVC1334" s="62">
        <f t="shared" si="876"/>
        <v>0</v>
      </c>
      <c r="KVD1334" s="62">
        <f t="shared" si="876"/>
        <v>2000000</v>
      </c>
      <c r="KVE1334" s="62">
        <f t="shared" si="876"/>
        <v>0</v>
      </c>
      <c r="KVF1334" s="62">
        <f t="shared" si="876"/>
        <v>0</v>
      </c>
      <c r="KVG1334" s="62">
        <f t="shared" si="876"/>
        <v>2000000</v>
      </c>
      <c r="KVH1334" s="62">
        <f t="shared" si="876"/>
        <v>2000000</v>
      </c>
      <c r="KVN1334" s="62" t="s">
        <v>197</v>
      </c>
      <c r="KVO1334" s="62" t="s">
        <v>1294</v>
      </c>
      <c r="KVP1334" s="62">
        <f>KVP1330</f>
        <v>0</v>
      </c>
      <c r="KVQ1334" s="62">
        <f t="shared" si="876"/>
        <v>0</v>
      </c>
      <c r="KVR1334" s="62">
        <f t="shared" si="876"/>
        <v>0</v>
      </c>
      <c r="KVS1334" s="62">
        <f t="shared" si="876"/>
        <v>0</v>
      </c>
      <c r="KVT1334" s="62">
        <f t="shared" si="876"/>
        <v>2000000</v>
      </c>
      <c r="KVU1334" s="62">
        <f t="shared" si="876"/>
        <v>0</v>
      </c>
      <c r="KVV1334" s="62">
        <f t="shared" si="876"/>
        <v>0</v>
      </c>
      <c r="KVW1334" s="62">
        <f t="shared" si="876"/>
        <v>2000000</v>
      </c>
      <c r="KVX1334" s="62">
        <f t="shared" si="876"/>
        <v>2000000</v>
      </c>
      <c r="KWD1334" s="62" t="s">
        <v>197</v>
      </c>
      <c r="KWE1334" s="62" t="s">
        <v>1294</v>
      </c>
      <c r="KWF1334" s="62">
        <f>KWF1330</f>
        <v>0</v>
      </c>
      <c r="KWG1334" s="62">
        <f t="shared" si="876"/>
        <v>0</v>
      </c>
      <c r="KWH1334" s="62">
        <f t="shared" si="876"/>
        <v>0</v>
      </c>
      <c r="KWI1334" s="62">
        <f t="shared" si="876"/>
        <v>0</v>
      </c>
      <c r="KWJ1334" s="62">
        <f t="shared" si="876"/>
        <v>2000000</v>
      </c>
      <c r="KWK1334" s="62">
        <f t="shared" si="876"/>
        <v>0</v>
      </c>
      <c r="KWL1334" s="62">
        <f t="shared" si="876"/>
        <v>0</v>
      </c>
      <c r="KWM1334" s="62">
        <f t="shared" si="876"/>
        <v>2000000</v>
      </c>
      <c r="KWN1334" s="62">
        <f t="shared" si="876"/>
        <v>2000000</v>
      </c>
      <c r="KWT1334" s="62" t="s">
        <v>197</v>
      </c>
      <c r="KWU1334" s="62" t="s">
        <v>1294</v>
      </c>
      <c r="KWV1334" s="62">
        <f>KWV1330</f>
        <v>0</v>
      </c>
      <c r="KWW1334" s="62">
        <f t="shared" si="876"/>
        <v>0</v>
      </c>
      <c r="KWX1334" s="62">
        <f t="shared" si="876"/>
        <v>0</v>
      </c>
      <c r="KWY1334" s="62">
        <f t="shared" si="876"/>
        <v>0</v>
      </c>
      <c r="KWZ1334" s="62">
        <f t="shared" si="876"/>
        <v>2000000</v>
      </c>
      <c r="KXA1334" s="62">
        <f t="shared" si="876"/>
        <v>0</v>
      </c>
      <c r="KXB1334" s="62">
        <f t="shared" si="876"/>
        <v>0</v>
      </c>
      <c r="KXC1334" s="62">
        <f t="shared" si="876"/>
        <v>2000000</v>
      </c>
      <c r="KXD1334" s="62">
        <f t="shared" si="876"/>
        <v>2000000</v>
      </c>
      <c r="KXJ1334" s="62" t="s">
        <v>197</v>
      </c>
      <c r="KXK1334" s="62" t="s">
        <v>1294</v>
      </c>
      <c r="KXL1334" s="62">
        <f>KXL1330</f>
        <v>0</v>
      </c>
      <c r="KXM1334" s="62">
        <f t="shared" si="877"/>
        <v>0</v>
      </c>
      <c r="KXN1334" s="62">
        <f t="shared" si="877"/>
        <v>0</v>
      </c>
      <c r="KXO1334" s="62">
        <f t="shared" si="877"/>
        <v>0</v>
      </c>
      <c r="KXP1334" s="62">
        <f t="shared" si="877"/>
        <v>2000000</v>
      </c>
      <c r="KXQ1334" s="62">
        <f t="shared" si="877"/>
        <v>0</v>
      </c>
      <c r="KXR1334" s="62">
        <f t="shared" si="877"/>
        <v>0</v>
      </c>
      <c r="KXS1334" s="62">
        <f t="shared" si="877"/>
        <v>2000000</v>
      </c>
      <c r="KXT1334" s="62">
        <f t="shared" si="877"/>
        <v>2000000</v>
      </c>
      <c r="KXZ1334" s="62" t="s">
        <v>197</v>
      </c>
      <c r="KYA1334" s="62" t="s">
        <v>1294</v>
      </c>
      <c r="KYB1334" s="62">
        <f>KYB1330</f>
        <v>0</v>
      </c>
      <c r="KYC1334" s="62">
        <f t="shared" si="877"/>
        <v>0</v>
      </c>
      <c r="KYD1334" s="62">
        <f t="shared" si="877"/>
        <v>0</v>
      </c>
      <c r="KYE1334" s="62">
        <f t="shared" si="877"/>
        <v>0</v>
      </c>
      <c r="KYF1334" s="62">
        <f t="shared" si="877"/>
        <v>2000000</v>
      </c>
      <c r="KYG1334" s="62">
        <f t="shared" si="877"/>
        <v>0</v>
      </c>
      <c r="KYH1334" s="62">
        <f t="shared" si="877"/>
        <v>0</v>
      </c>
      <c r="KYI1334" s="62">
        <f t="shared" si="877"/>
        <v>2000000</v>
      </c>
      <c r="KYJ1334" s="62">
        <f t="shared" si="877"/>
        <v>2000000</v>
      </c>
      <c r="KYP1334" s="62" t="s">
        <v>197</v>
      </c>
      <c r="KYQ1334" s="62" t="s">
        <v>1294</v>
      </c>
      <c r="KYR1334" s="62">
        <f>KYR1330</f>
        <v>0</v>
      </c>
      <c r="KYS1334" s="62">
        <f t="shared" si="877"/>
        <v>0</v>
      </c>
      <c r="KYT1334" s="62">
        <f t="shared" si="877"/>
        <v>0</v>
      </c>
      <c r="KYU1334" s="62">
        <f t="shared" si="877"/>
        <v>0</v>
      </c>
      <c r="KYV1334" s="62">
        <f t="shared" si="877"/>
        <v>2000000</v>
      </c>
      <c r="KYW1334" s="62">
        <f t="shared" si="877"/>
        <v>0</v>
      </c>
      <c r="KYX1334" s="62">
        <f t="shared" si="877"/>
        <v>0</v>
      </c>
      <c r="KYY1334" s="62">
        <f t="shared" si="877"/>
        <v>2000000</v>
      </c>
      <c r="KYZ1334" s="62">
        <f t="shared" si="877"/>
        <v>2000000</v>
      </c>
      <c r="KZF1334" s="62" t="s">
        <v>197</v>
      </c>
      <c r="KZG1334" s="62" t="s">
        <v>1294</v>
      </c>
      <c r="KZH1334" s="62">
        <f>KZH1330</f>
        <v>0</v>
      </c>
      <c r="KZI1334" s="62">
        <f t="shared" si="877"/>
        <v>0</v>
      </c>
      <c r="KZJ1334" s="62">
        <f t="shared" si="877"/>
        <v>0</v>
      </c>
      <c r="KZK1334" s="62">
        <f t="shared" si="877"/>
        <v>0</v>
      </c>
      <c r="KZL1334" s="62">
        <f t="shared" si="877"/>
        <v>2000000</v>
      </c>
      <c r="KZM1334" s="62">
        <f t="shared" si="877"/>
        <v>0</v>
      </c>
      <c r="KZN1334" s="62">
        <f t="shared" si="877"/>
        <v>0</v>
      </c>
      <c r="KZO1334" s="62">
        <f t="shared" si="877"/>
        <v>2000000</v>
      </c>
      <c r="KZP1334" s="62">
        <f t="shared" si="877"/>
        <v>2000000</v>
      </c>
      <c r="KZV1334" s="62" t="s">
        <v>197</v>
      </c>
      <c r="KZW1334" s="62" t="s">
        <v>1294</v>
      </c>
      <c r="KZX1334" s="62">
        <f>KZX1330</f>
        <v>0</v>
      </c>
      <c r="KZY1334" s="62">
        <f t="shared" si="878"/>
        <v>0</v>
      </c>
      <c r="KZZ1334" s="62">
        <f t="shared" si="878"/>
        <v>0</v>
      </c>
      <c r="LAA1334" s="62">
        <f t="shared" si="878"/>
        <v>0</v>
      </c>
      <c r="LAB1334" s="62">
        <f t="shared" si="878"/>
        <v>2000000</v>
      </c>
      <c r="LAC1334" s="62">
        <f t="shared" si="878"/>
        <v>0</v>
      </c>
      <c r="LAD1334" s="62">
        <f t="shared" si="878"/>
        <v>0</v>
      </c>
      <c r="LAE1334" s="62">
        <f t="shared" si="878"/>
        <v>2000000</v>
      </c>
      <c r="LAF1334" s="62">
        <f t="shared" si="878"/>
        <v>2000000</v>
      </c>
      <c r="LAL1334" s="62" t="s">
        <v>197</v>
      </c>
      <c r="LAM1334" s="62" t="s">
        <v>1294</v>
      </c>
      <c r="LAN1334" s="62">
        <f>LAN1330</f>
        <v>0</v>
      </c>
      <c r="LAO1334" s="62">
        <f t="shared" si="878"/>
        <v>0</v>
      </c>
      <c r="LAP1334" s="62">
        <f t="shared" si="878"/>
        <v>0</v>
      </c>
      <c r="LAQ1334" s="62">
        <f t="shared" si="878"/>
        <v>0</v>
      </c>
      <c r="LAR1334" s="62">
        <f t="shared" si="878"/>
        <v>2000000</v>
      </c>
      <c r="LAS1334" s="62">
        <f t="shared" si="878"/>
        <v>0</v>
      </c>
      <c r="LAT1334" s="62">
        <f t="shared" si="878"/>
        <v>0</v>
      </c>
      <c r="LAU1334" s="62">
        <f t="shared" si="878"/>
        <v>2000000</v>
      </c>
      <c r="LAV1334" s="62">
        <f t="shared" si="878"/>
        <v>2000000</v>
      </c>
      <c r="LBB1334" s="62" t="s">
        <v>197</v>
      </c>
      <c r="LBC1334" s="62" t="s">
        <v>1294</v>
      </c>
      <c r="LBD1334" s="62">
        <f>LBD1330</f>
        <v>0</v>
      </c>
      <c r="LBE1334" s="62">
        <f t="shared" si="878"/>
        <v>0</v>
      </c>
      <c r="LBF1334" s="62">
        <f t="shared" si="878"/>
        <v>0</v>
      </c>
      <c r="LBG1334" s="62">
        <f t="shared" si="878"/>
        <v>0</v>
      </c>
      <c r="LBH1334" s="62">
        <f t="shared" si="878"/>
        <v>2000000</v>
      </c>
      <c r="LBI1334" s="62">
        <f t="shared" si="878"/>
        <v>0</v>
      </c>
      <c r="LBJ1334" s="62">
        <f t="shared" si="878"/>
        <v>0</v>
      </c>
      <c r="LBK1334" s="62">
        <f t="shared" si="878"/>
        <v>2000000</v>
      </c>
      <c r="LBL1334" s="62">
        <f t="shared" si="878"/>
        <v>2000000</v>
      </c>
      <c r="LBR1334" s="62" t="s">
        <v>197</v>
      </c>
      <c r="LBS1334" s="62" t="s">
        <v>1294</v>
      </c>
      <c r="LBT1334" s="62">
        <f>LBT1330</f>
        <v>0</v>
      </c>
      <c r="LBU1334" s="62">
        <f t="shared" si="878"/>
        <v>0</v>
      </c>
      <c r="LBV1334" s="62">
        <f t="shared" si="878"/>
        <v>0</v>
      </c>
      <c r="LBW1334" s="62">
        <f t="shared" si="878"/>
        <v>0</v>
      </c>
      <c r="LBX1334" s="62">
        <f t="shared" si="878"/>
        <v>2000000</v>
      </c>
      <c r="LBY1334" s="62">
        <f t="shared" si="878"/>
        <v>0</v>
      </c>
      <c r="LBZ1334" s="62">
        <f t="shared" si="878"/>
        <v>0</v>
      </c>
      <c r="LCA1334" s="62">
        <f t="shared" si="878"/>
        <v>2000000</v>
      </c>
      <c r="LCB1334" s="62">
        <f t="shared" si="878"/>
        <v>2000000</v>
      </c>
      <c r="LCH1334" s="62" t="s">
        <v>197</v>
      </c>
      <c r="LCI1334" s="62" t="s">
        <v>1294</v>
      </c>
      <c r="LCJ1334" s="62">
        <f>LCJ1330</f>
        <v>0</v>
      </c>
      <c r="LCK1334" s="62">
        <f t="shared" si="879"/>
        <v>0</v>
      </c>
      <c r="LCL1334" s="62">
        <f t="shared" si="879"/>
        <v>0</v>
      </c>
      <c r="LCM1334" s="62">
        <f t="shared" si="879"/>
        <v>0</v>
      </c>
      <c r="LCN1334" s="62">
        <f t="shared" si="879"/>
        <v>2000000</v>
      </c>
      <c r="LCO1334" s="62">
        <f t="shared" si="879"/>
        <v>0</v>
      </c>
      <c r="LCP1334" s="62">
        <f t="shared" si="879"/>
        <v>0</v>
      </c>
      <c r="LCQ1334" s="62">
        <f t="shared" si="879"/>
        <v>2000000</v>
      </c>
      <c r="LCR1334" s="62">
        <f t="shared" si="879"/>
        <v>2000000</v>
      </c>
      <c r="LCX1334" s="62" t="s">
        <v>197</v>
      </c>
      <c r="LCY1334" s="62" t="s">
        <v>1294</v>
      </c>
      <c r="LCZ1334" s="62">
        <f>LCZ1330</f>
        <v>0</v>
      </c>
      <c r="LDA1334" s="62">
        <f t="shared" si="879"/>
        <v>0</v>
      </c>
      <c r="LDB1334" s="62">
        <f t="shared" si="879"/>
        <v>0</v>
      </c>
      <c r="LDC1334" s="62">
        <f t="shared" si="879"/>
        <v>0</v>
      </c>
      <c r="LDD1334" s="62">
        <f t="shared" si="879"/>
        <v>2000000</v>
      </c>
      <c r="LDE1334" s="62">
        <f t="shared" si="879"/>
        <v>0</v>
      </c>
      <c r="LDF1334" s="62">
        <f t="shared" si="879"/>
        <v>0</v>
      </c>
      <c r="LDG1334" s="62">
        <f t="shared" si="879"/>
        <v>2000000</v>
      </c>
      <c r="LDH1334" s="62">
        <f t="shared" si="879"/>
        <v>2000000</v>
      </c>
      <c r="LDN1334" s="62" t="s">
        <v>197</v>
      </c>
      <c r="LDO1334" s="62" t="s">
        <v>1294</v>
      </c>
      <c r="LDP1334" s="62">
        <f>LDP1330</f>
        <v>0</v>
      </c>
      <c r="LDQ1334" s="62">
        <f t="shared" si="879"/>
        <v>0</v>
      </c>
      <c r="LDR1334" s="62">
        <f t="shared" si="879"/>
        <v>0</v>
      </c>
      <c r="LDS1334" s="62">
        <f t="shared" si="879"/>
        <v>0</v>
      </c>
      <c r="LDT1334" s="62">
        <f t="shared" si="879"/>
        <v>2000000</v>
      </c>
      <c r="LDU1334" s="62">
        <f t="shared" si="879"/>
        <v>0</v>
      </c>
      <c r="LDV1334" s="62">
        <f t="shared" si="879"/>
        <v>0</v>
      </c>
      <c r="LDW1334" s="62">
        <f t="shared" si="879"/>
        <v>2000000</v>
      </c>
      <c r="LDX1334" s="62">
        <f t="shared" si="879"/>
        <v>2000000</v>
      </c>
      <c r="LED1334" s="62" t="s">
        <v>197</v>
      </c>
      <c r="LEE1334" s="62" t="s">
        <v>1294</v>
      </c>
      <c r="LEF1334" s="62">
        <f>LEF1330</f>
        <v>0</v>
      </c>
      <c r="LEG1334" s="62">
        <f t="shared" si="879"/>
        <v>0</v>
      </c>
      <c r="LEH1334" s="62">
        <f t="shared" si="879"/>
        <v>0</v>
      </c>
      <c r="LEI1334" s="62">
        <f t="shared" si="879"/>
        <v>0</v>
      </c>
      <c r="LEJ1334" s="62">
        <f t="shared" si="879"/>
        <v>2000000</v>
      </c>
      <c r="LEK1334" s="62">
        <f t="shared" si="879"/>
        <v>0</v>
      </c>
      <c r="LEL1334" s="62">
        <f t="shared" si="879"/>
        <v>0</v>
      </c>
      <c r="LEM1334" s="62">
        <f t="shared" si="879"/>
        <v>2000000</v>
      </c>
      <c r="LEN1334" s="62">
        <f t="shared" si="879"/>
        <v>2000000</v>
      </c>
      <c r="LET1334" s="62" t="s">
        <v>197</v>
      </c>
      <c r="LEU1334" s="62" t="s">
        <v>1294</v>
      </c>
      <c r="LEV1334" s="62">
        <f>LEV1330</f>
        <v>0</v>
      </c>
      <c r="LEW1334" s="62">
        <f t="shared" si="880"/>
        <v>0</v>
      </c>
      <c r="LEX1334" s="62">
        <f t="shared" si="880"/>
        <v>0</v>
      </c>
      <c r="LEY1334" s="62">
        <f t="shared" si="880"/>
        <v>0</v>
      </c>
      <c r="LEZ1334" s="62">
        <f t="shared" si="880"/>
        <v>2000000</v>
      </c>
      <c r="LFA1334" s="62">
        <f t="shared" si="880"/>
        <v>0</v>
      </c>
      <c r="LFB1334" s="62">
        <f t="shared" si="880"/>
        <v>0</v>
      </c>
      <c r="LFC1334" s="62">
        <f t="shared" si="880"/>
        <v>2000000</v>
      </c>
      <c r="LFD1334" s="62">
        <f t="shared" si="880"/>
        <v>2000000</v>
      </c>
      <c r="LFJ1334" s="62" t="s">
        <v>197</v>
      </c>
      <c r="LFK1334" s="62" t="s">
        <v>1294</v>
      </c>
      <c r="LFL1334" s="62">
        <f>LFL1330</f>
        <v>0</v>
      </c>
      <c r="LFM1334" s="62">
        <f t="shared" si="880"/>
        <v>0</v>
      </c>
      <c r="LFN1334" s="62">
        <f t="shared" si="880"/>
        <v>0</v>
      </c>
      <c r="LFO1334" s="62">
        <f t="shared" si="880"/>
        <v>0</v>
      </c>
      <c r="LFP1334" s="62">
        <f t="shared" si="880"/>
        <v>2000000</v>
      </c>
      <c r="LFQ1334" s="62">
        <f t="shared" si="880"/>
        <v>0</v>
      </c>
      <c r="LFR1334" s="62">
        <f t="shared" si="880"/>
        <v>0</v>
      </c>
      <c r="LFS1334" s="62">
        <f t="shared" si="880"/>
        <v>2000000</v>
      </c>
      <c r="LFT1334" s="62">
        <f t="shared" si="880"/>
        <v>2000000</v>
      </c>
      <c r="LFZ1334" s="62" t="s">
        <v>197</v>
      </c>
      <c r="LGA1334" s="62" t="s">
        <v>1294</v>
      </c>
      <c r="LGB1334" s="62">
        <f>LGB1330</f>
        <v>0</v>
      </c>
      <c r="LGC1334" s="62">
        <f t="shared" si="880"/>
        <v>0</v>
      </c>
      <c r="LGD1334" s="62">
        <f t="shared" si="880"/>
        <v>0</v>
      </c>
      <c r="LGE1334" s="62">
        <f t="shared" si="880"/>
        <v>0</v>
      </c>
      <c r="LGF1334" s="62">
        <f t="shared" si="880"/>
        <v>2000000</v>
      </c>
      <c r="LGG1334" s="62">
        <f t="shared" si="880"/>
        <v>0</v>
      </c>
      <c r="LGH1334" s="62">
        <f t="shared" si="880"/>
        <v>0</v>
      </c>
      <c r="LGI1334" s="62">
        <f t="shared" si="880"/>
        <v>2000000</v>
      </c>
      <c r="LGJ1334" s="62">
        <f t="shared" si="880"/>
        <v>2000000</v>
      </c>
      <c r="LGP1334" s="62" t="s">
        <v>197</v>
      </c>
      <c r="LGQ1334" s="62" t="s">
        <v>1294</v>
      </c>
      <c r="LGR1334" s="62">
        <f>LGR1330</f>
        <v>0</v>
      </c>
      <c r="LGS1334" s="62">
        <f t="shared" si="880"/>
        <v>0</v>
      </c>
      <c r="LGT1334" s="62">
        <f t="shared" si="880"/>
        <v>0</v>
      </c>
      <c r="LGU1334" s="62">
        <f t="shared" si="880"/>
        <v>0</v>
      </c>
      <c r="LGV1334" s="62">
        <f t="shared" si="880"/>
        <v>2000000</v>
      </c>
      <c r="LGW1334" s="62">
        <f t="shared" si="880"/>
        <v>0</v>
      </c>
      <c r="LGX1334" s="62">
        <f t="shared" si="880"/>
        <v>0</v>
      </c>
      <c r="LGY1334" s="62">
        <f t="shared" si="880"/>
        <v>2000000</v>
      </c>
      <c r="LGZ1334" s="62">
        <f t="shared" si="880"/>
        <v>2000000</v>
      </c>
      <c r="LHF1334" s="62" t="s">
        <v>197</v>
      </c>
      <c r="LHG1334" s="62" t="s">
        <v>1294</v>
      </c>
      <c r="LHH1334" s="62">
        <f>LHH1330</f>
        <v>0</v>
      </c>
      <c r="LHI1334" s="62">
        <f t="shared" si="881"/>
        <v>0</v>
      </c>
      <c r="LHJ1334" s="62">
        <f t="shared" si="881"/>
        <v>0</v>
      </c>
      <c r="LHK1334" s="62">
        <f t="shared" si="881"/>
        <v>0</v>
      </c>
      <c r="LHL1334" s="62">
        <f t="shared" si="881"/>
        <v>2000000</v>
      </c>
      <c r="LHM1334" s="62">
        <f t="shared" si="881"/>
        <v>0</v>
      </c>
      <c r="LHN1334" s="62">
        <f t="shared" si="881"/>
        <v>0</v>
      </c>
      <c r="LHO1334" s="62">
        <f t="shared" si="881"/>
        <v>2000000</v>
      </c>
      <c r="LHP1334" s="62">
        <f t="shared" si="881"/>
        <v>2000000</v>
      </c>
      <c r="LHV1334" s="62" t="s">
        <v>197</v>
      </c>
      <c r="LHW1334" s="62" t="s">
        <v>1294</v>
      </c>
      <c r="LHX1334" s="62">
        <f>LHX1330</f>
        <v>0</v>
      </c>
      <c r="LHY1334" s="62">
        <f t="shared" si="881"/>
        <v>0</v>
      </c>
      <c r="LHZ1334" s="62">
        <f t="shared" si="881"/>
        <v>0</v>
      </c>
      <c r="LIA1334" s="62">
        <f t="shared" si="881"/>
        <v>0</v>
      </c>
      <c r="LIB1334" s="62">
        <f t="shared" si="881"/>
        <v>2000000</v>
      </c>
      <c r="LIC1334" s="62">
        <f t="shared" si="881"/>
        <v>0</v>
      </c>
      <c r="LID1334" s="62">
        <f t="shared" si="881"/>
        <v>0</v>
      </c>
      <c r="LIE1334" s="62">
        <f t="shared" si="881"/>
        <v>2000000</v>
      </c>
      <c r="LIF1334" s="62">
        <f t="shared" si="881"/>
        <v>2000000</v>
      </c>
      <c r="LIL1334" s="62" t="s">
        <v>197</v>
      </c>
      <c r="LIM1334" s="62" t="s">
        <v>1294</v>
      </c>
      <c r="LIN1334" s="62">
        <f>LIN1330</f>
        <v>0</v>
      </c>
      <c r="LIO1334" s="62">
        <f t="shared" si="881"/>
        <v>0</v>
      </c>
      <c r="LIP1334" s="62">
        <f t="shared" si="881"/>
        <v>0</v>
      </c>
      <c r="LIQ1334" s="62">
        <f t="shared" si="881"/>
        <v>0</v>
      </c>
      <c r="LIR1334" s="62">
        <f t="shared" si="881"/>
        <v>2000000</v>
      </c>
      <c r="LIS1334" s="62">
        <f t="shared" si="881"/>
        <v>0</v>
      </c>
      <c r="LIT1334" s="62">
        <f t="shared" si="881"/>
        <v>0</v>
      </c>
      <c r="LIU1334" s="62">
        <f t="shared" si="881"/>
        <v>2000000</v>
      </c>
      <c r="LIV1334" s="62">
        <f t="shared" si="881"/>
        <v>2000000</v>
      </c>
      <c r="LJB1334" s="62" t="s">
        <v>197</v>
      </c>
      <c r="LJC1334" s="62" t="s">
        <v>1294</v>
      </c>
      <c r="LJD1334" s="62">
        <f>LJD1330</f>
        <v>0</v>
      </c>
      <c r="LJE1334" s="62">
        <f t="shared" si="881"/>
        <v>0</v>
      </c>
      <c r="LJF1334" s="62">
        <f t="shared" si="881"/>
        <v>0</v>
      </c>
      <c r="LJG1334" s="62">
        <f t="shared" si="881"/>
        <v>0</v>
      </c>
      <c r="LJH1334" s="62">
        <f t="shared" si="881"/>
        <v>2000000</v>
      </c>
      <c r="LJI1334" s="62">
        <f t="shared" si="881"/>
        <v>0</v>
      </c>
      <c r="LJJ1334" s="62">
        <f t="shared" si="881"/>
        <v>0</v>
      </c>
      <c r="LJK1334" s="62">
        <f t="shared" si="881"/>
        <v>2000000</v>
      </c>
      <c r="LJL1334" s="62">
        <f t="shared" si="881"/>
        <v>2000000</v>
      </c>
      <c r="LJR1334" s="62" t="s">
        <v>197</v>
      </c>
      <c r="LJS1334" s="62" t="s">
        <v>1294</v>
      </c>
      <c r="LJT1334" s="62">
        <f>LJT1330</f>
        <v>0</v>
      </c>
      <c r="LJU1334" s="62">
        <f t="shared" si="882"/>
        <v>0</v>
      </c>
      <c r="LJV1334" s="62">
        <f t="shared" si="882"/>
        <v>0</v>
      </c>
      <c r="LJW1334" s="62">
        <f t="shared" si="882"/>
        <v>0</v>
      </c>
      <c r="LJX1334" s="62">
        <f t="shared" si="882"/>
        <v>2000000</v>
      </c>
      <c r="LJY1334" s="62">
        <f t="shared" si="882"/>
        <v>0</v>
      </c>
      <c r="LJZ1334" s="62">
        <f t="shared" si="882"/>
        <v>0</v>
      </c>
      <c r="LKA1334" s="62">
        <f t="shared" si="882"/>
        <v>2000000</v>
      </c>
      <c r="LKB1334" s="62">
        <f t="shared" si="882"/>
        <v>2000000</v>
      </c>
      <c r="LKH1334" s="62" t="s">
        <v>197</v>
      </c>
      <c r="LKI1334" s="62" t="s">
        <v>1294</v>
      </c>
      <c r="LKJ1334" s="62">
        <f>LKJ1330</f>
        <v>0</v>
      </c>
      <c r="LKK1334" s="62">
        <f t="shared" si="882"/>
        <v>0</v>
      </c>
      <c r="LKL1334" s="62">
        <f t="shared" si="882"/>
        <v>0</v>
      </c>
      <c r="LKM1334" s="62">
        <f t="shared" si="882"/>
        <v>0</v>
      </c>
      <c r="LKN1334" s="62">
        <f t="shared" si="882"/>
        <v>2000000</v>
      </c>
      <c r="LKO1334" s="62">
        <f t="shared" si="882"/>
        <v>0</v>
      </c>
      <c r="LKP1334" s="62">
        <f t="shared" si="882"/>
        <v>0</v>
      </c>
      <c r="LKQ1334" s="62">
        <f t="shared" si="882"/>
        <v>2000000</v>
      </c>
      <c r="LKR1334" s="62">
        <f t="shared" si="882"/>
        <v>2000000</v>
      </c>
      <c r="LKX1334" s="62" t="s">
        <v>197</v>
      </c>
      <c r="LKY1334" s="62" t="s">
        <v>1294</v>
      </c>
      <c r="LKZ1334" s="62">
        <f>LKZ1330</f>
        <v>0</v>
      </c>
      <c r="LLA1334" s="62">
        <f t="shared" si="882"/>
        <v>0</v>
      </c>
      <c r="LLB1334" s="62">
        <f t="shared" si="882"/>
        <v>0</v>
      </c>
      <c r="LLC1334" s="62">
        <f t="shared" si="882"/>
        <v>0</v>
      </c>
      <c r="LLD1334" s="62">
        <f t="shared" si="882"/>
        <v>2000000</v>
      </c>
      <c r="LLE1334" s="62">
        <f t="shared" si="882"/>
        <v>0</v>
      </c>
      <c r="LLF1334" s="62">
        <f t="shared" si="882"/>
        <v>0</v>
      </c>
      <c r="LLG1334" s="62">
        <f t="shared" si="882"/>
        <v>2000000</v>
      </c>
      <c r="LLH1334" s="62">
        <f t="shared" si="882"/>
        <v>2000000</v>
      </c>
      <c r="LLN1334" s="62" t="s">
        <v>197</v>
      </c>
      <c r="LLO1334" s="62" t="s">
        <v>1294</v>
      </c>
      <c r="LLP1334" s="62">
        <f>LLP1330</f>
        <v>0</v>
      </c>
      <c r="LLQ1334" s="62">
        <f t="shared" si="882"/>
        <v>0</v>
      </c>
      <c r="LLR1334" s="62">
        <f t="shared" si="882"/>
        <v>0</v>
      </c>
      <c r="LLS1334" s="62">
        <f t="shared" si="882"/>
        <v>0</v>
      </c>
      <c r="LLT1334" s="62">
        <f t="shared" si="882"/>
        <v>2000000</v>
      </c>
      <c r="LLU1334" s="62">
        <f t="shared" si="882"/>
        <v>0</v>
      </c>
      <c r="LLV1334" s="62">
        <f t="shared" si="882"/>
        <v>0</v>
      </c>
      <c r="LLW1334" s="62">
        <f t="shared" si="882"/>
        <v>2000000</v>
      </c>
      <c r="LLX1334" s="62">
        <f t="shared" si="882"/>
        <v>2000000</v>
      </c>
      <c r="LMD1334" s="62" t="s">
        <v>197</v>
      </c>
      <c r="LME1334" s="62" t="s">
        <v>1294</v>
      </c>
      <c r="LMF1334" s="62">
        <f>LMF1330</f>
        <v>0</v>
      </c>
      <c r="LMG1334" s="62">
        <f t="shared" si="883"/>
        <v>0</v>
      </c>
      <c r="LMH1334" s="62">
        <f t="shared" si="883"/>
        <v>0</v>
      </c>
      <c r="LMI1334" s="62">
        <f t="shared" si="883"/>
        <v>0</v>
      </c>
      <c r="LMJ1334" s="62">
        <f t="shared" si="883"/>
        <v>2000000</v>
      </c>
      <c r="LMK1334" s="62">
        <f t="shared" si="883"/>
        <v>0</v>
      </c>
      <c r="LML1334" s="62">
        <f t="shared" si="883"/>
        <v>0</v>
      </c>
      <c r="LMM1334" s="62">
        <f t="shared" si="883"/>
        <v>2000000</v>
      </c>
      <c r="LMN1334" s="62">
        <f t="shared" si="883"/>
        <v>2000000</v>
      </c>
      <c r="LMT1334" s="62" t="s">
        <v>197</v>
      </c>
      <c r="LMU1334" s="62" t="s">
        <v>1294</v>
      </c>
      <c r="LMV1334" s="62">
        <f>LMV1330</f>
        <v>0</v>
      </c>
      <c r="LMW1334" s="62">
        <f t="shared" si="883"/>
        <v>0</v>
      </c>
      <c r="LMX1334" s="62">
        <f t="shared" si="883"/>
        <v>0</v>
      </c>
      <c r="LMY1334" s="62">
        <f t="shared" si="883"/>
        <v>0</v>
      </c>
      <c r="LMZ1334" s="62">
        <f t="shared" si="883"/>
        <v>2000000</v>
      </c>
      <c r="LNA1334" s="62">
        <f t="shared" si="883"/>
        <v>0</v>
      </c>
      <c r="LNB1334" s="62">
        <f t="shared" si="883"/>
        <v>0</v>
      </c>
      <c r="LNC1334" s="62">
        <f t="shared" si="883"/>
        <v>2000000</v>
      </c>
      <c r="LND1334" s="62">
        <f t="shared" si="883"/>
        <v>2000000</v>
      </c>
      <c r="LNJ1334" s="62" t="s">
        <v>197</v>
      </c>
      <c r="LNK1334" s="62" t="s">
        <v>1294</v>
      </c>
      <c r="LNL1334" s="62">
        <f>LNL1330</f>
        <v>0</v>
      </c>
      <c r="LNM1334" s="62">
        <f t="shared" si="883"/>
        <v>0</v>
      </c>
      <c r="LNN1334" s="62">
        <f t="shared" si="883"/>
        <v>0</v>
      </c>
      <c r="LNO1334" s="62">
        <f t="shared" si="883"/>
        <v>0</v>
      </c>
      <c r="LNP1334" s="62">
        <f t="shared" si="883"/>
        <v>2000000</v>
      </c>
      <c r="LNQ1334" s="62">
        <f t="shared" si="883"/>
        <v>0</v>
      </c>
      <c r="LNR1334" s="62">
        <f t="shared" si="883"/>
        <v>0</v>
      </c>
      <c r="LNS1334" s="62">
        <f t="shared" si="883"/>
        <v>2000000</v>
      </c>
      <c r="LNT1334" s="62">
        <f t="shared" si="883"/>
        <v>2000000</v>
      </c>
      <c r="LNZ1334" s="62" t="s">
        <v>197</v>
      </c>
      <c r="LOA1334" s="62" t="s">
        <v>1294</v>
      </c>
      <c r="LOB1334" s="62">
        <f>LOB1330</f>
        <v>0</v>
      </c>
      <c r="LOC1334" s="62">
        <f t="shared" si="883"/>
        <v>0</v>
      </c>
      <c r="LOD1334" s="62">
        <f t="shared" si="883"/>
        <v>0</v>
      </c>
      <c r="LOE1334" s="62">
        <f t="shared" si="883"/>
        <v>0</v>
      </c>
      <c r="LOF1334" s="62">
        <f t="shared" si="883"/>
        <v>2000000</v>
      </c>
      <c r="LOG1334" s="62">
        <f t="shared" si="883"/>
        <v>0</v>
      </c>
      <c r="LOH1334" s="62">
        <f t="shared" si="883"/>
        <v>0</v>
      </c>
      <c r="LOI1334" s="62">
        <f t="shared" si="883"/>
        <v>2000000</v>
      </c>
      <c r="LOJ1334" s="62">
        <f t="shared" si="883"/>
        <v>2000000</v>
      </c>
      <c r="LOP1334" s="62" t="s">
        <v>197</v>
      </c>
      <c r="LOQ1334" s="62" t="s">
        <v>1294</v>
      </c>
      <c r="LOR1334" s="62">
        <f>LOR1330</f>
        <v>0</v>
      </c>
      <c r="LOS1334" s="62">
        <f t="shared" si="884"/>
        <v>0</v>
      </c>
      <c r="LOT1334" s="62">
        <f t="shared" si="884"/>
        <v>0</v>
      </c>
      <c r="LOU1334" s="62">
        <f t="shared" si="884"/>
        <v>0</v>
      </c>
      <c r="LOV1334" s="62">
        <f t="shared" si="884"/>
        <v>2000000</v>
      </c>
      <c r="LOW1334" s="62">
        <f t="shared" si="884"/>
        <v>0</v>
      </c>
      <c r="LOX1334" s="62">
        <f t="shared" si="884"/>
        <v>0</v>
      </c>
      <c r="LOY1334" s="62">
        <f t="shared" si="884"/>
        <v>2000000</v>
      </c>
      <c r="LOZ1334" s="62">
        <f t="shared" si="884"/>
        <v>2000000</v>
      </c>
      <c r="LPF1334" s="62" t="s">
        <v>197</v>
      </c>
      <c r="LPG1334" s="62" t="s">
        <v>1294</v>
      </c>
      <c r="LPH1334" s="62">
        <f>LPH1330</f>
        <v>0</v>
      </c>
      <c r="LPI1334" s="62">
        <f t="shared" si="884"/>
        <v>0</v>
      </c>
      <c r="LPJ1334" s="62">
        <f t="shared" si="884"/>
        <v>0</v>
      </c>
      <c r="LPK1334" s="62">
        <f t="shared" si="884"/>
        <v>0</v>
      </c>
      <c r="LPL1334" s="62">
        <f t="shared" si="884"/>
        <v>2000000</v>
      </c>
      <c r="LPM1334" s="62">
        <f t="shared" si="884"/>
        <v>0</v>
      </c>
      <c r="LPN1334" s="62">
        <f t="shared" si="884"/>
        <v>0</v>
      </c>
      <c r="LPO1334" s="62">
        <f t="shared" si="884"/>
        <v>2000000</v>
      </c>
      <c r="LPP1334" s="62">
        <f t="shared" si="884"/>
        <v>2000000</v>
      </c>
      <c r="LPV1334" s="62" t="s">
        <v>197</v>
      </c>
      <c r="LPW1334" s="62" t="s">
        <v>1294</v>
      </c>
      <c r="LPX1334" s="62">
        <f>LPX1330</f>
        <v>0</v>
      </c>
      <c r="LPY1334" s="62">
        <f t="shared" si="884"/>
        <v>0</v>
      </c>
      <c r="LPZ1334" s="62">
        <f t="shared" si="884"/>
        <v>0</v>
      </c>
      <c r="LQA1334" s="62">
        <f t="shared" si="884"/>
        <v>0</v>
      </c>
      <c r="LQB1334" s="62">
        <f t="shared" si="884"/>
        <v>2000000</v>
      </c>
      <c r="LQC1334" s="62">
        <f t="shared" si="884"/>
        <v>0</v>
      </c>
      <c r="LQD1334" s="62">
        <f t="shared" si="884"/>
        <v>0</v>
      </c>
      <c r="LQE1334" s="62">
        <f t="shared" si="884"/>
        <v>2000000</v>
      </c>
      <c r="LQF1334" s="62">
        <f t="shared" si="884"/>
        <v>2000000</v>
      </c>
      <c r="LQL1334" s="62" t="s">
        <v>197</v>
      </c>
      <c r="LQM1334" s="62" t="s">
        <v>1294</v>
      </c>
      <c r="LQN1334" s="62">
        <f>LQN1330</f>
        <v>0</v>
      </c>
      <c r="LQO1334" s="62">
        <f t="shared" si="884"/>
        <v>0</v>
      </c>
      <c r="LQP1334" s="62">
        <f t="shared" si="884"/>
        <v>0</v>
      </c>
      <c r="LQQ1334" s="62">
        <f t="shared" si="884"/>
        <v>0</v>
      </c>
      <c r="LQR1334" s="62">
        <f t="shared" si="884"/>
        <v>2000000</v>
      </c>
      <c r="LQS1334" s="62">
        <f t="shared" si="884"/>
        <v>0</v>
      </c>
      <c r="LQT1334" s="62">
        <f t="shared" si="884"/>
        <v>0</v>
      </c>
      <c r="LQU1334" s="62">
        <f t="shared" si="884"/>
        <v>2000000</v>
      </c>
      <c r="LQV1334" s="62">
        <f t="shared" si="884"/>
        <v>2000000</v>
      </c>
      <c r="LRB1334" s="62" t="s">
        <v>197</v>
      </c>
      <c r="LRC1334" s="62" t="s">
        <v>1294</v>
      </c>
      <c r="LRD1334" s="62">
        <f>LRD1330</f>
        <v>0</v>
      </c>
      <c r="LRE1334" s="62">
        <f t="shared" si="885"/>
        <v>0</v>
      </c>
      <c r="LRF1334" s="62">
        <f t="shared" si="885"/>
        <v>0</v>
      </c>
      <c r="LRG1334" s="62">
        <f t="shared" si="885"/>
        <v>0</v>
      </c>
      <c r="LRH1334" s="62">
        <f t="shared" si="885"/>
        <v>2000000</v>
      </c>
      <c r="LRI1334" s="62">
        <f t="shared" si="885"/>
        <v>0</v>
      </c>
      <c r="LRJ1334" s="62">
        <f t="shared" si="885"/>
        <v>0</v>
      </c>
      <c r="LRK1334" s="62">
        <f t="shared" si="885"/>
        <v>2000000</v>
      </c>
      <c r="LRL1334" s="62">
        <f t="shared" si="885"/>
        <v>2000000</v>
      </c>
      <c r="LRR1334" s="62" t="s">
        <v>197</v>
      </c>
      <c r="LRS1334" s="62" t="s">
        <v>1294</v>
      </c>
      <c r="LRT1334" s="62">
        <f>LRT1330</f>
        <v>0</v>
      </c>
      <c r="LRU1334" s="62">
        <f t="shared" si="885"/>
        <v>0</v>
      </c>
      <c r="LRV1334" s="62">
        <f t="shared" si="885"/>
        <v>0</v>
      </c>
      <c r="LRW1334" s="62">
        <f t="shared" si="885"/>
        <v>0</v>
      </c>
      <c r="LRX1334" s="62">
        <f t="shared" si="885"/>
        <v>2000000</v>
      </c>
      <c r="LRY1334" s="62">
        <f t="shared" si="885"/>
        <v>0</v>
      </c>
      <c r="LRZ1334" s="62">
        <f t="shared" si="885"/>
        <v>0</v>
      </c>
      <c r="LSA1334" s="62">
        <f t="shared" si="885"/>
        <v>2000000</v>
      </c>
      <c r="LSB1334" s="62">
        <f t="shared" si="885"/>
        <v>2000000</v>
      </c>
      <c r="LSH1334" s="62" t="s">
        <v>197</v>
      </c>
      <c r="LSI1334" s="62" t="s">
        <v>1294</v>
      </c>
      <c r="LSJ1334" s="62">
        <f>LSJ1330</f>
        <v>0</v>
      </c>
      <c r="LSK1334" s="62">
        <f t="shared" si="885"/>
        <v>0</v>
      </c>
      <c r="LSL1334" s="62">
        <f t="shared" si="885"/>
        <v>0</v>
      </c>
      <c r="LSM1334" s="62">
        <f t="shared" si="885"/>
        <v>0</v>
      </c>
      <c r="LSN1334" s="62">
        <f t="shared" si="885"/>
        <v>2000000</v>
      </c>
      <c r="LSO1334" s="62">
        <f t="shared" si="885"/>
        <v>0</v>
      </c>
      <c r="LSP1334" s="62">
        <f t="shared" si="885"/>
        <v>0</v>
      </c>
      <c r="LSQ1334" s="62">
        <f t="shared" si="885"/>
        <v>2000000</v>
      </c>
      <c r="LSR1334" s="62">
        <f t="shared" si="885"/>
        <v>2000000</v>
      </c>
      <c r="LSX1334" s="62" t="s">
        <v>197</v>
      </c>
      <c r="LSY1334" s="62" t="s">
        <v>1294</v>
      </c>
      <c r="LSZ1334" s="62">
        <f>LSZ1330</f>
        <v>0</v>
      </c>
      <c r="LTA1334" s="62">
        <f t="shared" si="885"/>
        <v>0</v>
      </c>
      <c r="LTB1334" s="62">
        <f t="shared" si="885"/>
        <v>0</v>
      </c>
      <c r="LTC1334" s="62">
        <f t="shared" si="885"/>
        <v>0</v>
      </c>
      <c r="LTD1334" s="62">
        <f t="shared" si="885"/>
        <v>2000000</v>
      </c>
      <c r="LTE1334" s="62">
        <f t="shared" si="885"/>
        <v>0</v>
      </c>
      <c r="LTF1334" s="62">
        <f t="shared" si="885"/>
        <v>0</v>
      </c>
      <c r="LTG1334" s="62">
        <f t="shared" si="885"/>
        <v>2000000</v>
      </c>
      <c r="LTH1334" s="62">
        <f t="shared" si="885"/>
        <v>2000000</v>
      </c>
      <c r="LTN1334" s="62" t="s">
        <v>197</v>
      </c>
      <c r="LTO1334" s="62" t="s">
        <v>1294</v>
      </c>
      <c r="LTP1334" s="62">
        <f>LTP1330</f>
        <v>0</v>
      </c>
      <c r="LTQ1334" s="62">
        <f t="shared" si="886"/>
        <v>0</v>
      </c>
      <c r="LTR1334" s="62">
        <f t="shared" si="886"/>
        <v>0</v>
      </c>
      <c r="LTS1334" s="62">
        <f t="shared" si="886"/>
        <v>0</v>
      </c>
      <c r="LTT1334" s="62">
        <f t="shared" si="886"/>
        <v>2000000</v>
      </c>
      <c r="LTU1334" s="62">
        <f t="shared" si="886"/>
        <v>0</v>
      </c>
      <c r="LTV1334" s="62">
        <f t="shared" si="886"/>
        <v>0</v>
      </c>
      <c r="LTW1334" s="62">
        <f t="shared" si="886"/>
        <v>2000000</v>
      </c>
      <c r="LTX1334" s="62">
        <f t="shared" si="886"/>
        <v>2000000</v>
      </c>
      <c r="LUD1334" s="62" t="s">
        <v>197</v>
      </c>
      <c r="LUE1334" s="62" t="s">
        <v>1294</v>
      </c>
      <c r="LUF1334" s="62">
        <f>LUF1330</f>
        <v>0</v>
      </c>
      <c r="LUG1334" s="62">
        <f t="shared" si="886"/>
        <v>0</v>
      </c>
      <c r="LUH1334" s="62">
        <f t="shared" si="886"/>
        <v>0</v>
      </c>
      <c r="LUI1334" s="62">
        <f t="shared" si="886"/>
        <v>0</v>
      </c>
      <c r="LUJ1334" s="62">
        <f t="shared" si="886"/>
        <v>2000000</v>
      </c>
      <c r="LUK1334" s="62">
        <f t="shared" si="886"/>
        <v>0</v>
      </c>
      <c r="LUL1334" s="62">
        <f t="shared" si="886"/>
        <v>0</v>
      </c>
      <c r="LUM1334" s="62">
        <f t="shared" si="886"/>
        <v>2000000</v>
      </c>
      <c r="LUN1334" s="62">
        <f t="shared" si="886"/>
        <v>2000000</v>
      </c>
      <c r="LUT1334" s="62" t="s">
        <v>197</v>
      </c>
      <c r="LUU1334" s="62" t="s">
        <v>1294</v>
      </c>
      <c r="LUV1334" s="62">
        <f>LUV1330</f>
        <v>0</v>
      </c>
      <c r="LUW1334" s="62">
        <f t="shared" si="886"/>
        <v>0</v>
      </c>
      <c r="LUX1334" s="62">
        <f t="shared" si="886"/>
        <v>0</v>
      </c>
      <c r="LUY1334" s="62">
        <f t="shared" si="886"/>
        <v>0</v>
      </c>
      <c r="LUZ1334" s="62">
        <f t="shared" si="886"/>
        <v>2000000</v>
      </c>
      <c r="LVA1334" s="62">
        <f t="shared" si="886"/>
        <v>0</v>
      </c>
      <c r="LVB1334" s="62">
        <f t="shared" si="886"/>
        <v>0</v>
      </c>
      <c r="LVC1334" s="62">
        <f t="shared" si="886"/>
        <v>2000000</v>
      </c>
      <c r="LVD1334" s="62">
        <f t="shared" si="886"/>
        <v>2000000</v>
      </c>
      <c r="LVJ1334" s="62" t="s">
        <v>197</v>
      </c>
      <c r="LVK1334" s="62" t="s">
        <v>1294</v>
      </c>
      <c r="LVL1334" s="62">
        <f>LVL1330</f>
        <v>0</v>
      </c>
      <c r="LVM1334" s="62">
        <f t="shared" si="886"/>
        <v>0</v>
      </c>
      <c r="LVN1334" s="62">
        <f t="shared" si="886"/>
        <v>0</v>
      </c>
      <c r="LVO1334" s="62">
        <f t="shared" si="886"/>
        <v>0</v>
      </c>
      <c r="LVP1334" s="62">
        <f t="shared" si="886"/>
        <v>2000000</v>
      </c>
      <c r="LVQ1334" s="62">
        <f t="shared" si="886"/>
        <v>0</v>
      </c>
      <c r="LVR1334" s="62">
        <f t="shared" si="886"/>
        <v>0</v>
      </c>
      <c r="LVS1334" s="62">
        <f t="shared" si="886"/>
        <v>2000000</v>
      </c>
      <c r="LVT1334" s="62">
        <f t="shared" si="886"/>
        <v>2000000</v>
      </c>
      <c r="LVZ1334" s="62" t="s">
        <v>197</v>
      </c>
      <c r="LWA1334" s="62" t="s">
        <v>1294</v>
      </c>
      <c r="LWB1334" s="62">
        <f>LWB1330</f>
        <v>0</v>
      </c>
      <c r="LWC1334" s="62">
        <f t="shared" si="887"/>
        <v>0</v>
      </c>
      <c r="LWD1334" s="62">
        <f t="shared" si="887"/>
        <v>0</v>
      </c>
      <c r="LWE1334" s="62">
        <f t="shared" si="887"/>
        <v>0</v>
      </c>
      <c r="LWF1334" s="62">
        <f t="shared" si="887"/>
        <v>2000000</v>
      </c>
      <c r="LWG1334" s="62">
        <f t="shared" si="887"/>
        <v>0</v>
      </c>
      <c r="LWH1334" s="62">
        <f t="shared" si="887"/>
        <v>0</v>
      </c>
      <c r="LWI1334" s="62">
        <f t="shared" si="887"/>
        <v>2000000</v>
      </c>
      <c r="LWJ1334" s="62">
        <f t="shared" si="887"/>
        <v>2000000</v>
      </c>
      <c r="LWP1334" s="62" t="s">
        <v>197</v>
      </c>
      <c r="LWQ1334" s="62" t="s">
        <v>1294</v>
      </c>
      <c r="LWR1334" s="62">
        <f>LWR1330</f>
        <v>0</v>
      </c>
      <c r="LWS1334" s="62">
        <f t="shared" si="887"/>
        <v>0</v>
      </c>
      <c r="LWT1334" s="62">
        <f t="shared" si="887"/>
        <v>0</v>
      </c>
      <c r="LWU1334" s="62">
        <f t="shared" si="887"/>
        <v>0</v>
      </c>
      <c r="LWV1334" s="62">
        <f t="shared" si="887"/>
        <v>2000000</v>
      </c>
      <c r="LWW1334" s="62">
        <f t="shared" si="887"/>
        <v>0</v>
      </c>
      <c r="LWX1334" s="62">
        <f t="shared" si="887"/>
        <v>0</v>
      </c>
      <c r="LWY1334" s="62">
        <f t="shared" si="887"/>
        <v>2000000</v>
      </c>
      <c r="LWZ1334" s="62">
        <f t="shared" si="887"/>
        <v>2000000</v>
      </c>
      <c r="LXF1334" s="62" t="s">
        <v>197</v>
      </c>
      <c r="LXG1334" s="62" t="s">
        <v>1294</v>
      </c>
      <c r="LXH1334" s="62">
        <f>LXH1330</f>
        <v>0</v>
      </c>
      <c r="LXI1334" s="62">
        <f t="shared" si="887"/>
        <v>0</v>
      </c>
      <c r="LXJ1334" s="62">
        <f t="shared" si="887"/>
        <v>0</v>
      </c>
      <c r="LXK1334" s="62">
        <f t="shared" si="887"/>
        <v>0</v>
      </c>
      <c r="LXL1334" s="62">
        <f t="shared" si="887"/>
        <v>2000000</v>
      </c>
      <c r="LXM1334" s="62">
        <f t="shared" si="887"/>
        <v>0</v>
      </c>
      <c r="LXN1334" s="62">
        <f t="shared" si="887"/>
        <v>0</v>
      </c>
      <c r="LXO1334" s="62">
        <f t="shared" si="887"/>
        <v>2000000</v>
      </c>
      <c r="LXP1334" s="62">
        <f t="shared" si="887"/>
        <v>2000000</v>
      </c>
      <c r="LXV1334" s="62" t="s">
        <v>197</v>
      </c>
      <c r="LXW1334" s="62" t="s">
        <v>1294</v>
      </c>
      <c r="LXX1334" s="62">
        <f>LXX1330</f>
        <v>0</v>
      </c>
      <c r="LXY1334" s="62">
        <f t="shared" si="887"/>
        <v>0</v>
      </c>
      <c r="LXZ1334" s="62">
        <f t="shared" si="887"/>
        <v>0</v>
      </c>
      <c r="LYA1334" s="62">
        <f t="shared" si="887"/>
        <v>0</v>
      </c>
      <c r="LYB1334" s="62">
        <f t="shared" si="887"/>
        <v>2000000</v>
      </c>
      <c r="LYC1334" s="62">
        <f t="shared" si="887"/>
        <v>0</v>
      </c>
      <c r="LYD1334" s="62">
        <f t="shared" si="887"/>
        <v>0</v>
      </c>
      <c r="LYE1334" s="62">
        <f t="shared" si="887"/>
        <v>2000000</v>
      </c>
      <c r="LYF1334" s="62">
        <f t="shared" si="887"/>
        <v>2000000</v>
      </c>
      <c r="LYL1334" s="62" t="s">
        <v>197</v>
      </c>
      <c r="LYM1334" s="62" t="s">
        <v>1294</v>
      </c>
      <c r="LYN1334" s="62">
        <f>LYN1330</f>
        <v>0</v>
      </c>
      <c r="LYO1334" s="62">
        <f t="shared" si="888"/>
        <v>0</v>
      </c>
      <c r="LYP1334" s="62">
        <f t="shared" si="888"/>
        <v>0</v>
      </c>
      <c r="LYQ1334" s="62">
        <f t="shared" si="888"/>
        <v>0</v>
      </c>
      <c r="LYR1334" s="62">
        <f t="shared" si="888"/>
        <v>2000000</v>
      </c>
      <c r="LYS1334" s="62">
        <f t="shared" si="888"/>
        <v>0</v>
      </c>
      <c r="LYT1334" s="62">
        <f t="shared" si="888"/>
        <v>0</v>
      </c>
      <c r="LYU1334" s="62">
        <f t="shared" si="888"/>
        <v>2000000</v>
      </c>
      <c r="LYV1334" s="62">
        <f t="shared" si="888"/>
        <v>2000000</v>
      </c>
      <c r="LZB1334" s="62" t="s">
        <v>197</v>
      </c>
      <c r="LZC1334" s="62" t="s">
        <v>1294</v>
      </c>
      <c r="LZD1334" s="62">
        <f>LZD1330</f>
        <v>0</v>
      </c>
      <c r="LZE1334" s="62">
        <f t="shared" si="888"/>
        <v>0</v>
      </c>
      <c r="LZF1334" s="62">
        <f t="shared" si="888"/>
        <v>0</v>
      </c>
      <c r="LZG1334" s="62">
        <f t="shared" si="888"/>
        <v>0</v>
      </c>
      <c r="LZH1334" s="62">
        <f t="shared" si="888"/>
        <v>2000000</v>
      </c>
      <c r="LZI1334" s="62">
        <f t="shared" si="888"/>
        <v>0</v>
      </c>
      <c r="LZJ1334" s="62">
        <f t="shared" si="888"/>
        <v>0</v>
      </c>
      <c r="LZK1334" s="62">
        <f t="shared" si="888"/>
        <v>2000000</v>
      </c>
      <c r="LZL1334" s="62">
        <f t="shared" si="888"/>
        <v>2000000</v>
      </c>
      <c r="LZR1334" s="62" t="s">
        <v>197</v>
      </c>
      <c r="LZS1334" s="62" t="s">
        <v>1294</v>
      </c>
      <c r="LZT1334" s="62">
        <f>LZT1330</f>
        <v>0</v>
      </c>
      <c r="LZU1334" s="62">
        <f t="shared" si="888"/>
        <v>0</v>
      </c>
      <c r="LZV1334" s="62">
        <f t="shared" si="888"/>
        <v>0</v>
      </c>
      <c r="LZW1334" s="62">
        <f t="shared" si="888"/>
        <v>0</v>
      </c>
      <c r="LZX1334" s="62">
        <f t="shared" si="888"/>
        <v>2000000</v>
      </c>
      <c r="LZY1334" s="62">
        <f t="shared" si="888"/>
        <v>0</v>
      </c>
      <c r="LZZ1334" s="62">
        <f t="shared" si="888"/>
        <v>0</v>
      </c>
      <c r="MAA1334" s="62">
        <f t="shared" si="888"/>
        <v>2000000</v>
      </c>
      <c r="MAB1334" s="62">
        <f t="shared" si="888"/>
        <v>2000000</v>
      </c>
      <c r="MAH1334" s="62" t="s">
        <v>197</v>
      </c>
      <c r="MAI1334" s="62" t="s">
        <v>1294</v>
      </c>
      <c r="MAJ1334" s="62">
        <f>MAJ1330</f>
        <v>0</v>
      </c>
      <c r="MAK1334" s="62">
        <f t="shared" si="888"/>
        <v>0</v>
      </c>
      <c r="MAL1334" s="62">
        <f t="shared" si="888"/>
        <v>0</v>
      </c>
      <c r="MAM1334" s="62">
        <f t="shared" si="888"/>
        <v>0</v>
      </c>
      <c r="MAN1334" s="62">
        <f t="shared" si="888"/>
        <v>2000000</v>
      </c>
      <c r="MAO1334" s="62">
        <f t="shared" si="888"/>
        <v>0</v>
      </c>
      <c r="MAP1334" s="62">
        <f t="shared" si="888"/>
        <v>0</v>
      </c>
      <c r="MAQ1334" s="62">
        <f t="shared" si="888"/>
        <v>2000000</v>
      </c>
      <c r="MAR1334" s="62">
        <f t="shared" si="888"/>
        <v>2000000</v>
      </c>
      <c r="MAX1334" s="62" t="s">
        <v>197</v>
      </c>
      <c r="MAY1334" s="62" t="s">
        <v>1294</v>
      </c>
      <c r="MAZ1334" s="62">
        <f>MAZ1330</f>
        <v>0</v>
      </c>
      <c r="MBA1334" s="62">
        <f t="shared" si="889"/>
        <v>0</v>
      </c>
      <c r="MBB1334" s="62">
        <f t="shared" si="889"/>
        <v>0</v>
      </c>
      <c r="MBC1334" s="62">
        <f t="shared" si="889"/>
        <v>0</v>
      </c>
      <c r="MBD1334" s="62">
        <f t="shared" si="889"/>
        <v>2000000</v>
      </c>
      <c r="MBE1334" s="62">
        <f t="shared" si="889"/>
        <v>0</v>
      </c>
      <c r="MBF1334" s="62">
        <f t="shared" si="889"/>
        <v>0</v>
      </c>
      <c r="MBG1334" s="62">
        <f t="shared" si="889"/>
        <v>2000000</v>
      </c>
      <c r="MBH1334" s="62">
        <f t="shared" si="889"/>
        <v>2000000</v>
      </c>
      <c r="MBN1334" s="62" t="s">
        <v>197</v>
      </c>
      <c r="MBO1334" s="62" t="s">
        <v>1294</v>
      </c>
      <c r="MBP1334" s="62">
        <f>MBP1330</f>
        <v>0</v>
      </c>
      <c r="MBQ1334" s="62">
        <f t="shared" si="889"/>
        <v>0</v>
      </c>
      <c r="MBR1334" s="62">
        <f t="shared" si="889"/>
        <v>0</v>
      </c>
      <c r="MBS1334" s="62">
        <f t="shared" si="889"/>
        <v>0</v>
      </c>
      <c r="MBT1334" s="62">
        <f t="shared" si="889"/>
        <v>2000000</v>
      </c>
      <c r="MBU1334" s="62">
        <f t="shared" si="889"/>
        <v>0</v>
      </c>
      <c r="MBV1334" s="62">
        <f t="shared" si="889"/>
        <v>0</v>
      </c>
      <c r="MBW1334" s="62">
        <f t="shared" si="889"/>
        <v>2000000</v>
      </c>
      <c r="MBX1334" s="62">
        <f t="shared" si="889"/>
        <v>2000000</v>
      </c>
      <c r="MCD1334" s="62" t="s">
        <v>197</v>
      </c>
      <c r="MCE1334" s="62" t="s">
        <v>1294</v>
      </c>
      <c r="MCF1334" s="62">
        <f>MCF1330</f>
        <v>0</v>
      </c>
      <c r="MCG1334" s="62">
        <f t="shared" si="889"/>
        <v>0</v>
      </c>
      <c r="MCH1334" s="62">
        <f t="shared" si="889"/>
        <v>0</v>
      </c>
      <c r="MCI1334" s="62">
        <f t="shared" si="889"/>
        <v>0</v>
      </c>
      <c r="MCJ1334" s="62">
        <f t="shared" si="889"/>
        <v>2000000</v>
      </c>
      <c r="MCK1334" s="62">
        <f t="shared" si="889"/>
        <v>0</v>
      </c>
      <c r="MCL1334" s="62">
        <f t="shared" si="889"/>
        <v>0</v>
      </c>
      <c r="MCM1334" s="62">
        <f t="shared" si="889"/>
        <v>2000000</v>
      </c>
      <c r="MCN1334" s="62">
        <f t="shared" si="889"/>
        <v>2000000</v>
      </c>
      <c r="MCT1334" s="62" t="s">
        <v>197</v>
      </c>
      <c r="MCU1334" s="62" t="s">
        <v>1294</v>
      </c>
      <c r="MCV1334" s="62">
        <f>MCV1330</f>
        <v>0</v>
      </c>
      <c r="MCW1334" s="62">
        <f t="shared" si="889"/>
        <v>0</v>
      </c>
      <c r="MCX1334" s="62">
        <f t="shared" si="889"/>
        <v>0</v>
      </c>
      <c r="MCY1334" s="62">
        <f t="shared" si="889"/>
        <v>0</v>
      </c>
      <c r="MCZ1334" s="62">
        <f t="shared" si="889"/>
        <v>2000000</v>
      </c>
      <c r="MDA1334" s="62">
        <f t="shared" si="889"/>
        <v>0</v>
      </c>
      <c r="MDB1334" s="62">
        <f t="shared" si="889"/>
        <v>0</v>
      </c>
      <c r="MDC1334" s="62">
        <f t="shared" si="889"/>
        <v>2000000</v>
      </c>
      <c r="MDD1334" s="62">
        <f t="shared" si="889"/>
        <v>2000000</v>
      </c>
      <c r="MDJ1334" s="62" t="s">
        <v>197</v>
      </c>
      <c r="MDK1334" s="62" t="s">
        <v>1294</v>
      </c>
      <c r="MDL1334" s="62">
        <f>MDL1330</f>
        <v>0</v>
      </c>
      <c r="MDM1334" s="62">
        <f t="shared" si="890"/>
        <v>0</v>
      </c>
      <c r="MDN1334" s="62">
        <f t="shared" si="890"/>
        <v>0</v>
      </c>
      <c r="MDO1334" s="62">
        <f t="shared" si="890"/>
        <v>0</v>
      </c>
      <c r="MDP1334" s="62">
        <f t="shared" si="890"/>
        <v>2000000</v>
      </c>
      <c r="MDQ1334" s="62">
        <f t="shared" si="890"/>
        <v>0</v>
      </c>
      <c r="MDR1334" s="62">
        <f t="shared" si="890"/>
        <v>0</v>
      </c>
      <c r="MDS1334" s="62">
        <f t="shared" si="890"/>
        <v>2000000</v>
      </c>
      <c r="MDT1334" s="62">
        <f t="shared" si="890"/>
        <v>2000000</v>
      </c>
      <c r="MDZ1334" s="62" t="s">
        <v>197</v>
      </c>
      <c r="MEA1334" s="62" t="s">
        <v>1294</v>
      </c>
      <c r="MEB1334" s="62">
        <f>MEB1330</f>
        <v>0</v>
      </c>
      <c r="MEC1334" s="62">
        <f t="shared" si="890"/>
        <v>0</v>
      </c>
      <c r="MED1334" s="62">
        <f t="shared" si="890"/>
        <v>0</v>
      </c>
      <c r="MEE1334" s="62">
        <f t="shared" si="890"/>
        <v>0</v>
      </c>
      <c r="MEF1334" s="62">
        <f t="shared" si="890"/>
        <v>2000000</v>
      </c>
      <c r="MEG1334" s="62">
        <f t="shared" si="890"/>
        <v>0</v>
      </c>
      <c r="MEH1334" s="62">
        <f t="shared" si="890"/>
        <v>0</v>
      </c>
      <c r="MEI1334" s="62">
        <f t="shared" si="890"/>
        <v>2000000</v>
      </c>
      <c r="MEJ1334" s="62">
        <f t="shared" si="890"/>
        <v>2000000</v>
      </c>
      <c r="MEP1334" s="62" t="s">
        <v>197</v>
      </c>
      <c r="MEQ1334" s="62" t="s">
        <v>1294</v>
      </c>
      <c r="MER1334" s="62">
        <f>MER1330</f>
        <v>0</v>
      </c>
      <c r="MES1334" s="62">
        <f t="shared" si="890"/>
        <v>0</v>
      </c>
      <c r="MET1334" s="62">
        <f t="shared" si="890"/>
        <v>0</v>
      </c>
      <c r="MEU1334" s="62">
        <f t="shared" si="890"/>
        <v>0</v>
      </c>
      <c r="MEV1334" s="62">
        <f t="shared" si="890"/>
        <v>2000000</v>
      </c>
      <c r="MEW1334" s="62">
        <f t="shared" si="890"/>
        <v>0</v>
      </c>
      <c r="MEX1334" s="62">
        <f t="shared" si="890"/>
        <v>0</v>
      </c>
      <c r="MEY1334" s="62">
        <f t="shared" si="890"/>
        <v>2000000</v>
      </c>
      <c r="MEZ1334" s="62">
        <f t="shared" si="890"/>
        <v>2000000</v>
      </c>
      <c r="MFF1334" s="62" t="s">
        <v>197</v>
      </c>
      <c r="MFG1334" s="62" t="s">
        <v>1294</v>
      </c>
      <c r="MFH1334" s="62">
        <f>MFH1330</f>
        <v>0</v>
      </c>
      <c r="MFI1334" s="62">
        <f t="shared" si="890"/>
        <v>0</v>
      </c>
      <c r="MFJ1334" s="62">
        <f t="shared" si="890"/>
        <v>0</v>
      </c>
      <c r="MFK1334" s="62">
        <f t="shared" si="890"/>
        <v>0</v>
      </c>
      <c r="MFL1334" s="62">
        <f t="shared" si="890"/>
        <v>2000000</v>
      </c>
      <c r="MFM1334" s="62">
        <f t="shared" si="890"/>
        <v>0</v>
      </c>
      <c r="MFN1334" s="62">
        <f t="shared" si="890"/>
        <v>0</v>
      </c>
      <c r="MFO1334" s="62">
        <f t="shared" si="890"/>
        <v>2000000</v>
      </c>
      <c r="MFP1334" s="62">
        <f t="shared" si="890"/>
        <v>2000000</v>
      </c>
      <c r="MFV1334" s="62" t="s">
        <v>197</v>
      </c>
      <c r="MFW1334" s="62" t="s">
        <v>1294</v>
      </c>
      <c r="MFX1334" s="62">
        <f>MFX1330</f>
        <v>0</v>
      </c>
      <c r="MFY1334" s="62">
        <f t="shared" si="891"/>
        <v>0</v>
      </c>
      <c r="MFZ1334" s="62">
        <f t="shared" si="891"/>
        <v>0</v>
      </c>
      <c r="MGA1334" s="62">
        <f t="shared" si="891"/>
        <v>0</v>
      </c>
      <c r="MGB1334" s="62">
        <f t="shared" si="891"/>
        <v>2000000</v>
      </c>
      <c r="MGC1334" s="62">
        <f t="shared" si="891"/>
        <v>0</v>
      </c>
      <c r="MGD1334" s="62">
        <f t="shared" si="891"/>
        <v>0</v>
      </c>
      <c r="MGE1334" s="62">
        <f t="shared" si="891"/>
        <v>2000000</v>
      </c>
      <c r="MGF1334" s="62">
        <f t="shared" si="891"/>
        <v>2000000</v>
      </c>
      <c r="MGL1334" s="62" t="s">
        <v>197</v>
      </c>
      <c r="MGM1334" s="62" t="s">
        <v>1294</v>
      </c>
      <c r="MGN1334" s="62">
        <f>MGN1330</f>
        <v>0</v>
      </c>
      <c r="MGO1334" s="62">
        <f t="shared" si="891"/>
        <v>0</v>
      </c>
      <c r="MGP1334" s="62">
        <f t="shared" si="891"/>
        <v>0</v>
      </c>
      <c r="MGQ1334" s="62">
        <f t="shared" si="891"/>
        <v>0</v>
      </c>
      <c r="MGR1334" s="62">
        <f t="shared" si="891"/>
        <v>2000000</v>
      </c>
      <c r="MGS1334" s="62">
        <f t="shared" si="891"/>
        <v>0</v>
      </c>
      <c r="MGT1334" s="62">
        <f t="shared" si="891"/>
        <v>0</v>
      </c>
      <c r="MGU1334" s="62">
        <f t="shared" si="891"/>
        <v>2000000</v>
      </c>
      <c r="MGV1334" s="62">
        <f t="shared" si="891"/>
        <v>2000000</v>
      </c>
      <c r="MHB1334" s="62" t="s">
        <v>197</v>
      </c>
      <c r="MHC1334" s="62" t="s">
        <v>1294</v>
      </c>
      <c r="MHD1334" s="62">
        <f>MHD1330</f>
        <v>0</v>
      </c>
      <c r="MHE1334" s="62">
        <f t="shared" si="891"/>
        <v>0</v>
      </c>
      <c r="MHF1334" s="62">
        <f t="shared" si="891"/>
        <v>0</v>
      </c>
      <c r="MHG1334" s="62">
        <f t="shared" si="891"/>
        <v>0</v>
      </c>
      <c r="MHH1334" s="62">
        <f t="shared" si="891"/>
        <v>2000000</v>
      </c>
      <c r="MHI1334" s="62">
        <f t="shared" si="891"/>
        <v>0</v>
      </c>
      <c r="MHJ1334" s="62">
        <f t="shared" si="891"/>
        <v>0</v>
      </c>
      <c r="MHK1334" s="62">
        <f t="shared" si="891"/>
        <v>2000000</v>
      </c>
      <c r="MHL1334" s="62">
        <f t="shared" si="891"/>
        <v>2000000</v>
      </c>
      <c r="MHR1334" s="62" t="s">
        <v>197</v>
      </c>
      <c r="MHS1334" s="62" t="s">
        <v>1294</v>
      </c>
      <c r="MHT1334" s="62">
        <f>MHT1330</f>
        <v>0</v>
      </c>
      <c r="MHU1334" s="62">
        <f t="shared" si="891"/>
        <v>0</v>
      </c>
      <c r="MHV1334" s="62">
        <f t="shared" si="891"/>
        <v>0</v>
      </c>
      <c r="MHW1334" s="62">
        <f t="shared" si="891"/>
        <v>0</v>
      </c>
      <c r="MHX1334" s="62">
        <f t="shared" si="891"/>
        <v>2000000</v>
      </c>
      <c r="MHY1334" s="62">
        <f t="shared" si="891"/>
        <v>0</v>
      </c>
      <c r="MHZ1334" s="62">
        <f t="shared" si="891"/>
        <v>0</v>
      </c>
      <c r="MIA1334" s="62">
        <f t="shared" si="891"/>
        <v>2000000</v>
      </c>
      <c r="MIB1334" s="62">
        <f t="shared" si="891"/>
        <v>2000000</v>
      </c>
      <c r="MIH1334" s="62" t="s">
        <v>197</v>
      </c>
      <c r="MII1334" s="62" t="s">
        <v>1294</v>
      </c>
      <c r="MIJ1334" s="62">
        <f>MIJ1330</f>
        <v>0</v>
      </c>
      <c r="MIK1334" s="62">
        <f t="shared" si="892"/>
        <v>0</v>
      </c>
      <c r="MIL1334" s="62">
        <f t="shared" si="892"/>
        <v>0</v>
      </c>
      <c r="MIM1334" s="62">
        <f t="shared" si="892"/>
        <v>0</v>
      </c>
      <c r="MIN1334" s="62">
        <f t="shared" si="892"/>
        <v>2000000</v>
      </c>
      <c r="MIO1334" s="62">
        <f t="shared" si="892"/>
        <v>0</v>
      </c>
      <c r="MIP1334" s="62">
        <f t="shared" si="892"/>
        <v>0</v>
      </c>
      <c r="MIQ1334" s="62">
        <f t="shared" si="892"/>
        <v>2000000</v>
      </c>
      <c r="MIR1334" s="62">
        <f t="shared" si="892"/>
        <v>2000000</v>
      </c>
      <c r="MIX1334" s="62" t="s">
        <v>197</v>
      </c>
      <c r="MIY1334" s="62" t="s">
        <v>1294</v>
      </c>
      <c r="MIZ1334" s="62">
        <f>MIZ1330</f>
        <v>0</v>
      </c>
      <c r="MJA1334" s="62">
        <f t="shared" si="892"/>
        <v>0</v>
      </c>
      <c r="MJB1334" s="62">
        <f t="shared" si="892"/>
        <v>0</v>
      </c>
      <c r="MJC1334" s="62">
        <f t="shared" si="892"/>
        <v>0</v>
      </c>
      <c r="MJD1334" s="62">
        <f t="shared" si="892"/>
        <v>2000000</v>
      </c>
      <c r="MJE1334" s="62">
        <f t="shared" si="892"/>
        <v>0</v>
      </c>
      <c r="MJF1334" s="62">
        <f t="shared" si="892"/>
        <v>0</v>
      </c>
      <c r="MJG1334" s="62">
        <f t="shared" si="892"/>
        <v>2000000</v>
      </c>
      <c r="MJH1334" s="62">
        <f t="shared" si="892"/>
        <v>2000000</v>
      </c>
      <c r="MJN1334" s="62" t="s">
        <v>197</v>
      </c>
      <c r="MJO1334" s="62" t="s">
        <v>1294</v>
      </c>
      <c r="MJP1334" s="62">
        <f>MJP1330</f>
        <v>0</v>
      </c>
      <c r="MJQ1334" s="62">
        <f t="shared" si="892"/>
        <v>0</v>
      </c>
      <c r="MJR1334" s="62">
        <f t="shared" si="892"/>
        <v>0</v>
      </c>
      <c r="MJS1334" s="62">
        <f t="shared" si="892"/>
        <v>0</v>
      </c>
      <c r="MJT1334" s="62">
        <f t="shared" si="892"/>
        <v>2000000</v>
      </c>
      <c r="MJU1334" s="62">
        <f t="shared" si="892"/>
        <v>0</v>
      </c>
      <c r="MJV1334" s="62">
        <f t="shared" si="892"/>
        <v>0</v>
      </c>
      <c r="MJW1334" s="62">
        <f t="shared" si="892"/>
        <v>2000000</v>
      </c>
      <c r="MJX1334" s="62">
        <f t="shared" si="892"/>
        <v>2000000</v>
      </c>
      <c r="MKD1334" s="62" t="s">
        <v>197</v>
      </c>
      <c r="MKE1334" s="62" t="s">
        <v>1294</v>
      </c>
      <c r="MKF1334" s="62">
        <f>MKF1330</f>
        <v>0</v>
      </c>
      <c r="MKG1334" s="62">
        <f t="shared" si="892"/>
        <v>0</v>
      </c>
      <c r="MKH1334" s="62">
        <f t="shared" si="892"/>
        <v>0</v>
      </c>
      <c r="MKI1334" s="62">
        <f t="shared" si="892"/>
        <v>0</v>
      </c>
      <c r="MKJ1334" s="62">
        <f t="shared" si="892"/>
        <v>2000000</v>
      </c>
      <c r="MKK1334" s="62">
        <f t="shared" si="892"/>
        <v>0</v>
      </c>
      <c r="MKL1334" s="62">
        <f t="shared" si="892"/>
        <v>0</v>
      </c>
      <c r="MKM1334" s="62">
        <f t="shared" si="892"/>
        <v>2000000</v>
      </c>
      <c r="MKN1334" s="62">
        <f t="shared" si="892"/>
        <v>2000000</v>
      </c>
      <c r="MKT1334" s="62" t="s">
        <v>197</v>
      </c>
      <c r="MKU1334" s="62" t="s">
        <v>1294</v>
      </c>
      <c r="MKV1334" s="62">
        <f>MKV1330</f>
        <v>0</v>
      </c>
      <c r="MKW1334" s="62">
        <f t="shared" si="893"/>
        <v>0</v>
      </c>
      <c r="MKX1334" s="62">
        <f t="shared" si="893"/>
        <v>0</v>
      </c>
      <c r="MKY1334" s="62">
        <f t="shared" si="893"/>
        <v>0</v>
      </c>
      <c r="MKZ1334" s="62">
        <f t="shared" si="893"/>
        <v>2000000</v>
      </c>
      <c r="MLA1334" s="62">
        <f t="shared" si="893"/>
        <v>0</v>
      </c>
      <c r="MLB1334" s="62">
        <f t="shared" si="893"/>
        <v>0</v>
      </c>
      <c r="MLC1334" s="62">
        <f t="shared" si="893"/>
        <v>2000000</v>
      </c>
      <c r="MLD1334" s="62">
        <f t="shared" si="893"/>
        <v>2000000</v>
      </c>
      <c r="MLJ1334" s="62" t="s">
        <v>197</v>
      </c>
      <c r="MLK1334" s="62" t="s">
        <v>1294</v>
      </c>
      <c r="MLL1334" s="62">
        <f>MLL1330</f>
        <v>0</v>
      </c>
      <c r="MLM1334" s="62">
        <f t="shared" si="893"/>
        <v>0</v>
      </c>
      <c r="MLN1334" s="62">
        <f t="shared" si="893"/>
        <v>0</v>
      </c>
      <c r="MLO1334" s="62">
        <f t="shared" si="893"/>
        <v>0</v>
      </c>
      <c r="MLP1334" s="62">
        <f t="shared" si="893"/>
        <v>2000000</v>
      </c>
      <c r="MLQ1334" s="62">
        <f t="shared" si="893"/>
        <v>0</v>
      </c>
      <c r="MLR1334" s="62">
        <f t="shared" si="893"/>
        <v>0</v>
      </c>
      <c r="MLS1334" s="62">
        <f t="shared" si="893"/>
        <v>2000000</v>
      </c>
      <c r="MLT1334" s="62">
        <f t="shared" si="893"/>
        <v>2000000</v>
      </c>
      <c r="MLZ1334" s="62" t="s">
        <v>197</v>
      </c>
      <c r="MMA1334" s="62" t="s">
        <v>1294</v>
      </c>
      <c r="MMB1334" s="62">
        <f>MMB1330</f>
        <v>0</v>
      </c>
      <c r="MMC1334" s="62">
        <f t="shared" si="893"/>
        <v>0</v>
      </c>
      <c r="MMD1334" s="62">
        <f t="shared" si="893"/>
        <v>0</v>
      </c>
      <c r="MME1334" s="62">
        <f t="shared" si="893"/>
        <v>0</v>
      </c>
      <c r="MMF1334" s="62">
        <f t="shared" si="893"/>
        <v>2000000</v>
      </c>
      <c r="MMG1334" s="62">
        <f t="shared" si="893"/>
        <v>0</v>
      </c>
      <c r="MMH1334" s="62">
        <f t="shared" si="893"/>
        <v>0</v>
      </c>
      <c r="MMI1334" s="62">
        <f t="shared" si="893"/>
        <v>2000000</v>
      </c>
      <c r="MMJ1334" s="62">
        <f t="shared" si="893"/>
        <v>2000000</v>
      </c>
      <c r="MMP1334" s="62" t="s">
        <v>197</v>
      </c>
      <c r="MMQ1334" s="62" t="s">
        <v>1294</v>
      </c>
      <c r="MMR1334" s="62">
        <f>MMR1330</f>
        <v>0</v>
      </c>
      <c r="MMS1334" s="62">
        <f t="shared" si="893"/>
        <v>0</v>
      </c>
      <c r="MMT1334" s="62">
        <f t="shared" si="893"/>
        <v>0</v>
      </c>
      <c r="MMU1334" s="62">
        <f t="shared" si="893"/>
        <v>0</v>
      </c>
      <c r="MMV1334" s="62">
        <f t="shared" si="893"/>
        <v>2000000</v>
      </c>
      <c r="MMW1334" s="62">
        <f t="shared" si="893"/>
        <v>0</v>
      </c>
      <c r="MMX1334" s="62">
        <f t="shared" si="893"/>
        <v>0</v>
      </c>
      <c r="MMY1334" s="62">
        <f t="shared" si="893"/>
        <v>2000000</v>
      </c>
      <c r="MMZ1334" s="62">
        <f t="shared" si="893"/>
        <v>2000000</v>
      </c>
      <c r="MNF1334" s="62" t="s">
        <v>197</v>
      </c>
      <c r="MNG1334" s="62" t="s">
        <v>1294</v>
      </c>
      <c r="MNH1334" s="62">
        <f>MNH1330</f>
        <v>0</v>
      </c>
      <c r="MNI1334" s="62">
        <f t="shared" si="894"/>
        <v>0</v>
      </c>
      <c r="MNJ1334" s="62">
        <f t="shared" si="894"/>
        <v>0</v>
      </c>
      <c r="MNK1334" s="62">
        <f t="shared" si="894"/>
        <v>0</v>
      </c>
      <c r="MNL1334" s="62">
        <f t="shared" si="894"/>
        <v>2000000</v>
      </c>
      <c r="MNM1334" s="62">
        <f t="shared" si="894"/>
        <v>0</v>
      </c>
      <c r="MNN1334" s="62">
        <f t="shared" si="894"/>
        <v>0</v>
      </c>
      <c r="MNO1334" s="62">
        <f t="shared" si="894"/>
        <v>2000000</v>
      </c>
      <c r="MNP1334" s="62">
        <f t="shared" si="894"/>
        <v>2000000</v>
      </c>
      <c r="MNV1334" s="62" t="s">
        <v>197</v>
      </c>
      <c r="MNW1334" s="62" t="s">
        <v>1294</v>
      </c>
      <c r="MNX1334" s="62">
        <f>MNX1330</f>
        <v>0</v>
      </c>
      <c r="MNY1334" s="62">
        <f t="shared" si="894"/>
        <v>0</v>
      </c>
      <c r="MNZ1334" s="62">
        <f t="shared" si="894"/>
        <v>0</v>
      </c>
      <c r="MOA1334" s="62">
        <f t="shared" si="894"/>
        <v>0</v>
      </c>
      <c r="MOB1334" s="62">
        <f t="shared" si="894"/>
        <v>2000000</v>
      </c>
      <c r="MOC1334" s="62">
        <f t="shared" si="894"/>
        <v>0</v>
      </c>
      <c r="MOD1334" s="62">
        <f t="shared" si="894"/>
        <v>0</v>
      </c>
      <c r="MOE1334" s="62">
        <f t="shared" si="894"/>
        <v>2000000</v>
      </c>
      <c r="MOF1334" s="62">
        <f t="shared" si="894"/>
        <v>2000000</v>
      </c>
      <c r="MOL1334" s="62" t="s">
        <v>197</v>
      </c>
      <c r="MOM1334" s="62" t="s">
        <v>1294</v>
      </c>
      <c r="MON1334" s="62">
        <f>MON1330</f>
        <v>0</v>
      </c>
      <c r="MOO1334" s="62">
        <f t="shared" si="894"/>
        <v>0</v>
      </c>
      <c r="MOP1334" s="62">
        <f t="shared" si="894"/>
        <v>0</v>
      </c>
      <c r="MOQ1334" s="62">
        <f t="shared" si="894"/>
        <v>0</v>
      </c>
      <c r="MOR1334" s="62">
        <f t="shared" si="894"/>
        <v>2000000</v>
      </c>
      <c r="MOS1334" s="62">
        <f t="shared" si="894"/>
        <v>0</v>
      </c>
      <c r="MOT1334" s="62">
        <f t="shared" si="894"/>
        <v>0</v>
      </c>
      <c r="MOU1334" s="62">
        <f t="shared" si="894"/>
        <v>2000000</v>
      </c>
      <c r="MOV1334" s="62">
        <f t="shared" si="894"/>
        <v>2000000</v>
      </c>
      <c r="MPB1334" s="62" t="s">
        <v>197</v>
      </c>
      <c r="MPC1334" s="62" t="s">
        <v>1294</v>
      </c>
      <c r="MPD1334" s="62">
        <f>MPD1330</f>
        <v>0</v>
      </c>
      <c r="MPE1334" s="62">
        <f t="shared" si="894"/>
        <v>0</v>
      </c>
      <c r="MPF1334" s="62">
        <f t="shared" si="894"/>
        <v>0</v>
      </c>
      <c r="MPG1334" s="62">
        <f t="shared" si="894"/>
        <v>0</v>
      </c>
      <c r="MPH1334" s="62">
        <f t="shared" si="894"/>
        <v>2000000</v>
      </c>
      <c r="MPI1334" s="62">
        <f t="shared" si="894"/>
        <v>0</v>
      </c>
      <c r="MPJ1334" s="62">
        <f t="shared" si="894"/>
        <v>0</v>
      </c>
      <c r="MPK1334" s="62">
        <f t="shared" si="894"/>
        <v>2000000</v>
      </c>
      <c r="MPL1334" s="62">
        <f t="shared" si="894"/>
        <v>2000000</v>
      </c>
      <c r="MPR1334" s="62" t="s">
        <v>197</v>
      </c>
      <c r="MPS1334" s="62" t="s">
        <v>1294</v>
      </c>
      <c r="MPT1334" s="62">
        <f>MPT1330</f>
        <v>0</v>
      </c>
      <c r="MPU1334" s="62">
        <f t="shared" si="895"/>
        <v>0</v>
      </c>
      <c r="MPV1334" s="62">
        <f t="shared" si="895"/>
        <v>0</v>
      </c>
      <c r="MPW1334" s="62">
        <f t="shared" si="895"/>
        <v>0</v>
      </c>
      <c r="MPX1334" s="62">
        <f t="shared" si="895"/>
        <v>2000000</v>
      </c>
      <c r="MPY1334" s="62">
        <f t="shared" si="895"/>
        <v>0</v>
      </c>
      <c r="MPZ1334" s="62">
        <f t="shared" si="895"/>
        <v>0</v>
      </c>
      <c r="MQA1334" s="62">
        <f t="shared" si="895"/>
        <v>2000000</v>
      </c>
      <c r="MQB1334" s="62">
        <f t="shared" si="895"/>
        <v>2000000</v>
      </c>
      <c r="MQH1334" s="62" t="s">
        <v>197</v>
      </c>
      <c r="MQI1334" s="62" t="s">
        <v>1294</v>
      </c>
      <c r="MQJ1334" s="62">
        <f>MQJ1330</f>
        <v>0</v>
      </c>
      <c r="MQK1334" s="62">
        <f t="shared" si="895"/>
        <v>0</v>
      </c>
      <c r="MQL1334" s="62">
        <f t="shared" si="895"/>
        <v>0</v>
      </c>
      <c r="MQM1334" s="62">
        <f t="shared" si="895"/>
        <v>0</v>
      </c>
      <c r="MQN1334" s="62">
        <f t="shared" si="895"/>
        <v>2000000</v>
      </c>
      <c r="MQO1334" s="62">
        <f t="shared" si="895"/>
        <v>0</v>
      </c>
      <c r="MQP1334" s="62">
        <f t="shared" si="895"/>
        <v>0</v>
      </c>
      <c r="MQQ1334" s="62">
        <f t="shared" si="895"/>
        <v>2000000</v>
      </c>
      <c r="MQR1334" s="62">
        <f t="shared" si="895"/>
        <v>2000000</v>
      </c>
      <c r="MQX1334" s="62" t="s">
        <v>197</v>
      </c>
      <c r="MQY1334" s="62" t="s">
        <v>1294</v>
      </c>
      <c r="MQZ1334" s="62">
        <f>MQZ1330</f>
        <v>0</v>
      </c>
      <c r="MRA1334" s="62">
        <f t="shared" si="895"/>
        <v>0</v>
      </c>
      <c r="MRB1334" s="62">
        <f t="shared" si="895"/>
        <v>0</v>
      </c>
      <c r="MRC1334" s="62">
        <f t="shared" si="895"/>
        <v>0</v>
      </c>
      <c r="MRD1334" s="62">
        <f t="shared" si="895"/>
        <v>2000000</v>
      </c>
      <c r="MRE1334" s="62">
        <f t="shared" si="895"/>
        <v>0</v>
      </c>
      <c r="MRF1334" s="62">
        <f t="shared" si="895"/>
        <v>0</v>
      </c>
      <c r="MRG1334" s="62">
        <f t="shared" si="895"/>
        <v>2000000</v>
      </c>
      <c r="MRH1334" s="62">
        <f t="shared" si="895"/>
        <v>2000000</v>
      </c>
      <c r="MRN1334" s="62" t="s">
        <v>197</v>
      </c>
      <c r="MRO1334" s="62" t="s">
        <v>1294</v>
      </c>
      <c r="MRP1334" s="62">
        <f>MRP1330</f>
        <v>0</v>
      </c>
      <c r="MRQ1334" s="62">
        <f t="shared" si="895"/>
        <v>0</v>
      </c>
      <c r="MRR1334" s="62">
        <f t="shared" si="895"/>
        <v>0</v>
      </c>
      <c r="MRS1334" s="62">
        <f t="shared" si="895"/>
        <v>0</v>
      </c>
      <c r="MRT1334" s="62">
        <f t="shared" si="895"/>
        <v>2000000</v>
      </c>
      <c r="MRU1334" s="62">
        <f t="shared" si="895"/>
        <v>0</v>
      </c>
      <c r="MRV1334" s="62">
        <f t="shared" si="895"/>
        <v>0</v>
      </c>
      <c r="MRW1334" s="62">
        <f t="shared" si="895"/>
        <v>2000000</v>
      </c>
      <c r="MRX1334" s="62">
        <f t="shared" si="895"/>
        <v>2000000</v>
      </c>
      <c r="MSD1334" s="62" t="s">
        <v>197</v>
      </c>
      <c r="MSE1334" s="62" t="s">
        <v>1294</v>
      </c>
      <c r="MSF1334" s="62">
        <f>MSF1330</f>
        <v>0</v>
      </c>
      <c r="MSG1334" s="62">
        <f t="shared" si="896"/>
        <v>0</v>
      </c>
      <c r="MSH1334" s="62">
        <f t="shared" si="896"/>
        <v>0</v>
      </c>
      <c r="MSI1334" s="62">
        <f t="shared" si="896"/>
        <v>0</v>
      </c>
      <c r="MSJ1334" s="62">
        <f t="shared" si="896"/>
        <v>2000000</v>
      </c>
      <c r="MSK1334" s="62">
        <f t="shared" si="896"/>
        <v>0</v>
      </c>
      <c r="MSL1334" s="62">
        <f t="shared" si="896"/>
        <v>0</v>
      </c>
      <c r="MSM1334" s="62">
        <f t="shared" si="896"/>
        <v>2000000</v>
      </c>
      <c r="MSN1334" s="62">
        <f t="shared" si="896"/>
        <v>2000000</v>
      </c>
      <c r="MST1334" s="62" t="s">
        <v>197</v>
      </c>
      <c r="MSU1334" s="62" t="s">
        <v>1294</v>
      </c>
      <c r="MSV1334" s="62">
        <f>MSV1330</f>
        <v>0</v>
      </c>
      <c r="MSW1334" s="62">
        <f t="shared" si="896"/>
        <v>0</v>
      </c>
      <c r="MSX1334" s="62">
        <f t="shared" si="896"/>
        <v>0</v>
      </c>
      <c r="MSY1334" s="62">
        <f t="shared" si="896"/>
        <v>0</v>
      </c>
      <c r="MSZ1334" s="62">
        <f t="shared" si="896"/>
        <v>2000000</v>
      </c>
      <c r="MTA1334" s="62">
        <f t="shared" si="896"/>
        <v>0</v>
      </c>
      <c r="MTB1334" s="62">
        <f t="shared" si="896"/>
        <v>0</v>
      </c>
      <c r="MTC1334" s="62">
        <f t="shared" si="896"/>
        <v>2000000</v>
      </c>
      <c r="MTD1334" s="62">
        <f t="shared" si="896"/>
        <v>2000000</v>
      </c>
      <c r="MTJ1334" s="62" t="s">
        <v>197</v>
      </c>
      <c r="MTK1334" s="62" t="s">
        <v>1294</v>
      </c>
      <c r="MTL1334" s="62">
        <f>MTL1330</f>
        <v>0</v>
      </c>
      <c r="MTM1334" s="62">
        <f t="shared" si="896"/>
        <v>0</v>
      </c>
      <c r="MTN1334" s="62">
        <f t="shared" si="896"/>
        <v>0</v>
      </c>
      <c r="MTO1334" s="62">
        <f t="shared" si="896"/>
        <v>0</v>
      </c>
      <c r="MTP1334" s="62">
        <f t="shared" si="896"/>
        <v>2000000</v>
      </c>
      <c r="MTQ1334" s="62">
        <f t="shared" si="896"/>
        <v>0</v>
      </c>
      <c r="MTR1334" s="62">
        <f t="shared" si="896"/>
        <v>0</v>
      </c>
      <c r="MTS1334" s="62">
        <f t="shared" si="896"/>
        <v>2000000</v>
      </c>
      <c r="MTT1334" s="62">
        <f t="shared" si="896"/>
        <v>2000000</v>
      </c>
      <c r="MTZ1334" s="62" t="s">
        <v>197</v>
      </c>
      <c r="MUA1334" s="62" t="s">
        <v>1294</v>
      </c>
      <c r="MUB1334" s="62">
        <f>MUB1330</f>
        <v>0</v>
      </c>
      <c r="MUC1334" s="62">
        <f t="shared" si="896"/>
        <v>0</v>
      </c>
      <c r="MUD1334" s="62">
        <f t="shared" si="896"/>
        <v>0</v>
      </c>
      <c r="MUE1334" s="62">
        <f t="shared" si="896"/>
        <v>0</v>
      </c>
      <c r="MUF1334" s="62">
        <f t="shared" si="896"/>
        <v>2000000</v>
      </c>
      <c r="MUG1334" s="62">
        <f t="shared" si="896"/>
        <v>0</v>
      </c>
      <c r="MUH1334" s="62">
        <f t="shared" si="896"/>
        <v>0</v>
      </c>
      <c r="MUI1334" s="62">
        <f t="shared" si="896"/>
        <v>2000000</v>
      </c>
      <c r="MUJ1334" s="62">
        <f t="shared" si="896"/>
        <v>2000000</v>
      </c>
      <c r="MUP1334" s="62" t="s">
        <v>197</v>
      </c>
      <c r="MUQ1334" s="62" t="s">
        <v>1294</v>
      </c>
      <c r="MUR1334" s="62">
        <f>MUR1330</f>
        <v>0</v>
      </c>
      <c r="MUS1334" s="62">
        <f t="shared" si="897"/>
        <v>0</v>
      </c>
      <c r="MUT1334" s="62">
        <f t="shared" si="897"/>
        <v>0</v>
      </c>
      <c r="MUU1334" s="62">
        <f t="shared" si="897"/>
        <v>0</v>
      </c>
      <c r="MUV1334" s="62">
        <f t="shared" si="897"/>
        <v>2000000</v>
      </c>
      <c r="MUW1334" s="62">
        <f t="shared" si="897"/>
        <v>0</v>
      </c>
      <c r="MUX1334" s="62">
        <f t="shared" si="897"/>
        <v>0</v>
      </c>
      <c r="MUY1334" s="62">
        <f t="shared" si="897"/>
        <v>2000000</v>
      </c>
      <c r="MUZ1334" s="62">
        <f t="shared" si="897"/>
        <v>2000000</v>
      </c>
      <c r="MVF1334" s="62" t="s">
        <v>197</v>
      </c>
      <c r="MVG1334" s="62" t="s">
        <v>1294</v>
      </c>
      <c r="MVH1334" s="62">
        <f>MVH1330</f>
        <v>0</v>
      </c>
      <c r="MVI1334" s="62">
        <f t="shared" si="897"/>
        <v>0</v>
      </c>
      <c r="MVJ1334" s="62">
        <f t="shared" si="897"/>
        <v>0</v>
      </c>
      <c r="MVK1334" s="62">
        <f t="shared" si="897"/>
        <v>0</v>
      </c>
      <c r="MVL1334" s="62">
        <f t="shared" si="897"/>
        <v>2000000</v>
      </c>
      <c r="MVM1334" s="62">
        <f t="shared" si="897"/>
        <v>0</v>
      </c>
      <c r="MVN1334" s="62">
        <f t="shared" si="897"/>
        <v>0</v>
      </c>
      <c r="MVO1334" s="62">
        <f t="shared" si="897"/>
        <v>2000000</v>
      </c>
      <c r="MVP1334" s="62">
        <f t="shared" si="897"/>
        <v>2000000</v>
      </c>
      <c r="MVV1334" s="62" t="s">
        <v>197</v>
      </c>
      <c r="MVW1334" s="62" t="s">
        <v>1294</v>
      </c>
      <c r="MVX1334" s="62">
        <f>MVX1330</f>
        <v>0</v>
      </c>
      <c r="MVY1334" s="62">
        <f t="shared" si="897"/>
        <v>0</v>
      </c>
      <c r="MVZ1334" s="62">
        <f t="shared" si="897"/>
        <v>0</v>
      </c>
      <c r="MWA1334" s="62">
        <f t="shared" si="897"/>
        <v>0</v>
      </c>
      <c r="MWB1334" s="62">
        <f t="shared" si="897"/>
        <v>2000000</v>
      </c>
      <c r="MWC1334" s="62">
        <f t="shared" si="897"/>
        <v>0</v>
      </c>
      <c r="MWD1334" s="62">
        <f t="shared" si="897"/>
        <v>0</v>
      </c>
      <c r="MWE1334" s="62">
        <f t="shared" si="897"/>
        <v>2000000</v>
      </c>
      <c r="MWF1334" s="62">
        <f t="shared" si="897"/>
        <v>2000000</v>
      </c>
      <c r="MWL1334" s="62" t="s">
        <v>197</v>
      </c>
      <c r="MWM1334" s="62" t="s">
        <v>1294</v>
      </c>
      <c r="MWN1334" s="62">
        <f>MWN1330</f>
        <v>0</v>
      </c>
      <c r="MWO1334" s="62">
        <f t="shared" si="897"/>
        <v>0</v>
      </c>
      <c r="MWP1334" s="62">
        <f t="shared" si="897"/>
        <v>0</v>
      </c>
      <c r="MWQ1334" s="62">
        <f t="shared" si="897"/>
        <v>0</v>
      </c>
      <c r="MWR1334" s="62">
        <f t="shared" si="897"/>
        <v>2000000</v>
      </c>
      <c r="MWS1334" s="62">
        <f t="shared" si="897"/>
        <v>0</v>
      </c>
      <c r="MWT1334" s="62">
        <f t="shared" si="897"/>
        <v>0</v>
      </c>
      <c r="MWU1334" s="62">
        <f t="shared" si="897"/>
        <v>2000000</v>
      </c>
      <c r="MWV1334" s="62">
        <f t="shared" si="897"/>
        <v>2000000</v>
      </c>
      <c r="MXB1334" s="62" t="s">
        <v>197</v>
      </c>
      <c r="MXC1334" s="62" t="s">
        <v>1294</v>
      </c>
      <c r="MXD1334" s="62">
        <f>MXD1330</f>
        <v>0</v>
      </c>
      <c r="MXE1334" s="62">
        <f t="shared" si="898"/>
        <v>0</v>
      </c>
      <c r="MXF1334" s="62">
        <f t="shared" si="898"/>
        <v>0</v>
      </c>
      <c r="MXG1334" s="62">
        <f t="shared" si="898"/>
        <v>0</v>
      </c>
      <c r="MXH1334" s="62">
        <f t="shared" si="898"/>
        <v>2000000</v>
      </c>
      <c r="MXI1334" s="62">
        <f t="shared" si="898"/>
        <v>0</v>
      </c>
      <c r="MXJ1334" s="62">
        <f t="shared" si="898"/>
        <v>0</v>
      </c>
      <c r="MXK1334" s="62">
        <f t="shared" si="898"/>
        <v>2000000</v>
      </c>
      <c r="MXL1334" s="62">
        <f t="shared" si="898"/>
        <v>2000000</v>
      </c>
      <c r="MXR1334" s="62" t="s">
        <v>197</v>
      </c>
      <c r="MXS1334" s="62" t="s">
        <v>1294</v>
      </c>
      <c r="MXT1334" s="62">
        <f>MXT1330</f>
        <v>0</v>
      </c>
      <c r="MXU1334" s="62">
        <f t="shared" si="898"/>
        <v>0</v>
      </c>
      <c r="MXV1334" s="62">
        <f t="shared" si="898"/>
        <v>0</v>
      </c>
      <c r="MXW1334" s="62">
        <f t="shared" si="898"/>
        <v>0</v>
      </c>
      <c r="MXX1334" s="62">
        <f t="shared" si="898"/>
        <v>2000000</v>
      </c>
      <c r="MXY1334" s="62">
        <f t="shared" si="898"/>
        <v>0</v>
      </c>
      <c r="MXZ1334" s="62">
        <f t="shared" si="898"/>
        <v>0</v>
      </c>
      <c r="MYA1334" s="62">
        <f t="shared" si="898"/>
        <v>2000000</v>
      </c>
      <c r="MYB1334" s="62">
        <f t="shared" si="898"/>
        <v>2000000</v>
      </c>
      <c r="MYH1334" s="62" t="s">
        <v>197</v>
      </c>
      <c r="MYI1334" s="62" t="s">
        <v>1294</v>
      </c>
      <c r="MYJ1334" s="62">
        <f>MYJ1330</f>
        <v>0</v>
      </c>
      <c r="MYK1334" s="62">
        <f t="shared" si="898"/>
        <v>0</v>
      </c>
      <c r="MYL1334" s="62">
        <f t="shared" si="898"/>
        <v>0</v>
      </c>
      <c r="MYM1334" s="62">
        <f t="shared" si="898"/>
        <v>0</v>
      </c>
      <c r="MYN1334" s="62">
        <f t="shared" si="898"/>
        <v>2000000</v>
      </c>
      <c r="MYO1334" s="62">
        <f t="shared" si="898"/>
        <v>0</v>
      </c>
      <c r="MYP1334" s="62">
        <f t="shared" si="898"/>
        <v>0</v>
      </c>
      <c r="MYQ1334" s="62">
        <f t="shared" si="898"/>
        <v>2000000</v>
      </c>
      <c r="MYR1334" s="62">
        <f t="shared" si="898"/>
        <v>2000000</v>
      </c>
      <c r="MYX1334" s="62" t="s">
        <v>197</v>
      </c>
      <c r="MYY1334" s="62" t="s">
        <v>1294</v>
      </c>
      <c r="MYZ1334" s="62">
        <f>MYZ1330</f>
        <v>0</v>
      </c>
      <c r="MZA1334" s="62">
        <f t="shared" si="898"/>
        <v>0</v>
      </c>
      <c r="MZB1334" s="62">
        <f t="shared" si="898"/>
        <v>0</v>
      </c>
      <c r="MZC1334" s="62">
        <f t="shared" si="898"/>
        <v>0</v>
      </c>
      <c r="MZD1334" s="62">
        <f t="shared" si="898"/>
        <v>2000000</v>
      </c>
      <c r="MZE1334" s="62">
        <f t="shared" si="898"/>
        <v>0</v>
      </c>
      <c r="MZF1334" s="62">
        <f t="shared" si="898"/>
        <v>0</v>
      </c>
      <c r="MZG1334" s="62">
        <f t="shared" si="898"/>
        <v>2000000</v>
      </c>
      <c r="MZH1334" s="62">
        <f t="shared" si="898"/>
        <v>2000000</v>
      </c>
      <c r="MZN1334" s="62" t="s">
        <v>197</v>
      </c>
      <c r="MZO1334" s="62" t="s">
        <v>1294</v>
      </c>
      <c r="MZP1334" s="62">
        <f>MZP1330</f>
        <v>0</v>
      </c>
      <c r="MZQ1334" s="62">
        <f t="shared" si="899"/>
        <v>0</v>
      </c>
      <c r="MZR1334" s="62">
        <f t="shared" si="899"/>
        <v>0</v>
      </c>
      <c r="MZS1334" s="62">
        <f t="shared" si="899"/>
        <v>0</v>
      </c>
      <c r="MZT1334" s="62">
        <f t="shared" si="899"/>
        <v>2000000</v>
      </c>
      <c r="MZU1334" s="62">
        <f t="shared" si="899"/>
        <v>0</v>
      </c>
      <c r="MZV1334" s="62">
        <f t="shared" si="899"/>
        <v>0</v>
      </c>
      <c r="MZW1334" s="62">
        <f t="shared" si="899"/>
        <v>2000000</v>
      </c>
      <c r="MZX1334" s="62">
        <f t="shared" si="899"/>
        <v>2000000</v>
      </c>
      <c r="NAD1334" s="62" t="s">
        <v>197</v>
      </c>
      <c r="NAE1334" s="62" t="s">
        <v>1294</v>
      </c>
      <c r="NAF1334" s="62">
        <f>NAF1330</f>
        <v>0</v>
      </c>
      <c r="NAG1334" s="62">
        <f t="shared" si="899"/>
        <v>0</v>
      </c>
      <c r="NAH1334" s="62">
        <f t="shared" si="899"/>
        <v>0</v>
      </c>
      <c r="NAI1334" s="62">
        <f t="shared" si="899"/>
        <v>0</v>
      </c>
      <c r="NAJ1334" s="62">
        <f t="shared" si="899"/>
        <v>2000000</v>
      </c>
      <c r="NAK1334" s="62">
        <f t="shared" si="899"/>
        <v>0</v>
      </c>
      <c r="NAL1334" s="62">
        <f t="shared" si="899"/>
        <v>0</v>
      </c>
      <c r="NAM1334" s="62">
        <f t="shared" si="899"/>
        <v>2000000</v>
      </c>
      <c r="NAN1334" s="62">
        <f t="shared" si="899"/>
        <v>2000000</v>
      </c>
      <c r="NAT1334" s="62" t="s">
        <v>197</v>
      </c>
      <c r="NAU1334" s="62" t="s">
        <v>1294</v>
      </c>
      <c r="NAV1334" s="62">
        <f>NAV1330</f>
        <v>0</v>
      </c>
      <c r="NAW1334" s="62">
        <f t="shared" si="899"/>
        <v>0</v>
      </c>
      <c r="NAX1334" s="62">
        <f t="shared" si="899"/>
        <v>0</v>
      </c>
      <c r="NAY1334" s="62">
        <f t="shared" si="899"/>
        <v>0</v>
      </c>
      <c r="NAZ1334" s="62">
        <f t="shared" si="899"/>
        <v>2000000</v>
      </c>
      <c r="NBA1334" s="62">
        <f t="shared" si="899"/>
        <v>0</v>
      </c>
      <c r="NBB1334" s="62">
        <f t="shared" si="899"/>
        <v>0</v>
      </c>
      <c r="NBC1334" s="62">
        <f t="shared" si="899"/>
        <v>2000000</v>
      </c>
      <c r="NBD1334" s="62">
        <f t="shared" si="899"/>
        <v>2000000</v>
      </c>
      <c r="NBJ1334" s="62" t="s">
        <v>197</v>
      </c>
      <c r="NBK1334" s="62" t="s">
        <v>1294</v>
      </c>
      <c r="NBL1334" s="62">
        <f>NBL1330</f>
        <v>0</v>
      </c>
      <c r="NBM1334" s="62">
        <f t="shared" si="899"/>
        <v>0</v>
      </c>
      <c r="NBN1334" s="62">
        <f t="shared" si="899"/>
        <v>0</v>
      </c>
      <c r="NBO1334" s="62">
        <f t="shared" si="899"/>
        <v>0</v>
      </c>
      <c r="NBP1334" s="62">
        <f t="shared" si="899"/>
        <v>2000000</v>
      </c>
      <c r="NBQ1334" s="62">
        <f t="shared" si="899"/>
        <v>0</v>
      </c>
      <c r="NBR1334" s="62">
        <f t="shared" si="899"/>
        <v>0</v>
      </c>
      <c r="NBS1334" s="62">
        <f t="shared" si="899"/>
        <v>2000000</v>
      </c>
      <c r="NBT1334" s="62">
        <f t="shared" si="899"/>
        <v>2000000</v>
      </c>
      <c r="NBZ1334" s="62" t="s">
        <v>197</v>
      </c>
      <c r="NCA1334" s="62" t="s">
        <v>1294</v>
      </c>
      <c r="NCB1334" s="62">
        <f>NCB1330</f>
        <v>0</v>
      </c>
      <c r="NCC1334" s="62">
        <f t="shared" si="900"/>
        <v>0</v>
      </c>
      <c r="NCD1334" s="62">
        <f t="shared" si="900"/>
        <v>0</v>
      </c>
      <c r="NCE1334" s="62">
        <f t="shared" si="900"/>
        <v>0</v>
      </c>
      <c r="NCF1334" s="62">
        <f t="shared" si="900"/>
        <v>2000000</v>
      </c>
      <c r="NCG1334" s="62">
        <f t="shared" si="900"/>
        <v>0</v>
      </c>
      <c r="NCH1334" s="62">
        <f t="shared" si="900"/>
        <v>0</v>
      </c>
      <c r="NCI1334" s="62">
        <f t="shared" si="900"/>
        <v>2000000</v>
      </c>
      <c r="NCJ1334" s="62">
        <f t="shared" si="900"/>
        <v>2000000</v>
      </c>
      <c r="NCP1334" s="62" t="s">
        <v>197</v>
      </c>
      <c r="NCQ1334" s="62" t="s">
        <v>1294</v>
      </c>
      <c r="NCR1334" s="62">
        <f>NCR1330</f>
        <v>0</v>
      </c>
      <c r="NCS1334" s="62">
        <f t="shared" si="900"/>
        <v>0</v>
      </c>
      <c r="NCT1334" s="62">
        <f t="shared" si="900"/>
        <v>0</v>
      </c>
      <c r="NCU1334" s="62">
        <f t="shared" si="900"/>
        <v>0</v>
      </c>
      <c r="NCV1334" s="62">
        <f t="shared" si="900"/>
        <v>2000000</v>
      </c>
      <c r="NCW1334" s="62">
        <f t="shared" si="900"/>
        <v>0</v>
      </c>
      <c r="NCX1334" s="62">
        <f t="shared" si="900"/>
        <v>0</v>
      </c>
      <c r="NCY1334" s="62">
        <f t="shared" si="900"/>
        <v>2000000</v>
      </c>
      <c r="NCZ1334" s="62">
        <f t="shared" si="900"/>
        <v>2000000</v>
      </c>
      <c r="NDF1334" s="62" t="s">
        <v>197</v>
      </c>
      <c r="NDG1334" s="62" t="s">
        <v>1294</v>
      </c>
      <c r="NDH1334" s="62">
        <f>NDH1330</f>
        <v>0</v>
      </c>
      <c r="NDI1334" s="62">
        <f t="shared" si="900"/>
        <v>0</v>
      </c>
      <c r="NDJ1334" s="62">
        <f t="shared" si="900"/>
        <v>0</v>
      </c>
      <c r="NDK1334" s="62">
        <f t="shared" si="900"/>
        <v>0</v>
      </c>
      <c r="NDL1334" s="62">
        <f t="shared" si="900"/>
        <v>2000000</v>
      </c>
      <c r="NDM1334" s="62">
        <f t="shared" si="900"/>
        <v>0</v>
      </c>
      <c r="NDN1334" s="62">
        <f t="shared" si="900"/>
        <v>0</v>
      </c>
      <c r="NDO1334" s="62">
        <f t="shared" si="900"/>
        <v>2000000</v>
      </c>
      <c r="NDP1334" s="62">
        <f t="shared" si="900"/>
        <v>2000000</v>
      </c>
      <c r="NDV1334" s="62" t="s">
        <v>197</v>
      </c>
      <c r="NDW1334" s="62" t="s">
        <v>1294</v>
      </c>
      <c r="NDX1334" s="62">
        <f>NDX1330</f>
        <v>0</v>
      </c>
      <c r="NDY1334" s="62">
        <f t="shared" si="900"/>
        <v>0</v>
      </c>
      <c r="NDZ1334" s="62">
        <f t="shared" si="900"/>
        <v>0</v>
      </c>
      <c r="NEA1334" s="62">
        <f t="shared" si="900"/>
        <v>0</v>
      </c>
      <c r="NEB1334" s="62">
        <f t="shared" si="900"/>
        <v>2000000</v>
      </c>
      <c r="NEC1334" s="62">
        <f t="shared" si="900"/>
        <v>0</v>
      </c>
      <c r="NED1334" s="62">
        <f t="shared" si="900"/>
        <v>0</v>
      </c>
      <c r="NEE1334" s="62">
        <f t="shared" si="900"/>
        <v>2000000</v>
      </c>
      <c r="NEF1334" s="62">
        <f t="shared" si="900"/>
        <v>2000000</v>
      </c>
      <c r="NEL1334" s="62" t="s">
        <v>197</v>
      </c>
      <c r="NEM1334" s="62" t="s">
        <v>1294</v>
      </c>
      <c r="NEN1334" s="62">
        <f>NEN1330</f>
        <v>0</v>
      </c>
      <c r="NEO1334" s="62">
        <f t="shared" si="901"/>
        <v>0</v>
      </c>
      <c r="NEP1334" s="62">
        <f t="shared" si="901"/>
        <v>0</v>
      </c>
      <c r="NEQ1334" s="62">
        <f t="shared" si="901"/>
        <v>0</v>
      </c>
      <c r="NER1334" s="62">
        <f t="shared" si="901"/>
        <v>2000000</v>
      </c>
      <c r="NES1334" s="62">
        <f t="shared" si="901"/>
        <v>0</v>
      </c>
      <c r="NET1334" s="62">
        <f t="shared" si="901"/>
        <v>0</v>
      </c>
      <c r="NEU1334" s="62">
        <f t="shared" si="901"/>
        <v>2000000</v>
      </c>
      <c r="NEV1334" s="62">
        <f t="shared" si="901"/>
        <v>2000000</v>
      </c>
      <c r="NFB1334" s="62" t="s">
        <v>197</v>
      </c>
      <c r="NFC1334" s="62" t="s">
        <v>1294</v>
      </c>
      <c r="NFD1334" s="62">
        <f>NFD1330</f>
        <v>0</v>
      </c>
      <c r="NFE1334" s="62">
        <f t="shared" si="901"/>
        <v>0</v>
      </c>
      <c r="NFF1334" s="62">
        <f t="shared" si="901"/>
        <v>0</v>
      </c>
      <c r="NFG1334" s="62">
        <f t="shared" si="901"/>
        <v>0</v>
      </c>
      <c r="NFH1334" s="62">
        <f t="shared" si="901"/>
        <v>2000000</v>
      </c>
      <c r="NFI1334" s="62">
        <f t="shared" si="901"/>
        <v>0</v>
      </c>
      <c r="NFJ1334" s="62">
        <f t="shared" si="901"/>
        <v>0</v>
      </c>
      <c r="NFK1334" s="62">
        <f t="shared" si="901"/>
        <v>2000000</v>
      </c>
      <c r="NFL1334" s="62">
        <f t="shared" si="901"/>
        <v>2000000</v>
      </c>
      <c r="NFR1334" s="62" t="s">
        <v>197</v>
      </c>
      <c r="NFS1334" s="62" t="s">
        <v>1294</v>
      </c>
      <c r="NFT1334" s="62">
        <f>NFT1330</f>
        <v>0</v>
      </c>
      <c r="NFU1334" s="62">
        <f t="shared" si="901"/>
        <v>0</v>
      </c>
      <c r="NFV1334" s="62">
        <f t="shared" si="901"/>
        <v>0</v>
      </c>
      <c r="NFW1334" s="62">
        <f t="shared" si="901"/>
        <v>0</v>
      </c>
      <c r="NFX1334" s="62">
        <f t="shared" si="901"/>
        <v>2000000</v>
      </c>
      <c r="NFY1334" s="62">
        <f t="shared" si="901"/>
        <v>0</v>
      </c>
      <c r="NFZ1334" s="62">
        <f t="shared" si="901"/>
        <v>0</v>
      </c>
      <c r="NGA1334" s="62">
        <f t="shared" si="901"/>
        <v>2000000</v>
      </c>
      <c r="NGB1334" s="62">
        <f t="shared" si="901"/>
        <v>2000000</v>
      </c>
      <c r="NGH1334" s="62" t="s">
        <v>197</v>
      </c>
      <c r="NGI1334" s="62" t="s">
        <v>1294</v>
      </c>
      <c r="NGJ1334" s="62">
        <f>NGJ1330</f>
        <v>0</v>
      </c>
      <c r="NGK1334" s="62">
        <f t="shared" si="901"/>
        <v>0</v>
      </c>
      <c r="NGL1334" s="62">
        <f t="shared" si="901"/>
        <v>0</v>
      </c>
      <c r="NGM1334" s="62">
        <f t="shared" si="901"/>
        <v>0</v>
      </c>
      <c r="NGN1334" s="62">
        <f t="shared" si="901"/>
        <v>2000000</v>
      </c>
      <c r="NGO1334" s="62">
        <f t="shared" si="901"/>
        <v>0</v>
      </c>
      <c r="NGP1334" s="62">
        <f t="shared" si="901"/>
        <v>0</v>
      </c>
      <c r="NGQ1334" s="62">
        <f t="shared" si="901"/>
        <v>2000000</v>
      </c>
      <c r="NGR1334" s="62">
        <f t="shared" si="901"/>
        <v>2000000</v>
      </c>
      <c r="NGX1334" s="62" t="s">
        <v>197</v>
      </c>
      <c r="NGY1334" s="62" t="s">
        <v>1294</v>
      </c>
      <c r="NGZ1334" s="62">
        <f>NGZ1330</f>
        <v>0</v>
      </c>
      <c r="NHA1334" s="62">
        <f t="shared" si="902"/>
        <v>0</v>
      </c>
      <c r="NHB1334" s="62">
        <f t="shared" si="902"/>
        <v>0</v>
      </c>
      <c r="NHC1334" s="62">
        <f t="shared" si="902"/>
        <v>0</v>
      </c>
      <c r="NHD1334" s="62">
        <f t="shared" si="902"/>
        <v>2000000</v>
      </c>
      <c r="NHE1334" s="62">
        <f t="shared" si="902"/>
        <v>0</v>
      </c>
      <c r="NHF1334" s="62">
        <f t="shared" si="902"/>
        <v>0</v>
      </c>
      <c r="NHG1334" s="62">
        <f t="shared" si="902"/>
        <v>2000000</v>
      </c>
      <c r="NHH1334" s="62">
        <f t="shared" si="902"/>
        <v>2000000</v>
      </c>
      <c r="NHN1334" s="62" t="s">
        <v>197</v>
      </c>
      <c r="NHO1334" s="62" t="s">
        <v>1294</v>
      </c>
      <c r="NHP1334" s="62">
        <f>NHP1330</f>
        <v>0</v>
      </c>
      <c r="NHQ1334" s="62">
        <f t="shared" si="902"/>
        <v>0</v>
      </c>
      <c r="NHR1334" s="62">
        <f t="shared" si="902"/>
        <v>0</v>
      </c>
      <c r="NHS1334" s="62">
        <f t="shared" si="902"/>
        <v>0</v>
      </c>
      <c r="NHT1334" s="62">
        <f t="shared" si="902"/>
        <v>2000000</v>
      </c>
      <c r="NHU1334" s="62">
        <f t="shared" si="902"/>
        <v>0</v>
      </c>
      <c r="NHV1334" s="62">
        <f t="shared" si="902"/>
        <v>0</v>
      </c>
      <c r="NHW1334" s="62">
        <f t="shared" si="902"/>
        <v>2000000</v>
      </c>
      <c r="NHX1334" s="62">
        <f t="shared" si="902"/>
        <v>2000000</v>
      </c>
      <c r="NID1334" s="62" t="s">
        <v>197</v>
      </c>
      <c r="NIE1334" s="62" t="s">
        <v>1294</v>
      </c>
      <c r="NIF1334" s="62">
        <f>NIF1330</f>
        <v>0</v>
      </c>
      <c r="NIG1334" s="62">
        <f t="shared" si="902"/>
        <v>0</v>
      </c>
      <c r="NIH1334" s="62">
        <f t="shared" si="902"/>
        <v>0</v>
      </c>
      <c r="NII1334" s="62">
        <f t="shared" si="902"/>
        <v>0</v>
      </c>
      <c r="NIJ1334" s="62">
        <f t="shared" si="902"/>
        <v>2000000</v>
      </c>
      <c r="NIK1334" s="62">
        <f t="shared" si="902"/>
        <v>0</v>
      </c>
      <c r="NIL1334" s="62">
        <f t="shared" si="902"/>
        <v>0</v>
      </c>
      <c r="NIM1334" s="62">
        <f t="shared" si="902"/>
        <v>2000000</v>
      </c>
      <c r="NIN1334" s="62">
        <f t="shared" si="902"/>
        <v>2000000</v>
      </c>
      <c r="NIT1334" s="62" t="s">
        <v>197</v>
      </c>
      <c r="NIU1334" s="62" t="s">
        <v>1294</v>
      </c>
      <c r="NIV1334" s="62">
        <f>NIV1330</f>
        <v>0</v>
      </c>
      <c r="NIW1334" s="62">
        <f t="shared" si="902"/>
        <v>0</v>
      </c>
      <c r="NIX1334" s="62">
        <f t="shared" si="902"/>
        <v>0</v>
      </c>
      <c r="NIY1334" s="62">
        <f t="shared" si="902"/>
        <v>0</v>
      </c>
      <c r="NIZ1334" s="62">
        <f t="shared" si="902"/>
        <v>2000000</v>
      </c>
      <c r="NJA1334" s="62">
        <f t="shared" si="902"/>
        <v>0</v>
      </c>
      <c r="NJB1334" s="62">
        <f t="shared" si="902"/>
        <v>0</v>
      </c>
      <c r="NJC1334" s="62">
        <f t="shared" si="902"/>
        <v>2000000</v>
      </c>
      <c r="NJD1334" s="62">
        <f t="shared" si="902"/>
        <v>2000000</v>
      </c>
      <c r="NJJ1334" s="62" t="s">
        <v>197</v>
      </c>
      <c r="NJK1334" s="62" t="s">
        <v>1294</v>
      </c>
      <c r="NJL1334" s="62">
        <f>NJL1330</f>
        <v>0</v>
      </c>
      <c r="NJM1334" s="62">
        <f t="shared" si="903"/>
        <v>0</v>
      </c>
      <c r="NJN1334" s="62">
        <f t="shared" si="903"/>
        <v>0</v>
      </c>
      <c r="NJO1334" s="62">
        <f t="shared" si="903"/>
        <v>0</v>
      </c>
      <c r="NJP1334" s="62">
        <f t="shared" si="903"/>
        <v>2000000</v>
      </c>
      <c r="NJQ1334" s="62">
        <f t="shared" si="903"/>
        <v>0</v>
      </c>
      <c r="NJR1334" s="62">
        <f t="shared" si="903"/>
        <v>0</v>
      </c>
      <c r="NJS1334" s="62">
        <f t="shared" si="903"/>
        <v>2000000</v>
      </c>
      <c r="NJT1334" s="62">
        <f t="shared" si="903"/>
        <v>2000000</v>
      </c>
      <c r="NJZ1334" s="62" t="s">
        <v>197</v>
      </c>
      <c r="NKA1334" s="62" t="s">
        <v>1294</v>
      </c>
      <c r="NKB1334" s="62">
        <f>NKB1330</f>
        <v>0</v>
      </c>
      <c r="NKC1334" s="62">
        <f t="shared" si="903"/>
        <v>0</v>
      </c>
      <c r="NKD1334" s="62">
        <f t="shared" si="903"/>
        <v>0</v>
      </c>
      <c r="NKE1334" s="62">
        <f t="shared" si="903"/>
        <v>0</v>
      </c>
      <c r="NKF1334" s="62">
        <f t="shared" si="903"/>
        <v>2000000</v>
      </c>
      <c r="NKG1334" s="62">
        <f t="shared" si="903"/>
        <v>0</v>
      </c>
      <c r="NKH1334" s="62">
        <f t="shared" si="903"/>
        <v>0</v>
      </c>
      <c r="NKI1334" s="62">
        <f t="shared" si="903"/>
        <v>2000000</v>
      </c>
      <c r="NKJ1334" s="62">
        <f t="shared" si="903"/>
        <v>2000000</v>
      </c>
      <c r="NKP1334" s="62" t="s">
        <v>197</v>
      </c>
      <c r="NKQ1334" s="62" t="s">
        <v>1294</v>
      </c>
      <c r="NKR1334" s="62">
        <f>NKR1330</f>
        <v>0</v>
      </c>
      <c r="NKS1334" s="62">
        <f t="shared" si="903"/>
        <v>0</v>
      </c>
      <c r="NKT1334" s="62">
        <f t="shared" si="903"/>
        <v>0</v>
      </c>
      <c r="NKU1334" s="62">
        <f t="shared" si="903"/>
        <v>0</v>
      </c>
      <c r="NKV1334" s="62">
        <f t="shared" si="903"/>
        <v>2000000</v>
      </c>
      <c r="NKW1334" s="62">
        <f t="shared" si="903"/>
        <v>0</v>
      </c>
      <c r="NKX1334" s="62">
        <f t="shared" si="903"/>
        <v>0</v>
      </c>
      <c r="NKY1334" s="62">
        <f t="shared" si="903"/>
        <v>2000000</v>
      </c>
      <c r="NKZ1334" s="62">
        <f t="shared" si="903"/>
        <v>2000000</v>
      </c>
      <c r="NLF1334" s="62" t="s">
        <v>197</v>
      </c>
      <c r="NLG1334" s="62" t="s">
        <v>1294</v>
      </c>
      <c r="NLH1334" s="62">
        <f>NLH1330</f>
        <v>0</v>
      </c>
      <c r="NLI1334" s="62">
        <f t="shared" si="903"/>
        <v>0</v>
      </c>
      <c r="NLJ1334" s="62">
        <f t="shared" si="903"/>
        <v>0</v>
      </c>
      <c r="NLK1334" s="62">
        <f t="shared" si="903"/>
        <v>0</v>
      </c>
      <c r="NLL1334" s="62">
        <f t="shared" si="903"/>
        <v>2000000</v>
      </c>
      <c r="NLM1334" s="62">
        <f t="shared" si="903"/>
        <v>0</v>
      </c>
      <c r="NLN1334" s="62">
        <f t="shared" si="903"/>
        <v>0</v>
      </c>
      <c r="NLO1334" s="62">
        <f t="shared" si="903"/>
        <v>2000000</v>
      </c>
      <c r="NLP1334" s="62">
        <f t="shared" si="903"/>
        <v>2000000</v>
      </c>
      <c r="NLV1334" s="62" t="s">
        <v>197</v>
      </c>
      <c r="NLW1334" s="62" t="s">
        <v>1294</v>
      </c>
      <c r="NLX1334" s="62">
        <f>NLX1330</f>
        <v>0</v>
      </c>
      <c r="NLY1334" s="62">
        <f t="shared" si="904"/>
        <v>0</v>
      </c>
      <c r="NLZ1334" s="62">
        <f t="shared" si="904"/>
        <v>0</v>
      </c>
      <c r="NMA1334" s="62">
        <f t="shared" si="904"/>
        <v>0</v>
      </c>
      <c r="NMB1334" s="62">
        <f t="shared" si="904"/>
        <v>2000000</v>
      </c>
      <c r="NMC1334" s="62">
        <f t="shared" si="904"/>
        <v>0</v>
      </c>
      <c r="NMD1334" s="62">
        <f t="shared" si="904"/>
        <v>0</v>
      </c>
      <c r="NME1334" s="62">
        <f t="shared" si="904"/>
        <v>2000000</v>
      </c>
      <c r="NMF1334" s="62">
        <f t="shared" si="904"/>
        <v>2000000</v>
      </c>
      <c r="NML1334" s="62" t="s">
        <v>197</v>
      </c>
      <c r="NMM1334" s="62" t="s">
        <v>1294</v>
      </c>
      <c r="NMN1334" s="62">
        <f>NMN1330</f>
        <v>0</v>
      </c>
      <c r="NMO1334" s="62">
        <f t="shared" si="904"/>
        <v>0</v>
      </c>
      <c r="NMP1334" s="62">
        <f t="shared" si="904"/>
        <v>0</v>
      </c>
      <c r="NMQ1334" s="62">
        <f t="shared" si="904"/>
        <v>0</v>
      </c>
      <c r="NMR1334" s="62">
        <f t="shared" si="904"/>
        <v>2000000</v>
      </c>
      <c r="NMS1334" s="62">
        <f t="shared" si="904"/>
        <v>0</v>
      </c>
      <c r="NMT1334" s="62">
        <f t="shared" si="904"/>
        <v>0</v>
      </c>
      <c r="NMU1334" s="62">
        <f t="shared" si="904"/>
        <v>2000000</v>
      </c>
      <c r="NMV1334" s="62">
        <f t="shared" si="904"/>
        <v>2000000</v>
      </c>
      <c r="NNB1334" s="62" t="s">
        <v>197</v>
      </c>
      <c r="NNC1334" s="62" t="s">
        <v>1294</v>
      </c>
      <c r="NND1334" s="62">
        <f>NND1330</f>
        <v>0</v>
      </c>
      <c r="NNE1334" s="62">
        <f t="shared" si="904"/>
        <v>0</v>
      </c>
      <c r="NNF1334" s="62">
        <f t="shared" si="904"/>
        <v>0</v>
      </c>
      <c r="NNG1334" s="62">
        <f t="shared" si="904"/>
        <v>0</v>
      </c>
      <c r="NNH1334" s="62">
        <f t="shared" si="904"/>
        <v>2000000</v>
      </c>
      <c r="NNI1334" s="62">
        <f t="shared" si="904"/>
        <v>0</v>
      </c>
      <c r="NNJ1334" s="62">
        <f t="shared" si="904"/>
        <v>0</v>
      </c>
      <c r="NNK1334" s="62">
        <f t="shared" si="904"/>
        <v>2000000</v>
      </c>
      <c r="NNL1334" s="62">
        <f t="shared" si="904"/>
        <v>2000000</v>
      </c>
      <c r="NNR1334" s="62" t="s">
        <v>197</v>
      </c>
      <c r="NNS1334" s="62" t="s">
        <v>1294</v>
      </c>
      <c r="NNT1334" s="62">
        <f>NNT1330</f>
        <v>0</v>
      </c>
      <c r="NNU1334" s="62">
        <f t="shared" si="904"/>
        <v>0</v>
      </c>
      <c r="NNV1334" s="62">
        <f t="shared" si="904"/>
        <v>0</v>
      </c>
      <c r="NNW1334" s="62">
        <f t="shared" si="904"/>
        <v>0</v>
      </c>
      <c r="NNX1334" s="62">
        <f t="shared" si="904"/>
        <v>2000000</v>
      </c>
      <c r="NNY1334" s="62">
        <f t="shared" si="904"/>
        <v>0</v>
      </c>
      <c r="NNZ1334" s="62">
        <f t="shared" si="904"/>
        <v>0</v>
      </c>
      <c r="NOA1334" s="62">
        <f t="shared" si="904"/>
        <v>2000000</v>
      </c>
      <c r="NOB1334" s="62">
        <f t="shared" si="904"/>
        <v>2000000</v>
      </c>
      <c r="NOH1334" s="62" t="s">
        <v>197</v>
      </c>
      <c r="NOI1334" s="62" t="s">
        <v>1294</v>
      </c>
      <c r="NOJ1334" s="62">
        <f>NOJ1330</f>
        <v>0</v>
      </c>
      <c r="NOK1334" s="62">
        <f t="shared" si="905"/>
        <v>0</v>
      </c>
      <c r="NOL1334" s="62">
        <f t="shared" si="905"/>
        <v>0</v>
      </c>
      <c r="NOM1334" s="62">
        <f t="shared" si="905"/>
        <v>0</v>
      </c>
      <c r="NON1334" s="62">
        <f t="shared" si="905"/>
        <v>2000000</v>
      </c>
      <c r="NOO1334" s="62">
        <f t="shared" si="905"/>
        <v>0</v>
      </c>
      <c r="NOP1334" s="62">
        <f t="shared" si="905"/>
        <v>0</v>
      </c>
      <c r="NOQ1334" s="62">
        <f t="shared" si="905"/>
        <v>2000000</v>
      </c>
      <c r="NOR1334" s="62">
        <f t="shared" si="905"/>
        <v>2000000</v>
      </c>
      <c r="NOX1334" s="62" t="s">
        <v>197</v>
      </c>
      <c r="NOY1334" s="62" t="s">
        <v>1294</v>
      </c>
      <c r="NOZ1334" s="62">
        <f>NOZ1330</f>
        <v>0</v>
      </c>
      <c r="NPA1334" s="62">
        <f t="shared" si="905"/>
        <v>0</v>
      </c>
      <c r="NPB1334" s="62">
        <f t="shared" si="905"/>
        <v>0</v>
      </c>
      <c r="NPC1334" s="62">
        <f t="shared" si="905"/>
        <v>0</v>
      </c>
      <c r="NPD1334" s="62">
        <f t="shared" si="905"/>
        <v>2000000</v>
      </c>
      <c r="NPE1334" s="62">
        <f t="shared" si="905"/>
        <v>0</v>
      </c>
      <c r="NPF1334" s="62">
        <f t="shared" si="905"/>
        <v>0</v>
      </c>
      <c r="NPG1334" s="62">
        <f t="shared" si="905"/>
        <v>2000000</v>
      </c>
      <c r="NPH1334" s="62">
        <f t="shared" si="905"/>
        <v>2000000</v>
      </c>
      <c r="NPN1334" s="62" t="s">
        <v>197</v>
      </c>
      <c r="NPO1334" s="62" t="s">
        <v>1294</v>
      </c>
      <c r="NPP1334" s="62">
        <f>NPP1330</f>
        <v>0</v>
      </c>
      <c r="NPQ1334" s="62">
        <f t="shared" si="905"/>
        <v>0</v>
      </c>
      <c r="NPR1334" s="62">
        <f t="shared" si="905"/>
        <v>0</v>
      </c>
      <c r="NPS1334" s="62">
        <f t="shared" si="905"/>
        <v>0</v>
      </c>
      <c r="NPT1334" s="62">
        <f t="shared" si="905"/>
        <v>2000000</v>
      </c>
      <c r="NPU1334" s="62">
        <f t="shared" si="905"/>
        <v>0</v>
      </c>
      <c r="NPV1334" s="62">
        <f t="shared" si="905"/>
        <v>0</v>
      </c>
      <c r="NPW1334" s="62">
        <f t="shared" si="905"/>
        <v>2000000</v>
      </c>
      <c r="NPX1334" s="62">
        <f t="shared" si="905"/>
        <v>2000000</v>
      </c>
      <c r="NQD1334" s="62" t="s">
        <v>197</v>
      </c>
      <c r="NQE1334" s="62" t="s">
        <v>1294</v>
      </c>
      <c r="NQF1334" s="62">
        <f>NQF1330</f>
        <v>0</v>
      </c>
      <c r="NQG1334" s="62">
        <f t="shared" si="905"/>
        <v>0</v>
      </c>
      <c r="NQH1334" s="62">
        <f t="shared" si="905"/>
        <v>0</v>
      </c>
      <c r="NQI1334" s="62">
        <f t="shared" si="905"/>
        <v>0</v>
      </c>
      <c r="NQJ1334" s="62">
        <f t="shared" si="905"/>
        <v>2000000</v>
      </c>
      <c r="NQK1334" s="62">
        <f t="shared" si="905"/>
        <v>0</v>
      </c>
      <c r="NQL1334" s="62">
        <f t="shared" si="905"/>
        <v>0</v>
      </c>
      <c r="NQM1334" s="62">
        <f t="shared" si="905"/>
        <v>2000000</v>
      </c>
      <c r="NQN1334" s="62">
        <f t="shared" si="905"/>
        <v>2000000</v>
      </c>
      <c r="NQT1334" s="62" t="s">
        <v>197</v>
      </c>
      <c r="NQU1334" s="62" t="s">
        <v>1294</v>
      </c>
      <c r="NQV1334" s="62">
        <f>NQV1330</f>
        <v>0</v>
      </c>
      <c r="NQW1334" s="62">
        <f t="shared" si="906"/>
        <v>0</v>
      </c>
      <c r="NQX1334" s="62">
        <f t="shared" si="906"/>
        <v>0</v>
      </c>
      <c r="NQY1334" s="62">
        <f t="shared" si="906"/>
        <v>0</v>
      </c>
      <c r="NQZ1334" s="62">
        <f t="shared" si="906"/>
        <v>2000000</v>
      </c>
      <c r="NRA1334" s="62">
        <f t="shared" si="906"/>
        <v>0</v>
      </c>
      <c r="NRB1334" s="62">
        <f t="shared" si="906"/>
        <v>0</v>
      </c>
      <c r="NRC1334" s="62">
        <f t="shared" si="906"/>
        <v>2000000</v>
      </c>
      <c r="NRD1334" s="62">
        <f t="shared" si="906"/>
        <v>2000000</v>
      </c>
      <c r="NRJ1334" s="62" t="s">
        <v>197</v>
      </c>
      <c r="NRK1334" s="62" t="s">
        <v>1294</v>
      </c>
      <c r="NRL1334" s="62">
        <f>NRL1330</f>
        <v>0</v>
      </c>
      <c r="NRM1334" s="62">
        <f t="shared" si="906"/>
        <v>0</v>
      </c>
      <c r="NRN1334" s="62">
        <f t="shared" si="906"/>
        <v>0</v>
      </c>
      <c r="NRO1334" s="62">
        <f t="shared" si="906"/>
        <v>0</v>
      </c>
      <c r="NRP1334" s="62">
        <f t="shared" si="906"/>
        <v>2000000</v>
      </c>
      <c r="NRQ1334" s="62">
        <f t="shared" si="906"/>
        <v>0</v>
      </c>
      <c r="NRR1334" s="62">
        <f t="shared" si="906"/>
        <v>0</v>
      </c>
      <c r="NRS1334" s="62">
        <f t="shared" si="906"/>
        <v>2000000</v>
      </c>
      <c r="NRT1334" s="62">
        <f t="shared" si="906"/>
        <v>2000000</v>
      </c>
      <c r="NRZ1334" s="62" t="s">
        <v>197</v>
      </c>
      <c r="NSA1334" s="62" t="s">
        <v>1294</v>
      </c>
      <c r="NSB1334" s="62">
        <f>NSB1330</f>
        <v>0</v>
      </c>
      <c r="NSC1334" s="62">
        <f t="shared" si="906"/>
        <v>0</v>
      </c>
      <c r="NSD1334" s="62">
        <f t="shared" si="906"/>
        <v>0</v>
      </c>
      <c r="NSE1334" s="62">
        <f t="shared" si="906"/>
        <v>0</v>
      </c>
      <c r="NSF1334" s="62">
        <f t="shared" si="906"/>
        <v>2000000</v>
      </c>
      <c r="NSG1334" s="62">
        <f t="shared" si="906"/>
        <v>0</v>
      </c>
      <c r="NSH1334" s="62">
        <f t="shared" si="906"/>
        <v>0</v>
      </c>
      <c r="NSI1334" s="62">
        <f t="shared" si="906"/>
        <v>2000000</v>
      </c>
      <c r="NSJ1334" s="62">
        <f t="shared" si="906"/>
        <v>2000000</v>
      </c>
      <c r="NSP1334" s="62" t="s">
        <v>197</v>
      </c>
      <c r="NSQ1334" s="62" t="s">
        <v>1294</v>
      </c>
      <c r="NSR1334" s="62">
        <f>NSR1330</f>
        <v>0</v>
      </c>
      <c r="NSS1334" s="62">
        <f t="shared" si="906"/>
        <v>0</v>
      </c>
      <c r="NST1334" s="62">
        <f t="shared" si="906"/>
        <v>0</v>
      </c>
      <c r="NSU1334" s="62">
        <f t="shared" si="906"/>
        <v>0</v>
      </c>
      <c r="NSV1334" s="62">
        <f t="shared" si="906"/>
        <v>2000000</v>
      </c>
      <c r="NSW1334" s="62">
        <f t="shared" si="906"/>
        <v>0</v>
      </c>
      <c r="NSX1334" s="62">
        <f t="shared" si="906"/>
        <v>0</v>
      </c>
      <c r="NSY1334" s="62">
        <f t="shared" si="906"/>
        <v>2000000</v>
      </c>
      <c r="NSZ1334" s="62">
        <f t="shared" si="906"/>
        <v>2000000</v>
      </c>
      <c r="NTF1334" s="62" t="s">
        <v>197</v>
      </c>
      <c r="NTG1334" s="62" t="s">
        <v>1294</v>
      </c>
      <c r="NTH1334" s="62">
        <f>NTH1330</f>
        <v>0</v>
      </c>
      <c r="NTI1334" s="62">
        <f t="shared" si="907"/>
        <v>0</v>
      </c>
      <c r="NTJ1334" s="62">
        <f t="shared" si="907"/>
        <v>0</v>
      </c>
      <c r="NTK1334" s="62">
        <f t="shared" si="907"/>
        <v>0</v>
      </c>
      <c r="NTL1334" s="62">
        <f t="shared" si="907"/>
        <v>2000000</v>
      </c>
      <c r="NTM1334" s="62">
        <f t="shared" si="907"/>
        <v>0</v>
      </c>
      <c r="NTN1334" s="62">
        <f t="shared" si="907"/>
        <v>0</v>
      </c>
      <c r="NTO1334" s="62">
        <f t="shared" si="907"/>
        <v>2000000</v>
      </c>
      <c r="NTP1334" s="62">
        <f t="shared" si="907"/>
        <v>2000000</v>
      </c>
      <c r="NTV1334" s="62" t="s">
        <v>197</v>
      </c>
      <c r="NTW1334" s="62" t="s">
        <v>1294</v>
      </c>
      <c r="NTX1334" s="62">
        <f>NTX1330</f>
        <v>0</v>
      </c>
      <c r="NTY1334" s="62">
        <f t="shared" si="907"/>
        <v>0</v>
      </c>
      <c r="NTZ1334" s="62">
        <f t="shared" si="907"/>
        <v>0</v>
      </c>
      <c r="NUA1334" s="62">
        <f t="shared" si="907"/>
        <v>0</v>
      </c>
      <c r="NUB1334" s="62">
        <f t="shared" si="907"/>
        <v>2000000</v>
      </c>
      <c r="NUC1334" s="62">
        <f t="shared" si="907"/>
        <v>0</v>
      </c>
      <c r="NUD1334" s="62">
        <f t="shared" si="907"/>
        <v>0</v>
      </c>
      <c r="NUE1334" s="62">
        <f t="shared" si="907"/>
        <v>2000000</v>
      </c>
      <c r="NUF1334" s="62">
        <f t="shared" si="907"/>
        <v>2000000</v>
      </c>
      <c r="NUL1334" s="62" t="s">
        <v>197</v>
      </c>
      <c r="NUM1334" s="62" t="s">
        <v>1294</v>
      </c>
      <c r="NUN1334" s="62">
        <f>NUN1330</f>
        <v>0</v>
      </c>
      <c r="NUO1334" s="62">
        <f t="shared" si="907"/>
        <v>0</v>
      </c>
      <c r="NUP1334" s="62">
        <f t="shared" si="907"/>
        <v>0</v>
      </c>
      <c r="NUQ1334" s="62">
        <f t="shared" si="907"/>
        <v>0</v>
      </c>
      <c r="NUR1334" s="62">
        <f t="shared" si="907"/>
        <v>2000000</v>
      </c>
      <c r="NUS1334" s="62">
        <f t="shared" si="907"/>
        <v>0</v>
      </c>
      <c r="NUT1334" s="62">
        <f t="shared" si="907"/>
        <v>0</v>
      </c>
      <c r="NUU1334" s="62">
        <f t="shared" si="907"/>
        <v>2000000</v>
      </c>
      <c r="NUV1334" s="62">
        <f t="shared" si="907"/>
        <v>2000000</v>
      </c>
      <c r="NVB1334" s="62" t="s">
        <v>197</v>
      </c>
      <c r="NVC1334" s="62" t="s">
        <v>1294</v>
      </c>
      <c r="NVD1334" s="62">
        <f>NVD1330</f>
        <v>0</v>
      </c>
      <c r="NVE1334" s="62">
        <f t="shared" si="907"/>
        <v>0</v>
      </c>
      <c r="NVF1334" s="62">
        <f t="shared" si="907"/>
        <v>0</v>
      </c>
      <c r="NVG1334" s="62">
        <f t="shared" si="907"/>
        <v>0</v>
      </c>
      <c r="NVH1334" s="62">
        <f t="shared" si="907"/>
        <v>2000000</v>
      </c>
      <c r="NVI1334" s="62">
        <f t="shared" si="907"/>
        <v>0</v>
      </c>
      <c r="NVJ1334" s="62">
        <f t="shared" si="907"/>
        <v>0</v>
      </c>
      <c r="NVK1334" s="62">
        <f t="shared" si="907"/>
        <v>2000000</v>
      </c>
      <c r="NVL1334" s="62">
        <f t="shared" si="907"/>
        <v>2000000</v>
      </c>
      <c r="NVR1334" s="62" t="s">
        <v>197</v>
      </c>
      <c r="NVS1334" s="62" t="s">
        <v>1294</v>
      </c>
      <c r="NVT1334" s="62">
        <f>NVT1330</f>
        <v>0</v>
      </c>
      <c r="NVU1334" s="62">
        <f t="shared" si="908"/>
        <v>0</v>
      </c>
      <c r="NVV1334" s="62">
        <f t="shared" si="908"/>
        <v>0</v>
      </c>
      <c r="NVW1334" s="62">
        <f t="shared" si="908"/>
        <v>0</v>
      </c>
      <c r="NVX1334" s="62">
        <f t="shared" si="908"/>
        <v>2000000</v>
      </c>
      <c r="NVY1334" s="62">
        <f t="shared" si="908"/>
        <v>0</v>
      </c>
      <c r="NVZ1334" s="62">
        <f t="shared" si="908"/>
        <v>0</v>
      </c>
      <c r="NWA1334" s="62">
        <f t="shared" si="908"/>
        <v>2000000</v>
      </c>
      <c r="NWB1334" s="62">
        <f t="shared" si="908"/>
        <v>2000000</v>
      </c>
      <c r="NWH1334" s="62" t="s">
        <v>197</v>
      </c>
      <c r="NWI1334" s="62" t="s">
        <v>1294</v>
      </c>
      <c r="NWJ1334" s="62">
        <f>NWJ1330</f>
        <v>0</v>
      </c>
      <c r="NWK1334" s="62">
        <f t="shared" si="908"/>
        <v>0</v>
      </c>
      <c r="NWL1334" s="62">
        <f t="shared" si="908"/>
        <v>0</v>
      </c>
      <c r="NWM1334" s="62">
        <f t="shared" si="908"/>
        <v>0</v>
      </c>
      <c r="NWN1334" s="62">
        <f t="shared" si="908"/>
        <v>2000000</v>
      </c>
      <c r="NWO1334" s="62">
        <f t="shared" si="908"/>
        <v>0</v>
      </c>
      <c r="NWP1334" s="62">
        <f t="shared" si="908"/>
        <v>0</v>
      </c>
      <c r="NWQ1334" s="62">
        <f t="shared" si="908"/>
        <v>2000000</v>
      </c>
      <c r="NWR1334" s="62">
        <f t="shared" si="908"/>
        <v>2000000</v>
      </c>
      <c r="NWX1334" s="62" t="s">
        <v>197</v>
      </c>
      <c r="NWY1334" s="62" t="s">
        <v>1294</v>
      </c>
      <c r="NWZ1334" s="62">
        <f>NWZ1330</f>
        <v>0</v>
      </c>
      <c r="NXA1334" s="62">
        <f t="shared" si="908"/>
        <v>0</v>
      </c>
      <c r="NXB1334" s="62">
        <f t="shared" si="908"/>
        <v>0</v>
      </c>
      <c r="NXC1334" s="62">
        <f t="shared" si="908"/>
        <v>0</v>
      </c>
      <c r="NXD1334" s="62">
        <f t="shared" si="908"/>
        <v>2000000</v>
      </c>
      <c r="NXE1334" s="62">
        <f t="shared" si="908"/>
        <v>0</v>
      </c>
      <c r="NXF1334" s="62">
        <f t="shared" si="908"/>
        <v>0</v>
      </c>
      <c r="NXG1334" s="62">
        <f t="shared" si="908"/>
        <v>2000000</v>
      </c>
      <c r="NXH1334" s="62">
        <f t="shared" si="908"/>
        <v>2000000</v>
      </c>
      <c r="NXN1334" s="62" t="s">
        <v>197</v>
      </c>
      <c r="NXO1334" s="62" t="s">
        <v>1294</v>
      </c>
      <c r="NXP1334" s="62">
        <f>NXP1330</f>
        <v>0</v>
      </c>
      <c r="NXQ1334" s="62">
        <f t="shared" si="908"/>
        <v>0</v>
      </c>
      <c r="NXR1334" s="62">
        <f t="shared" si="908"/>
        <v>0</v>
      </c>
      <c r="NXS1334" s="62">
        <f t="shared" si="908"/>
        <v>0</v>
      </c>
      <c r="NXT1334" s="62">
        <f t="shared" si="908"/>
        <v>2000000</v>
      </c>
      <c r="NXU1334" s="62">
        <f t="shared" si="908"/>
        <v>0</v>
      </c>
      <c r="NXV1334" s="62">
        <f t="shared" si="908"/>
        <v>0</v>
      </c>
      <c r="NXW1334" s="62">
        <f t="shared" si="908"/>
        <v>2000000</v>
      </c>
      <c r="NXX1334" s="62">
        <f t="shared" si="908"/>
        <v>2000000</v>
      </c>
      <c r="NYD1334" s="62" t="s">
        <v>197</v>
      </c>
      <c r="NYE1334" s="62" t="s">
        <v>1294</v>
      </c>
      <c r="NYF1334" s="62">
        <f>NYF1330</f>
        <v>0</v>
      </c>
      <c r="NYG1334" s="62">
        <f t="shared" si="909"/>
        <v>0</v>
      </c>
      <c r="NYH1334" s="62">
        <f t="shared" si="909"/>
        <v>0</v>
      </c>
      <c r="NYI1334" s="62">
        <f t="shared" si="909"/>
        <v>0</v>
      </c>
      <c r="NYJ1334" s="62">
        <f t="shared" si="909"/>
        <v>2000000</v>
      </c>
      <c r="NYK1334" s="62">
        <f t="shared" si="909"/>
        <v>0</v>
      </c>
      <c r="NYL1334" s="62">
        <f t="shared" si="909"/>
        <v>0</v>
      </c>
      <c r="NYM1334" s="62">
        <f t="shared" si="909"/>
        <v>2000000</v>
      </c>
      <c r="NYN1334" s="62">
        <f t="shared" si="909"/>
        <v>2000000</v>
      </c>
      <c r="NYT1334" s="62" t="s">
        <v>197</v>
      </c>
      <c r="NYU1334" s="62" t="s">
        <v>1294</v>
      </c>
      <c r="NYV1334" s="62">
        <f>NYV1330</f>
        <v>0</v>
      </c>
      <c r="NYW1334" s="62">
        <f t="shared" si="909"/>
        <v>0</v>
      </c>
      <c r="NYX1334" s="62">
        <f t="shared" si="909"/>
        <v>0</v>
      </c>
      <c r="NYY1334" s="62">
        <f t="shared" si="909"/>
        <v>0</v>
      </c>
      <c r="NYZ1334" s="62">
        <f t="shared" si="909"/>
        <v>2000000</v>
      </c>
      <c r="NZA1334" s="62">
        <f t="shared" si="909"/>
        <v>0</v>
      </c>
      <c r="NZB1334" s="62">
        <f t="shared" si="909"/>
        <v>0</v>
      </c>
      <c r="NZC1334" s="62">
        <f t="shared" si="909"/>
        <v>2000000</v>
      </c>
      <c r="NZD1334" s="62">
        <f t="shared" si="909"/>
        <v>2000000</v>
      </c>
      <c r="NZJ1334" s="62" t="s">
        <v>197</v>
      </c>
      <c r="NZK1334" s="62" t="s">
        <v>1294</v>
      </c>
      <c r="NZL1334" s="62">
        <f>NZL1330</f>
        <v>0</v>
      </c>
      <c r="NZM1334" s="62">
        <f t="shared" si="909"/>
        <v>0</v>
      </c>
      <c r="NZN1334" s="62">
        <f t="shared" si="909"/>
        <v>0</v>
      </c>
      <c r="NZO1334" s="62">
        <f t="shared" si="909"/>
        <v>0</v>
      </c>
      <c r="NZP1334" s="62">
        <f t="shared" si="909"/>
        <v>2000000</v>
      </c>
      <c r="NZQ1334" s="62">
        <f t="shared" si="909"/>
        <v>0</v>
      </c>
      <c r="NZR1334" s="62">
        <f t="shared" si="909"/>
        <v>0</v>
      </c>
      <c r="NZS1334" s="62">
        <f t="shared" si="909"/>
        <v>2000000</v>
      </c>
      <c r="NZT1334" s="62">
        <f t="shared" si="909"/>
        <v>2000000</v>
      </c>
      <c r="NZZ1334" s="62" t="s">
        <v>197</v>
      </c>
      <c r="OAA1334" s="62" t="s">
        <v>1294</v>
      </c>
      <c r="OAB1334" s="62">
        <f>OAB1330</f>
        <v>0</v>
      </c>
      <c r="OAC1334" s="62">
        <f t="shared" si="909"/>
        <v>0</v>
      </c>
      <c r="OAD1334" s="62">
        <f t="shared" si="909"/>
        <v>0</v>
      </c>
      <c r="OAE1334" s="62">
        <f t="shared" si="909"/>
        <v>0</v>
      </c>
      <c r="OAF1334" s="62">
        <f t="shared" si="909"/>
        <v>2000000</v>
      </c>
      <c r="OAG1334" s="62">
        <f t="shared" si="909"/>
        <v>0</v>
      </c>
      <c r="OAH1334" s="62">
        <f t="shared" si="909"/>
        <v>0</v>
      </c>
      <c r="OAI1334" s="62">
        <f t="shared" si="909"/>
        <v>2000000</v>
      </c>
      <c r="OAJ1334" s="62">
        <f t="shared" si="909"/>
        <v>2000000</v>
      </c>
      <c r="OAP1334" s="62" t="s">
        <v>197</v>
      </c>
      <c r="OAQ1334" s="62" t="s">
        <v>1294</v>
      </c>
      <c r="OAR1334" s="62">
        <f>OAR1330</f>
        <v>0</v>
      </c>
      <c r="OAS1334" s="62">
        <f t="shared" si="910"/>
        <v>0</v>
      </c>
      <c r="OAT1334" s="62">
        <f t="shared" si="910"/>
        <v>0</v>
      </c>
      <c r="OAU1334" s="62">
        <f t="shared" si="910"/>
        <v>0</v>
      </c>
      <c r="OAV1334" s="62">
        <f t="shared" si="910"/>
        <v>2000000</v>
      </c>
      <c r="OAW1334" s="62">
        <f t="shared" si="910"/>
        <v>0</v>
      </c>
      <c r="OAX1334" s="62">
        <f t="shared" si="910"/>
        <v>0</v>
      </c>
      <c r="OAY1334" s="62">
        <f t="shared" si="910"/>
        <v>2000000</v>
      </c>
      <c r="OAZ1334" s="62">
        <f t="shared" si="910"/>
        <v>2000000</v>
      </c>
      <c r="OBF1334" s="62" t="s">
        <v>197</v>
      </c>
      <c r="OBG1334" s="62" t="s">
        <v>1294</v>
      </c>
      <c r="OBH1334" s="62">
        <f>OBH1330</f>
        <v>0</v>
      </c>
      <c r="OBI1334" s="62">
        <f t="shared" si="910"/>
        <v>0</v>
      </c>
      <c r="OBJ1334" s="62">
        <f t="shared" si="910"/>
        <v>0</v>
      </c>
      <c r="OBK1334" s="62">
        <f t="shared" si="910"/>
        <v>0</v>
      </c>
      <c r="OBL1334" s="62">
        <f t="shared" si="910"/>
        <v>2000000</v>
      </c>
      <c r="OBM1334" s="62">
        <f t="shared" si="910"/>
        <v>0</v>
      </c>
      <c r="OBN1334" s="62">
        <f t="shared" si="910"/>
        <v>0</v>
      </c>
      <c r="OBO1334" s="62">
        <f t="shared" si="910"/>
        <v>2000000</v>
      </c>
      <c r="OBP1334" s="62">
        <f t="shared" si="910"/>
        <v>2000000</v>
      </c>
      <c r="OBV1334" s="62" t="s">
        <v>197</v>
      </c>
      <c r="OBW1334" s="62" t="s">
        <v>1294</v>
      </c>
      <c r="OBX1334" s="62">
        <f>OBX1330</f>
        <v>0</v>
      </c>
      <c r="OBY1334" s="62">
        <f t="shared" si="910"/>
        <v>0</v>
      </c>
      <c r="OBZ1334" s="62">
        <f t="shared" si="910"/>
        <v>0</v>
      </c>
      <c r="OCA1334" s="62">
        <f t="shared" si="910"/>
        <v>0</v>
      </c>
      <c r="OCB1334" s="62">
        <f t="shared" si="910"/>
        <v>2000000</v>
      </c>
      <c r="OCC1334" s="62">
        <f t="shared" si="910"/>
        <v>0</v>
      </c>
      <c r="OCD1334" s="62">
        <f t="shared" si="910"/>
        <v>0</v>
      </c>
      <c r="OCE1334" s="62">
        <f t="shared" si="910"/>
        <v>2000000</v>
      </c>
      <c r="OCF1334" s="62">
        <f t="shared" si="910"/>
        <v>2000000</v>
      </c>
      <c r="OCL1334" s="62" t="s">
        <v>197</v>
      </c>
      <c r="OCM1334" s="62" t="s">
        <v>1294</v>
      </c>
      <c r="OCN1334" s="62">
        <f>OCN1330</f>
        <v>0</v>
      </c>
      <c r="OCO1334" s="62">
        <f t="shared" si="910"/>
        <v>0</v>
      </c>
      <c r="OCP1334" s="62">
        <f t="shared" si="910"/>
        <v>0</v>
      </c>
      <c r="OCQ1334" s="62">
        <f t="shared" si="910"/>
        <v>0</v>
      </c>
      <c r="OCR1334" s="62">
        <f t="shared" si="910"/>
        <v>2000000</v>
      </c>
      <c r="OCS1334" s="62">
        <f t="shared" si="910"/>
        <v>0</v>
      </c>
      <c r="OCT1334" s="62">
        <f t="shared" si="910"/>
        <v>0</v>
      </c>
      <c r="OCU1334" s="62">
        <f t="shared" si="910"/>
        <v>2000000</v>
      </c>
      <c r="OCV1334" s="62">
        <f t="shared" si="910"/>
        <v>2000000</v>
      </c>
      <c r="ODB1334" s="62" t="s">
        <v>197</v>
      </c>
      <c r="ODC1334" s="62" t="s">
        <v>1294</v>
      </c>
      <c r="ODD1334" s="62">
        <f>ODD1330</f>
        <v>0</v>
      </c>
      <c r="ODE1334" s="62">
        <f t="shared" si="911"/>
        <v>0</v>
      </c>
      <c r="ODF1334" s="62">
        <f t="shared" si="911"/>
        <v>0</v>
      </c>
      <c r="ODG1334" s="62">
        <f t="shared" si="911"/>
        <v>0</v>
      </c>
      <c r="ODH1334" s="62">
        <f t="shared" si="911"/>
        <v>2000000</v>
      </c>
      <c r="ODI1334" s="62">
        <f t="shared" si="911"/>
        <v>0</v>
      </c>
      <c r="ODJ1334" s="62">
        <f t="shared" si="911"/>
        <v>0</v>
      </c>
      <c r="ODK1334" s="62">
        <f t="shared" si="911"/>
        <v>2000000</v>
      </c>
      <c r="ODL1334" s="62">
        <f t="shared" si="911"/>
        <v>2000000</v>
      </c>
      <c r="ODR1334" s="62" t="s">
        <v>197</v>
      </c>
      <c r="ODS1334" s="62" t="s">
        <v>1294</v>
      </c>
      <c r="ODT1334" s="62">
        <f>ODT1330</f>
        <v>0</v>
      </c>
      <c r="ODU1334" s="62">
        <f t="shared" si="911"/>
        <v>0</v>
      </c>
      <c r="ODV1334" s="62">
        <f t="shared" si="911"/>
        <v>0</v>
      </c>
      <c r="ODW1334" s="62">
        <f t="shared" si="911"/>
        <v>0</v>
      </c>
      <c r="ODX1334" s="62">
        <f t="shared" si="911"/>
        <v>2000000</v>
      </c>
      <c r="ODY1334" s="62">
        <f t="shared" si="911"/>
        <v>0</v>
      </c>
      <c r="ODZ1334" s="62">
        <f t="shared" si="911"/>
        <v>0</v>
      </c>
      <c r="OEA1334" s="62">
        <f t="shared" si="911"/>
        <v>2000000</v>
      </c>
      <c r="OEB1334" s="62">
        <f t="shared" si="911"/>
        <v>2000000</v>
      </c>
      <c r="OEH1334" s="62" t="s">
        <v>197</v>
      </c>
      <c r="OEI1334" s="62" t="s">
        <v>1294</v>
      </c>
      <c r="OEJ1334" s="62">
        <f>OEJ1330</f>
        <v>0</v>
      </c>
      <c r="OEK1334" s="62">
        <f t="shared" si="911"/>
        <v>0</v>
      </c>
      <c r="OEL1334" s="62">
        <f t="shared" si="911"/>
        <v>0</v>
      </c>
      <c r="OEM1334" s="62">
        <f t="shared" si="911"/>
        <v>0</v>
      </c>
      <c r="OEN1334" s="62">
        <f t="shared" si="911"/>
        <v>2000000</v>
      </c>
      <c r="OEO1334" s="62">
        <f t="shared" si="911"/>
        <v>0</v>
      </c>
      <c r="OEP1334" s="62">
        <f t="shared" si="911"/>
        <v>0</v>
      </c>
      <c r="OEQ1334" s="62">
        <f t="shared" si="911"/>
        <v>2000000</v>
      </c>
      <c r="OER1334" s="62">
        <f t="shared" si="911"/>
        <v>2000000</v>
      </c>
      <c r="OEX1334" s="62" t="s">
        <v>197</v>
      </c>
      <c r="OEY1334" s="62" t="s">
        <v>1294</v>
      </c>
      <c r="OEZ1334" s="62">
        <f>OEZ1330</f>
        <v>0</v>
      </c>
      <c r="OFA1334" s="62">
        <f t="shared" si="911"/>
        <v>0</v>
      </c>
      <c r="OFB1334" s="62">
        <f t="shared" si="911"/>
        <v>0</v>
      </c>
      <c r="OFC1334" s="62">
        <f t="shared" si="911"/>
        <v>0</v>
      </c>
      <c r="OFD1334" s="62">
        <f t="shared" si="911"/>
        <v>2000000</v>
      </c>
      <c r="OFE1334" s="62">
        <f t="shared" si="911"/>
        <v>0</v>
      </c>
      <c r="OFF1334" s="62">
        <f t="shared" si="911"/>
        <v>0</v>
      </c>
      <c r="OFG1334" s="62">
        <f t="shared" si="911"/>
        <v>2000000</v>
      </c>
      <c r="OFH1334" s="62">
        <f t="shared" si="911"/>
        <v>2000000</v>
      </c>
      <c r="OFN1334" s="62" t="s">
        <v>197</v>
      </c>
      <c r="OFO1334" s="62" t="s">
        <v>1294</v>
      </c>
      <c r="OFP1334" s="62">
        <f>OFP1330</f>
        <v>0</v>
      </c>
      <c r="OFQ1334" s="62">
        <f t="shared" si="912"/>
        <v>0</v>
      </c>
      <c r="OFR1334" s="62">
        <f t="shared" si="912"/>
        <v>0</v>
      </c>
      <c r="OFS1334" s="62">
        <f t="shared" si="912"/>
        <v>0</v>
      </c>
      <c r="OFT1334" s="62">
        <f t="shared" si="912"/>
        <v>2000000</v>
      </c>
      <c r="OFU1334" s="62">
        <f t="shared" si="912"/>
        <v>0</v>
      </c>
      <c r="OFV1334" s="62">
        <f t="shared" si="912"/>
        <v>0</v>
      </c>
      <c r="OFW1334" s="62">
        <f t="shared" si="912"/>
        <v>2000000</v>
      </c>
      <c r="OFX1334" s="62">
        <f t="shared" si="912"/>
        <v>2000000</v>
      </c>
      <c r="OGD1334" s="62" t="s">
        <v>197</v>
      </c>
      <c r="OGE1334" s="62" t="s">
        <v>1294</v>
      </c>
      <c r="OGF1334" s="62">
        <f>OGF1330</f>
        <v>0</v>
      </c>
      <c r="OGG1334" s="62">
        <f t="shared" si="912"/>
        <v>0</v>
      </c>
      <c r="OGH1334" s="62">
        <f t="shared" si="912"/>
        <v>0</v>
      </c>
      <c r="OGI1334" s="62">
        <f t="shared" si="912"/>
        <v>0</v>
      </c>
      <c r="OGJ1334" s="62">
        <f t="shared" si="912"/>
        <v>2000000</v>
      </c>
      <c r="OGK1334" s="62">
        <f t="shared" si="912"/>
        <v>0</v>
      </c>
      <c r="OGL1334" s="62">
        <f t="shared" si="912"/>
        <v>0</v>
      </c>
      <c r="OGM1334" s="62">
        <f t="shared" si="912"/>
        <v>2000000</v>
      </c>
      <c r="OGN1334" s="62">
        <f t="shared" si="912"/>
        <v>2000000</v>
      </c>
      <c r="OGT1334" s="62" t="s">
        <v>197</v>
      </c>
      <c r="OGU1334" s="62" t="s">
        <v>1294</v>
      </c>
      <c r="OGV1334" s="62">
        <f>OGV1330</f>
        <v>0</v>
      </c>
      <c r="OGW1334" s="62">
        <f t="shared" si="912"/>
        <v>0</v>
      </c>
      <c r="OGX1334" s="62">
        <f t="shared" si="912"/>
        <v>0</v>
      </c>
      <c r="OGY1334" s="62">
        <f t="shared" si="912"/>
        <v>0</v>
      </c>
      <c r="OGZ1334" s="62">
        <f t="shared" si="912"/>
        <v>2000000</v>
      </c>
      <c r="OHA1334" s="62">
        <f t="shared" si="912"/>
        <v>0</v>
      </c>
      <c r="OHB1334" s="62">
        <f t="shared" si="912"/>
        <v>0</v>
      </c>
      <c r="OHC1334" s="62">
        <f t="shared" si="912"/>
        <v>2000000</v>
      </c>
      <c r="OHD1334" s="62">
        <f t="shared" si="912"/>
        <v>2000000</v>
      </c>
      <c r="OHJ1334" s="62" t="s">
        <v>197</v>
      </c>
      <c r="OHK1334" s="62" t="s">
        <v>1294</v>
      </c>
      <c r="OHL1334" s="62">
        <f>OHL1330</f>
        <v>0</v>
      </c>
      <c r="OHM1334" s="62">
        <f t="shared" si="912"/>
        <v>0</v>
      </c>
      <c r="OHN1334" s="62">
        <f t="shared" si="912"/>
        <v>0</v>
      </c>
      <c r="OHO1334" s="62">
        <f t="shared" si="912"/>
        <v>0</v>
      </c>
      <c r="OHP1334" s="62">
        <f t="shared" si="912"/>
        <v>2000000</v>
      </c>
      <c r="OHQ1334" s="62">
        <f t="shared" si="912"/>
        <v>0</v>
      </c>
      <c r="OHR1334" s="62">
        <f t="shared" si="912"/>
        <v>0</v>
      </c>
      <c r="OHS1334" s="62">
        <f t="shared" si="912"/>
        <v>2000000</v>
      </c>
      <c r="OHT1334" s="62">
        <f t="shared" si="912"/>
        <v>2000000</v>
      </c>
      <c r="OHZ1334" s="62" t="s">
        <v>197</v>
      </c>
      <c r="OIA1334" s="62" t="s">
        <v>1294</v>
      </c>
      <c r="OIB1334" s="62">
        <f>OIB1330</f>
        <v>0</v>
      </c>
      <c r="OIC1334" s="62">
        <f t="shared" si="913"/>
        <v>0</v>
      </c>
      <c r="OID1334" s="62">
        <f t="shared" si="913"/>
        <v>0</v>
      </c>
      <c r="OIE1334" s="62">
        <f t="shared" si="913"/>
        <v>0</v>
      </c>
      <c r="OIF1334" s="62">
        <f t="shared" si="913"/>
        <v>2000000</v>
      </c>
      <c r="OIG1334" s="62">
        <f t="shared" si="913"/>
        <v>0</v>
      </c>
      <c r="OIH1334" s="62">
        <f t="shared" si="913"/>
        <v>0</v>
      </c>
      <c r="OII1334" s="62">
        <f t="shared" si="913"/>
        <v>2000000</v>
      </c>
      <c r="OIJ1334" s="62">
        <f t="shared" si="913"/>
        <v>2000000</v>
      </c>
      <c r="OIP1334" s="62" t="s">
        <v>197</v>
      </c>
      <c r="OIQ1334" s="62" t="s">
        <v>1294</v>
      </c>
      <c r="OIR1334" s="62">
        <f>OIR1330</f>
        <v>0</v>
      </c>
      <c r="OIS1334" s="62">
        <f t="shared" si="913"/>
        <v>0</v>
      </c>
      <c r="OIT1334" s="62">
        <f t="shared" si="913"/>
        <v>0</v>
      </c>
      <c r="OIU1334" s="62">
        <f t="shared" si="913"/>
        <v>0</v>
      </c>
      <c r="OIV1334" s="62">
        <f t="shared" si="913"/>
        <v>2000000</v>
      </c>
      <c r="OIW1334" s="62">
        <f t="shared" si="913"/>
        <v>0</v>
      </c>
      <c r="OIX1334" s="62">
        <f t="shared" si="913"/>
        <v>0</v>
      </c>
      <c r="OIY1334" s="62">
        <f t="shared" si="913"/>
        <v>2000000</v>
      </c>
      <c r="OIZ1334" s="62">
        <f t="shared" si="913"/>
        <v>2000000</v>
      </c>
      <c r="OJF1334" s="62" t="s">
        <v>197</v>
      </c>
      <c r="OJG1334" s="62" t="s">
        <v>1294</v>
      </c>
      <c r="OJH1334" s="62">
        <f>OJH1330</f>
        <v>0</v>
      </c>
      <c r="OJI1334" s="62">
        <f t="shared" si="913"/>
        <v>0</v>
      </c>
      <c r="OJJ1334" s="62">
        <f t="shared" si="913"/>
        <v>0</v>
      </c>
      <c r="OJK1334" s="62">
        <f t="shared" si="913"/>
        <v>0</v>
      </c>
      <c r="OJL1334" s="62">
        <f t="shared" si="913"/>
        <v>2000000</v>
      </c>
      <c r="OJM1334" s="62">
        <f t="shared" si="913"/>
        <v>0</v>
      </c>
      <c r="OJN1334" s="62">
        <f t="shared" si="913"/>
        <v>0</v>
      </c>
      <c r="OJO1334" s="62">
        <f t="shared" si="913"/>
        <v>2000000</v>
      </c>
      <c r="OJP1334" s="62">
        <f t="shared" si="913"/>
        <v>2000000</v>
      </c>
      <c r="OJV1334" s="62" t="s">
        <v>197</v>
      </c>
      <c r="OJW1334" s="62" t="s">
        <v>1294</v>
      </c>
      <c r="OJX1334" s="62">
        <f>OJX1330</f>
        <v>0</v>
      </c>
      <c r="OJY1334" s="62">
        <f t="shared" si="913"/>
        <v>0</v>
      </c>
      <c r="OJZ1334" s="62">
        <f t="shared" si="913"/>
        <v>0</v>
      </c>
      <c r="OKA1334" s="62">
        <f t="shared" si="913"/>
        <v>0</v>
      </c>
      <c r="OKB1334" s="62">
        <f t="shared" si="913"/>
        <v>2000000</v>
      </c>
      <c r="OKC1334" s="62">
        <f t="shared" si="913"/>
        <v>0</v>
      </c>
      <c r="OKD1334" s="62">
        <f t="shared" si="913"/>
        <v>0</v>
      </c>
      <c r="OKE1334" s="62">
        <f t="shared" si="913"/>
        <v>2000000</v>
      </c>
      <c r="OKF1334" s="62">
        <f t="shared" si="913"/>
        <v>2000000</v>
      </c>
      <c r="OKL1334" s="62" t="s">
        <v>197</v>
      </c>
      <c r="OKM1334" s="62" t="s">
        <v>1294</v>
      </c>
      <c r="OKN1334" s="62">
        <f>OKN1330</f>
        <v>0</v>
      </c>
      <c r="OKO1334" s="62">
        <f t="shared" si="914"/>
        <v>0</v>
      </c>
      <c r="OKP1334" s="62">
        <f t="shared" si="914"/>
        <v>0</v>
      </c>
      <c r="OKQ1334" s="62">
        <f t="shared" si="914"/>
        <v>0</v>
      </c>
      <c r="OKR1334" s="62">
        <f t="shared" si="914"/>
        <v>2000000</v>
      </c>
      <c r="OKS1334" s="62">
        <f t="shared" si="914"/>
        <v>0</v>
      </c>
      <c r="OKT1334" s="62">
        <f t="shared" si="914"/>
        <v>0</v>
      </c>
      <c r="OKU1334" s="62">
        <f t="shared" si="914"/>
        <v>2000000</v>
      </c>
      <c r="OKV1334" s="62">
        <f t="shared" si="914"/>
        <v>2000000</v>
      </c>
      <c r="OLB1334" s="62" t="s">
        <v>197</v>
      </c>
      <c r="OLC1334" s="62" t="s">
        <v>1294</v>
      </c>
      <c r="OLD1334" s="62">
        <f>OLD1330</f>
        <v>0</v>
      </c>
      <c r="OLE1334" s="62">
        <f t="shared" si="914"/>
        <v>0</v>
      </c>
      <c r="OLF1334" s="62">
        <f t="shared" si="914"/>
        <v>0</v>
      </c>
      <c r="OLG1334" s="62">
        <f t="shared" si="914"/>
        <v>0</v>
      </c>
      <c r="OLH1334" s="62">
        <f t="shared" si="914"/>
        <v>2000000</v>
      </c>
      <c r="OLI1334" s="62">
        <f t="shared" si="914"/>
        <v>0</v>
      </c>
      <c r="OLJ1334" s="62">
        <f t="shared" si="914"/>
        <v>0</v>
      </c>
      <c r="OLK1334" s="62">
        <f t="shared" si="914"/>
        <v>2000000</v>
      </c>
      <c r="OLL1334" s="62">
        <f t="shared" si="914"/>
        <v>2000000</v>
      </c>
      <c r="OLR1334" s="62" t="s">
        <v>197</v>
      </c>
      <c r="OLS1334" s="62" t="s">
        <v>1294</v>
      </c>
      <c r="OLT1334" s="62">
        <f>OLT1330</f>
        <v>0</v>
      </c>
      <c r="OLU1334" s="62">
        <f t="shared" si="914"/>
        <v>0</v>
      </c>
      <c r="OLV1334" s="62">
        <f t="shared" si="914"/>
        <v>0</v>
      </c>
      <c r="OLW1334" s="62">
        <f t="shared" si="914"/>
        <v>0</v>
      </c>
      <c r="OLX1334" s="62">
        <f t="shared" si="914"/>
        <v>2000000</v>
      </c>
      <c r="OLY1334" s="62">
        <f t="shared" si="914"/>
        <v>0</v>
      </c>
      <c r="OLZ1334" s="62">
        <f t="shared" si="914"/>
        <v>0</v>
      </c>
      <c r="OMA1334" s="62">
        <f t="shared" si="914"/>
        <v>2000000</v>
      </c>
      <c r="OMB1334" s="62">
        <f t="shared" si="914"/>
        <v>2000000</v>
      </c>
      <c r="OMH1334" s="62" t="s">
        <v>197</v>
      </c>
      <c r="OMI1334" s="62" t="s">
        <v>1294</v>
      </c>
      <c r="OMJ1334" s="62">
        <f>OMJ1330</f>
        <v>0</v>
      </c>
      <c r="OMK1334" s="62">
        <f t="shared" si="914"/>
        <v>0</v>
      </c>
      <c r="OML1334" s="62">
        <f t="shared" si="914"/>
        <v>0</v>
      </c>
      <c r="OMM1334" s="62">
        <f t="shared" si="914"/>
        <v>0</v>
      </c>
      <c r="OMN1334" s="62">
        <f t="shared" si="914"/>
        <v>2000000</v>
      </c>
      <c r="OMO1334" s="62">
        <f t="shared" si="914"/>
        <v>0</v>
      </c>
      <c r="OMP1334" s="62">
        <f t="shared" si="914"/>
        <v>0</v>
      </c>
      <c r="OMQ1334" s="62">
        <f t="shared" si="914"/>
        <v>2000000</v>
      </c>
      <c r="OMR1334" s="62">
        <f t="shared" si="914"/>
        <v>2000000</v>
      </c>
      <c r="OMX1334" s="62" t="s">
        <v>197</v>
      </c>
      <c r="OMY1334" s="62" t="s">
        <v>1294</v>
      </c>
      <c r="OMZ1334" s="62">
        <f>OMZ1330</f>
        <v>0</v>
      </c>
      <c r="ONA1334" s="62">
        <f t="shared" si="915"/>
        <v>0</v>
      </c>
      <c r="ONB1334" s="62">
        <f t="shared" si="915"/>
        <v>0</v>
      </c>
      <c r="ONC1334" s="62">
        <f t="shared" si="915"/>
        <v>0</v>
      </c>
      <c r="OND1334" s="62">
        <f t="shared" si="915"/>
        <v>2000000</v>
      </c>
      <c r="ONE1334" s="62">
        <f t="shared" si="915"/>
        <v>0</v>
      </c>
      <c r="ONF1334" s="62">
        <f t="shared" si="915"/>
        <v>0</v>
      </c>
      <c r="ONG1334" s="62">
        <f t="shared" si="915"/>
        <v>2000000</v>
      </c>
      <c r="ONH1334" s="62">
        <f t="shared" si="915"/>
        <v>2000000</v>
      </c>
      <c r="ONN1334" s="62" t="s">
        <v>197</v>
      </c>
      <c r="ONO1334" s="62" t="s">
        <v>1294</v>
      </c>
      <c r="ONP1334" s="62">
        <f>ONP1330</f>
        <v>0</v>
      </c>
      <c r="ONQ1334" s="62">
        <f t="shared" si="915"/>
        <v>0</v>
      </c>
      <c r="ONR1334" s="62">
        <f t="shared" si="915"/>
        <v>0</v>
      </c>
      <c r="ONS1334" s="62">
        <f t="shared" si="915"/>
        <v>0</v>
      </c>
      <c r="ONT1334" s="62">
        <f t="shared" si="915"/>
        <v>2000000</v>
      </c>
      <c r="ONU1334" s="62">
        <f t="shared" si="915"/>
        <v>0</v>
      </c>
      <c r="ONV1334" s="62">
        <f t="shared" si="915"/>
        <v>0</v>
      </c>
      <c r="ONW1334" s="62">
        <f t="shared" si="915"/>
        <v>2000000</v>
      </c>
      <c r="ONX1334" s="62">
        <f t="shared" si="915"/>
        <v>2000000</v>
      </c>
      <c r="OOD1334" s="62" t="s">
        <v>197</v>
      </c>
      <c r="OOE1334" s="62" t="s">
        <v>1294</v>
      </c>
      <c r="OOF1334" s="62">
        <f>OOF1330</f>
        <v>0</v>
      </c>
      <c r="OOG1334" s="62">
        <f t="shared" si="915"/>
        <v>0</v>
      </c>
      <c r="OOH1334" s="62">
        <f t="shared" si="915"/>
        <v>0</v>
      </c>
      <c r="OOI1334" s="62">
        <f t="shared" si="915"/>
        <v>0</v>
      </c>
      <c r="OOJ1334" s="62">
        <f t="shared" si="915"/>
        <v>2000000</v>
      </c>
      <c r="OOK1334" s="62">
        <f t="shared" si="915"/>
        <v>0</v>
      </c>
      <c r="OOL1334" s="62">
        <f t="shared" si="915"/>
        <v>0</v>
      </c>
      <c r="OOM1334" s="62">
        <f t="shared" si="915"/>
        <v>2000000</v>
      </c>
      <c r="OON1334" s="62">
        <f t="shared" si="915"/>
        <v>2000000</v>
      </c>
      <c r="OOT1334" s="62" t="s">
        <v>197</v>
      </c>
      <c r="OOU1334" s="62" t="s">
        <v>1294</v>
      </c>
      <c r="OOV1334" s="62">
        <f>OOV1330</f>
        <v>0</v>
      </c>
      <c r="OOW1334" s="62">
        <f t="shared" si="915"/>
        <v>0</v>
      </c>
      <c r="OOX1334" s="62">
        <f t="shared" si="915"/>
        <v>0</v>
      </c>
      <c r="OOY1334" s="62">
        <f t="shared" si="915"/>
        <v>0</v>
      </c>
      <c r="OOZ1334" s="62">
        <f t="shared" si="915"/>
        <v>2000000</v>
      </c>
      <c r="OPA1334" s="62">
        <f t="shared" si="915"/>
        <v>0</v>
      </c>
      <c r="OPB1334" s="62">
        <f t="shared" si="915"/>
        <v>0</v>
      </c>
      <c r="OPC1334" s="62">
        <f t="shared" si="915"/>
        <v>2000000</v>
      </c>
      <c r="OPD1334" s="62">
        <f t="shared" si="915"/>
        <v>2000000</v>
      </c>
      <c r="OPJ1334" s="62" t="s">
        <v>197</v>
      </c>
      <c r="OPK1334" s="62" t="s">
        <v>1294</v>
      </c>
      <c r="OPL1334" s="62">
        <f>OPL1330</f>
        <v>0</v>
      </c>
      <c r="OPM1334" s="62">
        <f t="shared" si="916"/>
        <v>0</v>
      </c>
      <c r="OPN1334" s="62">
        <f t="shared" si="916"/>
        <v>0</v>
      </c>
      <c r="OPO1334" s="62">
        <f t="shared" si="916"/>
        <v>0</v>
      </c>
      <c r="OPP1334" s="62">
        <f t="shared" si="916"/>
        <v>2000000</v>
      </c>
      <c r="OPQ1334" s="62">
        <f t="shared" si="916"/>
        <v>0</v>
      </c>
      <c r="OPR1334" s="62">
        <f t="shared" si="916"/>
        <v>0</v>
      </c>
      <c r="OPS1334" s="62">
        <f t="shared" si="916"/>
        <v>2000000</v>
      </c>
      <c r="OPT1334" s="62">
        <f t="shared" si="916"/>
        <v>2000000</v>
      </c>
      <c r="OPZ1334" s="62" t="s">
        <v>197</v>
      </c>
      <c r="OQA1334" s="62" t="s">
        <v>1294</v>
      </c>
      <c r="OQB1334" s="62">
        <f>OQB1330</f>
        <v>0</v>
      </c>
      <c r="OQC1334" s="62">
        <f t="shared" si="916"/>
        <v>0</v>
      </c>
      <c r="OQD1334" s="62">
        <f t="shared" si="916"/>
        <v>0</v>
      </c>
      <c r="OQE1334" s="62">
        <f t="shared" si="916"/>
        <v>0</v>
      </c>
      <c r="OQF1334" s="62">
        <f t="shared" si="916"/>
        <v>2000000</v>
      </c>
      <c r="OQG1334" s="62">
        <f t="shared" si="916"/>
        <v>0</v>
      </c>
      <c r="OQH1334" s="62">
        <f t="shared" si="916"/>
        <v>0</v>
      </c>
      <c r="OQI1334" s="62">
        <f t="shared" si="916"/>
        <v>2000000</v>
      </c>
      <c r="OQJ1334" s="62">
        <f t="shared" si="916"/>
        <v>2000000</v>
      </c>
      <c r="OQP1334" s="62" t="s">
        <v>197</v>
      </c>
      <c r="OQQ1334" s="62" t="s">
        <v>1294</v>
      </c>
      <c r="OQR1334" s="62">
        <f>OQR1330</f>
        <v>0</v>
      </c>
      <c r="OQS1334" s="62">
        <f t="shared" si="916"/>
        <v>0</v>
      </c>
      <c r="OQT1334" s="62">
        <f t="shared" si="916"/>
        <v>0</v>
      </c>
      <c r="OQU1334" s="62">
        <f t="shared" si="916"/>
        <v>0</v>
      </c>
      <c r="OQV1334" s="62">
        <f t="shared" si="916"/>
        <v>2000000</v>
      </c>
      <c r="OQW1334" s="62">
        <f t="shared" si="916"/>
        <v>0</v>
      </c>
      <c r="OQX1334" s="62">
        <f t="shared" si="916"/>
        <v>0</v>
      </c>
      <c r="OQY1334" s="62">
        <f t="shared" si="916"/>
        <v>2000000</v>
      </c>
      <c r="OQZ1334" s="62">
        <f t="shared" si="916"/>
        <v>2000000</v>
      </c>
      <c r="ORF1334" s="62" t="s">
        <v>197</v>
      </c>
      <c r="ORG1334" s="62" t="s">
        <v>1294</v>
      </c>
      <c r="ORH1334" s="62">
        <f>ORH1330</f>
        <v>0</v>
      </c>
      <c r="ORI1334" s="62">
        <f t="shared" si="916"/>
        <v>0</v>
      </c>
      <c r="ORJ1334" s="62">
        <f t="shared" si="916"/>
        <v>0</v>
      </c>
      <c r="ORK1334" s="62">
        <f t="shared" si="916"/>
        <v>0</v>
      </c>
      <c r="ORL1334" s="62">
        <f t="shared" si="916"/>
        <v>2000000</v>
      </c>
      <c r="ORM1334" s="62">
        <f t="shared" si="916"/>
        <v>0</v>
      </c>
      <c r="ORN1334" s="62">
        <f t="shared" si="916"/>
        <v>0</v>
      </c>
      <c r="ORO1334" s="62">
        <f t="shared" si="916"/>
        <v>2000000</v>
      </c>
      <c r="ORP1334" s="62">
        <f t="shared" si="916"/>
        <v>2000000</v>
      </c>
      <c r="ORV1334" s="62" t="s">
        <v>197</v>
      </c>
      <c r="ORW1334" s="62" t="s">
        <v>1294</v>
      </c>
      <c r="ORX1334" s="62">
        <f>ORX1330</f>
        <v>0</v>
      </c>
      <c r="ORY1334" s="62">
        <f t="shared" si="917"/>
        <v>0</v>
      </c>
      <c r="ORZ1334" s="62">
        <f t="shared" si="917"/>
        <v>0</v>
      </c>
      <c r="OSA1334" s="62">
        <f t="shared" si="917"/>
        <v>0</v>
      </c>
      <c r="OSB1334" s="62">
        <f t="shared" si="917"/>
        <v>2000000</v>
      </c>
      <c r="OSC1334" s="62">
        <f t="shared" si="917"/>
        <v>0</v>
      </c>
      <c r="OSD1334" s="62">
        <f t="shared" si="917"/>
        <v>0</v>
      </c>
      <c r="OSE1334" s="62">
        <f t="shared" si="917"/>
        <v>2000000</v>
      </c>
      <c r="OSF1334" s="62">
        <f t="shared" si="917"/>
        <v>2000000</v>
      </c>
      <c r="OSL1334" s="62" t="s">
        <v>197</v>
      </c>
      <c r="OSM1334" s="62" t="s">
        <v>1294</v>
      </c>
      <c r="OSN1334" s="62">
        <f>OSN1330</f>
        <v>0</v>
      </c>
      <c r="OSO1334" s="62">
        <f t="shared" si="917"/>
        <v>0</v>
      </c>
      <c r="OSP1334" s="62">
        <f t="shared" si="917"/>
        <v>0</v>
      </c>
      <c r="OSQ1334" s="62">
        <f t="shared" si="917"/>
        <v>0</v>
      </c>
      <c r="OSR1334" s="62">
        <f t="shared" si="917"/>
        <v>2000000</v>
      </c>
      <c r="OSS1334" s="62">
        <f t="shared" si="917"/>
        <v>0</v>
      </c>
      <c r="OST1334" s="62">
        <f t="shared" si="917"/>
        <v>0</v>
      </c>
      <c r="OSU1334" s="62">
        <f t="shared" si="917"/>
        <v>2000000</v>
      </c>
      <c r="OSV1334" s="62">
        <f t="shared" si="917"/>
        <v>2000000</v>
      </c>
      <c r="OTB1334" s="62" t="s">
        <v>197</v>
      </c>
      <c r="OTC1334" s="62" t="s">
        <v>1294</v>
      </c>
      <c r="OTD1334" s="62">
        <f>OTD1330</f>
        <v>0</v>
      </c>
      <c r="OTE1334" s="62">
        <f t="shared" si="917"/>
        <v>0</v>
      </c>
      <c r="OTF1334" s="62">
        <f t="shared" si="917"/>
        <v>0</v>
      </c>
      <c r="OTG1334" s="62">
        <f t="shared" si="917"/>
        <v>0</v>
      </c>
      <c r="OTH1334" s="62">
        <f t="shared" si="917"/>
        <v>2000000</v>
      </c>
      <c r="OTI1334" s="62">
        <f t="shared" si="917"/>
        <v>0</v>
      </c>
      <c r="OTJ1334" s="62">
        <f t="shared" si="917"/>
        <v>0</v>
      </c>
      <c r="OTK1334" s="62">
        <f t="shared" si="917"/>
        <v>2000000</v>
      </c>
      <c r="OTL1334" s="62">
        <f t="shared" si="917"/>
        <v>2000000</v>
      </c>
      <c r="OTR1334" s="62" t="s">
        <v>197</v>
      </c>
      <c r="OTS1334" s="62" t="s">
        <v>1294</v>
      </c>
      <c r="OTT1334" s="62">
        <f>OTT1330</f>
        <v>0</v>
      </c>
      <c r="OTU1334" s="62">
        <f t="shared" si="917"/>
        <v>0</v>
      </c>
      <c r="OTV1334" s="62">
        <f t="shared" si="917"/>
        <v>0</v>
      </c>
      <c r="OTW1334" s="62">
        <f t="shared" si="917"/>
        <v>0</v>
      </c>
      <c r="OTX1334" s="62">
        <f t="shared" si="917"/>
        <v>2000000</v>
      </c>
      <c r="OTY1334" s="62">
        <f t="shared" si="917"/>
        <v>0</v>
      </c>
      <c r="OTZ1334" s="62">
        <f t="shared" si="917"/>
        <v>0</v>
      </c>
      <c r="OUA1334" s="62">
        <f t="shared" si="917"/>
        <v>2000000</v>
      </c>
      <c r="OUB1334" s="62">
        <f t="shared" si="917"/>
        <v>2000000</v>
      </c>
      <c r="OUH1334" s="62" t="s">
        <v>197</v>
      </c>
      <c r="OUI1334" s="62" t="s">
        <v>1294</v>
      </c>
      <c r="OUJ1334" s="62">
        <f>OUJ1330</f>
        <v>0</v>
      </c>
      <c r="OUK1334" s="62">
        <f t="shared" si="918"/>
        <v>0</v>
      </c>
      <c r="OUL1334" s="62">
        <f t="shared" si="918"/>
        <v>0</v>
      </c>
      <c r="OUM1334" s="62">
        <f t="shared" si="918"/>
        <v>0</v>
      </c>
      <c r="OUN1334" s="62">
        <f t="shared" si="918"/>
        <v>2000000</v>
      </c>
      <c r="OUO1334" s="62">
        <f t="shared" si="918"/>
        <v>0</v>
      </c>
      <c r="OUP1334" s="62">
        <f t="shared" si="918"/>
        <v>0</v>
      </c>
      <c r="OUQ1334" s="62">
        <f t="shared" si="918"/>
        <v>2000000</v>
      </c>
      <c r="OUR1334" s="62">
        <f t="shared" si="918"/>
        <v>2000000</v>
      </c>
      <c r="OUX1334" s="62" t="s">
        <v>197</v>
      </c>
      <c r="OUY1334" s="62" t="s">
        <v>1294</v>
      </c>
      <c r="OUZ1334" s="62">
        <f>OUZ1330</f>
        <v>0</v>
      </c>
      <c r="OVA1334" s="62">
        <f t="shared" si="918"/>
        <v>0</v>
      </c>
      <c r="OVB1334" s="62">
        <f t="shared" si="918"/>
        <v>0</v>
      </c>
      <c r="OVC1334" s="62">
        <f t="shared" si="918"/>
        <v>0</v>
      </c>
      <c r="OVD1334" s="62">
        <f t="shared" si="918"/>
        <v>2000000</v>
      </c>
      <c r="OVE1334" s="62">
        <f t="shared" si="918"/>
        <v>0</v>
      </c>
      <c r="OVF1334" s="62">
        <f t="shared" si="918"/>
        <v>0</v>
      </c>
      <c r="OVG1334" s="62">
        <f t="shared" si="918"/>
        <v>2000000</v>
      </c>
      <c r="OVH1334" s="62">
        <f t="shared" si="918"/>
        <v>2000000</v>
      </c>
      <c r="OVN1334" s="62" t="s">
        <v>197</v>
      </c>
      <c r="OVO1334" s="62" t="s">
        <v>1294</v>
      </c>
      <c r="OVP1334" s="62">
        <f>OVP1330</f>
        <v>0</v>
      </c>
      <c r="OVQ1334" s="62">
        <f t="shared" si="918"/>
        <v>0</v>
      </c>
      <c r="OVR1334" s="62">
        <f t="shared" si="918"/>
        <v>0</v>
      </c>
      <c r="OVS1334" s="62">
        <f t="shared" si="918"/>
        <v>0</v>
      </c>
      <c r="OVT1334" s="62">
        <f t="shared" si="918"/>
        <v>2000000</v>
      </c>
      <c r="OVU1334" s="62">
        <f t="shared" si="918"/>
        <v>0</v>
      </c>
      <c r="OVV1334" s="62">
        <f t="shared" si="918"/>
        <v>0</v>
      </c>
      <c r="OVW1334" s="62">
        <f t="shared" si="918"/>
        <v>2000000</v>
      </c>
      <c r="OVX1334" s="62">
        <f t="shared" si="918"/>
        <v>2000000</v>
      </c>
      <c r="OWD1334" s="62" t="s">
        <v>197</v>
      </c>
      <c r="OWE1334" s="62" t="s">
        <v>1294</v>
      </c>
      <c r="OWF1334" s="62">
        <f>OWF1330</f>
        <v>0</v>
      </c>
      <c r="OWG1334" s="62">
        <f t="shared" si="918"/>
        <v>0</v>
      </c>
      <c r="OWH1334" s="62">
        <f t="shared" si="918"/>
        <v>0</v>
      </c>
      <c r="OWI1334" s="62">
        <f t="shared" si="918"/>
        <v>0</v>
      </c>
      <c r="OWJ1334" s="62">
        <f t="shared" si="918"/>
        <v>2000000</v>
      </c>
      <c r="OWK1334" s="62">
        <f t="shared" si="918"/>
        <v>0</v>
      </c>
      <c r="OWL1334" s="62">
        <f t="shared" si="918"/>
        <v>0</v>
      </c>
      <c r="OWM1334" s="62">
        <f t="shared" si="918"/>
        <v>2000000</v>
      </c>
      <c r="OWN1334" s="62">
        <f t="shared" si="918"/>
        <v>2000000</v>
      </c>
      <c r="OWT1334" s="62" t="s">
        <v>197</v>
      </c>
      <c r="OWU1334" s="62" t="s">
        <v>1294</v>
      </c>
      <c r="OWV1334" s="62">
        <f>OWV1330</f>
        <v>0</v>
      </c>
      <c r="OWW1334" s="62">
        <f t="shared" si="919"/>
        <v>0</v>
      </c>
      <c r="OWX1334" s="62">
        <f t="shared" si="919"/>
        <v>0</v>
      </c>
      <c r="OWY1334" s="62">
        <f t="shared" si="919"/>
        <v>0</v>
      </c>
      <c r="OWZ1334" s="62">
        <f t="shared" si="919"/>
        <v>2000000</v>
      </c>
      <c r="OXA1334" s="62">
        <f t="shared" si="919"/>
        <v>0</v>
      </c>
      <c r="OXB1334" s="62">
        <f t="shared" si="919"/>
        <v>0</v>
      </c>
      <c r="OXC1334" s="62">
        <f t="shared" si="919"/>
        <v>2000000</v>
      </c>
      <c r="OXD1334" s="62">
        <f t="shared" si="919"/>
        <v>2000000</v>
      </c>
      <c r="OXJ1334" s="62" t="s">
        <v>197</v>
      </c>
      <c r="OXK1334" s="62" t="s">
        <v>1294</v>
      </c>
      <c r="OXL1334" s="62">
        <f>OXL1330</f>
        <v>0</v>
      </c>
      <c r="OXM1334" s="62">
        <f t="shared" si="919"/>
        <v>0</v>
      </c>
      <c r="OXN1334" s="62">
        <f t="shared" si="919"/>
        <v>0</v>
      </c>
      <c r="OXO1334" s="62">
        <f t="shared" si="919"/>
        <v>0</v>
      </c>
      <c r="OXP1334" s="62">
        <f t="shared" si="919"/>
        <v>2000000</v>
      </c>
      <c r="OXQ1334" s="62">
        <f t="shared" si="919"/>
        <v>0</v>
      </c>
      <c r="OXR1334" s="62">
        <f t="shared" si="919"/>
        <v>0</v>
      </c>
      <c r="OXS1334" s="62">
        <f t="shared" si="919"/>
        <v>2000000</v>
      </c>
      <c r="OXT1334" s="62">
        <f t="shared" si="919"/>
        <v>2000000</v>
      </c>
      <c r="OXZ1334" s="62" t="s">
        <v>197</v>
      </c>
      <c r="OYA1334" s="62" t="s">
        <v>1294</v>
      </c>
      <c r="OYB1334" s="62">
        <f>OYB1330</f>
        <v>0</v>
      </c>
      <c r="OYC1334" s="62">
        <f t="shared" si="919"/>
        <v>0</v>
      </c>
      <c r="OYD1334" s="62">
        <f t="shared" si="919"/>
        <v>0</v>
      </c>
      <c r="OYE1334" s="62">
        <f t="shared" si="919"/>
        <v>0</v>
      </c>
      <c r="OYF1334" s="62">
        <f t="shared" si="919"/>
        <v>2000000</v>
      </c>
      <c r="OYG1334" s="62">
        <f t="shared" si="919"/>
        <v>0</v>
      </c>
      <c r="OYH1334" s="62">
        <f t="shared" si="919"/>
        <v>0</v>
      </c>
      <c r="OYI1334" s="62">
        <f t="shared" si="919"/>
        <v>2000000</v>
      </c>
      <c r="OYJ1334" s="62">
        <f t="shared" si="919"/>
        <v>2000000</v>
      </c>
      <c r="OYP1334" s="62" t="s">
        <v>197</v>
      </c>
      <c r="OYQ1334" s="62" t="s">
        <v>1294</v>
      </c>
      <c r="OYR1334" s="62">
        <f>OYR1330</f>
        <v>0</v>
      </c>
      <c r="OYS1334" s="62">
        <f t="shared" si="919"/>
        <v>0</v>
      </c>
      <c r="OYT1334" s="62">
        <f t="shared" si="919"/>
        <v>0</v>
      </c>
      <c r="OYU1334" s="62">
        <f t="shared" si="919"/>
        <v>0</v>
      </c>
      <c r="OYV1334" s="62">
        <f t="shared" si="919"/>
        <v>2000000</v>
      </c>
      <c r="OYW1334" s="62">
        <f t="shared" si="919"/>
        <v>0</v>
      </c>
      <c r="OYX1334" s="62">
        <f t="shared" si="919"/>
        <v>0</v>
      </c>
      <c r="OYY1334" s="62">
        <f t="shared" si="919"/>
        <v>2000000</v>
      </c>
      <c r="OYZ1334" s="62">
        <f t="shared" si="919"/>
        <v>2000000</v>
      </c>
      <c r="OZF1334" s="62" t="s">
        <v>197</v>
      </c>
      <c r="OZG1334" s="62" t="s">
        <v>1294</v>
      </c>
      <c r="OZH1334" s="62">
        <f>OZH1330</f>
        <v>0</v>
      </c>
      <c r="OZI1334" s="62">
        <f t="shared" si="920"/>
        <v>0</v>
      </c>
      <c r="OZJ1334" s="62">
        <f t="shared" si="920"/>
        <v>0</v>
      </c>
      <c r="OZK1334" s="62">
        <f t="shared" si="920"/>
        <v>0</v>
      </c>
      <c r="OZL1334" s="62">
        <f t="shared" si="920"/>
        <v>2000000</v>
      </c>
      <c r="OZM1334" s="62">
        <f t="shared" si="920"/>
        <v>0</v>
      </c>
      <c r="OZN1334" s="62">
        <f t="shared" si="920"/>
        <v>0</v>
      </c>
      <c r="OZO1334" s="62">
        <f t="shared" si="920"/>
        <v>2000000</v>
      </c>
      <c r="OZP1334" s="62">
        <f t="shared" si="920"/>
        <v>2000000</v>
      </c>
      <c r="OZV1334" s="62" t="s">
        <v>197</v>
      </c>
      <c r="OZW1334" s="62" t="s">
        <v>1294</v>
      </c>
      <c r="OZX1334" s="62">
        <f>OZX1330</f>
        <v>0</v>
      </c>
      <c r="OZY1334" s="62">
        <f t="shared" si="920"/>
        <v>0</v>
      </c>
      <c r="OZZ1334" s="62">
        <f t="shared" si="920"/>
        <v>0</v>
      </c>
      <c r="PAA1334" s="62">
        <f t="shared" si="920"/>
        <v>0</v>
      </c>
      <c r="PAB1334" s="62">
        <f t="shared" si="920"/>
        <v>2000000</v>
      </c>
      <c r="PAC1334" s="62">
        <f t="shared" si="920"/>
        <v>0</v>
      </c>
      <c r="PAD1334" s="62">
        <f t="shared" si="920"/>
        <v>0</v>
      </c>
      <c r="PAE1334" s="62">
        <f t="shared" si="920"/>
        <v>2000000</v>
      </c>
      <c r="PAF1334" s="62">
        <f t="shared" si="920"/>
        <v>2000000</v>
      </c>
      <c r="PAL1334" s="62" t="s">
        <v>197</v>
      </c>
      <c r="PAM1334" s="62" t="s">
        <v>1294</v>
      </c>
      <c r="PAN1334" s="62">
        <f>PAN1330</f>
        <v>0</v>
      </c>
      <c r="PAO1334" s="62">
        <f t="shared" si="920"/>
        <v>0</v>
      </c>
      <c r="PAP1334" s="62">
        <f t="shared" si="920"/>
        <v>0</v>
      </c>
      <c r="PAQ1334" s="62">
        <f t="shared" si="920"/>
        <v>0</v>
      </c>
      <c r="PAR1334" s="62">
        <f t="shared" si="920"/>
        <v>2000000</v>
      </c>
      <c r="PAS1334" s="62">
        <f t="shared" si="920"/>
        <v>0</v>
      </c>
      <c r="PAT1334" s="62">
        <f t="shared" si="920"/>
        <v>0</v>
      </c>
      <c r="PAU1334" s="62">
        <f t="shared" si="920"/>
        <v>2000000</v>
      </c>
      <c r="PAV1334" s="62">
        <f t="shared" si="920"/>
        <v>2000000</v>
      </c>
      <c r="PBB1334" s="62" t="s">
        <v>197</v>
      </c>
      <c r="PBC1334" s="62" t="s">
        <v>1294</v>
      </c>
      <c r="PBD1334" s="62">
        <f>PBD1330</f>
        <v>0</v>
      </c>
      <c r="PBE1334" s="62">
        <f t="shared" si="920"/>
        <v>0</v>
      </c>
      <c r="PBF1334" s="62">
        <f t="shared" si="920"/>
        <v>0</v>
      </c>
      <c r="PBG1334" s="62">
        <f t="shared" si="920"/>
        <v>0</v>
      </c>
      <c r="PBH1334" s="62">
        <f t="shared" si="920"/>
        <v>2000000</v>
      </c>
      <c r="PBI1334" s="62">
        <f t="shared" si="920"/>
        <v>0</v>
      </c>
      <c r="PBJ1334" s="62">
        <f t="shared" si="920"/>
        <v>0</v>
      </c>
      <c r="PBK1334" s="62">
        <f t="shared" si="920"/>
        <v>2000000</v>
      </c>
      <c r="PBL1334" s="62">
        <f t="shared" si="920"/>
        <v>2000000</v>
      </c>
      <c r="PBR1334" s="62" t="s">
        <v>197</v>
      </c>
      <c r="PBS1334" s="62" t="s">
        <v>1294</v>
      </c>
      <c r="PBT1334" s="62">
        <f>PBT1330</f>
        <v>0</v>
      </c>
      <c r="PBU1334" s="62">
        <f t="shared" si="921"/>
        <v>0</v>
      </c>
      <c r="PBV1334" s="62">
        <f t="shared" si="921"/>
        <v>0</v>
      </c>
      <c r="PBW1334" s="62">
        <f t="shared" si="921"/>
        <v>0</v>
      </c>
      <c r="PBX1334" s="62">
        <f t="shared" si="921"/>
        <v>2000000</v>
      </c>
      <c r="PBY1334" s="62">
        <f t="shared" si="921"/>
        <v>0</v>
      </c>
      <c r="PBZ1334" s="62">
        <f t="shared" si="921"/>
        <v>0</v>
      </c>
      <c r="PCA1334" s="62">
        <f t="shared" si="921"/>
        <v>2000000</v>
      </c>
      <c r="PCB1334" s="62">
        <f t="shared" si="921"/>
        <v>2000000</v>
      </c>
      <c r="PCH1334" s="62" t="s">
        <v>197</v>
      </c>
      <c r="PCI1334" s="62" t="s">
        <v>1294</v>
      </c>
      <c r="PCJ1334" s="62">
        <f>PCJ1330</f>
        <v>0</v>
      </c>
      <c r="PCK1334" s="62">
        <f t="shared" si="921"/>
        <v>0</v>
      </c>
      <c r="PCL1334" s="62">
        <f t="shared" si="921"/>
        <v>0</v>
      </c>
      <c r="PCM1334" s="62">
        <f t="shared" si="921"/>
        <v>0</v>
      </c>
      <c r="PCN1334" s="62">
        <f t="shared" si="921"/>
        <v>2000000</v>
      </c>
      <c r="PCO1334" s="62">
        <f t="shared" si="921"/>
        <v>0</v>
      </c>
      <c r="PCP1334" s="62">
        <f t="shared" si="921"/>
        <v>0</v>
      </c>
      <c r="PCQ1334" s="62">
        <f t="shared" si="921"/>
        <v>2000000</v>
      </c>
      <c r="PCR1334" s="62">
        <f t="shared" si="921"/>
        <v>2000000</v>
      </c>
      <c r="PCX1334" s="62" t="s">
        <v>197</v>
      </c>
      <c r="PCY1334" s="62" t="s">
        <v>1294</v>
      </c>
      <c r="PCZ1334" s="62">
        <f>PCZ1330</f>
        <v>0</v>
      </c>
      <c r="PDA1334" s="62">
        <f t="shared" si="921"/>
        <v>0</v>
      </c>
      <c r="PDB1334" s="62">
        <f t="shared" si="921"/>
        <v>0</v>
      </c>
      <c r="PDC1334" s="62">
        <f t="shared" si="921"/>
        <v>0</v>
      </c>
      <c r="PDD1334" s="62">
        <f t="shared" si="921"/>
        <v>2000000</v>
      </c>
      <c r="PDE1334" s="62">
        <f t="shared" si="921"/>
        <v>0</v>
      </c>
      <c r="PDF1334" s="62">
        <f t="shared" si="921"/>
        <v>0</v>
      </c>
      <c r="PDG1334" s="62">
        <f t="shared" si="921"/>
        <v>2000000</v>
      </c>
      <c r="PDH1334" s="62">
        <f t="shared" si="921"/>
        <v>2000000</v>
      </c>
      <c r="PDN1334" s="62" t="s">
        <v>197</v>
      </c>
      <c r="PDO1334" s="62" t="s">
        <v>1294</v>
      </c>
      <c r="PDP1334" s="62">
        <f>PDP1330</f>
        <v>0</v>
      </c>
      <c r="PDQ1334" s="62">
        <f t="shared" si="921"/>
        <v>0</v>
      </c>
      <c r="PDR1334" s="62">
        <f t="shared" si="921"/>
        <v>0</v>
      </c>
      <c r="PDS1334" s="62">
        <f t="shared" si="921"/>
        <v>0</v>
      </c>
      <c r="PDT1334" s="62">
        <f t="shared" si="921"/>
        <v>2000000</v>
      </c>
      <c r="PDU1334" s="62">
        <f t="shared" si="921"/>
        <v>0</v>
      </c>
      <c r="PDV1334" s="62">
        <f t="shared" si="921"/>
        <v>0</v>
      </c>
      <c r="PDW1334" s="62">
        <f t="shared" si="921"/>
        <v>2000000</v>
      </c>
      <c r="PDX1334" s="62">
        <f t="shared" si="921"/>
        <v>2000000</v>
      </c>
      <c r="PED1334" s="62" t="s">
        <v>197</v>
      </c>
      <c r="PEE1334" s="62" t="s">
        <v>1294</v>
      </c>
      <c r="PEF1334" s="62">
        <f>PEF1330</f>
        <v>0</v>
      </c>
      <c r="PEG1334" s="62">
        <f t="shared" si="922"/>
        <v>0</v>
      </c>
      <c r="PEH1334" s="62">
        <f t="shared" si="922"/>
        <v>0</v>
      </c>
      <c r="PEI1334" s="62">
        <f t="shared" si="922"/>
        <v>0</v>
      </c>
      <c r="PEJ1334" s="62">
        <f t="shared" si="922"/>
        <v>2000000</v>
      </c>
      <c r="PEK1334" s="62">
        <f t="shared" si="922"/>
        <v>0</v>
      </c>
      <c r="PEL1334" s="62">
        <f t="shared" si="922"/>
        <v>0</v>
      </c>
      <c r="PEM1334" s="62">
        <f t="shared" si="922"/>
        <v>2000000</v>
      </c>
      <c r="PEN1334" s="62">
        <f t="shared" si="922"/>
        <v>2000000</v>
      </c>
      <c r="PET1334" s="62" t="s">
        <v>197</v>
      </c>
      <c r="PEU1334" s="62" t="s">
        <v>1294</v>
      </c>
      <c r="PEV1334" s="62">
        <f>PEV1330</f>
        <v>0</v>
      </c>
      <c r="PEW1334" s="62">
        <f t="shared" si="922"/>
        <v>0</v>
      </c>
      <c r="PEX1334" s="62">
        <f t="shared" si="922"/>
        <v>0</v>
      </c>
      <c r="PEY1334" s="62">
        <f t="shared" si="922"/>
        <v>0</v>
      </c>
      <c r="PEZ1334" s="62">
        <f t="shared" si="922"/>
        <v>2000000</v>
      </c>
      <c r="PFA1334" s="62">
        <f t="shared" si="922"/>
        <v>0</v>
      </c>
      <c r="PFB1334" s="62">
        <f t="shared" si="922"/>
        <v>0</v>
      </c>
      <c r="PFC1334" s="62">
        <f t="shared" si="922"/>
        <v>2000000</v>
      </c>
      <c r="PFD1334" s="62">
        <f t="shared" si="922"/>
        <v>2000000</v>
      </c>
      <c r="PFJ1334" s="62" t="s">
        <v>197</v>
      </c>
      <c r="PFK1334" s="62" t="s">
        <v>1294</v>
      </c>
      <c r="PFL1334" s="62">
        <f>PFL1330</f>
        <v>0</v>
      </c>
      <c r="PFM1334" s="62">
        <f t="shared" si="922"/>
        <v>0</v>
      </c>
      <c r="PFN1334" s="62">
        <f t="shared" si="922"/>
        <v>0</v>
      </c>
      <c r="PFO1334" s="62">
        <f t="shared" si="922"/>
        <v>0</v>
      </c>
      <c r="PFP1334" s="62">
        <f t="shared" si="922"/>
        <v>2000000</v>
      </c>
      <c r="PFQ1334" s="62">
        <f t="shared" si="922"/>
        <v>0</v>
      </c>
      <c r="PFR1334" s="62">
        <f t="shared" si="922"/>
        <v>0</v>
      </c>
      <c r="PFS1334" s="62">
        <f t="shared" si="922"/>
        <v>2000000</v>
      </c>
      <c r="PFT1334" s="62">
        <f t="shared" si="922"/>
        <v>2000000</v>
      </c>
      <c r="PFZ1334" s="62" t="s">
        <v>197</v>
      </c>
      <c r="PGA1334" s="62" t="s">
        <v>1294</v>
      </c>
      <c r="PGB1334" s="62">
        <f>PGB1330</f>
        <v>0</v>
      </c>
      <c r="PGC1334" s="62">
        <f t="shared" si="922"/>
        <v>0</v>
      </c>
      <c r="PGD1334" s="62">
        <f t="shared" si="922"/>
        <v>0</v>
      </c>
      <c r="PGE1334" s="62">
        <f t="shared" si="922"/>
        <v>0</v>
      </c>
      <c r="PGF1334" s="62">
        <f t="shared" si="922"/>
        <v>2000000</v>
      </c>
      <c r="PGG1334" s="62">
        <f t="shared" si="922"/>
        <v>0</v>
      </c>
      <c r="PGH1334" s="62">
        <f t="shared" si="922"/>
        <v>0</v>
      </c>
      <c r="PGI1334" s="62">
        <f t="shared" si="922"/>
        <v>2000000</v>
      </c>
      <c r="PGJ1334" s="62">
        <f t="shared" si="922"/>
        <v>2000000</v>
      </c>
      <c r="PGP1334" s="62" t="s">
        <v>197</v>
      </c>
      <c r="PGQ1334" s="62" t="s">
        <v>1294</v>
      </c>
      <c r="PGR1334" s="62">
        <f>PGR1330</f>
        <v>0</v>
      </c>
      <c r="PGS1334" s="62">
        <f t="shared" si="923"/>
        <v>0</v>
      </c>
      <c r="PGT1334" s="62">
        <f t="shared" si="923"/>
        <v>0</v>
      </c>
      <c r="PGU1334" s="62">
        <f t="shared" si="923"/>
        <v>0</v>
      </c>
      <c r="PGV1334" s="62">
        <f t="shared" si="923"/>
        <v>2000000</v>
      </c>
      <c r="PGW1334" s="62">
        <f t="shared" si="923"/>
        <v>0</v>
      </c>
      <c r="PGX1334" s="62">
        <f t="shared" si="923"/>
        <v>0</v>
      </c>
      <c r="PGY1334" s="62">
        <f t="shared" si="923"/>
        <v>2000000</v>
      </c>
      <c r="PGZ1334" s="62">
        <f t="shared" si="923"/>
        <v>2000000</v>
      </c>
      <c r="PHF1334" s="62" t="s">
        <v>197</v>
      </c>
      <c r="PHG1334" s="62" t="s">
        <v>1294</v>
      </c>
      <c r="PHH1334" s="62">
        <f>PHH1330</f>
        <v>0</v>
      </c>
      <c r="PHI1334" s="62">
        <f t="shared" si="923"/>
        <v>0</v>
      </c>
      <c r="PHJ1334" s="62">
        <f t="shared" si="923"/>
        <v>0</v>
      </c>
      <c r="PHK1334" s="62">
        <f t="shared" si="923"/>
        <v>0</v>
      </c>
      <c r="PHL1334" s="62">
        <f t="shared" si="923"/>
        <v>2000000</v>
      </c>
      <c r="PHM1334" s="62">
        <f t="shared" si="923"/>
        <v>0</v>
      </c>
      <c r="PHN1334" s="62">
        <f t="shared" si="923"/>
        <v>0</v>
      </c>
      <c r="PHO1334" s="62">
        <f t="shared" si="923"/>
        <v>2000000</v>
      </c>
      <c r="PHP1334" s="62">
        <f t="shared" si="923"/>
        <v>2000000</v>
      </c>
      <c r="PHV1334" s="62" t="s">
        <v>197</v>
      </c>
      <c r="PHW1334" s="62" t="s">
        <v>1294</v>
      </c>
      <c r="PHX1334" s="62">
        <f>PHX1330</f>
        <v>0</v>
      </c>
      <c r="PHY1334" s="62">
        <f t="shared" si="923"/>
        <v>0</v>
      </c>
      <c r="PHZ1334" s="62">
        <f t="shared" si="923"/>
        <v>0</v>
      </c>
      <c r="PIA1334" s="62">
        <f t="shared" si="923"/>
        <v>0</v>
      </c>
      <c r="PIB1334" s="62">
        <f t="shared" si="923"/>
        <v>2000000</v>
      </c>
      <c r="PIC1334" s="62">
        <f t="shared" si="923"/>
        <v>0</v>
      </c>
      <c r="PID1334" s="62">
        <f t="shared" si="923"/>
        <v>0</v>
      </c>
      <c r="PIE1334" s="62">
        <f t="shared" si="923"/>
        <v>2000000</v>
      </c>
      <c r="PIF1334" s="62">
        <f t="shared" si="923"/>
        <v>2000000</v>
      </c>
      <c r="PIL1334" s="62" t="s">
        <v>197</v>
      </c>
      <c r="PIM1334" s="62" t="s">
        <v>1294</v>
      </c>
      <c r="PIN1334" s="62">
        <f>PIN1330</f>
        <v>0</v>
      </c>
      <c r="PIO1334" s="62">
        <f t="shared" si="923"/>
        <v>0</v>
      </c>
      <c r="PIP1334" s="62">
        <f t="shared" si="923"/>
        <v>0</v>
      </c>
      <c r="PIQ1334" s="62">
        <f t="shared" si="923"/>
        <v>0</v>
      </c>
      <c r="PIR1334" s="62">
        <f t="shared" si="923"/>
        <v>2000000</v>
      </c>
      <c r="PIS1334" s="62">
        <f t="shared" si="923"/>
        <v>0</v>
      </c>
      <c r="PIT1334" s="62">
        <f t="shared" si="923"/>
        <v>0</v>
      </c>
      <c r="PIU1334" s="62">
        <f t="shared" si="923"/>
        <v>2000000</v>
      </c>
      <c r="PIV1334" s="62">
        <f t="shared" si="923"/>
        <v>2000000</v>
      </c>
      <c r="PJB1334" s="62" t="s">
        <v>197</v>
      </c>
      <c r="PJC1334" s="62" t="s">
        <v>1294</v>
      </c>
      <c r="PJD1334" s="62">
        <f>PJD1330</f>
        <v>0</v>
      </c>
      <c r="PJE1334" s="62">
        <f t="shared" si="924"/>
        <v>0</v>
      </c>
      <c r="PJF1334" s="62">
        <f t="shared" si="924"/>
        <v>0</v>
      </c>
      <c r="PJG1334" s="62">
        <f t="shared" si="924"/>
        <v>0</v>
      </c>
      <c r="PJH1334" s="62">
        <f t="shared" si="924"/>
        <v>2000000</v>
      </c>
      <c r="PJI1334" s="62">
        <f t="shared" si="924"/>
        <v>0</v>
      </c>
      <c r="PJJ1334" s="62">
        <f t="shared" si="924"/>
        <v>0</v>
      </c>
      <c r="PJK1334" s="62">
        <f t="shared" si="924"/>
        <v>2000000</v>
      </c>
      <c r="PJL1334" s="62">
        <f t="shared" si="924"/>
        <v>2000000</v>
      </c>
      <c r="PJR1334" s="62" t="s">
        <v>197</v>
      </c>
      <c r="PJS1334" s="62" t="s">
        <v>1294</v>
      </c>
      <c r="PJT1334" s="62">
        <f>PJT1330</f>
        <v>0</v>
      </c>
      <c r="PJU1334" s="62">
        <f t="shared" si="924"/>
        <v>0</v>
      </c>
      <c r="PJV1334" s="62">
        <f t="shared" si="924"/>
        <v>0</v>
      </c>
      <c r="PJW1334" s="62">
        <f t="shared" si="924"/>
        <v>0</v>
      </c>
      <c r="PJX1334" s="62">
        <f t="shared" si="924"/>
        <v>2000000</v>
      </c>
      <c r="PJY1334" s="62">
        <f t="shared" si="924"/>
        <v>0</v>
      </c>
      <c r="PJZ1334" s="62">
        <f t="shared" si="924"/>
        <v>0</v>
      </c>
      <c r="PKA1334" s="62">
        <f t="shared" si="924"/>
        <v>2000000</v>
      </c>
      <c r="PKB1334" s="62">
        <f t="shared" si="924"/>
        <v>2000000</v>
      </c>
      <c r="PKH1334" s="62" t="s">
        <v>197</v>
      </c>
      <c r="PKI1334" s="62" t="s">
        <v>1294</v>
      </c>
      <c r="PKJ1334" s="62">
        <f>PKJ1330</f>
        <v>0</v>
      </c>
      <c r="PKK1334" s="62">
        <f t="shared" si="924"/>
        <v>0</v>
      </c>
      <c r="PKL1334" s="62">
        <f t="shared" si="924"/>
        <v>0</v>
      </c>
      <c r="PKM1334" s="62">
        <f t="shared" si="924"/>
        <v>0</v>
      </c>
      <c r="PKN1334" s="62">
        <f t="shared" si="924"/>
        <v>2000000</v>
      </c>
      <c r="PKO1334" s="62">
        <f t="shared" si="924"/>
        <v>0</v>
      </c>
      <c r="PKP1334" s="62">
        <f t="shared" si="924"/>
        <v>0</v>
      </c>
      <c r="PKQ1334" s="62">
        <f t="shared" si="924"/>
        <v>2000000</v>
      </c>
      <c r="PKR1334" s="62">
        <f t="shared" si="924"/>
        <v>2000000</v>
      </c>
      <c r="PKX1334" s="62" t="s">
        <v>197</v>
      </c>
      <c r="PKY1334" s="62" t="s">
        <v>1294</v>
      </c>
      <c r="PKZ1334" s="62">
        <f>PKZ1330</f>
        <v>0</v>
      </c>
      <c r="PLA1334" s="62">
        <f t="shared" si="924"/>
        <v>0</v>
      </c>
      <c r="PLB1334" s="62">
        <f t="shared" si="924"/>
        <v>0</v>
      </c>
      <c r="PLC1334" s="62">
        <f t="shared" si="924"/>
        <v>0</v>
      </c>
      <c r="PLD1334" s="62">
        <f t="shared" si="924"/>
        <v>2000000</v>
      </c>
      <c r="PLE1334" s="62">
        <f t="shared" si="924"/>
        <v>0</v>
      </c>
      <c r="PLF1334" s="62">
        <f t="shared" si="924"/>
        <v>0</v>
      </c>
      <c r="PLG1334" s="62">
        <f t="shared" si="924"/>
        <v>2000000</v>
      </c>
      <c r="PLH1334" s="62">
        <f t="shared" si="924"/>
        <v>2000000</v>
      </c>
      <c r="PLN1334" s="62" t="s">
        <v>197</v>
      </c>
      <c r="PLO1334" s="62" t="s">
        <v>1294</v>
      </c>
      <c r="PLP1334" s="62">
        <f>PLP1330</f>
        <v>0</v>
      </c>
      <c r="PLQ1334" s="62">
        <f t="shared" si="925"/>
        <v>0</v>
      </c>
      <c r="PLR1334" s="62">
        <f t="shared" si="925"/>
        <v>0</v>
      </c>
      <c r="PLS1334" s="62">
        <f t="shared" si="925"/>
        <v>0</v>
      </c>
      <c r="PLT1334" s="62">
        <f t="shared" si="925"/>
        <v>2000000</v>
      </c>
      <c r="PLU1334" s="62">
        <f t="shared" si="925"/>
        <v>0</v>
      </c>
      <c r="PLV1334" s="62">
        <f t="shared" si="925"/>
        <v>0</v>
      </c>
      <c r="PLW1334" s="62">
        <f t="shared" si="925"/>
        <v>2000000</v>
      </c>
      <c r="PLX1334" s="62">
        <f t="shared" si="925"/>
        <v>2000000</v>
      </c>
      <c r="PMD1334" s="62" t="s">
        <v>197</v>
      </c>
      <c r="PME1334" s="62" t="s">
        <v>1294</v>
      </c>
      <c r="PMF1334" s="62">
        <f>PMF1330</f>
        <v>0</v>
      </c>
      <c r="PMG1334" s="62">
        <f t="shared" si="925"/>
        <v>0</v>
      </c>
      <c r="PMH1334" s="62">
        <f t="shared" si="925"/>
        <v>0</v>
      </c>
      <c r="PMI1334" s="62">
        <f t="shared" si="925"/>
        <v>0</v>
      </c>
      <c r="PMJ1334" s="62">
        <f t="shared" si="925"/>
        <v>2000000</v>
      </c>
      <c r="PMK1334" s="62">
        <f t="shared" si="925"/>
        <v>0</v>
      </c>
      <c r="PML1334" s="62">
        <f t="shared" si="925"/>
        <v>0</v>
      </c>
      <c r="PMM1334" s="62">
        <f t="shared" si="925"/>
        <v>2000000</v>
      </c>
      <c r="PMN1334" s="62">
        <f t="shared" si="925"/>
        <v>2000000</v>
      </c>
      <c r="PMT1334" s="62" t="s">
        <v>197</v>
      </c>
      <c r="PMU1334" s="62" t="s">
        <v>1294</v>
      </c>
      <c r="PMV1334" s="62">
        <f>PMV1330</f>
        <v>0</v>
      </c>
      <c r="PMW1334" s="62">
        <f t="shared" si="925"/>
        <v>0</v>
      </c>
      <c r="PMX1334" s="62">
        <f t="shared" si="925"/>
        <v>0</v>
      </c>
      <c r="PMY1334" s="62">
        <f t="shared" si="925"/>
        <v>0</v>
      </c>
      <c r="PMZ1334" s="62">
        <f t="shared" si="925"/>
        <v>2000000</v>
      </c>
      <c r="PNA1334" s="62">
        <f t="shared" si="925"/>
        <v>0</v>
      </c>
      <c r="PNB1334" s="62">
        <f t="shared" si="925"/>
        <v>0</v>
      </c>
      <c r="PNC1334" s="62">
        <f t="shared" si="925"/>
        <v>2000000</v>
      </c>
      <c r="PND1334" s="62">
        <f t="shared" si="925"/>
        <v>2000000</v>
      </c>
      <c r="PNJ1334" s="62" t="s">
        <v>197</v>
      </c>
      <c r="PNK1334" s="62" t="s">
        <v>1294</v>
      </c>
      <c r="PNL1334" s="62">
        <f>PNL1330</f>
        <v>0</v>
      </c>
      <c r="PNM1334" s="62">
        <f t="shared" si="925"/>
        <v>0</v>
      </c>
      <c r="PNN1334" s="62">
        <f t="shared" si="925"/>
        <v>0</v>
      </c>
      <c r="PNO1334" s="62">
        <f t="shared" si="925"/>
        <v>0</v>
      </c>
      <c r="PNP1334" s="62">
        <f t="shared" si="925"/>
        <v>2000000</v>
      </c>
      <c r="PNQ1334" s="62">
        <f t="shared" si="925"/>
        <v>0</v>
      </c>
      <c r="PNR1334" s="62">
        <f t="shared" si="925"/>
        <v>0</v>
      </c>
      <c r="PNS1334" s="62">
        <f t="shared" si="925"/>
        <v>2000000</v>
      </c>
      <c r="PNT1334" s="62">
        <f t="shared" si="925"/>
        <v>2000000</v>
      </c>
      <c r="PNZ1334" s="62" t="s">
        <v>197</v>
      </c>
      <c r="POA1334" s="62" t="s">
        <v>1294</v>
      </c>
      <c r="POB1334" s="62">
        <f>POB1330</f>
        <v>0</v>
      </c>
      <c r="POC1334" s="62">
        <f t="shared" si="926"/>
        <v>0</v>
      </c>
      <c r="POD1334" s="62">
        <f t="shared" si="926"/>
        <v>0</v>
      </c>
      <c r="POE1334" s="62">
        <f t="shared" si="926"/>
        <v>0</v>
      </c>
      <c r="POF1334" s="62">
        <f t="shared" si="926"/>
        <v>2000000</v>
      </c>
      <c r="POG1334" s="62">
        <f t="shared" si="926"/>
        <v>0</v>
      </c>
      <c r="POH1334" s="62">
        <f t="shared" si="926"/>
        <v>0</v>
      </c>
      <c r="POI1334" s="62">
        <f t="shared" si="926"/>
        <v>2000000</v>
      </c>
      <c r="POJ1334" s="62">
        <f t="shared" si="926"/>
        <v>2000000</v>
      </c>
      <c r="POP1334" s="62" t="s">
        <v>197</v>
      </c>
      <c r="POQ1334" s="62" t="s">
        <v>1294</v>
      </c>
      <c r="POR1334" s="62">
        <f>POR1330</f>
        <v>0</v>
      </c>
      <c r="POS1334" s="62">
        <f t="shared" si="926"/>
        <v>0</v>
      </c>
      <c r="POT1334" s="62">
        <f t="shared" si="926"/>
        <v>0</v>
      </c>
      <c r="POU1334" s="62">
        <f t="shared" si="926"/>
        <v>0</v>
      </c>
      <c r="POV1334" s="62">
        <f t="shared" si="926"/>
        <v>2000000</v>
      </c>
      <c r="POW1334" s="62">
        <f t="shared" si="926"/>
        <v>0</v>
      </c>
      <c r="POX1334" s="62">
        <f t="shared" si="926"/>
        <v>0</v>
      </c>
      <c r="POY1334" s="62">
        <f t="shared" si="926"/>
        <v>2000000</v>
      </c>
      <c r="POZ1334" s="62">
        <f t="shared" si="926"/>
        <v>2000000</v>
      </c>
      <c r="PPF1334" s="62" t="s">
        <v>197</v>
      </c>
      <c r="PPG1334" s="62" t="s">
        <v>1294</v>
      </c>
      <c r="PPH1334" s="62">
        <f>PPH1330</f>
        <v>0</v>
      </c>
      <c r="PPI1334" s="62">
        <f t="shared" si="926"/>
        <v>0</v>
      </c>
      <c r="PPJ1334" s="62">
        <f t="shared" si="926"/>
        <v>0</v>
      </c>
      <c r="PPK1334" s="62">
        <f t="shared" si="926"/>
        <v>0</v>
      </c>
      <c r="PPL1334" s="62">
        <f t="shared" si="926"/>
        <v>2000000</v>
      </c>
      <c r="PPM1334" s="62">
        <f t="shared" si="926"/>
        <v>0</v>
      </c>
      <c r="PPN1334" s="62">
        <f t="shared" si="926"/>
        <v>0</v>
      </c>
      <c r="PPO1334" s="62">
        <f t="shared" si="926"/>
        <v>2000000</v>
      </c>
      <c r="PPP1334" s="62">
        <f t="shared" si="926"/>
        <v>2000000</v>
      </c>
      <c r="PPV1334" s="62" t="s">
        <v>197</v>
      </c>
      <c r="PPW1334" s="62" t="s">
        <v>1294</v>
      </c>
      <c r="PPX1334" s="62">
        <f>PPX1330</f>
        <v>0</v>
      </c>
      <c r="PPY1334" s="62">
        <f t="shared" si="926"/>
        <v>0</v>
      </c>
      <c r="PPZ1334" s="62">
        <f t="shared" si="926"/>
        <v>0</v>
      </c>
      <c r="PQA1334" s="62">
        <f t="shared" si="926"/>
        <v>0</v>
      </c>
      <c r="PQB1334" s="62">
        <f t="shared" si="926"/>
        <v>2000000</v>
      </c>
      <c r="PQC1334" s="62">
        <f t="shared" si="926"/>
        <v>0</v>
      </c>
      <c r="PQD1334" s="62">
        <f t="shared" si="926"/>
        <v>0</v>
      </c>
      <c r="PQE1334" s="62">
        <f t="shared" si="926"/>
        <v>2000000</v>
      </c>
      <c r="PQF1334" s="62">
        <f t="shared" si="926"/>
        <v>2000000</v>
      </c>
      <c r="PQL1334" s="62" t="s">
        <v>197</v>
      </c>
      <c r="PQM1334" s="62" t="s">
        <v>1294</v>
      </c>
      <c r="PQN1334" s="62">
        <f>PQN1330</f>
        <v>0</v>
      </c>
      <c r="PQO1334" s="62">
        <f t="shared" si="927"/>
        <v>0</v>
      </c>
      <c r="PQP1334" s="62">
        <f t="shared" si="927"/>
        <v>0</v>
      </c>
      <c r="PQQ1334" s="62">
        <f t="shared" si="927"/>
        <v>0</v>
      </c>
      <c r="PQR1334" s="62">
        <f t="shared" si="927"/>
        <v>2000000</v>
      </c>
      <c r="PQS1334" s="62">
        <f t="shared" si="927"/>
        <v>0</v>
      </c>
      <c r="PQT1334" s="62">
        <f t="shared" si="927"/>
        <v>0</v>
      </c>
      <c r="PQU1334" s="62">
        <f t="shared" si="927"/>
        <v>2000000</v>
      </c>
      <c r="PQV1334" s="62">
        <f t="shared" si="927"/>
        <v>2000000</v>
      </c>
      <c r="PRB1334" s="62" t="s">
        <v>197</v>
      </c>
      <c r="PRC1334" s="62" t="s">
        <v>1294</v>
      </c>
      <c r="PRD1334" s="62">
        <f>PRD1330</f>
        <v>0</v>
      </c>
      <c r="PRE1334" s="62">
        <f t="shared" si="927"/>
        <v>0</v>
      </c>
      <c r="PRF1334" s="62">
        <f t="shared" si="927"/>
        <v>0</v>
      </c>
      <c r="PRG1334" s="62">
        <f t="shared" si="927"/>
        <v>0</v>
      </c>
      <c r="PRH1334" s="62">
        <f t="shared" si="927"/>
        <v>2000000</v>
      </c>
      <c r="PRI1334" s="62">
        <f t="shared" si="927"/>
        <v>0</v>
      </c>
      <c r="PRJ1334" s="62">
        <f t="shared" si="927"/>
        <v>0</v>
      </c>
      <c r="PRK1334" s="62">
        <f t="shared" si="927"/>
        <v>2000000</v>
      </c>
      <c r="PRL1334" s="62">
        <f t="shared" si="927"/>
        <v>2000000</v>
      </c>
      <c r="PRR1334" s="62" t="s">
        <v>197</v>
      </c>
      <c r="PRS1334" s="62" t="s">
        <v>1294</v>
      </c>
      <c r="PRT1334" s="62">
        <f>PRT1330</f>
        <v>0</v>
      </c>
      <c r="PRU1334" s="62">
        <f t="shared" si="927"/>
        <v>0</v>
      </c>
      <c r="PRV1334" s="62">
        <f t="shared" si="927"/>
        <v>0</v>
      </c>
      <c r="PRW1334" s="62">
        <f t="shared" si="927"/>
        <v>0</v>
      </c>
      <c r="PRX1334" s="62">
        <f t="shared" si="927"/>
        <v>2000000</v>
      </c>
      <c r="PRY1334" s="62">
        <f t="shared" si="927"/>
        <v>0</v>
      </c>
      <c r="PRZ1334" s="62">
        <f t="shared" si="927"/>
        <v>0</v>
      </c>
      <c r="PSA1334" s="62">
        <f t="shared" si="927"/>
        <v>2000000</v>
      </c>
      <c r="PSB1334" s="62">
        <f t="shared" si="927"/>
        <v>2000000</v>
      </c>
      <c r="PSH1334" s="62" t="s">
        <v>197</v>
      </c>
      <c r="PSI1334" s="62" t="s">
        <v>1294</v>
      </c>
      <c r="PSJ1334" s="62">
        <f>PSJ1330</f>
        <v>0</v>
      </c>
      <c r="PSK1334" s="62">
        <f t="shared" si="927"/>
        <v>0</v>
      </c>
      <c r="PSL1334" s="62">
        <f t="shared" si="927"/>
        <v>0</v>
      </c>
      <c r="PSM1334" s="62">
        <f t="shared" si="927"/>
        <v>0</v>
      </c>
      <c r="PSN1334" s="62">
        <f t="shared" si="927"/>
        <v>2000000</v>
      </c>
      <c r="PSO1334" s="62">
        <f t="shared" si="927"/>
        <v>0</v>
      </c>
      <c r="PSP1334" s="62">
        <f t="shared" si="927"/>
        <v>0</v>
      </c>
      <c r="PSQ1334" s="62">
        <f t="shared" si="927"/>
        <v>2000000</v>
      </c>
      <c r="PSR1334" s="62">
        <f t="shared" si="927"/>
        <v>2000000</v>
      </c>
      <c r="PSX1334" s="62" t="s">
        <v>197</v>
      </c>
      <c r="PSY1334" s="62" t="s">
        <v>1294</v>
      </c>
      <c r="PSZ1334" s="62">
        <f>PSZ1330</f>
        <v>0</v>
      </c>
      <c r="PTA1334" s="62">
        <f t="shared" si="928"/>
        <v>0</v>
      </c>
      <c r="PTB1334" s="62">
        <f t="shared" si="928"/>
        <v>0</v>
      </c>
      <c r="PTC1334" s="62">
        <f t="shared" si="928"/>
        <v>0</v>
      </c>
      <c r="PTD1334" s="62">
        <f t="shared" si="928"/>
        <v>2000000</v>
      </c>
      <c r="PTE1334" s="62">
        <f t="shared" si="928"/>
        <v>0</v>
      </c>
      <c r="PTF1334" s="62">
        <f t="shared" si="928"/>
        <v>0</v>
      </c>
      <c r="PTG1334" s="62">
        <f t="shared" si="928"/>
        <v>2000000</v>
      </c>
      <c r="PTH1334" s="62">
        <f t="shared" si="928"/>
        <v>2000000</v>
      </c>
      <c r="PTN1334" s="62" t="s">
        <v>197</v>
      </c>
      <c r="PTO1334" s="62" t="s">
        <v>1294</v>
      </c>
      <c r="PTP1334" s="62">
        <f>PTP1330</f>
        <v>0</v>
      </c>
      <c r="PTQ1334" s="62">
        <f t="shared" si="928"/>
        <v>0</v>
      </c>
      <c r="PTR1334" s="62">
        <f t="shared" si="928"/>
        <v>0</v>
      </c>
      <c r="PTS1334" s="62">
        <f t="shared" si="928"/>
        <v>0</v>
      </c>
      <c r="PTT1334" s="62">
        <f t="shared" si="928"/>
        <v>2000000</v>
      </c>
      <c r="PTU1334" s="62">
        <f t="shared" si="928"/>
        <v>0</v>
      </c>
      <c r="PTV1334" s="62">
        <f t="shared" si="928"/>
        <v>0</v>
      </c>
      <c r="PTW1334" s="62">
        <f t="shared" si="928"/>
        <v>2000000</v>
      </c>
      <c r="PTX1334" s="62">
        <f t="shared" si="928"/>
        <v>2000000</v>
      </c>
      <c r="PUD1334" s="62" t="s">
        <v>197</v>
      </c>
      <c r="PUE1334" s="62" t="s">
        <v>1294</v>
      </c>
      <c r="PUF1334" s="62">
        <f>PUF1330</f>
        <v>0</v>
      </c>
      <c r="PUG1334" s="62">
        <f t="shared" si="928"/>
        <v>0</v>
      </c>
      <c r="PUH1334" s="62">
        <f t="shared" si="928"/>
        <v>0</v>
      </c>
      <c r="PUI1334" s="62">
        <f t="shared" si="928"/>
        <v>0</v>
      </c>
      <c r="PUJ1334" s="62">
        <f t="shared" si="928"/>
        <v>2000000</v>
      </c>
      <c r="PUK1334" s="62">
        <f t="shared" si="928"/>
        <v>0</v>
      </c>
      <c r="PUL1334" s="62">
        <f t="shared" si="928"/>
        <v>0</v>
      </c>
      <c r="PUM1334" s="62">
        <f t="shared" si="928"/>
        <v>2000000</v>
      </c>
      <c r="PUN1334" s="62">
        <f t="shared" si="928"/>
        <v>2000000</v>
      </c>
      <c r="PUT1334" s="62" t="s">
        <v>197</v>
      </c>
      <c r="PUU1334" s="62" t="s">
        <v>1294</v>
      </c>
      <c r="PUV1334" s="62">
        <f>PUV1330</f>
        <v>0</v>
      </c>
      <c r="PUW1334" s="62">
        <f t="shared" si="928"/>
        <v>0</v>
      </c>
      <c r="PUX1334" s="62">
        <f t="shared" si="928"/>
        <v>0</v>
      </c>
      <c r="PUY1334" s="62">
        <f t="shared" si="928"/>
        <v>0</v>
      </c>
      <c r="PUZ1334" s="62">
        <f t="shared" si="928"/>
        <v>2000000</v>
      </c>
      <c r="PVA1334" s="62">
        <f t="shared" si="928"/>
        <v>0</v>
      </c>
      <c r="PVB1334" s="62">
        <f t="shared" si="928"/>
        <v>0</v>
      </c>
      <c r="PVC1334" s="62">
        <f t="shared" si="928"/>
        <v>2000000</v>
      </c>
      <c r="PVD1334" s="62">
        <f t="shared" si="928"/>
        <v>2000000</v>
      </c>
      <c r="PVJ1334" s="62" t="s">
        <v>197</v>
      </c>
      <c r="PVK1334" s="62" t="s">
        <v>1294</v>
      </c>
      <c r="PVL1334" s="62">
        <f>PVL1330</f>
        <v>0</v>
      </c>
      <c r="PVM1334" s="62">
        <f t="shared" si="929"/>
        <v>0</v>
      </c>
      <c r="PVN1334" s="62">
        <f t="shared" si="929"/>
        <v>0</v>
      </c>
      <c r="PVO1334" s="62">
        <f t="shared" si="929"/>
        <v>0</v>
      </c>
      <c r="PVP1334" s="62">
        <f t="shared" si="929"/>
        <v>2000000</v>
      </c>
      <c r="PVQ1334" s="62">
        <f t="shared" si="929"/>
        <v>0</v>
      </c>
      <c r="PVR1334" s="62">
        <f t="shared" si="929"/>
        <v>0</v>
      </c>
      <c r="PVS1334" s="62">
        <f t="shared" si="929"/>
        <v>2000000</v>
      </c>
      <c r="PVT1334" s="62">
        <f t="shared" si="929"/>
        <v>2000000</v>
      </c>
      <c r="PVZ1334" s="62" t="s">
        <v>197</v>
      </c>
      <c r="PWA1334" s="62" t="s">
        <v>1294</v>
      </c>
      <c r="PWB1334" s="62">
        <f>PWB1330</f>
        <v>0</v>
      </c>
      <c r="PWC1334" s="62">
        <f t="shared" si="929"/>
        <v>0</v>
      </c>
      <c r="PWD1334" s="62">
        <f t="shared" si="929"/>
        <v>0</v>
      </c>
      <c r="PWE1334" s="62">
        <f t="shared" si="929"/>
        <v>0</v>
      </c>
      <c r="PWF1334" s="62">
        <f t="shared" si="929"/>
        <v>2000000</v>
      </c>
      <c r="PWG1334" s="62">
        <f t="shared" si="929"/>
        <v>0</v>
      </c>
      <c r="PWH1334" s="62">
        <f t="shared" si="929"/>
        <v>0</v>
      </c>
      <c r="PWI1334" s="62">
        <f t="shared" si="929"/>
        <v>2000000</v>
      </c>
      <c r="PWJ1334" s="62">
        <f t="shared" si="929"/>
        <v>2000000</v>
      </c>
      <c r="PWP1334" s="62" t="s">
        <v>197</v>
      </c>
      <c r="PWQ1334" s="62" t="s">
        <v>1294</v>
      </c>
      <c r="PWR1334" s="62">
        <f>PWR1330</f>
        <v>0</v>
      </c>
      <c r="PWS1334" s="62">
        <f t="shared" si="929"/>
        <v>0</v>
      </c>
      <c r="PWT1334" s="62">
        <f t="shared" si="929"/>
        <v>0</v>
      </c>
      <c r="PWU1334" s="62">
        <f t="shared" si="929"/>
        <v>0</v>
      </c>
      <c r="PWV1334" s="62">
        <f t="shared" si="929"/>
        <v>2000000</v>
      </c>
      <c r="PWW1334" s="62">
        <f t="shared" si="929"/>
        <v>0</v>
      </c>
      <c r="PWX1334" s="62">
        <f t="shared" si="929"/>
        <v>0</v>
      </c>
      <c r="PWY1334" s="62">
        <f t="shared" si="929"/>
        <v>2000000</v>
      </c>
      <c r="PWZ1334" s="62">
        <f t="shared" si="929"/>
        <v>2000000</v>
      </c>
      <c r="PXF1334" s="62" t="s">
        <v>197</v>
      </c>
      <c r="PXG1334" s="62" t="s">
        <v>1294</v>
      </c>
      <c r="PXH1334" s="62">
        <f>PXH1330</f>
        <v>0</v>
      </c>
      <c r="PXI1334" s="62">
        <f t="shared" si="929"/>
        <v>0</v>
      </c>
      <c r="PXJ1334" s="62">
        <f t="shared" si="929"/>
        <v>0</v>
      </c>
      <c r="PXK1334" s="62">
        <f t="shared" si="929"/>
        <v>0</v>
      </c>
      <c r="PXL1334" s="62">
        <f t="shared" si="929"/>
        <v>2000000</v>
      </c>
      <c r="PXM1334" s="62">
        <f t="shared" si="929"/>
        <v>0</v>
      </c>
      <c r="PXN1334" s="62">
        <f t="shared" si="929"/>
        <v>0</v>
      </c>
      <c r="PXO1334" s="62">
        <f t="shared" si="929"/>
        <v>2000000</v>
      </c>
      <c r="PXP1334" s="62">
        <f t="shared" si="929"/>
        <v>2000000</v>
      </c>
      <c r="PXV1334" s="62" t="s">
        <v>197</v>
      </c>
      <c r="PXW1334" s="62" t="s">
        <v>1294</v>
      </c>
      <c r="PXX1334" s="62">
        <f>PXX1330</f>
        <v>0</v>
      </c>
      <c r="PXY1334" s="62">
        <f t="shared" si="930"/>
        <v>0</v>
      </c>
      <c r="PXZ1334" s="62">
        <f t="shared" si="930"/>
        <v>0</v>
      </c>
      <c r="PYA1334" s="62">
        <f t="shared" si="930"/>
        <v>0</v>
      </c>
      <c r="PYB1334" s="62">
        <f t="shared" si="930"/>
        <v>2000000</v>
      </c>
      <c r="PYC1334" s="62">
        <f t="shared" si="930"/>
        <v>0</v>
      </c>
      <c r="PYD1334" s="62">
        <f t="shared" si="930"/>
        <v>0</v>
      </c>
      <c r="PYE1334" s="62">
        <f t="shared" si="930"/>
        <v>2000000</v>
      </c>
      <c r="PYF1334" s="62">
        <f t="shared" si="930"/>
        <v>2000000</v>
      </c>
      <c r="PYL1334" s="62" t="s">
        <v>197</v>
      </c>
      <c r="PYM1334" s="62" t="s">
        <v>1294</v>
      </c>
      <c r="PYN1334" s="62">
        <f>PYN1330</f>
        <v>0</v>
      </c>
      <c r="PYO1334" s="62">
        <f t="shared" si="930"/>
        <v>0</v>
      </c>
      <c r="PYP1334" s="62">
        <f t="shared" si="930"/>
        <v>0</v>
      </c>
      <c r="PYQ1334" s="62">
        <f t="shared" si="930"/>
        <v>0</v>
      </c>
      <c r="PYR1334" s="62">
        <f t="shared" si="930"/>
        <v>2000000</v>
      </c>
      <c r="PYS1334" s="62">
        <f t="shared" si="930"/>
        <v>0</v>
      </c>
      <c r="PYT1334" s="62">
        <f t="shared" si="930"/>
        <v>0</v>
      </c>
      <c r="PYU1334" s="62">
        <f t="shared" si="930"/>
        <v>2000000</v>
      </c>
      <c r="PYV1334" s="62">
        <f t="shared" si="930"/>
        <v>2000000</v>
      </c>
      <c r="PZB1334" s="62" t="s">
        <v>197</v>
      </c>
      <c r="PZC1334" s="62" t="s">
        <v>1294</v>
      </c>
      <c r="PZD1334" s="62">
        <f>PZD1330</f>
        <v>0</v>
      </c>
      <c r="PZE1334" s="62">
        <f t="shared" si="930"/>
        <v>0</v>
      </c>
      <c r="PZF1334" s="62">
        <f t="shared" si="930"/>
        <v>0</v>
      </c>
      <c r="PZG1334" s="62">
        <f t="shared" si="930"/>
        <v>0</v>
      </c>
      <c r="PZH1334" s="62">
        <f t="shared" si="930"/>
        <v>2000000</v>
      </c>
      <c r="PZI1334" s="62">
        <f t="shared" si="930"/>
        <v>0</v>
      </c>
      <c r="PZJ1334" s="62">
        <f t="shared" si="930"/>
        <v>0</v>
      </c>
      <c r="PZK1334" s="62">
        <f t="shared" si="930"/>
        <v>2000000</v>
      </c>
      <c r="PZL1334" s="62">
        <f t="shared" si="930"/>
        <v>2000000</v>
      </c>
      <c r="PZR1334" s="62" t="s">
        <v>197</v>
      </c>
      <c r="PZS1334" s="62" t="s">
        <v>1294</v>
      </c>
      <c r="PZT1334" s="62">
        <f>PZT1330</f>
        <v>0</v>
      </c>
      <c r="PZU1334" s="62">
        <f t="shared" si="930"/>
        <v>0</v>
      </c>
      <c r="PZV1334" s="62">
        <f t="shared" si="930"/>
        <v>0</v>
      </c>
      <c r="PZW1334" s="62">
        <f t="shared" si="930"/>
        <v>0</v>
      </c>
      <c r="PZX1334" s="62">
        <f t="shared" si="930"/>
        <v>2000000</v>
      </c>
      <c r="PZY1334" s="62">
        <f t="shared" si="930"/>
        <v>0</v>
      </c>
      <c r="PZZ1334" s="62">
        <f t="shared" si="930"/>
        <v>0</v>
      </c>
      <c r="QAA1334" s="62">
        <f t="shared" si="930"/>
        <v>2000000</v>
      </c>
      <c r="QAB1334" s="62">
        <f t="shared" si="930"/>
        <v>2000000</v>
      </c>
      <c r="QAH1334" s="62" t="s">
        <v>197</v>
      </c>
      <c r="QAI1334" s="62" t="s">
        <v>1294</v>
      </c>
      <c r="QAJ1334" s="62">
        <f>QAJ1330</f>
        <v>0</v>
      </c>
      <c r="QAK1334" s="62">
        <f t="shared" si="931"/>
        <v>0</v>
      </c>
      <c r="QAL1334" s="62">
        <f t="shared" si="931"/>
        <v>0</v>
      </c>
      <c r="QAM1334" s="62">
        <f t="shared" si="931"/>
        <v>0</v>
      </c>
      <c r="QAN1334" s="62">
        <f t="shared" si="931"/>
        <v>2000000</v>
      </c>
      <c r="QAO1334" s="62">
        <f t="shared" si="931"/>
        <v>0</v>
      </c>
      <c r="QAP1334" s="62">
        <f t="shared" si="931"/>
        <v>0</v>
      </c>
      <c r="QAQ1334" s="62">
        <f t="shared" si="931"/>
        <v>2000000</v>
      </c>
      <c r="QAR1334" s="62">
        <f t="shared" si="931"/>
        <v>2000000</v>
      </c>
      <c r="QAX1334" s="62" t="s">
        <v>197</v>
      </c>
      <c r="QAY1334" s="62" t="s">
        <v>1294</v>
      </c>
      <c r="QAZ1334" s="62">
        <f>QAZ1330</f>
        <v>0</v>
      </c>
      <c r="QBA1334" s="62">
        <f t="shared" si="931"/>
        <v>0</v>
      </c>
      <c r="QBB1334" s="62">
        <f t="shared" si="931"/>
        <v>0</v>
      </c>
      <c r="QBC1334" s="62">
        <f t="shared" si="931"/>
        <v>0</v>
      </c>
      <c r="QBD1334" s="62">
        <f t="shared" si="931"/>
        <v>2000000</v>
      </c>
      <c r="QBE1334" s="62">
        <f t="shared" si="931"/>
        <v>0</v>
      </c>
      <c r="QBF1334" s="62">
        <f t="shared" si="931"/>
        <v>0</v>
      </c>
      <c r="QBG1334" s="62">
        <f t="shared" si="931"/>
        <v>2000000</v>
      </c>
      <c r="QBH1334" s="62">
        <f t="shared" si="931"/>
        <v>2000000</v>
      </c>
      <c r="QBN1334" s="62" t="s">
        <v>197</v>
      </c>
      <c r="QBO1334" s="62" t="s">
        <v>1294</v>
      </c>
      <c r="QBP1334" s="62">
        <f>QBP1330</f>
        <v>0</v>
      </c>
      <c r="QBQ1334" s="62">
        <f t="shared" si="931"/>
        <v>0</v>
      </c>
      <c r="QBR1334" s="62">
        <f t="shared" si="931"/>
        <v>0</v>
      </c>
      <c r="QBS1334" s="62">
        <f t="shared" si="931"/>
        <v>0</v>
      </c>
      <c r="QBT1334" s="62">
        <f t="shared" si="931"/>
        <v>2000000</v>
      </c>
      <c r="QBU1334" s="62">
        <f t="shared" si="931"/>
        <v>0</v>
      </c>
      <c r="QBV1334" s="62">
        <f t="shared" si="931"/>
        <v>0</v>
      </c>
      <c r="QBW1334" s="62">
        <f t="shared" si="931"/>
        <v>2000000</v>
      </c>
      <c r="QBX1334" s="62">
        <f t="shared" si="931"/>
        <v>2000000</v>
      </c>
      <c r="QCD1334" s="62" t="s">
        <v>197</v>
      </c>
      <c r="QCE1334" s="62" t="s">
        <v>1294</v>
      </c>
      <c r="QCF1334" s="62">
        <f>QCF1330</f>
        <v>0</v>
      </c>
      <c r="QCG1334" s="62">
        <f t="shared" si="931"/>
        <v>0</v>
      </c>
      <c r="QCH1334" s="62">
        <f t="shared" si="931"/>
        <v>0</v>
      </c>
      <c r="QCI1334" s="62">
        <f t="shared" si="931"/>
        <v>0</v>
      </c>
      <c r="QCJ1334" s="62">
        <f t="shared" si="931"/>
        <v>2000000</v>
      </c>
      <c r="QCK1334" s="62">
        <f t="shared" si="931"/>
        <v>0</v>
      </c>
      <c r="QCL1334" s="62">
        <f t="shared" si="931"/>
        <v>0</v>
      </c>
      <c r="QCM1334" s="62">
        <f t="shared" si="931"/>
        <v>2000000</v>
      </c>
      <c r="QCN1334" s="62">
        <f t="shared" si="931"/>
        <v>2000000</v>
      </c>
      <c r="QCT1334" s="62" t="s">
        <v>197</v>
      </c>
      <c r="QCU1334" s="62" t="s">
        <v>1294</v>
      </c>
      <c r="QCV1334" s="62">
        <f>QCV1330</f>
        <v>0</v>
      </c>
      <c r="QCW1334" s="62">
        <f t="shared" si="932"/>
        <v>0</v>
      </c>
      <c r="QCX1334" s="62">
        <f t="shared" si="932"/>
        <v>0</v>
      </c>
      <c r="QCY1334" s="62">
        <f t="shared" si="932"/>
        <v>0</v>
      </c>
      <c r="QCZ1334" s="62">
        <f t="shared" si="932"/>
        <v>2000000</v>
      </c>
      <c r="QDA1334" s="62">
        <f t="shared" si="932"/>
        <v>0</v>
      </c>
      <c r="QDB1334" s="62">
        <f t="shared" si="932"/>
        <v>0</v>
      </c>
      <c r="QDC1334" s="62">
        <f t="shared" si="932"/>
        <v>2000000</v>
      </c>
      <c r="QDD1334" s="62">
        <f t="shared" si="932"/>
        <v>2000000</v>
      </c>
      <c r="QDJ1334" s="62" t="s">
        <v>197</v>
      </c>
      <c r="QDK1334" s="62" t="s">
        <v>1294</v>
      </c>
      <c r="QDL1334" s="62">
        <f>QDL1330</f>
        <v>0</v>
      </c>
      <c r="QDM1334" s="62">
        <f t="shared" si="932"/>
        <v>0</v>
      </c>
      <c r="QDN1334" s="62">
        <f t="shared" si="932"/>
        <v>0</v>
      </c>
      <c r="QDO1334" s="62">
        <f t="shared" si="932"/>
        <v>0</v>
      </c>
      <c r="QDP1334" s="62">
        <f t="shared" si="932"/>
        <v>2000000</v>
      </c>
      <c r="QDQ1334" s="62">
        <f t="shared" si="932"/>
        <v>0</v>
      </c>
      <c r="QDR1334" s="62">
        <f t="shared" si="932"/>
        <v>0</v>
      </c>
      <c r="QDS1334" s="62">
        <f t="shared" si="932"/>
        <v>2000000</v>
      </c>
      <c r="QDT1334" s="62">
        <f t="shared" si="932"/>
        <v>2000000</v>
      </c>
      <c r="QDZ1334" s="62" t="s">
        <v>197</v>
      </c>
      <c r="QEA1334" s="62" t="s">
        <v>1294</v>
      </c>
      <c r="QEB1334" s="62">
        <f>QEB1330</f>
        <v>0</v>
      </c>
      <c r="QEC1334" s="62">
        <f t="shared" si="932"/>
        <v>0</v>
      </c>
      <c r="QED1334" s="62">
        <f t="shared" si="932"/>
        <v>0</v>
      </c>
      <c r="QEE1334" s="62">
        <f t="shared" si="932"/>
        <v>0</v>
      </c>
      <c r="QEF1334" s="62">
        <f t="shared" si="932"/>
        <v>2000000</v>
      </c>
      <c r="QEG1334" s="62">
        <f t="shared" si="932"/>
        <v>0</v>
      </c>
      <c r="QEH1334" s="62">
        <f t="shared" si="932"/>
        <v>0</v>
      </c>
      <c r="QEI1334" s="62">
        <f t="shared" si="932"/>
        <v>2000000</v>
      </c>
      <c r="QEJ1334" s="62">
        <f t="shared" si="932"/>
        <v>2000000</v>
      </c>
      <c r="QEP1334" s="62" t="s">
        <v>197</v>
      </c>
      <c r="QEQ1334" s="62" t="s">
        <v>1294</v>
      </c>
      <c r="QER1334" s="62">
        <f>QER1330</f>
        <v>0</v>
      </c>
      <c r="QES1334" s="62">
        <f t="shared" si="932"/>
        <v>0</v>
      </c>
      <c r="QET1334" s="62">
        <f t="shared" si="932"/>
        <v>0</v>
      </c>
      <c r="QEU1334" s="62">
        <f t="shared" si="932"/>
        <v>0</v>
      </c>
      <c r="QEV1334" s="62">
        <f t="shared" si="932"/>
        <v>2000000</v>
      </c>
      <c r="QEW1334" s="62">
        <f t="shared" si="932"/>
        <v>0</v>
      </c>
      <c r="QEX1334" s="62">
        <f t="shared" si="932"/>
        <v>0</v>
      </c>
      <c r="QEY1334" s="62">
        <f t="shared" si="932"/>
        <v>2000000</v>
      </c>
      <c r="QEZ1334" s="62">
        <f t="shared" si="932"/>
        <v>2000000</v>
      </c>
      <c r="QFF1334" s="62" t="s">
        <v>197</v>
      </c>
      <c r="QFG1334" s="62" t="s">
        <v>1294</v>
      </c>
      <c r="QFH1334" s="62">
        <f>QFH1330</f>
        <v>0</v>
      </c>
      <c r="QFI1334" s="62">
        <f t="shared" si="933"/>
        <v>0</v>
      </c>
      <c r="QFJ1334" s="62">
        <f t="shared" si="933"/>
        <v>0</v>
      </c>
      <c r="QFK1334" s="62">
        <f t="shared" si="933"/>
        <v>0</v>
      </c>
      <c r="QFL1334" s="62">
        <f t="shared" si="933"/>
        <v>2000000</v>
      </c>
      <c r="QFM1334" s="62">
        <f t="shared" si="933"/>
        <v>0</v>
      </c>
      <c r="QFN1334" s="62">
        <f t="shared" si="933"/>
        <v>0</v>
      </c>
      <c r="QFO1334" s="62">
        <f t="shared" si="933"/>
        <v>2000000</v>
      </c>
      <c r="QFP1334" s="62">
        <f t="shared" si="933"/>
        <v>2000000</v>
      </c>
      <c r="QFV1334" s="62" t="s">
        <v>197</v>
      </c>
      <c r="QFW1334" s="62" t="s">
        <v>1294</v>
      </c>
      <c r="QFX1334" s="62">
        <f>QFX1330</f>
        <v>0</v>
      </c>
      <c r="QFY1334" s="62">
        <f t="shared" si="933"/>
        <v>0</v>
      </c>
      <c r="QFZ1334" s="62">
        <f t="shared" si="933"/>
        <v>0</v>
      </c>
      <c r="QGA1334" s="62">
        <f t="shared" si="933"/>
        <v>0</v>
      </c>
      <c r="QGB1334" s="62">
        <f t="shared" si="933"/>
        <v>2000000</v>
      </c>
      <c r="QGC1334" s="62">
        <f t="shared" si="933"/>
        <v>0</v>
      </c>
      <c r="QGD1334" s="62">
        <f t="shared" si="933"/>
        <v>0</v>
      </c>
      <c r="QGE1334" s="62">
        <f t="shared" si="933"/>
        <v>2000000</v>
      </c>
      <c r="QGF1334" s="62">
        <f t="shared" si="933"/>
        <v>2000000</v>
      </c>
      <c r="QGL1334" s="62" t="s">
        <v>197</v>
      </c>
      <c r="QGM1334" s="62" t="s">
        <v>1294</v>
      </c>
      <c r="QGN1334" s="62">
        <f>QGN1330</f>
        <v>0</v>
      </c>
      <c r="QGO1334" s="62">
        <f t="shared" si="933"/>
        <v>0</v>
      </c>
      <c r="QGP1334" s="62">
        <f t="shared" si="933"/>
        <v>0</v>
      </c>
      <c r="QGQ1334" s="62">
        <f t="shared" si="933"/>
        <v>0</v>
      </c>
      <c r="QGR1334" s="62">
        <f t="shared" si="933"/>
        <v>2000000</v>
      </c>
      <c r="QGS1334" s="62">
        <f t="shared" si="933"/>
        <v>0</v>
      </c>
      <c r="QGT1334" s="62">
        <f t="shared" si="933"/>
        <v>0</v>
      </c>
      <c r="QGU1334" s="62">
        <f t="shared" si="933"/>
        <v>2000000</v>
      </c>
      <c r="QGV1334" s="62">
        <f t="shared" si="933"/>
        <v>2000000</v>
      </c>
      <c r="QHB1334" s="62" t="s">
        <v>197</v>
      </c>
      <c r="QHC1334" s="62" t="s">
        <v>1294</v>
      </c>
      <c r="QHD1334" s="62">
        <f>QHD1330</f>
        <v>0</v>
      </c>
      <c r="QHE1334" s="62">
        <f t="shared" si="933"/>
        <v>0</v>
      </c>
      <c r="QHF1334" s="62">
        <f t="shared" si="933"/>
        <v>0</v>
      </c>
      <c r="QHG1334" s="62">
        <f t="shared" si="933"/>
        <v>0</v>
      </c>
      <c r="QHH1334" s="62">
        <f t="shared" si="933"/>
        <v>2000000</v>
      </c>
      <c r="QHI1334" s="62">
        <f t="shared" si="933"/>
        <v>0</v>
      </c>
      <c r="QHJ1334" s="62">
        <f t="shared" si="933"/>
        <v>0</v>
      </c>
      <c r="QHK1334" s="62">
        <f t="shared" si="933"/>
        <v>2000000</v>
      </c>
      <c r="QHL1334" s="62">
        <f t="shared" si="933"/>
        <v>2000000</v>
      </c>
      <c r="QHR1334" s="62" t="s">
        <v>197</v>
      </c>
      <c r="QHS1334" s="62" t="s">
        <v>1294</v>
      </c>
      <c r="QHT1334" s="62">
        <f>QHT1330</f>
        <v>0</v>
      </c>
      <c r="QHU1334" s="62">
        <f t="shared" si="934"/>
        <v>0</v>
      </c>
      <c r="QHV1334" s="62">
        <f t="shared" si="934"/>
        <v>0</v>
      </c>
      <c r="QHW1334" s="62">
        <f t="shared" si="934"/>
        <v>0</v>
      </c>
      <c r="QHX1334" s="62">
        <f t="shared" si="934"/>
        <v>2000000</v>
      </c>
      <c r="QHY1334" s="62">
        <f t="shared" si="934"/>
        <v>0</v>
      </c>
      <c r="QHZ1334" s="62">
        <f t="shared" si="934"/>
        <v>0</v>
      </c>
      <c r="QIA1334" s="62">
        <f t="shared" si="934"/>
        <v>2000000</v>
      </c>
      <c r="QIB1334" s="62">
        <f t="shared" si="934"/>
        <v>2000000</v>
      </c>
      <c r="QIH1334" s="62" t="s">
        <v>197</v>
      </c>
      <c r="QII1334" s="62" t="s">
        <v>1294</v>
      </c>
      <c r="QIJ1334" s="62">
        <f>QIJ1330</f>
        <v>0</v>
      </c>
      <c r="QIK1334" s="62">
        <f t="shared" si="934"/>
        <v>0</v>
      </c>
      <c r="QIL1334" s="62">
        <f t="shared" si="934"/>
        <v>0</v>
      </c>
      <c r="QIM1334" s="62">
        <f t="shared" si="934"/>
        <v>0</v>
      </c>
      <c r="QIN1334" s="62">
        <f t="shared" si="934"/>
        <v>2000000</v>
      </c>
      <c r="QIO1334" s="62">
        <f t="shared" si="934"/>
        <v>0</v>
      </c>
      <c r="QIP1334" s="62">
        <f t="shared" si="934"/>
        <v>0</v>
      </c>
      <c r="QIQ1334" s="62">
        <f t="shared" si="934"/>
        <v>2000000</v>
      </c>
      <c r="QIR1334" s="62">
        <f t="shared" si="934"/>
        <v>2000000</v>
      </c>
      <c r="QIX1334" s="62" t="s">
        <v>197</v>
      </c>
      <c r="QIY1334" s="62" t="s">
        <v>1294</v>
      </c>
      <c r="QIZ1334" s="62">
        <f>QIZ1330</f>
        <v>0</v>
      </c>
      <c r="QJA1334" s="62">
        <f t="shared" si="934"/>
        <v>0</v>
      </c>
      <c r="QJB1334" s="62">
        <f t="shared" si="934"/>
        <v>0</v>
      </c>
      <c r="QJC1334" s="62">
        <f t="shared" si="934"/>
        <v>0</v>
      </c>
      <c r="QJD1334" s="62">
        <f t="shared" si="934"/>
        <v>2000000</v>
      </c>
      <c r="QJE1334" s="62">
        <f t="shared" si="934"/>
        <v>0</v>
      </c>
      <c r="QJF1334" s="62">
        <f t="shared" si="934"/>
        <v>0</v>
      </c>
      <c r="QJG1334" s="62">
        <f t="shared" si="934"/>
        <v>2000000</v>
      </c>
      <c r="QJH1334" s="62">
        <f t="shared" si="934"/>
        <v>2000000</v>
      </c>
      <c r="QJN1334" s="62" t="s">
        <v>197</v>
      </c>
      <c r="QJO1334" s="62" t="s">
        <v>1294</v>
      </c>
      <c r="QJP1334" s="62">
        <f>QJP1330</f>
        <v>0</v>
      </c>
      <c r="QJQ1334" s="62">
        <f t="shared" si="934"/>
        <v>0</v>
      </c>
      <c r="QJR1334" s="62">
        <f t="shared" si="934"/>
        <v>0</v>
      </c>
      <c r="QJS1334" s="62">
        <f t="shared" si="934"/>
        <v>0</v>
      </c>
      <c r="QJT1334" s="62">
        <f t="shared" si="934"/>
        <v>2000000</v>
      </c>
      <c r="QJU1334" s="62">
        <f t="shared" si="934"/>
        <v>0</v>
      </c>
      <c r="QJV1334" s="62">
        <f t="shared" si="934"/>
        <v>0</v>
      </c>
      <c r="QJW1334" s="62">
        <f t="shared" si="934"/>
        <v>2000000</v>
      </c>
      <c r="QJX1334" s="62">
        <f t="shared" si="934"/>
        <v>2000000</v>
      </c>
      <c r="QKD1334" s="62" t="s">
        <v>197</v>
      </c>
      <c r="QKE1334" s="62" t="s">
        <v>1294</v>
      </c>
      <c r="QKF1334" s="62">
        <f>QKF1330</f>
        <v>0</v>
      </c>
      <c r="QKG1334" s="62">
        <f t="shared" si="935"/>
        <v>0</v>
      </c>
      <c r="QKH1334" s="62">
        <f t="shared" si="935"/>
        <v>0</v>
      </c>
      <c r="QKI1334" s="62">
        <f t="shared" si="935"/>
        <v>0</v>
      </c>
      <c r="QKJ1334" s="62">
        <f t="shared" si="935"/>
        <v>2000000</v>
      </c>
      <c r="QKK1334" s="62">
        <f t="shared" si="935"/>
        <v>0</v>
      </c>
      <c r="QKL1334" s="62">
        <f t="shared" si="935"/>
        <v>0</v>
      </c>
      <c r="QKM1334" s="62">
        <f t="shared" si="935"/>
        <v>2000000</v>
      </c>
      <c r="QKN1334" s="62">
        <f t="shared" si="935"/>
        <v>2000000</v>
      </c>
      <c r="QKT1334" s="62" t="s">
        <v>197</v>
      </c>
      <c r="QKU1334" s="62" t="s">
        <v>1294</v>
      </c>
      <c r="QKV1334" s="62">
        <f>QKV1330</f>
        <v>0</v>
      </c>
      <c r="QKW1334" s="62">
        <f t="shared" si="935"/>
        <v>0</v>
      </c>
      <c r="QKX1334" s="62">
        <f t="shared" si="935"/>
        <v>0</v>
      </c>
      <c r="QKY1334" s="62">
        <f t="shared" si="935"/>
        <v>0</v>
      </c>
      <c r="QKZ1334" s="62">
        <f t="shared" si="935"/>
        <v>2000000</v>
      </c>
      <c r="QLA1334" s="62">
        <f t="shared" si="935"/>
        <v>0</v>
      </c>
      <c r="QLB1334" s="62">
        <f t="shared" si="935"/>
        <v>0</v>
      </c>
      <c r="QLC1334" s="62">
        <f t="shared" si="935"/>
        <v>2000000</v>
      </c>
      <c r="QLD1334" s="62">
        <f t="shared" si="935"/>
        <v>2000000</v>
      </c>
      <c r="QLJ1334" s="62" t="s">
        <v>197</v>
      </c>
      <c r="QLK1334" s="62" t="s">
        <v>1294</v>
      </c>
      <c r="QLL1334" s="62">
        <f>QLL1330</f>
        <v>0</v>
      </c>
      <c r="QLM1334" s="62">
        <f t="shared" si="935"/>
        <v>0</v>
      </c>
      <c r="QLN1334" s="62">
        <f t="shared" si="935"/>
        <v>0</v>
      </c>
      <c r="QLO1334" s="62">
        <f t="shared" si="935"/>
        <v>0</v>
      </c>
      <c r="QLP1334" s="62">
        <f t="shared" si="935"/>
        <v>2000000</v>
      </c>
      <c r="QLQ1334" s="62">
        <f t="shared" si="935"/>
        <v>0</v>
      </c>
      <c r="QLR1334" s="62">
        <f t="shared" si="935"/>
        <v>0</v>
      </c>
      <c r="QLS1334" s="62">
        <f t="shared" si="935"/>
        <v>2000000</v>
      </c>
      <c r="QLT1334" s="62">
        <f t="shared" si="935"/>
        <v>2000000</v>
      </c>
      <c r="QLZ1334" s="62" t="s">
        <v>197</v>
      </c>
      <c r="QMA1334" s="62" t="s">
        <v>1294</v>
      </c>
      <c r="QMB1334" s="62">
        <f>QMB1330</f>
        <v>0</v>
      </c>
      <c r="QMC1334" s="62">
        <f t="shared" si="935"/>
        <v>0</v>
      </c>
      <c r="QMD1334" s="62">
        <f t="shared" si="935"/>
        <v>0</v>
      </c>
      <c r="QME1334" s="62">
        <f t="shared" si="935"/>
        <v>0</v>
      </c>
      <c r="QMF1334" s="62">
        <f t="shared" si="935"/>
        <v>2000000</v>
      </c>
      <c r="QMG1334" s="62">
        <f t="shared" si="935"/>
        <v>0</v>
      </c>
      <c r="QMH1334" s="62">
        <f t="shared" si="935"/>
        <v>0</v>
      </c>
      <c r="QMI1334" s="62">
        <f t="shared" si="935"/>
        <v>2000000</v>
      </c>
      <c r="QMJ1334" s="62">
        <f t="shared" si="935"/>
        <v>2000000</v>
      </c>
      <c r="QMP1334" s="62" t="s">
        <v>197</v>
      </c>
      <c r="QMQ1334" s="62" t="s">
        <v>1294</v>
      </c>
      <c r="QMR1334" s="62">
        <f>QMR1330</f>
        <v>0</v>
      </c>
      <c r="QMS1334" s="62">
        <f t="shared" si="936"/>
        <v>0</v>
      </c>
      <c r="QMT1334" s="62">
        <f t="shared" si="936"/>
        <v>0</v>
      </c>
      <c r="QMU1334" s="62">
        <f t="shared" si="936"/>
        <v>0</v>
      </c>
      <c r="QMV1334" s="62">
        <f t="shared" si="936"/>
        <v>2000000</v>
      </c>
      <c r="QMW1334" s="62">
        <f t="shared" si="936"/>
        <v>0</v>
      </c>
      <c r="QMX1334" s="62">
        <f t="shared" si="936"/>
        <v>0</v>
      </c>
      <c r="QMY1334" s="62">
        <f t="shared" si="936"/>
        <v>2000000</v>
      </c>
      <c r="QMZ1334" s="62">
        <f t="shared" si="936"/>
        <v>2000000</v>
      </c>
      <c r="QNF1334" s="62" t="s">
        <v>197</v>
      </c>
      <c r="QNG1334" s="62" t="s">
        <v>1294</v>
      </c>
      <c r="QNH1334" s="62">
        <f>QNH1330</f>
        <v>0</v>
      </c>
      <c r="QNI1334" s="62">
        <f t="shared" si="936"/>
        <v>0</v>
      </c>
      <c r="QNJ1334" s="62">
        <f t="shared" si="936"/>
        <v>0</v>
      </c>
      <c r="QNK1334" s="62">
        <f t="shared" si="936"/>
        <v>0</v>
      </c>
      <c r="QNL1334" s="62">
        <f t="shared" si="936"/>
        <v>2000000</v>
      </c>
      <c r="QNM1334" s="62">
        <f t="shared" si="936"/>
        <v>0</v>
      </c>
      <c r="QNN1334" s="62">
        <f t="shared" si="936"/>
        <v>0</v>
      </c>
      <c r="QNO1334" s="62">
        <f t="shared" si="936"/>
        <v>2000000</v>
      </c>
      <c r="QNP1334" s="62">
        <f t="shared" si="936"/>
        <v>2000000</v>
      </c>
      <c r="QNV1334" s="62" t="s">
        <v>197</v>
      </c>
      <c r="QNW1334" s="62" t="s">
        <v>1294</v>
      </c>
      <c r="QNX1334" s="62">
        <f>QNX1330</f>
        <v>0</v>
      </c>
      <c r="QNY1334" s="62">
        <f t="shared" si="936"/>
        <v>0</v>
      </c>
      <c r="QNZ1334" s="62">
        <f t="shared" si="936"/>
        <v>0</v>
      </c>
      <c r="QOA1334" s="62">
        <f t="shared" si="936"/>
        <v>0</v>
      </c>
      <c r="QOB1334" s="62">
        <f t="shared" si="936"/>
        <v>2000000</v>
      </c>
      <c r="QOC1334" s="62">
        <f t="shared" si="936"/>
        <v>0</v>
      </c>
      <c r="QOD1334" s="62">
        <f t="shared" si="936"/>
        <v>0</v>
      </c>
      <c r="QOE1334" s="62">
        <f t="shared" si="936"/>
        <v>2000000</v>
      </c>
      <c r="QOF1334" s="62">
        <f t="shared" si="936"/>
        <v>2000000</v>
      </c>
      <c r="QOL1334" s="62" t="s">
        <v>197</v>
      </c>
      <c r="QOM1334" s="62" t="s">
        <v>1294</v>
      </c>
      <c r="QON1334" s="62">
        <f>QON1330</f>
        <v>0</v>
      </c>
      <c r="QOO1334" s="62">
        <f t="shared" si="936"/>
        <v>0</v>
      </c>
      <c r="QOP1334" s="62">
        <f t="shared" si="936"/>
        <v>0</v>
      </c>
      <c r="QOQ1334" s="62">
        <f t="shared" si="936"/>
        <v>0</v>
      </c>
      <c r="QOR1334" s="62">
        <f t="shared" si="936"/>
        <v>2000000</v>
      </c>
      <c r="QOS1334" s="62">
        <f t="shared" si="936"/>
        <v>0</v>
      </c>
      <c r="QOT1334" s="62">
        <f t="shared" si="936"/>
        <v>0</v>
      </c>
      <c r="QOU1334" s="62">
        <f t="shared" si="936"/>
        <v>2000000</v>
      </c>
      <c r="QOV1334" s="62">
        <f t="shared" si="936"/>
        <v>2000000</v>
      </c>
      <c r="QPB1334" s="62" t="s">
        <v>197</v>
      </c>
      <c r="QPC1334" s="62" t="s">
        <v>1294</v>
      </c>
      <c r="QPD1334" s="62">
        <f>QPD1330</f>
        <v>0</v>
      </c>
      <c r="QPE1334" s="62">
        <f t="shared" si="937"/>
        <v>0</v>
      </c>
      <c r="QPF1334" s="62">
        <f t="shared" si="937"/>
        <v>0</v>
      </c>
      <c r="QPG1334" s="62">
        <f t="shared" si="937"/>
        <v>0</v>
      </c>
      <c r="QPH1334" s="62">
        <f t="shared" si="937"/>
        <v>2000000</v>
      </c>
      <c r="QPI1334" s="62">
        <f t="shared" si="937"/>
        <v>0</v>
      </c>
      <c r="QPJ1334" s="62">
        <f t="shared" si="937"/>
        <v>0</v>
      </c>
      <c r="QPK1334" s="62">
        <f t="shared" si="937"/>
        <v>2000000</v>
      </c>
      <c r="QPL1334" s="62">
        <f t="shared" si="937"/>
        <v>2000000</v>
      </c>
      <c r="QPR1334" s="62" t="s">
        <v>197</v>
      </c>
      <c r="QPS1334" s="62" t="s">
        <v>1294</v>
      </c>
      <c r="QPT1334" s="62">
        <f>QPT1330</f>
        <v>0</v>
      </c>
      <c r="QPU1334" s="62">
        <f t="shared" si="937"/>
        <v>0</v>
      </c>
      <c r="QPV1334" s="62">
        <f t="shared" si="937"/>
        <v>0</v>
      </c>
      <c r="QPW1334" s="62">
        <f t="shared" si="937"/>
        <v>0</v>
      </c>
      <c r="QPX1334" s="62">
        <f t="shared" si="937"/>
        <v>2000000</v>
      </c>
      <c r="QPY1334" s="62">
        <f t="shared" si="937"/>
        <v>0</v>
      </c>
      <c r="QPZ1334" s="62">
        <f t="shared" si="937"/>
        <v>0</v>
      </c>
      <c r="QQA1334" s="62">
        <f t="shared" si="937"/>
        <v>2000000</v>
      </c>
      <c r="QQB1334" s="62">
        <f t="shared" si="937"/>
        <v>2000000</v>
      </c>
      <c r="QQH1334" s="62" t="s">
        <v>197</v>
      </c>
      <c r="QQI1334" s="62" t="s">
        <v>1294</v>
      </c>
      <c r="QQJ1334" s="62">
        <f>QQJ1330</f>
        <v>0</v>
      </c>
      <c r="QQK1334" s="62">
        <f t="shared" si="937"/>
        <v>0</v>
      </c>
      <c r="QQL1334" s="62">
        <f t="shared" si="937"/>
        <v>0</v>
      </c>
      <c r="QQM1334" s="62">
        <f t="shared" si="937"/>
        <v>0</v>
      </c>
      <c r="QQN1334" s="62">
        <f t="shared" si="937"/>
        <v>2000000</v>
      </c>
      <c r="QQO1334" s="62">
        <f t="shared" si="937"/>
        <v>0</v>
      </c>
      <c r="QQP1334" s="62">
        <f t="shared" si="937"/>
        <v>0</v>
      </c>
      <c r="QQQ1334" s="62">
        <f t="shared" si="937"/>
        <v>2000000</v>
      </c>
      <c r="QQR1334" s="62">
        <f t="shared" si="937"/>
        <v>2000000</v>
      </c>
      <c r="QQX1334" s="62" t="s">
        <v>197</v>
      </c>
      <c r="QQY1334" s="62" t="s">
        <v>1294</v>
      </c>
      <c r="QQZ1334" s="62">
        <f>QQZ1330</f>
        <v>0</v>
      </c>
      <c r="QRA1334" s="62">
        <f t="shared" si="937"/>
        <v>0</v>
      </c>
      <c r="QRB1334" s="62">
        <f t="shared" si="937"/>
        <v>0</v>
      </c>
      <c r="QRC1334" s="62">
        <f t="shared" si="937"/>
        <v>0</v>
      </c>
      <c r="QRD1334" s="62">
        <f t="shared" si="937"/>
        <v>2000000</v>
      </c>
      <c r="QRE1334" s="62">
        <f t="shared" si="937"/>
        <v>0</v>
      </c>
      <c r="QRF1334" s="62">
        <f t="shared" si="937"/>
        <v>0</v>
      </c>
      <c r="QRG1334" s="62">
        <f t="shared" si="937"/>
        <v>2000000</v>
      </c>
      <c r="QRH1334" s="62">
        <f t="shared" si="937"/>
        <v>2000000</v>
      </c>
      <c r="QRN1334" s="62" t="s">
        <v>197</v>
      </c>
      <c r="QRO1334" s="62" t="s">
        <v>1294</v>
      </c>
      <c r="QRP1334" s="62">
        <f>QRP1330</f>
        <v>0</v>
      </c>
      <c r="QRQ1334" s="62">
        <f t="shared" si="938"/>
        <v>0</v>
      </c>
      <c r="QRR1334" s="62">
        <f t="shared" si="938"/>
        <v>0</v>
      </c>
      <c r="QRS1334" s="62">
        <f t="shared" si="938"/>
        <v>0</v>
      </c>
      <c r="QRT1334" s="62">
        <f t="shared" si="938"/>
        <v>2000000</v>
      </c>
      <c r="QRU1334" s="62">
        <f t="shared" si="938"/>
        <v>0</v>
      </c>
      <c r="QRV1334" s="62">
        <f t="shared" si="938"/>
        <v>0</v>
      </c>
      <c r="QRW1334" s="62">
        <f t="shared" si="938"/>
        <v>2000000</v>
      </c>
      <c r="QRX1334" s="62">
        <f t="shared" si="938"/>
        <v>2000000</v>
      </c>
      <c r="QSD1334" s="62" t="s">
        <v>197</v>
      </c>
      <c r="QSE1334" s="62" t="s">
        <v>1294</v>
      </c>
      <c r="QSF1334" s="62">
        <f>QSF1330</f>
        <v>0</v>
      </c>
      <c r="QSG1334" s="62">
        <f t="shared" si="938"/>
        <v>0</v>
      </c>
      <c r="QSH1334" s="62">
        <f t="shared" si="938"/>
        <v>0</v>
      </c>
      <c r="QSI1334" s="62">
        <f t="shared" si="938"/>
        <v>0</v>
      </c>
      <c r="QSJ1334" s="62">
        <f t="shared" si="938"/>
        <v>2000000</v>
      </c>
      <c r="QSK1334" s="62">
        <f t="shared" si="938"/>
        <v>0</v>
      </c>
      <c r="QSL1334" s="62">
        <f t="shared" si="938"/>
        <v>0</v>
      </c>
      <c r="QSM1334" s="62">
        <f t="shared" si="938"/>
        <v>2000000</v>
      </c>
      <c r="QSN1334" s="62">
        <f t="shared" si="938"/>
        <v>2000000</v>
      </c>
      <c r="QST1334" s="62" t="s">
        <v>197</v>
      </c>
      <c r="QSU1334" s="62" t="s">
        <v>1294</v>
      </c>
      <c r="QSV1334" s="62">
        <f>QSV1330</f>
        <v>0</v>
      </c>
      <c r="QSW1334" s="62">
        <f t="shared" si="938"/>
        <v>0</v>
      </c>
      <c r="QSX1334" s="62">
        <f t="shared" si="938"/>
        <v>0</v>
      </c>
      <c r="QSY1334" s="62">
        <f t="shared" si="938"/>
        <v>0</v>
      </c>
      <c r="QSZ1334" s="62">
        <f t="shared" si="938"/>
        <v>2000000</v>
      </c>
      <c r="QTA1334" s="62">
        <f t="shared" si="938"/>
        <v>0</v>
      </c>
      <c r="QTB1334" s="62">
        <f t="shared" si="938"/>
        <v>0</v>
      </c>
      <c r="QTC1334" s="62">
        <f t="shared" si="938"/>
        <v>2000000</v>
      </c>
      <c r="QTD1334" s="62">
        <f t="shared" si="938"/>
        <v>2000000</v>
      </c>
      <c r="QTJ1334" s="62" t="s">
        <v>197</v>
      </c>
      <c r="QTK1334" s="62" t="s">
        <v>1294</v>
      </c>
      <c r="QTL1334" s="62">
        <f>QTL1330</f>
        <v>0</v>
      </c>
      <c r="QTM1334" s="62">
        <f t="shared" si="938"/>
        <v>0</v>
      </c>
      <c r="QTN1334" s="62">
        <f t="shared" si="938"/>
        <v>0</v>
      </c>
      <c r="QTO1334" s="62">
        <f t="shared" si="938"/>
        <v>0</v>
      </c>
      <c r="QTP1334" s="62">
        <f t="shared" si="938"/>
        <v>2000000</v>
      </c>
      <c r="QTQ1334" s="62">
        <f t="shared" si="938"/>
        <v>0</v>
      </c>
      <c r="QTR1334" s="62">
        <f t="shared" si="938"/>
        <v>0</v>
      </c>
      <c r="QTS1334" s="62">
        <f t="shared" si="938"/>
        <v>2000000</v>
      </c>
      <c r="QTT1334" s="62">
        <f t="shared" si="938"/>
        <v>2000000</v>
      </c>
      <c r="QTZ1334" s="62" t="s">
        <v>197</v>
      </c>
      <c r="QUA1334" s="62" t="s">
        <v>1294</v>
      </c>
      <c r="QUB1334" s="62">
        <f>QUB1330</f>
        <v>0</v>
      </c>
      <c r="QUC1334" s="62">
        <f t="shared" si="939"/>
        <v>0</v>
      </c>
      <c r="QUD1334" s="62">
        <f t="shared" si="939"/>
        <v>0</v>
      </c>
      <c r="QUE1334" s="62">
        <f t="shared" si="939"/>
        <v>0</v>
      </c>
      <c r="QUF1334" s="62">
        <f t="shared" si="939"/>
        <v>2000000</v>
      </c>
      <c r="QUG1334" s="62">
        <f t="shared" si="939"/>
        <v>0</v>
      </c>
      <c r="QUH1334" s="62">
        <f t="shared" si="939"/>
        <v>0</v>
      </c>
      <c r="QUI1334" s="62">
        <f t="shared" si="939"/>
        <v>2000000</v>
      </c>
      <c r="QUJ1334" s="62">
        <f t="shared" si="939"/>
        <v>2000000</v>
      </c>
      <c r="QUP1334" s="62" t="s">
        <v>197</v>
      </c>
      <c r="QUQ1334" s="62" t="s">
        <v>1294</v>
      </c>
      <c r="QUR1334" s="62">
        <f>QUR1330</f>
        <v>0</v>
      </c>
      <c r="QUS1334" s="62">
        <f t="shared" si="939"/>
        <v>0</v>
      </c>
      <c r="QUT1334" s="62">
        <f t="shared" si="939"/>
        <v>0</v>
      </c>
      <c r="QUU1334" s="62">
        <f t="shared" si="939"/>
        <v>0</v>
      </c>
      <c r="QUV1334" s="62">
        <f t="shared" si="939"/>
        <v>2000000</v>
      </c>
      <c r="QUW1334" s="62">
        <f t="shared" si="939"/>
        <v>0</v>
      </c>
      <c r="QUX1334" s="62">
        <f t="shared" si="939"/>
        <v>0</v>
      </c>
      <c r="QUY1334" s="62">
        <f t="shared" si="939"/>
        <v>2000000</v>
      </c>
      <c r="QUZ1334" s="62">
        <f t="shared" si="939"/>
        <v>2000000</v>
      </c>
      <c r="QVF1334" s="62" t="s">
        <v>197</v>
      </c>
      <c r="QVG1334" s="62" t="s">
        <v>1294</v>
      </c>
      <c r="QVH1334" s="62">
        <f>QVH1330</f>
        <v>0</v>
      </c>
      <c r="QVI1334" s="62">
        <f t="shared" si="939"/>
        <v>0</v>
      </c>
      <c r="QVJ1334" s="62">
        <f t="shared" si="939"/>
        <v>0</v>
      </c>
      <c r="QVK1334" s="62">
        <f t="shared" si="939"/>
        <v>0</v>
      </c>
      <c r="QVL1334" s="62">
        <f t="shared" si="939"/>
        <v>2000000</v>
      </c>
      <c r="QVM1334" s="62">
        <f t="shared" si="939"/>
        <v>0</v>
      </c>
      <c r="QVN1334" s="62">
        <f t="shared" si="939"/>
        <v>0</v>
      </c>
      <c r="QVO1334" s="62">
        <f t="shared" si="939"/>
        <v>2000000</v>
      </c>
      <c r="QVP1334" s="62">
        <f t="shared" si="939"/>
        <v>2000000</v>
      </c>
      <c r="QVV1334" s="62" t="s">
        <v>197</v>
      </c>
      <c r="QVW1334" s="62" t="s">
        <v>1294</v>
      </c>
      <c r="QVX1334" s="62">
        <f>QVX1330</f>
        <v>0</v>
      </c>
      <c r="QVY1334" s="62">
        <f t="shared" si="939"/>
        <v>0</v>
      </c>
      <c r="QVZ1334" s="62">
        <f t="shared" si="939"/>
        <v>0</v>
      </c>
      <c r="QWA1334" s="62">
        <f t="shared" si="939"/>
        <v>0</v>
      </c>
      <c r="QWB1334" s="62">
        <f t="shared" si="939"/>
        <v>2000000</v>
      </c>
      <c r="QWC1334" s="62">
        <f t="shared" si="939"/>
        <v>0</v>
      </c>
      <c r="QWD1334" s="62">
        <f t="shared" si="939"/>
        <v>0</v>
      </c>
      <c r="QWE1334" s="62">
        <f t="shared" si="939"/>
        <v>2000000</v>
      </c>
      <c r="QWF1334" s="62">
        <f t="shared" si="939"/>
        <v>2000000</v>
      </c>
      <c r="QWL1334" s="62" t="s">
        <v>197</v>
      </c>
      <c r="QWM1334" s="62" t="s">
        <v>1294</v>
      </c>
      <c r="QWN1334" s="62">
        <f>QWN1330</f>
        <v>0</v>
      </c>
      <c r="QWO1334" s="62">
        <f t="shared" si="940"/>
        <v>0</v>
      </c>
      <c r="QWP1334" s="62">
        <f t="shared" si="940"/>
        <v>0</v>
      </c>
      <c r="QWQ1334" s="62">
        <f t="shared" si="940"/>
        <v>0</v>
      </c>
      <c r="QWR1334" s="62">
        <f t="shared" si="940"/>
        <v>2000000</v>
      </c>
      <c r="QWS1334" s="62">
        <f t="shared" si="940"/>
        <v>0</v>
      </c>
      <c r="QWT1334" s="62">
        <f t="shared" si="940"/>
        <v>0</v>
      </c>
      <c r="QWU1334" s="62">
        <f t="shared" si="940"/>
        <v>2000000</v>
      </c>
      <c r="QWV1334" s="62">
        <f t="shared" si="940"/>
        <v>2000000</v>
      </c>
      <c r="QXB1334" s="62" t="s">
        <v>197</v>
      </c>
      <c r="QXC1334" s="62" t="s">
        <v>1294</v>
      </c>
      <c r="QXD1334" s="62">
        <f>QXD1330</f>
        <v>0</v>
      </c>
      <c r="QXE1334" s="62">
        <f t="shared" si="940"/>
        <v>0</v>
      </c>
      <c r="QXF1334" s="62">
        <f t="shared" si="940"/>
        <v>0</v>
      </c>
      <c r="QXG1334" s="62">
        <f t="shared" si="940"/>
        <v>0</v>
      </c>
      <c r="QXH1334" s="62">
        <f t="shared" si="940"/>
        <v>2000000</v>
      </c>
      <c r="QXI1334" s="62">
        <f t="shared" si="940"/>
        <v>0</v>
      </c>
      <c r="QXJ1334" s="62">
        <f t="shared" si="940"/>
        <v>0</v>
      </c>
      <c r="QXK1334" s="62">
        <f t="shared" si="940"/>
        <v>2000000</v>
      </c>
      <c r="QXL1334" s="62">
        <f t="shared" si="940"/>
        <v>2000000</v>
      </c>
      <c r="QXR1334" s="62" t="s">
        <v>197</v>
      </c>
      <c r="QXS1334" s="62" t="s">
        <v>1294</v>
      </c>
      <c r="QXT1334" s="62">
        <f>QXT1330</f>
        <v>0</v>
      </c>
      <c r="QXU1334" s="62">
        <f t="shared" si="940"/>
        <v>0</v>
      </c>
      <c r="QXV1334" s="62">
        <f t="shared" si="940"/>
        <v>0</v>
      </c>
      <c r="QXW1334" s="62">
        <f t="shared" si="940"/>
        <v>0</v>
      </c>
      <c r="QXX1334" s="62">
        <f t="shared" si="940"/>
        <v>2000000</v>
      </c>
      <c r="QXY1334" s="62">
        <f t="shared" si="940"/>
        <v>0</v>
      </c>
      <c r="QXZ1334" s="62">
        <f t="shared" si="940"/>
        <v>0</v>
      </c>
      <c r="QYA1334" s="62">
        <f t="shared" si="940"/>
        <v>2000000</v>
      </c>
      <c r="QYB1334" s="62">
        <f t="shared" si="940"/>
        <v>2000000</v>
      </c>
      <c r="QYH1334" s="62" t="s">
        <v>197</v>
      </c>
      <c r="QYI1334" s="62" t="s">
        <v>1294</v>
      </c>
      <c r="QYJ1334" s="62">
        <f>QYJ1330</f>
        <v>0</v>
      </c>
      <c r="QYK1334" s="62">
        <f t="shared" si="940"/>
        <v>0</v>
      </c>
      <c r="QYL1334" s="62">
        <f t="shared" si="940"/>
        <v>0</v>
      </c>
      <c r="QYM1334" s="62">
        <f t="shared" si="940"/>
        <v>0</v>
      </c>
      <c r="QYN1334" s="62">
        <f t="shared" si="940"/>
        <v>2000000</v>
      </c>
      <c r="QYO1334" s="62">
        <f t="shared" si="940"/>
        <v>0</v>
      </c>
      <c r="QYP1334" s="62">
        <f t="shared" si="940"/>
        <v>0</v>
      </c>
      <c r="QYQ1334" s="62">
        <f t="shared" si="940"/>
        <v>2000000</v>
      </c>
      <c r="QYR1334" s="62">
        <f t="shared" si="940"/>
        <v>2000000</v>
      </c>
      <c r="QYX1334" s="62" t="s">
        <v>197</v>
      </c>
      <c r="QYY1334" s="62" t="s">
        <v>1294</v>
      </c>
      <c r="QYZ1334" s="62">
        <f>QYZ1330</f>
        <v>0</v>
      </c>
      <c r="QZA1334" s="62">
        <f t="shared" si="941"/>
        <v>0</v>
      </c>
      <c r="QZB1334" s="62">
        <f t="shared" si="941"/>
        <v>0</v>
      </c>
      <c r="QZC1334" s="62">
        <f t="shared" si="941"/>
        <v>0</v>
      </c>
      <c r="QZD1334" s="62">
        <f t="shared" si="941"/>
        <v>2000000</v>
      </c>
      <c r="QZE1334" s="62">
        <f t="shared" si="941"/>
        <v>0</v>
      </c>
      <c r="QZF1334" s="62">
        <f t="shared" si="941"/>
        <v>0</v>
      </c>
      <c r="QZG1334" s="62">
        <f t="shared" si="941"/>
        <v>2000000</v>
      </c>
      <c r="QZH1334" s="62">
        <f t="shared" si="941"/>
        <v>2000000</v>
      </c>
      <c r="QZN1334" s="62" t="s">
        <v>197</v>
      </c>
      <c r="QZO1334" s="62" t="s">
        <v>1294</v>
      </c>
      <c r="QZP1334" s="62">
        <f>QZP1330</f>
        <v>0</v>
      </c>
      <c r="QZQ1334" s="62">
        <f t="shared" si="941"/>
        <v>0</v>
      </c>
      <c r="QZR1334" s="62">
        <f t="shared" si="941"/>
        <v>0</v>
      </c>
      <c r="QZS1334" s="62">
        <f t="shared" si="941"/>
        <v>0</v>
      </c>
      <c r="QZT1334" s="62">
        <f t="shared" si="941"/>
        <v>2000000</v>
      </c>
      <c r="QZU1334" s="62">
        <f t="shared" si="941"/>
        <v>0</v>
      </c>
      <c r="QZV1334" s="62">
        <f t="shared" si="941"/>
        <v>0</v>
      </c>
      <c r="QZW1334" s="62">
        <f t="shared" si="941"/>
        <v>2000000</v>
      </c>
      <c r="QZX1334" s="62">
        <f t="shared" si="941"/>
        <v>2000000</v>
      </c>
      <c r="RAD1334" s="62" t="s">
        <v>197</v>
      </c>
      <c r="RAE1334" s="62" t="s">
        <v>1294</v>
      </c>
      <c r="RAF1334" s="62">
        <f>RAF1330</f>
        <v>0</v>
      </c>
      <c r="RAG1334" s="62">
        <f t="shared" si="941"/>
        <v>0</v>
      </c>
      <c r="RAH1334" s="62">
        <f t="shared" si="941"/>
        <v>0</v>
      </c>
      <c r="RAI1334" s="62">
        <f t="shared" si="941"/>
        <v>0</v>
      </c>
      <c r="RAJ1334" s="62">
        <f t="shared" si="941"/>
        <v>2000000</v>
      </c>
      <c r="RAK1334" s="62">
        <f t="shared" si="941"/>
        <v>0</v>
      </c>
      <c r="RAL1334" s="62">
        <f t="shared" si="941"/>
        <v>0</v>
      </c>
      <c r="RAM1334" s="62">
        <f t="shared" si="941"/>
        <v>2000000</v>
      </c>
      <c r="RAN1334" s="62">
        <f t="shared" si="941"/>
        <v>2000000</v>
      </c>
      <c r="RAT1334" s="62" t="s">
        <v>197</v>
      </c>
      <c r="RAU1334" s="62" t="s">
        <v>1294</v>
      </c>
      <c r="RAV1334" s="62">
        <f>RAV1330</f>
        <v>0</v>
      </c>
      <c r="RAW1334" s="62">
        <f t="shared" si="941"/>
        <v>0</v>
      </c>
      <c r="RAX1334" s="62">
        <f t="shared" si="941"/>
        <v>0</v>
      </c>
      <c r="RAY1334" s="62">
        <f t="shared" si="941"/>
        <v>0</v>
      </c>
      <c r="RAZ1334" s="62">
        <f t="shared" si="941"/>
        <v>2000000</v>
      </c>
      <c r="RBA1334" s="62">
        <f t="shared" si="941"/>
        <v>0</v>
      </c>
      <c r="RBB1334" s="62">
        <f t="shared" si="941"/>
        <v>0</v>
      </c>
      <c r="RBC1334" s="62">
        <f t="shared" si="941"/>
        <v>2000000</v>
      </c>
      <c r="RBD1334" s="62">
        <f t="shared" si="941"/>
        <v>2000000</v>
      </c>
      <c r="RBJ1334" s="62" t="s">
        <v>197</v>
      </c>
      <c r="RBK1334" s="62" t="s">
        <v>1294</v>
      </c>
      <c r="RBL1334" s="62">
        <f>RBL1330</f>
        <v>0</v>
      </c>
      <c r="RBM1334" s="62">
        <f t="shared" si="942"/>
        <v>0</v>
      </c>
      <c r="RBN1334" s="62">
        <f t="shared" si="942"/>
        <v>0</v>
      </c>
      <c r="RBO1334" s="62">
        <f t="shared" si="942"/>
        <v>0</v>
      </c>
      <c r="RBP1334" s="62">
        <f t="shared" si="942"/>
        <v>2000000</v>
      </c>
      <c r="RBQ1334" s="62">
        <f t="shared" si="942"/>
        <v>0</v>
      </c>
      <c r="RBR1334" s="62">
        <f t="shared" si="942"/>
        <v>0</v>
      </c>
      <c r="RBS1334" s="62">
        <f t="shared" si="942"/>
        <v>2000000</v>
      </c>
      <c r="RBT1334" s="62">
        <f t="shared" si="942"/>
        <v>2000000</v>
      </c>
      <c r="RBZ1334" s="62" t="s">
        <v>197</v>
      </c>
      <c r="RCA1334" s="62" t="s">
        <v>1294</v>
      </c>
      <c r="RCB1334" s="62">
        <f>RCB1330</f>
        <v>0</v>
      </c>
      <c r="RCC1334" s="62">
        <f t="shared" si="942"/>
        <v>0</v>
      </c>
      <c r="RCD1334" s="62">
        <f t="shared" si="942"/>
        <v>0</v>
      </c>
      <c r="RCE1334" s="62">
        <f t="shared" si="942"/>
        <v>0</v>
      </c>
      <c r="RCF1334" s="62">
        <f t="shared" si="942"/>
        <v>2000000</v>
      </c>
      <c r="RCG1334" s="62">
        <f t="shared" si="942"/>
        <v>0</v>
      </c>
      <c r="RCH1334" s="62">
        <f t="shared" si="942"/>
        <v>0</v>
      </c>
      <c r="RCI1334" s="62">
        <f t="shared" si="942"/>
        <v>2000000</v>
      </c>
      <c r="RCJ1334" s="62">
        <f t="shared" si="942"/>
        <v>2000000</v>
      </c>
      <c r="RCP1334" s="62" t="s">
        <v>197</v>
      </c>
      <c r="RCQ1334" s="62" t="s">
        <v>1294</v>
      </c>
      <c r="RCR1334" s="62">
        <f>RCR1330</f>
        <v>0</v>
      </c>
      <c r="RCS1334" s="62">
        <f t="shared" si="942"/>
        <v>0</v>
      </c>
      <c r="RCT1334" s="62">
        <f t="shared" si="942"/>
        <v>0</v>
      </c>
      <c r="RCU1334" s="62">
        <f t="shared" si="942"/>
        <v>0</v>
      </c>
      <c r="RCV1334" s="62">
        <f t="shared" si="942"/>
        <v>2000000</v>
      </c>
      <c r="RCW1334" s="62">
        <f t="shared" si="942"/>
        <v>0</v>
      </c>
      <c r="RCX1334" s="62">
        <f t="shared" si="942"/>
        <v>0</v>
      </c>
      <c r="RCY1334" s="62">
        <f t="shared" si="942"/>
        <v>2000000</v>
      </c>
      <c r="RCZ1334" s="62">
        <f t="shared" si="942"/>
        <v>2000000</v>
      </c>
      <c r="RDF1334" s="62" t="s">
        <v>197</v>
      </c>
      <c r="RDG1334" s="62" t="s">
        <v>1294</v>
      </c>
      <c r="RDH1334" s="62">
        <f>RDH1330</f>
        <v>0</v>
      </c>
      <c r="RDI1334" s="62">
        <f t="shared" si="942"/>
        <v>0</v>
      </c>
      <c r="RDJ1334" s="62">
        <f t="shared" si="942"/>
        <v>0</v>
      </c>
      <c r="RDK1334" s="62">
        <f t="shared" si="942"/>
        <v>0</v>
      </c>
      <c r="RDL1334" s="62">
        <f t="shared" si="942"/>
        <v>2000000</v>
      </c>
      <c r="RDM1334" s="62">
        <f t="shared" si="942"/>
        <v>0</v>
      </c>
      <c r="RDN1334" s="62">
        <f t="shared" si="942"/>
        <v>0</v>
      </c>
      <c r="RDO1334" s="62">
        <f t="shared" si="942"/>
        <v>2000000</v>
      </c>
      <c r="RDP1334" s="62">
        <f t="shared" si="942"/>
        <v>2000000</v>
      </c>
      <c r="RDV1334" s="62" t="s">
        <v>197</v>
      </c>
      <c r="RDW1334" s="62" t="s">
        <v>1294</v>
      </c>
      <c r="RDX1334" s="62">
        <f>RDX1330</f>
        <v>0</v>
      </c>
      <c r="RDY1334" s="62">
        <f t="shared" si="943"/>
        <v>0</v>
      </c>
      <c r="RDZ1334" s="62">
        <f t="shared" si="943"/>
        <v>0</v>
      </c>
      <c r="REA1334" s="62">
        <f t="shared" si="943"/>
        <v>0</v>
      </c>
      <c r="REB1334" s="62">
        <f t="shared" si="943"/>
        <v>2000000</v>
      </c>
      <c r="REC1334" s="62">
        <f t="shared" si="943"/>
        <v>0</v>
      </c>
      <c r="RED1334" s="62">
        <f t="shared" si="943"/>
        <v>0</v>
      </c>
      <c r="REE1334" s="62">
        <f t="shared" si="943"/>
        <v>2000000</v>
      </c>
      <c r="REF1334" s="62">
        <f t="shared" si="943"/>
        <v>2000000</v>
      </c>
      <c r="REL1334" s="62" t="s">
        <v>197</v>
      </c>
      <c r="REM1334" s="62" t="s">
        <v>1294</v>
      </c>
      <c r="REN1334" s="62">
        <f>REN1330</f>
        <v>0</v>
      </c>
      <c r="REO1334" s="62">
        <f t="shared" si="943"/>
        <v>0</v>
      </c>
      <c r="REP1334" s="62">
        <f t="shared" si="943"/>
        <v>0</v>
      </c>
      <c r="REQ1334" s="62">
        <f t="shared" si="943"/>
        <v>0</v>
      </c>
      <c r="RER1334" s="62">
        <f t="shared" si="943"/>
        <v>2000000</v>
      </c>
      <c r="RES1334" s="62">
        <f t="shared" si="943"/>
        <v>0</v>
      </c>
      <c r="RET1334" s="62">
        <f t="shared" si="943"/>
        <v>0</v>
      </c>
      <c r="REU1334" s="62">
        <f t="shared" si="943"/>
        <v>2000000</v>
      </c>
      <c r="REV1334" s="62">
        <f t="shared" si="943"/>
        <v>2000000</v>
      </c>
      <c r="RFB1334" s="62" t="s">
        <v>197</v>
      </c>
      <c r="RFC1334" s="62" t="s">
        <v>1294</v>
      </c>
      <c r="RFD1334" s="62">
        <f>RFD1330</f>
        <v>0</v>
      </c>
      <c r="RFE1334" s="62">
        <f t="shared" si="943"/>
        <v>0</v>
      </c>
      <c r="RFF1334" s="62">
        <f t="shared" si="943"/>
        <v>0</v>
      </c>
      <c r="RFG1334" s="62">
        <f t="shared" si="943"/>
        <v>0</v>
      </c>
      <c r="RFH1334" s="62">
        <f t="shared" si="943"/>
        <v>2000000</v>
      </c>
      <c r="RFI1334" s="62">
        <f t="shared" si="943"/>
        <v>0</v>
      </c>
      <c r="RFJ1334" s="62">
        <f t="shared" si="943"/>
        <v>0</v>
      </c>
      <c r="RFK1334" s="62">
        <f t="shared" si="943"/>
        <v>2000000</v>
      </c>
      <c r="RFL1334" s="62">
        <f t="shared" si="943"/>
        <v>2000000</v>
      </c>
      <c r="RFR1334" s="62" t="s">
        <v>197</v>
      </c>
      <c r="RFS1334" s="62" t="s">
        <v>1294</v>
      </c>
      <c r="RFT1334" s="62">
        <f>RFT1330</f>
        <v>0</v>
      </c>
      <c r="RFU1334" s="62">
        <f t="shared" si="943"/>
        <v>0</v>
      </c>
      <c r="RFV1334" s="62">
        <f t="shared" si="943"/>
        <v>0</v>
      </c>
      <c r="RFW1334" s="62">
        <f t="shared" si="943"/>
        <v>0</v>
      </c>
      <c r="RFX1334" s="62">
        <f t="shared" si="943"/>
        <v>2000000</v>
      </c>
      <c r="RFY1334" s="62">
        <f t="shared" si="943"/>
        <v>0</v>
      </c>
      <c r="RFZ1334" s="62">
        <f t="shared" si="943"/>
        <v>0</v>
      </c>
      <c r="RGA1334" s="62">
        <f t="shared" si="943"/>
        <v>2000000</v>
      </c>
      <c r="RGB1334" s="62">
        <f t="shared" si="943"/>
        <v>2000000</v>
      </c>
      <c r="RGH1334" s="62" t="s">
        <v>197</v>
      </c>
      <c r="RGI1334" s="62" t="s">
        <v>1294</v>
      </c>
      <c r="RGJ1334" s="62">
        <f>RGJ1330</f>
        <v>0</v>
      </c>
      <c r="RGK1334" s="62">
        <f t="shared" si="944"/>
        <v>0</v>
      </c>
      <c r="RGL1334" s="62">
        <f t="shared" si="944"/>
        <v>0</v>
      </c>
      <c r="RGM1334" s="62">
        <f t="shared" si="944"/>
        <v>0</v>
      </c>
      <c r="RGN1334" s="62">
        <f t="shared" si="944"/>
        <v>2000000</v>
      </c>
      <c r="RGO1334" s="62">
        <f t="shared" si="944"/>
        <v>0</v>
      </c>
      <c r="RGP1334" s="62">
        <f t="shared" si="944"/>
        <v>0</v>
      </c>
      <c r="RGQ1334" s="62">
        <f t="shared" si="944"/>
        <v>2000000</v>
      </c>
      <c r="RGR1334" s="62">
        <f t="shared" si="944"/>
        <v>2000000</v>
      </c>
      <c r="RGX1334" s="62" t="s">
        <v>197</v>
      </c>
      <c r="RGY1334" s="62" t="s">
        <v>1294</v>
      </c>
      <c r="RGZ1334" s="62">
        <f>RGZ1330</f>
        <v>0</v>
      </c>
      <c r="RHA1334" s="62">
        <f t="shared" si="944"/>
        <v>0</v>
      </c>
      <c r="RHB1334" s="62">
        <f t="shared" si="944"/>
        <v>0</v>
      </c>
      <c r="RHC1334" s="62">
        <f t="shared" si="944"/>
        <v>0</v>
      </c>
      <c r="RHD1334" s="62">
        <f t="shared" si="944"/>
        <v>2000000</v>
      </c>
      <c r="RHE1334" s="62">
        <f t="shared" si="944"/>
        <v>0</v>
      </c>
      <c r="RHF1334" s="62">
        <f t="shared" si="944"/>
        <v>0</v>
      </c>
      <c r="RHG1334" s="62">
        <f t="shared" si="944"/>
        <v>2000000</v>
      </c>
      <c r="RHH1334" s="62">
        <f t="shared" si="944"/>
        <v>2000000</v>
      </c>
      <c r="RHN1334" s="62" t="s">
        <v>197</v>
      </c>
      <c r="RHO1334" s="62" t="s">
        <v>1294</v>
      </c>
      <c r="RHP1334" s="62">
        <f>RHP1330</f>
        <v>0</v>
      </c>
      <c r="RHQ1334" s="62">
        <f t="shared" si="944"/>
        <v>0</v>
      </c>
      <c r="RHR1334" s="62">
        <f t="shared" si="944"/>
        <v>0</v>
      </c>
      <c r="RHS1334" s="62">
        <f t="shared" si="944"/>
        <v>0</v>
      </c>
      <c r="RHT1334" s="62">
        <f t="shared" si="944"/>
        <v>2000000</v>
      </c>
      <c r="RHU1334" s="62">
        <f t="shared" si="944"/>
        <v>0</v>
      </c>
      <c r="RHV1334" s="62">
        <f t="shared" si="944"/>
        <v>0</v>
      </c>
      <c r="RHW1334" s="62">
        <f t="shared" si="944"/>
        <v>2000000</v>
      </c>
      <c r="RHX1334" s="62">
        <f t="shared" si="944"/>
        <v>2000000</v>
      </c>
      <c r="RID1334" s="62" t="s">
        <v>197</v>
      </c>
      <c r="RIE1334" s="62" t="s">
        <v>1294</v>
      </c>
      <c r="RIF1334" s="62">
        <f>RIF1330</f>
        <v>0</v>
      </c>
      <c r="RIG1334" s="62">
        <f t="shared" si="944"/>
        <v>0</v>
      </c>
      <c r="RIH1334" s="62">
        <f t="shared" si="944"/>
        <v>0</v>
      </c>
      <c r="RII1334" s="62">
        <f t="shared" si="944"/>
        <v>0</v>
      </c>
      <c r="RIJ1334" s="62">
        <f t="shared" si="944"/>
        <v>2000000</v>
      </c>
      <c r="RIK1334" s="62">
        <f t="shared" si="944"/>
        <v>0</v>
      </c>
      <c r="RIL1334" s="62">
        <f t="shared" si="944"/>
        <v>0</v>
      </c>
      <c r="RIM1334" s="62">
        <f t="shared" si="944"/>
        <v>2000000</v>
      </c>
      <c r="RIN1334" s="62">
        <f t="shared" si="944"/>
        <v>2000000</v>
      </c>
      <c r="RIT1334" s="62" t="s">
        <v>197</v>
      </c>
      <c r="RIU1334" s="62" t="s">
        <v>1294</v>
      </c>
      <c r="RIV1334" s="62">
        <f>RIV1330</f>
        <v>0</v>
      </c>
      <c r="RIW1334" s="62">
        <f t="shared" si="945"/>
        <v>0</v>
      </c>
      <c r="RIX1334" s="62">
        <f t="shared" si="945"/>
        <v>0</v>
      </c>
      <c r="RIY1334" s="62">
        <f t="shared" si="945"/>
        <v>0</v>
      </c>
      <c r="RIZ1334" s="62">
        <f t="shared" si="945"/>
        <v>2000000</v>
      </c>
      <c r="RJA1334" s="62">
        <f t="shared" si="945"/>
        <v>0</v>
      </c>
      <c r="RJB1334" s="62">
        <f t="shared" si="945"/>
        <v>0</v>
      </c>
      <c r="RJC1334" s="62">
        <f t="shared" si="945"/>
        <v>2000000</v>
      </c>
      <c r="RJD1334" s="62">
        <f t="shared" si="945"/>
        <v>2000000</v>
      </c>
      <c r="RJJ1334" s="62" t="s">
        <v>197</v>
      </c>
      <c r="RJK1334" s="62" t="s">
        <v>1294</v>
      </c>
      <c r="RJL1334" s="62">
        <f>RJL1330</f>
        <v>0</v>
      </c>
      <c r="RJM1334" s="62">
        <f t="shared" si="945"/>
        <v>0</v>
      </c>
      <c r="RJN1334" s="62">
        <f t="shared" si="945"/>
        <v>0</v>
      </c>
      <c r="RJO1334" s="62">
        <f t="shared" si="945"/>
        <v>0</v>
      </c>
      <c r="RJP1334" s="62">
        <f t="shared" si="945"/>
        <v>2000000</v>
      </c>
      <c r="RJQ1334" s="62">
        <f t="shared" si="945"/>
        <v>0</v>
      </c>
      <c r="RJR1334" s="62">
        <f t="shared" si="945"/>
        <v>0</v>
      </c>
      <c r="RJS1334" s="62">
        <f t="shared" si="945"/>
        <v>2000000</v>
      </c>
      <c r="RJT1334" s="62">
        <f t="shared" si="945"/>
        <v>2000000</v>
      </c>
      <c r="RJZ1334" s="62" t="s">
        <v>197</v>
      </c>
      <c r="RKA1334" s="62" t="s">
        <v>1294</v>
      </c>
      <c r="RKB1334" s="62">
        <f>RKB1330</f>
        <v>0</v>
      </c>
      <c r="RKC1334" s="62">
        <f t="shared" si="945"/>
        <v>0</v>
      </c>
      <c r="RKD1334" s="62">
        <f t="shared" si="945"/>
        <v>0</v>
      </c>
      <c r="RKE1334" s="62">
        <f t="shared" si="945"/>
        <v>0</v>
      </c>
      <c r="RKF1334" s="62">
        <f t="shared" si="945"/>
        <v>2000000</v>
      </c>
      <c r="RKG1334" s="62">
        <f t="shared" si="945"/>
        <v>0</v>
      </c>
      <c r="RKH1334" s="62">
        <f t="shared" si="945"/>
        <v>0</v>
      </c>
      <c r="RKI1334" s="62">
        <f t="shared" si="945"/>
        <v>2000000</v>
      </c>
      <c r="RKJ1334" s="62">
        <f t="shared" si="945"/>
        <v>2000000</v>
      </c>
      <c r="RKP1334" s="62" t="s">
        <v>197</v>
      </c>
      <c r="RKQ1334" s="62" t="s">
        <v>1294</v>
      </c>
      <c r="RKR1334" s="62">
        <f>RKR1330</f>
        <v>0</v>
      </c>
      <c r="RKS1334" s="62">
        <f t="shared" si="945"/>
        <v>0</v>
      </c>
      <c r="RKT1334" s="62">
        <f t="shared" si="945"/>
        <v>0</v>
      </c>
      <c r="RKU1334" s="62">
        <f t="shared" si="945"/>
        <v>0</v>
      </c>
      <c r="RKV1334" s="62">
        <f t="shared" si="945"/>
        <v>2000000</v>
      </c>
      <c r="RKW1334" s="62">
        <f t="shared" si="945"/>
        <v>0</v>
      </c>
      <c r="RKX1334" s="62">
        <f t="shared" si="945"/>
        <v>0</v>
      </c>
      <c r="RKY1334" s="62">
        <f t="shared" si="945"/>
        <v>2000000</v>
      </c>
      <c r="RKZ1334" s="62">
        <f t="shared" si="945"/>
        <v>2000000</v>
      </c>
      <c r="RLF1334" s="62" t="s">
        <v>197</v>
      </c>
      <c r="RLG1334" s="62" t="s">
        <v>1294</v>
      </c>
      <c r="RLH1334" s="62">
        <f>RLH1330</f>
        <v>0</v>
      </c>
      <c r="RLI1334" s="62">
        <f t="shared" si="946"/>
        <v>0</v>
      </c>
      <c r="RLJ1334" s="62">
        <f t="shared" si="946"/>
        <v>0</v>
      </c>
      <c r="RLK1334" s="62">
        <f t="shared" si="946"/>
        <v>0</v>
      </c>
      <c r="RLL1334" s="62">
        <f t="shared" si="946"/>
        <v>2000000</v>
      </c>
      <c r="RLM1334" s="62">
        <f t="shared" si="946"/>
        <v>0</v>
      </c>
      <c r="RLN1334" s="62">
        <f t="shared" si="946"/>
        <v>0</v>
      </c>
      <c r="RLO1334" s="62">
        <f t="shared" si="946"/>
        <v>2000000</v>
      </c>
      <c r="RLP1334" s="62">
        <f t="shared" si="946"/>
        <v>2000000</v>
      </c>
      <c r="RLV1334" s="62" t="s">
        <v>197</v>
      </c>
      <c r="RLW1334" s="62" t="s">
        <v>1294</v>
      </c>
      <c r="RLX1334" s="62">
        <f>RLX1330</f>
        <v>0</v>
      </c>
      <c r="RLY1334" s="62">
        <f t="shared" si="946"/>
        <v>0</v>
      </c>
      <c r="RLZ1334" s="62">
        <f t="shared" si="946"/>
        <v>0</v>
      </c>
      <c r="RMA1334" s="62">
        <f t="shared" si="946"/>
        <v>0</v>
      </c>
      <c r="RMB1334" s="62">
        <f t="shared" si="946"/>
        <v>2000000</v>
      </c>
      <c r="RMC1334" s="62">
        <f t="shared" si="946"/>
        <v>0</v>
      </c>
      <c r="RMD1334" s="62">
        <f t="shared" si="946"/>
        <v>0</v>
      </c>
      <c r="RME1334" s="62">
        <f t="shared" si="946"/>
        <v>2000000</v>
      </c>
      <c r="RMF1334" s="62">
        <f t="shared" si="946"/>
        <v>2000000</v>
      </c>
      <c r="RML1334" s="62" t="s">
        <v>197</v>
      </c>
      <c r="RMM1334" s="62" t="s">
        <v>1294</v>
      </c>
      <c r="RMN1334" s="62">
        <f>RMN1330</f>
        <v>0</v>
      </c>
      <c r="RMO1334" s="62">
        <f t="shared" si="946"/>
        <v>0</v>
      </c>
      <c r="RMP1334" s="62">
        <f t="shared" si="946"/>
        <v>0</v>
      </c>
      <c r="RMQ1334" s="62">
        <f t="shared" si="946"/>
        <v>0</v>
      </c>
      <c r="RMR1334" s="62">
        <f t="shared" si="946"/>
        <v>2000000</v>
      </c>
      <c r="RMS1334" s="62">
        <f t="shared" si="946"/>
        <v>0</v>
      </c>
      <c r="RMT1334" s="62">
        <f t="shared" si="946"/>
        <v>0</v>
      </c>
      <c r="RMU1334" s="62">
        <f t="shared" si="946"/>
        <v>2000000</v>
      </c>
      <c r="RMV1334" s="62">
        <f t="shared" si="946"/>
        <v>2000000</v>
      </c>
      <c r="RNB1334" s="62" t="s">
        <v>197</v>
      </c>
      <c r="RNC1334" s="62" t="s">
        <v>1294</v>
      </c>
      <c r="RND1334" s="62">
        <f>RND1330</f>
        <v>0</v>
      </c>
      <c r="RNE1334" s="62">
        <f t="shared" si="946"/>
        <v>0</v>
      </c>
      <c r="RNF1334" s="62">
        <f t="shared" si="946"/>
        <v>0</v>
      </c>
      <c r="RNG1334" s="62">
        <f t="shared" si="946"/>
        <v>0</v>
      </c>
      <c r="RNH1334" s="62">
        <f t="shared" si="946"/>
        <v>2000000</v>
      </c>
      <c r="RNI1334" s="62">
        <f t="shared" si="946"/>
        <v>0</v>
      </c>
      <c r="RNJ1334" s="62">
        <f t="shared" si="946"/>
        <v>0</v>
      </c>
      <c r="RNK1334" s="62">
        <f t="shared" si="946"/>
        <v>2000000</v>
      </c>
      <c r="RNL1334" s="62">
        <f t="shared" si="946"/>
        <v>2000000</v>
      </c>
      <c r="RNR1334" s="62" t="s">
        <v>197</v>
      </c>
      <c r="RNS1334" s="62" t="s">
        <v>1294</v>
      </c>
      <c r="RNT1334" s="62">
        <f>RNT1330</f>
        <v>0</v>
      </c>
      <c r="RNU1334" s="62">
        <f t="shared" si="947"/>
        <v>0</v>
      </c>
      <c r="RNV1334" s="62">
        <f t="shared" si="947"/>
        <v>0</v>
      </c>
      <c r="RNW1334" s="62">
        <f t="shared" si="947"/>
        <v>0</v>
      </c>
      <c r="RNX1334" s="62">
        <f t="shared" si="947"/>
        <v>2000000</v>
      </c>
      <c r="RNY1334" s="62">
        <f t="shared" si="947"/>
        <v>0</v>
      </c>
      <c r="RNZ1334" s="62">
        <f t="shared" si="947"/>
        <v>0</v>
      </c>
      <c r="ROA1334" s="62">
        <f t="shared" si="947"/>
        <v>2000000</v>
      </c>
      <c r="ROB1334" s="62">
        <f t="shared" si="947"/>
        <v>2000000</v>
      </c>
      <c r="ROH1334" s="62" t="s">
        <v>197</v>
      </c>
      <c r="ROI1334" s="62" t="s">
        <v>1294</v>
      </c>
      <c r="ROJ1334" s="62">
        <f>ROJ1330</f>
        <v>0</v>
      </c>
      <c r="ROK1334" s="62">
        <f t="shared" si="947"/>
        <v>0</v>
      </c>
      <c r="ROL1334" s="62">
        <f t="shared" si="947"/>
        <v>0</v>
      </c>
      <c r="ROM1334" s="62">
        <f t="shared" si="947"/>
        <v>0</v>
      </c>
      <c r="RON1334" s="62">
        <f t="shared" si="947"/>
        <v>2000000</v>
      </c>
      <c r="ROO1334" s="62">
        <f t="shared" si="947"/>
        <v>0</v>
      </c>
      <c r="ROP1334" s="62">
        <f t="shared" si="947"/>
        <v>0</v>
      </c>
      <c r="ROQ1334" s="62">
        <f t="shared" si="947"/>
        <v>2000000</v>
      </c>
      <c r="ROR1334" s="62">
        <f t="shared" si="947"/>
        <v>2000000</v>
      </c>
      <c r="ROX1334" s="62" t="s">
        <v>197</v>
      </c>
      <c r="ROY1334" s="62" t="s">
        <v>1294</v>
      </c>
      <c r="ROZ1334" s="62">
        <f>ROZ1330</f>
        <v>0</v>
      </c>
      <c r="RPA1334" s="62">
        <f t="shared" si="947"/>
        <v>0</v>
      </c>
      <c r="RPB1334" s="62">
        <f t="shared" si="947"/>
        <v>0</v>
      </c>
      <c r="RPC1334" s="62">
        <f t="shared" si="947"/>
        <v>0</v>
      </c>
      <c r="RPD1334" s="62">
        <f t="shared" si="947"/>
        <v>2000000</v>
      </c>
      <c r="RPE1334" s="62">
        <f t="shared" si="947"/>
        <v>0</v>
      </c>
      <c r="RPF1334" s="62">
        <f t="shared" si="947"/>
        <v>0</v>
      </c>
      <c r="RPG1334" s="62">
        <f t="shared" si="947"/>
        <v>2000000</v>
      </c>
      <c r="RPH1334" s="62">
        <f t="shared" si="947"/>
        <v>2000000</v>
      </c>
      <c r="RPN1334" s="62" t="s">
        <v>197</v>
      </c>
      <c r="RPO1334" s="62" t="s">
        <v>1294</v>
      </c>
      <c r="RPP1334" s="62">
        <f>RPP1330</f>
        <v>0</v>
      </c>
      <c r="RPQ1334" s="62">
        <f t="shared" si="947"/>
        <v>0</v>
      </c>
      <c r="RPR1334" s="62">
        <f t="shared" si="947"/>
        <v>0</v>
      </c>
      <c r="RPS1334" s="62">
        <f t="shared" si="947"/>
        <v>0</v>
      </c>
      <c r="RPT1334" s="62">
        <f t="shared" si="947"/>
        <v>2000000</v>
      </c>
      <c r="RPU1334" s="62">
        <f t="shared" si="947"/>
        <v>0</v>
      </c>
      <c r="RPV1334" s="62">
        <f t="shared" si="947"/>
        <v>0</v>
      </c>
      <c r="RPW1334" s="62">
        <f t="shared" si="947"/>
        <v>2000000</v>
      </c>
      <c r="RPX1334" s="62">
        <f t="shared" si="947"/>
        <v>2000000</v>
      </c>
      <c r="RQD1334" s="62" t="s">
        <v>197</v>
      </c>
      <c r="RQE1334" s="62" t="s">
        <v>1294</v>
      </c>
      <c r="RQF1334" s="62">
        <f>RQF1330</f>
        <v>0</v>
      </c>
      <c r="RQG1334" s="62">
        <f t="shared" si="948"/>
        <v>0</v>
      </c>
      <c r="RQH1334" s="62">
        <f t="shared" si="948"/>
        <v>0</v>
      </c>
      <c r="RQI1334" s="62">
        <f t="shared" si="948"/>
        <v>0</v>
      </c>
      <c r="RQJ1334" s="62">
        <f t="shared" si="948"/>
        <v>2000000</v>
      </c>
      <c r="RQK1334" s="62">
        <f t="shared" si="948"/>
        <v>0</v>
      </c>
      <c r="RQL1334" s="62">
        <f t="shared" si="948"/>
        <v>0</v>
      </c>
      <c r="RQM1334" s="62">
        <f t="shared" si="948"/>
        <v>2000000</v>
      </c>
      <c r="RQN1334" s="62">
        <f t="shared" si="948"/>
        <v>2000000</v>
      </c>
      <c r="RQT1334" s="62" t="s">
        <v>197</v>
      </c>
      <c r="RQU1334" s="62" t="s">
        <v>1294</v>
      </c>
      <c r="RQV1334" s="62">
        <f>RQV1330</f>
        <v>0</v>
      </c>
      <c r="RQW1334" s="62">
        <f t="shared" si="948"/>
        <v>0</v>
      </c>
      <c r="RQX1334" s="62">
        <f t="shared" si="948"/>
        <v>0</v>
      </c>
      <c r="RQY1334" s="62">
        <f t="shared" si="948"/>
        <v>0</v>
      </c>
      <c r="RQZ1334" s="62">
        <f t="shared" si="948"/>
        <v>2000000</v>
      </c>
      <c r="RRA1334" s="62">
        <f t="shared" si="948"/>
        <v>0</v>
      </c>
      <c r="RRB1334" s="62">
        <f t="shared" si="948"/>
        <v>0</v>
      </c>
      <c r="RRC1334" s="62">
        <f t="shared" si="948"/>
        <v>2000000</v>
      </c>
      <c r="RRD1334" s="62">
        <f t="shared" si="948"/>
        <v>2000000</v>
      </c>
      <c r="RRJ1334" s="62" t="s">
        <v>197</v>
      </c>
      <c r="RRK1334" s="62" t="s">
        <v>1294</v>
      </c>
      <c r="RRL1334" s="62">
        <f>RRL1330</f>
        <v>0</v>
      </c>
      <c r="RRM1334" s="62">
        <f t="shared" si="948"/>
        <v>0</v>
      </c>
      <c r="RRN1334" s="62">
        <f t="shared" si="948"/>
        <v>0</v>
      </c>
      <c r="RRO1334" s="62">
        <f t="shared" si="948"/>
        <v>0</v>
      </c>
      <c r="RRP1334" s="62">
        <f t="shared" si="948"/>
        <v>2000000</v>
      </c>
      <c r="RRQ1334" s="62">
        <f t="shared" si="948"/>
        <v>0</v>
      </c>
      <c r="RRR1334" s="62">
        <f t="shared" si="948"/>
        <v>0</v>
      </c>
      <c r="RRS1334" s="62">
        <f t="shared" si="948"/>
        <v>2000000</v>
      </c>
      <c r="RRT1334" s="62">
        <f t="shared" si="948"/>
        <v>2000000</v>
      </c>
      <c r="RRZ1334" s="62" t="s">
        <v>197</v>
      </c>
      <c r="RSA1334" s="62" t="s">
        <v>1294</v>
      </c>
      <c r="RSB1334" s="62">
        <f>RSB1330</f>
        <v>0</v>
      </c>
      <c r="RSC1334" s="62">
        <f t="shared" si="948"/>
        <v>0</v>
      </c>
      <c r="RSD1334" s="62">
        <f t="shared" si="948"/>
        <v>0</v>
      </c>
      <c r="RSE1334" s="62">
        <f t="shared" si="948"/>
        <v>0</v>
      </c>
      <c r="RSF1334" s="62">
        <f t="shared" si="948"/>
        <v>2000000</v>
      </c>
      <c r="RSG1334" s="62">
        <f t="shared" si="948"/>
        <v>0</v>
      </c>
      <c r="RSH1334" s="62">
        <f t="shared" si="948"/>
        <v>0</v>
      </c>
      <c r="RSI1334" s="62">
        <f t="shared" si="948"/>
        <v>2000000</v>
      </c>
      <c r="RSJ1334" s="62">
        <f t="shared" si="948"/>
        <v>2000000</v>
      </c>
      <c r="RSP1334" s="62" t="s">
        <v>197</v>
      </c>
      <c r="RSQ1334" s="62" t="s">
        <v>1294</v>
      </c>
      <c r="RSR1334" s="62">
        <f>RSR1330</f>
        <v>0</v>
      </c>
      <c r="RSS1334" s="62">
        <f t="shared" si="949"/>
        <v>0</v>
      </c>
      <c r="RST1334" s="62">
        <f t="shared" si="949"/>
        <v>0</v>
      </c>
      <c r="RSU1334" s="62">
        <f t="shared" si="949"/>
        <v>0</v>
      </c>
      <c r="RSV1334" s="62">
        <f t="shared" si="949"/>
        <v>2000000</v>
      </c>
      <c r="RSW1334" s="62">
        <f t="shared" si="949"/>
        <v>0</v>
      </c>
      <c r="RSX1334" s="62">
        <f t="shared" si="949"/>
        <v>0</v>
      </c>
      <c r="RSY1334" s="62">
        <f t="shared" si="949"/>
        <v>2000000</v>
      </c>
      <c r="RSZ1334" s="62">
        <f t="shared" si="949"/>
        <v>2000000</v>
      </c>
      <c r="RTF1334" s="62" t="s">
        <v>197</v>
      </c>
      <c r="RTG1334" s="62" t="s">
        <v>1294</v>
      </c>
      <c r="RTH1334" s="62">
        <f>RTH1330</f>
        <v>0</v>
      </c>
      <c r="RTI1334" s="62">
        <f t="shared" si="949"/>
        <v>0</v>
      </c>
      <c r="RTJ1334" s="62">
        <f t="shared" si="949"/>
        <v>0</v>
      </c>
      <c r="RTK1334" s="62">
        <f t="shared" si="949"/>
        <v>0</v>
      </c>
      <c r="RTL1334" s="62">
        <f t="shared" si="949"/>
        <v>2000000</v>
      </c>
      <c r="RTM1334" s="62">
        <f t="shared" si="949"/>
        <v>0</v>
      </c>
      <c r="RTN1334" s="62">
        <f t="shared" si="949"/>
        <v>0</v>
      </c>
      <c r="RTO1334" s="62">
        <f t="shared" si="949"/>
        <v>2000000</v>
      </c>
      <c r="RTP1334" s="62">
        <f t="shared" si="949"/>
        <v>2000000</v>
      </c>
      <c r="RTV1334" s="62" t="s">
        <v>197</v>
      </c>
      <c r="RTW1334" s="62" t="s">
        <v>1294</v>
      </c>
      <c r="RTX1334" s="62">
        <f>RTX1330</f>
        <v>0</v>
      </c>
      <c r="RTY1334" s="62">
        <f t="shared" si="949"/>
        <v>0</v>
      </c>
      <c r="RTZ1334" s="62">
        <f t="shared" si="949"/>
        <v>0</v>
      </c>
      <c r="RUA1334" s="62">
        <f t="shared" si="949"/>
        <v>0</v>
      </c>
      <c r="RUB1334" s="62">
        <f t="shared" si="949"/>
        <v>2000000</v>
      </c>
      <c r="RUC1334" s="62">
        <f t="shared" si="949"/>
        <v>0</v>
      </c>
      <c r="RUD1334" s="62">
        <f t="shared" si="949"/>
        <v>0</v>
      </c>
      <c r="RUE1334" s="62">
        <f t="shared" si="949"/>
        <v>2000000</v>
      </c>
      <c r="RUF1334" s="62">
        <f t="shared" si="949"/>
        <v>2000000</v>
      </c>
      <c r="RUL1334" s="62" t="s">
        <v>197</v>
      </c>
      <c r="RUM1334" s="62" t="s">
        <v>1294</v>
      </c>
      <c r="RUN1334" s="62">
        <f>RUN1330</f>
        <v>0</v>
      </c>
      <c r="RUO1334" s="62">
        <f t="shared" si="949"/>
        <v>0</v>
      </c>
      <c r="RUP1334" s="62">
        <f t="shared" si="949"/>
        <v>0</v>
      </c>
      <c r="RUQ1334" s="62">
        <f t="shared" si="949"/>
        <v>0</v>
      </c>
      <c r="RUR1334" s="62">
        <f t="shared" si="949"/>
        <v>2000000</v>
      </c>
      <c r="RUS1334" s="62">
        <f t="shared" si="949"/>
        <v>0</v>
      </c>
      <c r="RUT1334" s="62">
        <f t="shared" si="949"/>
        <v>0</v>
      </c>
      <c r="RUU1334" s="62">
        <f t="shared" si="949"/>
        <v>2000000</v>
      </c>
      <c r="RUV1334" s="62">
        <f t="shared" si="949"/>
        <v>2000000</v>
      </c>
      <c r="RVB1334" s="62" t="s">
        <v>197</v>
      </c>
      <c r="RVC1334" s="62" t="s">
        <v>1294</v>
      </c>
      <c r="RVD1334" s="62">
        <f>RVD1330</f>
        <v>0</v>
      </c>
      <c r="RVE1334" s="62">
        <f t="shared" si="950"/>
        <v>0</v>
      </c>
      <c r="RVF1334" s="62">
        <f t="shared" si="950"/>
        <v>0</v>
      </c>
      <c r="RVG1334" s="62">
        <f t="shared" si="950"/>
        <v>0</v>
      </c>
      <c r="RVH1334" s="62">
        <f t="shared" si="950"/>
        <v>2000000</v>
      </c>
      <c r="RVI1334" s="62">
        <f t="shared" si="950"/>
        <v>0</v>
      </c>
      <c r="RVJ1334" s="62">
        <f t="shared" si="950"/>
        <v>0</v>
      </c>
      <c r="RVK1334" s="62">
        <f t="shared" si="950"/>
        <v>2000000</v>
      </c>
      <c r="RVL1334" s="62">
        <f t="shared" si="950"/>
        <v>2000000</v>
      </c>
      <c r="RVR1334" s="62" t="s">
        <v>197</v>
      </c>
      <c r="RVS1334" s="62" t="s">
        <v>1294</v>
      </c>
      <c r="RVT1334" s="62">
        <f>RVT1330</f>
        <v>0</v>
      </c>
      <c r="RVU1334" s="62">
        <f t="shared" si="950"/>
        <v>0</v>
      </c>
      <c r="RVV1334" s="62">
        <f t="shared" si="950"/>
        <v>0</v>
      </c>
      <c r="RVW1334" s="62">
        <f t="shared" si="950"/>
        <v>0</v>
      </c>
      <c r="RVX1334" s="62">
        <f t="shared" si="950"/>
        <v>2000000</v>
      </c>
      <c r="RVY1334" s="62">
        <f t="shared" si="950"/>
        <v>0</v>
      </c>
      <c r="RVZ1334" s="62">
        <f t="shared" si="950"/>
        <v>0</v>
      </c>
      <c r="RWA1334" s="62">
        <f t="shared" si="950"/>
        <v>2000000</v>
      </c>
      <c r="RWB1334" s="62">
        <f t="shared" si="950"/>
        <v>2000000</v>
      </c>
      <c r="RWH1334" s="62" t="s">
        <v>197</v>
      </c>
      <c r="RWI1334" s="62" t="s">
        <v>1294</v>
      </c>
      <c r="RWJ1334" s="62">
        <f>RWJ1330</f>
        <v>0</v>
      </c>
      <c r="RWK1334" s="62">
        <f t="shared" si="950"/>
        <v>0</v>
      </c>
      <c r="RWL1334" s="62">
        <f t="shared" si="950"/>
        <v>0</v>
      </c>
      <c r="RWM1334" s="62">
        <f t="shared" si="950"/>
        <v>0</v>
      </c>
      <c r="RWN1334" s="62">
        <f t="shared" si="950"/>
        <v>2000000</v>
      </c>
      <c r="RWO1334" s="62">
        <f t="shared" si="950"/>
        <v>0</v>
      </c>
      <c r="RWP1334" s="62">
        <f t="shared" si="950"/>
        <v>0</v>
      </c>
      <c r="RWQ1334" s="62">
        <f t="shared" si="950"/>
        <v>2000000</v>
      </c>
      <c r="RWR1334" s="62">
        <f t="shared" si="950"/>
        <v>2000000</v>
      </c>
      <c r="RWX1334" s="62" t="s">
        <v>197</v>
      </c>
      <c r="RWY1334" s="62" t="s">
        <v>1294</v>
      </c>
      <c r="RWZ1334" s="62">
        <f>RWZ1330</f>
        <v>0</v>
      </c>
      <c r="RXA1334" s="62">
        <f t="shared" si="950"/>
        <v>0</v>
      </c>
      <c r="RXB1334" s="62">
        <f t="shared" si="950"/>
        <v>0</v>
      </c>
      <c r="RXC1334" s="62">
        <f t="shared" si="950"/>
        <v>0</v>
      </c>
      <c r="RXD1334" s="62">
        <f t="shared" si="950"/>
        <v>2000000</v>
      </c>
      <c r="RXE1334" s="62">
        <f t="shared" si="950"/>
        <v>0</v>
      </c>
      <c r="RXF1334" s="62">
        <f t="shared" si="950"/>
        <v>0</v>
      </c>
      <c r="RXG1334" s="62">
        <f t="shared" si="950"/>
        <v>2000000</v>
      </c>
      <c r="RXH1334" s="62">
        <f t="shared" si="950"/>
        <v>2000000</v>
      </c>
      <c r="RXN1334" s="62" t="s">
        <v>197</v>
      </c>
      <c r="RXO1334" s="62" t="s">
        <v>1294</v>
      </c>
      <c r="RXP1334" s="62">
        <f>RXP1330</f>
        <v>0</v>
      </c>
      <c r="RXQ1334" s="62">
        <f t="shared" si="951"/>
        <v>0</v>
      </c>
      <c r="RXR1334" s="62">
        <f t="shared" si="951"/>
        <v>0</v>
      </c>
      <c r="RXS1334" s="62">
        <f t="shared" si="951"/>
        <v>0</v>
      </c>
      <c r="RXT1334" s="62">
        <f t="shared" si="951"/>
        <v>2000000</v>
      </c>
      <c r="RXU1334" s="62">
        <f t="shared" si="951"/>
        <v>0</v>
      </c>
      <c r="RXV1334" s="62">
        <f t="shared" si="951"/>
        <v>0</v>
      </c>
      <c r="RXW1334" s="62">
        <f t="shared" si="951"/>
        <v>2000000</v>
      </c>
      <c r="RXX1334" s="62">
        <f t="shared" si="951"/>
        <v>2000000</v>
      </c>
      <c r="RYD1334" s="62" t="s">
        <v>197</v>
      </c>
      <c r="RYE1334" s="62" t="s">
        <v>1294</v>
      </c>
      <c r="RYF1334" s="62">
        <f>RYF1330</f>
        <v>0</v>
      </c>
      <c r="RYG1334" s="62">
        <f t="shared" si="951"/>
        <v>0</v>
      </c>
      <c r="RYH1334" s="62">
        <f t="shared" si="951"/>
        <v>0</v>
      </c>
      <c r="RYI1334" s="62">
        <f t="shared" si="951"/>
        <v>0</v>
      </c>
      <c r="RYJ1334" s="62">
        <f t="shared" si="951"/>
        <v>2000000</v>
      </c>
      <c r="RYK1334" s="62">
        <f t="shared" si="951"/>
        <v>0</v>
      </c>
      <c r="RYL1334" s="62">
        <f t="shared" si="951"/>
        <v>0</v>
      </c>
      <c r="RYM1334" s="62">
        <f t="shared" si="951"/>
        <v>2000000</v>
      </c>
      <c r="RYN1334" s="62">
        <f t="shared" si="951"/>
        <v>2000000</v>
      </c>
      <c r="RYT1334" s="62" t="s">
        <v>197</v>
      </c>
      <c r="RYU1334" s="62" t="s">
        <v>1294</v>
      </c>
      <c r="RYV1334" s="62">
        <f>RYV1330</f>
        <v>0</v>
      </c>
      <c r="RYW1334" s="62">
        <f t="shared" si="951"/>
        <v>0</v>
      </c>
      <c r="RYX1334" s="62">
        <f t="shared" si="951"/>
        <v>0</v>
      </c>
      <c r="RYY1334" s="62">
        <f t="shared" si="951"/>
        <v>0</v>
      </c>
      <c r="RYZ1334" s="62">
        <f t="shared" si="951"/>
        <v>2000000</v>
      </c>
      <c r="RZA1334" s="62">
        <f t="shared" si="951"/>
        <v>0</v>
      </c>
      <c r="RZB1334" s="62">
        <f t="shared" si="951"/>
        <v>0</v>
      </c>
      <c r="RZC1334" s="62">
        <f t="shared" si="951"/>
        <v>2000000</v>
      </c>
      <c r="RZD1334" s="62">
        <f t="shared" si="951"/>
        <v>2000000</v>
      </c>
      <c r="RZJ1334" s="62" t="s">
        <v>197</v>
      </c>
      <c r="RZK1334" s="62" t="s">
        <v>1294</v>
      </c>
      <c r="RZL1334" s="62">
        <f>RZL1330</f>
        <v>0</v>
      </c>
      <c r="RZM1334" s="62">
        <f t="shared" si="951"/>
        <v>0</v>
      </c>
      <c r="RZN1334" s="62">
        <f t="shared" si="951"/>
        <v>0</v>
      </c>
      <c r="RZO1334" s="62">
        <f t="shared" si="951"/>
        <v>0</v>
      </c>
      <c r="RZP1334" s="62">
        <f t="shared" si="951"/>
        <v>2000000</v>
      </c>
      <c r="RZQ1334" s="62">
        <f t="shared" si="951"/>
        <v>0</v>
      </c>
      <c r="RZR1334" s="62">
        <f t="shared" si="951"/>
        <v>0</v>
      </c>
      <c r="RZS1334" s="62">
        <f t="shared" si="951"/>
        <v>2000000</v>
      </c>
      <c r="RZT1334" s="62">
        <f t="shared" si="951"/>
        <v>2000000</v>
      </c>
      <c r="RZZ1334" s="62" t="s">
        <v>197</v>
      </c>
      <c r="SAA1334" s="62" t="s">
        <v>1294</v>
      </c>
      <c r="SAB1334" s="62">
        <f>SAB1330</f>
        <v>0</v>
      </c>
      <c r="SAC1334" s="62">
        <f t="shared" si="952"/>
        <v>0</v>
      </c>
      <c r="SAD1334" s="62">
        <f t="shared" si="952"/>
        <v>0</v>
      </c>
      <c r="SAE1334" s="62">
        <f t="shared" si="952"/>
        <v>0</v>
      </c>
      <c r="SAF1334" s="62">
        <f t="shared" si="952"/>
        <v>2000000</v>
      </c>
      <c r="SAG1334" s="62">
        <f t="shared" si="952"/>
        <v>0</v>
      </c>
      <c r="SAH1334" s="62">
        <f t="shared" si="952"/>
        <v>0</v>
      </c>
      <c r="SAI1334" s="62">
        <f t="shared" si="952"/>
        <v>2000000</v>
      </c>
      <c r="SAJ1334" s="62">
        <f t="shared" si="952"/>
        <v>2000000</v>
      </c>
      <c r="SAP1334" s="62" t="s">
        <v>197</v>
      </c>
      <c r="SAQ1334" s="62" t="s">
        <v>1294</v>
      </c>
      <c r="SAR1334" s="62">
        <f>SAR1330</f>
        <v>0</v>
      </c>
      <c r="SAS1334" s="62">
        <f t="shared" si="952"/>
        <v>0</v>
      </c>
      <c r="SAT1334" s="62">
        <f t="shared" si="952"/>
        <v>0</v>
      </c>
      <c r="SAU1334" s="62">
        <f t="shared" si="952"/>
        <v>0</v>
      </c>
      <c r="SAV1334" s="62">
        <f t="shared" si="952"/>
        <v>2000000</v>
      </c>
      <c r="SAW1334" s="62">
        <f t="shared" si="952"/>
        <v>0</v>
      </c>
      <c r="SAX1334" s="62">
        <f t="shared" si="952"/>
        <v>0</v>
      </c>
      <c r="SAY1334" s="62">
        <f t="shared" si="952"/>
        <v>2000000</v>
      </c>
      <c r="SAZ1334" s="62">
        <f t="shared" si="952"/>
        <v>2000000</v>
      </c>
      <c r="SBF1334" s="62" t="s">
        <v>197</v>
      </c>
      <c r="SBG1334" s="62" t="s">
        <v>1294</v>
      </c>
      <c r="SBH1334" s="62">
        <f>SBH1330</f>
        <v>0</v>
      </c>
      <c r="SBI1334" s="62">
        <f t="shared" si="952"/>
        <v>0</v>
      </c>
      <c r="SBJ1334" s="62">
        <f t="shared" si="952"/>
        <v>0</v>
      </c>
      <c r="SBK1334" s="62">
        <f t="shared" si="952"/>
        <v>0</v>
      </c>
      <c r="SBL1334" s="62">
        <f t="shared" si="952"/>
        <v>2000000</v>
      </c>
      <c r="SBM1334" s="62">
        <f t="shared" si="952"/>
        <v>0</v>
      </c>
      <c r="SBN1334" s="62">
        <f t="shared" si="952"/>
        <v>0</v>
      </c>
      <c r="SBO1334" s="62">
        <f t="shared" si="952"/>
        <v>2000000</v>
      </c>
      <c r="SBP1334" s="62">
        <f t="shared" si="952"/>
        <v>2000000</v>
      </c>
      <c r="SBV1334" s="62" t="s">
        <v>197</v>
      </c>
      <c r="SBW1334" s="62" t="s">
        <v>1294</v>
      </c>
      <c r="SBX1334" s="62">
        <f>SBX1330</f>
        <v>0</v>
      </c>
      <c r="SBY1334" s="62">
        <f t="shared" si="952"/>
        <v>0</v>
      </c>
      <c r="SBZ1334" s="62">
        <f t="shared" si="952"/>
        <v>0</v>
      </c>
      <c r="SCA1334" s="62">
        <f t="shared" si="952"/>
        <v>0</v>
      </c>
      <c r="SCB1334" s="62">
        <f t="shared" si="952"/>
        <v>2000000</v>
      </c>
      <c r="SCC1334" s="62">
        <f t="shared" si="952"/>
        <v>0</v>
      </c>
      <c r="SCD1334" s="62">
        <f t="shared" si="952"/>
        <v>0</v>
      </c>
      <c r="SCE1334" s="62">
        <f t="shared" si="952"/>
        <v>2000000</v>
      </c>
      <c r="SCF1334" s="62">
        <f t="shared" si="952"/>
        <v>2000000</v>
      </c>
      <c r="SCL1334" s="62" t="s">
        <v>197</v>
      </c>
      <c r="SCM1334" s="62" t="s">
        <v>1294</v>
      </c>
      <c r="SCN1334" s="62">
        <f>SCN1330</f>
        <v>0</v>
      </c>
      <c r="SCO1334" s="62">
        <f t="shared" si="953"/>
        <v>0</v>
      </c>
      <c r="SCP1334" s="62">
        <f t="shared" si="953"/>
        <v>0</v>
      </c>
      <c r="SCQ1334" s="62">
        <f t="shared" si="953"/>
        <v>0</v>
      </c>
      <c r="SCR1334" s="62">
        <f t="shared" si="953"/>
        <v>2000000</v>
      </c>
      <c r="SCS1334" s="62">
        <f t="shared" si="953"/>
        <v>0</v>
      </c>
      <c r="SCT1334" s="62">
        <f t="shared" si="953"/>
        <v>0</v>
      </c>
      <c r="SCU1334" s="62">
        <f t="shared" si="953"/>
        <v>2000000</v>
      </c>
      <c r="SCV1334" s="62">
        <f t="shared" si="953"/>
        <v>2000000</v>
      </c>
      <c r="SDB1334" s="62" t="s">
        <v>197</v>
      </c>
      <c r="SDC1334" s="62" t="s">
        <v>1294</v>
      </c>
      <c r="SDD1334" s="62">
        <f>SDD1330</f>
        <v>0</v>
      </c>
      <c r="SDE1334" s="62">
        <f t="shared" si="953"/>
        <v>0</v>
      </c>
      <c r="SDF1334" s="62">
        <f t="shared" si="953"/>
        <v>0</v>
      </c>
      <c r="SDG1334" s="62">
        <f t="shared" si="953"/>
        <v>0</v>
      </c>
      <c r="SDH1334" s="62">
        <f t="shared" si="953"/>
        <v>2000000</v>
      </c>
      <c r="SDI1334" s="62">
        <f t="shared" si="953"/>
        <v>0</v>
      </c>
      <c r="SDJ1334" s="62">
        <f t="shared" si="953"/>
        <v>0</v>
      </c>
      <c r="SDK1334" s="62">
        <f t="shared" si="953"/>
        <v>2000000</v>
      </c>
      <c r="SDL1334" s="62">
        <f t="shared" si="953"/>
        <v>2000000</v>
      </c>
      <c r="SDR1334" s="62" t="s">
        <v>197</v>
      </c>
      <c r="SDS1334" s="62" t="s">
        <v>1294</v>
      </c>
      <c r="SDT1334" s="62">
        <f>SDT1330</f>
        <v>0</v>
      </c>
      <c r="SDU1334" s="62">
        <f t="shared" si="953"/>
        <v>0</v>
      </c>
      <c r="SDV1334" s="62">
        <f t="shared" si="953"/>
        <v>0</v>
      </c>
      <c r="SDW1334" s="62">
        <f t="shared" si="953"/>
        <v>0</v>
      </c>
      <c r="SDX1334" s="62">
        <f t="shared" si="953"/>
        <v>2000000</v>
      </c>
      <c r="SDY1334" s="62">
        <f t="shared" si="953"/>
        <v>0</v>
      </c>
      <c r="SDZ1334" s="62">
        <f t="shared" si="953"/>
        <v>0</v>
      </c>
      <c r="SEA1334" s="62">
        <f t="shared" si="953"/>
        <v>2000000</v>
      </c>
      <c r="SEB1334" s="62">
        <f t="shared" si="953"/>
        <v>2000000</v>
      </c>
      <c r="SEH1334" s="62" t="s">
        <v>197</v>
      </c>
      <c r="SEI1334" s="62" t="s">
        <v>1294</v>
      </c>
      <c r="SEJ1334" s="62">
        <f>SEJ1330</f>
        <v>0</v>
      </c>
      <c r="SEK1334" s="62">
        <f t="shared" si="953"/>
        <v>0</v>
      </c>
      <c r="SEL1334" s="62">
        <f t="shared" si="953"/>
        <v>0</v>
      </c>
      <c r="SEM1334" s="62">
        <f t="shared" si="953"/>
        <v>0</v>
      </c>
      <c r="SEN1334" s="62">
        <f t="shared" si="953"/>
        <v>2000000</v>
      </c>
      <c r="SEO1334" s="62">
        <f t="shared" si="953"/>
        <v>0</v>
      </c>
      <c r="SEP1334" s="62">
        <f t="shared" si="953"/>
        <v>0</v>
      </c>
      <c r="SEQ1334" s="62">
        <f t="shared" si="953"/>
        <v>2000000</v>
      </c>
      <c r="SER1334" s="62">
        <f t="shared" si="953"/>
        <v>2000000</v>
      </c>
      <c r="SEX1334" s="62" t="s">
        <v>197</v>
      </c>
      <c r="SEY1334" s="62" t="s">
        <v>1294</v>
      </c>
      <c r="SEZ1334" s="62">
        <f>SEZ1330</f>
        <v>0</v>
      </c>
      <c r="SFA1334" s="62">
        <f t="shared" si="954"/>
        <v>0</v>
      </c>
      <c r="SFB1334" s="62">
        <f t="shared" si="954"/>
        <v>0</v>
      </c>
      <c r="SFC1334" s="62">
        <f t="shared" si="954"/>
        <v>0</v>
      </c>
      <c r="SFD1334" s="62">
        <f t="shared" si="954"/>
        <v>2000000</v>
      </c>
      <c r="SFE1334" s="62">
        <f t="shared" si="954"/>
        <v>0</v>
      </c>
      <c r="SFF1334" s="62">
        <f t="shared" si="954"/>
        <v>0</v>
      </c>
      <c r="SFG1334" s="62">
        <f t="shared" si="954"/>
        <v>2000000</v>
      </c>
      <c r="SFH1334" s="62">
        <f t="shared" si="954"/>
        <v>2000000</v>
      </c>
      <c r="SFN1334" s="62" t="s">
        <v>197</v>
      </c>
      <c r="SFO1334" s="62" t="s">
        <v>1294</v>
      </c>
      <c r="SFP1334" s="62">
        <f>SFP1330</f>
        <v>0</v>
      </c>
      <c r="SFQ1334" s="62">
        <f t="shared" si="954"/>
        <v>0</v>
      </c>
      <c r="SFR1334" s="62">
        <f t="shared" si="954"/>
        <v>0</v>
      </c>
      <c r="SFS1334" s="62">
        <f t="shared" si="954"/>
        <v>0</v>
      </c>
      <c r="SFT1334" s="62">
        <f t="shared" si="954"/>
        <v>2000000</v>
      </c>
      <c r="SFU1334" s="62">
        <f t="shared" si="954"/>
        <v>0</v>
      </c>
      <c r="SFV1334" s="62">
        <f t="shared" si="954"/>
        <v>0</v>
      </c>
      <c r="SFW1334" s="62">
        <f t="shared" si="954"/>
        <v>2000000</v>
      </c>
      <c r="SFX1334" s="62">
        <f t="shared" si="954"/>
        <v>2000000</v>
      </c>
      <c r="SGD1334" s="62" t="s">
        <v>197</v>
      </c>
      <c r="SGE1334" s="62" t="s">
        <v>1294</v>
      </c>
      <c r="SGF1334" s="62">
        <f>SGF1330</f>
        <v>0</v>
      </c>
      <c r="SGG1334" s="62">
        <f t="shared" si="954"/>
        <v>0</v>
      </c>
      <c r="SGH1334" s="62">
        <f t="shared" si="954"/>
        <v>0</v>
      </c>
      <c r="SGI1334" s="62">
        <f t="shared" si="954"/>
        <v>0</v>
      </c>
      <c r="SGJ1334" s="62">
        <f t="shared" si="954"/>
        <v>2000000</v>
      </c>
      <c r="SGK1334" s="62">
        <f t="shared" si="954"/>
        <v>0</v>
      </c>
      <c r="SGL1334" s="62">
        <f t="shared" si="954"/>
        <v>0</v>
      </c>
      <c r="SGM1334" s="62">
        <f t="shared" si="954"/>
        <v>2000000</v>
      </c>
      <c r="SGN1334" s="62">
        <f t="shared" si="954"/>
        <v>2000000</v>
      </c>
      <c r="SGT1334" s="62" t="s">
        <v>197</v>
      </c>
      <c r="SGU1334" s="62" t="s">
        <v>1294</v>
      </c>
      <c r="SGV1334" s="62">
        <f>SGV1330</f>
        <v>0</v>
      </c>
      <c r="SGW1334" s="62">
        <f t="shared" si="954"/>
        <v>0</v>
      </c>
      <c r="SGX1334" s="62">
        <f t="shared" si="954"/>
        <v>0</v>
      </c>
      <c r="SGY1334" s="62">
        <f t="shared" si="954"/>
        <v>0</v>
      </c>
      <c r="SGZ1334" s="62">
        <f t="shared" si="954"/>
        <v>2000000</v>
      </c>
      <c r="SHA1334" s="62">
        <f t="shared" si="954"/>
        <v>0</v>
      </c>
      <c r="SHB1334" s="62">
        <f t="shared" si="954"/>
        <v>0</v>
      </c>
      <c r="SHC1334" s="62">
        <f t="shared" si="954"/>
        <v>2000000</v>
      </c>
      <c r="SHD1334" s="62">
        <f t="shared" si="954"/>
        <v>2000000</v>
      </c>
      <c r="SHJ1334" s="62" t="s">
        <v>197</v>
      </c>
      <c r="SHK1334" s="62" t="s">
        <v>1294</v>
      </c>
      <c r="SHL1334" s="62">
        <f>SHL1330</f>
        <v>0</v>
      </c>
      <c r="SHM1334" s="62">
        <f t="shared" si="955"/>
        <v>0</v>
      </c>
      <c r="SHN1334" s="62">
        <f t="shared" si="955"/>
        <v>0</v>
      </c>
      <c r="SHO1334" s="62">
        <f t="shared" si="955"/>
        <v>0</v>
      </c>
      <c r="SHP1334" s="62">
        <f t="shared" si="955"/>
        <v>2000000</v>
      </c>
      <c r="SHQ1334" s="62">
        <f t="shared" si="955"/>
        <v>0</v>
      </c>
      <c r="SHR1334" s="62">
        <f t="shared" si="955"/>
        <v>0</v>
      </c>
      <c r="SHS1334" s="62">
        <f t="shared" si="955"/>
        <v>2000000</v>
      </c>
      <c r="SHT1334" s="62">
        <f t="shared" si="955"/>
        <v>2000000</v>
      </c>
      <c r="SHZ1334" s="62" t="s">
        <v>197</v>
      </c>
      <c r="SIA1334" s="62" t="s">
        <v>1294</v>
      </c>
      <c r="SIB1334" s="62">
        <f>SIB1330</f>
        <v>0</v>
      </c>
      <c r="SIC1334" s="62">
        <f t="shared" si="955"/>
        <v>0</v>
      </c>
      <c r="SID1334" s="62">
        <f t="shared" si="955"/>
        <v>0</v>
      </c>
      <c r="SIE1334" s="62">
        <f t="shared" si="955"/>
        <v>0</v>
      </c>
      <c r="SIF1334" s="62">
        <f t="shared" si="955"/>
        <v>2000000</v>
      </c>
      <c r="SIG1334" s="62">
        <f t="shared" si="955"/>
        <v>0</v>
      </c>
      <c r="SIH1334" s="62">
        <f t="shared" si="955"/>
        <v>0</v>
      </c>
      <c r="SII1334" s="62">
        <f t="shared" si="955"/>
        <v>2000000</v>
      </c>
      <c r="SIJ1334" s="62">
        <f t="shared" si="955"/>
        <v>2000000</v>
      </c>
      <c r="SIP1334" s="62" t="s">
        <v>197</v>
      </c>
      <c r="SIQ1334" s="62" t="s">
        <v>1294</v>
      </c>
      <c r="SIR1334" s="62">
        <f>SIR1330</f>
        <v>0</v>
      </c>
      <c r="SIS1334" s="62">
        <f t="shared" si="955"/>
        <v>0</v>
      </c>
      <c r="SIT1334" s="62">
        <f t="shared" si="955"/>
        <v>0</v>
      </c>
      <c r="SIU1334" s="62">
        <f t="shared" si="955"/>
        <v>0</v>
      </c>
      <c r="SIV1334" s="62">
        <f t="shared" si="955"/>
        <v>2000000</v>
      </c>
      <c r="SIW1334" s="62">
        <f t="shared" si="955"/>
        <v>0</v>
      </c>
      <c r="SIX1334" s="62">
        <f t="shared" si="955"/>
        <v>0</v>
      </c>
      <c r="SIY1334" s="62">
        <f t="shared" si="955"/>
        <v>2000000</v>
      </c>
      <c r="SIZ1334" s="62">
        <f t="shared" si="955"/>
        <v>2000000</v>
      </c>
      <c r="SJF1334" s="62" t="s">
        <v>197</v>
      </c>
      <c r="SJG1334" s="62" t="s">
        <v>1294</v>
      </c>
      <c r="SJH1334" s="62">
        <f>SJH1330</f>
        <v>0</v>
      </c>
      <c r="SJI1334" s="62">
        <f t="shared" si="955"/>
        <v>0</v>
      </c>
      <c r="SJJ1334" s="62">
        <f t="shared" si="955"/>
        <v>0</v>
      </c>
      <c r="SJK1334" s="62">
        <f t="shared" si="955"/>
        <v>0</v>
      </c>
      <c r="SJL1334" s="62">
        <f t="shared" si="955"/>
        <v>2000000</v>
      </c>
      <c r="SJM1334" s="62">
        <f t="shared" si="955"/>
        <v>0</v>
      </c>
      <c r="SJN1334" s="62">
        <f t="shared" si="955"/>
        <v>0</v>
      </c>
      <c r="SJO1334" s="62">
        <f t="shared" si="955"/>
        <v>2000000</v>
      </c>
      <c r="SJP1334" s="62">
        <f t="shared" si="955"/>
        <v>2000000</v>
      </c>
      <c r="SJV1334" s="62" t="s">
        <v>197</v>
      </c>
      <c r="SJW1334" s="62" t="s">
        <v>1294</v>
      </c>
      <c r="SJX1334" s="62">
        <f>SJX1330</f>
        <v>0</v>
      </c>
      <c r="SJY1334" s="62">
        <f t="shared" si="956"/>
        <v>0</v>
      </c>
      <c r="SJZ1334" s="62">
        <f t="shared" si="956"/>
        <v>0</v>
      </c>
      <c r="SKA1334" s="62">
        <f t="shared" si="956"/>
        <v>0</v>
      </c>
      <c r="SKB1334" s="62">
        <f t="shared" si="956"/>
        <v>2000000</v>
      </c>
      <c r="SKC1334" s="62">
        <f t="shared" si="956"/>
        <v>0</v>
      </c>
      <c r="SKD1334" s="62">
        <f t="shared" si="956"/>
        <v>0</v>
      </c>
      <c r="SKE1334" s="62">
        <f t="shared" si="956"/>
        <v>2000000</v>
      </c>
      <c r="SKF1334" s="62">
        <f t="shared" si="956"/>
        <v>2000000</v>
      </c>
      <c r="SKL1334" s="62" t="s">
        <v>197</v>
      </c>
      <c r="SKM1334" s="62" t="s">
        <v>1294</v>
      </c>
      <c r="SKN1334" s="62">
        <f>SKN1330</f>
        <v>0</v>
      </c>
      <c r="SKO1334" s="62">
        <f t="shared" si="956"/>
        <v>0</v>
      </c>
      <c r="SKP1334" s="62">
        <f t="shared" si="956"/>
        <v>0</v>
      </c>
      <c r="SKQ1334" s="62">
        <f t="shared" si="956"/>
        <v>0</v>
      </c>
      <c r="SKR1334" s="62">
        <f t="shared" si="956"/>
        <v>2000000</v>
      </c>
      <c r="SKS1334" s="62">
        <f t="shared" si="956"/>
        <v>0</v>
      </c>
      <c r="SKT1334" s="62">
        <f t="shared" si="956"/>
        <v>0</v>
      </c>
      <c r="SKU1334" s="62">
        <f t="shared" si="956"/>
        <v>2000000</v>
      </c>
      <c r="SKV1334" s="62">
        <f t="shared" si="956"/>
        <v>2000000</v>
      </c>
      <c r="SLB1334" s="62" t="s">
        <v>197</v>
      </c>
      <c r="SLC1334" s="62" t="s">
        <v>1294</v>
      </c>
      <c r="SLD1334" s="62">
        <f>SLD1330</f>
        <v>0</v>
      </c>
      <c r="SLE1334" s="62">
        <f t="shared" si="956"/>
        <v>0</v>
      </c>
      <c r="SLF1334" s="62">
        <f t="shared" si="956"/>
        <v>0</v>
      </c>
      <c r="SLG1334" s="62">
        <f t="shared" si="956"/>
        <v>0</v>
      </c>
      <c r="SLH1334" s="62">
        <f t="shared" si="956"/>
        <v>2000000</v>
      </c>
      <c r="SLI1334" s="62">
        <f t="shared" si="956"/>
        <v>0</v>
      </c>
      <c r="SLJ1334" s="62">
        <f t="shared" si="956"/>
        <v>0</v>
      </c>
      <c r="SLK1334" s="62">
        <f t="shared" si="956"/>
        <v>2000000</v>
      </c>
      <c r="SLL1334" s="62">
        <f t="shared" si="956"/>
        <v>2000000</v>
      </c>
      <c r="SLR1334" s="62" t="s">
        <v>197</v>
      </c>
      <c r="SLS1334" s="62" t="s">
        <v>1294</v>
      </c>
      <c r="SLT1334" s="62">
        <f>SLT1330</f>
        <v>0</v>
      </c>
      <c r="SLU1334" s="62">
        <f t="shared" si="956"/>
        <v>0</v>
      </c>
      <c r="SLV1334" s="62">
        <f t="shared" si="956"/>
        <v>0</v>
      </c>
      <c r="SLW1334" s="62">
        <f t="shared" si="956"/>
        <v>0</v>
      </c>
      <c r="SLX1334" s="62">
        <f t="shared" si="956"/>
        <v>2000000</v>
      </c>
      <c r="SLY1334" s="62">
        <f t="shared" si="956"/>
        <v>0</v>
      </c>
      <c r="SLZ1334" s="62">
        <f t="shared" si="956"/>
        <v>0</v>
      </c>
      <c r="SMA1334" s="62">
        <f t="shared" si="956"/>
        <v>2000000</v>
      </c>
      <c r="SMB1334" s="62">
        <f t="shared" si="956"/>
        <v>2000000</v>
      </c>
      <c r="SMH1334" s="62" t="s">
        <v>197</v>
      </c>
      <c r="SMI1334" s="62" t="s">
        <v>1294</v>
      </c>
      <c r="SMJ1334" s="62">
        <f>SMJ1330</f>
        <v>0</v>
      </c>
      <c r="SMK1334" s="62">
        <f t="shared" si="957"/>
        <v>0</v>
      </c>
      <c r="SML1334" s="62">
        <f t="shared" si="957"/>
        <v>0</v>
      </c>
      <c r="SMM1334" s="62">
        <f t="shared" si="957"/>
        <v>0</v>
      </c>
      <c r="SMN1334" s="62">
        <f t="shared" si="957"/>
        <v>2000000</v>
      </c>
      <c r="SMO1334" s="62">
        <f t="shared" si="957"/>
        <v>0</v>
      </c>
      <c r="SMP1334" s="62">
        <f t="shared" si="957"/>
        <v>0</v>
      </c>
      <c r="SMQ1334" s="62">
        <f t="shared" si="957"/>
        <v>2000000</v>
      </c>
      <c r="SMR1334" s="62">
        <f t="shared" si="957"/>
        <v>2000000</v>
      </c>
      <c r="SMX1334" s="62" t="s">
        <v>197</v>
      </c>
      <c r="SMY1334" s="62" t="s">
        <v>1294</v>
      </c>
      <c r="SMZ1334" s="62">
        <f>SMZ1330</f>
        <v>0</v>
      </c>
      <c r="SNA1334" s="62">
        <f t="shared" si="957"/>
        <v>0</v>
      </c>
      <c r="SNB1334" s="62">
        <f t="shared" si="957"/>
        <v>0</v>
      </c>
      <c r="SNC1334" s="62">
        <f t="shared" si="957"/>
        <v>0</v>
      </c>
      <c r="SND1334" s="62">
        <f t="shared" si="957"/>
        <v>2000000</v>
      </c>
      <c r="SNE1334" s="62">
        <f t="shared" si="957"/>
        <v>0</v>
      </c>
      <c r="SNF1334" s="62">
        <f t="shared" si="957"/>
        <v>0</v>
      </c>
      <c r="SNG1334" s="62">
        <f t="shared" si="957"/>
        <v>2000000</v>
      </c>
      <c r="SNH1334" s="62">
        <f t="shared" si="957"/>
        <v>2000000</v>
      </c>
      <c r="SNN1334" s="62" t="s">
        <v>197</v>
      </c>
      <c r="SNO1334" s="62" t="s">
        <v>1294</v>
      </c>
      <c r="SNP1334" s="62">
        <f>SNP1330</f>
        <v>0</v>
      </c>
      <c r="SNQ1334" s="62">
        <f t="shared" si="957"/>
        <v>0</v>
      </c>
      <c r="SNR1334" s="62">
        <f t="shared" si="957"/>
        <v>0</v>
      </c>
      <c r="SNS1334" s="62">
        <f t="shared" si="957"/>
        <v>0</v>
      </c>
      <c r="SNT1334" s="62">
        <f t="shared" si="957"/>
        <v>2000000</v>
      </c>
      <c r="SNU1334" s="62">
        <f t="shared" si="957"/>
        <v>0</v>
      </c>
      <c r="SNV1334" s="62">
        <f t="shared" si="957"/>
        <v>0</v>
      </c>
      <c r="SNW1334" s="62">
        <f t="shared" si="957"/>
        <v>2000000</v>
      </c>
      <c r="SNX1334" s="62">
        <f t="shared" si="957"/>
        <v>2000000</v>
      </c>
      <c r="SOD1334" s="62" t="s">
        <v>197</v>
      </c>
      <c r="SOE1334" s="62" t="s">
        <v>1294</v>
      </c>
      <c r="SOF1334" s="62">
        <f>SOF1330</f>
        <v>0</v>
      </c>
      <c r="SOG1334" s="62">
        <f t="shared" si="957"/>
        <v>0</v>
      </c>
      <c r="SOH1334" s="62">
        <f t="shared" si="957"/>
        <v>0</v>
      </c>
      <c r="SOI1334" s="62">
        <f t="shared" si="957"/>
        <v>0</v>
      </c>
      <c r="SOJ1334" s="62">
        <f t="shared" si="957"/>
        <v>2000000</v>
      </c>
      <c r="SOK1334" s="62">
        <f t="shared" si="957"/>
        <v>0</v>
      </c>
      <c r="SOL1334" s="62">
        <f t="shared" si="957"/>
        <v>0</v>
      </c>
      <c r="SOM1334" s="62">
        <f t="shared" si="957"/>
        <v>2000000</v>
      </c>
      <c r="SON1334" s="62">
        <f t="shared" si="957"/>
        <v>2000000</v>
      </c>
      <c r="SOT1334" s="62" t="s">
        <v>197</v>
      </c>
      <c r="SOU1334" s="62" t="s">
        <v>1294</v>
      </c>
      <c r="SOV1334" s="62">
        <f>SOV1330</f>
        <v>0</v>
      </c>
      <c r="SOW1334" s="62">
        <f t="shared" si="958"/>
        <v>0</v>
      </c>
      <c r="SOX1334" s="62">
        <f t="shared" si="958"/>
        <v>0</v>
      </c>
      <c r="SOY1334" s="62">
        <f t="shared" si="958"/>
        <v>0</v>
      </c>
      <c r="SOZ1334" s="62">
        <f t="shared" si="958"/>
        <v>2000000</v>
      </c>
      <c r="SPA1334" s="62">
        <f t="shared" si="958"/>
        <v>0</v>
      </c>
      <c r="SPB1334" s="62">
        <f t="shared" si="958"/>
        <v>0</v>
      </c>
      <c r="SPC1334" s="62">
        <f t="shared" si="958"/>
        <v>2000000</v>
      </c>
      <c r="SPD1334" s="62">
        <f t="shared" si="958"/>
        <v>2000000</v>
      </c>
      <c r="SPJ1334" s="62" t="s">
        <v>197</v>
      </c>
      <c r="SPK1334" s="62" t="s">
        <v>1294</v>
      </c>
      <c r="SPL1334" s="62">
        <f>SPL1330</f>
        <v>0</v>
      </c>
      <c r="SPM1334" s="62">
        <f t="shared" si="958"/>
        <v>0</v>
      </c>
      <c r="SPN1334" s="62">
        <f t="shared" si="958"/>
        <v>0</v>
      </c>
      <c r="SPO1334" s="62">
        <f t="shared" si="958"/>
        <v>0</v>
      </c>
      <c r="SPP1334" s="62">
        <f t="shared" si="958"/>
        <v>2000000</v>
      </c>
      <c r="SPQ1334" s="62">
        <f t="shared" si="958"/>
        <v>0</v>
      </c>
      <c r="SPR1334" s="62">
        <f t="shared" si="958"/>
        <v>0</v>
      </c>
      <c r="SPS1334" s="62">
        <f t="shared" si="958"/>
        <v>2000000</v>
      </c>
      <c r="SPT1334" s="62">
        <f t="shared" si="958"/>
        <v>2000000</v>
      </c>
      <c r="SPZ1334" s="62" t="s">
        <v>197</v>
      </c>
      <c r="SQA1334" s="62" t="s">
        <v>1294</v>
      </c>
      <c r="SQB1334" s="62">
        <f>SQB1330</f>
        <v>0</v>
      </c>
      <c r="SQC1334" s="62">
        <f t="shared" si="958"/>
        <v>0</v>
      </c>
      <c r="SQD1334" s="62">
        <f t="shared" si="958"/>
        <v>0</v>
      </c>
      <c r="SQE1334" s="62">
        <f t="shared" si="958"/>
        <v>0</v>
      </c>
      <c r="SQF1334" s="62">
        <f t="shared" si="958"/>
        <v>2000000</v>
      </c>
      <c r="SQG1334" s="62">
        <f t="shared" si="958"/>
        <v>0</v>
      </c>
      <c r="SQH1334" s="62">
        <f t="shared" si="958"/>
        <v>0</v>
      </c>
      <c r="SQI1334" s="62">
        <f t="shared" si="958"/>
        <v>2000000</v>
      </c>
      <c r="SQJ1334" s="62">
        <f t="shared" si="958"/>
        <v>2000000</v>
      </c>
      <c r="SQP1334" s="62" t="s">
        <v>197</v>
      </c>
      <c r="SQQ1334" s="62" t="s">
        <v>1294</v>
      </c>
      <c r="SQR1334" s="62">
        <f>SQR1330</f>
        <v>0</v>
      </c>
      <c r="SQS1334" s="62">
        <f t="shared" si="958"/>
        <v>0</v>
      </c>
      <c r="SQT1334" s="62">
        <f t="shared" si="958"/>
        <v>0</v>
      </c>
      <c r="SQU1334" s="62">
        <f t="shared" si="958"/>
        <v>0</v>
      </c>
      <c r="SQV1334" s="62">
        <f t="shared" si="958"/>
        <v>2000000</v>
      </c>
      <c r="SQW1334" s="62">
        <f t="shared" si="958"/>
        <v>0</v>
      </c>
      <c r="SQX1334" s="62">
        <f t="shared" si="958"/>
        <v>0</v>
      </c>
      <c r="SQY1334" s="62">
        <f t="shared" si="958"/>
        <v>2000000</v>
      </c>
      <c r="SQZ1334" s="62">
        <f t="shared" si="958"/>
        <v>2000000</v>
      </c>
      <c r="SRF1334" s="62" t="s">
        <v>197</v>
      </c>
      <c r="SRG1334" s="62" t="s">
        <v>1294</v>
      </c>
      <c r="SRH1334" s="62">
        <f>SRH1330</f>
        <v>0</v>
      </c>
      <c r="SRI1334" s="62">
        <f t="shared" si="959"/>
        <v>0</v>
      </c>
      <c r="SRJ1334" s="62">
        <f t="shared" si="959"/>
        <v>0</v>
      </c>
      <c r="SRK1334" s="62">
        <f t="shared" si="959"/>
        <v>0</v>
      </c>
      <c r="SRL1334" s="62">
        <f t="shared" si="959"/>
        <v>2000000</v>
      </c>
      <c r="SRM1334" s="62">
        <f t="shared" si="959"/>
        <v>0</v>
      </c>
      <c r="SRN1334" s="62">
        <f t="shared" si="959"/>
        <v>0</v>
      </c>
      <c r="SRO1334" s="62">
        <f t="shared" si="959"/>
        <v>2000000</v>
      </c>
      <c r="SRP1334" s="62">
        <f t="shared" si="959"/>
        <v>2000000</v>
      </c>
      <c r="SRV1334" s="62" t="s">
        <v>197</v>
      </c>
      <c r="SRW1334" s="62" t="s">
        <v>1294</v>
      </c>
      <c r="SRX1334" s="62">
        <f>SRX1330</f>
        <v>0</v>
      </c>
      <c r="SRY1334" s="62">
        <f t="shared" si="959"/>
        <v>0</v>
      </c>
      <c r="SRZ1334" s="62">
        <f t="shared" si="959"/>
        <v>0</v>
      </c>
      <c r="SSA1334" s="62">
        <f t="shared" si="959"/>
        <v>0</v>
      </c>
      <c r="SSB1334" s="62">
        <f t="shared" si="959"/>
        <v>2000000</v>
      </c>
      <c r="SSC1334" s="62">
        <f t="shared" si="959"/>
        <v>0</v>
      </c>
      <c r="SSD1334" s="62">
        <f t="shared" si="959"/>
        <v>0</v>
      </c>
      <c r="SSE1334" s="62">
        <f t="shared" si="959"/>
        <v>2000000</v>
      </c>
      <c r="SSF1334" s="62">
        <f t="shared" si="959"/>
        <v>2000000</v>
      </c>
      <c r="SSL1334" s="62" t="s">
        <v>197</v>
      </c>
      <c r="SSM1334" s="62" t="s">
        <v>1294</v>
      </c>
      <c r="SSN1334" s="62">
        <f>SSN1330</f>
        <v>0</v>
      </c>
      <c r="SSO1334" s="62">
        <f t="shared" si="959"/>
        <v>0</v>
      </c>
      <c r="SSP1334" s="62">
        <f t="shared" si="959"/>
        <v>0</v>
      </c>
      <c r="SSQ1334" s="62">
        <f t="shared" si="959"/>
        <v>0</v>
      </c>
      <c r="SSR1334" s="62">
        <f t="shared" si="959"/>
        <v>2000000</v>
      </c>
      <c r="SSS1334" s="62">
        <f t="shared" si="959"/>
        <v>0</v>
      </c>
      <c r="SST1334" s="62">
        <f t="shared" si="959"/>
        <v>0</v>
      </c>
      <c r="SSU1334" s="62">
        <f t="shared" si="959"/>
        <v>2000000</v>
      </c>
      <c r="SSV1334" s="62">
        <f t="shared" si="959"/>
        <v>2000000</v>
      </c>
      <c r="STB1334" s="62" t="s">
        <v>197</v>
      </c>
      <c r="STC1334" s="62" t="s">
        <v>1294</v>
      </c>
      <c r="STD1334" s="62">
        <f>STD1330</f>
        <v>0</v>
      </c>
      <c r="STE1334" s="62">
        <f t="shared" si="959"/>
        <v>0</v>
      </c>
      <c r="STF1334" s="62">
        <f t="shared" si="959"/>
        <v>0</v>
      </c>
      <c r="STG1334" s="62">
        <f t="shared" si="959"/>
        <v>0</v>
      </c>
      <c r="STH1334" s="62">
        <f t="shared" si="959"/>
        <v>2000000</v>
      </c>
      <c r="STI1334" s="62">
        <f t="shared" si="959"/>
        <v>0</v>
      </c>
      <c r="STJ1334" s="62">
        <f t="shared" si="959"/>
        <v>0</v>
      </c>
      <c r="STK1334" s="62">
        <f t="shared" si="959"/>
        <v>2000000</v>
      </c>
      <c r="STL1334" s="62">
        <f t="shared" si="959"/>
        <v>2000000</v>
      </c>
      <c r="STR1334" s="62" t="s">
        <v>197</v>
      </c>
      <c r="STS1334" s="62" t="s">
        <v>1294</v>
      </c>
      <c r="STT1334" s="62">
        <f>STT1330</f>
        <v>0</v>
      </c>
      <c r="STU1334" s="62">
        <f t="shared" si="960"/>
        <v>0</v>
      </c>
      <c r="STV1334" s="62">
        <f t="shared" si="960"/>
        <v>0</v>
      </c>
      <c r="STW1334" s="62">
        <f t="shared" si="960"/>
        <v>0</v>
      </c>
      <c r="STX1334" s="62">
        <f t="shared" si="960"/>
        <v>2000000</v>
      </c>
      <c r="STY1334" s="62">
        <f t="shared" si="960"/>
        <v>0</v>
      </c>
      <c r="STZ1334" s="62">
        <f t="shared" si="960"/>
        <v>0</v>
      </c>
      <c r="SUA1334" s="62">
        <f t="shared" si="960"/>
        <v>2000000</v>
      </c>
      <c r="SUB1334" s="62">
        <f t="shared" si="960"/>
        <v>2000000</v>
      </c>
      <c r="SUH1334" s="62" t="s">
        <v>197</v>
      </c>
      <c r="SUI1334" s="62" t="s">
        <v>1294</v>
      </c>
      <c r="SUJ1334" s="62">
        <f>SUJ1330</f>
        <v>0</v>
      </c>
      <c r="SUK1334" s="62">
        <f t="shared" si="960"/>
        <v>0</v>
      </c>
      <c r="SUL1334" s="62">
        <f t="shared" si="960"/>
        <v>0</v>
      </c>
      <c r="SUM1334" s="62">
        <f t="shared" si="960"/>
        <v>0</v>
      </c>
      <c r="SUN1334" s="62">
        <f t="shared" si="960"/>
        <v>2000000</v>
      </c>
      <c r="SUO1334" s="62">
        <f t="shared" si="960"/>
        <v>0</v>
      </c>
      <c r="SUP1334" s="62">
        <f t="shared" si="960"/>
        <v>0</v>
      </c>
      <c r="SUQ1334" s="62">
        <f t="shared" si="960"/>
        <v>2000000</v>
      </c>
      <c r="SUR1334" s="62">
        <f t="shared" si="960"/>
        <v>2000000</v>
      </c>
      <c r="SUX1334" s="62" t="s">
        <v>197</v>
      </c>
      <c r="SUY1334" s="62" t="s">
        <v>1294</v>
      </c>
      <c r="SUZ1334" s="62">
        <f>SUZ1330</f>
        <v>0</v>
      </c>
      <c r="SVA1334" s="62">
        <f t="shared" si="960"/>
        <v>0</v>
      </c>
      <c r="SVB1334" s="62">
        <f t="shared" si="960"/>
        <v>0</v>
      </c>
      <c r="SVC1334" s="62">
        <f t="shared" si="960"/>
        <v>0</v>
      </c>
      <c r="SVD1334" s="62">
        <f t="shared" si="960"/>
        <v>2000000</v>
      </c>
      <c r="SVE1334" s="62">
        <f t="shared" si="960"/>
        <v>0</v>
      </c>
      <c r="SVF1334" s="62">
        <f t="shared" si="960"/>
        <v>0</v>
      </c>
      <c r="SVG1334" s="62">
        <f t="shared" si="960"/>
        <v>2000000</v>
      </c>
      <c r="SVH1334" s="62">
        <f t="shared" si="960"/>
        <v>2000000</v>
      </c>
      <c r="SVN1334" s="62" t="s">
        <v>197</v>
      </c>
      <c r="SVO1334" s="62" t="s">
        <v>1294</v>
      </c>
      <c r="SVP1334" s="62">
        <f>SVP1330</f>
        <v>0</v>
      </c>
      <c r="SVQ1334" s="62">
        <f t="shared" si="960"/>
        <v>0</v>
      </c>
      <c r="SVR1334" s="62">
        <f t="shared" si="960"/>
        <v>0</v>
      </c>
      <c r="SVS1334" s="62">
        <f t="shared" si="960"/>
        <v>0</v>
      </c>
      <c r="SVT1334" s="62">
        <f t="shared" si="960"/>
        <v>2000000</v>
      </c>
      <c r="SVU1334" s="62">
        <f t="shared" si="960"/>
        <v>0</v>
      </c>
      <c r="SVV1334" s="62">
        <f t="shared" si="960"/>
        <v>0</v>
      </c>
      <c r="SVW1334" s="62">
        <f t="shared" si="960"/>
        <v>2000000</v>
      </c>
      <c r="SVX1334" s="62">
        <f t="shared" si="960"/>
        <v>2000000</v>
      </c>
      <c r="SWD1334" s="62" t="s">
        <v>197</v>
      </c>
      <c r="SWE1334" s="62" t="s">
        <v>1294</v>
      </c>
      <c r="SWF1334" s="62">
        <f>SWF1330</f>
        <v>0</v>
      </c>
      <c r="SWG1334" s="62">
        <f t="shared" si="961"/>
        <v>0</v>
      </c>
      <c r="SWH1334" s="62">
        <f t="shared" si="961"/>
        <v>0</v>
      </c>
      <c r="SWI1334" s="62">
        <f t="shared" si="961"/>
        <v>0</v>
      </c>
      <c r="SWJ1334" s="62">
        <f t="shared" si="961"/>
        <v>2000000</v>
      </c>
      <c r="SWK1334" s="62">
        <f t="shared" si="961"/>
        <v>0</v>
      </c>
      <c r="SWL1334" s="62">
        <f t="shared" si="961"/>
        <v>0</v>
      </c>
      <c r="SWM1334" s="62">
        <f t="shared" si="961"/>
        <v>2000000</v>
      </c>
      <c r="SWN1334" s="62">
        <f t="shared" si="961"/>
        <v>2000000</v>
      </c>
      <c r="SWT1334" s="62" t="s">
        <v>197</v>
      </c>
      <c r="SWU1334" s="62" t="s">
        <v>1294</v>
      </c>
      <c r="SWV1334" s="62">
        <f>SWV1330</f>
        <v>0</v>
      </c>
      <c r="SWW1334" s="62">
        <f t="shared" si="961"/>
        <v>0</v>
      </c>
      <c r="SWX1334" s="62">
        <f t="shared" si="961"/>
        <v>0</v>
      </c>
      <c r="SWY1334" s="62">
        <f t="shared" si="961"/>
        <v>0</v>
      </c>
      <c r="SWZ1334" s="62">
        <f t="shared" si="961"/>
        <v>2000000</v>
      </c>
      <c r="SXA1334" s="62">
        <f t="shared" si="961"/>
        <v>0</v>
      </c>
      <c r="SXB1334" s="62">
        <f t="shared" si="961"/>
        <v>0</v>
      </c>
      <c r="SXC1334" s="62">
        <f t="shared" si="961"/>
        <v>2000000</v>
      </c>
      <c r="SXD1334" s="62">
        <f t="shared" si="961"/>
        <v>2000000</v>
      </c>
      <c r="SXJ1334" s="62" t="s">
        <v>197</v>
      </c>
      <c r="SXK1334" s="62" t="s">
        <v>1294</v>
      </c>
      <c r="SXL1334" s="62">
        <f>SXL1330</f>
        <v>0</v>
      </c>
      <c r="SXM1334" s="62">
        <f t="shared" si="961"/>
        <v>0</v>
      </c>
      <c r="SXN1334" s="62">
        <f t="shared" si="961"/>
        <v>0</v>
      </c>
      <c r="SXO1334" s="62">
        <f t="shared" si="961"/>
        <v>0</v>
      </c>
      <c r="SXP1334" s="62">
        <f t="shared" si="961"/>
        <v>2000000</v>
      </c>
      <c r="SXQ1334" s="62">
        <f t="shared" si="961"/>
        <v>0</v>
      </c>
      <c r="SXR1334" s="62">
        <f t="shared" si="961"/>
        <v>0</v>
      </c>
      <c r="SXS1334" s="62">
        <f t="shared" si="961"/>
        <v>2000000</v>
      </c>
      <c r="SXT1334" s="62">
        <f t="shared" si="961"/>
        <v>2000000</v>
      </c>
      <c r="SXZ1334" s="62" t="s">
        <v>197</v>
      </c>
      <c r="SYA1334" s="62" t="s">
        <v>1294</v>
      </c>
      <c r="SYB1334" s="62">
        <f>SYB1330</f>
        <v>0</v>
      </c>
      <c r="SYC1334" s="62">
        <f t="shared" si="961"/>
        <v>0</v>
      </c>
      <c r="SYD1334" s="62">
        <f t="shared" si="961"/>
        <v>0</v>
      </c>
      <c r="SYE1334" s="62">
        <f t="shared" si="961"/>
        <v>0</v>
      </c>
      <c r="SYF1334" s="62">
        <f t="shared" si="961"/>
        <v>2000000</v>
      </c>
      <c r="SYG1334" s="62">
        <f t="shared" si="961"/>
        <v>0</v>
      </c>
      <c r="SYH1334" s="62">
        <f t="shared" si="961"/>
        <v>0</v>
      </c>
      <c r="SYI1334" s="62">
        <f t="shared" si="961"/>
        <v>2000000</v>
      </c>
      <c r="SYJ1334" s="62">
        <f t="shared" si="961"/>
        <v>2000000</v>
      </c>
      <c r="SYP1334" s="62" t="s">
        <v>197</v>
      </c>
      <c r="SYQ1334" s="62" t="s">
        <v>1294</v>
      </c>
      <c r="SYR1334" s="62">
        <f>SYR1330</f>
        <v>0</v>
      </c>
      <c r="SYS1334" s="62">
        <f t="shared" si="962"/>
        <v>0</v>
      </c>
      <c r="SYT1334" s="62">
        <f t="shared" si="962"/>
        <v>0</v>
      </c>
      <c r="SYU1334" s="62">
        <f t="shared" si="962"/>
        <v>0</v>
      </c>
      <c r="SYV1334" s="62">
        <f t="shared" si="962"/>
        <v>2000000</v>
      </c>
      <c r="SYW1334" s="62">
        <f t="shared" si="962"/>
        <v>0</v>
      </c>
      <c r="SYX1334" s="62">
        <f t="shared" si="962"/>
        <v>0</v>
      </c>
      <c r="SYY1334" s="62">
        <f t="shared" si="962"/>
        <v>2000000</v>
      </c>
      <c r="SYZ1334" s="62">
        <f t="shared" si="962"/>
        <v>2000000</v>
      </c>
      <c r="SZF1334" s="62" t="s">
        <v>197</v>
      </c>
      <c r="SZG1334" s="62" t="s">
        <v>1294</v>
      </c>
      <c r="SZH1334" s="62">
        <f>SZH1330</f>
        <v>0</v>
      </c>
      <c r="SZI1334" s="62">
        <f t="shared" si="962"/>
        <v>0</v>
      </c>
      <c r="SZJ1334" s="62">
        <f t="shared" si="962"/>
        <v>0</v>
      </c>
      <c r="SZK1334" s="62">
        <f t="shared" si="962"/>
        <v>0</v>
      </c>
      <c r="SZL1334" s="62">
        <f t="shared" si="962"/>
        <v>2000000</v>
      </c>
      <c r="SZM1334" s="62">
        <f t="shared" si="962"/>
        <v>0</v>
      </c>
      <c r="SZN1334" s="62">
        <f t="shared" si="962"/>
        <v>0</v>
      </c>
      <c r="SZO1334" s="62">
        <f t="shared" si="962"/>
        <v>2000000</v>
      </c>
      <c r="SZP1334" s="62">
        <f t="shared" si="962"/>
        <v>2000000</v>
      </c>
      <c r="SZV1334" s="62" t="s">
        <v>197</v>
      </c>
      <c r="SZW1334" s="62" t="s">
        <v>1294</v>
      </c>
      <c r="SZX1334" s="62">
        <f>SZX1330</f>
        <v>0</v>
      </c>
      <c r="SZY1334" s="62">
        <f t="shared" si="962"/>
        <v>0</v>
      </c>
      <c r="SZZ1334" s="62">
        <f t="shared" si="962"/>
        <v>0</v>
      </c>
      <c r="TAA1334" s="62">
        <f t="shared" si="962"/>
        <v>0</v>
      </c>
      <c r="TAB1334" s="62">
        <f t="shared" si="962"/>
        <v>2000000</v>
      </c>
      <c r="TAC1334" s="62">
        <f t="shared" si="962"/>
        <v>0</v>
      </c>
      <c r="TAD1334" s="62">
        <f t="shared" si="962"/>
        <v>0</v>
      </c>
      <c r="TAE1334" s="62">
        <f t="shared" si="962"/>
        <v>2000000</v>
      </c>
      <c r="TAF1334" s="62">
        <f t="shared" si="962"/>
        <v>2000000</v>
      </c>
      <c r="TAL1334" s="62" t="s">
        <v>197</v>
      </c>
      <c r="TAM1334" s="62" t="s">
        <v>1294</v>
      </c>
      <c r="TAN1334" s="62">
        <f>TAN1330</f>
        <v>0</v>
      </c>
      <c r="TAO1334" s="62">
        <f t="shared" si="962"/>
        <v>0</v>
      </c>
      <c r="TAP1334" s="62">
        <f t="shared" si="962"/>
        <v>0</v>
      </c>
      <c r="TAQ1334" s="62">
        <f t="shared" si="962"/>
        <v>0</v>
      </c>
      <c r="TAR1334" s="62">
        <f t="shared" si="962"/>
        <v>2000000</v>
      </c>
      <c r="TAS1334" s="62">
        <f t="shared" si="962"/>
        <v>0</v>
      </c>
      <c r="TAT1334" s="62">
        <f t="shared" si="962"/>
        <v>0</v>
      </c>
      <c r="TAU1334" s="62">
        <f t="shared" si="962"/>
        <v>2000000</v>
      </c>
      <c r="TAV1334" s="62">
        <f t="shared" si="962"/>
        <v>2000000</v>
      </c>
      <c r="TBB1334" s="62" t="s">
        <v>197</v>
      </c>
      <c r="TBC1334" s="62" t="s">
        <v>1294</v>
      </c>
      <c r="TBD1334" s="62">
        <f>TBD1330</f>
        <v>0</v>
      </c>
      <c r="TBE1334" s="62">
        <f t="shared" si="963"/>
        <v>0</v>
      </c>
      <c r="TBF1334" s="62">
        <f t="shared" si="963"/>
        <v>0</v>
      </c>
      <c r="TBG1334" s="62">
        <f t="shared" si="963"/>
        <v>0</v>
      </c>
      <c r="TBH1334" s="62">
        <f t="shared" si="963"/>
        <v>2000000</v>
      </c>
      <c r="TBI1334" s="62">
        <f t="shared" si="963"/>
        <v>0</v>
      </c>
      <c r="TBJ1334" s="62">
        <f t="shared" si="963"/>
        <v>0</v>
      </c>
      <c r="TBK1334" s="62">
        <f t="shared" si="963"/>
        <v>2000000</v>
      </c>
      <c r="TBL1334" s="62">
        <f t="shared" si="963"/>
        <v>2000000</v>
      </c>
      <c r="TBR1334" s="62" t="s">
        <v>197</v>
      </c>
      <c r="TBS1334" s="62" t="s">
        <v>1294</v>
      </c>
      <c r="TBT1334" s="62">
        <f>TBT1330</f>
        <v>0</v>
      </c>
      <c r="TBU1334" s="62">
        <f t="shared" si="963"/>
        <v>0</v>
      </c>
      <c r="TBV1334" s="62">
        <f t="shared" si="963"/>
        <v>0</v>
      </c>
      <c r="TBW1334" s="62">
        <f t="shared" si="963"/>
        <v>0</v>
      </c>
      <c r="TBX1334" s="62">
        <f t="shared" si="963"/>
        <v>2000000</v>
      </c>
      <c r="TBY1334" s="62">
        <f t="shared" si="963"/>
        <v>0</v>
      </c>
      <c r="TBZ1334" s="62">
        <f t="shared" si="963"/>
        <v>0</v>
      </c>
      <c r="TCA1334" s="62">
        <f t="shared" si="963"/>
        <v>2000000</v>
      </c>
      <c r="TCB1334" s="62">
        <f t="shared" si="963"/>
        <v>2000000</v>
      </c>
      <c r="TCH1334" s="62" t="s">
        <v>197</v>
      </c>
      <c r="TCI1334" s="62" t="s">
        <v>1294</v>
      </c>
      <c r="TCJ1334" s="62">
        <f>TCJ1330</f>
        <v>0</v>
      </c>
      <c r="TCK1334" s="62">
        <f t="shared" si="963"/>
        <v>0</v>
      </c>
      <c r="TCL1334" s="62">
        <f t="shared" si="963"/>
        <v>0</v>
      </c>
      <c r="TCM1334" s="62">
        <f t="shared" si="963"/>
        <v>0</v>
      </c>
      <c r="TCN1334" s="62">
        <f t="shared" si="963"/>
        <v>2000000</v>
      </c>
      <c r="TCO1334" s="62">
        <f t="shared" si="963"/>
        <v>0</v>
      </c>
      <c r="TCP1334" s="62">
        <f t="shared" si="963"/>
        <v>0</v>
      </c>
      <c r="TCQ1334" s="62">
        <f t="shared" si="963"/>
        <v>2000000</v>
      </c>
      <c r="TCR1334" s="62">
        <f t="shared" si="963"/>
        <v>2000000</v>
      </c>
      <c r="TCX1334" s="62" t="s">
        <v>197</v>
      </c>
      <c r="TCY1334" s="62" t="s">
        <v>1294</v>
      </c>
      <c r="TCZ1334" s="62">
        <f>TCZ1330</f>
        <v>0</v>
      </c>
      <c r="TDA1334" s="62">
        <f t="shared" si="963"/>
        <v>0</v>
      </c>
      <c r="TDB1334" s="62">
        <f t="shared" si="963"/>
        <v>0</v>
      </c>
      <c r="TDC1334" s="62">
        <f t="shared" si="963"/>
        <v>0</v>
      </c>
      <c r="TDD1334" s="62">
        <f t="shared" si="963"/>
        <v>2000000</v>
      </c>
      <c r="TDE1334" s="62">
        <f t="shared" si="963"/>
        <v>0</v>
      </c>
      <c r="TDF1334" s="62">
        <f t="shared" si="963"/>
        <v>0</v>
      </c>
      <c r="TDG1334" s="62">
        <f t="shared" si="963"/>
        <v>2000000</v>
      </c>
      <c r="TDH1334" s="62">
        <f t="shared" si="963"/>
        <v>2000000</v>
      </c>
      <c r="TDN1334" s="62" t="s">
        <v>197</v>
      </c>
      <c r="TDO1334" s="62" t="s">
        <v>1294</v>
      </c>
      <c r="TDP1334" s="62">
        <f>TDP1330</f>
        <v>0</v>
      </c>
      <c r="TDQ1334" s="62">
        <f t="shared" si="964"/>
        <v>0</v>
      </c>
      <c r="TDR1334" s="62">
        <f t="shared" si="964"/>
        <v>0</v>
      </c>
      <c r="TDS1334" s="62">
        <f t="shared" si="964"/>
        <v>0</v>
      </c>
      <c r="TDT1334" s="62">
        <f t="shared" si="964"/>
        <v>2000000</v>
      </c>
      <c r="TDU1334" s="62">
        <f t="shared" si="964"/>
        <v>0</v>
      </c>
      <c r="TDV1334" s="62">
        <f t="shared" si="964"/>
        <v>0</v>
      </c>
      <c r="TDW1334" s="62">
        <f t="shared" si="964"/>
        <v>2000000</v>
      </c>
      <c r="TDX1334" s="62">
        <f t="shared" si="964"/>
        <v>2000000</v>
      </c>
      <c r="TED1334" s="62" t="s">
        <v>197</v>
      </c>
      <c r="TEE1334" s="62" t="s">
        <v>1294</v>
      </c>
      <c r="TEF1334" s="62">
        <f>TEF1330</f>
        <v>0</v>
      </c>
      <c r="TEG1334" s="62">
        <f t="shared" si="964"/>
        <v>0</v>
      </c>
      <c r="TEH1334" s="62">
        <f t="shared" si="964"/>
        <v>0</v>
      </c>
      <c r="TEI1334" s="62">
        <f t="shared" si="964"/>
        <v>0</v>
      </c>
      <c r="TEJ1334" s="62">
        <f t="shared" si="964"/>
        <v>2000000</v>
      </c>
      <c r="TEK1334" s="62">
        <f t="shared" si="964"/>
        <v>0</v>
      </c>
      <c r="TEL1334" s="62">
        <f t="shared" si="964"/>
        <v>0</v>
      </c>
      <c r="TEM1334" s="62">
        <f t="shared" si="964"/>
        <v>2000000</v>
      </c>
      <c r="TEN1334" s="62">
        <f t="shared" si="964"/>
        <v>2000000</v>
      </c>
      <c r="TET1334" s="62" t="s">
        <v>197</v>
      </c>
      <c r="TEU1334" s="62" t="s">
        <v>1294</v>
      </c>
      <c r="TEV1334" s="62">
        <f>TEV1330</f>
        <v>0</v>
      </c>
      <c r="TEW1334" s="62">
        <f t="shared" si="964"/>
        <v>0</v>
      </c>
      <c r="TEX1334" s="62">
        <f t="shared" si="964"/>
        <v>0</v>
      </c>
      <c r="TEY1334" s="62">
        <f t="shared" si="964"/>
        <v>0</v>
      </c>
      <c r="TEZ1334" s="62">
        <f t="shared" si="964"/>
        <v>2000000</v>
      </c>
      <c r="TFA1334" s="62">
        <f t="shared" si="964"/>
        <v>0</v>
      </c>
      <c r="TFB1334" s="62">
        <f t="shared" si="964"/>
        <v>0</v>
      </c>
      <c r="TFC1334" s="62">
        <f t="shared" si="964"/>
        <v>2000000</v>
      </c>
      <c r="TFD1334" s="62">
        <f t="shared" si="964"/>
        <v>2000000</v>
      </c>
      <c r="TFJ1334" s="62" t="s">
        <v>197</v>
      </c>
      <c r="TFK1334" s="62" t="s">
        <v>1294</v>
      </c>
      <c r="TFL1334" s="62">
        <f>TFL1330</f>
        <v>0</v>
      </c>
      <c r="TFM1334" s="62">
        <f t="shared" si="964"/>
        <v>0</v>
      </c>
      <c r="TFN1334" s="62">
        <f t="shared" si="964"/>
        <v>0</v>
      </c>
      <c r="TFO1334" s="62">
        <f t="shared" si="964"/>
        <v>0</v>
      </c>
      <c r="TFP1334" s="62">
        <f t="shared" si="964"/>
        <v>2000000</v>
      </c>
      <c r="TFQ1334" s="62">
        <f t="shared" si="964"/>
        <v>0</v>
      </c>
      <c r="TFR1334" s="62">
        <f t="shared" si="964"/>
        <v>0</v>
      </c>
      <c r="TFS1334" s="62">
        <f t="shared" si="964"/>
        <v>2000000</v>
      </c>
      <c r="TFT1334" s="62">
        <f t="shared" si="964"/>
        <v>2000000</v>
      </c>
      <c r="TFZ1334" s="62" t="s">
        <v>197</v>
      </c>
      <c r="TGA1334" s="62" t="s">
        <v>1294</v>
      </c>
      <c r="TGB1334" s="62">
        <f>TGB1330</f>
        <v>0</v>
      </c>
      <c r="TGC1334" s="62">
        <f t="shared" si="965"/>
        <v>0</v>
      </c>
      <c r="TGD1334" s="62">
        <f t="shared" si="965"/>
        <v>0</v>
      </c>
      <c r="TGE1334" s="62">
        <f t="shared" si="965"/>
        <v>0</v>
      </c>
      <c r="TGF1334" s="62">
        <f t="shared" si="965"/>
        <v>2000000</v>
      </c>
      <c r="TGG1334" s="62">
        <f t="shared" si="965"/>
        <v>0</v>
      </c>
      <c r="TGH1334" s="62">
        <f t="shared" si="965"/>
        <v>0</v>
      </c>
      <c r="TGI1334" s="62">
        <f t="shared" si="965"/>
        <v>2000000</v>
      </c>
      <c r="TGJ1334" s="62">
        <f t="shared" si="965"/>
        <v>2000000</v>
      </c>
      <c r="TGP1334" s="62" t="s">
        <v>197</v>
      </c>
      <c r="TGQ1334" s="62" t="s">
        <v>1294</v>
      </c>
      <c r="TGR1334" s="62">
        <f>TGR1330</f>
        <v>0</v>
      </c>
      <c r="TGS1334" s="62">
        <f t="shared" si="965"/>
        <v>0</v>
      </c>
      <c r="TGT1334" s="62">
        <f t="shared" si="965"/>
        <v>0</v>
      </c>
      <c r="TGU1334" s="62">
        <f t="shared" si="965"/>
        <v>0</v>
      </c>
      <c r="TGV1334" s="62">
        <f t="shared" si="965"/>
        <v>2000000</v>
      </c>
      <c r="TGW1334" s="62">
        <f t="shared" si="965"/>
        <v>0</v>
      </c>
      <c r="TGX1334" s="62">
        <f t="shared" si="965"/>
        <v>0</v>
      </c>
      <c r="TGY1334" s="62">
        <f t="shared" si="965"/>
        <v>2000000</v>
      </c>
      <c r="TGZ1334" s="62">
        <f t="shared" si="965"/>
        <v>2000000</v>
      </c>
      <c r="THF1334" s="62" t="s">
        <v>197</v>
      </c>
      <c r="THG1334" s="62" t="s">
        <v>1294</v>
      </c>
      <c r="THH1334" s="62">
        <f>THH1330</f>
        <v>0</v>
      </c>
      <c r="THI1334" s="62">
        <f t="shared" si="965"/>
        <v>0</v>
      </c>
      <c r="THJ1334" s="62">
        <f t="shared" si="965"/>
        <v>0</v>
      </c>
      <c r="THK1334" s="62">
        <f t="shared" si="965"/>
        <v>0</v>
      </c>
      <c r="THL1334" s="62">
        <f t="shared" si="965"/>
        <v>2000000</v>
      </c>
      <c r="THM1334" s="62">
        <f t="shared" si="965"/>
        <v>0</v>
      </c>
      <c r="THN1334" s="62">
        <f t="shared" si="965"/>
        <v>0</v>
      </c>
      <c r="THO1334" s="62">
        <f t="shared" si="965"/>
        <v>2000000</v>
      </c>
      <c r="THP1334" s="62">
        <f t="shared" si="965"/>
        <v>2000000</v>
      </c>
      <c r="THV1334" s="62" t="s">
        <v>197</v>
      </c>
      <c r="THW1334" s="62" t="s">
        <v>1294</v>
      </c>
      <c r="THX1334" s="62">
        <f>THX1330</f>
        <v>0</v>
      </c>
      <c r="THY1334" s="62">
        <f t="shared" si="965"/>
        <v>0</v>
      </c>
      <c r="THZ1334" s="62">
        <f t="shared" si="965"/>
        <v>0</v>
      </c>
      <c r="TIA1334" s="62">
        <f t="shared" si="965"/>
        <v>0</v>
      </c>
      <c r="TIB1334" s="62">
        <f t="shared" si="965"/>
        <v>2000000</v>
      </c>
      <c r="TIC1334" s="62">
        <f t="shared" si="965"/>
        <v>0</v>
      </c>
      <c r="TID1334" s="62">
        <f t="shared" si="965"/>
        <v>0</v>
      </c>
      <c r="TIE1334" s="62">
        <f t="shared" si="965"/>
        <v>2000000</v>
      </c>
      <c r="TIF1334" s="62">
        <f t="shared" si="965"/>
        <v>2000000</v>
      </c>
      <c r="TIL1334" s="62" t="s">
        <v>197</v>
      </c>
      <c r="TIM1334" s="62" t="s">
        <v>1294</v>
      </c>
      <c r="TIN1334" s="62">
        <f>TIN1330</f>
        <v>0</v>
      </c>
      <c r="TIO1334" s="62">
        <f t="shared" si="966"/>
        <v>0</v>
      </c>
      <c r="TIP1334" s="62">
        <f t="shared" si="966"/>
        <v>0</v>
      </c>
      <c r="TIQ1334" s="62">
        <f t="shared" si="966"/>
        <v>0</v>
      </c>
      <c r="TIR1334" s="62">
        <f t="shared" si="966"/>
        <v>2000000</v>
      </c>
      <c r="TIS1334" s="62">
        <f t="shared" si="966"/>
        <v>0</v>
      </c>
      <c r="TIT1334" s="62">
        <f t="shared" si="966"/>
        <v>0</v>
      </c>
      <c r="TIU1334" s="62">
        <f t="shared" si="966"/>
        <v>2000000</v>
      </c>
      <c r="TIV1334" s="62">
        <f t="shared" si="966"/>
        <v>2000000</v>
      </c>
      <c r="TJB1334" s="62" t="s">
        <v>197</v>
      </c>
      <c r="TJC1334" s="62" t="s">
        <v>1294</v>
      </c>
      <c r="TJD1334" s="62">
        <f>TJD1330</f>
        <v>0</v>
      </c>
      <c r="TJE1334" s="62">
        <f t="shared" si="966"/>
        <v>0</v>
      </c>
      <c r="TJF1334" s="62">
        <f t="shared" si="966"/>
        <v>0</v>
      </c>
      <c r="TJG1334" s="62">
        <f t="shared" si="966"/>
        <v>0</v>
      </c>
      <c r="TJH1334" s="62">
        <f t="shared" si="966"/>
        <v>2000000</v>
      </c>
      <c r="TJI1334" s="62">
        <f t="shared" si="966"/>
        <v>0</v>
      </c>
      <c r="TJJ1334" s="62">
        <f t="shared" si="966"/>
        <v>0</v>
      </c>
      <c r="TJK1334" s="62">
        <f t="shared" si="966"/>
        <v>2000000</v>
      </c>
      <c r="TJL1334" s="62">
        <f t="shared" si="966"/>
        <v>2000000</v>
      </c>
      <c r="TJR1334" s="62" t="s">
        <v>197</v>
      </c>
      <c r="TJS1334" s="62" t="s">
        <v>1294</v>
      </c>
      <c r="TJT1334" s="62">
        <f>TJT1330</f>
        <v>0</v>
      </c>
      <c r="TJU1334" s="62">
        <f t="shared" si="966"/>
        <v>0</v>
      </c>
      <c r="TJV1334" s="62">
        <f t="shared" si="966"/>
        <v>0</v>
      </c>
      <c r="TJW1334" s="62">
        <f t="shared" si="966"/>
        <v>0</v>
      </c>
      <c r="TJX1334" s="62">
        <f t="shared" si="966"/>
        <v>2000000</v>
      </c>
      <c r="TJY1334" s="62">
        <f t="shared" si="966"/>
        <v>0</v>
      </c>
      <c r="TJZ1334" s="62">
        <f t="shared" si="966"/>
        <v>0</v>
      </c>
      <c r="TKA1334" s="62">
        <f t="shared" si="966"/>
        <v>2000000</v>
      </c>
      <c r="TKB1334" s="62">
        <f t="shared" si="966"/>
        <v>2000000</v>
      </c>
      <c r="TKH1334" s="62" t="s">
        <v>197</v>
      </c>
      <c r="TKI1334" s="62" t="s">
        <v>1294</v>
      </c>
      <c r="TKJ1334" s="62">
        <f>TKJ1330</f>
        <v>0</v>
      </c>
      <c r="TKK1334" s="62">
        <f t="shared" si="966"/>
        <v>0</v>
      </c>
      <c r="TKL1334" s="62">
        <f t="shared" si="966"/>
        <v>0</v>
      </c>
      <c r="TKM1334" s="62">
        <f t="shared" si="966"/>
        <v>0</v>
      </c>
      <c r="TKN1334" s="62">
        <f t="shared" si="966"/>
        <v>2000000</v>
      </c>
      <c r="TKO1334" s="62">
        <f t="shared" si="966"/>
        <v>0</v>
      </c>
      <c r="TKP1334" s="62">
        <f t="shared" si="966"/>
        <v>0</v>
      </c>
      <c r="TKQ1334" s="62">
        <f t="shared" si="966"/>
        <v>2000000</v>
      </c>
      <c r="TKR1334" s="62">
        <f t="shared" si="966"/>
        <v>2000000</v>
      </c>
      <c r="TKX1334" s="62" t="s">
        <v>197</v>
      </c>
      <c r="TKY1334" s="62" t="s">
        <v>1294</v>
      </c>
      <c r="TKZ1334" s="62">
        <f>TKZ1330</f>
        <v>0</v>
      </c>
      <c r="TLA1334" s="62">
        <f t="shared" si="967"/>
        <v>0</v>
      </c>
      <c r="TLB1334" s="62">
        <f t="shared" si="967"/>
        <v>0</v>
      </c>
      <c r="TLC1334" s="62">
        <f t="shared" si="967"/>
        <v>0</v>
      </c>
      <c r="TLD1334" s="62">
        <f t="shared" si="967"/>
        <v>2000000</v>
      </c>
      <c r="TLE1334" s="62">
        <f t="shared" si="967"/>
        <v>0</v>
      </c>
      <c r="TLF1334" s="62">
        <f t="shared" si="967"/>
        <v>0</v>
      </c>
      <c r="TLG1334" s="62">
        <f t="shared" si="967"/>
        <v>2000000</v>
      </c>
      <c r="TLH1334" s="62">
        <f t="shared" si="967"/>
        <v>2000000</v>
      </c>
      <c r="TLN1334" s="62" t="s">
        <v>197</v>
      </c>
      <c r="TLO1334" s="62" t="s">
        <v>1294</v>
      </c>
      <c r="TLP1334" s="62">
        <f>TLP1330</f>
        <v>0</v>
      </c>
      <c r="TLQ1334" s="62">
        <f t="shared" si="967"/>
        <v>0</v>
      </c>
      <c r="TLR1334" s="62">
        <f t="shared" si="967"/>
        <v>0</v>
      </c>
      <c r="TLS1334" s="62">
        <f t="shared" si="967"/>
        <v>0</v>
      </c>
      <c r="TLT1334" s="62">
        <f t="shared" si="967"/>
        <v>2000000</v>
      </c>
      <c r="TLU1334" s="62">
        <f t="shared" si="967"/>
        <v>0</v>
      </c>
      <c r="TLV1334" s="62">
        <f t="shared" si="967"/>
        <v>0</v>
      </c>
      <c r="TLW1334" s="62">
        <f t="shared" si="967"/>
        <v>2000000</v>
      </c>
      <c r="TLX1334" s="62">
        <f t="shared" si="967"/>
        <v>2000000</v>
      </c>
      <c r="TMD1334" s="62" t="s">
        <v>197</v>
      </c>
      <c r="TME1334" s="62" t="s">
        <v>1294</v>
      </c>
      <c r="TMF1334" s="62">
        <f>TMF1330</f>
        <v>0</v>
      </c>
      <c r="TMG1334" s="62">
        <f t="shared" si="967"/>
        <v>0</v>
      </c>
      <c r="TMH1334" s="62">
        <f t="shared" si="967"/>
        <v>0</v>
      </c>
      <c r="TMI1334" s="62">
        <f t="shared" si="967"/>
        <v>0</v>
      </c>
      <c r="TMJ1334" s="62">
        <f t="shared" si="967"/>
        <v>2000000</v>
      </c>
      <c r="TMK1334" s="62">
        <f t="shared" si="967"/>
        <v>0</v>
      </c>
      <c r="TML1334" s="62">
        <f t="shared" si="967"/>
        <v>0</v>
      </c>
      <c r="TMM1334" s="62">
        <f t="shared" si="967"/>
        <v>2000000</v>
      </c>
      <c r="TMN1334" s="62">
        <f t="shared" si="967"/>
        <v>2000000</v>
      </c>
      <c r="TMT1334" s="62" t="s">
        <v>197</v>
      </c>
      <c r="TMU1334" s="62" t="s">
        <v>1294</v>
      </c>
      <c r="TMV1334" s="62">
        <f>TMV1330</f>
        <v>0</v>
      </c>
      <c r="TMW1334" s="62">
        <f t="shared" si="967"/>
        <v>0</v>
      </c>
      <c r="TMX1334" s="62">
        <f t="shared" si="967"/>
        <v>0</v>
      </c>
      <c r="TMY1334" s="62">
        <f t="shared" si="967"/>
        <v>0</v>
      </c>
      <c r="TMZ1334" s="62">
        <f t="shared" si="967"/>
        <v>2000000</v>
      </c>
      <c r="TNA1334" s="62">
        <f t="shared" si="967"/>
        <v>0</v>
      </c>
      <c r="TNB1334" s="62">
        <f t="shared" si="967"/>
        <v>0</v>
      </c>
      <c r="TNC1334" s="62">
        <f t="shared" si="967"/>
        <v>2000000</v>
      </c>
      <c r="TND1334" s="62">
        <f t="shared" si="967"/>
        <v>2000000</v>
      </c>
      <c r="TNJ1334" s="62" t="s">
        <v>197</v>
      </c>
      <c r="TNK1334" s="62" t="s">
        <v>1294</v>
      </c>
      <c r="TNL1334" s="62">
        <f>TNL1330</f>
        <v>0</v>
      </c>
      <c r="TNM1334" s="62">
        <f t="shared" si="968"/>
        <v>0</v>
      </c>
      <c r="TNN1334" s="62">
        <f t="shared" si="968"/>
        <v>0</v>
      </c>
      <c r="TNO1334" s="62">
        <f t="shared" si="968"/>
        <v>0</v>
      </c>
      <c r="TNP1334" s="62">
        <f t="shared" si="968"/>
        <v>2000000</v>
      </c>
      <c r="TNQ1334" s="62">
        <f t="shared" si="968"/>
        <v>0</v>
      </c>
      <c r="TNR1334" s="62">
        <f t="shared" si="968"/>
        <v>0</v>
      </c>
      <c r="TNS1334" s="62">
        <f t="shared" si="968"/>
        <v>2000000</v>
      </c>
      <c r="TNT1334" s="62">
        <f t="shared" si="968"/>
        <v>2000000</v>
      </c>
      <c r="TNZ1334" s="62" t="s">
        <v>197</v>
      </c>
      <c r="TOA1334" s="62" t="s">
        <v>1294</v>
      </c>
      <c r="TOB1334" s="62">
        <f>TOB1330</f>
        <v>0</v>
      </c>
      <c r="TOC1334" s="62">
        <f t="shared" si="968"/>
        <v>0</v>
      </c>
      <c r="TOD1334" s="62">
        <f t="shared" si="968"/>
        <v>0</v>
      </c>
      <c r="TOE1334" s="62">
        <f t="shared" si="968"/>
        <v>0</v>
      </c>
      <c r="TOF1334" s="62">
        <f t="shared" si="968"/>
        <v>2000000</v>
      </c>
      <c r="TOG1334" s="62">
        <f t="shared" si="968"/>
        <v>0</v>
      </c>
      <c r="TOH1334" s="62">
        <f t="shared" si="968"/>
        <v>0</v>
      </c>
      <c r="TOI1334" s="62">
        <f t="shared" si="968"/>
        <v>2000000</v>
      </c>
      <c r="TOJ1334" s="62">
        <f t="shared" si="968"/>
        <v>2000000</v>
      </c>
      <c r="TOP1334" s="62" t="s">
        <v>197</v>
      </c>
      <c r="TOQ1334" s="62" t="s">
        <v>1294</v>
      </c>
      <c r="TOR1334" s="62">
        <f>TOR1330</f>
        <v>0</v>
      </c>
      <c r="TOS1334" s="62">
        <f t="shared" si="968"/>
        <v>0</v>
      </c>
      <c r="TOT1334" s="62">
        <f t="shared" si="968"/>
        <v>0</v>
      </c>
      <c r="TOU1334" s="62">
        <f t="shared" si="968"/>
        <v>0</v>
      </c>
      <c r="TOV1334" s="62">
        <f t="shared" si="968"/>
        <v>2000000</v>
      </c>
      <c r="TOW1334" s="62">
        <f t="shared" si="968"/>
        <v>0</v>
      </c>
      <c r="TOX1334" s="62">
        <f t="shared" si="968"/>
        <v>0</v>
      </c>
      <c r="TOY1334" s="62">
        <f t="shared" si="968"/>
        <v>2000000</v>
      </c>
      <c r="TOZ1334" s="62">
        <f t="shared" si="968"/>
        <v>2000000</v>
      </c>
      <c r="TPF1334" s="62" t="s">
        <v>197</v>
      </c>
      <c r="TPG1334" s="62" t="s">
        <v>1294</v>
      </c>
      <c r="TPH1334" s="62">
        <f>TPH1330</f>
        <v>0</v>
      </c>
      <c r="TPI1334" s="62">
        <f t="shared" si="968"/>
        <v>0</v>
      </c>
      <c r="TPJ1334" s="62">
        <f t="shared" si="968"/>
        <v>0</v>
      </c>
      <c r="TPK1334" s="62">
        <f t="shared" si="968"/>
        <v>0</v>
      </c>
      <c r="TPL1334" s="62">
        <f t="shared" si="968"/>
        <v>2000000</v>
      </c>
      <c r="TPM1334" s="62">
        <f t="shared" si="968"/>
        <v>0</v>
      </c>
      <c r="TPN1334" s="62">
        <f t="shared" si="968"/>
        <v>0</v>
      </c>
      <c r="TPO1334" s="62">
        <f t="shared" si="968"/>
        <v>2000000</v>
      </c>
      <c r="TPP1334" s="62">
        <f t="shared" si="968"/>
        <v>2000000</v>
      </c>
      <c r="TPV1334" s="62" t="s">
        <v>197</v>
      </c>
      <c r="TPW1334" s="62" t="s">
        <v>1294</v>
      </c>
      <c r="TPX1334" s="62">
        <f>TPX1330</f>
        <v>0</v>
      </c>
      <c r="TPY1334" s="62">
        <f t="shared" si="969"/>
        <v>0</v>
      </c>
      <c r="TPZ1334" s="62">
        <f t="shared" si="969"/>
        <v>0</v>
      </c>
      <c r="TQA1334" s="62">
        <f t="shared" si="969"/>
        <v>0</v>
      </c>
      <c r="TQB1334" s="62">
        <f t="shared" si="969"/>
        <v>2000000</v>
      </c>
      <c r="TQC1334" s="62">
        <f t="shared" si="969"/>
        <v>0</v>
      </c>
      <c r="TQD1334" s="62">
        <f t="shared" si="969"/>
        <v>0</v>
      </c>
      <c r="TQE1334" s="62">
        <f t="shared" si="969"/>
        <v>2000000</v>
      </c>
      <c r="TQF1334" s="62">
        <f t="shared" si="969"/>
        <v>2000000</v>
      </c>
      <c r="TQL1334" s="62" t="s">
        <v>197</v>
      </c>
      <c r="TQM1334" s="62" t="s">
        <v>1294</v>
      </c>
      <c r="TQN1334" s="62">
        <f>TQN1330</f>
        <v>0</v>
      </c>
      <c r="TQO1334" s="62">
        <f t="shared" si="969"/>
        <v>0</v>
      </c>
      <c r="TQP1334" s="62">
        <f t="shared" si="969"/>
        <v>0</v>
      </c>
      <c r="TQQ1334" s="62">
        <f t="shared" si="969"/>
        <v>0</v>
      </c>
      <c r="TQR1334" s="62">
        <f t="shared" si="969"/>
        <v>2000000</v>
      </c>
      <c r="TQS1334" s="62">
        <f t="shared" si="969"/>
        <v>0</v>
      </c>
      <c r="TQT1334" s="62">
        <f t="shared" si="969"/>
        <v>0</v>
      </c>
      <c r="TQU1334" s="62">
        <f t="shared" si="969"/>
        <v>2000000</v>
      </c>
      <c r="TQV1334" s="62">
        <f t="shared" si="969"/>
        <v>2000000</v>
      </c>
      <c r="TRB1334" s="62" t="s">
        <v>197</v>
      </c>
      <c r="TRC1334" s="62" t="s">
        <v>1294</v>
      </c>
      <c r="TRD1334" s="62">
        <f>TRD1330</f>
        <v>0</v>
      </c>
      <c r="TRE1334" s="62">
        <f t="shared" si="969"/>
        <v>0</v>
      </c>
      <c r="TRF1334" s="62">
        <f t="shared" si="969"/>
        <v>0</v>
      </c>
      <c r="TRG1334" s="62">
        <f t="shared" si="969"/>
        <v>0</v>
      </c>
      <c r="TRH1334" s="62">
        <f t="shared" si="969"/>
        <v>2000000</v>
      </c>
      <c r="TRI1334" s="62">
        <f t="shared" si="969"/>
        <v>0</v>
      </c>
      <c r="TRJ1334" s="62">
        <f t="shared" si="969"/>
        <v>0</v>
      </c>
      <c r="TRK1334" s="62">
        <f t="shared" si="969"/>
        <v>2000000</v>
      </c>
      <c r="TRL1334" s="62">
        <f t="shared" si="969"/>
        <v>2000000</v>
      </c>
      <c r="TRR1334" s="62" t="s">
        <v>197</v>
      </c>
      <c r="TRS1334" s="62" t="s">
        <v>1294</v>
      </c>
      <c r="TRT1334" s="62">
        <f>TRT1330</f>
        <v>0</v>
      </c>
      <c r="TRU1334" s="62">
        <f t="shared" si="969"/>
        <v>0</v>
      </c>
      <c r="TRV1334" s="62">
        <f t="shared" si="969"/>
        <v>0</v>
      </c>
      <c r="TRW1334" s="62">
        <f t="shared" si="969"/>
        <v>0</v>
      </c>
      <c r="TRX1334" s="62">
        <f t="shared" si="969"/>
        <v>2000000</v>
      </c>
      <c r="TRY1334" s="62">
        <f t="shared" si="969"/>
        <v>0</v>
      </c>
      <c r="TRZ1334" s="62">
        <f t="shared" si="969"/>
        <v>0</v>
      </c>
      <c r="TSA1334" s="62">
        <f t="shared" si="969"/>
        <v>2000000</v>
      </c>
      <c r="TSB1334" s="62">
        <f t="shared" si="969"/>
        <v>2000000</v>
      </c>
      <c r="TSH1334" s="62" t="s">
        <v>197</v>
      </c>
      <c r="TSI1334" s="62" t="s">
        <v>1294</v>
      </c>
      <c r="TSJ1334" s="62">
        <f>TSJ1330</f>
        <v>0</v>
      </c>
      <c r="TSK1334" s="62">
        <f t="shared" si="970"/>
        <v>0</v>
      </c>
      <c r="TSL1334" s="62">
        <f t="shared" si="970"/>
        <v>0</v>
      </c>
      <c r="TSM1334" s="62">
        <f t="shared" si="970"/>
        <v>0</v>
      </c>
      <c r="TSN1334" s="62">
        <f t="shared" si="970"/>
        <v>2000000</v>
      </c>
      <c r="TSO1334" s="62">
        <f t="shared" si="970"/>
        <v>0</v>
      </c>
      <c r="TSP1334" s="62">
        <f t="shared" si="970"/>
        <v>0</v>
      </c>
      <c r="TSQ1334" s="62">
        <f t="shared" si="970"/>
        <v>2000000</v>
      </c>
      <c r="TSR1334" s="62">
        <f t="shared" si="970"/>
        <v>2000000</v>
      </c>
      <c r="TSX1334" s="62" t="s">
        <v>197</v>
      </c>
      <c r="TSY1334" s="62" t="s">
        <v>1294</v>
      </c>
      <c r="TSZ1334" s="62">
        <f>TSZ1330</f>
        <v>0</v>
      </c>
      <c r="TTA1334" s="62">
        <f t="shared" si="970"/>
        <v>0</v>
      </c>
      <c r="TTB1334" s="62">
        <f t="shared" si="970"/>
        <v>0</v>
      </c>
      <c r="TTC1334" s="62">
        <f t="shared" si="970"/>
        <v>0</v>
      </c>
      <c r="TTD1334" s="62">
        <f t="shared" si="970"/>
        <v>2000000</v>
      </c>
      <c r="TTE1334" s="62">
        <f t="shared" si="970"/>
        <v>0</v>
      </c>
      <c r="TTF1334" s="62">
        <f t="shared" si="970"/>
        <v>0</v>
      </c>
      <c r="TTG1334" s="62">
        <f t="shared" si="970"/>
        <v>2000000</v>
      </c>
      <c r="TTH1334" s="62">
        <f t="shared" si="970"/>
        <v>2000000</v>
      </c>
      <c r="TTN1334" s="62" t="s">
        <v>197</v>
      </c>
      <c r="TTO1334" s="62" t="s">
        <v>1294</v>
      </c>
      <c r="TTP1334" s="62">
        <f>TTP1330</f>
        <v>0</v>
      </c>
      <c r="TTQ1334" s="62">
        <f t="shared" si="970"/>
        <v>0</v>
      </c>
      <c r="TTR1334" s="62">
        <f t="shared" si="970"/>
        <v>0</v>
      </c>
      <c r="TTS1334" s="62">
        <f t="shared" si="970"/>
        <v>0</v>
      </c>
      <c r="TTT1334" s="62">
        <f t="shared" si="970"/>
        <v>2000000</v>
      </c>
      <c r="TTU1334" s="62">
        <f t="shared" si="970"/>
        <v>0</v>
      </c>
      <c r="TTV1334" s="62">
        <f t="shared" si="970"/>
        <v>0</v>
      </c>
      <c r="TTW1334" s="62">
        <f t="shared" si="970"/>
        <v>2000000</v>
      </c>
      <c r="TTX1334" s="62">
        <f t="shared" si="970"/>
        <v>2000000</v>
      </c>
      <c r="TUD1334" s="62" t="s">
        <v>197</v>
      </c>
      <c r="TUE1334" s="62" t="s">
        <v>1294</v>
      </c>
      <c r="TUF1334" s="62">
        <f>TUF1330</f>
        <v>0</v>
      </c>
      <c r="TUG1334" s="62">
        <f t="shared" si="970"/>
        <v>0</v>
      </c>
      <c r="TUH1334" s="62">
        <f t="shared" si="970"/>
        <v>0</v>
      </c>
      <c r="TUI1334" s="62">
        <f t="shared" si="970"/>
        <v>0</v>
      </c>
      <c r="TUJ1334" s="62">
        <f t="shared" si="970"/>
        <v>2000000</v>
      </c>
      <c r="TUK1334" s="62">
        <f t="shared" si="970"/>
        <v>0</v>
      </c>
      <c r="TUL1334" s="62">
        <f t="shared" si="970"/>
        <v>0</v>
      </c>
      <c r="TUM1334" s="62">
        <f t="shared" si="970"/>
        <v>2000000</v>
      </c>
      <c r="TUN1334" s="62">
        <f t="shared" si="970"/>
        <v>2000000</v>
      </c>
      <c r="TUT1334" s="62" t="s">
        <v>197</v>
      </c>
      <c r="TUU1334" s="62" t="s">
        <v>1294</v>
      </c>
      <c r="TUV1334" s="62">
        <f>TUV1330</f>
        <v>0</v>
      </c>
      <c r="TUW1334" s="62">
        <f t="shared" si="971"/>
        <v>0</v>
      </c>
      <c r="TUX1334" s="62">
        <f t="shared" si="971"/>
        <v>0</v>
      </c>
      <c r="TUY1334" s="62">
        <f t="shared" si="971"/>
        <v>0</v>
      </c>
      <c r="TUZ1334" s="62">
        <f t="shared" si="971"/>
        <v>2000000</v>
      </c>
      <c r="TVA1334" s="62">
        <f t="shared" si="971"/>
        <v>0</v>
      </c>
      <c r="TVB1334" s="62">
        <f t="shared" si="971"/>
        <v>0</v>
      </c>
      <c r="TVC1334" s="62">
        <f t="shared" si="971"/>
        <v>2000000</v>
      </c>
      <c r="TVD1334" s="62">
        <f t="shared" si="971"/>
        <v>2000000</v>
      </c>
      <c r="TVJ1334" s="62" t="s">
        <v>197</v>
      </c>
      <c r="TVK1334" s="62" t="s">
        <v>1294</v>
      </c>
      <c r="TVL1334" s="62">
        <f>TVL1330</f>
        <v>0</v>
      </c>
      <c r="TVM1334" s="62">
        <f t="shared" si="971"/>
        <v>0</v>
      </c>
      <c r="TVN1334" s="62">
        <f t="shared" si="971"/>
        <v>0</v>
      </c>
      <c r="TVO1334" s="62">
        <f t="shared" si="971"/>
        <v>0</v>
      </c>
      <c r="TVP1334" s="62">
        <f t="shared" si="971"/>
        <v>2000000</v>
      </c>
      <c r="TVQ1334" s="62">
        <f t="shared" si="971"/>
        <v>0</v>
      </c>
      <c r="TVR1334" s="62">
        <f t="shared" si="971"/>
        <v>0</v>
      </c>
      <c r="TVS1334" s="62">
        <f t="shared" si="971"/>
        <v>2000000</v>
      </c>
      <c r="TVT1334" s="62">
        <f t="shared" si="971"/>
        <v>2000000</v>
      </c>
      <c r="TVZ1334" s="62" t="s">
        <v>197</v>
      </c>
      <c r="TWA1334" s="62" t="s">
        <v>1294</v>
      </c>
      <c r="TWB1334" s="62">
        <f>TWB1330</f>
        <v>0</v>
      </c>
      <c r="TWC1334" s="62">
        <f t="shared" si="971"/>
        <v>0</v>
      </c>
      <c r="TWD1334" s="62">
        <f t="shared" si="971"/>
        <v>0</v>
      </c>
      <c r="TWE1334" s="62">
        <f t="shared" si="971"/>
        <v>0</v>
      </c>
      <c r="TWF1334" s="62">
        <f t="shared" si="971"/>
        <v>2000000</v>
      </c>
      <c r="TWG1334" s="62">
        <f t="shared" si="971"/>
        <v>0</v>
      </c>
      <c r="TWH1334" s="62">
        <f t="shared" si="971"/>
        <v>0</v>
      </c>
      <c r="TWI1334" s="62">
        <f t="shared" si="971"/>
        <v>2000000</v>
      </c>
      <c r="TWJ1334" s="62">
        <f t="shared" si="971"/>
        <v>2000000</v>
      </c>
      <c r="TWP1334" s="62" t="s">
        <v>197</v>
      </c>
      <c r="TWQ1334" s="62" t="s">
        <v>1294</v>
      </c>
      <c r="TWR1334" s="62">
        <f>TWR1330</f>
        <v>0</v>
      </c>
      <c r="TWS1334" s="62">
        <f t="shared" si="971"/>
        <v>0</v>
      </c>
      <c r="TWT1334" s="62">
        <f t="shared" si="971"/>
        <v>0</v>
      </c>
      <c r="TWU1334" s="62">
        <f t="shared" si="971"/>
        <v>0</v>
      </c>
      <c r="TWV1334" s="62">
        <f t="shared" si="971"/>
        <v>2000000</v>
      </c>
      <c r="TWW1334" s="62">
        <f t="shared" si="971"/>
        <v>0</v>
      </c>
      <c r="TWX1334" s="62">
        <f t="shared" si="971"/>
        <v>0</v>
      </c>
      <c r="TWY1334" s="62">
        <f t="shared" si="971"/>
        <v>2000000</v>
      </c>
      <c r="TWZ1334" s="62">
        <f t="shared" si="971"/>
        <v>2000000</v>
      </c>
      <c r="TXF1334" s="62" t="s">
        <v>197</v>
      </c>
      <c r="TXG1334" s="62" t="s">
        <v>1294</v>
      </c>
      <c r="TXH1334" s="62">
        <f>TXH1330</f>
        <v>0</v>
      </c>
      <c r="TXI1334" s="62">
        <f t="shared" si="972"/>
        <v>0</v>
      </c>
      <c r="TXJ1334" s="62">
        <f t="shared" si="972"/>
        <v>0</v>
      </c>
      <c r="TXK1334" s="62">
        <f t="shared" si="972"/>
        <v>0</v>
      </c>
      <c r="TXL1334" s="62">
        <f t="shared" si="972"/>
        <v>2000000</v>
      </c>
      <c r="TXM1334" s="62">
        <f t="shared" si="972"/>
        <v>0</v>
      </c>
      <c r="TXN1334" s="62">
        <f t="shared" si="972"/>
        <v>0</v>
      </c>
      <c r="TXO1334" s="62">
        <f t="shared" si="972"/>
        <v>2000000</v>
      </c>
      <c r="TXP1334" s="62">
        <f t="shared" si="972"/>
        <v>2000000</v>
      </c>
      <c r="TXV1334" s="62" t="s">
        <v>197</v>
      </c>
      <c r="TXW1334" s="62" t="s">
        <v>1294</v>
      </c>
      <c r="TXX1334" s="62">
        <f>TXX1330</f>
        <v>0</v>
      </c>
      <c r="TXY1334" s="62">
        <f t="shared" si="972"/>
        <v>0</v>
      </c>
      <c r="TXZ1334" s="62">
        <f t="shared" si="972"/>
        <v>0</v>
      </c>
      <c r="TYA1334" s="62">
        <f t="shared" si="972"/>
        <v>0</v>
      </c>
      <c r="TYB1334" s="62">
        <f t="shared" si="972"/>
        <v>2000000</v>
      </c>
      <c r="TYC1334" s="62">
        <f t="shared" si="972"/>
        <v>0</v>
      </c>
      <c r="TYD1334" s="62">
        <f t="shared" si="972"/>
        <v>0</v>
      </c>
      <c r="TYE1334" s="62">
        <f t="shared" si="972"/>
        <v>2000000</v>
      </c>
      <c r="TYF1334" s="62">
        <f t="shared" si="972"/>
        <v>2000000</v>
      </c>
      <c r="TYL1334" s="62" t="s">
        <v>197</v>
      </c>
      <c r="TYM1334" s="62" t="s">
        <v>1294</v>
      </c>
      <c r="TYN1334" s="62">
        <f>TYN1330</f>
        <v>0</v>
      </c>
      <c r="TYO1334" s="62">
        <f t="shared" si="972"/>
        <v>0</v>
      </c>
      <c r="TYP1334" s="62">
        <f t="shared" si="972"/>
        <v>0</v>
      </c>
      <c r="TYQ1334" s="62">
        <f t="shared" si="972"/>
        <v>0</v>
      </c>
      <c r="TYR1334" s="62">
        <f t="shared" si="972"/>
        <v>2000000</v>
      </c>
      <c r="TYS1334" s="62">
        <f t="shared" si="972"/>
        <v>0</v>
      </c>
      <c r="TYT1334" s="62">
        <f t="shared" si="972"/>
        <v>0</v>
      </c>
      <c r="TYU1334" s="62">
        <f t="shared" si="972"/>
        <v>2000000</v>
      </c>
      <c r="TYV1334" s="62">
        <f t="shared" si="972"/>
        <v>2000000</v>
      </c>
      <c r="TZB1334" s="62" t="s">
        <v>197</v>
      </c>
      <c r="TZC1334" s="62" t="s">
        <v>1294</v>
      </c>
      <c r="TZD1334" s="62">
        <f>TZD1330</f>
        <v>0</v>
      </c>
      <c r="TZE1334" s="62">
        <f t="shared" si="972"/>
        <v>0</v>
      </c>
      <c r="TZF1334" s="62">
        <f t="shared" si="972"/>
        <v>0</v>
      </c>
      <c r="TZG1334" s="62">
        <f t="shared" si="972"/>
        <v>0</v>
      </c>
      <c r="TZH1334" s="62">
        <f t="shared" si="972"/>
        <v>2000000</v>
      </c>
      <c r="TZI1334" s="62">
        <f t="shared" si="972"/>
        <v>0</v>
      </c>
      <c r="TZJ1334" s="62">
        <f t="shared" si="972"/>
        <v>0</v>
      </c>
      <c r="TZK1334" s="62">
        <f t="shared" si="972"/>
        <v>2000000</v>
      </c>
      <c r="TZL1334" s="62">
        <f t="shared" si="972"/>
        <v>2000000</v>
      </c>
      <c r="TZR1334" s="62" t="s">
        <v>197</v>
      </c>
      <c r="TZS1334" s="62" t="s">
        <v>1294</v>
      </c>
      <c r="TZT1334" s="62">
        <f>TZT1330</f>
        <v>0</v>
      </c>
      <c r="TZU1334" s="62">
        <f t="shared" si="973"/>
        <v>0</v>
      </c>
      <c r="TZV1334" s="62">
        <f t="shared" si="973"/>
        <v>0</v>
      </c>
      <c r="TZW1334" s="62">
        <f t="shared" si="973"/>
        <v>0</v>
      </c>
      <c r="TZX1334" s="62">
        <f t="shared" si="973"/>
        <v>2000000</v>
      </c>
      <c r="TZY1334" s="62">
        <f t="shared" si="973"/>
        <v>0</v>
      </c>
      <c r="TZZ1334" s="62">
        <f t="shared" si="973"/>
        <v>0</v>
      </c>
      <c r="UAA1334" s="62">
        <f t="shared" si="973"/>
        <v>2000000</v>
      </c>
      <c r="UAB1334" s="62">
        <f t="shared" si="973"/>
        <v>2000000</v>
      </c>
      <c r="UAH1334" s="62" t="s">
        <v>197</v>
      </c>
      <c r="UAI1334" s="62" t="s">
        <v>1294</v>
      </c>
      <c r="UAJ1334" s="62">
        <f>UAJ1330</f>
        <v>0</v>
      </c>
      <c r="UAK1334" s="62">
        <f t="shared" si="973"/>
        <v>0</v>
      </c>
      <c r="UAL1334" s="62">
        <f t="shared" si="973"/>
        <v>0</v>
      </c>
      <c r="UAM1334" s="62">
        <f t="shared" si="973"/>
        <v>0</v>
      </c>
      <c r="UAN1334" s="62">
        <f t="shared" si="973"/>
        <v>2000000</v>
      </c>
      <c r="UAO1334" s="62">
        <f t="shared" si="973"/>
        <v>0</v>
      </c>
      <c r="UAP1334" s="62">
        <f t="shared" si="973"/>
        <v>0</v>
      </c>
      <c r="UAQ1334" s="62">
        <f t="shared" si="973"/>
        <v>2000000</v>
      </c>
      <c r="UAR1334" s="62">
        <f t="shared" si="973"/>
        <v>2000000</v>
      </c>
      <c r="UAX1334" s="62" t="s">
        <v>197</v>
      </c>
      <c r="UAY1334" s="62" t="s">
        <v>1294</v>
      </c>
      <c r="UAZ1334" s="62">
        <f>UAZ1330</f>
        <v>0</v>
      </c>
      <c r="UBA1334" s="62">
        <f t="shared" si="973"/>
        <v>0</v>
      </c>
      <c r="UBB1334" s="62">
        <f t="shared" si="973"/>
        <v>0</v>
      </c>
      <c r="UBC1334" s="62">
        <f t="shared" si="973"/>
        <v>0</v>
      </c>
      <c r="UBD1334" s="62">
        <f t="shared" si="973"/>
        <v>2000000</v>
      </c>
      <c r="UBE1334" s="62">
        <f t="shared" si="973"/>
        <v>0</v>
      </c>
      <c r="UBF1334" s="62">
        <f t="shared" si="973"/>
        <v>0</v>
      </c>
      <c r="UBG1334" s="62">
        <f t="shared" si="973"/>
        <v>2000000</v>
      </c>
      <c r="UBH1334" s="62">
        <f t="shared" si="973"/>
        <v>2000000</v>
      </c>
      <c r="UBN1334" s="62" t="s">
        <v>197</v>
      </c>
      <c r="UBO1334" s="62" t="s">
        <v>1294</v>
      </c>
      <c r="UBP1334" s="62">
        <f>UBP1330</f>
        <v>0</v>
      </c>
      <c r="UBQ1334" s="62">
        <f t="shared" si="973"/>
        <v>0</v>
      </c>
      <c r="UBR1334" s="62">
        <f t="shared" si="973"/>
        <v>0</v>
      </c>
      <c r="UBS1334" s="62">
        <f t="shared" si="973"/>
        <v>0</v>
      </c>
      <c r="UBT1334" s="62">
        <f t="shared" si="973"/>
        <v>2000000</v>
      </c>
      <c r="UBU1334" s="62">
        <f t="shared" si="973"/>
        <v>0</v>
      </c>
      <c r="UBV1334" s="62">
        <f t="shared" si="973"/>
        <v>0</v>
      </c>
      <c r="UBW1334" s="62">
        <f t="shared" si="973"/>
        <v>2000000</v>
      </c>
      <c r="UBX1334" s="62">
        <f t="shared" si="973"/>
        <v>2000000</v>
      </c>
      <c r="UCD1334" s="62" t="s">
        <v>197</v>
      </c>
      <c r="UCE1334" s="62" t="s">
        <v>1294</v>
      </c>
      <c r="UCF1334" s="62">
        <f>UCF1330</f>
        <v>0</v>
      </c>
      <c r="UCG1334" s="62">
        <f t="shared" si="974"/>
        <v>0</v>
      </c>
      <c r="UCH1334" s="62">
        <f t="shared" si="974"/>
        <v>0</v>
      </c>
      <c r="UCI1334" s="62">
        <f t="shared" si="974"/>
        <v>0</v>
      </c>
      <c r="UCJ1334" s="62">
        <f t="shared" si="974"/>
        <v>2000000</v>
      </c>
      <c r="UCK1334" s="62">
        <f t="shared" si="974"/>
        <v>0</v>
      </c>
      <c r="UCL1334" s="62">
        <f t="shared" si="974"/>
        <v>0</v>
      </c>
      <c r="UCM1334" s="62">
        <f t="shared" si="974"/>
        <v>2000000</v>
      </c>
      <c r="UCN1334" s="62">
        <f t="shared" si="974"/>
        <v>2000000</v>
      </c>
      <c r="UCT1334" s="62" t="s">
        <v>197</v>
      </c>
      <c r="UCU1334" s="62" t="s">
        <v>1294</v>
      </c>
      <c r="UCV1334" s="62">
        <f>UCV1330</f>
        <v>0</v>
      </c>
      <c r="UCW1334" s="62">
        <f t="shared" si="974"/>
        <v>0</v>
      </c>
      <c r="UCX1334" s="62">
        <f t="shared" si="974"/>
        <v>0</v>
      </c>
      <c r="UCY1334" s="62">
        <f t="shared" si="974"/>
        <v>0</v>
      </c>
      <c r="UCZ1334" s="62">
        <f t="shared" si="974"/>
        <v>2000000</v>
      </c>
      <c r="UDA1334" s="62">
        <f t="shared" si="974"/>
        <v>0</v>
      </c>
      <c r="UDB1334" s="62">
        <f t="shared" si="974"/>
        <v>0</v>
      </c>
      <c r="UDC1334" s="62">
        <f t="shared" si="974"/>
        <v>2000000</v>
      </c>
      <c r="UDD1334" s="62">
        <f t="shared" si="974"/>
        <v>2000000</v>
      </c>
      <c r="UDJ1334" s="62" t="s">
        <v>197</v>
      </c>
      <c r="UDK1334" s="62" t="s">
        <v>1294</v>
      </c>
      <c r="UDL1334" s="62">
        <f>UDL1330</f>
        <v>0</v>
      </c>
      <c r="UDM1334" s="62">
        <f t="shared" si="974"/>
        <v>0</v>
      </c>
      <c r="UDN1334" s="62">
        <f t="shared" si="974"/>
        <v>0</v>
      </c>
      <c r="UDO1334" s="62">
        <f t="shared" si="974"/>
        <v>0</v>
      </c>
      <c r="UDP1334" s="62">
        <f t="shared" si="974"/>
        <v>2000000</v>
      </c>
      <c r="UDQ1334" s="62">
        <f t="shared" si="974"/>
        <v>0</v>
      </c>
      <c r="UDR1334" s="62">
        <f t="shared" si="974"/>
        <v>0</v>
      </c>
      <c r="UDS1334" s="62">
        <f t="shared" si="974"/>
        <v>2000000</v>
      </c>
      <c r="UDT1334" s="62">
        <f t="shared" si="974"/>
        <v>2000000</v>
      </c>
      <c r="UDZ1334" s="62" t="s">
        <v>197</v>
      </c>
      <c r="UEA1334" s="62" t="s">
        <v>1294</v>
      </c>
      <c r="UEB1334" s="62">
        <f>UEB1330</f>
        <v>0</v>
      </c>
      <c r="UEC1334" s="62">
        <f t="shared" si="974"/>
        <v>0</v>
      </c>
      <c r="UED1334" s="62">
        <f t="shared" si="974"/>
        <v>0</v>
      </c>
      <c r="UEE1334" s="62">
        <f t="shared" si="974"/>
        <v>0</v>
      </c>
      <c r="UEF1334" s="62">
        <f t="shared" si="974"/>
        <v>2000000</v>
      </c>
      <c r="UEG1334" s="62">
        <f t="shared" si="974"/>
        <v>0</v>
      </c>
      <c r="UEH1334" s="62">
        <f t="shared" si="974"/>
        <v>0</v>
      </c>
      <c r="UEI1334" s="62">
        <f t="shared" si="974"/>
        <v>2000000</v>
      </c>
      <c r="UEJ1334" s="62">
        <f t="shared" si="974"/>
        <v>2000000</v>
      </c>
      <c r="UEP1334" s="62" t="s">
        <v>197</v>
      </c>
      <c r="UEQ1334" s="62" t="s">
        <v>1294</v>
      </c>
      <c r="UER1334" s="62">
        <f>UER1330</f>
        <v>0</v>
      </c>
      <c r="UES1334" s="62">
        <f t="shared" si="975"/>
        <v>0</v>
      </c>
      <c r="UET1334" s="62">
        <f t="shared" si="975"/>
        <v>0</v>
      </c>
      <c r="UEU1334" s="62">
        <f t="shared" si="975"/>
        <v>0</v>
      </c>
      <c r="UEV1334" s="62">
        <f t="shared" si="975"/>
        <v>2000000</v>
      </c>
      <c r="UEW1334" s="62">
        <f t="shared" si="975"/>
        <v>0</v>
      </c>
      <c r="UEX1334" s="62">
        <f t="shared" si="975"/>
        <v>0</v>
      </c>
      <c r="UEY1334" s="62">
        <f t="shared" si="975"/>
        <v>2000000</v>
      </c>
      <c r="UEZ1334" s="62">
        <f t="shared" si="975"/>
        <v>2000000</v>
      </c>
      <c r="UFF1334" s="62" t="s">
        <v>197</v>
      </c>
      <c r="UFG1334" s="62" t="s">
        <v>1294</v>
      </c>
      <c r="UFH1334" s="62">
        <f>UFH1330</f>
        <v>0</v>
      </c>
      <c r="UFI1334" s="62">
        <f t="shared" si="975"/>
        <v>0</v>
      </c>
      <c r="UFJ1334" s="62">
        <f t="shared" si="975"/>
        <v>0</v>
      </c>
      <c r="UFK1334" s="62">
        <f t="shared" si="975"/>
        <v>0</v>
      </c>
      <c r="UFL1334" s="62">
        <f t="shared" si="975"/>
        <v>2000000</v>
      </c>
      <c r="UFM1334" s="62">
        <f t="shared" si="975"/>
        <v>0</v>
      </c>
      <c r="UFN1334" s="62">
        <f t="shared" si="975"/>
        <v>0</v>
      </c>
      <c r="UFO1334" s="62">
        <f t="shared" si="975"/>
        <v>2000000</v>
      </c>
      <c r="UFP1334" s="62">
        <f t="shared" si="975"/>
        <v>2000000</v>
      </c>
      <c r="UFV1334" s="62" t="s">
        <v>197</v>
      </c>
      <c r="UFW1334" s="62" t="s">
        <v>1294</v>
      </c>
      <c r="UFX1334" s="62">
        <f>UFX1330</f>
        <v>0</v>
      </c>
      <c r="UFY1334" s="62">
        <f t="shared" si="975"/>
        <v>0</v>
      </c>
      <c r="UFZ1334" s="62">
        <f t="shared" si="975"/>
        <v>0</v>
      </c>
      <c r="UGA1334" s="62">
        <f t="shared" si="975"/>
        <v>0</v>
      </c>
      <c r="UGB1334" s="62">
        <f t="shared" si="975"/>
        <v>2000000</v>
      </c>
      <c r="UGC1334" s="62">
        <f t="shared" si="975"/>
        <v>0</v>
      </c>
      <c r="UGD1334" s="62">
        <f t="shared" si="975"/>
        <v>0</v>
      </c>
      <c r="UGE1334" s="62">
        <f t="shared" si="975"/>
        <v>2000000</v>
      </c>
      <c r="UGF1334" s="62">
        <f t="shared" si="975"/>
        <v>2000000</v>
      </c>
      <c r="UGL1334" s="62" t="s">
        <v>197</v>
      </c>
      <c r="UGM1334" s="62" t="s">
        <v>1294</v>
      </c>
      <c r="UGN1334" s="62">
        <f>UGN1330</f>
        <v>0</v>
      </c>
      <c r="UGO1334" s="62">
        <f t="shared" si="975"/>
        <v>0</v>
      </c>
      <c r="UGP1334" s="62">
        <f t="shared" si="975"/>
        <v>0</v>
      </c>
      <c r="UGQ1334" s="62">
        <f t="shared" si="975"/>
        <v>0</v>
      </c>
      <c r="UGR1334" s="62">
        <f t="shared" si="975"/>
        <v>2000000</v>
      </c>
      <c r="UGS1334" s="62">
        <f t="shared" si="975"/>
        <v>0</v>
      </c>
      <c r="UGT1334" s="62">
        <f t="shared" si="975"/>
        <v>0</v>
      </c>
      <c r="UGU1334" s="62">
        <f t="shared" si="975"/>
        <v>2000000</v>
      </c>
      <c r="UGV1334" s="62">
        <f t="shared" si="975"/>
        <v>2000000</v>
      </c>
      <c r="UHB1334" s="62" t="s">
        <v>197</v>
      </c>
      <c r="UHC1334" s="62" t="s">
        <v>1294</v>
      </c>
      <c r="UHD1334" s="62">
        <f>UHD1330</f>
        <v>0</v>
      </c>
      <c r="UHE1334" s="62">
        <f t="shared" si="976"/>
        <v>0</v>
      </c>
      <c r="UHF1334" s="62">
        <f t="shared" si="976"/>
        <v>0</v>
      </c>
      <c r="UHG1334" s="62">
        <f t="shared" si="976"/>
        <v>0</v>
      </c>
      <c r="UHH1334" s="62">
        <f t="shared" si="976"/>
        <v>2000000</v>
      </c>
      <c r="UHI1334" s="62">
        <f t="shared" si="976"/>
        <v>0</v>
      </c>
      <c r="UHJ1334" s="62">
        <f t="shared" si="976"/>
        <v>0</v>
      </c>
      <c r="UHK1334" s="62">
        <f t="shared" si="976"/>
        <v>2000000</v>
      </c>
      <c r="UHL1334" s="62">
        <f t="shared" si="976"/>
        <v>2000000</v>
      </c>
      <c r="UHR1334" s="62" t="s">
        <v>197</v>
      </c>
      <c r="UHS1334" s="62" t="s">
        <v>1294</v>
      </c>
      <c r="UHT1334" s="62">
        <f>UHT1330</f>
        <v>0</v>
      </c>
      <c r="UHU1334" s="62">
        <f t="shared" si="976"/>
        <v>0</v>
      </c>
      <c r="UHV1334" s="62">
        <f t="shared" si="976"/>
        <v>0</v>
      </c>
      <c r="UHW1334" s="62">
        <f t="shared" si="976"/>
        <v>0</v>
      </c>
      <c r="UHX1334" s="62">
        <f t="shared" si="976"/>
        <v>2000000</v>
      </c>
      <c r="UHY1334" s="62">
        <f t="shared" si="976"/>
        <v>0</v>
      </c>
      <c r="UHZ1334" s="62">
        <f t="shared" si="976"/>
        <v>0</v>
      </c>
      <c r="UIA1334" s="62">
        <f t="shared" si="976"/>
        <v>2000000</v>
      </c>
      <c r="UIB1334" s="62">
        <f t="shared" si="976"/>
        <v>2000000</v>
      </c>
      <c r="UIH1334" s="62" t="s">
        <v>197</v>
      </c>
      <c r="UII1334" s="62" t="s">
        <v>1294</v>
      </c>
      <c r="UIJ1334" s="62">
        <f>UIJ1330</f>
        <v>0</v>
      </c>
      <c r="UIK1334" s="62">
        <f t="shared" si="976"/>
        <v>0</v>
      </c>
      <c r="UIL1334" s="62">
        <f t="shared" si="976"/>
        <v>0</v>
      </c>
      <c r="UIM1334" s="62">
        <f t="shared" si="976"/>
        <v>0</v>
      </c>
      <c r="UIN1334" s="62">
        <f t="shared" si="976"/>
        <v>2000000</v>
      </c>
      <c r="UIO1334" s="62">
        <f t="shared" si="976"/>
        <v>0</v>
      </c>
      <c r="UIP1334" s="62">
        <f t="shared" si="976"/>
        <v>0</v>
      </c>
      <c r="UIQ1334" s="62">
        <f t="shared" si="976"/>
        <v>2000000</v>
      </c>
      <c r="UIR1334" s="62">
        <f t="shared" si="976"/>
        <v>2000000</v>
      </c>
      <c r="UIX1334" s="62" t="s">
        <v>197</v>
      </c>
      <c r="UIY1334" s="62" t="s">
        <v>1294</v>
      </c>
      <c r="UIZ1334" s="62">
        <f>UIZ1330</f>
        <v>0</v>
      </c>
      <c r="UJA1334" s="62">
        <f t="shared" si="976"/>
        <v>0</v>
      </c>
      <c r="UJB1334" s="62">
        <f t="shared" si="976"/>
        <v>0</v>
      </c>
      <c r="UJC1334" s="62">
        <f t="shared" si="976"/>
        <v>0</v>
      </c>
      <c r="UJD1334" s="62">
        <f t="shared" si="976"/>
        <v>2000000</v>
      </c>
      <c r="UJE1334" s="62">
        <f t="shared" si="976"/>
        <v>0</v>
      </c>
      <c r="UJF1334" s="62">
        <f t="shared" si="976"/>
        <v>0</v>
      </c>
      <c r="UJG1334" s="62">
        <f t="shared" si="976"/>
        <v>2000000</v>
      </c>
      <c r="UJH1334" s="62">
        <f t="shared" si="976"/>
        <v>2000000</v>
      </c>
      <c r="UJN1334" s="62" t="s">
        <v>197</v>
      </c>
      <c r="UJO1334" s="62" t="s">
        <v>1294</v>
      </c>
      <c r="UJP1334" s="62">
        <f>UJP1330</f>
        <v>0</v>
      </c>
      <c r="UJQ1334" s="62">
        <f t="shared" si="977"/>
        <v>0</v>
      </c>
      <c r="UJR1334" s="62">
        <f t="shared" si="977"/>
        <v>0</v>
      </c>
      <c r="UJS1334" s="62">
        <f t="shared" si="977"/>
        <v>0</v>
      </c>
      <c r="UJT1334" s="62">
        <f t="shared" si="977"/>
        <v>2000000</v>
      </c>
      <c r="UJU1334" s="62">
        <f t="shared" si="977"/>
        <v>0</v>
      </c>
      <c r="UJV1334" s="62">
        <f t="shared" si="977"/>
        <v>0</v>
      </c>
      <c r="UJW1334" s="62">
        <f t="shared" si="977"/>
        <v>2000000</v>
      </c>
      <c r="UJX1334" s="62">
        <f t="shared" si="977"/>
        <v>2000000</v>
      </c>
      <c r="UKD1334" s="62" t="s">
        <v>197</v>
      </c>
      <c r="UKE1334" s="62" t="s">
        <v>1294</v>
      </c>
      <c r="UKF1334" s="62">
        <f>UKF1330</f>
        <v>0</v>
      </c>
      <c r="UKG1334" s="62">
        <f t="shared" si="977"/>
        <v>0</v>
      </c>
      <c r="UKH1334" s="62">
        <f t="shared" si="977"/>
        <v>0</v>
      </c>
      <c r="UKI1334" s="62">
        <f t="shared" si="977"/>
        <v>0</v>
      </c>
      <c r="UKJ1334" s="62">
        <f t="shared" si="977"/>
        <v>2000000</v>
      </c>
      <c r="UKK1334" s="62">
        <f t="shared" si="977"/>
        <v>0</v>
      </c>
      <c r="UKL1334" s="62">
        <f t="shared" si="977"/>
        <v>0</v>
      </c>
      <c r="UKM1334" s="62">
        <f t="shared" si="977"/>
        <v>2000000</v>
      </c>
      <c r="UKN1334" s="62">
        <f t="shared" si="977"/>
        <v>2000000</v>
      </c>
      <c r="UKT1334" s="62" t="s">
        <v>197</v>
      </c>
      <c r="UKU1334" s="62" t="s">
        <v>1294</v>
      </c>
      <c r="UKV1334" s="62">
        <f>UKV1330</f>
        <v>0</v>
      </c>
      <c r="UKW1334" s="62">
        <f t="shared" si="977"/>
        <v>0</v>
      </c>
      <c r="UKX1334" s="62">
        <f t="shared" si="977"/>
        <v>0</v>
      </c>
      <c r="UKY1334" s="62">
        <f t="shared" si="977"/>
        <v>0</v>
      </c>
      <c r="UKZ1334" s="62">
        <f t="shared" si="977"/>
        <v>2000000</v>
      </c>
      <c r="ULA1334" s="62">
        <f t="shared" si="977"/>
        <v>0</v>
      </c>
      <c r="ULB1334" s="62">
        <f t="shared" si="977"/>
        <v>0</v>
      </c>
      <c r="ULC1334" s="62">
        <f t="shared" si="977"/>
        <v>2000000</v>
      </c>
      <c r="ULD1334" s="62">
        <f t="shared" si="977"/>
        <v>2000000</v>
      </c>
      <c r="ULJ1334" s="62" t="s">
        <v>197</v>
      </c>
      <c r="ULK1334" s="62" t="s">
        <v>1294</v>
      </c>
      <c r="ULL1334" s="62">
        <f>ULL1330</f>
        <v>0</v>
      </c>
      <c r="ULM1334" s="62">
        <f t="shared" si="977"/>
        <v>0</v>
      </c>
      <c r="ULN1334" s="62">
        <f t="shared" si="977"/>
        <v>0</v>
      </c>
      <c r="ULO1334" s="62">
        <f t="shared" si="977"/>
        <v>0</v>
      </c>
      <c r="ULP1334" s="62">
        <f t="shared" si="977"/>
        <v>2000000</v>
      </c>
      <c r="ULQ1334" s="62">
        <f t="shared" si="977"/>
        <v>0</v>
      </c>
      <c r="ULR1334" s="62">
        <f t="shared" si="977"/>
        <v>0</v>
      </c>
      <c r="ULS1334" s="62">
        <f t="shared" si="977"/>
        <v>2000000</v>
      </c>
      <c r="ULT1334" s="62">
        <f t="shared" si="977"/>
        <v>2000000</v>
      </c>
      <c r="ULZ1334" s="62" t="s">
        <v>197</v>
      </c>
      <c r="UMA1334" s="62" t="s">
        <v>1294</v>
      </c>
      <c r="UMB1334" s="62">
        <f>UMB1330</f>
        <v>0</v>
      </c>
      <c r="UMC1334" s="62">
        <f t="shared" si="978"/>
        <v>0</v>
      </c>
      <c r="UMD1334" s="62">
        <f t="shared" si="978"/>
        <v>0</v>
      </c>
      <c r="UME1334" s="62">
        <f t="shared" si="978"/>
        <v>0</v>
      </c>
      <c r="UMF1334" s="62">
        <f t="shared" si="978"/>
        <v>2000000</v>
      </c>
      <c r="UMG1334" s="62">
        <f t="shared" si="978"/>
        <v>0</v>
      </c>
      <c r="UMH1334" s="62">
        <f t="shared" si="978"/>
        <v>0</v>
      </c>
      <c r="UMI1334" s="62">
        <f t="shared" si="978"/>
        <v>2000000</v>
      </c>
      <c r="UMJ1334" s="62">
        <f t="shared" si="978"/>
        <v>2000000</v>
      </c>
      <c r="UMP1334" s="62" t="s">
        <v>197</v>
      </c>
      <c r="UMQ1334" s="62" t="s">
        <v>1294</v>
      </c>
      <c r="UMR1334" s="62">
        <f>UMR1330</f>
        <v>0</v>
      </c>
      <c r="UMS1334" s="62">
        <f t="shared" si="978"/>
        <v>0</v>
      </c>
      <c r="UMT1334" s="62">
        <f t="shared" si="978"/>
        <v>0</v>
      </c>
      <c r="UMU1334" s="62">
        <f t="shared" si="978"/>
        <v>0</v>
      </c>
      <c r="UMV1334" s="62">
        <f t="shared" si="978"/>
        <v>2000000</v>
      </c>
      <c r="UMW1334" s="62">
        <f t="shared" si="978"/>
        <v>0</v>
      </c>
      <c r="UMX1334" s="62">
        <f t="shared" si="978"/>
        <v>0</v>
      </c>
      <c r="UMY1334" s="62">
        <f t="shared" si="978"/>
        <v>2000000</v>
      </c>
      <c r="UMZ1334" s="62">
        <f t="shared" si="978"/>
        <v>2000000</v>
      </c>
      <c r="UNF1334" s="62" t="s">
        <v>197</v>
      </c>
      <c r="UNG1334" s="62" t="s">
        <v>1294</v>
      </c>
      <c r="UNH1334" s="62">
        <f>UNH1330</f>
        <v>0</v>
      </c>
      <c r="UNI1334" s="62">
        <f t="shared" si="978"/>
        <v>0</v>
      </c>
      <c r="UNJ1334" s="62">
        <f t="shared" si="978"/>
        <v>0</v>
      </c>
      <c r="UNK1334" s="62">
        <f t="shared" si="978"/>
        <v>0</v>
      </c>
      <c r="UNL1334" s="62">
        <f t="shared" si="978"/>
        <v>2000000</v>
      </c>
      <c r="UNM1334" s="62">
        <f t="shared" si="978"/>
        <v>0</v>
      </c>
      <c r="UNN1334" s="62">
        <f t="shared" si="978"/>
        <v>0</v>
      </c>
      <c r="UNO1334" s="62">
        <f t="shared" si="978"/>
        <v>2000000</v>
      </c>
      <c r="UNP1334" s="62">
        <f t="shared" si="978"/>
        <v>2000000</v>
      </c>
      <c r="UNV1334" s="62" t="s">
        <v>197</v>
      </c>
      <c r="UNW1334" s="62" t="s">
        <v>1294</v>
      </c>
      <c r="UNX1334" s="62">
        <f>UNX1330</f>
        <v>0</v>
      </c>
      <c r="UNY1334" s="62">
        <f t="shared" si="978"/>
        <v>0</v>
      </c>
      <c r="UNZ1334" s="62">
        <f t="shared" si="978"/>
        <v>0</v>
      </c>
      <c r="UOA1334" s="62">
        <f t="shared" si="978"/>
        <v>0</v>
      </c>
      <c r="UOB1334" s="62">
        <f t="shared" si="978"/>
        <v>2000000</v>
      </c>
      <c r="UOC1334" s="62">
        <f t="shared" si="978"/>
        <v>0</v>
      </c>
      <c r="UOD1334" s="62">
        <f t="shared" si="978"/>
        <v>0</v>
      </c>
      <c r="UOE1334" s="62">
        <f t="shared" si="978"/>
        <v>2000000</v>
      </c>
      <c r="UOF1334" s="62">
        <f t="shared" si="978"/>
        <v>2000000</v>
      </c>
      <c r="UOL1334" s="62" t="s">
        <v>197</v>
      </c>
      <c r="UOM1334" s="62" t="s">
        <v>1294</v>
      </c>
      <c r="UON1334" s="62">
        <f>UON1330</f>
        <v>0</v>
      </c>
      <c r="UOO1334" s="62">
        <f t="shared" si="979"/>
        <v>0</v>
      </c>
      <c r="UOP1334" s="62">
        <f t="shared" si="979"/>
        <v>0</v>
      </c>
      <c r="UOQ1334" s="62">
        <f t="shared" si="979"/>
        <v>0</v>
      </c>
      <c r="UOR1334" s="62">
        <f t="shared" si="979"/>
        <v>2000000</v>
      </c>
      <c r="UOS1334" s="62">
        <f t="shared" si="979"/>
        <v>0</v>
      </c>
      <c r="UOT1334" s="62">
        <f t="shared" si="979"/>
        <v>0</v>
      </c>
      <c r="UOU1334" s="62">
        <f t="shared" si="979"/>
        <v>2000000</v>
      </c>
      <c r="UOV1334" s="62">
        <f t="shared" si="979"/>
        <v>2000000</v>
      </c>
      <c r="UPB1334" s="62" t="s">
        <v>197</v>
      </c>
      <c r="UPC1334" s="62" t="s">
        <v>1294</v>
      </c>
      <c r="UPD1334" s="62">
        <f>UPD1330</f>
        <v>0</v>
      </c>
      <c r="UPE1334" s="62">
        <f t="shared" si="979"/>
        <v>0</v>
      </c>
      <c r="UPF1334" s="62">
        <f t="shared" si="979"/>
        <v>0</v>
      </c>
      <c r="UPG1334" s="62">
        <f t="shared" si="979"/>
        <v>0</v>
      </c>
      <c r="UPH1334" s="62">
        <f t="shared" si="979"/>
        <v>2000000</v>
      </c>
      <c r="UPI1334" s="62">
        <f t="shared" si="979"/>
        <v>0</v>
      </c>
      <c r="UPJ1334" s="62">
        <f t="shared" si="979"/>
        <v>0</v>
      </c>
      <c r="UPK1334" s="62">
        <f t="shared" si="979"/>
        <v>2000000</v>
      </c>
      <c r="UPL1334" s="62">
        <f t="shared" si="979"/>
        <v>2000000</v>
      </c>
      <c r="UPR1334" s="62" t="s">
        <v>197</v>
      </c>
      <c r="UPS1334" s="62" t="s">
        <v>1294</v>
      </c>
      <c r="UPT1334" s="62">
        <f>UPT1330</f>
        <v>0</v>
      </c>
      <c r="UPU1334" s="62">
        <f t="shared" si="979"/>
        <v>0</v>
      </c>
      <c r="UPV1334" s="62">
        <f t="shared" si="979"/>
        <v>0</v>
      </c>
      <c r="UPW1334" s="62">
        <f t="shared" si="979"/>
        <v>0</v>
      </c>
      <c r="UPX1334" s="62">
        <f t="shared" si="979"/>
        <v>2000000</v>
      </c>
      <c r="UPY1334" s="62">
        <f t="shared" si="979"/>
        <v>0</v>
      </c>
      <c r="UPZ1334" s="62">
        <f t="shared" si="979"/>
        <v>0</v>
      </c>
      <c r="UQA1334" s="62">
        <f t="shared" si="979"/>
        <v>2000000</v>
      </c>
      <c r="UQB1334" s="62">
        <f t="shared" si="979"/>
        <v>2000000</v>
      </c>
      <c r="UQH1334" s="62" t="s">
        <v>197</v>
      </c>
      <c r="UQI1334" s="62" t="s">
        <v>1294</v>
      </c>
      <c r="UQJ1334" s="62">
        <f>UQJ1330</f>
        <v>0</v>
      </c>
      <c r="UQK1334" s="62">
        <f t="shared" si="979"/>
        <v>0</v>
      </c>
      <c r="UQL1334" s="62">
        <f t="shared" si="979"/>
        <v>0</v>
      </c>
      <c r="UQM1334" s="62">
        <f t="shared" si="979"/>
        <v>0</v>
      </c>
      <c r="UQN1334" s="62">
        <f t="shared" si="979"/>
        <v>2000000</v>
      </c>
      <c r="UQO1334" s="62">
        <f t="shared" si="979"/>
        <v>0</v>
      </c>
      <c r="UQP1334" s="62">
        <f t="shared" si="979"/>
        <v>0</v>
      </c>
      <c r="UQQ1334" s="62">
        <f t="shared" si="979"/>
        <v>2000000</v>
      </c>
      <c r="UQR1334" s="62">
        <f t="shared" si="979"/>
        <v>2000000</v>
      </c>
      <c r="UQX1334" s="62" t="s">
        <v>197</v>
      </c>
      <c r="UQY1334" s="62" t="s">
        <v>1294</v>
      </c>
      <c r="UQZ1334" s="62">
        <f>UQZ1330</f>
        <v>0</v>
      </c>
      <c r="URA1334" s="62">
        <f t="shared" si="980"/>
        <v>0</v>
      </c>
      <c r="URB1334" s="62">
        <f t="shared" si="980"/>
        <v>0</v>
      </c>
      <c r="URC1334" s="62">
        <f t="shared" si="980"/>
        <v>0</v>
      </c>
      <c r="URD1334" s="62">
        <f t="shared" si="980"/>
        <v>2000000</v>
      </c>
      <c r="URE1334" s="62">
        <f t="shared" si="980"/>
        <v>0</v>
      </c>
      <c r="URF1334" s="62">
        <f t="shared" si="980"/>
        <v>0</v>
      </c>
      <c r="URG1334" s="62">
        <f t="shared" si="980"/>
        <v>2000000</v>
      </c>
      <c r="URH1334" s="62">
        <f t="shared" si="980"/>
        <v>2000000</v>
      </c>
      <c r="URN1334" s="62" t="s">
        <v>197</v>
      </c>
      <c r="URO1334" s="62" t="s">
        <v>1294</v>
      </c>
      <c r="URP1334" s="62">
        <f>URP1330</f>
        <v>0</v>
      </c>
      <c r="URQ1334" s="62">
        <f t="shared" si="980"/>
        <v>0</v>
      </c>
      <c r="URR1334" s="62">
        <f t="shared" si="980"/>
        <v>0</v>
      </c>
      <c r="URS1334" s="62">
        <f t="shared" si="980"/>
        <v>0</v>
      </c>
      <c r="URT1334" s="62">
        <f t="shared" si="980"/>
        <v>2000000</v>
      </c>
      <c r="URU1334" s="62">
        <f t="shared" si="980"/>
        <v>0</v>
      </c>
      <c r="URV1334" s="62">
        <f t="shared" si="980"/>
        <v>0</v>
      </c>
      <c r="URW1334" s="62">
        <f t="shared" si="980"/>
        <v>2000000</v>
      </c>
      <c r="URX1334" s="62">
        <f t="shared" si="980"/>
        <v>2000000</v>
      </c>
      <c r="USD1334" s="62" t="s">
        <v>197</v>
      </c>
      <c r="USE1334" s="62" t="s">
        <v>1294</v>
      </c>
      <c r="USF1334" s="62">
        <f>USF1330</f>
        <v>0</v>
      </c>
      <c r="USG1334" s="62">
        <f t="shared" si="980"/>
        <v>0</v>
      </c>
      <c r="USH1334" s="62">
        <f t="shared" si="980"/>
        <v>0</v>
      </c>
      <c r="USI1334" s="62">
        <f t="shared" si="980"/>
        <v>0</v>
      </c>
      <c r="USJ1334" s="62">
        <f t="shared" si="980"/>
        <v>2000000</v>
      </c>
      <c r="USK1334" s="62">
        <f t="shared" si="980"/>
        <v>0</v>
      </c>
      <c r="USL1334" s="62">
        <f t="shared" si="980"/>
        <v>0</v>
      </c>
      <c r="USM1334" s="62">
        <f t="shared" si="980"/>
        <v>2000000</v>
      </c>
      <c r="USN1334" s="62">
        <f t="shared" si="980"/>
        <v>2000000</v>
      </c>
      <c r="UST1334" s="62" t="s">
        <v>197</v>
      </c>
      <c r="USU1334" s="62" t="s">
        <v>1294</v>
      </c>
      <c r="USV1334" s="62">
        <f>USV1330</f>
        <v>0</v>
      </c>
      <c r="USW1334" s="62">
        <f t="shared" si="980"/>
        <v>0</v>
      </c>
      <c r="USX1334" s="62">
        <f t="shared" si="980"/>
        <v>0</v>
      </c>
      <c r="USY1334" s="62">
        <f t="shared" si="980"/>
        <v>0</v>
      </c>
      <c r="USZ1334" s="62">
        <f t="shared" si="980"/>
        <v>2000000</v>
      </c>
      <c r="UTA1334" s="62">
        <f t="shared" si="980"/>
        <v>0</v>
      </c>
      <c r="UTB1334" s="62">
        <f t="shared" si="980"/>
        <v>0</v>
      </c>
      <c r="UTC1334" s="62">
        <f t="shared" si="980"/>
        <v>2000000</v>
      </c>
      <c r="UTD1334" s="62">
        <f t="shared" si="980"/>
        <v>2000000</v>
      </c>
      <c r="UTJ1334" s="62" t="s">
        <v>197</v>
      </c>
      <c r="UTK1334" s="62" t="s">
        <v>1294</v>
      </c>
      <c r="UTL1334" s="62">
        <f>UTL1330</f>
        <v>0</v>
      </c>
      <c r="UTM1334" s="62">
        <f t="shared" si="981"/>
        <v>0</v>
      </c>
      <c r="UTN1334" s="62">
        <f t="shared" si="981"/>
        <v>0</v>
      </c>
      <c r="UTO1334" s="62">
        <f t="shared" si="981"/>
        <v>0</v>
      </c>
      <c r="UTP1334" s="62">
        <f t="shared" si="981"/>
        <v>2000000</v>
      </c>
      <c r="UTQ1334" s="62">
        <f t="shared" si="981"/>
        <v>0</v>
      </c>
      <c r="UTR1334" s="62">
        <f t="shared" si="981"/>
        <v>0</v>
      </c>
      <c r="UTS1334" s="62">
        <f t="shared" si="981"/>
        <v>2000000</v>
      </c>
      <c r="UTT1334" s="62">
        <f t="shared" si="981"/>
        <v>2000000</v>
      </c>
      <c r="UTZ1334" s="62" t="s">
        <v>197</v>
      </c>
      <c r="UUA1334" s="62" t="s">
        <v>1294</v>
      </c>
      <c r="UUB1334" s="62">
        <f>UUB1330</f>
        <v>0</v>
      </c>
      <c r="UUC1334" s="62">
        <f t="shared" si="981"/>
        <v>0</v>
      </c>
      <c r="UUD1334" s="62">
        <f t="shared" si="981"/>
        <v>0</v>
      </c>
      <c r="UUE1334" s="62">
        <f t="shared" si="981"/>
        <v>0</v>
      </c>
      <c r="UUF1334" s="62">
        <f t="shared" si="981"/>
        <v>2000000</v>
      </c>
      <c r="UUG1334" s="62">
        <f t="shared" si="981"/>
        <v>0</v>
      </c>
      <c r="UUH1334" s="62">
        <f t="shared" si="981"/>
        <v>0</v>
      </c>
      <c r="UUI1334" s="62">
        <f t="shared" si="981"/>
        <v>2000000</v>
      </c>
      <c r="UUJ1334" s="62">
        <f t="shared" si="981"/>
        <v>2000000</v>
      </c>
      <c r="UUP1334" s="62" t="s">
        <v>197</v>
      </c>
      <c r="UUQ1334" s="62" t="s">
        <v>1294</v>
      </c>
      <c r="UUR1334" s="62">
        <f>UUR1330</f>
        <v>0</v>
      </c>
      <c r="UUS1334" s="62">
        <f t="shared" si="981"/>
        <v>0</v>
      </c>
      <c r="UUT1334" s="62">
        <f t="shared" si="981"/>
        <v>0</v>
      </c>
      <c r="UUU1334" s="62">
        <f t="shared" si="981"/>
        <v>0</v>
      </c>
      <c r="UUV1334" s="62">
        <f t="shared" si="981"/>
        <v>2000000</v>
      </c>
      <c r="UUW1334" s="62">
        <f t="shared" si="981"/>
        <v>0</v>
      </c>
      <c r="UUX1334" s="62">
        <f t="shared" si="981"/>
        <v>0</v>
      </c>
      <c r="UUY1334" s="62">
        <f t="shared" si="981"/>
        <v>2000000</v>
      </c>
      <c r="UUZ1334" s="62">
        <f t="shared" si="981"/>
        <v>2000000</v>
      </c>
      <c r="UVF1334" s="62" t="s">
        <v>197</v>
      </c>
      <c r="UVG1334" s="62" t="s">
        <v>1294</v>
      </c>
      <c r="UVH1334" s="62">
        <f>UVH1330</f>
        <v>0</v>
      </c>
      <c r="UVI1334" s="62">
        <f t="shared" si="981"/>
        <v>0</v>
      </c>
      <c r="UVJ1334" s="62">
        <f t="shared" si="981"/>
        <v>0</v>
      </c>
      <c r="UVK1334" s="62">
        <f t="shared" si="981"/>
        <v>0</v>
      </c>
      <c r="UVL1334" s="62">
        <f t="shared" si="981"/>
        <v>2000000</v>
      </c>
      <c r="UVM1334" s="62">
        <f t="shared" si="981"/>
        <v>0</v>
      </c>
      <c r="UVN1334" s="62">
        <f t="shared" si="981"/>
        <v>0</v>
      </c>
      <c r="UVO1334" s="62">
        <f t="shared" si="981"/>
        <v>2000000</v>
      </c>
      <c r="UVP1334" s="62">
        <f t="shared" si="981"/>
        <v>2000000</v>
      </c>
      <c r="UVV1334" s="62" t="s">
        <v>197</v>
      </c>
      <c r="UVW1334" s="62" t="s">
        <v>1294</v>
      </c>
      <c r="UVX1334" s="62">
        <f>UVX1330</f>
        <v>0</v>
      </c>
      <c r="UVY1334" s="62">
        <f t="shared" si="982"/>
        <v>0</v>
      </c>
      <c r="UVZ1334" s="62">
        <f t="shared" si="982"/>
        <v>0</v>
      </c>
      <c r="UWA1334" s="62">
        <f t="shared" si="982"/>
        <v>0</v>
      </c>
      <c r="UWB1334" s="62">
        <f t="shared" si="982"/>
        <v>2000000</v>
      </c>
      <c r="UWC1334" s="62">
        <f t="shared" si="982"/>
        <v>0</v>
      </c>
      <c r="UWD1334" s="62">
        <f t="shared" si="982"/>
        <v>0</v>
      </c>
      <c r="UWE1334" s="62">
        <f t="shared" si="982"/>
        <v>2000000</v>
      </c>
      <c r="UWF1334" s="62">
        <f t="shared" si="982"/>
        <v>2000000</v>
      </c>
      <c r="UWL1334" s="62" t="s">
        <v>197</v>
      </c>
      <c r="UWM1334" s="62" t="s">
        <v>1294</v>
      </c>
      <c r="UWN1334" s="62">
        <f>UWN1330</f>
        <v>0</v>
      </c>
      <c r="UWO1334" s="62">
        <f t="shared" si="982"/>
        <v>0</v>
      </c>
      <c r="UWP1334" s="62">
        <f t="shared" si="982"/>
        <v>0</v>
      </c>
      <c r="UWQ1334" s="62">
        <f t="shared" si="982"/>
        <v>0</v>
      </c>
      <c r="UWR1334" s="62">
        <f t="shared" si="982"/>
        <v>2000000</v>
      </c>
      <c r="UWS1334" s="62">
        <f t="shared" si="982"/>
        <v>0</v>
      </c>
      <c r="UWT1334" s="62">
        <f t="shared" si="982"/>
        <v>0</v>
      </c>
      <c r="UWU1334" s="62">
        <f t="shared" si="982"/>
        <v>2000000</v>
      </c>
      <c r="UWV1334" s="62">
        <f t="shared" si="982"/>
        <v>2000000</v>
      </c>
      <c r="UXB1334" s="62" t="s">
        <v>197</v>
      </c>
      <c r="UXC1334" s="62" t="s">
        <v>1294</v>
      </c>
      <c r="UXD1334" s="62">
        <f>UXD1330</f>
        <v>0</v>
      </c>
      <c r="UXE1334" s="62">
        <f t="shared" si="982"/>
        <v>0</v>
      </c>
      <c r="UXF1334" s="62">
        <f t="shared" si="982"/>
        <v>0</v>
      </c>
      <c r="UXG1334" s="62">
        <f t="shared" si="982"/>
        <v>0</v>
      </c>
      <c r="UXH1334" s="62">
        <f t="shared" si="982"/>
        <v>2000000</v>
      </c>
      <c r="UXI1334" s="62">
        <f t="shared" si="982"/>
        <v>0</v>
      </c>
      <c r="UXJ1334" s="62">
        <f t="shared" si="982"/>
        <v>0</v>
      </c>
      <c r="UXK1334" s="62">
        <f t="shared" si="982"/>
        <v>2000000</v>
      </c>
      <c r="UXL1334" s="62">
        <f t="shared" si="982"/>
        <v>2000000</v>
      </c>
      <c r="UXR1334" s="62" t="s">
        <v>197</v>
      </c>
      <c r="UXS1334" s="62" t="s">
        <v>1294</v>
      </c>
      <c r="UXT1334" s="62">
        <f>UXT1330</f>
        <v>0</v>
      </c>
      <c r="UXU1334" s="62">
        <f t="shared" si="982"/>
        <v>0</v>
      </c>
      <c r="UXV1334" s="62">
        <f t="shared" si="982"/>
        <v>0</v>
      </c>
      <c r="UXW1334" s="62">
        <f t="shared" si="982"/>
        <v>0</v>
      </c>
      <c r="UXX1334" s="62">
        <f t="shared" si="982"/>
        <v>2000000</v>
      </c>
      <c r="UXY1334" s="62">
        <f t="shared" si="982"/>
        <v>0</v>
      </c>
      <c r="UXZ1334" s="62">
        <f t="shared" si="982"/>
        <v>0</v>
      </c>
      <c r="UYA1334" s="62">
        <f t="shared" si="982"/>
        <v>2000000</v>
      </c>
      <c r="UYB1334" s="62">
        <f t="shared" si="982"/>
        <v>2000000</v>
      </c>
      <c r="UYH1334" s="62" t="s">
        <v>197</v>
      </c>
      <c r="UYI1334" s="62" t="s">
        <v>1294</v>
      </c>
      <c r="UYJ1334" s="62">
        <f>UYJ1330</f>
        <v>0</v>
      </c>
      <c r="UYK1334" s="62">
        <f t="shared" si="983"/>
        <v>0</v>
      </c>
      <c r="UYL1334" s="62">
        <f t="shared" si="983"/>
        <v>0</v>
      </c>
      <c r="UYM1334" s="62">
        <f t="shared" si="983"/>
        <v>0</v>
      </c>
      <c r="UYN1334" s="62">
        <f t="shared" si="983"/>
        <v>2000000</v>
      </c>
      <c r="UYO1334" s="62">
        <f t="shared" si="983"/>
        <v>0</v>
      </c>
      <c r="UYP1334" s="62">
        <f t="shared" si="983"/>
        <v>0</v>
      </c>
      <c r="UYQ1334" s="62">
        <f t="shared" si="983"/>
        <v>2000000</v>
      </c>
      <c r="UYR1334" s="62">
        <f t="shared" si="983"/>
        <v>2000000</v>
      </c>
      <c r="UYX1334" s="62" t="s">
        <v>197</v>
      </c>
      <c r="UYY1334" s="62" t="s">
        <v>1294</v>
      </c>
      <c r="UYZ1334" s="62">
        <f>UYZ1330</f>
        <v>0</v>
      </c>
      <c r="UZA1334" s="62">
        <f t="shared" si="983"/>
        <v>0</v>
      </c>
      <c r="UZB1334" s="62">
        <f t="shared" si="983"/>
        <v>0</v>
      </c>
      <c r="UZC1334" s="62">
        <f t="shared" si="983"/>
        <v>0</v>
      </c>
      <c r="UZD1334" s="62">
        <f t="shared" si="983"/>
        <v>2000000</v>
      </c>
      <c r="UZE1334" s="62">
        <f t="shared" si="983"/>
        <v>0</v>
      </c>
      <c r="UZF1334" s="62">
        <f t="shared" si="983"/>
        <v>0</v>
      </c>
      <c r="UZG1334" s="62">
        <f t="shared" si="983"/>
        <v>2000000</v>
      </c>
      <c r="UZH1334" s="62">
        <f t="shared" si="983"/>
        <v>2000000</v>
      </c>
      <c r="UZN1334" s="62" t="s">
        <v>197</v>
      </c>
      <c r="UZO1334" s="62" t="s">
        <v>1294</v>
      </c>
      <c r="UZP1334" s="62">
        <f>UZP1330</f>
        <v>0</v>
      </c>
      <c r="UZQ1334" s="62">
        <f t="shared" si="983"/>
        <v>0</v>
      </c>
      <c r="UZR1334" s="62">
        <f t="shared" si="983"/>
        <v>0</v>
      </c>
      <c r="UZS1334" s="62">
        <f t="shared" si="983"/>
        <v>0</v>
      </c>
      <c r="UZT1334" s="62">
        <f t="shared" si="983"/>
        <v>2000000</v>
      </c>
      <c r="UZU1334" s="62">
        <f t="shared" si="983"/>
        <v>0</v>
      </c>
      <c r="UZV1334" s="62">
        <f t="shared" si="983"/>
        <v>0</v>
      </c>
      <c r="UZW1334" s="62">
        <f t="shared" si="983"/>
        <v>2000000</v>
      </c>
      <c r="UZX1334" s="62">
        <f t="shared" si="983"/>
        <v>2000000</v>
      </c>
      <c r="VAD1334" s="62" t="s">
        <v>197</v>
      </c>
      <c r="VAE1334" s="62" t="s">
        <v>1294</v>
      </c>
      <c r="VAF1334" s="62">
        <f>VAF1330</f>
        <v>0</v>
      </c>
      <c r="VAG1334" s="62">
        <f t="shared" si="983"/>
        <v>0</v>
      </c>
      <c r="VAH1334" s="62">
        <f t="shared" si="983"/>
        <v>0</v>
      </c>
      <c r="VAI1334" s="62">
        <f t="shared" si="983"/>
        <v>0</v>
      </c>
      <c r="VAJ1334" s="62">
        <f t="shared" si="983"/>
        <v>2000000</v>
      </c>
      <c r="VAK1334" s="62">
        <f t="shared" si="983"/>
        <v>0</v>
      </c>
      <c r="VAL1334" s="62">
        <f t="shared" si="983"/>
        <v>0</v>
      </c>
      <c r="VAM1334" s="62">
        <f t="shared" si="983"/>
        <v>2000000</v>
      </c>
      <c r="VAN1334" s="62">
        <f t="shared" si="983"/>
        <v>2000000</v>
      </c>
      <c r="VAT1334" s="62" t="s">
        <v>197</v>
      </c>
      <c r="VAU1334" s="62" t="s">
        <v>1294</v>
      </c>
      <c r="VAV1334" s="62">
        <f>VAV1330</f>
        <v>0</v>
      </c>
      <c r="VAW1334" s="62">
        <f t="shared" si="984"/>
        <v>0</v>
      </c>
      <c r="VAX1334" s="62">
        <f t="shared" si="984"/>
        <v>0</v>
      </c>
      <c r="VAY1334" s="62">
        <f t="shared" si="984"/>
        <v>0</v>
      </c>
      <c r="VAZ1334" s="62">
        <f t="shared" si="984"/>
        <v>2000000</v>
      </c>
      <c r="VBA1334" s="62">
        <f t="shared" si="984"/>
        <v>0</v>
      </c>
      <c r="VBB1334" s="62">
        <f t="shared" si="984"/>
        <v>0</v>
      </c>
      <c r="VBC1334" s="62">
        <f t="shared" si="984"/>
        <v>2000000</v>
      </c>
      <c r="VBD1334" s="62">
        <f t="shared" si="984"/>
        <v>2000000</v>
      </c>
      <c r="VBJ1334" s="62" t="s">
        <v>197</v>
      </c>
      <c r="VBK1334" s="62" t="s">
        <v>1294</v>
      </c>
      <c r="VBL1334" s="62">
        <f>VBL1330</f>
        <v>0</v>
      </c>
      <c r="VBM1334" s="62">
        <f t="shared" si="984"/>
        <v>0</v>
      </c>
      <c r="VBN1334" s="62">
        <f t="shared" si="984"/>
        <v>0</v>
      </c>
      <c r="VBO1334" s="62">
        <f t="shared" si="984"/>
        <v>0</v>
      </c>
      <c r="VBP1334" s="62">
        <f t="shared" si="984"/>
        <v>2000000</v>
      </c>
      <c r="VBQ1334" s="62">
        <f t="shared" si="984"/>
        <v>0</v>
      </c>
      <c r="VBR1334" s="62">
        <f t="shared" si="984"/>
        <v>0</v>
      </c>
      <c r="VBS1334" s="62">
        <f t="shared" si="984"/>
        <v>2000000</v>
      </c>
      <c r="VBT1334" s="62">
        <f t="shared" si="984"/>
        <v>2000000</v>
      </c>
      <c r="VBZ1334" s="62" t="s">
        <v>197</v>
      </c>
      <c r="VCA1334" s="62" t="s">
        <v>1294</v>
      </c>
      <c r="VCB1334" s="62">
        <f>VCB1330</f>
        <v>0</v>
      </c>
      <c r="VCC1334" s="62">
        <f t="shared" si="984"/>
        <v>0</v>
      </c>
      <c r="VCD1334" s="62">
        <f t="shared" si="984"/>
        <v>0</v>
      </c>
      <c r="VCE1334" s="62">
        <f t="shared" si="984"/>
        <v>0</v>
      </c>
      <c r="VCF1334" s="62">
        <f t="shared" si="984"/>
        <v>2000000</v>
      </c>
      <c r="VCG1334" s="62">
        <f t="shared" si="984"/>
        <v>0</v>
      </c>
      <c r="VCH1334" s="62">
        <f t="shared" si="984"/>
        <v>0</v>
      </c>
      <c r="VCI1334" s="62">
        <f t="shared" si="984"/>
        <v>2000000</v>
      </c>
      <c r="VCJ1334" s="62">
        <f t="shared" si="984"/>
        <v>2000000</v>
      </c>
      <c r="VCP1334" s="62" t="s">
        <v>197</v>
      </c>
      <c r="VCQ1334" s="62" t="s">
        <v>1294</v>
      </c>
      <c r="VCR1334" s="62">
        <f>VCR1330</f>
        <v>0</v>
      </c>
      <c r="VCS1334" s="62">
        <f t="shared" si="984"/>
        <v>0</v>
      </c>
      <c r="VCT1334" s="62">
        <f t="shared" si="984"/>
        <v>0</v>
      </c>
      <c r="VCU1334" s="62">
        <f t="shared" si="984"/>
        <v>0</v>
      </c>
      <c r="VCV1334" s="62">
        <f t="shared" si="984"/>
        <v>2000000</v>
      </c>
      <c r="VCW1334" s="62">
        <f t="shared" si="984"/>
        <v>0</v>
      </c>
      <c r="VCX1334" s="62">
        <f t="shared" si="984"/>
        <v>0</v>
      </c>
      <c r="VCY1334" s="62">
        <f t="shared" si="984"/>
        <v>2000000</v>
      </c>
      <c r="VCZ1334" s="62">
        <f t="shared" si="984"/>
        <v>2000000</v>
      </c>
      <c r="VDF1334" s="62" t="s">
        <v>197</v>
      </c>
      <c r="VDG1334" s="62" t="s">
        <v>1294</v>
      </c>
      <c r="VDH1334" s="62">
        <f>VDH1330</f>
        <v>0</v>
      </c>
      <c r="VDI1334" s="62">
        <f t="shared" si="985"/>
        <v>0</v>
      </c>
      <c r="VDJ1334" s="62">
        <f t="shared" si="985"/>
        <v>0</v>
      </c>
      <c r="VDK1334" s="62">
        <f t="shared" si="985"/>
        <v>0</v>
      </c>
      <c r="VDL1334" s="62">
        <f t="shared" si="985"/>
        <v>2000000</v>
      </c>
      <c r="VDM1334" s="62">
        <f t="shared" si="985"/>
        <v>0</v>
      </c>
      <c r="VDN1334" s="62">
        <f t="shared" si="985"/>
        <v>0</v>
      </c>
      <c r="VDO1334" s="62">
        <f t="shared" si="985"/>
        <v>2000000</v>
      </c>
      <c r="VDP1334" s="62">
        <f t="shared" si="985"/>
        <v>2000000</v>
      </c>
      <c r="VDV1334" s="62" t="s">
        <v>197</v>
      </c>
      <c r="VDW1334" s="62" t="s">
        <v>1294</v>
      </c>
      <c r="VDX1334" s="62">
        <f>VDX1330</f>
        <v>0</v>
      </c>
      <c r="VDY1334" s="62">
        <f t="shared" si="985"/>
        <v>0</v>
      </c>
      <c r="VDZ1334" s="62">
        <f t="shared" si="985"/>
        <v>0</v>
      </c>
      <c r="VEA1334" s="62">
        <f t="shared" si="985"/>
        <v>0</v>
      </c>
      <c r="VEB1334" s="62">
        <f t="shared" si="985"/>
        <v>2000000</v>
      </c>
      <c r="VEC1334" s="62">
        <f t="shared" si="985"/>
        <v>0</v>
      </c>
      <c r="VED1334" s="62">
        <f t="shared" si="985"/>
        <v>0</v>
      </c>
      <c r="VEE1334" s="62">
        <f t="shared" si="985"/>
        <v>2000000</v>
      </c>
      <c r="VEF1334" s="62">
        <f t="shared" si="985"/>
        <v>2000000</v>
      </c>
      <c r="VEL1334" s="62" t="s">
        <v>197</v>
      </c>
      <c r="VEM1334" s="62" t="s">
        <v>1294</v>
      </c>
      <c r="VEN1334" s="62">
        <f>VEN1330</f>
        <v>0</v>
      </c>
      <c r="VEO1334" s="62">
        <f t="shared" si="985"/>
        <v>0</v>
      </c>
      <c r="VEP1334" s="62">
        <f t="shared" si="985"/>
        <v>0</v>
      </c>
      <c r="VEQ1334" s="62">
        <f t="shared" si="985"/>
        <v>0</v>
      </c>
      <c r="VER1334" s="62">
        <f t="shared" si="985"/>
        <v>2000000</v>
      </c>
      <c r="VES1334" s="62">
        <f t="shared" si="985"/>
        <v>0</v>
      </c>
      <c r="VET1334" s="62">
        <f t="shared" si="985"/>
        <v>0</v>
      </c>
      <c r="VEU1334" s="62">
        <f t="shared" si="985"/>
        <v>2000000</v>
      </c>
      <c r="VEV1334" s="62">
        <f t="shared" si="985"/>
        <v>2000000</v>
      </c>
      <c r="VFB1334" s="62" t="s">
        <v>197</v>
      </c>
      <c r="VFC1334" s="62" t="s">
        <v>1294</v>
      </c>
      <c r="VFD1334" s="62">
        <f>VFD1330</f>
        <v>0</v>
      </c>
      <c r="VFE1334" s="62">
        <f t="shared" si="985"/>
        <v>0</v>
      </c>
      <c r="VFF1334" s="62">
        <f t="shared" si="985"/>
        <v>0</v>
      </c>
      <c r="VFG1334" s="62">
        <f t="shared" si="985"/>
        <v>0</v>
      </c>
      <c r="VFH1334" s="62">
        <f t="shared" si="985"/>
        <v>2000000</v>
      </c>
      <c r="VFI1334" s="62">
        <f t="shared" si="985"/>
        <v>0</v>
      </c>
      <c r="VFJ1334" s="62">
        <f t="shared" si="985"/>
        <v>0</v>
      </c>
      <c r="VFK1334" s="62">
        <f t="shared" si="985"/>
        <v>2000000</v>
      </c>
      <c r="VFL1334" s="62">
        <f t="shared" si="985"/>
        <v>2000000</v>
      </c>
      <c r="VFR1334" s="62" t="s">
        <v>197</v>
      </c>
      <c r="VFS1334" s="62" t="s">
        <v>1294</v>
      </c>
      <c r="VFT1334" s="62">
        <f>VFT1330</f>
        <v>0</v>
      </c>
      <c r="VFU1334" s="62">
        <f t="shared" si="986"/>
        <v>0</v>
      </c>
      <c r="VFV1334" s="62">
        <f t="shared" si="986"/>
        <v>0</v>
      </c>
      <c r="VFW1334" s="62">
        <f t="shared" si="986"/>
        <v>0</v>
      </c>
      <c r="VFX1334" s="62">
        <f t="shared" si="986"/>
        <v>2000000</v>
      </c>
      <c r="VFY1334" s="62">
        <f t="shared" si="986"/>
        <v>0</v>
      </c>
      <c r="VFZ1334" s="62">
        <f t="shared" si="986"/>
        <v>0</v>
      </c>
      <c r="VGA1334" s="62">
        <f t="shared" si="986"/>
        <v>2000000</v>
      </c>
      <c r="VGB1334" s="62">
        <f t="shared" si="986"/>
        <v>2000000</v>
      </c>
      <c r="VGH1334" s="62" t="s">
        <v>197</v>
      </c>
      <c r="VGI1334" s="62" t="s">
        <v>1294</v>
      </c>
      <c r="VGJ1334" s="62">
        <f>VGJ1330</f>
        <v>0</v>
      </c>
      <c r="VGK1334" s="62">
        <f t="shared" si="986"/>
        <v>0</v>
      </c>
      <c r="VGL1334" s="62">
        <f t="shared" si="986"/>
        <v>0</v>
      </c>
      <c r="VGM1334" s="62">
        <f t="shared" si="986"/>
        <v>0</v>
      </c>
      <c r="VGN1334" s="62">
        <f t="shared" si="986"/>
        <v>2000000</v>
      </c>
      <c r="VGO1334" s="62">
        <f t="shared" si="986"/>
        <v>0</v>
      </c>
      <c r="VGP1334" s="62">
        <f t="shared" si="986"/>
        <v>0</v>
      </c>
      <c r="VGQ1334" s="62">
        <f t="shared" si="986"/>
        <v>2000000</v>
      </c>
      <c r="VGR1334" s="62">
        <f t="shared" si="986"/>
        <v>2000000</v>
      </c>
      <c r="VGX1334" s="62" t="s">
        <v>197</v>
      </c>
      <c r="VGY1334" s="62" t="s">
        <v>1294</v>
      </c>
      <c r="VGZ1334" s="62">
        <f>VGZ1330</f>
        <v>0</v>
      </c>
      <c r="VHA1334" s="62">
        <f t="shared" si="986"/>
        <v>0</v>
      </c>
      <c r="VHB1334" s="62">
        <f t="shared" si="986"/>
        <v>0</v>
      </c>
      <c r="VHC1334" s="62">
        <f t="shared" si="986"/>
        <v>0</v>
      </c>
      <c r="VHD1334" s="62">
        <f t="shared" si="986"/>
        <v>2000000</v>
      </c>
      <c r="VHE1334" s="62">
        <f t="shared" si="986"/>
        <v>0</v>
      </c>
      <c r="VHF1334" s="62">
        <f t="shared" si="986"/>
        <v>0</v>
      </c>
      <c r="VHG1334" s="62">
        <f t="shared" si="986"/>
        <v>2000000</v>
      </c>
      <c r="VHH1334" s="62">
        <f t="shared" si="986"/>
        <v>2000000</v>
      </c>
      <c r="VHN1334" s="62" t="s">
        <v>197</v>
      </c>
      <c r="VHO1334" s="62" t="s">
        <v>1294</v>
      </c>
      <c r="VHP1334" s="62">
        <f>VHP1330</f>
        <v>0</v>
      </c>
      <c r="VHQ1334" s="62">
        <f t="shared" si="986"/>
        <v>0</v>
      </c>
      <c r="VHR1334" s="62">
        <f t="shared" si="986"/>
        <v>0</v>
      </c>
      <c r="VHS1334" s="62">
        <f t="shared" si="986"/>
        <v>0</v>
      </c>
      <c r="VHT1334" s="62">
        <f t="shared" si="986"/>
        <v>2000000</v>
      </c>
      <c r="VHU1334" s="62">
        <f t="shared" si="986"/>
        <v>0</v>
      </c>
      <c r="VHV1334" s="62">
        <f t="shared" si="986"/>
        <v>0</v>
      </c>
      <c r="VHW1334" s="62">
        <f t="shared" si="986"/>
        <v>2000000</v>
      </c>
      <c r="VHX1334" s="62">
        <f t="shared" si="986"/>
        <v>2000000</v>
      </c>
      <c r="VID1334" s="62" t="s">
        <v>197</v>
      </c>
      <c r="VIE1334" s="62" t="s">
        <v>1294</v>
      </c>
      <c r="VIF1334" s="62">
        <f>VIF1330</f>
        <v>0</v>
      </c>
      <c r="VIG1334" s="62">
        <f t="shared" si="987"/>
        <v>0</v>
      </c>
      <c r="VIH1334" s="62">
        <f t="shared" si="987"/>
        <v>0</v>
      </c>
      <c r="VII1334" s="62">
        <f t="shared" si="987"/>
        <v>0</v>
      </c>
      <c r="VIJ1334" s="62">
        <f t="shared" si="987"/>
        <v>2000000</v>
      </c>
      <c r="VIK1334" s="62">
        <f t="shared" si="987"/>
        <v>0</v>
      </c>
      <c r="VIL1334" s="62">
        <f t="shared" si="987"/>
        <v>0</v>
      </c>
      <c r="VIM1334" s="62">
        <f t="shared" si="987"/>
        <v>2000000</v>
      </c>
      <c r="VIN1334" s="62">
        <f t="shared" si="987"/>
        <v>2000000</v>
      </c>
      <c r="VIT1334" s="62" t="s">
        <v>197</v>
      </c>
      <c r="VIU1334" s="62" t="s">
        <v>1294</v>
      </c>
      <c r="VIV1334" s="62">
        <f>VIV1330</f>
        <v>0</v>
      </c>
      <c r="VIW1334" s="62">
        <f t="shared" si="987"/>
        <v>0</v>
      </c>
      <c r="VIX1334" s="62">
        <f t="shared" si="987"/>
        <v>0</v>
      </c>
      <c r="VIY1334" s="62">
        <f t="shared" si="987"/>
        <v>0</v>
      </c>
      <c r="VIZ1334" s="62">
        <f t="shared" si="987"/>
        <v>2000000</v>
      </c>
      <c r="VJA1334" s="62">
        <f t="shared" si="987"/>
        <v>0</v>
      </c>
      <c r="VJB1334" s="62">
        <f t="shared" si="987"/>
        <v>0</v>
      </c>
      <c r="VJC1334" s="62">
        <f t="shared" si="987"/>
        <v>2000000</v>
      </c>
      <c r="VJD1334" s="62">
        <f t="shared" si="987"/>
        <v>2000000</v>
      </c>
      <c r="VJJ1334" s="62" t="s">
        <v>197</v>
      </c>
      <c r="VJK1334" s="62" t="s">
        <v>1294</v>
      </c>
      <c r="VJL1334" s="62">
        <f>VJL1330</f>
        <v>0</v>
      </c>
      <c r="VJM1334" s="62">
        <f t="shared" si="987"/>
        <v>0</v>
      </c>
      <c r="VJN1334" s="62">
        <f t="shared" si="987"/>
        <v>0</v>
      </c>
      <c r="VJO1334" s="62">
        <f t="shared" si="987"/>
        <v>0</v>
      </c>
      <c r="VJP1334" s="62">
        <f t="shared" si="987"/>
        <v>2000000</v>
      </c>
      <c r="VJQ1334" s="62">
        <f t="shared" si="987"/>
        <v>0</v>
      </c>
      <c r="VJR1334" s="62">
        <f t="shared" si="987"/>
        <v>0</v>
      </c>
      <c r="VJS1334" s="62">
        <f t="shared" si="987"/>
        <v>2000000</v>
      </c>
      <c r="VJT1334" s="62">
        <f t="shared" si="987"/>
        <v>2000000</v>
      </c>
      <c r="VJZ1334" s="62" t="s">
        <v>197</v>
      </c>
      <c r="VKA1334" s="62" t="s">
        <v>1294</v>
      </c>
      <c r="VKB1334" s="62">
        <f>VKB1330</f>
        <v>0</v>
      </c>
      <c r="VKC1334" s="62">
        <f t="shared" si="987"/>
        <v>0</v>
      </c>
      <c r="VKD1334" s="62">
        <f t="shared" si="987"/>
        <v>0</v>
      </c>
      <c r="VKE1334" s="62">
        <f t="shared" si="987"/>
        <v>0</v>
      </c>
      <c r="VKF1334" s="62">
        <f t="shared" si="987"/>
        <v>2000000</v>
      </c>
      <c r="VKG1334" s="62">
        <f t="shared" si="987"/>
        <v>0</v>
      </c>
      <c r="VKH1334" s="62">
        <f t="shared" si="987"/>
        <v>0</v>
      </c>
      <c r="VKI1334" s="62">
        <f t="shared" si="987"/>
        <v>2000000</v>
      </c>
      <c r="VKJ1334" s="62">
        <f t="shared" si="987"/>
        <v>2000000</v>
      </c>
      <c r="VKP1334" s="62" t="s">
        <v>197</v>
      </c>
      <c r="VKQ1334" s="62" t="s">
        <v>1294</v>
      </c>
      <c r="VKR1334" s="62">
        <f>VKR1330</f>
        <v>0</v>
      </c>
      <c r="VKS1334" s="62">
        <f t="shared" si="988"/>
        <v>0</v>
      </c>
      <c r="VKT1334" s="62">
        <f t="shared" si="988"/>
        <v>0</v>
      </c>
      <c r="VKU1334" s="62">
        <f t="shared" si="988"/>
        <v>0</v>
      </c>
      <c r="VKV1334" s="62">
        <f t="shared" si="988"/>
        <v>2000000</v>
      </c>
      <c r="VKW1334" s="62">
        <f t="shared" si="988"/>
        <v>0</v>
      </c>
      <c r="VKX1334" s="62">
        <f t="shared" si="988"/>
        <v>0</v>
      </c>
      <c r="VKY1334" s="62">
        <f t="shared" si="988"/>
        <v>2000000</v>
      </c>
      <c r="VKZ1334" s="62">
        <f t="shared" si="988"/>
        <v>2000000</v>
      </c>
      <c r="VLF1334" s="62" t="s">
        <v>197</v>
      </c>
      <c r="VLG1334" s="62" t="s">
        <v>1294</v>
      </c>
      <c r="VLH1334" s="62">
        <f>VLH1330</f>
        <v>0</v>
      </c>
      <c r="VLI1334" s="62">
        <f t="shared" si="988"/>
        <v>0</v>
      </c>
      <c r="VLJ1334" s="62">
        <f t="shared" si="988"/>
        <v>0</v>
      </c>
      <c r="VLK1334" s="62">
        <f t="shared" si="988"/>
        <v>0</v>
      </c>
      <c r="VLL1334" s="62">
        <f t="shared" si="988"/>
        <v>2000000</v>
      </c>
      <c r="VLM1334" s="62">
        <f t="shared" si="988"/>
        <v>0</v>
      </c>
      <c r="VLN1334" s="62">
        <f t="shared" si="988"/>
        <v>0</v>
      </c>
      <c r="VLO1334" s="62">
        <f t="shared" si="988"/>
        <v>2000000</v>
      </c>
      <c r="VLP1334" s="62">
        <f t="shared" si="988"/>
        <v>2000000</v>
      </c>
      <c r="VLV1334" s="62" t="s">
        <v>197</v>
      </c>
      <c r="VLW1334" s="62" t="s">
        <v>1294</v>
      </c>
      <c r="VLX1334" s="62">
        <f>VLX1330</f>
        <v>0</v>
      </c>
      <c r="VLY1334" s="62">
        <f t="shared" si="988"/>
        <v>0</v>
      </c>
      <c r="VLZ1334" s="62">
        <f t="shared" si="988"/>
        <v>0</v>
      </c>
      <c r="VMA1334" s="62">
        <f t="shared" si="988"/>
        <v>0</v>
      </c>
      <c r="VMB1334" s="62">
        <f t="shared" si="988"/>
        <v>2000000</v>
      </c>
      <c r="VMC1334" s="62">
        <f t="shared" si="988"/>
        <v>0</v>
      </c>
      <c r="VMD1334" s="62">
        <f t="shared" si="988"/>
        <v>0</v>
      </c>
      <c r="VME1334" s="62">
        <f t="shared" si="988"/>
        <v>2000000</v>
      </c>
      <c r="VMF1334" s="62">
        <f t="shared" si="988"/>
        <v>2000000</v>
      </c>
      <c r="VML1334" s="62" t="s">
        <v>197</v>
      </c>
      <c r="VMM1334" s="62" t="s">
        <v>1294</v>
      </c>
      <c r="VMN1334" s="62">
        <f>VMN1330</f>
        <v>0</v>
      </c>
      <c r="VMO1334" s="62">
        <f t="shared" si="988"/>
        <v>0</v>
      </c>
      <c r="VMP1334" s="62">
        <f t="shared" si="988"/>
        <v>0</v>
      </c>
      <c r="VMQ1334" s="62">
        <f t="shared" si="988"/>
        <v>0</v>
      </c>
      <c r="VMR1334" s="62">
        <f t="shared" si="988"/>
        <v>2000000</v>
      </c>
      <c r="VMS1334" s="62">
        <f t="shared" si="988"/>
        <v>0</v>
      </c>
      <c r="VMT1334" s="62">
        <f t="shared" si="988"/>
        <v>0</v>
      </c>
      <c r="VMU1334" s="62">
        <f t="shared" si="988"/>
        <v>2000000</v>
      </c>
      <c r="VMV1334" s="62">
        <f t="shared" si="988"/>
        <v>2000000</v>
      </c>
      <c r="VNB1334" s="62" t="s">
        <v>197</v>
      </c>
      <c r="VNC1334" s="62" t="s">
        <v>1294</v>
      </c>
      <c r="VND1334" s="62">
        <f>VND1330</f>
        <v>0</v>
      </c>
      <c r="VNE1334" s="62">
        <f t="shared" si="989"/>
        <v>0</v>
      </c>
      <c r="VNF1334" s="62">
        <f t="shared" si="989"/>
        <v>0</v>
      </c>
      <c r="VNG1334" s="62">
        <f t="shared" si="989"/>
        <v>0</v>
      </c>
      <c r="VNH1334" s="62">
        <f t="shared" si="989"/>
        <v>2000000</v>
      </c>
      <c r="VNI1334" s="62">
        <f t="shared" si="989"/>
        <v>0</v>
      </c>
      <c r="VNJ1334" s="62">
        <f t="shared" si="989"/>
        <v>0</v>
      </c>
      <c r="VNK1334" s="62">
        <f t="shared" si="989"/>
        <v>2000000</v>
      </c>
      <c r="VNL1334" s="62">
        <f t="shared" si="989"/>
        <v>2000000</v>
      </c>
      <c r="VNR1334" s="62" t="s">
        <v>197</v>
      </c>
      <c r="VNS1334" s="62" t="s">
        <v>1294</v>
      </c>
      <c r="VNT1334" s="62">
        <f>VNT1330</f>
        <v>0</v>
      </c>
      <c r="VNU1334" s="62">
        <f t="shared" si="989"/>
        <v>0</v>
      </c>
      <c r="VNV1334" s="62">
        <f t="shared" si="989"/>
        <v>0</v>
      </c>
      <c r="VNW1334" s="62">
        <f t="shared" si="989"/>
        <v>0</v>
      </c>
      <c r="VNX1334" s="62">
        <f t="shared" si="989"/>
        <v>2000000</v>
      </c>
      <c r="VNY1334" s="62">
        <f t="shared" si="989"/>
        <v>0</v>
      </c>
      <c r="VNZ1334" s="62">
        <f t="shared" si="989"/>
        <v>0</v>
      </c>
      <c r="VOA1334" s="62">
        <f t="shared" si="989"/>
        <v>2000000</v>
      </c>
      <c r="VOB1334" s="62">
        <f t="shared" si="989"/>
        <v>2000000</v>
      </c>
      <c r="VOH1334" s="62" t="s">
        <v>197</v>
      </c>
      <c r="VOI1334" s="62" t="s">
        <v>1294</v>
      </c>
      <c r="VOJ1334" s="62">
        <f>VOJ1330</f>
        <v>0</v>
      </c>
      <c r="VOK1334" s="62">
        <f t="shared" si="989"/>
        <v>0</v>
      </c>
      <c r="VOL1334" s="62">
        <f t="shared" si="989"/>
        <v>0</v>
      </c>
      <c r="VOM1334" s="62">
        <f t="shared" si="989"/>
        <v>0</v>
      </c>
      <c r="VON1334" s="62">
        <f t="shared" si="989"/>
        <v>2000000</v>
      </c>
      <c r="VOO1334" s="62">
        <f t="shared" si="989"/>
        <v>0</v>
      </c>
      <c r="VOP1334" s="62">
        <f t="shared" si="989"/>
        <v>0</v>
      </c>
      <c r="VOQ1334" s="62">
        <f t="shared" si="989"/>
        <v>2000000</v>
      </c>
      <c r="VOR1334" s="62">
        <f t="shared" si="989"/>
        <v>2000000</v>
      </c>
      <c r="VOX1334" s="62" t="s">
        <v>197</v>
      </c>
      <c r="VOY1334" s="62" t="s">
        <v>1294</v>
      </c>
      <c r="VOZ1334" s="62">
        <f>VOZ1330</f>
        <v>0</v>
      </c>
      <c r="VPA1334" s="62">
        <f t="shared" si="989"/>
        <v>0</v>
      </c>
      <c r="VPB1334" s="62">
        <f t="shared" si="989"/>
        <v>0</v>
      </c>
      <c r="VPC1334" s="62">
        <f t="shared" si="989"/>
        <v>0</v>
      </c>
      <c r="VPD1334" s="62">
        <f t="shared" si="989"/>
        <v>2000000</v>
      </c>
      <c r="VPE1334" s="62">
        <f t="shared" si="989"/>
        <v>0</v>
      </c>
      <c r="VPF1334" s="62">
        <f t="shared" si="989"/>
        <v>0</v>
      </c>
      <c r="VPG1334" s="62">
        <f t="shared" si="989"/>
        <v>2000000</v>
      </c>
      <c r="VPH1334" s="62">
        <f t="shared" si="989"/>
        <v>2000000</v>
      </c>
      <c r="VPN1334" s="62" t="s">
        <v>197</v>
      </c>
      <c r="VPO1334" s="62" t="s">
        <v>1294</v>
      </c>
      <c r="VPP1334" s="62">
        <f>VPP1330</f>
        <v>0</v>
      </c>
      <c r="VPQ1334" s="62">
        <f t="shared" si="990"/>
        <v>0</v>
      </c>
      <c r="VPR1334" s="62">
        <f t="shared" si="990"/>
        <v>0</v>
      </c>
      <c r="VPS1334" s="62">
        <f t="shared" si="990"/>
        <v>0</v>
      </c>
      <c r="VPT1334" s="62">
        <f t="shared" si="990"/>
        <v>2000000</v>
      </c>
      <c r="VPU1334" s="62">
        <f t="shared" si="990"/>
        <v>0</v>
      </c>
      <c r="VPV1334" s="62">
        <f t="shared" si="990"/>
        <v>0</v>
      </c>
      <c r="VPW1334" s="62">
        <f t="shared" si="990"/>
        <v>2000000</v>
      </c>
      <c r="VPX1334" s="62">
        <f t="shared" si="990"/>
        <v>2000000</v>
      </c>
      <c r="VQD1334" s="62" t="s">
        <v>197</v>
      </c>
      <c r="VQE1334" s="62" t="s">
        <v>1294</v>
      </c>
      <c r="VQF1334" s="62">
        <f>VQF1330</f>
        <v>0</v>
      </c>
      <c r="VQG1334" s="62">
        <f t="shared" si="990"/>
        <v>0</v>
      </c>
      <c r="VQH1334" s="62">
        <f t="shared" si="990"/>
        <v>0</v>
      </c>
      <c r="VQI1334" s="62">
        <f t="shared" si="990"/>
        <v>0</v>
      </c>
      <c r="VQJ1334" s="62">
        <f t="shared" si="990"/>
        <v>2000000</v>
      </c>
      <c r="VQK1334" s="62">
        <f t="shared" si="990"/>
        <v>0</v>
      </c>
      <c r="VQL1334" s="62">
        <f t="shared" si="990"/>
        <v>0</v>
      </c>
      <c r="VQM1334" s="62">
        <f t="shared" si="990"/>
        <v>2000000</v>
      </c>
      <c r="VQN1334" s="62">
        <f t="shared" si="990"/>
        <v>2000000</v>
      </c>
      <c r="VQT1334" s="62" t="s">
        <v>197</v>
      </c>
      <c r="VQU1334" s="62" t="s">
        <v>1294</v>
      </c>
      <c r="VQV1334" s="62">
        <f>VQV1330</f>
        <v>0</v>
      </c>
      <c r="VQW1334" s="62">
        <f t="shared" si="990"/>
        <v>0</v>
      </c>
      <c r="VQX1334" s="62">
        <f t="shared" si="990"/>
        <v>0</v>
      </c>
      <c r="VQY1334" s="62">
        <f t="shared" si="990"/>
        <v>0</v>
      </c>
      <c r="VQZ1334" s="62">
        <f t="shared" si="990"/>
        <v>2000000</v>
      </c>
      <c r="VRA1334" s="62">
        <f t="shared" si="990"/>
        <v>0</v>
      </c>
      <c r="VRB1334" s="62">
        <f t="shared" si="990"/>
        <v>0</v>
      </c>
      <c r="VRC1334" s="62">
        <f t="shared" si="990"/>
        <v>2000000</v>
      </c>
      <c r="VRD1334" s="62">
        <f t="shared" si="990"/>
        <v>2000000</v>
      </c>
      <c r="VRJ1334" s="62" t="s">
        <v>197</v>
      </c>
      <c r="VRK1334" s="62" t="s">
        <v>1294</v>
      </c>
      <c r="VRL1334" s="62">
        <f>VRL1330</f>
        <v>0</v>
      </c>
      <c r="VRM1334" s="62">
        <f t="shared" si="990"/>
        <v>0</v>
      </c>
      <c r="VRN1334" s="62">
        <f t="shared" si="990"/>
        <v>0</v>
      </c>
      <c r="VRO1334" s="62">
        <f t="shared" si="990"/>
        <v>0</v>
      </c>
      <c r="VRP1334" s="62">
        <f t="shared" si="990"/>
        <v>2000000</v>
      </c>
      <c r="VRQ1334" s="62">
        <f t="shared" si="990"/>
        <v>0</v>
      </c>
      <c r="VRR1334" s="62">
        <f t="shared" si="990"/>
        <v>0</v>
      </c>
      <c r="VRS1334" s="62">
        <f t="shared" si="990"/>
        <v>2000000</v>
      </c>
      <c r="VRT1334" s="62">
        <f t="shared" si="990"/>
        <v>2000000</v>
      </c>
      <c r="VRZ1334" s="62" t="s">
        <v>197</v>
      </c>
      <c r="VSA1334" s="62" t="s">
        <v>1294</v>
      </c>
      <c r="VSB1334" s="62">
        <f>VSB1330</f>
        <v>0</v>
      </c>
      <c r="VSC1334" s="62">
        <f t="shared" si="991"/>
        <v>0</v>
      </c>
      <c r="VSD1334" s="62">
        <f t="shared" si="991"/>
        <v>0</v>
      </c>
      <c r="VSE1334" s="62">
        <f t="shared" si="991"/>
        <v>0</v>
      </c>
      <c r="VSF1334" s="62">
        <f t="shared" si="991"/>
        <v>2000000</v>
      </c>
      <c r="VSG1334" s="62">
        <f t="shared" si="991"/>
        <v>0</v>
      </c>
      <c r="VSH1334" s="62">
        <f t="shared" si="991"/>
        <v>0</v>
      </c>
      <c r="VSI1334" s="62">
        <f t="shared" si="991"/>
        <v>2000000</v>
      </c>
      <c r="VSJ1334" s="62">
        <f t="shared" si="991"/>
        <v>2000000</v>
      </c>
      <c r="VSP1334" s="62" t="s">
        <v>197</v>
      </c>
      <c r="VSQ1334" s="62" t="s">
        <v>1294</v>
      </c>
      <c r="VSR1334" s="62">
        <f>VSR1330</f>
        <v>0</v>
      </c>
      <c r="VSS1334" s="62">
        <f t="shared" si="991"/>
        <v>0</v>
      </c>
      <c r="VST1334" s="62">
        <f t="shared" si="991"/>
        <v>0</v>
      </c>
      <c r="VSU1334" s="62">
        <f t="shared" si="991"/>
        <v>0</v>
      </c>
      <c r="VSV1334" s="62">
        <f t="shared" si="991"/>
        <v>2000000</v>
      </c>
      <c r="VSW1334" s="62">
        <f t="shared" si="991"/>
        <v>0</v>
      </c>
      <c r="VSX1334" s="62">
        <f t="shared" si="991"/>
        <v>0</v>
      </c>
      <c r="VSY1334" s="62">
        <f t="shared" si="991"/>
        <v>2000000</v>
      </c>
      <c r="VSZ1334" s="62">
        <f t="shared" si="991"/>
        <v>2000000</v>
      </c>
      <c r="VTF1334" s="62" t="s">
        <v>197</v>
      </c>
      <c r="VTG1334" s="62" t="s">
        <v>1294</v>
      </c>
      <c r="VTH1334" s="62">
        <f>VTH1330</f>
        <v>0</v>
      </c>
      <c r="VTI1334" s="62">
        <f t="shared" si="991"/>
        <v>0</v>
      </c>
      <c r="VTJ1334" s="62">
        <f t="shared" si="991"/>
        <v>0</v>
      </c>
      <c r="VTK1334" s="62">
        <f t="shared" si="991"/>
        <v>0</v>
      </c>
      <c r="VTL1334" s="62">
        <f t="shared" si="991"/>
        <v>2000000</v>
      </c>
      <c r="VTM1334" s="62">
        <f t="shared" si="991"/>
        <v>0</v>
      </c>
      <c r="VTN1334" s="62">
        <f t="shared" si="991"/>
        <v>0</v>
      </c>
      <c r="VTO1334" s="62">
        <f t="shared" si="991"/>
        <v>2000000</v>
      </c>
      <c r="VTP1334" s="62">
        <f t="shared" si="991"/>
        <v>2000000</v>
      </c>
      <c r="VTV1334" s="62" t="s">
        <v>197</v>
      </c>
      <c r="VTW1334" s="62" t="s">
        <v>1294</v>
      </c>
      <c r="VTX1334" s="62">
        <f>VTX1330</f>
        <v>0</v>
      </c>
      <c r="VTY1334" s="62">
        <f t="shared" si="991"/>
        <v>0</v>
      </c>
      <c r="VTZ1334" s="62">
        <f t="shared" si="991"/>
        <v>0</v>
      </c>
      <c r="VUA1334" s="62">
        <f t="shared" si="991"/>
        <v>0</v>
      </c>
      <c r="VUB1334" s="62">
        <f t="shared" si="991"/>
        <v>2000000</v>
      </c>
      <c r="VUC1334" s="62">
        <f t="shared" si="991"/>
        <v>0</v>
      </c>
      <c r="VUD1334" s="62">
        <f t="shared" si="991"/>
        <v>0</v>
      </c>
      <c r="VUE1334" s="62">
        <f t="shared" si="991"/>
        <v>2000000</v>
      </c>
      <c r="VUF1334" s="62">
        <f t="shared" si="991"/>
        <v>2000000</v>
      </c>
      <c r="VUL1334" s="62" t="s">
        <v>197</v>
      </c>
      <c r="VUM1334" s="62" t="s">
        <v>1294</v>
      </c>
      <c r="VUN1334" s="62">
        <f>VUN1330</f>
        <v>0</v>
      </c>
      <c r="VUO1334" s="62">
        <f t="shared" si="992"/>
        <v>0</v>
      </c>
      <c r="VUP1334" s="62">
        <f t="shared" si="992"/>
        <v>0</v>
      </c>
      <c r="VUQ1334" s="62">
        <f t="shared" si="992"/>
        <v>0</v>
      </c>
      <c r="VUR1334" s="62">
        <f t="shared" si="992"/>
        <v>2000000</v>
      </c>
      <c r="VUS1334" s="62">
        <f t="shared" si="992"/>
        <v>0</v>
      </c>
      <c r="VUT1334" s="62">
        <f t="shared" si="992"/>
        <v>0</v>
      </c>
      <c r="VUU1334" s="62">
        <f t="shared" si="992"/>
        <v>2000000</v>
      </c>
      <c r="VUV1334" s="62">
        <f t="shared" si="992"/>
        <v>2000000</v>
      </c>
      <c r="VVB1334" s="62" t="s">
        <v>197</v>
      </c>
      <c r="VVC1334" s="62" t="s">
        <v>1294</v>
      </c>
      <c r="VVD1334" s="62">
        <f>VVD1330</f>
        <v>0</v>
      </c>
      <c r="VVE1334" s="62">
        <f t="shared" si="992"/>
        <v>0</v>
      </c>
      <c r="VVF1334" s="62">
        <f t="shared" si="992"/>
        <v>0</v>
      </c>
      <c r="VVG1334" s="62">
        <f t="shared" si="992"/>
        <v>0</v>
      </c>
      <c r="VVH1334" s="62">
        <f t="shared" si="992"/>
        <v>2000000</v>
      </c>
      <c r="VVI1334" s="62">
        <f t="shared" si="992"/>
        <v>0</v>
      </c>
      <c r="VVJ1334" s="62">
        <f t="shared" si="992"/>
        <v>0</v>
      </c>
      <c r="VVK1334" s="62">
        <f t="shared" si="992"/>
        <v>2000000</v>
      </c>
      <c r="VVL1334" s="62">
        <f t="shared" si="992"/>
        <v>2000000</v>
      </c>
      <c r="VVR1334" s="62" t="s">
        <v>197</v>
      </c>
      <c r="VVS1334" s="62" t="s">
        <v>1294</v>
      </c>
      <c r="VVT1334" s="62">
        <f>VVT1330</f>
        <v>0</v>
      </c>
      <c r="VVU1334" s="62">
        <f t="shared" si="992"/>
        <v>0</v>
      </c>
      <c r="VVV1334" s="62">
        <f t="shared" si="992"/>
        <v>0</v>
      </c>
      <c r="VVW1334" s="62">
        <f t="shared" si="992"/>
        <v>0</v>
      </c>
      <c r="VVX1334" s="62">
        <f t="shared" si="992"/>
        <v>2000000</v>
      </c>
      <c r="VVY1334" s="62">
        <f t="shared" si="992"/>
        <v>0</v>
      </c>
      <c r="VVZ1334" s="62">
        <f t="shared" si="992"/>
        <v>0</v>
      </c>
      <c r="VWA1334" s="62">
        <f t="shared" si="992"/>
        <v>2000000</v>
      </c>
      <c r="VWB1334" s="62">
        <f t="shared" si="992"/>
        <v>2000000</v>
      </c>
      <c r="VWH1334" s="62" t="s">
        <v>197</v>
      </c>
      <c r="VWI1334" s="62" t="s">
        <v>1294</v>
      </c>
      <c r="VWJ1334" s="62">
        <f>VWJ1330</f>
        <v>0</v>
      </c>
      <c r="VWK1334" s="62">
        <f t="shared" si="992"/>
        <v>0</v>
      </c>
      <c r="VWL1334" s="62">
        <f t="shared" si="992"/>
        <v>0</v>
      </c>
      <c r="VWM1334" s="62">
        <f t="shared" si="992"/>
        <v>0</v>
      </c>
      <c r="VWN1334" s="62">
        <f t="shared" si="992"/>
        <v>2000000</v>
      </c>
      <c r="VWO1334" s="62">
        <f t="shared" si="992"/>
        <v>0</v>
      </c>
      <c r="VWP1334" s="62">
        <f t="shared" si="992"/>
        <v>0</v>
      </c>
      <c r="VWQ1334" s="62">
        <f t="shared" si="992"/>
        <v>2000000</v>
      </c>
      <c r="VWR1334" s="62">
        <f t="shared" si="992"/>
        <v>2000000</v>
      </c>
      <c r="VWX1334" s="62" t="s">
        <v>197</v>
      </c>
      <c r="VWY1334" s="62" t="s">
        <v>1294</v>
      </c>
      <c r="VWZ1334" s="62">
        <f>VWZ1330</f>
        <v>0</v>
      </c>
      <c r="VXA1334" s="62">
        <f t="shared" si="993"/>
        <v>0</v>
      </c>
      <c r="VXB1334" s="62">
        <f t="shared" si="993"/>
        <v>0</v>
      </c>
      <c r="VXC1334" s="62">
        <f t="shared" si="993"/>
        <v>0</v>
      </c>
      <c r="VXD1334" s="62">
        <f t="shared" si="993"/>
        <v>2000000</v>
      </c>
      <c r="VXE1334" s="62">
        <f t="shared" si="993"/>
        <v>0</v>
      </c>
      <c r="VXF1334" s="62">
        <f t="shared" si="993"/>
        <v>0</v>
      </c>
      <c r="VXG1334" s="62">
        <f t="shared" si="993"/>
        <v>2000000</v>
      </c>
      <c r="VXH1334" s="62">
        <f t="shared" si="993"/>
        <v>2000000</v>
      </c>
      <c r="VXN1334" s="62" t="s">
        <v>197</v>
      </c>
      <c r="VXO1334" s="62" t="s">
        <v>1294</v>
      </c>
      <c r="VXP1334" s="62">
        <f>VXP1330</f>
        <v>0</v>
      </c>
      <c r="VXQ1334" s="62">
        <f t="shared" si="993"/>
        <v>0</v>
      </c>
      <c r="VXR1334" s="62">
        <f t="shared" si="993"/>
        <v>0</v>
      </c>
      <c r="VXS1334" s="62">
        <f t="shared" si="993"/>
        <v>0</v>
      </c>
      <c r="VXT1334" s="62">
        <f t="shared" si="993"/>
        <v>2000000</v>
      </c>
      <c r="VXU1334" s="62">
        <f t="shared" si="993"/>
        <v>0</v>
      </c>
      <c r="VXV1334" s="62">
        <f t="shared" si="993"/>
        <v>0</v>
      </c>
      <c r="VXW1334" s="62">
        <f t="shared" si="993"/>
        <v>2000000</v>
      </c>
      <c r="VXX1334" s="62">
        <f t="shared" si="993"/>
        <v>2000000</v>
      </c>
      <c r="VYD1334" s="62" t="s">
        <v>197</v>
      </c>
      <c r="VYE1334" s="62" t="s">
        <v>1294</v>
      </c>
      <c r="VYF1334" s="62">
        <f>VYF1330</f>
        <v>0</v>
      </c>
      <c r="VYG1334" s="62">
        <f t="shared" si="993"/>
        <v>0</v>
      </c>
      <c r="VYH1334" s="62">
        <f t="shared" si="993"/>
        <v>0</v>
      </c>
      <c r="VYI1334" s="62">
        <f t="shared" si="993"/>
        <v>0</v>
      </c>
      <c r="VYJ1334" s="62">
        <f t="shared" si="993"/>
        <v>2000000</v>
      </c>
      <c r="VYK1334" s="62">
        <f t="shared" si="993"/>
        <v>0</v>
      </c>
      <c r="VYL1334" s="62">
        <f t="shared" si="993"/>
        <v>0</v>
      </c>
      <c r="VYM1334" s="62">
        <f t="shared" si="993"/>
        <v>2000000</v>
      </c>
      <c r="VYN1334" s="62">
        <f t="shared" si="993"/>
        <v>2000000</v>
      </c>
      <c r="VYT1334" s="62" t="s">
        <v>197</v>
      </c>
      <c r="VYU1334" s="62" t="s">
        <v>1294</v>
      </c>
      <c r="VYV1334" s="62">
        <f>VYV1330</f>
        <v>0</v>
      </c>
      <c r="VYW1334" s="62">
        <f t="shared" si="993"/>
        <v>0</v>
      </c>
      <c r="VYX1334" s="62">
        <f t="shared" si="993"/>
        <v>0</v>
      </c>
      <c r="VYY1334" s="62">
        <f t="shared" si="993"/>
        <v>0</v>
      </c>
      <c r="VYZ1334" s="62">
        <f t="shared" si="993"/>
        <v>2000000</v>
      </c>
      <c r="VZA1334" s="62">
        <f t="shared" si="993"/>
        <v>0</v>
      </c>
      <c r="VZB1334" s="62">
        <f t="shared" si="993"/>
        <v>0</v>
      </c>
      <c r="VZC1334" s="62">
        <f t="shared" si="993"/>
        <v>2000000</v>
      </c>
      <c r="VZD1334" s="62">
        <f t="shared" si="993"/>
        <v>2000000</v>
      </c>
      <c r="VZJ1334" s="62" t="s">
        <v>197</v>
      </c>
      <c r="VZK1334" s="62" t="s">
        <v>1294</v>
      </c>
      <c r="VZL1334" s="62">
        <f>VZL1330</f>
        <v>0</v>
      </c>
      <c r="VZM1334" s="62">
        <f t="shared" si="994"/>
        <v>0</v>
      </c>
      <c r="VZN1334" s="62">
        <f t="shared" si="994"/>
        <v>0</v>
      </c>
      <c r="VZO1334" s="62">
        <f t="shared" si="994"/>
        <v>0</v>
      </c>
      <c r="VZP1334" s="62">
        <f t="shared" si="994"/>
        <v>2000000</v>
      </c>
      <c r="VZQ1334" s="62">
        <f t="shared" si="994"/>
        <v>0</v>
      </c>
      <c r="VZR1334" s="62">
        <f t="shared" si="994"/>
        <v>0</v>
      </c>
      <c r="VZS1334" s="62">
        <f t="shared" si="994"/>
        <v>2000000</v>
      </c>
      <c r="VZT1334" s="62">
        <f t="shared" si="994"/>
        <v>2000000</v>
      </c>
      <c r="VZZ1334" s="62" t="s">
        <v>197</v>
      </c>
      <c r="WAA1334" s="62" t="s">
        <v>1294</v>
      </c>
      <c r="WAB1334" s="62">
        <f>WAB1330</f>
        <v>0</v>
      </c>
      <c r="WAC1334" s="62">
        <f t="shared" si="994"/>
        <v>0</v>
      </c>
      <c r="WAD1334" s="62">
        <f t="shared" si="994"/>
        <v>0</v>
      </c>
      <c r="WAE1334" s="62">
        <f t="shared" si="994"/>
        <v>0</v>
      </c>
      <c r="WAF1334" s="62">
        <f t="shared" si="994"/>
        <v>2000000</v>
      </c>
      <c r="WAG1334" s="62">
        <f t="shared" si="994"/>
        <v>0</v>
      </c>
      <c r="WAH1334" s="62">
        <f t="shared" si="994"/>
        <v>0</v>
      </c>
      <c r="WAI1334" s="62">
        <f t="shared" si="994"/>
        <v>2000000</v>
      </c>
      <c r="WAJ1334" s="62">
        <f t="shared" si="994"/>
        <v>2000000</v>
      </c>
      <c r="WAP1334" s="62" t="s">
        <v>197</v>
      </c>
      <c r="WAQ1334" s="62" t="s">
        <v>1294</v>
      </c>
      <c r="WAR1334" s="62">
        <f>WAR1330</f>
        <v>0</v>
      </c>
      <c r="WAS1334" s="62">
        <f t="shared" si="994"/>
        <v>0</v>
      </c>
      <c r="WAT1334" s="62">
        <f t="shared" si="994"/>
        <v>0</v>
      </c>
      <c r="WAU1334" s="62">
        <f t="shared" si="994"/>
        <v>0</v>
      </c>
      <c r="WAV1334" s="62">
        <f t="shared" si="994"/>
        <v>2000000</v>
      </c>
      <c r="WAW1334" s="62">
        <f t="shared" si="994"/>
        <v>0</v>
      </c>
      <c r="WAX1334" s="62">
        <f t="shared" si="994"/>
        <v>0</v>
      </c>
      <c r="WAY1334" s="62">
        <f t="shared" si="994"/>
        <v>2000000</v>
      </c>
      <c r="WAZ1334" s="62">
        <f t="shared" si="994"/>
        <v>2000000</v>
      </c>
      <c r="WBF1334" s="62" t="s">
        <v>197</v>
      </c>
      <c r="WBG1334" s="62" t="s">
        <v>1294</v>
      </c>
      <c r="WBH1334" s="62">
        <f>WBH1330</f>
        <v>0</v>
      </c>
      <c r="WBI1334" s="62">
        <f t="shared" si="994"/>
        <v>0</v>
      </c>
      <c r="WBJ1334" s="62">
        <f t="shared" si="994"/>
        <v>0</v>
      </c>
      <c r="WBK1334" s="62">
        <f t="shared" si="994"/>
        <v>0</v>
      </c>
      <c r="WBL1334" s="62">
        <f t="shared" si="994"/>
        <v>2000000</v>
      </c>
      <c r="WBM1334" s="62">
        <f t="shared" si="994"/>
        <v>0</v>
      </c>
      <c r="WBN1334" s="62">
        <f t="shared" si="994"/>
        <v>0</v>
      </c>
      <c r="WBO1334" s="62">
        <f t="shared" si="994"/>
        <v>2000000</v>
      </c>
      <c r="WBP1334" s="62">
        <f t="shared" si="994"/>
        <v>2000000</v>
      </c>
      <c r="WBV1334" s="62" t="s">
        <v>197</v>
      </c>
      <c r="WBW1334" s="62" t="s">
        <v>1294</v>
      </c>
      <c r="WBX1334" s="62">
        <f>WBX1330</f>
        <v>0</v>
      </c>
      <c r="WBY1334" s="62">
        <f t="shared" si="995"/>
        <v>0</v>
      </c>
      <c r="WBZ1334" s="62">
        <f t="shared" si="995"/>
        <v>0</v>
      </c>
      <c r="WCA1334" s="62">
        <f t="shared" si="995"/>
        <v>0</v>
      </c>
      <c r="WCB1334" s="62">
        <f t="shared" si="995"/>
        <v>2000000</v>
      </c>
      <c r="WCC1334" s="62">
        <f t="shared" si="995"/>
        <v>0</v>
      </c>
      <c r="WCD1334" s="62">
        <f t="shared" si="995"/>
        <v>0</v>
      </c>
      <c r="WCE1334" s="62">
        <f t="shared" si="995"/>
        <v>2000000</v>
      </c>
      <c r="WCF1334" s="62">
        <f t="shared" si="995"/>
        <v>2000000</v>
      </c>
      <c r="WCL1334" s="62" t="s">
        <v>197</v>
      </c>
      <c r="WCM1334" s="62" t="s">
        <v>1294</v>
      </c>
      <c r="WCN1334" s="62">
        <f>WCN1330</f>
        <v>0</v>
      </c>
      <c r="WCO1334" s="62">
        <f t="shared" si="995"/>
        <v>0</v>
      </c>
      <c r="WCP1334" s="62">
        <f t="shared" si="995"/>
        <v>0</v>
      </c>
      <c r="WCQ1334" s="62">
        <f t="shared" si="995"/>
        <v>0</v>
      </c>
      <c r="WCR1334" s="62">
        <f t="shared" si="995"/>
        <v>2000000</v>
      </c>
      <c r="WCS1334" s="62">
        <f t="shared" si="995"/>
        <v>0</v>
      </c>
      <c r="WCT1334" s="62">
        <f t="shared" si="995"/>
        <v>0</v>
      </c>
      <c r="WCU1334" s="62">
        <f t="shared" si="995"/>
        <v>2000000</v>
      </c>
      <c r="WCV1334" s="62">
        <f t="shared" si="995"/>
        <v>2000000</v>
      </c>
      <c r="WDB1334" s="62" t="s">
        <v>197</v>
      </c>
      <c r="WDC1334" s="62" t="s">
        <v>1294</v>
      </c>
      <c r="WDD1334" s="62">
        <f>WDD1330</f>
        <v>0</v>
      </c>
      <c r="WDE1334" s="62">
        <f t="shared" si="995"/>
        <v>0</v>
      </c>
      <c r="WDF1334" s="62">
        <f t="shared" si="995"/>
        <v>0</v>
      </c>
      <c r="WDG1334" s="62">
        <f t="shared" si="995"/>
        <v>0</v>
      </c>
      <c r="WDH1334" s="62">
        <f t="shared" si="995"/>
        <v>2000000</v>
      </c>
      <c r="WDI1334" s="62">
        <f t="shared" si="995"/>
        <v>0</v>
      </c>
      <c r="WDJ1334" s="62">
        <f t="shared" si="995"/>
        <v>0</v>
      </c>
      <c r="WDK1334" s="62">
        <f t="shared" si="995"/>
        <v>2000000</v>
      </c>
      <c r="WDL1334" s="62">
        <f t="shared" si="995"/>
        <v>2000000</v>
      </c>
      <c r="WDR1334" s="62" t="s">
        <v>197</v>
      </c>
      <c r="WDS1334" s="62" t="s">
        <v>1294</v>
      </c>
      <c r="WDT1334" s="62">
        <f>WDT1330</f>
        <v>0</v>
      </c>
      <c r="WDU1334" s="62">
        <f t="shared" si="995"/>
        <v>0</v>
      </c>
      <c r="WDV1334" s="62">
        <f t="shared" si="995"/>
        <v>0</v>
      </c>
      <c r="WDW1334" s="62">
        <f t="shared" si="995"/>
        <v>0</v>
      </c>
      <c r="WDX1334" s="62">
        <f t="shared" si="995"/>
        <v>2000000</v>
      </c>
      <c r="WDY1334" s="62">
        <f t="shared" si="995"/>
        <v>0</v>
      </c>
      <c r="WDZ1334" s="62">
        <f t="shared" si="995"/>
        <v>0</v>
      </c>
      <c r="WEA1334" s="62">
        <f t="shared" si="995"/>
        <v>2000000</v>
      </c>
      <c r="WEB1334" s="62">
        <f t="shared" si="995"/>
        <v>2000000</v>
      </c>
      <c r="WEH1334" s="62" t="s">
        <v>197</v>
      </c>
      <c r="WEI1334" s="62" t="s">
        <v>1294</v>
      </c>
      <c r="WEJ1334" s="62">
        <f>WEJ1330</f>
        <v>0</v>
      </c>
      <c r="WEK1334" s="62">
        <f t="shared" si="996"/>
        <v>0</v>
      </c>
      <c r="WEL1334" s="62">
        <f t="shared" si="996"/>
        <v>0</v>
      </c>
      <c r="WEM1334" s="62">
        <f t="shared" si="996"/>
        <v>0</v>
      </c>
      <c r="WEN1334" s="62">
        <f t="shared" si="996"/>
        <v>2000000</v>
      </c>
      <c r="WEO1334" s="62">
        <f t="shared" si="996"/>
        <v>0</v>
      </c>
      <c r="WEP1334" s="62">
        <f t="shared" si="996"/>
        <v>0</v>
      </c>
      <c r="WEQ1334" s="62">
        <f t="shared" si="996"/>
        <v>2000000</v>
      </c>
      <c r="WER1334" s="62">
        <f t="shared" si="996"/>
        <v>2000000</v>
      </c>
      <c r="WEX1334" s="62" t="s">
        <v>197</v>
      </c>
      <c r="WEY1334" s="62" t="s">
        <v>1294</v>
      </c>
      <c r="WEZ1334" s="62">
        <f>WEZ1330</f>
        <v>0</v>
      </c>
      <c r="WFA1334" s="62">
        <f t="shared" si="996"/>
        <v>0</v>
      </c>
      <c r="WFB1334" s="62">
        <f t="shared" si="996"/>
        <v>0</v>
      </c>
      <c r="WFC1334" s="62">
        <f t="shared" si="996"/>
        <v>0</v>
      </c>
      <c r="WFD1334" s="62">
        <f t="shared" si="996"/>
        <v>2000000</v>
      </c>
      <c r="WFE1334" s="62">
        <f t="shared" si="996"/>
        <v>0</v>
      </c>
      <c r="WFF1334" s="62">
        <f t="shared" si="996"/>
        <v>0</v>
      </c>
      <c r="WFG1334" s="62">
        <f t="shared" si="996"/>
        <v>2000000</v>
      </c>
      <c r="WFH1334" s="62">
        <f t="shared" si="996"/>
        <v>2000000</v>
      </c>
      <c r="WFN1334" s="62" t="s">
        <v>197</v>
      </c>
      <c r="WFO1334" s="62" t="s">
        <v>1294</v>
      </c>
      <c r="WFP1334" s="62">
        <f>WFP1330</f>
        <v>0</v>
      </c>
      <c r="WFQ1334" s="62">
        <f t="shared" si="996"/>
        <v>0</v>
      </c>
      <c r="WFR1334" s="62">
        <f t="shared" si="996"/>
        <v>0</v>
      </c>
      <c r="WFS1334" s="62">
        <f t="shared" si="996"/>
        <v>0</v>
      </c>
      <c r="WFT1334" s="62">
        <f t="shared" si="996"/>
        <v>2000000</v>
      </c>
      <c r="WFU1334" s="62">
        <f t="shared" si="996"/>
        <v>0</v>
      </c>
      <c r="WFV1334" s="62">
        <f t="shared" si="996"/>
        <v>0</v>
      </c>
      <c r="WFW1334" s="62">
        <f t="shared" si="996"/>
        <v>2000000</v>
      </c>
      <c r="WFX1334" s="62">
        <f t="shared" si="996"/>
        <v>2000000</v>
      </c>
      <c r="WGD1334" s="62" t="s">
        <v>197</v>
      </c>
      <c r="WGE1334" s="62" t="s">
        <v>1294</v>
      </c>
      <c r="WGF1334" s="62">
        <f>WGF1330</f>
        <v>0</v>
      </c>
      <c r="WGG1334" s="62">
        <f t="shared" si="996"/>
        <v>0</v>
      </c>
      <c r="WGH1334" s="62">
        <f t="shared" si="996"/>
        <v>0</v>
      </c>
      <c r="WGI1334" s="62">
        <f t="shared" si="996"/>
        <v>0</v>
      </c>
      <c r="WGJ1334" s="62">
        <f t="shared" si="996"/>
        <v>2000000</v>
      </c>
      <c r="WGK1334" s="62">
        <f t="shared" si="996"/>
        <v>0</v>
      </c>
      <c r="WGL1334" s="62">
        <f t="shared" si="996"/>
        <v>0</v>
      </c>
      <c r="WGM1334" s="62">
        <f t="shared" si="996"/>
        <v>2000000</v>
      </c>
      <c r="WGN1334" s="62">
        <f t="shared" si="996"/>
        <v>2000000</v>
      </c>
      <c r="WGT1334" s="62" t="s">
        <v>197</v>
      </c>
      <c r="WGU1334" s="62" t="s">
        <v>1294</v>
      </c>
      <c r="WGV1334" s="62">
        <f>WGV1330</f>
        <v>0</v>
      </c>
      <c r="WGW1334" s="62">
        <f t="shared" si="997"/>
        <v>0</v>
      </c>
      <c r="WGX1334" s="62">
        <f t="shared" si="997"/>
        <v>0</v>
      </c>
      <c r="WGY1334" s="62">
        <f t="shared" si="997"/>
        <v>0</v>
      </c>
      <c r="WGZ1334" s="62">
        <f t="shared" si="997"/>
        <v>2000000</v>
      </c>
      <c r="WHA1334" s="62">
        <f t="shared" si="997"/>
        <v>0</v>
      </c>
      <c r="WHB1334" s="62">
        <f t="shared" si="997"/>
        <v>0</v>
      </c>
      <c r="WHC1334" s="62">
        <f t="shared" si="997"/>
        <v>2000000</v>
      </c>
      <c r="WHD1334" s="62">
        <f t="shared" si="997"/>
        <v>2000000</v>
      </c>
      <c r="WHJ1334" s="62" t="s">
        <v>197</v>
      </c>
      <c r="WHK1334" s="62" t="s">
        <v>1294</v>
      </c>
      <c r="WHL1334" s="62">
        <f>WHL1330</f>
        <v>0</v>
      </c>
      <c r="WHM1334" s="62">
        <f t="shared" si="997"/>
        <v>0</v>
      </c>
      <c r="WHN1334" s="62">
        <f t="shared" si="997"/>
        <v>0</v>
      </c>
      <c r="WHO1334" s="62">
        <f t="shared" si="997"/>
        <v>0</v>
      </c>
      <c r="WHP1334" s="62">
        <f t="shared" si="997"/>
        <v>2000000</v>
      </c>
      <c r="WHQ1334" s="62">
        <f t="shared" si="997"/>
        <v>0</v>
      </c>
      <c r="WHR1334" s="62">
        <f t="shared" si="997"/>
        <v>0</v>
      </c>
      <c r="WHS1334" s="62">
        <f t="shared" si="997"/>
        <v>2000000</v>
      </c>
      <c r="WHT1334" s="62">
        <f t="shared" si="997"/>
        <v>2000000</v>
      </c>
      <c r="WHZ1334" s="62" t="s">
        <v>197</v>
      </c>
      <c r="WIA1334" s="62" t="s">
        <v>1294</v>
      </c>
      <c r="WIB1334" s="62">
        <f>WIB1330</f>
        <v>0</v>
      </c>
      <c r="WIC1334" s="62">
        <f t="shared" si="997"/>
        <v>0</v>
      </c>
      <c r="WID1334" s="62">
        <f t="shared" si="997"/>
        <v>0</v>
      </c>
      <c r="WIE1334" s="62">
        <f t="shared" si="997"/>
        <v>0</v>
      </c>
      <c r="WIF1334" s="62">
        <f t="shared" si="997"/>
        <v>2000000</v>
      </c>
      <c r="WIG1334" s="62">
        <f t="shared" si="997"/>
        <v>0</v>
      </c>
      <c r="WIH1334" s="62">
        <f t="shared" si="997"/>
        <v>0</v>
      </c>
      <c r="WII1334" s="62">
        <f t="shared" si="997"/>
        <v>2000000</v>
      </c>
      <c r="WIJ1334" s="62">
        <f t="shared" si="997"/>
        <v>2000000</v>
      </c>
      <c r="WIP1334" s="62" t="s">
        <v>197</v>
      </c>
      <c r="WIQ1334" s="62" t="s">
        <v>1294</v>
      </c>
      <c r="WIR1334" s="62">
        <f>WIR1330</f>
        <v>0</v>
      </c>
      <c r="WIS1334" s="62">
        <f t="shared" si="997"/>
        <v>0</v>
      </c>
      <c r="WIT1334" s="62">
        <f t="shared" si="997"/>
        <v>0</v>
      </c>
      <c r="WIU1334" s="62">
        <f t="shared" si="997"/>
        <v>0</v>
      </c>
      <c r="WIV1334" s="62">
        <f t="shared" si="997"/>
        <v>2000000</v>
      </c>
      <c r="WIW1334" s="62">
        <f t="shared" si="997"/>
        <v>0</v>
      </c>
      <c r="WIX1334" s="62">
        <f t="shared" si="997"/>
        <v>0</v>
      </c>
      <c r="WIY1334" s="62">
        <f t="shared" si="997"/>
        <v>2000000</v>
      </c>
      <c r="WIZ1334" s="62">
        <f t="shared" si="997"/>
        <v>2000000</v>
      </c>
      <c r="WJF1334" s="62" t="s">
        <v>197</v>
      </c>
      <c r="WJG1334" s="62" t="s">
        <v>1294</v>
      </c>
      <c r="WJH1334" s="62">
        <f>WJH1330</f>
        <v>0</v>
      </c>
      <c r="WJI1334" s="62">
        <f t="shared" si="998"/>
        <v>0</v>
      </c>
      <c r="WJJ1334" s="62">
        <f t="shared" si="998"/>
        <v>0</v>
      </c>
      <c r="WJK1334" s="62">
        <f t="shared" si="998"/>
        <v>0</v>
      </c>
      <c r="WJL1334" s="62">
        <f t="shared" si="998"/>
        <v>2000000</v>
      </c>
      <c r="WJM1334" s="62">
        <f t="shared" si="998"/>
        <v>0</v>
      </c>
      <c r="WJN1334" s="62">
        <f t="shared" si="998"/>
        <v>0</v>
      </c>
      <c r="WJO1334" s="62">
        <f t="shared" si="998"/>
        <v>2000000</v>
      </c>
      <c r="WJP1334" s="62">
        <f t="shared" si="998"/>
        <v>2000000</v>
      </c>
      <c r="WJV1334" s="62" t="s">
        <v>197</v>
      </c>
      <c r="WJW1334" s="62" t="s">
        <v>1294</v>
      </c>
      <c r="WJX1334" s="62">
        <f>WJX1330</f>
        <v>0</v>
      </c>
      <c r="WJY1334" s="62">
        <f t="shared" si="998"/>
        <v>0</v>
      </c>
      <c r="WJZ1334" s="62">
        <f t="shared" si="998"/>
        <v>0</v>
      </c>
      <c r="WKA1334" s="62">
        <f t="shared" si="998"/>
        <v>0</v>
      </c>
      <c r="WKB1334" s="62">
        <f t="shared" si="998"/>
        <v>2000000</v>
      </c>
      <c r="WKC1334" s="62">
        <f t="shared" si="998"/>
        <v>0</v>
      </c>
      <c r="WKD1334" s="62">
        <f t="shared" si="998"/>
        <v>0</v>
      </c>
      <c r="WKE1334" s="62">
        <f t="shared" si="998"/>
        <v>2000000</v>
      </c>
      <c r="WKF1334" s="62">
        <f t="shared" si="998"/>
        <v>2000000</v>
      </c>
      <c r="WKL1334" s="62" t="s">
        <v>197</v>
      </c>
      <c r="WKM1334" s="62" t="s">
        <v>1294</v>
      </c>
      <c r="WKN1334" s="62">
        <f>WKN1330</f>
        <v>0</v>
      </c>
      <c r="WKO1334" s="62">
        <f t="shared" si="998"/>
        <v>0</v>
      </c>
      <c r="WKP1334" s="62">
        <f t="shared" si="998"/>
        <v>0</v>
      </c>
      <c r="WKQ1334" s="62">
        <f t="shared" si="998"/>
        <v>0</v>
      </c>
      <c r="WKR1334" s="62">
        <f t="shared" si="998"/>
        <v>2000000</v>
      </c>
      <c r="WKS1334" s="62">
        <f t="shared" si="998"/>
        <v>0</v>
      </c>
      <c r="WKT1334" s="62">
        <f t="shared" si="998"/>
        <v>0</v>
      </c>
      <c r="WKU1334" s="62">
        <f t="shared" si="998"/>
        <v>2000000</v>
      </c>
      <c r="WKV1334" s="62">
        <f t="shared" si="998"/>
        <v>2000000</v>
      </c>
      <c r="WLB1334" s="62" t="s">
        <v>197</v>
      </c>
      <c r="WLC1334" s="62" t="s">
        <v>1294</v>
      </c>
      <c r="WLD1334" s="62">
        <f>WLD1330</f>
        <v>0</v>
      </c>
      <c r="WLE1334" s="62">
        <f t="shared" si="998"/>
        <v>0</v>
      </c>
      <c r="WLF1334" s="62">
        <f t="shared" si="998"/>
        <v>0</v>
      </c>
      <c r="WLG1334" s="62">
        <f t="shared" si="998"/>
        <v>0</v>
      </c>
      <c r="WLH1334" s="62">
        <f t="shared" si="998"/>
        <v>2000000</v>
      </c>
      <c r="WLI1334" s="62">
        <f t="shared" si="998"/>
        <v>0</v>
      </c>
      <c r="WLJ1334" s="62">
        <f t="shared" si="998"/>
        <v>0</v>
      </c>
      <c r="WLK1334" s="62">
        <f t="shared" si="998"/>
        <v>2000000</v>
      </c>
      <c r="WLL1334" s="62">
        <f t="shared" si="998"/>
        <v>2000000</v>
      </c>
      <c r="WLR1334" s="62" t="s">
        <v>197</v>
      </c>
      <c r="WLS1334" s="62" t="s">
        <v>1294</v>
      </c>
      <c r="WLT1334" s="62">
        <f>WLT1330</f>
        <v>0</v>
      </c>
      <c r="WLU1334" s="62">
        <f t="shared" si="999"/>
        <v>0</v>
      </c>
      <c r="WLV1334" s="62">
        <f t="shared" si="999"/>
        <v>0</v>
      </c>
      <c r="WLW1334" s="62">
        <f t="shared" si="999"/>
        <v>0</v>
      </c>
      <c r="WLX1334" s="62">
        <f t="shared" si="999"/>
        <v>2000000</v>
      </c>
      <c r="WLY1334" s="62">
        <f t="shared" si="999"/>
        <v>0</v>
      </c>
      <c r="WLZ1334" s="62">
        <f t="shared" si="999"/>
        <v>0</v>
      </c>
      <c r="WMA1334" s="62">
        <f t="shared" si="999"/>
        <v>2000000</v>
      </c>
      <c r="WMB1334" s="62">
        <f t="shared" si="999"/>
        <v>2000000</v>
      </c>
      <c r="WMH1334" s="62" t="s">
        <v>197</v>
      </c>
      <c r="WMI1334" s="62" t="s">
        <v>1294</v>
      </c>
      <c r="WMJ1334" s="62">
        <f>WMJ1330</f>
        <v>0</v>
      </c>
      <c r="WMK1334" s="62">
        <f t="shared" si="999"/>
        <v>0</v>
      </c>
      <c r="WML1334" s="62">
        <f t="shared" si="999"/>
        <v>0</v>
      </c>
      <c r="WMM1334" s="62">
        <f t="shared" si="999"/>
        <v>0</v>
      </c>
      <c r="WMN1334" s="62">
        <f t="shared" si="999"/>
        <v>2000000</v>
      </c>
      <c r="WMO1334" s="62">
        <f t="shared" si="999"/>
        <v>0</v>
      </c>
      <c r="WMP1334" s="62">
        <f t="shared" si="999"/>
        <v>0</v>
      </c>
      <c r="WMQ1334" s="62">
        <f t="shared" si="999"/>
        <v>2000000</v>
      </c>
      <c r="WMR1334" s="62">
        <f t="shared" si="999"/>
        <v>2000000</v>
      </c>
      <c r="WMX1334" s="62" t="s">
        <v>197</v>
      </c>
      <c r="WMY1334" s="62" t="s">
        <v>1294</v>
      </c>
      <c r="WMZ1334" s="62">
        <f>WMZ1330</f>
        <v>0</v>
      </c>
      <c r="WNA1334" s="62">
        <f t="shared" si="999"/>
        <v>0</v>
      </c>
      <c r="WNB1334" s="62">
        <f t="shared" si="999"/>
        <v>0</v>
      </c>
      <c r="WNC1334" s="62">
        <f t="shared" si="999"/>
        <v>0</v>
      </c>
      <c r="WND1334" s="62">
        <f t="shared" si="999"/>
        <v>2000000</v>
      </c>
      <c r="WNE1334" s="62">
        <f t="shared" si="999"/>
        <v>0</v>
      </c>
      <c r="WNF1334" s="62">
        <f t="shared" si="999"/>
        <v>0</v>
      </c>
      <c r="WNG1334" s="62">
        <f t="shared" si="999"/>
        <v>2000000</v>
      </c>
      <c r="WNH1334" s="62">
        <f t="shared" si="999"/>
        <v>2000000</v>
      </c>
      <c r="WNN1334" s="62" t="s">
        <v>197</v>
      </c>
      <c r="WNO1334" s="62" t="s">
        <v>1294</v>
      </c>
      <c r="WNP1334" s="62">
        <f>WNP1330</f>
        <v>0</v>
      </c>
      <c r="WNQ1334" s="62">
        <f t="shared" si="999"/>
        <v>0</v>
      </c>
      <c r="WNR1334" s="62">
        <f t="shared" si="999"/>
        <v>0</v>
      </c>
      <c r="WNS1334" s="62">
        <f t="shared" si="999"/>
        <v>0</v>
      </c>
      <c r="WNT1334" s="62">
        <f t="shared" si="999"/>
        <v>2000000</v>
      </c>
      <c r="WNU1334" s="62">
        <f t="shared" si="999"/>
        <v>0</v>
      </c>
      <c r="WNV1334" s="62">
        <f t="shared" si="999"/>
        <v>0</v>
      </c>
      <c r="WNW1334" s="62">
        <f t="shared" si="999"/>
        <v>2000000</v>
      </c>
      <c r="WNX1334" s="62">
        <f t="shared" si="999"/>
        <v>2000000</v>
      </c>
      <c r="WOD1334" s="62" t="s">
        <v>197</v>
      </c>
      <c r="WOE1334" s="62" t="s">
        <v>1294</v>
      </c>
      <c r="WOF1334" s="62">
        <f>WOF1330</f>
        <v>0</v>
      </c>
      <c r="WOG1334" s="62">
        <f t="shared" si="1000"/>
        <v>0</v>
      </c>
      <c r="WOH1334" s="62">
        <f t="shared" si="1000"/>
        <v>0</v>
      </c>
      <c r="WOI1334" s="62">
        <f t="shared" si="1000"/>
        <v>0</v>
      </c>
      <c r="WOJ1334" s="62">
        <f t="shared" si="1000"/>
        <v>2000000</v>
      </c>
      <c r="WOK1334" s="62">
        <f t="shared" si="1000"/>
        <v>0</v>
      </c>
      <c r="WOL1334" s="62">
        <f t="shared" si="1000"/>
        <v>0</v>
      </c>
      <c r="WOM1334" s="62">
        <f t="shared" si="1000"/>
        <v>2000000</v>
      </c>
      <c r="WON1334" s="62">
        <f t="shared" si="1000"/>
        <v>2000000</v>
      </c>
      <c r="WOT1334" s="62" t="s">
        <v>197</v>
      </c>
      <c r="WOU1334" s="62" t="s">
        <v>1294</v>
      </c>
      <c r="WOV1334" s="62">
        <f>WOV1330</f>
        <v>0</v>
      </c>
      <c r="WOW1334" s="62">
        <f t="shared" si="1000"/>
        <v>0</v>
      </c>
      <c r="WOX1334" s="62">
        <f t="shared" si="1000"/>
        <v>0</v>
      </c>
      <c r="WOY1334" s="62">
        <f t="shared" si="1000"/>
        <v>0</v>
      </c>
      <c r="WOZ1334" s="62">
        <f t="shared" si="1000"/>
        <v>2000000</v>
      </c>
      <c r="WPA1334" s="62">
        <f t="shared" si="1000"/>
        <v>0</v>
      </c>
      <c r="WPB1334" s="62">
        <f t="shared" si="1000"/>
        <v>0</v>
      </c>
      <c r="WPC1334" s="62">
        <f t="shared" si="1000"/>
        <v>2000000</v>
      </c>
      <c r="WPD1334" s="62">
        <f t="shared" si="1000"/>
        <v>2000000</v>
      </c>
      <c r="WPJ1334" s="62" t="s">
        <v>197</v>
      </c>
      <c r="WPK1334" s="62" t="s">
        <v>1294</v>
      </c>
      <c r="WPL1334" s="62">
        <f>WPL1330</f>
        <v>0</v>
      </c>
      <c r="WPM1334" s="62">
        <f t="shared" si="1000"/>
        <v>0</v>
      </c>
      <c r="WPN1334" s="62">
        <f t="shared" si="1000"/>
        <v>0</v>
      </c>
      <c r="WPO1334" s="62">
        <f t="shared" si="1000"/>
        <v>0</v>
      </c>
      <c r="WPP1334" s="62">
        <f t="shared" si="1000"/>
        <v>2000000</v>
      </c>
      <c r="WPQ1334" s="62">
        <f t="shared" si="1000"/>
        <v>0</v>
      </c>
      <c r="WPR1334" s="62">
        <f t="shared" si="1000"/>
        <v>0</v>
      </c>
      <c r="WPS1334" s="62">
        <f t="shared" si="1000"/>
        <v>2000000</v>
      </c>
      <c r="WPT1334" s="62">
        <f t="shared" si="1000"/>
        <v>2000000</v>
      </c>
      <c r="WPZ1334" s="62" t="s">
        <v>197</v>
      </c>
      <c r="WQA1334" s="62" t="s">
        <v>1294</v>
      </c>
      <c r="WQB1334" s="62">
        <f>WQB1330</f>
        <v>0</v>
      </c>
      <c r="WQC1334" s="62">
        <f t="shared" si="1000"/>
        <v>0</v>
      </c>
      <c r="WQD1334" s="62">
        <f t="shared" si="1000"/>
        <v>0</v>
      </c>
      <c r="WQE1334" s="62">
        <f t="shared" si="1000"/>
        <v>0</v>
      </c>
      <c r="WQF1334" s="62">
        <f t="shared" si="1000"/>
        <v>2000000</v>
      </c>
      <c r="WQG1334" s="62">
        <f t="shared" si="1000"/>
        <v>0</v>
      </c>
      <c r="WQH1334" s="62">
        <f t="shared" si="1000"/>
        <v>0</v>
      </c>
      <c r="WQI1334" s="62">
        <f t="shared" si="1000"/>
        <v>2000000</v>
      </c>
      <c r="WQJ1334" s="62">
        <f t="shared" si="1000"/>
        <v>2000000</v>
      </c>
      <c r="WQP1334" s="62" t="s">
        <v>197</v>
      </c>
      <c r="WQQ1334" s="62" t="s">
        <v>1294</v>
      </c>
      <c r="WQR1334" s="62">
        <f>WQR1330</f>
        <v>0</v>
      </c>
      <c r="WQS1334" s="62">
        <f t="shared" si="1001"/>
        <v>0</v>
      </c>
      <c r="WQT1334" s="62">
        <f t="shared" si="1001"/>
        <v>0</v>
      </c>
      <c r="WQU1334" s="62">
        <f t="shared" si="1001"/>
        <v>0</v>
      </c>
      <c r="WQV1334" s="62">
        <f t="shared" si="1001"/>
        <v>2000000</v>
      </c>
      <c r="WQW1334" s="62">
        <f t="shared" si="1001"/>
        <v>0</v>
      </c>
      <c r="WQX1334" s="62">
        <f t="shared" si="1001"/>
        <v>0</v>
      </c>
      <c r="WQY1334" s="62">
        <f t="shared" si="1001"/>
        <v>2000000</v>
      </c>
      <c r="WQZ1334" s="62">
        <f t="shared" si="1001"/>
        <v>2000000</v>
      </c>
      <c r="WRF1334" s="62" t="s">
        <v>197</v>
      </c>
      <c r="WRG1334" s="62" t="s">
        <v>1294</v>
      </c>
      <c r="WRH1334" s="62">
        <f>WRH1330</f>
        <v>0</v>
      </c>
      <c r="WRI1334" s="62">
        <f t="shared" si="1001"/>
        <v>0</v>
      </c>
      <c r="WRJ1334" s="62">
        <f t="shared" si="1001"/>
        <v>0</v>
      </c>
      <c r="WRK1334" s="62">
        <f t="shared" si="1001"/>
        <v>0</v>
      </c>
      <c r="WRL1334" s="62">
        <f t="shared" si="1001"/>
        <v>2000000</v>
      </c>
      <c r="WRM1334" s="62">
        <f t="shared" si="1001"/>
        <v>0</v>
      </c>
      <c r="WRN1334" s="62">
        <f t="shared" si="1001"/>
        <v>0</v>
      </c>
      <c r="WRO1334" s="62">
        <f t="shared" si="1001"/>
        <v>2000000</v>
      </c>
      <c r="WRP1334" s="62">
        <f t="shared" si="1001"/>
        <v>2000000</v>
      </c>
      <c r="WRV1334" s="62" t="s">
        <v>197</v>
      </c>
      <c r="WRW1334" s="62" t="s">
        <v>1294</v>
      </c>
      <c r="WRX1334" s="62">
        <f>WRX1330</f>
        <v>0</v>
      </c>
      <c r="WRY1334" s="62">
        <f t="shared" si="1001"/>
        <v>0</v>
      </c>
      <c r="WRZ1334" s="62">
        <f t="shared" si="1001"/>
        <v>0</v>
      </c>
      <c r="WSA1334" s="62">
        <f t="shared" si="1001"/>
        <v>0</v>
      </c>
      <c r="WSB1334" s="62">
        <f t="shared" si="1001"/>
        <v>2000000</v>
      </c>
      <c r="WSC1334" s="62">
        <f t="shared" si="1001"/>
        <v>0</v>
      </c>
      <c r="WSD1334" s="62">
        <f t="shared" si="1001"/>
        <v>0</v>
      </c>
      <c r="WSE1334" s="62">
        <f t="shared" si="1001"/>
        <v>2000000</v>
      </c>
      <c r="WSF1334" s="62">
        <f t="shared" si="1001"/>
        <v>2000000</v>
      </c>
      <c r="WSL1334" s="62" t="s">
        <v>197</v>
      </c>
      <c r="WSM1334" s="62" t="s">
        <v>1294</v>
      </c>
      <c r="WSN1334" s="62">
        <f>WSN1330</f>
        <v>0</v>
      </c>
      <c r="WSO1334" s="62">
        <f t="shared" si="1001"/>
        <v>0</v>
      </c>
      <c r="WSP1334" s="62">
        <f t="shared" si="1001"/>
        <v>0</v>
      </c>
      <c r="WSQ1334" s="62">
        <f t="shared" si="1001"/>
        <v>0</v>
      </c>
      <c r="WSR1334" s="62">
        <f t="shared" si="1001"/>
        <v>2000000</v>
      </c>
      <c r="WSS1334" s="62">
        <f t="shared" si="1001"/>
        <v>0</v>
      </c>
      <c r="WST1334" s="62">
        <f t="shared" si="1001"/>
        <v>0</v>
      </c>
      <c r="WSU1334" s="62">
        <f t="shared" si="1001"/>
        <v>2000000</v>
      </c>
      <c r="WSV1334" s="62">
        <f t="shared" si="1001"/>
        <v>2000000</v>
      </c>
      <c r="WTB1334" s="62" t="s">
        <v>197</v>
      </c>
      <c r="WTC1334" s="62" t="s">
        <v>1294</v>
      </c>
      <c r="WTD1334" s="62">
        <f>WTD1330</f>
        <v>0</v>
      </c>
      <c r="WTE1334" s="62">
        <f t="shared" si="1002"/>
        <v>0</v>
      </c>
      <c r="WTF1334" s="62">
        <f t="shared" si="1002"/>
        <v>0</v>
      </c>
      <c r="WTG1334" s="62">
        <f t="shared" si="1002"/>
        <v>0</v>
      </c>
      <c r="WTH1334" s="62">
        <f t="shared" si="1002"/>
        <v>2000000</v>
      </c>
      <c r="WTI1334" s="62">
        <f t="shared" si="1002"/>
        <v>0</v>
      </c>
      <c r="WTJ1334" s="62">
        <f t="shared" si="1002"/>
        <v>0</v>
      </c>
      <c r="WTK1334" s="62">
        <f t="shared" si="1002"/>
        <v>2000000</v>
      </c>
      <c r="WTL1334" s="62">
        <f t="shared" si="1002"/>
        <v>2000000</v>
      </c>
      <c r="WTR1334" s="62" t="s">
        <v>197</v>
      </c>
      <c r="WTS1334" s="62" t="s">
        <v>1294</v>
      </c>
      <c r="WTT1334" s="62">
        <f>WTT1330</f>
        <v>0</v>
      </c>
      <c r="WTU1334" s="62">
        <f t="shared" si="1002"/>
        <v>0</v>
      </c>
      <c r="WTV1334" s="62">
        <f t="shared" si="1002"/>
        <v>0</v>
      </c>
      <c r="WTW1334" s="62">
        <f t="shared" si="1002"/>
        <v>0</v>
      </c>
      <c r="WTX1334" s="62">
        <f t="shared" si="1002"/>
        <v>2000000</v>
      </c>
      <c r="WTY1334" s="62">
        <f t="shared" si="1002"/>
        <v>0</v>
      </c>
      <c r="WTZ1334" s="62">
        <f t="shared" si="1002"/>
        <v>0</v>
      </c>
      <c r="WUA1334" s="62">
        <f t="shared" si="1002"/>
        <v>2000000</v>
      </c>
      <c r="WUB1334" s="62">
        <f t="shared" si="1002"/>
        <v>2000000</v>
      </c>
      <c r="WUH1334" s="62" t="s">
        <v>197</v>
      </c>
      <c r="WUI1334" s="62" t="s">
        <v>1294</v>
      </c>
      <c r="WUJ1334" s="62">
        <f>WUJ1330</f>
        <v>0</v>
      </c>
      <c r="WUK1334" s="62">
        <f t="shared" si="1002"/>
        <v>0</v>
      </c>
      <c r="WUL1334" s="62">
        <f t="shared" si="1002"/>
        <v>0</v>
      </c>
      <c r="WUM1334" s="62">
        <f t="shared" si="1002"/>
        <v>0</v>
      </c>
      <c r="WUN1334" s="62">
        <f t="shared" si="1002"/>
        <v>2000000</v>
      </c>
      <c r="WUO1334" s="62">
        <f t="shared" si="1002"/>
        <v>0</v>
      </c>
      <c r="WUP1334" s="62">
        <f t="shared" si="1002"/>
        <v>0</v>
      </c>
      <c r="WUQ1334" s="62">
        <f t="shared" si="1002"/>
        <v>2000000</v>
      </c>
      <c r="WUR1334" s="62">
        <f t="shared" si="1002"/>
        <v>2000000</v>
      </c>
      <c r="WUX1334" s="62" t="s">
        <v>197</v>
      </c>
      <c r="WUY1334" s="62" t="s">
        <v>1294</v>
      </c>
      <c r="WUZ1334" s="62">
        <f>WUZ1330</f>
        <v>0</v>
      </c>
      <c r="WVA1334" s="62">
        <f t="shared" si="1002"/>
        <v>0</v>
      </c>
      <c r="WVB1334" s="62">
        <f t="shared" si="1002"/>
        <v>0</v>
      </c>
      <c r="WVC1334" s="62">
        <f t="shared" si="1002"/>
        <v>0</v>
      </c>
      <c r="WVD1334" s="62">
        <f t="shared" si="1002"/>
        <v>2000000</v>
      </c>
      <c r="WVE1334" s="62">
        <f t="shared" si="1002"/>
        <v>0</v>
      </c>
      <c r="WVF1334" s="62">
        <f t="shared" si="1002"/>
        <v>0</v>
      </c>
      <c r="WVG1334" s="62">
        <f t="shared" si="1002"/>
        <v>2000000</v>
      </c>
      <c r="WVH1334" s="62">
        <f t="shared" si="1002"/>
        <v>2000000</v>
      </c>
      <c r="WVN1334" s="62" t="s">
        <v>197</v>
      </c>
      <c r="WVO1334" s="62" t="s">
        <v>1294</v>
      </c>
      <c r="WVP1334" s="62">
        <f>WVP1330</f>
        <v>0</v>
      </c>
      <c r="WVQ1334" s="62">
        <f t="shared" si="1003"/>
        <v>0</v>
      </c>
      <c r="WVR1334" s="62">
        <f t="shared" si="1003"/>
        <v>0</v>
      </c>
      <c r="WVS1334" s="62">
        <f t="shared" si="1003"/>
        <v>0</v>
      </c>
      <c r="WVT1334" s="62">
        <f t="shared" si="1003"/>
        <v>2000000</v>
      </c>
      <c r="WVU1334" s="62">
        <f t="shared" si="1003"/>
        <v>0</v>
      </c>
      <c r="WVV1334" s="62">
        <f t="shared" si="1003"/>
        <v>0</v>
      </c>
      <c r="WVW1334" s="62">
        <f t="shared" si="1003"/>
        <v>2000000</v>
      </c>
      <c r="WVX1334" s="62">
        <f t="shared" si="1003"/>
        <v>2000000</v>
      </c>
      <c r="WWD1334" s="62" t="s">
        <v>197</v>
      </c>
      <c r="WWE1334" s="62" t="s">
        <v>1294</v>
      </c>
      <c r="WWF1334" s="62">
        <f>WWF1330</f>
        <v>0</v>
      </c>
      <c r="WWG1334" s="62">
        <f t="shared" si="1003"/>
        <v>0</v>
      </c>
      <c r="WWH1334" s="62">
        <f t="shared" si="1003"/>
        <v>0</v>
      </c>
      <c r="WWI1334" s="62">
        <f t="shared" si="1003"/>
        <v>0</v>
      </c>
      <c r="WWJ1334" s="62">
        <f t="shared" si="1003"/>
        <v>2000000</v>
      </c>
      <c r="WWK1334" s="62">
        <f t="shared" si="1003"/>
        <v>0</v>
      </c>
      <c r="WWL1334" s="62">
        <f t="shared" si="1003"/>
        <v>0</v>
      </c>
      <c r="WWM1334" s="62">
        <f t="shared" si="1003"/>
        <v>2000000</v>
      </c>
      <c r="WWN1334" s="62">
        <f t="shared" si="1003"/>
        <v>2000000</v>
      </c>
      <c r="WWT1334" s="62" t="s">
        <v>197</v>
      </c>
      <c r="WWU1334" s="62" t="s">
        <v>1294</v>
      </c>
      <c r="WWV1334" s="62">
        <f>WWV1330</f>
        <v>0</v>
      </c>
      <c r="WWW1334" s="62">
        <f t="shared" si="1003"/>
        <v>0</v>
      </c>
      <c r="WWX1334" s="62">
        <f t="shared" si="1003"/>
        <v>0</v>
      </c>
      <c r="WWY1334" s="62">
        <f t="shared" si="1003"/>
        <v>0</v>
      </c>
      <c r="WWZ1334" s="62">
        <f t="shared" si="1003"/>
        <v>2000000</v>
      </c>
      <c r="WXA1334" s="62">
        <f t="shared" si="1003"/>
        <v>0</v>
      </c>
      <c r="WXB1334" s="62">
        <f t="shared" si="1003"/>
        <v>0</v>
      </c>
      <c r="WXC1334" s="62">
        <f t="shared" si="1003"/>
        <v>2000000</v>
      </c>
      <c r="WXD1334" s="62">
        <f t="shared" si="1003"/>
        <v>2000000</v>
      </c>
      <c r="WXJ1334" s="62" t="s">
        <v>197</v>
      </c>
      <c r="WXK1334" s="62" t="s">
        <v>1294</v>
      </c>
      <c r="WXL1334" s="62">
        <f>WXL1330</f>
        <v>0</v>
      </c>
      <c r="WXM1334" s="62">
        <f t="shared" si="1003"/>
        <v>0</v>
      </c>
      <c r="WXN1334" s="62">
        <f t="shared" si="1003"/>
        <v>0</v>
      </c>
      <c r="WXO1334" s="62">
        <f t="shared" si="1003"/>
        <v>0</v>
      </c>
      <c r="WXP1334" s="62">
        <f t="shared" si="1003"/>
        <v>2000000</v>
      </c>
      <c r="WXQ1334" s="62">
        <f t="shared" si="1003"/>
        <v>0</v>
      </c>
      <c r="WXR1334" s="62">
        <f t="shared" si="1003"/>
        <v>0</v>
      </c>
      <c r="WXS1334" s="62">
        <f t="shared" si="1003"/>
        <v>2000000</v>
      </c>
      <c r="WXT1334" s="62">
        <f t="shared" si="1003"/>
        <v>2000000</v>
      </c>
      <c r="WXZ1334" s="62" t="s">
        <v>197</v>
      </c>
      <c r="WYA1334" s="62" t="s">
        <v>1294</v>
      </c>
      <c r="WYB1334" s="62">
        <f>WYB1330</f>
        <v>0</v>
      </c>
      <c r="WYC1334" s="62">
        <f t="shared" si="1004"/>
        <v>0</v>
      </c>
      <c r="WYD1334" s="62">
        <f t="shared" si="1004"/>
        <v>0</v>
      </c>
      <c r="WYE1334" s="62">
        <f t="shared" si="1004"/>
        <v>0</v>
      </c>
      <c r="WYF1334" s="62">
        <f t="shared" si="1004"/>
        <v>2000000</v>
      </c>
      <c r="WYG1334" s="62">
        <f t="shared" si="1004"/>
        <v>0</v>
      </c>
      <c r="WYH1334" s="62">
        <f t="shared" si="1004"/>
        <v>0</v>
      </c>
      <c r="WYI1334" s="62">
        <f t="shared" si="1004"/>
        <v>2000000</v>
      </c>
      <c r="WYJ1334" s="62">
        <f t="shared" si="1004"/>
        <v>2000000</v>
      </c>
      <c r="WYP1334" s="62" t="s">
        <v>197</v>
      </c>
      <c r="WYQ1334" s="62" t="s">
        <v>1294</v>
      </c>
      <c r="WYR1334" s="62">
        <f>WYR1330</f>
        <v>0</v>
      </c>
      <c r="WYS1334" s="62">
        <f t="shared" si="1004"/>
        <v>0</v>
      </c>
      <c r="WYT1334" s="62">
        <f t="shared" si="1004"/>
        <v>0</v>
      </c>
      <c r="WYU1334" s="62">
        <f t="shared" si="1004"/>
        <v>0</v>
      </c>
      <c r="WYV1334" s="62">
        <f t="shared" si="1004"/>
        <v>2000000</v>
      </c>
      <c r="WYW1334" s="62">
        <f t="shared" si="1004"/>
        <v>0</v>
      </c>
      <c r="WYX1334" s="62">
        <f t="shared" si="1004"/>
        <v>0</v>
      </c>
      <c r="WYY1334" s="62">
        <f t="shared" si="1004"/>
        <v>2000000</v>
      </c>
      <c r="WYZ1334" s="62">
        <f t="shared" si="1004"/>
        <v>2000000</v>
      </c>
      <c r="WZF1334" s="62" t="s">
        <v>197</v>
      </c>
      <c r="WZG1334" s="62" t="s">
        <v>1294</v>
      </c>
      <c r="WZH1334" s="62">
        <f>WZH1330</f>
        <v>0</v>
      </c>
      <c r="WZI1334" s="62">
        <f t="shared" si="1004"/>
        <v>0</v>
      </c>
      <c r="WZJ1334" s="62">
        <f t="shared" si="1004"/>
        <v>0</v>
      </c>
      <c r="WZK1334" s="62">
        <f t="shared" si="1004"/>
        <v>0</v>
      </c>
      <c r="WZL1334" s="62">
        <f t="shared" si="1004"/>
        <v>2000000</v>
      </c>
      <c r="WZM1334" s="62">
        <f t="shared" si="1004"/>
        <v>0</v>
      </c>
      <c r="WZN1334" s="62">
        <f t="shared" si="1004"/>
        <v>0</v>
      </c>
      <c r="WZO1334" s="62">
        <f t="shared" si="1004"/>
        <v>2000000</v>
      </c>
      <c r="WZP1334" s="62">
        <f t="shared" si="1004"/>
        <v>2000000</v>
      </c>
      <c r="WZV1334" s="62" t="s">
        <v>197</v>
      </c>
      <c r="WZW1334" s="62" t="s">
        <v>1294</v>
      </c>
      <c r="WZX1334" s="62">
        <f>WZX1330</f>
        <v>0</v>
      </c>
      <c r="WZY1334" s="62">
        <f t="shared" si="1004"/>
        <v>0</v>
      </c>
      <c r="WZZ1334" s="62">
        <f t="shared" si="1004"/>
        <v>0</v>
      </c>
      <c r="XAA1334" s="62">
        <f t="shared" si="1004"/>
        <v>0</v>
      </c>
      <c r="XAB1334" s="62">
        <f t="shared" si="1004"/>
        <v>2000000</v>
      </c>
      <c r="XAC1334" s="62">
        <f t="shared" si="1004"/>
        <v>0</v>
      </c>
      <c r="XAD1334" s="62">
        <f t="shared" si="1004"/>
        <v>0</v>
      </c>
      <c r="XAE1334" s="62">
        <f t="shared" si="1004"/>
        <v>2000000</v>
      </c>
      <c r="XAF1334" s="62">
        <f t="shared" si="1004"/>
        <v>2000000</v>
      </c>
      <c r="XAL1334" s="62" t="s">
        <v>197</v>
      </c>
      <c r="XAM1334" s="62" t="s">
        <v>1294</v>
      </c>
      <c r="XAN1334" s="62">
        <f>XAN1330</f>
        <v>0</v>
      </c>
      <c r="XAO1334" s="62">
        <f t="shared" si="1005"/>
        <v>0</v>
      </c>
      <c r="XAP1334" s="62">
        <f t="shared" si="1005"/>
        <v>0</v>
      </c>
      <c r="XAQ1334" s="62">
        <f t="shared" si="1005"/>
        <v>0</v>
      </c>
      <c r="XAR1334" s="62">
        <f t="shared" si="1005"/>
        <v>2000000</v>
      </c>
      <c r="XAS1334" s="62">
        <f t="shared" si="1005"/>
        <v>0</v>
      </c>
      <c r="XAT1334" s="62">
        <f t="shared" si="1005"/>
        <v>0</v>
      </c>
      <c r="XAU1334" s="62">
        <f t="shared" si="1005"/>
        <v>2000000</v>
      </c>
      <c r="XAV1334" s="62">
        <f t="shared" si="1005"/>
        <v>2000000</v>
      </c>
      <c r="XBB1334" s="62" t="s">
        <v>197</v>
      </c>
      <c r="XBC1334" s="62" t="s">
        <v>1294</v>
      </c>
      <c r="XBD1334" s="62">
        <f>XBD1330</f>
        <v>0</v>
      </c>
      <c r="XBE1334" s="62">
        <f t="shared" si="1005"/>
        <v>0</v>
      </c>
      <c r="XBF1334" s="62">
        <f t="shared" si="1005"/>
        <v>0</v>
      </c>
      <c r="XBG1334" s="62">
        <f t="shared" si="1005"/>
        <v>0</v>
      </c>
      <c r="XBH1334" s="62">
        <f t="shared" si="1005"/>
        <v>2000000</v>
      </c>
      <c r="XBI1334" s="62">
        <f t="shared" si="1005"/>
        <v>0</v>
      </c>
      <c r="XBJ1334" s="62">
        <f t="shared" si="1005"/>
        <v>0</v>
      </c>
      <c r="XBK1334" s="62">
        <f t="shared" si="1005"/>
        <v>2000000</v>
      </c>
      <c r="XBL1334" s="62">
        <f t="shared" si="1005"/>
        <v>2000000</v>
      </c>
      <c r="XBR1334" s="62" t="s">
        <v>197</v>
      </c>
      <c r="XBS1334" s="62" t="s">
        <v>1294</v>
      </c>
      <c r="XBT1334" s="62">
        <f>XBT1330</f>
        <v>0</v>
      </c>
      <c r="XBU1334" s="62">
        <f t="shared" si="1005"/>
        <v>0</v>
      </c>
      <c r="XBV1334" s="62">
        <f t="shared" si="1005"/>
        <v>0</v>
      </c>
      <c r="XBW1334" s="62">
        <f t="shared" si="1005"/>
        <v>0</v>
      </c>
      <c r="XBX1334" s="62">
        <f t="shared" si="1005"/>
        <v>2000000</v>
      </c>
      <c r="XBY1334" s="62">
        <f t="shared" si="1005"/>
        <v>0</v>
      </c>
      <c r="XBZ1334" s="62">
        <f t="shared" si="1005"/>
        <v>0</v>
      </c>
      <c r="XCA1334" s="62">
        <f t="shared" si="1005"/>
        <v>2000000</v>
      </c>
      <c r="XCB1334" s="62">
        <f t="shared" si="1005"/>
        <v>2000000</v>
      </c>
      <c r="XCH1334" s="62" t="s">
        <v>197</v>
      </c>
      <c r="XCI1334" s="62" t="s">
        <v>1294</v>
      </c>
      <c r="XCJ1334" s="62">
        <f>XCJ1330</f>
        <v>0</v>
      </c>
      <c r="XCK1334" s="62">
        <f t="shared" si="1005"/>
        <v>0</v>
      </c>
      <c r="XCL1334" s="62">
        <f t="shared" si="1005"/>
        <v>0</v>
      </c>
      <c r="XCM1334" s="62">
        <f t="shared" si="1005"/>
        <v>0</v>
      </c>
      <c r="XCN1334" s="62">
        <f t="shared" si="1005"/>
        <v>2000000</v>
      </c>
      <c r="XCO1334" s="62">
        <f t="shared" si="1005"/>
        <v>0</v>
      </c>
      <c r="XCP1334" s="62">
        <f t="shared" si="1005"/>
        <v>0</v>
      </c>
      <c r="XCQ1334" s="62">
        <f t="shared" si="1005"/>
        <v>2000000</v>
      </c>
      <c r="XCR1334" s="62">
        <f t="shared" si="1005"/>
        <v>2000000</v>
      </c>
      <c r="XCX1334" s="62" t="s">
        <v>197</v>
      </c>
      <c r="XCY1334" s="62" t="s">
        <v>1294</v>
      </c>
      <c r="XCZ1334" s="62">
        <f>XCZ1330</f>
        <v>0</v>
      </c>
      <c r="XDA1334" s="62">
        <f t="shared" si="1006"/>
        <v>0</v>
      </c>
      <c r="XDB1334" s="62">
        <f t="shared" si="1006"/>
        <v>0</v>
      </c>
      <c r="XDC1334" s="62">
        <f t="shared" si="1006"/>
        <v>0</v>
      </c>
      <c r="XDD1334" s="62">
        <f t="shared" si="1006"/>
        <v>2000000</v>
      </c>
      <c r="XDE1334" s="62">
        <f t="shared" si="1006"/>
        <v>0</v>
      </c>
      <c r="XDF1334" s="62">
        <f t="shared" si="1006"/>
        <v>0</v>
      </c>
      <c r="XDG1334" s="62">
        <f t="shared" si="1006"/>
        <v>2000000</v>
      </c>
      <c r="XDH1334" s="62">
        <f t="shared" si="1006"/>
        <v>2000000</v>
      </c>
      <c r="XDN1334" s="62" t="s">
        <v>197</v>
      </c>
      <c r="XDO1334" s="62" t="s">
        <v>1294</v>
      </c>
      <c r="XDP1334" s="62">
        <f>XDP1330</f>
        <v>0</v>
      </c>
      <c r="XDQ1334" s="62">
        <f t="shared" si="1006"/>
        <v>0</v>
      </c>
      <c r="XDR1334" s="62">
        <f t="shared" si="1006"/>
        <v>0</v>
      </c>
      <c r="XDS1334" s="62">
        <f t="shared" si="1006"/>
        <v>0</v>
      </c>
      <c r="XDT1334" s="62">
        <f t="shared" si="1006"/>
        <v>2000000</v>
      </c>
      <c r="XDU1334" s="62">
        <f t="shared" si="1006"/>
        <v>0</v>
      </c>
      <c r="XDV1334" s="62">
        <f t="shared" si="1006"/>
        <v>0</v>
      </c>
      <c r="XDW1334" s="62">
        <f t="shared" si="1006"/>
        <v>2000000</v>
      </c>
      <c r="XDX1334" s="62">
        <f t="shared" si="1006"/>
        <v>2000000</v>
      </c>
      <c r="XED1334" s="62" t="s">
        <v>197</v>
      </c>
      <c r="XEE1334" s="62" t="s">
        <v>1294</v>
      </c>
      <c r="XEF1334" s="62">
        <f>XEF1330</f>
        <v>0</v>
      </c>
      <c r="XEG1334" s="62">
        <f t="shared" si="1006"/>
        <v>0</v>
      </c>
      <c r="XEH1334" s="62">
        <f t="shared" si="1006"/>
        <v>0</v>
      </c>
      <c r="XEI1334" s="62">
        <f t="shared" si="1006"/>
        <v>0</v>
      </c>
      <c r="XEJ1334" s="62">
        <f t="shared" si="1006"/>
        <v>2000000</v>
      </c>
      <c r="XEK1334" s="62">
        <f t="shared" si="1006"/>
        <v>0</v>
      </c>
      <c r="XEL1334" s="62">
        <f t="shared" si="1006"/>
        <v>0</v>
      </c>
      <c r="XEM1334" s="62">
        <f t="shared" si="1006"/>
        <v>2000000</v>
      </c>
      <c r="XEN1334" s="62">
        <f t="shared" si="1006"/>
        <v>2000000</v>
      </c>
      <c r="XET1334" s="62" t="s">
        <v>197</v>
      </c>
      <c r="XEU1334" s="62" t="s">
        <v>1294</v>
      </c>
      <c r="XEV1334" s="62">
        <f>XEV1330</f>
        <v>0</v>
      </c>
      <c r="XEW1334" s="62">
        <f t="shared" si="1006"/>
        <v>0</v>
      </c>
      <c r="XEX1334" s="62">
        <f t="shared" si="1006"/>
        <v>0</v>
      </c>
      <c r="XEY1334" s="62">
        <f t="shared" si="1006"/>
        <v>0</v>
      </c>
      <c r="XEZ1334" s="62">
        <f t="shared" si="1006"/>
        <v>2000000</v>
      </c>
      <c r="XFA1334" s="62">
        <f t="shared" si="1006"/>
        <v>0</v>
      </c>
      <c r="XFB1334" s="62">
        <f t="shared" si="1006"/>
        <v>0</v>
      </c>
      <c r="XFC1334" s="62">
        <f t="shared" si="1006"/>
        <v>2000000</v>
      </c>
      <c r="XFD1334" s="62">
        <f t="shared" si="1006"/>
        <v>2000000</v>
      </c>
    </row>
    <row r="1335" spans="1:1024 1030:2048 2054:3072 3078:4096 4102:5120 5126:6144 6150:7168 7174:8192 8198:9216 9222:10240 10246:11264 11270:12288 12294:13312 13318:14336 14342:15360 15366:16384" ht="30" x14ac:dyDescent="0.25">
      <c r="A1335" s="62"/>
      <c r="B1335" s="62"/>
      <c r="E1335" s="1074"/>
      <c r="F1335" s="938">
        <v>17</v>
      </c>
      <c r="G1335" s="939" t="s">
        <v>2016</v>
      </c>
      <c r="H1335" s="718"/>
      <c r="I1335" s="718"/>
      <c r="J1335" s="719"/>
      <c r="K1335" s="718"/>
      <c r="L1335" s="720">
        <v>0</v>
      </c>
      <c r="M1335" s="720"/>
      <c r="N1335" s="721"/>
      <c r="O1335" s="720"/>
      <c r="P1335" s="720">
        <f>L1335</f>
        <v>0</v>
      </c>
      <c r="Q1335" s="738"/>
      <c r="R1335" s="739"/>
      <c r="S1335" s="738"/>
      <c r="T1335" s="62"/>
      <c r="V1335" s="62"/>
      <c r="W1335" s="62"/>
    </row>
    <row r="1336" spans="1:1024 1030:2048 2054:3072 3078:4096 4102:5120 5126:6144 6150:7168 7174:8192 8198:9216 9222:10240 10246:11264 11270:12288 12294:13312 13318:14336 14342:15360 15366:16384" x14ac:dyDescent="0.25">
      <c r="A1336" s="62"/>
      <c r="B1336" s="62"/>
      <c r="F1336" s="694"/>
      <c r="G1336" s="735" t="s">
        <v>1938</v>
      </c>
      <c r="H1336" s="736">
        <f>SUM(H1333:H1334)</f>
        <v>3000000</v>
      </c>
      <c r="I1336" s="736">
        <f>SUM(I1333:I1334)</f>
        <v>0</v>
      </c>
      <c r="J1336" s="737">
        <f>I1336/H1336</f>
        <v>0</v>
      </c>
      <c r="K1336" s="736">
        <f>H1336-I1336</f>
        <v>3000000</v>
      </c>
      <c r="L1336" s="738">
        <f>SUM(L1333:L1335)</f>
        <v>0</v>
      </c>
      <c r="M1336" s="738">
        <f>SUM(M1333:M1334)</f>
        <v>0</v>
      </c>
      <c r="N1336" s="739" t="e">
        <f>M1336/L1336</f>
        <v>#DIV/0!</v>
      </c>
      <c r="O1336" s="738">
        <f>L1336-M1336</f>
        <v>0</v>
      </c>
      <c r="P1336" s="738">
        <f>L1336+H1336</f>
        <v>3000000</v>
      </c>
      <c r="Q1336" s="738"/>
      <c r="R1336" s="739"/>
      <c r="S1336" s="738"/>
      <c r="T1336" s="62"/>
      <c r="V1336" s="62"/>
      <c r="W1336" s="62" t="s">
        <v>1938</v>
      </c>
      <c r="X1336" s="753">
        <f>SUM(X1333:X1334)</f>
        <v>1000000</v>
      </c>
      <c r="Y1336" s="754">
        <f>SUM(Y1333:Y1334)</f>
        <v>0</v>
      </c>
      <c r="Z1336" s="750">
        <f>Y1336/X1336</f>
        <v>0</v>
      </c>
      <c r="AA1336" s="751">
        <f>X1336-Y1336</f>
        <v>1000000</v>
      </c>
      <c r="AB1336" s="62">
        <f>SUM(AB1333:AB1334)</f>
        <v>2000000</v>
      </c>
      <c r="AC1336" s="62">
        <f>SUM(AC1333:AC1334)</f>
        <v>0</v>
      </c>
      <c r="AD1336" s="62">
        <f>AC1336/AB1336</f>
        <v>0</v>
      </c>
      <c r="AE1336" s="62">
        <f>AB1336-AC1336</f>
        <v>2000000</v>
      </c>
      <c r="AF1336" s="62">
        <f>AB1336+X1336</f>
        <v>3000000</v>
      </c>
      <c r="AM1336" s="62" t="s">
        <v>1938</v>
      </c>
      <c r="AN1336" s="62">
        <f>SUM(AN1333:AN1334)</f>
        <v>1000000</v>
      </c>
      <c r="AO1336" s="62">
        <f>SUM(AO1333:AO1334)</f>
        <v>0</v>
      </c>
      <c r="AP1336" s="62">
        <f>AO1336/AN1336</f>
        <v>0</v>
      </c>
      <c r="AQ1336" s="62">
        <f>AN1336-AO1336</f>
        <v>1000000</v>
      </c>
      <c r="AR1336" s="62">
        <f>SUM(AR1333:AR1334)</f>
        <v>2000000</v>
      </c>
      <c r="AS1336" s="62">
        <f>SUM(AS1333:AS1334)</f>
        <v>0</v>
      </c>
      <c r="AT1336" s="62">
        <f>AS1336/AR1336</f>
        <v>0</v>
      </c>
      <c r="AU1336" s="62">
        <f>AR1336-AS1336</f>
        <v>2000000</v>
      </c>
      <c r="AV1336" s="62">
        <f>AR1336+AN1336</f>
        <v>3000000</v>
      </c>
      <c r="BC1336" s="62" t="s">
        <v>1938</v>
      </c>
      <c r="BD1336" s="62">
        <f>SUM(BD1333:BD1334)</f>
        <v>1000000</v>
      </c>
      <c r="BE1336" s="62">
        <f>SUM(BE1333:BE1334)</f>
        <v>0</v>
      </c>
      <c r="BF1336" s="62">
        <f>BE1336/BD1336</f>
        <v>0</v>
      </c>
      <c r="BG1336" s="62">
        <f>BD1336-BE1336</f>
        <v>1000000</v>
      </c>
      <c r="BH1336" s="62">
        <f>SUM(BH1333:BH1334)</f>
        <v>2000000</v>
      </c>
      <c r="BI1336" s="62">
        <f>SUM(BI1333:BI1334)</f>
        <v>0</v>
      </c>
      <c r="BJ1336" s="62">
        <f>BI1336/BH1336</f>
        <v>0</v>
      </c>
      <c r="BK1336" s="62">
        <f>BH1336-BI1336</f>
        <v>2000000</v>
      </c>
      <c r="BL1336" s="62">
        <f>BH1336+BD1336</f>
        <v>3000000</v>
      </c>
      <c r="BS1336" s="62" t="s">
        <v>1938</v>
      </c>
      <c r="BT1336" s="62">
        <f>SUM(BT1333:BT1334)</f>
        <v>1000000</v>
      </c>
      <c r="BU1336" s="62">
        <f>SUM(BU1333:BU1334)</f>
        <v>0</v>
      </c>
      <c r="BV1336" s="62">
        <f>BU1336/BT1336</f>
        <v>0</v>
      </c>
      <c r="BW1336" s="62">
        <f>BT1336-BU1336</f>
        <v>1000000</v>
      </c>
      <c r="BX1336" s="62">
        <f>SUM(BX1333:BX1334)</f>
        <v>2000000</v>
      </c>
      <c r="BY1336" s="62">
        <f>SUM(BY1333:BY1334)</f>
        <v>0</v>
      </c>
      <c r="BZ1336" s="62">
        <f>BY1336/BX1336</f>
        <v>0</v>
      </c>
      <c r="CA1336" s="62">
        <f>BX1336-BY1336</f>
        <v>2000000</v>
      </c>
      <c r="CB1336" s="62">
        <f>BX1336+BT1336</f>
        <v>3000000</v>
      </c>
      <c r="CI1336" s="62" t="s">
        <v>1938</v>
      </c>
      <c r="CJ1336" s="62">
        <f>SUM(CJ1333:CJ1334)</f>
        <v>1000000</v>
      </c>
      <c r="CK1336" s="62">
        <f>SUM(CK1333:CK1334)</f>
        <v>0</v>
      </c>
      <c r="CL1336" s="62">
        <f>CK1336/CJ1336</f>
        <v>0</v>
      </c>
      <c r="CM1336" s="62">
        <f>CJ1336-CK1336</f>
        <v>1000000</v>
      </c>
      <c r="CN1336" s="62">
        <f>SUM(CN1333:CN1334)</f>
        <v>2000000</v>
      </c>
      <c r="CO1336" s="62">
        <f>SUM(CO1333:CO1334)</f>
        <v>0</v>
      </c>
      <c r="CP1336" s="62">
        <f>CO1336/CN1336</f>
        <v>0</v>
      </c>
      <c r="CQ1336" s="62">
        <f>CN1336-CO1336</f>
        <v>2000000</v>
      </c>
      <c r="CR1336" s="62">
        <f>CN1336+CJ1336</f>
        <v>3000000</v>
      </c>
      <c r="CY1336" s="62" t="s">
        <v>1938</v>
      </c>
      <c r="CZ1336" s="62">
        <f>SUM(CZ1333:CZ1334)</f>
        <v>1000000</v>
      </c>
      <c r="DA1336" s="62">
        <f>SUM(DA1333:DA1334)</f>
        <v>0</v>
      </c>
      <c r="DB1336" s="62">
        <f>DA1336/CZ1336</f>
        <v>0</v>
      </c>
      <c r="DC1336" s="62">
        <f>CZ1336-DA1336</f>
        <v>1000000</v>
      </c>
      <c r="DD1336" s="62">
        <f>SUM(DD1333:DD1334)</f>
        <v>2000000</v>
      </c>
      <c r="DE1336" s="62">
        <f>SUM(DE1333:DE1334)</f>
        <v>0</v>
      </c>
      <c r="DF1336" s="62">
        <f>DE1336/DD1336</f>
        <v>0</v>
      </c>
      <c r="DG1336" s="62">
        <f>DD1336-DE1336</f>
        <v>2000000</v>
      </c>
      <c r="DH1336" s="62">
        <f>DD1336+CZ1336</f>
        <v>3000000</v>
      </c>
      <c r="DO1336" s="62" t="s">
        <v>1938</v>
      </c>
      <c r="DP1336" s="62">
        <f>SUM(DP1333:DP1334)</f>
        <v>1000000</v>
      </c>
      <c r="DQ1336" s="62">
        <f>SUM(DQ1333:DQ1334)</f>
        <v>0</v>
      </c>
      <c r="DR1336" s="62">
        <f>DQ1336/DP1336</f>
        <v>0</v>
      </c>
      <c r="DS1336" s="62">
        <f>DP1336-DQ1336</f>
        <v>1000000</v>
      </c>
      <c r="DT1336" s="62">
        <f>SUM(DT1333:DT1334)</f>
        <v>2000000</v>
      </c>
      <c r="DU1336" s="62">
        <f>SUM(DU1333:DU1334)</f>
        <v>0</v>
      </c>
      <c r="DV1336" s="62">
        <f>DU1336/DT1336</f>
        <v>0</v>
      </c>
      <c r="DW1336" s="62">
        <f>DT1336-DU1336</f>
        <v>2000000</v>
      </c>
      <c r="DX1336" s="62">
        <f>DT1336+DP1336</f>
        <v>3000000</v>
      </c>
      <c r="EE1336" s="62" t="s">
        <v>1938</v>
      </c>
      <c r="EF1336" s="62">
        <f>SUM(EF1333:EF1334)</f>
        <v>1000000</v>
      </c>
      <c r="EG1336" s="62">
        <f>SUM(EG1333:EG1334)</f>
        <v>0</v>
      </c>
      <c r="EH1336" s="62">
        <f>EG1336/EF1336</f>
        <v>0</v>
      </c>
      <c r="EI1336" s="62">
        <f>EF1336-EG1336</f>
        <v>1000000</v>
      </c>
      <c r="EJ1336" s="62">
        <f>SUM(EJ1333:EJ1334)</f>
        <v>2000000</v>
      </c>
      <c r="EK1336" s="62">
        <f>SUM(EK1333:EK1334)</f>
        <v>0</v>
      </c>
      <c r="EL1336" s="62">
        <f>EK1336/EJ1336</f>
        <v>0</v>
      </c>
      <c r="EM1336" s="62">
        <f>EJ1336-EK1336</f>
        <v>2000000</v>
      </c>
      <c r="EN1336" s="62">
        <f>EJ1336+EF1336</f>
        <v>3000000</v>
      </c>
      <c r="EU1336" s="62" t="s">
        <v>1938</v>
      </c>
      <c r="EV1336" s="62">
        <f>SUM(EV1333:EV1334)</f>
        <v>1000000</v>
      </c>
      <c r="EW1336" s="62">
        <f>SUM(EW1333:EW1334)</f>
        <v>0</v>
      </c>
      <c r="EX1336" s="62">
        <f>EW1336/EV1336</f>
        <v>0</v>
      </c>
      <c r="EY1336" s="62">
        <f>EV1336-EW1336</f>
        <v>1000000</v>
      </c>
      <c r="EZ1336" s="62">
        <f>SUM(EZ1333:EZ1334)</f>
        <v>2000000</v>
      </c>
      <c r="FA1336" s="62">
        <f>SUM(FA1333:FA1334)</f>
        <v>0</v>
      </c>
      <c r="FB1336" s="62">
        <f>FA1336/EZ1336</f>
        <v>0</v>
      </c>
      <c r="FC1336" s="62">
        <f>EZ1336-FA1336</f>
        <v>2000000</v>
      </c>
      <c r="FD1336" s="62">
        <f>EZ1336+EV1336</f>
        <v>3000000</v>
      </c>
      <c r="FK1336" s="62" t="s">
        <v>1938</v>
      </c>
      <c r="FL1336" s="62">
        <f>SUM(FL1333:FL1334)</f>
        <v>1000000</v>
      </c>
      <c r="FM1336" s="62">
        <f>SUM(FM1333:FM1334)</f>
        <v>0</v>
      </c>
      <c r="FN1336" s="62">
        <f>FM1336/FL1336</f>
        <v>0</v>
      </c>
      <c r="FO1336" s="62">
        <f>FL1336-FM1336</f>
        <v>1000000</v>
      </c>
      <c r="FP1336" s="62">
        <f>SUM(FP1333:FP1334)</f>
        <v>2000000</v>
      </c>
      <c r="FQ1336" s="62">
        <f>SUM(FQ1333:FQ1334)</f>
        <v>0</v>
      </c>
      <c r="FR1336" s="62">
        <f>FQ1336/FP1336</f>
        <v>0</v>
      </c>
      <c r="FS1336" s="62">
        <f>FP1336-FQ1336</f>
        <v>2000000</v>
      </c>
      <c r="FT1336" s="62">
        <f>FP1336+FL1336</f>
        <v>3000000</v>
      </c>
      <c r="GA1336" s="62" t="s">
        <v>1938</v>
      </c>
      <c r="GB1336" s="62">
        <f>SUM(GB1333:GB1334)</f>
        <v>1000000</v>
      </c>
      <c r="GC1336" s="62">
        <f>SUM(GC1333:GC1334)</f>
        <v>0</v>
      </c>
      <c r="GD1336" s="62">
        <f>GC1336/GB1336</f>
        <v>0</v>
      </c>
      <c r="GE1336" s="62">
        <f>GB1336-GC1336</f>
        <v>1000000</v>
      </c>
      <c r="GF1336" s="62">
        <f>SUM(GF1333:GF1334)</f>
        <v>2000000</v>
      </c>
      <c r="GG1336" s="62">
        <f>SUM(GG1333:GG1334)</f>
        <v>0</v>
      </c>
      <c r="GH1336" s="62">
        <f>GG1336/GF1336</f>
        <v>0</v>
      </c>
      <c r="GI1336" s="62">
        <f>GF1336-GG1336</f>
        <v>2000000</v>
      </c>
      <c r="GJ1336" s="62">
        <f>GF1336+GB1336</f>
        <v>3000000</v>
      </c>
      <c r="GQ1336" s="62" t="s">
        <v>1938</v>
      </c>
      <c r="GR1336" s="62">
        <f>SUM(GR1333:GR1334)</f>
        <v>1000000</v>
      </c>
      <c r="GS1336" s="62">
        <f>SUM(GS1333:GS1334)</f>
        <v>0</v>
      </c>
      <c r="GT1336" s="62">
        <f>GS1336/GR1336</f>
        <v>0</v>
      </c>
      <c r="GU1336" s="62">
        <f>GR1336-GS1336</f>
        <v>1000000</v>
      </c>
      <c r="GV1336" s="62">
        <f>SUM(GV1333:GV1334)</f>
        <v>2000000</v>
      </c>
      <c r="GW1336" s="62">
        <f>SUM(GW1333:GW1334)</f>
        <v>0</v>
      </c>
      <c r="GX1336" s="62">
        <f>GW1336/GV1336</f>
        <v>0</v>
      </c>
      <c r="GY1336" s="62">
        <f>GV1336-GW1336</f>
        <v>2000000</v>
      </c>
      <c r="GZ1336" s="62">
        <f>GV1336+GR1336</f>
        <v>3000000</v>
      </c>
      <c r="HG1336" s="62" t="s">
        <v>1938</v>
      </c>
      <c r="HH1336" s="62">
        <f>SUM(HH1333:HH1334)</f>
        <v>1000000</v>
      </c>
      <c r="HI1336" s="62">
        <f>SUM(HI1333:HI1334)</f>
        <v>0</v>
      </c>
      <c r="HJ1336" s="62">
        <f>HI1336/HH1336</f>
        <v>0</v>
      </c>
      <c r="HK1336" s="62">
        <f>HH1336-HI1336</f>
        <v>1000000</v>
      </c>
      <c r="HL1336" s="62">
        <f>SUM(HL1333:HL1334)</f>
        <v>2000000</v>
      </c>
      <c r="HM1336" s="62">
        <f>SUM(HM1333:HM1334)</f>
        <v>0</v>
      </c>
      <c r="HN1336" s="62">
        <f>HM1336/HL1336</f>
        <v>0</v>
      </c>
      <c r="HO1336" s="62">
        <f>HL1336-HM1336</f>
        <v>2000000</v>
      </c>
      <c r="HP1336" s="62">
        <f>HL1336+HH1336</f>
        <v>3000000</v>
      </c>
      <c r="HW1336" s="62" t="s">
        <v>1938</v>
      </c>
      <c r="HX1336" s="62">
        <f>SUM(HX1333:HX1334)</f>
        <v>1000000</v>
      </c>
      <c r="HY1336" s="62">
        <f>SUM(HY1333:HY1334)</f>
        <v>0</v>
      </c>
      <c r="HZ1336" s="62">
        <f>HY1336/HX1336</f>
        <v>0</v>
      </c>
      <c r="IA1336" s="62">
        <f>HX1336-HY1336</f>
        <v>1000000</v>
      </c>
      <c r="IB1336" s="62">
        <f>SUM(IB1333:IB1334)</f>
        <v>2000000</v>
      </c>
      <c r="IC1336" s="62">
        <f>SUM(IC1333:IC1334)</f>
        <v>0</v>
      </c>
      <c r="ID1336" s="62">
        <f>IC1336/IB1336</f>
        <v>0</v>
      </c>
      <c r="IE1336" s="62">
        <f>IB1336-IC1336</f>
        <v>2000000</v>
      </c>
      <c r="IF1336" s="62">
        <f>IB1336+HX1336</f>
        <v>3000000</v>
      </c>
      <c r="IM1336" s="62" t="s">
        <v>1938</v>
      </c>
      <c r="IN1336" s="62">
        <f>SUM(IN1333:IN1334)</f>
        <v>1000000</v>
      </c>
      <c r="IO1336" s="62">
        <f>SUM(IO1333:IO1334)</f>
        <v>0</v>
      </c>
      <c r="IP1336" s="62">
        <f>IO1336/IN1336</f>
        <v>0</v>
      </c>
      <c r="IQ1336" s="62">
        <f>IN1336-IO1336</f>
        <v>1000000</v>
      </c>
      <c r="IR1336" s="62">
        <f>SUM(IR1333:IR1334)</f>
        <v>2000000</v>
      </c>
      <c r="IS1336" s="62">
        <f>SUM(IS1333:IS1334)</f>
        <v>0</v>
      </c>
      <c r="IT1336" s="62">
        <f>IS1336/IR1336</f>
        <v>0</v>
      </c>
      <c r="IU1336" s="62">
        <f>IR1336-IS1336</f>
        <v>2000000</v>
      </c>
      <c r="IV1336" s="62">
        <f>IR1336+IN1336</f>
        <v>3000000</v>
      </c>
      <c r="JC1336" s="62" t="s">
        <v>1938</v>
      </c>
      <c r="JD1336" s="62">
        <f>SUM(JD1333:JD1334)</f>
        <v>1000000</v>
      </c>
      <c r="JE1336" s="62">
        <f>SUM(JE1333:JE1334)</f>
        <v>0</v>
      </c>
      <c r="JF1336" s="62">
        <f>JE1336/JD1336</f>
        <v>0</v>
      </c>
      <c r="JG1336" s="62">
        <f>JD1336-JE1336</f>
        <v>1000000</v>
      </c>
      <c r="JH1336" s="62">
        <f>SUM(JH1333:JH1334)</f>
        <v>2000000</v>
      </c>
      <c r="JI1336" s="62">
        <f>SUM(JI1333:JI1334)</f>
        <v>0</v>
      </c>
      <c r="JJ1336" s="62">
        <f>JI1336/JH1336</f>
        <v>0</v>
      </c>
      <c r="JK1336" s="62">
        <f>JH1336-JI1336</f>
        <v>2000000</v>
      </c>
      <c r="JL1336" s="62">
        <f>JH1336+JD1336</f>
        <v>3000000</v>
      </c>
      <c r="JS1336" s="62" t="s">
        <v>1938</v>
      </c>
      <c r="JT1336" s="62">
        <f>SUM(JT1333:JT1334)</f>
        <v>1000000</v>
      </c>
      <c r="JU1336" s="62">
        <f>SUM(JU1333:JU1334)</f>
        <v>0</v>
      </c>
      <c r="JV1336" s="62">
        <f>JU1336/JT1336</f>
        <v>0</v>
      </c>
      <c r="JW1336" s="62">
        <f>JT1336-JU1336</f>
        <v>1000000</v>
      </c>
      <c r="JX1336" s="62">
        <f>SUM(JX1333:JX1334)</f>
        <v>2000000</v>
      </c>
      <c r="JY1336" s="62">
        <f>SUM(JY1333:JY1334)</f>
        <v>0</v>
      </c>
      <c r="JZ1336" s="62">
        <f>JY1336/JX1336</f>
        <v>0</v>
      </c>
      <c r="KA1336" s="62">
        <f>JX1336-JY1336</f>
        <v>2000000</v>
      </c>
      <c r="KB1336" s="62">
        <f>JX1336+JT1336</f>
        <v>3000000</v>
      </c>
      <c r="KI1336" s="62" t="s">
        <v>1938</v>
      </c>
      <c r="KJ1336" s="62">
        <f>SUM(KJ1333:KJ1334)</f>
        <v>1000000</v>
      </c>
      <c r="KK1336" s="62">
        <f>SUM(KK1333:KK1334)</f>
        <v>0</v>
      </c>
      <c r="KL1336" s="62">
        <f>KK1336/KJ1336</f>
        <v>0</v>
      </c>
      <c r="KM1336" s="62">
        <f>KJ1336-KK1336</f>
        <v>1000000</v>
      </c>
      <c r="KN1336" s="62">
        <f>SUM(KN1333:KN1334)</f>
        <v>2000000</v>
      </c>
      <c r="KO1336" s="62">
        <f>SUM(KO1333:KO1334)</f>
        <v>0</v>
      </c>
      <c r="KP1336" s="62">
        <f>KO1336/KN1336</f>
        <v>0</v>
      </c>
      <c r="KQ1336" s="62">
        <f>KN1336-KO1336</f>
        <v>2000000</v>
      </c>
      <c r="KR1336" s="62">
        <f>KN1336+KJ1336</f>
        <v>3000000</v>
      </c>
      <c r="KY1336" s="62" t="s">
        <v>1938</v>
      </c>
      <c r="KZ1336" s="62">
        <f>SUM(KZ1333:KZ1334)</f>
        <v>1000000</v>
      </c>
      <c r="LA1336" s="62">
        <f>SUM(LA1333:LA1334)</f>
        <v>0</v>
      </c>
      <c r="LB1336" s="62">
        <f>LA1336/KZ1336</f>
        <v>0</v>
      </c>
      <c r="LC1336" s="62">
        <f>KZ1336-LA1336</f>
        <v>1000000</v>
      </c>
      <c r="LD1336" s="62">
        <f>SUM(LD1333:LD1334)</f>
        <v>2000000</v>
      </c>
      <c r="LE1336" s="62">
        <f>SUM(LE1333:LE1334)</f>
        <v>0</v>
      </c>
      <c r="LF1336" s="62">
        <f>LE1336/LD1336</f>
        <v>0</v>
      </c>
      <c r="LG1336" s="62">
        <f>LD1336-LE1336</f>
        <v>2000000</v>
      </c>
      <c r="LH1336" s="62">
        <f>LD1336+KZ1336</f>
        <v>3000000</v>
      </c>
      <c r="LO1336" s="62" t="s">
        <v>1938</v>
      </c>
      <c r="LP1336" s="62">
        <f>SUM(LP1333:LP1334)</f>
        <v>1000000</v>
      </c>
      <c r="LQ1336" s="62">
        <f>SUM(LQ1333:LQ1334)</f>
        <v>0</v>
      </c>
      <c r="LR1336" s="62">
        <f>LQ1336/LP1336</f>
        <v>0</v>
      </c>
      <c r="LS1336" s="62">
        <f>LP1336-LQ1336</f>
        <v>1000000</v>
      </c>
      <c r="LT1336" s="62">
        <f>SUM(LT1333:LT1334)</f>
        <v>2000000</v>
      </c>
      <c r="LU1336" s="62">
        <f>SUM(LU1333:LU1334)</f>
        <v>0</v>
      </c>
      <c r="LV1336" s="62">
        <f>LU1336/LT1336</f>
        <v>0</v>
      </c>
      <c r="LW1336" s="62">
        <f>LT1336-LU1336</f>
        <v>2000000</v>
      </c>
      <c r="LX1336" s="62">
        <f>LT1336+LP1336</f>
        <v>3000000</v>
      </c>
      <c r="ME1336" s="62" t="s">
        <v>1938</v>
      </c>
      <c r="MF1336" s="62">
        <f>SUM(MF1333:MF1334)</f>
        <v>1000000</v>
      </c>
      <c r="MG1336" s="62">
        <f>SUM(MG1333:MG1334)</f>
        <v>0</v>
      </c>
      <c r="MH1336" s="62">
        <f>MG1336/MF1336</f>
        <v>0</v>
      </c>
      <c r="MI1336" s="62">
        <f>MF1336-MG1336</f>
        <v>1000000</v>
      </c>
      <c r="MJ1336" s="62">
        <f>SUM(MJ1333:MJ1334)</f>
        <v>2000000</v>
      </c>
      <c r="MK1336" s="62">
        <f>SUM(MK1333:MK1334)</f>
        <v>0</v>
      </c>
      <c r="ML1336" s="62">
        <f>MK1336/MJ1336</f>
        <v>0</v>
      </c>
      <c r="MM1336" s="62">
        <f>MJ1336-MK1336</f>
        <v>2000000</v>
      </c>
      <c r="MN1336" s="62">
        <f>MJ1336+MF1336</f>
        <v>3000000</v>
      </c>
      <c r="MU1336" s="62" t="s">
        <v>1938</v>
      </c>
      <c r="MV1336" s="62">
        <f>SUM(MV1333:MV1334)</f>
        <v>1000000</v>
      </c>
      <c r="MW1336" s="62">
        <f>SUM(MW1333:MW1334)</f>
        <v>0</v>
      </c>
      <c r="MX1336" s="62">
        <f>MW1336/MV1336</f>
        <v>0</v>
      </c>
      <c r="MY1336" s="62">
        <f>MV1336-MW1336</f>
        <v>1000000</v>
      </c>
      <c r="MZ1336" s="62">
        <f>SUM(MZ1333:MZ1334)</f>
        <v>2000000</v>
      </c>
      <c r="NA1336" s="62">
        <f>SUM(NA1333:NA1334)</f>
        <v>0</v>
      </c>
      <c r="NB1336" s="62">
        <f>NA1336/MZ1336</f>
        <v>0</v>
      </c>
      <c r="NC1336" s="62">
        <f>MZ1336-NA1336</f>
        <v>2000000</v>
      </c>
      <c r="ND1336" s="62">
        <f>MZ1336+MV1336</f>
        <v>3000000</v>
      </c>
      <c r="NK1336" s="62" t="s">
        <v>1938</v>
      </c>
      <c r="NL1336" s="62">
        <f>SUM(NL1333:NL1334)</f>
        <v>1000000</v>
      </c>
      <c r="NM1336" s="62">
        <f>SUM(NM1333:NM1334)</f>
        <v>0</v>
      </c>
      <c r="NN1336" s="62">
        <f>NM1336/NL1336</f>
        <v>0</v>
      </c>
      <c r="NO1336" s="62">
        <f>NL1336-NM1336</f>
        <v>1000000</v>
      </c>
      <c r="NP1336" s="62">
        <f>SUM(NP1333:NP1334)</f>
        <v>2000000</v>
      </c>
      <c r="NQ1336" s="62">
        <f>SUM(NQ1333:NQ1334)</f>
        <v>0</v>
      </c>
      <c r="NR1336" s="62">
        <f>NQ1336/NP1336</f>
        <v>0</v>
      </c>
      <c r="NS1336" s="62">
        <f>NP1336-NQ1336</f>
        <v>2000000</v>
      </c>
      <c r="NT1336" s="62">
        <f>NP1336+NL1336</f>
        <v>3000000</v>
      </c>
      <c r="OA1336" s="62" t="s">
        <v>1938</v>
      </c>
      <c r="OB1336" s="62">
        <f>SUM(OB1333:OB1334)</f>
        <v>1000000</v>
      </c>
      <c r="OC1336" s="62">
        <f>SUM(OC1333:OC1334)</f>
        <v>0</v>
      </c>
      <c r="OD1336" s="62">
        <f>OC1336/OB1336</f>
        <v>0</v>
      </c>
      <c r="OE1336" s="62">
        <f>OB1336-OC1336</f>
        <v>1000000</v>
      </c>
      <c r="OF1336" s="62">
        <f>SUM(OF1333:OF1334)</f>
        <v>2000000</v>
      </c>
      <c r="OG1336" s="62">
        <f>SUM(OG1333:OG1334)</f>
        <v>0</v>
      </c>
      <c r="OH1336" s="62">
        <f>OG1336/OF1336</f>
        <v>0</v>
      </c>
      <c r="OI1336" s="62">
        <f>OF1336-OG1336</f>
        <v>2000000</v>
      </c>
      <c r="OJ1336" s="62">
        <f>OF1336+OB1336</f>
        <v>3000000</v>
      </c>
      <c r="OQ1336" s="62" t="s">
        <v>1938</v>
      </c>
      <c r="OR1336" s="62">
        <f>SUM(OR1333:OR1334)</f>
        <v>1000000</v>
      </c>
      <c r="OS1336" s="62">
        <f>SUM(OS1333:OS1334)</f>
        <v>0</v>
      </c>
      <c r="OT1336" s="62">
        <f>OS1336/OR1336</f>
        <v>0</v>
      </c>
      <c r="OU1336" s="62">
        <f>OR1336-OS1336</f>
        <v>1000000</v>
      </c>
      <c r="OV1336" s="62">
        <f>SUM(OV1333:OV1334)</f>
        <v>2000000</v>
      </c>
      <c r="OW1336" s="62">
        <f>SUM(OW1333:OW1334)</f>
        <v>0</v>
      </c>
      <c r="OX1336" s="62">
        <f>OW1336/OV1336</f>
        <v>0</v>
      </c>
      <c r="OY1336" s="62">
        <f>OV1336-OW1336</f>
        <v>2000000</v>
      </c>
      <c r="OZ1336" s="62">
        <f>OV1336+OR1336</f>
        <v>3000000</v>
      </c>
      <c r="PG1336" s="62" t="s">
        <v>1938</v>
      </c>
      <c r="PH1336" s="62">
        <f>SUM(PH1333:PH1334)</f>
        <v>1000000</v>
      </c>
      <c r="PI1336" s="62">
        <f>SUM(PI1333:PI1334)</f>
        <v>0</v>
      </c>
      <c r="PJ1336" s="62">
        <f>PI1336/PH1336</f>
        <v>0</v>
      </c>
      <c r="PK1336" s="62">
        <f>PH1336-PI1336</f>
        <v>1000000</v>
      </c>
      <c r="PL1336" s="62">
        <f>SUM(PL1333:PL1334)</f>
        <v>2000000</v>
      </c>
      <c r="PM1336" s="62">
        <f>SUM(PM1333:PM1334)</f>
        <v>0</v>
      </c>
      <c r="PN1336" s="62">
        <f>PM1336/PL1336</f>
        <v>0</v>
      </c>
      <c r="PO1336" s="62">
        <f>PL1336-PM1336</f>
        <v>2000000</v>
      </c>
      <c r="PP1336" s="62">
        <f>PL1336+PH1336</f>
        <v>3000000</v>
      </c>
      <c r="PW1336" s="62" t="s">
        <v>1938</v>
      </c>
      <c r="PX1336" s="62">
        <f>SUM(PX1333:PX1334)</f>
        <v>1000000</v>
      </c>
      <c r="PY1336" s="62">
        <f>SUM(PY1333:PY1334)</f>
        <v>0</v>
      </c>
      <c r="PZ1336" s="62">
        <f>PY1336/PX1336</f>
        <v>0</v>
      </c>
      <c r="QA1336" s="62">
        <f>PX1336-PY1336</f>
        <v>1000000</v>
      </c>
      <c r="QB1336" s="62">
        <f>SUM(QB1333:QB1334)</f>
        <v>2000000</v>
      </c>
      <c r="QC1336" s="62">
        <f>SUM(QC1333:QC1334)</f>
        <v>0</v>
      </c>
      <c r="QD1336" s="62">
        <f>QC1336/QB1336</f>
        <v>0</v>
      </c>
      <c r="QE1336" s="62">
        <f>QB1336-QC1336</f>
        <v>2000000</v>
      </c>
      <c r="QF1336" s="62">
        <f>QB1336+PX1336</f>
        <v>3000000</v>
      </c>
      <c r="QM1336" s="62" t="s">
        <v>1938</v>
      </c>
      <c r="QN1336" s="62">
        <f>SUM(QN1333:QN1334)</f>
        <v>1000000</v>
      </c>
      <c r="QO1336" s="62">
        <f>SUM(QO1333:QO1334)</f>
        <v>0</v>
      </c>
      <c r="QP1336" s="62">
        <f>QO1336/QN1336</f>
        <v>0</v>
      </c>
      <c r="QQ1336" s="62">
        <f>QN1336-QO1336</f>
        <v>1000000</v>
      </c>
      <c r="QR1336" s="62">
        <f>SUM(QR1333:QR1334)</f>
        <v>2000000</v>
      </c>
      <c r="QS1336" s="62">
        <f>SUM(QS1333:QS1334)</f>
        <v>0</v>
      </c>
      <c r="QT1336" s="62">
        <f>QS1336/QR1336</f>
        <v>0</v>
      </c>
      <c r="QU1336" s="62">
        <f>QR1336-QS1336</f>
        <v>2000000</v>
      </c>
      <c r="QV1336" s="62">
        <f>QR1336+QN1336</f>
        <v>3000000</v>
      </c>
      <c r="RC1336" s="62" t="s">
        <v>1938</v>
      </c>
      <c r="RD1336" s="62">
        <f>SUM(RD1333:RD1334)</f>
        <v>1000000</v>
      </c>
      <c r="RE1336" s="62">
        <f>SUM(RE1333:RE1334)</f>
        <v>0</v>
      </c>
      <c r="RF1336" s="62">
        <f>RE1336/RD1336</f>
        <v>0</v>
      </c>
      <c r="RG1336" s="62">
        <f>RD1336-RE1336</f>
        <v>1000000</v>
      </c>
      <c r="RH1336" s="62">
        <f>SUM(RH1333:RH1334)</f>
        <v>2000000</v>
      </c>
      <c r="RI1336" s="62">
        <f>SUM(RI1333:RI1334)</f>
        <v>0</v>
      </c>
      <c r="RJ1336" s="62">
        <f>RI1336/RH1336</f>
        <v>0</v>
      </c>
      <c r="RK1336" s="62">
        <f>RH1336-RI1336</f>
        <v>2000000</v>
      </c>
      <c r="RL1336" s="62">
        <f>RH1336+RD1336</f>
        <v>3000000</v>
      </c>
      <c r="RS1336" s="62" t="s">
        <v>1938</v>
      </c>
      <c r="RT1336" s="62">
        <f>SUM(RT1333:RT1334)</f>
        <v>1000000</v>
      </c>
      <c r="RU1336" s="62">
        <f>SUM(RU1333:RU1334)</f>
        <v>0</v>
      </c>
      <c r="RV1336" s="62">
        <f>RU1336/RT1336</f>
        <v>0</v>
      </c>
      <c r="RW1336" s="62">
        <f>RT1336-RU1336</f>
        <v>1000000</v>
      </c>
      <c r="RX1336" s="62">
        <f>SUM(RX1333:RX1334)</f>
        <v>2000000</v>
      </c>
      <c r="RY1336" s="62">
        <f>SUM(RY1333:RY1334)</f>
        <v>0</v>
      </c>
      <c r="RZ1336" s="62">
        <f>RY1336/RX1336</f>
        <v>0</v>
      </c>
      <c r="SA1336" s="62">
        <f>RX1336-RY1336</f>
        <v>2000000</v>
      </c>
      <c r="SB1336" s="62">
        <f>RX1336+RT1336</f>
        <v>3000000</v>
      </c>
      <c r="SI1336" s="62" t="s">
        <v>1938</v>
      </c>
      <c r="SJ1336" s="62">
        <f>SUM(SJ1333:SJ1334)</f>
        <v>1000000</v>
      </c>
      <c r="SK1336" s="62">
        <f>SUM(SK1333:SK1334)</f>
        <v>0</v>
      </c>
      <c r="SL1336" s="62">
        <f>SK1336/SJ1336</f>
        <v>0</v>
      </c>
      <c r="SM1336" s="62">
        <f>SJ1336-SK1336</f>
        <v>1000000</v>
      </c>
      <c r="SN1336" s="62">
        <f>SUM(SN1333:SN1334)</f>
        <v>2000000</v>
      </c>
      <c r="SO1336" s="62">
        <f>SUM(SO1333:SO1334)</f>
        <v>0</v>
      </c>
      <c r="SP1336" s="62">
        <f>SO1336/SN1336</f>
        <v>0</v>
      </c>
      <c r="SQ1336" s="62">
        <f>SN1336-SO1336</f>
        <v>2000000</v>
      </c>
      <c r="SR1336" s="62">
        <f>SN1336+SJ1336</f>
        <v>3000000</v>
      </c>
      <c r="SY1336" s="62" t="s">
        <v>1938</v>
      </c>
      <c r="SZ1336" s="62">
        <f>SUM(SZ1333:SZ1334)</f>
        <v>1000000</v>
      </c>
      <c r="TA1336" s="62">
        <f>SUM(TA1333:TA1334)</f>
        <v>0</v>
      </c>
      <c r="TB1336" s="62">
        <f>TA1336/SZ1336</f>
        <v>0</v>
      </c>
      <c r="TC1336" s="62">
        <f>SZ1336-TA1336</f>
        <v>1000000</v>
      </c>
      <c r="TD1336" s="62">
        <f>SUM(TD1333:TD1334)</f>
        <v>2000000</v>
      </c>
      <c r="TE1336" s="62">
        <f>SUM(TE1333:TE1334)</f>
        <v>0</v>
      </c>
      <c r="TF1336" s="62">
        <f>TE1336/TD1336</f>
        <v>0</v>
      </c>
      <c r="TG1336" s="62">
        <f>TD1336-TE1336</f>
        <v>2000000</v>
      </c>
      <c r="TH1336" s="62">
        <f>TD1336+SZ1336</f>
        <v>3000000</v>
      </c>
      <c r="TO1336" s="62" t="s">
        <v>1938</v>
      </c>
      <c r="TP1336" s="62">
        <f>SUM(TP1333:TP1334)</f>
        <v>1000000</v>
      </c>
      <c r="TQ1336" s="62">
        <f>SUM(TQ1333:TQ1334)</f>
        <v>0</v>
      </c>
      <c r="TR1336" s="62">
        <f>TQ1336/TP1336</f>
        <v>0</v>
      </c>
      <c r="TS1336" s="62">
        <f>TP1336-TQ1336</f>
        <v>1000000</v>
      </c>
      <c r="TT1336" s="62">
        <f>SUM(TT1333:TT1334)</f>
        <v>2000000</v>
      </c>
      <c r="TU1336" s="62">
        <f>SUM(TU1333:TU1334)</f>
        <v>0</v>
      </c>
      <c r="TV1336" s="62">
        <f>TU1336/TT1336</f>
        <v>0</v>
      </c>
      <c r="TW1336" s="62">
        <f>TT1336-TU1336</f>
        <v>2000000</v>
      </c>
      <c r="TX1336" s="62">
        <f>TT1336+TP1336</f>
        <v>3000000</v>
      </c>
      <c r="UE1336" s="62" t="s">
        <v>1938</v>
      </c>
      <c r="UF1336" s="62">
        <f>SUM(UF1333:UF1334)</f>
        <v>1000000</v>
      </c>
      <c r="UG1336" s="62">
        <f>SUM(UG1333:UG1334)</f>
        <v>0</v>
      </c>
      <c r="UH1336" s="62">
        <f>UG1336/UF1336</f>
        <v>0</v>
      </c>
      <c r="UI1336" s="62">
        <f>UF1336-UG1336</f>
        <v>1000000</v>
      </c>
      <c r="UJ1336" s="62">
        <f>SUM(UJ1333:UJ1334)</f>
        <v>2000000</v>
      </c>
      <c r="UK1336" s="62">
        <f>SUM(UK1333:UK1334)</f>
        <v>0</v>
      </c>
      <c r="UL1336" s="62">
        <f>UK1336/UJ1336</f>
        <v>0</v>
      </c>
      <c r="UM1336" s="62">
        <f>UJ1336-UK1336</f>
        <v>2000000</v>
      </c>
      <c r="UN1336" s="62">
        <f>UJ1336+UF1336</f>
        <v>3000000</v>
      </c>
      <c r="UU1336" s="62" t="s">
        <v>1938</v>
      </c>
      <c r="UV1336" s="62">
        <f>SUM(UV1333:UV1334)</f>
        <v>1000000</v>
      </c>
      <c r="UW1336" s="62">
        <f>SUM(UW1333:UW1334)</f>
        <v>0</v>
      </c>
      <c r="UX1336" s="62">
        <f>UW1336/UV1336</f>
        <v>0</v>
      </c>
      <c r="UY1336" s="62">
        <f>UV1336-UW1336</f>
        <v>1000000</v>
      </c>
      <c r="UZ1336" s="62">
        <f>SUM(UZ1333:UZ1334)</f>
        <v>2000000</v>
      </c>
      <c r="VA1336" s="62">
        <f>SUM(VA1333:VA1334)</f>
        <v>0</v>
      </c>
      <c r="VB1336" s="62">
        <f>VA1336/UZ1336</f>
        <v>0</v>
      </c>
      <c r="VC1336" s="62">
        <f>UZ1336-VA1336</f>
        <v>2000000</v>
      </c>
      <c r="VD1336" s="62">
        <f>UZ1336+UV1336</f>
        <v>3000000</v>
      </c>
      <c r="VK1336" s="62" t="s">
        <v>1938</v>
      </c>
      <c r="VL1336" s="62">
        <f>SUM(VL1333:VL1334)</f>
        <v>1000000</v>
      </c>
      <c r="VM1336" s="62">
        <f>SUM(VM1333:VM1334)</f>
        <v>0</v>
      </c>
      <c r="VN1336" s="62">
        <f>VM1336/VL1336</f>
        <v>0</v>
      </c>
      <c r="VO1336" s="62">
        <f>VL1336-VM1336</f>
        <v>1000000</v>
      </c>
      <c r="VP1336" s="62">
        <f>SUM(VP1333:VP1334)</f>
        <v>2000000</v>
      </c>
      <c r="VQ1336" s="62">
        <f>SUM(VQ1333:VQ1334)</f>
        <v>0</v>
      </c>
      <c r="VR1336" s="62">
        <f>VQ1336/VP1336</f>
        <v>0</v>
      </c>
      <c r="VS1336" s="62">
        <f>VP1336-VQ1336</f>
        <v>2000000</v>
      </c>
      <c r="VT1336" s="62">
        <f>VP1336+VL1336</f>
        <v>3000000</v>
      </c>
      <c r="WA1336" s="62" t="s">
        <v>1938</v>
      </c>
      <c r="WB1336" s="62">
        <f>SUM(WB1333:WB1334)</f>
        <v>1000000</v>
      </c>
      <c r="WC1336" s="62">
        <f>SUM(WC1333:WC1334)</f>
        <v>0</v>
      </c>
      <c r="WD1336" s="62">
        <f>WC1336/WB1336</f>
        <v>0</v>
      </c>
      <c r="WE1336" s="62">
        <f>WB1336-WC1336</f>
        <v>1000000</v>
      </c>
      <c r="WF1336" s="62">
        <f>SUM(WF1333:WF1334)</f>
        <v>2000000</v>
      </c>
      <c r="WG1336" s="62">
        <f>SUM(WG1333:WG1334)</f>
        <v>0</v>
      </c>
      <c r="WH1336" s="62">
        <f>WG1336/WF1336</f>
        <v>0</v>
      </c>
      <c r="WI1336" s="62">
        <f>WF1336-WG1336</f>
        <v>2000000</v>
      </c>
      <c r="WJ1336" s="62">
        <f>WF1336+WB1336</f>
        <v>3000000</v>
      </c>
      <c r="WQ1336" s="62" t="s">
        <v>1938</v>
      </c>
      <c r="WR1336" s="62">
        <f>SUM(WR1333:WR1334)</f>
        <v>1000000</v>
      </c>
      <c r="WS1336" s="62">
        <f>SUM(WS1333:WS1334)</f>
        <v>0</v>
      </c>
      <c r="WT1336" s="62">
        <f>WS1336/WR1336</f>
        <v>0</v>
      </c>
      <c r="WU1336" s="62">
        <f>WR1336-WS1336</f>
        <v>1000000</v>
      </c>
      <c r="WV1336" s="62">
        <f>SUM(WV1333:WV1334)</f>
        <v>2000000</v>
      </c>
      <c r="WW1336" s="62">
        <f>SUM(WW1333:WW1334)</f>
        <v>0</v>
      </c>
      <c r="WX1336" s="62">
        <f>WW1336/WV1336</f>
        <v>0</v>
      </c>
      <c r="WY1336" s="62">
        <f>WV1336-WW1336</f>
        <v>2000000</v>
      </c>
      <c r="WZ1336" s="62">
        <f>WV1336+WR1336</f>
        <v>3000000</v>
      </c>
      <c r="XG1336" s="62" t="s">
        <v>1938</v>
      </c>
      <c r="XH1336" s="62">
        <f>SUM(XH1333:XH1334)</f>
        <v>1000000</v>
      </c>
      <c r="XI1336" s="62">
        <f>SUM(XI1333:XI1334)</f>
        <v>0</v>
      </c>
      <c r="XJ1336" s="62">
        <f>XI1336/XH1336</f>
        <v>0</v>
      </c>
      <c r="XK1336" s="62">
        <f>XH1336-XI1336</f>
        <v>1000000</v>
      </c>
      <c r="XL1336" s="62">
        <f>SUM(XL1333:XL1334)</f>
        <v>2000000</v>
      </c>
      <c r="XM1336" s="62">
        <f>SUM(XM1333:XM1334)</f>
        <v>0</v>
      </c>
      <c r="XN1336" s="62">
        <f>XM1336/XL1336</f>
        <v>0</v>
      </c>
      <c r="XO1336" s="62">
        <f>XL1336-XM1336</f>
        <v>2000000</v>
      </c>
      <c r="XP1336" s="62">
        <f>XL1336+XH1336</f>
        <v>3000000</v>
      </c>
      <c r="XW1336" s="62" t="s">
        <v>1938</v>
      </c>
      <c r="XX1336" s="62">
        <f>SUM(XX1333:XX1334)</f>
        <v>1000000</v>
      </c>
      <c r="XY1336" s="62">
        <f>SUM(XY1333:XY1334)</f>
        <v>0</v>
      </c>
      <c r="XZ1336" s="62">
        <f>XY1336/XX1336</f>
        <v>0</v>
      </c>
      <c r="YA1336" s="62">
        <f>XX1336-XY1336</f>
        <v>1000000</v>
      </c>
      <c r="YB1336" s="62">
        <f>SUM(YB1333:YB1334)</f>
        <v>2000000</v>
      </c>
      <c r="YC1336" s="62">
        <f>SUM(YC1333:YC1334)</f>
        <v>0</v>
      </c>
      <c r="YD1336" s="62">
        <f>YC1336/YB1336</f>
        <v>0</v>
      </c>
      <c r="YE1336" s="62">
        <f>YB1336-YC1336</f>
        <v>2000000</v>
      </c>
      <c r="YF1336" s="62">
        <f>YB1336+XX1336</f>
        <v>3000000</v>
      </c>
      <c r="YM1336" s="62" t="s">
        <v>1938</v>
      </c>
      <c r="YN1336" s="62">
        <f>SUM(YN1333:YN1334)</f>
        <v>1000000</v>
      </c>
      <c r="YO1336" s="62">
        <f>SUM(YO1333:YO1334)</f>
        <v>0</v>
      </c>
      <c r="YP1336" s="62">
        <f>YO1336/YN1336</f>
        <v>0</v>
      </c>
      <c r="YQ1336" s="62">
        <f>YN1336-YO1336</f>
        <v>1000000</v>
      </c>
      <c r="YR1336" s="62">
        <f>SUM(YR1333:YR1334)</f>
        <v>2000000</v>
      </c>
      <c r="YS1336" s="62">
        <f>SUM(YS1333:YS1334)</f>
        <v>0</v>
      </c>
      <c r="YT1336" s="62">
        <f>YS1336/YR1336</f>
        <v>0</v>
      </c>
      <c r="YU1336" s="62">
        <f>YR1336-YS1336</f>
        <v>2000000</v>
      </c>
      <c r="YV1336" s="62">
        <f>YR1336+YN1336</f>
        <v>3000000</v>
      </c>
      <c r="ZC1336" s="62" t="s">
        <v>1938</v>
      </c>
      <c r="ZD1336" s="62">
        <f>SUM(ZD1333:ZD1334)</f>
        <v>1000000</v>
      </c>
      <c r="ZE1336" s="62">
        <f>SUM(ZE1333:ZE1334)</f>
        <v>0</v>
      </c>
      <c r="ZF1336" s="62">
        <f>ZE1336/ZD1336</f>
        <v>0</v>
      </c>
      <c r="ZG1336" s="62">
        <f>ZD1336-ZE1336</f>
        <v>1000000</v>
      </c>
      <c r="ZH1336" s="62">
        <f>SUM(ZH1333:ZH1334)</f>
        <v>2000000</v>
      </c>
      <c r="ZI1336" s="62">
        <f>SUM(ZI1333:ZI1334)</f>
        <v>0</v>
      </c>
      <c r="ZJ1336" s="62">
        <f>ZI1336/ZH1336</f>
        <v>0</v>
      </c>
      <c r="ZK1336" s="62">
        <f>ZH1336-ZI1336</f>
        <v>2000000</v>
      </c>
      <c r="ZL1336" s="62">
        <f>ZH1336+ZD1336</f>
        <v>3000000</v>
      </c>
      <c r="ZS1336" s="62" t="s">
        <v>1938</v>
      </c>
      <c r="ZT1336" s="62">
        <f>SUM(ZT1333:ZT1334)</f>
        <v>1000000</v>
      </c>
      <c r="ZU1336" s="62">
        <f>SUM(ZU1333:ZU1334)</f>
        <v>0</v>
      </c>
      <c r="ZV1336" s="62">
        <f>ZU1336/ZT1336</f>
        <v>0</v>
      </c>
      <c r="ZW1336" s="62">
        <f>ZT1336-ZU1336</f>
        <v>1000000</v>
      </c>
      <c r="ZX1336" s="62">
        <f>SUM(ZX1333:ZX1334)</f>
        <v>2000000</v>
      </c>
      <c r="ZY1336" s="62">
        <f>SUM(ZY1333:ZY1334)</f>
        <v>0</v>
      </c>
      <c r="ZZ1336" s="62">
        <f>ZY1336/ZX1336</f>
        <v>0</v>
      </c>
      <c r="AAA1336" s="62">
        <f>ZX1336-ZY1336</f>
        <v>2000000</v>
      </c>
      <c r="AAB1336" s="62">
        <f>ZX1336+ZT1336</f>
        <v>3000000</v>
      </c>
      <c r="AAI1336" s="62" t="s">
        <v>1938</v>
      </c>
      <c r="AAJ1336" s="62">
        <f>SUM(AAJ1333:AAJ1334)</f>
        <v>1000000</v>
      </c>
      <c r="AAK1336" s="62">
        <f>SUM(AAK1333:AAK1334)</f>
        <v>0</v>
      </c>
      <c r="AAL1336" s="62">
        <f>AAK1336/AAJ1336</f>
        <v>0</v>
      </c>
      <c r="AAM1336" s="62">
        <f>AAJ1336-AAK1336</f>
        <v>1000000</v>
      </c>
      <c r="AAN1336" s="62">
        <f>SUM(AAN1333:AAN1334)</f>
        <v>2000000</v>
      </c>
      <c r="AAO1336" s="62">
        <f>SUM(AAO1333:AAO1334)</f>
        <v>0</v>
      </c>
      <c r="AAP1336" s="62">
        <f>AAO1336/AAN1336</f>
        <v>0</v>
      </c>
      <c r="AAQ1336" s="62">
        <f>AAN1336-AAO1336</f>
        <v>2000000</v>
      </c>
      <c r="AAR1336" s="62">
        <f>AAN1336+AAJ1336</f>
        <v>3000000</v>
      </c>
      <c r="AAY1336" s="62" t="s">
        <v>1938</v>
      </c>
      <c r="AAZ1336" s="62">
        <f>SUM(AAZ1333:AAZ1334)</f>
        <v>1000000</v>
      </c>
      <c r="ABA1336" s="62">
        <f>SUM(ABA1333:ABA1334)</f>
        <v>0</v>
      </c>
      <c r="ABB1336" s="62">
        <f>ABA1336/AAZ1336</f>
        <v>0</v>
      </c>
      <c r="ABC1336" s="62">
        <f>AAZ1336-ABA1336</f>
        <v>1000000</v>
      </c>
      <c r="ABD1336" s="62">
        <f>SUM(ABD1333:ABD1334)</f>
        <v>2000000</v>
      </c>
      <c r="ABE1336" s="62">
        <f>SUM(ABE1333:ABE1334)</f>
        <v>0</v>
      </c>
      <c r="ABF1336" s="62">
        <f>ABE1336/ABD1336</f>
        <v>0</v>
      </c>
      <c r="ABG1336" s="62">
        <f>ABD1336-ABE1336</f>
        <v>2000000</v>
      </c>
      <c r="ABH1336" s="62">
        <f>ABD1336+AAZ1336</f>
        <v>3000000</v>
      </c>
      <c r="ABO1336" s="62" t="s">
        <v>1938</v>
      </c>
      <c r="ABP1336" s="62">
        <f>SUM(ABP1333:ABP1334)</f>
        <v>1000000</v>
      </c>
      <c r="ABQ1336" s="62">
        <f>SUM(ABQ1333:ABQ1334)</f>
        <v>0</v>
      </c>
      <c r="ABR1336" s="62">
        <f>ABQ1336/ABP1336</f>
        <v>0</v>
      </c>
      <c r="ABS1336" s="62">
        <f>ABP1336-ABQ1336</f>
        <v>1000000</v>
      </c>
      <c r="ABT1336" s="62">
        <f>SUM(ABT1333:ABT1334)</f>
        <v>2000000</v>
      </c>
      <c r="ABU1336" s="62">
        <f>SUM(ABU1333:ABU1334)</f>
        <v>0</v>
      </c>
      <c r="ABV1336" s="62">
        <f>ABU1336/ABT1336</f>
        <v>0</v>
      </c>
      <c r="ABW1336" s="62">
        <f>ABT1336-ABU1336</f>
        <v>2000000</v>
      </c>
      <c r="ABX1336" s="62">
        <f>ABT1336+ABP1336</f>
        <v>3000000</v>
      </c>
      <c r="ACE1336" s="62" t="s">
        <v>1938</v>
      </c>
      <c r="ACF1336" s="62">
        <f>SUM(ACF1333:ACF1334)</f>
        <v>1000000</v>
      </c>
      <c r="ACG1336" s="62">
        <f>SUM(ACG1333:ACG1334)</f>
        <v>0</v>
      </c>
      <c r="ACH1336" s="62">
        <f>ACG1336/ACF1336</f>
        <v>0</v>
      </c>
      <c r="ACI1336" s="62">
        <f>ACF1336-ACG1336</f>
        <v>1000000</v>
      </c>
      <c r="ACJ1336" s="62">
        <f>SUM(ACJ1333:ACJ1334)</f>
        <v>2000000</v>
      </c>
      <c r="ACK1336" s="62">
        <f>SUM(ACK1333:ACK1334)</f>
        <v>0</v>
      </c>
      <c r="ACL1336" s="62">
        <f>ACK1336/ACJ1336</f>
        <v>0</v>
      </c>
      <c r="ACM1336" s="62">
        <f>ACJ1336-ACK1336</f>
        <v>2000000</v>
      </c>
      <c r="ACN1336" s="62">
        <f>ACJ1336+ACF1336</f>
        <v>3000000</v>
      </c>
      <c r="ACU1336" s="62" t="s">
        <v>1938</v>
      </c>
      <c r="ACV1336" s="62">
        <f>SUM(ACV1333:ACV1334)</f>
        <v>1000000</v>
      </c>
      <c r="ACW1336" s="62">
        <f>SUM(ACW1333:ACW1334)</f>
        <v>0</v>
      </c>
      <c r="ACX1336" s="62">
        <f>ACW1336/ACV1336</f>
        <v>0</v>
      </c>
      <c r="ACY1336" s="62">
        <f>ACV1336-ACW1336</f>
        <v>1000000</v>
      </c>
      <c r="ACZ1336" s="62">
        <f>SUM(ACZ1333:ACZ1334)</f>
        <v>2000000</v>
      </c>
      <c r="ADA1336" s="62">
        <f>SUM(ADA1333:ADA1334)</f>
        <v>0</v>
      </c>
      <c r="ADB1336" s="62">
        <f>ADA1336/ACZ1336</f>
        <v>0</v>
      </c>
      <c r="ADC1336" s="62">
        <f>ACZ1336-ADA1336</f>
        <v>2000000</v>
      </c>
      <c r="ADD1336" s="62">
        <f>ACZ1336+ACV1336</f>
        <v>3000000</v>
      </c>
      <c r="ADK1336" s="62" t="s">
        <v>1938</v>
      </c>
      <c r="ADL1336" s="62">
        <f>SUM(ADL1333:ADL1334)</f>
        <v>1000000</v>
      </c>
      <c r="ADM1336" s="62">
        <f>SUM(ADM1333:ADM1334)</f>
        <v>0</v>
      </c>
      <c r="ADN1336" s="62">
        <f>ADM1336/ADL1336</f>
        <v>0</v>
      </c>
      <c r="ADO1336" s="62">
        <f>ADL1336-ADM1336</f>
        <v>1000000</v>
      </c>
      <c r="ADP1336" s="62">
        <f>SUM(ADP1333:ADP1334)</f>
        <v>2000000</v>
      </c>
      <c r="ADQ1336" s="62">
        <f>SUM(ADQ1333:ADQ1334)</f>
        <v>0</v>
      </c>
      <c r="ADR1336" s="62">
        <f>ADQ1336/ADP1336</f>
        <v>0</v>
      </c>
      <c r="ADS1336" s="62">
        <f>ADP1336-ADQ1336</f>
        <v>2000000</v>
      </c>
      <c r="ADT1336" s="62">
        <f>ADP1336+ADL1336</f>
        <v>3000000</v>
      </c>
      <c r="AEA1336" s="62" t="s">
        <v>1938</v>
      </c>
      <c r="AEB1336" s="62">
        <f>SUM(AEB1333:AEB1334)</f>
        <v>1000000</v>
      </c>
      <c r="AEC1336" s="62">
        <f>SUM(AEC1333:AEC1334)</f>
        <v>0</v>
      </c>
      <c r="AED1336" s="62">
        <f>AEC1336/AEB1336</f>
        <v>0</v>
      </c>
      <c r="AEE1336" s="62">
        <f>AEB1336-AEC1336</f>
        <v>1000000</v>
      </c>
      <c r="AEF1336" s="62">
        <f>SUM(AEF1333:AEF1334)</f>
        <v>2000000</v>
      </c>
      <c r="AEG1336" s="62">
        <f>SUM(AEG1333:AEG1334)</f>
        <v>0</v>
      </c>
      <c r="AEH1336" s="62">
        <f>AEG1336/AEF1336</f>
        <v>0</v>
      </c>
      <c r="AEI1336" s="62">
        <f>AEF1336-AEG1336</f>
        <v>2000000</v>
      </c>
      <c r="AEJ1336" s="62">
        <f>AEF1336+AEB1336</f>
        <v>3000000</v>
      </c>
      <c r="AEQ1336" s="62" t="s">
        <v>1938</v>
      </c>
      <c r="AER1336" s="62">
        <f>SUM(AER1333:AER1334)</f>
        <v>1000000</v>
      </c>
      <c r="AES1336" s="62">
        <f>SUM(AES1333:AES1334)</f>
        <v>0</v>
      </c>
      <c r="AET1336" s="62">
        <f>AES1336/AER1336</f>
        <v>0</v>
      </c>
      <c r="AEU1336" s="62">
        <f>AER1336-AES1336</f>
        <v>1000000</v>
      </c>
      <c r="AEV1336" s="62">
        <f>SUM(AEV1333:AEV1334)</f>
        <v>2000000</v>
      </c>
      <c r="AEW1336" s="62">
        <f>SUM(AEW1333:AEW1334)</f>
        <v>0</v>
      </c>
      <c r="AEX1336" s="62">
        <f>AEW1336/AEV1336</f>
        <v>0</v>
      </c>
      <c r="AEY1336" s="62">
        <f>AEV1336-AEW1336</f>
        <v>2000000</v>
      </c>
      <c r="AEZ1336" s="62">
        <f>AEV1336+AER1336</f>
        <v>3000000</v>
      </c>
      <c r="AFG1336" s="62" t="s">
        <v>1938</v>
      </c>
      <c r="AFH1336" s="62">
        <f>SUM(AFH1333:AFH1334)</f>
        <v>1000000</v>
      </c>
      <c r="AFI1336" s="62">
        <f>SUM(AFI1333:AFI1334)</f>
        <v>0</v>
      </c>
      <c r="AFJ1336" s="62">
        <f>AFI1336/AFH1336</f>
        <v>0</v>
      </c>
      <c r="AFK1336" s="62">
        <f>AFH1336-AFI1336</f>
        <v>1000000</v>
      </c>
      <c r="AFL1336" s="62">
        <f>SUM(AFL1333:AFL1334)</f>
        <v>2000000</v>
      </c>
      <c r="AFM1336" s="62">
        <f>SUM(AFM1333:AFM1334)</f>
        <v>0</v>
      </c>
      <c r="AFN1336" s="62">
        <f>AFM1336/AFL1336</f>
        <v>0</v>
      </c>
      <c r="AFO1336" s="62">
        <f>AFL1336-AFM1336</f>
        <v>2000000</v>
      </c>
      <c r="AFP1336" s="62">
        <f>AFL1336+AFH1336</f>
        <v>3000000</v>
      </c>
      <c r="AFW1336" s="62" t="s">
        <v>1938</v>
      </c>
      <c r="AFX1336" s="62">
        <f>SUM(AFX1333:AFX1334)</f>
        <v>1000000</v>
      </c>
      <c r="AFY1336" s="62">
        <f>SUM(AFY1333:AFY1334)</f>
        <v>0</v>
      </c>
      <c r="AFZ1336" s="62">
        <f>AFY1336/AFX1336</f>
        <v>0</v>
      </c>
      <c r="AGA1336" s="62">
        <f>AFX1336-AFY1336</f>
        <v>1000000</v>
      </c>
      <c r="AGB1336" s="62">
        <f>SUM(AGB1333:AGB1334)</f>
        <v>2000000</v>
      </c>
      <c r="AGC1336" s="62">
        <f>SUM(AGC1333:AGC1334)</f>
        <v>0</v>
      </c>
      <c r="AGD1336" s="62">
        <f>AGC1336/AGB1336</f>
        <v>0</v>
      </c>
      <c r="AGE1336" s="62">
        <f>AGB1336-AGC1336</f>
        <v>2000000</v>
      </c>
      <c r="AGF1336" s="62">
        <f>AGB1336+AFX1336</f>
        <v>3000000</v>
      </c>
      <c r="AGM1336" s="62" t="s">
        <v>1938</v>
      </c>
      <c r="AGN1336" s="62">
        <f>SUM(AGN1333:AGN1334)</f>
        <v>1000000</v>
      </c>
      <c r="AGO1336" s="62">
        <f>SUM(AGO1333:AGO1334)</f>
        <v>0</v>
      </c>
      <c r="AGP1336" s="62">
        <f>AGO1336/AGN1336</f>
        <v>0</v>
      </c>
      <c r="AGQ1336" s="62">
        <f>AGN1336-AGO1336</f>
        <v>1000000</v>
      </c>
      <c r="AGR1336" s="62">
        <f>SUM(AGR1333:AGR1334)</f>
        <v>2000000</v>
      </c>
      <c r="AGS1336" s="62">
        <f>SUM(AGS1333:AGS1334)</f>
        <v>0</v>
      </c>
      <c r="AGT1336" s="62">
        <f>AGS1336/AGR1336</f>
        <v>0</v>
      </c>
      <c r="AGU1336" s="62">
        <f>AGR1336-AGS1336</f>
        <v>2000000</v>
      </c>
      <c r="AGV1336" s="62">
        <f>AGR1336+AGN1336</f>
        <v>3000000</v>
      </c>
      <c r="AHC1336" s="62" t="s">
        <v>1938</v>
      </c>
      <c r="AHD1336" s="62">
        <f>SUM(AHD1333:AHD1334)</f>
        <v>1000000</v>
      </c>
      <c r="AHE1336" s="62">
        <f>SUM(AHE1333:AHE1334)</f>
        <v>0</v>
      </c>
      <c r="AHF1336" s="62">
        <f>AHE1336/AHD1336</f>
        <v>0</v>
      </c>
      <c r="AHG1336" s="62">
        <f>AHD1336-AHE1336</f>
        <v>1000000</v>
      </c>
      <c r="AHH1336" s="62">
        <f>SUM(AHH1333:AHH1334)</f>
        <v>2000000</v>
      </c>
      <c r="AHI1336" s="62">
        <f>SUM(AHI1333:AHI1334)</f>
        <v>0</v>
      </c>
      <c r="AHJ1336" s="62">
        <f>AHI1336/AHH1336</f>
        <v>0</v>
      </c>
      <c r="AHK1336" s="62">
        <f>AHH1336-AHI1336</f>
        <v>2000000</v>
      </c>
      <c r="AHL1336" s="62">
        <f>AHH1336+AHD1336</f>
        <v>3000000</v>
      </c>
      <c r="AHS1336" s="62" t="s">
        <v>1938</v>
      </c>
      <c r="AHT1336" s="62">
        <f>SUM(AHT1333:AHT1334)</f>
        <v>1000000</v>
      </c>
      <c r="AHU1336" s="62">
        <f>SUM(AHU1333:AHU1334)</f>
        <v>0</v>
      </c>
      <c r="AHV1336" s="62">
        <f>AHU1336/AHT1336</f>
        <v>0</v>
      </c>
      <c r="AHW1336" s="62">
        <f>AHT1336-AHU1336</f>
        <v>1000000</v>
      </c>
      <c r="AHX1336" s="62">
        <f>SUM(AHX1333:AHX1334)</f>
        <v>2000000</v>
      </c>
      <c r="AHY1336" s="62">
        <f>SUM(AHY1333:AHY1334)</f>
        <v>0</v>
      </c>
      <c r="AHZ1336" s="62">
        <f>AHY1336/AHX1336</f>
        <v>0</v>
      </c>
      <c r="AIA1336" s="62">
        <f>AHX1336-AHY1336</f>
        <v>2000000</v>
      </c>
      <c r="AIB1336" s="62">
        <f>AHX1336+AHT1336</f>
        <v>3000000</v>
      </c>
      <c r="AII1336" s="62" t="s">
        <v>1938</v>
      </c>
      <c r="AIJ1336" s="62">
        <f>SUM(AIJ1333:AIJ1334)</f>
        <v>1000000</v>
      </c>
      <c r="AIK1336" s="62">
        <f>SUM(AIK1333:AIK1334)</f>
        <v>0</v>
      </c>
      <c r="AIL1336" s="62">
        <f>AIK1336/AIJ1336</f>
        <v>0</v>
      </c>
      <c r="AIM1336" s="62">
        <f>AIJ1336-AIK1336</f>
        <v>1000000</v>
      </c>
      <c r="AIN1336" s="62">
        <f>SUM(AIN1333:AIN1334)</f>
        <v>2000000</v>
      </c>
      <c r="AIO1336" s="62">
        <f>SUM(AIO1333:AIO1334)</f>
        <v>0</v>
      </c>
      <c r="AIP1336" s="62">
        <f>AIO1336/AIN1336</f>
        <v>0</v>
      </c>
      <c r="AIQ1336" s="62">
        <f>AIN1336-AIO1336</f>
        <v>2000000</v>
      </c>
      <c r="AIR1336" s="62">
        <f>AIN1336+AIJ1336</f>
        <v>3000000</v>
      </c>
      <c r="AIY1336" s="62" t="s">
        <v>1938</v>
      </c>
      <c r="AIZ1336" s="62">
        <f>SUM(AIZ1333:AIZ1334)</f>
        <v>1000000</v>
      </c>
      <c r="AJA1336" s="62">
        <f>SUM(AJA1333:AJA1334)</f>
        <v>0</v>
      </c>
      <c r="AJB1336" s="62">
        <f>AJA1336/AIZ1336</f>
        <v>0</v>
      </c>
      <c r="AJC1336" s="62">
        <f>AIZ1336-AJA1336</f>
        <v>1000000</v>
      </c>
      <c r="AJD1336" s="62">
        <f>SUM(AJD1333:AJD1334)</f>
        <v>2000000</v>
      </c>
      <c r="AJE1336" s="62">
        <f>SUM(AJE1333:AJE1334)</f>
        <v>0</v>
      </c>
      <c r="AJF1336" s="62">
        <f>AJE1336/AJD1336</f>
        <v>0</v>
      </c>
      <c r="AJG1336" s="62">
        <f>AJD1336-AJE1336</f>
        <v>2000000</v>
      </c>
      <c r="AJH1336" s="62">
        <f>AJD1336+AIZ1336</f>
        <v>3000000</v>
      </c>
      <c r="AJO1336" s="62" t="s">
        <v>1938</v>
      </c>
      <c r="AJP1336" s="62">
        <f>SUM(AJP1333:AJP1334)</f>
        <v>1000000</v>
      </c>
      <c r="AJQ1336" s="62">
        <f>SUM(AJQ1333:AJQ1334)</f>
        <v>0</v>
      </c>
      <c r="AJR1336" s="62">
        <f>AJQ1336/AJP1336</f>
        <v>0</v>
      </c>
      <c r="AJS1336" s="62">
        <f>AJP1336-AJQ1336</f>
        <v>1000000</v>
      </c>
      <c r="AJT1336" s="62">
        <f>SUM(AJT1333:AJT1334)</f>
        <v>2000000</v>
      </c>
      <c r="AJU1336" s="62">
        <f>SUM(AJU1333:AJU1334)</f>
        <v>0</v>
      </c>
      <c r="AJV1336" s="62">
        <f>AJU1336/AJT1336</f>
        <v>0</v>
      </c>
      <c r="AJW1336" s="62">
        <f>AJT1336-AJU1336</f>
        <v>2000000</v>
      </c>
      <c r="AJX1336" s="62">
        <f>AJT1336+AJP1336</f>
        <v>3000000</v>
      </c>
      <c r="AKE1336" s="62" t="s">
        <v>1938</v>
      </c>
      <c r="AKF1336" s="62">
        <f>SUM(AKF1333:AKF1334)</f>
        <v>1000000</v>
      </c>
      <c r="AKG1336" s="62">
        <f>SUM(AKG1333:AKG1334)</f>
        <v>0</v>
      </c>
      <c r="AKH1336" s="62">
        <f>AKG1336/AKF1336</f>
        <v>0</v>
      </c>
      <c r="AKI1336" s="62">
        <f>AKF1336-AKG1336</f>
        <v>1000000</v>
      </c>
      <c r="AKJ1336" s="62">
        <f>SUM(AKJ1333:AKJ1334)</f>
        <v>2000000</v>
      </c>
      <c r="AKK1336" s="62">
        <f>SUM(AKK1333:AKK1334)</f>
        <v>0</v>
      </c>
      <c r="AKL1336" s="62">
        <f>AKK1336/AKJ1336</f>
        <v>0</v>
      </c>
      <c r="AKM1336" s="62">
        <f>AKJ1336-AKK1336</f>
        <v>2000000</v>
      </c>
      <c r="AKN1336" s="62">
        <f>AKJ1336+AKF1336</f>
        <v>3000000</v>
      </c>
      <c r="AKU1336" s="62" t="s">
        <v>1938</v>
      </c>
      <c r="AKV1336" s="62">
        <f>SUM(AKV1333:AKV1334)</f>
        <v>1000000</v>
      </c>
      <c r="AKW1336" s="62">
        <f>SUM(AKW1333:AKW1334)</f>
        <v>0</v>
      </c>
      <c r="AKX1336" s="62">
        <f>AKW1336/AKV1336</f>
        <v>0</v>
      </c>
      <c r="AKY1336" s="62">
        <f>AKV1336-AKW1336</f>
        <v>1000000</v>
      </c>
      <c r="AKZ1336" s="62">
        <f>SUM(AKZ1333:AKZ1334)</f>
        <v>2000000</v>
      </c>
      <c r="ALA1336" s="62">
        <f>SUM(ALA1333:ALA1334)</f>
        <v>0</v>
      </c>
      <c r="ALB1336" s="62">
        <f>ALA1336/AKZ1336</f>
        <v>0</v>
      </c>
      <c r="ALC1336" s="62">
        <f>AKZ1336-ALA1336</f>
        <v>2000000</v>
      </c>
      <c r="ALD1336" s="62">
        <f>AKZ1336+AKV1336</f>
        <v>3000000</v>
      </c>
      <c r="ALK1336" s="62" t="s">
        <v>1938</v>
      </c>
      <c r="ALL1336" s="62">
        <f>SUM(ALL1333:ALL1334)</f>
        <v>1000000</v>
      </c>
      <c r="ALM1336" s="62">
        <f>SUM(ALM1333:ALM1334)</f>
        <v>0</v>
      </c>
      <c r="ALN1336" s="62">
        <f>ALM1336/ALL1336</f>
        <v>0</v>
      </c>
      <c r="ALO1336" s="62">
        <f>ALL1336-ALM1336</f>
        <v>1000000</v>
      </c>
      <c r="ALP1336" s="62">
        <f>SUM(ALP1333:ALP1334)</f>
        <v>2000000</v>
      </c>
      <c r="ALQ1336" s="62">
        <f>SUM(ALQ1333:ALQ1334)</f>
        <v>0</v>
      </c>
      <c r="ALR1336" s="62">
        <f>ALQ1336/ALP1336</f>
        <v>0</v>
      </c>
      <c r="ALS1336" s="62">
        <f>ALP1336-ALQ1336</f>
        <v>2000000</v>
      </c>
      <c r="ALT1336" s="62">
        <f>ALP1336+ALL1336</f>
        <v>3000000</v>
      </c>
      <c r="AMA1336" s="62" t="s">
        <v>1938</v>
      </c>
      <c r="AMB1336" s="62">
        <f>SUM(AMB1333:AMB1334)</f>
        <v>1000000</v>
      </c>
      <c r="AMC1336" s="62">
        <f>SUM(AMC1333:AMC1334)</f>
        <v>0</v>
      </c>
      <c r="AMD1336" s="62">
        <f>AMC1336/AMB1336</f>
        <v>0</v>
      </c>
      <c r="AME1336" s="62">
        <f>AMB1336-AMC1336</f>
        <v>1000000</v>
      </c>
      <c r="AMF1336" s="62">
        <f>SUM(AMF1333:AMF1334)</f>
        <v>2000000</v>
      </c>
      <c r="AMG1336" s="62">
        <f>SUM(AMG1333:AMG1334)</f>
        <v>0</v>
      </c>
      <c r="AMH1336" s="62">
        <f>AMG1336/AMF1336</f>
        <v>0</v>
      </c>
      <c r="AMI1336" s="62">
        <f>AMF1336-AMG1336</f>
        <v>2000000</v>
      </c>
      <c r="AMJ1336" s="62">
        <f>AMF1336+AMB1336</f>
        <v>3000000</v>
      </c>
      <c r="AMQ1336" s="62" t="s">
        <v>1938</v>
      </c>
      <c r="AMR1336" s="62">
        <f>SUM(AMR1333:AMR1334)</f>
        <v>1000000</v>
      </c>
      <c r="AMS1336" s="62">
        <f>SUM(AMS1333:AMS1334)</f>
        <v>0</v>
      </c>
      <c r="AMT1336" s="62">
        <f>AMS1336/AMR1336</f>
        <v>0</v>
      </c>
      <c r="AMU1336" s="62">
        <f>AMR1336-AMS1336</f>
        <v>1000000</v>
      </c>
      <c r="AMV1336" s="62">
        <f>SUM(AMV1333:AMV1334)</f>
        <v>2000000</v>
      </c>
      <c r="AMW1336" s="62">
        <f>SUM(AMW1333:AMW1334)</f>
        <v>0</v>
      </c>
      <c r="AMX1336" s="62">
        <f>AMW1336/AMV1336</f>
        <v>0</v>
      </c>
      <c r="AMY1336" s="62">
        <f>AMV1336-AMW1336</f>
        <v>2000000</v>
      </c>
      <c r="AMZ1336" s="62">
        <f>AMV1336+AMR1336</f>
        <v>3000000</v>
      </c>
      <c r="ANG1336" s="62" t="s">
        <v>1938</v>
      </c>
      <c r="ANH1336" s="62">
        <f>SUM(ANH1333:ANH1334)</f>
        <v>1000000</v>
      </c>
      <c r="ANI1336" s="62">
        <f>SUM(ANI1333:ANI1334)</f>
        <v>0</v>
      </c>
      <c r="ANJ1336" s="62">
        <f>ANI1336/ANH1336</f>
        <v>0</v>
      </c>
      <c r="ANK1336" s="62">
        <f>ANH1336-ANI1336</f>
        <v>1000000</v>
      </c>
      <c r="ANL1336" s="62">
        <f>SUM(ANL1333:ANL1334)</f>
        <v>2000000</v>
      </c>
      <c r="ANM1336" s="62">
        <f>SUM(ANM1333:ANM1334)</f>
        <v>0</v>
      </c>
      <c r="ANN1336" s="62">
        <f>ANM1336/ANL1336</f>
        <v>0</v>
      </c>
      <c r="ANO1336" s="62">
        <f>ANL1336-ANM1336</f>
        <v>2000000</v>
      </c>
      <c r="ANP1336" s="62">
        <f>ANL1336+ANH1336</f>
        <v>3000000</v>
      </c>
      <c r="ANW1336" s="62" t="s">
        <v>1938</v>
      </c>
      <c r="ANX1336" s="62">
        <f>SUM(ANX1333:ANX1334)</f>
        <v>1000000</v>
      </c>
      <c r="ANY1336" s="62">
        <f>SUM(ANY1333:ANY1334)</f>
        <v>0</v>
      </c>
      <c r="ANZ1336" s="62">
        <f>ANY1336/ANX1336</f>
        <v>0</v>
      </c>
      <c r="AOA1336" s="62">
        <f>ANX1336-ANY1336</f>
        <v>1000000</v>
      </c>
      <c r="AOB1336" s="62">
        <f>SUM(AOB1333:AOB1334)</f>
        <v>2000000</v>
      </c>
      <c r="AOC1336" s="62">
        <f>SUM(AOC1333:AOC1334)</f>
        <v>0</v>
      </c>
      <c r="AOD1336" s="62">
        <f>AOC1336/AOB1336</f>
        <v>0</v>
      </c>
      <c r="AOE1336" s="62">
        <f>AOB1336-AOC1336</f>
        <v>2000000</v>
      </c>
      <c r="AOF1336" s="62">
        <f>AOB1336+ANX1336</f>
        <v>3000000</v>
      </c>
      <c r="AOM1336" s="62" t="s">
        <v>1938</v>
      </c>
      <c r="AON1336" s="62">
        <f>SUM(AON1333:AON1334)</f>
        <v>1000000</v>
      </c>
      <c r="AOO1336" s="62">
        <f>SUM(AOO1333:AOO1334)</f>
        <v>0</v>
      </c>
      <c r="AOP1336" s="62">
        <f>AOO1336/AON1336</f>
        <v>0</v>
      </c>
      <c r="AOQ1336" s="62">
        <f>AON1336-AOO1336</f>
        <v>1000000</v>
      </c>
      <c r="AOR1336" s="62">
        <f>SUM(AOR1333:AOR1334)</f>
        <v>2000000</v>
      </c>
      <c r="AOS1336" s="62">
        <f>SUM(AOS1333:AOS1334)</f>
        <v>0</v>
      </c>
      <c r="AOT1336" s="62">
        <f>AOS1336/AOR1336</f>
        <v>0</v>
      </c>
      <c r="AOU1336" s="62">
        <f>AOR1336-AOS1336</f>
        <v>2000000</v>
      </c>
      <c r="AOV1336" s="62">
        <f>AOR1336+AON1336</f>
        <v>3000000</v>
      </c>
      <c r="APC1336" s="62" t="s">
        <v>1938</v>
      </c>
      <c r="APD1336" s="62">
        <f>SUM(APD1333:APD1334)</f>
        <v>1000000</v>
      </c>
      <c r="APE1336" s="62">
        <f>SUM(APE1333:APE1334)</f>
        <v>0</v>
      </c>
      <c r="APF1336" s="62">
        <f>APE1336/APD1336</f>
        <v>0</v>
      </c>
      <c r="APG1336" s="62">
        <f>APD1336-APE1336</f>
        <v>1000000</v>
      </c>
      <c r="APH1336" s="62">
        <f>SUM(APH1333:APH1334)</f>
        <v>2000000</v>
      </c>
      <c r="API1336" s="62">
        <f>SUM(API1333:API1334)</f>
        <v>0</v>
      </c>
      <c r="APJ1336" s="62">
        <f>API1336/APH1336</f>
        <v>0</v>
      </c>
      <c r="APK1336" s="62">
        <f>APH1336-API1336</f>
        <v>2000000</v>
      </c>
      <c r="APL1336" s="62">
        <f>APH1336+APD1336</f>
        <v>3000000</v>
      </c>
      <c r="APS1336" s="62" t="s">
        <v>1938</v>
      </c>
      <c r="APT1336" s="62">
        <f>SUM(APT1333:APT1334)</f>
        <v>1000000</v>
      </c>
      <c r="APU1336" s="62">
        <f>SUM(APU1333:APU1334)</f>
        <v>0</v>
      </c>
      <c r="APV1336" s="62">
        <f>APU1336/APT1336</f>
        <v>0</v>
      </c>
      <c r="APW1336" s="62">
        <f>APT1336-APU1336</f>
        <v>1000000</v>
      </c>
      <c r="APX1336" s="62">
        <f>SUM(APX1333:APX1334)</f>
        <v>2000000</v>
      </c>
      <c r="APY1336" s="62">
        <f>SUM(APY1333:APY1334)</f>
        <v>0</v>
      </c>
      <c r="APZ1336" s="62">
        <f>APY1336/APX1336</f>
        <v>0</v>
      </c>
      <c r="AQA1336" s="62">
        <f>APX1336-APY1336</f>
        <v>2000000</v>
      </c>
      <c r="AQB1336" s="62">
        <f>APX1336+APT1336</f>
        <v>3000000</v>
      </c>
      <c r="AQI1336" s="62" t="s">
        <v>1938</v>
      </c>
      <c r="AQJ1336" s="62">
        <f>SUM(AQJ1333:AQJ1334)</f>
        <v>1000000</v>
      </c>
      <c r="AQK1336" s="62">
        <f>SUM(AQK1333:AQK1334)</f>
        <v>0</v>
      </c>
      <c r="AQL1336" s="62">
        <f>AQK1336/AQJ1336</f>
        <v>0</v>
      </c>
      <c r="AQM1336" s="62">
        <f>AQJ1336-AQK1336</f>
        <v>1000000</v>
      </c>
      <c r="AQN1336" s="62">
        <f>SUM(AQN1333:AQN1334)</f>
        <v>2000000</v>
      </c>
      <c r="AQO1336" s="62">
        <f>SUM(AQO1333:AQO1334)</f>
        <v>0</v>
      </c>
      <c r="AQP1336" s="62">
        <f>AQO1336/AQN1336</f>
        <v>0</v>
      </c>
      <c r="AQQ1336" s="62">
        <f>AQN1336-AQO1336</f>
        <v>2000000</v>
      </c>
      <c r="AQR1336" s="62">
        <f>AQN1336+AQJ1336</f>
        <v>3000000</v>
      </c>
      <c r="AQY1336" s="62" t="s">
        <v>1938</v>
      </c>
      <c r="AQZ1336" s="62">
        <f>SUM(AQZ1333:AQZ1334)</f>
        <v>1000000</v>
      </c>
      <c r="ARA1336" s="62">
        <f>SUM(ARA1333:ARA1334)</f>
        <v>0</v>
      </c>
      <c r="ARB1336" s="62">
        <f>ARA1336/AQZ1336</f>
        <v>0</v>
      </c>
      <c r="ARC1336" s="62">
        <f>AQZ1336-ARA1336</f>
        <v>1000000</v>
      </c>
      <c r="ARD1336" s="62">
        <f>SUM(ARD1333:ARD1334)</f>
        <v>2000000</v>
      </c>
      <c r="ARE1336" s="62">
        <f>SUM(ARE1333:ARE1334)</f>
        <v>0</v>
      </c>
      <c r="ARF1336" s="62">
        <f>ARE1336/ARD1336</f>
        <v>0</v>
      </c>
      <c r="ARG1336" s="62">
        <f>ARD1336-ARE1336</f>
        <v>2000000</v>
      </c>
      <c r="ARH1336" s="62">
        <f>ARD1336+AQZ1336</f>
        <v>3000000</v>
      </c>
      <c r="ARO1336" s="62" t="s">
        <v>1938</v>
      </c>
      <c r="ARP1336" s="62">
        <f>SUM(ARP1333:ARP1334)</f>
        <v>1000000</v>
      </c>
      <c r="ARQ1336" s="62">
        <f>SUM(ARQ1333:ARQ1334)</f>
        <v>0</v>
      </c>
      <c r="ARR1336" s="62">
        <f>ARQ1336/ARP1336</f>
        <v>0</v>
      </c>
      <c r="ARS1336" s="62">
        <f>ARP1336-ARQ1336</f>
        <v>1000000</v>
      </c>
      <c r="ART1336" s="62">
        <f>SUM(ART1333:ART1334)</f>
        <v>2000000</v>
      </c>
      <c r="ARU1336" s="62">
        <f>SUM(ARU1333:ARU1334)</f>
        <v>0</v>
      </c>
      <c r="ARV1336" s="62">
        <f>ARU1336/ART1336</f>
        <v>0</v>
      </c>
      <c r="ARW1336" s="62">
        <f>ART1336-ARU1336</f>
        <v>2000000</v>
      </c>
      <c r="ARX1336" s="62">
        <f>ART1336+ARP1336</f>
        <v>3000000</v>
      </c>
      <c r="ASE1336" s="62" t="s">
        <v>1938</v>
      </c>
      <c r="ASF1336" s="62">
        <f>SUM(ASF1333:ASF1334)</f>
        <v>1000000</v>
      </c>
      <c r="ASG1336" s="62">
        <f>SUM(ASG1333:ASG1334)</f>
        <v>0</v>
      </c>
      <c r="ASH1336" s="62">
        <f>ASG1336/ASF1336</f>
        <v>0</v>
      </c>
      <c r="ASI1336" s="62">
        <f>ASF1336-ASG1336</f>
        <v>1000000</v>
      </c>
      <c r="ASJ1336" s="62">
        <f>SUM(ASJ1333:ASJ1334)</f>
        <v>2000000</v>
      </c>
      <c r="ASK1336" s="62">
        <f>SUM(ASK1333:ASK1334)</f>
        <v>0</v>
      </c>
      <c r="ASL1336" s="62">
        <f>ASK1336/ASJ1336</f>
        <v>0</v>
      </c>
      <c r="ASM1336" s="62">
        <f>ASJ1336-ASK1336</f>
        <v>2000000</v>
      </c>
      <c r="ASN1336" s="62">
        <f>ASJ1336+ASF1336</f>
        <v>3000000</v>
      </c>
      <c r="ASU1336" s="62" t="s">
        <v>1938</v>
      </c>
      <c r="ASV1336" s="62">
        <f>SUM(ASV1333:ASV1334)</f>
        <v>1000000</v>
      </c>
      <c r="ASW1336" s="62">
        <f>SUM(ASW1333:ASW1334)</f>
        <v>0</v>
      </c>
      <c r="ASX1336" s="62">
        <f>ASW1336/ASV1336</f>
        <v>0</v>
      </c>
      <c r="ASY1336" s="62">
        <f>ASV1336-ASW1336</f>
        <v>1000000</v>
      </c>
      <c r="ASZ1336" s="62">
        <f>SUM(ASZ1333:ASZ1334)</f>
        <v>2000000</v>
      </c>
      <c r="ATA1336" s="62">
        <f>SUM(ATA1333:ATA1334)</f>
        <v>0</v>
      </c>
      <c r="ATB1336" s="62">
        <f>ATA1336/ASZ1336</f>
        <v>0</v>
      </c>
      <c r="ATC1336" s="62">
        <f>ASZ1336-ATA1336</f>
        <v>2000000</v>
      </c>
      <c r="ATD1336" s="62">
        <f>ASZ1336+ASV1336</f>
        <v>3000000</v>
      </c>
      <c r="ATK1336" s="62" t="s">
        <v>1938</v>
      </c>
      <c r="ATL1336" s="62">
        <f>SUM(ATL1333:ATL1334)</f>
        <v>1000000</v>
      </c>
      <c r="ATM1336" s="62">
        <f>SUM(ATM1333:ATM1334)</f>
        <v>0</v>
      </c>
      <c r="ATN1336" s="62">
        <f>ATM1336/ATL1336</f>
        <v>0</v>
      </c>
      <c r="ATO1336" s="62">
        <f>ATL1336-ATM1336</f>
        <v>1000000</v>
      </c>
      <c r="ATP1336" s="62">
        <f>SUM(ATP1333:ATP1334)</f>
        <v>2000000</v>
      </c>
      <c r="ATQ1336" s="62">
        <f>SUM(ATQ1333:ATQ1334)</f>
        <v>0</v>
      </c>
      <c r="ATR1336" s="62">
        <f>ATQ1336/ATP1336</f>
        <v>0</v>
      </c>
      <c r="ATS1336" s="62">
        <f>ATP1336-ATQ1336</f>
        <v>2000000</v>
      </c>
      <c r="ATT1336" s="62">
        <f>ATP1336+ATL1336</f>
        <v>3000000</v>
      </c>
      <c r="AUA1336" s="62" t="s">
        <v>1938</v>
      </c>
      <c r="AUB1336" s="62">
        <f>SUM(AUB1333:AUB1334)</f>
        <v>1000000</v>
      </c>
      <c r="AUC1336" s="62">
        <f>SUM(AUC1333:AUC1334)</f>
        <v>0</v>
      </c>
      <c r="AUD1336" s="62">
        <f>AUC1336/AUB1336</f>
        <v>0</v>
      </c>
      <c r="AUE1336" s="62">
        <f>AUB1336-AUC1336</f>
        <v>1000000</v>
      </c>
      <c r="AUF1336" s="62">
        <f>SUM(AUF1333:AUF1334)</f>
        <v>2000000</v>
      </c>
      <c r="AUG1336" s="62">
        <f>SUM(AUG1333:AUG1334)</f>
        <v>0</v>
      </c>
      <c r="AUH1336" s="62">
        <f>AUG1336/AUF1336</f>
        <v>0</v>
      </c>
      <c r="AUI1336" s="62">
        <f>AUF1336-AUG1336</f>
        <v>2000000</v>
      </c>
      <c r="AUJ1336" s="62">
        <f>AUF1336+AUB1336</f>
        <v>3000000</v>
      </c>
      <c r="AUQ1336" s="62" t="s">
        <v>1938</v>
      </c>
      <c r="AUR1336" s="62">
        <f>SUM(AUR1333:AUR1334)</f>
        <v>1000000</v>
      </c>
      <c r="AUS1336" s="62">
        <f>SUM(AUS1333:AUS1334)</f>
        <v>0</v>
      </c>
      <c r="AUT1336" s="62">
        <f>AUS1336/AUR1336</f>
        <v>0</v>
      </c>
      <c r="AUU1336" s="62">
        <f>AUR1336-AUS1336</f>
        <v>1000000</v>
      </c>
      <c r="AUV1336" s="62">
        <f>SUM(AUV1333:AUV1334)</f>
        <v>2000000</v>
      </c>
      <c r="AUW1336" s="62">
        <f>SUM(AUW1333:AUW1334)</f>
        <v>0</v>
      </c>
      <c r="AUX1336" s="62">
        <f>AUW1336/AUV1336</f>
        <v>0</v>
      </c>
      <c r="AUY1336" s="62">
        <f>AUV1336-AUW1336</f>
        <v>2000000</v>
      </c>
      <c r="AUZ1336" s="62">
        <f>AUV1336+AUR1336</f>
        <v>3000000</v>
      </c>
      <c r="AVG1336" s="62" t="s">
        <v>1938</v>
      </c>
      <c r="AVH1336" s="62">
        <f>SUM(AVH1333:AVH1334)</f>
        <v>1000000</v>
      </c>
      <c r="AVI1336" s="62">
        <f>SUM(AVI1333:AVI1334)</f>
        <v>0</v>
      </c>
      <c r="AVJ1336" s="62">
        <f>AVI1336/AVH1336</f>
        <v>0</v>
      </c>
      <c r="AVK1336" s="62">
        <f>AVH1336-AVI1336</f>
        <v>1000000</v>
      </c>
      <c r="AVL1336" s="62">
        <f>SUM(AVL1333:AVL1334)</f>
        <v>2000000</v>
      </c>
      <c r="AVM1336" s="62">
        <f>SUM(AVM1333:AVM1334)</f>
        <v>0</v>
      </c>
      <c r="AVN1336" s="62">
        <f>AVM1336/AVL1336</f>
        <v>0</v>
      </c>
      <c r="AVO1336" s="62">
        <f>AVL1336-AVM1336</f>
        <v>2000000</v>
      </c>
      <c r="AVP1336" s="62">
        <f>AVL1336+AVH1336</f>
        <v>3000000</v>
      </c>
      <c r="AVW1336" s="62" t="s">
        <v>1938</v>
      </c>
      <c r="AVX1336" s="62">
        <f>SUM(AVX1333:AVX1334)</f>
        <v>1000000</v>
      </c>
      <c r="AVY1336" s="62">
        <f>SUM(AVY1333:AVY1334)</f>
        <v>0</v>
      </c>
      <c r="AVZ1336" s="62">
        <f>AVY1336/AVX1336</f>
        <v>0</v>
      </c>
      <c r="AWA1336" s="62">
        <f>AVX1336-AVY1336</f>
        <v>1000000</v>
      </c>
      <c r="AWB1336" s="62">
        <f>SUM(AWB1333:AWB1334)</f>
        <v>2000000</v>
      </c>
      <c r="AWC1336" s="62">
        <f>SUM(AWC1333:AWC1334)</f>
        <v>0</v>
      </c>
      <c r="AWD1336" s="62">
        <f>AWC1336/AWB1336</f>
        <v>0</v>
      </c>
      <c r="AWE1336" s="62">
        <f>AWB1336-AWC1336</f>
        <v>2000000</v>
      </c>
      <c r="AWF1336" s="62">
        <f>AWB1336+AVX1336</f>
        <v>3000000</v>
      </c>
      <c r="AWM1336" s="62" t="s">
        <v>1938</v>
      </c>
      <c r="AWN1336" s="62">
        <f>SUM(AWN1333:AWN1334)</f>
        <v>1000000</v>
      </c>
      <c r="AWO1336" s="62">
        <f>SUM(AWO1333:AWO1334)</f>
        <v>0</v>
      </c>
      <c r="AWP1336" s="62">
        <f>AWO1336/AWN1336</f>
        <v>0</v>
      </c>
      <c r="AWQ1336" s="62">
        <f>AWN1336-AWO1336</f>
        <v>1000000</v>
      </c>
      <c r="AWR1336" s="62">
        <f>SUM(AWR1333:AWR1334)</f>
        <v>2000000</v>
      </c>
      <c r="AWS1336" s="62">
        <f>SUM(AWS1333:AWS1334)</f>
        <v>0</v>
      </c>
      <c r="AWT1336" s="62">
        <f>AWS1336/AWR1336</f>
        <v>0</v>
      </c>
      <c r="AWU1336" s="62">
        <f>AWR1336-AWS1336</f>
        <v>2000000</v>
      </c>
      <c r="AWV1336" s="62">
        <f>AWR1336+AWN1336</f>
        <v>3000000</v>
      </c>
      <c r="AXC1336" s="62" t="s">
        <v>1938</v>
      </c>
      <c r="AXD1336" s="62">
        <f>SUM(AXD1333:AXD1334)</f>
        <v>1000000</v>
      </c>
      <c r="AXE1336" s="62">
        <f>SUM(AXE1333:AXE1334)</f>
        <v>0</v>
      </c>
      <c r="AXF1336" s="62">
        <f>AXE1336/AXD1336</f>
        <v>0</v>
      </c>
      <c r="AXG1336" s="62">
        <f>AXD1336-AXE1336</f>
        <v>1000000</v>
      </c>
      <c r="AXH1336" s="62">
        <f>SUM(AXH1333:AXH1334)</f>
        <v>2000000</v>
      </c>
      <c r="AXI1336" s="62">
        <f>SUM(AXI1333:AXI1334)</f>
        <v>0</v>
      </c>
      <c r="AXJ1336" s="62">
        <f>AXI1336/AXH1336</f>
        <v>0</v>
      </c>
      <c r="AXK1336" s="62">
        <f>AXH1336-AXI1336</f>
        <v>2000000</v>
      </c>
      <c r="AXL1336" s="62">
        <f>AXH1336+AXD1336</f>
        <v>3000000</v>
      </c>
      <c r="AXS1336" s="62" t="s">
        <v>1938</v>
      </c>
      <c r="AXT1336" s="62">
        <f>SUM(AXT1333:AXT1334)</f>
        <v>1000000</v>
      </c>
      <c r="AXU1336" s="62">
        <f>SUM(AXU1333:AXU1334)</f>
        <v>0</v>
      </c>
      <c r="AXV1336" s="62">
        <f>AXU1336/AXT1336</f>
        <v>0</v>
      </c>
      <c r="AXW1336" s="62">
        <f>AXT1336-AXU1336</f>
        <v>1000000</v>
      </c>
      <c r="AXX1336" s="62">
        <f>SUM(AXX1333:AXX1334)</f>
        <v>2000000</v>
      </c>
      <c r="AXY1336" s="62">
        <f>SUM(AXY1333:AXY1334)</f>
        <v>0</v>
      </c>
      <c r="AXZ1336" s="62">
        <f>AXY1336/AXX1336</f>
        <v>0</v>
      </c>
      <c r="AYA1336" s="62">
        <f>AXX1336-AXY1336</f>
        <v>2000000</v>
      </c>
      <c r="AYB1336" s="62">
        <f>AXX1336+AXT1336</f>
        <v>3000000</v>
      </c>
      <c r="AYI1336" s="62" t="s">
        <v>1938</v>
      </c>
      <c r="AYJ1336" s="62">
        <f>SUM(AYJ1333:AYJ1334)</f>
        <v>1000000</v>
      </c>
      <c r="AYK1336" s="62">
        <f>SUM(AYK1333:AYK1334)</f>
        <v>0</v>
      </c>
      <c r="AYL1336" s="62">
        <f>AYK1336/AYJ1336</f>
        <v>0</v>
      </c>
      <c r="AYM1336" s="62">
        <f>AYJ1336-AYK1336</f>
        <v>1000000</v>
      </c>
      <c r="AYN1336" s="62">
        <f>SUM(AYN1333:AYN1334)</f>
        <v>2000000</v>
      </c>
      <c r="AYO1336" s="62">
        <f>SUM(AYO1333:AYO1334)</f>
        <v>0</v>
      </c>
      <c r="AYP1336" s="62">
        <f>AYO1336/AYN1336</f>
        <v>0</v>
      </c>
      <c r="AYQ1336" s="62">
        <f>AYN1336-AYO1336</f>
        <v>2000000</v>
      </c>
      <c r="AYR1336" s="62">
        <f>AYN1336+AYJ1336</f>
        <v>3000000</v>
      </c>
      <c r="AYY1336" s="62" t="s">
        <v>1938</v>
      </c>
      <c r="AYZ1336" s="62">
        <f>SUM(AYZ1333:AYZ1334)</f>
        <v>1000000</v>
      </c>
      <c r="AZA1336" s="62">
        <f>SUM(AZA1333:AZA1334)</f>
        <v>0</v>
      </c>
      <c r="AZB1336" s="62">
        <f>AZA1336/AYZ1336</f>
        <v>0</v>
      </c>
      <c r="AZC1336" s="62">
        <f>AYZ1336-AZA1336</f>
        <v>1000000</v>
      </c>
      <c r="AZD1336" s="62">
        <f>SUM(AZD1333:AZD1334)</f>
        <v>2000000</v>
      </c>
      <c r="AZE1336" s="62">
        <f>SUM(AZE1333:AZE1334)</f>
        <v>0</v>
      </c>
      <c r="AZF1336" s="62">
        <f>AZE1336/AZD1336</f>
        <v>0</v>
      </c>
      <c r="AZG1336" s="62">
        <f>AZD1336-AZE1336</f>
        <v>2000000</v>
      </c>
      <c r="AZH1336" s="62">
        <f>AZD1336+AYZ1336</f>
        <v>3000000</v>
      </c>
      <c r="AZO1336" s="62" t="s">
        <v>1938</v>
      </c>
      <c r="AZP1336" s="62">
        <f>SUM(AZP1333:AZP1334)</f>
        <v>1000000</v>
      </c>
      <c r="AZQ1336" s="62">
        <f>SUM(AZQ1333:AZQ1334)</f>
        <v>0</v>
      </c>
      <c r="AZR1336" s="62">
        <f>AZQ1336/AZP1336</f>
        <v>0</v>
      </c>
      <c r="AZS1336" s="62">
        <f>AZP1336-AZQ1336</f>
        <v>1000000</v>
      </c>
      <c r="AZT1336" s="62">
        <f>SUM(AZT1333:AZT1334)</f>
        <v>2000000</v>
      </c>
      <c r="AZU1336" s="62">
        <f>SUM(AZU1333:AZU1334)</f>
        <v>0</v>
      </c>
      <c r="AZV1336" s="62">
        <f>AZU1336/AZT1336</f>
        <v>0</v>
      </c>
      <c r="AZW1336" s="62">
        <f>AZT1336-AZU1336</f>
        <v>2000000</v>
      </c>
      <c r="AZX1336" s="62">
        <f>AZT1336+AZP1336</f>
        <v>3000000</v>
      </c>
      <c r="BAE1336" s="62" t="s">
        <v>1938</v>
      </c>
      <c r="BAF1336" s="62">
        <f>SUM(BAF1333:BAF1334)</f>
        <v>1000000</v>
      </c>
      <c r="BAG1336" s="62">
        <f>SUM(BAG1333:BAG1334)</f>
        <v>0</v>
      </c>
      <c r="BAH1336" s="62">
        <f>BAG1336/BAF1336</f>
        <v>0</v>
      </c>
      <c r="BAI1336" s="62">
        <f>BAF1336-BAG1336</f>
        <v>1000000</v>
      </c>
      <c r="BAJ1336" s="62">
        <f>SUM(BAJ1333:BAJ1334)</f>
        <v>2000000</v>
      </c>
      <c r="BAK1336" s="62">
        <f>SUM(BAK1333:BAK1334)</f>
        <v>0</v>
      </c>
      <c r="BAL1336" s="62">
        <f>BAK1336/BAJ1336</f>
        <v>0</v>
      </c>
      <c r="BAM1336" s="62">
        <f>BAJ1336-BAK1336</f>
        <v>2000000</v>
      </c>
      <c r="BAN1336" s="62">
        <f>BAJ1336+BAF1336</f>
        <v>3000000</v>
      </c>
      <c r="BAU1336" s="62" t="s">
        <v>1938</v>
      </c>
      <c r="BAV1336" s="62">
        <f>SUM(BAV1333:BAV1334)</f>
        <v>1000000</v>
      </c>
      <c r="BAW1336" s="62">
        <f>SUM(BAW1333:BAW1334)</f>
        <v>0</v>
      </c>
      <c r="BAX1336" s="62">
        <f>BAW1336/BAV1336</f>
        <v>0</v>
      </c>
      <c r="BAY1336" s="62">
        <f>BAV1336-BAW1336</f>
        <v>1000000</v>
      </c>
      <c r="BAZ1336" s="62">
        <f>SUM(BAZ1333:BAZ1334)</f>
        <v>2000000</v>
      </c>
      <c r="BBA1336" s="62">
        <f>SUM(BBA1333:BBA1334)</f>
        <v>0</v>
      </c>
      <c r="BBB1336" s="62">
        <f>BBA1336/BAZ1336</f>
        <v>0</v>
      </c>
      <c r="BBC1336" s="62">
        <f>BAZ1336-BBA1336</f>
        <v>2000000</v>
      </c>
      <c r="BBD1336" s="62">
        <f>BAZ1336+BAV1336</f>
        <v>3000000</v>
      </c>
      <c r="BBK1336" s="62" t="s">
        <v>1938</v>
      </c>
      <c r="BBL1336" s="62">
        <f>SUM(BBL1333:BBL1334)</f>
        <v>1000000</v>
      </c>
      <c r="BBM1336" s="62">
        <f>SUM(BBM1333:BBM1334)</f>
        <v>0</v>
      </c>
      <c r="BBN1336" s="62">
        <f>BBM1336/BBL1336</f>
        <v>0</v>
      </c>
      <c r="BBO1336" s="62">
        <f>BBL1336-BBM1336</f>
        <v>1000000</v>
      </c>
      <c r="BBP1336" s="62">
        <f>SUM(BBP1333:BBP1334)</f>
        <v>2000000</v>
      </c>
      <c r="BBQ1336" s="62">
        <f>SUM(BBQ1333:BBQ1334)</f>
        <v>0</v>
      </c>
      <c r="BBR1336" s="62">
        <f>BBQ1336/BBP1336</f>
        <v>0</v>
      </c>
      <c r="BBS1336" s="62">
        <f>BBP1336-BBQ1336</f>
        <v>2000000</v>
      </c>
      <c r="BBT1336" s="62">
        <f>BBP1336+BBL1336</f>
        <v>3000000</v>
      </c>
      <c r="BCA1336" s="62" t="s">
        <v>1938</v>
      </c>
      <c r="BCB1336" s="62">
        <f>SUM(BCB1333:BCB1334)</f>
        <v>1000000</v>
      </c>
      <c r="BCC1336" s="62">
        <f>SUM(BCC1333:BCC1334)</f>
        <v>0</v>
      </c>
      <c r="BCD1336" s="62">
        <f>BCC1336/BCB1336</f>
        <v>0</v>
      </c>
      <c r="BCE1336" s="62">
        <f>BCB1336-BCC1336</f>
        <v>1000000</v>
      </c>
      <c r="BCF1336" s="62">
        <f>SUM(BCF1333:BCF1334)</f>
        <v>2000000</v>
      </c>
      <c r="BCG1336" s="62">
        <f>SUM(BCG1333:BCG1334)</f>
        <v>0</v>
      </c>
      <c r="BCH1336" s="62">
        <f>BCG1336/BCF1336</f>
        <v>0</v>
      </c>
      <c r="BCI1336" s="62">
        <f>BCF1336-BCG1336</f>
        <v>2000000</v>
      </c>
      <c r="BCJ1336" s="62">
        <f>BCF1336+BCB1336</f>
        <v>3000000</v>
      </c>
      <c r="BCQ1336" s="62" t="s">
        <v>1938</v>
      </c>
      <c r="BCR1336" s="62">
        <f>SUM(BCR1333:BCR1334)</f>
        <v>1000000</v>
      </c>
      <c r="BCS1336" s="62">
        <f>SUM(BCS1333:BCS1334)</f>
        <v>0</v>
      </c>
      <c r="BCT1336" s="62">
        <f>BCS1336/BCR1336</f>
        <v>0</v>
      </c>
      <c r="BCU1336" s="62">
        <f>BCR1336-BCS1336</f>
        <v>1000000</v>
      </c>
      <c r="BCV1336" s="62">
        <f>SUM(BCV1333:BCV1334)</f>
        <v>2000000</v>
      </c>
      <c r="BCW1336" s="62">
        <f>SUM(BCW1333:BCW1334)</f>
        <v>0</v>
      </c>
      <c r="BCX1336" s="62">
        <f>BCW1336/BCV1336</f>
        <v>0</v>
      </c>
      <c r="BCY1336" s="62">
        <f>BCV1336-BCW1336</f>
        <v>2000000</v>
      </c>
      <c r="BCZ1336" s="62">
        <f>BCV1336+BCR1336</f>
        <v>3000000</v>
      </c>
      <c r="BDG1336" s="62" t="s">
        <v>1938</v>
      </c>
      <c r="BDH1336" s="62">
        <f>SUM(BDH1333:BDH1334)</f>
        <v>1000000</v>
      </c>
      <c r="BDI1336" s="62">
        <f>SUM(BDI1333:BDI1334)</f>
        <v>0</v>
      </c>
      <c r="BDJ1336" s="62">
        <f>BDI1336/BDH1336</f>
        <v>0</v>
      </c>
      <c r="BDK1336" s="62">
        <f>BDH1336-BDI1336</f>
        <v>1000000</v>
      </c>
      <c r="BDL1336" s="62">
        <f>SUM(BDL1333:BDL1334)</f>
        <v>2000000</v>
      </c>
      <c r="BDM1336" s="62">
        <f>SUM(BDM1333:BDM1334)</f>
        <v>0</v>
      </c>
      <c r="BDN1336" s="62">
        <f>BDM1336/BDL1336</f>
        <v>0</v>
      </c>
      <c r="BDO1336" s="62">
        <f>BDL1336-BDM1336</f>
        <v>2000000</v>
      </c>
      <c r="BDP1336" s="62">
        <f>BDL1336+BDH1336</f>
        <v>3000000</v>
      </c>
      <c r="BDW1336" s="62" t="s">
        <v>1938</v>
      </c>
      <c r="BDX1336" s="62">
        <f>SUM(BDX1333:BDX1334)</f>
        <v>1000000</v>
      </c>
      <c r="BDY1336" s="62">
        <f>SUM(BDY1333:BDY1334)</f>
        <v>0</v>
      </c>
      <c r="BDZ1336" s="62">
        <f>BDY1336/BDX1336</f>
        <v>0</v>
      </c>
      <c r="BEA1336" s="62">
        <f>BDX1336-BDY1336</f>
        <v>1000000</v>
      </c>
      <c r="BEB1336" s="62">
        <f>SUM(BEB1333:BEB1334)</f>
        <v>2000000</v>
      </c>
      <c r="BEC1336" s="62">
        <f>SUM(BEC1333:BEC1334)</f>
        <v>0</v>
      </c>
      <c r="BED1336" s="62">
        <f>BEC1336/BEB1336</f>
        <v>0</v>
      </c>
      <c r="BEE1336" s="62">
        <f>BEB1336-BEC1336</f>
        <v>2000000</v>
      </c>
      <c r="BEF1336" s="62">
        <f>BEB1336+BDX1336</f>
        <v>3000000</v>
      </c>
      <c r="BEM1336" s="62" t="s">
        <v>1938</v>
      </c>
      <c r="BEN1336" s="62">
        <f>SUM(BEN1333:BEN1334)</f>
        <v>1000000</v>
      </c>
      <c r="BEO1336" s="62">
        <f>SUM(BEO1333:BEO1334)</f>
        <v>0</v>
      </c>
      <c r="BEP1336" s="62">
        <f>BEO1336/BEN1336</f>
        <v>0</v>
      </c>
      <c r="BEQ1336" s="62">
        <f>BEN1336-BEO1336</f>
        <v>1000000</v>
      </c>
      <c r="BER1336" s="62">
        <f>SUM(BER1333:BER1334)</f>
        <v>2000000</v>
      </c>
      <c r="BES1336" s="62">
        <f>SUM(BES1333:BES1334)</f>
        <v>0</v>
      </c>
      <c r="BET1336" s="62">
        <f>BES1336/BER1336</f>
        <v>0</v>
      </c>
      <c r="BEU1336" s="62">
        <f>BER1336-BES1336</f>
        <v>2000000</v>
      </c>
      <c r="BEV1336" s="62">
        <f>BER1336+BEN1336</f>
        <v>3000000</v>
      </c>
      <c r="BFC1336" s="62" t="s">
        <v>1938</v>
      </c>
      <c r="BFD1336" s="62">
        <f>SUM(BFD1333:BFD1334)</f>
        <v>1000000</v>
      </c>
      <c r="BFE1336" s="62">
        <f>SUM(BFE1333:BFE1334)</f>
        <v>0</v>
      </c>
      <c r="BFF1336" s="62">
        <f>BFE1336/BFD1336</f>
        <v>0</v>
      </c>
      <c r="BFG1336" s="62">
        <f>BFD1336-BFE1336</f>
        <v>1000000</v>
      </c>
      <c r="BFH1336" s="62">
        <f>SUM(BFH1333:BFH1334)</f>
        <v>2000000</v>
      </c>
      <c r="BFI1336" s="62">
        <f>SUM(BFI1333:BFI1334)</f>
        <v>0</v>
      </c>
      <c r="BFJ1336" s="62">
        <f>BFI1336/BFH1336</f>
        <v>0</v>
      </c>
      <c r="BFK1336" s="62">
        <f>BFH1336-BFI1336</f>
        <v>2000000</v>
      </c>
      <c r="BFL1336" s="62">
        <f>BFH1336+BFD1336</f>
        <v>3000000</v>
      </c>
      <c r="BFS1336" s="62" t="s">
        <v>1938</v>
      </c>
      <c r="BFT1336" s="62">
        <f>SUM(BFT1333:BFT1334)</f>
        <v>1000000</v>
      </c>
      <c r="BFU1336" s="62">
        <f>SUM(BFU1333:BFU1334)</f>
        <v>0</v>
      </c>
      <c r="BFV1336" s="62">
        <f>BFU1336/BFT1336</f>
        <v>0</v>
      </c>
      <c r="BFW1336" s="62">
        <f>BFT1336-BFU1336</f>
        <v>1000000</v>
      </c>
      <c r="BFX1336" s="62">
        <f>SUM(BFX1333:BFX1334)</f>
        <v>2000000</v>
      </c>
      <c r="BFY1336" s="62">
        <f>SUM(BFY1333:BFY1334)</f>
        <v>0</v>
      </c>
      <c r="BFZ1336" s="62">
        <f>BFY1336/BFX1336</f>
        <v>0</v>
      </c>
      <c r="BGA1336" s="62">
        <f>BFX1336-BFY1336</f>
        <v>2000000</v>
      </c>
      <c r="BGB1336" s="62">
        <f>BFX1336+BFT1336</f>
        <v>3000000</v>
      </c>
      <c r="BGI1336" s="62" t="s">
        <v>1938</v>
      </c>
      <c r="BGJ1336" s="62">
        <f>SUM(BGJ1333:BGJ1334)</f>
        <v>1000000</v>
      </c>
      <c r="BGK1336" s="62">
        <f>SUM(BGK1333:BGK1334)</f>
        <v>0</v>
      </c>
      <c r="BGL1336" s="62">
        <f>BGK1336/BGJ1336</f>
        <v>0</v>
      </c>
      <c r="BGM1336" s="62">
        <f>BGJ1336-BGK1336</f>
        <v>1000000</v>
      </c>
      <c r="BGN1336" s="62">
        <f>SUM(BGN1333:BGN1334)</f>
        <v>2000000</v>
      </c>
      <c r="BGO1336" s="62">
        <f>SUM(BGO1333:BGO1334)</f>
        <v>0</v>
      </c>
      <c r="BGP1336" s="62">
        <f>BGO1336/BGN1336</f>
        <v>0</v>
      </c>
      <c r="BGQ1336" s="62">
        <f>BGN1336-BGO1336</f>
        <v>2000000</v>
      </c>
      <c r="BGR1336" s="62">
        <f>BGN1336+BGJ1336</f>
        <v>3000000</v>
      </c>
      <c r="BGY1336" s="62" t="s">
        <v>1938</v>
      </c>
      <c r="BGZ1336" s="62">
        <f>SUM(BGZ1333:BGZ1334)</f>
        <v>1000000</v>
      </c>
      <c r="BHA1336" s="62">
        <f>SUM(BHA1333:BHA1334)</f>
        <v>0</v>
      </c>
      <c r="BHB1336" s="62">
        <f>BHA1336/BGZ1336</f>
        <v>0</v>
      </c>
      <c r="BHC1336" s="62">
        <f>BGZ1336-BHA1336</f>
        <v>1000000</v>
      </c>
      <c r="BHD1336" s="62">
        <f>SUM(BHD1333:BHD1334)</f>
        <v>2000000</v>
      </c>
      <c r="BHE1336" s="62">
        <f>SUM(BHE1333:BHE1334)</f>
        <v>0</v>
      </c>
      <c r="BHF1336" s="62">
        <f>BHE1336/BHD1336</f>
        <v>0</v>
      </c>
      <c r="BHG1336" s="62">
        <f>BHD1336-BHE1336</f>
        <v>2000000</v>
      </c>
      <c r="BHH1336" s="62">
        <f>BHD1336+BGZ1336</f>
        <v>3000000</v>
      </c>
      <c r="BHO1336" s="62" t="s">
        <v>1938</v>
      </c>
      <c r="BHP1336" s="62">
        <f>SUM(BHP1333:BHP1334)</f>
        <v>1000000</v>
      </c>
      <c r="BHQ1336" s="62">
        <f>SUM(BHQ1333:BHQ1334)</f>
        <v>0</v>
      </c>
      <c r="BHR1336" s="62">
        <f>BHQ1336/BHP1336</f>
        <v>0</v>
      </c>
      <c r="BHS1336" s="62">
        <f>BHP1336-BHQ1336</f>
        <v>1000000</v>
      </c>
      <c r="BHT1336" s="62">
        <f>SUM(BHT1333:BHT1334)</f>
        <v>2000000</v>
      </c>
      <c r="BHU1336" s="62">
        <f>SUM(BHU1333:BHU1334)</f>
        <v>0</v>
      </c>
      <c r="BHV1336" s="62">
        <f>BHU1336/BHT1336</f>
        <v>0</v>
      </c>
      <c r="BHW1336" s="62">
        <f>BHT1336-BHU1336</f>
        <v>2000000</v>
      </c>
      <c r="BHX1336" s="62">
        <f>BHT1336+BHP1336</f>
        <v>3000000</v>
      </c>
      <c r="BIE1336" s="62" t="s">
        <v>1938</v>
      </c>
      <c r="BIF1336" s="62">
        <f>SUM(BIF1333:BIF1334)</f>
        <v>1000000</v>
      </c>
      <c r="BIG1336" s="62">
        <f>SUM(BIG1333:BIG1334)</f>
        <v>0</v>
      </c>
      <c r="BIH1336" s="62">
        <f>BIG1336/BIF1336</f>
        <v>0</v>
      </c>
      <c r="BII1336" s="62">
        <f>BIF1336-BIG1336</f>
        <v>1000000</v>
      </c>
      <c r="BIJ1336" s="62">
        <f>SUM(BIJ1333:BIJ1334)</f>
        <v>2000000</v>
      </c>
      <c r="BIK1336" s="62">
        <f>SUM(BIK1333:BIK1334)</f>
        <v>0</v>
      </c>
      <c r="BIL1336" s="62">
        <f>BIK1336/BIJ1336</f>
        <v>0</v>
      </c>
      <c r="BIM1336" s="62">
        <f>BIJ1336-BIK1336</f>
        <v>2000000</v>
      </c>
      <c r="BIN1336" s="62">
        <f>BIJ1336+BIF1336</f>
        <v>3000000</v>
      </c>
      <c r="BIU1336" s="62" t="s">
        <v>1938</v>
      </c>
      <c r="BIV1336" s="62">
        <f>SUM(BIV1333:BIV1334)</f>
        <v>1000000</v>
      </c>
      <c r="BIW1336" s="62">
        <f>SUM(BIW1333:BIW1334)</f>
        <v>0</v>
      </c>
      <c r="BIX1336" s="62">
        <f>BIW1336/BIV1336</f>
        <v>0</v>
      </c>
      <c r="BIY1336" s="62">
        <f>BIV1336-BIW1336</f>
        <v>1000000</v>
      </c>
      <c r="BIZ1336" s="62">
        <f>SUM(BIZ1333:BIZ1334)</f>
        <v>2000000</v>
      </c>
      <c r="BJA1336" s="62">
        <f>SUM(BJA1333:BJA1334)</f>
        <v>0</v>
      </c>
      <c r="BJB1336" s="62">
        <f>BJA1336/BIZ1336</f>
        <v>0</v>
      </c>
      <c r="BJC1336" s="62">
        <f>BIZ1336-BJA1336</f>
        <v>2000000</v>
      </c>
      <c r="BJD1336" s="62">
        <f>BIZ1336+BIV1336</f>
        <v>3000000</v>
      </c>
      <c r="BJK1336" s="62" t="s">
        <v>1938</v>
      </c>
      <c r="BJL1336" s="62">
        <f>SUM(BJL1333:BJL1334)</f>
        <v>1000000</v>
      </c>
      <c r="BJM1336" s="62">
        <f>SUM(BJM1333:BJM1334)</f>
        <v>0</v>
      </c>
      <c r="BJN1336" s="62">
        <f>BJM1336/BJL1336</f>
        <v>0</v>
      </c>
      <c r="BJO1336" s="62">
        <f>BJL1336-BJM1336</f>
        <v>1000000</v>
      </c>
      <c r="BJP1336" s="62">
        <f>SUM(BJP1333:BJP1334)</f>
        <v>2000000</v>
      </c>
      <c r="BJQ1336" s="62">
        <f>SUM(BJQ1333:BJQ1334)</f>
        <v>0</v>
      </c>
      <c r="BJR1336" s="62">
        <f>BJQ1336/BJP1336</f>
        <v>0</v>
      </c>
      <c r="BJS1336" s="62">
        <f>BJP1336-BJQ1336</f>
        <v>2000000</v>
      </c>
      <c r="BJT1336" s="62">
        <f>BJP1336+BJL1336</f>
        <v>3000000</v>
      </c>
      <c r="BKA1336" s="62" t="s">
        <v>1938</v>
      </c>
      <c r="BKB1336" s="62">
        <f>SUM(BKB1333:BKB1334)</f>
        <v>1000000</v>
      </c>
      <c r="BKC1336" s="62">
        <f>SUM(BKC1333:BKC1334)</f>
        <v>0</v>
      </c>
      <c r="BKD1336" s="62">
        <f>BKC1336/BKB1336</f>
        <v>0</v>
      </c>
      <c r="BKE1336" s="62">
        <f>BKB1336-BKC1336</f>
        <v>1000000</v>
      </c>
      <c r="BKF1336" s="62">
        <f>SUM(BKF1333:BKF1334)</f>
        <v>2000000</v>
      </c>
      <c r="BKG1336" s="62">
        <f>SUM(BKG1333:BKG1334)</f>
        <v>0</v>
      </c>
      <c r="BKH1336" s="62">
        <f>BKG1336/BKF1336</f>
        <v>0</v>
      </c>
      <c r="BKI1336" s="62">
        <f>BKF1336-BKG1336</f>
        <v>2000000</v>
      </c>
      <c r="BKJ1336" s="62">
        <f>BKF1336+BKB1336</f>
        <v>3000000</v>
      </c>
      <c r="BKQ1336" s="62" t="s">
        <v>1938</v>
      </c>
      <c r="BKR1336" s="62">
        <f>SUM(BKR1333:BKR1334)</f>
        <v>1000000</v>
      </c>
      <c r="BKS1336" s="62">
        <f>SUM(BKS1333:BKS1334)</f>
        <v>0</v>
      </c>
      <c r="BKT1336" s="62">
        <f>BKS1336/BKR1336</f>
        <v>0</v>
      </c>
      <c r="BKU1336" s="62">
        <f>BKR1336-BKS1336</f>
        <v>1000000</v>
      </c>
      <c r="BKV1336" s="62">
        <f>SUM(BKV1333:BKV1334)</f>
        <v>2000000</v>
      </c>
      <c r="BKW1336" s="62">
        <f>SUM(BKW1333:BKW1334)</f>
        <v>0</v>
      </c>
      <c r="BKX1336" s="62">
        <f>BKW1336/BKV1336</f>
        <v>0</v>
      </c>
      <c r="BKY1336" s="62">
        <f>BKV1336-BKW1336</f>
        <v>2000000</v>
      </c>
      <c r="BKZ1336" s="62">
        <f>BKV1336+BKR1336</f>
        <v>3000000</v>
      </c>
      <c r="BLG1336" s="62" t="s">
        <v>1938</v>
      </c>
      <c r="BLH1336" s="62">
        <f>SUM(BLH1333:BLH1334)</f>
        <v>1000000</v>
      </c>
      <c r="BLI1336" s="62">
        <f>SUM(BLI1333:BLI1334)</f>
        <v>0</v>
      </c>
      <c r="BLJ1336" s="62">
        <f>BLI1336/BLH1336</f>
        <v>0</v>
      </c>
      <c r="BLK1336" s="62">
        <f>BLH1336-BLI1336</f>
        <v>1000000</v>
      </c>
      <c r="BLL1336" s="62">
        <f>SUM(BLL1333:BLL1334)</f>
        <v>2000000</v>
      </c>
      <c r="BLM1336" s="62">
        <f>SUM(BLM1333:BLM1334)</f>
        <v>0</v>
      </c>
      <c r="BLN1336" s="62">
        <f>BLM1336/BLL1336</f>
        <v>0</v>
      </c>
      <c r="BLO1336" s="62">
        <f>BLL1336-BLM1336</f>
        <v>2000000</v>
      </c>
      <c r="BLP1336" s="62">
        <f>BLL1336+BLH1336</f>
        <v>3000000</v>
      </c>
      <c r="BLW1336" s="62" t="s">
        <v>1938</v>
      </c>
      <c r="BLX1336" s="62">
        <f>SUM(BLX1333:BLX1334)</f>
        <v>1000000</v>
      </c>
      <c r="BLY1336" s="62">
        <f>SUM(BLY1333:BLY1334)</f>
        <v>0</v>
      </c>
      <c r="BLZ1336" s="62">
        <f>BLY1336/BLX1336</f>
        <v>0</v>
      </c>
      <c r="BMA1336" s="62">
        <f>BLX1336-BLY1336</f>
        <v>1000000</v>
      </c>
      <c r="BMB1336" s="62">
        <f>SUM(BMB1333:BMB1334)</f>
        <v>2000000</v>
      </c>
      <c r="BMC1336" s="62">
        <f>SUM(BMC1333:BMC1334)</f>
        <v>0</v>
      </c>
      <c r="BMD1336" s="62">
        <f>BMC1336/BMB1336</f>
        <v>0</v>
      </c>
      <c r="BME1336" s="62">
        <f>BMB1336-BMC1336</f>
        <v>2000000</v>
      </c>
      <c r="BMF1336" s="62">
        <f>BMB1336+BLX1336</f>
        <v>3000000</v>
      </c>
      <c r="BMM1336" s="62" t="s">
        <v>1938</v>
      </c>
      <c r="BMN1336" s="62">
        <f>SUM(BMN1333:BMN1334)</f>
        <v>1000000</v>
      </c>
      <c r="BMO1336" s="62">
        <f>SUM(BMO1333:BMO1334)</f>
        <v>0</v>
      </c>
      <c r="BMP1336" s="62">
        <f>BMO1336/BMN1336</f>
        <v>0</v>
      </c>
      <c r="BMQ1336" s="62">
        <f>BMN1336-BMO1336</f>
        <v>1000000</v>
      </c>
      <c r="BMR1336" s="62">
        <f>SUM(BMR1333:BMR1334)</f>
        <v>2000000</v>
      </c>
      <c r="BMS1336" s="62">
        <f>SUM(BMS1333:BMS1334)</f>
        <v>0</v>
      </c>
      <c r="BMT1336" s="62">
        <f>BMS1336/BMR1336</f>
        <v>0</v>
      </c>
      <c r="BMU1336" s="62">
        <f>BMR1336-BMS1336</f>
        <v>2000000</v>
      </c>
      <c r="BMV1336" s="62">
        <f>BMR1336+BMN1336</f>
        <v>3000000</v>
      </c>
      <c r="BNC1336" s="62" t="s">
        <v>1938</v>
      </c>
      <c r="BND1336" s="62">
        <f>SUM(BND1333:BND1334)</f>
        <v>1000000</v>
      </c>
      <c r="BNE1336" s="62">
        <f>SUM(BNE1333:BNE1334)</f>
        <v>0</v>
      </c>
      <c r="BNF1336" s="62">
        <f>BNE1336/BND1336</f>
        <v>0</v>
      </c>
      <c r="BNG1336" s="62">
        <f>BND1336-BNE1336</f>
        <v>1000000</v>
      </c>
      <c r="BNH1336" s="62">
        <f>SUM(BNH1333:BNH1334)</f>
        <v>2000000</v>
      </c>
      <c r="BNI1336" s="62">
        <f>SUM(BNI1333:BNI1334)</f>
        <v>0</v>
      </c>
      <c r="BNJ1336" s="62">
        <f>BNI1336/BNH1336</f>
        <v>0</v>
      </c>
      <c r="BNK1336" s="62">
        <f>BNH1336-BNI1336</f>
        <v>2000000</v>
      </c>
      <c r="BNL1336" s="62">
        <f>BNH1336+BND1336</f>
        <v>3000000</v>
      </c>
      <c r="BNS1336" s="62" t="s">
        <v>1938</v>
      </c>
      <c r="BNT1336" s="62">
        <f>SUM(BNT1333:BNT1334)</f>
        <v>1000000</v>
      </c>
      <c r="BNU1336" s="62">
        <f>SUM(BNU1333:BNU1334)</f>
        <v>0</v>
      </c>
      <c r="BNV1336" s="62">
        <f>BNU1336/BNT1336</f>
        <v>0</v>
      </c>
      <c r="BNW1336" s="62">
        <f>BNT1336-BNU1336</f>
        <v>1000000</v>
      </c>
      <c r="BNX1336" s="62">
        <f>SUM(BNX1333:BNX1334)</f>
        <v>2000000</v>
      </c>
      <c r="BNY1336" s="62">
        <f>SUM(BNY1333:BNY1334)</f>
        <v>0</v>
      </c>
      <c r="BNZ1336" s="62">
        <f>BNY1336/BNX1336</f>
        <v>0</v>
      </c>
      <c r="BOA1336" s="62">
        <f>BNX1336-BNY1336</f>
        <v>2000000</v>
      </c>
      <c r="BOB1336" s="62">
        <f>BNX1336+BNT1336</f>
        <v>3000000</v>
      </c>
      <c r="BOI1336" s="62" t="s">
        <v>1938</v>
      </c>
      <c r="BOJ1336" s="62">
        <f>SUM(BOJ1333:BOJ1334)</f>
        <v>1000000</v>
      </c>
      <c r="BOK1336" s="62">
        <f>SUM(BOK1333:BOK1334)</f>
        <v>0</v>
      </c>
      <c r="BOL1336" s="62">
        <f>BOK1336/BOJ1336</f>
        <v>0</v>
      </c>
      <c r="BOM1336" s="62">
        <f>BOJ1336-BOK1336</f>
        <v>1000000</v>
      </c>
      <c r="BON1336" s="62">
        <f>SUM(BON1333:BON1334)</f>
        <v>2000000</v>
      </c>
      <c r="BOO1336" s="62">
        <f>SUM(BOO1333:BOO1334)</f>
        <v>0</v>
      </c>
      <c r="BOP1336" s="62">
        <f>BOO1336/BON1336</f>
        <v>0</v>
      </c>
      <c r="BOQ1336" s="62">
        <f>BON1336-BOO1336</f>
        <v>2000000</v>
      </c>
      <c r="BOR1336" s="62">
        <f>BON1336+BOJ1336</f>
        <v>3000000</v>
      </c>
      <c r="BOY1336" s="62" t="s">
        <v>1938</v>
      </c>
      <c r="BOZ1336" s="62">
        <f>SUM(BOZ1333:BOZ1334)</f>
        <v>1000000</v>
      </c>
      <c r="BPA1336" s="62">
        <f>SUM(BPA1333:BPA1334)</f>
        <v>0</v>
      </c>
      <c r="BPB1336" s="62">
        <f>BPA1336/BOZ1336</f>
        <v>0</v>
      </c>
      <c r="BPC1336" s="62">
        <f>BOZ1336-BPA1336</f>
        <v>1000000</v>
      </c>
      <c r="BPD1336" s="62">
        <f>SUM(BPD1333:BPD1334)</f>
        <v>2000000</v>
      </c>
      <c r="BPE1336" s="62">
        <f>SUM(BPE1333:BPE1334)</f>
        <v>0</v>
      </c>
      <c r="BPF1336" s="62">
        <f>BPE1336/BPD1336</f>
        <v>0</v>
      </c>
      <c r="BPG1336" s="62">
        <f>BPD1336-BPE1336</f>
        <v>2000000</v>
      </c>
      <c r="BPH1336" s="62">
        <f>BPD1336+BOZ1336</f>
        <v>3000000</v>
      </c>
      <c r="BPO1336" s="62" t="s">
        <v>1938</v>
      </c>
      <c r="BPP1336" s="62">
        <f>SUM(BPP1333:BPP1334)</f>
        <v>1000000</v>
      </c>
      <c r="BPQ1336" s="62">
        <f>SUM(BPQ1333:BPQ1334)</f>
        <v>0</v>
      </c>
      <c r="BPR1336" s="62">
        <f>BPQ1336/BPP1336</f>
        <v>0</v>
      </c>
      <c r="BPS1336" s="62">
        <f>BPP1336-BPQ1336</f>
        <v>1000000</v>
      </c>
      <c r="BPT1336" s="62">
        <f>SUM(BPT1333:BPT1334)</f>
        <v>2000000</v>
      </c>
      <c r="BPU1336" s="62">
        <f>SUM(BPU1333:BPU1334)</f>
        <v>0</v>
      </c>
      <c r="BPV1336" s="62">
        <f>BPU1336/BPT1336</f>
        <v>0</v>
      </c>
      <c r="BPW1336" s="62">
        <f>BPT1336-BPU1336</f>
        <v>2000000</v>
      </c>
      <c r="BPX1336" s="62">
        <f>BPT1336+BPP1336</f>
        <v>3000000</v>
      </c>
      <c r="BQE1336" s="62" t="s">
        <v>1938</v>
      </c>
      <c r="BQF1336" s="62">
        <f>SUM(BQF1333:BQF1334)</f>
        <v>1000000</v>
      </c>
      <c r="BQG1336" s="62">
        <f>SUM(BQG1333:BQG1334)</f>
        <v>0</v>
      </c>
      <c r="BQH1336" s="62">
        <f>BQG1336/BQF1336</f>
        <v>0</v>
      </c>
      <c r="BQI1336" s="62">
        <f>BQF1336-BQG1336</f>
        <v>1000000</v>
      </c>
      <c r="BQJ1336" s="62">
        <f>SUM(BQJ1333:BQJ1334)</f>
        <v>2000000</v>
      </c>
      <c r="BQK1336" s="62">
        <f>SUM(BQK1333:BQK1334)</f>
        <v>0</v>
      </c>
      <c r="BQL1336" s="62">
        <f>BQK1336/BQJ1336</f>
        <v>0</v>
      </c>
      <c r="BQM1336" s="62">
        <f>BQJ1336-BQK1336</f>
        <v>2000000</v>
      </c>
      <c r="BQN1336" s="62">
        <f>BQJ1336+BQF1336</f>
        <v>3000000</v>
      </c>
      <c r="BQU1336" s="62" t="s">
        <v>1938</v>
      </c>
      <c r="BQV1336" s="62">
        <f>SUM(BQV1333:BQV1334)</f>
        <v>1000000</v>
      </c>
      <c r="BQW1336" s="62">
        <f>SUM(BQW1333:BQW1334)</f>
        <v>0</v>
      </c>
      <c r="BQX1336" s="62">
        <f>BQW1336/BQV1336</f>
        <v>0</v>
      </c>
      <c r="BQY1336" s="62">
        <f>BQV1336-BQW1336</f>
        <v>1000000</v>
      </c>
      <c r="BQZ1336" s="62">
        <f>SUM(BQZ1333:BQZ1334)</f>
        <v>2000000</v>
      </c>
      <c r="BRA1336" s="62">
        <f>SUM(BRA1333:BRA1334)</f>
        <v>0</v>
      </c>
      <c r="BRB1336" s="62">
        <f>BRA1336/BQZ1336</f>
        <v>0</v>
      </c>
      <c r="BRC1336" s="62">
        <f>BQZ1336-BRA1336</f>
        <v>2000000</v>
      </c>
      <c r="BRD1336" s="62">
        <f>BQZ1336+BQV1336</f>
        <v>3000000</v>
      </c>
      <c r="BRK1336" s="62" t="s">
        <v>1938</v>
      </c>
      <c r="BRL1336" s="62">
        <f>SUM(BRL1333:BRL1334)</f>
        <v>1000000</v>
      </c>
      <c r="BRM1336" s="62">
        <f>SUM(BRM1333:BRM1334)</f>
        <v>0</v>
      </c>
      <c r="BRN1336" s="62">
        <f>BRM1336/BRL1336</f>
        <v>0</v>
      </c>
      <c r="BRO1336" s="62">
        <f>BRL1336-BRM1336</f>
        <v>1000000</v>
      </c>
      <c r="BRP1336" s="62">
        <f>SUM(BRP1333:BRP1334)</f>
        <v>2000000</v>
      </c>
      <c r="BRQ1336" s="62">
        <f>SUM(BRQ1333:BRQ1334)</f>
        <v>0</v>
      </c>
      <c r="BRR1336" s="62">
        <f>BRQ1336/BRP1336</f>
        <v>0</v>
      </c>
      <c r="BRS1336" s="62">
        <f>BRP1336-BRQ1336</f>
        <v>2000000</v>
      </c>
      <c r="BRT1336" s="62">
        <f>BRP1336+BRL1336</f>
        <v>3000000</v>
      </c>
      <c r="BSA1336" s="62" t="s">
        <v>1938</v>
      </c>
      <c r="BSB1336" s="62">
        <f>SUM(BSB1333:BSB1334)</f>
        <v>1000000</v>
      </c>
      <c r="BSC1336" s="62">
        <f>SUM(BSC1333:BSC1334)</f>
        <v>0</v>
      </c>
      <c r="BSD1336" s="62">
        <f>BSC1336/BSB1336</f>
        <v>0</v>
      </c>
      <c r="BSE1336" s="62">
        <f>BSB1336-BSC1336</f>
        <v>1000000</v>
      </c>
      <c r="BSF1336" s="62">
        <f>SUM(BSF1333:BSF1334)</f>
        <v>2000000</v>
      </c>
      <c r="BSG1336" s="62">
        <f>SUM(BSG1333:BSG1334)</f>
        <v>0</v>
      </c>
      <c r="BSH1336" s="62">
        <f>BSG1336/BSF1336</f>
        <v>0</v>
      </c>
      <c r="BSI1336" s="62">
        <f>BSF1336-BSG1336</f>
        <v>2000000</v>
      </c>
      <c r="BSJ1336" s="62">
        <f>BSF1336+BSB1336</f>
        <v>3000000</v>
      </c>
      <c r="BSQ1336" s="62" t="s">
        <v>1938</v>
      </c>
      <c r="BSR1336" s="62">
        <f>SUM(BSR1333:BSR1334)</f>
        <v>1000000</v>
      </c>
      <c r="BSS1336" s="62">
        <f>SUM(BSS1333:BSS1334)</f>
        <v>0</v>
      </c>
      <c r="BST1336" s="62">
        <f>BSS1336/BSR1336</f>
        <v>0</v>
      </c>
      <c r="BSU1336" s="62">
        <f>BSR1336-BSS1336</f>
        <v>1000000</v>
      </c>
      <c r="BSV1336" s="62">
        <f>SUM(BSV1333:BSV1334)</f>
        <v>2000000</v>
      </c>
      <c r="BSW1336" s="62">
        <f>SUM(BSW1333:BSW1334)</f>
        <v>0</v>
      </c>
      <c r="BSX1336" s="62">
        <f>BSW1336/BSV1336</f>
        <v>0</v>
      </c>
      <c r="BSY1336" s="62">
        <f>BSV1336-BSW1336</f>
        <v>2000000</v>
      </c>
      <c r="BSZ1336" s="62">
        <f>BSV1336+BSR1336</f>
        <v>3000000</v>
      </c>
      <c r="BTG1336" s="62" t="s">
        <v>1938</v>
      </c>
      <c r="BTH1336" s="62">
        <f>SUM(BTH1333:BTH1334)</f>
        <v>1000000</v>
      </c>
      <c r="BTI1336" s="62">
        <f>SUM(BTI1333:BTI1334)</f>
        <v>0</v>
      </c>
      <c r="BTJ1336" s="62">
        <f>BTI1336/BTH1336</f>
        <v>0</v>
      </c>
      <c r="BTK1336" s="62">
        <f>BTH1336-BTI1336</f>
        <v>1000000</v>
      </c>
      <c r="BTL1336" s="62">
        <f>SUM(BTL1333:BTL1334)</f>
        <v>2000000</v>
      </c>
      <c r="BTM1336" s="62">
        <f>SUM(BTM1333:BTM1334)</f>
        <v>0</v>
      </c>
      <c r="BTN1336" s="62">
        <f>BTM1336/BTL1336</f>
        <v>0</v>
      </c>
      <c r="BTO1336" s="62">
        <f>BTL1336-BTM1336</f>
        <v>2000000</v>
      </c>
      <c r="BTP1336" s="62">
        <f>BTL1336+BTH1336</f>
        <v>3000000</v>
      </c>
      <c r="BTW1336" s="62" t="s">
        <v>1938</v>
      </c>
      <c r="BTX1336" s="62">
        <f>SUM(BTX1333:BTX1334)</f>
        <v>1000000</v>
      </c>
      <c r="BTY1336" s="62">
        <f>SUM(BTY1333:BTY1334)</f>
        <v>0</v>
      </c>
      <c r="BTZ1336" s="62">
        <f>BTY1336/BTX1336</f>
        <v>0</v>
      </c>
      <c r="BUA1336" s="62">
        <f>BTX1336-BTY1336</f>
        <v>1000000</v>
      </c>
      <c r="BUB1336" s="62">
        <f>SUM(BUB1333:BUB1334)</f>
        <v>2000000</v>
      </c>
      <c r="BUC1336" s="62">
        <f>SUM(BUC1333:BUC1334)</f>
        <v>0</v>
      </c>
      <c r="BUD1336" s="62">
        <f>BUC1336/BUB1336</f>
        <v>0</v>
      </c>
      <c r="BUE1336" s="62">
        <f>BUB1336-BUC1336</f>
        <v>2000000</v>
      </c>
      <c r="BUF1336" s="62">
        <f>BUB1336+BTX1336</f>
        <v>3000000</v>
      </c>
      <c r="BUM1336" s="62" t="s">
        <v>1938</v>
      </c>
      <c r="BUN1336" s="62">
        <f>SUM(BUN1333:BUN1334)</f>
        <v>1000000</v>
      </c>
      <c r="BUO1336" s="62">
        <f>SUM(BUO1333:BUO1334)</f>
        <v>0</v>
      </c>
      <c r="BUP1336" s="62">
        <f>BUO1336/BUN1336</f>
        <v>0</v>
      </c>
      <c r="BUQ1336" s="62">
        <f>BUN1336-BUO1336</f>
        <v>1000000</v>
      </c>
      <c r="BUR1336" s="62">
        <f>SUM(BUR1333:BUR1334)</f>
        <v>2000000</v>
      </c>
      <c r="BUS1336" s="62">
        <f>SUM(BUS1333:BUS1334)</f>
        <v>0</v>
      </c>
      <c r="BUT1336" s="62">
        <f>BUS1336/BUR1336</f>
        <v>0</v>
      </c>
      <c r="BUU1336" s="62">
        <f>BUR1336-BUS1336</f>
        <v>2000000</v>
      </c>
      <c r="BUV1336" s="62">
        <f>BUR1336+BUN1336</f>
        <v>3000000</v>
      </c>
      <c r="BVC1336" s="62" t="s">
        <v>1938</v>
      </c>
      <c r="BVD1336" s="62">
        <f>SUM(BVD1333:BVD1334)</f>
        <v>1000000</v>
      </c>
      <c r="BVE1336" s="62">
        <f>SUM(BVE1333:BVE1334)</f>
        <v>0</v>
      </c>
      <c r="BVF1336" s="62">
        <f>BVE1336/BVD1336</f>
        <v>0</v>
      </c>
      <c r="BVG1336" s="62">
        <f>BVD1336-BVE1336</f>
        <v>1000000</v>
      </c>
      <c r="BVH1336" s="62">
        <f>SUM(BVH1333:BVH1334)</f>
        <v>2000000</v>
      </c>
      <c r="BVI1336" s="62">
        <f>SUM(BVI1333:BVI1334)</f>
        <v>0</v>
      </c>
      <c r="BVJ1336" s="62">
        <f>BVI1336/BVH1336</f>
        <v>0</v>
      </c>
      <c r="BVK1336" s="62">
        <f>BVH1336-BVI1336</f>
        <v>2000000</v>
      </c>
      <c r="BVL1336" s="62">
        <f>BVH1336+BVD1336</f>
        <v>3000000</v>
      </c>
      <c r="BVS1336" s="62" t="s">
        <v>1938</v>
      </c>
      <c r="BVT1336" s="62">
        <f>SUM(BVT1333:BVT1334)</f>
        <v>1000000</v>
      </c>
      <c r="BVU1336" s="62">
        <f>SUM(BVU1333:BVU1334)</f>
        <v>0</v>
      </c>
      <c r="BVV1336" s="62">
        <f>BVU1336/BVT1336</f>
        <v>0</v>
      </c>
      <c r="BVW1336" s="62">
        <f>BVT1336-BVU1336</f>
        <v>1000000</v>
      </c>
      <c r="BVX1336" s="62">
        <f>SUM(BVX1333:BVX1334)</f>
        <v>2000000</v>
      </c>
      <c r="BVY1336" s="62">
        <f>SUM(BVY1333:BVY1334)</f>
        <v>0</v>
      </c>
      <c r="BVZ1336" s="62">
        <f>BVY1336/BVX1336</f>
        <v>0</v>
      </c>
      <c r="BWA1336" s="62">
        <f>BVX1336-BVY1336</f>
        <v>2000000</v>
      </c>
      <c r="BWB1336" s="62">
        <f>BVX1336+BVT1336</f>
        <v>3000000</v>
      </c>
      <c r="BWI1336" s="62" t="s">
        <v>1938</v>
      </c>
      <c r="BWJ1336" s="62">
        <f>SUM(BWJ1333:BWJ1334)</f>
        <v>1000000</v>
      </c>
      <c r="BWK1336" s="62">
        <f>SUM(BWK1333:BWK1334)</f>
        <v>0</v>
      </c>
      <c r="BWL1336" s="62">
        <f>BWK1336/BWJ1336</f>
        <v>0</v>
      </c>
      <c r="BWM1336" s="62">
        <f>BWJ1336-BWK1336</f>
        <v>1000000</v>
      </c>
      <c r="BWN1336" s="62">
        <f>SUM(BWN1333:BWN1334)</f>
        <v>2000000</v>
      </c>
      <c r="BWO1336" s="62">
        <f>SUM(BWO1333:BWO1334)</f>
        <v>0</v>
      </c>
      <c r="BWP1336" s="62">
        <f>BWO1336/BWN1336</f>
        <v>0</v>
      </c>
      <c r="BWQ1336" s="62">
        <f>BWN1336-BWO1336</f>
        <v>2000000</v>
      </c>
      <c r="BWR1336" s="62">
        <f>BWN1336+BWJ1336</f>
        <v>3000000</v>
      </c>
      <c r="BWY1336" s="62" t="s">
        <v>1938</v>
      </c>
      <c r="BWZ1336" s="62">
        <f>SUM(BWZ1333:BWZ1334)</f>
        <v>1000000</v>
      </c>
      <c r="BXA1336" s="62">
        <f>SUM(BXA1333:BXA1334)</f>
        <v>0</v>
      </c>
      <c r="BXB1336" s="62">
        <f>BXA1336/BWZ1336</f>
        <v>0</v>
      </c>
      <c r="BXC1336" s="62">
        <f>BWZ1336-BXA1336</f>
        <v>1000000</v>
      </c>
      <c r="BXD1336" s="62">
        <f>SUM(BXD1333:BXD1334)</f>
        <v>2000000</v>
      </c>
      <c r="BXE1336" s="62">
        <f>SUM(BXE1333:BXE1334)</f>
        <v>0</v>
      </c>
      <c r="BXF1336" s="62">
        <f>BXE1336/BXD1336</f>
        <v>0</v>
      </c>
      <c r="BXG1336" s="62">
        <f>BXD1336-BXE1336</f>
        <v>2000000</v>
      </c>
      <c r="BXH1336" s="62">
        <f>BXD1336+BWZ1336</f>
        <v>3000000</v>
      </c>
      <c r="BXO1336" s="62" t="s">
        <v>1938</v>
      </c>
      <c r="BXP1336" s="62">
        <f>SUM(BXP1333:BXP1334)</f>
        <v>1000000</v>
      </c>
      <c r="BXQ1336" s="62">
        <f>SUM(BXQ1333:BXQ1334)</f>
        <v>0</v>
      </c>
      <c r="BXR1336" s="62">
        <f>BXQ1336/BXP1336</f>
        <v>0</v>
      </c>
      <c r="BXS1336" s="62">
        <f>BXP1336-BXQ1336</f>
        <v>1000000</v>
      </c>
      <c r="BXT1336" s="62">
        <f>SUM(BXT1333:BXT1334)</f>
        <v>2000000</v>
      </c>
      <c r="BXU1336" s="62">
        <f>SUM(BXU1333:BXU1334)</f>
        <v>0</v>
      </c>
      <c r="BXV1336" s="62">
        <f>BXU1336/BXT1336</f>
        <v>0</v>
      </c>
      <c r="BXW1336" s="62">
        <f>BXT1336-BXU1336</f>
        <v>2000000</v>
      </c>
      <c r="BXX1336" s="62">
        <f>BXT1336+BXP1336</f>
        <v>3000000</v>
      </c>
      <c r="BYE1336" s="62" t="s">
        <v>1938</v>
      </c>
      <c r="BYF1336" s="62">
        <f>SUM(BYF1333:BYF1334)</f>
        <v>1000000</v>
      </c>
      <c r="BYG1336" s="62">
        <f>SUM(BYG1333:BYG1334)</f>
        <v>0</v>
      </c>
      <c r="BYH1336" s="62">
        <f>BYG1336/BYF1336</f>
        <v>0</v>
      </c>
      <c r="BYI1336" s="62">
        <f>BYF1336-BYG1336</f>
        <v>1000000</v>
      </c>
      <c r="BYJ1336" s="62">
        <f>SUM(BYJ1333:BYJ1334)</f>
        <v>2000000</v>
      </c>
      <c r="BYK1336" s="62">
        <f>SUM(BYK1333:BYK1334)</f>
        <v>0</v>
      </c>
      <c r="BYL1336" s="62">
        <f>BYK1336/BYJ1336</f>
        <v>0</v>
      </c>
      <c r="BYM1336" s="62">
        <f>BYJ1336-BYK1336</f>
        <v>2000000</v>
      </c>
      <c r="BYN1336" s="62">
        <f>BYJ1336+BYF1336</f>
        <v>3000000</v>
      </c>
      <c r="BYU1336" s="62" t="s">
        <v>1938</v>
      </c>
      <c r="BYV1336" s="62">
        <f>SUM(BYV1333:BYV1334)</f>
        <v>1000000</v>
      </c>
      <c r="BYW1336" s="62">
        <f>SUM(BYW1333:BYW1334)</f>
        <v>0</v>
      </c>
      <c r="BYX1336" s="62">
        <f>BYW1336/BYV1336</f>
        <v>0</v>
      </c>
      <c r="BYY1336" s="62">
        <f>BYV1336-BYW1336</f>
        <v>1000000</v>
      </c>
      <c r="BYZ1336" s="62">
        <f>SUM(BYZ1333:BYZ1334)</f>
        <v>2000000</v>
      </c>
      <c r="BZA1336" s="62">
        <f>SUM(BZA1333:BZA1334)</f>
        <v>0</v>
      </c>
      <c r="BZB1336" s="62">
        <f>BZA1336/BYZ1336</f>
        <v>0</v>
      </c>
      <c r="BZC1336" s="62">
        <f>BYZ1336-BZA1336</f>
        <v>2000000</v>
      </c>
      <c r="BZD1336" s="62">
        <f>BYZ1336+BYV1336</f>
        <v>3000000</v>
      </c>
      <c r="BZK1336" s="62" t="s">
        <v>1938</v>
      </c>
      <c r="BZL1336" s="62">
        <f>SUM(BZL1333:BZL1334)</f>
        <v>1000000</v>
      </c>
      <c r="BZM1336" s="62">
        <f>SUM(BZM1333:BZM1334)</f>
        <v>0</v>
      </c>
      <c r="BZN1336" s="62">
        <f>BZM1336/BZL1336</f>
        <v>0</v>
      </c>
      <c r="BZO1336" s="62">
        <f>BZL1336-BZM1336</f>
        <v>1000000</v>
      </c>
      <c r="BZP1336" s="62">
        <f>SUM(BZP1333:BZP1334)</f>
        <v>2000000</v>
      </c>
      <c r="BZQ1336" s="62">
        <f>SUM(BZQ1333:BZQ1334)</f>
        <v>0</v>
      </c>
      <c r="BZR1336" s="62">
        <f>BZQ1336/BZP1336</f>
        <v>0</v>
      </c>
      <c r="BZS1336" s="62">
        <f>BZP1336-BZQ1336</f>
        <v>2000000</v>
      </c>
      <c r="BZT1336" s="62">
        <f>BZP1336+BZL1336</f>
        <v>3000000</v>
      </c>
      <c r="CAA1336" s="62" t="s">
        <v>1938</v>
      </c>
      <c r="CAB1336" s="62">
        <f>SUM(CAB1333:CAB1334)</f>
        <v>1000000</v>
      </c>
      <c r="CAC1336" s="62">
        <f>SUM(CAC1333:CAC1334)</f>
        <v>0</v>
      </c>
      <c r="CAD1336" s="62">
        <f>CAC1336/CAB1336</f>
        <v>0</v>
      </c>
      <c r="CAE1336" s="62">
        <f>CAB1336-CAC1336</f>
        <v>1000000</v>
      </c>
      <c r="CAF1336" s="62">
        <f>SUM(CAF1333:CAF1334)</f>
        <v>2000000</v>
      </c>
      <c r="CAG1336" s="62">
        <f>SUM(CAG1333:CAG1334)</f>
        <v>0</v>
      </c>
      <c r="CAH1336" s="62">
        <f>CAG1336/CAF1336</f>
        <v>0</v>
      </c>
      <c r="CAI1336" s="62">
        <f>CAF1336-CAG1336</f>
        <v>2000000</v>
      </c>
      <c r="CAJ1336" s="62">
        <f>CAF1336+CAB1336</f>
        <v>3000000</v>
      </c>
      <c r="CAQ1336" s="62" t="s">
        <v>1938</v>
      </c>
      <c r="CAR1336" s="62">
        <f>SUM(CAR1333:CAR1334)</f>
        <v>1000000</v>
      </c>
      <c r="CAS1336" s="62">
        <f>SUM(CAS1333:CAS1334)</f>
        <v>0</v>
      </c>
      <c r="CAT1336" s="62">
        <f>CAS1336/CAR1336</f>
        <v>0</v>
      </c>
      <c r="CAU1336" s="62">
        <f>CAR1336-CAS1336</f>
        <v>1000000</v>
      </c>
      <c r="CAV1336" s="62">
        <f>SUM(CAV1333:CAV1334)</f>
        <v>2000000</v>
      </c>
      <c r="CAW1336" s="62">
        <f>SUM(CAW1333:CAW1334)</f>
        <v>0</v>
      </c>
      <c r="CAX1336" s="62">
        <f>CAW1336/CAV1336</f>
        <v>0</v>
      </c>
      <c r="CAY1336" s="62">
        <f>CAV1336-CAW1336</f>
        <v>2000000</v>
      </c>
      <c r="CAZ1336" s="62">
        <f>CAV1336+CAR1336</f>
        <v>3000000</v>
      </c>
      <c r="CBG1336" s="62" t="s">
        <v>1938</v>
      </c>
      <c r="CBH1336" s="62">
        <f>SUM(CBH1333:CBH1334)</f>
        <v>1000000</v>
      </c>
      <c r="CBI1336" s="62">
        <f>SUM(CBI1333:CBI1334)</f>
        <v>0</v>
      </c>
      <c r="CBJ1336" s="62">
        <f>CBI1336/CBH1336</f>
        <v>0</v>
      </c>
      <c r="CBK1336" s="62">
        <f>CBH1336-CBI1336</f>
        <v>1000000</v>
      </c>
      <c r="CBL1336" s="62">
        <f>SUM(CBL1333:CBL1334)</f>
        <v>2000000</v>
      </c>
      <c r="CBM1336" s="62">
        <f>SUM(CBM1333:CBM1334)</f>
        <v>0</v>
      </c>
      <c r="CBN1336" s="62">
        <f>CBM1336/CBL1336</f>
        <v>0</v>
      </c>
      <c r="CBO1336" s="62">
        <f>CBL1336-CBM1336</f>
        <v>2000000</v>
      </c>
      <c r="CBP1336" s="62">
        <f>CBL1336+CBH1336</f>
        <v>3000000</v>
      </c>
      <c r="CBW1336" s="62" t="s">
        <v>1938</v>
      </c>
      <c r="CBX1336" s="62">
        <f>SUM(CBX1333:CBX1334)</f>
        <v>1000000</v>
      </c>
      <c r="CBY1336" s="62">
        <f>SUM(CBY1333:CBY1334)</f>
        <v>0</v>
      </c>
      <c r="CBZ1336" s="62">
        <f>CBY1336/CBX1336</f>
        <v>0</v>
      </c>
      <c r="CCA1336" s="62">
        <f>CBX1336-CBY1336</f>
        <v>1000000</v>
      </c>
      <c r="CCB1336" s="62">
        <f>SUM(CCB1333:CCB1334)</f>
        <v>2000000</v>
      </c>
      <c r="CCC1336" s="62">
        <f>SUM(CCC1333:CCC1334)</f>
        <v>0</v>
      </c>
      <c r="CCD1336" s="62">
        <f>CCC1336/CCB1336</f>
        <v>0</v>
      </c>
      <c r="CCE1336" s="62">
        <f>CCB1336-CCC1336</f>
        <v>2000000</v>
      </c>
      <c r="CCF1336" s="62">
        <f>CCB1336+CBX1336</f>
        <v>3000000</v>
      </c>
      <c r="CCM1336" s="62" t="s">
        <v>1938</v>
      </c>
      <c r="CCN1336" s="62">
        <f>SUM(CCN1333:CCN1334)</f>
        <v>1000000</v>
      </c>
      <c r="CCO1336" s="62">
        <f>SUM(CCO1333:CCO1334)</f>
        <v>0</v>
      </c>
      <c r="CCP1336" s="62">
        <f>CCO1336/CCN1336</f>
        <v>0</v>
      </c>
      <c r="CCQ1336" s="62">
        <f>CCN1336-CCO1336</f>
        <v>1000000</v>
      </c>
      <c r="CCR1336" s="62">
        <f>SUM(CCR1333:CCR1334)</f>
        <v>2000000</v>
      </c>
      <c r="CCS1336" s="62">
        <f>SUM(CCS1333:CCS1334)</f>
        <v>0</v>
      </c>
      <c r="CCT1336" s="62">
        <f>CCS1336/CCR1336</f>
        <v>0</v>
      </c>
      <c r="CCU1336" s="62">
        <f>CCR1336-CCS1336</f>
        <v>2000000</v>
      </c>
      <c r="CCV1336" s="62">
        <f>CCR1336+CCN1336</f>
        <v>3000000</v>
      </c>
      <c r="CDC1336" s="62" t="s">
        <v>1938</v>
      </c>
      <c r="CDD1336" s="62">
        <f>SUM(CDD1333:CDD1334)</f>
        <v>1000000</v>
      </c>
      <c r="CDE1336" s="62">
        <f>SUM(CDE1333:CDE1334)</f>
        <v>0</v>
      </c>
      <c r="CDF1336" s="62">
        <f>CDE1336/CDD1336</f>
        <v>0</v>
      </c>
      <c r="CDG1336" s="62">
        <f>CDD1336-CDE1336</f>
        <v>1000000</v>
      </c>
      <c r="CDH1336" s="62">
        <f>SUM(CDH1333:CDH1334)</f>
        <v>2000000</v>
      </c>
      <c r="CDI1336" s="62">
        <f>SUM(CDI1333:CDI1334)</f>
        <v>0</v>
      </c>
      <c r="CDJ1336" s="62">
        <f>CDI1336/CDH1336</f>
        <v>0</v>
      </c>
      <c r="CDK1336" s="62">
        <f>CDH1336-CDI1336</f>
        <v>2000000</v>
      </c>
      <c r="CDL1336" s="62">
        <f>CDH1336+CDD1336</f>
        <v>3000000</v>
      </c>
      <c r="CDS1336" s="62" t="s">
        <v>1938</v>
      </c>
      <c r="CDT1336" s="62">
        <f>SUM(CDT1333:CDT1334)</f>
        <v>1000000</v>
      </c>
      <c r="CDU1336" s="62">
        <f>SUM(CDU1333:CDU1334)</f>
        <v>0</v>
      </c>
      <c r="CDV1336" s="62">
        <f>CDU1336/CDT1336</f>
        <v>0</v>
      </c>
      <c r="CDW1336" s="62">
        <f>CDT1336-CDU1336</f>
        <v>1000000</v>
      </c>
      <c r="CDX1336" s="62">
        <f>SUM(CDX1333:CDX1334)</f>
        <v>2000000</v>
      </c>
      <c r="CDY1336" s="62">
        <f>SUM(CDY1333:CDY1334)</f>
        <v>0</v>
      </c>
      <c r="CDZ1336" s="62">
        <f>CDY1336/CDX1336</f>
        <v>0</v>
      </c>
      <c r="CEA1336" s="62">
        <f>CDX1336-CDY1336</f>
        <v>2000000</v>
      </c>
      <c r="CEB1336" s="62">
        <f>CDX1336+CDT1336</f>
        <v>3000000</v>
      </c>
      <c r="CEI1336" s="62" t="s">
        <v>1938</v>
      </c>
      <c r="CEJ1336" s="62">
        <f>SUM(CEJ1333:CEJ1334)</f>
        <v>1000000</v>
      </c>
      <c r="CEK1336" s="62">
        <f>SUM(CEK1333:CEK1334)</f>
        <v>0</v>
      </c>
      <c r="CEL1336" s="62">
        <f>CEK1336/CEJ1336</f>
        <v>0</v>
      </c>
      <c r="CEM1336" s="62">
        <f>CEJ1336-CEK1336</f>
        <v>1000000</v>
      </c>
      <c r="CEN1336" s="62">
        <f>SUM(CEN1333:CEN1334)</f>
        <v>2000000</v>
      </c>
      <c r="CEO1336" s="62">
        <f>SUM(CEO1333:CEO1334)</f>
        <v>0</v>
      </c>
      <c r="CEP1336" s="62">
        <f>CEO1336/CEN1336</f>
        <v>0</v>
      </c>
      <c r="CEQ1336" s="62">
        <f>CEN1336-CEO1336</f>
        <v>2000000</v>
      </c>
      <c r="CER1336" s="62">
        <f>CEN1336+CEJ1336</f>
        <v>3000000</v>
      </c>
      <c r="CEY1336" s="62" t="s">
        <v>1938</v>
      </c>
      <c r="CEZ1336" s="62">
        <f>SUM(CEZ1333:CEZ1334)</f>
        <v>1000000</v>
      </c>
      <c r="CFA1336" s="62">
        <f>SUM(CFA1333:CFA1334)</f>
        <v>0</v>
      </c>
      <c r="CFB1336" s="62">
        <f>CFA1336/CEZ1336</f>
        <v>0</v>
      </c>
      <c r="CFC1336" s="62">
        <f>CEZ1336-CFA1336</f>
        <v>1000000</v>
      </c>
      <c r="CFD1336" s="62">
        <f>SUM(CFD1333:CFD1334)</f>
        <v>2000000</v>
      </c>
      <c r="CFE1336" s="62">
        <f>SUM(CFE1333:CFE1334)</f>
        <v>0</v>
      </c>
      <c r="CFF1336" s="62">
        <f>CFE1336/CFD1336</f>
        <v>0</v>
      </c>
      <c r="CFG1336" s="62">
        <f>CFD1336-CFE1336</f>
        <v>2000000</v>
      </c>
      <c r="CFH1336" s="62">
        <f>CFD1336+CEZ1336</f>
        <v>3000000</v>
      </c>
      <c r="CFO1336" s="62" t="s">
        <v>1938</v>
      </c>
      <c r="CFP1336" s="62">
        <f>SUM(CFP1333:CFP1334)</f>
        <v>1000000</v>
      </c>
      <c r="CFQ1336" s="62">
        <f>SUM(CFQ1333:CFQ1334)</f>
        <v>0</v>
      </c>
      <c r="CFR1336" s="62">
        <f>CFQ1336/CFP1336</f>
        <v>0</v>
      </c>
      <c r="CFS1336" s="62">
        <f>CFP1336-CFQ1336</f>
        <v>1000000</v>
      </c>
      <c r="CFT1336" s="62">
        <f>SUM(CFT1333:CFT1334)</f>
        <v>2000000</v>
      </c>
      <c r="CFU1336" s="62">
        <f>SUM(CFU1333:CFU1334)</f>
        <v>0</v>
      </c>
      <c r="CFV1336" s="62">
        <f>CFU1336/CFT1336</f>
        <v>0</v>
      </c>
      <c r="CFW1336" s="62">
        <f>CFT1336-CFU1336</f>
        <v>2000000</v>
      </c>
      <c r="CFX1336" s="62">
        <f>CFT1336+CFP1336</f>
        <v>3000000</v>
      </c>
      <c r="CGE1336" s="62" t="s">
        <v>1938</v>
      </c>
      <c r="CGF1336" s="62">
        <f>SUM(CGF1333:CGF1334)</f>
        <v>1000000</v>
      </c>
      <c r="CGG1336" s="62">
        <f>SUM(CGG1333:CGG1334)</f>
        <v>0</v>
      </c>
      <c r="CGH1336" s="62">
        <f>CGG1336/CGF1336</f>
        <v>0</v>
      </c>
      <c r="CGI1336" s="62">
        <f>CGF1336-CGG1336</f>
        <v>1000000</v>
      </c>
      <c r="CGJ1336" s="62">
        <f>SUM(CGJ1333:CGJ1334)</f>
        <v>2000000</v>
      </c>
      <c r="CGK1336" s="62">
        <f>SUM(CGK1333:CGK1334)</f>
        <v>0</v>
      </c>
      <c r="CGL1336" s="62">
        <f>CGK1336/CGJ1336</f>
        <v>0</v>
      </c>
      <c r="CGM1336" s="62">
        <f>CGJ1336-CGK1336</f>
        <v>2000000</v>
      </c>
      <c r="CGN1336" s="62">
        <f>CGJ1336+CGF1336</f>
        <v>3000000</v>
      </c>
      <c r="CGU1336" s="62" t="s">
        <v>1938</v>
      </c>
      <c r="CGV1336" s="62">
        <f>SUM(CGV1333:CGV1334)</f>
        <v>1000000</v>
      </c>
      <c r="CGW1336" s="62">
        <f>SUM(CGW1333:CGW1334)</f>
        <v>0</v>
      </c>
      <c r="CGX1336" s="62">
        <f>CGW1336/CGV1336</f>
        <v>0</v>
      </c>
      <c r="CGY1336" s="62">
        <f>CGV1336-CGW1336</f>
        <v>1000000</v>
      </c>
      <c r="CGZ1336" s="62">
        <f>SUM(CGZ1333:CGZ1334)</f>
        <v>2000000</v>
      </c>
      <c r="CHA1336" s="62">
        <f>SUM(CHA1333:CHA1334)</f>
        <v>0</v>
      </c>
      <c r="CHB1336" s="62">
        <f>CHA1336/CGZ1336</f>
        <v>0</v>
      </c>
      <c r="CHC1336" s="62">
        <f>CGZ1336-CHA1336</f>
        <v>2000000</v>
      </c>
      <c r="CHD1336" s="62">
        <f>CGZ1336+CGV1336</f>
        <v>3000000</v>
      </c>
      <c r="CHK1336" s="62" t="s">
        <v>1938</v>
      </c>
      <c r="CHL1336" s="62">
        <f>SUM(CHL1333:CHL1334)</f>
        <v>1000000</v>
      </c>
      <c r="CHM1336" s="62">
        <f>SUM(CHM1333:CHM1334)</f>
        <v>0</v>
      </c>
      <c r="CHN1336" s="62">
        <f>CHM1336/CHL1336</f>
        <v>0</v>
      </c>
      <c r="CHO1336" s="62">
        <f>CHL1336-CHM1336</f>
        <v>1000000</v>
      </c>
      <c r="CHP1336" s="62">
        <f>SUM(CHP1333:CHP1334)</f>
        <v>2000000</v>
      </c>
      <c r="CHQ1336" s="62">
        <f>SUM(CHQ1333:CHQ1334)</f>
        <v>0</v>
      </c>
      <c r="CHR1336" s="62">
        <f>CHQ1336/CHP1336</f>
        <v>0</v>
      </c>
      <c r="CHS1336" s="62">
        <f>CHP1336-CHQ1336</f>
        <v>2000000</v>
      </c>
      <c r="CHT1336" s="62">
        <f>CHP1336+CHL1336</f>
        <v>3000000</v>
      </c>
      <c r="CIA1336" s="62" t="s">
        <v>1938</v>
      </c>
      <c r="CIB1336" s="62">
        <f>SUM(CIB1333:CIB1334)</f>
        <v>1000000</v>
      </c>
      <c r="CIC1336" s="62">
        <f>SUM(CIC1333:CIC1334)</f>
        <v>0</v>
      </c>
      <c r="CID1336" s="62">
        <f>CIC1336/CIB1336</f>
        <v>0</v>
      </c>
      <c r="CIE1336" s="62">
        <f>CIB1336-CIC1336</f>
        <v>1000000</v>
      </c>
      <c r="CIF1336" s="62">
        <f>SUM(CIF1333:CIF1334)</f>
        <v>2000000</v>
      </c>
      <c r="CIG1336" s="62">
        <f>SUM(CIG1333:CIG1334)</f>
        <v>0</v>
      </c>
      <c r="CIH1336" s="62">
        <f>CIG1336/CIF1336</f>
        <v>0</v>
      </c>
      <c r="CII1336" s="62">
        <f>CIF1336-CIG1336</f>
        <v>2000000</v>
      </c>
      <c r="CIJ1336" s="62">
        <f>CIF1336+CIB1336</f>
        <v>3000000</v>
      </c>
      <c r="CIQ1336" s="62" t="s">
        <v>1938</v>
      </c>
      <c r="CIR1336" s="62">
        <f>SUM(CIR1333:CIR1334)</f>
        <v>1000000</v>
      </c>
      <c r="CIS1336" s="62">
        <f>SUM(CIS1333:CIS1334)</f>
        <v>0</v>
      </c>
      <c r="CIT1336" s="62">
        <f>CIS1336/CIR1336</f>
        <v>0</v>
      </c>
      <c r="CIU1336" s="62">
        <f>CIR1336-CIS1336</f>
        <v>1000000</v>
      </c>
      <c r="CIV1336" s="62">
        <f>SUM(CIV1333:CIV1334)</f>
        <v>2000000</v>
      </c>
      <c r="CIW1336" s="62">
        <f>SUM(CIW1333:CIW1334)</f>
        <v>0</v>
      </c>
      <c r="CIX1336" s="62">
        <f>CIW1336/CIV1336</f>
        <v>0</v>
      </c>
      <c r="CIY1336" s="62">
        <f>CIV1336-CIW1336</f>
        <v>2000000</v>
      </c>
      <c r="CIZ1336" s="62">
        <f>CIV1336+CIR1336</f>
        <v>3000000</v>
      </c>
      <c r="CJG1336" s="62" t="s">
        <v>1938</v>
      </c>
      <c r="CJH1336" s="62">
        <f>SUM(CJH1333:CJH1334)</f>
        <v>1000000</v>
      </c>
      <c r="CJI1336" s="62">
        <f>SUM(CJI1333:CJI1334)</f>
        <v>0</v>
      </c>
      <c r="CJJ1336" s="62">
        <f>CJI1336/CJH1336</f>
        <v>0</v>
      </c>
      <c r="CJK1336" s="62">
        <f>CJH1336-CJI1336</f>
        <v>1000000</v>
      </c>
      <c r="CJL1336" s="62">
        <f>SUM(CJL1333:CJL1334)</f>
        <v>2000000</v>
      </c>
      <c r="CJM1336" s="62">
        <f>SUM(CJM1333:CJM1334)</f>
        <v>0</v>
      </c>
      <c r="CJN1336" s="62">
        <f>CJM1336/CJL1336</f>
        <v>0</v>
      </c>
      <c r="CJO1336" s="62">
        <f>CJL1336-CJM1336</f>
        <v>2000000</v>
      </c>
      <c r="CJP1336" s="62">
        <f>CJL1336+CJH1336</f>
        <v>3000000</v>
      </c>
      <c r="CJW1336" s="62" t="s">
        <v>1938</v>
      </c>
      <c r="CJX1336" s="62">
        <f>SUM(CJX1333:CJX1334)</f>
        <v>1000000</v>
      </c>
      <c r="CJY1336" s="62">
        <f>SUM(CJY1333:CJY1334)</f>
        <v>0</v>
      </c>
      <c r="CJZ1336" s="62">
        <f>CJY1336/CJX1336</f>
        <v>0</v>
      </c>
      <c r="CKA1336" s="62">
        <f>CJX1336-CJY1336</f>
        <v>1000000</v>
      </c>
      <c r="CKB1336" s="62">
        <f>SUM(CKB1333:CKB1334)</f>
        <v>2000000</v>
      </c>
      <c r="CKC1336" s="62">
        <f>SUM(CKC1333:CKC1334)</f>
        <v>0</v>
      </c>
      <c r="CKD1336" s="62">
        <f>CKC1336/CKB1336</f>
        <v>0</v>
      </c>
      <c r="CKE1336" s="62">
        <f>CKB1336-CKC1336</f>
        <v>2000000</v>
      </c>
      <c r="CKF1336" s="62">
        <f>CKB1336+CJX1336</f>
        <v>3000000</v>
      </c>
      <c r="CKM1336" s="62" t="s">
        <v>1938</v>
      </c>
      <c r="CKN1336" s="62">
        <f>SUM(CKN1333:CKN1334)</f>
        <v>1000000</v>
      </c>
      <c r="CKO1336" s="62">
        <f>SUM(CKO1333:CKO1334)</f>
        <v>0</v>
      </c>
      <c r="CKP1336" s="62">
        <f>CKO1336/CKN1336</f>
        <v>0</v>
      </c>
      <c r="CKQ1336" s="62">
        <f>CKN1336-CKO1336</f>
        <v>1000000</v>
      </c>
      <c r="CKR1336" s="62">
        <f>SUM(CKR1333:CKR1334)</f>
        <v>2000000</v>
      </c>
      <c r="CKS1336" s="62">
        <f>SUM(CKS1333:CKS1334)</f>
        <v>0</v>
      </c>
      <c r="CKT1336" s="62">
        <f>CKS1336/CKR1336</f>
        <v>0</v>
      </c>
      <c r="CKU1336" s="62">
        <f>CKR1336-CKS1336</f>
        <v>2000000</v>
      </c>
      <c r="CKV1336" s="62">
        <f>CKR1336+CKN1336</f>
        <v>3000000</v>
      </c>
      <c r="CLC1336" s="62" t="s">
        <v>1938</v>
      </c>
      <c r="CLD1336" s="62">
        <f>SUM(CLD1333:CLD1334)</f>
        <v>1000000</v>
      </c>
      <c r="CLE1336" s="62">
        <f>SUM(CLE1333:CLE1334)</f>
        <v>0</v>
      </c>
      <c r="CLF1336" s="62">
        <f>CLE1336/CLD1336</f>
        <v>0</v>
      </c>
      <c r="CLG1336" s="62">
        <f>CLD1336-CLE1336</f>
        <v>1000000</v>
      </c>
      <c r="CLH1336" s="62">
        <f>SUM(CLH1333:CLH1334)</f>
        <v>2000000</v>
      </c>
      <c r="CLI1336" s="62">
        <f>SUM(CLI1333:CLI1334)</f>
        <v>0</v>
      </c>
      <c r="CLJ1336" s="62">
        <f>CLI1336/CLH1336</f>
        <v>0</v>
      </c>
      <c r="CLK1336" s="62">
        <f>CLH1336-CLI1336</f>
        <v>2000000</v>
      </c>
      <c r="CLL1336" s="62">
        <f>CLH1336+CLD1336</f>
        <v>3000000</v>
      </c>
      <c r="CLS1336" s="62" t="s">
        <v>1938</v>
      </c>
      <c r="CLT1336" s="62">
        <f>SUM(CLT1333:CLT1334)</f>
        <v>1000000</v>
      </c>
      <c r="CLU1336" s="62">
        <f>SUM(CLU1333:CLU1334)</f>
        <v>0</v>
      </c>
      <c r="CLV1336" s="62">
        <f>CLU1336/CLT1336</f>
        <v>0</v>
      </c>
      <c r="CLW1336" s="62">
        <f>CLT1336-CLU1336</f>
        <v>1000000</v>
      </c>
      <c r="CLX1336" s="62">
        <f>SUM(CLX1333:CLX1334)</f>
        <v>2000000</v>
      </c>
      <c r="CLY1336" s="62">
        <f>SUM(CLY1333:CLY1334)</f>
        <v>0</v>
      </c>
      <c r="CLZ1336" s="62">
        <f>CLY1336/CLX1336</f>
        <v>0</v>
      </c>
      <c r="CMA1336" s="62">
        <f>CLX1336-CLY1336</f>
        <v>2000000</v>
      </c>
      <c r="CMB1336" s="62">
        <f>CLX1336+CLT1336</f>
        <v>3000000</v>
      </c>
      <c r="CMI1336" s="62" t="s">
        <v>1938</v>
      </c>
      <c r="CMJ1336" s="62">
        <f>SUM(CMJ1333:CMJ1334)</f>
        <v>1000000</v>
      </c>
      <c r="CMK1336" s="62">
        <f>SUM(CMK1333:CMK1334)</f>
        <v>0</v>
      </c>
      <c r="CML1336" s="62">
        <f>CMK1336/CMJ1336</f>
        <v>0</v>
      </c>
      <c r="CMM1336" s="62">
        <f>CMJ1336-CMK1336</f>
        <v>1000000</v>
      </c>
      <c r="CMN1336" s="62">
        <f>SUM(CMN1333:CMN1334)</f>
        <v>2000000</v>
      </c>
      <c r="CMO1336" s="62">
        <f>SUM(CMO1333:CMO1334)</f>
        <v>0</v>
      </c>
      <c r="CMP1336" s="62">
        <f>CMO1336/CMN1336</f>
        <v>0</v>
      </c>
      <c r="CMQ1336" s="62">
        <f>CMN1336-CMO1336</f>
        <v>2000000</v>
      </c>
      <c r="CMR1336" s="62">
        <f>CMN1336+CMJ1336</f>
        <v>3000000</v>
      </c>
      <c r="CMY1336" s="62" t="s">
        <v>1938</v>
      </c>
      <c r="CMZ1336" s="62">
        <f>SUM(CMZ1333:CMZ1334)</f>
        <v>1000000</v>
      </c>
      <c r="CNA1336" s="62">
        <f>SUM(CNA1333:CNA1334)</f>
        <v>0</v>
      </c>
      <c r="CNB1336" s="62">
        <f>CNA1336/CMZ1336</f>
        <v>0</v>
      </c>
      <c r="CNC1336" s="62">
        <f>CMZ1336-CNA1336</f>
        <v>1000000</v>
      </c>
      <c r="CND1336" s="62">
        <f>SUM(CND1333:CND1334)</f>
        <v>2000000</v>
      </c>
      <c r="CNE1336" s="62">
        <f>SUM(CNE1333:CNE1334)</f>
        <v>0</v>
      </c>
      <c r="CNF1336" s="62">
        <f>CNE1336/CND1336</f>
        <v>0</v>
      </c>
      <c r="CNG1336" s="62">
        <f>CND1336-CNE1336</f>
        <v>2000000</v>
      </c>
      <c r="CNH1336" s="62">
        <f>CND1336+CMZ1336</f>
        <v>3000000</v>
      </c>
      <c r="CNO1336" s="62" t="s">
        <v>1938</v>
      </c>
      <c r="CNP1336" s="62">
        <f>SUM(CNP1333:CNP1334)</f>
        <v>1000000</v>
      </c>
      <c r="CNQ1336" s="62">
        <f>SUM(CNQ1333:CNQ1334)</f>
        <v>0</v>
      </c>
      <c r="CNR1336" s="62">
        <f>CNQ1336/CNP1336</f>
        <v>0</v>
      </c>
      <c r="CNS1336" s="62">
        <f>CNP1336-CNQ1336</f>
        <v>1000000</v>
      </c>
      <c r="CNT1336" s="62">
        <f>SUM(CNT1333:CNT1334)</f>
        <v>2000000</v>
      </c>
      <c r="CNU1336" s="62">
        <f>SUM(CNU1333:CNU1334)</f>
        <v>0</v>
      </c>
      <c r="CNV1336" s="62">
        <f>CNU1336/CNT1336</f>
        <v>0</v>
      </c>
      <c r="CNW1336" s="62">
        <f>CNT1336-CNU1336</f>
        <v>2000000</v>
      </c>
      <c r="CNX1336" s="62">
        <f>CNT1336+CNP1336</f>
        <v>3000000</v>
      </c>
      <c r="COE1336" s="62" t="s">
        <v>1938</v>
      </c>
      <c r="COF1336" s="62">
        <f>SUM(COF1333:COF1334)</f>
        <v>1000000</v>
      </c>
      <c r="COG1336" s="62">
        <f>SUM(COG1333:COG1334)</f>
        <v>0</v>
      </c>
      <c r="COH1336" s="62">
        <f>COG1336/COF1336</f>
        <v>0</v>
      </c>
      <c r="COI1336" s="62">
        <f>COF1336-COG1336</f>
        <v>1000000</v>
      </c>
      <c r="COJ1336" s="62">
        <f>SUM(COJ1333:COJ1334)</f>
        <v>2000000</v>
      </c>
      <c r="COK1336" s="62">
        <f>SUM(COK1333:COK1334)</f>
        <v>0</v>
      </c>
      <c r="COL1336" s="62">
        <f>COK1336/COJ1336</f>
        <v>0</v>
      </c>
      <c r="COM1336" s="62">
        <f>COJ1336-COK1336</f>
        <v>2000000</v>
      </c>
      <c r="CON1336" s="62">
        <f>COJ1336+COF1336</f>
        <v>3000000</v>
      </c>
      <c r="COU1336" s="62" t="s">
        <v>1938</v>
      </c>
      <c r="COV1336" s="62">
        <f>SUM(COV1333:COV1334)</f>
        <v>1000000</v>
      </c>
      <c r="COW1336" s="62">
        <f>SUM(COW1333:COW1334)</f>
        <v>0</v>
      </c>
      <c r="COX1336" s="62">
        <f>COW1336/COV1336</f>
        <v>0</v>
      </c>
      <c r="COY1336" s="62">
        <f>COV1336-COW1336</f>
        <v>1000000</v>
      </c>
      <c r="COZ1336" s="62">
        <f>SUM(COZ1333:COZ1334)</f>
        <v>2000000</v>
      </c>
      <c r="CPA1336" s="62">
        <f>SUM(CPA1333:CPA1334)</f>
        <v>0</v>
      </c>
      <c r="CPB1336" s="62">
        <f>CPA1336/COZ1336</f>
        <v>0</v>
      </c>
      <c r="CPC1336" s="62">
        <f>COZ1336-CPA1336</f>
        <v>2000000</v>
      </c>
      <c r="CPD1336" s="62">
        <f>COZ1336+COV1336</f>
        <v>3000000</v>
      </c>
      <c r="CPK1336" s="62" t="s">
        <v>1938</v>
      </c>
      <c r="CPL1336" s="62">
        <f>SUM(CPL1333:CPL1334)</f>
        <v>1000000</v>
      </c>
      <c r="CPM1336" s="62">
        <f>SUM(CPM1333:CPM1334)</f>
        <v>0</v>
      </c>
      <c r="CPN1336" s="62">
        <f>CPM1336/CPL1336</f>
        <v>0</v>
      </c>
      <c r="CPO1336" s="62">
        <f>CPL1336-CPM1336</f>
        <v>1000000</v>
      </c>
      <c r="CPP1336" s="62">
        <f>SUM(CPP1333:CPP1334)</f>
        <v>2000000</v>
      </c>
      <c r="CPQ1336" s="62">
        <f>SUM(CPQ1333:CPQ1334)</f>
        <v>0</v>
      </c>
      <c r="CPR1336" s="62">
        <f>CPQ1336/CPP1336</f>
        <v>0</v>
      </c>
      <c r="CPS1336" s="62">
        <f>CPP1336-CPQ1336</f>
        <v>2000000</v>
      </c>
      <c r="CPT1336" s="62">
        <f>CPP1336+CPL1336</f>
        <v>3000000</v>
      </c>
      <c r="CQA1336" s="62" t="s">
        <v>1938</v>
      </c>
      <c r="CQB1336" s="62">
        <f>SUM(CQB1333:CQB1334)</f>
        <v>1000000</v>
      </c>
      <c r="CQC1336" s="62">
        <f>SUM(CQC1333:CQC1334)</f>
        <v>0</v>
      </c>
      <c r="CQD1336" s="62">
        <f>CQC1336/CQB1336</f>
        <v>0</v>
      </c>
      <c r="CQE1336" s="62">
        <f>CQB1336-CQC1336</f>
        <v>1000000</v>
      </c>
      <c r="CQF1336" s="62">
        <f>SUM(CQF1333:CQF1334)</f>
        <v>2000000</v>
      </c>
      <c r="CQG1336" s="62">
        <f>SUM(CQG1333:CQG1334)</f>
        <v>0</v>
      </c>
      <c r="CQH1336" s="62">
        <f>CQG1336/CQF1336</f>
        <v>0</v>
      </c>
      <c r="CQI1336" s="62">
        <f>CQF1336-CQG1336</f>
        <v>2000000</v>
      </c>
      <c r="CQJ1336" s="62">
        <f>CQF1336+CQB1336</f>
        <v>3000000</v>
      </c>
      <c r="CQQ1336" s="62" t="s">
        <v>1938</v>
      </c>
      <c r="CQR1336" s="62">
        <f>SUM(CQR1333:CQR1334)</f>
        <v>1000000</v>
      </c>
      <c r="CQS1336" s="62">
        <f>SUM(CQS1333:CQS1334)</f>
        <v>0</v>
      </c>
      <c r="CQT1336" s="62">
        <f>CQS1336/CQR1336</f>
        <v>0</v>
      </c>
      <c r="CQU1336" s="62">
        <f>CQR1336-CQS1336</f>
        <v>1000000</v>
      </c>
      <c r="CQV1336" s="62">
        <f>SUM(CQV1333:CQV1334)</f>
        <v>2000000</v>
      </c>
      <c r="CQW1336" s="62">
        <f>SUM(CQW1333:CQW1334)</f>
        <v>0</v>
      </c>
      <c r="CQX1336" s="62">
        <f>CQW1336/CQV1336</f>
        <v>0</v>
      </c>
      <c r="CQY1336" s="62">
        <f>CQV1336-CQW1336</f>
        <v>2000000</v>
      </c>
      <c r="CQZ1336" s="62">
        <f>CQV1336+CQR1336</f>
        <v>3000000</v>
      </c>
      <c r="CRG1336" s="62" t="s">
        <v>1938</v>
      </c>
      <c r="CRH1336" s="62">
        <f>SUM(CRH1333:CRH1334)</f>
        <v>1000000</v>
      </c>
      <c r="CRI1336" s="62">
        <f>SUM(CRI1333:CRI1334)</f>
        <v>0</v>
      </c>
      <c r="CRJ1336" s="62">
        <f>CRI1336/CRH1336</f>
        <v>0</v>
      </c>
      <c r="CRK1336" s="62">
        <f>CRH1336-CRI1336</f>
        <v>1000000</v>
      </c>
      <c r="CRL1336" s="62">
        <f>SUM(CRL1333:CRL1334)</f>
        <v>2000000</v>
      </c>
      <c r="CRM1336" s="62">
        <f>SUM(CRM1333:CRM1334)</f>
        <v>0</v>
      </c>
      <c r="CRN1336" s="62">
        <f>CRM1336/CRL1336</f>
        <v>0</v>
      </c>
      <c r="CRO1336" s="62">
        <f>CRL1336-CRM1336</f>
        <v>2000000</v>
      </c>
      <c r="CRP1336" s="62">
        <f>CRL1336+CRH1336</f>
        <v>3000000</v>
      </c>
      <c r="CRW1336" s="62" t="s">
        <v>1938</v>
      </c>
      <c r="CRX1336" s="62">
        <f>SUM(CRX1333:CRX1334)</f>
        <v>1000000</v>
      </c>
      <c r="CRY1336" s="62">
        <f>SUM(CRY1333:CRY1334)</f>
        <v>0</v>
      </c>
      <c r="CRZ1336" s="62">
        <f>CRY1336/CRX1336</f>
        <v>0</v>
      </c>
      <c r="CSA1336" s="62">
        <f>CRX1336-CRY1336</f>
        <v>1000000</v>
      </c>
      <c r="CSB1336" s="62">
        <f>SUM(CSB1333:CSB1334)</f>
        <v>2000000</v>
      </c>
      <c r="CSC1336" s="62">
        <f>SUM(CSC1333:CSC1334)</f>
        <v>0</v>
      </c>
      <c r="CSD1336" s="62">
        <f>CSC1336/CSB1336</f>
        <v>0</v>
      </c>
      <c r="CSE1336" s="62">
        <f>CSB1336-CSC1336</f>
        <v>2000000</v>
      </c>
      <c r="CSF1336" s="62">
        <f>CSB1336+CRX1336</f>
        <v>3000000</v>
      </c>
      <c r="CSM1336" s="62" t="s">
        <v>1938</v>
      </c>
      <c r="CSN1336" s="62">
        <f>SUM(CSN1333:CSN1334)</f>
        <v>1000000</v>
      </c>
      <c r="CSO1336" s="62">
        <f>SUM(CSO1333:CSO1334)</f>
        <v>0</v>
      </c>
      <c r="CSP1336" s="62">
        <f>CSO1336/CSN1336</f>
        <v>0</v>
      </c>
      <c r="CSQ1336" s="62">
        <f>CSN1336-CSO1336</f>
        <v>1000000</v>
      </c>
      <c r="CSR1336" s="62">
        <f>SUM(CSR1333:CSR1334)</f>
        <v>2000000</v>
      </c>
      <c r="CSS1336" s="62">
        <f>SUM(CSS1333:CSS1334)</f>
        <v>0</v>
      </c>
      <c r="CST1336" s="62">
        <f>CSS1336/CSR1336</f>
        <v>0</v>
      </c>
      <c r="CSU1336" s="62">
        <f>CSR1336-CSS1336</f>
        <v>2000000</v>
      </c>
      <c r="CSV1336" s="62">
        <f>CSR1336+CSN1336</f>
        <v>3000000</v>
      </c>
      <c r="CTC1336" s="62" t="s">
        <v>1938</v>
      </c>
      <c r="CTD1336" s="62">
        <f>SUM(CTD1333:CTD1334)</f>
        <v>1000000</v>
      </c>
      <c r="CTE1336" s="62">
        <f>SUM(CTE1333:CTE1334)</f>
        <v>0</v>
      </c>
      <c r="CTF1336" s="62">
        <f>CTE1336/CTD1336</f>
        <v>0</v>
      </c>
      <c r="CTG1336" s="62">
        <f>CTD1336-CTE1336</f>
        <v>1000000</v>
      </c>
      <c r="CTH1336" s="62">
        <f>SUM(CTH1333:CTH1334)</f>
        <v>2000000</v>
      </c>
      <c r="CTI1336" s="62">
        <f>SUM(CTI1333:CTI1334)</f>
        <v>0</v>
      </c>
      <c r="CTJ1336" s="62">
        <f>CTI1336/CTH1336</f>
        <v>0</v>
      </c>
      <c r="CTK1336" s="62">
        <f>CTH1336-CTI1336</f>
        <v>2000000</v>
      </c>
      <c r="CTL1336" s="62">
        <f>CTH1336+CTD1336</f>
        <v>3000000</v>
      </c>
      <c r="CTS1336" s="62" t="s">
        <v>1938</v>
      </c>
      <c r="CTT1336" s="62">
        <f>SUM(CTT1333:CTT1334)</f>
        <v>1000000</v>
      </c>
      <c r="CTU1336" s="62">
        <f>SUM(CTU1333:CTU1334)</f>
        <v>0</v>
      </c>
      <c r="CTV1336" s="62">
        <f>CTU1336/CTT1336</f>
        <v>0</v>
      </c>
      <c r="CTW1336" s="62">
        <f>CTT1336-CTU1336</f>
        <v>1000000</v>
      </c>
      <c r="CTX1336" s="62">
        <f>SUM(CTX1333:CTX1334)</f>
        <v>2000000</v>
      </c>
      <c r="CTY1336" s="62">
        <f>SUM(CTY1333:CTY1334)</f>
        <v>0</v>
      </c>
      <c r="CTZ1336" s="62">
        <f>CTY1336/CTX1336</f>
        <v>0</v>
      </c>
      <c r="CUA1336" s="62">
        <f>CTX1336-CTY1336</f>
        <v>2000000</v>
      </c>
      <c r="CUB1336" s="62">
        <f>CTX1336+CTT1336</f>
        <v>3000000</v>
      </c>
      <c r="CUI1336" s="62" t="s">
        <v>1938</v>
      </c>
      <c r="CUJ1336" s="62">
        <f>SUM(CUJ1333:CUJ1334)</f>
        <v>1000000</v>
      </c>
      <c r="CUK1336" s="62">
        <f>SUM(CUK1333:CUK1334)</f>
        <v>0</v>
      </c>
      <c r="CUL1336" s="62">
        <f>CUK1336/CUJ1336</f>
        <v>0</v>
      </c>
      <c r="CUM1336" s="62">
        <f>CUJ1336-CUK1336</f>
        <v>1000000</v>
      </c>
      <c r="CUN1336" s="62">
        <f>SUM(CUN1333:CUN1334)</f>
        <v>2000000</v>
      </c>
      <c r="CUO1336" s="62">
        <f>SUM(CUO1333:CUO1334)</f>
        <v>0</v>
      </c>
      <c r="CUP1336" s="62">
        <f>CUO1336/CUN1336</f>
        <v>0</v>
      </c>
      <c r="CUQ1336" s="62">
        <f>CUN1336-CUO1336</f>
        <v>2000000</v>
      </c>
      <c r="CUR1336" s="62">
        <f>CUN1336+CUJ1336</f>
        <v>3000000</v>
      </c>
      <c r="CUY1336" s="62" t="s">
        <v>1938</v>
      </c>
      <c r="CUZ1336" s="62">
        <f>SUM(CUZ1333:CUZ1334)</f>
        <v>1000000</v>
      </c>
      <c r="CVA1336" s="62">
        <f>SUM(CVA1333:CVA1334)</f>
        <v>0</v>
      </c>
      <c r="CVB1336" s="62">
        <f>CVA1336/CUZ1336</f>
        <v>0</v>
      </c>
      <c r="CVC1336" s="62">
        <f>CUZ1336-CVA1336</f>
        <v>1000000</v>
      </c>
      <c r="CVD1336" s="62">
        <f>SUM(CVD1333:CVD1334)</f>
        <v>2000000</v>
      </c>
      <c r="CVE1336" s="62">
        <f>SUM(CVE1333:CVE1334)</f>
        <v>0</v>
      </c>
      <c r="CVF1336" s="62">
        <f>CVE1336/CVD1336</f>
        <v>0</v>
      </c>
      <c r="CVG1336" s="62">
        <f>CVD1336-CVE1336</f>
        <v>2000000</v>
      </c>
      <c r="CVH1336" s="62">
        <f>CVD1336+CUZ1336</f>
        <v>3000000</v>
      </c>
      <c r="CVO1336" s="62" t="s">
        <v>1938</v>
      </c>
      <c r="CVP1336" s="62">
        <f>SUM(CVP1333:CVP1334)</f>
        <v>1000000</v>
      </c>
      <c r="CVQ1336" s="62">
        <f>SUM(CVQ1333:CVQ1334)</f>
        <v>0</v>
      </c>
      <c r="CVR1336" s="62">
        <f>CVQ1336/CVP1336</f>
        <v>0</v>
      </c>
      <c r="CVS1336" s="62">
        <f>CVP1336-CVQ1336</f>
        <v>1000000</v>
      </c>
      <c r="CVT1336" s="62">
        <f>SUM(CVT1333:CVT1334)</f>
        <v>2000000</v>
      </c>
      <c r="CVU1336" s="62">
        <f>SUM(CVU1333:CVU1334)</f>
        <v>0</v>
      </c>
      <c r="CVV1336" s="62">
        <f>CVU1336/CVT1336</f>
        <v>0</v>
      </c>
      <c r="CVW1336" s="62">
        <f>CVT1336-CVU1336</f>
        <v>2000000</v>
      </c>
      <c r="CVX1336" s="62">
        <f>CVT1336+CVP1336</f>
        <v>3000000</v>
      </c>
      <c r="CWE1336" s="62" t="s">
        <v>1938</v>
      </c>
      <c r="CWF1336" s="62">
        <f>SUM(CWF1333:CWF1334)</f>
        <v>1000000</v>
      </c>
      <c r="CWG1336" s="62">
        <f>SUM(CWG1333:CWG1334)</f>
        <v>0</v>
      </c>
      <c r="CWH1336" s="62">
        <f>CWG1336/CWF1336</f>
        <v>0</v>
      </c>
      <c r="CWI1336" s="62">
        <f>CWF1336-CWG1336</f>
        <v>1000000</v>
      </c>
      <c r="CWJ1336" s="62">
        <f>SUM(CWJ1333:CWJ1334)</f>
        <v>2000000</v>
      </c>
      <c r="CWK1336" s="62">
        <f>SUM(CWK1333:CWK1334)</f>
        <v>0</v>
      </c>
      <c r="CWL1336" s="62">
        <f>CWK1336/CWJ1336</f>
        <v>0</v>
      </c>
      <c r="CWM1336" s="62">
        <f>CWJ1336-CWK1336</f>
        <v>2000000</v>
      </c>
      <c r="CWN1336" s="62">
        <f>CWJ1336+CWF1336</f>
        <v>3000000</v>
      </c>
      <c r="CWU1336" s="62" t="s">
        <v>1938</v>
      </c>
      <c r="CWV1336" s="62">
        <f>SUM(CWV1333:CWV1334)</f>
        <v>1000000</v>
      </c>
      <c r="CWW1336" s="62">
        <f>SUM(CWW1333:CWW1334)</f>
        <v>0</v>
      </c>
      <c r="CWX1336" s="62">
        <f>CWW1336/CWV1336</f>
        <v>0</v>
      </c>
      <c r="CWY1336" s="62">
        <f>CWV1336-CWW1336</f>
        <v>1000000</v>
      </c>
      <c r="CWZ1336" s="62">
        <f>SUM(CWZ1333:CWZ1334)</f>
        <v>2000000</v>
      </c>
      <c r="CXA1336" s="62">
        <f>SUM(CXA1333:CXA1334)</f>
        <v>0</v>
      </c>
      <c r="CXB1336" s="62">
        <f>CXA1336/CWZ1336</f>
        <v>0</v>
      </c>
      <c r="CXC1336" s="62">
        <f>CWZ1336-CXA1336</f>
        <v>2000000</v>
      </c>
      <c r="CXD1336" s="62">
        <f>CWZ1336+CWV1336</f>
        <v>3000000</v>
      </c>
      <c r="CXK1336" s="62" t="s">
        <v>1938</v>
      </c>
      <c r="CXL1336" s="62">
        <f>SUM(CXL1333:CXL1334)</f>
        <v>1000000</v>
      </c>
      <c r="CXM1336" s="62">
        <f>SUM(CXM1333:CXM1334)</f>
        <v>0</v>
      </c>
      <c r="CXN1336" s="62">
        <f>CXM1336/CXL1336</f>
        <v>0</v>
      </c>
      <c r="CXO1336" s="62">
        <f>CXL1336-CXM1336</f>
        <v>1000000</v>
      </c>
      <c r="CXP1336" s="62">
        <f>SUM(CXP1333:CXP1334)</f>
        <v>2000000</v>
      </c>
      <c r="CXQ1336" s="62">
        <f>SUM(CXQ1333:CXQ1334)</f>
        <v>0</v>
      </c>
      <c r="CXR1336" s="62">
        <f>CXQ1336/CXP1336</f>
        <v>0</v>
      </c>
      <c r="CXS1336" s="62">
        <f>CXP1336-CXQ1336</f>
        <v>2000000</v>
      </c>
      <c r="CXT1336" s="62">
        <f>CXP1336+CXL1336</f>
        <v>3000000</v>
      </c>
      <c r="CYA1336" s="62" t="s">
        <v>1938</v>
      </c>
      <c r="CYB1336" s="62">
        <f>SUM(CYB1333:CYB1334)</f>
        <v>1000000</v>
      </c>
      <c r="CYC1336" s="62">
        <f>SUM(CYC1333:CYC1334)</f>
        <v>0</v>
      </c>
      <c r="CYD1336" s="62">
        <f>CYC1336/CYB1336</f>
        <v>0</v>
      </c>
      <c r="CYE1336" s="62">
        <f>CYB1336-CYC1336</f>
        <v>1000000</v>
      </c>
      <c r="CYF1336" s="62">
        <f>SUM(CYF1333:CYF1334)</f>
        <v>2000000</v>
      </c>
      <c r="CYG1336" s="62">
        <f>SUM(CYG1333:CYG1334)</f>
        <v>0</v>
      </c>
      <c r="CYH1336" s="62">
        <f>CYG1336/CYF1336</f>
        <v>0</v>
      </c>
      <c r="CYI1336" s="62">
        <f>CYF1336-CYG1336</f>
        <v>2000000</v>
      </c>
      <c r="CYJ1336" s="62">
        <f>CYF1336+CYB1336</f>
        <v>3000000</v>
      </c>
      <c r="CYQ1336" s="62" t="s">
        <v>1938</v>
      </c>
      <c r="CYR1336" s="62">
        <f>SUM(CYR1333:CYR1334)</f>
        <v>1000000</v>
      </c>
      <c r="CYS1336" s="62">
        <f>SUM(CYS1333:CYS1334)</f>
        <v>0</v>
      </c>
      <c r="CYT1336" s="62">
        <f>CYS1336/CYR1336</f>
        <v>0</v>
      </c>
      <c r="CYU1336" s="62">
        <f>CYR1336-CYS1336</f>
        <v>1000000</v>
      </c>
      <c r="CYV1336" s="62">
        <f>SUM(CYV1333:CYV1334)</f>
        <v>2000000</v>
      </c>
      <c r="CYW1336" s="62">
        <f>SUM(CYW1333:CYW1334)</f>
        <v>0</v>
      </c>
      <c r="CYX1336" s="62">
        <f>CYW1336/CYV1336</f>
        <v>0</v>
      </c>
      <c r="CYY1336" s="62">
        <f>CYV1336-CYW1336</f>
        <v>2000000</v>
      </c>
      <c r="CYZ1336" s="62">
        <f>CYV1336+CYR1336</f>
        <v>3000000</v>
      </c>
      <c r="CZG1336" s="62" t="s">
        <v>1938</v>
      </c>
      <c r="CZH1336" s="62">
        <f>SUM(CZH1333:CZH1334)</f>
        <v>1000000</v>
      </c>
      <c r="CZI1336" s="62">
        <f>SUM(CZI1333:CZI1334)</f>
        <v>0</v>
      </c>
      <c r="CZJ1336" s="62">
        <f>CZI1336/CZH1336</f>
        <v>0</v>
      </c>
      <c r="CZK1336" s="62">
        <f>CZH1336-CZI1336</f>
        <v>1000000</v>
      </c>
      <c r="CZL1336" s="62">
        <f>SUM(CZL1333:CZL1334)</f>
        <v>2000000</v>
      </c>
      <c r="CZM1336" s="62">
        <f>SUM(CZM1333:CZM1334)</f>
        <v>0</v>
      </c>
      <c r="CZN1336" s="62">
        <f>CZM1336/CZL1336</f>
        <v>0</v>
      </c>
      <c r="CZO1336" s="62">
        <f>CZL1336-CZM1336</f>
        <v>2000000</v>
      </c>
      <c r="CZP1336" s="62">
        <f>CZL1336+CZH1336</f>
        <v>3000000</v>
      </c>
      <c r="CZW1336" s="62" t="s">
        <v>1938</v>
      </c>
      <c r="CZX1336" s="62">
        <f>SUM(CZX1333:CZX1334)</f>
        <v>1000000</v>
      </c>
      <c r="CZY1336" s="62">
        <f>SUM(CZY1333:CZY1334)</f>
        <v>0</v>
      </c>
      <c r="CZZ1336" s="62">
        <f>CZY1336/CZX1336</f>
        <v>0</v>
      </c>
      <c r="DAA1336" s="62">
        <f>CZX1336-CZY1336</f>
        <v>1000000</v>
      </c>
      <c r="DAB1336" s="62">
        <f>SUM(DAB1333:DAB1334)</f>
        <v>2000000</v>
      </c>
      <c r="DAC1336" s="62">
        <f>SUM(DAC1333:DAC1334)</f>
        <v>0</v>
      </c>
      <c r="DAD1336" s="62">
        <f>DAC1336/DAB1336</f>
        <v>0</v>
      </c>
      <c r="DAE1336" s="62">
        <f>DAB1336-DAC1336</f>
        <v>2000000</v>
      </c>
      <c r="DAF1336" s="62">
        <f>DAB1336+CZX1336</f>
        <v>3000000</v>
      </c>
      <c r="DAM1336" s="62" t="s">
        <v>1938</v>
      </c>
      <c r="DAN1336" s="62">
        <f>SUM(DAN1333:DAN1334)</f>
        <v>1000000</v>
      </c>
      <c r="DAO1336" s="62">
        <f>SUM(DAO1333:DAO1334)</f>
        <v>0</v>
      </c>
      <c r="DAP1336" s="62">
        <f>DAO1336/DAN1336</f>
        <v>0</v>
      </c>
      <c r="DAQ1336" s="62">
        <f>DAN1336-DAO1336</f>
        <v>1000000</v>
      </c>
      <c r="DAR1336" s="62">
        <f>SUM(DAR1333:DAR1334)</f>
        <v>2000000</v>
      </c>
      <c r="DAS1336" s="62">
        <f>SUM(DAS1333:DAS1334)</f>
        <v>0</v>
      </c>
      <c r="DAT1336" s="62">
        <f>DAS1336/DAR1336</f>
        <v>0</v>
      </c>
      <c r="DAU1336" s="62">
        <f>DAR1336-DAS1336</f>
        <v>2000000</v>
      </c>
      <c r="DAV1336" s="62">
        <f>DAR1336+DAN1336</f>
        <v>3000000</v>
      </c>
      <c r="DBC1336" s="62" t="s">
        <v>1938</v>
      </c>
      <c r="DBD1336" s="62">
        <f>SUM(DBD1333:DBD1334)</f>
        <v>1000000</v>
      </c>
      <c r="DBE1336" s="62">
        <f>SUM(DBE1333:DBE1334)</f>
        <v>0</v>
      </c>
      <c r="DBF1336" s="62">
        <f>DBE1336/DBD1336</f>
        <v>0</v>
      </c>
      <c r="DBG1336" s="62">
        <f>DBD1336-DBE1336</f>
        <v>1000000</v>
      </c>
      <c r="DBH1336" s="62">
        <f>SUM(DBH1333:DBH1334)</f>
        <v>2000000</v>
      </c>
      <c r="DBI1336" s="62">
        <f>SUM(DBI1333:DBI1334)</f>
        <v>0</v>
      </c>
      <c r="DBJ1336" s="62">
        <f>DBI1336/DBH1336</f>
        <v>0</v>
      </c>
      <c r="DBK1336" s="62">
        <f>DBH1336-DBI1336</f>
        <v>2000000</v>
      </c>
      <c r="DBL1336" s="62">
        <f>DBH1336+DBD1336</f>
        <v>3000000</v>
      </c>
      <c r="DBS1336" s="62" t="s">
        <v>1938</v>
      </c>
      <c r="DBT1336" s="62">
        <f>SUM(DBT1333:DBT1334)</f>
        <v>1000000</v>
      </c>
      <c r="DBU1336" s="62">
        <f>SUM(DBU1333:DBU1334)</f>
        <v>0</v>
      </c>
      <c r="DBV1336" s="62">
        <f>DBU1336/DBT1336</f>
        <v>0</v>
      </c>
      <c r="DBW1336" s="62">
        <f>DBT1336-DBU1336</f>
        <v>1000000</v>
      </c>
      <c r="DBX1336" s="62">
        <f>SUM(DBX1333:DBX1334)</f>
        <v>2000000</v>
      </c>
      <c r="DBY1336" s="62">
        <f>SUM(DBY1333:DBY1334)</f>
        <v>0</v>
      </c>
      <c r="DBZ1336" s="62">
        <f>DBY1336/DBX1336</f>
        <v>0</v>
      </c>
      <c r="DCA1336" s="62">
        <f>DBX1336-DBY1336</f>
        <v>2000000</v>
      </c>
      <c r="DCB1336" s="62">
        <f>DBX1336+DBT1336</f>
        <v>3000000</v>
      </c>
      <c r="DCI1336" s="62" t="s">
        <v>1938</v>
      </c>
      <c r="DCJ1336" s="62">
        <f>SUM(DCJ1333:DCJ1334)</f>
        <v>1000000</v>
      </c>
      <c r="DCK1336" s="62">
        <f>SUM(DCK1333:DCK1334)</f>
        <v>0</v>
      </c>
      <c r="DCL1336" s="62">
        <f>DCK1336/DCJ1336</f>
        <v>0</v>
      </c>
      <c r="DCM1336" s="62">
        <f>DCJ1336-DCK1336</f>
        <v>1000000</v>
      </c>
      <c r="DCN1336" s="62">
        <f>SUM(DCN1333:DCN1334)</f>
        <v>2000000</v>
      </c>
      <c r="DCO1336" s="62">
        <f>SUM(DCO1333:DCO1334)</f>
        <v>0</v>
      </c>
      <c r="DCP1336" s="62">
        <f>DCO1336/DCN1336</f>
        <v>0</v>
      </c>
      <c r="DCQ1336" s="62">
        <f>DCN1336-DCO1336</f>
        <v>2000000</v>
      </c>
      <c r="DCR1336" s="62">
        <f>DCN1336+DCJ1336</f>
        <v>3000000</v>
      </c>
      <c r="DCY1336" s="62" t="s">
        <v>1938</v>
      </c>
      <c r="DCZ1336" s="62">
        <f>SUM(DCZ1333:DCZ1334)</f>
        <v>1000000</v>
      </c>
      <c r="DDA1336" s="62">
        <f>SUM(DDA1333:DDA1334)</f>
        <v>0</v>
      </c>
      <c r="DDB1336" s="62">
        <f>DDA1336/DCZ1336</f>
        <v>0</v>
      </c>
      <c r="DDC1336" s="62">
        <f>DCZ1336-DDA1336</f>
        <v>1000000</v>
      </c>
      <c r="DDD1336" s="62">
        <f>SUM(DDD1333:DDD1334)</f>
        <v>2000000</v>
      </c>
      <c r="DDE1336" s="62">
        <f>SUM(DDE1333:DDE1334)</f>
        <v>0</v>
      </c>
      <c r="DDF1336" s="62">
        <f>DDE1336/DDD1336</f>
        <v>0</v>
      </c>
      <c r="DDG1336" s="62">
        <f>DDD1336-DDE1336</f>
        <v>2000000</v>
      </c>
      <c r="DDH1336" s="62">
        <f>DDD1336+DCZ1336</f>
        <v>3000000</v>
      </c>
      <c r="DDO1336" s="62" t="s">
        <v>1938</v>
      </c>
      <c r="DDP1336" s="62">
        <f>SUM(DDP1333:DDP1334)</f>
        <v>1000000</v>
      </c>
      <c r="DDQ1336" s="62">
        <f>SUM(DDQ1333:DDQ1334)</f>
        <v>0</v>
      </c>
      <c r="DDR1336" s="62">
        <f>DDQ1336/DDP1336</f>
        <v>0</v>
      </c>
      <c r="DDS1336" s="62">
        <f>DDP1336-DDQ1336</f>
        <v>1000000</v>
      </c>
      <c r="DDT1336" s="62">
        <f>SUM(DDT1333:DDT1334)</f>
        <v>2000000</v>
      </c>
      <c r="DDU1336" s="62">
        <f>SUM(DDU1333:DDU1334)</f>
        <v>0</v>
      </c>
      <c r="DDV1336" s="62">
        <f>DDU1336/DDT1336</f>
        <v>0</v>
      </c>
      <c r="DDW1336" s="62">
        <f>DDT1336-DDU1336</f>
        <v>2000000</v>
      </c>
      <c r="DDX1336" s="62">
        <f>DDT1336+DDP1336</f>
        <v>3000000</v>
      </c>
      <c r="DEE1336" s="62" t="s">
        <v>1938</v>
      </c>
      <c r="DEF1336" s="62">
        <f>SUM(DEF1333:DEF1334)</f>
        <v>1000000</v>
      </c>
      <c r="DEG1336" s="62">
        <f>SUM(DEG1333:DEG1334)</f>
        <v>0</v>
      </c>
      <c r="DEH1336" s="62">
        <f>DEG1336/DEF1336</f>
        <v>0</v>
      </c>
      <c r="DEI1336" s="62">
        <f>DEF1336-DEG1336</f>
        <v>1000000</v>
      </c>
      <c r="DEJ1336" s="62">
        <f>SUM(DEJ1333:DEJ1334)</f>
        <v>2000000</v>
      </c>
      <c r="DEK1336" s="62">
        <f>SUM(DEK1333:DEK1334)</f>
        <v>0</v>
      </c>
      <c r="DEL1336" s="62">
        <f>DEK1336/DEJ1336</f>
        <v>0</v>
      </c>
      <c r="DEM1336" s="62">
        <f>DEJ1336-DEK1336</f>
        <v>2000000</v>
      </c>
      <c r="DEN1336" s="62">
        <f>DEJ1336+DEF1336</f>
        <v>3000000</v>
      </c>
      <c r="DEU1336" s="62" t="s">
        <v>1938</v>
      </c>
      <c r="DEV1336" s="62">
        <f>SUM(DEV1333:DEV1334)</f>
        <v>1000000</v>
      </c>
      <c r="DEW1336" s="62">
        <f>SUM(DEW1333:DEW1334)</f>
        <v>0</v>
      </c>
      <c r="DEX1336" s="62">
        <f>DEW1336/DEV1336</f>
        <v>0</v>
      </c>
      <c r="DEY1336" s="62">
        <f>DEV1336-DEW1336</f>
        <v>1000000</v>
      </c>
      <c r="DEZ1336" s="62">
        <f>SUM(DEZ1333:DEZ1334)</f>
        <v>2000000</v>
      </c>
      <c r="DFA1336" s="62">
        <f>SUM(DFA1333:DFA1334)</f>
        <v>0</v>
      </c>
      <c r="DFB1336" s="62">
        <f>DFA1336/DEZ1336</f>
        <v>0</v>
      </c>
      <c r="DFC1336" s="62">
        <f>DEZ1336-DFA1336</f>
        <v>2000000</v>
      </c>
      <c r="DFD1336" s="62">
        <f>DEZ1336+DEV1336</f>
        <v>3000000</v>
      </c>
      <c r="DFK1336" s="62" t="s">
        <v>1938</v>
      </c>
      <c r="DFL1336" s="62">
        <f>SUM(DFL1333:DFL1334)</f>
        <v>1000000</v>
      </c>
      <c r="DFM1336" s="62">
        <f>SUM(DFM1333:DFM1334)</f>
        <v>0</v>
      </c>
      <c r="DFN1336" s="62">
        <f>DFM1336/DFL1336</f>
        <v>0</v>
      </c>
      <c r="DFO1336" s="62">
        <f>DFL1336-DFM1336</f>
        <v>1000000</v>
      </c>
      <c r="DFP1336" s="62">
        <f>SUM(DFP1333:DFP1334)</f>
        <v>2000000</v>
      </c>
      <c r="DFQ1336" s="62">
        <f>SUM(DFQ1333:DFQ1334)</f>
        <v>0</v>
      </c>
      <c r="DFR1336" s="62">
        <f>DFQ1336/DFP1336</f>
        <v>0</v>
      </c>
      <c r="DFS1336" s="62">
        <f>DFP1336-DFQ1336</f>
        <v>2000000</v>
      </c>
      <c r="DFT1336" s="62">
        <f>DFP1336+DFL1336</f>
        <v>3000000</v>
      </c>
      <c r="DGA1336" s="62" t="s">
        <v>1938</v>
      </c>
      <c r="DGB1336" s="62">
        <f>SUM(DGB1333:DGB1334)</f>
        <v>1000000</v>
      </c>
      <c r="DGC1336" s="62">
        <f>SUM(DGC1333:DGC1334)</f>
        <v>0</v>
      </c>
      <c r="DGD1336" s="62">
        <f>DGC1336/DGB1336</f>
        <v>0</v>
      </c>
      <c r="DGE1336" s="62">
        <f>DGB1336-DGC1336</f>
        <v>1000000</v>
      </c>
      <c r="DGF1336" s="62">
        <f>SUM(DGF1333:DGF1334)</f>
        <v>2000000</v>
      </c>
      <c r="DGG1336" s="62">
        <f>SUM(DGG1333:DGG1334)</f>
        <v>0</v>
      </c>
      <c r="DGH1336" s="62">
        <f>DGG1336/DGF1336</f>
        <v>0</v>
      </c>
      <c r="DGI1336" s="62">
        <f>DGF1336-DGG1336</f>
        <v>2000000</v>
      </c>
      <c r="DGJ1336" s="62">
        <f>DGF1336+DGB1336</f>
        <v>3000000</v>
      </c>
      <c r="DGQ1336" s="62" t="s">
        <v>1938</v>
      </c>
      <c r="DGR1336" s="62">
        <f>SUM(DGR1333:DGR1334)</f>
        <v>1000000</v>
      </c>
      <c r="DGS1336" s="62">
        <f>SUM(DGS1333:DGS1334)</f>
        <v>0</v>
      </c>
      <c r="DGT1336" s="62">
        <f>DGS1336/DGR1336</f>
        <v>0</v>
      </c>
      <c r="DGU1336" s="62">
        <f>DGR1336-DGS1336</f>
        <v>1000000</v>
      </c>
      <c r="DGV1336" s="62">
        <f>SUM(DGV1333:DGV1334)</f>
        <v>2000000</v>
      </c>
      <c r="DGW1336" s="62">
        <f>SUM(DGW1333:DGW1334)</f>
        <v>0</v>
      </c>
      <c r="DGX1336" s="62">
        <f>DGW1336/DGV1336</f>
        <v>0</v>
      </c>
      <c r="DGY1336" s="62">
        <f>DGV1336-DGW1336</f>
        <v>2000000</v>
      </c>
      <c r="DGZ1336" s="62">
        <f>DGV1336+DGR1336</f>
        <v>3000000</v>
      </c>
      <c r="DHG1336" s="62" t="s">
        <v>1938</v>
      </c>
      <c r="DHH1336" s="62">
        <f>SUM(DHH1333:DHH1334)</f>
        <v>1000000</v>
      </c>
      <c r="DHI1336" s="62">
        <f>SUM(DHI1333:DHI1334)</f>
        <v>0</v>
      </c>
      <c r="DHJ1336" s="62">
        <f>DHI1336/DHH1336</f>
        <v>0</v>
      </c>
      <c r="DHK1336" s="62">
        <f>DHH1336-DHI1336</f>
        <v>1000000</v>
      </c>
      <c r="DHL1336" s="62">
        <f>SUM(DHL1333:DHL1334)</f>
        <v>2000000</v>
      </c>
      <c r="DHM1336" s="62">
        <f>SUM(DHM1333:DHM1334)</f>
        <v>0</v>
      </c>
      <c r="DHN1336" s="62">
        <f>DHM1336/DHL1336</f>
        <v>0</v>
      </c>
      <c r="DHO1336" s="62">
        <f>DHL1336-DHM1336</f>
        <v>2000000</v>
      </c>
      <c r="DHP1336" s="62">
        <f>DHL1336+DHH1336</f>
        <v>3000000</v>
      </c>
      <c r="DHW1336" s="62" t="s">
        <v>1938</v>
      </c>
      <c r="DHX1336" s="62">
        <f>SUM(DHX1333:DHX1334)</f>
        <v>1000000</v>
      </c>
      <c r="DHY1336" s="62">
        <f>SUM(DHY1333:DHY1334)</f>
        <v>0</v>
      </c>
      <c r="DHZ1336" s="62">
        <f>DHY1336/DHX1336</f>
        <v>0</v>
      </c>
      <c r="DIA1336" s="62">
        <f>DHX1336-DHY1336</f>
        <v>1000000</v>
      </c>
      <c r="DIB1336" s="62">
        <f>SUM(DIB1333:DIB1334)</f>
        <v>2000000</v>
      </c>
      <c r="DIC1336" s="62">
        <f>SUM(DIC1333:DIC1334)</f>
        <v>0</v>
      </c>
      <c r="DID1336" s="62">
        <f>DIC1336/DIB1336</f>
        <v>0</v>
      </c>
      <c r="DIE1336" s="62">
        <f>DIB1336-DIC1336</f>
        <v>2000000</v>
      </c>
      <c r="DIF1336" s="62">
        <f>DIB1336+DHX1336</f>
        <v>3000000</v>
      </c>
      <c r="DIM1336" s="62" t="s">
        <v>1938</v>
      </c>
      <c r="DIN1336" s="62">
        <f>SUM(DIN1333:DIN1334)</f>
        <v>1000000</v>
      </c>
      <c r="DIO1336" s="62">
        <f>SUM(DIO1333:DIO1334)</f>
        <v>0</v>
      </c>
      <c r="DIP1336" s="62">
        <f>DIO1336/DIN1336</f>
        <v>0</v>
      </c>
      <c r="DIQ1336" s="62">
        <f>DIN1336-DIO1336</f>
        <v>1000000</v>
      </c>
      <c r="DIR1336" s="62">
        <f>SUM(DIR1333:DIR1334)</f>
        <v>2000000</v>
      </c>
      <c r="DIS1336" s="62">
        <f>SUM(DIS1333:DIS1334)</f>
        <v>0</v>
      </c>
      <c r="DIT1336" s="62">
        <f>DIS1336/DIR1336</f>
        <v>0</v>
      </c>
      <c r="DIU1336" s="62">
        <f>DIR1336-DIS1336</f>
        <v>2000000</v>
      </c>
      <c r="DIV1336" s="62">
        <f>DIR1336+DIN1336</f>
        <v>3000000</v>
      </c>
      <c r="DJC1336" s="62" t="s">
        <v>1938</v>
      </c>
      <c r="DJD1336" s="62">
        <f>SUM(DJD1333:DJD1334)</f>
        <v>1000000</v>
      </c>
      <c r="DJE1336" s="62">
        <f>SUM(DJE1333:DJE1334)</f>
        <v>0</v>
      </c>
      <c r="DJF1336" s="62">
        <f>DJE1336/DJD1336</f>
        <v>0</v>
      </c>
      <c r="DJG1336" s="62">
        <f>DJD1336-DJE1336</f>
        <v>1000000</v>
      </c>
      <c r="DJH1336" s="62">
        <f>SUM(DJH1333:DJH1334)</f>
        <v>2000000</v>
      </c>
      <c r="DJI1336" s="62">
        <f>SUM(DJI1333:DJI1334)</f>
        <v>0</v>
      </c>
      <c r="DJJ1336" s="62">
        <f>DJI1336/DJH1336</f>
        <v>0</v>
      </c>
      <c r="DJK1336" s="62">
        <f>DJH1336-DJI1336</f>
        <v>2000000</v>
      </c>
      <c r="DJL1336" s="62">
        <f>DJH1336+DJD1336</f>
        <v>3000000</v>
      </c>
      <c r="DJS1336" s="62" t="s">
        <v>1938</v>
      </c>
      <c r="DJT1336" s="62">
        <f>SUM(DJT1333:DJT1334)</f>
        <v>1000000</v>
      </c>
      <c r="DJU1336" s="62">
        <f>SUM(DJU1333:DJU1334)</f>
        <v>0</v>
      </c>
      <c r="DJV1336" s="62">
        <f>DJU1336/DJT1336</f>
        <v>0</v>
      </c>
      <c r="DJW1336" s="62">
        <f>DJT1336-DJU1336</f>
        <v>1000000</v>
      </c>
      <c r="DJX1336" s="62">
        <f>SUM(DJX1333:DJX1334)</f>
        <v>2000000</v>
      </c>
      <c r="DJY1336" s="62">
        <f>SUM(DJY1333:DJY1334)</f>
        <v>0</v>
      </c>
      <c r="DJZ1336" s="62">
        <f>DJY1336/DJX1336</f>
        <v>0</v>
      </c>
      <c r="DKA1336" s="62">
        <f>DJX1336-DJY1336</f>
        <v>2000000</v>
      </c>
      <c r="DKB1336" s="62">
        <f>DJX1336+DJT1336</f>
        <v>3000000</v>
      </c>
      <c r="DKI1336" s="62" t="s">
        <v>1938</v>
      </c>
      <c r="DKJ1336" s="62">
        <f>SUM(DKJ1333:DKJ1334)</f>
        <v>1000000</v>
      </c>
      <c r="DKK1336" s="62">
        <f>SUM(DKK1333:DKK1334)</f>
        <v>0</v>
      </c>
      <c r="DKL1336" s="62">
        <f>DKK1336/DKJ1336</f>
        <v>0</v>
      </c>
      <c r="DKM1336" s="62">
        <f>DKJ1336-DKK1336</f>
        <v>1000000</v>
      </c>
      <c r="DKN1336" s="62">
        <f>SUM(DKN1333:DKN1334)</f>
        <v>2000000</v>
      </c>
      <c r="DKO1336" s="62">
        <f>SUM(DKO1333:DKO1334)</f>
        <v>0</v>
      </c>
      <c r="DKP1336" s="62">
        <f>DKO1336/DKN1336</f>
        <v>0</v>
      </c>
      <c r="DKQ1336" s="62">
        <f>DKN1336-DKO1336</f>
        <v>2000000</v>
      </c>
      <c r="DKR1336" s="62">
        <f>DKN1336+DKJ1336</f>
        <v>3000000</v>
      </c>
      <c r="DKY1336" s="62" t="s">
        <v>1938</v>
      </c>
      <c r="DKZ1336" s="62">
        <f>SUM(DKZ1333:DKZ1334)</f>
        <v>1000000</v>
      </c>
      <c r="DLA1336" s="62">
        <f>SUM(DLA1333:DLA1334)</f>
        <v>0</v>
      </c>
      <c r="DLB1336" s="62">
        <f>DLA1336/DKZ1336</f>
        <v>0</v>
      </c>
      <c r="DLC1336" s="62">
        <f>DKZ1336-DLA1336</f>
        <v>1000000</v>
      </c>
      <c r="DLD1336" s="62">
        <f>SUM(DLD1333:DLD1334)</f>
        <v>2000000</v>
      </c>
      <c r="DLE1336" s="62">
        <f>SUM(DLE1333:DLE1334)</f>
        <v>0</v>
      </c>
      <c r="DLF1336" s="62">
        <f>DLE1336/DLD1336</f>
        <v>0</v>
      </c>
      <c r="DLG1336" s="62">
        <f>DLD1336-DLE1336</f>
        <v>2000000</v>
      </c>
      <c r="DLH1336" s="62">
        <f>DLD1336+DKZ1336</f>
        <v>3000000</v>
      </c>
      <c r="DLO1336" s="62" t="s">
        <v>1938</v>
      </c>
      <c r="DLP1336" s="62">
        <f>SUM(DLP1333:DLP1334)</f>
        <v>1000000</v>
      </c>
      <c r="DLQ1336" s="62">
        <f>SUM(DLQ1333:DLQ1334)</f>
        <v>0</v>
      </c>
      <c r="DLR1336" s="62">
        <f>DLQ1336/DLP1336</f>
        <v>0</v>
      </c>
      <c r="DLS1336" s="62">
        <f>DLP1336-DLQ1336</f>
        <v>1000000</v>
      </c>
      <c r="DLT1336" s="62">
        <f>SUM(DLT1333:DLT1334)</f>
        <v>2000000</v>
      </c>
      <c r="DLU1336" s="62">
        <f>SUM(DLU1333:DLU1334)</f>
        <v>0</v>
      </c>
      <c r="DLV1336" s="62">
        <f>DLU1336/DLT1336</f>
        <v>0</v>
      </c>
      <c r="DLW1336" s="62">
        <f>DLT1336-DLU1336</f>
        <v>2000000</v>
      </c>
      <c r="DLX1336" s="62">
        <f>DLT1336+DLP1336</f>
        <v>3000000</v>
      </c>
      <c r="DME1336" s="62" t="s">
        <v>1938</v>
      </c>
      <c r="DMF1336" s="62">
        <f>SUM(DMF1333:DMF1334)</f>
        <v>1000000</v>
      </c>
      <c r="DMG1336" s="62">
        <f>SUM(DMG1333:DMG1334)</f>
        <v>0</v>
      </c>
      <c r="DMH1336" s="62">
        <f>DMG1336/DMF1336</f>
        <v>0</v>
      </c>
      <c r="DMI1336" s="62">
        <f>DMF1336-DMG1336</f>
        <v>1000000</v>
      </c>
      <c r="DMJ1336" s="62">
        <f>SUM(DMJ1333:DMJ1334)</f>
        <v>2000000</v>
      </c>
      <c r="DMK1336" s="62">
        <f>SUM(DMK1333:DMK1334)</f>
        <v>0</v>
      </c>
      <c r="DML1336" s="62">
        <f>DMK1336/DMJ1336</f>
        <v>0</v>
      </c>
      <c r="DMM1336" s="62">
        <f>DMJ1336-DMK1336</f>
        <v>2000000</v>
      </c>
      <c r="DMN1336" s="62">
        <f>DMJ1336+DMF1336</f>
        <v>3000000</v>
      </c>
      <c r="DMU1336" s="62" t="s">
        <v>1938</v>
      </c>
      <c r="DMV1336" s="62">
        <f>SUM(DMV1333:DMV1334)</f>
        <v>1000000</v>
      </c>
      <c r="DMW1336" s="62">
        <f>SUM(DMW1333:DMW1334)</f>
        <v>0</v>
      </c>
      <c r="DMX1336" s="62">
        <f>DMW1336/DMV1336</f>
        <v>0</v>
      </c>
      <c r="DMY1336" s="62">
        <f>DMV1336-DMW1336</f>
        <v>1000000</v>
      </c>
      <c r="DMZ1336" s="62">
        <f>SUM(DMZ1333:DMZ1334)</f>
        <v>2000000</v>
      </c>
      <c r="DNA1336" s="62">
        <f>SUM(DNA1333:DNA1334)</f>
        <v>0</v>
      </c>
      <c r="DNB1336" s="62">
        <f>DNA1336/DMZ1336</f>
        <v>0</v>
      </c>
      <c r="DNC1336" s="62">
        <f>DMZ1336-DNA1336</f>
        <v>2000000</v>
      </c>
      <c r="DND1336" s="62">
        <f>DMZ1336+DMV1336</f>
        <v>3000000</v>
      </c>
      <c r="DNK1336" s="62" t="s">
        <v>1938</v>
      </c>
      <c r="DNL1336" s="62">
        <f>SUM(DNL1333:DNL1334)</f>
        <v>1000000</v>
      </c>
      <c r="DNM1336" s="62">
        <f>SUM(DNM1333:DNM1334)</f>
        <v>0</v>
      </c>
      <c r="DNN1336" s="62">
        <f>DNM1336/DNL1336</f>
        <v>0</v>
      </c>
      <c r="DNO1336" s="62">
        <f>DNL1336-DNM1336</f>
        <v>1000000</v>
      </c>
      <c r="DNP1336" s="62">
        <f>SUM(DNP1333:DNP1334)</f>
        <v>2000000</v>
      </c>
      <c r="DNQ1336" s="62">
        <f>SUM(DNQ1333:DNQ1334)</f>
        <v>0</v>
      </c>
      <c r="DNR1336" s="62">
        <f>DNQ1336/DNP1336</f>
        <v>0</v>
      </c>
      <c r="DNS1336" s="62">
        <f>DNP1336-DNQ1336</f>
        <v>2000000</v>
      </c>
      <c r="DNT1336" s="62">
        <f>DNP1336+DNL1336</f>
        <v>3000000</v>
      </c>
      <c r="DOA1336" s="62" t="s">
        <v>1938</v>
      </c>
      <c r="DOB1336" s="62">
        <f>SUM(DOB1333:DOB1334)</f>
        <v>1000000</v>
      </c>
      <c r="DOC1336" s="62">
        <f>SUM(DOC1333:DOC1334)</f>
        <v>0</v>
      </c>
      <c r="DOD1336" s="62">
        <f>DOC1336/DOB1336</f>
        <v>0</v>
      </c>
      <c r="DOE1336" s="62">
        <f>DOB1336-DOC1336</f>
        <v>1000000</v>
      </c>
      <c r="DOF1336" s="62">
        <f>SUM(DOF1333:DOF1334)</f>
        <v>2000000</v>
      </c>
      <c r="DOG1336" s="62">
        <f>SUM(DOG1333:DOG1334)</f>
        <v>0</v>
      </c>
      <c r="DOH1336" s="62">
        <f>DOG1336/DOF1336</f>
        <v>0</v>
      </c>
      <c r="DOI1336" s="62">
        <f>DOF1336-DOG1336</f>
        <v>2000000</v>
      </c>
      <c r="DOJ1336" s="62">
        <f>DOF1336+DOB1336</f>
        <v>3000000</v>
      </c>
      <c r="DOQ1336" s="62" t="s">
        <v>1938</v>
      </c>
      <c r="DOR1336" s="62">
        <f>SUM(DOR1333:DOR1334)</f>
        <v>1000000</v>
      </c>
      <c r="DOS1336" s="62">
        <f>SUM(DOS1333:DOS1334)</f>
        <v>0</v>
      </c>
      <c r="DOT1336" s="62">
        <f>DOS1336/DOR1336</f>
        <v>0</v>
      </c>
      <c r="DOU1336" s="62">
        <f>DOR1336-DOS1336</f>
        <v>1000000</v>
      </c>
      <c r="DOV1336" s="62">
        <f>SUM(DOV1333:DOV1334)</f>
        <v>2000000</v>
      </c>
      <c r="DOW1336" s="62">
        <f>SUM(DOW1333:DOW1334)</f>
        <v>0</v>
      </c>
      <c r="DOX1336" s="62">
        <f>DOW1336/DOV1336</f>
        <v>0</v>
      </c>
      <c r="DOY1336" s="62">
        <f>DOV1336-DOW1336</f>
        <v>2000000</v>
      </c>
      <c r="DOZ1336" s="62">
        <f>DOV1336+DOR1336</f>
        <v>3000000</v>
      </c>
      <c r="DPG1336" s="62" t="s">
        <v>1938</v>
      </c>
      <c r="DPH1336" s="62">
        <f>SUM(DPH1333:DPH1334)</f>
        <v>1000000</v>
      </c>
      <c r="DPI1336" s="62">
        <f>SUM(DPI1333:DPI1334)</f>
        <v>0</v>
      </c>
      <c r="DPJ1336" s="62">
        <f>DPI1336/DPH1336</f>
        <v>0</v>
      </c>
      <c r="DPK1336" s="62">
        <f>DPH1336-DPI1336</f>
        <v>1000000</v>
      </c>
      <c r="DPL1336" s="62">
        <f>SUM(DPL1333:DPL1334)</f>
        <v>2000000</v>
      </c>
      <c r="DPM1336" s="62">
        <f>SUM(DPM1333:DPM1334)</f>
        <v>0</v>
      </c>
      <c r="DPN1336" s="62">
        <f>DPM1336/DPL1336</f>
        <v>0</v>
      </c>
      <c r="DPO1336" s="62">
        <f>DPL1336-DPM1336</f>
        <v>2000000</v>
      </c>
      <c r="DPP1336" s="62">
        <f>DPL1336+DPH1336</f>
        <v>3000000</v>
      </c>
      <c r="DPW1336" s="62" t="s">
        <v>1938</v>
      </c>
      <c r="DPX1336" s="62">
        <f>SUM(DPX1333:DPX1334)</f>
        <v>1000000</v>
      </c>
      <c r="DPY1336" s="62">
        <f>SUM(DPY1333:DPY1334)</f>
        <v>0</v>
      </c>
      <c r="DPZ1336" s="62">
        <f>DPY1336/DPX1336</f>
        <v>0</v>
      </c>
      <c r="DQA1336" s="62">
        <f>DPX1336-DPY1336</f>
        <v>1000000</v>
      </c>
      <c r="DQB1336" s="62">
        <f>SUM(DQB1333:DQB1334)</f>
        <v>2000000</v>
      </c>
      <c r="DQC1336" s="62">
        <f>SUM(DQC1333:DQC1334)</f>
        <v>0</v>
      </c>
      <c r="DQD1336" s="62">
        <f>DQC1336/DQB1336</f>
        <v>0</v>
      </c>
      <c r="DQE1336" s="62">
        <f>DQB1336-DQC1336</f>
        <v>2000000</v>
      </c>
      <c r="DQF1336" s="62">
        <f>DQB1336+DPX1336</f>
        <v>3000000</v>
      </c>
      <c r="DQM1336" s="62" t="s">
        <v>1938</v>
      </c>
      <c r="DQN1336" s="62">
        <f>SUM(DQN1333:DQN1334)</f>
        <v>1000000</v>
      </c>
      <c r="DQO1336" s="62">
        <f>SUM(DQO1333:DQO1334)</f>
        <v>0</v>
      </c>
      <c r="DQP1336" s="62">
        <f>DQO1336/DQN1336</f>
        <v>0</v>
      </c>
      <c r="DQQ1336" s="62">
        <f>DQN1336-DQO1336</f>
        <v>1000000</v>
      </c>
      <c r="DQR1336" s="62">
        <f>SUM(DQR1333:DQR1334)</f>
        <v>2000000</v>
      </c>
      <c r="DQS1336" s="62">
        <f>SUM(DQS1333:DQS1334)</f>
        <v>0</v>
      </c>
      <c r="DQT1336" s="62">
        <f>DQS1336/DQR1336</f>
        <v>0</v>
      </c>
      <c r="DQU1336" s="62">
        <f>DQR1336-DQS1336</f>
        <v>2000000</v>
      </c>
      <c r="DQV1336" s="62">
        <f>DQR1336+DQN1336</f>
        <v>3000000</v>
      </c>
      <c r="DRC1336" s="62" t="s">
        <v>1938</v>
      </c>
      <c r="DRD1336" s="62">
        <f>SUM(DRD1333:DRD1334)</f>
        <v>1000000</v>
      </c>
      <c r="DRE1336" s="62">
        <f>SUM(DRE1333:DRE1334)</f>
        <v>0</v>
      </c>
      <c r="DRF1336" s="62">
        <f>DRE1336/DRD1336</f>
        <v>0</v>
      </c>
      <c r="DRG1336" s="62">
        <f>DRD1336-DRE1336</f>
        <v>1000000</v>
      </c>
      <c r="DRH1336" s="62">
        <f>SUM(DRH1333:DRH1334)</f>
        <v>2000000</v>
      </c>
      <c r="DRI1336" s="62">
        <f>SUM(DRI1333:DRI1334)</f>
        <v>0</v>
      </c>
      <c r="DRJ1336" s="62">
        <f>DRI1336/DRH1336</f>
        <v>0</v>
      </c>
      <c r="DRK1336" s="62">
        <f>DRH1336-DRI1336</f>
        <v>2000000</v>
      </c>
      <c r="DRL1336" s="62">
        <f>DRH1336+DRD1336</f>
        <v>3000000</v>
      </c>
      <c r="DRS1336" s="62" t="s">
        <v>1938</v>
      </c>
      <c r="DRT1336" s="62">
        <f>SUM(DRT1333:DRT1334)</f>
        <v>1000000</v>
      </c>
      <c r="DRU1336" s="62">
        <f>SUM(DRU1333:DRU1334)</f>
        <v>0</v>
      </c>
      <c r="DRV1336" s="62">
        <f>DRU1336/DRT1336</f>
        <v>0</v>
      </c>
      <c r="DRW1336" s="62">
        <f>DRT1336-DRU1336</f>
        <v>1000000</v>
      </c>
      <c r="DRX1336" s="62">
        <f>SUM(DRX1333:DRX1334)</f>
        <v>2000000</v>
      </c>
      <c r="DRY1336" s="62">
        <f>SUM(DRY1333:DRY1334)</f>
        <v>0</v>
      </c>
      <c r="DRZ1336" s="62">
        <f>DRY1336/DRX1336</f>
        <v>0</v>
      </c>
      <c r="DSA1336" s="62">
        <f>DRX1336-DRY1336</f>
        <v>2000000</v>
      </c>
      <c r="DSB1336" s="62">
        <f>DRX1336+DRT1336</f>
        <v>3000000</v>
      </c>
      <c r="DSI1336" s="62" t="s">
        <v>1938</v>
      </c>
      <c r="DSJ1336" s="62">
        <f>SUM(DSJ1333:DSJ1334)</f>
        <v>1000000</v>
      </c>
      <c r="DSK1336" s="62">
        <f>SUM(DSK1333:DSK1334)</f>
        <v>0</v>
      </c>
      <c r="DSL1336" s="62">
        <f>DSK1336/DSJ1336</f>
        <v>0</v>
      </c>
      <c r="DSM1336" s="62">
        <f>DSJ1336-DSK1336</f>
        <v>1000000</v>
      </c>
      <c r="DSN1336" s="62">
        <f>SUM(DSN1333:DSN1334)</f>
        <v>2000000</v>
      </c>
      <c r="DSO1336" s="62">
        <f>SUM(DSO1333:DSO1334)</f>
        <v>0</v>
      </c>
      <c r="DSP1336" s="62">
        <f>DSO1336/DSN1336</f>
        <v>0</v>
      </c>
      <c r="DSQ1336" s="62">
        <f>DSN1336-DSO1336</f>
        <v>2000000</v>
      </c>
      <c r="DSR1336" s="62">
        <f>DSN1336+DSJ1336</f>
        <v>3000000</v>
      </c>
      <c r="DSY1336" s="62" t="s">
        <v>1938</v>
      </c>
      <c r="DSZ1336" s="62">
        <f>SUM(DSZ1333:DSZ1334)</f>
        <v>1000000</v>
      </c>
      <c r="DTA1336" s="62">
        <f>SUM(DTA1333:DTA1334)</f>
        <v>0</v>
      </c>
      <c r="DTB1336" s="62">
        <f>DTA1336/DSZ1336</f>
        <v>0</v>
      </c>
      <c r="DTC1336" s="62">
        <f>DSZ1336-DTA1336</f>
        <v>1000000</v>
      </c>
      <c r="DTD1336" s="62">
        <f>SUM(DTD1333:DTD1334)</f>
        <v>2000000</v>
      </c>
      <c r="DTE1336" s="62">
        <f>SUM(DTE1333:DTE1334)</f>
        <v>0</v>
      </c>
      <c r="DTF1336" s="62">
        <f>DTE1336/DTD1336</f>
        <v>0</v>
      </c>
      <c r="DTG1336" s="62">
        <f>DTD1336-DTE1336</f>
        <v>2000000</v>
      </c>
      <c r="DTH1336" s="62">
        <f>DTD1336+DSZ1336</f>
        <v>3000000</v>
      </c>
      <c r="DTO1336" s="62" t="s">
        <v>1938</v>
      </c>
      <c r="DTP1336" s="62">
        <f>SUM(DTP1333:DTP1334)</f>
        <v>1000000</v>
      </c>
      <c r="DTQ1336" s="62">
        <f>SUM(DTQ1333:DTQ1334)</f>
        <v>0</v>
      </c>
      <c r="DTR1336" s="62">
        <f>DTQ1336/DTP1336</f>
        <v>0</v>
      </c>
      <c r="DTS1336" s="62">
        <f>DTP1336-DTQ1336</f>
        <v>1000000</v>
      </c>
      <c r="DTT1336" s="62">
        <f>SUM(DTT1333:DTT1334)</f>
        <v>2000000</v>
      </c>
      <c r="DTU1336" s="62">
        <f>SUM(DTU1333:DTU1334)</f>
        <v>0</v>
      </c>
      <c r="DTV1336" s="62">
        <f>DTU1336/DTT1336</f>
        <v>0</v>
      </c>
      <c r="DTW1336" s="62">
        <f>DTT1336-DTU1336</f>
        <v>2000000</v>
      </c>
      <c r="DTX1336" s="62">
        <f>DTT1336+DTP1336</f>
        <v>3000000</v>
      </c>
      <c r="DUE1336" s="62" t="s">
        <v>1938</v>
      </c>
      <c r="DUF1336" s="62">
        <f>SUM(DUF1333:DUF1334)</f>
        <v>1000000</v>
      </c>
      <c r="DUG1336" s="62">
        <f>SUM(DUG1333:DUG1334)</f>
        <v>0</v>
      </c>
      <c r="DUH1336" s="62">
        <f>DUG1336/DUF1336</f>
        <v>0</v>
      </c>
      <c r="DUI1336" s="62">
        <f>DUF1336-DUG1336</f>
        <v>1000000</v>
      </c>
      <c r="DUJ1336" s="62">
        <f>SUM(DUJ1333:DUJ1334)</f>
        <v>2000000</v>
      </c>
      <c r="DUK1336" s="62">
        <f>SUM(DUK1333:DUK1334)</f>
        <v>0</v>
      </c>
      <c r="DUL1336" s="62">
        <f>DUK1336/DUJ1336</f>
        <v>0</v>
      </c>
      <c r="DUM1336" s="62">
        <f>DUJ1336-DUK1336</f>
        <v>2000000</v>
      </c>
      <c r="DUN1336" s="62">
        <f>DUJ1336+DUF1336</f>
        <v>3000000</v>
      </c>
      <c r="DUU1336" s="62" t="s">
        <v>1938</v>
      </c>
      <c r="DUV1336" s="62">
        <f>SUM(DUV1333:DUV1334)</f>
        <v>1000000</v>
      </c>
      <c r="DUW1336" s="62">
        <f>SUM(DUW1333:DUW1334)</f>
        <v>0</v>
      </c>
      <c r="DUX1336" s="62">
        <f>DUW1336/DUV1336</f>
        <v>0</v>
      </c>
      <c r="DUY1336" s="62">
        <f>DUV1336-DUW1336</f>
        <v>1000000</v>
      </c>
      <c r="DUZ1336" s="62">
        <f>SUM(DUZ1333:DUZ1334)</f>
        <v>2000000</v>
      </c>
      <c r="DVA1336" s="62">
        <f>SUM(DVA1333:DVA1334)</f>
        <v>0</v>
      </c>
      <c r="DVB1336" s="62">
        <f>DVA1336/DUZ1336</f>
        <v>0</v>
      </c>
      <c r="DVC1336" s="62">
        <f>DUZ1336-DVA1336</f>
        <v>2000000</v>
      </c>
      <c r="DVD1336" s="62">
        <f>DUZ1336+DUV1336</f>
        <v>3000000</v>
      </c>
      <c r="DVK1336" s="62" t="s">
        <v>1938</v>
      </c>
      <c r="DVL1336" s="62">
        <f>SUM(DVL1333:DVL1334)</f>
        <v>1000000</v>
      </c>
      <c r="DVM1336" s="62">
        <f>SUM(DVM1333:DVM1334)</f>
        <v>0</v>
      </c>
      <c r="DVN1336" s="62">
        <f>DVM1336/DVL1336</f>
        <v>0</v>
      </c>
      <c r="DVO1336" s="62">
        <f>DVL1336-DVM1336</f>
        <v>1000000</v>
      </c>
      <c r="DVP1336" s="62">
        <f>SUM(DVP1333:DVP1334)</f>
        <v>2000000</v>
      </c>
      <c r="DVQ1336" s="62">
        <f>SUM(DVQ1333:DVQ1334)</f>
        <v>0</v>
      </c>
      <c r="DVR1336" s="62">
        <f>DVQ1336/DVP1336</f>
        <v>0</v>
      </c>
      <c r="DVS1336" s="62">
        <f>DVP1336-DVQ1336</f>
        <v>2000000</v>
      </c>
      <c r="DVT1336" s="62">
        <f>DVP1336+DVL1336</f>
        <v>3000000</v>
      </c>
      <c r="DWA1336" s="62" t="s">
        <v>1938</v>
      </c>
      <c r="DWB1336" s="62">
        <f>SUM(DWB1333:DWB1334)</f>
        <v>1000000</v>
      </c>
      <c r="DWC1336" s="62">
        <f>SUM(DWC1333:DWC1334)</f>
        <v>0</v>
      </c>
      <c r="DWD1336" s="62">
        <f>DWC1336/DWB1336</f>
        <v>0</v>
      </c>
      <c r="DWE1336" s="62">
        <f>DWB1336-DWC1336</f>
        <v>1000000</v>
      </c>
      <c r="DWF1336" s="62">
        <f>SUM(DWF1333:DWF1334)</f>
        <v>2000000</v>
      </c>
      <c r="DWG1336" s="62">
        <f>SUM(DWG1333:DWG1334)</f>
        <v>0</v>
      </c>
      <c r="DWH1336" s="62">
        <f>DWG1336/DWF1336</f>
        <v>0</v>
      </c>
      <c r="DWI1336" s="62">
        <f>DWF1336-DWG1336</f>
        <v>2000000</v>
      </c>
      <c r="DWJ1336" s="62">
        <f>DWF1336+DWB1336</f>
        <v>3000000</v>
      </c>
      <c r="DWQ1336" s="62" t="s">
        <v>1938</v>
      </c>
      <c r="DWR1336" s="62">
        <f>SUM(DWR1333:DWR1334)</f>
        <v>1000000</v>
      </c>
      <c r="DWS1336" s="62">
        <f>SUM(DWS1333:DWS1334)</f>
        <v>0</v>
      </c>
      <c r="DWT1336" s="62">
        <f>DWS1336/DWR1336</f>
        <v>0</v>
      </c>
      <c r="DWU1336" s="62">
        <f>DWR1336-DWS1336</f>
        <v>1000000</v>
      </c>
      <c r="DWV1336" s="62">
        <f>SUM(DWV1333:DWV1334)</f>
        <v>2000000</v>
      </c>
      <c r="DWW1336" s="62">
        <f>SUM(DWW1333:DWW1334)</f>
        <v>0</v>
      </c>
      <c r="DWX1336" s="62">
        <f>DWW1336/DWV1336</f>
        <v>0</v>
      </c>
      <c r="DWY1336" s="62">
        <f>DWV1336-DWW1336</f>
        <v>2000000</v>
      </c>
      <c r="DWZ1336" s="62">
        <f>DWV1336+DWR1336</f>
        <v>3000000</v>
      </c>
      <c r="DXG1336" s="62" t="s">
        <v>1938</v>
      </c>
      <c r="DXH1336" s="62">
        <f>SUM(DXH1333:DXH1334)</f>
        <v>1000000</v>
      </c>
      <c r="DXI1336" s="62">
        <f>SUM(DXI1333:DXI1334)</f>
        <v>0</v>
      </c>
      <c r="DXJ1336" s="62">
        <f>DXI1336/DXH1336</f>
        <v>0</v>
      </c>
      <c r="DXK1336" s="62">
        <f>DXH1336-DXI1336</f>
        <v>1000000</v>
      </c>
      <c r="DXL1336" s="62">
        <f>SUM(DXL1333:DXL1334)</f>
        <v>2000000</v>
      </c>
      <c r="DXM1336" s="62">
        <f>SUM(DXM1333:DXM1334)</f>
        <v>0</v>
      </c>
      <c r="DXN1336" s="62">
        <f>DXM1336/DXL1336</f>
        <v>0</v>
      </c>
      <c r="DXO1336" s="62">
        <f>DXL1336-DXM1336</f>
        <v>2000000</v>
      </c>
      <c r="DXP1336" s="62">
        <f>DXL1336+DXH1336</f>
        <v>3000000</v>
      </c>
      <c r="DXW1336" s="62" t="s">
        <v>1938</v>
      </c>
      <c r="DXX1336" s="62">
        <f>SUM(DXX1333:DXX1334)</f>
        <v>1000000</v>
      </c>
      <c r="DXY1336" s="62">
        <f>SUM(DXY1333:DXY1334)</f>
        <v>0</v>
      </c>
      <c r="DXZ1336" s="62">
        <f>DXY1336/DXX1336</f>
        <v>0</v>
      </c>
      <c r="DYA1336" s="62">
        <f>DXX1336-DXY1336</f>
        <v>1000000</v>
      </c>
      <c r="DYB1336" s="62">
        <f>SUM(DYB1333:DYB1334)</f>
        <v>2000000</v>
      </c>
      <c r="DYC1336" s="62">
        <f>SUM(DYC1333:DYC1334)</f>
        <v>0</v>
      </c>
      <c r="DYD1336" s="62">
        <f>DYC1336/DYB1336</f>
        <v>0</v>
      </c>
      <c r="DYE1336" s="62">
        <f>DYB1336-DYC1336</f>
        <v>2000000</v>
      </c>
      <c r="DYF1336" s="62">
        <f>DYB1336+DXX1336</f>
        <v>3000000</v>
      </c>
      <c r="DYM1336" s="62" t="s">
        <v>1938</v>
      </c>
      <c r="DYN1336" s="62">
        <f>SUM(DYN1333:DYN1334)</f>
        <v>1000000</v>
      </c>
      <c r="DYO1336" s="62">
        <f>SUM(DYO1333:DYO1334)</f>
        <v>0</v>
      </c>
      <c r="DYP1336" s="62">
        <f>DYO1336/DYN1336</f>
        <v>0</v>
      </c>
      <c r="DYQ1336" s="62">
        <f>DYN1336-DYO1336</f>
        <v>1000000</v>
      </c>
      <c r="DYR1336" s="62">
        <f>SUM(DYR1333:DYR1334)</f>
        <v>2000000</v>
      </c>
      <c r="DYS1336" s="62">
        <f>SUM(DYS1333:DYS1334)</f>
        <v>0</v>
      </c>
      <c r="DYT1336" s="62">
        <f>DYS1336/DYR1336</f>
        <v>0</v>
      </c>
      <c r="DYU1336" s="62">
        <f>DYR1336-DYS1336</f>
        <v>2000000</v>
      </c>
      <c r="DYV1336" s="62">
        <f>DYR1336+DYN1336</f>
        <v>3000000</v>
      </c>
      <c r="DZC1336" s="62" t="s">
        <v>1938</v>
      </c>
      <c r="DZD1336" s="62">
        <f>SUM(DZD1333:DZD1334)</f>
        <v>1000000</v>
      </c>
      <c r="DZE1336" s="62">
        <f>SUM(DZE1333:DZE1334)</f>
        <v>0</v>
      </c>
      <c r="DZF1336" s="62">
        <f>DZE1336/DZD1336</f>
        <v>0</v>
      </c>
      <c r="DZG1336" s="62">
        <f>DZD1336-DZE1336</f>
        <v>1000000</v>
      </c>
      <c r="DZH1336" s="62">
        <f>SUM(DZH1333:DZH1334)</f>
        <v>2000000</v>
      </c>
      <c r="DZI1336" s="62">
        <f>SUM(DZI1333:DZI1334)</f>
        <v>0</v>
      </c>
      <c r="DZJ1336" s="62">
        <f>DZI1336/DZH1336</f>
        <v>0</v>
      </c>
      <c r="DZK1336" s="62">
        <f>DZH1336-DZI1336</f>
        <v>2000000</v>
      </c>
      <c r="DZL1336" s="62">
        <f>DZH1336+DZD1336</f>
        <v>3000000</v>
      </c>
      <c r="DZS1336" s="62" t="s">
        <v>1938</v>
      </c>
      <c r="DZT1336" s="62">
        <f>SUM(DZT1333:DZT1334)</f>
        <v>1000000</v>
      </c>
      <c r="DZU1336" s="62">
        <f>SUM(DZU1333:DZU1334)</f>
        <v>0</v>
      </c>
      <c r="DZV1336" s="62">
        <f>DZU1336/DZT1336</f>
        <v>0</v>
      </c>
      <c r="DZW1336" s="62">
        <f>DZT1336-DZU1336</f>
        <v>1000000</v>
      </c>
      <c r="DZX1336" s="62">
        <f>SUM(DZX1333:DZX1334)</f>
        <v>2000000</v>
      </c>
      <c r="DZY1336" s="62">
        <f>SUM(DZY1333:DZY1334)</f>
        <v>0</v>
      </c>
      <c r="DZZ1336" s="62">
        <f>DZY1336/DZX1336</f>
        <v>0</v>
      </c>
      <c r="EAA1336" s="62">
        <f>DZX1336-DZY1336</f>
        <v>2000000</v>
      </c>
      <c r="EAB1336" s="62">
        <f>DZX1336+DZT1336</f>
        <v>3000000</v>
      </c>
      <c r="EAI1336" s="62" t="s">
        <v>1938</v>
      </c>
      <c r="EAJ1336" s="62">
        <f>SUM(EAJ1333:EAJ1334)</f>
        <v>1000000</v>
      </c>
      <c r="EAK1336" s="62">
        <f>SUM(EAK1333:EAK1334)</f>
        <v>0</v>
      </c>
      <c r="EAL1336" s="62">
        <f>EAK1336/EAJ1336</f>
        <v>0</v>
      </c>
      <c r="EAM1336" s="62">
        <f>EAJ1336-EAK1336</f>
        <v>1000000</v>
      </c>
      <c r="EAN1336" s="62">
        <f>SUM(EAN1333:EAN1334)</f>
        <v>2000000</v>
      </c>
      <c r="EAO1336" s="62">
        <f>SUM(EAO1333:EAO1334)</f>
        <v>0</v>
      </c>
      <c r="EAP1336" s="62">
        <f>EAO1336/EAN1336</f>
        <v>0</v>
      </c>
      <c r="EAQ1336" s="62">
        <f>EAN1336-EAO1336</f>
        <v>2000000</v>
      </c>
      <c r="EAR1336" s="62">
        <f>EAN1336+EAJ1336</f>
        <v>3000000</v>
      </c>
      <c r="EAY1336" s="62" t="s">
        <v>1938</v>
      </c>
      <c r="EAZ1336" s="62">
        <f>SUM(EAZ1333:EAZ1334)</f>
        <v>1000000</v>
      </c>
      <c r="EBA1336" s="62">
        <f>SUM(EBA1333:EBA1334)</f>
        <v>0</v>
      </c>
      <c r="EBB1336" s="62">
        <f>EBA1336/EAZ1336</f>
        <v>0</v>
      </c>
      <c r="EBC1336" s="62">
        <f>EAZ1336-EBA1336</f>
        <v>1000000</v>
      </c>
      <c r="EBD1336" s="62">
        <f>SUM(EBD1333:EBD1334)</f>
        <v>2000000</v>
      </c>
      <c r="EBE1336" s="62">
        <f>SUM(EBE1333:EBE1334)</f>
        <v>0</v>
      </c>
      <c r="EBF1336" s="62">
        <f>EBE1336/EBD1336</f>
        <v>0</v>
      </c>
      <c r="EBG1336" s="62">
        <f>EBD1336-EBE1336</f>
        <v>2000000</v>
      </c>
      <c r="EBH1336" s="62">
        <f>EBD1336+EAZ1336</f>
        <v>3000000</v>
      </c>
      <c r="EBO1336" s="62" t="s">
        <v>1938</v>
      </c>
      <c r="EBP1336" s="62">
        <f>SUM(EBP1333:EBP1334)</f>
        <v>1000000</v>
      </c>
      <c r="EBQ1336" s="62">
        <f>SUM(EBQ1333:EBQ1334)</f>
        <v>0</v>
      </c>
      <c r="EBR1336" s="62">
        <f>EBQ1336/EBP1336</f>
        <v>0</v>
      </c>
      <c r="EBS1336" s="62">
        <f>EBP1336-EBQ1336</f>
        <v>1000000</v>
      </c>
      <c r="EBT1336" s="62">
        <f>SUM(EBT1333:EBT1334)</f>
        <v>2000000</v>
      </c>
      <c r="EBU1336" s="62">
        <f>SUM(EBU1333:EBU1334)</f>
        <v>0</v>
      </c>
      <c r="EBV1336" s="62">
        <f>EBU1336/EBT1336</f>
        <v>0</v>
      </c>
      <c r="EBW1336" s="62">
        <f>EBT1336-EBU1336</f>
        <v>2000000</v>
      </c>
      <c r="EBX1336" s="62">
        <f>EBT1336+EBP1336</f>
        <v>3000000</v>
      </c>
      <c r="ECE1336" s="62" t="s">
        <v>1938</v>
      </c>
      <c r="ECF1336" s="62">
        <f>SUM(ECF1333:ECF1334)</f>
        <v>1000000</v>
      </c>
      <c r="ECG1336" s="62">
        <f>SUM(ECG1333:ECG1334)</f>
        <v>0</v>
      </c>
      <c r="ECH1336" s="62">
        <f>ECG1336/ECF1336</f>
        <v>0</v>
      </c>
      <c r="ECI1336" s="62">
        <f>ECF1336-ECG1336</f>
        <v>1000000</v>
      </c>
      <c r="ECJ1336" s="62">
        <f>SUM(ECJ1333:ECJ1334)</f>
        <v>2000000</v>
      </c>
      <c r="ECK1336" s="62">
        <f>SUM(ECK1333:ECK1334)</f>
        <v>0</v>
      </c>
      <c r="ECL1336" s="62">
        <f>ECK1336/ECJ1336</f>
        <v>0</v>
      </c>
      <c r="ECM1336" s="62">
        <f>ECJ1336-ECK1336</f>
        <v>2000000</v>
      </c>
      <c r="ECN1336" s="62">
        <f>ECJ1336+ECF1336</f>
        <v>3000000</v>
      </c>
      <c r="ECU1336" s="62" t="s">
        <v>1938</v>
      </c>
      <c r="ECV1336" s="62">
        <f>SUM(ECV1333:ECV1334)</f>
        <v>1000000</v>
      </c>
      <c r="ECW1336" s="62">
        <f>SUM(ECW1333:ECW1334)</f>
        <v>0</v>
      </c>
      <c r="ECX1336" s="62">
        <f>ECW1336/ECV1336</f>
        <v>0</v>
      </c>
      <c r="ECY1336" s="62">
        <f>ECV1336-ECW1336</f>
        <v>1000000</v>
      </c>
      <c r="ECZ1336" s="62">
        <f>SUM(ECZ1333:ECZ1334)</f>
        <v>2000000</v>
      </c>
      <c r="EDA1336" s="62">
        <f>SUM(EDA1333:EDA1334)</f>
        <v>0</v>
      </c>
      <c r="EDB1336" s="62">
        <f>EDA1336/ECZ1336</f>
        <v>0</v>
      </c>
      <c r="EDC1336" s="62">
        <f>ECZ1336-EDA1336</f>
        <v>2000000</v>
      </c>
      <c r="EDD1336" s="62">
        <f>ECZ1336+ECV1336</f>
        <v>3000000</v>
      </c>
      <c r="EDK1336" s="62" t="s">
        <v>1938</v>
      </c>
      <c r="EDL1336" s="62">
        <f>SUM(EDL1333:EDL1334)</f>
        <v>1000000</v>
      </c>
      <c r="EDM1336" s="62">
        <f>SUM(EDM1333:EDM1334)</f>
        <v>0</v>
      </c>
      <c r="EDN1336" s="62">
        <f>EDM1336/EDL1336</f>
        <v>0</v>
      </c>
      <c r="EDO1336" s="62">
        <f>EDL1336-EDM1336</f>
        <v>1000000</v>
      </c>
      <c r="EDP1336" s="62">
        <f>SUM(EDP1333:EDP1334)</f>
        <v>2000000</v>
      </c>
      <c r="EDQ1336" s="62">
        <f>SUM(EDQ1333:EDQ1334)</f>
        <v>0</v>
      </c>
      <c r="EDR1336" s="62">
        <f>EDQ1336/EDP1336</f>
        <v>0</v>
      </c>
      <c r="EDS1336" s="62">
        <f>EDP1336-EDQ1336</f>
        <v>2000000</v>
      </c>
      <c r="EDT1336" s="62">
        <f>EDP1336+EDL1336</f>
        <v>3000000</v>
      </c>
      <c r="EEA1336" s="62" t="s">
        <v>1938</v>
      </c>
      <c r="EEB1336" s="62">
        <f>SUM(EEB1333:EEB1334)</f>
        <v>1000000</v>
      </c>
      <c r="EEC1336" s="62">
        <f>SUM(EEC1333:EEC1334)</f>
        <v>0</v>
      </c>
      <c r="EED1336" s="62">
        <f>EEC1336/EEB1336</f>
        <v>0</v>
      </c>
      <c r="EEE1336" s="62">
        <f>EEB1336-EEC1336</f>
        <v>1000000</v>
      </c>
      <c r="EEF1336" s="62">
        <f>SUM(EEF1333:EEF1334)</f>
        <v>2000000</v>
      </c>
      <c r="EEG1336" s="62">
        <f>SUM(EEG1333:EEG1334)</f>
        <v>0</v>
      </c>
      <c r="EEH1336" s="62">
        <f>EEG1336/EEF1336</f>
        <v>0</v>
      </c>
      <c r="EEI1336" s="62">
        <f>EEF1336-EEG1336</f>
        <v>2000000</v>
      </c>
      <c r="EEJ1336" s="62">
        <f>EEF1336+EEB1336</f>
        <v>3000000</v>
      </c>
      <c r="EEQ1336" s="62" t="s">
        <v>1938</v>
      </c>
      <c r="EER1336" s="62">
        <f>SUM(EER1333:EER1334)</f>
        <v>1000000</v>
      </c>
      <c r="EES1336" s="62">
        <f>SUM(EES1333:EES1334)</f>
        <v>0</v>
      </c>
      <c r="EET1336" s="62">
        <f>EES1336/EER1336</f>
        <v>0</v>
      </c>
      <c r="EEU1336" s="62">
        <f>EER1336-EES1336</f>
        <v>1000000</v>
      </c>
      <c r="EEV1336" s="62">
        <f>SUM(EEV1333:EEV1334)</f>
        <v>2000000</v>
      </c>
      <c r="EEW1336" s="62">
        <f>SUM(EEW1333:EEW1334)</f>
        <v>0</v>
      </c>
      <c r="EEX1336" s="62">
        <f>EEW1336/EEV1336</f>
        <v>0</v>
      </c>
      <c r="EEY1336" s="62">
        <f>EEV1336-EEW1336</f>
        <v>2000000</v>
      </c>
      <c r="EEZ1336" s="62">
        <f>EEV1336+EER1336</f>
        <v>3000000</v>
      </c>
      <c r="EFG1336" s="62" t="s">
        <v>1938</v>
      </c>
      <c r="EFH1336" s="62">
        <f>SUM(EFH1333:EFH1334)</f>
        <v>1000000</v>
      </c>
      <c r="EFI1336" s="62">
        <f>SUM(EFI1333:EFI1334)</f>
        <v>0</v>
      </c>
      <c r="EFJ1336" s="62">
        <f>EFI1336/EFH1336</f>
        <v>0</v>
      </c>
      <c r="EFK1336" s="62">
        <f>EFH1336-EFI1336</f>
        <v>1000000</v>
      </c>
      <c r="EFL1336" s="62">
        <f>SUM(EFL1333:EFL1334)</f>
        <v>2000000</v>
      </c>
      <c r="EFM1336" s="62">
        <f>SUM(EFM1333:EFM1334)</f>
        <v>0</v>
      </c>
      <c r="EFN1336" s="62">
        <f>EFM1336/EFL1336</f>
        <v>0</v>
      </c>
      <c r="EFO1336" s="62">
        <f>EFL1336-EFM1336</f>
        <v>2000000</v>
      </c>
      <c r="EFP1336" s="62">
        <f>EFL1336+EFH1336</f>
        <v>3000000</v>
      </c>
      <c r="EFW1336" s="62" t="s">
        <v>1938</v>
      </c>
      <c r="EFX1336" s="62">
        <f>SUM(EFX1333:EFX1334)</f>
        <v>1000000</v>
      </c>
      <c r="EFY1336" s="62">
        <f>SUM(EFY1333:EFY1334)</f>
        <v>0</v>
      </c>
      <c r="EFZ1336" s="62">
        <f>EFY1336/EFX1336</f>
        <v>0</v>
      </c>
      <c r="EGA1336" s="62">
        <f>EFX1336-EFY1336</f>
        <v>1000000</v>
      </c>
      <c r="EGB1336" s="62">
        <f>SUM(EGB1333:EGB1334)</f>
        <v>2000000</v>
      </c>
      <c r="EGC1336" s="62">
        <f>SUM(EGC1333:EGC1334)</f>
        <v>0</v>
      </c>
      <c r="EGD1336" s="62">
        <f>EGC1336/EGB1336</f>
        <v>0</v>
      </c>
      <c r="EGE1336" s="62">
        <f>EGB1336-EGC1336</f>
        <v>2000000</v>
      </c>
      <c r="EGF1336" s="62">
        <f>EGB1336+EFX1336</f>
        <v>3000000</v>
      </c>
      <c r="EGM1336" s="62" t="s">
        <v>1938</v>
      </c>
      <c r="EGN1336" s="62">
        <f>SUM(EGN1333:EGN1334)</f>
        <v>1000000</v>
      </c>
      <c r="EGO1336" s="62">
        <f>SUM(EGO1333:EGO1334)</f>
        <v>0</v>
      </c>
      <c r="EGP1336" s="62">
        <f>EGO1336/EGN1336</f>
        <v>0</v>
      </c>
      <c r="EGQ1336" s="62">
        <f>EGN1336-EGO1336</f>
        <v>1000000</v>
      </c>
      <c r="EGR1336" s="62">
        <f>SUM(EGR1333:EGR1334)</f>
        <v>2000000</v>
      </c>
      <c r="EGS1336" s="62">
        <f>SUM(EGS1333:EGS1334)</f>
        <v>0</v>
      </c>
      <c r="EGT1336" s="62">
        <f>EGS1336/EGR1336</f>
        <v>0</v>
      </c>
      <c r="EGU1336" s="62">
        <f>EGR1336-EGS1336</f>
        <v>2000000</v>
      </c>
      <c r="EGV1336" s="62">
        <f>EGR1336+EGN1336</f>
        <v>3000000</v>
      </c>
      <c r="EHC1336" s="62" t="s">
        <v>1938</v>
      </c>
      <c r="EHD1336" s="62">
        <f>SUM(EHD1333:EHD1334)</f>
        <v>1000000</v>
      </c>
      <c r="EHE1336" s="62">
        <f>SUM(EHE1333:EHE1334)</f>
        <v>0</v>
      </c>
      <c r="EHF1336" s="62">
        <f>EHE1336/EHD1336</f>
        <v>0</v>
      </c>
      <c r="EHG1336" s="62">
        <f>EHD1336-EHE1336</f>
        <v>1000000</v>
      </c>
      <c r="EHH1336" s="62">
        <f>SUM(EHH1333:EHH1334)</f>
        <v>2000000</v>
      </c>
      <c r="EHI1336" s="62">
        <f>SUM(EHI1333:EHI1334)</f>
        <v>0</v>
      </c>
      <c r="EHJ1336" s="62">
        <f>EHI1336/EHH1336</f>
        <v>0</v>
      </c>
      <c r="EHK1336" s="62">
        <f>EHH1336-EHI1336</f>
        <v>2000000</v>
      </c>
      <c r="EHL1336" s="62">
        <f>EHH1336+EHD1336</f>
        <v>3000000</v>
      </c>
      <c r="EHS1336" s="62" t="s">
        <v>1938</v>
      </c>
      <c r="EHT1336" s="62">
        <f>SUM(EHT1333:EHT1334)</f>
        <v>1000000</v>
      </c>
      <c r="EHU1336" s="62">
        <f>SUM(EHU1333:EHU1334)</f>
        <v>0</v>
      </c>
      <c r="EHV1336" s="62">
        <f>EHU1336/EHT1336</f>
        <v>0</v>
      </c>
      <c r="EHW1336" s="62">
        <f>EHT1336-EHU1336</f>
        <v>1000000</v>
      </c>
      <c r="EHX1336" s="62">
        <f>SUM(EHX1333:EHX1334)</f>
        <v>2000000</v>
      </c>
      <c r="EHY1336" s="62">
        <f>SUM(EHY1333:EHY1334)</f>
        <v>0</v>
      </c>
      <c r="EHZ1336" s="62">
        <f>EHY1336/EHX1336</f>
        <v>0</v>
      </c>
      <c r="EIA1336" s="62">
        <f>EHX1336-EHY1336</f>
        <v>2000000</v>
      </c>
      <c r="EIB1336" s="62">
        <f>EHX1336+EHT1336</f>
        <v>3000000</v>
      </c>
      <c r="EII1336" s="62" t="s">
        <v>1938</v>
      </c>
      <c r="EIJ1336" s="62">
        <f>SUM(EIJ1333:EIJ1334)</f>
        <v>1000000</v>
      </c>
      <c r="EIK1336" s="62">
        <f>SUM(EIK1333:EIK1334)</f>
        <v>0</v>
      </c>
      <c r="EIL1336" s="62">
        <f>EIK1336/EIJ1336</f>
        <v>0</v>
      </c>
      <c r="EIM1336" s="62">
        <f>EIJ1336-EIK1336</f>
        <v>1000000</v>
      </c>
      <c r="EIN1336" s="62">
        <f>SUM(EIN1333:EIN1334)</f>
        <v>2000000</v>
      </c>
      <c r="EIO1336" s="62">
        <f>SUM(EIO1333:EIO1334)</f>
        <v>0</v>
      </c>
      <c r="EIP1336" s="62">
        <f>EIO1336/EIN1336</f>
        <v>0</v>
      </c>
      <c r="EIQ1336" s="62">
        <f>EIN1336-EIO1336</f>
        <v>2000000</v>
      </c>
      <c r="EIR1336" s="62">
        <f>EIN1336+EIJ1336</f>
        <v>3000000</v>
      </c>
      <c r="EIY1336" s="62" t="s">
        <v>1938</v>
      </c>
      <c r="EIZ1336" s="62">
        <f>SUM(EIZ1333:EIZ1334)</f>
        <v>1000000</v>
      </c>
      <c r="EJA1336" s="62">
        <f>SUM(EJA1333:EJA1334)</f>
        <v>0</v>
      </c>
      <c r="EJB1336" s="62">
        <f>EJA1336/EIZ1336</f>
        <v>0</v>
      </c>
      <c r="EJC1336" s="62">
        <f>EIZ1336-EJA1336</f>
        <v>1000000</v>
      </c>
      <c r="EJD1336" s="62">
        <f>SUM(EJD1333:EJD1334)</f>
        <v>2000000</v>
      </c>
      <c r="EJE1336" s="62">
        <f>SUM(EJE1333:EJE1334)</f>
        <v>0</v>
      </c>
      <c r="EJF1336" s="62">
        <f>EJE1336/EJD1336</f>
        <v>0</v>
      </c>
      <c r="EJG1336" s="62">
        <f>EJD1336-EJE1336</f>
        <v>2000000</v>
      </c>
      <c r="EJH1336" s="62">
        <f>EJD1336+EIZ1336</f>
        <v>3000000</v>
      </c>
      <c r="EJO1336" s="62" t="s">
        <v>1938</v>
      </c>
      <c r="EJP1336" s="62">
        <f>SUM(EJP1333:EJP1334)</f>
        <v>1000000</v>
      </c>
      <c r="EJQ1336" s="62">
        <f>SUM(EJQ1333:EJQ1334)</f>
        <v>0</v>
      </c>
      <c r="EJR1336" s="62">
        <f>EJQ1336/EJP1336</f>
        <v>0</v>
      </c>
      <c r="EJS1336" s="62">
        <f>EJP1336-EJQ1336</f>
        <v>1000000</v>
      </c>
      <c r="EJT1336" s="62">
        <f>SUM(EJT1333:EJT1334)</f>
        <v>2000000</v>
      </c>
      <c r="EJU1336" s="62">
        <f>SUM(EJU1333:EJU1334)</f>
        <v>0</v>
      </c>
      <c r="EJV1336" s="62">
        <f>EJU1336/EJT1336</f>
        <v>0</v>
      </c>
      <c r="EJW1336" s="62">
        <f>EJT1336-EJU1336</f>
        <v>2000000</v>
      </c>
      <c r="EJX1336" s="62">
        <f>EJT1336+EJP1336</f>
        <v>3000000</v>
      </c>
      <c r="EKE1336" s="62" t="s">
        <v>1938</v>
      </c>
      <c r="EKF1336" s="62">
        <f>SUM(EKF1333:EKF1334)</f>
        <v>1000000</v>
      </c>
      <c r="EKG1336" s="62">
        <f>SUM(EKG1333:EKG1334)</f>
        <v>0</v>
      </c>
      <c r="EKH1336" s="62">
        <f>EKG1336/EKF1336</f>
        <v>0</v>
      </c>
      <c r="EKI1336" s="62">
        <f>EKF1336-EKG1336</f>
        <v>1000000</v>
      </c>
      <c r="EKJ1336" s="62">
        <f>SUM(EKJ1333:EKJ1334)</f>
        <v>2000000</v>
      </c>
      <c r="EKK1336" s="62">
        <f>SUM(EKK1333:EKK1334)</f>
        <v>0</v>
      </c>
      <c r="EKL1336" s="62">
        <f>EKK1336/EKJ1336</f>
        <v>0</v>
      </c>
      <c r="EKM1336" s="62">
        <f>EKJ1336-EKK1336</f>
        <v>2000000</v>
      </c>
      <c r="EKN1336" s="62">
        <f>EKJ1336+EKF1336</f>
        <v>3000000</v>
      </c>
      <c r="EKU1336" s="62" t="s">
        <v>1938</v>
      </c>
      <c r="EKV1336" s="62">
        <f>SUM(EKV1333:EKV1334)</f>
        <v>1000000</v>
      </c>
      <c r="EKW1336" s="62">
        <f>SUM(EKW1333:EKW1334)</f>
        <v>0</v>
      </c>
      <c r="EKX1336" s="62">
        <f>EKW1336/EKV1336</f>
        <v>0</v>
      </c>
      <c r="EKY1336" s="62">
        <f>EKV1336-EKW1336</f>
        <v>1000000</v>
      </c>
      <c r="EKZ1336" s="62">
        <f>SUM(EKZ1333:EKZ1334)</f>
        <v>2000000</v>
      </c>
      <c r="ELA1336" s="62">
        <f>SUM(ELA1333:ELA1334)</f>
        <v>0</v>
      </c>
      <c r="ELB1336" s="62">
        <f>ELA1336/EKZ1336</f>
        <v>0</v>
      </c>
      <c r="ELC1336" s="62">
        <f>EKZ1336-ELA1336</f>
        <v>2000000</v>
      </c>
      <c r="ELD1336" s="62">
        <f>EKZ1336+EKV1336</f>
        <v>3000000</v>
      </c>
      <c r="ELK1336" s="62" t="s">
        <v>1938</v>
      </c>
      <c r="ELL1336" s="62">
        <f>SUM(ELL1333:ELL1334)</f>
        <v>1000000</v>
      </c>
      <c r="ELM1336" s="62">
        <f>SUM(ELM1333:ELM1334)</f>
        <v>0</v>
      </c>
      <c r="ELN1336" s="62">
        <f>ELM1336/ELL1336</f>
        <v>0</v>
      </c>
      <c r="ELO1336" s="62">
        <f>ELL1336-ELM1336</f>
        <v>1000000</v>
      </c>
      <c r="ELP1336" s="62">
        <f>SUM(ELP1333:ELP1334)</f>
        <v>2000000</v>
      </c>
      <c r="ELQ1336" s="62">
        <f>SUM(ELQ1333:ELQ1334)</f>
        <v>0</v>
      </c>
      <c r="ELR1336" s="62">
        <f>ELQ1336/ELP1336</f>
        <v>0</v>
      </c>
      <c r="ELS1336" s="62">
        <f>ELP1336-ELQ1336</f>
        <v>2000000</v>
      </c>
      <c r="ELT1336" s="62">
        <f>ELP1336+ELL1336</f>
        <v>3000000</v>
      </c>
      <c r="EMA1336" s="62" t="s">
        <v>1938</v>
      </c>
      <c r="EMB1336" s="62">
        <f>SUM(EMB1333:EMB1334)</f>
        <v>1000000</v>
      </c>
      <c r="EMC1336" s="62">
        <f>SUM(EMC1333:EMC1334)</f>
        <v>0</v>
      </c>
      <c r="EMD1336" s="62">
        <f>EMC1336/EMB1336</f>
        <v>0</v>
      </c>
      <c r="EME1336" s="62">
        <f>EMB1336-EMC1336</f>
        <v>1000000</v>
      </c>
      <c r="EMF1336" s="62">
        <f>SUM(EMF1333:EMF1334)</f>
        <v>2000000</v>
      </c>
      <c r="EMG1336" s="62">
        <f>SUM(EMG1333:EMG1334)</f>
        <v>0</v>
      </c>
      <c r="EMH1336" s="62">
        <f>EMG1336/EMF1336</f>
        <v>0</v>
      </c>
      <c r="EMI1336" s="62">
        <f>EMF1336-EMG1336</f>
        <v>2000000</v>
      </c>
      <c r="EMJ1336" s="62">
        <f>EMF1336+EMB1336</f>
        <v>3000000</v>
      </c>
      <c r="EMQ1336" s="62" t="s">
        <v>1938</v>
      </c>
      <c r="EMR1336" s="62">
        <f>SUM(EMR1333:EMR1334)</f>
        <v>1000000</v>
      </c>
      <c r="EMS1336" s="62">
        <f>SUM(EMS1333:EMS1334)</f>
        <v>0</v>
      </c>
      <c r="EMT1336" s="62">
        <f>EMS1336/EMR1336</f>
        <v>0</v>
      </c>
      <c r="EMU1336" s="62">
        <f>EMR1336-EMS1336</f>
        <v>1000000</v>
      </c>
      <c r="EMV1336" s="62">
        <f>SUM(EMV1333:EMV1334)</f>
        <v>2000000</v>
      </c>
      <c r="EMW1336" s="62">
        <f>SUM(EMW1333:EMW1334)</f>
        <v>0</v>
      </c>
      <c r="EMX1336" s="62">
        <f>EMW1336/EMV1336</f>
        <v>0</v>
      </c>
      <c r="EMY1336" s="62">
        <f>EMV1336-EMW1336</f>
        <v>2000000</v>
      </c>
      <c r="EMZ1336" s="62">
        <f>EMV1336+EMR1336</f>
        <v>3000000</v>
      </c>
      <c r="ENG1336" s="62" t="s">
        <v>1938</v>
      </c>
      <c r="ENH1336" s="62">
        <f>SUM(ENH1333:ENH1334)</f>
        <v>1000000</v>
      </c>
      <c r="ENI1336" s="62">
        <f>SUM(ENI1333:ENI1334)</f>
        <v>0</v>
      </c>
      <c r="ENJ1336" s="62">
        <f>ENI1336/ENH1336</f>
        <v>0</v>
      </c>
      <c r="ENK1336" s="62">
        <f>ENH1336-ENI1336</f>
        <v>1000000</v>
      </c>
      <c r="ENL1336" s="62">
        <f>SUM(ENL1333:ENL1334)</f>
        <v>2000000</v>
      </c>
      <c r="ENM1336" s="62">
        <f>SUM(ENM1333:ENM1334)</f>
        <v>0</v>
      </c>
      <c r="ENN1336" s="62">
        <f>ENM1336/ENL1336</f>
        <v>0</v>
      </c>
      <c r="ENO1336" s="62">
        <f>ENL1336-ENM1336</f>
        <v>2000000</v>
      </c>
      <c r="ENP1336" s="62">
        <f>ENL1336+ENH1336</f>
        <v>3000000</v>
      </c>
      <c r="ENW1336" s="62" t="s">
        <v>1938</v>
      </c>
      <c r="ENX1336" s="62">
        <f>SUM(ENX1333:ENX1334)</f>
        <v>1000000</v>
      </c>
      <c r="ENY1336" s="62">
        <f>SUM(ENY1333:ENY1334)</f>
        <v>0</v>
      </c>
      <c r="ENZ1336" s="62">
        <f>ENY1336/ENX1336</f>
        <v>0</v>
      </c>
      <c r="EOA1336" s="62">
        <f>ENX1336-ENY1336</f>
        <v>1000000</v>
      </c>
      <c r="EOB1336" s="62">
        <f>SUM(EOB1333:EOB1334)</f>
        <v>2000000</v>
      </c>
      <c r="EOC1336" s="62">
        <f>SUM(EOC1333:EOC1334)</f>
        <v>0</v>
      </c>
      <c r="EOD1336" s="62">
        <f>EOC1336/EOB1336</f>
        <v>0</v>
      </c>
      <c r="EOE1336" s="62">
        <f>EOB1336-EOC1336</f>
        <v>2000000</v>
      </c>
      <c r="EOF1336" s="62">
        <f>EOB1336+ENX1336</f>
        <v>3000000</v>
      </c>
      <c r="EOM1336" s="62" t="s">
        <v>1938</v>
      </c>
      <c r="EON1336" s="62">
        <f>SUM(EON1333:EON1334)</f>
        <v>1000000</v>
      </c>
      <c r="EOO1336" s="62">
        <f>SUM(EOO1333:EOO1334)</f>
        <v>0</v>
      </c>
      <c r="EOP1336" s="62">
        <f>EOO1336/EON1336</f>
        <v>0</v>
      </c>
      <c r="EOQ1336" s="62">
        <f>EON1336-EOO1336</f>
        <v>1000000</v>
      </c>
      <c r="EOR1336" s="62">
        <f>SUM(EOR1333:EOR1334)</f>
        <v>2000000</v>
      </c>
      <c r="EOS1336" s="62">
        <f>SUM(EOS1333:EOS1334)</f>
        <v>0</v>
      </c>
      <c r="EOT1336" s="62">
        <f>EOS1336/EOR1336</f>
        <v>0</v>
      </c>
      <c r="EOU1336" s="62">
        <f>EOR1336-EOS1336</f>
        <v>2000000</v>
      </c>
      <c r="EOV1336" s="62">
        <f>EOR1336+EON1336</f>
        <v>3000000</v>
      </c>
      <c r="EPC1336" s="62" t="s">
        <v>1938</v>
      </c>
      <c r="EPD1336" s="62">
        <f>SUM(EPD1333:EPD1334)</f>
        <v>1000000</v>
      </c>
      <c r="EPE1336" s="62">
        <f>SUM(EPE1333:EPE1334)</f>
        <v>0</v>
      </c>
      <c r="EPF1336" s="62">
        <f>EPE1336/EPD1336</f>
        <v>0</v>
      </c>
      <c r="EPG1336" s="62">
        <f>EPD1336-EPE1336</f>
        <v>1000000</v>
      </c>
      <c r="EPH1336" s="62">
        <f>SUM(EPH1333:EPH1334)</f>
        <v>2000000</v>
      </c>
      <c r="EPI1336" s="62">
        <f>SUM(EPI1333:EPI1334)</f>
        <v>0</v>
      </c>
      <c r="EPJ1336" s="62">
        <f>EPI1336/EPH1336</f>
        <v>0</v>
      </c>
      <c r="EPK1336" s="62">
        <f>EPH1336-EPI1336</f>
        <v>2000000</v>
      </c>
      <c r="EPL1336" s="62">
        <f>EPH1336+EPD1336</f>
        <v>3000000</v>
      </c>
      <c r="EPS1336" s="62" t="s">
        <v>1938</v>
      </c>
      <c r="EPT1336" s="62">
        <f>SUM(EPT1333:EPT1334)</f>
        <v>1000000</v>
      </c>
      <c r="EPU1336" s="62">
        <f>SUM(EPU1333:EPU1334)</f>
        <v>0</v>
      </c>
      <c r="EPV1336" s="62">
        <f>EPU1336/EPT1336</f>
        <v>0</v>
      </c>
      <c r="EPW1336" s="62">
        <f>EPT1336-EPU1336</f>
        <v>1000000</v>
      </c>
      <c r="EPX1336" s="62">
        <f>SUM(EPX1333:EPX1334)</f>
        <v>2000000</v>
      </c>
      <c r="EPY1336" s="62">
        <f>SUM(EPY1333:EPY1334)</f>
        <v>0</v>
      </c>
      <c r="EPZ1336" s="62">
        <f>EPY1336/EPX1336</f>
        <v>0</v>
      </c>
      <c r="EQA1336" s="62">
        <f>EPX1336-EPY1336</f>
        <v>2000000</v>
      </c>
      <c r="EQB1336" s="62">
        <f>EPX1336+EPT1336</f>
        <v>3000000</v>
      </c>
      <c r="EQI1336" s="62" t="s">
        <v>1938</v>
      </c>
      <c r="EQJ1336" s="62">
        <f>SUM(EQJ1333:EQJ1334)</f>
        <v>1000000</v>
      </c>
      <c r="EQK1336" s="62">
        <f>SUM(EQK1333:EQK1334)</f>
        <v>0</v>
      </c>
      <c r="EQL1336" s="62">
        <f>EQK1336/EQJ1336</f>
        <v>0</v>
      </c>
      <c r="EQM1336" s="62">
        <f>EQJ1336-EQK1336</f>
        <v>1000000</v>
      </c>
      <c r="EQN1336" s="62">
        <f>SUM(EQN1333:EQN1334)</f>
        <v>2000000</v>
      </c>
      <c r="EQO1336" s="62">
        <f>SUM(EQO1333:EQO1334)</f>
        <v>0</v>
      </c>
      <c r="EQP1336" s="62">
        <f>EQO1336/EQN1336</f>
        <v>0</v>
      </c>
      <c r="EQQ1336" s="62">
        <f>EQN1336-EQO1336</f>
        <v>2000000</v>
      </c>
      <c r="EQR1336" s="62">
        <f>EQN1336+EQJ1336</f>
        <v>3000000</v>
      </c>
      <c r="EQY1336" s="62" t="s">
        <v>1938</v>
      </c>
      <c r="EQZ1336" s="62">
        <f>SUM(EQZ1333:EQZ1334)</f>
        <v>1000000</v>
      </c>
      <c r="ERA1336" s="62">
        <f>SUM(ERA1333:ERA1334)</f>
        <v>0</v>
      </c>
      <c r="ERB1336" s="62">
        <f>ERA1336/EQZ1336</f>
        <v>0</v>
      </c>
      <c r="ERC1336" s="62">
        <f>EQZ1336-ERA1336</f>
        <v>1000000</v>
      </c>
      <c r="ERD1336" s="62">
        <f>SUM(ERD1333:ERD1334)</f>
        <v>2000000</v>
      </c>
      <c r="ERE1336" s="62">
        <f>SUM(ERE1333:ERE1334)</f>
        <v>0</v>
      </c>
      <c r="ERF1336" s="62">
        <f>ERE1336/ERD1336</f>
        <v>0</v>
      </c>
      <c r="ERG1336" s="62">
        <f>ERD1336-ERE1336</f>
        <v>2000000</v>
      </c>
      <c r="ERH1336" s="62">
        <f>ERD1336+EQZ1336</f>
        <v>3000000</v>
      </c>
      <c r="ERO1336" s="62" t="s">
        <v>1938</v>
      </c>
      <c r="ERP1336" s="62">
        <f>SUM(ERP1333:ERP1334)</f>
        <v>1000000</v>
      </c>
      <c r="ERQ1336" s="62">
        <f>SUM(ERQ1333:ERQ1334)</f>
        <v>0</v>
      </c>
      <c r="ERR1336" s="62">
        <f>ERQ1336/ERP1336</f>
        <v>0</v>
      </c>
      <c r="ERS1336" s="62">
        <f>ERP1336-ERQ1336</f>
        <v>1000000</v>
      </c>
      <c r="ERT1336" s="62">
        <f>SUM(ERT1333:ERT1334)</f>
        <v>2000000</v>
      </c>
      <c r="ERU1336" s="62">
        <f>SUM(ERU1333:ERU1334)</f>
        <v>0</v>
      </c>
      <c r="ERV1336" s="62">
        <f>ERU1336/ERT1336</f>
        <v>0</v>
      </c>
      <c r="ERW1336" s="62">
        <f>ERT1336-ERU1336</f>
        <v>2000000</v>
      </c>
      <c r="ERX1336" s="62">
        <f>ERT1336+ERP1336</f>
        <v>3000000</v>
      </c>
      <c r="ESE1336" s="62" t="s">
        <v>1938</v>
      </c>
      <c r="ESF1336" s="62">
        <f>SUM(ESF1333:ESF1334)</f>
        <v>1000000</v>
      </c>
      <c r="ESG1336" s="62">
        <f>SUM(ESG1333:ESG1334)</f>
        <v>0</v>
      </c>
      <c r="ESH1336" s="62">
        <f>ESG1336/ESF1336</f>
        <v>0</v>
      </c>
      <c r="ESI1336" s="62">
        <f>ESF1336-ESG1336</f>
        <v>1000000</v>
      </c>
      <c r="ESJ1336" s="62">
        <f>SUM(ESJ1333:ESJ1334)</f>
        <v>2000000</v>
      </c>
      <c r="ESK1336" s="62">
        <f>SUM(ESK1333:ESK1334)</f>
        <v>0</v>
      </c>
      <c r="ESL1336" s="62">
        <f>ESK1336/ESJ1336</f>
        <v>0</v>
      </c>
      <c r="ESM1336" s="62">
        <f>ESJ1336-ESK1336</f>
        <v>2000000</v>
      </c>
      <c r="ESN1336" s="62">
        <f>ESJ1336+ESF1336</f>
        <v>3000000</v>
      </c>
      <c r="ESU1336" s="62" t="s">
        <v>1938</v>
      </c>
      <c r="ESV1336" s="62">
        <f>SUM(ESV1333:ESV1334)</f>
        <v>1000000</v>
      </c>
      <c r="ESW1336" s="62">
        <f>SUM(ESW1333:ESW1334)</f>
        <v>0</v>
      </c>
      <c r="ESX1336" s="62">
        <f>ESW1336/ESV1336</f>
        <v>0</v>
      </c>
      <c r="ESY1336" s="62">
        <f>ESV1336-ESW1336</f>
        <v>1000000</v>
      </c>
      <c r="ESZ1336" s="62">
        <f>SUM(ESZ1333:ESZ1334)</f>
        <v>2000000</v>
      </c>
      <c r="ETA1336" s="62">
        <f>SUM(ETA1333:ETA1334)</f>
        <v>0</v>
      </c>
      <c r="ETB1336" s="62">
        <f>ETA1336/ESZ1336</f>
        <v>0</v>
      </c>
      <c r="ETC1336" s="62">
        <f>ESZ1336-ETA1336</f>
        <v>2000000</v>
      </c>
      <c r="ETD1336" s="62">
        <f>ESZ1336+ESV1336</f>
        <v>3000000</v>
      </c>
      <c r="ETK1336" s="62" t="s">
        <v>1938</v>
      </c>
      <c r="ETL1336" s="62">
        <f>SUM(ETL1333:ETL1334)</f>
        <v>1000000</v>
      </c>
      <c r="ETM1336" s="62">
        <f>SUM(ETM1333:ETM1334)</f>
        <v>0</v>
      </c>
      <c r="ETN1336" s="62">
        <f>ETM1336/ETL1336</f>
        <v>0</v>
      </c>
      <c r="ETO1336" s="62">
        <f>ETL1336-ETM1336</f>
        <v>1000000</v>
      </c>
      <c r="ETP1336" s="62">
        <f>SUM(ETP1333:ETP1334)</f>
        <v>2000000</v>
      </c>
      <c r="ETQ1336" s="62">
        <f>SUM(ETQ1333:ETQ1334)</f>
        <v>0</v>
      </c>
      <c r="ETR1336" s="62">
        <f>ETQ1336/ETP1336</f>
        <v>0</v>
      </c>
      <c r="ETS1336" s="62">
        <f>ETP1336-ETQ1336</f>
        <v>2000000</v>
      </c>
      <c r="ETT1336" s="62">
        <f>ETP1336+ETL1336</f>
        <v>3000000</v>
      </c>
      <c r="EUA1336" s="62" t="s">
        <v>1938</v>
      </c>
      <c r="EUB1336" s="62">
        <f>SUM(EUB1333:EUB1334)</f>
        <v>1000000</v>
      </c>
      <c r="EUC1336" s="62">
        <f>SUM(EUC1333:EUC1334)</f>
        <v>0</v>
      </c>
      <c r="EUD1336" s="62">
        <f>EUC1336/EUB1336</f>
        <v>0</v>
      </c>
      <c r="EUE1336" s="62">
        <f>EUB1336-EUC1336</f>
        <v>1000000</v>
      </c>
      <c r="EUF1336" s="62">
        <f>SUM(EUF1333:EUF1334)</f>
        <v>2000000</v>
      </c>
      <c r="EUG1336" s="62">
        <f>SUM(EUG1333:EUG1334)</f>
        <v>0</v>
      </c>
      <c r="EUH1336" s="62">
        <f>EUG1336/EUF1336</f>
        <v>0</v>
      </c>
      <c r="EUI1336" s="62">
        <f>EUF1336-EUG1336</f>
        <v>2000000</v>
      </c>
      <c r="EUJ1336" s="62">
        <f>EUF1336+EUB1336</f>
        <v>3000000</v>
      </c>
      <c r="EUQ1336" s="62" t="s">
        <v>1938</v>
      </c>
      <c r="EUR1336" s="62">
        <f>SUM(EUR1333:EUR1334)</f>
        <v>1000000</v>
      </c>
      <c r="EUS1336" s="62">
        <f>SUM(EUS1333:EUS1334)</f>
        <v>0</v>
      </c>
      <c r="EUT1336" s="62">
        <f>EUS1336/EUR1336</f>
        <v>0</v>
      </c>
      <c r="EUU1336" s="62">
        <f>EUR1336-EUS1336</f>
        <v>1000000</v>
      </c>
      <c r="EUV1336" s="62">
        <f>SUM(EUV1333:EUV1334)</f>
        <v>2000000</v>
      </c>
      <c r="EUW1336" s="62">
        <f>SUM(EUW1333:EUW1334)</f>
        <v>0</v>
      </c>
      <c r="EUX1336" s="62">
        <f>EUW1336/EUV1336</f>
        <v>0</v>
      </c>
      <c r="EUY1336" s="62">
        <f>EUV1336-EUW1336</f>
        <v>2000000</v>
      </c>
      <c r="EUZ1336" s="62">
        <f>EUV1336+EUR1336</f>
        <v>3000000</v>
      </c>
      <c r="EVG1336" s="62" t="s">
        <v>1938</v>
      </c>
      <c r="EVH1336" s="62">
        <f>SUM(EVH1333:EVH1334)</f>
        <v>1000000</v>
      </c>
      <c r="EVI1336" s="62">
        <f>SUM(EVI1333:EVI1334)</f>
        <v>0</v>
      </c>
      <c r="EVJ1336" s="62">
        <f>EVI1336/EVH1336</f>
        <v>0</v>
      </c>
      <c r="EVK1336" s="62">
        <f>EVH1336-EVI1336</f>
        <v>1000000</v>
      </c>
      <c r="EVL1336" s="62">
        <f>SUM(EVL1333:EVL1334)</f>
        <v>2000000</v>
      </c>
      <c r="EVM1336" s="62">
        <f>SUM(EVM1333:EVM1334)</f>
        <v>0</v>
      </c>
      <c r="EVN1336" s="62">
        <f>EVM1336/EVL1336</f>
        <v>0</v>
      </c>
      <c r="EVO1336" s="62">
        <f>EVL1336-EVM1336</f>
        <v>2000000</v>
      </c>
      <c r="EVP1336" s="62">
        <f>EVL1336+EVH1336</f>
        <v>3000000</v>
      </c>
      <c r="EVW1336" s="62" t="s">
        <v>1938</v>
      </c>
      <c r="EVX1336" s="62">
        <f>SUM(EVX1333:EVX1334)</f>
        <v>1000000</v>
      </c>
      <c r="EVY1336" s="62">
        <f>SUM(EVY1333:EVY1334)</f>
        <v>0</v>
      </c>
      <c r="EVZ1336" s="62">
        <f>EVY1336/EVX1336</f>
        <v>0</v>
      </c>
      <c r="EWA1336" s="62">
        <f>EVX1336-EVY1336</f>
        <v>1000000</v>
      </c>
      <c r="EWB1336" s="62">
        <f>SUM(EWB1333:EWB1334)</f>
        <v>2000000</v>
      </c>
      <c r="EWC1336" s="62">
        <f>SUM(EWC1333:EWC1334)</f>
        <v>0</v>
      </c>
      <c r="EWD1336" s="62">
        <f>EWC1336/EWB1336</f>
        <v>0</v>
      </c>
      <c r="EWE1336" s="62">
        <f>EWB1336-EWC1336</f>
        <v>2000000</v>
      </c>
      <c r="EWF1336" s="62">
        <f>EWB1336+EVX1336</f>
        <v>3000000</v>
      </c>
      <c r="EWM1336" s="62" t="s">
        <v>1938</v>
      </c>
      <c r="EWN1336" s="62">
        <f>SUM(EWN1333:EWN1334)</f>
        <v>1000000</v>
      </c>
      <c r="EWO1336" s="62">
        <f>SUM(EWO1333:EWO1334)</f>
        <v>0</v>
      </c>
      <c r="EWP1336" s="62">
        <f>EWO1336/EWN1336</f>
        <v>0</v>
      </c>
      <c r="EWQ1336" s="62">
        <f>EWN1336-EWO1336</f>
        <v>1000000</v>
      </c>
      <c r="EWR1336" s="62">
        <f>SUM(EWR1333:EWR1334)</f>
        <v>2000000</v>
      </c>
      <c r="EWS1336" s="62">
        <f>SUM(EWS1333:EWS1334)</f>
        <v>0</v>
      </c>
      <c r="EWT1336" s="62">
        <f>EWS1336/EWR1336</f>
        <v>0</v>
      </c>
      <c r="EWU1336" s="62">
        <f>EWR1336-EWS1336</f>
        <v>2000000</v>
      </c>
      <c r="EWV1336" s="62">
        <f>EWR1336+EWN1336</f>
        <v>3000000</v>
      </c>
      <c r="EXC1336" s="62" t="s">
        <v>1938</v>
      </c>
      <c r="EXD1336" s="62">
        <f>SUM(EXD1333:EXD1334)</f>
        <v>1000000</v>
      </c>
      <c r="EXE1336" s="62">
        <f>SUM(EXE1333:EXE1334)</f>
        <v>0</v>
      </c>
      <c r="EXF1336" s="62">
        <f>EXE1336/EXD1336</f>
        <v>0</v>
      </c>
      <c r="EXG1336" s="62">
        <f>EXD1336-EXE1336</f>
        <v>1000000</v>
      </c>
      <c r="EXH1336" s="62">
        <f>SUM(EXH1333:EXH1334)</f>
        <v>2000000</v>
      </c>
      <c r="EXI1336" s="62">
        <f>SUM(EXI1333:EXI1334)</f>
        <v>0</v>
      </c>
      <c r="EXJ1336" s="62">
        <f>EXI1336/EXH1336</f>
        <v>0</v>
      </c>
      <c r="EXK1336" s="62">
        <f>EXH1336-EXI1336</f>
        <v>2000000</v>
      </c>
      <c r="EXL1336" s="62">
        <f>EXH1336+EXD1336</f>
        <v>3000000</v>
      </c>
      <c r="EXS1336" s="62" t="s">
        <v>1938</v>
      </c>
      <c r="EXT1336" s="62">
        <f>SUM(EXT1333:EXT1334)</f>
        <v>1000000</v>
      </c>
      <c r="EXU1336" s="62">
        <f>SUM(EXU1333:EXU1334)</f>
        <v>0</v>
      </c>
      <c r="EXV1336" s="62">
        <f>EXU1336/EXT1336</f>
        <v>0</v>
      </c>
      <c r="EXW1336" s="62">
        <f>EXT1336-EXU1336</f>
        <v>1000000</v>
      </c>
      <c r="EXX1336" s="62">
        <f>SUM(EXX1333:EXX1334)</f>
        <v>2000000</v>
      </c>
      <c r="EXY1336" s="62">
        <f>SUM(EXY1333:EXY1334)</f>
        <v>0</v>
      </c>
      <c r="EXZ1336" s="62">
        <f>EXY1336/EXX1336</f>
        <v>0</v>
      </c>
      <c r="EYA1336" s="62">
        <f>EXX1336-EXY1336</f>
        <v>2000000</v>
      </c>
      <c r="EYB1336" s="62">
        <f>EXX1336+EXT1336</f>
        <v>3000000</v>
      </c>
      <c r="EYI1336" s="62" t="s">
        <v>1938</v>
      </c>
      <c r="EYJ1336" s="62">
        <f>SUM(EYJ1333:EYJ1334)</f>
        <v>1000000</v>
      </c>
      <c r="EYK1336" s="62">
        <f>SUM(EYK1333:EYK1334)</f>
        <v>0</v>
      </c>
      <c r="EYL1336" s="62">
        <f>EYK1336/EYJ1336</f>
        <v>0</v>
      </c>
      <c r="EYM1336" s="62">
        <f>EYJ1336-EYK1336</f>
        <v>1000000</v>
      </c>
      <c r="EYN1336" s="62">
        <f>SUM(EYN1333:EYN1334)</f>
        <v>2000000</v>
      </c>
      <c r="EYO1336" s="62">
        <f>SUM(EYO1333:EYO1334)</f>
        <v>0</v>
      </c>
      <c r="EYP1336" s="62">
        <f>EYO1336/EYN1336</f>
        <v>0</v>
      </c>
      <c r="EYQ1336" s="62">
        <f>EYN1336-EYO1336</f>
        <v>2000000</v>
      </c>
      <c r="EYR1336" s="62">
        <f>EYN1336+EYJ1336</f>
        <v>3000000</v>
      </c>
      <c r="EYY1336" s="62" t="s">
        <v>1938</v>
      </c>
      <c r="EYZ1336" s="62">
        <f>SUM(EYZ1333:EYZ1334)</f>
        <v>1000000</v>
      </c>
      <c r="EZA1336" s="62">
        <f>SUM(EZA1333:EZA1334)</f>
        <v>0</v>
      </c>
      <c r="EZB1336" s="62">
        <f>EZA1336/EYZ1336</f>
        <v>0</v>
      </c>
      <c r="EZC1336" s="62">
        <f>EYZ1336-EZA1336</f>
        <v>1000000</v>
      </c>
      <c r="EZD1336" s="62">
        <f>SUM(EZD1333:EZD1334)</f>
        <v>2000000</v>
      </c>
      <c r="EZE1336" s="62">
        <f>SUM(EZE1333:EZE1334)</f>
        <v>0</v>
      </c>
      <c r="EZF1336" s="62">
        <f>EZE1336/EZD1336</f>
        <v>0</v>
      </c>
      <c r="EZG1336" s="62">
        <f>EZD1336-EZE1336</f>
        <v>2000000</v>
      </c>
      <c r="EZH1336" s="62">
        <f>EZD1336+EYZ1336</f>
        <v>3000000</v>
      </c>
      <c r="EZO1336" s="62" t="s">
        <v>1938</v>
      </c>
      <c r="EZP1336" s="62">
        <f>SUM(EZP1333:EZP1334)</f>
        <v>1000000</v>
      </c>
      <c r="EZQ1336" s="62">
        <f>SUM(EZQ1333:EZQ1334)</f>
        <v>0</v>
      </c>
      <c r="EZR1336" s="62">
        <f>EZQ1336/EZP1336</f>
        <v>0</v>
      </c>
      <c r="EZS1336" s="62">
        <f>EZP1336-EZQ1336</f>
        <v>1000000</v>
      </c>
      <c r="EZT1336" s="62">
        <f>SUM(EZT1333:EZT1334)</f>
        <v>2000000</v>
      </c>
      <c r="EZU1336" s="62">
        <f>SUM(EZU1333:EZU1334)</f>
        <v>0</v>
      </c>
      <c r="EZV1336" s="62">
        <f>EZU1336/EZT1336</f>
        <v>0</v>
      </c>
      <c r="EZW1336" s="62">
        <f>EZT1336-EZU1336</f>
        <v>2000000</v>
      </c>
      <c r="EZX1336" s="62">
        <f>EZT1336+EZP1336</f>
        <v>3000000</v>
      </c>
      <c r="FAE1336" s="62" t="s">
        <v>1938</v>
      </c>
      <c r="FAF1336" s="62">
        <f>SUM(FAF1333:FAF1334)</f>
        <v>1000000</v>
      </c>
      <c r="FAG1336" s="62">
        <f>SUM(FAG1333:FAG1334)</f>
        <v>0</v>
      </c>
      <c r="FAH1336" s="62">
        <f>FAG1336/FAF1336</f>
        <v>0</v>
      </c>
      <c r="FAI1336" s="62">
        <f>FAF1336-FAG1336</f>
        <v>1000000</v>
      </c>
      <c r="FAJ1336" s="62">
        <f>SUM(FAJ1333:FAJ1334)</f>
        <v>2000000</v>
      </c>
      <c r="FAK1336" s="62">
        <f>SUM(FAK1333:FAK1334)</f>
        <v>0</v>
      </c>
      <c r="FAL1336" s="62">
        <f>FAK1336/FAJ1336</f>
        <v>0</v>
      </c>
      <c r="FAM1336" s="62">
        <f>FAJ1336-FAK1336</f>
        <v>2000000</v>
      </c>
      <c r="FAN1336" s="62">
        <f>FAJ1336+FAF1336</f>
        <v>3000000</v>
      </c>
      <c r="FAU1336" s="62" t="s">
        <v>1938</v>
      </c>
      <c r="FAV1336" s="62">
        <f>SUM(FAV1333:FAV1334)</f>
        <v>1000000</v>
      </c>
      <c r="FAW1336" s="62">
        <f>SUM(FAW1333:FAW1334)</f>
        <v>0</v>
      </c>
      <c r="FAX1336" s="62">
        <f>FAW1336/FAV1336</f>
        <v>0</v>
      </c>
      <c r="FAY1336" s="62">
        <f>FAV1336-FAW1336</f>
        <v>1000000</v>
      </c>
      <c r="FAZ1336" s="62">
        <f>SUM(FAZ1333:FAZ1334)</f>
        <v>2000000</v>
      </c>
      <c r="FBA1336" s="62">
        <f>SUM(FBA1333:FBA1334)</f>
        <v>0</v>
      </c>
      <c r="FBB1336" s="62">
        <f>FBA1336/FAZ1336</f>
        <v>0</v>
      </c>
      <c r="FBC1336" s="62">
        <f>FAZ1336-FBA1336</f>
        <v>2000000</v>
      </c>
      <c r="FBD1336" s="62">
        <f>FAZ1336+FAV1336</f>
        <v>3000000</v>
      </c>
      <c r="FBK1336" s="62" t="s">
        <v>1938</v>
      </c>
      <c r="FBL1336" s="62">
        <f>SUM(FBL1333:FBL1334)</f>
        <v>1000000</v>
      </c>
      <c r="FBM1336" s="62">
        <f>SUM(FBM1333:FBM1334)</f>
        <v>0</v>
      </c>
      <c r="FBN1336" s="62">
        <f>FBM1336/FBL1336</f>
        <v>0</v>
      </c>
      <c r="FBO1336" s="62">
        <f>FBL1336-FBM1336</f>
        <v>1000000</v>
      </c>
      <c r="FBP1336" s="62">
        <f>SUM(FBP1333:FBP1334)</f>
        <v>2000000</v>
      </c>
      <c r="FBQ1336" s="62">
        <f>SUM(FBQ1333:FBQ1334)</f>
        <v>0</v>
      </c>
      <c r="FBR1336" s="62">
        <f>FBQ1336/FBP1336</f>
        <v>0</v>
      </c>
      <c r="FBS1336" s="62">
        <f>FBP1336-FBQ1336</f>
        <v>2000000</v>
      </c>
      <c r="FBT1336" s="62">
        <f>FBP1336+FBL1336</f>
        <v>3000000</v>
      </c>
      <c r="FCA1336" s="62" t="s">
        <v>1938</v>
      </c>
      <c r="FCB1336" s="62">
        <f>SUM(FCB1333:FCB1334)</f>
        <v>1000000</v>
      </c>
      <c r="FCC1336" s="62">
        <f>SUM(FCC1333:FCC1334)</f>
        <v>0</v>
      </c>
      <c r="FCD1336" s="62">
        <f>FCC1336/FCB1336</f>
        <v>0</v>
      </c>
      <c r="FCE1336" s="62">
        <f>FCB1336-FCC1336</f>
        <v>1000000</v>
      </c>
      <c r="FCF1336" s="62">
        <f>SUM(FCF1333:FCF1334)</f>
        <v>2000000</v>
      </c>
      <c r="FCG1336" s="62">
        <f>SUM(FCG1333:FCG1334)</f>
        <v>0</v>
      </c>
      <c r="FCH1336" s="62">
        <f>FCG1336/FCF1336</f>
        <v>0</v>
      </c>
      <c r="FCI1336" s="62">
        <f>FCF1336-FCG1336</f>
        <v>2000000</v>
      </c>
      <c r="FCJ1336" s="62">
        <f>FCF1336+FCB1336</f>
        <v>3000000</v>
      </c>
      <c r="FCQ1336" s="62" t="s">
        <v>1938</v>
      </c>
      <c r="FCR1336" s="62">
        <f>SUM(FCR1333:FCR1334)</f>
        <v>1000000</v>
      </c>
      <c r="FCS1336" s="62">
        <f>SUM(FCS1333:FCS1334)</f>
        <v>0</v>
      </c>
      <c r="FCT1336" s="62">
        <f>FCS1336/FCR1336</f>
        <v>0</v>
      </c>
      <c r="FCU1336" s="62">
        <f>FCR1336-FCS1336</f>
        <v>1000000</v>
      </c>
      <c r="FCV1336" s="62">
        <f>SUM(FCV1333:FCV1334)</f>
        <v>2000000</v>
      </c>
      <c r="FCW1336" s="62">
        <f>SUM(FCW1333:FCW1334)</f>
        <v>0</v>
      </c>
      <c r="FCX1336" s="62">
        <f>FCW1336/FCV1336</f>
        <v>0</v>
      </c>
      <c r="FCY1336" s="62">
        <f>FCV1336-FCW1336</f>
        <v>2000000</v>
      </c>
      <c r="FCZ1336" s="62">
        <f>FCV1336+FCR1336</f>
        <v>3000000</v>
      </c>
      <c r="FDG1336" s="62" t="s">
        <v>1938</v>
      </c>
      <c r="FDH1336" s="62">
        <f>SUM(FDH1333:FDH1334)</f>
        <v>1000000</v>
      </c>
      <c r="FDI1336" s="62">
        <f>SUM(FDI1333:FDI1334)</f>
        <v>0</v>
      </c>
      <c r="FDJ1336" s="62">
        <f>FDI1336/FDH1336</f>
        <v>0</v>
      </c>
      <c r="FDK1336" s="62">
        <f>FDH1336-FDI1336</f>
        <v>1000000</v>
      </c>
      <c r="FDL1336" s="62">
        <f>SUM(FDL1333:FDL1334)</f>
        <v>2000000</v>
      </c>
      <c r="FDM1336" s="62">
        <f>SUM(FDM1333:FDM1334)</f>
        <v>0</v>
      </c>
      <c r="FDN1336" s="62">
        <f>FDM1336/FDL1336</f>
        <v>0</v>
      </c>
      <c r="FDO1336" s="62">
        <f>FDL1336-FDM1336</f>
        <v>2000000</v>
      </c>
      <c r="FDP1336" s="62">
        <f>FDL1336+FDH1336</f>
        <v>3000000</v>
      </c>
      <c r="FDW1336" s="62" t="s">
        <v>1938</v>
      </c>
      <c r="FDX1336" s="62">
        <f>SUM(FDX1333:FDX1334)</f>
        <v>1000000</v>
      </c>
      <c r="FDY1336" s="62">
        <f>SUM(FDY1333:FDY1334)</f>
        <v>0</v>
      </c>
      <c r="FDZ1336" s="62">
        <f>FDY1336/FDX1336</f>
        <v>0</v>
      </c>
      <c r="FEA1336" s="62">
        <f>FDX1336-FDY1336</f>
        <v>1000000</v>
      </c>
      <c r="FEB1336" s="62">
        <f>SUM(FEB1333:FEB1334)</f>
        <v>2000000</v>
      </c>
      <c r="FEC1336" s="62">
        <f>SUM(FEC1333:FEC1334)</f>
        <v>0</v>
      </c>
      <c r="FED1336" s="62">
        <f>FEC1336/FEB1336</f>
        <v>0</v>
      </c>
      <c r="FEE1336" s="62">
        <f>FEB1336-FEC1336</f>
        <v>2000000</v>
      </c>
      <c r="FEF1336" s="62">
        <f>FEB1336+FDX1336</f>
        <v>3000000</v>
      </c>
      <c r="FEM1336" s="62" t="s">
        <v>1938</v>
      </c>
      <c r="FEN1336" s="62">
        <f>SUM(FEN1333:FEN1334)</f>
        <v>1000000</v>
      </c>
      <c r="FEO1336" s="62">
        <f>SUM(FEO1333:FEO1334)</f>
        <v>0</v>
      </c>
      <c r="FEP1336" s="62">
        <f>FEO1336/FEN1336</f>
        <v>0</v>
      </c>
      <c r="FEQ1336" s="62">
        <f>FEN1336-FEO1336</f>
        <v>1000000</v>
      </c>
      <c r="FER1336" s="62">
        <f>SUM(FER1333:FER1334)</f>
        <v>2000000</v>
      </c>
      <c r="FES1336" s="62">
        <f>SUM(FES1333:FES1334)</f>
        <v>0</v>
      </c>
      <c r="FET1336" s="62">
        <f>FES1336/FER1336</f>
        <v>0</v>
      </c>
      <c r="FEU1336" s="62">
        <f>FER1336-FES1336</f>
        <v>2000000</v>
      </c>
      <c r="FEV1336" s="62">
        <f>FER1336+FEN1336</f>
        <v>3000000</v>
      </c>
      <c r="FFC1336" s="62" t="s">
        <v>1938</v>
      </c>
      <c r="FFD1336" s="62">
        <f>SUM(FFD1333:FFD1334)</f>
        <v>1000000</v>
      </c>
      <c r="FFE1336" s="62">
        <f>SUM(FFE1333:FFE1334)</f>
        <v>0</v>
      </c>
      <c r="FFF1336" s="62">
        <f>FFE1336/FFD1336</f>
        <v>0</v>
      </c>
      <c r="FFG1336" s="62">
        <f>FFD1336-FFE1336</f>
        <v>1000000</v>
      </c>
      <c r="FFH1336" s="62">
        <f>SUM(FFH1333:FFH1334)</f>
        <v>2000000</v>
      </c>
      <c r="FFI1336" s="62">
        <f>SUM(FFI1333:FFI1334)</f>
        <v>0</v>
      </c>
      <c r="FFJ1336" s="62">
        <f>FFI1336/FFH1336</f>
        <v>0</v>
      </c>
      <c r="FFK1336" s="62">
        <f>FFH1336-FFI1336</f>
        <v>2000000</v>
      </c>
      <c r="FFL1336" s="62">
        <f>FFH1336+FFD1336</f>
        <v>3000000</v>
      </c>
      <c r="FFS1336" s="62" t="s">
        <v>1938</v>
      </c>
      <c r="FFT1336" s="62">
        <f>SUM(FFT1333:FFT1334)</f>
        <v>1000000</v>
      </c>
      <c r="FFU1336" s="62">
        <f>SUM(FFU1333:FFU1334)</f>
        <v>0</v>
      </c>
      <c r="FFV1336" s="62">
        <f>FFU1336/FFT1336</f>
        <v>0</v>
      </c>
      <c r="FFW1336" s="62">
        <f>FFT1336-FFU1336</f>
        <v>1000000</v>
      </c>
      <c r="FFX1336" s="62">
        <f>SUM(FFX1333:FFX1334)</f>
        <v>2000000</v>
      </c>
      <c r="FFY1336" s="62">
        <f>SUM(FFY1333:FFY1334)</f>
        <v>0</v>
      </c>
      <c r="FFZ1336" s="62">
        <f>FFY1336/FFX1336</f>
        <v>0</v>
      </c>
      <c r="FGA1336" s="62">
        <f>FFX1336-FFY1336</f>
        <v>2000000</v>
      </c>
      <c r="FGB1336" s="62">
        <f>FFX1336+FFT1336</f>
        <v>3000000</v>
      </c>
      <c r="FGI1336" s="62" t="s">
        <v>1938</v>
      </c>
      <c r="FGJ1336" s="62">
        <f>SUM(FGJ1333:FGJ1334)</f>
        <v>1000000</v>
      </c>
      <c r="FGK1336" s="62">
        <f>SUM(FGK1333:FGK1334)</f>
        <v>0</v>
      </c>
      <c r="FGL1336" s="62">
        <f>FGK1336/FGJ1336</f>
        <v>0</v>
      </c>
      <c r="FGM1336" s="62">
        <f>FGJ1336-FGK1336</f>
        <v>1000000</v>
      </c>
      <c r="FGN1336" s="62">
        <f>SUM(FGN1333:FGN1334)</f>
        <v>2000000</v>
      </c>
      <c r="FGO1336" s="62">
        <f>SUM(FGO1333:FGO1334)</f>
        <v>0</v>
      </c>
      <c r="FGP1336" s="62">
        <f>FGO1336/FGN1336</f>
        <v>0</v>
      </c>
      <c r="FGQ1336" s="62">
        <f>FGN1336-FGO1336</f>
        <v>2000000</v>
      </c>
      <c r="FGR1336" s="62">
        <f>FGN1336+FGJ1336</f>
        <v>3000000</v>
      </c>
      <c r="FGY1336" s="62" t="s">
        <v>1938</v>
      </c>
      <c r="FGZ1336" s="62">
        <f>SUM(FGZ1333:FGZ1334)</f>
        <v>1000000</v>
      </c>
      <c r="FHA1336" s="62">
        <f>SUM(FHA1333:FHA1334)</f>
        <v>0</v>
      </c>
      <c r="FHB1336" s="62">
        <f>FHA1336/FGZ1336</f>
        <v>0</v>
      </c>
      <c r="FHC1336" s="62">
        <f>FGZ1336-FHA1336</f>
        <v>1000000</v>
      </c>
      <c r="FHD1336" s="62">
        <f>SUM(FHD1333:FHD1334)</f>
        <v>2000000</v>
      </c>
      <c r="FHE1336" s="62">
        <f>SUM(FHE1333:FHE1334)</f>
        <v>0</v>
      </c>
      <c r="FHF1336" s="62">
        <f>FHE1336/FHD1336</f>
        <v>0</v>
      </c>
      <c r="FHG1336" s="62">
        <f>FHD1336-FHE1336</f>
        <v>2000000</v>
      </c>
      <c r="FHH1336" s="62">
        <f>FHD1336+FGZ1336</f>
        <v>3000000</v>
      </c>
      <c r="FHO1336" s="62" t="s">
        <v>1938</v>
      </c>
      <c r="FHP1336" s="62">
        <f>SUM(FHP1333:FHP1334)</f>
        <v>1000000</v>
      </c>
      <c r="FHQ1336" s="62">
        <f>SUM(FHQ1333:FHQ1334)</f>
        <v>0</v>
      </c>
      <c r="FHR1336" s="62">
        <f>FHQ1336/FHP1336</f>
        <v>0</v>
      </c>
      <c r="FHS1336" s="62">
        <f>FHP1336-FHQ1336</f>
        <v>1000000</v>
      </c>
      <c r="FHT1336" s="62">
        <f>SUM(FHT1333:FHT1334)</f>
        <v>2000000</v>
      </c>
      <c r="FHU1336" s="62">
        <f>SUM(FHU1333:FHU1334)</f>
        <v>0</v>
      </c>
      <c r="FHV1336" s="62">
        <f>FHU1336/FHT1336</f>
        <v>0</v>
      </c>
      <c r="FHW1336" s="62">
        <f>FHT1336-FHU1336</f>
        <v>2000000</v>
      </c>
      <c r="FHX1336" s="62">
        <f>FHT1336+FHP1336</f>
        <v>3000000</v>
      </c>
      <c r="FIE1336" s="62" t="s">
        <v>1938</v>
      </c>
      <c r="FIF1336" s="62">
        <f>SUM(FIF1333:FIF1334)</f>
        <v>1000000</v>
      </c>
      <c r="FIG1336" s="62">
        <f>SUM(FIG1333:FIG1334)</f>
        <v>0</v>
      </c>
      <c r="FIH1336" s="62">
        <f>FIG1336/FIF1336</f>
        <v>0</v>
      </c>
      <c r="FII1336" s="62">
        <f>FIF1336-FIG1336</f>
        <v>1000000</v>
      </c>
      <c r="FIJ1336" s="62">
        <f>SUM(FIJ1333:FIJ1334)</f>
        <v>2000000</v>
      </c>
      <c r="FIK1336" s="62">
        <f>SUM(FIK1333:FIK1334)</f>
        <v>0</v>
      </c>
      <c r="FIL1336" s="62">
        <f>FIK1336/FIJ1336</f>
        <v>0</v>
      </c>
      <c r="FIM1336" s="62">
        <f>FIJ1336-FIK1336</f>
        <v>2000000</v>
      </c>
      <c r="FIN1336" s="62">
        <f>FIJ1336+FIF1336</f>
        <v>3000000</v>
      </c>
      <c r="FIU1336" s="62" t="s">
        <v>1938</v>
      </c>
      <c r="FIV1336" s="62">
        <f>SUM(FIV1333:FIV1334)</f>
        <v>1000000</v>
      </c>
      <c r="FIW1336" s="62">
        <f>SUM(FIW1333:FIW1334)</f>
        <v>0</v>
      </c>
      <c r="FIX1336" s="62">
        <f>FIW1336/FIV1336</f>
        <v>0</v>
      </c>
      <c r="FIY1336" s="62">
        <f>FIV1336-FIW1336</f>
        <v>1000000</v>
      </c>
      <c r="FIZ1336" s="62">
        <f>SUM(FIZ1333:FIZ1334)</f>
        <v>2000000</v>
      </c>
      <c r="FJA1336" s="62">
        <f>SUM(FJA1333:FJA1334)</f>
        <v>0</v>
      </c>
      <c r="FJB1336" s="62">
        <f>FJA1336/FIZ1336</f>
        <v>0</v>
      </c>
      <c r="FJC1336" s="62">
        <f>FIZ1336-FJA1336</f>
        <v>2000000</v>
      </c>
      <c r="FJD1336" s="62">
        <f>FIZ1336+FIV1336</f>
        <v>3000000</v>
      </c>
      <c r="FJK1336" s="62" t="s">
        <v>1938</v>
      </c>
      <c r="FJL1336" s="62">
        <f>SUM(FJL1333:FJL1334)</f>
        <v>1000000</v>
      </c>
      <c r="FJM1336" s="62">
        <f>SUM(FJM1333:FJM1334)</f>
        <v>0</v>
      </c>
      <c r="FJN1336" s="62">
        <f>FJM1336/FJL1336</f>
        <v>0</v>
      </c>
      <c r="FJO1336" s="62">
        <f>FJL1336-FJM1336</f>
        <v>1000000</v>
      </c>
      <c r="FJP1336" s="62">
        <f>SUM(FJP1333:FJP1334)</f>
        <v>2000000</v>
      </c>
      <c r="FJQ1336" s="62">
        <f>SUM(FJQ1333:FJQ1334)</f>
        <v>0</v>
      </c>
      <c r="FJR1336" s="62">
        <f>FJQ1336/FJP1336</f>
        <v>0</v>
      </c>
      <c r="FJS1336" s="62">
        <f>FJP1336-FJQ1336</f>
        <v>2000000</v>
      </c>
      <c r="FJT1336" s="62">
        <f>FJP1336+FJL1336</f>
        <v>3000000</v>
      </c>
      <c r="FKA1336" s="62" t="s">
        <v>1938</v>
      </c>
      <c r="FKB1336" s="62">
        <f>SUM(FKB1333:FKB1334)</f>
        <v>1000000</v>
      </c>
      <c r="FKC1336" s="62">
        <f>SUM(FKC1333:FKC1334)</f>
        <v>0</v>
      </c>
      <c r="FKD1336" s="62">
        <f>FKC1336/FKB1336</f>
        <v>0</v>
      </c>
      <c r="FKE1336" s="62">
        <f>FKB1336-FKC1336</f>
        <v>1000000</v>
      </c>
      <c r="FKF1336" s="62">
        <f>SUM(FKF1333:FKF1334)</f>
        <v>2000000</v>
      </c>
      <c r="FKG1336" s="62">
        <f>SUM(FKG1333:FKG1334)</f>
        <v>0</v>
      </c>
      <c r="FKH1336" s="62">
        <f>FKG1336/FKF1336</f>
        <v>0</v>
      </c>
      <c r="FKI1336" s="62">
        <f>FKF1336-FKG1336</f>
        <v>2000000</v>
      </c>
      <c r="FKJ1336" s="62">
        <f>FKF1336+FKB1336</f>
        <v>3000000</v>
      </c>
      <c r="FKQ1336" s="62" t="s">
        <v>1938</v>
      </c>
      <c r="FKR1336" s="62">
        <f>SUM(FKR1333:FKR1334)</f>
        <v>1000000</v>
      </c>
      <c r="FKS1336" s="62">
        <f>SUM(FKS1333:FKS1334)</f>
        <v>0</v>
      </c>
      <c r="FKT1336" s="62">
        <f>FKS1336/FKR1336</f>
        <v>0</v>
      </c>
      <c r="FKU1336" s="62">
        <f>FKR1336-FKS1336</f>
        <v>1000000</v>
      </c>
      <c r="FKV1336" s="62">
        <f>SUM(FKV1333:FKV1334)</f>
        <v>2000000</v>
      </c>
      <c r="FKW1336" s="62">
        <f>SUM(FKW1333:FKW1334)</f>
        <v>0</v>
      </c>
      <c r="FKX1336" s="62">
        <f>FKW1336/FKV1336</f>
        <v>0</v>
      </c>
      <c r="FKY1336" s="62">
        <f>FKV1336-FKW1336</f>
        <v>2000000</v>
      </c>
      <c r="FKZ1336" s="62">
        <f>FKV1336+FKR1336</f>
        <v>3000000</v>
      </c>
      <c r="FLG1336" s="62" t="s">
        <v>1938</v>
      </c>
      <c r="FLH1336" s="62">
        <f>SUM(FLH1333:FLH1334)</f>
        <v>1000000</v>
      </c>
      <c r="FLI1336" s="62">
        <f>SUM(FLI1333:FLI1334)</f>
        <v>0</v>
      </c>
      <c r="FLJ1336" s="62">
        <f>FLI1336/FLH1336</f>
        <v>0</v>
      </c>
      <c r="FLK1336" s="62">
        <f>FLH1336-FLI1336</f>
        <v>1000000</v>
      </c>
      <c r="FLL1336" s="62">
        <f>SUM(FLL1333:FLL1334)</f>
        <v>2000000</v>
      </c>
      <c r="FLM1336" s="62">
        <f>SUM(FLM1333:FLM1334)</f>
        <v>0</v>
      </c>
      <c r="FLN1336" s="62">
        <f>FLM1336/FLL1336</f>
        <v>0</v>
      </c>
      <c r="FLO1336" s="62">
        <f>FLL1336-FLM1336</f>
        <v>2000000</v>
      </c>
      <c r="FLP1336" s="62">
        <f>FLL1336+FLH1336</f>
        <v>3000000</v>
      </c>
      <c r="FLW1336" s="62" t="s">
        <v>1938</v>
      </c>
      <c r="FLX1336" s="62">
        <f>SUM(FLX1333:FLX1334)</f>
        <v>1000000</v>
      </c>
      <c r="FLY1336" s="62">
        <f>SUM(FLY1333:FLY1334)</f>
        <v>0</v>
      </c>
      <c r="FLZ1336" s="62">
        <f>FLY1336/FLX1336</f>
        <v>0</v>
      </c>
      <c r="FMA1336" s="62">
        <f>FLX1336-FLY1336</f>
        <v>1000000</v>
      </c>
      <c r="FMB1336" s="62">
        <f>SUM(FMB1333:FMB1334)</f>
        <v>2000000</v>
      </c>
      <c r="FMC1336" s="62">
        <f>SUM(FMC1333:FMC1334)</f>
        <v>0</v>
      </c>
      <c r="FMD1336" s="62">
        <f>FMC1336/FMB1336</f>
        <v>0</v>
      </c>
      <c r="FME1336" s="62">
        <f>FMB1336-FMC1336</f>
        <v>2000000</v>
      </c>
      <c r="FMF1336" s="62">
        <f>FMB1336+FLX1336</f>
        <v>3000000</v>
      </c>
      <c r="FMM1336" s="62" t="s">
        <v>1938</v>
      </c>
      <c r="FMN1336" s="62">
        <f>SUM(FMN1333:FMN1334)</f>
        <v>1000000</v>
      </c>
      <c r="FMO1336" s="62">
        <f>SUM(FMO1333:FMO1334)</f>
        <v>0</v>
      </c>
      <c r="FMP1336" s="62">
        <f>FMO1336/FMN1336</f>
        <v>0</v>
      </c>
      <c r="FMQ1336" s="62">
        <f>FMN1336-FMO1336</f>
        <v>1000000</v>
      </c>
      <c r="FMR1336" s="62">
        <f>SUM(FMR1333:FMR1334)</f>
        <v>2000000</v>
      </c>
      <c r="FMS1336" s="62">
        <f>SUM(FMS1333:FMS1334)</f>
        <v>0</v>
      </c>
      <c r="FMT1336" s="62">
        <f>FMS1336/FMR1336</f>
        <v>0</v>
      </c>
      <c r="FMU1336" s="62">
        <f>FMR1336-FMS1336</f>
        <v>2000000</v>
      </c>
      <c r="FMV1336" s="62">
        <f>FMR1336+FMN1336</f>
        <v>3000000</v>
      </c>
      <c r="FNC1336" s="62" t="s">
        <v>1938</v>
      </c>
      <c r="FND1336" s="62">
        <f>SUM(FND1333:FND1334)</f>
        <v>1000000</v>
      </c>
      <c r="FNE1336" s="62">
        <f>SUM(FNE1333:FNE1334)</f>
        <v>0</v>
      </c>
      <c r="FNF1336" s="62">
        <f>FNE1336/FND1336</f>
        <v>0</v>
      </c>
      <c r="FNG1336" s="62">
        <f>FND1336-FNE1336</f>
        <v>1000000</v>
      </c>
      <c r="FNH1336" s="62">
        <f>SUM(FNH1333:FNH1334)</f>
        <v>2000000</v>
      </c>
      <c r="FNI1336" s="62">
        <f>SUM(FNI1333:FNI1334)</f>
        <v>0</v>
      </c>
      <c r="FNJ1336" s="62">
        <f>FNI1336/FNH1336</f>
        <v>0</v>
      </c>
      <c r="FNK1336" s="62">
        <f>FNH1336-FNI1336</f>
        <v>2000000</v>
      </c>
      <c r="FNL1336" s="62">
        <f>FNH1336+FND1336</f>
        <v>3000000</v>
      </c>
      <c r="FNS1336" s="62" t="s">
        <v>1938</v>
      </c>
      <c r="FNT1336" s="62">
        <f>SUM(FNT1333:FNT1334)</f>
        <v>1000000</v>
      </c>
      <c r="FNU1336" s="62">
        <f>SUM(FNU1333:FNU1334)</f>
        <v>0</v>
      </c>
      <c r="FNV1336" s="62">
        <f>FNU1336/FNT1336</f>
        <v>0</v>
      </c>
      <c r="FNW1336" s="62">
        <f>FNT1336-FNU1336</f>
        <v>1000000</v>
      </c>
      <c r="FNX1336" s="62">
        <f>SUM(FNX1333:FNX1334)</f>
        <v>2000000</v>
      </c>
      <c r="FNY1336" s="62">
        <f>SUM(FNY1333:FNY1334)</f>
        <v>0</v>
      </c>
      <c r="FNZ1336" s="62">
        <f>FNY1336/FNX1336</f>
        <v>0</v>
      </c>
      <c r="FOA1336" s="62">
        <f>FNX1336-FNY1336</f>
        <v>2000000</v>
      </c>
      <c r="FOB1336" s="62">
        <f>FNX1336+FNT1336</f>
        <v>3000000</v>
      </c>
      <c r="FOI1336" s="62" t="s">
        <v>1938</v>
      </c>
      <c r="FOJ1336" s="62">
        <f>SUM(FOJ1333:FOJ1334)</f>
        <v>1000000</v>
      </c>
      <c r="FOK1336" s="62">
        <f>SUM(FOK1333:FOK1334)</f>
        <v>0</v>
      </c>
      <c r="FOL1336" s="62">
        <f>FOK1336/FOJ1336</f>
        <v>0</v>
      </c>
      <c r="FOM1336" s="62">
        <f>FOJ1336-FOK1336</f>
        <v>1000000</v>
      </c>
      <c r="FON1336" s="62">
        <f>SUM(FON1333:FON1334)</f>
        <v>2000000</v>
      </c>
      <c r="FOO1336" s="62">
        <f>SUM(FOO1333:FOO1334)</f>
        <v>0</v>
      </c>
      <c r="FOP1336" s="62">
        <f>FOO1336/FON1336</f>
        <v>0</v>
      </c>
      <c r="FOQ1336" s="62">
        <f>FON1336-FOO1336</f>
        <v>2000000</v>
      </c>
      <c r="FOR1336" s="62">
        <f>FON1336+FOJ1336</f>
        <v>3000000</v>
      </c>
      <c r="FOY1336" s="62" t="s">
        <v>1938</v>
      </c>
      <c r="FOZ1336" s="62">
        <f>SUM(FOZ1333:FOZ1334)</f>
        <v>1000000</v>
      </c>
      <c r="FPA1336" s="62">
        <f>SUM(FPA1333:FPA1334)</f>
        <v>0</v>
      </c>
      <c r="FPB1336" s="62">
        <f>FPA1336/FOZ1336</f>
        <v>0</v>
      </c>
      <c r="FPC1336" s="62">
        <f>FOZ1336-FPA1336</f>
        <v>1000000</v>
      </c>
      <c r="FPD1336" s="62">
        <f>SUM(FPD1333:FPD1334)</f>
        <v>2000000</v>
      </c>
      <c r="FPE1336" s="62">
        <f>SUM(FPE1333:FPE1334)</f>
        <v>0</v>
      </c>
      <c r="FPF1336" s="62">
        <f>FPE1336/FPD1336</f>
        <v>0</v>
      </c>
      <c r="FPG1336" s="62">
        <f>FPD1336-FPE1336</f>
        <v>2000000</v>
      </c>
      <c r="FPH1336" s="62">
        <f>FPD1336+FOZ1336</f>
        <v>3000000</v>
      </c>
      <c r="FPO1336" s="62" t="s">
        <v>1938</v>
      </c>
      <c r="FPP1336" s="62">
        <f>SUM(FPP1333:FPP1334)</f>
        <v>1000000</v>
      </c>
      <c r="FPQ1336" s="62">
        <f>SUM(FPQ1333:FPQ1334)</f>
        <v>0</v>
      </c>
      <c r="FPR1336" s="62">
        <f>FPQ1336/FPP1336</f>
        <v>0</v>
      </c>
      <c r="FPS1336" s="62">
        <f>FPP1336-FPQ1336</f>
        <v>1000000</v>
      </c>
      <c r="FPT1336" s="62">
        <f>SUM(FPT1333:FPT1334)</f>
        <v>2000000</v>
      </c>
      <c r="FPU1336" s="62">
        <f>SUM(FPU1333:FPU1334)</f>
        <v>0</v>
      </c>
      <c r="FPV1336" s="62">
        <f>FPU1336/FPT1336</f>
        <v>0</v>
      </c>
      <c r="FPW1336" s="62">
        <f>FPT1336-FPU1336</f>
        <v>2000000</v>
      </c>
      <c r="FPX1336" s="62">
        <f>FPT1336+FPP1336</f>
        <v>3000000</v>
      </c>
      <c r="FQE1336" s="62" t="s">
        <v>1938</v>
      </c>
      <c r="FQF1336" s="62">
        <f>SUM(FQF1333:FQF1334)</f>
        <v>1000000</v>
      </c>
      <c r="FQG1336" s="62">
        <f>SUM(FQG1333:FQG1334)</f>
        <v>0</v>
      </c>
      <c r="FQH1336" s="62">
        <f>FQG1336/FQF1336</f>
        <v>0</v>
      </c>
      <c r="FQI1336" s="62">
        <f>FQF1336-FQG1336</f>
        <v>1000000</v>
      </c>
      <c r="FQJ1336" s="62">
        <f>SUM(FQJ1333:FQJ1334)</f>
        <v>2000000</v>
      </c>
      <c r="FQK1336" s="62">
        <f>SUM(FQK1333:FQK1334)</f>
        <v>0</v>
      </c>
      <c r="FQL1336" s="62">
        <f>FQK1336/FQJ1336</f>
        <v>0</v>
      </c>
      <c r="FQM1336" s="62">
        <f>FQJ1336-FQK1336</f>
        <v>2000000</v>
      </c>
      <c r="FQN1336" s="62">
        <f>FQJ1336+FQF1336</f>
        <v>3000000</v>
      </c>
      <c r="FQU1336" s="62" t="s">
        <v>1938</v>
      </c>
      <c r="FQV1336" s="62">
        <f>SUM(FQV1333:FQV1334)</f>
        <v>1000000</v>
      </c>
      <c r="FQW1336" s="62">
        <f>SUM(FQW1333:FQW1334)</f>
        <v>0</v>
      </c>
      <c r="FQX1336" s="62">
        <f>FQW1336/FQV1336</f>
        <v>0</v>
      </c>
      <c r="FQY1336" s="62">
        <f>FQV1336-FQW1336</f>
        <v>1000000</v>
      </c>
      <c r="FQZ1336" s="62">
        <f>SUM(FQZ1333:FQZ1334)</f>
        <v>2000000</v>
      </c>
      <c r="FRA1336" s="62">
        <f>SUM(FRA1333:FRA1334)</f>
        <v>0</v>
      </c>
      <c r="FRB1336" s="62">
        <f>FRA1336/FQZ1336</f>
        <v>0</v>
      </c>
      <c r="FRC1336" s="62">
        <f>FQZ1336-FRA1336</f>
        <v>2000000</v>
      </c>
      <c r="FRD1336" s="62">
        <f>FQZ1336+FQV1336</f>
        <v>3000000</v>
      </c>
      <c r="FRK1336" s="62" t="s">
        <v>1938</v>
      </c>
      <c r="FRL1336" s="62">
        <f>SUM(FRL1333:FRL1334)</f>
        <v>1000000</v>
      </c>
      <c r="FRM1336" s="62">
        <f>SUM(FRM1333:FRM1334)</f>
        <v>0</v>
      </c>
      <c r="FRN1336" s="62">
        <f>FRM1336/FRL1336</f>
        <v>0</v>
      </c>
      <c r="FRO1336" s="62">
        <f>FRL1336-FRM1336</f>
        <v>1000000</v>
      </c>
      <c r="FRP1336" s="62">
        <f>SUM(FRP1333:FRP1334)</f>
        <v>2000000</v>
      </c>
      <c r="FRQ1336" s="62">
        <f>SUM(FRQ1333:FRQ1334)</f>
        <v>0</v>
      </c>
      <c r="FRR1336" s="62">
        <f>FRQ1336/FRP1336</f>
        <v>0</v>
      </c>
      <c r="FRS1336" s="62">
        <f>FRP1336-FRQ1336</f>
        <v>2000000</v>
      </c>
      <c r="FRT1336" s="62">
        <f>FRP1336+FRL1336</f>
        <v>3000000</v>
      </c>
      <c r="FSA1336" s="62" t="s">
        <v>1938</v>
      </c>
      <c r="FSB1336" s="62">
        <f>SUM(FSB1333:FSB1334)</f>
        <v>1000000</v>
      </c>
      <c r="FSC1336" s="62">
        <f>SUM(FSC1333:FSC1334)</f>
        <v>0</v>
      </c>
      <c r="FSD1336" s="62">
        <f>FSC1336/FSB1336</f>
        <v>0</v>
      </c>
      <c r="FSE1336" s="62">
        <f>FSB1336-FSC1336</f>
        <v>1000000</v>
      </c>
      <c r="FSF1336" s="62">
        <f>SUM(FSF1333:FSF1334)</f>
        <v>2000000</v>
      </c>
      <c r="FSG1336" s="62">
        <f>SUM(FSG1333:FSG1334)</f>
        <v>0</v>
      </c>
      <c r="FSH1336" s="62">
        <f>FSG1336/FSF1336</f>
        <v>0</v>
      </c>
      <c r="FSI1336" s="62">
        <f>FSF1336-FSG1336</f>
        <v>2000000</v>
      </c>
      <c r="FSJ1336" s="62">
        <f>FSF1336+FSB1336</f>
        <v>3000000</v>
      </c>
      <c r="FSQ1336" s="62" t="s">
        <v>1938</v>
      </c>
      <c r="FSR1336" s="62">
        <f>SUM(FSR1333:FSR1334)</f>
        <v>1000000</v>
      </c>
      <c r="FSS1336" s="62">
        <f>SUM(FSS1333:FSS1334)</f>
        <v>0</v>
      </c>
      <c r="FST1336" s="62">
        <f>FSS1336/FSR1336</f>
        <v>0</v>
      </c>
      <c r="FSU1336" s="62">
        <f>FSR1336-FSS1336</f>
        <v>1000000</v>
      </c>
      <c r="FSV1336" s="62">
        <f>SUM(FSV1333:FSV1334)</f>
        <v>2000000</v>
      </c>
      <c r="FSW1336" s="62">
        <f>SUM(FSW1333:FSW1334)</f>
        <v>0</v>
      </c>
      <c r="FSX1336" s="62">
        <f>FSW1336/FSV1336</f>
        <v>0</v>
      </c>
      <c r="FSY1336" s="62">
        <f>FSV1336-FSW1336</f>
        <v>2000000</v>
      </c>
      <c r="FSZ1336" s="62">
        <f>FSV1336+FSR1336</f>
        <v>3000000</v>
      </c>
      <c r="FTG1336" s="62" t="s">
        <v>1938</v>
      </c>
      <c r="FTH1336" s="62">
        <f>SUM(FTH1333:FTH1334)</f>
        <v>1000000</v>
      </c>
      <c r="FTI1336" s="62">
        <f>SUM(FTI1333:FTI1334)</f>
        <v>0</v>
      </c>
      <c r="FTJ1336" s="62">
        <f>FTI1336/FTH1336</f>
        <v>0</v>
      </c>
      <c r="FTK1336" s="62">
        <f>FTH1336-FTI1336</f>
        <v>1000000</v>
      </c>
      <c r="FTL1336" s="62">
        <f>SUM(FTL1333:FTL1334)</f>
        <v>2000000</v>
      </c>
      <c r="FTM1336" s="62">
        <f>SUM(FTM1333:FTM1334)</f>
        <v>0</v>
      </c>
      <c r="FTN1336" s="62">
        <f>FTM1336/FTL1336</f>
        <v>0</v>
      </c>
      <c r="FTO1336" s="62">
        <f>FTL1336-FTM1336</f>
        <v>2000000</v>
      </c>
      <c r="FTP1336" s="62">
        <f>FTL1336+FTH1336</f>
        <v>3000000</v>
      </c>
      <c r="FTW1336" s="62" t="s">
        <v>1938</v>
      </c>
      <c r="FTX1336" s="62">
        <f>SUM(FTX1333:FTX1334)</f>
        <v>1000000</v>
      </c>
      <c r="FTY1336" s="62">
        <f>SUM(FTY1333:FTY1334)</f>
        <v>0</v>
      </c>
      <c r="FTZ1336" s="62">
        <f>FTY1336/FTX1336</f>
        <v>0</v>
      </c>
      <c r="FUA1336" s="62">
        <f>FTX1336-FTY1336</f>
        <v>1000000</v>
      </c>
      <c r="FUB1336" s="62">
        <f>SUM(FUB1333:FUB1334)</f>
        <v>2000000</v>
      </c>
      <c r="FUC1336" s="62">
        <f>SUM(FUC1333:FUC1334)</f>
        <v>0</v>
      </c>
      <c r="FUD1336" s="62">
        <f>FUC1336/FUB1336</f>
        <v>0</v>
      </c>
      <c r="FUE1336" s="62">
        <f>FUB1336-FUC1336</f>
        <v>2000000</v>
      </c>
      <c r="FUF1336" s="62">
        <f>FUB1336+FTX1336</f>
        <v>3000000</v>
      </c>
      <c r="FUM1336" s="62" t="s">
        <v>1938</v>
      </c>
      <c r="FUN1336" s="62">
        <f>SUM(FUN1333:FUN1334)</f>
        <v>1000000</v>
      </c>
      <c r="FUO1336" s="62">
        <f>SUM(FUO1333:FUO1334)</f>
        <v>0</v>
      </c>
      <c r="FUP1336" s="62">
        <f>FUO1336/FUN1336</f>
        <v>0</v>
      </c>
      <c r="FUQ1336" s="62">
        <f>FUN1336-FUO1336</f>
        <v>1000000</v>
      </c>
      <c r="FUR1336" s="62">
        <f>SUM(FUR1333:FUR1334)</f>
        <v>2000000</v>
      </c>
      <c r="FUS1336" s="62">
        <f>SUM(FUS1333:FUS1334)</f>
        <v>0</v>
      </c>
      <c r="FUT1336" s="62">
        <f>FUS1336/FUR1336</f>
        <v>0</v>
      </c>
      <c r="FUU1336" s="62">
        <f>FUR1336-FUS1336</f>
        <v>2000000</v>
      </c>
      <c r="FUV1336" s="62">
        <f>FUR1336+FUN1336</f>
        <v>3000000</v>
      </c>
      <c r="FVC1336" s="62" t="s">
        <v>1938</v>
      </c>
      <c r="FVD1336" s="62">
        <f>SUM(FVD1333:FVD1334)</f>
        <v>1000000</v>
      </c>
      <c r="FVE1336" s="62">
        <f>SUM(FVE1333:FVE1334)</f>
        <v>0</v>
      </c>
      <c r="FVF1336" s="62">
        <f>FVE1336/FVD1336</f>
        <v>0</v>
      </c>
      <c r="FVG1336" s="62">
        <f>FVD1336-FVE1336</f>
        <v>1000000</v>
      </c>
      <c r="FVH1336" s="62">
        <f>SUM(FVH1333:FVH1334)</f>
        <v>2000000</v>
      </c>
      <c r="FVI1336" s="62">
        <f>SUM(FVI1333:FVI1334)</f>
        <v>0</v>
      </c>
      <c r="FVJ1336" s="62">
        <f>FVI1336/FVH1336</f>
        <v>0</v>
      </c>
      <c r="FVK1336" s="62">
        <f>FVH1336-FVI1336</f>
        <v>2000000</v>
      </c>
      <c r="FVL1336" s="62">
        <f>FVH1336+FVD1336</f>
        <v>3000000</v>
      </c>
      <c r="FVS1336" s="62" t="s">
        <v>1938</v>
      </c>
      <c r="FVT1336" s="62">
        <f>SUM(FVT1333:FVT1334)</f>
        <v>1000000</v>
      </c>
      <c r="FVU1336" s="62">
        <f>SUM(FVU1333:FVU1334)</f>
        <v>0</v>
      </c>
      <c r="FVV1336" s="62">
        <f>FVU1336/FVT1336</f>
        <v>0</v>
      </c>
      <c r="FVW1336" s="62">
        <f>FVT1336-FVU1336</f>
        <v>1000000</v>
      </c>
      <c r="FVX1336" s="62">
        <f>SUM(FVX1333:FVX1334)</f>
        <v>2000000</v>
      </c>
      <c r="FVY1336" s="62">
        <f>SUM(FVY1333:FVY1334)</f>
        <v>0</v>
      </c>
      <c r="FVZ1336" s="62">
        <f>FVY1336/FVX1336</f>
        <v>0</v>
      </c>
      <c r="FWA1336" s="62">
        <f>FVX1336-FVY1336</f>
        <v>2000000</v>
      </c>
      <c r="FWB1336" s="62">
        <f>FVX1336+FVT1336</f>
        <v>3000000</v>
      </c>
      <c r="FWI1336" s="62" t="s">
        <v>1938</v>
      </c>
      <c r="FWJ1336" s="62">
        <f>SUM(FWJ1333:FWJ1334)</f>
        <v>1000000</v>
      </c>
      <c r="FWK1336" s="62">
        <f>SUM(FWK1333:FWK1334)</f>
        <v>0</v>
      </c>
      <c r="FWL1336" s="62">
        <f>FWK1336/FWJ1336</f>
        <v>0</v>
      </c>
      <c r="FWM1336" s="62">
        <f>FWJ1336-FWK1336</f>
        <v>1000000</v>
      </c>
      <c r="FWN1336" s="62">
        <f>SUM(FWN1333:FWN1334)</f>
        <v>2000000</v>
      </c>
      <c r="FWO1336" s="62">
        <f>SUM(FWO1333:FWO1334)</f>
        <v>0</v>
      </c>
      <c r="FWP1336" s="62">
        <f>FWO1336/FWN1336</f>
        <v>0</v>
      </c>
      <c r="FWQ1336" s="62">
        <f>FWN1336-FWO1336</f>
        <v>2000000</v>
      </c>
      <c r="FWR1336" s="62">
        <f>FWN1336+FWJ1336</f>
        <v>3000000</v>
      </c>
      <c r="FWY1336" s="62" t="s">
        <v>1938</v>
      </c>
      <c r="FWZ1336" s="62">
        <f>SUM(FWZ1333:FWZ1334)</f>
        <v>1000000</v>
      </c>
      <c r="FXA1336" s="62">
        <f>SUM(FXA1333:FXA1334)</f>
        <v>0</v>
      </c>
      <c r="FXB1336" s="62">
        <f>FXA1336/FWZ1336</f>
        <v>0</v>
      </c>
      <c r="FXC1336" s="62">
        <f>FWZ1336-FXA1336</f>
        <v>1000000</v>
      </c>
      <c r="FXD1336" s="62">
        <f>SUM(FXD1333:FXD1334)</f>
        <v>2000000</v>
      </c>
      <c r="FXE1336" s="62">
        <f>SUM(FXE1333:FXE1334)</f>
        <v>0</v>
      </c>
      <c r="FXF1336" s="62">
        <f>FXE1336/FXD1336</f>
        <v>0</v>
      </c>
      <c r="FXG1336" s="62">
        <f>FXD1336-FXE1336</f>
        <v>2000000</v>
      </c>
      <c r="FXH1336" s="62">
        <f>FXD1336+FWZ1336</f>
        <v>3000000</v>
      </c>
      <c r="FXO1336" s="62" t="s">
        <v>1938</v>
      </c>
      <c r="FXP1336" s="62">
        <f>SUM(FXP1333:FXP1334)</f>
        <v>1000000</v>
      </c>
      <c r="FXQ1336" s="62">
        <f>SUM(FXQ1333:FXQ1334)</f>
        <v>0</v>
      </c>
      <c r="FXR1336" s="62">
        <f>FXQ1336/FXP1336</f>
        <v>0</v>
      </c>
      <c r="FXS1336" s="62">
        <f>FXP1336-FXQ1336</f>
        <v>1000000</v>
      </c>
      <c r="FXT1336" s="62">
        <f>SUM(FXT1333:FXT1334)</f>
        <v>2000000</v>
      </c>
      <c r="FXU1336" s="62">
        <f>SUM(FXU1333:FXU1334)</f>
        <v>0</v>
      </c>
      <c r="FXV1336" s="62">
        <f>FXU1336/FXT1336</f>
        <v>0</v>
      </c>
      <c r="FXW1336" s="62">
        <f>FXT1336-FXU1336</f>
        <v>2000000</v>
      </c>
      <c r="FXX1336" s="62">
        <f>FXT1336+FXP1336</f>
        <v>3000000</v>
      </c>
      <c r="FYE1336" s="62" t="s">
        <v>1938</v>
      </c>
      <c r="FYF1336" s="62">
        <f>SUM(FYF1333:FYF1334)</f>
        <v>1000000</v>
      </c>
      <c r="FYG1336" s="62">
        <f>SUM(FYG1333:FYG1334)</f>
        <v>0</v>
      </c>
      <c r="FYH1336" s="62">
        <f>FYG1336/FYF1336</f>
        <v>0</v>
      </c>
      <c r="FYI1336" s="62">
        <f>FYF1336-FYG1336</f>
        <v>1000000</v>
      </c>
      <c r="FYJ1336" s="62">
        <f>SUM(FYJ1333:FYJ1334)</f>
        <v>2000000</v>
      </c>
      <c r="FYK1336" s="62">
        <f>SUM(FYK1333:FYK1334)</f>
        <v>0</v>
      </c>
      <c r="FYL1336" s="62">
        <f>FYK1336/FYJ1336</f>
        <v>0</v>
      </c>
      <c r="FYM1336" s="62">
        <f>FYJ1336-FYK1336</f>
        <v>2000000</v>
      </c>
      <c r="FYN1336" s="62">
        <f>FYJ1336+FYF1336</f>
        <v>3000000</v>
      </c>
      <c r="FYU1336" s="62" t="s">
        <v>1938</v>
      </c>
      <c r="FYV1336" s="62">
        <f>SUM(FYV1333:FYV1334)</f>
        <v>1000000</v>
      </c>
      <c r="FYW1336" s="62">
        <f>SUM(FYW1333:FYW1334)</f>
        <v>0</v>
      </c>
      <c r="FYX1336" s="62">
        <f>FYW1336/FYV1336</f>
        <v>0</v>
      </c>
      <c r="FYY1336" s="62">
        <f>FYV1336-FYW1336</f>
        <v>1000000</v>
      </c>
      <c r="FYZ1336" s="62">
        <f>SUM(FYZ1333:FYZ1334)</f>
        <v>2000000</v>
      </c>
      <c r="FZA1336" s="62">
        <f>SUM(FZA1333:FZA1334)</f>
        <v>0</v>
      </c>
      <c r="FZB1336" s="62">
        <f>FZA1336/FYZ1336</f>
        <v>0</v>
      </c>
      <c r="FZC1336" s="62">
        <f>FYZ1336-FZA1336</f>
        <v>2000000</v>
      </c>
      <c r="FZD1336" s="62">
        <f>FYZ1336+FYV1336</f>
        <v>3000000</v>
      </c>
      <c r="FZK1336" s="62" t="s">
        <v>1938</v>
      </c>
      <c r="FZL1336" s="62">
        <f>SUM(FZL1333:FZL1334)</f>
        <v>1000000</v>
      </c>
      <c r="FZM1336" s="62">
        <f>SUM(FZM1333:FZM1334)</f>
        <v>0</v>
      </c>
      <c r="FZN1336" s="62">
        <f>FZM1336/FZL1336</f>
        <v>0</v>
      </c>
      <c r="FZO1336" s="62">
        <f>FZL1336-FZM1336</f>
        <v>1000000</v>
      </c>
      <c r="FZP1336" s="62">
        <f>SUM(FZP1333:FZP1334)</f>
        <v>2000000</v>
      </c>
      <c r="FZQ1336" s="62">
        <f>SUM(FZQ1333:FZQ1334)</f>
        <v>0</v>
      </c>
      <c r="FZR1336" s="62">
        <f>FZQ1336/FZP1336</f>
        <v>0</v>
      </c>
      <c r="FZS1336" s="62">
        <f>FZP1336-FZQ1336</f>
        <v>2000000</v>
      </c>
      <c r="FZT1336" s="62">
        <f>FZP1336+FZL1336</f>
        <v>3000000</v>
      </c>
      <c r="GAA1336" s="62" t="s">
        <v>1938</v>
      </c>
      <c r="GAB1336" s="62">
        <f>SUM(GAB1333:GAB1334)</f>
        <v>1000000</v>
      </c>
      <c r="GAC1336" s="62">
        <f>SUM(GAC1333:GAC1334)</f>
        <v>0</v>
      </c>
      <c r="GAD1336" s="62">
        <f>GAC1336/GAB1336</f>
        <v>0</v>
      </c>
      <c r="GAE1336" s="62">
        <f>GAB1336-GAC1336</f>
        <v>1000000</v>
      </c>
      <c r="GAF1336" s="62">
        <f>SUM(GAF1333:GAF1334)</f>
        <v>2000000</v>
      </c>
      <c r="GAG1336" s="62">
        <f>SUM(GAG1333:GAG1334)</f>
        <v>0</v>
      </c>
      <c r="GAH1336" s="62">
        <f>GAG1336/GAF1336</f>
        <v>0</v>
      </c>
      <c r="GAI1336" s="62">
        <f>GAF1336-GAG1336</f>
        <v>2000000</v>
      </c>
      <c r="GAJ1336" s="62">
        <f>GAF1336+GAB1336</f>
        <v>3000000</v>
      </c>
      <c r="GAQ1336" s="62" t="s">
        <v>1938</v>
      </c>
      <c r="GAR1336" s="62">
        <f>SUM(GAR1333:GAR1334)</f>
        <v>1000000</v>
      </c>
      <c r="GAS1336" s="62">
        <f>SUM(GAS1333:GAS1334)</f>
        <v>0</v>
      </c>
      <c r="GAT1336" s="62">
        <f>GAS1336/GAR1336</f>
        <v>0</v>
      </c>
      <c r="GAU1336" s="62">
        <f>GAR1336-GAS1336</f>
        <v>1000000</v>
      </c>
      <c r="GAV1336" s="62">
        <f>SUM(GAV1333:GAV1334)</f>
        <v>2000000</v>
      </c>
      <c r="GAW1336" s="62">
        <f>SUM(GAW1333:GAW1334)</f>
        <v>0</v>
      </c>
      <c r="GAX1336" s="62">
        <f>GAW1336/GAV1336</f>
        <v>0</v>
      </c>
      <c r="GAY1336" s="62">
        <f>GAV1336-GAW1336</f>
        <v>2000000</v>
      </c>
      <c r="GAZ1336" s="62">
        <f>GAV1336+GAR1336</f>
        <v>3000000</v>
      </c>
      <c r="GBG1336" s="62" t="s">
        <v>1938</v>
      </c>
      <c r="GBH1336" s="62">
        <f>SUM(GBH1333:GBH1334)</f>
        <v>1000000</v>
      </c>
      <c r="GBI1336" s="62">
        <f>SUM(GBI1333:GBI1334)</f>
        <v>0</v>
      </c>
      <c r="GBJ1336" s="62">
        <f>GBI1336/GBH1336</f>
        <v>0</v>
      </c>
      <c r="GBK1336" s="62">
        <f>GBH1336-GBI1336</f>
        <v>1000000</v>
      </c>
      <c r="GBL1336" s="62">
        <f>SUM(GBL1333:GBL1334)</f>
        <v>2000000</v>
      </c>
      <c r="GBM1336" s="62">
        <f>SUM(GBM1333:GBM1334)</f>
        <v>0</v>
      </c>
      <c r="GBN1336" s="62">
        <f>GBM1336/GBL1336</f>
        <v>0</v>
      </c>
      <c r="GBO1336" s="62">
        <f>GBL1336-GBM1336</f>
        <v>2000000</v>
      </c>
      <c r="GBP1336" s="62">
        <f>GBL1336+GBH1336</f>
        <v>3000000</v>
      </c>
      <c r="GBW1336" s="62" t="s">
        <v>1938</v>
      </c>
      <c r="GBX1336" s="62">
        <f>SUM(GBX1333:GBX1334)</f>
        <v>1000000</v>
      </c>
      <c r="GBY1336" s="62">
        <f>SUM(GBY1333:GBY1334)</f>
        <v>0</v>
      </c>
      <c r="GBZ1336" s="62">
        <f>GBY1336/GBX1336</f>
        <v>0</v>
      </c>
      <c r="GCA1336" s="62">
        <f>GBX1336-GBY1336</f>
        <v>1000000</v>
      </c>
      <c r="GCB1336" s="62">
        <f>SUM(GCB1333:GCB1334)</f>
        <v>2000000</v>
      </c>
      <c r="GCC1336" s="62">
        <f>SUM(GCC1333:GCC1334)</f>
        <v>0</v>
      </c>
      <c r="GCD1336" s="62">
        <f>GCC1336/GCB1336</f>
        <v>0</v>
      </c>
      <c r="GCE1336" s="62">
        <f>GCB1336-GCC1336</f>
        <v>2000000</v>
      </c>
      <c r="GCF1336" s="62">
        <f>GCB1336+GBX1336</f>
        <v>3000000</v>
      </c>
      <c r="GCM1336" s="62" t="s">
        <v>1938</v>
      </c>
      <c r="GCN1336" s="62">
        <f>SUM(GCN1333:GCN1334)</f>
        <v>1000000</v>
      </c>
      <c r="GCO1336" s="62">
        <f>SUM(GCO1333:GCO1334)</f>
        <v>0</v>
      </c>
      <c r="GCP1336" s="62">
        <f>GCO1336/GCN1336</f>
        <v>0</v>
      </c>
      <c r="GCQ1336" s="62">
        <f>GCN1336-GCO1336</f>
        <v>1000000</v>
      </c>
      <c r="GCR1336" s="62">
        <f>SUM(GCR1333:GCR1334)</f>
        <v>2000000</v>
      </c>
      <c r="GCS1336" s="62">
        <f>SUM(GCS1333:GCS1334)</f>
        <v>0</v>
      </c>
      <c r="GCT1336" s="62">
        <f>GCS1336/GCR1336</f>
        <v>0</v>
      </c>
      <c r="GCU1336" s="62">
        <f>GCR1336-GCS1336</f>
        <v>2000000</v>
      </c>
      <c r="GCV1336" s="62">
        <f>GCR1336+GCN1336</f>
        <v>3000000</v>
      </c>
      <c r="GDC1336" s="62" t="s">
        <v>1938</v>
      </c>
      <c r="GDD1336" s="62">
        <f>SUM(GDD1333:GDD1334)</f>
        <v>1000000</v>
      </c>
      <c r="GDE1336" s="62">
        <f>SUM(GDE1333:GDE1334)</f>
        <v>0</v>
      </c>
      <c r="GDF1336" s="62">
        <f>GDE1336/GDD1336</f>
        <v>0</v>
      </c>
      <c r="GDG1336" s="62">
        <f>GDD1336-GDE1336</f>
        <v>1000000</v>
      </c>
      <c r="GDH1336" s="62">
        <f>SUM(GDH1333:GDH1334)</f>
        <v>2000000</v>
      </c>
      <c r="GDI1336" s="62">
        <f>SUM(GDI1333:GDI1334)</f>
        <v>0</v>
      </c>
      <c r="GDJ1336" s="62">
        <f>GDI1336/GDH1336</f>
        <v>0</v>
      </c>
      <c r="GDK1336" s="62">
        <f>GDH1336-GDI1336</f>
        <v>2000000</v>
      </c>
      <c r="GDL1336" s="62">
        <f>GDH1336+GDD1336</f>
        <v>3000000</v>
      </c>
      <c r="GDS1336" s="62" t="s">
        <v>1938</v>
      </c>
      <c r="GDT1336" s="62">
        <f>SUM(GDT1333:GDT1334)</f>
        <v>1000000</v>
      </c>
      <c r="GDU1336" s="62">
        <f>SUM(GDU1333:GDU1334)</f>
        <v>0</v>
      </c>
      <c r="GDV1336" s="62">
        <f>GDU1336/GDT1336</f>
        <v>0</v>
      </c>
      <c r="GDW1336" s="62">
        <f>GDT1336-GDU1336</f>
        <v>1000000</v>
      </c>
      <c r="GDX1336" s="62">
        <f>SUM(GDX1333:GDX1334)</f>
        <v>2000000</v>
      </c>
      <c r="GDY1336" s="62">
        <f>SUM(GDY1333:GDY1334)</f>
        <v>0</v>
      </c>
      <c r="GDZ1336" s="62">
        <f>GDY1336/GDX1336</f>
        <v>0</v>
      </c>
      <c r="GEA1336" s="62">
        <f>GDX1336-GDY1336</f>
        <v>2000000</v>
      </c>
      <c r="GEB1336" s="62">
        <f>GDX1336+GDT1336</f>
        <v>3000000</v>
      </c>
      <c r="GEI1336" s="62" t="s">
        <v>1938</v>
      </c>
      <c r="GEJ1336" s="62">
        <f>SUM(GEJ1333:GEJ1334)</f>
        <v>1000000</v>
      </c>
      <c r="GEK1336" s="62">
        <f>SUM(GEK1333:GEK1334)</f>
        <v>0</v>
      </c>
      <c r="GEL1336" s="62">
        <f>GEK1336/GEJ1336</f>
        <v>0</v>
      </c>
      <c r="GEM1336" s="62">
        <f>GEJ1336-GEK1336</f>
        <v>1000000</v>
      </c>
      <c r="GEN1336" s="62">
        <f>SUM(GEN1333:GEN1334)</f>
        <v>2000000</v>
      </c>
      <c r="GEO1336" s="62">
        <f>SUM(GEO1333:GEO1334)</f>
        <v>0</v>
      </c>
      <c r="GEP1336" s="62">
        <f>GEO1336/GEN1336</f>
        <v>0</v>
      </c>
      <c r="GEQ1336" s="62">
        <f>GEN1336-GEO1336</f>
        <v>2000000</v>
      </c>
      <c r="GER1336" s="62">
        <f>GEN1336+GEJ1336</f>
        <v>3000000</v>
      </c>
      <c r="GEY1336" s="62" t="s">
        <v>1938</v>
      </c>
      <c r="GEZ1336" s="62">
        <f>SUM(GEZ1333:GEZ1334)</f>
        <v>1000000</v>
      </c>
      <c r="GFA1336" s="62">
        <f>SUM(GFA1333:GFA1334)</f>
        <v>0</v>
      </c>
      <c r="GFB1336" s="62">
        <f>GFA1336/GEZ1336</f>
        <v>0</v>
      </c>
      <c r="GFC1336" s="62">
        <f>GEZ1336-GFA1336</f>
        <v>1000000</v>
      </c>
      <c r="GFD1336" s="62">
        <f>SUM(GFD1333:GFD1334)</f>
        <v>2000000</v>
      </c>
      <c r="GFE1336" s="62">
        <f>SUM(GFE1333:GFE1334)</f>
        <v>0</v>
      </c>
      <c r="GFF1336" s="62">
        <f>GFE1336/GFD1336</f>
        <v>0</v>
      </c>
      <c r="GFG1336" s="62">
        <f>GFD1336-GFE1336</f>
        <v>2000000</v>
      </c>
      <c r="GFH1336" s="62">
        <f>GFD1336+GEZ1336</f>
        <v>3000000</v>
      </c>
      <c r="GFO1336" s="62" t="s">
        <v>1938</v>
      </c>
      <c r="GFP1336" s="62">
        <f>SUM(GFP1333:GFP1334)</f>
        <v>1000000</v>
      </c>
      <c r="GFQ1336" s="62">
        <f>SUM(GFQ1333:GFQ1334)</f>
        <v>0</v>
      </c>
      <c r="GFR1336" s="62">
        <f>GFQ1336/GFP1336</f>
        <v>0</v>
      </c>
      <c r="GFS1336" s="62">
        <f>GFP1336-GFQ1336</f>
        <v>1000000</v>
      </c>
      <c r="GFT1336" s="62">
        <f>SUM(GFT1333:GFT1334)</f>
        <v>2000000</v>
      </c>
      <c r="GFU1336" s="62">
        <f>SUM(GFU1333:GFU1334)</f>
        <v>0</v>
      </c>
      <c r="GFV1336" s="62">
        <f>GFU1336/GFT1336</f>
        <v>0</v>
      </c>
      <c r="GFW1336" s="62">
        <f>GFT1336-GFU1336</f>
        <v>2000000</v>
      </c>
      <c r="GFX1336" s="62">
        <f>GFT1336+GFP1336</f>
        <v>3000000</v>
      </c>
      <c r="GGE1336" s="62" t="s">
        <v>1938</v>
      </c>
      <c r="GGF1336" s="62">
        <f>SUM(GGF1333:GGF1334)</f>
        <v>1000000</v>
      </c>
      <c r="GGG1336" s="62">
        <f>SUM(GGG1333:GGG1334)</f>
        <v>0</v>
      </c>
      <c r="GGH1336" s="62">
        <f>GGG1336/GGF1336</f>
        <v>0</v>
      </c>
      <c r="GGI1336" s="62">
        <f>GGF1336-GGG1336</f>
        <v>1000000</v>
      </c>
      <c r="GGJ1336" s="62">
        <f>SUM(GGJ1333:GGJ1334)</f>
        <v>2000000</v>
      </c>
      <c r="GGK1336" s="62">
        <f>SUM(GGK1333:GGK1334)</f>
        <v>0</v>
      </c>
      <c r="GGL1336" s="62">
        <f>GGK1336/GGJ1336</f>
        <v>0</v>
      </c>
      <c r="GGM1336" s="62">
        <f>GGJ1336-GGK1336</f>
        <v>2000000</v>
      </c>
      <c r="GGN1336" s="62">
        <f>GGJ1336+GGF1336</f>
        <v>3000000</v>
      </c>
      <c r="GGU1336" s="62" t="s">
        <v>1938</v>
      </c>
      <c r="GGV1336" s="62">
        <f>SUM(GGV1333:GGV1334)</f>
        <v>1000000</v>
      </c>
      <c r="GGW1336" s="62">
        <f>SUM(GGW1333:GGW1334)</f>
        <v>0</v>
      </c>
      <c r="GGX1336" s="62">
        <f>GGW1336/GGV1336</f>
        <v>0</v>
      </c>
      <c r="GGY1336" s="62">
        <f>GGV1336-GGW1336</f>
        <v>1000000</v>
      </c>
      <c r="GGZ1336" s="62">
        <f>SUM(GGZ1333:GGZ1334)</f>
        <v>2000000</v>
      </c>
      <c r="GHA1336" s="62">
        <f>SUM(GHA1333:GHA1334)</f>
        <v>0</v>
      </c>
      <c r="GHB1336" s="62">
        <f>GHA1336/GGZ1336</f>
        <v>0</v>
      </c>
      <c r="GHC1336" s="62">
        <f>GGZ1336-GHA1336</f>
        <v>2000000</v>
      </c>
      <c r="GHD1336" s="62">
        <f>GGZ1336+GGV1336</f>
        <v>3000000</v>
      </c>
      <c r="GHK1336" s="62" t="s">
        <v>1938</v>
      </c>
      <c r="GHL1336" s="62">
        <f>SUM(GHL1333:GHL1334)</f>
        <v>1000000</v>
      </c>
      <c r="GHM1336" s="62">
        <f>SUM(GHM1333:GHM1334)</f>
        <v>0</v>
      </c>
      <c r="GHN1336" s="62">
        <f>GHM1336/GHL1336</f>
        <v>0</v>
      </c>
      <c r="GHO1336" s="62">
        <f>GHL1336-GHM1336</f>
        <v>1000000</v>
      </c>
      <c r="GHP1336" s="62">
        <f>SUM(GHP1333:GHP1334)</f>
        <v>2000000</v>
      </c>
      <c r="GHQ1336" s="62">
        <f>SUM(GHQ1333:GHQ1334)</f>
        <v>0</v>
      </c>
      <c r="GHR1336" s="62">
        <f>GHQ1336/GHP1336</f>
        <v>0</v>
      </c>
      <c r="GHS1336" s="62">
        <f>GHP1336-GHQ1336</f>
        <v>2000000</v>
      </c>
      <c r="GHT1336" s="62">
        <f>GHP1336+GHL1336</f>
        <v>3000000</v>
      </c>
      <c r="GIA1336" s="62" t="s">
        <v>1938</v>
      </c>
      <c r="GIB1336" s="62">
        <f>SUM(GIB1333:GIB1334)</f>
        <v>1000000</v>
      </c>
      <c r="GIC1336" s="62">
        <f>SUM(GIC1333:GIC1334)</f>
        <v>0</v>
      </c>
      <c r="GID1336" s="62">
        <f>GIC1336/GIB1336</f>
        <v>0</v>
      </c>
      <c r="GIE1336" s="62">
        <f>GIB1336-GIC1336</f>
        <v>1000000</v>
      </c>
      <c r="GIF1336" s="62">
        <f>SUM(GIF1333:GIF1334)</f>
        <v>2000000</v>
      </c>
      <c r="GIG1336" s="62">
        <f>SUM(GIG1333:GIG1334)</f>
        <v>0</v>
      </c>
      <c r="GIH1336" s="62">
        <f>GIG1336/GIF1336</f>
        <v>0</v>
      </c>
      <c r="GII1336" s="62">
        <f>GIF1336-GIG1336</f>
        <v>2000000</v>
      </c>
      <c r="GIJ1336" s="62">
        <f>GIF1336+GIB1336</f>
        <v>3000000</v>
      </c>
      <c r="GIQ1336" s="62" t="s">
        <v>1938</v>
      </c>
      <c r="GIR1336" s="62">
        <f>SUM(GIR1333:GIR1334)</f>
        <v>1000000</v>
      </c>
      <c r="GIS1336" s="62">
        <f>SUM(GIS1333:GIS1334)</f>
        <v>0</v>
      </c>
      <c r="GIT1336" s="62">
        <f>GIS1336/GIR1336</f>
        <v>0</v>
      </c>
      <c r="GIU1336" s="62">
        <f>GIR1336-GIS1336</f>
        <v>1000000</v>
      </c>
      <c r="GIV1336" s="62">
        <f>SUM(GIV1333:GIV1334)</f>
        <v>2000000</v>
      </c>
      <c r="GIW1336" s="62">
        <f>SUM(GIW1333:GIW1334)</f>
        <v>0</v>
      </c>
      <c r="GIX1336" s="62">
        <f>GIW1336/GIV1336</f>
        <v>0</v>
      </c>
      <c r="GIY1336" s="62">
        <f>GIV1336-GIW1336</f>
        <v>2000000</v>
      </c>
      <c r="GIZ1336" s="62">
        <f>GIV1336+GIR1336</f>
        <v>3000000</v>
      </c>
      <c r="GJG1336" s="62" t="s">
        <v>1938</v>
      </c>
      <c r="GJH1336" s="62">
        <f>SUM(GJH1333:GJH1334)</f>
        <v>1000000</v>
      </c>
      <c r="GJI1336" s="62">
        <f>SUM(GJI1333:GJI1334)</f>
        <v>0</v>
      </c>
      <c r="GJJ1336" s="62">
        <f>GJI1336/GJH1336</f>
        <v>0</v>
      </c>
      <c r="GJK1336" s="62">
        <f>GJH1336-GJI1336</f>
        <v>1000000</v>
      </c>
      <c r="GJL1336" s="62">
        <f>SUM(GJL1333:GJL1334)</f>
        <v>2000000</v>
      </c>
      <c r="GJM1336" s="62">
        <f>SUM(GJM1333:GJM1334)</f>
        <v>0</v>
      </c>
      <c r="GJN1336" s="62">
        <f>GJM1336/GJL1336</f>
        <v>0</v>
      </c>
      <c r="GJO1336" s="62">
        <f>GJL1336-GJM1336</f>
        <v>2000000</v>
      </c>
      <c r="GJP1336" s="62">
        <f>GJL1336+GJH1336</f>
        <v>3000000</v>
      </c>
      <c r="GJW1336" s="62" t="s">
        <v>1938</v>
      </c>
      <c r="GJX1336" s="62">
        <f>SUM(GJX1333:GJX1334)</f>
        <v>1000000</v>
      </c>
      <c r="GJY1336" s="62">
        <f>SUM(GJY1333:GJY1334)</f>
        <v>0</v>
      </c>
      <c r="GJZ1336" s="62">
        <f>GJY1336/GJX1336</f>
        <v>0</v>
      </c>
      <c r="GKA1336" s="62">
        <f>GJX1336-GJY1336</f>
        <v>1000000</v>
      </c>
      <c r="GKB1336" s="62">
        <f>SUM(GKB1333:GKB1334)</f>
        <v>2000000</v>
      </c>
      <c r="GKC1336" s="62">
        <f>SUM(GKC1333:GKC1334)</f>
        <v>0</v>
      </c>
      <c r="GKD1336" s="62">
        <f>GKC1336/GKB1336</f>
        <v>0</v>
      </c>
      <c r="GKE1336" s="62">
        <f>GKB1336-GKC1336</f>
        <v>2000000</v>
      </c>
      <c r="GKF1336" s="62">
        <f>GKB1336+GJX1336</f>
        <v>3000000</v>
      </c>
      <c r="GKM1336" s="62" t="s">
        <v>1938</v>
      </c>
      <c r="GKN1336" s="62">
        <f>SUM(GKN1333:GKN1334)</f>
        <v>1000000</v>
      </c>
      <c r="GKO1336" s="62">
        <f>SUM(GKO1333:GKO1334)</f>
        <v>0</v>
      </c>
      <c r="GKP1336" s="62">
        <f>GKO1336/GKN1336</f>
        <v>0</v>
      </c>
      <c r="GKQ1336" s="62">
        <f>GKN1336-GKO1336</f>
        <v>1000000</v>
      </c>
      <c r="GKR1336" s="62">
        <f>SUM(GKR1333:GKR1334)</f>
        <v>2000000</v>
      </c>
      <c r="GKS1336" s="62">
        <f>SUM(GKS1333:GKS1334)</f>
        <v>0</v>
      </c>
      <c r="GKT1336" s="62">
        <f>GKS1336/GKR1336</f>
        <v>0</v>
      </c>
      <c r="GKU1336" s="62">
        <f>GKR1336-GKS1336</f>
        <v>2000000</v>
      </c>
      <c r="GKV1336" s="62">
        <f>GKR1336+GKN1336</f>
        <v>3000000</v>
      </c>
      <c r="GLC1336" s="62" t="s">
        <v>1938</v>
      </c>
      <c r="GLD1336" s="62">
        <f>SUM(GLD1333:GLD1334)</f>
        <v>1000000</v>
      </c>
      <c r="GLE1336" s="62">
        <f>SUM(GLE1333:GLE1334)</f>
        <v>0</v>
      </c>
      <c r="GLF1336" s="62">
        <f>GLE1336/GLD1336</f>
        <v>0</v>
      </c>
      <c r="GLG1336" s="62">
        <f>GLD1336-GLE1336</f>
        <v>1000000</v>
      </c>
      <c r="GLH1336" s="62">
        <f>SUM(GLH1333:GLH1334)</f>
        <v>2000000</v>
      </c>
      <c r="GLI1336" s="62">
        <f>SUM(GLI1333:GLI1334)</f>
        <v>0</v>
      </c>
      <c r="GLJ1336" s="62">
        <f>GLI1336/GLH1336</f>
        <v>0</v>
      </c>
      <c r="GLK1336" s="62">
        <f>GLH1336-GLI1336</f>
        <v>2000000</v>
      </c>
      <c r="GLL1336" s="62">
        <f>GLH1336+GLD1336</f>
        <v>3000000</v>
      </c>
      <c r="GLS1336" s="62" t="s">
        <v>1938</v>
      </c>
      <c r="GLT1336" s="62">
        <f>SUM(GLT1333:GLT1334)</f>
        <v>1000000</v>
      </c>
      <c r="GLU1336" s="62">
        <f>SUM(GLU1333:GLU1334)</f>
        <v>0</v>
      </c>
      <c r="GLV1336" s="62">
        <f>GLU1336/GLT1336</f>
        <v>0</v>
      </c>
      <c r="GLW1336" s="62">
        <f>GLT1336-GLU1336</f>
        <v>1000000</v>
      </c>
      <c r="GLX1336" s="62">
        <f>SUM(GLX1333:GLX1334)</f>
        <v>2000000</v>
      </c>
      <c r="GLY1336" s="62">
        <f>SUM(GLY1333:GLY1334)</f>
        <v>0</v>
      </c>
      <c r="GLZ1336" s="62">
        <f>GLY1336/GLX1336</f>
        <v>0</v>
      </c>
      <c r="GMA1336" s="62">
        <f>GLX1336-GLY1336</f>
        <v>2000000</v>
      </c>
      <c r="GMB1336" s="62">
        <f>GLX1336+GLT1336</f>
        <v>3000000</v>
      </c>
      <c r="GMI1336" s="62" t="s">
        <v>1938</v>
      </c>
      <c r="GMJ1336" s="62">
        <f>SUM(GMJ1333:GMJ1334)</f>
        <v>1000000</v>
      </c>
      <c r="GMK1336" s="62">
        <f>SUM(GMK1333:GMK1334)</f>
        <v>0</v>
      </c>
      <c r="GML1336" s="62">
        <f>GMK1336/GMJ1336</f>
        <v>0</v>
      </c>
      <c r="GMM1336" s="62">
        <f>GMJ1336-GMK1336</f>
        <v>1000000</v>
      </c>
      <c r="GMN1336" s="62">
        <f>SUM(GMN1333:GMN1334)</f>
        <v>2000000</v>
      </c>
      <c r="GMO1336" s="62">
        <f>SUM(GMO1333:GMO1334)</f>
        <v>0</v>
      </c>
      <c r="GMP1336" s="62">
        <f>GMO1336/GMN1336</f>
        <v>0</v>
      </c>
      <c r="GMQ1336" s="62">
        <f>GMN1336-GMO1336</f>
        <v>2000000</v>
      </c>
      <c r="GMR1336" s="62">
        <f>GMN1336+GMJ1336</f>
        <v>3000000</v>
      </c>
      <c r="GMY1336" s="62" t="s">
        <v>1938</v>
      </c>
      <c r="GMZ1336" s="62">
        <f>SUM(GMZ1333:GMZ1334)</f>
        <v>1000000</v>
      </c>
      <c r="GNA1336" s="62">
        <f>SUM(GNA1333:GNA1334)</f>
        <v>0</v>
      </c>
      <c r="GNB1336" s="62">
        <f>GNA1336/GMZ1336</f>
        <v>0</v>
      </c>
      <c r="GNC1336" s="62">
        <f>GMZ1336-GNA1336</f>
        <v>1000000</v>
      </c>
      <c r="GND1336" s="62">
        <f>SUM(GND1333:GND1334)</f>
        <v>2000000</v>
      </c>
      <c r="GNE1336" s="62">
        <f>SUM(GNE1333:GNE1334)</f>
        <v>0</v>
      </c>
      <c r="GNF1336" s="62">
        <f>GNE1336/GND1336</f>
        <v>0</v>
      </c>
      <c r="GNG1336" s="62">
        <f>GND1336-GNE1336</f>
        <v>2000000</v>
      </c>
      <c r="GNH1336" s="62">
        <f>GND1336+GMZ1336</f>
        <v>3000000</v>
      </c>
      <c r="GNO1336" s="62" t="s">
        <v>1938</v>
      </c>
      <c r="GNP1336" s="62">
        <f>SUM(GNP1333:GNP1334)</f>
        <v>1000000</v>
      </c>
      <c r="GNQ1336" s="62">
        <f>SUM(GNQ1333:GNQ1334)</f>
        <v>0</v>
      </c>
      <c r="GNR1336" s="62">
        <f>GNQ1336/GNP1336</f>
        <v>0</v>
      </c>
      <c r="GNS1336" s="62">
        <f>GNP1336-GNQ1336</f>
        <v>1000000</v>
      </c>
      <c r="GNT1336" s="62">
        <f>SUM(GNT1333:GNT1334)</f>
        <v>2000000</v>
      </c>
      <c r="GNU1336" s="62">
        <f>SUM(GNU1333:GNU1334)</f>
        <v>0</v>
      </c>
      <c r="GNV1336" s="62">
        <f>GNU1336/GNT1336</f>
        <v>0</v>
      </c>
      <c r="GNW1336" s="62">
        <f>GNT1336-GNU1336</f>
        <v>2000000</v>
      </c>
      <c r="GNX1336" s="62">
        <f>GNT1336+GNP1336</f>
        <v>3000000</v>
      </c>
      <c r="GOE1336" s="62" t="s">
        <v>1938</v>
      </c>
      <c r="GOF1336" s="62">
        <f>SUM(GOF1333:GOF1334)</f>
        <v>1000000</v>
      </c>
      <c r="GOG1336" s="62">
        <f>SUM(GOG1333:GOG1334)</f>
        <v>0</v>
      </c>
      <c r="GOH1336" s="62">
        <f>GOG1336/GOF1336</f>
        <v>0</v>
      </c>
      <c r="GOI1336" s="62">
        <f>GOF1336-GOG1336</f>
        <v>1000000</v>
      </c>
      <c r="GOJ1336" s="62">
        <f>SUM(GOJ1333:GOJ1334)</f>
        <v>2000000</v>
      </c>
      <c r="GOK1336" s="62">
        <f>SUM(GOK1333:GOK1334)</f>
        <v>0</v>
      </c>
      <c r="GOL1336" s="62">
        <f>GOK1336/GOJ1336</f>
        <v>0</v>
      </c>
      <c r="GOM1336" s="62">
        <f>GOJ1336-GOK1336</f>
        <v>2000000</v>
      </c>
      <c r="GON1336" s="62">
        <f>GOJ1336+GOF1336</f>
        <v>3000000</v>
      </c>
      <c r="GOU1336" s="62" t="s">
        <v>1938</v>
      </c>
      <c r="GOV1336" s="62">
        <f>SUM(GOV1333:GOV1334)</f>
        <v>1000000</v>
      </c>
      <c r="GOW1336" s="62">
        <f>SUM(GOW1333:GOW1334)</f>
        <v>0</v>
      </c>
      <c r="GOX1336" s="62">
        <f>GOW1336/GOV1336</f>
        <v>0</v>
      </c>
      <c r="GOY1336" s="62">
        <f>GOV1336-GOW1336</f>
        <v>1000000</v>
      </c>
      <c r="GOZ1336" s="62">
        <f>SUM(GOZ1333:GOZ1334)</f>
        <v>2000000</v>
      </c>
      <c r="GPA1336" s="62">
        <f>SUM(GPA1333:GPA1334)</f>
        <v>0</v>
      </c>
      <c r="GPB1336" s="62">
        <f>GPA1336/GOZ1336</f>
        <v>0</v>
      </c>
      <c r="GPC1336" s="62">
        <f>GOZ1336-GPA1336</f>
        <v>2000000</v>
      </c>
      <c r="GPD1336" s="62">
        <f>GOZ1336+GOV1336</f>
        <v>3000000</v>
      </c>
      <c r="GPK1336" s="62" t="s">
        <v>1938</v>
      </c>
      <c r="GPL1336" s="62">
        <f>SUM(GPL1333:GPL1334)</f>
        <v>1000000</v>
      </c>
      <c r="GPM1336" s="62">
        <f>SUM(GPM1333:GPM1334)</f>
        <v>0</v>
      </c>
      <c r="GPN1336" s="62">
        <f>GPM1336/GPL1336</f>
        <v>0</v>
      </c>
      <c r="GPO1336" s="62">
        <f>GPL1336-GPM1336</f>
        <v>1000000</v>
      </c>
      <c r="GPP1336" s="62">
        <f>SUM(GPP1333:GPP1334)</f>
        <v>2000000</v>
      </c>
      <c r="GPQ1336" s="62">
        <f>SUM(GPQ1333:GPQ1334)</f>
        <v>0</v>
      </c>
      <c r="GPR1336" s="62">
        <f>GPQ1336/GPP1336</f>
        <v>0</v>
      </c>
      <c r="GPS1336" s="62">
        <f>GPP1336-GPQ1336</f>
        <v>2000000</v>
      </c>
      <c r="GPT1336" s="62">
        <f>GPP1336+GPL1336</f>
        <v>3000000</v>
      </c>
      <c r="GQA1336" s="62" t="s">
        <v>1938</v>
      </c>
      <c r="GQB1336" s="62">
        <f>SUM(GQB1333:GQB1334)</f>
        <v>1000000</v>
      </c>
      <c r="GQC1336" s="62">
        <f>SUM(GQC1333:GQC1334)</f>
        <v>0</v>
      </c>
      <c r="GQD1336" s="62">
        <f>GQC1336/GQB1336</f>
        <v>0</v>
      </c>
      <c r="GQE1336" s="62">
        <f>GQB1336-GQC1336</f>
        <v>1000000</v>
      </c>
      <c r="GQF1336" s="62">
        <f>SUM(GQF1333:GQF1334)</f>
        <v>2000000</v>
      </c>
      <c r="GQG1336" s="62">
        <f>SUM(GQG1333:GQG1334)</f>
        <v>0</v>
      </c>
      <c r="GQH1336" s="62">
        <f>GQG1336/GQF1336</f>
        <v>0</v>
      </c>
      <c r="GQI1336" s="62">
        <f>GQF1336-GQG1336</f>
        <v>2000000</v>
      </c>
      <c r="GQJ1336" s="62">
        <f>GQF1336+GQB1336</f>
        <v>3000000</v>
      </c>
      <c r="GQQ1336" s="62" t="s">
        <v>1938</v>
      </c>
      <c r="GQR1336" s="62">
        <f>SUM(GQR1333:GQR1334)</f>
        <v>1000000</v>
      </c>
      <c r="GQS1336" s="62">
        <f>SUM(GQS1333:GQS1334)</f>
        <v>0</v>
      </c>
      <c r="GQT1336" s="62">
        <f>GQS1336/GQR1336</f>
        <v>0</v>
      </c>
      <c r="GQU1336" s="62">
        <f>GQR1336-GQS1336</f>
        <v>1000000</v>
      </c>
      <c r="GQV1336" s="62">
        <f>SUM(GQV1333:GQV1334)</f>
        <v>2000000</v>
      </c>
      <c r="GQW1336" s="62">
        <f>SUM(GQW1333:GQW1334)</f>
        <v>0</v>
      </c>
      <c r="GQX1336" s="62">
        <f>GQW1336/GQV1336</f>
        <v>0</v>
      </c>
      <c r="GQY1336" s="62">
        <f>GQV1336-GQW1336</f>
        <v>2000000</v>
      </c>
      <c r="GQZ1336" s="62">
        <f>GQV1336+GQR1336</f>
        <v>3000000</v>
      </c>
      <c r="GRG1336" s="62" t="s">
        <v>1938</v>
      </c>
      <c r="GRH1336" s="62">
        <f>SUM(GRH1333:GRH1334)</f>
        <v>1000000</v>
      </c>
      <c r="GRI1336" s="62">
        <f>SUM(GRI1333:GRI1334)</f>
        <v>0</v>
      </c>
      <c r="GRJ1336" s="62">
        <f>GRI1336/GRH1336</f>
        <v>0</v>
      </c>
      <c r="GRK1336" s="62">
        <f>GRH1336-GRI1336</f>
        <v>1000000</v>
      </c>
      <c r="GRL1336" s="62">
        <f>SUM(GRL1333:GRL1334)</f>
        <v>2000000</v>
      </c>
      <c r="GRM1336" s="62">
        <f>SUM(GRM1333:GRM1334)</f>
        <v>0</v>
      </c>
      <c r="GRN1336" s="62">
        <f>GRM1336/GRL1336</f>
        <v>0</v>
      </c>
      <c r="GRO1336" s="62">
        <f>GRL1336-GRM1336</f>
        <v>2000000</v>
      </c>
      <c r="GRP1336" s="62">
        <f>GRL1336+GRH1336</f>
        <v>3000000</v>
      </c>
      <c r="GRW1336" s="62" t="s">
        <v>1938</v>
      </c>
      <c r="GRX1336" s="62">
        <f>SUM(GRX1333:GRX1334)</f>
        <v>1000000</v>
      </c>
      <c r="GRY1336" s="62">
        <f>SUM(GRY1333:GRY1334)</f>
        <v>0</v>
      </c>
      <c r="GRZ1336" s="62">
        <f>GRY1336/GRX1336</f>
        <v>0</v>
      </c>
      <c r="GSA1336" s="62">
        <f>GRX1336-GRY1336</f>
        <v>1000000</v>
      </c>
      <c r="GSB1336" s="62">
        <f>SUM(GSB1333:GSB1334)</f>
        <v>2000000</v>
      </c>
      <c r="GSC1336" s="62">
        <f>SUM(GSC1333:GSC1334)</f>
        <v>0</v>
      </c>
      <c r="GSD1336" s="62">
        <f>GSC1336/GSB1336</f>
        <v>0</v>
      </c>
      <c r="GSE1336" s="62">
        <f>GSB1336-GSC1336</f>
        <v>2000000</v>
      </c>
      <c r="GSF1336" s="62">
        <f>GSB1336+GRX1336</f>
        <v>3000000</v>
      </c>
      <c r="GSM1336" s="62" t="s">
        <v>1938</v>
      </c>
      <c r="GSN1336" s="62">
        <f>SUM(GSN1333:GSN1334)</f>
        <v>1000000</v>
      </c>
      <c r="GSO1336" s="62">
        <f>SUM(GSO1333:GSO1334)</f>
        <v>0</v>
      </c>
      <c r="GSP1336" s="62">
        <f>GSO1336/GSN1336</f>
        <v>0</v>
      </c>
      <c r="GSQ1336" s="62">
        <f>GSN1336-GSO1336</f>
        <v>1000000</v>
      </c>
      <c r="GSR1336" s="62">
        <f>SUM(GSR1333:GSR1334)</f>
        <v>2000000</v>
      </c>
      <c r="GSS1336" s="62">
        <f>SUM(GSS1333:GSS1334)</f>
        <v>0</v>
      </c>
      <c r="GST1336" s="62">
        <f>GSS1336/GSR1336</f>
        <v>0</v>
      </c>
      <c r="GSU1336" s="62">
        <f>GSR1336-GSS1336</f>
        <v>2000000</v>
      </c>
      <c r="GSV1336" s="62">
        <f>GSR1336+GSN1336</f>
        <v>3000000</v>
      </c>
      <c r="GTC1336" s="62" t="s">
        <v>1938</v>
      </c>
      <c r="GTD1336" s="62">
        <f>SUM(GTD1333:GTD1334)</f>
        <v>1000000</v>
      </c>
      <c r="GTE1336" s="62">
        <f>SUM(GTE1333:GTE1334)</f>
        <v>0</v>
      </c>
      <c r="GTF1336" s="62">
        <f>GTE1336/GTD1336</f>
        <v>0</v>
      </c>
      <c r="GTG1336" s="62">
        <f>GTD1336-GTE1336</f>
        <v>1000000</v>
      </c>
      <c r="GTH1336" s="62">
        <f>SUM(GTH1333:GTH1334)</f>
        <v>2000000</v>
      </c>
      <c r="GTI1336" s="62">
        <f>SUM(GTI1333:GTI1334)</f>
        <v>0</v>
      </c>
      <c r="GTJ1336" s="62">
        <f>GTI1336/GTH1336</f>
        <v>0</v>
      </c>
      <c r="GTK1336" s="62">
        <f>GTH1336-GTI1336</f>
        <v>2000000</v>
      </c>
      <c r="GTL1336" s="62">
        <f>GTH1336+GTD1336</f>
        <v>3000000</v>
      </c>
      <c r="GTS1336" s="62" t="s">
        <v>1938</v>
      </c>
      <c r="GTT1336" s="62">
        <f>SUM(GTT1333:GTT1334)</f>
        <v>1000000</v>
      </c>
      <c r="GTU1336" s="62">
        <f>SUM(GTU1333:GTU1334)</f>
        <v>0</v>
      </c>
      <c r="GTV1336" s="62">
        <f>GTU1336/GTT1336</f>
        <v>0</v>
      </c>
      <c r="GTW1336" s="62">
        <f>GTT1336-GTU1336</f>
        <v>1000000</v>
      </c>
      <c r="GTX1336" s="62">
        <f>SUM(GTX1333:GTX1334)</f>
        <v>2000000</v>
      </c>
      <c r="GTY1336" s="62">
        <f>SUM(GTY1333:GTY1334)</f>
        <v>0</v>
      </c>
      <c r="GTZ1336" s="62">
        <f>GTY1336/GTX1336</f>
        <v>0</v>
      </c>
      <c r="GUA1336" s="62">
        <f>GTX1336-GTY1336</f>
        <v>2000000</v>
      </c>
      <c r="GUB1336" s="62">
        <f>GTX1336+GTT1336</f>
        <v>3000000</v>
      </c>
      <c r="GUI1336" s="62" t="s">
        <v>1938</v>
      </c>
      <c r="GUJ1336" s="62">
        <f>SUM(GUJ1333:GUJ1334)</f>
        <v>1000000</v>
      </c>
      <c r="GUK1336" s="62">
        <f>SUM(GUK1333:GUK1334)</f>
        <v>0</v>
      </c>
      <c r="GUL1336" s="62">
        <f>GUK1336/GUJ1336</f>
        <v>0</v>
      </c>
      <c r="GUM1336" s="62">
        <f>GUJ1336-GUK1336</f>
        <v>1000000</v>
      </c>
      <c r="GUN1336" s="62">
        <f>SUM(GUN1333:GUN1334)</f>
        <v>2000000</v>
      </c>
      <c r="GUO1336" s="62">
        <f>SUM(GUO1333:GUO1334)</f>
        <v>0</v>
      </c>
      <c r="GUP1336" s="62">
        <f>GUO1336/GUN1336</f>
        <v>0</v>
      </c>
      <c r="GUQ1336" s="62">
        <f>GUN1336-GUO1336</f>
        <v>2000000</v>
      </c>
      <c r="GUR1336" s="62">
        <f>GUN1336+GUJ1336</f>
        <v>3000000</v>
      </c>
      <c r="GUY1336" s="62" t="s">
        <v>1938</v>
      </c>
      <c r="GUZ1336" s="62">
        <f>SUM(GUZ1333:GUZ1334)</f>
        <v>1000000</v>
      </c>
      <c r="GVA1336" s="62">
        <f>SUM(GVA1333:GVA1334)</f>
        <v>0</v>
      </c>
      <c r="GVB1336" s="62">
        <f>GVA1336/GUZ1336</f>
        <v>0</v>
      </c>
      <c r="GVC1336" s="62">
        <f>GUZ1336-GVA1336</f>
        <v>1000000</v>
      </c>
      <c r="GVD1336" s="62">
        <f>SUM(GVD1333:GVD1334)</f>
        <v>2000000</v>
      </c>
      <c r="GVE1336" s="62">
        <f>SUM(GVE1333:GVE1334)</f>
        <v>0</v>
      </c>
      <c r="GVF1336" s="62">
        <f>GVE1336/GVD1336</f>
        <v>0</v>
      </c>
      <c r="GVG1336" s="62">
        <f>GVD1336-GVE1336</f>
        <v>2000000</v>
      </c>
      <c r="GVH1336" s="62">
        <f>GVD1336+GUZ1336</f>
        <v>3000000</v>
      </c>
      <c r="GVO1336" s="62" t="s">
        <v>1938</v>
      </c>
      <c r="GVP1336" s="62">
        <f>SUM(GVP1333:GVP1334)</f>
        <v>1000000</v>
      </c>
      <c r="GVQ1336" s="62">
        <f>SUM(GVQ1333:GVQ1334)</f>
        <v>0</v>
      </c>
      <c r="GVR1336" s="62">
        <f>GVQ1336/GVP1336</f>
        <v>0</v>
      </c>
      <c r="GVS1336" s="62">
        <f>GVP1336-GVQ1336</f>
        <v>1000000</v>
      </c>
      <c r="GVT1336" s="62">
        <f>SUM(GVT1333:GVT1334)</f>
        <v>2000000</v>
      </c>
      <c r="GVU1336" s="62">
        <f>SUM(GVU1333:GVU1334)</f>
        <v>0</v>
      </c>
      <c r="GVV1336" s="62">
        <f>GVU1336/GVT1336</f>
        <v>0</v>
      </c>
      <c r="GVW1336" s="62">
        <f>GVT1336-GVU1336</f>
        <v>2000000</v>
      </c>
      <c r="GVX1336" s="62">
        <f>GVT1336+GVP1336</f>
        <v>3000000</v>
      </c>
      <c r="GWE1336" s="62" t="s">
        <v>1938</v>
      </c>
      <c r="GWF1336" s="62">
        <f>SUM(GWF1333:GWF1334)</f>
        <v>1000000</v>
      </c>
      <c r="GWG1336" s="62">
        <f>SUM(GWG1333:GWG1334)</f>
        <v>0</v>
      </c>
      <c r="GWH1336" s="62">
        <f>GWG1336/GWF1336</f>
        <v>0</v>
      </c>
      <c r="GWI1336" s="62">
        <f>GWF1336-GWG1336</f>
        <v>1000000</v>
      </c>
      <c r="GWJ1336" s="62">
        <f>SUM(GWJ1333:GWJ1334)</f>
        <v>2000000</v>
      </c>
      <c r="GWK1336" s="62">
        <f>SUM(GWK1333:GWK1334)</f>
        <v>0</v>
      </c>
      <c r="GWL1336" s="62">
        <f>GWK1336/GWJ1336</f>
        <v>0</v>
      </c>
      <c r="GWM1336" s="62">
        <f>GWJ1336-GWK1336</f>
        <v>2000000</v>
      </c>
      <c r="GWN1336" s="62">
        <f>GWJ1336+GWF1336</f>
        <v>3000000</v>
      </c>
      <c r="GWU1336" s="62" t="s">
        <v>1938</v>
      </c>
      <c r="GWV1336" s="62">
        <f>SUM(GWV1333:GWV1334)</f>
        <v>1000000</v>
      </c>
      <c r="GWW1336" s="62">
        <f>SUM(GWW1333:GWW1334)</f>
        <v>0</v>
      </c>
      <c r="GWX1336" s="62">
        <f>GWW1336/GWV1336</f>
        <v>0</v>
      </c>
      <c r="GWY1336" s="62">
        <f>GWV1336-GWW1336</f>
        <v>1000000</v>
      </c>
      <c r="GWZ1336" s="62">
        <f>SUM(GWZ1333:GWZ1334)</f>
        <v>2000000</v>
      </c>
      <c r="GXA1336" s="62">
        <f>SUM(GXA1333:GXA1334)</f>
        <v>0</v>
      </c>
      <c r="GXB1336" s="62">
        <f>GXA1336/GWZ1336</f>
        <v>0</v>
      </c>
      <c r="GXC1336" s="62">
        <f>GWZ1336-GXA1336</f>
        <v>2000000</v>
      </c>
      <c r="GXD1336" s="62">
        <f>GWZ1336+GWV1336</f>
        <v>3000000</v>
      </c>
      <c r="GXK1336" s="62" t="s">
        <v>1938</v>
      </c>
      <c r="GXL1336" s="62">
        <f>SUM(GXL1333:GXL1334)</f>
        <v>1000000</v>
      </c>
      <c r="GXM1336" s="62">
        <f>SUM(GXM1333:GXM1334)</f>
        <v>0</v>
      </c>
      <c r="GXN1336" s="62">
        <f>GXM1336/GXL1336</f>
        <v>0</v>
      </c>
      <c r="GXO1336" s="62">
        <f>GXL1336-GXM1336</f>
        <v>1000000</v>
      </c>
      <c r="GXP1336" s="62">
        <f>SUM(GXP1333:GXP1334)</f>
        <v>2000000</v>
      </c>
      <c r="GXQ1336" s="62">
        <f>SUM(GXQ1333:GXQ1334)</f>
        <v>0</v>
      </c>
      <c r="GXR1336" s="62">
        <f>GXQ1336/GXP1336</f>
        <v>0</v>
      </c>
      <c r="GXS1336" s="62">
        <f>GXP1336-GXQ1336</f>
        <v>2000000</v>
      </c>
      <c r="GXT1336" s="62">
        <f>GXP1336+GXL1336</f>
        <v>3000000</v>
      </c>
      <c r="GYA1336" s="62" t="s">
        <v>1938</v>
      </c>
      <c r="GYB1336" s="62">
        <f>SUM(GYB1333:GYB1334)</f>
        <v>1000000</v>
      </c>
      <c r="GYC1336" s="62">
        <f>SUM(GYC1333:GYC1334)</f>
        <v>0</v>
      </c>
      <c r="GYD1336" s="62">
        <f>GYC1336/GYB1336</f>
        <v>0</v>
      </c>
      <c r="GYE1336" s="62">
        <f>GYB1336-GYC1336</f>
        <v>1000000</v>
      </c>
      <c r="GYF1336" s="62">
        <f>SUM(GYF1333:GYF1334)</f>
        <v>2000000</v>
      </c>
      <c r="GYG1336" s="62">
        <f>SUM(GYG1333:GYG1334)</f>
        <v>0</v>
      </c>
      <c r="GYH1336" s="62">
        <f>GYG1336/GYF1336</f>
        <v>0</v>
      </c>
      <c r="GYI1336" s="62">
        <f>GYF1336-GYG1336</f>
        <v>2000000</v>
      </c>
      <c r="GYJ1336" s="62">
        <f>GYF1336+GYB1336</f>
        <v>3000000</v>
      </c>
      <c r="GYQ1336" s="62" t="s">
        <v>1938</v>
      </c>
      <c r="GYR1336" s="62">
        <f>SUM(GYR1333:GYR1334)</f>
        <v>1000000</v>
      </c>
      <c r="GYS1336" s="62">
        <f>SUM(GYS1333:GYS1334)</f>
        <v>0</v>
      </c>
      <c r="GYT1336" s="62">
        <f>GYS1336/GYR1336</f>
        <v>0</v>
      </c>
      <c r="GYU1336" s="62">
        <f>GYR1336-GYS1336</f>
        <v>1000000</v>
      </c>
      <c r="GYV1336" s="62">
        <f>SUM(GYV1333:GYV1334)</f>
        <v>2000000</v>
      </c>
      <c r="GYW1336" s="62">
        <f>SUM(GYW1333:GYW1334)</f>
        <v>0</v>
      </c>
      <c r="GYX1336" s="62">
        <f>GYW1336/GYV1336</f>
        <v>0</v>
      </c>
      <c r="GYY1336" s="62">
        <f>GYV1336-GYW1336</f>
        <v>2000000</v>
      </c>
      <c r="GYZ1336" s="62">
        <f>GYV1336+GYR1336</f>
        <v>3000000</v>
      </c>
      <c r="GZG1336" s="62" t="s">
        <v>1938</v>
      </c>
      <c r="GZH1336" s="62">
        <f>SUM(GZH1333:GZH1334)</f>
        <v>1000000</v>
      </c>
      <c r="GZI1336" s="62">
        <f>SUM(GZI1333:GZI1334)</f>
        <v>0</v>
      </c>
      <c r="GZJ1336" s="62">
        <f>GZI1336/GZH1336</f>
        <v>0</v>
      </c>
      <c r="GZK1336" s="62">
        <f>GZH1336-GZI1336</f>
        <v>1000000</v>
      </c>
      <c r="GZL1336" s="62">
        <f>SUM(GZL1333:GZL1334)</f>
        <v>2000000</v>
      </c>
      <c r="GZM1336" s="62">
        <f>SUM(GZM1333:GZM1334)</f>
        <v>0</v>
      </c>
      <c r="GZN1336" s="62">
        <f>GZM1336/GZL1336</f>
        <v>0</v>
      </c>
      <c r="GZO1336" s="62">
        <f>GZL1336-GZM1336</f>
        <v>2000000</v>
      </c>
      <c r="GZP1336" s="62">
        <f>GZL1336+GZH1336</f>
        <v>3000000</v>
      </c>
      <c r="GZW1336" s="62" t="s">
        <v>1938</v>
      </c>
      <c r="GZX1336" s="62">
        <f>SUM(GZX1333:GZX1334)</f>
        <v>1000000</v>
      </c>
      <c r="GZY1336" s="62">
        <f>SUM(GZY1333:GZY1334)</f>
        <v>0</v>
      </c>
      <c r="GZZ1336" s="62">
        <f>GZY1336/GZX1336</f>
        <v>0</v>
      </c>
      <c r="HAA1336" s="62">
        <f>GZX1336-GZY1336</f>
        <v>1000000</v>
      </c>
      <c r="HAB1336" s="62">
        <f>SUM(HAB1333:HAB1334)</f>
        <v>2000000</v>
      </c>
      <c r="HAC1336" s="62">
        <f>SUM(HAC1333:HAC1334)</f>
        <v>0</v>
      </c>
      <c r="HAD1336" s="62">
        <f>HAC1336/HAB1336</f>
        <v>0</v>
      </c>
      <c r="HAE1336" s="62">
        <f>HAB1336-HAC1336</f>
        <v>2000000</v>
      </c>
      <c r="HAF1336" s="62">
        <f>HAB1336+GZX1336</f>
        <v>3000000</v>
      </c>
      <c r="HAM1336" s="62" t="s">
        <v>1938</v>
      </c>
      <c r="HAN1336" s="62">
        <f>SUM(HAN1333:HAN1334)</f>
        <v>1000000</v>
      </c>
      <c r="HAO1336" s="62">
        <f>SUM(HAO1333:HAO1334)</f>
        <v>0</v>
      </c>
      <c r="HAP1336" s="62">
        <f>HAO1336/HAN1336</f>
        <v>0</v>
      </c>
      <c r="HAQ1336" s="62">
        <f>HAN1336-HAO1336</f>
        <v>1000000</v>
      </c>
      <c r="HAR1336" s="62">
        <f>SUM(HAR1333:HAR1334)</f>
        <v>2000000</v>
      </c>
      <c r="HAS1336" s="62">
        <f>SUM(HAS1333:HAS1334)</f>
        <v>0</v>
      </c>
      <c r="HAT1336" s="62">
        <f>HAS1336/HAR1336</f>
        <v>0</v>
      </c>
      <c r="HAU1336" s="62">
        <f>HAR1336-HAS1336</f>
        <v>2000000</v>
      </c>
      <c r="HAV1336" s="62">
        <f>HAR1336+HAN1336</f>
        <v>3000000</v>
      </c>
      <c r="HBC1336" s="62" t="s">
        <v>1938</v>
      </c>
      <c r="HBD1336" s="62">
        <f>SUM(HBD1333:HBD1334)</f>
        <v>1000000</v>
      </c>
      <c r="HBE1336" s="62">
        <f>SUM(HBE1333:HBE1334)</f>
        <v>0</v>
      </c>
      <c r="HBF1336" s="62">
        <f>HBE1336/HBD1336</f>
        <v>0</v>
      </c>
      <c r="HBG1336" s="62">
        <f>HBD1336-HBE1336</f>
        <v>1000000</v>
      </c>
      <c r="HBH1336" s="62">
        <f>SUM(HBH1333:HBH1334)</f>
        <v>2000000</v>
      </c>
      <c r="HBI1336" s="62">
        <f>SUM(HBI1333:HBI1334)</f>
        <v>0</v>
      </c>
      <c r="HBJ1336" s="62">
        <f>HBI1336/HBH1336</f>
        <v>0</v>
      </c>
      <c r="HBK1336" s="62">
        <f>HBH1336-HBI1336</f>
        <v>2000000</v>
      </c>
      <c r="HBL1336" s="62">
        <f>HBH1336+HBD1336</f>
        <v>3000000</v>
      </c>
      <c r="HBS1336" s="62" t="s">
        <v>1938</v>
      </c>
      <c r="HBT1336" s="62">
        <f>SUM(HBT1333:HBT1334)</f>
        <v>1000000</v>
      </c>
      <c r="HBU1336" s="62">
        <f>SUM(HBU1333:HBU1334)</f>
        <v>0</v>
      </c>
      <c r="HBV1336" s="62">
        <f>HBU1336/HBT1336</f>
        <v>0</v>
      </c>
      <c r="HBW1336" s="62">
        <f>HBT1336-HBU1336</f>
        <v>1000000</v>
      </c>
      <c r="HBX1336" s="62">
        <f>SUM(HBX1333:HBX1334)</f>
        <v>2000000</v>
      </c>
      <c r="HBY1336" s="62">
        <f>SUM(HBY1333:HBY1334)</f>
        <v>0</v>
      </c>
      <c r="HBZ1336" s="62">
        <f>HBY1336/HBX1336</f>
        <v>0</v>
      </c>
      <c r="HCA1336" s="62">
        <f>HBX1336-HBY1336</f>
        <v>2000000</v>
      </c>
      <c r="HCB1336" s="62">
        <f>HBX1336+HBT1336</f>
        <v>3000000</v>
      </c>
      <c r="HCI1336" s="62" t="s">
        <v>1938</v>
      </c>
      <c r="HCJ1336" s="62">
        <f>SUM(HCJ1333:HCJ1334)</f>
        <v>1000000</v>
      </c>
      <c r="HCK1336" s="62">
        <f>SUM(HCK1333:HCK1334)</f>
        <v>0</v>
      </c>
      <c r="HCL1336" s="62">
        <f>HCK1336/HCJ1336</f>
        <v>0</v>
      </c>
      <c r="HCM1336" s="62">
        <f>HCJ1336-HCK1336</f>
        <v>1000000</v>
      </c>
      <c r="HCN1336" s="62">
        <f>SUM(HCN1333:HCN1334)</f>
        <v>2000000</v>
      </c>
      <c r="HCO1336" s="62">
        <f>SUM(HCO1333:HCO1334)</f>
        <v>0</v>
      </c>
      <c r="HCP1336" s="62">
        <f>HCO1336/HCN1336</f>
        <v>0</v>
      </c>
      <c r="HCQ1336" s="62">
        <f>HCN1336-HCO1336</f>
        <v>2000000</v>
      </c>
      <c r="HCR1336" s="62">
        <f>HCN1336+HCJ1336</f>
        <v>3000000</v>
      </c>
      <c r="HCY1336" s="62" t="s">
        <v>1938</v>
      </c>
      <c r="HCZ1336" s="62">
        <f>SUM(HCZ1333:HCZ1334)</f>
        <v>1000000</v>
      </c>
      <c r="HDA1336" s="62">
        <f>SUM(HDA1333:HDA1334)</f>
        <v>0</v>
      </c>
      <c r="HDB1336" s="62">
        <f>HDA1336/HCZ1336</f>
        <v>0</v>
      </c>
      <c r="HDC1336" s="62">
        <f>HCZ1336-HDA1336</f>
        <v>1000000</v>
      </c>
      <c r="HDD1336" s="62">
        <f>SUM(HDD1333:HDD1334)</f>
        <v>2000000</v>
      </c>
      <c r="HDE1336" s="62">
        <f>SUM(HDE1333:HDE1334)</f>
        <v>0</v>
      </c>
      <c r="HDF1336" s="62">
        <f>HDE1336/HDD1336</f>
        <v>0</v>
      </c>
      <c r="HDG1336" s="62">
        <f>HDD1336-HDE1336</f>
        <v>2000000</v>
      </c>
      <c r="HDH1336" s="62">
        <f>HDD1336+HCZ1336</f>
        <v>3000000</v>
      </c>
      <c r="HDO1336" s="62" t="s">
        <v>1938</v>
      </c>
      <c r="HDP1336" s="62">
        <f>SUM(HDP1333:HDP1334)</f>
        <v>1000000</v>
      </c>
      <c r="HDQ1336" s="62">
        <f>SUM(HDQ1333:HDQ1334)</f>
        <v>0</v>
      </c>
      <c r="HDR1336" s="62">
        <f>HDQ1336/HDP1336</f>
        <v>0</v>
      </c>
      <c r="HDS1336" s="62">
        <f>HDP1336-HDQ1336</f>
        <v>1000000</v>
      </c>
      <c r="HDT1336" s="62">
        <f>SUM(HDT1333:HDT1334)</f>
        <v>2000000</v>
      </c>
      <c r="HDU1336" s="62">
        <f>SUM(HDU1333:HDU1334)</f>
        <v>0</v>
      </c>
      <c r="HDV1336" s="62">
        <f>HDU1336/HDT1336</f>
        <v>0</v>
      </c>
      <c r="HDW1336" s="62">
        <f>HDT1336-HDU1336</f>
        <v>2000000</v>
      </c>
      <c r="HDX1336" s="62">
        <f>HDT1336+HDP1336</f>
        <v>3000000</v>
      </c>
      <c r="HEE1336" s="62" t="s">
        <v>1938</v>
      </c>
      <c r="HEF1336" s="62">
        <f>SUM(HEF1333:HEF1334)</f>
        <v>1000000</v>
      </c>
      <c r="HEG1336" s="62">
        <f>SUM(HEG1333:HEG1334)</f>
        <v>0</v>
      </c>
      <c r="HEH1336" s="62">
        <f>HEG1336/HEF1336</f>
        <v>0</v>
      </c>
      <c r="HEI1336" s="62">
        <f>HEF1336-HEG1336</f>
        <v>1000000</v>
      </c>
      <c r="HEJ1336" s="62">
        <f>SUM(HEJ1333:HEJ1334)</f>
        <v>2000000</v>
      </c>
      <c r="HEK1336" s="62">
        <f>SUM(HEK1333:HEK1334)</f>
        <v>0</v>
      </c>
      <c r="HEL1336" s="62">
        <f>HEK1336/HEJ1336</f>
        <v>0</v>
      </c>
      <c r="HEM1336" s="62">
        <f>HEJ1336-HEK1336</f>
        <v>2000000</v>
      </c>
      <c r="HEN1336" s="62">
        <f>HEJ1336+HEF1336</f>
        <v>3000000</v>
      </c>
      <c r="HEU1336" s="62" t="s">
        <v>1938</v>
      </c>
      <c r="HEV1336" s="62">
        <f>SUM(HEV1333:HEV1334)</f>
        <v>1000000</v>
      </c>
      <c r="HEW1336" s="62">
        <f>SUM(HEW1333:HEW1334)</f>
        <v>0</v>
      </c>
      <c r="HEX1336" s="62">
        <f>HEW1336/HEV1336</f>
        <v>0</v>
      </c>
      <c r="HEY1336" s="62">
        <f>HEV1336-HEW1336</f>
        <v>1000000</v>
      </c>
      <c r="HEZ1336" s="62">
        <f>SUM(HEZ1333:HEZ1334)</f>
        <v>2000000</v>
      </c>
      <c r="HFA1336" s="62">
        <f>SUM(HFA1333:HFA1334)</f>
        <v>0</v>
      </c>
      <c r="HFB1336" s="62">
        <f>HFA1336/HEZ1336</f>
        <v>0</v>
      </c>
      <c r="HFC1336" s="62">
        <f>HEZ1336-HFA1336</f>
        <v>2000000</v>
      </c>
      <c r="HFD1336" s="62">
        <f>HEZ1336+HEV1336</f>
        <v>3000000</v>
      </c>
      <c r="HFK1336" s="62" t="s">
        <v>1938</v>
      </c>
      <c r="HFL1336" s="62">
        <f>SUM(HFL1333:HFL1334)</f>
        <v>1000000</v>
      </c>
      <c r="HFM1336" s="62">
        <f>SUM(HFM1333:HFM1334)</f>
        <v>0</v>
      </c>
      <c r="HFN1336" s="62">
        <f>HFM1336/HFL1336</f>
        <v>0</v>
      </c>
      <c r="HFO1336" s="62">
        <f>HFL1336-HFM1336</f>
        <v>1000000</v>
      </c>
      <c r="HFP1336" s="62">
        <f>SUM(HFP1333:HFP1334)</f>
        <v>2000000</v>
      </c>
      <c r="HFQ1336" s="62">
        <f>SUM(HFQ1333:HFQ1334)</f>
        <v>0</v>
      </c>
      <c r="HFR1336" s="62">
        <f>HFQ1336/HFP1336</f>
        <v>0</v>
      </c>
      <c r="HFS1336" s="62">
        <f>HFP1336-HFQ1336</f>
        <v>2000000</v>
      </c>
      <c r="HFT1336" s="62">
        <f>HFP1336+HFL1336</f>
        <v>3000000</v>
      </c>
      <c r="HGA1336" s="62" t="s">
        <v>1938</v>
      </c>
      <c r="HGB1336" s="62">
        <f>SUM(HGB1333:HGB1334)</f>
        <v>1000000</v>
      </c>
      <c r="HGC1336" s="62">
        <f>SUM(HGC1333:HGC1334)</f>
        <v>0</v>
      </c>
      <c r="HGD1336" s="62">
        <f>HGC1336/HGB1336</f>
        <v>0</v>
      </c>
      <c r="HGE1336" s="62">
        <f>HGB1336-HGC1336</f>
        <v>1000000</v>
      </c>
      <c r="HGF1336" s="62">
        <f>SUM(HGF1333:HGF1334)</f>
        <v>2000000</v>
      </c>
      <c r="HGG1336" s="62">
        <f>SUM(HGG1333:HGG1334)</f>
        <v>0</v>
      </c>
      <c r="HGH1336" s="62">
        <f>HGG1336/HGF1336</f>
        <v>0</v>
      </c>
      <c r="HGI1336" s="62">
        <f>HGF1336-HGG1336</f>
        <v>2000000</v>
      </c>
      <c r="HGJ1336" s="62">
        <f>HGF1336+HGB1336</f>
        <v>3000000</v>
      </c>
      <c r="HGQ1336" s="62" t="s">
        <v>1938</v>
      </c>
      <c r="HGR1336" s="62">
        <f>SUM(HGR1333:HGR1334)</f>
        <v>1000000</v>
      </c>
      <c r="HGS1336" s="62">
        <f>SUM(HGS1333:HGS1334)</f>
        <v>0</v>
      </c>
      <c r="HGT1336" s="62">
        <f>HGS1336/HGR1336</f>
        <v>0</v>
      </c>
      <c r="HGU1336" s="62">
        <f>HGR1336-HGS1336</f>
        <v>1000000</v>
      </c>
      <c r="HGV1336" s="62">
        <f>SUM(HGV1333:HGV1334)</f>
        <v>2000000</v>
      </c>
      <c r="HGW1336" s="62">
        <f>SUM(HGW1333:HGW1334)</f>
        <v>0</v>
      </c>
      <c r="HGX1336" s="62">
        <f>HGW1336/HGV1336</f>
        <v>0</v>
      </c>
      <c r="HGY1336" s="62">
        <f>HGV1336-HGW1336</f>
        <v>2000000</v>
      </c>
      <c r="HGZ1336" s="62">
        <f>HGV1336+HGR1336</f>
        <v>3000000</v>
      </c>
      <c r="HHG1336" s="62" t="s">
        <v>1938</v>
      </c>
      <c r="HHH1336" s="62">
        <f>SUM(HHH1333:HHH1334)</f>
        <v>1000000</v>
      </c>
      <c r="HHI1336" s="62">
        <f>SUM(HHI1333:HHI1334)</f>
        <v>0</v>
      </c>
      <c r="HHJ1336" s="62">
        <f>HHI1336/HHH1336</f>
        <v>0</v>
      </c>
      <c r="HHK1336" s="62">
        <f>HHH1336-HHI1336</f>
        <v>1000000</v>
      </c>
      <c r="HHL1336" s="62">
        <f>SUM(HHL1333:HHL1334)</f>
        <v>2000000</v>
      </c>
      <c r="HHM1336" s="62">
        <f>SUM(HHM1333:HHM1334)</f>
        <v>0</v>
      </c>
      <c r="HHN1336" s="62">
        <f>HHM1336/HHL1336</f>
        <v>0</v>
      </c>
      <c r="HHO1336" s="62">
        <f>HHL1336-HHM1336</f>
        <v>2000000</v>
      </c>
      <c r="HHP1336" s="62">
        <f>HHL1336+HHH1336</f>
        <v>3000000</v>
      </c>
      <c r="HHW1336" s="62" t="s">
        <v>1938</v>
      </c>
      <c r="HHX1336" s="62">
        <f>SUM(HHX1333:HHX1334)</f>
        <v>1000000</v>
      </c>
      <c r="HHY1336" s="62">
        <f>SUM(HHY1333:HHY1334)</f>
        <v>0</v>
      </c>
      <c r="HHZ1336" s="62">
        <f>HHY1336/HHX1336</f>
        <v>0</v>
      </c>
      <c r="HIA1336" s="62">
        <f>HHX1336-HHY1336</f>
        <v>1000000</v>
      </c>
      <c r="HIB1336" s="62">
        <f>SUM(HIB1333:HIB1334)</f>
        <v>2000000</v>
      </c>
      <c r="HIC1336" s="62">
        <f>SUM(HIC1333:HIC1334)</f>
        <v>0</v>
      </c>
      <c r="HID1336" s="62">
        <f>HIC1336/HIB1336</f>
        <v>0</v>
      </c>
      <c r="HIE1336" s="62">
        <f>HIB1336-HIC1336</f>
        <v>2000000</v>
      </c>
      <c r="HIF1336" s="62">
        <f>HIB1336+HHX1336</f>
        <v>3000000</v>
      </c>
      <c r="HIM1336" s="62" t="s">
        <v>1938</v>
      </c>
      <c r="HIN1336" s="62">
        <f>SUM(HIN1333:HIN1334)</f>
        <v>1000000</v>
      </c>
      <c r="HIO1336" s="62">
        <f>SUM(HIO1333:HIO1334)</f>
        <v>0</v>
      </c>
      <c r="HIP1336" s="62">
        <f>HIO1336/HIN1336</f>
        <v>0</v>
      </c>
      <c r="HIQ1336" s="62">
        <f>HIN1336-HIO1336</f>
        <v>1000000</v>
      </c>
      <c r="HIR1336" s="62">
        <f>SUM(HIR1333:HIR1334)</f>
        <v>2000000</v>
      </c>
      <c r="HIS1336" s="62">
        <f>SUM(HIS1333:HIS1334)</f>
        <v>0</v>
      </c>
      <c r="HIT1336" s="62">
        <f>HIS1336/HIR1336</f>
        <v>0</v>
      </c>
      <c r="HIU1336" s="62">
        <f>HIR1336-HIS1336</f>
        <v>2000000</v>
      </c>
      <c r="HIV1336" s="62">
        <f>HIR1336+HIN1336</f>
        <v>3000000</v>
      </c>
      <c r="HJC1336" s="62" t="s">
        <v>1938</v>
      </c>
      <c r="HJD1336" s="62">
        <f>SUM(HJD1333:HJD1334)</f>
        <v>1000000</v>
      </c>
      <c r="HJE1336" s="62">
        <f>SUM(HJE1333:HJE1334)</f>
        <v>0</v>
      </c>
      <c r="HJF1336" s="62">
        <f>HJE1336/HJD1336</f>
        <v>0</v>
      </c>
      <c r="HJG1336" s="62">
        <f>HJD1336-HJE1336</f>
        <v>1000000</v>
      </c>
      <c r="HJH1336" s="62">
        <f>SUM(HJH1333:HJH1334)</f>
        <v>2000000</v>
      </c>
      <c r="HJI1336" s="62">
        <f>SUM(HJI1333:HJI1334)</f>
        <v>0</v>
      </c>
      <c r="HJJ1336" s="62">
        <f>HJI1336/HJH1336</f>
        <v>0</v>
      </c>
      <c r="HJK1336" s="62">
        <f>HJH1336-HJI1336</f>
        <v>2000000</v>
      </c>
      <c r="HJL1336" s="62">
        <f>HJH1336+HJD1336</f>
        <v>3000000</v>
      </c>
      <c r="HJS1336" s="62" t="s">
        <v>1938</v>
      </c>
      <c r="HJT1336" s="62">
        <f>SUM(HJT1333:HJT1334)</f>
        <v>1000000</v>
      </c>
      <c r="HJU1336" s="62">
        <f>SUM(HJU1333:HJU1334)</f>
        <v>0</v>
      </c>
      <c r="HJV1336" s="62">
        <f>HJU1336/HJT1336</f>
        <v>0</v>
      </c>
      <c r="HJW1336" s="62">
        <f>HJT1336-HJU1336</f>
        <v>1000000</v>
      </c>
      <c r="HJX1336" s="62">
        <f>SUM(HJX1333:HJX1334)</f>
        <v>2000000</v>
      </c>
      <c r="HJY1336" s="62">
        <f>SUM(HJY1333:HJY1334)</f>
        <v>0</v>
      </c>
      <c r="HJZ1336" s="62">
        <f>HJY1336/HJX1336</f>
        <v>0</v>
      </c>
      <c r="HKA1336" s="62">
        <f>HJX1336-HJY1336</f>
        <v>2000000</v>
      </c>
      <c r="HKB1336" s="62">
        <f>HJX1336+HJT1336</f>
        <v>3000000</v>
      </c>
      <c r="HKI1336" s="62" t="s">
        <v>1938</v>
      </c>
      <c r="HKJ1336" s="62">
        <f>SUM(HKJ1333:HKJ1334)</f>
        <v>1000000</v>
      </c>
      <c r="HKK1336" s="62">
        <f>SUM(HKK1333:HKK1334)</f>
        <v>0</v>
      </c>
      <c r="HKL1336" s="62">
        <f>HKK1336/HKJ1336</f>
        <v>0</v>
      </c>
      <c r="HKM1336" s="62">
        <f>HKJ1336-HKK1336</f>
        <v>1000000</v>
      </c>
      <c r="HKN1336" s="62">
        <f>SUM(HKN1333:HKN1334)</f>
        <v>2000000</v>
      </c>
      <c r="HKO1336" s="62">
        <f>SUM(HKO1333:HKO1334)</f>
        <v>0</v>
      </c>
      <c r="HKP1336" s="62">
        <f>HKO1336/HKN1336</f>
        <v>0</v>
      </c>
      <c r="HKQ1336" s="62">
        <f>HKN1336-HKO1336</f>
        <v>2000000</v>
      </c>
      <c r="HKR1336" s="62">
        <f>HKN1336+HKJ1336</f>
        <v>3000000</v>
      </c>
      <c r="HKY1336" s="62" t="s">
        <v>1938</v>
      </c>
      <c r="HKZ1336" s="62">
        <f>SUM(HKZ1333:HKZ1334)</f>
        <v>1000000</v>
      </c>
      <c r="HLA1336" s="62">
        <f>SUM(HLA1333:HLA1334)</f>
        <v>0</v>
      </c>
      <c r="HLB1336" s="62">
        <f>HLA1336/HKZ1336</f>
        <v>0</v>
      </c>
      <c r="HLC1336" s="62">
        <f>HKZ1336-HLA1336</f>
        <v>1000000</v>
      </c>
      <c r="HLD1336" s="62">
        <f>SUM(HLD1333:HLD1334)</f>
        <v>2000000</v>
      </c>
      <c r="HLE1336" s="62">
        <f>SUM(HLE1333:HLE1334)</f>
        <v>0</v>
      </c>
      <c r="HLF1336" s="62">
        <f>HLE1336/HLD1336</f>
        <v>0</v>
      </c>
      <c r="HLG1336" s="62">
        <f>HLD1336-HLE1336</f>
        <v>2000000</v>
      </c>
      <c r="HLH1336" s="62">
        <f>HLD1336+HKZ1336</f>
        <v>3000000</v>
      </c>
      <c r="HLO1336" s="62" t="s">
        <v>1938</v>
      </c>
      <c r="HLP1336" s="62">
        <f>SUM(HLP1333:HLP1334)</f>
        <v>1000000</v>
      </c>
      <c r="HLQ1336" s="62">
        <f>SUM(HLQ1333:HLQ1334)</f>
        <v>0</v>
      </c>
      <c r="HLR1336" s="62">
        <f>HLQ1336/HLP1336</f>
        <v>0</v>
      </c>
      <c r="HLS1336" s="62">
        <f>HLP1336-HLQ1336</f>
        <v>1000000</v>
      </c>
      <c r="HLT1336" s="62">
        <f>SUM(HLT1333:HLT1334)</f>
        <v>2000000</v>
      </c>
      <c r="HLU1336" s="62">
        <f>SUM(HLU1333:HLU1334)</f>
        <v>0</v>
      </c>
      <c r="HLV1336" s="62">
        <f>HLU1336/HLT1336</f>
        <v>0</v>
      </c>
      <c r="HLW1336" s="62">
        <f>HLT1336-HLU1336</f>
        <v>2000000</v>
      </c>
      <c r="HLX1336" s="62">
        <f>HLT1336+HLP1336</f>
        <v>3000000</v>
      </c>
      <c r="HME1336" s="62" t="s">
        <v>1938</v>
      </c>
      <c r="HMF1336" s="62">
        <f>SUM(HMF1333:HMF1334)</f>
        <v>1000000</v>
      </c>
      <c r="HMG1336" s="62">
        <f>SUM(HMG1333:HMG1334)</f>
        <v>0</v>
      </c>
      <c r="HMH1336" s="62">
        <f>HMG1336/HMF1336</f>
        <v>0</v>
      </c>
      <c r="HMI1336" s="62">
        <f>HMF1336-HMG1336</f>
        <v>1000000</v>
      </c>
      <c r="HMJ1336" s="62">
        <f>SUM(HMJ1333:HMJ1334)</f>
        <v>2000000</v>
      </c>
      <c r="HMK1336" s="62">
        <f>SUM(HMK1333:HMK1334)</f>
        <v>0</v>
      </c>
      <c r="HML1336" s="62">
        <f>HMK1336/HMJ1336</f>
        <v>0</v>
      </c>
      <c r="HMM1336" s="62">
        <f>HMJ1336-HMK1336</f>
        <v>2000000</v>
      </c>
      <c r="HMN1336" s="62">
        <f>HMJ1336+HMF1336</f>
        <v>3000000</v>
      </c>
      <c r="HMU1336" s="62" t="s">
        <v>1938</v>
      </c>
      <c r="HMV1336" s="62">
        <f>SUM(HMV1333:HMV1334)</f>
        <v>1000000</v>
      </c>
      <c r="HMW1336" s="62">
        <f>SUM(HMW1333:HMW1334)</f>
        <v>0</v>
      </c>
      <c r="HMX1336" s="62">
        <f>HMW1336/HMV1336</f>
        <v>0</v>
      </c>
      <c r="HMY1336" s="62">
        <f>HMV1336-HMW1336</f>
        <v>1000000</v>
      </c>
      <c r="HMZ1336" s="62">
        <f>SUM(HMZ1333:HMZ1334)</f>
        <v>2000000</v>
      </c>
      <c r="HNA1336" s="62">
        <f>SUM(HNA1333:HNA1334)</f>
        <v>0</v>
      </c>
      <c r="HNB1336" s="62">
        <f>HNA1336/HMZ1336</f>
        <v>0</v>
      </c>
      <c r="HNC1336" s="62">
        <f>HMZ1336-HNA1336</f>
        <v>2000000</v>
      </c>
      <c r="HND1336" s="62">
        <f>HMZ1336+HMV1336</f>
        <v>3000000</v>
      </c>
      <c r="HNK1336" s="62" t="s">
        <v>1938</v>
      </c>
      <c r="HNL1336" s="62">
        <f>SUM(HNL1333:HNL1334)</f>
        <v>1000000</v>
      </c>
      <c r="HNM1336" s="62">
        <f>SUM(HNM1333:HNM1334)</f>
        <v>0</v>
      </c>
      <c r="HNN1336" s="62">
        <f>HNM1336/HNL1336</f>
        <v>0</v>
      </c>
      <c r="HNO1336" s="62">
        <f>HNL1336-HNM1336</f>
        <v>1000000</v>
      </c>
      <c r="HNP1336" s="62">
        <f>SUM(HNP1333:HNP1334)</f>
        <v>2000000</v>
      </c>
      <c r="HNQ1336" s="62">
        <f>SUM(HNQ1333:HNQ1334)</f>
        <v>0</v>
      </c>
      <c r="HNR1336" s="62">
        <f>HNQ1336/HNP1336</f>
        <v>0</v>
      </c>
      <c r="HNS1336" s="62">
        <f>HNP1336-HNQ1336</f>
        <v>2000000</v>
      </c>
      <c r="HNT1336" s="62">
        <f>HNP1336+HNL1336</f>
        <v>3000000</v>
      </c>
      <c r="HOA1336" s="62" t="s">
        <v>1938</v>
      </c>
      <c r="HOB1336" s="62">
        <f>SUM(HOB1333:HOB1334)</f>
        <v>1000000</v>
      </c>
      <c r="HOC1336" s="62">
        <f>SUM(HOC1333:HOC1334)</f>
        <v>0</v>
      </c>
      <c r="HOD1336" s="62">
        <f>HOC1336/HOB1336</f>
        <v>0</v>
      </c>
      <c r="HOE1336" s="62">
        <f>HOB1336-HOC1336</f>
        <v>1000000</v>
      </c>
      <c r="HOF1336" s="62">
        <f>SUM(HOF1333:HOF1334)</f>
        <v>2000000</v>
      </c>
      <c r="HOG1336" s="62">
        <f>SUM(HOG1333:HOG1334)</f>
        <v>0</v>
      </c>
      <c r="HOH1336" s="62">
        <f>HOG1336/HOF1336</f>
        <v>0</v>
      </c>
      <c r="HOI1336" s="62">
        <f>HOF1336-HOG1336</f>
        <v>2000000</v>
      </c>
      <c r="HOJ1336" s="62">
        <f>HOF1336+HOB1336</f>
        <v>3000000</v>
      </c>
      <c r="HOQ1336" s="62" t="s">
        <v>1938</v>
      </c>
      <c r="HOR1336" s="62">
        <f>SUM(HOR1333:HOR1334)</f>
        <v>1000000</v>
      </c>
      <c r="HOS1336" s="62">
        <f>SUM(HOS1333:HOS1334)</f>
        <v>0</v>
      </c>
      <c r="HOT1336" s="62">
        <f>HOS1336/HOR1336</f>
        <v>0</v>
      </c>
      <c r="HOU1336" s="62">
        <f>HOR1336-HOS1336</f>
        <v>1000000</v>
      </c>
      <c r="HOV1336" s="62">
        <f>SUM(HOV1333:HOV1334)</f>
        <v>2000000</v>
      </c>
      <c r="HOW1336" s="62">
        <f>SUM(HOW1333:HOW1334)</f>
        <v>0</v>
      </c>
      <c r="HOX1336" s="62">
        <f>HOW1336/HOV1336</f>
        <v>0</v>
      </c>
      <c r="HOY1336" s="62">
        <f>HOV1336-HOW1336</f>
        <v>2000000</v>
      </c>
      <c r="HOZ1336" s="62">
        <f>HOV1336+HOR1336</f>
        <v>3000000</v>
      </c>
      <c r="HPG1336" s="62" t="s">
        <v>1938</v>
      </c>
      <c r="HPH1336" s="62">
        <f>SUM(HPH1333:HPH1334)</f>
        <v>1000000</v>
      </c>
      <c r="HPI1336" s="62">
        <f>SUM(HPI1333:HPI1334)</f>
        <v>0</v>
      </c>
      <c r="HPJ1336" s="62">
        <f>HPI1336/HPH1336</f>
        <v>0</v>
      </c>
      <c r="HPK1336" s="62">
        <f>HPH1336-HPI1336</f>
        <v>1000000</v>
      </c>
      <c r="HPL1336" s="62">
        <f>SUM(HPL1333:HPL1334)</f>
        <v>2000000</v>
      </c>
      <c r="HPM1336" s="62">
        <f>SUM(HPM1333:HPM1334)</f>
        <v>0</v>
      </c>
      <c r="HPN1336" s="62">
        <f>HPM1336/HPL1336</f>
        <v>0</v>
      </c>
      <c r="HPO1336" s="62">
        <f>HPL1336-HPM1336</f>
        <v>2000000</v>
      </c>
      <c r="HPP1336" s="62">
        <f>HPL1336+HPH1336</f>
        <v>3000000</v>
      </c>
      <c r="HPW1336" s="62" t="s">
        <v>1938</v>
      </c>
      <c r="HPX1336" s="62">
        <f>SUM(HPX1333:HPX1334)</f>
        <v>1000000</v>
      </c>
      <c r="HPY1336" s="62">
        <f>SUM(HPY1333:HPY1334)</f>
        <v>0</v>
      </c>
      <c r="HPZ1336" s="62">
        <f>HPY1336/HPX1336</f>
        <v>0</v>
      </c>
      <c r="HQA1336" s="62">
        <f>HPX1336-HPY1336</f>
        <v>1000000</v>
      </c>
      <c r="HQB1336" s="62">
        <f>SUM(HQB1333:HQB1334)</f>
        <v>2000000</v>
      </c>
      <c r="HQC1336" s="62">
        <f>SUM(HQC1333:HQC1334)</f>
        <v>0</v>
      </c>
      <c r="HQD1336" s="62">
        <f>HQC1336/HQB1336</f>
        <v>0</v>
      </c>
      <c r="HQE1336" s="62">
        <f>HQB1336-HQC1336</f>
        <v>2000000</v>
      </c>
      <c r="HQF1336" s="62">
        <f>HQB1336+HPX1336</f>
        <v>3000000</v>
      </c>
      <c r="HQM1336" s="62" t="s">
        <v>1938</v>
      </c>
      <c r="HQN1336" s="62">
        <f>SUM(HQN1333:HQN1334)</f>
        <v>1000000</v>
      </c>
      <c r="HQO1336" s="62">
        <f>SUM(HQO1333:HQO1334)</f>
        <v>0</v>
      </c>
      <c r="HQP1336" s="62">
        <f>HQO1336/HQN1336</f>
        <v>0</v>
      </c>
      <c r="HQQ1336" s="62">
        <f>HQN1336-HQO1336</f>
        <v>1000000</v>
      </c>
      <c r="HQR1336" s="62">
        <f>SUM(HQR1333:HQR1334)</f>
        <v>2000000</v>
      </c>
      <c r="HQS1336" s="62">
        <f>SUM(HQS1333:HQS1334)</f>
        <v>0</v>
      </c>
      <c r="HQT1336" s="62">
        <f>HQS1336/HQR1336</f>
        <v>0</v>
      </c>
      <c r="HQU1336" s="62">
        <f>HQR1336-HQS1336</f>
        <v>2000000</v>
      </c>
      <c r="HQV1336" s="62">
        <f>HQR1336+HQN1336</f>
        <v>3000000</v>
      </c>
      <c r="HRC1336" s="62" t="s">
        <v>1938</v>
      </c>
      <c r="HRD1336" s="62">
        <f>SUM(HRD1333:HRD1334)</f>
        <v>1000000</v>
      </c>
      <c r="HRE1336" s="62">
        <f>SUM(HRE1333:HRE1334)</f>
        <v>0</v>
      </c>
      <c r="HRF1336" s="62">
        <f>HRE1336/HRD1336</f>
        <v>0</v>
      </c>
      <c r="HRG1336" s="62">
        <f>HRD1336-HRE1336</f>
        <v>1000000</v>
      </c>
      <c r="HRH1336" s="62">
        <f>SUM(HRH1333:HRH1334)</f>
        <v>2000000</v>
      </c>
      <c r="HRI1336" s="62">
        <f>SUM(HRI1333:HRI1334)</f>
        <v>0</v>
      </c>
      <c r="HRJ1336" s="62">
        <f>HRI1336/HRH1336</f>
        <v>0</v>
      </c>
      <c r="HRK1336" s="62">
        <f>HRH1336-HRI1336</f>
        <v>2000000</v>
      </c>
      <c r="HRL1336" s="62">
        <f>HRH1336+HRD1336</f>
        <v>3000000</v>
      </c>
      <c r="HRS1336" s="62" t="s">
        <v>1938</v>
      </c>
      <c r="HRT1336" s="62">
        <f>SUM(HRT1333:HRT1334)</f>
        <v>1000000</v>
      </c>
      <c r="HRU1336" s="62">
        <f>SUM(HRU1333:HRU1334)</f>
        <v>0</v>
      </c>
      <c r="HRV1336" s="62">
        <f>HRU1336/HRT1336</f>
        <v>0</v>
      </c>
      <c r="HRW1336" s="62">
        <f>HRT1336-HRU1336</f>
        <v>1000000</v>
      </c>
      <c r="HRX1336" s="62">
        <f>SUM(HRX1333:HRX1334)</f>
        <v>2000000</v>
      </c>
      <c r="HRY1336" s="62">
        <f>SUM(HRY1333:HRY1334)</f>
        <v>0</v>
      </c>
      <c r="HRZ1336" s="62">
        <f>HRY1336/HRX1336</f>
        <v>0</v>
      </c>
      <c r="HSA1336" s="62">
        <f>HRX1336-HRY1336</f>
        <v>2000000</v>
      </c>
      <c r="HSB1336" s="62">
        <f>HRX1336+HRT1336</f>
        <v>3000000</v>
      </c>
      <c r="HSI1336" s="62" t="s">
        <v>1938</v>
      </c>
      <c r="HSJ1336" s="62">
        <f>SUM(HSJ1333:HSJ1334)</f>
        <v>1000000</v>
      </c>
      <c r="HSK1336" s="62">
        <f>SUM(HSK1333:HSK1334)</f>
        <v>0</v>
      </c>
      <c r="HSL1336" s="62">
        <f>HSK1336/HSJ1336</f>
        <v>0</v>
      </c>
      <c r="HSM1336" s="62">
        <f>HSJ1336-HSK1336</f>
        <v>1000000</v>
      </c>
      <c r="HSN1336" s="62">
        <f>SUM(HSN1333:HSN1334)</f>
        <v>2000000</v>
      </c>
      <c r="HSO1336" s="62">
        <f>SUM(HSO1333:HSO1334)</f>
        <v>0</v>
      </c>
      <c r="HSP1336" s="62">
        <f>HSO1336/HSN1336</f>
        <v>0</v>
      </c>
      <c r="HSQ1336" s="62">
        <f>HSN1336-HSO1336</f>
        <v>2000000</v>
      </c>
      <c r="HSR1336" s="62">
        <f>HSN1336+HSJ1336</f>
        <v>3000000</v>
      </c>
      <c r="HSY1336" s="62" t="s">
        <v>1938</v>
      </c>
      <c r="HSZ1336" s="62">
        <f>SUM(HSZ1333:HSZ1334)</f>
        <v>1000000</v>
      </c>
      <c r="HTA1336" s="62">
        <f>SUM(HTA1333:HTA1334)</f>
        <v>0</v>
      </c>
      <c r="HTB1336" s="62">
        <f>HTA1336/HSZ1336</f>
        <v>0</v>
      </c>
      <c r="HTC1336" s="62">
        <f>HSZ1336-HTA1336</f>
        <v>1000000</v>
      </c>
      <c r="HTD1336" s="62">
        <f>SUM(HTD1333:HTD1334)</f>
        <v>2000000</v>
      </c>
      <c r="HTE1336" s="62">
        <f>SUM(HTE1333:HTE1334)</f>
        <v>0</v>
      </c>
      <c r="HTF1336" s="62">
        <f>HTE1336/HTD1336</f>
        <v>0</v>
      </c>
      <c r="HTG1336" s="62">
        <f>HTD1336-HTE1336</f>
        <v>2000000</v>
      </c>
      <c r="HTH1336" s="62">
        <f>HTD1336+HSZ1336</f>
        <v>3000000</v>
      </c>
      <c r="HTO1336" s="62" t="s">
        <v>1938</v>
      </c>
      <c r="HTP1336" s="62">
        <f>SUM(HTP1333:HTP1334)</f>
        <v>1000000</v>
      </c>
      <c r="HTQ1336" s="62">
        <f>SUM(HTQ1333:HTQ1334)</f>
        <v>0</v>
      </c>
      <c r="HTR1336" s="62">
        <f>HTQ1336/HTP1336</f>
        <v>0</v>
      </c>
      <c r="HTS1336" s="62">
        <f>HTP1336-HTQ1336</f>
        <v>1000000</v>
      </c>
      <c r="HTT1336" s="62">
        <f>SUM(HTT1333:HTT1334)</f>
        <v>2000000</v>
      </c>
      <c r="HTU1336" s="62">
        <f>SUM(HTU1333:HTU1334)</f>
        <v>0</v>
      </c>
      <c r="HTV1336" s="62">
        <f>HTU1336/HTT1336</f>
        <v>0</v>
      </c>
      <c r="HTW1336" s="62">
        <f>HTT1336-HTU1336</f>
        <v>2000000</v>
      </c>
      <c r="HTX1336" s="62">
        <f>HTT1336+HTP1336</f>
        <v>3000000</v>
      </c>
      <c r="HUE1336" s="62" t="s">
        <v>1938</v>
      </c>
      <c r="HUF1336" s="62">
        <f>SUM(HUF1333:HUF1334)</f>
        <v>1000000</v>
      </c>
      <c r="HUG1336" s="62">
        <f>SUM(HUG1333:HUG1334)</f>
        <v>0</v>
      </c>
      <c r="HUH1336" s="62">
        <f>HUG1336/HUF1336</f>
        <v>0</v>
      </c>
      <c r="HUI1336" s="62">
        <f>HUF1336-HUG1336</f>
        <v>1000000</v>
      </c>
      <c r="HUJ1336" s="62">
        <f>SUM(HUJ1333:HUJ1334)</f>
        <v>2000000</v>
      </c>
      <c r="HUK1336" s="62">
        <f>SUM(HUK1333:HUK1334)</f>
        <v>0</v>
      </c>
      <c r="HUL1336" s="62">
        <f>HUK1336/HUJ1336</f>
        <v>0</v>
      </c>
      <c r="HUM1336" s="62">
        <f>HUJ1336-HUK1336</f>
        <v>2000000</v>
      </c>
      <c r="HUN1336" s="62">
        <f>HUJ1336+HUF1336</f>
        <v>3000000</v>
      </c>
      <c r="HUU1336" s="62" t="s">
        <v>1938</v>
      </c>
      <c r="HUV1336" s="62">
        <f>SUM(HUV1333:HUV1334)</f>
        <v>1000000</v>
      </c>
      <c r="HUW1336" s="62">
        <f>SUM(HUW1333:HUW1334)</f>
        <v>0</v>
      </c>
      <c r="HUX1336" s="62">
        <f>HUW1336/HUV1336</f>
        <v>0</v>
      </c>
      <c r="HUY1336" s="62">
        <f>HUV1336-HUW1336</f>
        <v>1000000</v>
      </c>
      <c r="HUZ1336" s="62">
        <f>SUM(HUZ1333:HUZ1334)</f>
        <v>2000000</v>
      </c>
      <c r="HVA1336" s="62">
        <f>SUM(HVA1333:HVA1334)</f>
        <v>0</v>
      </c>
      <c r="HVB1336" s="62">
        <f>HVA1336/HUZ1336</f>
        <v>0</v>
      </c>
      <c r="HVC1336" s="62">
        <f>HUZ1336-HVA1336</f>
        <v>2000000</v>
      </c>
      <c r="HVD1336" s="62">
        <f>HUZ1336+HUV1336</f>
        <v>3000000</v>
      </c>
      <c r="HVK1336" s="62" t="s">
        <v>1938</v>
      </c>
      <c r="HVL1336" s="62">
        <f>SUM(HVL1333:HVL1334)</f>
        <v>1000000</v>
      </c>
      <c r="HVM1336" s="62">
        <f>SUM(HVM1333:HVM1334)</f>
        <v>0</v>
      </c>
      <c r="HVN1336" s="62">
        <f>HVM1336/HVL1336</f>
        <v>0</v>
      </c>
      <c r="HVO1336" s="62">
        <f>HVL1336-HVM1336</f>
        <v>1000000</v>
      </c>
      <c r="HVP1336" s="62">
        <f>SUM(HVP1333:HVP1334)</f>
        <v>2000000</v>
      </c>
      <c r="HVQ1336" s="62">
        <f>SUM(HVQ1333:HVQ1334)</f>
        <v>0</v>
      </c>
      <c r="HVR1336" s="62">
        <f>HVQ1336/HVP1336</f>
        <v>0</v>
      </c>
      <c r="HVS1336" s="62">
        <f>HVP1336-HVQ1336</f>
        <v>2000000</v>
      </c>
      <c r="HVT1336" s="62">
        <f>HVP1336+HVL1336</f>
        <v>3000000</v>
      </c>
      <c r="HWA1336" s="62" t="s">
        <v>1938</v>
      </c>
      <c r="HWB1336" s="62">
        <f>SUM(HWB1333:HWB1334)</f>
        <v>1000000</v>
      </c>
      <c r="HWC1336" s="62">
        <f>SUM(HWC1333:HWC1334)</f>
        <v>0</v>
      </c>
      <c r="HWD1336" s="62">
        <f>HWC1336/HWB1336</f>
        <v>0</v>
      </c>
      <c r="HWE1336" s="62">
        <f>HWB1336-HWC1336</f>
        <v>1000000</v>
      </c>
      <c r="HWF1336" s="62">
        <f>SUM(HWF1333:HWF1334)</f>
        <v>2000000</v>
      </c>
      <c r="HWG1336" s="62">
        <f>SUM(HWG1333:HWG1334)</f>
        <v>0</v>
      </c>
      <c r="HWH1336" s="62">
        <f>HWG1336/HWF1336</f>
        <v>0</v>
      </c>
      <c r="HWI1336" s="62">
        <f>HWF1336-HWG1336</f>
        <v>2000000</v>
      </c>
      <c r="HWJ1336" s="62">
        <f>HWF1336+HWB1336</f>
        <v>3000000</v>
      </c>
      <c r="HWQ1336" s="62" t="s">
        <v>1938</v>
      </c>
      <c r="HWR1336" s="62">
        <f>SUM(HWR1333:HWR1334)</f>
        <v>1000000</v>
      </c>
      <c r="HWS1336" s="62">
        <f>SUM(HWS1333:HWS1334)</f>
        <v>0</v>
      </c>
      <c r="HWT1336" s="62">
        <f>HWS1336/HWR1336</f>
        <v>0</v>
      </c>
      <c r="HWU1336" s="62">
        <f>HWR1336-HWS1336</f>
        <v>1000000</v>
      </c>
      <c r="HWV1336" s="62">
        <f>SUM(HWV1333:HWV1334)</f>
        <v>2000000</v>
      </c>
      <c r="HWW1336" s="62">
        <f>SUM(HWW1333:HWW1334)</f>
        <v>0</v>
      </c>
      <c r="HWX1336" s="62">
        <f>HWW1336/HWV1336</f>
        <v>0</v>
      </c>
      <c r="HWY1336" s="62">
        <f>HWV1336-HWW1336</f>
        <v>2000000</v>
      </c>
      <c r="HWZ1336" s="62">
        <f>HWV1336+HWR1336</f>
        <v>3000000</v>
      </c>
      <c r="HXG1336" s="62" t="s">
        <v>1938</v>
      </c>
      <c r="HXH1336" s="62">
        <f>SUM(HXH1333:HXH1334)</f>
        <v>1000000</v>
      </c>
      <c r="HXI1336" s="62">
        <f>SUM(HXI1333:HXI1334)</f>
        <v>0</v>
      </c>
      <c r="HXJ1336" s="62">
        <f>HXI1336/HXH1336</f>
        <v>0</v>
      </c>
      <c r="HXK1336" s="62">
        <f>HXH1336-HXI1336</f>
        <v>1000000</v>
      </c>
      <c r="HXL1336" s="62">
        <f>SUM(HXL1333:HXL1334)</f>
        <v>2000000</v>
      </c>
      <c r="HXM1336" s="62">
        <f>SUM(HXM1333:HXM1334)</f>
        <v>0</v>
      </c>
      <c r="HXN1336" s="62">
        <f>HXM1336/HXL1336</f>
        <v>0</v>
      </c>
      <c r="HXO1336" s="62">
        <f>HXL1336-HXM1336</f>
        <v>2000000</v>
      </c>
      <c r="HXP1336" s="62">
        <f>HXL1336+HXH1336</f>
        <v>3000000</v>
      </c>
      <c r="HXW1336" s="62" t="s">
        <v>1938</v>
      </c>
      <c r="HXX1336" s="62">
        <f>SUM(HXX1333:HXX1334)</f>
        <v>1000000</v>
      </c>
      <c r="HXY1336" s="62">
        <f>SUM(HXY1333:HXY1334)</f>
        <v>0</v>
      </c>
      <c r="HXZ1336" s="62">
        <f>HXY1336/HXX1336</f>
        <v>0</v>
      </c>
      <c r="HYA1336" s="62">
        <f>HXX1336-HXY1336</f>
        <v>1000000</v>
      </c>
      <c r="HYB1336" s="62">
        <f>SUM(HYB1333:HYB1334)</f>
        <v>2000000</v>
      </c>
      <c r="HYC1336" s="62">
        <f>SUM(HYC1333:HYC1334)</f>
        <v>0</v>
      </c>
      <c r="HYD1336" s="62">
        <f>HYC1336/HYB1336</f>
        <v>0</v>
      </c>
      <c r="HYE1336" s="62">
        <f>HYB1336-HYC1336</f>
        <v>2000000</v>
      </c>
      <c r="HYF1336" s="62">
        <f>HYB1336+HXX1336</f>
        <v>3000000</v>
      </c>
      <c r="HYM1336" s="62" t="s">
        <v>1938</v>
      </c>
      <c r="HYN1336" s="62">
        <f>SUM(HYN1333:HYN1334)</f>
        <v>1000000</v>
      </c>
      <c r="HYO1336" s="62">
        <f>SUM(HYO1333:HYO1334)</f>
        <v>0</v>
      </c>
      <c r="HYP1336" s="62">
        <f>HYO1336/HYN1336</f>
        <v>0</v>
      </c>
      <c r="HYQ1336" s="62">
        <f>HYN1336-HYO1336</f>
        <v>1000000</v>
      </c>
      <c r="HYR1336" s="62">
        <f>SUM(HYR1333:HYR1334)</f>
        <v>2000000</v>
      </c>
      <c r="HYS1336" s="62">
        <f>SUM(HYS1333:HYS1334)</f>
        <v>0</v>
      </c>
      <c r="HYT1336" s="62">
        <f>HYS1336/HYR1336</f>
        <v>0</v>
      </c>
      <c r="HYU1336" s="62">
        <f>HYR1336-HYS1336</f>
        <v>2000000</v>
      </c>
      <c r="HYV1336" s="62">
        <f>HYR1336+HYN1336</f>
        <v>3000000</v>
      </c>
      <c r="HZC1336" s="62" t="s">
        <v>1938</v>
      </c>
      <c r="HZD1336" s="62">
        <f>SUM(HZD1333:HZD1334)</f>
        <v>1000000</v>
      </c>
      <c r="HZE1336" s="62">
        <f>SUM(HZE1333:HZE1334)</f>
        <v>0</v>
      </c>
      <c r="HZF1336" s="62">
        <f>HZE1336/HZD1336</f>
        <v>0</v>
      </c>
      <c r="HZG1336" s="62">
        <f>HZD1336-HZE1336</f>
        <v>1000000</v>
      </c>
      <c r="HZH1336" s="62">
        <f>SUM(HZH1333:HZH1334)</f>
        <v>2000000</v>
      </c>
      <c r="HZI1336" s="62">
        <f>SUM(HZI1333:HZI1334)</f>
        <v>0</v>
      </c>
      <c r="HZJ1336" s="62">
        <f>HZI1336/HZH1336</f>
        <v>0</v>
      </c>
      <c r="HZK1336" s="62">
        <f>HZH1336-HZI1336</f>
        <v>2000000</v>
      </c>
      <c r="HZL1336" s="62">
        <f>HZH1336+HZD1336</f>
        <v>3000000</v>
      </c>
      <c r="HZS1336" s="62" t="s">
        <v>1938</v>
      </c>
      <c r="HZT1336" s="62">
        <f>SUM(HZT1333:HZT1334)</f>
        <v>1000000</v>
      </c>
      <c r="HZU1336" s="62">
        <f>SUM(HZU1333:HZU1334)</f>
        <v>0</v>
      </c>
      <c r="HZV1336" s="62">
        <f>HZU1336/HZT1336</f>
        <v>0</v>
      </c>
      <c r="HZW1336" s="62">
        <f>HZT1336-HZU1336</f>
        <v>1000000</v>
      </c>
      <c r="HZX1336" s="62">
        <f>SUM(HZX1333:HZX1334)</f>
        <v>2000000</v>
      </c>
      <c r="HZY1336" s="62">
        <f>SUM(HZY1333:HZY1334)</f>
        <v>0</v>
      </c>
      <c r="HZZ1336" s="62">
        <f>HZY1336/HZX1336</f>
        <v>0</v>
      </c>
      <c r="IAA1336" s="62">
        <f>HZX1336-HZY1336</f>
        <v>2000000</v>
      </c>
      <c r="IAB1336" s="62">
        <f>HZX1336+HZT1336</f>
        <v>3000000</v>
      </c>
      <c r="IAI1336" s="62" t="s">
        <v>1938</v>
      </c>
      <c r="IAJ1336" s="62">
        <f>SUM(IAJ1333:IAJ1334)</f>
        <v>1000000</v>
      </c>
      <c r="IAK1336" s="62">
        <f>SUM(IAK1333:IAK1334)</f>
        <v>0</v>
      </c>
      <c r="IAL1336" s="62">
        <f>IAK1336/IAJ1336</f>
        <v>0</v>
      </c>
      <c r="IAM1336" s="62">
        <f>IAJ1336-IAK1336</f>
        <v>1000000</v>
      </c>
      <c r="IAN1336" s="62">
        <f>SUM(IAN1333:IAN1334)</f>
        <v>2000000</v>
      </c>
      <c r="IAO1336" s="62">
        <f>SUM(IAO1333:IAO1334)</f>
        <v>0</v>
      </c>
      <c r="IAP1336" s="62">
        <f>IAO1336/IAN1336</f>
        <v>0</v>
      </c>
      <c r="IAQ1336" s="62">
        <f>IAN1336-IAO1336</f>
        <v>2000000</v>
      </c>
      <c r="IAR1336" s="62">
        <f>IAN1336+IAJ1336</f>
        <v>3000000</v>
      </c>
      <c r="IAY1336" s="62" t="s">
        <v>1938</v>
      </c>
      <c r="IAZ1336" s="62">
        <f>SUM(IAZ1333:IAZ1334)</f>
        <v>1000000</v>
      </c>
      <c r="IBA1336" s="62">
        <f>SUM(IBA1333:IBA1334)</f>
        <v>0</v>
      </c>
      <c r="IBB1336" s="62">
        <f>IBA1336/IAZ1336</f>
        <v>0</v>
      </c>
      <c r="IBC1336" s="62">
        <f>IAZ1336-IBA1336</f>
        <v>1000000</v>
      </c>
      <c r="IBD1336" s="62">
        <f>SUM(IBD1333:IBD1334)</f>
        <v>2000000</v>
      </c>
      <c r="IBE1336" s="62">
        <f>SUM(IBE1333:IBE1334)</f>
        <v>0</v>
      </c>
      <c r="IBF1336" s="62">
        <f>IBE1336/IBD1336</f>
        <v>0</v>
      </c>
      <c r="IBG1336" s="62">
        <f>IBD1336-IBE1336</f>
        <v>2000000</v>
      </c>
      <c r="IBH1336" s="62">
        <f>IBD1336+IAZ1336</f>
        <v>3000000</v>
      </c>
      <c r="IBO1336" s="62" t="s">
        <v>1938</v>
      </c>
      <c r="IBP1336" s="62">
        <f>SUM(IBP1333:IBP1334)</f>
        <v>1000000</v>
      </c>
      <c r="IBQ1336" s="62">
        <f>SUM(IBQ1333:IBQ1334)</f>
        <v>0</v>
      </c>
      <c r="IBR1336" s="62">
        <f>IBQ1336/IBP1336</f>
        <v>0</v>
      </c>
      <c r="IBS1336" s="62">
        <f>IBP1336-IBQ1336</f>
        <v>1000000</v>
      </c>
      <c r="IBT1336" s="62">
        <f>SUM(IBT1333:IBT1334)</f>
        <v>2000000</v>
      </c>
      <c r="IBU1336" s="62">
        <f>SUM(IBU1333:IBU1334)</f>
        <v>0</v>
      </c>
      <c r="IBV1336" s="62">
        <f>IBU1336/IBT1336</f>
        <v>0</v>
      </c>
      <c r="IBW1336" s="62">
        <f>IBT1336-IBU1336</f>
        <v>2000000</v>
      </c>
      <c r="IBX1336" s="62">
        <f>IBT1336+IBP1336</f>
        <v>3000000</v>
      </c>
      <c r="ICE1336" s="62" t="s">
        <v>1938</v>
      </c>
      <c r="ICF1336" s="62">
        <f>SUM(ICF1333:ICF1334)</f>
        <v>1000000</v>
      </c>
      <c r="ICG1336" s="62">
        <f>SUM(ICG1333:ICG1334)</f>
        <v>0</v>
      </c>
      <c r="ICH1336" s="62">
        <f>ICG1336/ICF1336</f>
        <v>0</v>
      </c>
      <c r="ICI1336" s="62">
        <f>ICF1336-ICG1336</f>
        <v>1000000</v>
      </c>
      <c r="ICJ1336" s="62">
        <f>SUM(ICJ1333:ICJ1334)</f>
        <v>2000000</v>
      </c>
      <c r="ICK1336" s="62">
        <f>SUM(ICK1333:ICK1334)</f>
        <v>0</v>
      </c>
      <c r="ICL1336" s="62">
        <f>ICK1336/ICJ1336</f>
        <v>0</v>
      </c>
      <c r="ICM1336" s="62">
        <f>ICJ1336-ICK1336</f>
        <v>2000000</v>
      </c>
      <c r="ICN1336" s="62">
        <f>ICJ1336+ICF1336</f>
        <v>3000000</v>
      </c>
      <c r="ICU1336" s="62" t="s">
        <v>1938</v>
      </c>
      <c r="ICV1336" s="62">
        <f>SUM(ICV1333:ICV1334)</f>
        <v>1000000</v>
      </c>
      <c r="ICW1336" s="62">
        <f>SUM(ICW1333:ICW1334)</f>
        <v>0</v>
      </c>
      <c r="ICX1336" s="62">
        <f>ICW1336/ICV1336</f>
        <v>0</v>
      </c>
      <c r="ICY1336" s="62">
        <f>ICV1336-ICW1336</f>
        <v>1000000</v>
      </c>
      <c r="ICZ1336" s="62">
        <f>SUM(ICZ1333:ICZ1334)</f>
        <v>2000000</v>
      </c>
      <c r="IDA1336" s="62">
        <f>SUM(IDA1333:IDA1334)</f>
        <v>0</v>
      </c>
      <c r="IDB1336" s="62">
        <f>IDA1336/ICZ1336</f>
        <v>0</v>
      </c>
      <c r="IDC1336" s="62">
        <f>ICZ1336-IDA1336</f>
        <v>2000000</v>
      </c>
      <c r="IDD1336" s="62">
        <f>ICZ1336+ICV1336</f>
        <v>3000000</v>
      </c>
      <c r="IDK1336" s="62" t="s">
        <v>1938</v>
      </c>
      <c r="IDL1336" s="62">
        <f>SUM(IDL1333:IDL1334)</f>
        <v>1000000</v>
      </c>
      <c r="IDM1336" s="62">
        <f>SUM(IDM1333:IDM1334)</f>
        <v>0</v>
      </c>
      <c r="IDN1336" s="62">
        <f>IDM1336/IDL1336</f>
        <v>0</v>
      </c>
      <c r="IDO1336" s="62">
        <f>IDL1336-IDM1336</f>
        <v>1000000</v>
      </c>
      <c r="IDP1336" s="62">
        <f>SUM(IDP1333:IDP1334)</f>
        <v>2000000</v>
      </c>
      <c r="IDQ1336" s="62">
        <f>SUM(IDQ1333:IDQ1334)</f>
        <v>0</v>
      </c>
      <c r="IDR1336" s="62">
        <f>IDQ1336/IDP1336</f>
        <v>0</v>
      </c>
      <c r="IDS1336" s="62">
        <f>IDP1336-IDQ1336</f>
        <v>2000000</v>
      </c>
      <c r="IDT1336" s="62">
        <f>IDP1336+IDL1336</f>
        <v>3000000</v>
      </c>
      <c r="IEA1336" s="62" t="s">
        <v>1938</v>
      </c>
      <c r="IEB1336" s="62">
        <f>SUM(IEB1333:IEB1334)</f>
        <v>1000000</v>
      </c>
      <c r="IEC1336" s="62">
        <f>SUM(IEC1333:IEC1334)</f>
        <v>0</v>
      </c>
      <c r="IED1336" s="62">
        <f>IEC1336/IEB1336</f>
        <v>0</v>
      </c>
      <c r="IEE1336" s="62">
        <f>IEB1336-IEC1336</f>
        <v>1000000</v>
      </c>
      <c r="IEF1336" s="62">
        <f>SUM(IEF1333:IEF1334)</f>
        <v>2000000</v>
      </c>
      <c r="IEG1336" s="62">
        <f>SUM(IEG1333:IEG1334)</f>
        <v>0</v>
      </c>
      <c r="IEH1336" s="62">
        <f>IEG1336/IEF1336</f>
        <v>0</v>
      </c>
      <c r="IEI1336" s="62">
        <f>IEF1336-IEG1336</f>
        <v>2000000</v>
      </c>
      <c r="IEJ1336" s="62">
        <f>IEF1336+IEB1336</f>
        <v>3000000</v>
      </c>
      <c r="IEQ1336" s="62" t="s">
        <v>1938</v>
      </c>
      <c r="IER1336" s="62">
        <f>SUM(IER1333:IER1334)</f>
        <v>1000000</v>
      </c>
      <c r="IES1336" s="62">
        <f>SUM(IES1333:IES1334)</f>
        <v>0</v>
      </c>
      <c r="IET1336" s="62">
        <f>IES1336/IER1336</f>
        <v>0</v>
      </c>
      <c r="IEU1336" s="62">
        <f>IER1336-IES1336</f>
        <v>1000000</v>
      </c>
      <c r="IEV1336" s="62">
        <f>SUM(IEV1333:IEV1334)</f>
        <v>2000000</v>
      </c>
      <c r="IEW1336" s="62">
        <f>SUM(IEW1333:IEW1334)</f>
        <v>0</v>
      </c>
      <c r="IEX1336" s="62">
        <f>IEW1336/IEV1336</f>
        <v>0</v>
      </c>
      <c r="IEY1336" s="62">
        <f>IEV1336-IEW1336</f>
        <v>2000000</v>
      </c>
      <c r="IEZ1336" s="62">
        <f>IEV1336+IER1336</f>
        <v>3000000</v>
      </c>
      <c r="IFG1336" s="62" t="s">
        <v>1938</v>
      </c>
      <c r="IFH1336" s="62">
        <f>SUM(IFH1333:IFH1334)</f>
        <v>1000000</v>
      </c>
      <c r="IFI1336" s="62">
        <f>SUM(IFI1333:IFI1334)</f>
        <v>0</v>
      </c>
      <c r="IFJ1336" s="62">
        <f>IFI1336/IFH1336</f>
        <v>0</v>
      </c>
      <c r="IFK1336" s="62">
        <f>IFH1336-IFI1336</f>
        <v>1000000</v>
      </c>
      <c r="IFL1336" s="62">
        <f>SUM(IFL1333:IFL1334)</f>
        <v>2000000</v>
      </c>
      <c r="IFM1336" s="62">
        <f>SUM(IFM1333:IFM1334)</f>
        <v>0</v>
      </c>
      <c r="IFN1336" s="62">
        <f>IFM1336/IFL1336</f>
        <v>0</v>
      </c>
      <c r="IFO1336" s="62">
        <f>IFL1336-IFM1336</f>
        <v>2000000</v>
      </c>
      <c r="IFP1336" s="62">
        <f>IFL1336+IFH1336</f>
        <v>3000000</v>
      </c>
      <c r="IFW1336" s="62" t="s">
        <v>1938</v>
      </c>
      <c r="IFX1336" s="62">
        <f>SUM(IFX1333:IFX1334)</f>
        <v>1000000</v>
      </c>
      <c r="IFY1336" s="62">
        <f>SUM(IFY1333:IFY1334)</f>
        <v>0</v>
      </c>
      <c r="IFZ1336" s="62">
        <f>IFY1336/IFX1336</f>
        <v>0</v>
      </c>
      <c r="IGA1336" s="62">
        <f>IFX1336-IFY1336</f>
        <v>1000000</v>
      </c>
      <c r="IGB1336" s="62">
        <f>SUM(IGB1333:IGB1334)</f>
        <v>2000000</v>
      </c>
      <c r="IGC1336" s="62">
        <f>SUM(IGC1333:IGC1334)</f>
        <v>0</v>
      </c>
      <c r="IGD1336" s="62">
        <f>IGC1336/IGB1336</f>
        <v>0</v>
      </c>
      <c r="IGE1336" s="62">
        <f>IGB1336-IGC1336</f>
        <v>2000000</v>
      </c>
      <c r="IGF1336" s="62">
        <f>IGB1336+IFX1336</f>
        <v>3000000</v>
      </c>
      <c r="IGM1336" s="62" t="s">
        <v>1938</v>
      </c>
      <c r="IGN1336" s="62">
        <f>SUM(IGN1333:IGN1334)</f>
        <v>1000000</v>
      </c>
      <c r="IGO1336" s="62">
        <f>SUM(IGO1333:IGO1334)</f>
        <v>0</v>
      </c>
      <c r="IGP1336" s="62">
        <f>IGO1336/IGN1336</f>
        <v>0</v>
      </c>
      <c r="IGQ1336" s="62">
        <f>IGN1336-IGO1336</f>
        <v>1000000</v>
      </c>
      <c r="IGR1336" s="62">
        <f>SUM(IGR1333:IGR1334)</f>
        <v>2000000</v>
      </c>
      <c r="IGS1336" s="62">
        <f>SUM(IGS1333:IGS1334)</f>
        <v>0</v>
      </c>
      <c r="IGT1336" s="62">
        <f>IGS1336/IGR1336</f>
        <v>0</v>
      </c>
      <c r="IGU1336" s="62">
        <f>IGR1336-IGS1336</f>
        <v>2000000</v>
      </c>
      <c r="IGV1336" s="62">
        <f>IGR1336+IGN1336</f>
        <v>3000000</v>
      </c>
      <c r="IHC1336" s="62" t="s">
        <v>1938</v>
      </c>
      <c r="IHD1336" s="62">
        <f>SUM(IHD1333:IHD1334)</f>
        <v>1000000</v>
      </c>
      <c r="IHE1336" s="62">
        <f>SUM(IHE1333:IHE1334)</f>
        <v>0</v>
      </c>
      <c r="IHF1336" s="62">
        <f>IHE1336/IHD1336</f>
        <v>0</v>
      </c>
      <c r="IHG1336" s="62">
        <f>IHD1336-IHE1336</f>
        <v>1000000</v>
      </c>
      <c r="IHH1336" s="62">
        <f>SUM(IHH1333:IHH1334)</f>
        <v>2000000</v>
      </c>
      <c r="IHI1336" s="62">
        <f>SUM(IHI1333:IHI1334)</f>
        <v>0</v>
      </c>
      <c r="IHJ1336" s="62">
        <f>IHI1336/IHH1336</f>
        <v>0</v>
      </c>
      <c r="IHK1336" s="62">
        <f>IHH1336-IHI1336</f>
        <v>2000000</v>
      </c>
      <c r="IHL1336" s="62">
        <f>IHH1336+IHD1336</f>
        <v>3000000</v>
      </c>
      <c r="IHS1336" s="62" t="s">
        <v>1938</v>
      </c>
      <c r="IHT1336" s="62">
        <f>SUM(IHT1333:IHT1334)</f>
        <v>1000000</v>
      </c>
      <c r="IHU1336" s="62">
        <f>SUM(IHU1333:IHU1334)</f>
        <v>0</v>
      </c>
      <c r="IHV1336" s="62">
        <f>IHU1336/IHT1336</f>
        <v>0</v>
      </c>
      <c r="IHW1336" s="62">
        <f>IHT1336-IHU1336</f>
        <v>1000000</v>
      </c>
      <c r="IHX1336" s="62">
        <f>SUM(IHX1333:IHX1334)</f>
        <v>2000000</v>
      </c>
      <c r="IHY1336" s="62">
        <f>SUM(IHY1333:IHY1334)</f>
        <v>0</v>
      </c>
      <c r="IHZ1336" s="62">
        <f>IHY1336/IHX1336</f>
        <v>0</v>
      </c>
      <c r="IIA1336" s="62">
        <f>IHX1336-IHY1336</f>
        <v>2000000</v>
      </c>
      <c r="IIB1336" s="62">
        <f>IHX1336+IHT1336</f>
        <v>3000000</v>
      </c>
      <c r="III1336" s="62" t="s">
        <v>1938</v>
      </c>
      <c r="IIJ1336" s="62">
        <f>SUM(IIJ1333:IIJ1334)</f>
        <v>1000000</v>
      </c>
      <c r="IIK1336" s="62">
        <f>SUM(IIK1333:IIK1334)</f>
        <v>0</v>
      </c>
      <c r="IIL1336" s="62">
        <f>IIK1336/IIJ1336</f>
        <v>0</v>
      </c>
      <c r="IIM1336" s="62">
        <f>IIJ1336-IIK1336</f>
        <v>1000000</v>
      </c>
      <c r="IIN1336" s="62">
        <f>SUM(IIN1333:IIN1334)</f>
        <v>2000000</v>
      </c>
      <c r="IIO1336" s="62">
        <f>SUM(IIO1333:IIO1334)</f>
        <v>0</v>
      </c>
      <c r="IIP1336" s="62">
        <f>IIO1336/IIN1336</f>
        <v>0</v>
      </c>
      <c r="IIQ1336" s="62">
        <f>IIN1336-IIO1336</f>
        <v>2000000</v>
      </c>
      <c r="IIR1336" s="62">
        <f>IIN1336+IIJ1336</f>
        <v>3000000</v>
      </c>
      <c r="IIY1336" s="62" t="s">
        <v>1938</v>
      </c>
      <c r="IIZ1336" s="62">
        <f>SUM(IIZ1333:IIZ1334)</f>
        <v>1000000</v>
      </c>
      <c r="IJA1336" s="62">
        <f>SUM(IJA1333:IJA1334)</f>
        <v>0</v>
      </c>
      <c r="IJB1336" s="62">
        <f>IJA1336/IIZ1336</f>
        <v>0</v>
      </c>
      <c r="IJC1336" s="62">
        <f>IIZ1336-IJA1336</f>
        <v>1000000</v>
      </c>
      <c r="IJD1336" s="62">
        <f>SUM(IJD1333:IJD1334)</f>
        <v>2000000</v>
      </c>
      <c r="IJE1336" s="62">
        <f>SUM(IJE1333:IJE1334)</f>
        <v>0</v>
      </c>
      <c r="IJF1336" s="62">
        <f>IJE1336/IJD1336</f>
        <v>0</v>
      </c>
      <c r="IJG1336" s="62">
        <f>IJD1336-IJE1336</f>
        <v>2000000</v>
      </c>
      <c r="IJH1336" s="62">
        <f>IJD1336+IIZ1336</f>
        <v>3000000</v>
      </c>
      <c r="IJO1336" s="62" t="s">
        <v>1938</v>
      </c>
      <c r="IJP1336" s="62">
        <f>SUM(IJP1333:IJP1334)</f>
        <v>1000000</v>
      </c>
      <c r="IJQ1336" s="62">
        <f>SUM(IJQ1333:IJQ1334)</f>
        <v>0</v>
      </c>
      <c r="IJR1336" s="62">
        <f>IJQ1336/IJP1336</f>
        <v>0</v>
      </c>
      <c r="IJS1336" s="62">
        <f>IJP1336-IJQ1336</f>
        <v>1000000</v>
      </c>
      <c r="IJT1336" s="62">
        <f>SUM(IJT1333:IJT1334)</f>
        <v>2000000</v>
      </c>
      <c r="IJU1336" s="62">
        <f>SUM(IJU1333:IJU1334)</f>
        <v>0</v>
      </c>
      <c r="IJV1336" s="62">
        <f>IJU1336/IJT1336</f>
        <v>0</v>
      </c>
      <c r="IJW1336" s="62">
        <f>IJT1336-IJU1336</f>
        <v>2000000</v>
      </c>
      <c r="IJX1336" s="62">
        <f>IJT1336+IJP1336</f>
        <v>3000000</v>
      </c>
      <c r="IKE1336" s="62" t="s">
        <v>1938</v>
      </c>
      <c r="IKF1336" s="62">
        <f>SUM(IKF1333:IKF1334)</f>
        <v>1000000</v>
      </c>
      <c r="IKG1336" s="62">
        <f>SUM(IKG1333:IKG1334)</f>
        <v>0</v>
      </c>
      <c r="IKH1336" s="62">
        <f>IKG1336/IKF1336</f>
        <v>0</v>
      </c>
      <c r="IKI1336" s="62">
        <f>IKF1336-IKG1336</f>
        <v>1000000</v>
      </c>
      <c r="IKJ1336" s="62">
        <f>SUM(IKJ1333:IKJ1334)</f>
        <v>2000000</v>
      </c>
      <c r="IKK1336" s="62">
        <f>SUM(IKK1333:IKK1334)</f>
        <v>0</v>
      </c>
      <c r="IKL1336" s="62">
        <f>IKK1336/IKJ1336</f>
        <v>0</v>
      </c>
      <c r="IKM1336" s="62">
        <f>IKJ1336-IKK1336</f>
        <v>2000000</v>
      </c>
      <c r="IKN1336" s="62">
        <f>IKJ1336+IKF1336</f>
        <v>3000000</v>
      </c>
      <c r="IKU1336" s="62" t="s">
        <v>1938</v>
      </c>
      <c r="IKV1336" s="62">
        <f>SUM(IKV1333:IKV1334)</f>
        <v>1000000</v>
      </c>
      <c r="IKW1336" s="62">
        <f>SUM(IKW1333:IKW1334)</f>
        <v>0</v>
      </c>
      <c r="IKX1336" s="62">
        <f>IKW1336/IKV1336</f>
        <v>0</v>
      </c>
      <c r="IKY1336" s="62">
        <f>IKV1336-IKW1336</f>
        <v>1000000</v>
      </c>
      <c r="IKZ1336" s="62">
        <f>SUM(IKZ1333:IKZ1334)</f>
        <v>2000000</v>
      </c>
      <c r="ILA1336" s="62">
        <f>SUM(ILA1333:ILA1334)</f>
        <v>0</v>
      </c>
      <c r="ILB1336" s="62">
        <f>ILA1336/IKZ1336</f>
        <v>0</v>
      </c>
      <c r="ILC1336" s="62">
        <f>IKZ1336-ILA1336</f>
        <v>2000000</v>
      </c>
      <c r="ILD1336" s="62">
        <f>IKZ1336+IKV1336</f>
        <v>3000000</v>
      </c>
      <c r="ILK1336" s="62" t="s">
        <v>1938</v>
      </c>
      <c r="ILL1336" s="62">
        <f>SUM(ILL1333:ILL1334)</f>
        <v>1000000</v>
      </c>
      <c r="ILM1336" s="62">
        <f>SUM(ILM1333:ILM1334)</f>
        <v>0</v>
      </c>
      <c r="ILN1336" s="62">
        <f>ILM1336/ILL1336</f>
        <v>0</v>
      </c>
      <c r="ILO1336" s="62">
        <f>ILL1336-ILM1336</f>
        <v>1000000</v>
      </c>
      <c r="ILP1336" s="62">
        <f>SUM(ILP1333:ILP1334)</f>
        <v>2000000</v>
      </c>
      <c r="ILQ1336" s="62">
        <f>SUM(ILQ1333:ILQ1334)</f>
        <v>0</v>
      </c>
      <c r="ILR1336" s="62">
        <f>ILQ1336/ILP1336</f>
        <v>0</v>
      </c>
      <c r="ILS1336" s="62">
        <f>ILP1336-ILQ1336</f>
        <v>2000000</v>
      </c>
      <c r="ILT1336" s="62">
        <f>ILP1336+ILL1336</f>
        <v>3000000</v>
      </c>
      <c r="IMA1336" s="62" t="s">
        <v>1938</v>
      </c>
      <c r="IMB1336" s="62">
        <f>SUM(IMB1333:IMB1334)</f>
        <v>1000000</v>
      </c>
      <c r="IMC1336" s="62">
        <f>SUM(IMC1333:IMC1334)</f>
        <v>0</v>
      </c>
      <c r="IMD1336" s="62">
        <f>IMC1336/IMB1336</f>
        <v>0</v>
      </c>
      <c r="IME1336" s="62">
        <f>IMB1336-IMC1336</f>
        <v>1000000</v>
      </c>
      <c r="IMF1336" s="62">
        <f>SUM(IMF1333:IMF1334)</f>
        <v>2000000</v>
      </c>
      <c r="IMG1336" s="62">
        <f>SUM(IMG1333:IMG1334)</f>
        <v>0</v>
      </c>
      <c r="IMH1336" s="62">
        <f>IMG1336/IMF1336</f>
        <v>0</v>
      </c>
      <c r="IMI1336" s="62">
        <f>IMF1336-IMG1336</f>
        <v>2000000</v>
      </c>
      <c r="IMJ1336" s="62">
        <f>IMF1336+IMB1336</f>
        <v>3000000</v>
      </c>
      <c r="IMQ1336" s="62" t="s">
        <v>1938</v>
      </c>
      <c r="IMR1336" s="62">
        <f>SUM(IMR1333:IMR1334)</f>
        <v>1000000</v>
      </c>
      <c r="IMS1336" s="62">
        <f>SUM(IMS1333:IMS1334)</f>
        <v>0</v>
      </c>
      <c r="IMT1336" s="62">
        <f>IMS1336/IMR1336</f>
        <v>0</v>
      </c>
      <c r="IMU1336" s="62">
        <f>IMR1336-IMS1336</f>
        <v>1000000</v>
      </c>
      <c r="IMV1336" s="62">
        <f>SUM(IMV1333:IMV1334)</f>
        <v>2000000</v>
      </c>
      <c r="IMW1336" s="62">
        <f>SUM(IMW1333:IMW1334)</f>
        <v>0</v>
      </c>
      <c r="IMX1336" s="62">
        <f>IMW1336/IMV1336</f>
        <v>0</v>
      </c>
      <c r="IMY1336" s="62">
        <f>IMV1336-IMW1336</f>
        <v>2000000</v>
      </c>
      <c r="IMZ1336" s="62">
        <f>IMV1336+IMR1336</f>
        <v>3000000</v>
      </c>
      <c r="ING1336" s="62" t="s">
        <v>1938</v>
      </c>
      <c r="INH1336" s="62">
        <f>SUM(INH1333:INH1334)</f>
        <v>1000000</v>
      </c>
      <c r="INI1336" s="62">
        <f>SUM(INI1333:INI1334)</f>
        <v>0</v>
      </c>
      <c r="INJ1336" s="62">
        <f>INI1336/INH1336</f>
        <v>0</v>
      </c>
      <c r="INK1336" s="62">
        <f>INH1336-INI1336</f>
        <v>1000000</v>
      </c>
      <c r="INL1336" s="62">
        <f>SUM(INL1333:INL1334)</f>
        <v>2000000</v>
      </c>
      <c r="INM1336" s="62">
        <f>SUM(INM1333:INM1334)</f>
        <v>0</v>
      </c>
      <c r="INN1336" s="62">
        <f>INM1336/INL1336</f>
        <v>0</v>
      </c>
      <c r="INO1336" s="62">
        <f>INL1336-INM1336</f>
        <v>2000000</v>
      </c>
      <c r="INP1336" s="62">
        <f>INL1336+INH1336</f>
        <v>3000000</v>
      </c>
      <c r="INW1336" s="62" t="s">
        <v>1938</v>
      </c>
      <c r="INX1336" s="62">
        <f>SUM(INX1333:INX1334)</f>
        <v>1000000</v>
      </c>
      <c r="INY1336" s="62">
        <f>SUM(INY1333:INY1334)</f>
        <v>0</v>
      </c>
      <c r="INZ1336" s="62">
        <f>INY1336/INX1336</f>
        <v>0</v>
      </c>
      <c r="IOA1336" s="62">
        <f>INX1336-INY1336</f>
        <v>1000000</v>
      </c>
      <c r="IOB1336" s="62">
        <f>SUM(IOB1333:IOB1334)</f>
        <v>2000000</v>
      </c>
      <c r="IOC1336" s="62">
        <f>SUM(IOC1333:IOC1334)</f>
        <v>0</v>
      </c>
      <c r="IOD1336" s="62">
        <f>IOC1336/IOB1336</f>
        <v>0</v>
      </c>
      <c r="IOE1336" s="62">
        <f>IOB1336-IOC1336</f>
        <v>2000000</v>
      </c>
      <c r="IOF1336" s="62">
        <f>IOB1336+INX1336</f>
        <v>3000000</v>
      </c>
      <c r="IOM1336" s="62" t="s">
        <v>1938</v>
      </c>
      <c r="ION1336" s="62">
        <f>SUM(ION1333:ION1334)</f>
        <v>1000000</v>
      </c>
      <c r="IOO1336" s="62">
        <f>SUM(IOO1333:IOO1334)</f>
        <v>0</v>
      </c>
      <c r="IOP1336" s="62">
        <f>IOO1336/ION1336</f>
        <v>0</v>
      </c>
      <c r="IOQ1336" s="62">
        <f>ION1336-IOO1336</f>
        <v>1000000</v>
      </c>
      <c r="IOR1336" s="62">
        <f>SUM(IOR1333:IOR1334)</f>
        <v>2000000</v>
      </c>
      <c r="IOS1336" s="62">
        <f>SUM(IOS1333:IOS1334)</f>
        <v>0</v>
      </c>
      <c r="IOT1336" s="62">
        <f>IOS1336/IOR1336</f>
        <v>0</v>
      </c>
      <c r="IOU1336" s="62">
        <f>IOR1336-IOS1336</f>
        <v>2000000</v>
      </c>
      <c r="IOV1336" s="62">
        <f>IOR1336+ION1336</f>
        <v>3000000</v>
      </c>
      <c r="IPC1336" s="62" t="s">
        <v>1938</v>
      </c>
      <c r="IPD1336" s="62">
        <f>SUM(IPD1333:IPD1334)</f>
        <v>1000000</v>
      </c>
      <c r="IPE1336" s="62">
        <f>SUM(IPE1333:IPE1334)</f>
        <v>0</v>
      </c>
      <c r="IPF1336" s="62">
        <f>IPE1336/IPD1336</f>
        <v>0</v>
      </c>
      <c r="IPG1336" s="62">
        <f>IPD1336-IPE1336</f>
        <v>1000000</v>
      </c>
      <c r="IPH1336" s="62">
        <f>SUM(IPH1333:IPH1334)</f>
        <v>2000000</v>
      </c>
      <c r="IPI1336" s="62">
        <f>SUM(IPI1333:IPI1334)</f>
        <v>0</v>
      </c>
      <c r="IPJ1336" s="62">
        <f>IPI1336/IPH1336</f>
        <v>0</v>
      </c>
      <c r="IPK1336" s="62">
        <f>IPH1336-IPI1336</f>
        <v>2000000</v>
      </c>
      <c r="IPL1336" s="62">
        <f>IPH1336+IPD1336</f>
        <v>3000000</v>
      </c>
      <c r="IPS1336" s="62" t="s">
        <v>1938</v>
      </c>
      <c r="IPT1336" s="62">
        <f>SUM(IPT1333:IPT1334)</f>
        <v>1000000</v>
      </c>
      <c r="IPU1336" s="62">
        <f>SUM(IPU1333:IPU1334)</f>
        <v>0</v>
      </c>
      <c r="IPV1336" s="62">
        <f>IPU1336/IPT1336</f>
        <v>0</v>
      </c>
      <c r="IPW1336" s="62">
        <f>IPT1336-IPU1336</f>
        <v>1000000</v>
      </c>
      <c r="IPX1336" s="62">
        <f>SUM(IPX1333:IPX1334)</f>
        <v>2000000</v>
      </c>
      <c r="IPY1336" s="62">
        <f>SUM(IPY1333:IPY1334)</f>
        <v>0</v>
      </c>
      <c r="IPZ1336" s="62">
        <f>IPY1336/IPX1336</f>
        <v>0</v>
      </c>
      <c r="IQA1336" s="62">
        <f>IPX1336-IPY1336</f>
        <v>2000000</v>
      </c>
      <c r="IQB1336" s="62">
        <f>IPX1336+IPT1336</f>
        <v>3000000</v>
      </c>
      <c r="IQI1336" s="62" t="s">
        <v>1938</v>
      </c>
      <c r="IQJ1336" s="62">
        <f>SUM(IQJ1333:IQJ1334)</f>
        <v>1000000</v>
      </c>
      <c r="IQK1336" s="62">
        <f>SUM(IQK1333:IQK1334)</f>
        <v>0</v>
      </c>
      <c r="IQL1336" s="62">
        <f>IQK1336/IQJ1336</f>
        <v>0</v>
      </c>
      <c r="IQM1336" s="62">
        <f>IQJ1336-IQK1336</f>
        <v>1000000</v>
      </c>
      <c r="IQN1336" s="62">
        <f>SUM(IQN1333:IQN1334)</f>
        <v>2000000</v>
      </c>
      <c r="IQO1336" s="62">
        <f>SUM(IQO1333:IQO1334)</f>
        <v>0</v>
      </c>
      <c r="IQP1336" s="62">
        <f>IQO1336/IQN1336</f>
        <v>0</v>
      </c>
      <c r="IQQ1336" s="62">
        <f>IQN1336-IQO1336</f>
        <v>2000000</v>
      </c>
      <c r="IQR1336" s="62">
        <f>IQN1336+IQJ1336</f>
        <v>3000000</v>
      </c>
      <c r="IQY1336" s="62" t="s">
        <v>1938</v>
      </c>
      <c r="IQZ1336" s="62">
        <f>SUM(IQZ1333:IQZ1334)</f>
        <v>1000000</v>
      </c>
      <c r="IRA1336" s="62">
        <f>SUM(IRA1333:IRA1334)</f>
        <v>0</v>
      </c>
      <c r="IRB1336" s="62">
        <f>IRA1336/IQZ1336</f>
        <v>0</v>
      </c>
      <c r="IRC1336" s="62">
        <f>IQZ1336-IRA1336</f>
        <v>1000000</v>
      </c>
      <c r="IRD1336" s="62">
        <f>SUM(IRD1333:IRD1334)</f>
        <v>2000000</v>
      </c>
      <c r="IRE1336" s="62">
        <f>SUM(IRE1333:IRE1334)</f>
        <v>0</v>
      </c>
      <c r="IRF1336" s="62">
        <f>IRE1336/IRD1336</f>
        <v>0</v>
      </c>
      <c r="IRG1336" s="62">
        <f>IRD1336-IRE1336</f>
        <v>2000000</v>
      </c>
      <c r="IRH1336" s="62">
        <f>IRD1336+IQZ1336</f>
        <v>3000000</v>
      </c>
      <c r="IRO1336" s="62" t="s">
        <v>1938</v>
      </c>
      <c r="IRP1336" s="62">
        <f>SUM(IRP1333:IRP1334)</f>
        <v>1000000</v>
      </c>
      <c r="IRQ1336" s="62">
        <f>SUM(IRQ1333:IRQ1334)</f>
        <v>0</v>
      </c>
      <c r="IRR1336" s="62">
        <f>IRQ1336/IRP1336</f>
        <v>0</v>
      </c>
      <c r="IRS1336" s="62">
        <f>IRP1336-IRQ1336</f>
        <v>1000000</v>
      </c>
      <c r="IRT1336" s="62">
        <f>SUM(IRT1333:IRT1334)</f>
        <v>2000000</v>
      </c>
      <c r="IRU1336" s="62">
        <f>SUM(IRU1333:IRU1334)</f>
        <v>0</v>
      </c>
      <c r="IRV1336" s="62">
        <f>IRU1336/IRT1336</f>
        <v>0</v>
      </c>
      <c r="IRW1336" s="62">
        <f>IRT1336-IRU1336</f>
        <v>2000000</v>
      </c>
      <c r="IRX1336" s="62">
        <f>IRT1336+IRP1336</f>
        <v>3000000</v>
      </c>
      <c r="ISE1336" s="62" t="s">
        <v>1938</v>
      </c>
      <c r="ISF1336" s="62">
        <f>SUM(ISF1333:ISF1334)</f>
        <v>1000000</v>
      </c>
      <c r="ISG1336" s="62">
        <f>SUM(ISG1333:ISG1334)</f>
        <v>0</v>
      </c>
      <c r="ISH1336" s="62">
        <f>ISG1336/ISF1336</f>
        <v>0</v>
      </c>
      <c r="ISI1336" s="62">
        <f>ISF1336-ISG1336</f>
        <v>1000000</v>
      </c>
      <c r="ISJ1336" s="62">
        <f>SUM(ISJ1333:ISJ1334)</f>
        <v>2000000</v>
      </c>
      <c r="ISK1336" s="62">
        <f>SUM(ISK1333:ISK1334)</f>
        <v>0</v>
      </c>
      <c r="ISL1336" s="62">
        <f>ISK1336/ISJ1336</f>
        <v>0</v>
      </c>
      <c r="ISM1336" s="62">
        <f>ISJ1336-ISK1336</f>
        <v>2000000</v>
      </c>
      <c r="ISN1336" s="62">
        <f>ISJ1336+ISF1336</f>
        <v>3000000</v>
      </c>
      <c r="ISU1336" s="62" t="s">
        <v>1938</v>
      </c>
      <c r="ISV1336" s="62">
        <f>SUM(ISV1333:ISV1334)</f>
        <v>1000000</v>
      </c>
      <c r="ISW1336" s="62">
        <f>SUM(ISW1333:ISW1334)</f>
        <v>0</v>
      </c>
      <c r="ISX1336" s="62">
        <f>ISW1336/ISV1336</f>
        <v>0</v>
      </c>
      <c r="ISY1336" s="62">
        <f>ISV1336-ISW1336</f>
        <v>1000000</v>
      </c>
      <c r="ISZ1336" s="62">
        <f>SUM(ISZ1333:ISZ1334)</f>
        <v>2000000</v>
      </c>
      <c r="ITA1336" s="62">
        <f>SUM(ITA1333:ITA1334)</f>
        <v>0</v>
      </c>
      <c r="ITB1336" s="62">
        <f>ITA1336/ISZ1336</f>
        <v>0</v>
      </c>
      <c r="ITC1336" s="62">
        <f>ISZ1336-ITA1336</f>
        <v>2000000</v>
      </c>
      <c r="ITD1336" s="62">
        <f>ISZ1336+ISV1336</f>
        <v>3000000</v>
      </c>
      <c r="ITK1336" s="62" t="s">
        <v>1938</v>
      </c>
      <c r="ITL1336" s="62">
        <f>SUM(ITL1333:ITL1334)</f>
        <v>1000000</v>
      </c>
      <c r="ITM1336" s="62">
        <f>SUM(ITM1333:ITM1334)</f>
        <v>0</v>
      </c>
      <c r="ITN1336" s="62">
        <f>ITM1336/ITL1336</f>
        <v>0</v>
      </c>
      <c r="ITO1336" s="62">
        <f>ITL1336-ITM1336</f>
        <v>1000000</v>
      </c>
      <c r="ITP1336" s="62">
        <f>SUM(ITP1333:ITP1334)</f>
        <v>2000000</v>
      </c>
      <c r="ITQ1336" s="62">
        <f>SUM(ITQ1333:ITQ1334)</f>
        <v>0</v>
      </c>
      <c r="ITR1336" s="62">
        <f>ITQ1336/ITP1336</f>
        <v>0</v>
      </c>
      <c r="ITS1336" s="62">
        <f>ITP1336-ITQ1336</f>
        <v>2000000</v>
      </c>
      <c r="ITT1336" s="62">
        <f>ITP1336+ITL1336</f>
        <v>3000000</v>
      </c>
      <c r="IUA1336" s="62" t="s">
        <v>1938</v>
      </c>
      <c r="IUB1336" s="62">
        <f>SUM(IUB1333:IUB1334)</f>
        <v>1000000</v>
      </c>
      <c r="IUC1336" s="62">
        <f>SUM(IUC1333:IUC1334)</f>
        <v>0</v>
      </c>
      <c r="IUD1336" s="62">
        <f>IUC1336/IUB1336</f>
        <v>0</v>
      </c>
      <c r="IUE1336" s="62">
        <f>IUB1336-IUC1336</f>
        <v>1000000</v>
      </c>
      <c r="IUF1336" s="62">
        <f>SUM(IUF1333:IUF1334)</f>
        <v>2000000</v>
      </c>
      <c r="IUG1336" s="62">
        <f>SUM(IUG1333:IUG1334)</f>
        <v>0</v>
      </c>
      <c r="IUH1336" s="62">
        <f>IUG1336/IUF1336</f>
        <v>0</v>
      </c>
      <c r="IUI1336" s="62">
        <f>IUF1336-IUG1336</f>
        <v>2000000</v>
      </c>
      <c r="IUJ1336" s="62">
        <f>IUF1336+IUB1336</f>
        <v>3000000</v>
      </c>
      <c r="IUQ1336" s="62" t="s">
        <v>1938</v>
      </c>
      <c r="IUR1336" s="62">
        <f>SUM(IUR1333:IUR1334)</f>
        <v>1000000</v>
      </c>
      <c r="IUS1336" s="62">
        <f>SUM(IUS1333:IUS1334)</f>
        <v>0</v>
      </c>
      <c r="IUT1336" s="62">
        <f>IUS1336/IUR1336</f>
        <v>0</v>
      </c>
      <c r="IUU1336" s="62">
        <f>IUR1336-IUS1336</f>
        <v>1000000</v>
      </c>
      <c r="IUV1336" s="62">
        <f>SUM(IUV1333:IUV1334)</f>
        <v>2000000</v>
      </c>
      <c r="IUW1336" s="62">
        <f>SUM(IUW1333:IUW1334)</f>
        <v>0</v>
      </c>
      <c r="IUX1336" s="62">
        <f>IUW1336/IUV1336</f>
        <v>0</v>
      </c>
      <c r="IUY1336" s="62">
        <f>IUV1336-IUW1336</f>
        <v>2000000</v>
      </c>
      <c r="IUZ1336" s="62">
        <f>IUV1336+IUR1336</f>
        <v>3000000</v>
      </c>
      <c r="IVG1336" s="62" t="s">
        <v>1938</v>
      </c>
      <c r="IVH1336" s="62">
        <f>SUM(IVH1333:IVH1334)</f>
        <v>1000000</v>
      </c>
      <c r="IVI1336" s="62">
        <f>SUM(IVI1333:IVI1334)</f>
        <v>0</v>
      </c>
      <c r="IVJ1336" s="62">
        <f>IVI1336/IVH1336</f>
        <v>0</v>
      </c>
      <c r="IVK1336" s="62">
        <f>IVH1336-IVI1336</f>
        <v>1000000</v>
      </c>
      <c r="IVL1336" s="62">
        <f>SUM(IVL1333:IVL1334)</f>
        <v>2000000</v>
      </c>
      <c r="IVM1336" s="62">
        <f>SUM(IVM1333:IVM1334)</f>
        <v>0</v>
      </c>
      <c r="IVN1336" s="62">
        <f>IVM1336/IVL1336</f>
        <v>0</v>
      </c>
      <c r="IVO1336" s="62">
        <f>IVL1336-IVM1336</f>
        <v>2000000</v>
      </c>
      <c r="IVP1336" s="62">
        <f>IVL1336+IVH1336</f>
        <v>3000000</v>
      </c>
      <c r="IVW1336" s="62" t="s">
        <v>1938</v>
      </c>
      <c r="IVX1336" s="62">
        <f>SUM(IVX1333:IVX1334)</f>
        <v>1000000</v>
      </c>
      <c r="IVY1336" s="62">
        <f>SUM(IVY1333:IVY1334)</f>
        <v>0</v>
      </c>
      <c r="IVZ1336" s="62">
        <f>IVY1336/IVX1336</f>
        <v>0</v>
      </c>
      <c r="IWA1336" s="62">
        <f>IVX1336-IVY1336</f>
        <v>1000000</v>
      </c>
      <c r="IWB1336" s="62">
        <f>SUM(IWB1333:IWB1334)</f>
        <v>2000000</v>
      </c>
      <c r="IWC1336" s="62">
        <f>SUM(IWC1333:IWC1334)</f>
        <v>0</v>
      </c>
      <c r="IWD1336" s="62">
        <f>IWC1336/IWB1336</f>
        <v>0</v>
      </c>
      <c r="IWE1336" s="62">
        <f>IWB1336-IWC1336</f>
        <v>2000000</v>
      </c>
      <c r="IWF1336" s="62">
        <f>IWB1336+IVX1336</f>
        <v>3000000</v>
      </c>
      <c r="IWM1336" s="62" t="s">
        <v>1938</v>
      </c>
      <c r="IWN1336" s="62">
        <f>SUM(IWN1333:IWN1334)</f>
        <v>1000000</v>
      </c>
      <c r="IWO1336" s="62">
        <f>SUM(IWO1333:IWO1334)</f>
        <v>0</v>
      </c>
      <c r="IWP1336" s="62">
        <f>IWO1336/IWN1336</f>
        <v>0</v>
      </c>
      <c r="IWQ1336" s="62">
        <f>IWN1336-IWO1336</f>
        <v>1000000</v>
      </c>
      <c r="IWR1336" s="62">
        <f>SUM(IWR1333:IWR1334)</f>
        <v>2000000</v>
      </c>
      <c r="IWS1336" s="62">
        <f>SUM(IWS1333:IWS1334)</f>
        <v>0</v>
      </c>
      <c r="IWT1336" s="62">
        <f>IWS1336/IWR1336</f>
        <v>0</v>
      </c>
      <c r="IWU1336" s="62">
        <f>IWR1336-IWS1336</f>
        <v>2000000</v>
      </c>
      <c r="IWV1336" s="62">
        <f>IWR1336+IWN1336</f>
        <v>3000000</v>
      </c>
      <c r="IXC1336" s="62" t="s">
        <v>1938</v>
      </c>
      <c r="IXD1336" s="62">
        <f>SUM(IXD1333:IXD1334)</f>
        <v>1000000</v>
      </c>
      <c r="IXE1336" s="62">
        <f>SUM(IXE1333:IXE1334)</f>
        <v>0</v>
      </c>
      <c r="IXF1336" s="62">
        <f>IXE1336/IXD1336</f>
        <v>0</v>
      </c>
      <c r="IXG1336" s="62">
        <f>IXD1336-IXE1336</f>
        <v>1000000</v>
      </c>
      <c r="IXH1336" s="62">
        <f>SUM(IXH1333:IXH1334)</f>
        <v>2000000</v>
      </c>
      <c r="IXI1336" s="62">
        <f>SUM(IXI1333:IXI1334)</f>
        <v>0</v>
      </c>
      <c r="IXJ1336" s="62">
        <f>IXI1336/IXH1336</f>
        <v>0</v>
      </c>
      <c r="IXK1336" s="62">
        <f>IXH1336-IXI1336</f>
        <v>2000000</v>
      </c>
      <c r="IXL1336" s="62">
        <f>IXH1336+IXD1336</f>
        <v>3000000</v>
      </c>
      <c r="IXS1336" s="62" t="s">
        <v>1938</v>
      </c>
      <c r="IXT1336" s="62">
        <f>SUM(IXT1333:IXT1334)</f>
        <v>1000000</v>
      </c>
      <c r="IXU1336" s="62">
        <f>SUM(IXU1333:IXU1334)</f>
        <v>0</v>
      </c>
      <c r="IXV1336" s="62">
        <f>IXU1336/IXT1336</f>
        <v>0</v>
      </c>
      <c r="IXW1336" s="62">
        <f>IXT1336-IXU1336</f>
        <v>1000000</v>
      </c>
      <c r="IXX1336" s="62">
        <f>SUM(IXX1333:IXX1334)</f>
        <v>2000000</v>
      </c>
      <c r="IXY1336" s="62">
        <f>SUM(IXY1333:IXY1334)</f>
        <v>0</v>
      </c>
      <c r="IXZ1336" s="62">
        <f>IXY1336/IXX1336</f>
        <v>0</v>
      </c>
      <c r="IYA1336" s="62">
        <f>IXX1336-IXY1336</f>
        <v>2000000</v>
      </c>
      <c r="IYB1336" s="62">
        <f>IXX1336+IXT1336</f>
        <v>3000000</v>
      </c>
      <c r="IYI1336" s="62" t="s">
        <v>1938</v>
      </c>
      <c r="IYJ1336" s="62">
        <f>SUM(IYJ1333:IYJ1334)</f>
        <v>1000000</v>
      </c>
      <c r="IYK1336" s="62">
        <f>SUM(IYK1333:IYK1334)</f>
        <v>0</v>
      </c>
      <c r="IYL1336" s="62">
        <f>IYK1336/IYJ1336</f>
        <v>0</v>
      </c>
      <c r="IYM1336" s="62">
        <f>IYJ1336-IYK1336</f>
        <v>1000000</v>
      </c>
      <c r="IYN1336" s="62">
        <f>SUM(IYN1333:IYN1334)</f>
        <v>2000000</v>
      </c>
      <c r="IYO1336" s="62">
        <f>SUM(IYO1333:IYO1334)</f>
        <v>0</v>
      </c>
      <c r="IYP1336" s="62">
        <f>IYO1336/IYN1336</f>
        <v>0</v>
      </c>
      <c r="IYQ1336" s="62">
        <f>IYN1336-IYO1336</f>
        <v>2000000</v>
      </c>
      <c r="IYR1336" s="62">
        <f>IYN1336+IYJ1336</f>
        <v>3000000</v>
      </c>
      <c r="IYY1336" s="62" t="s">
        <v>1938</v>
      </c>
      <c r="IYZ1336" s="62">
        <f>SUM(IYZ1333:IYZ1334)</f>
        <v>1000000</v>
      </c>
      <c r="IZA1336" s="62">
        <f>SUM(IZA1333:IZA1334)</f>
        <v>0</v>
      </c>
      <c r="IZB1336" s="62">
        <f>IZA1336/IYZ1336</f>
        <v>0</v>
      </c>
      <c r="IZC1336" s="62">
        <f>IYZ1336-IZA1336</f>
        <v>1000000</v>
      </c>
      <c r="IZD1336" s="62">
        <f>SUM(IZD1333:IZD1334)</f>
        <v>2000000</v>
      </c>
      <c r="IZE1336" s="62">
        <f>SUM(IZE1333:IZE1334)</f>
        <v>0</v>
      </c>
      <c r="IZF1336" s="62">
        <f>IZE1336/IZD1336</f>
        <v>0</v>
      </c>
      <c r="IZG1336" s="62">
        <f>IZD1336-IZE1336</f>
        <v>2000000</v>
      </c>
      <c r="IZH1336" s="62">
        <f>IZD1336+IYZ1336</f>
        <v>3000000</v>
      </c>
      <c r="IZO1336" s="62" t="s">
        <v>1938</v>
      </c>
      <c r="IZP1336" s="62">
        <f>SUM(IZP1333:IZP1334)</f>
        <v>1000000</v>
      </c>
      <c r="IZQ1336" s="62">
        <f>SUM(IZQ1333:IZQ1334)</f>
        <v>0</v>
      </c>
      <c r="IZR1336" s="62">
        <f>IZQ1336/IZP1336</f>
        <v>0</v>
      </c>
      <c r="IZS1336" s="62">
        <f>IZP1336-IZQ1336</f>
        <v>1000000</v>
      </c>
      <c r="IZT1336" s="62">
        <f>SUM(IZT1333:IZT1334)</f>
        <v>2000000</v>
      </c>
      <c r="IZU1336" s="62">
        <f>SUM(IZU1333:IZU1334)</f>
        <v>0</v>
      </c>
      <c r="IZV1336" s="62">
        <f>IZU1336/IZT1336</f>
        <v>0</v>
      </c>
      <c r="IZW1336" s="62">
        <f>IZT1336-IZU1336</f>
        <v>2000000</v>
      </c>
      <c r="IZX1336" s="62">
        <f>IZT1336+IZP1336</f>
        <v>3000000</v>
      </c>
      <c r="JAE1336" s="62" t="s">
        <v>1938</v>
      </c>
      <c r="JAF1336" s="62">
        <f>SUM(JAF1333:JAF1334)</f>
        <v>1000000</v>
      </c>
      <c r="JAG1336" s="62">
        <f>SUM(JAG1333:JAG1334)</f>
        <v>0</v>
      </c>
      <c r="JAH1336" s="62">
        <f>JAG1336/JAF1336</f>
        <v>0</v>
      </c>
      <c r="JAI1336" s="62">
        <f>JAF1336-JAG1336</f>
        <v>1000000</v>
      </c>
      <c r="JAJ1336" s="62">
        <f>SUM(JAJ1333:JAJ1334)</f>
        <v>2000000</v>
      </c>
      <c r="JAK1336" s="62">
        <f>SUM(JAK1333:JAK1334)</f>
        <v>0</v>
      </c>
      <c r="JAL1336" s="62">
        <f>JAK1336/JAJ1336</f>
        <v>0</v>
      </c>
      <c r="JAM1336" s="62">
        <f>JAJ1336-JAK1336</f>
        <v>2000000</v>
      </c>
      <c r="JAN1336" s="62">
        <f>JAJ1336+JAF1336</f>
        <v>3000000</v>
      </c>
      <c r="JAU1336" s="62" t="s">
        <v>1938</v>
      </c>
      <c r="JAV1336" s="62">
        <f>SUM(JAV1333:JAV1334)</f>
        <v>1000000</v>
      </c>
      <c r="JAW1336" s="62">
        <f>SUM(JAW1333:JAW1334)</f>
        <v>0</v>
      </c>
      <c r="JAX1336" s="62">
        <f>JAW1336/JAV1336</f>
        <v>0</v>
      </c>
      <c r="JAY1336" s="62">
        <f>JAV1336-JAW1336</f>
        <v>1000000</v>
      </c>
      <c r="JAZ1336" s="62">
        <f>SUM(JAZ1333:JAZ1334)</f>
        <v>2000000</v>
      </c>
      <c r="JBA1336" s="62">
        <f>SUM(JBA1333:JBA1334)</f>
        <v>0</v>
      </c>
      <c r="JBB1336" s="62">
        <f>JBA1336/JAZ1336</f>
        <v>0</v>
      </c>
      <c r="JBC1336" s="62">
        <f>JAZ1336-JBA1336</f>
        <v>2000000</v>
      </c>
      <c r="JBD1336" s="62">
        <f>JAZ1336+JAV1336</f>
        <v>3000000</v>
      </c>
      <c r="JBK1336" s="62" t="s">
        <v>1938</v>
      </c>
      <c r="JBL1336" s="62">
        <f>SUM(JBL1333:JBL1334)</f>
        <v>1000000</v>
      </c>
      <c r="JBM1336" s="62">
        <f>SUM(JBM1333:JBM1334)</f>
        <v>0</v>
      </c>
      <c r="JBN1336" s="62">
        <f>JBM1336/JBL1336</f>
        <v>0</v>
      </c>
      <c r="JBO1336" s="62">
        <f>JBL1336-JBM1336</f>
        <v>1000000</v>
      </c>
      <c r="JBP1336" s="62">
        <f>SUM(JBP1333:JBP1334)</f>
        <v>2000000</v>
      </c>
      <c r="JBQ1336" s="62">
        <f>SUM(JBQ1333:JBQ1334)</f>
        <v>0</v>
      </c>
      <c r="JBR1336" s="62">
        <f>JBQ1336/JBP1336</f>
        <v>0</v>
      </c>
      <c r="JBS1336" s="62">
        <f>JBP1336-JBQ1336</f>
        <v>2000000</v>
      </c>
      <c r="JBT1336" s="62">
        <f>JBP1336+JBL1336</f>
        <v>3000000</v>
      </c>
      <c r="JCA1336" s="62" t="s">
        <v>1938</v>
      </c>
      <c r="JCB1336" s="62">
        <f>SUM(JCB1333:JCB1334)</f>
        <v>1000000</v>
      </c>
      <c r="JCC1336" s="62">
        <f>SUM(JCC1333:JCC1334)</f>
        <v>0</v>
      </c>
      <c r="JCD1336" s="62">
        <f>JCC1336/JCB1336</f>
        <v>0</v>
      </c>
      <c r="JCE1336" s="62">
        <f>JCB1336-JCC1336</f>
        <v>1000000</v>
      </c>
      <c r="JCF1336" s="62">
        <f>SUM(JCF1333:JCF1334)</f>
        <v>2000000</v>
      </c>
      <c r="JCG1336" s="62">
        <f>SUM(JCG1333:JCG1334)</f>
        <v>0</v>
      </c>
      <c r="JCH1336" s="62">
        <f>JCG1336/JCF1336</f>
        <v>0</v>
      </c>
      <c r="JCI1336" s="62">
        <f>JCF1336-JCG1336</f>
        <v>2000000</v>
      </c>
      <c r="JCJ1336" s="62">
        <f>JCF1336+JCB1336</f>
        <v>3000000</v>
      </c>
      <c r="JCQ1336" s="62" t="s">
        <v>1938</v>
      </c>
      <c r="JCR1336" s="62">
        <f>SUM(JCR1333:JCR1334)</f>
        <v>1000000</v>
      </c>
      <c r="JCS1336" s="62">
        <f>SUM(JCS1333:JCS1334)</f>
        <v>0</v>
      </c>
      <c r="JCT1336" s="62">
        <f>JCS1336/JCR1336</f>
        <v>0</v>
      </c>
      <c r="JCU1336" s="62">
        <f>JCR1336-JCS1336</f>
        <v>1000000</v>
      </c>
      <c r="JCV1336" s="62">
        <f>SUM(JCV1333:JCV1334)</f>
        <v>2000000</v>
      </c>
      <c r="JCW1336" s="62">
        <f>SUM(JCW1333:JCW1334)</f>
        <v>0</v>
      </c>
      <c r="JCX1336" s="62">
        <f>JCW1336/JCV1336</f>
        <v>0</v>
      </c>
      <c r="JCY1336" s="62">
        <f>JCV1336-JCW1336</f>
        <v>2000000</v>
      </c>
      <c r="JCZ1336" s="62">
        <f>JCV1336+JCR1336</f>
        <v>3000000</v>
      </c>
      <c r="JDG1336" s="62" t="s">
        <v>1938</v>
      </c>
      <c r="JDH1336" s="62">
        <f>SUM(JDH1333:JDH1334)</f>
        <v>1000000</v>
      </c>
      <c r="JDI1336" s="62">
        <f>SUM(JDI1333:JDI1334)</f>
        <v>0</v>
      </c>
      <c r="JDJ1336" s="62">
        <f>JDI1336/JDH1336</f>
        <v>0</v>
      </c>
      <c r="JDK1336" s="62">
        <f>JDH1336-JDI1336</f>
        <v>1000000</v>
      </c>
      <c r="JDL1336" s="62">
        <f>SUM(JDL1333:JDL1334)</f>
        <v>2000000</v>
      </c>
      <c r="JDM1336" s="62">
        <f>SUM(JDM1333:JDM1334)</f>
        <v>0</v>
      </c>
      <c r="JDN1336" s="62">
        <f>JDM1336/JDL1336</f>
        <v>0</v>
      </c>
      <c r="JDO1336" s="62">
        <f>JDL1336-JDM1336</f>
        <v>2000000</v>
      </c>
      <c r="JDP1336" s="62">
        <f>JDL1336+JDH1336</f>
        <v>3000000</v>
      </c>
      <c r="JDW1336" s="62" t="s">
        <v>1938</v>
      </c>
      <c r="JDX1336" s="62">
        <f>SUM(JDX1333:JDX1334)</f>
        <v>1000000</v>
      </c>
      <c r="JDY1336" s="62">
        <f>SUM(JDY1333:JDY1334)</f>
        <v>0</v>
      </c>
      <c r="JDZ1336" s="62">
        <f>JDY1336/JDX1336</f>
        <v>0</v>
      </c>
      <c r="JEA1336" s="62">
        <f>JDX1336-JDY1336</f>
        <v>1000000</v>
      </c>
      <c r="JEB1336" s="62">
        <f>SUM(JEB1333:JEB1334)</f>
        <v>2000000</v>
      </c>
      <c r="JEC1336" s="62">
        <f>SUM(JEC1333:JEC1334)</f>
        <v>0</v>
      </c>
      <c r="JED1336" s="62">
        <f>JEC1336/JEB1336</f>
        <v>0</v>
      </c>
      <c r="JEE1336" s="62">
        <f>JEB1336-JEC1336</f>
        <v>2000000</v>
      </c>
      <c r="JEF1336" s="62">
        <f>JEB1336+JDX1336</f>
        <v>3000000</v>
      </c>
      <c r="JEM1336" s="62" t="s">
        <v>1938</v>
      </c>
      <c r="JEN1336" s="62">
        <f>SUM(JEN1333:JEN1334)</f>
        <v>1000000</v>
      </c>
      <c r="JEO1336" s="62">
        <f>SUM(JEO1333:JEO1334)</f>
        <v>0</v>
      </c>
      <c r="JEP1336" s="62">
        <f>JEO1336/JEN1336</f>
        <v>0</v>
      </c>
      <c r="JEQ1336" s="62">
        <f>JEN1336-JEO1336</f>
        <v>1000000</v>
      </c>
      <c r="JER1336" s="62">
        <f>SUM(JER1333:JER1334)</f>
        <v>2000000</v>
      </c>
      <c r="JES1336" s="62">
        <f>SUM(JES1333:JES1334)</f>
        <v>0</v>
      </c>
      <c r="JET1336" s="62">
        <f>JES1336/JER1336</f>
        <v>0</v>
      </c>
      <c r="JEU1336" s="62">
        <f>JER1336-JES1336</f>
        <v>2000000</v>
      </c>
      <c r="JEV1336" s="62">
        <f>JER1336+JEN1336</f>
        <v>3000000</v>
      </c>
      <c r="JFC1336" s="62" t="s">
        <v>1938</v>
      </c>
      <c r="JFD1336" s="62">
        <f>SUM(JFD1333:JFD1334)</f>
        <v>1000000</v>
      </c>
      <c r="JFE1336" s="62">
        <f>SUM(JFE1333:JFE1334)</f>
        <v>0</v>
      </c>
      <c r="JFF1336" s="62">
        <f>JFE1336/JFD1336</f>
        <v>0</v>
      </c>
      <c r="JFG1336" s="62">
        <f>JFD1336-JFE1336</f>
        <v>1000000</v>
      </c>
      <c r="JFH1336" s="62">
        <f>SUM(JFH1333:JFH1334)</f>
        <v>2000000</v>
      </c>
      <c r="JFI1336" s="62">
        <f>SUM(JFI1333:JFI1334)</f>
        <v>0</v>
      </c>
      <c r="JFJ1336" s="62">
        <f>JFI1336/JFH1336</f>
        <v>0</v>
      </c>
      <c r="JFK1336" s="62">
        <f>JFH1336-JFI1336</f>
        <v>2000000</v>
      </c>
      <c r="JFL1336" s="62">
        <f>JFH1336+JFD1336</f>
        <v>3000000</v>
      </c>
      <c r="JFS1336" s="62" t="s">
        <v>1938</v>
      </c>
      <c r="JFT1336" s="62">
        <f>SUM(JFT1333:JFT1334)</f>
        <v>1000000</v>
      </c>
      <c r="JFU1336" s="62">
        <f>SUM(JFU1333:JFU1334)</f>
        <v>0</v>
      </c>
      <c r="JFV1336" s="62">
        <f>JFU1336/JFT1336</f>
        <v>0</v>
      </c>
      <c r="JFW1336" s="62">
        <f>JFT1336-JFU1336</f>
        <v>1000000</v>
      </c>
      <c r="JFX1336" s="62">
        <f>SUM(JFX1333:JFX1334)</f>
        <v>2000000</v>
      </c>
      <c r="JFY1336" s="62">
        <f>SUM(JFY1333:JFY1334)</f>
        <v>0</v>
      </c>
      <c r="JFZ1336" s="62">
        <f>JFY1336/JFX1336</f>
        <v>0</v>
      </c>
      <c r="JGA1336" s="62">
        <f>JFX1336-JFY1336</f>
        <v>2000000</v>
      </c>
      <c r="JGB1336" s="62">
        <f>JFX1336+JFT1336</f>
        <v>3000000</v>
      </c>
      <c r="JGI1336" s="62" t="s">
        <v>1938</v>
      </c>
      <c r="JGJ1336" s="62">
        <f>SUM(JGJ1333:JGJ1334)</f>
        <v>1000000</v>
      </c>
      <c r="JGK1336" s="62">
        <f>SUM(JGK1333:JGK1334)</f>
        <v>0</v>
      </c>
      <c r="JGL1336" s="62">
        <f>JGK1336/JGJ1336</f>
        <v>0</v>
      </c>
      <c r="JGM1336" s="62">
        <f>JGJ1336-JGK1336</f>
        <v>1000000</v>
      </c>
      <c r="JGN1336" s="62">
        <f>SUM(JGN1333:JGN1334)</f>
        <v>2000000</v>
      </c>
      <c r="JGO1336" s="62">
        <f>SUM(JGO1333:JGO1334)</f>
        <v>0</v>
      </c>
      <c r="JGP1336" s="62">
        <f>JGO1336/JGN1336</f>
        <v>0</v>
      </c>
      <c r="JGQ1336" s="62">
        <f>JGN1336-JGO1336</f>
        <v>2000000</v>
      </c>
      <c r="JGR1336" s="62">
        <f>JGN1336+JGJ1336</f>
        <v>3000000</v>
      </c>
      <c r="JGY1336" s="62" t="s">
        <v>1938</v>
      </c>
      <c r="JGZ1336" s="62">
        <f>SUM(JGZ1333:JGZ1334)</f>
        <v>1000000</v>
      </c>
      <c r="JHA1336" s="62">
        <f>SUM(JHA1333:JHA1334)</f>
        <v>0</v>
      </c>
      <c r="JHB1336" s="62">
        <f>JHA1336/JGZ1336</f>
        <v>0</v>
      </c>
      <c r="JHC1336" s="62">
        <f>JGZ1336-JHA1336</f>
        <v>1000000</v>
      </c>
      <c r="JHD1336" s="62">
        <f>SUM(JHD1333:JHD1334)</f>
        <v>2000000</v>
      </c>
      <c r="JHE1336" s="62">
        <f>SUM(JHE1333:JHE1334)</f>
        <v>0</v>
      </c>
      <c r="JHF1336" s="62">
        <f>JHE1336/JHD1336</f>
        <v>0</v>
      </c>
      <c r="JHG1336" s="62">
        <f>JHD1336-JHE1336</f>
        <v>2000000</v>
      </c>
      <c r="JHH1336" s="62">
        <f>JHD1336+JGZ1336</f>
        <v>3000000</v>
      </c>
      <c r="JHO1336" s="62" t="s">
        <v>1938</v>
      </c>
      <c r="JHP1336" s="62">
        <f>SUM(JHP1333:JHP1334)</f>
        <v>1000000</v>
      </c>
      <c r="JHQ1336" s="62">
        <f>SUM(JHQ1333:JHQ1334)</f>
        <v>0</v>
      </c>
      <c r="JHR1336" s="62">
        <f>JHQ1336/JHP1336</f>
        <v>0</v>
      </c>
      <c r="JHS1336" s="62">
        <f>JHP1336-JHQ1336</f>
        <v>1000000</v>
      </c>
      <c r="JHT1336" s="62">
        <f>SUM(JHT1333:JHT1334)</f>
        <v>2000000</v>
      </c>
      <c r="JHU1336" s="62">
        <f>SUM(JHU1333:JHU1334)</f>
        <v>0</v>
      </c>
      <c r="JHV1336" s="62">
        <f>JHU1336/JHT1336</f>
        <v>0</v>
      </c>
      <c r="JHW1336" s="62">
        <f>JHT1336-JHU1336</f>
        <v>2000000</v>
      </c>
      <c r="JHX1336" s="62">
        <f>JHT1336+JHP1336</f>
        <v>3000000</v>
      </c>
      <c r="JIE1336" s="62" t="s">
        <v>1938</v>
      </c>
      <c r="JIF1336" s="62">
        <f>SUM(JIF1333:JIF1334)</f>
        <v>1000000</v>
      </c>
      <c r="JIG1336" s="62">
        <f>SUM(JIG1333:JIG1334)</f>
        <v>0</v>
      </c>
      <c r="JIH1336" s="62">
        <f>JIG1336/JIF1336</f>
        <v>0</v>
      </c>
      <c r="JII1336" s="62">
        <f>JIF1336-JIG1336</f>
        <v>1000000</v>
      </c>
      <c r="JIJ1336" s="62">
        <f>SUM(JIJ1333:JIJ1334)</f>
        <v>2000000</v>
      </c>
      <c r="JIK1336" s="62">
        <f>SUM(JIK1333:JIK1334)</f>
        <v>0</v>
      </c>
      <c r="JIL1336" s="62">
        <f>JIK1336/JIJ1336</f>
        <v>0</v>
      </c>
      <c r="JIM1336" s="62">
        <f>JIJ1336-JIK1336</f>
        <v>2000000</v>
      </c>
      <c r="JIN1336" s="62">
        <f>JIJ1336+JIF1336</f>
        <v>3000000</v>
      </c>
      <c r="JIU1336" s="62" t="s">
        <v>1938</v>
      </c>
      <c r="JIV1336" s="62">
        <f>SUM(JIV1333:JIV1334)</f>
        <v>1000000</v>
      </c>
      <c r="JIW1336" s="62">
        <f>SUM(JIW1333:JIW1334)</f>
        <v>0</v>
      </c>
      <c r="JIX1336" s="62">
        <f>JIW1336/JIV1336</f>
        <v>0</v>
      </c>
      <c r="JIY1336" s="62">
        <f>JIV1336-JIW1336</f>
        <v>1000000</v>
      </c>
      <c r="JIZ1336" s="62">
        <f>SUM(JIZ1333:JIZ1334)</f>
        <v>2000000</v>
      </c>
      <c r="JJA1336" s="62">
        <f>SUM(JJA1333:JJA1334)</f>
        <v>0</v>
      </c>
      <c r="JJB1336" s="62">
        <f>JJA1336/JIZ1336</f>
        <v>0</v>
      </c>
      <c r="JJC1336" s="62">
        <f>JIZ1336-JJA1336</f>
        <v>2000000</v>
      </c>
      <c r="JJD1336" s="62">
        <f>JIZ1336+JIV1336</f>
        <v>3000000</v>
      </c>
      <c r="JJK1336" s="62" t="s">
        <v>1938</v>
      </c>
      <c r="JJL1336" s="62">
        <f>SUM(JJL1333:JJL1334)</f>
        <v>1000000</v>
      </c>
      <c r="JJM1336" s="62">
        <f>SUM(JJM1333:JJM1334)</f>
        <v>0</v>
      </c>
      <c r="JJN1336" s="62">
        <f>JJM1336/JJL1336</f>
        <v>0</v>
      </c>
      <c r="JJO1336" s="62">
        <f>JJL1336-JJM1336</f>
        <v>1000000</v>
      </c>
      <c r="JJP1336" s="62">
        <f>SUM(JJP1333:JJP1334)</f>
        <v>2000000</v>
      </c>
      <c r="JJQ1336" s="62">
        <f>SUM(JJQ1333:JJQ1334)</f>
        <v>0</v>
      </c>
      <c r="JJR1336" s="62">
        <f>JJQ1336/JJP1336</f>
        <v>0</v>
      </c>
      <c r="JJS1336" s="62">
        <f>JJP1336-JJQ1336</f>
        <v>2000000</v>
      </c>
      <c r="JJT1336" s="62">
        <f>JJP1336+JJL1336</f>
        <v>3000000</v>
      </c>
      <c r="JKA1336" s="62" t="s">
        <v>1938</v>
      </c>
      <c r="JKB1336" s="62">
        <f>SUM(JKB1333:JKB1334)</f>
        <v>1000000</v>
      </c>
      <c r="JKC1336" s="62">
        <f>SUM(JKC1333:JKC1334)</f>
        <v>0</v>
      </c>
      <c r="JKD1336" s="62">
        <f>JKC1336/JKB1336</f>
        <v>0</v>
      </c>
      <c r="JKE1336" s="62">
        <f>JKB1336-JKC1336</f>
        <v>1000000</v>
      </c>
      <c r="JKF1336" s="62">
        <f>SUM(JKF1333:JKF1334)</f>
        <v>2000000</v>
      </c>
      <c r="JKG1336" s="62">
        <f>SUM(JKG1333:JKG1334)</f>
        <v>0</v>
      </c>
      <c r="JKH1336" s="62">
        <f>JKG1336/JKF1336</f>
        <v>0</v>
      </c>
      <c r="JKI1336" s="62">
        <f>JKF1336-JKG1336</f>
        <v>2000000</v>
      </c>
      <c r="JKJ1336" s="62">
        <f>JKF1336+JKB1336</f>
        <v>3000000</v>
      </c>
      <c r="JKQ1336" s="62" t="s">
        <v>1938</v>
      </c>
      <c r="JKR1336" s="62">
        <f>SUM(JKR1333:JKR1334)</f>
        <v>1000000</v>
      </c>
      <c r="JKS1336" s="62">
        <f>SUM(JKS1333:JKS1334)</f>
        <v>0</v>
      </c>
      <c r="JKT1336" s="62">
        <f>JKS1336/JKR1336</f>
        <v>0</v>
      </c>
      <c r="JKU1336" s="62">
        <f>JKR1336-JKS1336</f>
        <v>1000000</v>
      </c>
      <c r="JKV1336" s="62">
        <f>SUM(JKV1333:JKV1334)</f>
        <v>2000000</v>
      </c>
      <c r="JKW1336" s="62">
        <f>SUM(JKW1333:JKW1334)</f>
        <v>0</v>
      </c>
      <c r="JKX1336" s="62">
        <f>JKW1336/JKV1336</f>
        <v>0</v>
      </c>
      <c r="JKY1336" s="62">
        <f>JKV1336-JKW1336</f>
        <v>2000000</v>
      </c>
      <c r="JKZ1336" s="62">
        <f>JKV1336+JKR1336</f>
        <v>3000000</v>
      </c>
      <c r="JLG1336" s="62" t="s">
        <v>1938</v>
      </c>
      <c r="JLH1336" s="62">
        <f>SUM(JLH1333:JLH1334)</f>
        <v>1000000</v>
      </c>
      <c r="JLI1336" s="62">
        <f>SUM(JLI1333:JLI1334)</f>
        <v>0</v>
      </c>
      <c r="JLJ1336" s="62">
        <f>JLI1336/JLH1336</f>
        <v>0</v>
      </c>
      <c r="JLK1336" s="62">
        <f>JLH1336-JLI1336</f>
        <v>1000000</v>
      </c>
      <c r="JLL1336" s="62">
        <f>SUM(JLL1333:JLL1334)</f>
        <v>2000000</v>
      </c>
      <c r="JLM1336" s="62">
        <f>SUM(JLM1333:JLM1334)</f>
        <v>0</v>
      </c>
      <c r="JLN1336" s="62">
        <f>JLM1336/JLL1336</f>
        <v>0</v>
      </c>
      <c r="JLO1336" s="62">
        <f>JLL1336-JLM1336</f>
        <v>2000000</v>
      </c>
      <c r="JLP1336" s="62">
        <f>JLL1336+JLH1336</f>
        <v>3000000</v>
      </c>
      <c r="JLW1336" s="62" t="s">
        <v>1938</v>
      </c>
      <c r="JLX1336" s="62">
        <f>SUM(JLX1333:JLX1334)</f>
        <v>1000000</v>
      </c>
      <c r="JLY1336" s="62">
        <f>SUM(JLY1333:JLY1334)</f>
        <v>0</v>
      </c>
      <c r="JLZ1336" s="62">
        <f>JLY1336/JLX1336</f>
        <v>0</v>
      </c>
      <c r="JMA1336" s="62">
        <f>JLX1336-JLY1336</f>
        <v>1000000</v>
      </c>
      <c r="JMB1336" s="62">
        <f>SUM(JMB1333:JMB1334)</f>
        <v>2000000</v>
      </c>
      <c r="JMC1336" s="62">
        <f>SUM(JMC1333:JMC1334)</f>
        <v>0</v>
      </c>
      <c r="JMD1336" s="62">
        <f>JMC1336/JMB1336</f>
        <v>0</v>
      </c>
      <c r="JME1336" s="62">
        <f>JMB1336-JMC1336</f>
        <v>2000000</v>
      </c>
      <c r="JMF1336" s="62">
        <f>JMB1336+JLX1336</f>
        <v>3000000</v>
      </c>
      <c r="JMM1336" s="62" t="s">
        <v>1938</v>
      </c>
      <c r="JMN1336" s="62">
        <f>SUM(JMN1333:JMN1334)</f>
        <v>1000000</v>
      </c>
      <c r="JMO1336" s="62">
        <f>SUM(JMO1333:JMO1334)</f>
        <v>0</v>
      </c>
      <c r="JMP1336" s="62">
        <f>JMO1336/JMN1336</f>
        <v>0</v>
      </c>
      <c r="JMQ1336" s="62">
        <f>JMN1336-JMO1336</f>
        <v>1000000</v>
      </c>
      <c r="JMR1336" s="62">
        <f>SUM(JMR1333:JMR1334)</f>
        <v>2000000</v>
      </c>
      <c r="JMS1336" s="62">
        <f>SUM(JMS1333:JMS1334)</f>
        <v>0</v>
      </c>
      <c r="JMT1336" s="62">
        <f>JMS1336/JMR1336</f>
        <v>0</v>
      </c>
      <c r="JMU1336" s="62">
        <f>JMR1336-JMS1336</f>
        <v>2000000</v>
      </c>
      <c r="JMV1336" s="62">
        <f>JMR1336+JMN1336</f>
        <v>3000000</v>
      </c>
      <c r="JNC1336" s="62" t="s">
        <v>1938</v>
      </c>
      <c r="JND1336" s="62">
        <f>SUM(JND1333:JND1334)</f>
        <v>1000000</v>
      </c>
      <c r="JNE1336" s="62">
        <f>SUM(JNE1333:JNE1334)</f>
        <v>0</v>
      </c>
      <c r="JNF1336" s="62">
        <f>JNE1336/JND1336</f>
        <v>0</v>
      </c>
      <c r="JNG1336" s="62">
        <f>JND1336-JNE1336</f>
        <v>1000000</v>
      </c>
      <c r="JNH1336" s="62">
        <f>SUM(JNH1333:JNH1334)</f>
        <v>2000000</v>
      </c>
      <c r="JNI1336" s="62">
        <f>SUM(JNI1333:JNI1334)</f>
        <v>0</v>
      </c>
      <c r="JNJ1336" s="62">
        <f>JNI1336/JNH1336</f>
        <v>0</v>
      </c>
      <c r="JNK1336" s="62">
        <f>JNH1336-JNI1336</f>
        <v>2000000</v>
      </c>
      <c r="JNL1336" s="62">
        <f>JNH1336+JND1336</f>
        <v>3000000</v>
      </c>
      <c r="JNS1336" s="62" t="s">
        <v>1938</v>
      </c>
      <c r="JNT1336" s="62">
        <f>SUM(JNT1333:JNT1334)</f>
        <v>1000000</v>
      </c>
      <c r="JNU1336" s="62">
        <f>SUM(JNU1333:JNU1334)</f>
        <v>0</v>
      </c>
      <c r="JNV1336" s="62">
        <f>JNU1336/JNT1336</f>
        <v>0</v>
      </c>
      <c r="JNW1336" s="62">
        <f>JNT1336-JNU1336</f>
        <v>1000000</v>
      </c>
      <c r="JNX1336" s="62">
        <f>SUM(JNX1333:JNX1334)</f>
        <v>2000000</v>
      </c>
      <c r="JNY1336" s="62">
        <f>SUM(JNY1333:JNY1334)</f>
        <v>0</v>
      </c>
      <c r="JNZ1336" s="62">
        <f>JNY1336/JNX1336</f>
        <v>0</v>
      </c>
      <c r="JOA1336" s="62">
        <f>JNX1336-JNY1336</f>
        <v>2000000</v>
      </c>
      <c r="JOB1336" s="62">
        <f>JNX1336+JNT1336</f>
        <v>3000000</v>
      </c>
      <c r="JOI1336" s="62" t="s">
        <v>1938</v>
      </c>
      <c r="JOJ1336" s="62">
        <f>SUM(JOJ1333:JOJ1334)</f>
        <v>1000000</v>
      </c>
      <c r="JOK1336" s="62">
        <f>SUM(JOK1333:JOK1334)</f>
        <v>0</v>
      </c>
      <c r="JOL1336" s="62">
        <f>JOK1336/JOJ1336</f>
        <v>0</v>
      </c>
      <c r="JOM1336" s="62">
        <f>JOJ1336-JOK1336</f>
        <v>1000000</v>
      </c>
      <c r="JON1336" s="62">
        <f>SUM(JON1333:JON1334)</f>
        <v>2000000</v>
      </c>
      <c r="JOO1336" s="62">
        <f>SUM(JOO1333:JOO1334)</f>
        <v>0</v>
      </c>
      <c r="JOP1336" s="62">
        <f>JOO1336/JON1336</f>
        <v>0</v>
      </c>
      <c r="JOQ1336" s="62">
        <f>JON1336-JOO1336</f>
        <v>2000000</v>
      </c>
      <c r="JOR1336" s="62">
        <f>JON1336+JOJ1336</f>
        <v>3000000</v>
      </c>
      <c r="JOY1336" s="62" t="s">
        <v>1938</v>
      </c>
      <c r="JOZ1336" s="62">
        <f>SUM(JOZ1333:JOZ1334)</f>
        <v>1000000</v>
      </c>
      <c r="JPA1336" s="62">
        <f>SUM(JPA1333:JPA1334)</f>
        <v>0</v>
      </c>
      <c r="JPB1336" s="62">
        <f>JPA1336/JOZ1336</f>
        <v>0</v>
      </c>
      <c r="JPC1336" s="62">
        <f>JOZ1336-JPA1336</f>
        <v>1000000</v>
      </c>
      <c r="JPD1336" s="62">
        <f>SUM(JPD1333:JPD1334)</f>
        <v>2000000</v>
      </c>
      <c r="JPE1336" s="62">
        <f>SUM(JPE1333:JPE1334)</f>
        <v>0</v>
      </c>
      <c r="JPF1336" s="62">
        <f>JPE1336/JPD1336</f>
        <v>0</v>
      </c>
      <c r="JPG1336" s="62">
        <f>JPD1336-JPE1336</f>
        <v>2000000</v>
      </c>
      <c r="JPH1336" s="62">
        <f>JPD1336+JOZ1336</f>
        <v>3000000</v>
      </c>
      <c r="JPO1336" s="62" t="s">
        <v>1938</v>
      </c>
      <c r="JPP1336" s="62">
        <f>SUM(JPP1333:JPP1334)</f>
        <v>1000000</v>
      </c>
      <c r="JPQ1336" s="62">
        <f>SUM(JPQ1333:JPQ1334)</f>
        <v>0</v>
      </c>
      <c r="JPR1336" s="62">
        <f>JPQ1336/JPP1336</f>
        <v>0</v>
      </c>
      <c r="JPS1336" s="62">
        <f>JPP1336-JPQ1336</f>
        <v>1000000</v>
      </c>
      <c r="JPT1336" s="62">
        <f>SUM(JPT1333:JPT1334)</f>
        <v>2000000</v>
      </c>
      <c r="JPU1336" s="62">
        <f>SUM(JPU1333:JPU1334)</f>
        <v>0</v>
      </c>
      <c r="JPV1336" s="62">
        <f>JPU1336/JPT1336</f>
        <v>0</v>
      </c>
      <c r="JPW1336" s="62">
        <f>JPT1336-JPU1336</f>
        <v>2000000</v>
      </c>
      <c r="JPX1336" s="62">
        <f>JPT1336+JPP1336</f>
        <v>3000000</v>
      </c>
      <c r="JQE1336" s="62" t="s">
        <v>1938</v>
      </c>
      <c r="JQF1336" s="62">
        <f>SUM(JQF1333:JQF1334)</f>
        <v>1000000</v>
      </c>
      <c r="JQG1336" s="62">
        <f>SUM(JQG1333:JQG1334)</f>
        <v>0</v>
      </c>
      <c r="JQH1336" s="62">
        <f>JQG1336/JQF1336</f>
        <v>0</v>
      </c>
      <c r="JQI1336" s="62">
        <f>JQF1336-JQG1336</f>
        <v>1000000</v>
      </c>
      <c r="JQJ1336" s="62">
        <f>SUM(JQJ1333:JQJ1334)</f>
        <v>2000000</v>
      </c>
      <c r="JQK1336" s="62">
        <f>SUM(JQK1333:JQK1334)</f>
        <v>0</v>
      </c>
      <c r="JQL1336" s="62">
        <f>JQK1336/JQJ1336</f>
        <v>0</v>
      </c>
      <c r="JQM1336" s="62">
        <f>JQJ1336-JQK1336</f>
        <v>2000000</v>
      </c>
      <c r="JQN1336" s="62">
        <f>JQJ1336+JQF1336</f>
        <v>3000000</v>
      </c>
      <c r="JQU1336" s="62" t="s">
        <v>1938</v>
      </c>
      <c r="JQV1336" s="62">
        <f>SUM(JQV1333:JQV1334)</f>
        <v>1000000</v>
      </c>
      <c r="JQW1336" s="62">
        <f>SUM(JQW1333:JQW1334)</f>
        <v>0</v>
      </c>
      <c r="JQX1336" s="62">
        <f>JQW1336/JQV1336</f>
        <v>0</v>
      </c>
      <c r="JQY1336" s="62">
        <f>JQV1336-JQW1336</f>
        <v>1000000</v>
      </c>
      <c r="JQZ1336" s="62">
        <f>SUM(JQZ1333:JQZ1334)</f>
        <v>2000000</v>
      </c>
      <c r="JRA1336" s="62">
        <f>SUM(JRA1333:JRA1334)</f>
        <v>0</v>
      </c>
      <c r="JRB1336" s="62">
        <f>JRA1336/JQZ1336</f>
        <v>0</v>
      </c>
      <c r="JRC1336" s="62">
        <f>JQZ1336-JRA1336</f>
        <v>2000000</v>
      </c>
      <c r="JRD1336" s="62">
        <f>JQZ1336+JQV1336</f>
        <v>3000000</v>
      </c>
      <c r="JRK1336" s="62" t="s">
        <v>1938</v>
      </c>
      <c r="JRL1336" s="62">
        <f>SUM(JRL1333:JRL1334)</f>
        <v>1000000</v>
      </c>
      <c r="JRM1336" s="62">
        <f>SUM(JRM1333:JRM1334)</f>
        <v>0</v>
      </c>
      <c r="JRN1336" s="62">
        <f>JRM1336/JRL1336</f>
        <v>0</v>
      </c>
      <c r="JRO1336" s="62">
        <f>JRL1336-JRM1336</f>
        <v>1000000</v>
      </c>
      <c r="JRP1336" s="62">
        <f>SUM(JRP1333:JRP1334)</f>
        <v>2000000</v>
      </c>
      <c r="JRQ1336" s="62">
        <f>SUM(JRQ1333:JRQ1334)</f>
        <v>0</v>
      </c>
      <c r="JRR1336" s="62">
        <f>JRQ1336/JRP1336</f>
        <v>0</v>
      </c>
      <c r="JRS1336" s="62">
        <f>JRP1336-JRQ1336</f>
        <v>2000000</v>
      </c>
      <c r="JRT1336" s="62">
        <f>JRP1336+JRL1336</f>
        <v>3000000</v>
      </c>
      <c r="JSA1336" s="62" t="s">
        <v>1938</v>
      </c>
      <c r="JSB1336" s="62">
        <f>SUM(JSB1333:JSB1334)</f>
        <v>1000000</v>
      </c>
      <c r="JSC1336" s="62">
        <f>SUM(JSC1333:JSC1334)</f>
        <v>0</v>
      </c>
      <c r="JSD1336" s="62">
        <f>JSC1336/JSB1336</f>
        <v>0</v>
      </c>
      <c r="JSE1336" s="62">
        <f>JSB1336-JSC1336</f>
        <v>1000000</v>
      </c>
      <c r="JSF1336" s="62">
        <f>SUM(JSF1333:JSF1334)</f>
        <v>2000000</v>
      </c>
      <c r="JSG1336" s="62">
        <f>SUM(JSG1333:JSG1334)</f>
        <v>0</v>
      </c>
      <c r="JSH1336" s="62">
        <f>JSG1336/JSF1336</f>
        <v>0</v>
      </c>
      <c r="JSI1336" s="62">
        <f>JSF1336-JSG1336</f>
        <v>2000000</v>
      </c>
      <c r="JSJ1336" s="62">
        <f>JSF1336+JSB1336</f>
        <v>3000000</v>
      </c>
      <c r="JSQ1336" s="62" t="s">
        <v>1938</v>
      </c>
      <c r="JSR1336" s="62">
        <f>SUM(JSR1333:JSR1334)</f>
        <v>1000000</v>
      </c>
      <c r="JSS1336" s="62">
        <f>SUM(JSS1333:JSS1334)</f>
        <v>0</v>
      </c>
      <c r="JST1336" s="62">
        <f>JSS1336/JSR1336</f>
        <v>0</v>
      </c>
      <c r="JSU1336" s="62">
        <f>JSR1336-JSS1336</f>
        <v>1000000</v>
      </c>
      <c r="JSV1336" s="62">
        <f>SUM(JSV1333:JSV1334)</f>
        <v>2000000</v>
      </c>
      <c r="JSW1336" s="62">
        <f>SUM(JSW1333:JSW1334)</f>
        <v>0</v>
      </c>
      <c r="JSX1336" s="62">
        <f>JSW1336/JSV1336</f>
        <v>0</v>
      </c>
      <c r="JSY1336" s="62">
        <f>JSV1336-JSW1336</f>
        <v>2000000</v>
      </c>
      <c r="JSZ1336" s="62">
        <f>JSV1336+JSR1336</f>
        <v>3000000</v>
      </c>
      <c r="JTG1336" s="62" t="s">
        <v>1938</v>
      </c>
      <c r="JTH1336" s="62">
        <f>SUM(JTH1333:JTH1334)</f>
        <v>1000000</v>
      </c>
      <c r="JTI1336" s="62">
        <f>SUM(JTI1333:JTI1334)</f>
        <v>0</v>
      </c>
      <c r="JTJ1336" s="62">
        <f>JTI1336/JTH1336</f>
        <v>0</v>
      </c>
      <c r="JTK1336" s="62">
        <f>JTH1336-JTI1336</f>
        <v>1000000</v>
      </c>
      <c r="JTL1336" s="62">
        <f>SUM(JTL1333:JTL1334)</f>
        <v>2000000</v>
      </c>
      <c r="JTM1336" s="62">
        <f>SUM(JTM1333:JTM1334)</f>
        <v>0</v>
      </c>
      <c r="JTN1336" s="62">
        <f>JTM1336/JTL1336</f>
        <v>0</v>
      </c>
      <c r="JTO1336" s="62">
        <f>JTL1336-JTM1336</f>
        <v>2000000</v>
      </c>
      <c r="JTP1336" s="62">
        <f>JTL1336+JTH1336</f>
        <v>3000000</v>
      </c>
      <c r="JTW1336" s="62" t="s">
        <v>1938</v>
      </c>
      <c r="JTX1336" s="62">
        <f>SUM(JTX1333:JTX1334)</f>
        <v>1000000</v>
      </c>
      <c r="JTY1336" s="62">
        <f>SUM(JTY1333:JTY1334)</f>
        <v>0</v>
      </c>
      <c r="JTZ1336" s="62">
        <f>JTY1336/JTX1336</f>
        <v>0</v>
      </c>
      <c r="JUA1336" s="62">
        <f>JTX1336-JTY1336</f>
        <v>1000000</v>
      </c>
      <c r="JUB1336" s="62">
        <f>SUM(JUB1333:JUB1334)</f>
        <v>2000000</v>
      </c>
      <c r="JUC1336" s="62">
        <f>SUM(JUC1333:JUC1334)</f>
        <v>0</v>
      </c>
      <c r="JUD1336" s="62">
        <f>JUC1336/JUB1336</f>
        <v>0</v>
      </c>
      <c r="JUE1336" s="62">
        <f>JUB1336-JUC1336</f>
        <v>2000000</v>
      </c>
      <c r="JUF1336" s="62">
        <f>JUB1336+JTX1336</f>
        <v>3000000</v>
      </c>
      <c r="JUM1336" s="62" t="s">
        <v>1938</v>
      </c>
      <c r="JUN1336" s="62">
        <f>SUM(JUN1333:JUN1334)</f>
        <v>1000000</v>
      </c>
      <c r="JUO1336" s="62">
        <f>SUM(JUO1333:JUO1334)</f>
        <v>0</v>
      </c>
      <c r="JUP1336" s="62">
        <f>JUO1336/JUN1336</f>
        <v>0</v>
      </c>
      <c r="JUQ1336" s="62">
        <f>JUN1336-JUO1336</f>
        <v>1000000</v>
      </c>
      <c r="JUR1336" s="62">
        <f>SUM(JUR1333:JUR1334)</f>
        <v>2000000</v>
      </c>
      <c r="JUS1336" s="62">
        <f>SUM(JUS1333:JUS1334)</f>
        <v>0</v>
      </c>
      <c r="JUT1336" s="62">
        <f>JUS1336/JUR1336</f>
        <v>0</v>
      </c>
      <c r="JUU1336" s="62">
        <f>JUR1336-JUS1336</f>
        <v>2000000</v>
      </c>
      <c r="JUV1336" s="62">
        <f>JUR1336+JUN1336</f>
        <v>3000000</v>
      </c>
      <c r="JVC1336" s="62" t="s">
        <v>1938</v>
      </c>
      <c r="JVD1336" s="62">
        <f>SUM(JVD1333:JVD1334)</f>
        <v>1000000</v>
      </c>
      <c r="JVE1336" s="62">
        <f>SUM(JVE1333:JVE1334)</f>
        <v>0</v>
      </c>
      <c r="JVF1336" s="62">
        <f>JVE1336/JVD1336</f>
        <v>0</v>
      </c>
      <c r="JVG1336" s="62">
        <f>JVD1336-JVE1336</f>
        <v>1000000</v>
      </c>
      <c r="JVH1336" s="62">
        <f>SUM(JVH1333:JVH1334)</f>
        <v>2000000</v>
      </c>
      <c r="JVI1336" s="62">
        <f>SUM(JVI1333:JVI1334)</f>
        <v>0</v>
      </c>
      <c r="JVJ1336" s="62">
        <f>JVI1336/JVH1336</f>
        <v>0</v>
      </c>
      <c r="JVK1336" s="62">
        <f>JVH1336-JVI1336</f>
        <v>2000000</v>
      </c>
      <c r="JVL1336" s="62">
        <f>JVH1336+JVD1336</f>
        <v>3000000</v>
      </c>
      <c r="JVS1336" s="62" t="s">
        <v>1938</v>
      </c>
      <c r="JVT1336" s="62">
        <f>SUM(JVT1333:JVT1334)</f>
        <v>1000000</v>
      </c>
      <c r="JVU1336" s="62">
        <f>SUM(JVU1333:JVU1334)</f>
        <v>0</v>
      </c>
      <c r="JVV1336" s="62">
        <f>JVU1336/JVT1336</f>
        <v>0</v>
      </c>
      <c r="JVW1336" s="62">
        <f>JVT1336-JVU1336</f>
        <v>1000000</v>
      </c>
      <c r="JVX1336" s="62">
        <f>SUM(JVX1333:JVX1334)</f>
        <v>2000000</v>
      </c>
      <c r="JVY1336" s="62">
        <f>SUM(JVY1333:JVY1334)</f>
        <v>0</v>
      </c>
      <c r="JVZ1336" s="62">
        <f>JVY1336/JVX1336</f>
        <v>0</v>
      </c>
      <c r="JWA1336" s="62">
        <f>JVX1336-JVY1336</f>
        <v>2000000</v>
      </c>
      <c r="JWB1336" s="62">
        <f>JVX1336+JVT1336</f>
        <v>3000000</v>
      </c>
      <c r="JWI1336" s="62" t="s">
        <v>1938</v>
      </c>
      <c r="JWJ1336" s="62">
        <f>SUM(JWJ1333:JWJ1334)</f>
        <v>1000000</v>
      </c>
      <c r="JWK1336" s="62">
        <f>SUM(JWK1333:JWK1334)</f>
        <v>0</v>
      </c>
      <c r="JWL1336" s="62">
        <f>JWK1336/JWJ1336</f>
        <v>0</v>
      </c>
      <c r="JWM1336" s="62">
        <f>JWJ1336-JWK1336</f>
        <v>1000000</v>
      </c>
      <c r="JWN1336" s="62">
        <f>SUM(JWN1333:JWN1334)</f>
        <v>2000000</v>
      </c>
      <c r="JWO1336" s="62">
        <f>SUM(JWO1333:JWO1334)</f>
        <v>0</v>
      </c>
      <c r="JWP1336" s="62">
        <f>JWO1336/JWN1336</f>
        <v>0</v>
      </c>
      <c r="JWQ1336" s="62">
        <f>JWN1336-JWO1336</f>
        <v>2000000</v>
      </c>
      <c r="JWR1336" s="62">
        <f>JWN1336+JWJ1336</f>
        <v>3000000</v>
      </c>
      <c r="JWY1336" s="62" t="s">
        <v>1938</v>
      </c>
      <c r="JWZ1336" s="62">
        <f>SUM(JWZ1333:JWZ1334)</f>
        <v>1000000</v>
      </c>
      <c r="JXA1336" s="62">
        <f>SUM(JXA1333:JXA1334)</f>
        <v>0</v>
      </c>
      <c r="JXB1336" s="62">
        <f>JXA1336/JWZ1336</f>
        <v>0</v>
      </c>
      <c r="JXC1336" s="62">
        <f>JWZ1336-JXA1336</f>
        <v>1000000</v>
      </c>
      <c r="JXD1336" s="62">
        <f>SUM(JXD1333:JXD1334)</f>
        <v>2000000</v>
      </c>
      <c r="JXE1336" s="62">
        <f>SUM(JXE1333:JXE1334)</f>
        <v>0</v>
      </c>
      <c r="JXF1336" s="62">
        <f>JXE1336/JXD1336</f>
        <v>0</v>
      </c>
      <c r="JXG1336" s="62">
        <f>JXD1336-JXE1336</f>
        <v>2000000</v>
      </c>
      <c r="JXH1336" s="62">
        <f>JXD1336+JWZ1336</f>
        <v>3000000</v>
      </c>
      <c r="JXO1336" s="62" t="s">
        <v>1938</v>
      </c>
      <c r="JXP1336" s="62">
        <f>SUM(JXP1333:JXP1334)</f>
        <v>1000000</v>
      </c>
      <c r="JXQ1336" s="62">
        <f>SUM(JXQ1333:JXQ1334)</f>
        <v>0</v>
      </c>
      <c r="JXR1336" s="62">
        <f>JXQ1336/JXP1336</f>
        <v>0</v>
      </c>
      <c r="JXS1336" s="62">
        <f>JXP1336-JXQ1336</f>
        <v>1000000</v>
      </c>
      <c r="JXT1336" s="62">
        <f>SUM(JXT1333:JXT1334)</f>
        <v>2000000</v>
      </c>
      <c r="JXU1336" s="62">
        <f>SUM(JXU1333:JXU1334)</f>
        <v>0</v>
      </c>
      <c r="JXV1336" s="62">
        <f>JXU1336/JXT1336</f>
        <v>0</v>
      </c>
      <c r="JXW1336" s="62">
        <f>JXT1336-JXU1336</f>
        <v>2000000</v>
      </c>
      <c r="JXX1336" s="62">
        <f>JXT1336+JXP1336</f>
        <v>3000000</v>
      </c>
      <c r="JYE1336" s="62" t="s">
        <v>1938</v>
      </c>
      <c r="JYF1336" s="62">
        <f>SUM(JYF1333:JYF1334)</f>
        <v>1000000</v>
      </c>
      <c r="JYG1336" s="62">
        <f>SUM(JYG1333:JYG1334)</f>
        <v>0</v>
      </c>
      <c r="JYH1336" s="62">
        <f>JYG1336/JYF1336</f>
        <v>0</v>
      </c>
      <c r="JYI1336" s="62">
        <f>JYF1336-JYG1336</f>
        <v>1000000</v>
      </c>
      <c r="JYJ1336" s="62">
        <f>SUM(JYJ1333:JYJ1334)</f>
        <v>2000000</v>
      </c>
      <c r="JYK1336" s="62">
        <f>SUM(JYK1333:JYK1334)</f>
        <v>0</v>
      </c>
      <c r="JYL1336" s="62">
        <f>JYK1336/JYJ1336</f>
        <v>0</v>
      </c>
      <c r="JYM1336" s="62">
        <f>JYJ1336-JYK1336</f>
        <v>2000000</v>
      </c>
      <c r="JYN1336" s="62">
        <f>JYJ1336+JYF1336</f>
        <v>3000000</v>
      </c>
      <c r="JYU1336" s="62" t="s">
        <v>1938</v>
      </c>
      <c r="JYV1336" s="62">
        <f>SUM(JYV1333:JYV1334)</f>
        <v>1000000</v>
      </c>
      <c r="JYW1336" s="62">
        <f>SUM(JYW1333:JYW1334)</f>
        <v>0</v>
      </c>
      <c r="JYX1336" s="62">
        <f>JYW1336/JYV1336</f>
        <v>0</v>
      </c>
      <c r="JYY1336" s="62">
        <f>JYV1336-JYW1336</f>
        <v>1000000</v>
      </c>
      <c r="JYZ1336" s="62">
        <f>SUM(JYZ1333:JYZ1334)</f>
        <v>2000000</v>
      </c>
      <c r="JZA1336" s="62">
        <f>SUM(JZA1333:JZA1334)</f>
        <v>0</v>
      </c>
      <c r="JZB1336" s="62">
        <f>JZA1336/JYZ1336</f>
        <v>0</v>
      </c>
      <c r="JZC1336" s="62">
        <f>JYZ1336-JZA1336</f>
        <v>2000000</v>
      </c>
      <c r="JZD1336" s="62">
        <f>JYZ1336+JYV1336</f>
        <v>3000000</v>
      </c>
      <c r="JZK1336" s="62" t="s">
        <v>1938</v>
      </c>
      <c r="JZL1336" s="62">
        <f>SUM(JZL1333:JZL1334)</f>
        <v>1000000</v>
      </c>
      <c r="JZM1336" s="62">
        <f>SUM(JZM1333:JZM1334)</f>
        <v>0</v>
      </c>
      <c r="JZN1336" s="62">
        <f>JZM1336/JZL1336</f>
        <v>0</v>
      </c>
      <c r="JZO1336" s="62">
        <f>JZL1336-JZM1336</f>
        <v>1000000</v>
      </c>
      <c r="JZP1336" s="62">
        <f>SUM(JZP1333:JZP1334)</f>
        <v>2000000</v>
      </c>
      <c r="JZQ1336" s="62">
        <f>SUM(JZQ1333:JZQ1334)</f>
        <v>0</v>
      </c>
      <c r="JZR1336" s="62">
        <f>JZQ1336/JZP1336</f>
        <v>0</v>
      </c>
      <c r="JZS1336" s="62">
        <f>JZP1336-JZQ1336</f>
        <v>2000000</v>
      </c>
      <c r="JZT1336" s="62">
        <f>JZP1336+JZL1336</f>
        <v>3000000</v>
      </c>
      <c r="KAA1336" s="62" t="s">
        <v>1938</v>
      </c>
      <c r="KAB1336" s="62">
        <f>SUM(KAB1333:KAB1334)</f>
        <v>1000000</v>
      </c>
      <c r="KAC1336" s="62">
        <f>SUM(KAC1333:KAC1334)</f>
        <v>0</v>
      </c>
      <c r="KAD1336" s="62">
        <f>KAC1336/KAB1336</f>
        <v>0</v>
      </c>
      <c r="KAE1336" s="62">
        <f>KAB1336-KAC1336</f>
        <v>1000000</v>
      </c>
      <c r="KAF1336" s="62">
        <f>SUM(KAF1333:KAF1334)</f>
        <v>2000000</v>
      </c>
      <c r="KAG1336" s="62">
        <f>SUM(KAG1333:KAG1334)</f>
        <v>0</v>
      </c>
      <c r="KAH1336" s="62">
        <f>KAG1336/KAF1336</f>
        <v>0</v>
      </c>
      <c r="KAI1336" s="62">
        <f>KAF1336-KAG1336</f>
        <v>2000000</v>
      </c>
      <c r="KAJ1336" s="62">
        <f>KAF1336+KAB1336</f>
        <v>3000000</v>
      </c>
      <c r="KAQ1336" s="62" t="s">
        <v>1938</v>
      </c>
      <c r="KAR1336" s="62">
        <f>SUM(KAR1333:KAR1334)</f>
        <v>1000000</v>
      </c>
      <c r="KAS1336" s="62">
        <f>SUM(KAS1333:KAS1334)</f>
        <v>0</v>
      </c>
      <c r="KAT1336" s="62">
        <f>KAS1336/KAR1336</f>
        <v>0</v>
      </c>
      <c r="KAU1336" s="62">
        <f>KAR1336-KAS1336</f>
        <v>1000000</v>
      </c>
      <c r="KAV1336" s="62">
        <f>SUM(KAV1333:KAV1334)</f>
        <v>2000000</v>
      </c>
      <c r="KAW1336" s="62">
        <f>SUM(KAW1333:KAW1334)</f>
        <v>0</v>
      </c>
      <c r="KAX1336" s="62">
        <f>KAW1336/KAV1336</f>
        <v>0</v>
      </c>
      <c r="KAY1336" s="62">
        <f>KAV1336-KAW1336</f>
        <v>2000000</v>
      </c>
      <c r="KAZ1336" s="62">
        <f>KAV1336+KAR1336</f>
        <v>3000000</v>
      </c>
      <c r="KBG1336" s="62" t="s">
        <v>1938</v>
      </c>
      <c r="KBH1336" s="62">
        <f>SUM(KBH1333:KBH1334)</f>
        <v>1000000</v>
      </c>
      <c r="KBI1336" s="62">
        <f>SUM(KBI1333:KBI1334)</f>
        <v>0</v>
      </c>
      <c r="KBJ1336" s="62">
        <f>KBI1336/KBH1336</f>
        <v>0</v>
      </c>
      <c r="KBK1336" s="62">
        <f>KBH1336-KBI1336</f>
        <v>1000000</v>
      </c>
      <c r="KBL1336" s="62">
        <f>SUM(KBL1333:KBL1334)</f>
        <v>2000000</v>
      </c>
      <c r="KBM1336" s="62">
        <f>SUM(KBM1333:KBM1334)</f>
        <v>0</v>
      </c>
      <c r="KBN1336" s="62">
        <f>KBM1336/KBL1336</f>
        <v>0</v>
      </c>
      <c r="KBO1336" s="62">
        <f>KBL1336-KBM1336</f>
        <v>2000000</v>
      </c>
      <c r="KBP1336" s="62">
        <f>KBL1336+KBH1336</f>
        <v>3000000</v>
      </c>
      <c r="KBW1336" s="62" t="s">
        <v>1938</v>
      </c>
      <c r="KBX1336" s="62">
        <f>SUM(KBX1333:KBX1334)</f>
        <v>1000000</v>
      </c>
      <c r="KBY1336" s="62">
        <f>SUM(KBY1333:KBY1334)</f>
        <v>0</v>
      </c>
      <c r="KBZ1336" s="62">
        <f>KBY1336/KBX1336</f>
        <v>0</v>
      </c>
      <c r="KCA1336" s="62">
        <f>KBX1336-KBY1336</f>
        <v>1000000</v>
      </c>
      <c r="KCB1336" s="62">
        <f>SUM(KCB1333:KCB1334)</f>
        <v>2000000</v>
      </c>
      <c r="KCC1336" s="62">
        <f>SUM(KCC1333:KCC1334)</f>
        <v>0</v>
      </c>
      <c r="KCD1336" s="62">
        <f>KCC1336/KCB1336</f>
        <v>0</v>
      </c>
      <c r="KCE1336" s="62">
        <f>KCB1336-KCC1336</f>
        <v>2000000</v>
      </c>
      <c r="KCF1336" s="62">
        <f>KCB1336+KBX1336</f>
        <v>3000000</v>
      </c>
      <c r="KCM1336" s="62" t="s">
        <v>1938</v>
      </c>
      <c r="KCN1336" s="62">
        <f>SUM(KCN1333:KCN1334)</f>
        <v>1000000</v>
      </c>
      <c r="KCO1336" s="62">
        <f>SUM(KCO1333:KCO1334)</f>
        <v>0</v>
      </c>
      <c r="KCP1336" s="62">
        <f>KCO1336/KCN1336</f>
        <v>0</v>
      </c>
      <c r="KCQ1336" s="62">
        <f>KCN1336-KCO1336</f>
        <v>1000000</v>
      </c>
      <c r="KCR1336" s="62">
        <f>SUM(KCR1333:KCR1334)</f>
        <v>2000000</v>
      </c>
      <c r="KCS1336" s="62">
        <f>SUM(KCS1333:KCS1334)</f>
        <v>0</v>
      </c>
      <c r="KCT1336" s="62">
        <f>KCS1336/KCR1336</f>
        <v>0</v>
      </c>
      <c r="KCU1336" s="62">
        <f>KCR1336-KCS1336</f>
        <v>2000000</v>
      </c>
      <c r="KCV1336" s="62">
        <f>KCR1336+KCN1336</f>
        <v>3000000</v>
      </c>
      <c r="KDC1336" s="62" t="s">
        <v>1938</v>
      </c>
      <c r="KDD1336" s="62">
        <f>SUM(KDD1333:KDD1334)</f>
        <v>1000000</v>
      </c>
      <c r="KDE1336" s="62">
        <f>SUM(KDE1333:KDE1334)</f>
        <v>0</v>
      </c>
      <c r="KDF1336" s="62">
        <f>KDE1336/KDD1336</f>
        <v>0</v>
      </c>
      <c r="KDG1336" s="62">
        <f>KDD1336-KDE1336</f>
        <v>1000000</v>
      </c>
      <c r="KDH1336" s="62">
        <f>SUM(KDH1333:KDH1334)</f>
        <v>2000000</v>
      </c>
      <c r="KDI1336" s="62">
        <f>SUM(KDI1333:KDI1334)</f>
        <v>0</v>
      </c>
      <c r="KDJ1336" s="62">
        <f>KDI1336/KDH1336</f>
        <v>0</v>
      </c>
      <c r="KDK1336" s="62">
        <f>KDH1336-KDI1336</f>
        <v>2000000</v>
      </c>
      <c r="KDL1336" s="62">
        <f>KDH1336+KDD1336</f>
        <v>3000000</v>
      </c>
      <c r="KDS1336" s="62" t="s">
        <v>1938</v>
      </c>
      <c r="KDT1336" s="62">
        <f>SUM(KDT1333:KDT1334)</f>
        <v>1000000</v>
      </c>
      <c r="KDU1336" s="62">
        <f>SUM(KDU1333:KDU1334)</f>
        <v>0</v>
      </c>
      <c r="KDV1336" s="62">
        <f>KDU1336/KDT1336</f>
        <v>0</v>
      </c>
      <c r="KDW1336" s="62">
        <f>KDT1336-KDU1336</f>
        <v>1000000</v>
      </c>
      <c r="KDX1336" s="62">
        <f>SUM(KDX1333:KDX1334)</f>
        <v>2000000</v>
      </c>
      <c r="KDY1336" s="62">
        <f>SUM(KDY1333:KDY1334)</f>
        <v>0</v>
      </c>
      <c r="KDZ1336" s="62">
        <f>KDY1336/KDX1336</f>
        <v>0</v>
      </c>
      <c r="KEA1336" s="62">
        <f>KDX1336-KDY1336</f>
        <v>2000000</v>
      </c>
      <c r="KEB1336" s="62">
        <f>KDX1336+KDT1336</f>
        <v>3000000</v>
      </c>
      <c r="KEI1336" s="62" t="s">
        <v>1938</v>
      </c>
      <c r="KEJ1336" s="62">
        <f>SUM(KEJ1333:KEJ1334)</f>
        <v>1000000</v>
      </c>
      <c r="KEK1336" s="62">
        <f>SUM(KEK1333:KEK1334)</f>
        <v>0</v>
      </c>
      <c r="KEL1336" s="62">
        <f>KEK1336/KEJ1336</f>
        <v>0</v>
      </c>
      <c r="KEM1336" s="62">
        <f>KEJ1336-KEK1336</f>
        <v>1000000</v>
      </c>
      <c r="KEN1336" s="62">
        <f>SUM(KEN1333:KEN1334)</f>
        <v>2000000</v>
      </c>
      <c r="KEO1336" s="62">
        <f>SUM(KEO1333:KEO1334)</f>
        <v>0</v>
      </c>
      <c r="KEP1336" s="62">
        <f>KEO1336/KEN1336</f>
        <v>0</v>
      </c>
      <c r="KEQ1336" s="62">
        <f>KEN1336-KEO1336</f>
        <v>2000000</v>
      </c>
      <c r="KER1336" s="62">
        <f>KEN1336+KEJ1336</f>
        <v>3000000</v>
      </c>
      <c r="KEY1336" s="62" t="s">
        <v>1938</v>
      </c>
      <c r="KEZ1336" s="62">
        <f>SUM(KEZ1333:KEZ1334)</f>
        <v>1000000</v>
      </c>
      <c r="KFA1336" s="62">
        <f>SUM(KFA1333:KFA1334)</f>
        <v>0</v>
      </c>
      <c r="KFB1336" s="62">
        <f>KFA1336/KEZ1336</f>
        <v>0</v>
      </c>
      <c r="KFC1336" s="62">
        <f>KEZ1336-KFA1336</f>
        <v>1000000</v>
      </c>
      <c r="KFD1336" s="62">
        <f>SUM(KFD1333:KFD1334)</f>
        <v>2000000</v>
      </c>
      <c r="KFE1336" s="62">
        <f>SUM(KFE1333:KFE1334)</f>
        <v>0</v>
      </c>
      <c r="KFF1336" s="62">
        <f>KFE1336/KFD1336</f>
        <v>0</v>
      </c>
      <c r="KFG1336" s="62">
        <f>KFD1336-KFE1336</f>
        <v>2000000</v>
      </c>
      <c r="KFH1336" s="62">
        <f>KFD1336+KEZ1336</f>
        <v>3000000</v>
      </c>
      <c r="KFO1336" s="62" t="s">
        <v>1938</v>
      </c>
      <c r="KFP1336" s="62">
        <f>SUM(KFP1333:KFP1334)</f>
        <v>1000000</v>
      </c>
      <c r="KFQ1336" s="62">
        <f>SUM(KFQ1333:KFQ1334)</f>
        <v>0</v>
      </c>
      <c r="KFR1336" s="62">
        <f>KFQ1336/KFP1336</f>
        <v>0</v>
      </c>
      <c r="KFS1336" s="62">
        <f>KFP1336-KFQ1336</f>
        <v>1000000</v>
      </c>
      <c r="KFT1336" s="62">
        <f>SUM(KFT1333:KFT1334)</f>
        <v>2000000</v>
      </c>
      <c r="KFU1336" s="62">
        <f>SUM(KFU1333:KFU1334)</f>
        <v>0</v>
      </c>
      <c r="KFV1336" s="62">
        <f>KFU1336/KFT1336</f>
        <v>0</v>
      </c>
      <c r="KFW1336" s="62">
        <f>KFT1336-KFU1336</f>
        <v>2000000</v>
      </c>
      <c r="KFX1336" s="62">
        <f>KFT1336+KFP1336</f>
        <v>3000000</v>
      </c>
      <c r="KGE1336" s="62" t="s">
        <v>1938</v>
      </c>
      <c r="KGF1336" s="62">
        <f>SUM(KGF1333:KGF1334)</f>
        <v>1000000</v>
      </c>
      <c r="KGG1336" s="62">
        <f>SUM(KGG1333:KGG1334)</f>
        <v>0</v>
      </c>
      <c r="KGH1336" s="62">
        <f>KGG1336/KGF1336</f>
        <v>0</v>
      </c>
      <c r="KGI1336" s="62">
        <f>KGF1336-KGG1336</f>
        <v>1000000</v>
      </c>
      <c r="KGJ1336" s="62">
        <f>SUM(KGJ1333:KGJ1334)</f>
        <v>2000000</v>
      </c>
      <c r="KGK1336" s="62">
        <f>SUM(KGK1333:KGK1334)</f>
        <v>0</v>
      </c>
      <c r="KGL1336" s="62">
        <f>KGK1336/KGJ1336</f>
        <v>0</v>
      </c>
      <c r="KGM1336" s="62">
        <f>KGJ1336-KGK1336</f>
        <v>2000000</v>
      </c>
      <c r="KGN1336" s="62">
        <f>KGJ1336+KGF1336</f>
        <v>3000000</v>
      </c>
      <c r="KGU1336" s="62" t="s">
        <v>1938</v>
      </c>
      <c r="KGV1336" s="62">
        <f>SUM(KGV1333:KGV1334)</f>
        <v>1000000</v>
      </c>
      <c r="KGW1336" s="62">
        <f>SUM(KGW1333:KGW1334)</f>
        <v>0</v>
      </c>
      <c r="KGX1336" s="62">
        <f>KGW1336/KGV1336</f>
        <v>0</v>
      </c>
      <c r="KGY1336" s="62">
        <f>KGV1336-KGW1336</f>
        <v>1000000</v>
      </c>
      <c r="KGZ1336" s="62">
        <f>SUM(KGZ1333:KGZ1334)</f>
        <v>2000000</v>
      </c>
      <c r="KHA1336" s="62">
        <f>SUM(KHA1333:KHA1334)</f>
        <v>0</v>
      </c>
      <c r="KHB1336" s="62">
        <f>KHA1336/KGZ1336</f>
        <v>0</v>
      </c>
      <c r="KHC1336" s="62">
        <f>KGZ1336-KHA1336</f>
        <v>2000000</v>
      </c>
      <c r="KHD1336" s="62">
        <f>KGZ1336+KGV1336</f>
        <v>3000000</v>
      </c>
      <c r="KHK1336" s="62" t="s">
        <v>1938</v>
      </c>
      <c r="KHL1336" s="62">
        <f>SUM(KHL1333:KHL1334)</f>
        <v>1000000</v>
      </c>
      <c r="KHM1336" s="62">
        <f>SUM(KHM1333:KHM1334)</f>
        <v>0</v>
      </c>
      <c r="KHN1336" s="62">
        <f>KHM1336/KHL1336</f>
        <v>0</v>
      </c>
      <c r="KHO1336" s="62">
        <f>KHL1336-KHM1336</f>
        <v>1000000</v>
      </c>
      <c r="KHP1336" s="62">
        <f>SUM(KHP1333:KHP1334)</f>
        <v>2000000</v>
      </c>
      <c r="KHQ1336" s="62">
        <f>SUM(KHQ1333:KHQ1334)</f>
        <v>0</v>
      </c>
      <c r="KHR1336" s="62">
        <f>KHQ1336/KHP1336</f>
        <v>0</v>
      </c>
      <c r="KHS1336" s="62">
        <f>KHP1336-KHQ1336</f>
        <v>2000000</v>
      </c>
      <c r="KHT1336" s="62">
        <f>KHP1336+KHL1336</f>
        <v>3000000</v>
      </c>
      <c r="KIA1336" s="62" t="s">
        <v>1938</v>
      </c>
      <c r="KIB1336" s="62">
        <f>SUM(KIB1333:KIB1334)</f>
        <v>1000000</v>
      </c>
      <c r="KIC1336" s="62">
        <f>SUM(KIC1333:KIC1334)</f>
        <v>0</v>
      </c>
      <c r="KID1336" s="62">
        <f>KIC1336/KIB1336</f>
        <v>0</v>
      </c>
      <c r="KIE1336" s="62">
        <f>KIB1336-KIC1336</f>
        <v>1000000</v>
      </c>
      <c r="KIF1336" s="62">
        <f>SUM(KIF1333:KIF1334)</f>
        <v>2000000</v>
      </c>
      <c r="KIG1336" s="62">
        <f>SUM(KIG1333:KIG1334)</f>
        <v>0</v>
      </c>
      <c r="KIH1336" s="62">
        <f>KIG1336/KIF1336</f>
        <v>0</v>
      </c>
      <c r="KII1336" s="62">
        <f>KIF1336-KIG1336</f>
        <v>2000000</v>
      </c>
      <c r="KIJ1336" s="62">
        <f>KIF1336+KIB1336</f>
        <v>3000000</v>
      </c>
      <c r="KIQ1336" s="62" t="s">
        <v>1938</v>
      </c>
      <c r="KIR1336" s="62">
        <f>SUM(KIR1333:KIR1334)</f>
        <v>1000000</v>
      </c>
      <c r="KIS1336" s="62">
        <f>SUM(KIS1333:KIS1334)</f>
        <v>0</v>
      </c>
      <c r="KIT1336" s="62">
        <f>KIS1336/KIR1336</f>
        <v>0</v>
      </c>
      <c r="KIU1336" s="62">
        <f>KIR1336-KIS1336</f>
        <v>1000000</v>
      </c>
      <c r="KIV1336" s="62">
        <f>SUM(KIV1333:KIV1334)</f>
        <v>2000000</v>
      </c>
      <c r="KIW1336" s="62">
        <f>SUM(KIW1333:KIW1334)</f>
        <v>0</v>
      </c>
      <c r="KIX1336" s="62">
        <f>KIW1336/KIV1336</f>
        <v>0</v>
      </c>
      <c r="KIY1336" s="62">
        <f>KIV1336-KIW1336</f>
        <v>2000000</v>
      </c>
      <c r="KIZ1336" s="62">
        <f>KIV1336+KIR1336</f>
        <v>3000000</v>
      </c>
      <c r="KJG1336" s="62" t="s">
        <v>1938</v>
      </c>
      <c r="KJH1336" s="62">
        <f>SUM(KJH1333:KJH1334)</f>
        <v>1000000</v>
      </c>
      <c r="KJI1336" s="62">
        <f>SUM(KJI1333:KJI1334)</f>
        <v>0</v>
      </c>
      <c r="KJJ1336" s="62">
        <f>KJI1336/KJH1336</f>
        <v>0</v>
      </c>
      <c r="KJK1336" s="62">
        <f>KJH1336-KJI1336</f>
        <v>1000000</v>
      </c>
      <c r="KJL1336" s="62">
        <f>SUM(KJL1333:KJL1334)</f>
        <v>2000000</v>
      </c>
      <c r="KJM1336" s="62">
        <f>SUM(KJM1333:KJM1334)</f>
        <v>0</v>
      </c>
      <c r="KJN1336" s="62">
        <f>KJM1336/KJL1336</f>
        <v>0</v>
      </c>
      <c r="KJO1336" s="62">
        <f>KJL1336-KJM1336</f>
        <v>2000000</v>
      </c>
      <c r="KJP1336" s="62">
        <f>KJL1336+KJH1336</f>
        <v>3000000</v>
      </c>
      <c r="KJW1336" s="62" t="s">
        <v>1938</v>
      </c>
      <c r="KJX1336" s="62">
        <f>SUM(KJX1333:KJX1334)</f>
        <v>1000000</v>
      </c>
      <c r="KJY1336" s="62">
        <f>SUM(KJY1333:KJY1334)</f>
        <v>0</v>
      </c>
      <c r="KJZ1336" s="62">
        <f>KJY1336/KJX1336</f>
        <v>0</v>
      </c>
      <c r="KKA1336" s="62">
        <f>KJX1336-KJY1336</f>
        <v>1000000</v>
      </c>
      <c r="KKB1336" s="62">
        <f>SUM(KKB1333:KKB1334)</f>
        <v>2000000</v>
      </c>
      <c r="KKC1336" s="62">
        <f>SUM(KKC1333:KKC1334)</f>
        <v>0</v>
      </c>
      <c r="KKD1336" s="62">
        <f>KKC1336/KKB1336</f>
        <v>0</v>
      </c>
      <c r="KKE1336" s="62">
        <f>KKB1336-KKC1336</f>
        <v>2000000</v>
      </c>
      <c r="KKF1336" s="62">
        <f>KKB1336+KJX1336</f>
        <v>3000000</v>
      </c>
      <c r="KKM1336" s="62" t="s">
        <v>1938</v>
      </c>
      <c r="KKN1336" s="62">
        <f>SUM(KKN1333:KKN1334)</f>
        <v>1000000</v>
      </c>
      <c r="KKO1336" s="62">
        <f>SUM(KKO1333:KKO1334)</f>
        <v>0</v>
      </c>
      <c r="KKP1336" s="62">
        <f>KKO1336/KKN1336</f>
        <v>0</v>
      </c>
      <c r="KKQ1336" s="62">
        <f>KKN1336-KKO1336</f>
        <v>1000000</v>
      </c>
      <c r="KKR1336" s="62">
        <f>SUM(KKR1333:KKR1334)</f>
        <v>2000000</v>
      </c>
      <c r="KKS1336" s="62">
        <f>SUM(KKS1333:KKS1334)</f>
        <v>0</v>
      </c>
      <c r="KKT1336" s="62">
        <f>KKS1336/KKR1336</f>
        <v>0</v>
      </c>
      <c r="KKU1336" s="62">
        <f>KKR1336-KKS1336</f>
        <v>2000000</v>
      </c>
      <c r="KKV1336" s="62">
        <f>KKR1336+KKN1336</f>
        <v>3000000</v>
      </c>
      <c r="KLC1336" s="62" t="s">
        <v>1938</v>
      </c>
      <c r="KLD1336" s="62">
        <f>SUM(KLD1333:KLD1334)</f>
        <v>1000000</v>
      </c>
      <c r="KLE1336" s="62">
        <f>SUM(KLE1333:KLE1334)</f>
        <v>0</v>
      </c>
      <c r="KLF1336" s="62">
        <f>KLE1336/KLD1336</f>
        <v>0</v>
      </c>
      <c r="KLG1336" s="62">
        <f>KLD1336-KLE1336</f>
        <v>1000000</v>
      </c>
      <c r="KLH1336" s="62">
        <f>SUM(KLH1333:KLH1334)</f>
        <v>2000000</v>
      </c>
      <c r="KLI1336" s="62">
        <f>SUM(KLI1333:KLI1334)</f>
        <v>0</v>
      </c>
      <c r="KLJ1336" s="62">
        <f>KLI1336/KLH1336</f>
        <v>0</v>
      </c>
      <c r="KLK1336" s="62">
        <f>KLH1336-KLI1336</f>
        <v>2000000</v>
      </c>
      <c r="KLL1336" s="62">
        <f>KLH1336+KLD1336</f>
        <v>3000000</v>
      </c>
      <c r="KLS1336" s="62" t="s">
        <v>1938</v>
      </c>
      <c r="KLT1336" s="62">
        <f>SUM(KLT1333:KLT1334)</f>
        <v>1000000</v>
      </c>
      <c r="KLU1336" s="62">
        <f>SUM(KLU1333:KLU1334)</f>
        <v>0</v>
      </c>
      <c r="KLV1336" s="62">
        <f>KLU1336/KLT1336</f>
        <v>0</v>
      </c>
      <c r="KLW1336" s="62">
        <f>KLT1336-KLU1336</f>
        <v>1000000</v>
      </c>
      <c r="KLX1336" s="62">
        <f>SUM(KLX1333:KLX1334)</f>
        <v>2000000</v>
      </c>
      <c r="KLY1336" s="62">
        <f>SUM(KLY1333:KLY1334)</f>
        <v>0</v>
      </c>
      <c r="KLZ1336" s="62">
        <f>KLY1336/KLX1336</f>
        <v>0</v>
      </c>
      <c r="KMA1336" s="62">
        <f>KLX1336-KLY1336</f>
        <v>2000000</v>
      </c>
      <c r="KMB1336" s="62">
        <f>KLX1336+KLT1336</f>
        <v>3000000</v>
      </c>
      <c r="KMI1336" s="62" t="s">
        <v>1938</v>
      </c>
      <c r="KMJ1336" s="62">
        <f>SUM(KMJ1333:KMJ1334)</f>
        <v>1000000</v>
      </c>
      <c r="KMK1336" s="62">
        <f>SUM(KMK1333:KMK1334)</f>
        <v>0</v>
      </c>
      <c r="KML1336" s="62">
        <f>KMK1336/KMJ1336</f>
        <v>0</v>
      </c>
      <c r="KMM1336" s="62">
        <f>KMJ1336-KMK1336</f>
        <v>1000000</v>
      </c>
      <c r="KMN1336" s="62">
        <f>SUM(KMN1333:KMN1334)</f>
        <v>2000000</v>
      </c>
      <c r="KMO1336" s="62">
        <f>SUM(KMO1333:KMO1334)</f>
        <v>0</v>
      </c>
      <c r="KMP1336" s="62">
        <f>KMO1336/KMN1336</f>
        <v>0</v>
      </c>
      <c r="KMQ1336" s="62">
        <f>KMN1336-KMO1336</f>
        <v>2000000</v>
      </c>
      <c r="KMR1336" s="62">
        <f>KMN1336+KMJ1336</f>
        <v>3000000</v>
      </c>
      <c r="KMY1336" s="62" t="s">
        <v>1938</v>
      </c>
      <c r="KMZ1336" s="62">
        <f>SUM(KMZ1333:KMZ1334)</f>
        <v>1000000</v>
      </c>
      <c r="KNA1336" s="62">
        <f>SUM(KNA1333:KNA1334)</f>
        <v>0</v>
      </c>
      <c r="KNB1336" s="62">
        <f>KNA1336/KMZ1336</f>
        <v>0</v>
      </c>
      <c r="KNC1336" s="62">
        <f>KMZ1336-KNA1336</f>
        <v>1000000</v>
      </c>
      <c r="KND1336" s="62">
        <f>SUM(KND1333:KND1334)</f>
        <v>2000000</v>
      </c>
      <c r="KNE1336" s="62">
        <f>SUM(KNE1333:KNE1334)</f>
        <v>0</v>
      </c>
      <c r="KNF1336" s="62">
        <f>KNE1336/KND1336</f>
        <v>0</v>
      </c>
      <c r="KNG1336" s="62">
        <f>KND1336-KNE1336</f>
        <v>2000000</v>
      </c>
      <c r="KNH1336" s="62">
        <f>KND1336+KMZ1336</f>
        <v>3000000</v>
      </c>
      <c r="KNO1336" s="62" t="s">
        <v>1938</v>
      </c>
      <c r="KNP1336" s="62">
        <f>SUM(KNP1333:KNP1334)</f>
        <v>1000000</v>
      </c>
      <c r="KNQ1336" s="62">
        <f>SUM(KNQ1333:KNQ1334)</f>
        <v>0</v>
      </c>
      <c r="KNR1336" s="62">
        <f>KNQ1336/KNP1336</f>
        <v>0</v>
      </c>
      <c r="KNS1336" s="62">
        <f>KNP1336-KNQ1336</f>
        <v>1000000</v>
      </c>
      <c r="KNT1336" s="62">
        <f>SUM(KNT1333:KNT1334)</f>
        <v>2000000</v>
      </c>
      <c r="KNU1336" s="62">
        <f>SUM(KNU1333:KNU1334)</f>
        <v>0</v>
      </c>
      <c r="KNV1336" s="62">
        <f>KNU1336/KNT1336</f>
        <v>0</v>
      </c>
      <c r="KNW1336" s="62">
        <f>KNT1336-KNU1336</f>
        <v>2000000</v>
      </c>
      <c r="KNX1336" s="62">
        <f>KNT1336+KNP1336</f>
        <v>3000000</v>
      </c>
      <c r="KOE1336" s="62" t="s">
        <v>1938</v>
      </c>
      <c r="KOF1336" s="62">
        <f>SUM(KOF1333:KOF1334)</f>
        <v>1000000</v>
      </c>
      <c r="KOG1336" s="62">
        <f>SUM(KOG1333:KOG1334)</f>
        <v>0</v>
      </c>
      <c r="KOH1336" s="62">
        <f>KOG1336/KOF1336</f>
        <v>0</v>
      </c>
      <c r="KOI1336" s="62">
        <f>KOF1336-KOG1336</f>
        <v>1000000</v>
      </c>
      <c r="KOJ1336" s="62">
        <f>SUM(KOJ1333:KOJ1334)</f>
        <v>2000000</v>
      </c>
      <c r="KOK1336" s="62">
        <f>SUM(KOK1333:KOK1334)</f>
        <v>0</v>
      </c>
      <c r="KOL1336" s="62">
        <f>KOK1336/KOJ1336</f>
        <v>0</v>
      </c>
      <c r="KOM1336" s="62">
        <f>KOJ1336-KOK1336</f>
        <v>2000000</v>
      </c>
      <c r="KON1336" s="62">
        <f>KOJ1336+KOF1336</f>
        <v>3000000</v>
      </c>
      <c r="KOU1336" s="62" t="s">
        <v>1938</v>
      </c>
      <c r="KOV1336" s="62">
        <f>SUM(KOV1333:KOV1334)</f>
        <v>1000000</v>
      </c>
      <c r="KOW1336" s="62">
        <f>SUM(KOW1333:KOW1334)</f>
        <v>0</v>
      </c>
      <c r="KOX1336" s="62">
        <f>KOW1336/KOV1336</f>
        <v>0</v>
      </c>
      <c r="KOY1336" s="62">
        <f>KOV1336-KOW1336</f>
        <v>1000000</v>
      </c>
      <c r="KOZ1336" s="62">
        <f>SUM(KOZ1333:KOZ1334)</f>
        <v>2000000</v>
      </c>
      <c r="KPA1336" s="62">
        <f>SUM(KPA1333:KPA1334)</f>
        <v>0</v>
      </c>
      <c r="KPB1336" s="62">
        <f>KPA1336/KOZ1336</f>
        <v>0</v>
      </c>
      <c r="KPC1336" s="62">
        <f>KOZ1336-KPA1336</f>
        <v>2000000</v>
      </c>
      <c r="KPD1336" s="62">
        <f>KOZ1336+KOV1336</f>
        <v>3000000</v>
      </c>
      <c r="KPK1336" s="62" t="s">
        <v>1938</v>
      </c>
      <c r="KPL1336" s="62">
        <f>SUM(KPL1333:KPL1334)</f>
        <v>1000000</v>
      </c>
      <c r="KPM1336" s="62">
        <f>SUM(KPM1333:KPM1334)</f>
        <v>0</v>
      </c>
      <c r="KPN1336" s="62">
        <f>KPM1336/KPL1336</f>
        <v>0</v>
      </c>
      <c r="KPO1336" s="62">
        <f>KPL1336-KPM1336</f>
        <v>1000000</v>
      </c>
      <c r="KPP1336" s="62">
        <f>SUM(KPP1333:KPP1334)</f>
        <v>2000000</v>
      </c>
      <c r="KPQ1336" s="62">
        <f>SUM(KPQ1333:KPQ1334)</f>
        <v>0</v>
      </c>
      <c r="KPR1336" s="62">
        <f>KPQ1336/KPP1336</f>
        <v>0</v>
      </c>
      <c r="KPS1336" s="62">
        <f>KPP1336-KPQ1336</f>
        <v>2000000</v>
      </c>
      <c r="KPT1336" s="62">
        <f>KPP1336+KPL1336</f>
        <v>3000000</v>
      </c>
      <c r="KQA1336" s="62" t="s">
        <v>1938</v>
      </c>
      <c r="KQB1336" s="62">
        <f>SUM(KQB1333:KQB1334)</f>
        <v>1000000</v>
      </c>
      <c r="KQC1336" s="62">
        <f>SUM(KQC1333:KQC1334)</f>
        <v>0</v>
      </c>
      <c r="KQD1336" s="62">
        <f>KQC1336/KQB1336</f>
        <v>0</v>
      </c>
      <c r="KQE1336" s="62">
        <f>KQB1336-KQC1336</f>
        <v>1000000</v>
      </c>
      <c r="KQF1336" s="62">
        <f>SUM(KQF1333:KQF1334)</f>
        <v>2000000</v>
      </c>
      <c r="KQG1336" s="62">
        <f>SUM(KQG1333:KQG1334)</f>
        <v>0</v>
      </c>
      <c r="KQH1336" s="62">
        <f>KQG1336/KQF1336</f>
        <v>0</v>
      </c>
      <c r="KQI1336" s="62">
        <f>KQF1336-KQG1336</f>
        <v>2000000</v>
      </c>
      <c r="KQJ1336" s="62">
        <f>KQF1336+KQB1336</f>
        <v>3000000</v>
      </c>
      <c r="KQQ1336" s="62" t="s">
        <v>1938</v>
      </c>
      <c r="KQR1336" s="62">
        <f>SUM(KQR1333:KQR1334)</f>
        <v>1000000</v>
      </c>
      <c r="KQS1336" s="62">
        <f>SUM(KQS1333:KQS1334)</f>
        <v>0</v>
      </c>
      <c r="KQT1336" s="62">
        <f>KQS1336/KQR1336</f>
        <v>0</v>
      </c>
      <c r="KQU1336" s="62">
        <f>KQR1336-KQS1336</f>
        <v>1000000</v>
      </c>
      <c r="KQV1336" s="62">
        <f>SUM(KQV1333:KQV1334)</f>
        <v>2000000</v>
      </c>
      <c r="KQW1336" s="62">
        <f>SUM(KQW1333:KQW1334)</f>
        <v>0</v>
      </c>
      <c r="KQX1336" s="62">
        <f>KQW1336/KQV1336</f>
        <v>0</v>
      </c>
      <c r="KQY1336" s="62">
        <f>KQV1336-KQW1336</f>
        <v>2000000</v>
      </c>
      <c r="KQZ1336" s="62">
        <f>KQV1336+KQR1336</f>
        <v>3000000</v>
      </c>
      <c r="KRG1336" s="62" t="s">
        <v>1938</v>
      </c>
      <c r="KRH1336" s="62">
        <f>SUM(KRH1333:KRH1334)</f>
        <v>1000000</v>
      </c>
      <c r="KRI1336" s="62">
        <f>SUM(KRI1333:KRI1334)</f>
        <v>0</v>
      </c>
      <c r="KRJ1336" s="62">
        <f>KRI1336/KRH1336</f>
        <v>0</v>
      </c>
      <c r="KRK1336" s="62">
        <f>KRH1336-KRI1336</f>
        <v>1000000</v>
      </c>
      <c r="KRL1336" s="62">
        <f>SUM(KRL1333:KRL1334)</f>
        <v>2000000</v>
      </c>
      <c r="KRM1336" s="62">
        <f>SUM(KRM1333:KRM1334)</f>
        <v>0</v>
      </c>
      <c r="KRN1336" s="62">
        <f>KRM1336/KRL1336</f>
        <v>0</v>
      </c>
      <c r="KRO1336" s="62">
        <f>KRL1336-KRM1336</f>
        <v>2000000</v>
      </c>
      <c r="KRP1336" s="62">
        <f>KRL1336+KRH1336</f>
        <v>3000000</v>
      </c>
      <c r="KRW1336" s="62" t="s">
        <v>1938</v>
      </c>
      <c r="KRX1336" s="62">
        <f>SUM(KRX1333:KRX1334)</f>
        <v>1000000</v>
      </c>
      <c r="KRY1336" s="62">
        <f>SUM(KRY1333:KRY1334)</f>
        <v>0</v>
      </c>
      <c r="KRZ1336" s="62">
        <f>KRY1336/KRX1336</f>
        <v>0</v>
      </c>
      <c r="KSA1336" s="62">
        <f>KRX1336-KRY1336</f>
        <v>1000000</v>
      </c>
      <c r="KSB1336" s="62">
        <f>SUM(KSB1333:KSB1334)</f>
        <v>2000000</v>
      </c>
      <c r="KSC1336" s="62">
        <f>SUM(KSC1333:KSC1334)</f>
        <v>0</v>
      </c>
      <c r="KSD1336" s="62">
        <f>KSC1336/KSB1336</f>
        <v>0</v>
      </c>
      <c r="KSE1336" s="62">
        <f>KSB1336-KSC1336</f>
        <v>2000000</v>
      </c>
      <c r="KSF1336" s="62">
        <f>KSB1336+KRX1336</f>
        <v>3000000</v>
      </c>
      <c r="KSM1336" s="62" t="s">
        <v>1938</v>
      </c>
      <c r="KSN1336" s="62">
        <f>SUM(KSN1333:KSN1334)</f>
        <v>1000000</v>
      </c>
      <c r="KSO1336" s="62">
        <f>SUM(KSO1333:KSO1334)</f>
        <v>0</v>
      </c>
      <c r="KSP1336" s="62">
        <f>KSO1336/KSN1336</f>
        <v>0</v>
      </c>
      <c r="KSQ1336" s="62">
        <f>KSN1336-KSO1336</f>
        <v>1000000</v>
      </c>
      <c r="KSR1336" s="62">
        <f>SUM(KSR1333:KSR1334)</f>
        <v>2000000</v>
      </c>
      <c r="KSS1336" s="62">
        <f>SUM(KSS1333:KSS1334)</f>
        <v>0</v>
      </c>
      <c r="KST1336" s="62">
        <f>KSS1336/KSR1336</f>
        <v>0</v>
      </c>
      <c r="KSU1336" s="62">
        <f>KSR1336-KSS1336</f>
        <v>2000000</v>
      </c>
      <c r="KSV1336" s="62">
        <f>KSR1336+KSN1336</f>
        <v>3000000</v>
      </c>
      <c r="KTC1336" s="62" t="s">
        <v>1938</v>
      </c>
      <c r="KTD1336" s="62">
        <f>SUM(KTD1333:KTD1334)</f>
        <v>1000000</v>
      </c>
      <c r="KTE1336" s="62">
        <f>SUM(KTE1333:KTE1334)</f>
        <v>0</v>
      </c>
      <c r="KTF1336" s="62">
        <f>KTE1336/KTD1336</f>
        <v>0</v>
      </c>
      <c r="KTG1336" s="62">
        <f>KTD1336-KTE1336</f>
        <v>1000000</v>
      </c>
      <c r="KTH1336" s="62">
        <f>SUM(KTH1333:KTH1334)</f>
        <v>2000000</v>
      </c>
      <c r="KTI1336" s="62">
        <f>SUM(KTI1333:KTI1334)</f>
        <v>0</v>
      </c>
      <c r="KTJ1336" s="62">
        <f>KTI1336/KTH1336</f>
        <v>0</v>
      </c>
      <c r="KTK1336" s="62">
        <f>KTH1336-KTI1336</f>
        <v>2000000</v>
      </c>
      <c r="KTL1336" s="62">
        <f>KTH1336+KTD1336</f>
        <v>3000000</v>
      </c>
      <c r="KTS1336" s="62" t="s">
        <v>1938</v>
      </c>
      <c r="KTT1336" s="62">
        <f>SUM(KTT1333:KTT1334)</f>
        <v>1000000</v>
      </c>
      <c r="KTU1336" s="62">
        <f>SUM(KTU1333:KTU1334)</f>
        <v>0</v>
      </c>
      <c r="KTV1336" s="62">
        <f>KTU1336/KTT1336</f>
        <v>0</v>
      </c>
      <c r="KTW1336" s="62">
        <f>KTT1336-KTU1336</f>
        <v>1000000</v>
      </c>
      <c r="KTX1336" s="62">
        <f>SUM(KTX1333:KTX1334)</f>
        <v>2000000</v>
      </c>
      <c r="KTY1336" s="62">
        <f>SUM(KTY1333:KTY1334)</f>
        <v>0</v>
      </c>
      <c r="KTZ1336" s="62">
        <f>KTY1336/KTX1336</f>
        <v>0</v>
      </c>
      <c r="KUA1336" s="62">
        <f>KTX1336-KTY1336</f>
        <v>2000000</v>
      </c>
      <c r="KUB1336" s="62">
        <f>KTX1336+KTT1336</f>
        <v>3000000</v>
      </c>
      <c r="KUI1336" s="62" t="s">
        <v>1938</v>
      </c>
      <c r="KUJ1336" s="62">
        <f>SUM(KUJ1333:KUJ1334)</f>
        <v>1000000</v>
      </c>
      <c r="KUK1336" s="62">
        <f>SUM(KUK1333:KUK1334)</f>
        <v>0</v>
      </c>
      <c r="KUL1336" s="62">
        <f>KUK1336/KUJ1336</f>
        <v>0</v>
      </c>
      <c r="KUM1336" s="62">
        <f>KUJ1336-KUK1336</f>
        <v>1000000</v>
      </c>
      <c r="KUN1336" s="62">
        <f>SUM(KUN1333:KUN1334)</f>
        <v>2000000</v>
      </c>
      <c r="KUO1336" s="62">
        <f>SUM(KUO1333:KUO1334)</f>
        <v>0</v>
      </c>
      <c r="KUP1336" s="62">
        <f>KUO1336/KUN1336</f>
        <v>0</v>
      </c>
      <c r="KUQ1336" s="62">
        <f>KUN1336-KUO1336</f>
        <v>2000000</v>
      </c>
      <c r="KUR1336" s="62">
        <f>KUN1336+KUJ1336</f>
        <v>3000000</v>
      </c>
      <c r="KUY1336" s="62" t="s">
        <v>1938</v>
      </c>
      <c r="KUZ1336" s="62">
        <f>SUM(KUZ1333:KUZ1334)</f>
        <v>1000000</v>
      </c>
      <c r="KVA1336" s="62">
        <f>SUM(KVA1333:KVA1334)</f>
        <v>0</v>
      </c>
      <c r="KVB1336" s="62">
        <f>KVA1336/KUZ1336</f>
        <v>0</v>
      </c>
      <c r="KVC1336" s="62">
        <f>KUZ1336-KVA1336</f>
        <v>1000000</v>
      </c>
      <c r="KVD1336" s="62">
        <f>SUM(KVD1333:KVD1334)</f>
        <v>2000000</v>
      </c>
      <c r="KVE1336" s="62">
        <f>SUM(KVE1333:KVE1334)</f>
        <v>0</v>
      </c>
      <c r="KVF1336" s="62">
        <f>KVE1336/KVD1336</f>
        <v>0</v>
      </c>
      <c r="KVG1336" s="62">
        <f>KVD1336-KVE1336</f>
        <v>2000000</v>
      </c>
      <c r="KVH1336" s="62">
        <f>KVD1336+KUZ1336</f>
        <v>3000000</v>
      </c>
      <c r="KVO1336" s="62" t="s">
        <v>1938</v>
      </c>
      <c r="KVP1336" s="62">
        <f>SUM(KVP1333:KVP1334)</f>
        <v>1000000</v>
      </c>
      <c r="KVQ1336" s="62">
        <f>SUM(KVQ1333:KVQ1334)</f>
        <v>0</v>
      </c>
      <c r="KVR1336" s="62">
        <f>KVQ1336/KVP1336</f>
        <v>0</v>
      </c>
      <c r="KVS1336" s="62">
        <f>KVP1336-KVQ1336</f>
        <v>1000000</v>
      </c>
      <c r="KVT1336" s="62">
        <f>SUM(KVT1333:KVT1334)</f>
        <v>2000000</v>
      </c>
      <c r="KVU1336" s="62">
        <f>SUM(KVU1333:KVU1334)</f>
        <v>0</v>
      </c>
      <c r="KVV1336" s="62">
        <f>KVU1336/KVT1336</f>
        <v>0</v>
      </c>
      <c r="KVW1336" s="62">
        <f>KVT1336-KVU1336</f>
        <v>2000000</v>
      </c>
      <c r="KVX1336" s="62">
        <f>KVT1336+KVP1336</f>
        <v>3000000</v>
      </c>
      <c r="KWE1336" s="62" t="s">
        <v>1938</v>
      </c>
      <c r="KWF1336" s="62">
        <f>SUM(KWF1333:KWF1334)</f>
        <v>1000000</v>
      </c>
      <c r="KWG1336" s="62">
        <f>SUM(KWG1333:KWG1334)</f>
        <v>0</v>
      </c>
      <c r="KWH1336" s="62">
        <f>KWG1336/KWF1336</f>
        <v>0</v>
      </c>
      <c r="KWI1336" s="62">
        <f>KWF1336-KWG1336</f>
        <v>1000000</v>
      </c>
      <c r="KWJ1336" s="62">
        <f>SUM(KWJ1333:KWJ1334)</f>
        <v>2000000</v>
      </c>
      <c r="KWK1336" s="62">
        <f>SUM(KWK1333:KWK1334)</f>
        <v>0</v>
      </c>
      <c r="KWL1336" s="62">
        <f>KWK1336/KWJ1336</f>
        <v>0</v>
      </c>
      <c r="KWM1336" s="62">
        <f>KWJ1336-KWK1336</f>
        <v>2000000</v>
      </c>
      <c r="KWN1336" s="62">
        <f>KWJ1336+KWF1336</f>
        <v>3000000</v>
      </c>
      <c r="KWU1336" s="62" t="s">
        <v>1938</v>
      </c>
      <c r="KWV1336" s="62">
        <f>SUM(KWV1333:KWV1334)</f>
        <v>1000000</v>
      </c>
      <c r="KWW1336" s="62">
        <f>SUM(KWW1333:KWW1334)</f>
        <v>0</v>
      </c>
      <c r="KWX1336" s="62">
        <f>KWW1336/KWV1336</f>
        <v>0</v>
      </c>
      <c r="KWY1336" s="62">
        <f>KWV1336-KWW1336</f>
        <v>1000000</v>
      </c>
      <c r="KWZ1336" s="62">
        <f>SUM(KWZ1333:KWZ1334)</f>
        <v>2000000</v>
      </c>
      <c r="KXA1336" s="62">
        <f>SUM(KXA1333:KXA1334)</f>
        <v>0</v>
      </c>
      <c r="KXB1336" s="62">
        <f>KXA1336/KWZ1336</f>
        <v>0</v>
      </c>
      <c r="KXC1336" s="62">
        <f>KWZ1336-KXA1336</f>
        <v>2000000</v>
      </c>
      <c r="KXD1336" s="62">
        <f>KWZ1336+KWV1336</f>
        <v>3000000</v>
      </c>
      <c r="KXK1336" s="62" t="s">
        <v>1938</v>
      </c>
      <c r="KXL1336" s="62">
        <f>SUM(KXL1333:KXL1334)</f>
        <v>1000000</v>
      </c>
      <c r="KXM1336" s="62">
        <f>SUM(KXM1333:KXM1334)</f>
        <v>0</v>
      </c>
      <c r="KXN1336" s="62">
        <f>KXM1336/KXL1336</f>
        <v>0</v>
      </c>
      <c r="KXO1336" s="62">
        <f>KXL1336-KXM1336</f>
        <v>1000000</v>
      </c>
      <c r="KXP1336" s="62">
        <f>SUM(KXP1333:KXP1334)</f>
        <v>2000000</v>
      </c>
      <c r="KXQ1336" s="62">
        <f>SUM(KXQ1333:KXQ1334)</f>
        <v>0</v>
      </c>
      <c r="KXR1336" s="62">
        <f>KXQ1336/KXP1336</f>
        <v>0</v>
      </c>
      <c r="KXS1336" s="62">
        <f>KXP1336-KXQ1336</f>
        <v>2000000</v>
      </c>
      <c r="KXT1336" s="62">
        <f>KXP1336+KXL1336</f>
        <v>3000000</v>
      </c>
      <c r="KYA1336" s="62" t="s">
        <v>1938</v>
      </c>
      <c r="KYB1336" s="62">
        <f>SUM(KYB1333:KYB1334)</f>
        <v>1000000</v>
      </c>
      <c r="KYC1336" s="62">
        <f>SUM(KYC1333:KYC1334)</f>
        <v>0</v>
      </c>
      <c r="KYD1336" s="62">
        <f>KYC1336/KYB1336</f>
        <v>0</v>
      </c>
      <c r="KYE1336" s="62">
        <f>KYB1336-KYC1336</f>
        <v>1000000</v>
      </c>
      <c r="KYF1336" s="62">
        <f>SUM(KYF1333:KYF1334)</f>
        <v>2000000</v>
      </c>
      <c r="KYG1336" s="62">
        <f>SUM(KYG1333:KYG1334)</f>
        <v>0</v>
      </c>
      <c r="KYH1336" s="62">
        <f>KYG1336/KYF1336</f>
        <v>0</v>
      </c>
      <c r="KYI1336" s="62">
        <f>KYF1336-KYG1336</f>
        <v>2000000</v>
      </c>
      <c r="KYJ1336" s="62">
        <f>KYF1336+KYB1336</f>
        <v>3000000</v>
      </c>
      <c r="KYQ1336" s="62" t="s">
        <v>1938</v>
      </c>
      <c r="KYR1336" s="62">
        <f>SUM(KYR1333:KYR1334)</f>
        <v>1000000</v>
      </c>
      <c r="KYS1336" s="62">
        <f>SUM(KYS1333:KYS1334)</f>
        <v>0</v>
      </c>
      <c r="KYT1336" s="62">
        <f>KYS1336/KYR1336</f>
        <v>0</v>
      </c>
      <c r="KYU1336" s="62">
        <f>KYR1336-KYS1336</f>
        <v>1000000</v>
      </c>
      <c r="KYV1336" s="62">
        <f>SUM(KYV1333:KYV1334)</f>
        <v>2000000</v>
      </c>
      <c r="KYW1336" s="62">
        <f>SUM(KYW1333:KYW1334)</f>
        <v>0</v>
      </c>
      <c r="KYX1336" s="62">
        <f>KYW1336/KYV1336</f>
        <v>0</v>
      </c>
      <c r="KYY1336" s="62">
        <f>KYV1336-KYW1336</f>
        <v>2000000</v>
      </c>
      <c r="KYZ1336" s="62">
        <f>KYV1336+KYR1336</f>
        <v>3000000</v>
      </c>
      <c r="KZG1336" s="62" t="s">
        <v>1938</v>
      </c>
      <c r="KZH1336" s="62">
        <f>SUM(KZH1333:KZH1334)</f>
        <v>1000000</v>
      </c>
      <c r="KZI1336" s="62">
        <f>SUM(KZI1333:KZI1334)</f>
        <v>0</v>
      </c>
      <c r="KZJ1336" s="62">
        <f>KZI1336/KZH1336</f>
        <v>0</v>
      </c>
      <c r="KZK1336" s="62">
        <f>KZH1336-KZI1336</f>
        <v>1000000</v>
      </c>
      <c r="KZL1336" s="62">
        <f>SUM(KZL1333:KZL1334)</f>
        <v>2000000</v>
      </c>
      <c r="KZM1336" s="62">
        <f>SUM(KZM1333:KZM1334)</f>
        <v>0</v>
      </c>
      <c r="KZN1336" s="62">
        <f>KZM1336/KZL1336</f>
        <v>0</v>
      </c>
      <c r="KZO1336" s="62">
        <f>KZL1336-KZM1336</f>
        <v>2000000</v>
      </c>
      <c r="KZP1336" s="62">
        <f>KZL1336+KZH1336</f>
        <v>3000000</v>
      </c>
      <c r="KZW1336" s="62" t="s">
        <v>1938</v>
      </c>
      <c r="KZX1336" s="62">
        <f>SUM(KZX1333:KZX1334)</f>
        <v>1000000</v>
      </c>
      <c r="KZY1336" s="62">
        <f>SUM(KZY1333:KZY1334)</f>
        <v>0</v>
      </c>
      <c r="KZZ1336" s="62">
        <f>KZY1336/KZX1336</f>
        <v>0</v>
      </c>
      <c r="LAA1336" s="62">
        <f>KZX1336-KZY1336</f>
        <v>1000000</v>
      </c>
      <c r="LAB1336" s="62">
        <f>SUM(LAB1333:LAB1334)</f>
        <v>2000000</v>
      </c>
      <c r="LAC1336" s="62">
        <f>SUM(LAC1333:LAC1334)</f>
        <v>0</v>
      </c>
      <c r="LAD1336" s="62">
        <f>LAC1336/LAB1336</f>
        <v>0</v>
      </c>
      <c r="LAE1336" s="62">
        <f>LAB1336-LAC1336</f>
        <v>2000000</v>
      </c>
      <c r="LAF1336" s="62">
        <f>LAB1336+KZX1336</f>
        <v>3000000</v>
      </c>
      <c r="LAM1336" s="62" t="s">
        <v>1938</v>
      </c>
      <c r="LAN1336" s="62">
        <f>SUM(LAN1333:LAN1334)</f>
        <v>1000000</v>
      </c>
      <c r="LAO1336" s="62">
        <f>SUM(LAO1333:LAO1334)</f>
        <v>0</v>
      </c>
      <c r="LAP1336" s="62">
        <f>LAO1336/LAN1336</f>
        <v>0</v>
      </c>
      <c r="LAQ1336" s="62">
        <f>LAN1336-LAO1336</f>
        <v>1000000</v>
      </c>
      <c r="LAR1336" s="62">
        <f>SUM(LAR1333:LAR1334)</f>
        <v>2000000</v>
      </c>
      <c r="LAS1336" s="62">
        <f>SUM(LAS1333:LAS1334)</f>
        <v>0</v>
      </c>
      <c r="LAT1336" s="62">
        <f>LAS1336/LAR1336</f>
        <v>0</v>
      </c>
      <c r="LAU1336" s="62">
        <f>LAR1336-LAS1336</f>
        <v>2000000</v>
      </c>
      <c r="LAV1336" s="62">
        <f>LAR1336+LAN1336</f>
        <v>3000000</v>
      </c>
      <c r="LBC1336" s="62" t="s">
        <v>1938</v>
      </c>
      <c r="LBD1336" s="62">
        <f>SUM(LBD1333:LBD1334)</f>
        <v>1000000</v>
      </c>
      <c r="LBE1336" s="62">
        <f>SUM(LBE1333:LBE1334)</f>
        <v>0</v>
      </c>
      <c r="LBF1336" s="62">
        <f>LBE1336/LBD1336</f>
        <v>0</v>
      </c>
      <c r="LBG1336" s="62">
        <f>LBD1336-LBE1336</f>
        <v>1000000</v>
      </c>
      <c r="LBH1336" s="62">
        <f>SUM(LBH1333:LBH1334)</f>
        <v>2000000</v>
      </c>
      <c r="LBI1336" s="62">
        <f>SUM(LBI1333:LBI1334)</f>
        <v>0</v>
      </c>
      <c r="LBJ1336" s="62">
        <f>LBI1336/LBH1336</f>
        <v>0</v>
      </c>
      <c r="LBK1336" s="62">
        <f>LBH1336-LBI1336</f>
        <v>2000000</v>
      </c>
      <c r="LBL1336" s="62">
        <f>LBH1336+LBD1336</f>
        <v>3000000</v>
      </c>
      <c r="LBS1336" s="62" t="s">
        <v>1938</v>
      </c>
      <c r="LBT1336" s="62">
        <f>SUM(LBT1333:LBT1334)</f>
        <v>1000000</v>
      </c>
      <c r="LBU1336" s="62">
        <f>SUM(LBU1333:LBU1334)</f>
        <v>0</v>
      </c>
      <c r="LBV1336" s="62">
        <f>LBU1336/LBT1336</f>
        <v>0</v>
      </c>
      <c r="LBW1336" s="62">
        <f>LBT1336-LBU1336</f>
        <v>1000000</v>
      </c>
      <c r="LBX1336" s="62">
        <f>SUM(LBX1333:LBX1334)</f>
        <v>2000000</v>
      </c>
      <c r="LBY1336" s="62">
        <f>SUM(LBY1333:LBY1334)</f>
        <v>0</v>
      </c>
      <c r="LBZ1336" s="62">
        <f>LBY1336/LBX1336</f>
        <v>0</v>
      </c>
      <c r="LCA1336" s="62">
        <f>LBX1336-LBY1336</f>
        <v>2000000</v>
      </c>
      <c r="LCB1336" s="62">
        <f>LBX1336+LBT1336</f>
        <v>3000000</v>
      </c>
      <c r="LCI1336" s="62" t="s">
        <v>1938</v>
      </c>
      <c r="LCJ1336" s="62">
        <f>SUM(LCJ1333:LCJ1334)</f>
        <v>1000000</v>
      </c>
      <c r="LCK1336" s="62">
        <f>SUM(LCK1333:LCK1334)</f>
        <v>0</v>
      </c>
      <c r="LCL1336" s="62">
        <f>LCK1336/LCJ1336</f>
        <v>0</v>
      </c>
      <c r="LCM1336" s="62">
        <f>LCJ1336-LCK1336</f>
        <v>1000000</v>
      </c>
      <c r="LCN1336" s="62">
        <f>SUM(LCN1333:LCN1334)</f>
        <v>2000000</v>
      </c>
      <c r="LCO1336" s="62">
        <f>SUM(LCO1333:LCO1334)</f>
        <v>0</v>
      </c>
      <c r="LCP1336" s="62">
        <f>LCO1336/LCN1336</f>
        <v>0</v>
      </c>
      <c r="LCQ1336" s="62">
        <f>LCN1336-LCO1336</f>
        <v>2000000</v>
      </c>
      <c r="LCR1336" s="62">
        <f>LCN1336+LCJ1336</f>
        <v>3000000</v>
      </c>
      <c r="LCY1336" s="62" t="s">
        <v>1938</v>
      </c>
      <c r="LCZ1336" s="62">
        <f>SUM(LCZ1333:LCZ1334)</f>
        <v>1000000</v>
      </c>
      <c r="LDA1336" s="62">
        <f>SUM(LDA1333:LDA1334)</f>
        <v>0</v>
      </c>
      <c r="LDB1336" s="62">
        <f>LDA1336/LCZ1336</f>
        <v>0</v>
      </c>
      <c r="LDC1336" s="62">
        <f>LCZ1336-LDA1336</f>
        <v>1000000</v>
      </c>
      <c r="LDD1336" s="62">
        <f>SUM(LDD1333:LDD1334)</f>
        <v>2000000</v>
      </c>
      <c r="LDE1336" s="62">
        <f>SUM(LDE1333:LDE1334)</f>
        <v>0</v>
      </c>
      <c r="LDF1336" s="62">
        <f>LDE1336/LDD1336</f>
        <v>0</v>
      </c>
      <c r="LDG1336" s="62">
        <f>LDD1336-LDE1336</f>
        <v>2000000</v>
      </c>
      <c r="LDH1336" s="62">
        <f>LDD1336+LCZ1336</f>
        <v>3000000</v>
      </c>
      <c r="LDO1336" s="62" t="s">
        <v>1938</v>
      </c>
      <c r="LDP1336" s="62">
        <f>SUM(LDP1333:LDP1334)</f>
        <v>1000000</v>
      </c>
      <c r="LDQ1336" s="62">
        <f>SUM(LDQ1333:LDQ1334)</f>
        <v>0</v>
      </c>
      <c r="LDR1336" s="62">
        <f>LDQ1336/LDP1336</f>
        <v>0</v>
      </c>
      <c r="LDS1336" s="62">
        <f>LDP1336-LDQ1336</f>
        <v>1000000</v>
      </c>
      <c r="LDT1336" s="62">
        <f>SUM(LDT1333:LDT1334)</f>
        <v>2000000</v>
      </c>
      <c r="LDU1336" s="62">
        <f>SUM(LDU1333:LDU1334)</f>
        <v>0</v>
      </c>
      <c r="LDV1336" s="62">
        <f>LDU1336/LDT1336</f>
        <v>0</v>
      </c>
      <c r="LDW1336" s="62">
        <f>LDT1336-LDU1336</f>
        <v>2000000</v>
      </c>
      <c r="LDX1336" s="62">
        <f>LDT1336+LDP1336</f>
        <v>3000000</v>
      </c>
      <c r="LEE1336" s="62" t="s">
        <v>1938</v>
      </c>
      <c r="LEF1336" s="62">
        <f>SUM(LEF1333:LEF1334)</f>
        <v>1000000</v>
      </c>
      <c r="LEG1336" s="62">
        <f>SUM(LEG1333:LEG1334)</f>
        <v>0</v>
      </c>
      <c r="LEH1336" s="62">
        <f>LEG1336/LEF1336</f>
        <v>0</v>
      </c>
      <c r="LEI1336" s="62">
        <f>LEF1336-LEG1336</f>
        <v>1000000</v>
      </c>
      <c r="LEJ1336" s="62">
        <f>SUM(LEJ1333:LEJ1334)</f>
        <v>2000000</v>
      </c>
      <c r="LEK1336" s="62">
        <f>SUM(LEK1333:LEK1334)</f>
        <v>0</v>
      </c>
      <c r="LEL1336" s="62">
        <f>LEK1336/LEJ1336</f>
        <v>0</v>
      </c>
      <c r="LEM1336" s="62">
        <f>LEJ1336-LEK1336</f>
        <v>2000000</v>
      </c>
      <c r="LEN1336" s="62">
        <f>LEJ1336+LEF1336</f>
        <v>3000000</v>
      </c>
      <c r="LEU1336" s="62" t="s">
        <v>1938</v>
      </c>
      <c r="LEV1336" s="62">
        <f>SUM(LEV1333:LEV1334)</f>
        <v>1000000</v>
      </c>
      <c r="LEW1336" s="62">
        <f>SUM(LEW1333:LEW1334)</f>
        <v>0</v>
      </c>
      <c r="LEX1336" s="62">
        <f>LEW1336/LEV1336</f>
        <v>0</v>
      </c>
      <c r="LEY1336" s="62">
        <f>LEV1336-LEW1336</f>
        <v>1000000</v>
      </c>
      <c r="LEZ1336" s="62">
        <f>SUM(LEZ1333:LEZ1334)</f>
        <v>2000000</v>
      </c>
      <c r="LFA1336" s="62">
        <f>SUM(LFA1333:LFA1334)</f>
        <v>0</v>
      </c>
      <c r="LFB1336" s="62">
        <f>LFA1336/LEZ1336</f>
        <v>0</v>
      </c>
      <c r="LFC1336" s="62">
        <f>LEZ1336-LFA1336</f>
        <v>2000000</v>
      </c>
      <c r="LFD1336" s="62">
        <f>LEZ1336+LEV1336</f>
        <v>3000000</v>
      </c>
      <c r="LFK1336" s="62" t="s">
        <v>1938</v>
      </c>
      <c r="LFL1336" s="62">
        <f>SUM(LFL1333:LFL1334)</f>
        <v>1000000</v>
      </c>
      <c r="LFM1336" s="62">
        <f>SUM(LFM1333:LFM1334)</f>
        <v>0</v>
      </c>
      <c r="LFN1336" s="62">
        <f>LFM1336/LFL1336</f>
        <v>0</v>
      </c>
      <c r="LFO1336" s="62">
        <f>LFL1336-LFM1336</f>
        <v>1000000</v>
      </c>
      <c r="LFP1336" s="62">
        <f>SUM(LFP1333:LFP1334)</f>
        <v>2000000</v>
      </c>
      <c r="LFQ1336" s="62">
        <f>SUM(LFQ1333:LFQ1334)</f>
        <v>0</v>
      </c>
      <c r="LFR1336" s="62">
        <f>LFQ1336/LFP1336</f>
        <v>0</v>
      </c>
      <c r="LFS1336" s="62">
        <f>LFP1336-LFQ1336</f>
        <v>2000000</v>
      </c>
      <c r="LFT1336" s="62">
        <f>LFP1336+LFL1336</f>
        <v>3000000</v>
      </c>
      <c r="LGA1336" s="62" t="s">
        <v>1938</v>
      </c>
      <c r="LGB1336" s="62">
        <f>SUM(LGB1333:LGB1334)</f>
        <v>1000000</v>
      </c>
      <c r="LGC1336" s="62">
        <f>SUM(LGC1333:LGC1334)</f>
        <v>0</v>
      </c>
      <c r="LGD1336" s="62">
        <f>LGC1336/LGB1336</f>
        <v>0</v>
      </c>
      <c r="LGE1336" s="62">
        <f>LGB1336-LGC1336</f>
        <v>1000000</v>
      </c>
      <c r="LGF1336" s="62">
        <f>SUM(LGF1333:LGF1334)</f>
        <v>2000000</v>
      </c>
      <c r="LGG1336" s="62">
        <f>SUM(LGG1333:LGG1334)</f>
        <v>0</v>
      </c>
      <c r="LGH1336" s="62">
        <f>LGG1336/LGF1336</f>
        <v>0</v>
      </c>
      <c r="LGI1336" s="62">
        <f>LGF1336-LGG1336</f>
        <v>2000000</v>
      </c>
      <c r="LGJ1336" s="62">
        <f>LGF1336+LGB1336</f>
        <v>3000000</v>
      </c>
      <c r="LGQ1336" s="62" t="s">
        <v>1938</v>
      </c>
      <c r="LGR1336" s="62">
        <f>SUM(LGR1333:LGR1334)</f>
        <v>1000000</v>
      </c>
      <c r="LGS1336" s="62">
        <f>SUM(LGS1333:LGS1334)</f>
        <v>0</v>
      </c>
      <c r="LGT1336" s="62">
        <f>LGS1336/LGR1336</f>
        <v>0</v>
      </c>
      <c r="LGU1336" s="62">
        <f>LGR1336-LGS1336</f>
        <v>1000000</v>
      </c>
      <c r="LGV1336" s="62">
        <f>SUM(LGV1333:LGV1334)</f>
        <v>2000000</v>
      </c>
      <c r="LGW1336" s="62">
        <f>SUM(LGW1333:LGW1334)</f>
        <v>0</v>
      </c>
      <c r="LGX1336" s="62">
        <f>LGW1336/LGV1336</f>
        <v>0</v>
      </c>
      <c r="LGY1336" s="62">
        <f>LGV1336-LGW1336</f>
        <v>2000000</v>
      </c>
      <c r="LGZ1336" s="62">
        <f>LGV1336+LGR1336</f>
        <v>3000000</v>
      </c>
      <c r="LHG1336" s="62" t="s">
        <v>1938</v>
      </c>
      <c r="LHH1336" s="62">
        <f>SUM(LHH1333:LHH1334)</f>
        <v>1000000</v>
      </c>
      <c r="LHI1336" s="62">
        <f>SUM(LHI1333:LHI1334)</f>
        <v>0</v>
      </c>
      <c r="LHJ1336" s="62">
        <f>LHI1336/LHH1336</f>
        <v>0</v>
      </c>
      <c r="LHK1336" s="62">
        <f>LHH1336-LHI1336</f>
        <v>1000000</v>
      </c>
      <c r="LHL1336" s="62">
        <f>SUM(LHL1333:LHL1334)</f>
        <v>2000000</v>
      </c>
      <c r="LHM1336" s="62">
        <f>SUM(LHM1333:LHM1334)</f>
        <v>0</v>
      </c>
      <c r="LHN1336" s="62">
        <f>LHM1336/LHL1336</f>
        <v>0</v>
      </c>
      <c r="LHO1336" s="62">
        <f>LHL1336-LHM1336</f>
        <v>2000000</v>
      </c>
      <c r="LHP1336" s="62">
        <f>LHL1336+LHH1336</f>
        <v>3000000</v>
      </c>
      <c r="LHW1336" s="62" t="s">
        <v>1938</v>
      </c>
      <c r="LHX1336" s="62">
        <f>SUM(LHX1333:LHX1334)</f>
        <v>1000000</v>
      </c>
      <c r="LHY1336" s="62">
        <f>SUM(LHY1333:LHY1334)</f>
        <v>0</v>
      </c>
      <c r="LHZ1336" s="62">
        <f>LHY1336/LHX1336</f>
        <v>0</v>
      </c>
      <c r="LIA1336" s="62">
        <f>LHX1336-LHY1336</f>
        <v>1000000</v>
      </c>
      <c r="LIB1336" s="62">
        <f>SUM(LIB1333:LIB1334)</f>
        <v>2000000</v>
      </c>
      <c r="LIC1336" s="62">
        <f>SUM(LIC1333:LIC1334)</f>
        <v>0</v>
      </c>
      <c r="LID1336" s="62">
        <f>LIC1336/LIB1336</f>
        <v>0</v>
      </c>
      <c r="LIE1336" s="62">
        <f>LIB1336-LIC1336</f>
        <v>2000000</v>
      </c>
      <c r="LIF1336" s="62">
        <f>LIB1336+LHX1336</f>
        <v>3000000</v>
      </c>
      <c r="LIM1336" s="62" t="s">
        <v>1938</v>
      </c>
      <c r="LIN1336" s="62">
        <f>SUM(LIN1333:LIN1334)</f>
        <v>1000000</v>
      </c>
      <c r="LIO1336" s="62">
        <f>SUM(LIO1333:LIO1334)</f>
        <v>0</v>
      </c>
      <c r="LIP1336" s="62">
        <f>LIO1336/LIN1336</f>
        <v>0</v>
      </c>
      <c r="LIQ1336" s="62">
        <f>LIN1336-LIO1336</f>
        <v>1000000</v>
      </c>
      <c r="LIR1336" s="62">
        <f>SUM(LIR1333:LIR1334)</f>
        <v>2000000</v>
      </c>
      <c r="LIS1336" s="62">
        <f>SUM(LIS1333:LIS1334)</f>
        <v>0</v>
      </c>
      <c r="LIT1336" s="62">
        <f>LIS1336/LIR1336</f>
        <v>0</v>
      </c>
      <c r="LIU1336" s="62">
        <f>LIR1336-LIS1336</f>
        <v>2000000</v>
      </c>
      <c r="LIV1336" s="62">
        <f>LIR1336+LIN1336</f>
        <v>3000000</v>
      </c>
      <c r="LJC1336" s="62" t="s">
        <v>1938</v>
      </c>
      <c r="LJD1336" s="62">
        <f>SUM(LJD1333:LJD1334)</f>
        <v>1000000</v>
      </c>
      <c r="LJE1336" s="62">
        <f>SUM(LJE1333:LJE1334)</f>
        <v>0</v>
      </c>
      <c r="LJF1336" s="62">
        <f>LJE1336/LJD1336</f>
        <v>0</v>
      </c>
      <c r="LJG1336" s="62">
        <f>LJD1336-LJE1336</f>
        <v>1000000</v>
      </c>
      <c r="LJH1336" s="62">
        <f>SUM(LJH1333:LJH1334)</f>
        <v>2000000</v>
      </c>
      <c r="LJI1336" s="62">
        <f>SUM(LJI1333:LJI1334)</f>
        <v>0</v>
      </c>
      <c r="LJJ1336" s="62">
        <f>LJI1336/LJH1336</f>
        <v>0</v>
      </c>
      <c r="LJK1336" s="62">
        <f>LJH1336-LJI1336</f>
        <v>2000000</v>
      </c>
      <c r="LJL1336" s="62">
        <f>LJH1336+LJD1336</f>
        <v>3000000</v>
      </c>
      <c r="LJS1336" s="62" t="s">
        <v>1938</v>
      </c>
      <c r="LJT1336" s="62">
        <f>SUM(LJT1333:LJT1334)</f>
        <v>1000000</v>
      </c>
      <c r="LJU1336" s="62">
        <f>SUM(LJU1333:LJU1334)</f>
        <v>0</v>
      </c>
      <c r="LJV1336" s="62">
        <f>LJU1336/LJT1336</f>
        <v>0</v>
      </c>
      <c r="LJW1336" s="62">
        <f>LJT1336-LJU1336</f>
        <v>1000000</v>
      </c>
      <c r="LJX1336" s="62">
        <f>SUM(LJX1333:LJX1334)</f>
        <v>2000000</v>
      </c>
      <c r="LJY1336" s="62">
        <f>SUM(LJY1333:LJY1334)</f>
        <v>0</v>
      </c>
      <c r="LJZ1336" s="62">
        <f>LJY1336/LJX1336</f>
        <v>0</v>
      </c>
      <c r="LKA1336" s="62">
        <f>LJX1336-LJY1336</f>
        <v>2000000</v>
      </c>
      <c r="LKB1336" s="62">
        <f>LJX1336+LJT1336</f>
        <v>3000000</v>
      </c>
      <c r="LKI1336" s="62" t="s">
        <v>1938</v>
      </c>
      <c r="LKJ1336" s="62">
        <f>SUM(LKJ1333:LKJ1334)</f>
        <v>1000000</v>
      </c>
      <c r="LKK1336" s="62">
        <f>SUM(LKK1333:LKK1334)</f>
        <v>0</v>
      </c>
      <c r="LKL1336" s="62">
        <f>LKK1336/LKJ1336</f>
        <v>0</v>
      </c>
      <c r="LKM1336" s="62">
        <f>LKJ1336-LKK1336</f>
        <v>1000000</v>
      </c>
      <c r="LKN1336" s="62">
        <f>SUM(LKN1333:LKN1334)</f>
        <v>2000000</v>
      </c>
      <c r="LKO1336" s="62">
        <f>SUM(LKO1333:LKO1334)</f>
        <v>0</v>
      </c>
      <c r="LKP1336" s="62">
        <f>LKO1336/LKN1336</f>
        <v>0</v>
      </c>
      <c r="LKQ1336" s="62">
        <f>LKN1336-LKO1336</f>
        <v>2000000</v>
      </c>
      <c r="LKR1336" s="62">
        <f>LKN1336+LKJ1336</f>
        <v>3000000</v>
      </c>
      <c r="LKY1336" s="62" t="s">
        <v>1938</v>
      </c>
      <c r="LKZ1336" s="62">
        <f>SUM(LKZ1333:LKZ1334)</f>
        <v>1000000</v>
      </c>
      <c r="LLA1336" s="62">
        <f>SUM(LLA1333:LLA1334)</f>
        <v>0</v>
      </c>
      <c r="LLB1336" s="62">
        <f>LLA1336/LKZ1336</f>
        <v>0</v>
      </c>
      <c r="LLC1336" s="62">
        <f>LKZ1336-LLA1336</f>
        <v>1000000</v>
      </c>
      <c r="LLD1336" s="62">
        <f>SUM(LLD1333:LLD1334)</f>
        <v>2000000</v>
      </c>
      <c r="LLE1336" s="62">
        <f>SUM(LLE1333:LLE1334)</f>
        <v>0</v>
      </c>
      <c r="LLF1336" s="62">
        <f>LLE1336/LLD1336</f>
        <v>0</v>
      </c>
      <c r="LLG1336" s="62">
        <f>LLD1336-LLE1336</f>
        <v>2000000</v>
      </c>
      <c r="LLH1336" s="62">
        <f>LLD1336+LKZ1336</f>
        <v>3000000</v>
      </c>
      <c r="LLO1336" s="62" t="s">
        <v>1938</v>
      </c>
      <c r="LLP1336" s="62">
        <f>SUM(LLP1333:LLP1334)</f>
        <v>1000000</v>
      </c>
      <c r="LLQ1336" s="62">
        <f>SUM(LLQ1333:LLQ1334)</f>
        <v>0</v>
      </c>
      <c r="LLR1336" s="62">
        <f>LLQ1336/LLP1336</f>
        <v>0</v>
      </c>
      <c r="LLS1336" s="62">
        <f>LLP1336-LLQ1336</f>
        <v>1000000</v>
      </c>
      <c r="LLT1336" s="62">
        <f>SUM(LLT1333:LLT1334)</f>
        <v>2000000</v>
      </c>
      <c r="LLU1336" s="62">
        <f>SUM(LLU1333:LLU1334)</f>
        <v>0</v>
      </c>
      <c r="LLV1336" s="62">
        <f>LLU1336/LLT1336</f>
        <v>0</v>
      </c>
      <c r="LLW1336" s="62">
        <f>LLT1336-LLU1336</f>
        <v>2000000</v>
      </c>
      <c r="LLX1336" s="62">
        <f>LLT1336+LLP1336</f>
        <v>3000000</v>
      </c>
      <c r="LME1336" s="62" t="s">
        <v>1938</v>
      </c>
      <c r="LMF1336" s="62">
        <f>SUM(LMF1333:LMF1334)</f>
        <v>1000000</v>
      </c>
      <c r="LMG1336" s="62">
        <f>SUM(LMG1333:LMG1334)</f>
        <v>0</v>
      </c>
      <c r="LMH1336" s="62">
        <f>LMG1336/LMF1336</f>
        <v>0</v>
      </c>
      <c r="LMI1336" s="62">
        <f>LMF1336-LMG1336</f>
        <v>1000000</v>
      </c>
      <c r="LMJ1336" s="62">
        <f>SUM(LMJ1333:LMJ1334)</f>
        <v>2000000</v>
      </c>
      <c r="LMK1336" s="62">
        <f>SUM(LMK1333:LMK1334)</f>
        <v>0</v>
      </c>
      <c r="LML1336" s="62">
        <f>LMK1336/LMJ1336</f>
        <v>0</v>
      </c>
      <c r="LMM1336" s="62">
        <f>LMJ1336-LMK1336</f>
        <v>2000000</v>
      </c>
      <c r="LMN1336" s="62">
        <f>LMJ1336+LMF1336</f>
        <v>3000000</v>
      </c>
      <c r="LMU1336" s="62" t="s">
        <v>1938</v>
      </c>
      <c r="LMV1336" s="62">
        <f>SUM(LMV1333:LMV1334)</f>
        <v>1000000</v>
      </c>
      <c r="LMW1336" s="62">
        <f>SUM(LMW1333:LMW1334)</f>
        <v>0</v>
      </c>
      <c r="LMX1336" s="62">
        <f>LMW1336/LMV1336</f>
        <v>0</v>
      </c>
      <c r="LMY1336" s="62">
        <f>LMV1336-LMW1336</f>
        <v>1000000</v>
      </c>
      <c r="LMZ1336" s="62">
        <f>SUM(LMZ1333:LMZ1334)</f>
        <v>2000000</v>
      </c>
      <c r="LNA1336" s="62">
        <f>SUM(LNA1333:LNA1334)</f>
        <v>0</v>
      </c>
      <c r="LNB1336" s="62">
        <f>LNA1336/LMZ1336</f>
        <v>0</v>
      </c>
      <c r="LNC1336" s="62">
        <f>LMZ1336-LNA1336</f>
        <v>2000000</v>
      </c>
      <c r="LND1336" s="62">
        <f>LMZ1336+LMV1336</f>
        <v>3000000</v>
      </c>
      <c r="LNK1336" s="62" t="s">
        <v>1938</v>
      </c>
      <c r="LNL1336" s="62">
        <f>SUM(LNL1333:LNL1334)</f>
        <v>1000000</v>
      </c>
      <c r="LNM1336" s="62">
        <f>SUM(LNM1333:LNM1334)</f>
        <v>0</v>
      </c>
      <c r="LNN1336" s="62">
        <f>LNM1336/LNL1336</f>
        <v>0</v>
      </c>
      <c r="LNO1336" s="62">
        <f>LNL1336-LNM1336</f>
        <v>1000000</v>
      </c>
      <c r="LNP1336" s="62">
        <f>SUM(LNP1333:LNP1334)</f>
        <v>2000000</v>
      </c>
      <c r="LNQ1336" s="62">
        <f>SUM(LNQ1333:LNQ1334)</f>
        <v>0</v>
      </c>
      <c r="LNR1336" s="62">
        <f>LNQ1336/LNP1336</f>
        <v>0</v>
      </c>
      <c r="LNS1336" s="62">
        <f>LNP1336-LNQ1336</f>
        <v>2000000</v>
      </c>
      <c r="LNT1336" s="62">
        <f>LNP1336+LNL1336</f>
        <v>3000000</v>
      </c>
      <c r="LOA1336" s="62" t="s">
        <v>1938</v>
      </c>
      <c r="LOB1336" s="62">
        <f>SUM(LOB1333:LOB1334)</f>
        <v>1000000</v>
      </c>
      <c r="LOC1336" s="62">
        <f>SUM(LOC1333:LOC1334)</f>
        <v>0</v>
      </c>
      <c r="LOD1336" s="62">
        <f>LOC1336/LOB1336</f>
        <v>0</v>
      </c>
      <c r="LOE1336" s="62">
        <f>LOB1336-LOC1336</f>
        <v>1000000</v>
      </c>
      <c r="LOF1336" s="62">
        <f>SUM(LOF1333:LOF1334)</f>
        <v>2000000</v>
      </c>
      <c r="LOG1336" s="62">
        <f>SUM(LOG1333:LOG1334)</f>
        <v>0</v>
      </c>
      <c r="LOH1336" s="62">
        <f>LOG1336/LOF1336</f>
        <v>0</v>
      </c>
      <c r="LOI1336" s="62">
        <f>LOF1336-LOG1336</f>
        <v>2000000</v>
      </c>
      <c r="LOJ1336" s="62">
        <f>LOF1336+LOB1336</f>
        <v>3000000</v>
      </c>
      <c r="LOQ1336" s="62" t="s">
        <v>1938</v>
      </c>
      <c r="LOR1336" s="62">
        <f>SUM(LOR1333:LOR1334)</f>
        <v>1000000</v>
      </c>
      <c r="LOS1336" s="62">
        <f>SUM(LOS1333:LOS1334)</f>
        <v>0</v>
      </c>
      <c r="LOT1336" s="62">
        <f>LOS1336/LOR1336</f>
        <v>0</v>
      </c>
      <c r="LOU1336" s="62">
        <f>LOR1336-LOS1336</f>
        <v>1000000</v>
      </c>
      <c r="LOV1336" s="62">
        <f>SUM(LOV1333:LOV1334)</f>
        <v>2000000</v>
      </c>
      <c r="LOW1336" s="62">
        <f>SUM(LOW1333:LOW1334)</f>
        <v>0</v>
      </c>
      <c r="LOX1336" s="62">
        <f>LOW1336/LOV1336</f>
        <v>0</v>
      </c>
      <c r="LOY1336" s="62">
        <f>LOV1336-LOW1336</f>
        <v>2000000</v>
      </c>
      <c r="LOZ1336" s="62">
        <f>LOV1336+LOR1336</f>
        <v>3000000</v>
      </c>
      <c r="LPG1336" s="62" t="s">
        <v>1938</v>
      </c>
      <c r="LPH1336" s="62">
        <f>SUM(LPH1333:LPH1334)</f>
        <v>1000000</v>
      </c>
      <c r="LPI1336" s="62">
        <f>SUM(LPI1333:LPI1334)</f>
        <v>0</v>
      </c>
      <c r="LPJ1336" s="62">
        <f>LPI1336/LPH1336</f>
        <v>0</v>
      </c>
      <c r="LPK1336" s="62">
        <f>LPH1336-LPI1336</f>
        <v>1000000</v>
      </c>
      <c r="LPL1336" s="62">
        <f>SUM(LPL1333:LPL1334)</f>
        <v>2000000</v>
      </c>
      <c r="LPM1336" s="62">
        <f>SUM(LPM1333:LPM1334)</f>
        <v>0</v>
      </c>
      <c r="LPN1336" s="62">
        <f>LPM1336/LPL1336</f>
        <v>0</v>
      </c>
      <c r="LPO1336" s="62">
        <f>LPL1336-LPM1336</f>
        <v>2000000</v>
      </c>
      <c r="LPP1336" s="62">
        <f>LPL1336+LPH1336</f>
        <v>3000000</v>
      </c>
      <c r="LPW1336" s="62" t="s">
        <v>1938</v>
      </c>
      <c r="LPX1336" s="62">
        <f>SUM(LPX1333:LPX1334)</f>
        <v>1000000</v>
      </c>
      <c r="LPY1336" s="62">
        <f>SUM(LPY1333:LPY1334)</f>
        <v>0</v>
      </c>
      <c r="LPZ1336" s="62">
        <f>LPY1336/LPX1336</f>
        <v>0</v>
      </c>
      <c r="LQA1336" s="62">
        <f>LPX1336-LPY1336</f>
        <v>1000000</v>
      </c>
      <c r="LQB1336" s="62">
        <f>SUM(LQB1333:LQB1334)</f>
        <v>2000000</v>
      </c>
      <c r="LQC1336" s="62">
        <f>SUM(LQC1333:LQC1334)</f>
        <v>0</v>
      </c>
      <c r="LQD1336" s="62">
        <f>LQC1336/LQB1336</f>
        <v>0</v>
      </c>
      <c r="LQE1336" s="62">
        <f>LQB1336-LQC1336</f>
        <v>2000000</v>
      </c>
      <c r="LQF1336" s="62">
        <f>LQB1336+LPX1336</f>
        <v>3000000</v>
      </c>
      <c r="LQM1336" s="62" t="s">
        <v>1938</v>
      </c>
      <c r="LQN1336" s="62">
        <f>SUM(LQN1333:LQN1334)</f>
        <v>1000000</v>
      </c>
      <c r="LQO1336" s="62">
        <f>SUM(LQO1333:LQO1334)</f>
        <v>0</v>
      </c>
      <c r="LQP1336" s="62">
        <f>LQO1336/LQN1336</f>
        <v>0</v>
      </c>
      <c r="LQQ1336" s="62">
        <f>LQN1336-LQO1336</f>
        <v>1000000</v>
      </c>
      <c r="LQR1336" s="62">
        <f>SUM(LQR1333:LQR1334)</f>
        <v>2000000</v>
      </c>
      <c r="LQS1336" s="62">
        <f>SUM(LQS1333:LQS1334)</f>
        <v>0</v>
      </c>
      <c r="LQT1336" s="62">
        <f>LQS1336/LQR1336</f>
        <v>0</v>
      </c>
      <c r="LQU1336" s="62">
        <f>LQR1336-LQS1336</f>
        <v>2000000</v>
      </c>
      <c r="LQV1336" s="62">
        <f>LQR1336+LQN1336</f>
        <v>3000000</v>
      </c>
      <c r="LRC1336" s="62" t="s">
        <v>1938</v>
      </c>
      <c r="LRD1336" s="62">
        <f>SUM(LRD1333:LRD1334)</f>
        <v>1000000</v>
      </c>
      <c r="LRE1336" s="62">
        <f>SUM(LRE1333:LRE1334)</f>
        <v>0</v>
      </c>
      <c r="LRF1336" s="62">
        <f>LRE1336/LRD1336</f>
        <v>0</v>
      </c>
      <c r="LRG1336" s="62">
        <f>LRD1336-LRE1336</f>
        <v>1000000</v>
      </c>
      <c r="LRH1336" s="62">
        <f>SUM(LRH1333:LRH1334)</f>
        <v>2000000</v>
      </c>
      <c r="LRI1336" s="62">
        <f>SUM(LRI1333:LRI1334)</f>
        <v>0</v>
      </c>
      <c r="LRJ1336" s="62">
        <f>LRI1336/LRH1336</f>
        <v>0</v>
      </c>
      <c r="LRK1336" s="62">
        <f>LRH1336-LRI1336</f>
        <v>2000000</v>
      </c>
      <c r="LRL1336" s="62">
        <f>LRH1336+LRD1336</f>
        <v>3000000</v>
      </c>
      <c r="LRS1336" s="62" t="s">
        <v>1938</v>
      </c>
      <c r="LRT1336" s="62">
        <f>SUM(LRT1333:LRT1334)</f>
        <v>1000000</v>
      </c>
      <c r="LRU1336" s="62">
        <f>SUM(LRU1333:LRU1334)</f>
        <v>0</v>
      </c>
      <c r="LRV1336" s="62">
        <f>LRU1336/LRT1336</f>
        <v>0</v>
      </c>
      <c r="LRW1336" s="62">
        <f>LRT1336-LRU1336</f>
        <v>1000000</v>
      </c>
      <c r="LRX1336" s="62">
        <f>SUM(LRX1333:LRX1334)</f>
        <v>2000000</v>
      </c>
      <c r="LRY1336" s="62">
        <f>SUM(LRY1333:LRY1334)</f>
        <v>0</v>
      </c>
      <c r="LRZ1336" s="62">
        <f>LRY1336/LRX1336</f>
        <v>0</v>
      </c>
      <c r="LSA1336" s="62">
        <f>LRX1336-LRY1336</f>
        <v>2000000</v>
      </c>
      <c r="LSB1336" s="62">
        <f>LRX1336+LRT1336</f>
        <v>3000000</v>
      </c>
      <c r="LSI1336" s="62" t="s">
        <v>1938</v>
      </c>
      <c r="LSJ1336" s="62">
        <f>SUM(LSJ1333:LSJ1334)</f>
        <v>1000000</v>
      </c>
      <c r="LSK1336" s="62">
        <f>SUM(LSK1333:LSK1334)</f>
        <v>0</v>
      </c>
      <c r="LSL1336" s="62">
        <f>LSK1336/LSJ1336</f>
        <v>0</v>
      </c>
      <c r="LSM1336" s="62">
        <f>LSJ1336-LSK1336</f>
        <v>1000000</v>
      </c>
      <c r="LSN1336" s="62">
        <f>SUM(LSN1333:LSN1334)</f>
        <v>2000000</v>
      </c>
      <c r="LSO1336" s="62">
        <f>SUM(LSO1333:LSO1334)</f>
        <v>0</v>
      </c>
      <c r="LSP1336" s="62">
        <f>LSO1336/LSN1336</f>
        <v>0</v>
      </c>
      <c r="LSQ1336" s="62">
        <f>LSN1336-LSO1336</f>
        <v>2000000</v>
      </c>
      <c r="LSR1336" s="62">
        <f>LSN1336+LSJ1336</f>
        <v>3000000</v>
      </c>
      <c r="LSY1336" s="62" t="s">
        <v>1938</v>
      </c>
      <c r="LSZ1336" s="62">
        <f>SUM(LSZ1333:LSZ1334)</f>
        <v>1000000</v>
      </c>
      <c r="LTA1336" s="62">
        <f>SUM(LTA1333:LTA1334)</f>
        <v>0</v>
      </c>
      <c r="LTB1336" s="62">
        <f>LTA1336/LSZ1336</f>
        <v>0</v>
      </c>
      <c r="LTC1336" s="62">
        <f>LSZ1336-LTA1336</f>
        <v>1000000</v>
      </c>
      <c r="LTD1336" s="62">
        <f>SUM(LTD1333:LTD1334)</f>
        <v>2000000</v>
      </c>
      <c r="LTE1336" s="62">
        <f>SUM(LTE1333:LTE1334)</f>
        <v>0</v>
      </c>
      <c r="LTF1336" s="62">
        <f>LTE1336/LTD1336</f>
        <v>0</v>
      </c>
      <c r="LTG1336" s="62">
        <f>LTD1336-LTE1336</f>
        <v>2000000</v>
      </c>
      <c r="LTH1336" s="62">
        <f>LTD1336+LSZ1336</f>
        <v>3000000</v>
      </c>
      <c r="LTO1336" s="62" t="s">
        <v>1938</v>
      </c>
      <c r="LTP1336" s="62">
        <f>SUM(LTP1333:LTP1334)</f>
        <v>1000000</v>
      </c>
      <c r="LTQ1336" s="62">
        <f>SUM(LTQ1333:LTQ1334)</f>
        <v>0</v>
      </c>
      <c r="LTR1336" s="62">
        <f>LTQ1336/LTP1336</f>
        <v>0</v>
      </c>
      <c r="LTS1336" s="62">
        <f>LTP1336-LTQ1336</f>
        <v>1000000</v>
      </c>
      <c r="LTT1336" s="62">
        <f>SUM(LTT1333:LTT1334)</f>
        <v>2000000</v>
      </c>
      <c r="LTU1336" s="62">
        <f>SUM(LTU1333:LTU1334)</f>
        <v>0</v>
      </c>
      <c r="LTV1336" s="62">
        <f>LTU1336/LTT1336</f>
        <v>0</v>
      </c>
      <c r="LTW1336" s="62">
        <f>LTT1336-LTU1336</f>
        <v>2000000</v>
      </c>
      <c r="LTX1336" s="62">
        <f>LTT1336+LTP1336</f>
        <v>3000000</v>
      </c>
      <c r="LUE1336" s="62" t="s">
        <v>1938</v>
      </c>
      <c r="LUF1336" s="62">
        <f>SUM(LUF1333:LUF1334)</f>
        <v>1000000</v>
      </c>
      <c r="LUG1336" s="62">
        <f>SUM(LUG1333:LUG1334)</f>
        <v>0</v>
      </c>
      <c r="LUH1336" s="62">
        <f>LUG1336/LUF1336</f>
        <v>0</v>
      </c>
      <c r="LUI1336" s="62">
        <f>LUF1336-LUG1336</f>
        <v>1000000</v>
      </c>
      <c r="LUJ1336" s="62">
        <f>SUM(LUJ1333:LUJ1334)</f>
        <v>2000000</v>
      </c>
      <c r="LUK1336" s="62">
        <f>SUM(LUK1333:LUK1334)</f>
        <v>0</v>
      </c>
      <c r="LUL1336" s="62">
        <f>LUK1336/LUJ1336</f>
        <v>0</v>
      </c>
      <c r="LUM1336" s="62">
        <f>LUJ1336-LUK1336</f>
        <v>2000000</v>
      </c>
      <c r="LUN1336" s="62">
        <f>LUJ1336+LUF1336</f>
        <v>3000000</v>
      </c>
      <c r="LUU1336" s="62" t="s">
        <v>1938</v>
      </c>
      <c r="LUV1336" s="62">
        <f>SUM(LUV1333:LUV1334)</f>
        <v>1000000</v>
      </c>
      <c r="LUW1336" s="62">
        <f>SUM(LUW1333:LUW1334)</f>
        <v>0</v>
      </c>
      <c r="LUX1336" s="62">
        <f>LUW1336/LUV1336</f>
        <v>0</v>
      </c>
      <c r="LUY1336" s="62">
        <f>LUV1336-LUW1336</f>
        <v>1000000</v>
      </c>
      <c r="LUZ1336" s="62">
        <f>SUM(LUZ1333:LUZ1334)</f>
        <v>2000000</v>
      </c>
      <c r="LVA1336" s="62">
        <f>SUM(LVA1333:LVA1334)</f>
        <v>0</v>
      </c>
      <c r="LVB1336" s="62">
        <f>LVA1336/LUZ1336</f>
        <v>0</v>
      </c>
      <c r="LVC1336" s="62">
        <f>LUZ1336-LVA1336</f>
        <v>2000000</v>
      </c>
      <c r="LVD1336" s="62">
        <f>LUZ1336+LUV1336</f>
        <v>3000000</v>
      </c>
      <c r="LVK1336" s="62" t="s">
        <v>1938</v>
      </c>
      <c r="LVL1336" s="62">
        <f>SUM(LVL1333:LVL1334)</f>
        <v>1000000</v>
      </c>
      <c r="LVM1336" s="62">
        <f>SUM(LVM1333:LVM1334)</f>
        <v>0</v>
      </c>
      <c r="LVN1336" s="62">
        <f>LVM1336/LVL1336</f>
        <v>0</v>
      </c>
      <c r="LVO1336" s="62">
        <f>LVL1336-LVM1336</f>
        <v>1000000</v>
      </c>
      <c r="LVP1336" s="62">
        <f>SUM(LVP1333:LVP1334)</f>
        <v>2000000</v>
      </c>
      <c r="LVQ1336" s="62">
        <f>SUM(LVQ1333:LVQ1334)</f>
        <v>0</v>
      </c>
      <c r="LVR1336" s="62">
        <f>LVQ1336/LVP1336</f>
        <v>0</v>
      </c>
      <c r="LVS1336" s="62">
        <f>LVP1336-LVQ1336</f>
        <v>2000000</v>
      </c>
      <c r="LVT1336" s="62">
        <f>LVP1336+LVL1336</f>
        <v>3000000</v>
      </c>
      <c r="LWA1336" s="62" t="s">
        <v>1938</v>
      </c>
      <c r="LWB1336" s="62">
        <f>SUM(LWB1333:LWB1334)</f>
        <v>1000000</v>
      </c>
      <c r="LWC1336" s="62">
        <f>SUM(LWC1333:LWC1334)</f>
        <v>0</v>
      </c>
      <c r="LWD1336" s="62">
        <f>LWC1336/LWB1336</f>
        <v>0</v>
      </c>
      <c r="LWE1336" s="62">
        <f>LWB1336-LWC1336</f>
        <v>1000000</v>
      </c>
      <c r="LWF1336" s="62">
        <f>SUM(LWF1333:LWF1334)</f>
        <v>2000000</v>
      </c>
      <c r="LWG1336" s="62">
        <f>SUM(LWG1333:LWG1334)</f>
        <v>0</v>
      </c>
      <c r="LWH1336" s="62">
        <f>LWG1336/LWF1336</f>
        <v>0</v>
      </c>
      <c r="LWI1336" s="62">
        <f>LWF1336-LWG1336</f>
        <v>2000000</v>
      </c>
      <c r="LWJ1336" s="62">
        <f>LWF1336+LWB1336</f>
        <v>3000000</v>
      </c>
      <c r="LWQ1336" s="62" t="s">
        <v>1938</v>
      </c>
      <c r="LWR1336" s="62">
        <f>SUM(LWR1333:LWR1334)</f>
        <v>1000000</v>
      </c>
      <c r="LWS1336" s="62">
        <f>SUM(LWS1333:LWS1334)</f>
        <v>0</v>
      </c>
      <c r="LWT1336" s="62">
        <f>LWS1336/LWR1336</f>
        <v>0</v>
      </c>
      <c r="LWU1336" s="62">
        <f>LWR1336-LWS1336</f>
        <v>1000000</v>
      </c>
      <c r="LWV1336" s="62">
        <f>SUM(LWV1333:LWV1334)</f>
        <v>2000000</v>
      </c>
      <c r="LWW1336" s="62">
        <f>SUM(LWW1333:LWW1334)</f>
        <v>0</v>
      </c>
      <c r="LWX1336" s="62">
        <f>LWW1336/LWV1336</f>
        <v>0</v>
      </c>
      <c r="LWY1336" s="62">
        <f>LWV1336-LWW1336</f>
        <v>2000000</v>
      </c>
      <c r="LWZ1336" s="62">
        <f>LWV1336+LWR1336</f>
        <v>3000000</v>
      </c>
      <c r="LXG1336" s="62" t="s">
        <v>1938</v>
      </c>
      <c r="LXH1336" s="62">
        <f>SUM(LXH1333:LXH1334)</f>
        <v>1000000</v>
      </c>
      <c r="LXI1336" s="62">
        <f>SUM(LXI1333:LXI1334)</f>
        <v>0</v>
      </c>
      <c r="LXJ1336" s="62">
        <f>LXI1336/LXH1336</f>
        <v>0</v>
      </c>
      <c r="LXK1336" s="62">
        <f>LXH1336-LXI1336</f>
        <v>1000000</v>
      </c>
      <c r="LXL1336" s="62">
        <f>SUM(LXL1333:LXL1334)</f>
        <v>2000000</v>
      </c>
      <c r="LXM1336" s="62">
        <f>SUM(LXM1333:LXM1334)</f>
        <v>0</v>
      </c>
      <c r="LXN1336" s="62">
        <f>LXM1336/LXL1336</f>
        <v>0</v>
      </c>
      <c r="LXO1336" s="62">
        <f>LXL1336-LXM1336</f>
        <v>2000000</v>
      </c>
      <c r="LXP1336" s="62">
        <f>LXL1336+LXH1336</f>
        <v>3000000</v>
      </c>
      <c r="LXW1336" s="62" t="s">
        <v>1938</v>
      </c>
      <c r="LXX1336" s="62">
        <f>SUM(LXX1333:LXX1334)</f>
        <v>1000000</v>
      </c>
      <c r="LXY1336" s="62">
        <f>SUM(LXY1333:LXY1334)</f>
        <v>0</v>
      </c>
      <c r="LXZ1336" s="62">
        <f>LXY1336/LXX1336</f>
        <v>0</v>
      </c>
      <c r="LYA1336" s="62">
        <f>LXX1336-LXY1336</f>
        <v>1000000</v>
      </c>
      <c r="LYB1336" s="62">
        <f>SUM(LYB1333:LYB1334)</f>
        <v>2000000</v>
      </c>
      <c r="LYC1336" s="62">
        <f>SUM(LYC1333:LYC1334)</f>
        <v>0</v>
      </c>
      <c r="LYD1336" s="62">
        <f>LYC1336/LYB1336</f>
        <v>0</v>
      </c>
      <c r="LYE1336" s="62">
        <f>LYB1336-LYC1336</f>
        <v>2000000</v>
      </c>
      <c r="LYF1336" s="62">
        <f>LYB1336+LXX1336</f>
        <v>3000000</v>
      </c>
      <c r="LYM1336" s="62" t="s">
        <v>1938</v>
      </c>
      <c r="LYN1336" s="62">
        <f>SUM(LYN1333:LYN1334)</f>
        <v>1000000</v>
      </c>
      <c r="LYO1336" s="62">
        <f>SUM(LYO1333:LYO1334)</f>
        <v>0</v>
      </c>
      <c r="LYP1336" s="62">
        <f>LYO1336/LYN1336</f>
        <v>0</v>
      </c>
      <c r="LYQ1336" s="62">
        <f>LYN1336-LYO1336</f>
        <v>1000000</v>
      </c>
      <c r="LYR1336" s="62">
        <f>SUM(LYR1333:LYR1334)</f>
        <v>2000000</v>
      </c>
      <c r="LYS1336" s="62">
        <f>SUM(LYS1333:LYS1334)</f>
        <v>0</v>
      </c>
      <c r="LYT1336" s="62">
        <f>LYS1336/LYR1336</f>
        <v>0</v>
      </c>
      <c r="LYU1336" s="62">
        <f>LYR1336-LYS1336</f>
        <v>2000000</v>
      </c>
      <c r="LYV1336" s="62">
        <f>LYR1336+LYN1336</f>
        <v>3000000</v>
      </c>
      <c r="LZC1336" s="62" t="s">
        <v>1938</v>
      </c>
      <c r="LZD1336" s="62">
        <f>SUM(LZD1333:LZD1334)</f>
        <v>1000000</v>
      </c>
      <c r="LZE1336" s="62">
        <f>SUM(LZE1333:LZE1334)</f>
        <v>0</v>
      </c>
      <c r="LZF1336" s="62">
        <f>LZE1336/LZD1336</f>
        <v>0</v>
      </c>
      <c r="LZG1336" s="62">
        <f>LZD1336-LZE1336</f>
        <v>1000000</v>
      </c>
      <c r="LZH1336" s="62">
        <f>SUM(LZH1333:LZH1334)</f>
        <v>2000000</v>
      </c>
      <c r="LZI1336" s="62">
        <f>SUM(LZI1333:LZI1334)</f>
        <v>0</v>
      </c>
      <c r="LZJ1336" s="62">
        <f>LZI1336/LZH1336</f>
        <v>0</v>
      </c>
      <c r="LZK1336" s="62">
        <f>LZH1336-LZI1336</f>
        <v>2000000</v>
      </c>
      <c r="LZL1336" s="62">
        <f>LZH1336+LZD1336</f>
        <v>3000000</v>
      </c>
      <c r="LZS1336" s="62" t="s">
        <v>1938</v>
      </c>
      <c r="LZT1336" s="62">
        <f>SUM(LZT1333:LZT1334)</f>
        <v>1000000</v>
      </c>
      <c r="LZU1336" s="62">
        <f>SUM(LZU1333:LZU1334)</f>
        <v>0</v>
      </c>
      <c r="LZV1336" s="62">
        <f>LZU1336/LZT1336</f>
        <v>0</v>
      </c>
      <c r="LZW1336" s="62">
        <f>LZT1336-LZU1336</f>
        <v>1000000</v>
      </c>
      <c r="LZX1336" s="62">
        <f>SUM(LZX1333:LZX1334)</f>
        <v>2000000</v>
      </c>
      <c r="LZY1336" s="62">
        <f>SUM(LZY1333:LZY1334)</f>
        <v>0</v>
      </c>
      <c r="LZZ1336" s="62">
        <f>LZY1336/LZX1336</f>
        <v>0</v>
      </c>
      <c r="MAA1336" s="62">
        <f>LZX1336-LZY1336</f>
        <v>2000000</v>
      </c>
      <c r="MAB1336" s="62">
        <f>LZX1336+LZT1336</f>
        <v>3000000</v>
      </c>
      <c r="MAI1336" s="62" t="s">
        <v>1938</v>
      </c>
      <c r="MAJ1336" s="62">
        <f>SUM(MAJ1333:MAJ1334)</f>
        <v>1000000</v>
      </c>
      <c r="MAK1336" s="62">
        <f>SUM(MAK1333:MAK1334)</f>
        <v>0</v>
      </c>
      <c r="MAL1336" s="62">
        <f>MAK1336/MAJ1336</f>
        <v>0</v>
      </c>
      <c r="MAM1336" s="62">
        <f>MAJ1336-MAK1336</f>
        <v>1000000</v>
      </c>
      <c r="MAN1336" s="62">
        <f>SUM(MAN1333:MAN1334)</f>
        <v>2000000</v>
      </c>
      <c r="MAO1336" s="62">
        <f>SUM(MAO1333:MAO1334)</f>
        <v>0</v>
      </c>
      <c r="MAP1336" s="62">
        <f>MAO1336/MAN1336</f>
        <v>0</v>
      </c>
      <c r="MAQ1336" s="62">
        <f>MAN1336-MAO1336</f>
        <v>2000000</v>
      </c>
      <c r="MAR1336" s="62">
        <f>MAN1336+MAJ1336</f>
        <v>3000000</v>
      </c>
      <c r="MAY1336" s="62" t="s">
        <v>1938</v>
      </c>
      <c r="MAZ1336" s="62">
        <f>SUM(MAZ1333:MAZ1334)</f>
        <v>1000000</v>
      </c>
      <c r="MBA1336" s="62">
        <f>SUM(MBA1333:MBA1334)</f>
        <v>0</v>
      </c>
      <c r="MBB1336" s="62">
        <f>MBA1336/MAZ1336</f>
        <v>0</v>
      </c>
      <c r="MBC1336" s="62">
        <f>MAZ1336-MBA1336</f>
        <v>1000000</v>
      </c>
      <c r="MBD1336" s="62">
        <f>SUM(MBD1333:MBD1334)</f>
        <v>2000000</v>
      </c>
      <c r="MBE1336" s="62">
        <f>SUM(MBE1333:MBE1334)</f>
        <v>0</v>
      </c>
      <c r="MBF1336" s="62">
        <f>MBE1336/MBD1336</f>
        <v>0</v>
      </c>
      <c r="MBG1336" s="62">
        <f>MBD1336-MBE1336</f>
        <v>2000000</v>
      </c>
      <c r="MBH1336" s="62">
        <f>MBD1336+MAZ1336</f>
        <v>3000000</v>
      </c>
      <c r="MBO1336" s="62" t="s">
        <v>1938</v>
      </c>
      <c r="MBP1336" s="62">
        <f>SUM(MBP1333:MBP1334)</f>
        <v>1000000</v>
      </c>
      <c r="MBQ1336" s="62">
        <f>SUM(MBQ1333:MBQ1334)</f>
        <v>0</v>
      </c>
      <c r="MBR1336" s="62">
        <f>MBQ1336/MBP1336</f>
        <v>0</v>
      </c>
      <c r="MBS1336" s="62">
        <f>MBP1336-MBQ1336</f>
        <v>1000000</v>
      </c>
      <c r="MBT1336" s="62">
        <f>SUM(MBT1333:MBT1334)</f>
        <v>2000000</v>
      </c>
      <c r="MBU1336" s="62">
        <f>SUM(MBU1333:MBU1334)</f>
        <v>0</v>
      </c>
      <c r="MBV1336" s="62">
        <f>MBU1336/MBT1336</f>
        <v>0</v>
      </c>
      <c r="MBW1336" s="62">
        <f>MBT1336-MBU1336</f>
        <v>2000000</v>
      </c>
      <c r="MBX1336" s="62">
        <f>MBT1336+MBP1336</f>
        <v>3000000</v>
      </c>
      <c r="MCE1336" s="62" t="s">
        <v>1938</v>
      </c>
      <c r="MCF1336" s="62">
        <f>SUM(MCF1333:MCF1334)</f>
        <v>1000000</v>
      </c>
      <c r="MCG1336" s="62">
        <f>SUM(MCG1333:MCG1334)</f>
        <v>0</v>
      </c>
      <c r="MCH1336" s="62">
        <f>MCG1336/MCF1336</f>
        <v>0</v>
      </c>
      <c r="MCI1336" s="62">
        <f>MCF1336-MCG1336</f>
        <v>1000000</v>
      </c>
      <c r="MCJ1336" s="62">
        <f>SUM(MCJ1333:MCJ1334)</f>
        <v>2000000</v>
      </c>
      <c r="MCK1336" s="62">
        <f>SUM(MCK1333:MCK1334)</f>
        <v>0</v>
      </c>
      <c r="MCL1336" s="62">
        <f>MCK1336/MCJ1336</f>
        <v>0</v>
      </c>
      <c r="MCM1336" s="62">
        <f>MCJ1336-MCK1336</f>
        <v>2000000</v>
      </c>
      <c r="MCN1336" s="62">
        <f>MCJ1336+MCF1336</f>
        <v>3000000</v>
      </c>
      <c r="MCU1336" s="62" t="s">
        <v>1938</v>
      </c>
      <c r="MCV1336" s="62">
        <f>SUM(MCV1333:MCV1334)</f>
        <v>1000000</v>
      </c>
      <c r="MCW1336" s="62">
        <f>SUM(MCW1333:MCW1334)</f>
        <v>0</v>
      </c>
      <c r="MCX1336" s="62">
        <f>MCW1336/MCV1336</f>
        <v>0</v>
      </c>
      <c r="MCY1336" s="62">
        <f>MCV1336-MCW1336</f>
        <v>1000000</v>
      </c>
      <c r="MCZ1336" s="62">
        <f>SUM(MCZ1333:MCZ1334)</f>
        <v>2000000</v>
      </c>
      <c r="MDA1336" s="62">
        <f>SUM(MDA1333:MDA1334)</f>
        <v>0</v>
      </c>
      <c r="MDB1336" s="62">
        <f>MDA1336/MCZ1336</f>
        <v>0</v>
      </c>
      <c r="MDC1336" s="62">
        <f>MCZ1336-MDA1336</f>
        <v>2000000</v>
      </c>
      <c r="MDD1336" s="62">
        <f>MCZ1336+MCV1336</f>
        <v>3000000</v>
      </c>
      <c r="MDK1336" s="62" t="s">
        <v>1938</v>
      </c>
      <c r="MDL1336" s="62">
        <f>SUM(MDL1333:MDL1334)</f>
        <v>1000000</v>
      </c>
      <c r="MDM1336" s="62">
        <f>SUM(MDM1333:MDM1334)</f>
        <v>0</v>
      </c>
      <c r="MDN1336" s="62">
        <f>MDM1336/MDL1336</f>
        <v>0</v>
      </c>
      <c r="MDO1336" s="62">
        <f>MDL1336-MDM1336</f>
        <v>1000000</v>
      </c>
      <c r="MDP1336" s="62">
        <f>SUM(MDP1333:MDP1334)</f>
        <v>2000000</v>
      </c>
      <c r="MDQ1336" s="62">
        <f>SUM(MDQ1333:MDQ1334)</f>
        <v>0</v>
      </c>
      <c r="MDR1336" s="62">
        <f>MDQ1336/MDP1336</f>
        <v>0</v>
      </c>
      <c r="MDS1336" s="62">
        <f>MDP1336-MDQ1336</f>
        <v>2000000</v>
      </c>
      <c r="MDT1336" s="62">
        <f>MDP1336+MDL1336</f>
        <v>3000000</v>
      </c>
      <c r="MEA1336" s="62" t="s">
        <v>1938</v>
      </c>
      <c r="MEB1336" s="62">
        <f>SUM(MEB1333:MEB1334)</f>
        <v>1000000</v>
      </c>
      <c r="MEC1336" s="62">
        <f>SUM(MEC1333:MEC1334)</f>
        <v>0</v>
      </c>
      <c r="MED1336" s="62">
        <f>MEC1336/MEB1336</f>
        <v>0</v>
      </c>
      <c r="MEE1336" s="62">
        <f>MEB1336-MEC1336</f>
        <v>1000000</v>
      </c>
      <c r="MEF1336" s="62">
        <f>SUM(MEF1333:MEF1334)</f>
        <v>2000000</v>
      </c>
      <c r="MEG1336" s="62">
        <f>SUM(MEG1333:MEG1334)</f>
        <v>0</v>
      </c>
      <c r="MEH1336" s="62">
        <f>MEG1336/MEF1336</f>
        <v>0</v>
      </c>
      <c r="MEI1336" s="62">
        <f>MEF1336-MEG1336</f>
        <v>2000000</v>
      </c>
      <c r="MEJ1336" s="62">
        <f>MEF1336+MEB1336</f>
        <v>3000000</v>
      </c>
      <c r="MEQ1336" s="62" t="s">
        <v>1938</v>
      </c>
      <c r="MER1336" s="62">
        <f>SUM(MER1333:MER1334)</f>
        <v>1000000</v>
      </c>
      <c r="MES1336" s="62">
        <f>SUM(MES1333:MES1334)</f>
        <v>0</v>
      </c>
      <c r="MET1336" s="62">
        <f>MES1336/MER1336</f>
        <v>0</v>
      </c>
      <c r="MEU1336" s="62">
        <f>MER1336-MES1336</f>
        <v>1000000</v>
      </c>
      <c r="MEV1336" s="62">
        <f>SUM(MEV1333:MEV1334)</f>
        <v>2000000</v>
      </c>
      <c r="MEW1336" s="62">
        <f>SUM(MEW1333:MEW1334)</f>
        <v>0</v>
      </c>
      <c r="MEX1336" s="62">
        <f>MEW1336/MEV1336</f>
        <v>0</v>
      </c>
      <c r="MEY1336" s="62">
        <f>MEV1336-MEW1336</f>
        <v>2000000</v>
      </c>
      <c r="MEZ1336" s="62">
        <f>MEV1336+MER1336</f>
        <v>3000000</v>
      </c>
      <c r="MFG1336" s="62" t="s">
        <v>1938</v>
      </c>
      <c r="MFH1336" s="62">
        <f>SUM(MFH1333:MFH1334)</f>
        <v>1000000</v>
      </c>
      <c r="MFI1336" s="62">
        <f>SUM(MFI1333:MFI1334)</f>
        <v>0</v>
      </c>
      <c r="MFJ1336" s="62">
        <f>MFI1336/MFH1336</f>
        <v>0</v>
      </c>
      <c r="MFK1336" s="62">
        <f>MFH1336-MFI1336</f>
        <v>1000000</v>
      </c>
      <c r="MFL1336" s="62">
        <f>SUM(MFL1333:MFL1334)</f>
        <v>2000000</v>
      </c>
      <c r="MFM1336" s="62">
        <f>SUM(MFM1333:MFM1334)</f>
        <v>0</v>
      </c>
      <c r="MFN1336" s="62">
        <f>MFM1336/MFL1336</f>
        <v>0</v>
      </c>
      <c r="MFO1336" s="62">
        <f>MFL1336-MFM1336</f>
        <v>2000000</v>
      </c>
      <c r="MFP1336" s="62">
        <f>MFL1336+MFH1336</f>
        <v>3000000</v>
      </c>
      <c r="MFW1336" s="62" t="s">
        <v>1938</v>
      </c>
      <c r="MFX1336" s="62">
        <f>SUM(MFX1333:MFX1334)</f>
        <v>1000000</v>
      </c>
      <c r="MFY1336" s="62">
        <f>SUM(MFY1333:MFY1334)</f>
        <v>0</v>
      </c>
      <c r="MFZ1336" s="62">
        <f>MFY1336/MFX1336</f>
        <v>0</v>
      </c>
      <c r="MGA1336" s="62">
        <f>MFX1336-MFY1336</f>
        <v>1000000</v>
      </c>
      <c r="MGB1336" s="62">
        <f>SUM(MGB1333:MGB1334)</f>
        <v>2000000</v>
      </c>
      <c r="MGC1336" s="62">
        <f>SUM(MGC1333:MGC1334)</f>
        <v>0</v>
      </c>
      <c r="MGD1336" s="62">
        <f>MGC1336/MGB1336</f>
        <v>0</v>
      </c>
      <c r="MGE1336" s="62">
        <f>MGB1336-MGC1336</f>
        <v>2000000</v>
      </c>
      <c r="MGF1336" s="62">
        <f>MGB1336+MFX1336</f>
        <v>3000000</v>
      </c>
      <c r="MGM1336" s="62" t="s">
        <v>1938</v>
      </c>
      <c r="MGN1336" s="62">
        <f>SUM(MGN1333:MGN1334)</f>
        <v>1000000</v>
      </c>
      <c r="MGO1336" s="62">
        <f>SUM(MGO1333:MGO1334)</f>
        <v>0</v>
      </c>
      <c r="MGP1336" s="62">
        <f>MGO1336/MGN1336</f>
        <v>0</v>
      </c>
      <c r="MGQ1336" s="62">
        <f>MGN1336-MGO1336</f>
        <v>1000000</v>
      </c>
      <c r="MGR1336" s="62">
        <f>SUM(MGR1333:MGR1334)</f>
        <v>2000000</v>
      </c>
      <c r="MGS1336" s="62">
        <f>SUM(MGS1333:MGS1334)</f>
        <v>0</v>
      </c>
      <c r="MGT1336" s="62">
        <f>MGS1336/MGR1336</f>
        <v>0</v>
      </c>
      <c r="MGU1336" s="62">
        <f>MGR1336-MGS1336</f>
        <v>2000000</v>
      </c>
      <c r="MGV1336" s="62">
        <f>MGR1336+MGN1336</f>
        <v>3000000</v>
      </c>
      <c r="MHC1336" s="62" t="s">
        <v>1938</v>
      </c>
      <c r="MHD1336" s="62">
        <f>SUM(MHD1333:MHD1334)</f>
        <v>1000000</v>
      </c>
      <c r="MHE1336" s="62">
        <f>SUM(MHE1333:MHE1334)</f>
        <v>0</v>
      </c>
      <c r="MHF1336" s="62">
        <f>MHE1336/MHD1336</f>
        <v>0</v>
      </c>
      <c r="MHG1336" s="62">
        <f>MHD1336-MHE1336</f>
        <v>1000000</v>
      </c>
      <c r="MHH1336" s="62">
        <f>SUM(MHH1333:MHH1334)</f>
        <v>2000000</v>
      </c>
      <c r="MHI1336" s="62">
        <f>SUM(MHI1333:MHI1334)</f>
        <v>0</v>
      </c>
      <c r="MHJ1336" s="62">
        <f>MHI1336/MHH1336</f>
        <v>0</v>
      </c>
      <c r="MHK1336" s="62">
        <f>MHH1336-MHI1336</f>
        <v>2000000</v>
      </c>
      <c r="MHL1336" s="62">
        <f>MHH1336+MHD1336</f>
        <v>3000000</v>
      </c>
      <c r="MHS1336" s="62" t="s">
        <v>1938</v>
      </c>
      <c r="MHT1336" s="62">
        <f>SUM(MHT1333:MHT1334)</f>
        <v>1000000</v>
      </c>
      <c r="MHU1336" s="62">
        <f>SUM(MHU1333:MHU1334)</f>
        <v>0</v>
      </c>
      <c r="MHV1336" s="62">
        <f>MHU1336/MHT1336</f>
        <v>0</v>
      </c>
      <c r="MHW1336" s="62">
        <f>MHT1336-MHU1336</f>
        <v>1000000</v>
      </c>
      <c r="MHX1336" s="62">
        <f>SUM(MHX1333:MHX1334)</f>
        <v>2000000</v>
      </c>
      <c r="MHY1336" s="62">
        <f>SUM(MHY1333:MHY1334)</f>
        <v>0</v>
      </c>
      <c r="MHZ1336" s="62">
        <f>MHY1336/MHX1336</f>
        <v>0</v>
      </c>
      <c r="MIA1336" s="62">
        <f>MHX1336-MHY1336</f>
        <v>2000000</v>
      </c>
      <c r="MIB1336" s="62">
        <f>MHX1336+MHT1336</f>
        <v>3000000</v>
      </c>
      <c r="MII1336" s="62" t="s">
        <v>1938</v>
      </c>
      <c r="MIJ1336" s="62">
        <f>SUM(MIJ1333:MIJ1334)</f>
        <v>1000000</v>
      </c>
      <c r="MIK1336" s="62">
        <f>SUM(MIK1333:MIK1334)</f>
        <v>0</v>
      </c>
      <c r="MIL1336" s="62">
        <f>MIK1336/MIJ1336</f>
        <v>0</v>
      </c>
      <c r="MIM1336" s="62">
        <f>MIJ1336-MIK1336</f>
        <v>1000000</v>
      </c>
      <c r="MIN1336" s="62">
        <f>SUM(MIN1333:MIN1334)</f>
        <v>2000000</v>
      </c>
      <c r="MIO1336" s="62">
        <f>SUM(MIO1333:MIO1334)</f>
        <v>0</v>
      </c>
      <c r="MIP1336" s="62">
        <f>MIO1336/MIN1336</f>
        <v>0</v>
      </c>
      <c r="MIQ1336" s="62">
        <f>MIN1336-MIO1336</f>
        <v>2000000</v>
      </c>
      <c r="MIR1336" s="62">
        <f>MIN1336+MIJ1336</f>
        <v>3000000</v>
      </c>
      <c r="MIY1336" s="62" t="s">
        <v>1938</v>
      </c>
      <c r="MIZ1336" s="62">
        <f>SUM(MIZ1333:MIZ1334)</f>
        <v>1000000</v>
      </c>
      <c r="MJA1336" s="62">
        <f>SUM(MJA1333:MJA1334)</f>
        <v>0</v>
      </c>
      <c r="MJB1336" s="62">
        <f>MJA1336/MIZ1336</f>
        <v>0</v>
      </c>
      <c r="MJC1336" s="62">
        <f>MIZ1336-MJA1336</f>
        <v>1000000</v>
      </c>
      <c r="MJD1336" s="62">
        <f>SUM(MJD1333:MJD1334)</f>
        <v>2000000</v>
      </c>
      <c r="MJE1336" s="62">
        <f>SUM(MJE1333:MJE1334)</f>
        <v>0</v>
      </c>
      <c r="MJF1336" s="62">
        <f>MJE1336/MJD1336</f>
        <v>0</v>
      </c>
      <c r="MJG1336" s="62">
        <f>MJD1336-MJE1336</f>
        <v>2000000</v>
      </c>
      <c r="MJH1336" s="62">
        <f>MJD1336+MIZ1336</f>
        <v>3000000</v>
      </c>
      <c r="MJO1336" s="62" t="s">
        <v>1938</v>
      </c>
      <c r="MJP1336" s="62">
        <f>SUM(MJP1333:MJP1334)</f>
        <v>1000000</v>
      </c>
      <c r="MJQ1336" s="62">
        <f>SUM(MJQ1333:MJQ1334)</f>
        <v>0</v>
      </c>
      <c r="MJR1336" s="62">
        <f>MJQ1336/MJP1336</f>
        <v>0</v>
      </c>
      <c r="MJS1336" s="62">
        <f>MJP1336-MJQ1336</f>
        <v>1000000</v>
      </c>
      <c r="MJT1336" s="62">
        <f>SUM(MJT1333:MJT1334)</f>
        <v>2000000</v>
      </c>
      <c r="MJU1336" s="62">
        <f>SUM(MJU1333:MJU1334)</f>
        <v>0</v>
      </c>
      <c r="MJV1336" s="62">
        <f>MJU1336/MJT1336</f>
        <v>0</v>
      </c>
      <c r="MJW1336" s="62">
        <f>MJT1336-MJU1336</f>
        <v>2000000</v>
      </c>
      <c r="MJX1336" s="62">
        <f>MJT1336+MJP1336</f>
        <v>3000000</v>
      </c>
      <c r="MKE1336" s="62" t="s">
        <v>1938</v>
      </c>
      <c r="MKF1336" s="62">
        <f>SUM(MKF1333:MKF1334)</f>
        <v>1000000</v>
      </c>
      <c r="MKG1336" s="62">
        <f>SUM(MKG1333:MKG1334)</f>
        <v>0</v>
      </c>
      <c r="MKH1336" s="62">
        <f>MKG1336/MKF1336</f>
        <v>0</v>
      </c>
      <c r="MKI1336" s="62">
        <f>MKF1336-MKG1336</f>
        <v>1000000</v>
      </c>
      <c r="MKJ1336" s="62">
        <f>SUM(MKJ1333:MKJ1334)</f>
        <v>2000000</v>
      </c>
      <c r="MKK1336" s="62">
        <f>SUM(MKK1333:MKK1334)</f>
        <v>0</v>
      </c>
      <c r="MKL1336" s="62">
        <f>MKK1336/MKJ1336</f>
        <v>0</v>
      </c>
      <c r="MKM1336" s="62">
        <f>MKJ1336-MKK1336</f>
        <v>2000000</v>
      </c>
      <c r="MKN1336" s="62">
        <f>MKJ1336+MKF1336</f>
        <v>3000000</v>
      </c>
      <c r="MKU1336" s="62" t="s">
        <v>1938</v>
      </c>
      <c r="MKV1336" s="62">
        <f>SUM(MKV1333:MKV1334)</f>
        <v>1000000</v>
      </c>
      <c r="MKW1336" s="62">
        <f>SUM(MKW1333:MKW1334)</f>
        <v>0</v>
      </c>
      <c r="MKX1336" s="62">
        <f>MKW1336/MKV1336</f>
        <v>0</v>
      </c>
      <c r="MKY1336" s="62">
        <f>MKV1336-MKW1336</f>
        <v>1000000</v>
      </c>
      <c r="MKZ1336" s="62">
        <f>SUM(MKZ1333:MKZ1334)</f>
        <v>2000000</v>
      </c>
      <c r="MLA1336" s="62">
        <f>SUM(MLA1333:MLA1334)</f>
        <v>0</v>
      </c>
      <c r="MLB1336" s="62">
        <f>MLA1336/MKZ1336</f>
        <v>0</v>
      </c>
      <c r="MLC1336" s="62">
        <f>MKZ1336-MLA1336</f>
        <v>2000000</v>
      </c>
      <c r="MLD1336" s="62">
        <f>MKZ1336+MKV1336</f>
        <v>3000000</v>
      </c>
      <c r="MLK1336" s="62" t="s">
        <v>1938</v>
      </c>
      <c r="MLL1336" s="62">
        <f>SUM(MLL1333:MLL1334)</f>
        <v>1000000</v>
      </c>
      <c r="MLM1336" s="62">
        <f>SUM(MLM1333:MLM1334)</f>
        <v>0</v>
      </c>
      <c r="MLN1336" s="62">
        <f>MLM1336/MLL1336</f>
        <v>0</v>
      </c>
      <c r="MLO1336" s="62">
        <f>MLL1336-MLM1336</f>
        <v>1000000</v>
      </c>
      <c r="MLP1336" s="62">
        <f>SUM(MLP1333:MLP1334)</f>
        <v>2000000</v>
      </c>
      <c r="MLQ1336" s="62">
        <f>SUM(MLQ1333:MLQ1334)</f>
        <v>0</v>
      </c>
      <c r="MLR1336" s="62">
        <f>MLQ1336/MLP1336</f>
        <v>0</v>
      </c>
      <c r="MLS1336" s="62">
        <f>MLP1336-MLQ1336</f>
        <v>2000000</v>
      </c>
      <c r="MLT1336" s="62">
        <f>MLP1336+MLL1336</f>
        <v>3000000</v>
      </c>
      <c r="MMA1336" s="62" t="s">
        <v>1938</v>
      </c>
      <c r="MMB1336" s="62">
        <f>SUM(MMB1333:MMB1334)</f>
        <v>1000000</v>
      </c>
      <c r="MMC1336" s="62">
        <f>SUM(MMC1333:MMC1334)</f>
        <v>0</v>
      </c>
      <c r="MMD1336" s="62">
        <f>MMC1336/MMB1336</f>
        <v>0</v>
      </c>
      <c r="MME1336" s="62">
        <f>MMB1336-MMC1336</f>
        <v>1000000</v>
      </c>
      <c r="MMF1336" s="62">
        <f>SUM(MMF1333:MMF1334)</f>
        <v>2000000</v>
      </c>
      <c r="MMG1336" s="62">
        <f>SUM(MMG1333:MMG1334)</f>
        <v>0</v>
      </c>
      <c r="MMH1336" s="62">
        <f>MMG1336/MMF1336</f>
        <v>0</v>
      </c>
      <c r="MMI1336" s="62">
        <f>MMF1336-MMG1336</f>
        <v>2000000</v>
      </c>
      <c r="MMJ1336" s="62">
        <f>MMF1336+MMB1336</f>
        <v>3000000</v>
      </c>
      <c r="MMQ1336" s="62" t="s">
        <v>1938</v>
      </c>
      <c r="MMR1336" s="62">
        <f>SUM(MMR1333:MMR1334)</f>
        <v>1000000</v>
      </c>
      <c r="MMS1336" s="62">
        <f>SUM(MMS1333:MMS1334)</f>
        <v>0</v>
      </c>
      <c r="MMT1336" s="62">
        <f>MMS1336/MMR1336</f>
        <v>0</v>
      </c>
      <c r="MMU1336" s="62">
        <f>MMR1336-MMS1336</f>
        <v>1000000</v>
      </c>
      <c r="MMV1336" s="62">
        <f>SUM(MMV1333:MMV1334)</f>
        <v>2000000</v>
      </c>
      <c r="MMW1336" s="62">
        <f>SUM(MMW1333:MMW1334)</f>
        <v>0</v>
      </c>
      <c r="MMX1336" s="62">
        <f>MMW1336/MMV1336</f>
        <v>0</v>
      </c>
      <c r="MMY1336" s="62">
        <f>MMV1336-MMW1336</f>
        <v>2000000</v>
      </c>
      <c r="MMZ1336" s="62">
        <f>MMV1336+MMR1336</f>
        <v>3000000</v>
      </c>
      <c r="MNG1336" s="62" t="s">
        <v>1938</v>
      </c>
      <c r="MNH1336" s="62">
        <f>SUM(MNH1333:MNH1334)</f>
        <v>1000000</v>
      </c>
      <c r="MNI1336" s="62">
        <f>SUM(MNI1333:MNI1334)</f>
        <v>0</v>
      </c>
      <c r="MNJ1336" s="62">
        <f>MNI1336/MNH1336</f>
        <v>0</v>
      </c>
      <c r="MNK1336" s="62">
        <f>MNH1336-MNI1336</f>
        <v>1000000</v>
      </c>
      <c r="MNL1336" s="62">
        <f>SUM(MNL1333:MNL1334)</f>
        <v>2000000</v>
      </c>
      <c r="MNM1336" s="62">
        <f>SUM(MNM1333:MNM1334)</f>
        <v>0</v>
      </c>
      <c r="MNN1336" s="62">
        <f>MNM1336/MNL1336</f>
        <v>0</v>
      </c>
      <c r="MNO1336" s="62">
        <f>MNL1336-MNM1336</f>
        <v>2000000</v>
      </c>
      <c r="MNP1336" s="62">
        <f>MNL1336+MNH1336</f>
        <v>3000000</v>
      </c>
      <c r="MNW1336" s="62" t="s">
        <v>1938</v>
      </c>
      <c r="MNX1336" s="62">
        <f>SUM(MNX1333:MNX1334)</f>
        <v>1000000</v>
      </c>
      <c r="MNY1336" s="62">
        <f>SUM(MNY1333:MNY1334)</f>
        <v>0</v>
      </c>
      <c r="MNZ1336" s="62">
        <f>MNY1336/MNX1336</f>
        <v>0</v>
      </c>
      <c r="MOA1336" s="62">
        <f>MNX1336-MNY1336</f>
        <v>1000000</v>
      </c>
      <c r="MOB1336" s="62">
        <f>SUM(MOB1333:MOB1334)</f>
        <v>2000000</v>
      </c>
      <c r="MOC1336" s="62">
        <f>SUM(MOC1333:MOC1334)</f>
        <v>0</v>
      </c>
      <c r="MOD1336" s="62">
        <f>MOC1336/MOB1336</f>
        <v>0</v>
      </c>
      <c r="MOE1336" s="62">
        <f>MOB1336-MOC1336</f>
        <v>2000000</v>
      </c>
      <c r="MOF1336" s="62">
        <f>MOB1336+MNX1336</f>
        <v>3000000</v>
      </c>
      <c r="MOM1336" s="62" t="s">
        <v>1938</v>
      </c>
      <c r="MON1336" s="62">
        <f>SUM(MON1333:MON1334)</f>
        <v>1000000</v>
      </c>
      <c r="MOO1336" s="62">
        <f>SUM(MOO1333:MOO1334)</f>
        <v>0</v>
      </c>
      <c r="MOP1336" s="62">
        <f>MOO1336/MON1336</f>
        <v>0</v>
      </c>
      <c r="MOQ1336" s="62">
        <f>MON1336-MOO1336</f>
        <v>1000000</v>
      </c>
      <c r="MOR1336" s="62">
        <f>SUM(MOR1333:MOR1334)</f>
        <v>2000000</v>
      </c>
      <c r="MOS1336" s="62">
        <f>SUM(MOS1333:MOS1334)</f>
        <v>0</v>
      </c>
      <c r="MOT1336" s="62">
        <f>MOS1336/MOR1336</f>
        <v>0</v>
      </c>
      <c r="MOU1336" s="62">
        <f>MOR1336-MOS1336</f>
        <v>2000000</v>
      </c>
      <c r="MOV1336" s="62">
        <f>MOR1336+MON1336</f>
        <v>3000000</v>
      </c>
      <c r="MPC1336" s="62" t="s">
        <v>1938</v>
      </c>
      <c r="MPD1336" s="62">
        <f>SUM(MPD1333:MPD1334)</f>
        <v>1000000</v>
      </c>
      <c r="MPE1336" s="62">
        <f>SUM(MPE1333:MPE1334)</f>
        <v>0</v>
      </c>
      <c r="MPF1336" s="62">
        <f>MPE1336/MPD1336</f>
        <v>0</v>
      </c>
      <c r="MPG1336" s="62">
        <f>MPD1336-MPE1336</f>
        <v>1000000</v>
      </c>
      <c r="MPH1336" s="62">
        <f>SUM(MPH1333:MPH1334)</f>
        <v>2000000</v>
      </c>
      <c r="MPI1336" s="62">
        <f>SUM(MPI1333:MPI1334)</f>
        <v>0</v>
      </c>
      <c r="MPJ1336" s="62">
        <f>MPI1336/MPH1336</f>
        <v>0</v>
      </c>
      <c r="MPK1336" s="62">
        <f>MPH1336-MPI1336</f>
        <v>2000000</v>
      </c>
      <c r="MPL1336" s="62">
        <f>MPH1336+MPD1336</f>
        <v>3000000</v>
      </c>
      <c r="MPS1336" s="62" t="s">
        <v>1938</v>
      </c>
      <c r="MPT1336" s="62">
        <f>SUM(MPT1333:MPT1334)</f>
        <v>1000000</v>
      </c>
      <c r="MPU1336" s="62">
        <f>SUM(MPU1333:MPU1334)</f>
        <v>0</v>
      </c>
      <c r="MPV1336" s="62">
        <f>MPU1336/MPT1336</f>
        <v>0</v>
      </c>
      <c r="MPW1336" s="62">
        <f>MPT1336-MPU1336</f>
        <v>1000000</v>
      </c>
      <c r="MPX1336" s="62">
        <f>SUM(MPX1333:MPX1334)</f>
        <v>2000000</v>
      </c>
      <c r="MPY1336" s="62">
        <f>SUM(MPY1333:MPY1334)</f>
        <v>0</v>
      </c>
      <c r="MPZ1336" s="62">
        <f>MPY1336/MPX1336</f>
        <v>0</v>
      </c>
      <c r="MQA1336" s="62">
        <f>MPX1336-MPY1336</f>
        <v>2000000</v>
      </c>
      <c r="MQB1336" s="62">
        <f>MPX1336+MPT1336</f>
        <v>3000000</v>
      </c>
      <c r="MQI1336" s="62" t="s">
        <v>1938</v>
      </c>
      <c r="MQJ1336" s="62">
        <f>SUM(MQJ1333:MQJ1334)</f>
        <v>1000000</v>
      </c>
      <c r="MQK1336" s="62">
        <f>SUM(MQK1333:MQK1334)</f>
        <v>0</v>
      </c>
      <c r="MQL1336" s="62">
        <f>MQK1336/MQJ1336</f>
        <v>0</v>
      </c>
      <c r="MQM1336" s="62">
        <f>MQJ1336-MQK1336</f>
        <v>1000000</v>
      </c>
      <c r="MQN1336" s="62">
        <f>SUM(MQN1333:MQN1334)</f>
        <v>2000000</v>
      </c>
      <c r="MQO1336" s="62">
        <f>SUM(MQO1333:MQO1334)</f>
        <v>0</v>
      </c>
      <c r="MQP1336" s="62">
        <f>MQO1336/MQN1336</f>
        <v>0</v>
      </c>
      <c r="MQQ1336" s="62">
        <f>MQN1336-MQO1336</f>
        <v>2000000</v>
      </c>
      <c r="MQR1336" s="62">
        <f>MQN1336+MQJ1336</f>
        <v>3000000</v>
      </c>
      <c r="MQY1336" s="62" t="s">
        <v>1938</v>
      </c>
      <c r="MQZ1336" s="62">
        <f>SUM(MQZ1333:MQZ1334)</f>
        <v>1000000</v>
      </c>
      <c r="MRA1336" s="62">
        <f>SUM(MRA1333:MRA1334)</f>
        <v>0</v>
      </c>
      <c r="MRB1336" s="62">
        <f>MRA1336/MQZ1336</f>
        <v>0</v>
      </c>
      <c r="MRC1336" s="62">
        <f>MQZ1336-MRA1336</f>
        <v>1000000</v>
      </c>
      <c r="MRD1336" s="62">
        <f>SUM(MRD1333:MRD1334)</f>
        <v>2000000</v>
      </c>
      <c r="MRE1336" s="62">
        <f>SUM(MRE1333:MRE1334)</f>
        <v>0</v>
      </c>
      <c r="MRF1336" s="62">
        <f>MRE1336/MRD1336</f>
        <v>0</v>
      </c>
      <c r="MRG1336" s="62">
        <f>MRD1336-MRE1336</f>
        <v>2000000</v>
      </c>
      <c r="MRH1336" s="62">
        <f>MRD1336+MQZ1336</f>
        <v>3000000</v>
      </c>
      <c r="MRO1336" s="62" t="s">
        <v>1938</v>
      </c>
      <c r="MRP1336" s="62">
        <f>SUM(MRP1333:MRP1334)</f>
        <v>1000000</v>
      </c>
      <c r="MRQ1336" s="62">
        <f>SUM(MRQ1333:MRQ1334)</f>
        <v>0</v>
      </c>
      <c r="MRR1336" s="62">
        <f>MRQ1336/MRP1336</f>
        <v>0</v>
      </c>
      <c r="MRS1336" s="62">
        <f>MRP1336-MRQ1336</f>
        <v>1000000</v>
      </c>
      <c r="MRT1336" s="62">
        <f>SUM(MRT1333:MRT1334)</f>
        <v>2000000</v>
      </c>
      <c r="MRU1336" s="62">
        <f>SUM(MRU1333:MRU1334)</f>
        <v>0</v>
      </c>
      <c r="MRV1336" s="62">
        <f>MRU1336/MRT1336</f>
        <v>0</v>
      </c>
      <c r="MRW1336" s="62">
        <f>MRT1336-MRU1336</f>
        <v>2000000</v>
      </c>
      <c r="MRX1336" s="62">
        <f>MRT1336+MRP1336</f>
        <v>3000000</v>
      </c>
      <c r="MSE1336" s="62" t="s">
        <v>1938</v>
      </c>
      <c r="MSF1336" s="62">
        <f>SUM(MSF1333:MSF1334)</f>
        <v>1000000</v>
      </c>
      <c r="MSG1336" s="62">
        <f>SUM(MSG1333:MSG1334)</f>
        <v>0</v>
      </c>
      <c r="MSH1336" s="62">
        <f>MSG1336/MSF1336</f>
        <v>0</v>
      </c>
      <c r="MSI1336" s="62">
        <f>MSF1336-MSG1336</f>
        <v>1000000</v>
      </c>
      <c r="MSJ1336" s="62">
        <f>SUM(MSJ1333:MSJ1334)</f>
        <v>2000000</v>
      </c>
      <c r="MSK1336" s="62">
        <f>SUM(MSK1333:MSK1334)</f>
        <v>0</v>
      </c>
      <c r="MSL1336" s="62">
        <f>MSK1336/MSJ1336</f>
        <v>0</v>
      </c>
      <c r="MSM1336" s="62">
        <f>MSJ1336-MSK1336</f>
        <v>2000000</v>
      </c>
      <c r="MSN1336" s="62">
        <f>MSJ1336+MSF1336</f>
        <v>3000000</v>
      </c>
      <c r="MSU1336" s="62" t="s">
        <v>1938</v>
      </c>
      <c r="MSV1336" s="62">
        <f>SUM(MSV1333:MSV1334)</f>
        <v>1000000</v>
      </c>
      <c r="MSW1336" s="62">
        <f>SUM(MSW1333:MSW1334)</f>
        <v>0</v>
      </c>
      <c r="MSX1336" s="62">
        <f>MSW1336/MSV1336</f>
        <v>0</v>
      </c>
      <c r="MSY1336" s="62">
        <f>MSV1336-MSW1336</f>
        <v>1000000</v>
      </c>
      <c r="MSZ1336" s="62">
        <f>SUM(MSZ1333:MSZ1334)</f>
        <v>2000000</v>
      </c>
      <c r="MTA1336" s="62">
        <f>SUM(MTA1333:MTA1334)</f>
        <v>0</v>
      </c>
      <c r="MTB1336" s="62">
        <f>MTA1336/MSZ1336</f>
        <v>0</v>
      </c>
      <c r="MTC1336" s="62">
        <f>MSZ1336-MTA1336</f>
        <v>2000000</v>
      </c>
      <c r="MTD1336" s="62">
        <f>MSZ1336+MSV1336</f>
        <v>3000000</v>
      </c>
      <c r="MTK1336" s="62" t="s">
        <v>1938</v>
      </c>
      <c r="MTL1336" s="62">
        <f>SUM(MTL1333:MTL1334)</f>
        <v>1000000</v>
      </c>
      <c r="MTM1336" s="62">
        <f>SUM(MTM1333:MTM1334)</f>
        <v>0</v>
      </c>
      <c r="MTN1336" s="62">
        <f>MTM1336/MTL1336</f>
        <v>0</v>
      </c>
      <c r="MTO1336" s="62">
        <f>MTL1336-MTM1336</f>
        <v>1000000</v>
      </c>
      <c r="MTP1336" s="62">
        <f>SUM(MTP1333:MTP1334)</f>
        <v>2000000</v>
      </c>
      <c r="MTQ1336" s="62">
        <f>SUM(MTQ1333:MTQ1334)</f>
        <v>0</v>
      </c>
      <c r="MTR1336" s="62">
        <f>MTQ1336/MTP1336</f>
        <v>0</v>
      </c>
      <c r="MTS1336" s="62">
        <f>MTP1336-MTQ1336</f>
        <v>2000000</v>
      </c>
      <c r="MTT1336" s="62">
        <f>MTP1336+MTL1336</f>
        <v>3000000</v>
      </c>
      <c r="MUA1336" s="62" t="s">
        <v>1938</v>
      </c>
      <c r="MUB1336" s="62">
        <f>SUM(MUB1333:MUB1334)</f>
        <v>1000000</v>
      </c>
      <c r="MUC1336" s="62">
        <f>SUM(MUC1333:MUC1334)</f>
        <v>0</v>
      </c>
      <c r="MUD1336" s="62">
        <f>MUC1336/MUB1336</f>
        <v>0</v>
      </c>
      <c r="MUE1336" s="62">
        <f>MUB1336-MUC1336</f>
        <v>1000000</v>
      </c>
      <c r="MUF1336" s="62">
        <f>SUM(MUF1333:MUF1334)</f>
        <v>2000000</v>
      </c>
      <c r="MUG1336" s="62">
        <f>SUM(MUG1333:MUG1334)</f>
        <v>0</v>
      </c>
      <c r="MUH1336" s="62">
        <f>MUG1336/MUF1336</f>
        <v>0</v>
      </c>
      <c r="MUI1336" s="62">
        <f>MUF1336-MUG1336</f>
        <v>2000000</v>
      </c>
      <c r="MUJ1336" s="62">
        <f>MUF1336+MUB1336</f>
        <v>3000000</v>
      </c>
      <c r="MUQ1336" s="62" t="s">
        <v>1938</v>
      </c>
      <c r="MUR1336" s="62">
        <f>SUM(MUR1333:MUR1334)</f>
        <v>1000000</v>
      </c>
      <c r="MUS1336" s="62">
        <f>SUM(MUS1333:MUS1334)</f>
        <v>0</v>
      </c>
      <c r="MUT1336" s="62">
        <f>MUS1336/MUR1336</f>
        <v>0</v>
      </c>
      <c r="MUU1336" s="62">
        <f>MUR1336-MUS1336</f>
        <v>1000000</v>
      </c>
      <c r="MUV1336" s="62">
        <f>SUM(MUV1333:MUV1334)</f>
        <v>2000000</v>
      </c>
      <c r="MUW1336" s="62">
        <f>SUM(MUW1333:MUW1334)</f>
        <v>0</v>
      </c>
      <c r="MUX1336" s="62">
        <f>MUW1336/MUV1336</f>
        <v>0</v>
      </c>
      <c r="MUY1336" s="62">
        <f>MUV1336-MUW1336</f>
        <v>2000000</v>
      </c>
      <c r="MUZ1336" s="62">
        <f>MUV1336+MUR1336</f>
        <v>3000000</v>
      </c>
      <c r="MVG1336" s="62" t="s">
        <v>1938</v>
      </c>
      <c r="MVH1336" s="62">
        <f>SUM(MVH1333:MVH1334)</f>
        <v>1000000</v>
      </c>
      <c r="MVI1336" s="62">
        <f>SUM(MVI1333:MVI1334)</f>
        <v>0</v>
      </c>
      <c r="MVJ1336" s="62">
        <f>MVI1336/MVH1336</f>
        <v>0</v>
      </c>
      <c r="MVK1336" s="62">
        <f>MVH1336-MVI1336</f>
        <v>1000000</v>
      </c>
      <c r="MVL1336" s="62">
        <f>SUM(MVL1333:MVL1334)</f>
        <v>2000000</v>
      </c>
      <c r="MVM1336" s="62">
        <f>SUM(MVM1333:MVM1334)</f>
        <v>0</v>
      </c>
      <c r="MVN1336" s="62">
        <f>MVM1336/MVL1336</f>
        <v>0</v>
      </c>
      <c r="MVO1336" s="62">
        <f>MVL1336-MVM1336</f>
        <v>2000000</v>
      </c>
      <c r="MVP1336" s="62">
        <f>MVL1336+MVH1336</f>
        <v>3000000</v>
      </c>
      <c r="MVW1336" s="62" t="s">
        <v>1938</v>
      </c>
      <c r="MVX1336" s="62">
        <f>SUM(MVX1333:MVX1334)</f>
        <v>1000000</v>
      </c>
      <c r="MVY1336" s="62">
        <f>SUM(MVY1333:MVY1334)</f>
        <v>0</v>
      </c>
      <c r="MVZ1336" s="62">
        <f>MVY1336/MVX1336</f>
        <v>0</v>
      </c>
      <c r="MWA1336" s="62">
        <f>MVX1336-MVY1336</f>
        <v>1000000</v>
      </c>
      <c r="MWB1336" s="62">
        <f>SUM(MWB1333:MWB1334)</f>
        <v>2000000</v>
      </c>
      <c r="MWC1336" s="62">
        <f>SUM(MWC1333:MWC1334)</f>
        <v>0</v>
      </c>
      <c r="MWD1336" s="62">
        <f>MWC1336/MWB1336</f>
        <v>0</v>
      </c>
      <c r="MWE1336" s="62">
        <f>MWB1336-MWC1336</f>
        <v>2000000</v>
      </c>
      <c r="MWF1336" s="62">
        <f>MWB1336+MVX1336</f>
        <v>3000000</v>
      </c>
      <c r="MWM1336" s="62" t="s">
        <v>1938</v>
      </c>
      <c r="MWN1336" s="62">
        <f>SUM(MWN1333:MWN1334)</f>
        <v>1000000</v>
      </c>
      <c r="MWO1336" s="62">
        <f>SUM(MWO1333:MWO1334)</f>
        <v>0</v>
      </c>
      <c r="MWP1336" s="62">
        <f>MWO1336/MWN1336</f>
        <v>0</v>
      </c>
      <c r="MWQ1336" s="62">
        <f>MWN1336-MWO1336</f>
        <v>1000000</v>
      </c>
      <c r="MWR1336" s="62">
        <f>SUM(MWR1333:MWR1334)</f>
        <v>2000000</v>
      </c>
      <c r="MWS1336" s="62">
        <f>SUM(MWS1333:MWS1334)</f>
        <v>0</v>
      </c>
      <c r="MWT1336" s="62">
        <f>MWS1336/MWR1336</f>
        <v>0</v>
      </c>
      <c r="MWU1336" s="62">
        <f>MWR1336-MWS1336</f>
        <v>2000000</v>
      </c>
      <c r="MWV1336" s="62">
        <f>MWR1336+MWN1336</f>
        <v>3000000</v>
      </c>
      <c r="MXC1336" s="62" t="s">
        <v>1938</v>
      </c>
      <c r="MXD1336" s="62">
        <f>SUM(MXD1333:MXD1334)</f>
        <v>1000000</v>
      </c>
      <c r="MXE1336" s="62">
        <f>SUM(MXE1333:MXE1334)</f>
        <v>0</v>
      </c>
      <c r="MXF1336" s="62">
        <f>MXE1336/MXD1336</f>
        <v>0</v>
      </c>
      <c r="MXG1336" s="62">
        <f>MXD1336-MXE1336</f>
        <v>1000000</v>
      </c>
      <c r="MXH1336" s="62">
        <f>SUM(MXH1333:MXH1334)</f>
        <v>2000000</v>
      </c>
      <c r="MXI1336" s="62">
        <f>SUM(MXI1333:MXI1334)</f>
        <v>0</v>
      </c>
      <c r="MXJ1336" s="62">
        <f>MXI1336/MXH1336</f>
        <v>0</v>
      </c>
      <c r="MXK1336" s="62">
        <f>MXH1336-MXI1336</f>
        <v>2000000</v>
      </c>
      <c r="MXL1336" s="62">
        <f>MXH1336+MXD1336</f>
        <v>3000000</v>
      </c>
      <c r="MXS1336" s="62" t="s">
        <v>1938</v>
      </c>
      <c r="MXT1336" s="62">
        <f>SUM(MXT1333:MXT1334)</f>
        <v>1000000</v>
      </c>
      <c r="MXU1336" s="62">
        <f>SUM(MXU1333:MXU1334)</f>
        <v>0</v>
      </c>
      <c r="MXV1336" s="62">
        <f>MXU1336/MXT1336</f>
        <v>0</v>
      </c>
      <c r="MXW1336" s="62">
        <f>MXT1336-MXU1336</f>
        <v>1000000</v>
      </c>
      <c r="MXX1336" s="62">
        <f>SUM(MXX1333:MXX1334)</f>
        <v>2000000</v>
      </c>
      <c r="MXY1336" s="62">
        <f>SUM(MXY1333:MXY1334)</f>
        <v>0</v>
      </c>
      <c r="MXZ1336" s="62">
        <f>MXY1336/MXX1336</f>
        <v>0</v>
      </c>
      <c r="MYA1336" s="62">
        <f>MXX1336-MXY1336</f>
        <v>2000000</v>
      </c>
      <c r="MYB1336" s="62">
        <f>MXX1336+MXT1336</f>
        <v>3000000</v>
      </c>
      <c r="MYI1336" s="62" t="s">
        <v>1938</v>
      </c>
      <c r="MYJ1336" s="62">
        <f>SUM(MYJ1333:MYJ1334)</f>
        <v>1000000</v>
      </c>
      <c r="MYK1336" s="62">
        <f>SUM(MYK1333:MYK1334)</f>
        <v>0</v>
      </c>
      <c r="MYL1336" s="62">
        <f>MYK1336/MYJ1336</f>
        <v>0</v>
      </c>
      <c r="MYM1336" s="62">
        <f>MYJ1336-MYK1336</f>
        <v>1000000</v>
      </c>
      <c r="MYN1336" s="62">
        <f>SUM(MYN1333:MYN1334)</f>
        <v>2000000</v>
      </c>
      <c r="MYO1336" s="62">
        <f>SUM(MYO1333:MYO1334)</f>
        <v>0</v>
      </c>
      <c r="MYP1336" s="62">
        <f>MYO1336/MYN1336</f>
        <v>0</v>
      </c>
      <c r="MYQ1336" s="62">
        <f>MYN1336-MYO1336</f>
        <v>2000000</v>
      </c>
      <c r="MYR1336" s="62">
        <f>MYN1336+MYJ1336</f>
        <v>3000000</v>
      </c>
      <c r="MYY1336" s="62" t="s">
        <v>1938</v>
      </c>
      <c r="MYZ1336" s="62">
        <f>SUM(MYZ1333:MYZ1334)</f>
        <v>1000000</v>
      </c>
      <c r="MZA1336" s="62">
        <f>SUM(MZA1333:MZA1334)</f>
        <v>0</v>
      </c>
      <c r="MZB1336" s="62">
        <f>MZA1336/MYZ1336</f>
        <v>0</v>
      </c>
      <c r="MZC1336" s="62">
        <f>MYZ1336-MZA1336</f>
        <v>1000000</v>
      </c>
      <c r="MZD1336" s="62">
        <f>SUM(MZD1333:MZD1334)</f>
        <v>2000000</v>
      </c>
      <c r="MZE1336" s="62">
        <f>SUM(MZE1333:MZE1334)</f>
        <v>0</v>
      </c>
      <c r="MZF1336" s="62">
        <f>MZE1336/MZD1336</f>
        <v>0</v>
      </c>
      <c r="MZG1336" s="62">
        <f>MZD1336-MZE1336</f>
        <v>2000000</v>
      </c>
      <c r="MZH1336" s="62">
        <f>MZD1336+MYZ1336</f>
        <v>3000000</v>
      </c>
      <c r="MZO1336" s="62" t="s">
        <v>1938</v>
      </c>
      <c r="MZP1336" s="62">
        <f>SUM(MZP1333:MZP1334)</f>
        <v>1000000</v>
      </c>
      <c r="MZQ1336" s="62">
        <f>SUM(MZQ1333:MZQ1334)</f>
        <v>0</v>
      </c>
      <c r="MZR1336" s="62">
        <f>MZQ1336/MZP1336</f>
        <v>0</v>
      </c>
      <c r="MZS1336" s="62">
        <f>MZP1336-MZQ1336</f>
        <v>1000000</v>
      </c>
      <c r="MZT1336" s="62">
        <f>SUM(MZT1333:MZT1334)</f>
        <v>2000000</v>
      </c>
      <c r="MZU1336" s="62">
        <f>SUM(MZU1333:MZU1334)</f>
        <v>0</v>
      </c>
      <c r="MZV1336" s="62">
        <f>MZU1336/MZT1336</f>
        <v>0</v>
      </c>
      <c r="MZW1336" s="62">
        <f>MZT1336-MZU1336</f>
        <v>2000000</v>
      </c>
      <c r="MZX1336" s="62">
        <f>MZT1336+MZP1336</f>
        <v>3000000</v>
      </c>
      <c r="NAE1336" s="62" t="s">
        <v>1938</v>
      </c>
      <c r="NAF1336" s="62">
        <f>SUM(NAF1333:NAF1334)</f>
        <v>1000000</v>
      </c>
      <c r="NAG1336" s="62">
        <f>SUM(NAG1333:NAG1334)</f>
        <v>0</v>
      </c>
      <c r="NAH1336" s="62">
        <f>NAG1336/NAF1336</f>
        <v>0</v>
      </c>
      <c r="NAI1336" s="62">
        <f>NAF1336-NAG1336</f>
        <v>1000000</v>
      </c>
      <c r="NAJ1336" s="62">
        <f>SUM(NAJ1333:NAJ1334)</f>
        <v>2000000</v>
      </c>
      <c r="NAK1336" s="62">
        <f>SUM(NAK1333:NAK1334)</f>
        <v>0</v>
      </c>
      <c r="NAL1336" s="62">
        <f>NAK1336/NAJ1336</f>
        <v>0</v>
      </c>
      <c r="NAM1336" s="62">
        <f>NAJ1336-NAK1336</f>
        <v>2000000</v>
      </c>
      <c r="NAN1336" s="62">
        <f>NAJ1336+NAF1336</f>
        <v>3000000</v>
      </c>
      <c r="NAU1336" s="62" t="s">
        <v>1938</v>
      </c>
      <c r="NAV1336" s="62">
        <f>SUM(NAV1333:NAV1334)</f>
        <v>1000000</v>
      </c>
      <c r="NAW1336" s="62">
        <f>SUM(NAW1333:NAW1334)</f>
        <v>0</v>
      </c>
      <c r="NAX1336" s="62">
        <f>NAW1336/NAV1336</f>
        <v>0</v>
      </c>
      <c r="NAY1336" s="62">
        <f>NAV1336-NAW1336</f>
        <v>1000000</v>
      </c>
      <c r="NAZ1336" s="62">
        <f>SUM(NAZ1333:NAZ1334)</f>
        <v>2000000</v>
      </c>
      <c r="NBA1336" s="62">
        <f>SUM(NBA1333:NBA1334)</f>
        <v>0</v>
      </c>
      <c r="NBB1336" s="62">
        <f>NBA1336/NAZ1336</f>
        <v>0</v>
      </c>
      <c r="NBC1336" s="62">
        <f>NAZ1336-NBA1336</f>
        <v>2000000</v>
      </c>
      <c r="NBD1336" s="62">
        <f>NAZ1336+NAV1336</f>
        <v>3000000</v>
      </c>
      <c r="NBK1336" s="62" t="s">
        <v>1938</v>
      </c>
      <c r="NBL1336" s="62">
        <f>SUM(NBL1333:NBL1334)</f>
        <v>1000000</v>
      </c>
      <c r="NBM1336" s="62">
        <f>SUM(NBM1333:NBM1334)</f>
        <v>0</v>
      </c>
      <c r="NBN1336" s="62">
        <f>NBM1336/NBL1336</f>
        <v>0</v>
      </c>
      <c r="NBO1336" s="62">
        <f>NBL1336-NBM1336</f>
        <v>1000000</v>
      </c>
      <c r="NBP1336" s="62">
        <f>SUM(NBP1333:NBP1334)</f>
        <v>2000000</v>
      </c>
      <c r="NBQ1336" s="62">
        <f>SUM(NBQ1333:NBQ1334)</f>
        <v>0</v>
      </c>
      <c r="NBR1336" s="62">
        <f>NBQ1336/NBP1336</f>
        <v>0</v>
      </c>
      <c r="NBS1336" s="62">
        <f>NBP1336-NBQ1336</f>
        <v>2000000</v>
      </c>
      <c r="NBT1336" s="62">
        <f>NBP1336+NBL1336</f>
        <v>3000000</v>
      </c>
      <c r="NCA1336" s="62" t="s">
        <v>1938</v>
      </c>
      <c r="NCB1336" s="62">
        <f>SUM(NCB1333:NCB1334)</f>
        <v>1000000</v>
      </c>
      <c r="NCC1336" s="62">
        <f>SUM(NCC1333:NCC1334)</f>
        <v>0</v>
      </c>
      <c r="NCD1336" s="62">
        <f>NCC1336/NCB1336</f>
        <v>0</v>
      </c>
      <c r="NCE1336" s="62">
        <f>NCB1336-NCC1336</f>
        <v>1000000</v>
      </c>
      <c r="NCF1336" s="62">
        <f>SUM(NCF1333:NCF1334)</f>
        <v>2000000</v>
      </c>
      <c r="NCG1336" s="62">
        <f>SUM(NCG1333:NCG1334)</f>
        <v>0</v>
      </c>
      <c r="NCH1336" s="62">
        <f>NCG1336/NCF1336</f>
        <v>0</v>
      </c>
      <c r="NCI1336" s="62">
        <f>NCF1336-NCG1336</f>
        <v>2000000</v>
      </c>
      <c r="NCJ1336" s="62">
        <f>NCF1336+NCB1336</f>
        <v>3000000</v>
      </c>
      <c r="NCQ1336" s="62" t="s">
        <v>1938</v>
      </c>
      <c r="NCR1336" s="62">
        <f>SUM(NCR1333:NCR1334)</f>
        <v>1000000</v>
      </c>
      <c r="NCS1336" s="62">
        <f>SUM(NCS1333:NCS1334)</f>
        <v>0</v>
      </c>
      <c r="NCT1336" s="62">
        <f>NCS1336/NCR1336</f>
        <v>0</v>
      </c>
      <c r="NCU1336" s="62">
        <f>NCR1336-NCS1336</f>
        <v>1000000</v>
      </c>
      <c r="NCV1336" s="62">
        <f>SUM(NCV1333:NCV1334)</f>
        <v>2000000</v>
      </c>
      <c r="NCW1336" s="62">
        <f>SUM(NCW1333:NCW1334)</f>
        <v>0</v>
      </c>
      <c r="NCX1336" s="62">
        <f>NCW1336/NCV1336</f>
        <v>0</v>
      </c>
      <c r="NCY1336" s="62">
        <f>NCV1336-NCW1336</f>
        <v>2000000</v>
      </c>
      <c r="NCZ1336" s="62">
        <f>NCV1336+NCR1336</f>
        <v>3000000</v>
      </c>
      <c r="NDG1336" s="62" t="s">
        <v>1938</v>
      </c>
      <c r="NDH1336" s="62">
        <f>SUM(NDH1333:NDH1334)</f>
        <v>1000000</v>
      </c>
      <c r="NDI1336" s="62">
        <f>SUM(NDI1333:NDI1334)</f>
        <v>0</v>
      </c>
      <c r="NDJ1336" s="62">
        <f>NDI1336/NDH1336</f>
        <v>0</v>
      </c>
      <c r="NDK1336" s="62">
        <f>NDH1336-NDI1336</f>
        <v>1000000</v>
      </c>
      <c r="NDL1336" s="62">
        <f>SUM(NDL1333:NDL1334)</f>
        <v>2000000</v>
      </c>
      <c r="NDM1336" s="62">
        <f>SUM(NDM1333:NDM1334)</f>
        <v>0</v>
      </c>
      <c r="NDN1336" s="62">
        <f>NDM1336/NDL1336</f>
        <v>0</v>
      </c>
      <c r="NDO1336" s="62">
        <f>NDL1336-NDM1336</f>
        <v>2000000</v>
      </c>
      <c r="NDP1336" s="62">
        <f>NDL1336+NDH1336</f>
        <v>3000000</v>
      </c>
      <c r="NDW1336" s="62" t="s">
        <v>1938</v>
      </c>
      <c r="NDX1336" s="62">
        <f>SUM(NDX1333:NDX1334)</f>
        <v>1000000</v>
      </c>
      <c r="NDY1336" s="62">
        <f>SUM(NDY1333:NDY1334)</f>
        <v>0</v>
      </c>
      <c r="NDZ1336" s="62">
        <f>NDY1336/NDX1336</f>
        <v>0</v>
      </c>
      <c r="NEA1336" s="62">
        <f>NDX1336-NDY1336</f>
        <v>1000000</v>
      </c>
      <c r="NEB1336" s="62">
        <f>SUM(NEB1333:NEB1334)</f>
        <v>2000000</v>
      </c>
      <c r="NEC1336" s="62">
        <f>SUM(NEC1333:NEC1334)</f>
        <v>0</v>
      </c>
      <c r="NED1336" s="62">
        <f>NEC1336/NEB1336</f>
        <v>0</v>
      </c>
      <c r="NEE1336" s="62">
        <f>NEB1336-NEC1336</f>
        <v>2000000</v>
      </c>
      <c r="NEF1336" s="62">
        <f>NEB1336+NDX1336</f>
        <v>3000000</v>
      </c>
      <c r="NEM1336" s="62" t="s">
        <v>1938</v>
      </c>
      <c r="NEN1336" s="62">
        <f>SUM(NEN1333:NEN1334)</f>
        <v>1000000</v>
      </c>
      <c r="NEO1336" s="62">
        <f>SUM(NEO1333:NEO1334)</f>
        <v>0</v>
      </c>
      <c r="NEP1336" s="62">
        <f>NEO1336/NEN1336</f>
        <v>0</v>
      </c>
      <c r="NEQ1336" s="62">
        <f>NEN1336-NEO1336</f>
        <v>1000000</v>
      </c>
      <c r="NER1336" s="62">
        <f>SUM(NER1333:NER1334)</f>
        <v>2000000</v>
      </c>
      <c r="NES1336" s="62">
        <f>SUM(NES1333:NES1334)</f>
        <v>0</v>
      </c>
      <c r="NET1336" s="62">
        <f>NES1336/NER1336</f>
        <v>0</v>
      </c>
      <c r="NEU1336" s="62">
        <f>NER1336-NES1336</f>
        <v>2000000</v>
      </c>
      <c r="NEV1336" s="62">
        <f>NER1336+NEN1336</f>
        <v>3000000</v>
      </c>
      <c r="NFC1336" s="62" t="s">
        <v>1938</v>
      </c>
      <c r="NFD1336" s="62">
        <f>SUM(NFD1333:NFD1334)</f>
        <v>1000000</v>
      </c>
      <c r="NFE1336" s="62">
        <f>SUM(NFE1333:NFE1334)</f>
        <v>0</v>
      </c>
      <c r="NFF1336" s="62">
        <f>NFE1336/NFD1336</f>
        <v>0</v>
      </c>
      <c r="NFG1336" s="62">
        <f>NFD1336-NFE1336</f>
        <v>1000000</v>
      </c>
      <c r="NFH1336" s="62">
        <f>SUM(NFH1333:NFH1334)</f>
        <v>2000000</v>
      </c>
      <c r="NFI1336" s="62">
        <f>SUM(NFI1333:NFI1334)</f>
        <v>0</v>
      </c>
      <c r="NFJ1336" s="62">
        <f>NFI1336/NFH1336</f>
        <v>0</v>
      </c>
      <c r="NFK1336" s="62">
        <f>NFH1336-NFI1336</f>
        <v>2000000</v>
      </c>
      <c r="NFL1336" s="62">
        <f>NFH1336+NFD1336</f>
        <v>3000000</v>
      </c>
      <c r="NFS1336" s="62" t="s">
        <v>1938</v>
      </c>
      <c r="NFT1336" s="62">
        <f>SUM(NFT1333:NFT1334)</f>
        <v>1000000</v>
      </c>
      <c r="NFU1336" s="62">
        <f>SUM(NFU1333:NFU1334)</f>
        <v>0</v>
      </c>
      <c r="NFV1336" s="62">
        <f>NFU1336/NFT1336</f>
        <v>0</v>
      </c>
      <c r="NFW1336" s="62">
        <f>NFT1336-NFU1336</f>
        <v>1000000</v>
      </c>
      <c r="NFX1336" s="62">
        <f>SUM(NFX1333:NFX1334)</f>
        <v>2000000</v>
      </c>
      <c r="NFY1336" s="62">
        <f>SUM(NFY1333:NFY1334)</f>
        <v>0</v>
      </c>
      <c r="NFZ1336" s="62">
        <f>NFY1336/NFX1336</f>
        <v>0</v>
      </c>
      <c r="NGA1336" s="62">
        <f>NFX1336-NFY1336</f>
        <v>2000000</v>
      </c>
      <c r="NGB1336" s="62">
        <f>NFX1336+NFT1336</f>
        <v>3000000</v>
      </c>
      <c r="NGI1336" s="62" t="s">
        <v>1938</v>
      </c>
      <c r="NGJ1336" s="62">
        <f>SUM(NGJ1333:NGJ1334)</f>
        <v>1000000</v>
      </c>
      <c r="NGK1336" s="62">
        <f>SUM(NGK1333:NGK1334)</f>
        <v>0</v>
      </c>
      <c r="NGL1336" s="62">
        <f>NGK1336/NGJ1336</f>
        <v>0</v>
      </c>
      <c r="NGM1336" s="62">
        <f>NGJ1336-NGK1336</f>
        <v>1000000</v>
      </c>
      <c r="NGN1336" s="62">
        <f>SUM(NGN1333:NGN1334)</f>
        <v>2000000</v>
      </c>
      <c r="NGO1336" s="62">
        <f>SUM(NGO1333:NGO1334)</f>
        <v>0</v>
      </c>
      <c r="NGP1336" s="62">
        <f>NGO1336/NGN1336</f>
        <v>0</v>
      </c>
      <c r="NGQ1336" s="62">
        <f>NGN1336-NGO1336</f>
        <v>2000000</v>
      </c>
      <c r="NGR1336" s="62">
        <f>NGN1336+NGJ1336</f>
        <v>3000000</v>
      </c>
      <c r="NGY1336" s="62" t="s">
        <v>1938</v>
      </c>
      <c r="NGZ1336" s="62">
        <f>SUM(NGZ1333:NGZ1334)</f>
        <v>1000000</v>
      </c>
      <c r="NHA1336" s="62">
        <f>SUM(NHA1333:NHA1334)</f>
        <v>0</v>
      </c>
      <c r="NHB1336" s="62">
        <f>NHA1336/NGZ1336</f>
        <v>0</v>
      </c>
      <c r="NHC1336" s="62">
        <f>NGZ1336-NHA1336</f>
        <v>1000000</v>
      </c>
      <c r="NHD1336" s="62">
        <f>SUM(NHD1333:NHD1334)</f>
        <v>2000000</v>
      </c>
      <c r="NHE1336" s="62">
        <f>SUM(NHE1333:NHE1334)</f>
        <v>0</v>
      </c>
      <c r="NHF1336" s="62">
        <f>NHE1336/NHD1336</f>
        <v>0</v>
      </c>
      <c r="NHG1336" s="62">
        <f>NHD1336-NHE1336</f>
        <v>2000000</v>
      </c>
      <c r="NHH1336" s="62">
        <f>NHD1336+NGZ1336</f>
        <v>3000000</v>
      </c>
      <c r="NHO1336" s="62" t="s">
        <v>1938</v>
      </c>
      <c r="NHP1336" s="62">
        <f>SUM(NHP1333:NHP1334)</f>
        <v>1000000</v>
      </c>
      <c r="NHQ1336" s="62">
        <f>SUM(NHQ1333:NHQ1334)</f>
        <v>0</v>
      </c>
      <c r="NHR1336" s="62">
        <f>NHQ1336/NHP1336</f>
        <v>0</v>
      </c>
      <c r="NHS1336" s="62">
        <f>NHP1336-NHQ1336</f>
        <v>1000000</v>
      </c>
      <c r="NHT1336" s="62">
        <f>SUM(NHT1333:NHT1334)</f>
        <v>2000000</v>
      </c>
      <c r="NHU1336" s="62">
        <f>SUM(NHU1333:NHU1334)</f>
        <v>0</v>
      </c>
      <c r="NHV1336" s="62">
        <f>NHU1336/NHT1336</f>
        <v>0</v>
      </c>
      <c r="NHW1336" s="62">
        <f>NHT1336-NHU1336</f>
        <v>2000000</v>
      </c>
      <c r="NHX1336" s="62">
        <f>NHT1336+NHP1336</f>
        <v>3000000</v>
      </c>
      <c r="NIE1336" s="62" t="s">
        <v>1938</v>
      </c>
      <c r="NIF1336" s="62">
        <f>SUM(NIF1333:NIF1334)</f>
        <v>1000000</v>
      </c>
      <c r="NIG1336" s="62">
        <f>SUM(NIG1333:NIG1334)</f>
        <v>0</v>
      </c>
      <c r="NIH1336" s="62">
        <f>NIG1336/NIF1336</f>
        <v>0</v>
      </c>
      <c r="NII1336" s="62">
        <f>NIF1336-NIG1336</f>
        <v>1000000</v>
      </c>
      <c r="NIJ1336" s="62">
        <f>SUM(NIJ1333:NIJ1334)</f>
        <v>2000000</v>
      </c>
      <c r="NIK1336" s="62">
        <f>SUM(NIK1333:NIK1334)</f>
        <v>0</v>
      </c>
      <c r="NIL1336" s="62">
        <f>NIK1336/NIJ1336</f>
        <v>0</v>
      </c>
      <c r="NIM1336" s="62">
        <f>NIJ1336-NIK1336</f>
        <v>2000000</v>
      </c>
      <c r="NIN1336" s="62">
        <f>NIJ1336+NIF1336</f>
        <v>3000000</v>
      </c>
      <c r="NIU1336" s="62" t="s">
        <v>1938</v>
      </c>
      <c r="NIV1336" s="62">
        <f>SUM(NIV1333:NIV1334)</f>
        <v>1000000</v>
      </c>
      <c r="NIW1336" s="62">
        <f>SUM(NIW1333:NIW1334)</f>
        <v>0</v>
      </c>
      <c r="NIX1336" s="62">
        <f>NIW1336/NIV1336</f>
        <v>0</v>
      </c>
      <c r="NIY1336" s="62">
        <f>NIV1336-NIW1336</f>
        <v>1000000</v>
      </c>
      <c r="NIZ1336" s="62">
        <f>SUM(NIZ1333:NIZ1334)</f>
        <v>2000000</v>
      </c>
      <c r="NJA1336" s="62">
        <f>SUM(NJA1333:NJA1334)</f>
        <v>0</v>
      </c>
      <c r="NJB1336" s="62">
        <f>NJA1336/NIZ1336</f>
        <v>0</v>
      </c>
      <c r="NJC1336" s="62">
        <f>NIZ1336-NJA1336</f>
        <v>2000000</v>
      </c>
      <c r="NJD1336" s="62">
        <f>NIZ1336+NIV1336</f>
        <v>3000000</v>
      </c>
      <c r="NJK1336" s="62" t="s">
        <v>1938</v>
      </c>
      <c r="NJL1336" s="62">
        <f>SUM(NJL1333:NJL1334)</f>
        <v>1000000</v>
      </c>
      <c r="NJM1336" s="62">
        <f>SUM(NJM1333:NJM1334)</f>
        <v>0</v>
      </c>
      <c r="NJN1336" s="62">
        <f>NJM1336/NJL1336</f>
        <v>0</v>
      </c>
      <c r="NJO1336" s="62">
        <f>NJL1336-NJM1336</f>
        <v>1000000</v>
      </c>
      <c r="NJP1336" s="62">
        <f>SUM(NJP1333:NJP1334)</f>
        <v>2000000</v>
      </c>
      <c r="NJQ1336" s="62">
        <f>SUM(NJQ1333:NJQ1334)</f>
        <v>0</v>
      </c>
      <c r="NJR1336" s="62">
        <f>NJQ1336/NJP1336</f>
        <v>0</v>
      </c>
      <c r="NJS1336" s="62">
        <f>NJP1336-NJQ1336</f>
        <v>2000000</v>
      </c>
      <c r="NJT1336" s="62">
        <f>NJP1336+NJL1336</f>
        <v>3000000</v>
      </c>
      <c r="NKA1336" s="62" t="s">
        <v>1938</v>
      </c>
      <c r="NKB1336" s="62">
        <f>SUM(NKB1333:NKB1334)</f>
        <v>1000000</v>
      </c>
      <c r="NKC1336" s="62">
        <f>SUM(NKC1333:NKC1334)</f>
        <v>0</v>
      </c>
      <c r="NKD1336" s="62">
        <f>NKC1336/NKB1336</f>
        <v>0</v>
      </c>
      <c r="NKE1336" s="62">
        <f>NKB1336-NKC1336</f>
        <v>1000000</v>
      </c>
      <c r="NKF1336" s="62">
        <f>SUM(NKF1333:NKF1334)</f>
        <v>2000000</v>
      </c>
      <c r="NKG1336" s="62">
        <f>SUM(NKG1333:NKG1334)</f>
        <v>0</v>
      </c>
      <c r="NKH1336" s="62">
        <f>NKG1336/NKF1336</f>
        <v>0</v>
      </c>
      <c r="NKI1336" s="62">
        <f>NKF1336-NKG1336</f>
        <v>2000000</v>
      </c>
      <c r="NKJ1336" s="62">
        <f>NKF1336+NKB1336</f>
        <v>3000000</v>
      </c>
      <c r="NKQ1336" s="62" t="s">
        <v>1938</v>
      </c>
      <c r="NKR1336" s="62">
        <f>SUM(NKR1333:NKR1334)</f>
        <v>1000000</v>
      </c>
      <c r="NKS1336" s="62">
        <f>SUM(NKS1333:NKS1334)</f>
        <v>0</v>
      </c>
      <c r="NKT1336" s="62">
        <f>NKS1336/NKR1336</f>
        <v>0</v>
      </c>
      <c r="NKU1336" s="62">
        <f>NKR1336-NKS1336</f>
        <v>1000000</v>
      </c>
      <c r="NKV1336" s="62">
        <f>SUM(NKV1333:NKV1334)</f>
        <v>2000000</v>
      </c>
      <c r="NKW1336" s="62">
        <f>SUM(NKW1333:NKW1334)</f>
        <v>0</v>
      </c>
      <c r="NKX1336" s="62">
        <f>NKW1336/NKV1336</f>
        <v>0</v>
      </c>
      <c r="NKY1336" s="62">
        <f>NKV1336-NKW1336</f>
        <v>2000000</v>
      </c>
      <c r="NKZ1336" s="62">
        <f>NKV1336+NKR1336</f>
        <v>3000000</v>
      </c>
      <c r="NLG1336" s="62" t="s">
        <v>1938</v>
      </c>
      <c r="NLH1336" s="62">
        <f>SUM(NLH1333:NLH1334)</f>
        <v>1000000</v>
      </c>
      <c r="NLI1336" s="62">
        <f>SUM(NLI1333:NLI1334)</f>
        <v>0</v>
      </c>
      <c r="NLJ1336" s="62">
        <f>NLI1336/NLH1336</f>
        <v>0</v>
      </c>
      <c r="NLK1336" s="62">
        <f>NLH1336-NLI1336</f>
        <v>1000000</v>
      </c>
      <c r="NLL1336" s="62">
        <f>SUM(NLL1333:NLL1334)</f>
        <v>2000000</v>
      </c>
      <c r="NLM1336" s="62">
        <f>SUM(NLM1333:NLM1334)</f>
        <v>0</v>
      </c>
      <c r="NLN1336" s="62">
        <f>NLM1336/NLL1336</f>
        <v>0</v>
      </c>
      <c r="NLO1336" s="62">
        <f>NLL1336-NLM1336</f>
        <v>2000000</v>
      </c>
      <c r="NLP1336" s="62">
        <f>NLL1336+NLH1336</f>
        <v>3000000</v>
      </c>
      <c r="NLW1336" s="62" t="s">
        <v>1938</v>
      </c>
      <c r="NLX1336" s="62">
        <f>SUM(NLX1333:NLX1334)</f>
        <v>1000000</v>
      </c>
      <c r="NLY1336" s="62">
        <f>SUM(NLY1333:NLY1334)</f>
        <v>0</v>
      </c>
      <c r="NLZ1336" s="62">
        <f>NLY1336/NLX1336</f>
        <v>0</v>
      </c>
      <c r="NMA1336" s="62">
        <f>NLX1336-NLY1336</f>
        <v>1000000</v>
      </c>
      <c r="NMB1336" s="62">
        <f>SUM(NMB1333:NMB1334)</f>
        <v>2000000</v>
      </c>
      <c r="NMC1336" s="62">
        <f>SUM(NMC1333:NMC1334)</f>
        <v>0</v>
      </c>
      <c r="NMD1336" s="62">
        <f>NMC1336/NMB1336</f>
        <v>0</v>
      </c>
      <c r="NME1336" s="62">
        <f>NMB1336-NMC1336</f>
        <v>2000000</v>
      </c>
      <c r="NMF1336" s="62">
        <f>NMB1336+NLX1336</f>
        <v>3000000</v>
      </c>
      <c r="NMM1336" s="62" t="s">
        <v>1938</v>
      </c>
      <c r="NMN1336" s="62">
        <f>SUM(NMN1333:NMN1334)</f>
        <v>1000000</v>
      </c>
      <c r="NMO1336" s="62">
        <f>SUM(NMO1333:NMO1334)</f>
        <v>0</v>
      </c>
      <c r="NMP1336" s="62">
        <f>NMO1336/NMN1336</f>
        <v>0</v>
      </c>
      <c r="NMQ1336" s="62">
        <f>NMN1336-NMO1336</f>
        <v>1000000</v>
      </c>
      <c r="NMR1336" s="62">
        <f>SUM(NMR1333:NMR1334)</f>
        <v>2000000</v>
      </c>
      <c r="NMS1336" s="62">
        <f>SUM(NMS1333:NMS1334)</f>
        <v>0</v>
      </c>
      <c r="NMT1336" s="62">
        <f>NMS1336/NMR1336</f>
        <v>0</v>
      </c>
      <c r="NMU1336" s="62">
        <f>NMR1336-NMS1336</f>
        <v>2000000</v>
      </c>
      <c r="NMV1336" s="62">
        <f>NMR1336+NMN1336</f>
        <v>3000000</v>
      </c>
      <c r="NNC1336" s="62" t="s">
        <v>1938</v>
      </c>
      <c r="NND1336" s="62">
        <f>SUM(NND1333:NND1334)</f>
        <v>1000000</v>
      </c>
      <c r="NNE1336" s="62">
        <f>SUM(NNE1333:NNE1334)</f>
        <v>0</v>
      </c>
      <c r="NNF1336" s="62">
        <f>NNE1336/NND1336</f>
        <v>0</v>
      </c>
      <c r="NNG1336" s="62">
        <f>NND1336-NNE1336</f>
        <v>1000000</v>
      </c>
      <c r="NNH1336" s="62">
        <f>SUM(NNH1333:NNH1334)</f>
        <v>2000000</v>
      </c>
      <c r="NNI1336" s="62">
        <f>SUM(NNI1333:NNI1334)</f>
        <v>0</v>
      </c>
      <c r="NNJ1336" s="62">
        <f>NNI1336/NNH1336</f>
        <v>0</v>
      </c>
      <c r="NNK1336" s="62">
        <f>NNH1336-NNI1336</f>
        <v>2000000</v>
      </c>
      <c r="NNL1336" s="62">
        <f>NNH1336+NND1336</f>
        <v>3000000</v>
      </c>
      <c r="NNS1336" s="62" t="s">
        <v>1938</v>
      </c>
      <c r="NNT1336" s="62">
        <f>SUM(NNT1333:NNT1334)</f>
        <v>1000000</v>
      </c>
      <c r="NNU1336" s="62">
        <f>SUM(NNU1333:NNU1334)</f>
        <v>0</v>
      </c>
      <c r="NNV1336" s="62">
        <f>NNU1336/NNT1336</f>
        <v>0</v>
      </c>
      <c r="NNW1336" s="62">
        <f>NNT1336-NNU1336</f>
        <v>1000000</v>
      </c>
      <c r="NNX1336" s="62">
        <f>SUM(NNX1333:NNX1334)</f>
        <v>2000000</v>
      </c>
      <c r="NNY1336" s="62">
        <f>SUM(NNY1333:NNY1334)</f>
        <v>0</v>
      </c>
      <c r="NNZ1336" s="62">
        <f>NNY1336/NNX1336</f>
        <v>0</v>
      </c>
      <c r="NOA1336" s="62">
        <f>NNX1336-NNY1336</f>
        <v>2000000</v>
      </c>
      <c r="NOB1336" s="62">
        <f>NNX1336+NNT1336</f>
        <v>3000000</v>
      </c>
      <c r="NOI1336" s="62" t="s">
        <v>1938</v>
      </c>
      <c r="NOJ1336" s="62">
        <f>SUM(NOJ1333:NOJ1334)</f>
        <v>1000000</v>
      </c>
      <c r="NOK1336" s="62">
        <f>SUM(NOK1333:NOK1334)</f>
        <v>0</v>
      </c>
      <c r="NOL1336" s="62">
        <f>NOK1336/NOJ1336</f>
        <v>0</v>
      </c>
      <c r="NOM1336" s="62">
        <f>NOJ1336-NOK1336</f>
        <v>1000000</v>
      </c>
      <c r="NON1336" s="62">
        <f>SUM(NON1333:NON1334)</f>
        <v>2000000</v>
      </c>
      <c r="NOO1336" s="62">
        <f>SUM(NOO1333:NOO1334)</f>
        <v>0</v>
      </c>
      <c r="NOP1336" s="62">
        <f>NOO1336/NON1336</f>
        <v>0</v>
      </c>
      <c r="NOQ1336" s="62">
        <f>NON1336-NOO1336</f>
        <v>2000000</v>
      </c>
      <c r="NOR1336" s="62">
        <f>NON1336+NOJ1336</f>
        <v>3000000</v>
      </c>
      <c r="NOY1336" s="62" t="s">
        <v>1938</v>
      </c>
      <c r="NOZ1336" s="62">
        <f>SUM(NOZ1333:NOZ1334)</f>
        <v>1000000</v>
      </c>
      <c r="NPA1336" s="62">
        <f>SUM(NPA1333:NPA1334)</f>
        <v>0</v>
      </c>
      <c r="NPB1336" s="62">
        <f>NPA1336/NOZ1336</f>
        <v>0</v>
      </c>
      <c r="NPC1336" s="62">
        <f>NOZ1336-NPA1336</f>
        <v>1000000</v>
      </c>
      <c r="NPD1336" s="62">
        <f>SUM(NPD1333:NPD1334)</f>
        <v>2000000</v>
      </c>
      <c r="NPE1336" s="62">
        <f>SUM(NPE1333:NPE1334)</f>
        <v>0</v>
      </c>
      <c r="NPF1336" s="62">
        <f>NPE1336/NPD1336</f>
        <v>0</v>
      </c>
      <c r="NPG1336" s="62">
        <f>NPD1336-NPE1336</f>
        <v>2000000</v>
      </c>
      <c r="NPH1336" s="62">
        <f>NPD1336+NOZ1336</f>
        <v>3000000</v>
      </c>
      <c r="NPO1336" s="62" t="s">
        <v>1938</v>
      </c>
      <c r="NPP1336" s="62">
        <f>SUM(NPP1333:NPP1334)</f>
        <v>1000000</v>
      </c>
      <c r="NPQ1336" s="62">
        <f>SUM(NPQ1333:NPQ1334)</f>
        <v>0</v>
      </c>
      <c r="NPR1336" s="62">
        <f>NPQ1336/NPP1336</f>
        <v>0</v>
      </c>
      <c r="NPS1336" s="62">
        <f>NPP1336-NPQ1336</f>
        <v>1000000</v>
      </c>
      <c r="NPT1336" s="62">
        <f>SUM(NPT1333:NPT1334)</f>
        <v>2000000</v>
      </c>
      <c r="NPU1336" s="62">
        <f>SUM(NPU1333:NPU1334)</f>
        <v>0</v>
      </c>
      <c r="NPV1336" s="62">
        <f>NPU1336/NPT1336</f>
        <v>0</v>
      </c>
      <c r="NPW1336" s="62">
        <f>NPT1336-NPU1336</f>
        <v>2000000</v>
      </c>
      <c r="NPX1336" s="62">
        <f>NPT1336+NPP1336</f>
        <v>3000000</v>
      </c>
      <c r="NQE1336" s="62" t="s">
        <v>1938</v>
      </c>
      <c r="NQF1336" s="62">
        <f>SUM(NQF1333:NQF1334)</f>
        <v>1000000</v>
      </c>
      <c r="NQG1336" s="62">
        <f>SUM(NQG1333:NQG1334)</f>
        <v>0</v>
      </c>
      <c r="NQH1336" s="62">
        <f>NQG1336/NQF1336</f>
        <v>0</v>
      </c>
      <c r="NQI1336" s="62">
        <f>NQF1336-NQG1336</f>
        <v>1000000</v>
      </c>
      <c r="NQJ1336" s="62">
        <f>SUM(NQJ1333:NQJ1334)</f>
        <v>2000000</v>
      </c>
      <c r="NQK1336" s="62">
        <f>SUM(NQK1333:NQK1334)</f>
        <v>0</v>
      </c>
      <c r="NQL1336" s="62">
        <f>NQK1336/NQJ1336</f>
        <v>0</v>
      </c>
      <c r="NQM1336" s="62">
        <f>NQJ1336-NQK1336</f>
        <v>2000000</v>
      </c>
      <c r="NQN1336" s="62">
        <f>NQJ1336+NQF1336</f>
        <v>3000000</v>
      </c>
      <c r="NQU1336" s="62" t="s">
        <v>1938</v>
      </c>
      <c r="NQV1336" s="62">
        <f>SUM(NQV1333:NQV1334)</f>
        <v>1000000</v>
      </c>
      <c r="NQW1336" s="62">
        <f>SUM(NQW1333:NQW1334)</f>
        <v>0</v>
      </c>
      <c r="NQX1336" s="62">
        <f>NQW1336/NQV1336</f>
        <v>0</v>
      </c>
      <c r="NQY1336" s="62">
        <f>NQV1336-NQW1336</f>
        <v>1000000</v>
      </c>
      <c r="NQZ1336" s="62">
        <f>SUM(NQZ1333:NQZ1334)</f>
        <v>2000000</v>
      </c>
      <c r="NRA1336" s="62">
        <f>SUM(NRA1333:NRA1334)</f>
        <v>0</v>
      </c>
      <c r="NRB1336" s="62">
        <f>NRA1336/NQZ1336</f>
        <v>0</v>
      </c>
      <c r="NRC1336" s="62">
        <f>NQZ1336-NRA1336</f>
        <v>2000000</v>
      </c>
      <c r="NRD1336" s="62">
        <f>NQZ1336+NQV1336</f>
        <v>3000000</v>
      </c>
      <c r="NRK1336" s="62" t="s">
        <v>1938</v>
      </c>
      <c r="NRL1336" s="62">
        <f>SUM(NRL1333:NRL1334)</f>
        <v>1000000</v>
      </c>
      <c r="NRM1336" s="62">
        <f>SUM(NRM1333:NRM1334)</f>
        <v>0</v>
      </c>
      <c r="NRN1336" s="62">
        <f>NRM1336/NRL1336</f>
        <v>0</v>
      </c>
      <c r="NRO1336" s="62">
        <f>NRL1336-NRM1336</f>
        <v>1000000</v>
      </c>
      <c r="NRP1336" s="62">
        <f>SUM(NRP1333:NRP1334)</f>
        <v>2000000</v>
      </c>
      <c r="NRQ1336" s="62">
        <f>SUM(NRQ1333:NRQ1334)</f>
        <v>0</v>
      </c>
      <c r="NRR1336" s="62">
        <f>NRQ1336/NRP1336</f>
        <v>0</v>
      </c>
      <c r="NRS1336" s="62">
        <f>NRP1336-NRQ1336</f>
        <v>2000000</v>
      </c>
      <c r="NRT1336" s="62">
        <f>NRP1336+NRL1336</f>
        <v>3000000</v>
      </c>
      <c r="NSA1336" s="62" t="s">
        <v>1938</v>
      </c>
      <c r="NSB1336" s="62">
        <f>SUM(NSB1333:NSB1334)</f>
        <v>1000000</v>
      </c>
      <c r="NSC1336" s="62">
        <f>SUM(NSC1333:NSC1334)</f>
        <v>0</v>
      </c>
      <c r="NSD1336" s="62">
        <f>NSC1336/NSB1336</f>
        <v>0</v>
      </c>
      <c r="NSE1336" s="62">
        <f>NSB1336-NSC1336</f>
        <v>1000000</v>
      </c>
      <c r="NSF1336" s="62">
        <f>SUM(NSF1333:NSF1334)</f>
        <v>2000000</v>
      </c>
      <c r="NSG1336" s="62">
        <f>SUM(NSG1333:NSG1334)</f>
        <v>0</v>
      </c>
      <c r="NSH1336" s="62">
        <f>NSG1336/NSF1336</f>
        <v>0</v>
      </c>
      <c r="NSI1336" s="62">
        <f>NSF1336-NSG1336</f>
        <v>2000000</v>
      </c>
      <c r="NSJ1336" s="62">
        <f>NSF1336+NSB1336</f>
        <v>3000000</v>
      </c>
      <c r="NSQ1336" s="62" t="s">
        <v>1938</v>
      </c>
      <c r="NSR1336" s="62">
        <f>SUM(NSR1333:NSR1334)</f>
        <v>1000000</v>
      </c>
      <c r="NSS1336" s="62">
        <f>SUM(NSS1333:NSS1334)</f>
        <v>0</v>
      </c>
      <c r="NST1336" s="62">
        <f>NSS1336/NSR1336</f>
        <v>0</v>
      </c>
      <c r="NSU1336" s="62">
        <f>NSR1336-NSS1336</f>
        <v>1000000</v>
      </c>
      <c r="NSV1336" s="62">
        <f>SUM(NSV1333:NSV1334)</f>
        <v>2000000</v>
      </c>
      <c r="NSW1336" s="62">
        <f>SUM(NSW1333:NSW1334)</f>
        <v>0</v>
      </c>
      <c r="NSX1336" s="62">
        <f>NSW1336/NSV1336</f>
        <v>0</v>
      </c>
      <c r="NSY1336" s="62">
        <f>NSV1336-NSW1336</f>
        <v>2000000</v>
      </c>
      <c r="NSZ1336" s="62">
        <f>NSV1336+NSR1336</f>
        <v>3000000</v>
      </c>
      <c r="NTG1336" s="62" t="s">
        <v>1938</v>
      </c>
      <c r="NTH1336" s="62">
        <f>SUM(NTH1333:NTH1334)</f>
        <v>1000000</v>
      </c>
      <c r="NTI1336" s="62">
        <f>SUM(NTI1333:NTI1334)</f>
        <v>0</v>
      </c>
      <c r="NTJ1336" s="62">
        <f>NTI1336/NTH1336</f>
        <v>0</v>
      </c>
      <c r="NTK1336" s="62">
        <f>NTH1336-NTI1336</f>
        <v>1000000</v>
      </c>
      <c r="NTL1336" s="62">
        <f>SUM(NTL1333:NTL1334)</f>
        <v>2000000</v>
      </c>
      <c r="NTM1336" s="62">
        <f>SUM(NTM1333:NTM1334)</f>
        <v>0</v>
      </c>
      <c r="NTN1336" s="62">
        <f>NTM1336/NTL1336</f>
        <v>0</v>
      </c>
      <c r="NTO1336" s="62">
        <f>NTL1336-NTM1336</f>
        <v>2000000</v>
      </c>
      <c r="NTP1336" s="62">
        <f>NTL1336+NTH1336</f>
        <v>3000000</v>
      </c>
      <c r="NTW1336" s="62" t="s">
        <v>1938</v>
      </c>
      <c r="NTX1336" s="62">
        <f>SUM(NTX1333:NTX1334)</f>
        <v>1000000</v>
      </c>
      <c r="NTY1336" s="62">
        <f>SUM(NTY1333:NTY1334)</f>
        <v>0</v>
      </c>
      <c r="NTZ1336" s="62">
        <f>NTY1336/NTX1336</f>
        <v>0</v>
      </c>
      <c r="NUA1336" s="62">
        <f>NTX1336-NTY1336</f>
        <v>1000000</v>
      </c>
      <c r="NUB1336" s="62">
        <f>SUM(NUB1333:NUB1334)</f>
        <v>2000000</v>
      </c>
      <c r="NUC1336" s="62">
        <f>SUM(NUC1333:NUC1334)</f>
        <v>0</v>
      </c>
      <c r="NUD1336" s="62">
        <f>NUC1336/NUB1336</f>
        <v>0</v>
      </c>
      <c r="NUE1336" s="62">
        <f>NUB1336-NUC1336</f>
        <v>2000000</v>
      </c>
      <c r="NUF1336" s="62">
        <f>NUB1336+NTX1336</f>
        <v>3000000</v>
      </c>
      <c r="NUM1336" s="62" t="s">
        <v>1938</v>
      </c>
      <c r="NUN1336" s="62">
        <f>SUM(NUN1333:NUN1334)</f>
        <v>1000000</v>
      </c>
      <c r="NUO1336" s="62">
        <f>SUM(NUO1333:NUO1334)</f>
        <v>0</v>
      </c>
      <c r="NUP1336" s="62">
        <f>NUO1336/NUN1336</f>
        <v>0</v>
      </c>
      <c r="NUQ1336" s="62">
        <f>NUN1336-NUO1336</f>
        <v>1000000</v>
      </c>
      <c r="NUR1336" s="62">
        <f>SUM(NUR1333:NUR1334)</f>
        <v>2000000</v>
      </c>
      <c r="NUS1336" s="62">
        <f>SUM(NUS1333:NUS1334)</f>
        <v>0</v>
      </c>
      <c r="NUT1336" s="62">
        <f>NUS1336/NUR1336</f>
        <v>0</v>
      </c>
      <c r="NUU1336" s="62">
        <f>NUR1336-NUS1336</f>
        <v>2000000</v>
      </c>
      <c r="NUV1336" s="62">
        <f>NUR1336+NUN1336</f>
        <v>3000000</v>
      </c>
      <c r="NVC1336" s="62" t="s">
        <v>1938</v>
      </c>
      <c r="NVD1336" s="62">
        <f>SUM(NVD1333:NVD1334)</f>
        <v>1000000</v>
      </c>
      <c r="NVE1336" s="62">
        <f>SUM(NVE1333:NVE1334)</f>
        <v>0</v>
      </c>
      <c r="NVF1336" s="62">
        <f>NVE1336/NVD1336</f>
        <v>0</v>
      </c>
      <c r="NVG1336" s="62">
        <f>NVD1336-NVE1336</f>
        <v>1000000</v>
      </c>
      <c r="NVH1336" s="62">
        <f>SUM(NVH1333:NVH1334)</f>
        <v>2000000</v>
      </c>
      <c r="NVI1336" s="62">
        <f>SUM(NVI1333:NVI1334)</f>
        <v>0</v>
      </c>
      <c r="NVJ1336" s="62">
        <f>NVI1336/NVH1336</f>
        <v>0</v>
      </c>
      <c r="NVK1336" s="62">
        <f>NVH1336-NVI1336</f>
        <v>2000000</v>
      </c>
      <c r="NVL1336" s="62">
        <f>NVH1336+NVD1336</f>
        <v>3000000</v>
      </c>
      <c r="NVS1336" s="62" t="s">
        <v>1938</v>
      </c>
      <c r="NVT1336" s="62">
        <f>SUM(NVT1333:NVT1334)</f>
        <v>1000000</v>
      </c>
      <c r="NVU1336" s="62">
        <f>SUM(NVU1333:NVU1334)</f>
        <v>0</v>
      </c>
      <c r="NVV1336" s="62">
        <f>NVU1336/NVT1336</f>
        <v>0</v>
      </c>
      <c r="NVW1336" s="62">
        <f>NVT1336-NVU1336</f>
        <v>1000000</v>
      </c>
      <c r="NVX1336" s="62">
        <f>SUM(NVX1333:NVX1334)</f>
        <v>2000000</v>
      </c>
      <c r="NVY1336" s="62">
        <f>SUM(NVY1333:NVY1334)</f>
        <v>0</v>
      </c>
      <c r="NVZ1336" s="62">
        <f>NVY1336/NVX1336</f>
        <v>0</v>
      </c>
      <c r="NWA1336" s="62">
        <f>NVX1336-NVY1336</f>
        <v>2000000</v>
      </c>
      <c r="NWB1336" s="62">
        <f>NVX1336+NVT1336</f>
        <v>3000000</v>
      </c>
      <c r="NWI1336" s="62" t="s">
        <v>1938</v>
      </c>
      <c r="NWJ1336" s="62">
        <f>SUM(NWJ1333:NWJ1334)</f>
        <v>1000000</v>
      </c>
      <c r="NWK1336" s="62">
        <f>SUM(NWK1333:NWK1334)</f>
        <v>0</v>
      </c>
      <c r="NWL1336" s="62">
        <f>NWK1336/NWJ1336</f>
        <v>0</v>
      </c>
      <c r="NWM1336" s="62">
        <f>NWJ1336-NWK1336</f>
        <v>1000000</v>
      </c>
      <c r="NWN1336" s="62">
        <f>SUM(NWN1333:NWN1334)</f>
        <v>2000000</v>
      </c>
      <c r="NWO1336" s="62">
        <f>SUM(NWO1333:NWO1334)</f>
        <v>0</v>
      </c>
      <c r="NWP1336" s="62">
        <f>NWO1336/NWN1336</f>
        <v>0</v>
      </c>
      <c r="NWQ1336" s="62">
        <f>NWN1336-NWO1336</f>
        <v>2000000</v>
      </c>
      <c r="NWR1336" s="62">
        <f>NWN1336+NWJ1336</f>
        <v>3000000</v>
      </c>
      <c r="NWY1336" s="62" t="s">
        <v>1938</v>
      </c>
      <c r="NWZ1336" s="62">
        <f>SUM(NWZ1333:NWZ1334)</f>
        <v>1000000</v>
      </c>
      <c r="NXA1336" s="62">
        <f>SUM(NXA1333:NXA1334)</f>
        <v>0</v>
      </c>
      <c r="NXB1336" s="62">
        <f>NXA1336/NWZ1336</f>
        <v>0</v>
      </c>
      <c r="NXC1336" s="62">
        <f>NWZ1336-NXA1336</f>
        <v>1000000</v>
      </c>
      <c r="NXD1336" s="62">
        <f>SUM(NXD1333:NXD1334)</f>
        <v>2000000</v>
      </c>
      <c r="NXE1336" s="62">
        <f>SUM(NXE1333:NXE1334)</f>
        <v>0</v>
      </c>
      <c r="NXF1336" s="62">
        <f>NXE1336/NXD1336</f>
        <v>0</v>
      </c>
      <c r="NXG1336" s="62">
        <f>NXD1336-NXE1336</f>
        <v>2000000</v>
      </c>
      <c r="NXH1336" s="62">
        <f>NXD1336+NWZ1336</f>
        <v>3000000</v>
      </c>
      <c r="NXO1336" s="62" t="s">
        <v>1938</v>
      </c>
      <c r="NXP1336" s="62">
        <f>SUM(NXP1333:NXP1334)</f>
        <v>1000000</v>
      </c>
      <c r="NXQ1336" s="62">
        <f>SUM(NXQ1333:NXQ1334)</f>
        <v>0</v>
      </c>
      <c r="NXR1336" s="62">
        <f>NXQ1336/NXP1336</f>
        <v>0</v>
      </c>
      <c r="NXS1336" s="62">
        <f>NXP1336-NXQ1336</f>
        <v>1000000</v>
      </c>
      <c r="NXT1336" s="62">
        <f>SUM(NXT1333:NXT1334)</f>
        <v>2000000</v>
      </c>
      <c r="NXU1336" s="62">
        <f>SUM(NXU1333:NXU1334)</f>
        <v>0</v>
      </c>
      <c r="NXV1336" s="62">
        <f>NXU1336/NXT1336</f>
        <v>0</v>
      </c>
      <c r="NXW1336" s="62">
        <f>NXT1336-NXU1336</f>
        <v>2000000</v>
      </c>
      <c r="NXX1336" s="62">
        <f>NXT1336+NXP1336</f>
        <v>3000000</v>
      </c>
      <c r="NYE1336" s="62" t="s">
        <v>1938</v>
      </c>
      <c r="NYF1336" s="62">
        <f>SUM(NYF1333:NYF1334)</f>
        <v>1000000</v>
      </c>
      <c r="NYG1336" s="62">
        <f>SUM(NYG1333:NYG1334)</f>
        <v>0</v>
      </c>
      <c r="NYH1336" s="62">
        <f>NYG1336/NYF1336</f>
        <v>0</v>
      </c>
      <c r="NYI1336" s="62">
        <f>NYF1336-NYG1336</f>
        <v>1000000</v>
      </c>
      <c r="NYJ1336" s="62">
        <f>SUM(NYJ1333:NYJ1334)</f>
        <v>2000000</v>
      </c>
      <c r="NYK1336" s="62">
        <f>SUM(NYK1333:NYK1334)</f>
        <v>0</v>
      </c>
      <c r="NYL1336" s="62">
        <f>NYK1336/NYJ1336</f>
        <v>0</v>
      </c>
      <c r="NYM1336" s="62">
        <f>NYJ1336-NYK1336</f>
        <v>2000000</v>
      </c>
      <c r="NYN1336" s="62">
        <f>NYJ1336+NYF1336</f>
        <v>3000000</v>
      </c>
      <c r="NYU1336" s="62" t="s">
        <v>1938</v>
      </c>
      <c r="NYV1336" s="62">
        <f>SUM(NYV1333:NYV1334)</f>
        <v>1000000</v>
      </c>
      <c r="NYW1336" s="62">
        <f>SUM(NYW1333:NYW1334)</f>
        <v>0</v>
      </c>
      <c r="NYX1336" s="62">
        <f>NYW1336/NYV1336</f>
        <v>0</v>
      </c>
      <c r="NYY1336" s="62">
        <f>NYV1336-NYW1336</f>
        <v>1000000</v>
      </c>
      <c r="NYZ1336" s="62">
        <f>SUM(NYZ1333:NYZ1334)</f>
        <v>2000000</v>
      </c>
      <c r="NZA1336" s="62">
        <f>SUM(NZA1333:NZA1334)</f>
        <v>0</v>
      </c>
      <c r="NZB1336" s="62">
        <f>NZA1336/NYZ1336</f>
        <v>0</v>
      </c>
      <c r="NZC1336" s="62">
        <f>NYZ1336-NZA1336</f>
        <v>2000000</v>
      </c>
      <c r="NZD1336" s="62">
        <f>NYZ1336+NYV1336</f>
        <v>3000000</v>
      </c>
      <c r="NZK1336" s="62" t="s">
        <v>1938</v>
      </c>
      <c r="NZL1336" s="62">
        <f>SUM(NZL1333:NZL1334)</f>
        <v>1000000</v>
      </c>
      <c r="NZM1336" s="62">
        <f>SUM(NZM1333:NZM1334)</f>
        <v>0</v>
      </c>
      <c r="NZN1336" s="62">
        <f>NZM1336/NZL1336</f>
        <v>0</v>
      </c>
      <c r="NZO1336" s="62">
        <f>NZL1336-NZM1336</f>
        <v>1000000</v>
      </c>
      <c r="NZP1336" s="62">
        <f>SUM(NZP1333:NZP1334)</f>
        <v>2000000</v>
      </c>
      <c r="NZQ1336" s="62">
        <f>SUM(NZQ1333:NZQ1334)</f>
        <v>0</v>
      </c>
      <c r="NZR1336" s="62">
        <f>NZQ1336/NZP1336</f>
        <v>0</v>
      </c>
      <c r="NZS1336" s="62">
        <f>NZP1336-NZQ1336</f>
        <v>2000000</v>
      </c>
      <c r="NZT1336" s="62">
        <f>NZP1336+NZL1336</f>
        <v>3000000</v>
      </c>
      <c r="OAA1336" s="62" t="s">
        <v>1938</v>
      </c>
      <c r="OAB1336" s="62">
        <f>SUM(OAB1333:OAB1334)</f>
        <v>1000000</v>
      </c>
      <c r="OAC1336" s="62">
        <f>SUM(OAC1333:OAC1334)</f>
        <v>0</v>
      </c>
      <c r="OAD1336" s="62">
        <f>OAC1336/OAB1336</f>
        <v>0</v>
      </c>
      <c r="OAE1336" s="62">
        <f>OAB1336-OAC1336</f>
        <v>1000000</v>
      </c>
      <c r="OAF1336" s="62">
        <f>SUM(OAF1333:OAF1334)</f>
        <v>2000000</v>
      </c>
      <c r="OAG1336" s="62">
        <f>SUM(OAG1333:OAG1334)</f>
        <v>0</v>
      </c>
      <c r="OAH1336" s="62">
        <f>OAG1336/OAF1336</f>
        <v>0</v>
      </c>
      <c r="OAI1336" s="62">
        <f>OAF1336-OAG1336</f>
        <v>2000000</v>
      </c>
      <c r="OAJ1336" s="62">
        <f>OAF1336+OAB1336</f>
        <v>3000000</v>
      </c>
      <c r="OAQ1336" s="62" t="s">
        <v>1938</v>
      </c>
      <c r="OAR1336" s="62">
        <f>SUM(OAR1333:OAR1334)</f>
        <v>1000000</v>
      </c>
      <c r="OAS1336" s="62">
        <f>SUM(OAS1333:OAS1334)</f>
        <v>0</v>
      </c>
      <c r="OAT1336" s="62">
        <f>OAS1336/OAR1336</f>
        <v>0</v>
      </c>
      <c r="OAU1336" s="62">
        <f>OAR1336-OAS1336</f>
        <v>1000000</v>
      </c>
      <c r="OAV1336" s="62">
        <f>SUM(OAV1333:OAV1334)</f>
        <v>2000000</v>
      </c>
      <c r="OAW1336" s="62">
        <f>SUM(OAW1333:OAW1334)</f>
        <v>0</v>
      </c>
      <c r="OAX1336" s="62">
        <f>OAW1336/OAV1336</f>
        <v>0</v>
      </c>
      <c r="OAY1336" s="62">
        <f>OAV1336-OAW1336</f>
        <v>2000000</v>
      </c>
      <c r="OAZ1336" s="62">
        <f>OAV1336+OAR1336</f>
        <v>3000000</v>
      </c>
      <c r="OBG1336" s="62" t="s">
        <v>1938</v>
      </c>
      <c r="OBH1336" s="62">
        <f>SUM(OBH1333:OBH1334)</f>
        <v>1000000</v>
      </c>
      <c r="OBI1336" s="62">
        <f>SUM(OBI1333:OBI1334)</f>
        <v>0</v>
      </c>
      <c r="OBJ1336" s="62">
        <f>OBI1336/OBH1336</f>
        <v>0</v>
      </c>
      <c r="OBK1336" s="62">
        <f>OBH1336-OBI1336</f>
        <v>1000000</v>
      </c>
      <c r="OBL1336" s="62">
        <f>SUM(OBL1333:OBL1334)</f>
        <v>2000000</v>
      </c>
      <c r="OBM1336" s="62">
        <f>SUM(OBM1333:OBM1334)</f>
        <v>0</v>
      </c>
      <c r="OBN1336" s="62">
        <f>OBM1336/OBL1336</f>
        <v>0</v>
      </c>
      <c r="OBO1336" s="62">
        <f>OBL1336-OBM1336</f>
        <v>2000000</v>
      </c>
      <c r="OBP1336" s="62">
        <f>OBL1336+OBH1336</f>
        <v>3000000</v>
      </c>
      <c r="OBW1336" s="62" t="s">
        <v>1938</v>
      </c>
      <c r="OBX1336" s="62">
        <f>SUM(OBX1333:OBX1334)</f>
        <v>1000000</v>
      </c>
      <c r="OBY1336" s="62">
        <f>SUM(OBY1333:OBY1334)</f>
        <v>0</v>
      </c>
      <c r="OBZ1336" s="62">
        <f>OBY1336/OBX1336</f>
        <v>0</v>
      </c>
      <c r="OCA1336" s="62">
        <f>OBX1336-OBY1336</f>
        <v>1000000</v>
      </c>
      <c r="OCB1336" s="62">
        <f>SUM(OCB1333:OCB1334)</f>
        <v>2000000</v>
      </c>
      <c r="OCC1336" s="62">
        <f>SUM(OCC1333:OCC1334)</f>
        <v>0</v>
      </c>
      <c r="OCD1336" s="62">
        <f>OCC1336/OCB1336</f>
        <v>0</v>
      </c>
      <c r="OCE1336" s="62">
        <f>OCB1336-OCC1336</f>
        <v>2000000</v>
      </c>
      <c r="OCF1336" s="62">
        <f>OCB1336+OBX1336</f>
        <v>3000000</v>
      </c>
      <c r="OCM1336" s="62" t="s">
        <v>1938</v>
      </c>
      <c r="OCN1336" s="62">
        <f>SUM(OCN1333:OCN1334)</f>
        <v>1000000</v>
      </c>
      <c r="OCO1336" s="62">
        <f>SUM(OCO1333:OCO1334)</f>
        <v>0</v>
      </c>
      <c r="OCP1336" s="62">
        <f>OCO1336/OCN1336</f>
        <v>0</v>
      </c>
      <c r="OCQ1336" s="62">
        <f>OCN1336-OCO1336</f>
        <v>1000000</v>
      </c>
      <c r="OCR1336" s="62">
        <f>SUM(OCR1333:OCR1334)</f>
        <v>2000000</v>
      </c>
      <c r="OCS1336" s="62">
        <f>SUM(OCS1333:OCS1334)</f>
        <v>0</v>
      </c>
      <c r="OCT1336" s="62">
        <f>OCS1336/OCR1336</f>
        <v>0</v>
      </c>
      <c r="OCU1336" s="62">
        <f>OCR1336-OCS1336</f>
        <v>2000000</v>
      </c>
      <c r="OCV1336" s="62">
        <f>OCR1336+OCN1336</f>
        <v>3000000</v>
      </c>
      <c r="ODC1336" s="62" t="s">
        <v>1938</v>
      </c>
      <c r="ODD1336" s="62">
        <f>SUM(ODD1333:ODD1334)</f>
        <v>1000000</v>
      </c>
      <c r="ODE1336" s="62">
        <f>SUM(ODE1333:ODE1334)</f>
        <v>0</v>
      </c>
      <c r="ODF1336" s="62">
        <f>ODE1336/ODD1336</f>
        <v>0</v>
      </c>
      <c r="ODG1336" s="62">
        <f>ODD1336-ODE1336</f>
        <v>1000000</v>
      </c>
      <c r="ODH1336" s="62">
        <f>SUM(ODH1333:ODH1334)</f>
        <v>2000000</v>
      </c>
      <c r="ODI1336" s="62">
        <f>SUM(ODI1333:ODI1334)</f>
        <v>0</v>
      </c>
      <c r="ODJ1336" s="62">
        <f>ODI1336/ODH1336</f>
        <v>0</v>
      </c>
      <c r="ODK1336" s="62">
        <f>ODH1336-ODI1336</f>
        <v>2000000</v>
      </c>
      <c r="ODL1336" s="62">
        <f>ODH1336+ODD1336</f>
        <v>3000000</v>
      </c>
      <c r="ODS1336" s="62" t="s">
        <v>1938</v>
      </c>
      <c r="ODT1336" s="62">
        <f>SUM(ODT1333:ODT1334)</f>
        <v>1000000</v>
      </c>
      <c r="ODU1336" s="62">
        <f>SUM(ODU1333:ODU1334)</f>
        <v>0</v>
      </c>
      <c r="ODV1336" s="62">
        <f>ODU1336/ODT1336</f>
        <v>0</v>
      </c>
      <c r="ODW1336" s="62">
        <f>ODT1336-ODU1336</f>
        <v>1000000</v>
      </c>
      <c r="ODX1336" s="62">
        <f>SUM(ODX1333:ODX1334)</f>
        <v>2000000</v>
      </c>
      <c r="ODY1336" s="62">
        <f>SUM(ODY1333:ODY1334)</f>
        <v>0</v>
      </c>
      <c r="ODZ1336" s="62">
        <f>ODY1336/ODX1336</f>
        <v>0</v>
      </c>
      <c r="OEA1336" s="62">
        <f>ODX1336-ODY1336</f>
        <v>2000000</v>
      </c>
      <c r="OEB1336" s="62">
        <f>ODX1336+ODT1336</f>
        <v>3000000</v>
      </c>
      <c r="OEI1336" s="62" t="s">
        <v>1938</v>
      </c>
      <c r="OEJ1336" s="62">
        <f>SUM(OEJ1333:OEJ1334)</f>
        <v>1000000</v>
      </c>
      <c r="OEK1336" s="62">
        <f>SUM(OEK1333:OEK1334)</f>
        <v>0</v>
      </c>
      <c r="OEL1336" s="62">
        <f>OEK1336/OEJ1336</f>
        <v>0</v>
      </c>
      <c r="OEM1336" s="62">
        <f>OEJ1336-OEK1336</f>
        <v>1000000</v>
      </c>
      <c r="OEN1336" s="62">
        <f>SUM(OEN1333:OEN1334)</f>
        <v>2000000</v>
      </c>
      <c r="OEO1336" s="62">
        <f>SUM(OEO1333:OEO1334)</f>
        <v>0</v>
      </c>
      <c r="OEP1336" s="62">
        <f>OEO1336/OEN1336</f>
        <v>0</v>
      </c>
      <c r="OEQ1336" s="62">
        <f>OEN1336-OEO1336</f>
        <v>2000000</v>
      </c>
      <c r="OER1336" s="62">
        <f>OEN1336+OEJ1336</f>
        <v>3000000</v>
      </c>
      <c r="OEY1336" s="62" t="s">
        <v>1938</v>
      </c>
      <c r="OEZ1336" s="62">
        <f>SUM(OEZ1333:OEZ1334)</f>
        <v>1000000</v>
      </c>
      <c r="OFA1336" s="62">
        <f>SUM(OFA1333:OFA1334)</f>
        <v>0</v>
      </c>
      <c r="OFB1336" s="62">
        <f>OFA1336/OEZ1336</f>
        <v>0</v>
      </c>
      <c r="OFC1336" s="62">
        <f>OEZ1336-OFA1336</f>
        <v>1000000</v>
      </c>
      <c r="OFD1336" s="62">
        <f>SUM(OFD1333:OFD1334)</f>
        <v>2000000</v>
      </c>
      <c r="OFE1336" s="62">
        <f>SUM(OFE1333:OFE1334)</f>
        <v>0</v>
      </c>
      <c r="OFF1336" s="62">
        <f>OFE1336/OFD1336</f>
        <v>0</v>
      </c>
      <c r="OFG1336" s="62">
        <f>OFD1336-OFE1336</f>
        <v>2000000</v>
      </c>
      <c r="OFH1336" s="62">
        <f>OFD1336+OEZ1336</f>
        <v>3000000</v>
      </c>
      <c r="OFO1336" s="62" t="s">
        <v>1938</v>
      </c>
      <c r="OFP1336" s="62">
        <f>SUM(OFP1333:OFP1334)</f>
        <v>1000000</v>
      </c>
      <c r="OFQ1336" s="62">
        <f>SUM(OFQ1333:OFQ1334)</f>
        <v>0</v>
      </c>
      <c r="OFR1336" s="62">
        <f>OFQ1336/OFP1336</f>
        <v>0</v>
      </c>
      <c r="OFS1336" s="62">
        <f>OFP1336-OFQ1336</f>
        <v>1000000</v>
      </c>
      <c r="OFT1336" s="62">
        <f>SUM(OFT1333:OFT1334)</f>
        <v>2000000</v>
      </c>
      <c r="OFU1336" s="62">
        <f>SUM(OFU1333:OFU1334)</f>
        <v>0</v>
      </c>
      <c r="OFV1336" s="62">
        <f>OFU1336/OFT1336</f>
        <v>0</v>
      </c>
      <c r="OFW1336" s="62">
        <f>OFT1336-OFU1336</f>
        <v>2000000</v>
      </c>
      <c r="OFX1336" s="62">
        <f>OFT1336+OFP1336</f>
        <v>3000000</v>
      </c>
      <c r="OGE1336" s="62" t="s">
        <v>1938</v>
      </c>
      <c r="OGF1336" s="62">
        <f>SUM(OGF1333:OGF1334)</f>
        <v>1000000</v>
      </c>
      <c r="OGG1336" s="62">
        <f>SUM(OGG1333:OGG1334)</f>
        <v>0</v>
      </c>
      <c r="OGH1336" s="62">
        <f>OGG1336/OGF1336</f>
        <v>0</v>
      </c>
      <c r="OGI1336" s="62">
        <f>OGF1336-OGG1336</f>
        <v>1000000</v>
      </c>
      <c r="OGJ1336" s="62">
        <f>SUM(OGJ1333:OGJ1334)</f>
        <v>2000000</v>
      </c>
      <c r="OGK1336" s="62">
        <f>SUM(OGK1333:OGK1334)</f>
        <v>0</v>
      </c>
      <c r="OGL1336" s="62">
        <f>OGK1336/OGJ1336</f>
        <v>0</v>
      </c>
      <c r="OGM1336" s="62">
        <f>OGJ1336-OGK1336</f>
        <v>2000000</v>
      </c>
      <c r="OGN1336" s="62">
        <f>OGJ1336+OGF1336</f>
        <v>3000000</v>
      </c>
      <c r="OGU1336" s="62" t="s">
        <v>1938</v>
      </c>
      <c r="OGV1336" s="62">
        <f>SUM(OGV1333:OGV1334)</f>
        <v>1000000</v>
      </c>
      <c r="OGW1336" s="62">
        <f>SUM(OGW1333:OGW1334)</f>
        <v>0</v>
      </c>
      <c r="OGX1336" s="62">
        <f>OGW1336/OGV1336</f>
        <v>0</v>
      </c>
      <c r="OGY1336" s="62">
        <f>OGV1336-OGW1336</f>
        <v>1000000</v>
      </c>
      <c r="OGZ1336" s="62">
        <f>SUM(OGZ1333:OGZ1334)</f>
        <v>2000000</v>
      </c>
      <c r="OHA1336" s="62">
        <f>SUM(OHA1333:OHA1334)</f>
        <v>0</v>
      </c>
      <c r="OHB1336" s="62">
        <f>OHA1336/OGZ1336</f>
        <v>0</v>
      </c>
      <c r="OHC1336" s="62">
        <f>OGZ1336-OHA1336</f>
        <v>2000000</v>
      </c>
      <c r="OHD1336" s="62">
        <f>OGZ1336+OGV1336</f>
        <v>3000000</v>
      </c>
      <c r="OHK1336" s="62" t="s">
        <v>1938</v>
      </c>
      <c r="OHL1336" s="62">
        <f>SUM(OHL1333:OHL1334)</f>
        <v>1000000</v>
      </c>
      <c r="OHM1336" s="62">
        <f>SUM(OHM1333:OHM1334)</f>
        <v>0</v>
      </c>
      <c r="OHN1336" s="62">
        <f>OHM1336/OHL1336</f>
        <v>0</v>
      </c>
      <c r="OHO1336" s="62">
        <f>OHL1336-OHM1336</f>
        <v>1000000</v>
      </c>
      <c r="OHP1336" s="62">
        <f>SUM(OHP1333:OHP1334)</f>
        <v>2000000</v>
      </c>
      <c r="OHQ1336" s="62">
        <f>SUM(OHQ1333:OHQ1334)</f>
        <v>0</v>
      </c>
      <c r="OHR1336" s="62">
        <f>OHQ1336/OHP1336</f>
        <v>0</v>
      </c>
      <c r="OHS1336" s="62">
        <f>OHP1336-OHQ1336</f>
        <v>2000000</v>
      </c>
      <c r="OHT1336" s="62">
        <f>OHP1336+OHL1336</f>
        <v>3000000</v>
      </c>
      <c r="OIA1336" s="62" t="s">
        <v>1938</v>
      </c>
      <c r="OIB1336" s="62">
        <f>SUM(OIB1333:OIB1334)</f>
        <v>1000000</v>
      </c>
      <c r="OIC1336" s="62">
        <f>SUM(OIC1333:OIC1334)</f>
        <v>0</v>
      </c>
      <c r="OID1336" s="62">
        <f>OIC1336/OIB1336</f>
        <v>0</v>
      </c>
      <c r="OIE1336" s="62">
        <f>OIB1336-OIC1336</f>
        <v>1000000</v>
      </c>
      <c r="OIF1336" s="62">
        <f>SUM(OIF1333:OIF1334)</f>
        <v>2000000</v>
      </c>
      <c r="OIG1336" s="62">
        <f>SUM(OIG1333:OIG1334)</f>
        <v>0</v>
      </c>
      <c r="OIH1336" s="62">
        <f>OIG1336/OIF1336</f>
        <v>0</v>
      </c>
      <c r="OII1336" s="62">
        <f>OIF1336-OIG1336</f>
        <v>2000000</v>
      </c>
      <c r="OIJ1336" s="62">
        <f>OIF1336+OIB1336</f>
        <v>3000000</v>
      </c>
      <c r="OIQ1336" s="62" t="s">
        <v>1938</v>
      </c>
      <c r="OIR1336" s="62">
        <f>SUM(OIR1333:OIR1334)</f>
        <v>1000000</v>
      </c>
      <c r="OIS1336" s="62">
        <f>SUM(OIS1333:OIS1334)</f>
        <v>0</v>
      </c>
      <c r="OIT1336" s="62">
        <f>OIS1336/OIR1336</f>
        <v>0</v>
      </c>
      <c r="OIU1336" s="62">
        <f>OIR1336-OIS1336</f>
        <v>1000000</v>
      </c>
      <c r="OIV1336" s="62">
        <f>SUM(OIV1333:OIV1334)</f>
        <v>2000000</v>
      </c>
      <c r="OIW1336" s="62">
        <f>SUM(OIW1333:OIW1334)</f>
        <v>0</v>
      </c>
      <c r="OIX1336" s="62">
        <f>OIW1336/OIV1336</f>
        <v>0</v>
      </c>
      <c r="OIY1336" s="62">
        <f>OIV1336-OIW1336</f>
        <v>2000000</v>
      </c>
      <c r="OIZ1336" s="62">
        <f>OIV1336+OIR1336</f>
        <v>3000000</v>
      </c>
      <c r="OJG1336" s="62" t="s">
        <v>1938</v>
      </c>
      <c r="OJH1336" s="62">
        <f>SUM(OJH1333:OJH1334)</f>
        <v>1000000</v>
      </c>
      <c r="OJI1336" s="62">
        <f>SUM(OJI1333:OJI1334)</f>
        <v>0</v>
      </c>
      <c r="OJJ1336" s="62">
        <f>OJI1336/OJH1336</f>
        <v>0</v>
      </c>
      <c r="OJK1336" s="62">
        <f>OJH1336-OJI1336</f>
        <v>1000000</v>
      </c>
      <c r="OJL1336" s="62">
        <f>SUM(OJL1333:OJL1334)</f>
        <v>2000000</v>
      </c>
      <c r="OJM1336" s="62">
        <f>SUM(OJM1333:OJM1334)</f>
        <v>0</v>
      </c>
      <c r="OJN1336" s="62">
        <f>OJM1336/OJL1336</f>
        <v>0</v>
      </c>
      <c r="OJO1336" s="62">
        <f>OJL1336-OJM1336</f>
        <v>2000000</v>
      </c>
      <c r="OJP1336" s="62">
        <f>OJL1336+OJH1336</f>
        <v>3000000</v>
      </c>
      <c r="OJW1336" s="62" t="s">
        <v>1938</v>
      </c>
      <c r="OJX1336" s="62">
        <f>SUM(OJX1333:OJX1334)</f>
        <v>1000000</v>
      </c>
      <c r="OJY1336" s="62">
        <f>SUM(OJY1333:OJY1334)</f>
        <v>0</v>
      </c>
      <c r="OJZ1336" s="62">
        <f>OJY1336/OJX1336</f>
        <v>0</v>
      </c>
      <c r="OKA1336" s="62">
        <f>OJX1336-OJY1336</f>
        <v>1000000</v>
      </c>
      <c r="OKB1336" s="62">
        <f>SUM(OKB1333:OKB1334)</f>
        <v>2000000</v>
      </c>
      <c r="OKC1336" s="62">
        <f>SUM(OKC1333:OKC1334)</f>
        <v>0</v>
      </c>
      <c r="OKD1336" s="62">
        <f>OKC1336/OKB1336</f>
        <v>0</v>
      </c>
      <c r="OKE1336" s="62">
        <f>OKB1336-OKC1336</f>
        <v>2000000</v>
      </c>
      <c r="OKF1336" s="62">
        <f>OKB1336+OJX1336</f>
        <v>3000000</v>
      </c>
      <c r="OKM1336" s="62" t="s">
        <v>1938</v>
      </c>
      <c r="OKN1336" s="62">
        <f>SUM(OKN1333:OKN1334)</f>
        <v>1000000</v>
      </c>
      <c r="OKO1336" s="62">
        <f>SUM(OKO1333:OKO1334)</f>
        <v>0</v>
      </c>
      <c r="OKP1336" s="62">
        <f>OKO1336/OKN1336</f>
        <v>0</v>
      </c>
      <c r="OKQ1336" s="62">
        <f>OKN1336-OKO1336</f>
        <v>1000000</v>
      </c>
      <c r="OKR1336" s="62">
        <f>SUM(OKR1333:OKR1334)</f>
        <v>2000000</v>
      </c>
      <c r="OKS1336" s="62">
        <f>SUM(OKS1333:OKS1334)</f>
        <v>0</v>
      </c>
      <c r="OKT1336" s="62">
        <f>OKS1336/OKR1336</f>
        <v>0</v>
      </c>
      <c r="OKU1336" s="62">
        <f>OKR1336-OKS1336</f>
        <v>2000000</v>
      </c>
      <c r="OKV1336" s="62">
        <f>OKR1336+OKN1336</f>
        <v>3000000</v>
      </c>
      <c r="OLC1336" s="62" t="s">
        <v>1938</v>
      </c>
      <c r="OLD1336" s="62">
        <f>SUM(OLD1333:OLD1334)</f>
        <v>1000000</v>
      </c>
      <c r="OLE1336" s="62">
        <f>SUM(OLE1333:OLE1334)</f>
        <v>0</v>
      </c>
      <c r="OLF1336" s="62">
        <f>OLE1336/OLD1336</f>
        <v>0</v>
      </c>
      <c r="OLG1336" s="62">
        <f>OLD1336-OLE1336</f>
        <v>1000000</v>
      </c>
      <c r="OLH1336" s="62">
        <f>SUM(OLH1333:OLH1334)</f>
        <v>2000000</v>
      </c>
      <c r="OLI1336" s="62">
        <f>SUM(OLI1333:OLI1334)</f>
        <v>0</v>
      </c>
      <c r="OLJ1336" s="62">
        <f>OLI1336/OLH1336</f>
        <v>0</v>
      </c>
      <c r="OLK1336" s="62">
        <f>OLH1336-OLI1336</f>
        <v>2000000</v>
      </c>
      <c r="OLL1336" s="62">
        <f>OLH1336+OLD1336</f>
        <v>3000000</v>
      </c>
      <c r="OLS1336" s="62" t="s">
        <v>1938</v>
      </c>
      <c r="OLT1336" s="62">
        <f>SUM(OLT1333:OLT1334)</f>
        <v>1000000</v>
      </c>
      <c r="OLU1336" s="62">
        <f>SUM(OLU1333:OLU1334)</f>
        <v>0</v>
      </c>
      <c r="OLV1336" s="62">
        <f>OLU1336/OLT1336</f>
        <v>0</v>
      </c>
      <c r="OLW1336" s="62">
        <f>OLT1336-OLU1336</f>
        <v>1000000</v>
      </c>
      <c r="OLX1336" s="62">
        <f>SUM(OLX1333:OLX1334)</f>
        <v>2000000</v>
      </c>
      <c r="OLY1336" s="62">
        <f>SUM(OLY1333:OLY1334)</f>
        <v>0</v>
      </c>
      <c r="OLZ1336" s="62">
        <f>OLY1336/OLX1336</f>
        <v>0</v>
      </c>
      <c r="OMA1336" s="62">
        <f>OLX1336-OLY1336</f>
        <v>2000000</v>
      </c>
      <c r="OMB1336" s="62">
        <f>OLX1336+OLT1336</f>
        <v>3000000</v>
      </c>
      <c r="OMI1336" s="62" t="s">
        <v>1938</v>
      </c>
      <c r="OMJ1336" s="62">
        <f>SUM(OMJ1333:OMJ1334)</f>
        <v>1000000</v>
      </c>
      <c r="OMK1336" s="62">
        <f>SUM(OMK1333:OMK1334)</f>
        <v>0</v>
      </c>
      <c r="OML1336" s="62">
        <f>OMK1336/OMJ1336</f>
        <v>0</v>
      </c>
      <c r="OMM1336" s="62">
        <f>OMJ1336-OMK1336</f>
        <v>1000000</v>
      </c>
      <c r="OMN1336" s="62">
        <f>SUM(OMN1333:OMN1334)</f>
        <v>2000000</v>
      </c>
      <c r="OMO1336" s="62">
        <f>SUM(OMO1333:OMO1334)</f>
        <v>0</v>
      </c>
      <c r="OMP1336" s="62">
        <f>OMO1336/OMN1336</f>
        <v>0</v>
      </c>
      <c r="OMQ1336" s="62">
        <f>OMN1336-OMO1336</f>
        <v>2000000</v>
      </c>
      <c r="OMR1336" s="62">
        <f>OMN1336+OMJ1336</f>
        <v>3000000</v>
      </c>
      <c r="OMY1336" s="62" t="s">
        <v>1938</v>
      </c>
      <c r="OMZ1336" s="62">
        <f>SUM(OMZ1333:OMZ1334)</f>
        <v>1000000</v>
      </c>
      <c r="ONA1336" s="62">
        <f>SUM(ONA1333:ONA1334)</f>
        <v>0</v>
      </c>
      <c r="ONB1336" s="62">
        <f>ONA1336/OMZ1336</f>
        <v>0</v>
      </c>
      <c r="ONC1336" s="62">
        <f>OMZ1336-ONA1336</f>
        <v>1000000</v>
      </c>
      <c r="OND1336" s="62">
        <f>SUM(OND1333:OND1334)</f>
        <v>2000000</v>
      </c>
      <c r="ONE1336" s="62">
        <f>SUM(ONE1333:ONE1334)</f>
        <v>0</v>
      </c>
      <c r="ONF1336" s="62">
        <f>ONE1336/OND1336</f>
        <v>0</v>
      </c>
      <c r="ONG1336" s="62">
        <f>OND1336-ONE1336</f>
        <v>2000000</v>
      </c>
      <c r="ONH1336" s="62">
        <f>OND1336+OMZ1336</f>
        <v>3000000</v>
      </c>
      <c r="ONO1336" s="62" t="s">
        <v>1938</v>
      </c>
      <c r="ONP1336" s="62">
        <f>SUM(ONP1333:ONP1334)</f>
        <v>1000000</v>
      </c>
      <c r="ONQ1336" s="62">
        <f>SUM(ONQ1333:ONQ1334)</f>
        <v>0</v>
      </c>
      <c r="ONR1336" s="62">
        <f>ONQ1336/ONP1336</f>
        <v>0</v>
      </c>
      <c r="ONS1336" s="62">
        <f>ONP1336-ONQ1336</f>
        <v>1000000</v>
      </c>
      <c r="ONT1336" s="62">
        <f>SUM(ONT1333:ONT1334)</f>
        <v>2000000</v>
      </c>
      <c r="ONU1336" s="62">
        <f>SUM(ONU1333:ONU1334)</f>
        <v>0</v>
      </c>
      <c r="ONV1336" s="62">
        <f>ONU1336/ONT1336</f>
        <v>0</v>
      </c>
      <c r="ONW1336" s="62">
        <f>ONT1336-ONU1336</f>
        <v>2000000</v>
      </c>
      <c r="ONX1336" s="62">
        <f>ONT1336+ONP1336</f>
        <v>3000000</v>
      </c>
      <c r="OOE1336" s="62" t="s">
        <v>1938</v>
      </c>
      <c r="OOF1336" s="62">
        <f>SUM(OOF1333:OOF1334)</f>
        <v>1000000</v>
      </c>
      <c r="OOG1336" s="62">
        <f>SUM(OOG1333:OOG1334)</f>
        <v>0</v>
      </c>
      <c r="OOH1336" s="62">
        <f>OOG1336/OOF1336</f>
        <v>0</v>
      </c>
      <c r="OOI1336" s="62">
        <f>OOF1336-OOG1336</f>
        <v>1000000</v>
      </c>
      <c r="OOJ1336" s="62">
        <f>SUM(OOJ1333:OOJ1334)</f>
        <v>2000000</v>
      </c>
      <c r="OOK1336" s="62">
        <f>SUM(OOK1333:OOK1334)</f>
        <v>0</v>
      </c>
      <c r="OOL1336" s="62">
        <f>OOK1336/OOJ1336</f>
        <v>0</v>
      </c>
      <c r="OOM1336" s="62">
        <f>OOJ1336-OOK1336</f>
        <v>2000000</v>
      </c>
      <c r="OON1336" s="62">
        <f>OOJ1336+OOF1336</f>
        <v>3000000</v>
      </c>
      <c r="OOU1336" s="62" t="s">
        <v>1938</v>
      </c>
      <c r="OOV1336" s="62">
        <f>SUM(OOV1333:OOV1334)</f>
        <v>1000000</v>
      </c>
      <c r="OOW1336" s="62">
        <f>SUM(OOW1333:OOW1334)</f>
        <v>0</v>
      </c>
      <c r="OOX1336" s="62">
        <f>OOW1336/OOV1336</f>
        <v>0</v>
      </c>
      <c r="OOY1336" s="62">
        <f>OOV1336-OOW1336</f>
        <v>1000000</v>
      </c>
      <c r="OOZ1336" s="62">
        <f>SUM(OOZ1333:OOZ1334)</f>
        <v>2000000</v>
      </c>
      <c r="OPA1336" s="62">
        <f>SUM(OPA1333:OPA1334)</f>
        <v>0</v>
      </c>
      <c r="OPB1336" s="62">
        <f>OPA1336/OOZ1336</f>
        <v>0</v>
      </c>
      <c r="OPC1336" s="62">
        <f>OOZ1336-OPA1336</f>
        <v>2000000</v>
      </c>
      <c r="OPD1336" s="62">
        <f>OOZ1336+OOV1336</f>
        <v>3000000</v>
      </c>
      <c r="OPK1336" s="62" t="s">
        <v>1938</v>
      </c>
      <c r="OPL1336" s="62">
        <f>SUM(OPL1333:OPL1334)</f>
        <v>1000000</v>
      </c>
      <c r="OPM1336" s="62">
        <f>SUM(OPM1333:OPM1334)</f>
        <v>0</v>
      </c>
      <c r="OPN1336" s="62">
        <f>OPM1336/OPL1336</f>
        <v>0</v>
      </c>
      <c r="OPO1336" s="62">
        <f>OPL1336-OPM1336</f>
        <v>1000000</v>
      </c>
      <c r="OPP1336" s="62">
        <f>SUM(OPP1333:OPP1334)</f>
        <v>2000000</v>
      </c>
      <c r="OPQ1336" s="62">
        <f>SUM(OPQ1333:OPQ1334)</f>
        <v>0</v>
      </c>
      <c r="OPR1336" s="62">
        <f>OPQ1336/OPP1336</f>
        <v>0</v>
      </c>
      <c r="OPS1336" s="62">
        <f>OPP1336-OPQ1336</f>
        <v>2000000</v>
      </c>
      <c r="OPT1336" s="62">
        <f>OPP1336+OPL1336</f>
        <v>3000000</v>
      </c>
      <c r="OQA1336" s="62" t="s">
        <v>1938</v>
      </c>
      <c r="OQB1336" s="62">
        <f>SUM(OQB1333:OQB1334)</f>
        <v>1000000</v>
      </c>
      <c r="OQC1336" s="62">
        <f>SUM(OQC1333:OQC1334)</f>
        <v>0</v>
      </c>
      <c r="OQD1336" s="62">
        <f>OQC1336/OQB1336</f>
        <v>0</v>
      </c>
      <c r="OQE1336" s="62">
        <f>OQB1336-OQC1336</f>
        <v>1000000</v>
      </c>
      <c r="OQF1336" s="62">
        <f>SUM(OQF1333:OQF1334)</f>
        <v>2000000</v>
      </c>
      <c r="OQG1336" s="62">
        <f>SUM(OQG1333:OQG1334)</f>
        <v>0</v>
      </c>
      <c r="OQH1336" s="62">
        <f>OQG1336/OQF1336</f>
        <v>0</v>
      </c>
      <c r="OQI1336" s="62">
        <f>OQF1336-OQG1336</f>
        <v>2000000</v>
      </c>
      <c r="OQJ1336" s="62">
        <f>OQF1336+OQB1336</f>
        <v>3000000</v>
      </c>
      <c r="OQQ1336" s="62" t="s">
        <v>1938</v>
      </c>
      <c r="OQR1336" s="62">
        <f>SUM(OQR1333:OQR1334)</f>
        <v>1000000</v>
      </c>
      <c r="OQS1336" s="62">
        <f>SUM(OQS1333:OQS1334)</f>
        <v>0</v>
      </c>
      <c r="OQT1336" s="62">
        <f>OQS1336/OQR1336</f>
        <v>0</v>
      </c>
      <c r="OQU1336" s="62">
        <f>OQR1336-OQS1336</f>
        <v>1000000</v>
      </c>
      <c r="OQV1336" s="62">
        <f>SUM(OQV1333:OQV1334)</f>
        <v>2000000</v>
      </c>
      <c r="OQW1336" s="62">
        <f>SUM(OQW1333:OQW1334)</f>
        <v>0</v>
      </c>
      <c r="OQX1336" s="62">
        <f>OQW1336/OQV1336</f>
        <v>0</v>
      </c>
      <c r="OQY1336" s="62">
        <f>OQV1336-OQW1336</f>
        <v>2000000</v>
      </c>
      <c r="OQZ1336" s="62">
        <f>OQV1336+OQR1336</f>
        <v>3000000</v>
      </c>
      <c r="ORG1336" s="62" t="s">
        <v>1938</v>
      </c>
      <c r="ORH1336" s="62">
        <f>SUM(ORH1333:ORH1334)</f>
        <v>1000000</v>
      </c>
      <c r="ORI1336" s="62">
        <f>SUM(ORI1333:ORI1334)</f>
        <v>0</v>
      </c>
      <c r="ORJ1336" s="62">
        <f>ORI1336/ORH1336</f>
        <v>0</v>
      </c>
      <c r="ORK1336" s="62">
        <f>ORH1336-ORI1336</f>
        <v>1000000</v>
      </c>
      <c r="ORL1336" s="62">
        <f>SUM(ORL1333:ORL1334)</f>
        <v>2000000</v>
      </c>
      <c r="ORM1336" s="62">
        <f>SUM(ORM1333:ORM1334)</f>
        <v>0</v>
      </c>
      <c r="ORN1336" s="62">
        <f>ORM1336/ORL1336</f>
        <v>0</v>
      </c>
      <c r="ORO1336" s="62">
        <f>ORL1336-ORM1336</f>
        <v>2000000</v>
      </c>
      <c r="ORP1336" s="62">
        <f>ORL1336+ORH1336</f>
        <v>3000000</v>
      </c>
      <c r="ORW1336" s="62" t="s">
        <v>1938</v>
      </c>
      <c r="ORX1336" s="62">
        <f>SUM(ORX1333:ORX1334)</f>
        <v>1000000</v>
      </c>
      <c r="ORY1336" s="62">
        <f>SUM(ORY1333:ORY1334)</f>
        <v>0</v>
      </c>
      <c r="ORZ1336" s="62">
        <f>ORY1336/ORX1336</f>
        <v>0</v>
      </c>
      <c r="OSA1336" s="62">
        <f>ORX1336-ORY1336</f>
        <v>1000000</v>
      </c>
      <c r="OSB1336" s="62">
        <f>SUM(OSB1333:OSB1334)</f>
        <v>2000000</v>
      </c>
      <c r="OSC1336" s="62">
        <f>SUM(OSC1333:OSC1334)</f>
        <v>0</v>
      </c>
      <c r="OSD1336" s="62">
        <f>OSC1336/OSB1336</f>
        <v>0</v>
      </c>
      <c r="OSE1336" s="62">
        <f>OSB1336-OSC1336</f>
        <v>2000000</v>
      </c>
      <c r="OSF1336" s="62">
        <f>OSB1336+ORX1336</f>
        <v>3000000</v>
      </c>
      <c r="OSM1336" s="62" t="s">
        <v>1938</v>
      </c>
      <c r="OSN1336" s="62">
        <f>SUM(OSN1333:OSN1334)</f>
        <v>1000000</v>
      </c>
      <c r="OSO1336" s="62">
        <f>SUM(OSO1333:OSO1334)</f>
        <v>0</v>
      </c>
      <c r="OSP1336" s="62">
        <f>OSO1336/OSN1336</f>
        <v>0</v>
      </c>
      <c r="OSQ1336" s="62">
        <f>OSN1336-OSO1336</f>
        <v>1000000</v>
      </c>
      <c r="OSR1336" s="62">
        <f>SUM(OSR1333:OSR1334)</f>
        <v>2000000</v>
      </c>
      <c r="OSS1336" s="62">
        <f>SUM(OSS1333:OSS1334)</f>
        <v>0</v>
      </c>
      <c r="OST1336" s="62">
        <f>OSS1336/OSR1336</f>
        <v>0</v>
      </c>
      <c r="OSU1336" s="62">
        <f>OSR1336-OSS1336</f>
        <v>2000000</v>
      </c>
      <c r="OSV1336" s="62">
        <f>OSR1336+OSN1336</f>
        <v>3000000</v>
      </c>
      <c r="OTC1336" s="62" t="s">
        <v>1938</v>
      </c>
      <c r="OTD1336" s="62">
        <f>SUM(OTD1333:OTD1334)</f>
        <v>1000000</v>
      </c>
      <c r="OTE1336" s="62">
        <f>SUM(OTE1333:OTE1334)</f>
        <v>0</v>
      </c>
      <c r="OTF1336" s="62">
        <f>OTE1336/OTD1336</f>
        <v>0</v>
      </c>
      <c r="OTG1336" s="62">
        <f>OTD1336-OTE1336</f>
        <v>1000000</v>
      </c>
      <c r="OTH1336" s="62">
        <f>SUM(OTH1333:OTH1334)</f>
        <v>2000000</v>
      </c>
      <c r="OTI1336" s="62">
        <f>SUM(OTI1333:OTI1334)</f>
        <v>0</v>
      </c>
      <c r="OTJ1336" s="62">
        <f>OTI1336/OTH1336</f>
        <v>0</v>
      </c>
      <c r="OTK1336" s="62">
        <f>OTH1336-OTI1336</f>
        <v>2000000</v>
      </c>
      <c r="OTL1336" s="62">
        <f>OTH1336+OTD1336</f>
        <v>3000000</v>
      </c>
      <c r="OTS1336" s="62" t="s">
        <v>1938</v>
      </c>
      <c r="OTT1336" s="62">
        <f>SUM(OTT1333:OTT1334)</f>
        <v>1000000</v>
      </c>
      <c r="OTU1336" s="62">
        <f>SUM(OTU1333:OTU1334)</f>
        <v>0</v>
      </c>
      <c r="OTV1336" s="62">
        <f>OTU1336/OTT1336</f>
        <v>0</v>
      </c>
      <c r="OTW1336" s="62">
        <f>OTT1336-OTU1336</f>
        <v>1000000</v>
      </c>
      <c r="OTX1336" s="62">
        <f>SUM(OTX1333:OTX1334)</f>
        <v>2000000</v>
      </c>
      <c r="OTY1336" s="62">
        <f>SUM(OTY1333:OTY1334)</f>
        <v>0</v>
      </c>
      <c r="OTZ1336" s="62">
        <f>OTY1336/OTX1336</f>
        <v>0</v>
      </c>
      <c r="OUA1336" s="62">
        <f>OTX1336-OTY1336</f>
        <v>2000000</v>
      </c>
      <c r="OUB1336" s="62">
        <f>OTX1336+OTT1336</f>
        <v>3000000</v>
      </c>
      <c r="OUI1336" s="62" t="s">
        <v>1938</v>
      </c>
      <c r="OUJ1336" s="62">
        <f>SUM(OUJ1333:OUJ1334)</f>
        <v>1000000</v>
      </c>
      <c r="OUK1336" s="62">
        <f>SUM(OUK1333:OUK1334)</f>
        <v>0</v>
      </c>
      <c r="OUL1336" s="62">
        <f>OUK1336/OUJ1336</f>
        <v>0</v>
      </c>
      <c r="OUM1336" s="62">
        <f>OUJ1336-OUK1336</f>
        <v>1000000</v>
      </c>
      <c r="OUN1336" s="62">
        <f>SUM(OUN1333:OUN1334)</f>
        <v>2000000</v>
      </c>
      <c r="OUO1336" s="62">
        <f>SUM(OUO1333:OUO1334)</f>
        <v>0</v>
      </c>
      <c r="OUP1336" s="62">
        <f>OUO1336/OUN1336</f>
        <v>0</v>
      </c>
      <c r="OUQ1336" s="62">
        <f>OUN1336-OUO1336</f>
        <v>2000000</v>
      </c>
      <c r="OUR1336" s="62">
        <f>OUN1336+OUJ1336</f>
        <v>3000000</v>
      </c>
      <c r="OUY1336" s="62" t="s">
        <v>1938</v>
      </c>
      <c r="OUZ1336" s="62">
        <f>SUM(OUZ1333:OUZ1334)</f>
        <v>1000000</v>
      </c>
      <c r="OVA1336" s="62">
        <f>SUM(OVA1333:OVA1334)</f>
        <v>0</v>
      </c>
      <c r="OVB1336" s="62">
        <f>OVA1336/OUZ1336</f>
        <v>0</v>
      </c>
      <c r="OVC1336" s="62">
        <f>OUZ1336-OVA1336</f>
        <v>1000000</v>
      </c>
      <c r="OVD1336" s="62">
        <f>SUM(OVD1333:OVD1334)</f>
        <v>2000000</v>
      </c>
      <c r="OVE1336" s="62">
        <f>SUM(OVE1333:OVE1334)</f>
        <v>0</v>
      </c>
      <c r="OVF1336" s="62">
        <f>OVE1336/OVD1336</f>
        <v>0</v>
      </c>
      <c r="OVG1336" s="62">
        <f>OVD1336-OVE1336</f>
        <v>2000000</v>
      </c>
      <c r="OVH1336" s="62">
        <f>OVD1336+OUZ1336</f>
        <v>3000000</v>
      </c>
      <c r="OVO1336" s="62" t="s">
        <v>1938</v>
      </c>
      <c r="OVP1336" s="62">
        <f>SUM(OVP1333:OVP1334)</f>
        <v>1000000</v>
      </c>
      <c r="OVQ1336" s="62">
        <f>SUM(OVQ1333:OVQ1334)</f>
        <v>0</v>
      </c>
      <c r="OVR1336" s="62">
        <f>OVQ1336/OVP1336</f>
        <v>0</v>
      </c>
      <c r="OVS1336" s="62">
        <f>OVP1336-OVQ1336</f>
        <v>1000000</v>
      </c>
      <c r="OVT1336" s="62">
        <f>SUM(OVT1333:OVT1334)</f>
        <v>2000000</v>
      </c>
      <c r="OVU1336" s="62">
        <f>SUM(OVU1333:OVU1334)</f>
        <v>0</v>
      </c>
      <c r="OVV1336" s="62">
        <f>OVU1336/OVT1336</f>
        <v>0</v>
      </c>
      <c r="OVW1336" s="62">
        <f>OVT1336-OVU1336</f>
        <v>2000000</v>
      </c>
      <c r="OVX1336" s="62">
        <f>OVT1336+OVP1336</f>
        <v>3000000</v>
      </c>
      <c r="OWE1336" s="62" t="s">
        <v>1938</v>
      </c>
      <c r="OWF1336" s="62">
        <f>SUM(OWF1333:OWF1334)</f>
        <v>1000000</v>
      </c>
      <c r="OWG1336" s="62">
        <f>SUM(OWG1333:OWG1334)</f>
        <v>0</v>
      </c>
      <c r="OWH1336" s="62">
        <f>OWG1336/OWF1336</f>
        <v>0</v>
      </c>
      <c r="OWI1336" s="62">
        <f>OWF1336-OWG1336</f>
        <v>1000000</v>
      </c>
      <c r="OWJ1336" s="62">
        <f>SUM(OWJ1333:OWJ1334)</f>
        <v>2000000</v>
      </c>
      <c r="OWK1336" s="62">
        <f>SUM(OWK1333:OWK1334)</f>
        <v>0</v>
      </c>
      <c r="OWL1336" s="62">
        <f>OWK1336/OWJ1336</f>
        <v>0</v>
      </c>
      <c r="OWM1336" s="62">
        <f>OWJ1336-OWK1336</f>
        <v>2000000</v>
      </c>
      <c r="OWN1336" s="62">
        <f>OWJ1336+OWF1336</f>
        <v>3000000</v>
      </c>
      <c r="OWU1336" s="62" t="s">
        <v>1938</v>
      </c>
      <c r="OWV1336" s="62">
        <f>SUM(OWV1333:OWV1334)</f>
        <v>1000000</v>
      </c>
      <c r="OWW1336" s="62">
        <f>SUM(OWW1333:OWW1334)</f>
        <v>0</v>
      </c>
      <c r="OWX1336" s="62">
        <f>OWW1336/OWV1336</f>
        <v>0</v>
      </c>
      <c r="OWY1336" s="62">
        <f>OWV1336-OWW1336</f>
        <v>1000000</v>
      </c>
      <c r="OWZ1336" s="62">
        <f>SUM(OWZ1333:OWZ1334)</f>
        <v>2000000</v>
      </c>
      <c r="OXA1336" s="62">
        <f>SUM(OXA1333:OXA1334)</f>
        <v>0</v>
      </c>
      <c r="OXB1336" s="62">
        <f>OXA1336/OWZ1336</f>
        <v>0</v>
      </c>
      <c r="OXC1336" s="62">
        <f>OWZ1336-OXA1336</f>
        <v>2000000</v>
      </c>
      <c r="OXD1336" s="62">
        <f>OWZ1336+OWV1336</f>
        <v>3000000</v>
      </c>
      <c r="OXK1336" s="62" t="s">
        <v>1938</v>
      </c>
      <c r="OXL1336" s="62">
        <f>SUM(OXL1333:OXL1334)</f>
        <v>1000000</v>
      </c>
      <c r="OXM1336" s="62">
        <f>SUM(OXM1333:OXM1334)</f>
        <v>0</v>
      </c>
      <c r="OXN1336" s="62">
        <f>OXM1336/OXL1336</f>
        <v>0</v>
      </c>
      <c r="OXO1336" s="62">
        <f>OXL1336-OXM1336</f>
        <v>1000000</v>
      </c>
      <c r="OXP1336" s="62">
        <f>SUM(OXP1333:OXP1334)</f>
        <v>2000000</v>
      </c>
      <c r="OXQ1336" s="62">
        <f>SUM(OXQ1333:OXQ1334)</f>
        <v>0</v>
      </c>
      <c r="OXR1336" s="62">
        <f>OXQ1336/OXP1336</f>
        <v>0</v>
      </c>
      <c r="OXS1336" s="62">
        <f>OXP1336-OXQ1336</f>
        <v>2000000</v>
      </c>
      <c r="OXT1336" s="62">
        <f>OXP1336+OXL1336</f>
        <v>3000000</v>
      </c>
      <c r="OYA1336" s="62" t="s">
        <v>1938</v>
      </c>
      <c r="OYB1336" s="62">
        <f>SUM(OYB1333:OYB1334)</f>
        <v>1000000</v>
      </c>
      <c r="OYC1336" s="62">
        <f>SUM(OYC1333:OYC1334)</f>
        <v>0</v>
      </c>
      <c r="OYD1336" s="62">
        <f>OYC1336/OYB1336</f>
        <v>0</v>
      </c>
      <c r="OYE1336" s="62">
        <f>OYB1336-OYC1336</f>
        <v>1000000</v>
      </c>
      <c r="OYF1336" s="62">
        <f>SUM(OYF1333:OYF1334)</f>
        <v>2000000</v>
      </c>
      <c r="OYG1336" s="62">
        <f>SUM(OYG1333:OYG1334)</f>
        <v>0</v>
      </c>
      <c r="OYH1336" s="62">
        <f>OYG1336/OYF1336</f>
        <v>0</v>
      </c>
      <c r="OYI1336" s="62">
        <f>OYF1336-OYG1336</f>
        <v>2000000</v>
      </c>
      <c r="OYJ1336" s="62">
        <f>OYF1336+OYB1336</f>
        <v>3000000</v>
      </c>
      <c r="OYQ1336" s="62" t="s">
        <v>1938</v>
      </c>
      <c r="OYR1336" s="62">
        <f>SUM(OYR1333:OYR1334)</f>
        <v>1000000</v>
      </c>
      <c r="OYS1336" s="62">
        <f>SUM(OYS1333:OYS1334)</f>
        <v>0</v>
      </c>
      <c r="OYT1336" s="62">
        <f>OYS1336/OYR1336</f>
        <v>0</v>
      </c>
      <c r="OYU1336" s="62">
        <f>OYR1336-OYS1336</f>
        <v>1000000</v>
      </c>
      <c r="OYV1336" s="62">
        <f>SUM(OYV1333:OYV1334)</f>
        <v>2000000</v>
      </c>
      <c r="OYW1336" s="62">
        <f>SUM(OYW1333:OYW1334)</f>
        <v>0</v>
      </c>
      <c r="OYX1336" s="62">
        <f>OYW1336/OYV1336</f>
        <v>0</v>
      </c>
      <c r="OYY1336" s="62">
        <f>OYV1336-OYW1336</f>
        <v>2000000</v>
      </c>
      <c r="OYZ1336" s="62">
        <f>OYV1336+OYR1336</f>
        <v>3000000</v>
      </c>
      <c r="OZG1336" s="62" t="s">
        <v>1938</v>
      </c>
      <c r="OZH1336" s="62">
        <f>SUM(OZH1333:OZH1334)</f>
        <v>1000000</v>
      </c>
      <c r="OZI1336" s="62">
        <f>SUM(OZI1333:OZI1334)</f>
        <v>0</v>
      </c>
      <c r="OZJ1336" s="62">
        <f>OZI1336/OZH1336</f>
        <v>0</v>
      </c>
      <c r="OZK1336" s="62">
        <f>OZH1336-OZI1336</f>
        <v>1000000</v>
      </c>
      <c r="OZL1336" s="62">
        <f>SUM(OZL1333:OZL1334)</f>
        <v>2000000</v>
      </c>
      <c r="OZM1336" s="62">
        <f>SUM(OZM1333:OZM1334)</f>
        <v>0</v>
      </c>
      <c r="OZN1336" s="62">
        <f>OZM1336/OZL1336</f>
        <v>0</v>
      </c>
      <c r="OZO1336" s="62">
        <f>OZL1336-OZM1336</f>
        <v>2000000</v>
      </c>
      <c r="OZP1336" s="62">
        <f>OZL1336+OZH1336</f>
        <v>3000000</v>
      </c>
      <c r="OZW1336" s="62" t="s">
        <v>1938</v>
      </c>
      <c r="OZX1336" s="62">
        <f>SUM(OZX1333:OZX1334)</f>
        <v>1000000</v>
      </c>
      <c r="OZY1336" s="62">
        <f>SUM(OZY1333:OZY1334)</f>
        <v>0</v>
      </c>
      <c r="OZZ1336" s="62">
        <f>OZY1336/OZX1336</f>
        <v>0</v>
      </c>
      <c r="PAA1336" s="62">
        <f>OZX1336-OZY1336</f>
        <v>1000000</v>
      </c>
      <c r="PAB1336" s="62">
        <f>SUM(PAB1333:PAB1334)</f>
        <v>2000000</v>
      </c>
      <c r="PAC1336" s="62">
        <f>SUM(PAC1333:PAC1334)</f>
        <v>0</v>
      </c>
      <c r="PAD1336" s="62">
        <f>PAC1336/PAB1336</f>
        <v>0</v>
      </c>
      <c r="PAE1336" s="62">
        <f>PAB1336-PAC1336</f>
        <v>2000000</v>
      </c>
      <c r="PAF1336" s="62">
        <f>PAB1336+OZX1336</f>
        <v>3000000</v>
      </c>
      <c r="PAM1336" s="62" t="s">
        <v>1938</v>
      </c>
      <c r="PAN1336" s="62">
        <f>SUM(PAN1333:PAN1334)</f>
        <v>1000000</v>
      </c>
      <c r="PAO1336" s="62">
        <f>SUM(PAO1333:PAO1334)</f>
        <v>0</v>
      </c>
      <c r="PAP1336" s="62">
        <f>PAO1336/PAN1336</f>
        <v>0</v>
      </c>
      <c r="PAQ1336" s="62">
        <f>PAN1336-PAO1336</f>
        <v>1000000</v>
      </c>
      <c r="PAR1336" s="62">
        <f>SUM(PAR1333:PAR1334)</f>
        <v>2000000</v>
      </c>
      <c r="PAS1336" s="62">
        <f>SUM(PAS1333:PAS1334)</f>
        <v>0</v>
      </c>
      <c r="PAT1336" s="62">
        <f>PAS1336/PAR1336</f>
        <v>0</v>
      </c>
      <c r="PAU1336" s="62">
        <f>PAR1336-PAS1336</f>
        <v>2000000</v>
      </c>
      <c r="PAV1336" s="62">
        <f>PAR1336+PAN1336</f>
        <v>3000000</v>
      </c>
      <c r="PBC1336" s="62" t="s">
        <v>1938</v>
      </c>
      <c r="PBD1336" s="62">
        <f>SUM(PBD1333:PBD1334)</f>
        <v>1000000</v>
      </c>
      <c r="PBE1336" s="62">
        <f>SUM(PBE1333:PBE1334)</f>
        <v>0</v>
      </c>
      <c r="PBF1336" s="62">
        <f>PBE1336/PBD1336</f>
        <v>0</v>
      </c>
      <c r="PBG1336" s="62">
        <f>PBD1336-PBE1336</f>
        <v>1000000</v>
      </c>
      <c r="PBH1336" s="62">
        <f>SUM(PBH1333:PBH1334)</f>
        <v>2000000</v>
      </c>
      <c r="PBI1336" s="62">
        <f>SUM(PBI1333:PBI1334)</f>
        <v>0</v>
      </c>
      <c r="PBJ1336" s="62">
        <f>PBI1336/PBH1336</f>
        <v>0</v>
      </c>
      <c r="PBK1336" s="62">
        <f>PBH1336-PBI1336</f>
        <v>2000000</v>
      </c>
      <c r="PBL1336" s="62">
        <f>PBH1336+PBD1336</f>
        <v>3000000</v>
      </c>
      <c r="PBS1336" s="62" t="s">
        <v>1938</v>
      </c>
      <c r="PBT1336" s="62">
        <f>SUM(PBT1333:PBT1334)</f>
        <v>1000000</v>
      </c>
      <c r="PBU1336" s="62">
        <f>SUM(PBU1333:PBU1334)</f>
        <v>0</v>
      </c>
      <c r="PBV1336" s="62">
        <f>PBU1336/PBT1336</f>
        <v>0</v>
      </c>
      <c r="PBW1336" s="62">
        <f>PBT1336-PBU1336</f>
        <v>1000000</v>
      </c>
      <c r="PBX1336" s="62">
        <f>SUM(PBX1333:PBX1334)</f>
        <v>2000000</v>
      </c>
      <c r="PBY1336" s="62">
        <f>SUM(PBY1333:PBY1334)</f>
        <v>0</v>
      </c>
      <c r="PBZ1336" s="62">
        <f>PBY1336/PBX1336</f>
        <v>0</v>
      </c>
      <c r="PCA1336" s="62">
        <f>PBX1336-PBY1336</f>
        <v>2000000</v>
      </c>
      <c r="PCB1336" s="62">
        <f>PBX1336+PBT1336</f>
        <v>3000000</v>
      </c>
      <c r="PCI1336" s="62" t="s">
        <v>1938</v>
      </c>
      <c r="PCJ1336" s="62">
        <f>SUM(PCJ1333:PCJ1334)</f>
        <v>1000000</v>
      </c>
      <c r="PCK1336" s="62">
        <f>SUM(PCK1333:PCK1334)</f>
        <v>0</v>
      </c>
      <c r="PCL1336" s="62">
        <f>PCK1336/PCJ1336</f>
        <v>0</v>
      </c>
      <c r="PCM1336" s="62">
        <f>PCJ1336-PCK1336</f>
        <v>1000000</v>
      </c>
      <c r="PCN1336" s="62">
        <f>SUM(PCN1333:PCN1334)</f>
        <v>2000000</v>
      </c>
      <c r="PCO1336" s="62">
        <f>SUM(PCO1333:PCO1334)</f>
        <v>0</v>
      </c>
      <c r="PCP1336" s="62">
        <f>PCO1336/PCN1336</f>
        <v>0</v>
      </c>
      <c r="PCQ1336" s="62">
        <f>PCN1336-PCO1336</f>
        <v>2000000</v>
      </c>
      <c r="PCR1336" s="62">
        <f>PCN1336+PCJ1336</f>
        <v>3000000</v>
      </c>
      <c r="PCY1336" s="62" t="s">
        <v>1938</v>
      </c>
      <c r="PCZ1336" s="62">
        <f>SUM(PCZ1333:PCZ1334)</f>
        <v>1000000</v>
      </c>
      <c r="PDA1336" s="62">
        <f>SUM(PDA1333:PDA1334)</f>
        <v>0</v>
      </c>
      <c r="PDB1336" s="62">
        <f>PDA1336/PCZ1336</f>
        <v>0</v>
      </c>
      <c r="PDC1336" s="62">
        <f>PCZ1336-PDA1336</f>
        <v>1000000</v>
      </c>
      <c r="PDD1336" s="62">
        <f>SUM(PDD1333:PDD1334)</f>
        <v>2000000</v>
      </c>
      <c r="PDE1336" s="62">
        <f>SUM(PDE1333:PDE1334)</f>
        <v>0</v>
      </c>
      <c r="PDF1336" s="62">
        <f>PDE1336/PDD1336</f>
        <v>0</v>
      </c>
      <c r="PDG1336" s="62">
        <f>PDD1336-PDE1336</f>
        <v>2000000</v>
      </c>
      <c r="PDH1336" s="62">
        <f>PDD1336+PCZ1336</f>
        <v>3000000</v>
      </c>
      <c r="PDO1336" s="62" t="s">
        <v>1938</v>
      </c>
      <c r="PDP1336" s="62">
        <f>SUM(PDP1333:PDP1334)</f>
        <v>1000000</v>
      </c>
      <c r="PDQ1336" s="62">
        <f>SUM(PDQ1333:PDQ1334)</f>
        <v>0</v>
      </c>
      <c r="PDR1336" s="62">
        <f>PDQ1336/PDP1336</f>
        <v>0</v>
      </c>
      <c r="PDS1336" s="62">
        <f>PDP1336-PDQ1336</f>
        <v>1000000</v>
      </c>
      <c r="PDT1336" s="62">
        <f>SUM(PDT1333:PDT1334)</f>
        <v>2000000</v>
      </c>
      <c r="PDU1336" s="62">
        <f>SUM(PDU1333:PDU1334)</f>
        <v>0</v>
      </c>
      <c r="PDV1336" s="62">
        <f>PDU1336/PDT1336</f>
        <v>0</v>
      </c>
      <c r="PDW1336" s="62">
        <f>PDT1336-PDU1336</f>
        <v>2000000</v>
      </c>
      <c r="PDX1336" s="62">
        <f>PDT1336+PDP1336</f>
        <v>3000000</v>
      </c>
      <c r="PEE1336" s="62" t="s">
        <v>1938</v>
      </c>
      <c r="PEF1336" s="62">
        <f>SUM(PEF1333:PEF1334)</f>
        <v>1000000</v>
      </c>
      <c r="PEG1336" s="62">
        <f>SUM(PEG1333:PEG1334)</f>
        <v>0</v>
      </c>
      <c r="PEH1336" s="62">
        <f>PEG1336/PEF1336</f>
        <v>0</v>
      </c>
      <c r="PEI1336" s="62">
        <f>PEF1336-PEG1336</f>
        <v>1000000</v>
      </c>
      <c r="PEJ1336" s="62">
        <f>SUM(PEJ1333:PEJ1334)</f>
        <v>2000000</v>
      </c>
      <c r="PEK1336" s="62">
        <f>SUM(PEK1333:PEK1334)</f>
        <v>0</v>
      </c>
      <c r="PEL1336" s="62">
        <f>PEK1336/PEJ1336</f>
        <v>0</v>
      </c>
      <c r="PEM1336" s="62">
        <f>PEJ1336-PEK1336</f>
        <v>2000000</v>
      </c>
      <c r="PEN1336" s="62">
        <f>PEJ1336+PEF1336</f>
        <v>3000000</v>
      </c>
      <c r="PEU1336" s="62" t="s">
        <v>1938</v>
      </c>
      <c r="PEV1336" s="62">
        <f>SUM(PEV1333:PEV1334)</f>
        <v>1000000</v>
      </c>
      <c r="PEW1336" s="62">
        <f>SUM(PEW1333:PEW1334)</f>
        <v>0</v>
      </c>
      <c r="PEX1336" s="62">
        <f>PEW1336/PEV1336</f>
        <v>0</v>
      </c>
      <c r="PEY1336" s="62">
        <f>PEV1336-PEW1336</f>
        <v>1000000</v>
      </c>
      <c r="PEZ1336" s="62">
        <f>SUM(PEZ1333:PEZ1334)</f>
        <v>2000000</v>
      </c>
      <c r="PFA1336" s="62">
        <f>SUM(PFA1333:PFA1334)</f>
        <v>0</v>
      </c>
      <c r="PFB1336" s="62">
        <f>PFA1336/PEZ1336</f>
        <v>0</v>
      </c>
      <c r="PFC1336" s="62">
        <f>PEZ1336-PFA1336</f>
        <v>2000000</v>
      </c>
      <c r="PFD1336" s="62">
        <f>PEZ1336+PEV1336</f>
        <v>3000000</v>
      </c>
      <c r="PFK1336" s="62" t="s">
        <v>1938</v>
      </c>
      <c r="PFL1336" s="62">
        <f>SUM(PFL1333:PFL1334)</f>
        <v>1000000</v>
      </c>
      <c r="PFM1336" s="62">
        <f>SUM(PFM1333:PFM1334)</f>
        <v>0</v>
      </c>
      <c r="PFN1336" s="62">
        <f>PFM1336/PFL1336</f>
        <v>0</v>
      </c>
      <c r="PFO1336" s="62">
        <f>PFL1336-PFM1336</f>
        <v>1000000</v>
      </c>
      <c r="PFP1336" s="62">
        <f>SUM(PFP1333:PFP1334)</f>
        <v>2000000</v>
      </c>
      <c r="PFQ1336" s="62">
        <f>SUM(PFQ1333:PFQ1334)</f>
        <v>0</v>
      </c>
      <c r="PFR1336" s="62">
        <f>PFQ1336/PFP1336</f>
        <v>0</v>
      </c>
      <c r="PFS1336" s="62">
        <f>PFP1336-PFQ1336</f>
        <v>2000000</v>
      </c>
      <c r="PFT1336" s="62">
        <f>PFP1336+PFL1336</f>
        <v>3000000</v>
      </c>
      <c r="PGA1336" s="62" t="s">
        <v>1938</v>
      </c>
      <c r="PGB1336" s="62">
        <f>SUM(PGB1333:PGB1334)</f>
        <v>1000000</v>
      </c>
      <c r="PGC1336" s="62">
        <f>SUM(PGC1333:PGC1334)</f>
        <v>0</v>
      </c>
      <c r="PGD1336" s="62">
        <f>PGC1336/PGB1336</f>
        <v>0</v>
      </c>
      <c r="PGE1336" s="62">
        <f>PGB1336-PGC1336</f>
        <v>1000000</v>
      </c>
      <c r="PGF1336" s="62">
        <f>SUM(PGF1333:PGF1334)</f>
        <v>2000000</v>
      </c>
      <c r="PGG1336" s="62">
        <f>SUM(PGG1333:PGG1334)</f>
        <v>0</v>
      </c>
      <c r="PGH1336" s="62">
        <f>PGG1336/PGF1336</f>
        <v>0</v>
      </c>
      <c r="PGI1336" s="62">
        <f>PGF1336-PGG1336</f>
        <v>2000000</v>
      </c>
      <c r="PGJ1336" s="62">
        <f>PGF1336+PGB1336</f>
        <v>3000000</v>
      </c>
      <c r="PGQ1336" s="62" t="s">
        <v>1938</v>
      </c>
      <c r="PGR1336" s="62">
        <f>SUM(PGR1333:PGR1334)</f>
        <v>1000000</v>
      </c>
      <c r="PGS1336" s="62">
        <f>SUM(PGS1333:PGS1334)</f>
        <v>0</v>
      </c>
      <c r="PGT1336" s="62">
        <f>PGS1336/PGR1336</f>
        <v>0</v>
      </c>
      <c r="PGU1336" s="62">
        <f>PGR1336-PGS1336</f>
        <v>1000000</v>
      </c>
      <c r="PGV1336" s="62">
        <f>SUM(PGV1333:PGV1334)</f>
        <v>2000000</v>
      </c>
      <c r="PGW1336" s="62">
        <f>SUM(PGW1333:PGW1334)</f>
        <v>0</v>
      </c>
      <c r="PGX1336" s="62">
        <f>PGW1336/PGV1336</f>
        <v>0</v>
      </c>
      <c r="PGY1336" s="62">
        <f>PGV1336-PGW1336</f>
        <v>2000000</v>
      </c>
      <c r="PGZ1336" s="62">
        <f>PGV1336+PGR1336</f>
        <v>3000000</v>
      </c>
      <c r="PHG1336" s="62" t="s">
        <v>1938</v>
      </c>
      <c r="PHH1336" s="62">
        <f>SUM(PHH1333:PHH1334)</f>
        <v>1000000</v>
      </c>
      <c r="PHI1336" s="62">
        <f>SUM(PHI1333:PHI1334)</f>
        <v>0</v>
      </c>
      <c r="PHJ1336" s="62">
        <f>PHI1336/PHH1336</f>
        <v>0</v>
      </c>
      <c r="PHK1336" s="62">
        <f>PHH1336-PHI1336</f>
        <v>1000000</v>
      </c>
      <c r="PHL1336" s="62">
        <f>SUM(PHL1333:PHL1334)</f>
        <v>2000000</v>
      </c>
      <c r="PHM1336" s="62">
        <f>SUM(PHM1333:PHM1334)</f>
        <v>0</v>
      </c>
      <c r="PHN1336" s="62">
        <f>PHM1336/PHL1336</f>
        <v>0</v>
      </c>
      <c r="PHO1336" s="62">
        <f>PHL1336-PHM1336</f>
        <v>2000000</v>
      </c>
      <c r="PHP1336" s="62">
        <f>PHL1336+PHH1336</f>
        <v>3000000</v>
      </c>
      <c r="PHW1336" s="62" t="s">
        <v>1938</v>
      </c>
      <c r="PHX1336" s="62">
        <f>SUM(PHX1333:PHX1334)</f>
        <v>1000000</v>
      </c>
      <c r="PHY1336" s="62">
        <f>SUM(PHY1333:PHY1334)</f>
        <v>0</v>
      </c>
      <c r="PHZ1336" s="62">
        <f>PHY1336/PHX1336</f>
        <v>0</v>
      </c>
      <c r="PIA1336" s="62">
        <f>PHX1336-PHY1336</f>
        <v>1000000</v>
      </c>
      <c r="PIB1336" s="62">
        <f>SUM(PIB1333:PIB1334)</f>
        <v>2000000</v>
      </c>
      <c r="PIC1336" s="62">
        <f>SUM(PIC1333:PIC1334)</f>
        <v>0</v>
      </c>
      <c r="PID1336" s="62">
        <f>PIC1336/PIB1336</f>
        <v>0</v>
      </c>
      <c r="PIE1336" s="62">
        <f>PIB1336-PIC1336</f>
        <v>2000000</v>
      </c>
      <c r="PIF1336" s="62">
        <f>PIB1336+PHX1336</f>
        <v>3000000</v>
      </c>
      <c r="PIM1336" s="62" t="s">
        <v>1938</v>
      </c>
      <c r="PIN1336" s="62">
        <f>SUM(PIN1333:PIN1334)</f>
        <v>1000000</v>
      </c>
      <c r="PIO1336" s="62">
        <f>SUM(PIO1333:PIO1334)</f>
        <v>0</v>
      </c>
      <c r="PIP1336" s="62">
        <f>PIO1336/PIN1336</f>
        <v>0</v>
      </c>
      <c r="PIQ1336" s="62">
        <f>PIN1336-PIO1336</f>
        <v>1000000</v>
      </c>
      <c r="PIR1336" s="62">
        <f>SUM(PIR1333:PIR1334)</f>
        <v>2000000</v>
      </c>
      <c r="PIS1336" s="62">
        <f>SUM(PIS1333:PIS1334)</f>
        <v>0</v>
      </c>
      <c r="PIT1336" s="62">
        <f>PIS1336/PIR1336</f>
        <v>0</v>
      </c>
      <c r="PIU1336" s="62">
        <f>PIR1336-PIS1336</f>
        <v>2000000</v>
      </c>
      <c r="PIV1336" s="62">
        <f>PIR1336+PIN1336</f>
        <v>3000000</v>
      </c>
      <c r="PJC1336" s="62" t="s">
        <v>1938</v>
      </c>
      <c r="PJD1336" s="62">
        <f>SUM(PJD1333:PJD1334)</f>
        <v>1000000</v>
      </c>
      <c r="PJE1336" s="62">
        <f>SUM(PJE1333:PJE1334)</f>
        <v>0</v>
      </c>
      <c r="PJF1336" s="62">
        <f>PJE1336/PJD1336</f>
        <v>0</v>
      </c>
      <c r="PJG1336" s="62">
        <f>PJD1336-PJE1336</f>
        <v>1000000</v>
      </c>
      <c r="PJH1336" s="62">
        <f>SUM(PJH1333:PJH1334)</f>
        <v>2000000</v>
      </c>
      <c r="PJI1336" s="62">
        <f>SUM(PJI1333:PJI1334)</f>
        <v>0</v>
      </c>
      <c r="PJJ1336" s="62">
        <f>PJI1336/PJH1336</f>
        <v>0</v>
      </c>
      <c r="PJK1336" s="62">
        <f>PJH1336-PJI1336</f>
        <v>2000000</v>
      </c>
      <c r="PJL1336" s="62">
        <f>PJH1336+PJD1336</f>
        <v>3000000</v>
      </c>
      <c r="PJS1336" s="62" t="s">
        <v>1938</v>
      </c>
      <c r="PJT1336" s="62">
        <f>SUM(PJT1333:PJT1334)</f>
        <v>1000000</v>
      </c>
      <c r="PJU1336" s="62">
        <f>SUM(PJU1333:PJU1334)</f>
        <v>0</v>
      </c>
      <c r="PJV1336" s="62">
        <f>PJU1336/PJT1336</f>
        <v>0</v>
      </c>
      <c r="PJW1336" s="62">
        <f>PJT1336-PJU1336</f>
        <v>1000000</v>
      </c>
      <c r="PJX1336" s="62">
        <f>SUM(PJX1333:PJX1334)</f>
        <v>2000000</v>
      </c>
      <c r="PJY1336" s="62">
        <f>SUM(PJY1333:PJY1334)</f>
        <v>0</v>
      </c>
      <c r="PJZ1336" s="62">
        <f>PJY1336/PJX1336</f>
        <v>0</v>
      </c>
      <c r="PKA1336" s="62">
        <f>PJX1336-PJY1336</f>
        <v>2000000</v>
      </c>
      <c r="PKB1336" s="62">
        <f>PJX1336+PJT1336</f>
        <v>3000000</v>
      </c>
      <c r="PKI1336" s="62" t="s">
        <v>1938</v>
      </c>
      <c r="PKJ1336" s="62">
        <f>SUM(PKJ1333:PKJ1334)</f>
        <v>1000000</v>
      </c>
      <c r="PKK1336" s="62">
        <f>SUM(PKK1333:PKK1334)</f>
        <v>0</v>
      </c>
      <c r="PKL1336" s="62">
        <f>PKK1336/PKJ1336</f>
        <v>0</v>
      </c>
      <c r="PKM1336" s="62">
        <f>PKJ1336-PKK1336</f>
        <v>1000000</v>
      </c>
      <c r="PKN1336" s="62">
        <f>SUM(PKN1333:PKN1334)</f>
        <v>2000000</v>
      </c>
      <c r="PKO1336" s="62">
        <f>SUM(PKO1333:PKO1334)</f>
        <v>0</v>
      </c>
      <c r="PKP1336" s="62">
        <f>PKO1336/PKN1336</f>
        <v>0</v>
      </c>
      <c r="PKQ1336" s="62">
        <f>PKN1336-PKO1336</f>
        <v>2000000</v>
      </c>
      <c r="PKR1336" s="62">
        <f>PKN1336+PKJ1336</f>
        <v>3000000</v>
      </c>
      <c r="PKY1336" s="62" t="s">
        <v>1938</v>
      </c>
      <c r="PKZ1336" s="62">
        <f>SUM(PKZ1333:PKZ1334)</f>
        <v>1000000</v>
      </c>
      <c r="PLA1336" s="62">
        <f>SUM(PLA1333:PLA1334)</f>
        <v>0</v>
      </c>
      <c r="PLB1336" s="62">
        <f>PLA1336/PKZ1336</f>
        <v>0</v>
      </c>
      <c r="PLC1336" s="62">
        <f>PKZ1336-PLA1336</f>
        <v>1000000</v>
      </c>
      <c r="PLD1336" s="62">
        <f>SUM(PLD1333:PLD1334)</f>
        <v>2000000</v>
      </c>
      <c r="PLE1336" s="62">
        <f>SUM(PLE1333:PLE1334)</f>
        <v>0</v>
      </c>
      <c r="PLF1336" s="62">
        <f>PLE1336/PLD1336</f>
        <v>0</v>
      </c>
      <c r="PLG1336" s="62">
        <f>PLD1336-PLE1336</f>
        <v>2000000</v>
      </c>
      <c r="PLH1336" s="62">
        <f>PLD1336+PKZ1336</f>
        <v>3000000</v>
      </c>
      <c r="PLO1336" s="62" t="s">
        <v>1938</v>
      </c>
      <c r="PLP1336" s="62">
        <f>SUM(PLP1333:PLP1334)</f>
        <v>1000000</v>
      </c>
      <c r="PLQ1336" s="62">
        <f>SUM(PLQ1333:PLQ1334)</f>
        <v>0</v>
      </c>
      <c r="PLR1336" s="62">
        <f>PLQ1336/PLP1336</f>
        <v>0</v>
      </c>
      <c r="PLS1336" s="62">
        <f>PLP1336-PLQ1336</f>
        <v>1000000</v>
      </c>
      <c r="PLT1336" s="62">
        <f>SUM(PLT1333:PLT1334)</f>
        <v>2000000</v>
      </c>
      <c r="PLU1336" s="62">
        <f>SUM(PLU1333:PLU1334)</f>
        <v>0</v>
      </c>
      <c r="PLV1336" s="62">
        <f>PLU1336/PLT1336</f>
        <v>0</v>
      </c>
      <c r="PLW1336" s="62">
        <f>PLT1336-PLU1336</f>
        <v>2000000</v>
      </c>
      <c r="PLX1336" s="62">
        <f>PLT1336+PLP1336</f>
        <v>3000000</v>
      </c>
      <c r="PME1336" s="62" t="s">
        <v>1938</v>
      </c>
      <c r="PMF1336" s="62">
        <f>SUM(PMF1333:PMF1334)</f>
        <v>1000000</v>
      </c>
      <c r="PMG1336" s="62">
        <f>SUM(PMG1333:PMG1334)</f>
        <v>0</v>
      </c>
      <c r="PMH1336" s="62">
        <f>PMG1336/PMF1336</f>
        <v>0</v>
      </c>
      <c r="PMI1336" s="62">
        <f>PMF1336-PMG1336</f>
        <v>1000000</v>
      </c>
      <c r="PMJ1336" s="62">
        <f>SUM(PMJ1333:PMJ1334)</f>
        <v>2000000</v>
      </c>
      <c r="PMK1336" s="62">
        <f>SUM(PMK1333:PMK1334)</f>
        <v>0</v>
      </c>
      <c r="PML1336" s="62">
        <f>PMK1336/PMJ1336</f>
        <v>0</v>
      </c>
      <c r="PMM1336" s="62">
        <f>PMJ1336-PMK1336</f>
        <v>2000000</v>
      </c>
      <c r="PMN1336" s="62">
        <f>PMJ1336+PMF1336</f>
        <v>3000000</v>
      </c>
      <c r="PMU1336" s="62" t="s">
        <v>1938</v>
      </c>
      <c r="PMV1336" s="62">
        <f>SUM(PMV1333:PMV1334)</f>
        <v>1000000</v>
      </c>
      <c r="PMW1336" s="62">
        <f>SUM(PMW1333:PMW1334)</f>
        <v>0</v>
      </c>
      <c r="PMX1336" s="62">
        <f>PMW1336/PMV1336</f>
        <v>0</v>
      </c>
      <c r="PMY1336" s="62">
        <f>PMV1336-PMW1336</f>
        <v>1000000</v>
      </c>
      <c r="PMZ1336" s="62">
        <f>SUM(PMZ1333:PMZ1334)</f>
        <v>2000000</v>
      </c>
      <c r="PNA1336" s="62">
        <f>SUM(PNA1333:PNA1334)</f>
        <v>0</v>
      </c>
      <c r="PNB1336" s="62">
        <f>PNA1336/PMZ1336</f>
        <v>0</v>
      </c>
      <c r="PNC1336" s="62">
        <f>PMZ1336-PNA1336</f>
        <v>2000000</v>
      </c>
      <c r="PND1336" s="62">
        <f>PMZ1336+PMV1336</f>
        <v>3000000</v>
      </c>
      <c r="PNK1336" s="62" t="s">
        <v>1938</v>
      </c>
      <c r="PNL1336" s="62">
        <f>SUM(PNL1333:PNL1334)</f>
        <v>1000000</v>
      </c>
      <c r="PNM1336" s="62">
        <f>SUM(PNM1333:PNM1334)</f>
        <v>0</v>
      </c>
      <c r="PNN1336" s="62">
        <f>PNM1336/PNL1336</f>
        <v>0</v>
      </c>
      <c r="PNO1336" s="62">
        <f>PNL1336-PNM1336</f>
        <v>1000000</v>
      </c>
      <c r="PNP1336" s="62">
        <f>SUM(PNP1333:PNP1334)</f>
        <v>2000000</v>
      </c>
      <c r="PNQ1336" s="62">
        <f>SUM(PNQ1333:PNQ1334)</f>
        <v>0</v>
      </c>
      <c r="PNR1336" s="62">
        <f>PNQ1336/PNP1336</f>
        <v>0</v>
      </c>
      <c r="PNS1336" s="62">
        <f>PNP1336-PNQ1336</f>
        <v>2000000</v>
      </c>
      <c r="PNT1336" s="62">
        <f>PNP1336+PNL1336</f>
        <v>3000000</v>
      </c>
      <c r="POA1336" s="62" t="s">
        <v>1938</v>
      </c>
      <c r="POB1336" s="62">
        <f>SUM(POB1333:POB1334)</f>
        <v>1000000</v>
      </c>
      <c r="POC1336" s="62">
        <f>SUM(POC1333:POC1334)</f>
        <v>0</v>
      </c>
      <c r="POD1336" s="62">
        <f>POC1336/POB1336</f>
        <v>0</v>
      </c>
      <c r="POE1336" s="62">
        <f>POB1336-POC1336</f>
        <v>1000000</v>
      </c>
      <c r="POF1336" s="62">
        <f>SUM(POF1333:POF1334)</f>
        <v>2000000</v>
      </c>
      <c r="POG1336" s="62">
        <f>SUM(POG1333:POG1334)</f>
        <v>0</v>
      </c>
      <c r="POH1336" s="62">
        <f>POG1336/POF1336</f>
        <v>0</v>
      </c>
      <c r="POI1336" s="62">
        <f>POF1336-POG1336</f>
        <v>2000000</v>
      </c>
      <c r="POJ1336" s="62">
        <f>POF1336+POB1336</f>
        <v>3000000</v>
      </c>
      <c r="POQ1336" s="62" t="s">
        <v>1938</v>
      </c>
      <c r="POR1336" s="62">
        <f>SUM(POR1333:POR1334)</f>
        <v>1000000</v>
      </c>
      <c r="POS1336" s="62">
        <f>SUM(POS1333:POS1334)</f>
        <v>0</v>
      </c>
      <c r="POT1336" s="62">
        <f>POS1336/POR1336</f>
        <v>0</v>
      </c>
      <c r="POU1336" s="62">
        <f>POR1336-POS1336</f>
        <v>1000000</v>
      </c>
      <c r="POV1336" s="62">
        <f>SUM(POV1333:POV1334)</f>
        <v>2000000</v>
      </c>
      <c r="POW1336" s="62">
        <f>SUM(POW1333:POW1334)</f>
        <v>0</v>
      </c>
      <c r="POX1336" s="62">
        <f>POW1336/POV1336</f>
        <v>0</v>
      </c>
      <c r="POY1336" s="62">
        <f>POV1336-POW1336</f>
        <v>2000000</v>
      </c>
      <c r="POZ1336" s="62">
        <f>POV1336+POR1336</f>
        <v>3000000</v>
      </c>
      <c r="PPG1336" s="62" t="s">
        <v>1938</v>
      </c>
      <c r="PPH1336" s="62">
        <f>SUM(PPH1333:PPH1334)</f>
        <v>1000000</v>
      </c>
      <c r="PPI1336" s="62">
        <f>SUM(PPI1333:PPI1334)</f>
        <v>0</v>
      </c>
      <c r="PPJ1336" s="62">
        <f>PPI1336/PPH1336</f>
        <v>0</v>
      </c>
      <c r="PPK1336" s="62">
        <f>PPH1336-PPI1336</f>
        <v>1000000</v>
      </c>
      <c r="PPL1336" s="62">
        <f>SUM(PPL1333:PPL1334)</f>
        <v>2000000</v>
      </c>
      <c r="PPM1336" s="62">
        <f>SUM(PPM1333:PPM1334)</f>
        <v>0</v>
      </c>
      <c r="PPN1336" s="62">
        <f>PPM1336/PPL1336</f>
        <v>0</v>
      </c>
      <c r="PPO1336" s="62">
        <f>PPL1336-PPM1336</f>
        <v>2000000</v>
      </c>
      <c r="PPP1336" s="62">
        <f>PPL1336+PPH1336</f>
        <v>3000000</v>
      </c>
      <c r="PPW1336" s="62" t="s">
        <v>1938</v>
      </c>
      <c r="PPX1336" s="62">
        <f>SUM(PPX1333:PPX1334)</f>
        <v>1000000</v>
      </c>
      <c r="PPY1336" s="62">
        <f>SUM(PPY1333:PPY1334)</f>
        <v>0</v>
      </c>
      <c r="PPZ1336" s="62">
        <f>PPY1336/PPX1336</f>
        <v>0</v>
      </c>
      <c r="PQA1336" s="62">
        <f>PPX1336-PPY1336</f>
        <v>1000000</v>
      </c>
      <c r="PQB1336" s="62">
        <f>SUM(PQB1333:PQB1334)</f>
        <v>2000000</v>
      </c>
      <c r="PQC1336" s="62">
        <f>SUM(PQC1333:PQC1334)</f>
        <v>0</v>
      </c>
      <c r="PQD1336" s="62">
        <f>PQC1336/PQB1336</f>
        <v>0</v>
      </c>
      <c r="PQE1336" s="62">
        <f>PQB1336-PQC1336</f>
        <v>2000000</v>
      </c>
      <c r="PQF1336" s="62">
        <f>PQB1336+PPX1336</f>
        <v>3000000</v>
      </c>
      <c r="PQM1336" s="62" t="s">
        <v>1938</v>
      </c>
      <c r="PQN1336" s="62">
        <f>SUM(PQN1333:PQN1334)</f>
        <v>1000000</v>
      </c>
      <c r="PQO1336" s="62">
        <f>SUM(PQO1333:PQO1334)</f>
        <v>0</v>
      </c>
      <c r="PQP1336" s="62">
        <f>PQO1336/PQN1336</f>
        <v>0</v>
      </c>
      <c r="PQQ1336" s="62">
        <f>PQN1336-PQO1336</f>
        <v>1000000</v>
      </c>
      <c r="PQR1336" s="62">
        <f>SUM(PQR1333:PQR1334)</f>
        <v>2000000</v>
      </c>
      <c r="PQS1336" s="62">
        <f>SUM(PQS1333:PQS1334)</f>
        <v>0</v>
      </c>
      <c r="PQT1336" s="62">
        <f>PQS1336/PQR1336</f>
        <v>0</v>
      </c>
      <c r="PQU1336" s="62">
        <f>PQR1336-PQS1336</f>
        <v>2000000</v>
      </c>
      <c r="PQV1336" s="62">
        <f>PQR1336+PQN1336</f>
        <v>3000000</v>
      </c>
      <c r="PRC1336" s="62" t="s">
        <v>1938</v>
      </c>
      <c r="PRD1336" s="62">
        <f>SUM(PRD1333:PRD1334)</f>
        <v>1000000</v>
      </c>
      <c r="PRE1336" s="62">
        <f>SUM(PRE1333:PRE1334)</f>
        <v>0</v>
      </c>
      <c r="PRF1336" s="62">
        <f>PRE1336/PRD1336</f>
        <v>0</v>
      </c>
      <c r="PRG1336" s="62">
        <f>PRD1336-PRE1336</f>
        <v>1000000</v>
      </c>
      <c r="PRH1336" s="62">
        <f>SUM(PRH1333:PRH1334)</f>
        <v>2000000</v>
      </c>
      <c r="PRI1336" s="62">
        <f>SUM(PRI1333:PRI1334)</f>
        <v>0</v>
      </c>
      <c r="PRJ1336" s="62">
        <f>PRI1336/PRH1336</f>
        <v>0</v>
      </c>
      <c r="PRK1336" s="62">
        <f>PRH1336-PRI1336</f>
        <v>2000000</v>
      </c>
      <c r="PRL1336" s="62">
        <f>PRH1336+PRD1336</f>
        <v>3000000</v>
      </c>
      <c r="PRS1336" s="62" t="s">
        <v>1938</v>
      </c>
      <c r="PRT1336" s="62">
        <f>SUM(PRT1333:PRT1334)</f>
        <v>1000000</v>
      </c>
      <c r="PRU1336" s="62">
        <f>SUM(PRU1333:PRU1334)</f>
        <v>0</v>
      </c>
      <c r="PRV1336" s="62">
        <f>PRU1336/PRT1336</f>
        <v>0</v>
      </c>
      <c r="PRW1336" s="62">
        <f>PRT1336-PRU1336</f>
        <v>1000000</v>
      </c>
      <c r="PRX1336" s="62">
        <f>SUM(PRX1333:PRX1334)</f>
        <v>2000000</v>
      </c>
      <c r="PRY1336" s="62">
        <f>SUM(PRY1333:PRY1334)</f>
        <v>0</v>
      </c>
      <c r="PRZ1336" s="62">
        <f>PRY1336/PRX1336</f>
        <v>0</v>
      </c>
      <c r="PSA1336" s="62">
        <f>PRX1336-PRY1336</f>
        <v>2000000</v>
      </c>
      <c r="PSB1336" s="62">
        <f>PRX1336+PRT1336</f>
        <v>3000000</v>
      </c>
      <c r="PSI1336" s="62" t="s">
        <v>1938</v>
      </c>
      <c r="PSJ1336" s="62">
        <f>SUM(PSJ1333:PSJ1334)</f>
        <v>1000000</v>
      </c>
      <c r="PSK1336" s="62">
        <f>SUM(PSK1333:PSK1334)</f>
        <v>0</v>
      </c>
      <c r="PSL1336" s="62">
        <f>PSK1336/PSJ1336</f>
        <v>0</v>
      </c>
      <c r="PSM1336" s="62">
        <f>PSJ1336-PSK1336</f>
        <v>1000000</v>
      </c>
      <c r="PSN1336" s="62">
        <f>SUM(PSN1333:PSN1334)</f>
        <v>2000000</v>
      </c>
      <c r="PSO1336" s="62">
        <f>SUM(PSO1333:PSO1334)</f>
        <v>0</v>
      </c>
      <c r="PSP1336" s="62">
        <f>PSO1336/PSN1336</f>
        <v>0</v>
      </c>
      <c r="PSQ1336" s="62">
        <f>PSN1336-PSO1336</f>
        <v>2000000</v>
      </c>
      <c r="PSR1336" s="62">
        <f>PSN1336+PSJ1336</f>
        <v>3000000</v>
      </c>
      <c r="PSY1336" s="62" t="s">
        <v>1938</v>
      </c>
      <c r="PSZ1336" s="62">
        <f>SUM(PSZ1333:PSZ1334)</f>
        <v>1000000</v>
      </c>
      <c r="PTA1336" s="62">
        <f>SUM(PTA1333:PTA1334)</f>
        <v>0</v>
      </c>
      <c r="PTB1336" s="62">
        <f>PTA1336/PSZ1336</f>
        <v>0</v>
      </c>
      <c r="PTC1336" s="62">
        <f>PSZ1336-PTA1336</f>
        <v>1000000</v>
      </c>
      <c r="PTD1336" s="62">
        <f>SUM(PTD1333:PTD1334)</f>
        <v>2000000</v>
      </c>
      <c r="PTE1336" s="62">
        <f>SUM(PTE1333:PTE1334)</f>
        <v>0</v>
      </c>
      <c r="PTF1336" s="62">
        <f>PTE1336/PTD1336</f>
        <v>0</v>
      </c>
      <c r="PTG1336" s="62">
        <f>PTD1336-PTE1336</f>
        <v>2000000</v>
      </c>
      <c r="PTH1336" s="62">
        <f>PTD1336+PSZ1336</f>
        <v>3000000</v>
      </c>
      <c r="PTO1336" s="62" t="s">
        <v>1938</v>
      </c>
      <c r="PTP1336" s="62">
        <f>SUM(PTP1333:PTP1334)</f>
        <v>1000000</v>
      </c>
      <c r="PTQ1336" s="62">
        <f>SUM(PTQ1333:PTQ1334)</f>
        <v>0</v>
      </c>
      <c r="PTR1336" s="62">
        <f>PTQ1336/PTP1336</f>
        <v>0</v>
      </c>
      <c r="PTS1336" s="62">
        <f>PTP1336-PTQ1336</f>
        <v>1000000</v>
      </c>
      <c r="PTT1336" s="62">
        <f>SUM(PTT1333:PTT1334)</f>
        <v>2000000</v>
      </c>
      <c r="PTU1336" s="62">
        <f>SUM(PTU1333:PTU1334)</f>
        <v>0</v>
      </c>
      <c r="PTV1336" s="62">
        <f>PTU1336/PTT1336</f>
        <v>0</v>
      </c>
      <c r="PTW1336" s="62">
        <f>PTT1336-PTU1336</f>
        <v>2000000</v>
      </c>
      <c r="PTX1336" s="62">
        <f>PTT1336+PTP1336</f>
        <v>3000000</v>
      </c>
      <c r="PUE1336" s="62" t="s">
        <v>1938</v>
      </c>
      <c r="PUF1336" s="62">
        <f>SUM(PUF1333:PUF1334)</f>
        <v>1000000</v>
      </c>
      <c r="PUG1336" s="62">
        <f>SUM(PUG1333:PUG1334)</f>
        <v>0</v>
      </c>
      <c r="PUH1336" s="62">
        <f>PUG1336/PUF1336</f>
        <v>0</v>
      </c>
      <c r="PUI1336" s="62">
        <f>PUF1336-PUG1336</f>
        <v>1000000</v>
      </c>
      <c r="PUJ1336" s="62">
        <f>SUM(PUJ1333:PUJ1334)</f>
        <v>2000000</v>
      </c>
      <c r="PUK1336" s="62">
        <f>SUM(PUK1333:PUK1334)</f>
        <v>0</v>
      </c>
      <c r="PUL1336" s="62">
        <f>PUK1336/PUJ1336</f>
        <v>0</v>
      </c>
      <c r="PUM1336" s="62">
        <f>PUJ1336-PUK1336</f>
        <v>2000000</v>
      </c>
      <c r="PUN1336" s="62">
        <f>PUJ1336+PUF1336</f>
        <v>3000000</v>
      </c>
      <c r="PUU1336" s="62" t="s">
        <v>1938</v>
      </c>
      <c r="PUV1336" s="62">
        <f>SUM(PUV1333:PUV1334)</f>
        <v>1000000</v>
      </c>
      <c r="PUW1336" s="62">
        <f>SUM(PUW1333:PUW1334)</f>
        <v>0</v>
      </c>
      <c r="PUX1336" s="62">
        <f>PUW1336/PUV1336</f>
        <v>0</v>
      </c>
      <c r="PUY1336" s="62">
        <f>PUV1336-PUW1336</f>
        <v>1000000</v>
      </c>
      <c r="PUZ1336" s="62">
        <f>SUM(PUZ1333:PUZ1334)</f>
        <v>2000000</v>
      </c>
      <c r="PVA1336" s="62">
        <f>SUM(PVA1333:PVA1334)</f>
        <v>0</v>
      </c>
      <c r="PVB1336" s="62">
        <f>PVA1336/PUZ1336</f>
        <v>0</v>
      </c>
      <c r="PVC1336" s="62">
        <f>PUZ1336-PVA1336</f>
        <v>2000000</v>
      </c>
      <c r="PVD1336" s="62">
        <f>PUZ1336+PUV1336</f>
        <v>3000000</v>
      </c>
      <c r="PVK1336" s="62" t="s">
        <v>1938</v>
      </c>
      <c r="PVL1336" s="62">
        <f>SUM(PVL1333:PVL1334)</f>
        <v>1000000</v>
      </c>
      <c r="PVM1336" s="62">
        <f>SUM(PVM1333:PVM1334)</f>
        <v>0</v>
      </c>
      <c r="PVN1336" s="62">
        <f>PVM1336/PVL1336</f>
        <v>0</v>
      </c>
      <c r="PVO1336" s="62">
        <f>PVL1336-PVM1336</f>
        <v>1000000</v>
      </c>
      <c r="PVP1336" s="62">
        <f>SUM(PVP1333:PVP1334)</f>
        <v>2000000</v>
      </c>
      <c r="PVQ1336" s="62">
        <f>SUM(PVQ1333:PVQ1334)</f>
        <v>0</v>
      </c>
      <c r="PVR1336" s="62">
        <f>PVQ1336/PVP1336</f>
        <v>0</v>
      </c>
      <c r="PVS1336" s="62">
        <f>PVP1336-PVQ1336</f>
        <v>2000000</v>
      </c>
      <c r="PVT1336" s="62">
        <f>PVP1336+PVL1336</f>
        <v>3000000</v>
      </c>
      <c r="PWA1336" s="62" t="s">
        <v>1938</v>
      </c>
      <c r="PWB1336" s="62">
        <f>SUM(PWB1333:PWB1334)</f>
        <v>1000000</v>
      </c>
      <c r="PWC1336" s="62">
        <f>SUM(PWC1333:PWC1334)</f>
        <v>0</v>
      </c>
      <c r="PWD1336" s="62">
        <f>PWC1336/PWB1336</f>
        <v>0</v>
      </c>
      <c r="PWE1336" s="62">
        <f>PWB1336-PWC1336</f>
        <v>1000000</v>
      </c>
      <c r="PWF1336" s="62">
        <f>SUM(PWF1333:PWF1334)</f>
        <v>2000000</v>
      </c>
      <c r="PWG1336" s="62">
        <f>SUM(PWG1333:PWG1334)</f>
        <v>0</v>
      </c>
      <c r="PWH1336" s="62">
        <f>PWG1336/PWF1336</f>
        <v>0</v>
      </c>
      <c r="PWI1336" s="62">
        <f>PWF1336-PWG1336</f>
        <v>2000000</v>
      </c>
      <c r="PWJ1336" s="62">
        <f>PWF1336+PWB1336</f>
        <v>3000000</v>
      </c>
      <c r="PWQ1336" s="62" t="s">
        <v>1938</v>
      </c>
      <c r="PWR1336" s="62">
        <f>SUM(PWR1333:PWR1334)</f>
        <v>1000000</v>
      </c>
      <c r="PWS1336" s="62">
        <f>SUM(PWS1333:PWS1334)</f>
        <v>0</v>
      </c>
      <c r="PWT1336" s="62">
        <f>PWS1336/PWR1336</f>
        <v>0</v>
      </c>
      <c r="PWU1336" s="62">
        <f>PWR1336-PWS1336</f>
        <v>1000000</v>
      </c>
      <c r="PWV1336" s="62">
        <f>SUM(PWV1333:PWV1334)</f>
        <v>2000000</v>
      </c>
      <c r="PWW1336" s="62">
        <f>SUM(PWW1333:PWW1334)</f>
        <v>0</v>
      </c>
      <c r="PWX1336" s="62">
        <f>PWW1336/PWV1336</f>
        <v>0</v>
      </c>
      <c r="PWY1336" s="62">
        <f>PWV1336-PWW1336</f>
        <v>2000000</v>
      </c>
      <c r="PWZ1336" s="62">
        <f>PWV1336+PWR1336</f>
        <v>3000000</v>
      </c>
      <c r="PXG1336" s="62" t="s">
        <v>1938</v>
      </c>
      <c r="PXH1336" s="62">
        <f>SUM(PXH1333:PXH1334)</f>
        <v>1000000</v>
      </c>
      <c r="PXI1336" s="62">
        <f>SUM(PXI1333:PXI1334)</f>
        <v>0</v>
      </c>
      <c r="PXJ1336" s="62">
        <f>PXI1336/PXH1336</f>
        <v>0</v>
      </c>
      <c r="PXK1336" s="62">
        <f>PXH1336-PXI1336</f>
        <v>1000000</v>
      </c>
      <c r="PXL1336" s="62">
        <f>SUM(PXL1333:PXL1334)</f>
        <v>2000000</v>
      </c>
      <c r="PXM1336" s="62">
        <f>SUM(PXM1333:PXM1334)</f>
        <v>0</v>
      </c>
      <c r="PXN1336" s="62">
        <f>PXM1336/PXL1336</f>
        <v>0</v>
      </c>
      <c r="PXO1336" s="62">
        <f>PXL1336-PXM1336</f>
        <v>2000000</v>
      </c>
      <c r="PXP1336" s="62">
        <f>PXL1336+PXH1336</f>
        <v>3000000</v>
      </c>
      <c r="PXW1336" s="62" t="s">
        <v>1938</v>
      </c>
      <c r="PXX1336" s="62">
        <f>SUM(PXX1333:PXX1334)</f>
        <v>1000000</v>
      </c>
      <c r="PXY1336" s="62">
        <f>SUM(PXY1333:PXY1334)</f>
        <v>0</v>
      </c>
      <c r="PXZ1336" s="62">
        <f>PXY1336/PXX1336</f>
        <v>0</v>
      </c>
      <c r="PYA1336" s="62">
        <f>PXX1336-PXY1336</f>
        <v>1000000</v>
      </c>
      <c r="PYB1336" s="62">
        <f>SUM(PYB1333:PYB1334)</f>
        <v>2000000</v>
      </c>
      <c r="PYC1336" s="62">
        <f>SUM(PYC1333:PYC1334)</f>
        <v>0</v>
      </c>
      <c r="PYD1336" s="62">
        <f>PYC1336/PYB1336</f>
        <v>0</v>
      </c>
      <c r="PYE1336" s="62">
        <f>PYB1336-PYC1336</f>
        <v>2000000</v>
      </c>
      <c r="PYF1336" s="62">
        <f>PYB1336+PXX1336</f>
        <v>3000000</v>
      </c>
      <c r="PYM1336" s="62" t="s">
        <v>1938</v>
      </c>
      <c r="PYN1336" s="62">
        <f>SUM(PYN1333:PYN1334)</f>
        <v>1000000</v>
      </c>
      <c r="PYO1336" s="62">
        <f>SUM(PYO1333:PYO1334)</f>
        <v>0</v>
      </c>
      <c r="PYP1336" s="62">
        <f>PYO1336/PYN1336</f>
        <v>0</v>
      </c>
      <c r="PYQ1336" s="62">
        <f>PYN1336-PYO1336</f>
        <v>1000000</v>
      </c>
      <c r="PYR1336" s="62">
        <f>SUM(PYR1333:PYR1334)</f>
        <v>2000000</v>
      </c>
      <c r="PYS1336" s="62">
        <f>SUM(PYS1333:PYS1334)</f>
        <v>0</v>
      </c>
      <c r="PYT1336" s="62">
        <f>PYS1336/PYR1336</f>
        <v>0</v>
      </c>
      <c r="PYU1336" s="62">
        <f>PYR1336-PYS1336</f>
        <v>2000000</v>
      </c>
      <c r="PYV1336" s="62">
        <f>PYR1336+PYN1336</f>
        <v>3000000</v>
      </c>
      <c r="PZC1336" s="62" t="s">
        <v>1938</v>
      </c>
      <c r="PZD1336" s="62">
        <f>SUM(PZD1333:PZD1334)</f>
        <v>1000000</v>
      </c>
      <c r="PZE1336" s="62">
        <f>SUM(PZE1333:PZE1334)</f>
        <v>0</v>
      </c>
      <c r="PZF1336" s="62">
        <f>PZE1336/PZD1336</f>
        <v>0</v>
      </c>
      <c r="PZG1336" s="62">
        <f>PZD1336-PZE1336</f>
        <v>1000000</v>
      </c>
      <c r="PZH1336" s="62">
        <f>SUM(PZH1333:PZH1334)</f>
        <v>2000000</v>
      </c>
      <c r="PZI1336" s="62">
        <f>SUM(PZI1333:PZI1334)</f>
        <v>0</v>
      </c>
      <c r="PZJ1336" s="62">
        <f>PZI1336/PZH1336</f>
        <v>0</v>
      </c>
      <c r="PZK1336" s="62">
        <f>PZH1336-PZI1336</f>
        <v>2000000</v>
      </c>
      <c r="PZL1336" s="62">
        <f>PZH1336+PZD1336</f>
        <v>3000000</v>
      </c>
      <c r="PZS1336" s="62" t="s">
        <v>1938</v>
      </c>
      <c r="PZT1336" s="62">
        <f>SUM(PZT1333:PZT1334)</f>
        <v>1000000</v>
      </c>
      <c r="PZU1336" s="62">
        <f>SUM(PZU1333:PZU1334)</f>
        <v>0</v>
      </c>
      <c r="PZV1336" s="62">
        <f>PZU1336/PZT1336</f>
        <v>0</v>
      </c>
      <c r="PZW1336" s="62">
        <f>PZT1336-PZU1336</f>
        <v>1000000</v>
      </c>
      <c r="PZX1336" s="62">
        <f>SUM(PZX1333:PZX1334)</f>
        <v>2000000</v>
      </c>
      <c r="PZY1336" s="62">
        <f>SUM(PZY1333:PZY1334)</f>
        <v>0</v>
      </c>
      <c r="PZZ1336" s="62">
        <f>PZY1336/PZX1336</f>
        <v>0</v>
      </c>
      <c r="QAA1336" s="62">
        <f>PZX1336-PZY1336</f>
        <v>2000000</v>
      </c>
      <c r="QAB1336" s="62">
        <f>PZX1336+PZT1336</f>
        <v>3000000</v>
      </c>
      <c r="QAI1336" s="62" t="s">
        <v>1938</v>
      </c>
      <c r="QAJ1336" s="62">
        <f>SUM(QAJ1333:QAJ1334)</f>
        <v>1000000</v>
      </c>
      <c r="QAK1336" s="62">
        <f>SUM(QAK1333:QAK1334)</f>
        <v>0</v>
      </c>
      <c r="QAL1336" s="62">
        <f>QAK1336/QAJ1336</f>
        <v>0</v>
      </c>
      <c r="QAM1336" s="62">
        <f>QAJ1336-QAK1336</f>
        <v>1000000</v>
      </c>
      <c r="QAN1336" s="62">
        <f>SUM(QAN1333:QAN1334)</f>
        <v>2000000</v>
      </c>
      <c r="QAO1336" s="62">
        <f>SUM(QAO1333:QAO1334)</f>
        <v>0</v>
      </c>
      <c r="QAP1336" s="62">
        <f>QAO1336/QAN1336</f>
        <v>0</v>
      </c>
      <c r="QAQ1336" s="62">
        <f>QAN1336-QAO1336</f>
        <v>2000000</v>
      </c>
      <c r="QAR1336" s="62">
        <f>QAN1336+QAJ1336</f>
        <v>3000000</v>
      </c>
      <c r="QAY1336" s="62" t="s">
        <v>1938</v>
      </c>
      <c r="QAZ1336" s="62">
        <f>SUM(QAZ1333:QAZ1334)</f>
        <v>1000000</v>
      </c>
      <c r="QBA1336" s="62">
        <f>SUM(QBA1333:QBA1334)</f>
        <v>0</v>
      </c>
      <c r="QBB1336" s="62">
        <f>QBA1336/QAZ1336</f>
        <v>0</v>
      </c>
      <c r="QBC1336" s="62">
        <f>QAZ1336-QBA1336</f>
        <v>1000000</v>
      </c>
      <c r="QBD1336" s="62">
        <f>SUM(QBD1333:QBD1334)</f>
        <v>2000000</v>
      </c>
      <c r="QBE1336" s="62">
        <f>SUM(QBE1333:QBE1334)</f>
        <v>0</v>
      </c>
      <c r="QBF1336" s="62">
        <f>QBE1336/QBD1336</f>
        <v>0</v>
      </c>
      <c r="QBG1336" s="62">
        <f>QBD1336-QBE1336</f>
        <v>2000000</v>
      </c>
      <c r="QBH1336" s="62">
        <f>QBD1336+QAZ1336</f>
        <v>3000000</v>
      </c>
      <c r="QBO1336" s="62" t="s">
        <v>1938</v>
      </c>
      <c r="QBP1336" s="62">
        <f>SUM(QBP1333:QBP1334)</f>
        <v>1000000</v>
      </c>
      <c r="QBQ1336" s="62">
        <f>SUM(QBQ1333:QBQ1334)</f>
        <v>0</v>
      </c>
      <c r="QBR1336" s="62">
        <f>QBQ1336/QBP1336</f>
        <v>0</v>
      </c>
      <c r="QBS1336" s="62">
        <f>QBP1336-QBQ1336</f>
        <v>1000000</v>
      </c>
      <c r="QBT1336" s="62">
        <f>SUM(QBT1333:QBT1334)</f>
        <v>2000000</v>
      </c>
      <c r="QBU1336" s="62">
        <f>SUM(QBU1333:QBU1334)</f>
        <v>0</v>
      </c>
      <c r="QBV1336" s="62">
        <f>QBU1336/QBT1336</f>
        <v>0</v>
      </c>
      <c r="QBW1336" s="62">
        <f>QBT1336-QBU1336</f>
        <v>2000000</v>
      </c>
      <c r="QBX1336" s="62">
        <f>QBT1336+QBP1336</f>
        <v>3000000</v>
      </c>
      <c r="QCE1336" s="62" t="s">
        <v>1938</v>
      </c>
      <c r="QCF1336" s="62">
        <f>SUM(QCF1333:QCF1334)</f>
        <v>1000000</v>
      </c>
      <c r="QCG1336" s="62">
        <f>SUM(QCG1333:QCG1334)</f>
        <v>0</v>
      </c>
      <c r="QCH1336" s="62">
        <f>QCG1336/QCF1336</f>
        <v>0</v>
      </c>
      <c r="QCI1336" s="62">
        <f>QCF1336-QCG1336</f>
        <v>1000000</v>
      </c>
      <c r="QCJ1336" s="62">
        <f>SUM(QCJ1333:QCJ1334)</f>
        <v>2000000</v>
      </c>
      <c r="QCK1336" s="62">
        <f>SUM(QCK1333:QCK1334)</f>
        <v>0</v>
      </c>
      <c r="QCL1336" s="62">
        <f>QCK1336/QCJ1336</f>
        <v>0</v>
      </c>
      <c r="QCM1336" s="62">
        <f>QCJ1336-QCK1336</f>
        <v>2000000</v>
      </c>
      <c r="QCN1336" s="62">
        <f>QCJ1336+QCF1336</f>
        <v>3000000</v>
      </c>
      <c r="QCU1336" s="62" t="s">
        <v>1938</v>
      </c>
      <c r="QCV1336" s="62">
        <f>SUM(QCV1333:QCV1334)</f>
        <v>1000000</v>
      </c>
      <c r="QCW1336" s="62">
        <f>SUM(QCW1333:QCW1334)</f>
        <v>0</v>
      </c>
      <c r="QCX1336" s="62">
        <f>QCW1336/QCV1336</f>
        <v>0</v>
      </c>
      <c r="QCY1336" s="62">
        <f>QCV1336-QCW1336</f>
        <v>1000000</v>
      </c>
      <c r="QCZ1336" s="62">
        <f>SUM(QCZ1333:QCZ1334)</f>
        <v>2000000</v>
      </c>
      <c r="QDA1336" s="62">
        <f>SUM(QDA1333:QDA1334)</f>
        <v>0</v>
      </c>
      <c r="QDB1336" s="62">
        <f>QDA1336/QCZ1336</f>
        <v>0</v>
      </c>
      <c r="QDC1336" s="62">
        <f>QCZ1336-QDA1336</f>
        <v>2000000</v>
      </c>
      <c r="QDD1336" s="62">
        <f>QCZ1336+QCV1336</f>
        <v>3000000</v>
      </c>
      <c r="QDK1336" s="62" t="s">
        <v>1938</v>
      </c>
      <c r="QDL1336" s="62">
        <f>SUM(QDL1333:QDL1334)</f>
        <v>1000000</v>
      </c>
      <c r="QDM1336" s="62">
        <f>SUM(QDM1333:QDM1334)</f>
        <v>0</v>
      </c>
      <c r="QDN1336" s="62">
        <f>QDM1336/QDL1336</f>
        <v>0</v>
      </c>
      <c r="QDO1336" s="62">
        <f>QDL1336-QDM1336</f>
        <v>1000000</v>
      </c>
      <c r="QDP1336" s="62">
        <f>SUM(QDP1333:QDP1334)</f>
        <v>2000000</v>
      </c>
      <c r="QDQ1336" s="62">
        <f>SUM(QDQ1333:QDQ1334)</f>
        <v>0</v>
      </c>
      <c r="QDR1336" s="62">
        <f>QDQ1336/QDP1336</f>
        <v>0</v>
      </c>
      <c r="QDS1336" s="62">
        <f>QDP1336-QDQ1336</f>
        <v>2000000</v>
      </c>
      <c r="QDT1336" s="62">
        <f>QDP1336+QDL1336</f>
        <v>3000000</v>
      </c>
      <c r="QEA1336" s="62" t="s">
        <v>1938</v>
      </c>
      <c r="QEB1336" s="62">
        <f>SUM(QEB1333:QEB1334)</f>
        <v>1000000</v>
      </c>
      <c r="QEC1336" s="62">
        <f>SUM(QEC1333:QEC1334)</f>
        <v>0</v>
      </c>
      <c r="QED1336" s="62">
        <f>QEC1336/QEB1336</f>
        <v>0</v>
      </c>
      <c r="QEE1336" s="62">
        <f>QEB1336-QEC1336</f>
        <v>1000000</v>
      </c>
      <c r="QEF1336" s="62">
        <f>SUM(QEF1333:QEF1334)</f>
        <v>2000000</v>
      </c>
      <c r="QEG1336" s="62">
        <f>SUM(QEG1333:QEG1334)</f>
        <v>0</v>
      </c>
      <c r="QEH1336" s="62">
        <f>QEG1336/QEF1336</f>
        <v>0</v>
      </c>
      <c r="QEI1336" s="62">
        <f>QEF1336-QEG1336</f>
        <v>2000000</v>
      </c>
      <c r="QEJ1336" s="62">
        <f>QEF1336+QEB1336</f>
        <v>3000000</v>
      </c>
      <c r="QEQ1336" s="62" t="s">
        <v>1938</v>
      </c>
      <c r="QER1336" s="62">
        <f>SUM(QER1333:QER1334)</f>
        <v>1000000</v>
      </c>
      <c r="QES1336" s="62">
        <f>SUM(QES1333:QES1334)</f>
        <v>0</v>
      </c>
      <c r="QET1336" s="62">
        <f>QES1336/QER1336</f>
        <v>0</v>
      </c>
      <c r="QEU1336" s="62">
        <f>QER1336-QES1336</f>
        <v>1000000</v>
      </c>
      <c r="QEV1336" s="62">
        <f>SUM(QEV1333:QEV1334)</f>
        <v>2000000</v>
      </c>
      <c r="QEW1336" s="62">
        <f>SUM(QEW1333:QEW1334)</f>
        <v>0</v>
      </c>
      <c r="QEX1336" s="62">
        <f>QEW1336/QEV1336</f>
        <v>0</v>
      </c>
      <c r="QEY1336" s="62">
        <f>QEV1336-QEW1336</f>
        <v>2000000</v>
      </c>
      <c r="QEZ1336" s="62">
        <f>QEV1336+QER1336</f>
        <v>3000000</v>
      </c>
      <c r="QFG1336" s="62" t="s">
        <v>1938</v>
      </c>
      <c r="QFH1336" s="62">
        <f>SUM(QFH1333:QFH1334)</f>
        <v>1000000</v>
      </c>
      <c r="QFI1336" s="62">
        <f>SUM(QFI1333:QFI1334)</f>
        <v>0</v>
      </c>
      <c r="QFJ1336" s="62">
        <f>QFI1336/QFH1336</f>
        <v>0</v>
      </c>
      <c r="QFK1336" s="62">
        <f>QFH1336-QFI1336</f>
        <v>1000000</v>
      </c>
      <c r="QFL1336" s="62">
        <f>SUM(QFL1333:QFL1334)</f>
        <v>2000000</v>
      </c>
      <c r="QFM1336" s="62">
        <f>SUM(QFM1333:QFM1334)</f>
        <v>0</v>
      </c>
      <c r="QFN1336" s="62">
        <f>QFM1336/QFL1336</f>
        <v>0</v>
      </c>
      <c r="QFO1336" s="62">
        <f>QFL1336-QFM1336</f>
        <v>2000000</v>
      </c>
      <c r="QFP1336" s="62">
        <f>QFL1336+QFH1336</f>
        <v>3000000</v>
      </c>
      <c r="QFW1336" s="62" t="s">
        <v>1938</v>
      </c>
      <c r="QFX1336" s="62">
        <f>SUM(QFX1333:QFX1334)</f>
        <v>1000000</v>
      </c>
      <c r="QFY1336" s="62">
        <f>SUM(QFY1333:QFY1334)</f>
        <v>0</v>
      </c>
      <c r="QFZ1336" s="62">
        <f>QFY1336/QFX1336</f>
        <v>0</v>
      </c>
      <c r="QGA1336" s="62">
        <f>QFX1336-QFY1336</f>
        <v>1000000</v>
      </c>
      <c r="QGB1336" s="62">
        <f>SUM(QGB1333:QGB1334)</f>
        <v>2000000</v>
      </c>
      <c r="QGC1336" s="62">
        <f>SUM(QGC1333:QGC1334)</f>
        <v>0</v>
      </c>
      <c r="QGD1336" s="62">
        <f>QGC1336/QGB1336</f>
        <v>0</v>
      </c>
      <c r="QGE1336" s="62">
        <f>QGB1336-QGC1336</f>
        <v>2000000</v>
      </c>
      <c r="QGF1336" s="62">
        <f>QGB1336+QFX1336</f>
        <v>3000000</v>
      </c>
      <c r="QGM1336" s="62" t="s">
        <v>1938</v>
      </c>
      <c r="QGN1336" s="62">
        <f>SUM(QGN1333:QGN1334)</f>
        <v>1000000</v>
      </c>
      <c r="QGO1336" s="62">
        <f>SUM(QGO1333:QGO1334)</f>
        <v>0</v>
      </c>
      <c r="QGP1336" s="62">
        <f>QGO1336/QGN1336</f>
        <v>0</v>
      </c>
      <c r="QGQ1336" s="62">
        <f>QGN1336-QGO1336</f>
        <v>1000000</v>
      </c>
      <c r="QGR1336" s="62">
        <f>SUM(QGR1333:QGR1334)</f>
        <v>2000000</v>
      </c>
      <c r="QGS1336" s="62">
        <f>SUM(QGS1333:QGS1334)</f>
        <v>0</v>
      </c>
      <c r="QGT1336" s="62">
        <f>QGS1336/QGR1336</f>
        <v>0</v>
      </c>
      <c r="QGU1336" s="62">
        <f>QGR1336-QGS1336</f>
        <v>2000000</v>
      </c>
      <c r="QGV1336" s="62">
        <f>QGR1336+QGN1336</f>
        <v>3000000</v>
      </c>
      <c r="QHC1336" s="62" t="s">
        <v>1938</v>
      </c>
      <c r="QHD1336" s="62">
        <f>SUM(QHD1333:QHD1334)</f>
        <v>1000000</v>
      </c>
      <c r="QHE1336" s="62">
        <f>SUM(QHE1333:QHE1334)</f>
        <v>0</v>
      </c>
      <c r="QHF1336" s="62">
        <f>QHE1336/QHD1336</f>
        <v>0</v>
      </c>
      <c r="QHG1336" s="62">
        <f>QHD1336-QHE1336</f>
        <v>1000000</v>
      </c>
      <c r="QHH1336" s="62">
        <f>SUM(QHH1333:QHH1334)</f>
        <v>2000000</v>
      </c>
      <c r="QHI1336" s="62">
        <f>SUM(QHI1333:QHI1334)</f>
        <v>0</v>
      </c>
      <c r="QHJ1336" s="62">
        <f>QHI1336/QHH1336</f>
        <v>0</v>
      </c>
      <c r="QHK1336" s="62">
        <f>QHH1336-QHI1336</f>
        <v>2000000</v>
      </c>
      <c r="QHL1336" s="62">
        <f>QHH1336+QHD1336</f>
        <v>3000000</v>
      </c>
      <c r="QHS1336" s="62" t="s">
        <v>1938</v>
      </c>
      <c r="QHT1336" s="62">
        <f>SUM(QHT1333:QHT1334)</f>
        <v>1000000</v>
      </c>
      <c r="QHU1336" s="62">
        <f>SUM(QHU1333:QHU1334)</f>
        <v>0</v>
      </c>
      <c r="QHV1336" s="62">
        <f>QHU1336/QHT1336</f>
        <v>0</v>
      </c>
      <c r="QHW1336" s="62">
        <f>QHT1336-QHU1336</f>
        <v>1000000</v>
      </c>
      <c r="QHX1336" s="62">
        <f>SUM(QHX1333:QHX1334)</f>
        <v>2000000</v>
      </c>
      <c r="QHY1336" s="62">
        <f>SUM(QHY1333:QHY1334)</f>
        <v>0</v>
      </c>
      <c r="QHZ1336" s="62">
        <f>QHY1336/QHX1336</f>
        <v>0</v>
      </c>
      <c r="QIA1336" s="62">
        <f>QHX1336-QHY1336</f>
        <v>2000000</v>
      </c>
      <c r="QIB1336" s="62">
        <f>QHX1336+QHT1336</f>
        <v>3000000</v>
      </c>
      <c r="QII1336" s="62" t="s">
        <v>1938</v>
      </c>
      <c r="QIJ1336" s="62">
        <f>SUM(QIJ1333:QIJ1334)</f>
        <v>1000000</v>
      </c>
      <c r="QIK1336" s="62">
        <f>SUM(QIK1333:QIK1334)</f>
        <v>0</v>
      </c>
      <c r="QIL1336" s="62">
        <f>QIK1336/QIJ1336</f>
        <v>0</v>
      </c>
      <c r="QIM1336" s="62">
        <f>QIJ1336-QIK1336</f>
        <v>1000000</v>
      </c>
      <c r="QIN1336" s="62">
        <f>SUM(QIN1333:QIN1334)</f>
        <v>2000000</v>
      </c>
      <c r="QIO1336" s="62">
        <f>SUM(QIO1333:QIO1334)</f>
        <v>0</v>
      </c>
      <c r="QIP1336" s="62">
        <f>QIO1336/QIN1336</f>
        <v>0</v>
      </c>
      <c r="QIQ1336" s="62">
        <f>QIN1336-QIO1336</f>
        <v>2000000</v>
      </c>
      <c r="QIR1336" s="62">
        <f>QIN1336+QIJ1336</f>
        <v>3000000</v>
      </c>
      <c r="QIY1336" s="62" t="s">
        <v>1938</v>
      </c>
      <c r="QIZ1336" s="62">
        <f>SUM(QIZ1333:QIZ1334)</f>
        <v>1000000</v>
      </c>
      <c r="QJA1336" s="62">
        <f>SUM(QJA1333:QJA1334)</f>
        <v>0</v>
      </c>
      <c r="QJB1336" s="62">
        <f>QJA1336/QIZ1336</f>
        <v>0</v>
      </c>
      <c r="QJC1336" s="62">
        <f>QIZ1336-QJA1336</f>
        <v>1000000</v>
      </c>
      <c r="QJD1336" s="62">
        <f>SUM(QJD1333:QJD1334)</f>
        <v>2000000</v>
      </c>
      <c r="QJE1336" s="62">
        <f>SUM(QJE1333:QJE1334)</f>
        <v>0</v>
      </c>
      <c r="QJF1336" s="62">
        <f>QJE1336/QJD1336</f>
        <v>0</v>
      </c>
      <c r="QJG1336" s="62">
        <f>QJD1336-QJE1336</f>
        <v>2000000</v>
      </c>
      <c r="QJH1336" s="62">
        <f>QJD1336+QIZ1336</f>
        <v>3000000</v>
      </c>
      <c r="QJO1336" s="62" t="s">
        <v>1938</v>
      </c>
      <c r="QJP1336" s="62">
        <f>SUM(QJP1333:QJP1334)</f>
        <v>1000000</v>
      </c>
      <c r="QJQ1336" s="62">
        <f>SUM(QJQ1333:QJQ1334)</f>
        <v>0</v>
      </c>
      <c r="QJR1336" s="62">
        <f>QJQ1336/QJP1336</f>
        <v>0</v>
      </c>
      <c r="QJS1336" s="62">
        <f>QJP1336-QJQ1336</f>
        <v>1000000</v>
      </c>
      <c r="QJT1336" s="62">
        <f>SUM(QJT1333:QJT1334)</f>
        <v>2000000</v>
      </c>
      <c r="QJU1336" s="62">
        <f>SUM(QJU1333:QJU1334)</f>
        <v>0</v>
      </c>
      <c r="QJV1336" s="62">
        <f>QJU1336/QJT1336</f>
        <v>0</v>
      </c>
      <c r="QJW1336" s="62">
        <f>QJT1336-QJU1336</f>
        <v>2000000</v>
      </c>
      <c r="QJX1336" s="62">
        <f>QJT1336+QJP1336</f>
        <v>3000000</v>
      </c>
      <c r="QKE1336" s="62" t="s">
        <v>1938</v>
      </c>
      <c r="QKF1336" s="62">
        <f>SUM(QKF1333:QKF1334)</f>
        <v>1000000</v>
      </c>
      <c r="QKG1336" s="62">
        <f>SUM(QKG1333:QKG1334)</f>
        <v>0</v>
      </c>
      <c r="QKH1336" s="62">
        <f>QKG1336/QKF1336</f>
        <v>0</v>
      </c>
      <c r="QKI1336" s="62">
        <f>QKF1336-QKG1336</f>
        <v>1000000</v>
      </c>
      <c r="QKJ1336" s="62">
        <f>SUM(QKJ1333:QKJ1334)</f>
        <v>2000000</v>
      </c>
      <c r="QKK1336" s="62">
        <f>SUM(QKK1333:QKK1334)</f>
        <v>0</v>
      </c>
      <c r="QKL1336" s="62">
        <f>QKK1336/QKJ1336</f>
        <v>0</v>
      </c>
      <c r="QKM1336" s="62">
        <f>QKJ1336-QKK1336</f>
        <v>2000000</v>
      </c>
      <c r="QKN1336" s="62">
        <f>QKJ1336+QKF1336</f>
        <v>3000000</v>
      </c>
      <c r="QKU1336" s="62" t="s">
        <v>1938</v>
      </c>
      <c r="QKV1336" s="62">
        <f>SUM(QKV1333:QKV1334)</f>
        <v>1000000</v>
      </c>
      <c r="QKW1336" s="62">
        <f>SUM(QKW1333:QKW1334)</f>
        <v>0</v>
      </c>
      <c r="QKX1336" s="62">
        <f>QKW1336/QKV1336</f>
        <v>0</v>
      </c>
      <c r="QKY1336" s="62">
        <f>QKV1336-QKW1336</f>
        <v>1000000</v>
      </c>
      <c r="QKZ1336" s="62">
        <f>SUM(QKZ1333:QKZ1334)</f>
        <v>2000000</v>
      </c>
      <c r="QLA1336" s="62">
        <f>SUM(QLA1333:QLA1334)</f>
        <v>0</v>
      </c>
      <c r="QLB1336" s="62">
        <f>QLA1336/QKZ1336</f>
        <v>0</v>
      </c>
      <c r="QLC1336" s="62">
        <f>QKZ1336-QLA1336</f>
        <v>2000000</v>
      </c>
      <c r="QLD1336" s="62">
        <f>QKZ1336+QKV1336</f>
        <v>3000000</v>
      </c>
      <c r="QLK1336" s="62" t="s">
        <v>1938</v>
      </c>
      <c r="QLL1336" s="62">
        <f>SUM(QLL1333:QLL1334)</f>
        <v>1000000</v>
      </c>
      <c r="QLM1336" s="62">
        <f>SUM(QLM1333:QLM1334)</f>
        <v>0</v>
      </c>
      <c r="QLN1336" s="62">
        <f>QLM1336/QLL1336</f>
        <v>0</v>
      </c>
      <c r="QLO1336" s="62">
        <f>QLL1336-QLM1336</f>
        <v>1000000</v>
      </c>
      <c r="QLP1336" s="62">
        <f>SUM(QLP1333:QLP1334)</f>
        <v>2000000</v>
      </c>
      <c r="QLQ1336" s="62">
        <f>SUM(QLQ1333:QLQ1334)</f>
        <v>0</v>
      </c>
      <c r="QLR1336" s="62">
        <f>QLQ1336/QLP1336</f>
        <v>0</v>
      </c>
      <c r="QLS1336" s="62">
        <f>QLP1336-QLQ1336</f>
        <v>2000000</v>
      </c>
      <c r="QLT1336" s="62">
        <f>QLP1336+QLL1336</f>
        <v>3000000</v>
      </c>
      <c r="QMA1336" s="62" t="s">
        <v>1938</v>
      </c>
      <c r="QMB1336" s="62">
        <f>SUM(QMB1333:QMB1334)</f>
        <v>1000000</v>
      </c>
      <c r="QMC1336" s="62">
        <f>SUM(QMC1333:QMC1334)</f>
        <v>0</v>
      </c>
      <c r="QMD1336" s="62">
        <f>QMC1336/QMB1336</f>
        <v>0</v>
      </c>
      <c r="QME1336" s="62">
        <f>QMB1336-QMC1336</f>
        <v>1000000</v>
      </c>
      <c r="QMF1336" s="62">
        <f>SUM(QMF1333:QMF1334)</f>
        <v>2000000</v>
      </c>
      <c r="QMG1336" s="62">
        <f>SUM(QMG1333:QMG1334)</f>
        <v>0</v>
      </c>
      <c r="QMH1336" s="62">
        <f>QMG1336/QMF1336</f>
        <v>0</v>
      </c>
      <c r="QMI1336" s="62">
        <f>QMF1336-QMG1336</f>
        <v>2000000</v>
      </c>
      <c r="QMJ1336" s="62">
        <f>QMF1336+QMB1336</f>
        <v>3000000</v>
      </c>
      <c r="QMQ1336" s="62" t="s">
        <v>1938</v>
      </c>
      <c r="QMR1336" s="62">
        <f>SUM(QMR1333:QMR1334)</f>
        <v>1000000</v>
      </c>
      <c r="QMS1336" s="62">
        <f>SUM(QMS1333:QMS1334)</f>
        <v>0</v>
      </c>
      <c r="QMT1336" s="62">
        <f>QMS1336/QMR1336</f>
        <v>0</v>
      </c>
      <c r="QMU1336" s="62">
        <f>QMR1336-QMS1336</f>
        <v>1000000</v>
      </c>
      <c r="QMV1336" s="62">
        <f>SUM(QMV1333:QMV1334)</f>
        <v>2000000</v>
      </c>
      <c r="QMW1336" s="62">
        <f>SUM(QMW1333:QMW1334)</f>
        <v>0</v>
      </c>
      <c r="QMX1336" s="62">
        <f>QMW1336/QMV1336</f>
        <v>0</v>
      </c>
      <c r="QMY1336" s="62">
        <f>QMV1336-QMW1336</f>
        <v>2000000</v>
      </c>
      <c r="QMZ1336" s="62">
        <f>QMV1336+QMR1336</f>
        <v>3000000</v>
      </c>
      <c r="QNG1336" s="62" t="s">
        <v>1938</v>
      </c>
      <c r="QNH1336" s="62">
        <f>SUM(QNH1333:QNH1334)</f>
        <v>1000000</v>
      </c>
      <c r="QNI1336" s="62">
        <f>SUM(QNI1333:QNI1334)</f>
        <v>0</v>
      </c>
      <c r="QNJ1336" s="62">
        <f>QNI1336/QNH1336</f>
        <v>0</v>
      </c>
      <c r="QNK1336" s="62">
        <f>QNH1336-QNI1336</f>
        <v>1000000</v>
      </c>
      <c r="QNL1336" s="62">
        <f>SUM(QNL1333:QNL1334)</f>
        <v>2000000</v>
      </c>
      <c r="QNM1336" s="62">
        <f>SUM(QNM1333:QNM1334)</f>
        <v>0</v>
      </c>
      <c r="QNN1336" s="62">
        <f>QNM1336/QNL1336</f>
        <v>0</v>
      </c>
      <c r="QNO1336" s="62">
        <f>QNL1336-QNM1336</f>
        <v>2000000</v>
      </c>
      <c r="QNP1336" s="62">
        <f>QNL1336+QNH1336</f>
        <v>3000000</v>
      </c>
      <c r="QNW1336" s="62" t="s">
        <v>1938</v>
      </c>
      <c r="QNX1336" s="62">
        <f>SUM(QNX1333:QNX1334)</f>
        <v>1000000</v>
      </c>
      <c r="QNY1336" s="62">
        <f>SUM(QNY1333:QNY1334)</f>
        <v>0</v>
      </c>
      <c r="QNZ1336" s="62">
        <f>QNY1336/QNX1336</f>
        <v>0</v>
      </c>
      <c r="QOA1336" s="62">
        <f>QNX1336-QNY1336</f>
        <v>1000000</v>
      </c>
      <c r="QOB1336" s="62">
        <f>SUM(QOB1333:QOB1334)</f>
        <v>2000000</v>
      </c>
      <c r="QOC1336" s="62">
        <f>SUM(QOC1333:QOC1334)</f>
        <v>0</v>
      </c>
      <c r="QOD1336" s="62">
        <f>QOC1336/QOB1336</f>
        <v>0</v>
      </c>
      <c r="QOE1336" s="62">
        <f>QOB1336-QOC1336</f>
        <v>2000000</v>
      </c>
      <c r="QOF1336" s="62">
        <f>QOB1336+QNX1336</f>
        <v>3000000</v>
      </c>
      <c r="QOM1336" s="62" t="s">
        <v>1938</v>
      </c>
      <c r="QON1336" s="62">
        <f>SUM(QON1333:QON1334)</f>
        <v>1000000</v>
      </c>
      <c r="QOO1336" s="62">
        <f>SUM(QOO1333:QOO1334)</f>
        <v>0</v>
      </c>
      <c r="QOP1336" s="62">
        <f>QOO1336/QON1336</f>
        <v>0</v>
      </c>
      <c r="QOQ1336" s="62">
        <f>QON1336-QOO1336</f>
        <v>1000000</v>
      </c>
      <c r="QOR1336" s="62">
        <f>SUM(QOR1333:QOR1334)</f>
        <v>2000000</v>
      </c>
      <c r="QOS1336" s="62">
        <f>SUM(QOS1333:QOS1334)</f>
        <v>0</v>
      </c>
      <c r="QOT1336" s="62">
        <f>QOS1336/QOR1336</f>
        <v>0</v>
      </c>
      <c r="QOU1336" s="62">
        <f>QOR1336-QOS1336</f>
        <v>2000000</v>
      </c>
      <c r="QOV1336" s="62">
        <f>QOR1336+QON1336</f>
        <v>3000000</v>
      </c>
      <c r="QPC1336" s="62" t="s">
        <v>1938</v>
      </c>
      <c r="QPD1336" s="62">
        <f>SUM(QPD1333:QPD1334)</f>
        <v>1000000</v>
      </c>
      <c r="QPE1336" s="62">
        <f>SUM(QPE1333:QPE1334)</f>
        <v>0</v>
      </c>
      <c r="QPF1336" s="62">
        <f>QPE1336/QPD1336</f>
        <v>0</v>
      </c>
      <c r="QPG1336" s="62">
        <f>QPD1336-QPE1336</f>
        <v>1000000</v>
      </c>
      <c r="QPH1336" s="62">
        <f>SUM(QPH1333:QPH1334)</f>
        <v>2000000</v>
      </c>
      <c r="QPI1336" s="62">
        <f>SUM(QPI1333:QPI1334)</f>
        <v>0</v>
      </c>
      <c r="QPJ1336" s="62">
        <f>QPI1336/QPH1336</f>
        <v>0</v>
      </c>
      <c r="QPK1336" s="62">
        <f>QPH1336-QPI1336</f>
        <v>2000000</v>
      </c>
      <c r="QPL1336" s="62">
        <f>QPH1336+QPD1336</f>
        <v>3000000</v>
      </c>
      <c r="QPS1336" s="62" t="s">
        <v>1938</v>
      </c>
      <c r="QPT1336" s="62">
        <f>SUM(QPT1333:QPT1334)</f>
        <v>1000000</v>
      </c>
      <c r="QPU1336" s="62">
        <f>SUM(QPU1333:QPU1334)</f>
        <v>0</v>
      </c>
      <c r="QPV1336" s="62">
        <f>QPU1336/QPT1336</f>
        <v>0</v>
      </c>
      <c r="QPW1336" s="62">
        <f>QPT1336-QPU1336</f>
        <v>1000000</v>
      </c>
      <c r="QPX1336" s="62">
        <f>SUM(QPX1333:QPX1334)</f>
        <v>2000000</v>
      </c>
      <c r="QPY1336" s="62">
        <f>SUM(QPY1333:QPY1334)</f>
        <v>0</v>
      </c>
      <c r="QPZ1336" s="62">
        <f>QPY1336/QPX1336</f>
        <v>0</v>
      </c>
      <c r="QQA1336" s="62">
        <f>QPX1336-QPY1336</f>
        <v>2000000</v>
      </c>
      <c r="QQB1336" s="62">
        <f>QPX1336+QPT1336</f>
        <v>3000000</v>
      </c>
      <c r="QQI1336" s="62" t="s">
        <v>1938</v>
      </c>
      <c r="QQJ1336" s="62">
        <f>SUM(QQJ1333:QQJ1334)</f>
        <v>1000000</v>
      </c>
      <c r="QQK1336" s="62">
        <f>SUM(QQK1333:QQK1334)</f>
        <v>0</v>
      </c>
      <c r="QQL1336" s="62">
        <f>QQK1336/QQJ1336</f>
        <v>0</v>
      </c>
      <c r="QQM1336" s="62">
        <f>QQJ1336-QQK1336</f>
        <v>1000000</v>
      </c>
      <c r="QQN1336" s="62">
        <f>SUM(QQN1333:QQN1334)</f>
        <v>2000000</v>
      </c>
      <c r="QQO1336" s="62">
        <f>SUM(QQO1333:QQO1334)</f>
        <v>0</v>
      </c>
      <c r="QQP1336" s="62">
        <f>QQO1336/QQN1336</f>
        <v>0</v>
      </c>
      <c r="QQQ1336" s="62">
        <f>QQN1336-QQO1336</f>
        <v>2000000</v>
      </c>
      <c r="QQR1336" s="62">
        <f>QQN1336+QQJ1336</f>
        <v>3000000</v>
      </c>
      <c r="QQY1336" s="62" t="s">
        <v>1938</v>
      </c>
      <c r="QQZ1336" s="62">
        <f>SUM(QQZ1333:QQZ1334)</f>
        <v>1000000</v>
      </c>
      <c r="QRA1336" s="62">
        <f>SUM(QRA1333:QRA1334)</f>
        <v>0</v>
      </c>
      <c r="QRB1336" s="62">
        <f>QRA1336/QQZ1336</f>
        <v>0</v>
      </c>
      <c r="QRC1336" s="62">
        <f>QQZ1336-QRA1336</f>
        <v>1000000</v>
      </c>
      <c r="QRD1336" s="62">
        <f>SUM(QRD1333:QRD1334)</f>
        <v>2000000</v>
      </c>
      <c r="QRE1336" s="62">
        <f>SUM(QRE1333:QRE1334)</f>
        <v>0</v>
      </c>
      <c r="QRF1336" s="62">
        <f>QRE1336/QRD1336</f>
        <v>0</v>
      </c>
      <c r="QRG1336" s="62">
        <f>QRD1336-QRE1336</f>
        <v>2000000</v>
      </c>
      <c r="QRH1336" s="62">
        <f>QRD1336+QQZ1336</f>
        <v>3000000</v>
      </c>
      <c r="QRO1336" s="62" t="s">
        <v>1938</v>
      </c>
      <c r="QRP1336" s="62">
        <f>SUM(QRP1333:QRP1334)</f>
        <v>1000000</v>
      </c>
      <c r="QRQ1336" s="62">
        <f>SUM(QRQ1333:QRQ1334)</f>
        <v>0</v>
      </c>
      <c r="QRR1336" s="62">
        <f>QRQ1336/QRP1336</f>
        <v>0</v>
      </c>
      <c r="QRS1336" s="62">
        <f>QRP1336-QRQ1336</f>
        <v>1000000</v>
      </c>
      <c r="QRT1336" s="62">
        <f>SUM(QRT1333:QRT1334)</f>
        <v>2000000</v>
      </c>
      <c r="QRU1336" s="62">
        <f>SUM(QRU1333:QRU1334)</f>
        <v>0</v>
      </c>
      <c r="QRV1336" s="62">
        <f>QRU1336/QRT1336</f>
        <v>0</v>
      </c>
      <c r="QRW1336" s="62">
        <f>QRT1336-QRU1336</f>
        <v>2000000</v>
      </c>
      <c r="QRX1336" s="62">
        <f>QRT1336+QRP1336</f>
        <v>3000000</v>
      </c>
      <c r="QSE1336" s="62" t="s">
        <v>1938</v>
      </c>
      <c r="QSF1336" s="62">
        <f>SUM(QSF1333:QSF1334)</f>
        <v>1000000</v>
      </c>
      <c r="QSG1336" s="62">
        <f>SUM(QSG1333:QSG1334)</f>
        <v>0</v>
      </c>
      <c r="QSH1336" s="62">
        <f>QSG1336/QSF1336</f>
        <v>0</v>
      </c>
      <c r="QSI1336" s="62">
        <f>QSF1336-QSG1336</f>
        <v>1000000</v>
      </c>
      <c r="QSJ1336" s="62">
        <f>SUM(QSJ1333:QSJ1334)</f>
        <v>2000000</v>
      </c>
      <c r="QSK1336" s="62">
        <f>SUM(QSK1333:QSK1334)</f>
        <v>0</v>
      </c>
      <c r="QSL1336" s="62">
        <f>QSK1336/QSJ1336</f>
        <v>0</v>
      </c>
      <c r="QSM1336" s="62">
        <f>QSJ1336-QSK1336</f>
        <v>2000000</v>
      </c>
      <c r="QSN1336" s="62">
        <f>QSJ1336+QSF1336</f>
        <v>3000000</v>
      </c>
      <c r="QSU1336" s="62" t="s">
        <v>1938</v>
      </c>
      <c r="QSV1336" s="62">
        <f>SUM(QSV1333:QSV1334)</f>
        <v>1000000</v>
      </c>
      <c r="QSW1336" s="62">
        <f>SUM(QSW1333:QSW1334)</f>
        <v>0</v>
      </c>
      <c r="QSX1336" s="62">
        <f>QSW1336/QSV1336</f>
        <v>0</v>
      </c>
      <c r="QSY1336" s="62">
        <f>QSV1336-QSW1336</f>
        <v>1000000</v>
      </c>
      <c r="QSZ1336" s="62">
        <f>SUM(QSZ1333:QSZ1334)</f>
        <v>2000000</v>
      </c>
      <c r="QTA1336" s="62">
        <f>SUM(QTA1333:QTA1334)</f>
        <v>0</v>
      </c>
      <c r="QTB1336" s="62">
        <f>QTA1336/QSZ1336</f>
        <v>0</v>
      </c>
      <c r="QTC1336" s="62">
        <f>QSZ1336-QTA1336</f>
        <v>2000000</v>
      </c>
      <c r="QTD1336" s="62">
        <f>QSZ1336+QSV1336</f>
        <v>3000000</v>
      </c>
      <c r="QTK1336" s="62" t="s">
        <v>1938</v>
      </c>
      <c r="QTL1336" s="62">
        <f>SUM(QTL1333:QTL1334)</f>
        <v>1000000</v>
      </c>
      <c r="QTM1336" s="62">
        <f>SUM(QTM1333:QTM1334)</f>
        <v>0</v>
      </c>
      <c r="QTN1336" s="62">
        <f>QTM1336/QTL1336</f>
        <v>0</v>
      </c>
      <c r="QTO1336" s="62">
        <f>QTL1336-QTM1336</f>
        <v>1000000</v>
      </c>
      <c r="QTP1336" s="62">
        <f>SUM(QTP1333:QTP1334)</f>
        <v>2000000</v>
      </c>
      <c r="QTQ1336" s="62">
        <f>SUM(QTQ1333:QTQ1334)</f>
        <v>0</v>
      </c>
      <c r="QTR1336" s="62">
        <f>QTQ1336/QTP1336</f>
        <v>0</v>
      </c>
      <c r="QTS1336" s="62">
        <f>QTP1336-QTQ1336</f>
        <v>2000000</v>
      </c>
      <c r="QTT1336" s="62">
        <f>QTP1336+QTL1336</f>
        <v>3000000</v>
      </c>
      <c r="QUA1336" s="62" t="s">
        <v>1938</v>
      </c>
      <c r="QUB1336" s="62">
        <f>SUM(QUB1333:QUB1334)</f>
        <v>1000000</v>
      </c>
      <c r="QUC1336" s="62">
        <f>SUM(QUC1333:QUC1334)</f>
        <v>0</v>
      </c>
      <c r="QUD1336" s="62">
        <f>QUC1336/QUB1336</f>
        <v>0</v>
      </c>
      <c r="QUE1336" s="62">
        <f>QUB1336-QUC1336</f>
        <v>1000000</v>
      </c>
      <c r="QUF1336" s="62">
        <f>SUM(QUF1333:QUF1334)</f>
        <v>2000000</v>
      </c>
      <c r="QUG1336" s="62">
        <f>SUM(QUG1333:QUG1334)</f>
        <v>0</v>
      </c>
      <c r="QUH1336" s="62">
        <f>QUG1336/QUF1336</f>
        <v>0</v>
      </c>
      <c r="QUI1336" s="62">
        <f>QUF1336-QUG1336</f>
        <v>2000000</v>
      </c>
      <c r="QUJ1336" s="62">
        <f>QUF1336+QUB1336</f>
        <v>3000000</v>
      </c>
      <c r="QUQ1336" s="62" t="s">
        <v>1938</v>
      </c>
      <c r="QUR1336" s="62">
        <f>SUM(QUR1333:QUR1334)</f>
        <v>1000000</v>
      </c>
      <c r="QUS1336" s="62">
        <f>SUM(QUS1333:QUS1334)</f>
        <v>0</v>
      </c>
      <c r="QUT1336" s="62">
        <f>QUS1336/QUR1336</f>
        <v>0</v>
      </c>
      <c r="QUU1336" s="62">
        <f>QUR1336-QUS1336</f>
        <v>1000000</v>
      </c>
      <c r="QUV1336" s="62">
        <f>SUM(QUV1333:QUV1334)</f>
        <v>2000000</v>
      </c>
      <c r="QUW1336" s="62">
        <f>SUM(QUW1333:QUW1334)</f>
        <v>0</v>
      </c>
      <c r="QUX1336" s="62">
        <f>QUW1336/QUV1336</f>
        <v>0</v>
      </c>
      <c r="QUY1336" s="62">
        <f>QUV1336-QUW1336</f>
        <v>2000000</v>
      </c>
      <c r="QUZ1336" s="62">
        <f>QUV1336+QUR1336</f>
        <v>3000000</v>
      </c>
      <c r="QVG1336" s="62" t="s">
        <v>1938</v>
      </c>
      <c r="QVH1336" s="62">
        <f>SUM(QVH1333:QVH1334)</f>
        <v>1000000</v>
      </c>
      <c r="QVI1336" s="62">
        <f>SUM(QVI1333:QVI1334)</f>
        <v>0</v>
      </c>
      <c r="QVJ1336" s="62">
        <f>QVI1336/QVH1336</f>
        <v>0</v>
      </c>
      <c r="QVK1336" s="62">
        <f>QVH1336-QVI1336</f>
        <v>1000000</v>
      </c>
      <c r="QVL1336" s="62">
        <f>SUM(QVL1333:QVL1334)</f>
        <v>2000000</v>
      </c>
      <c r="QVM1336" s="62">
        <f>SUM(QVM1333:QVM1334)</f>
        <v>0</v>
      </c>
      <c r="QVN1336" s="62">
        <f>QVM1336/QVL1336</f>
        <v>0</v>
      </c>
      <c r="QVO1336" s="62">
        <f>QVL1336-QVM1336</f>
        <v>2000000</v>
      </c>
      <c r="QVP1336" s="62">
        <f>QVL1336+QVH1336</f>
        <v>3000000</v>
      </c>
      <c r="QVW1336" s="62" t="s">
        <v>1938</v>
      </c>
      <c r="QVX1336" s="62">
        <f>SUM(QVX1333:QVX1334)</f>
        <v>1000000</v>
      </c>
      <c r="QVY1336" s="62">
        <f>SUM(QVY1333:QVY1334)</f>
        <v>0</v>
      </c>
      <c r="QVZ1336" s="62">
        <f>QVY1336/QVX1336</f>
        <v>0</v>
      </c>
      <c r="QWA1336" s="62">
        <f>QVX1336-QVY1336</f>
        <v>1000000</v>
      </c>
      <c r="QWB1336" s="62">
        <f>SUM(QWB1333:QWB1334)</f>
        <v>2000000</v>
      </c>
      <c r="QWC1336" s="62">
        <f>SUM(QWC1333:QWC1334)</f>
        <v>0</v>
      </c>
      <c r="QWD1336" s="62">
        <f>QWC1336/QWB1336</f>
        <v>0</v>
      </c>
      <c r="QWE1336" s="62">
        <f>QWB1336-QWC1336</f>
        <v>2000000</v>
      </c>
      <c r="QWF1336" s="62">
        <f>QWB1336+QVX1336</f>
        <v>3000000</v>
      </c>
      <c r="QWM1336" s="62" t="s">
        <v>1938</v>
      </c>
      <c r="QWN1336" s="62">
        <f>SUM(QWN1333:QWN1334)</f>
        <v>1000000</v>
      </c>
      <c r="QWO1336" s="62">
        <f>SUM(QWO1333:QWO1334)</f>
        <v>0</v>
      </c>
      <c r="QWP1336" s="62">
        <f>QWO1336/QWN1336</f>
        <v>0</v>
      </c>
      <c r="QWQ1336" s="62">
        <f>QWN1336-QWO1336</f>
        <v>1000000</v>
      </c>
      <c r="QWR1336" s="62">
        <f>SUM(QWR1333:QWR1334)</f>
        <v>2000000</v>
      </c>
      <c r="QWS1336" s="62">
        <f>SUM(QWS1333:QWS1334)</f>
        <v>0</v>
      </c>
      <c r="QWT1336" s="62">
        <f>QWS1336/QWR1336</f>
        <v>0</v>
      </c>
      <c r="QWU1336" s="62">
        <f>QWR1336-QWS1336</f>
        <v>2000000</v>
      </c>
      <c r="QWV1336" s="62">
        <f>QWR1336+QWN1336</f>
        <v>3000000</v>
      </c>
      <c r="QXC1336" s="62" t="s">
        <v>1938</v>
      </c>
      <c r="QXD1336" s="62">
        <f>SUM(QXD1333:QXD1334)</f>
        <v>1000000</v>
      </c>
      <c r="QXE1336" s="62">
        <f>SUM(QXE1333:QXE1334)</f>
        <v>0</v>
      </c>
      <c r="QXF1336" s="62">
        <f>QXE1336/QXD1336</f>
        <v>0</v>
      </c>
      <c r="QXG1336" s="62">
        <f>QXD1336-QXE1336</f>
        <v>1000000</v>
      </c>
      <c r="QXH1336" s="62">
        <f>SUM(QXH1333:QXH1334)</f>
        <v>2000000</v>
      </c>
      <c r="QXI1336" s="62">
        <f>SUM(QXI1333:QXI1334)</f>
        <v>0</v>
      </c>
      <c r="QXJ1336" s="62">
        <f>QXI1336/QXH1336</f>
        <v>0</v>
      </c>
      <c r="QXK1336" s="62">
        <f>QXH1336-QXI1336</f>
        <v>2000000</v>
      </c>
      <c r="QXL1336" s="62">
        <f>QXH1336+QXD1336</f>
        <v>3000000</v>
      </c>
      <c r="QXS1336" s="62" t="s">
        <v>1938</v>
      </c>
      <c r="QXT1336" s="62">
        <f>SUM(QXT1333:QXT1334)</f>
        <v>1000000</v>
      </c>
      <c r="QXU1336" s="62">
        <f>SUM(QXU1333:QXU1334)</f>
        <v>0</v>
      </c>
      <c r="QXV1336" s="62">
        <f>QXU1336/QXT1336</f>
        <v>0</v>
      </c>
      <c r="QXW1336" s="62">
        <f>QXT1336-QXU1336</f>
        <v>1000000</v>
      </c>
      <c r="QXX1336" s="62">
        <f>SUM(QXX1333:QXX1334)</f>
        <v>2000000</v>
      </c>
      <c r="QXY1336" s="62">
        <f>SUM(QXY1333:QXY1334)</f>
        <v>0</v>
      </c>
      <c r="QXZ1336" s="62">
        <f>QXY1336/QXX1336</f>
        <v>0</v>
      </c>
      <c r="QYA1336" s="62">
        <f>QXX1336-QXY1336</f>
        <v>2000000</v>
      </c>
      <c r="QYB1336" s="62">
        <f>QXX1336+QXT1336</f>
        <v>3000000</v>
      </c>
      <c r="QYI1336" s="62" t="s">
        <v>1938</v>
      </c>
      <c r="QYJ1336" s="62">
        <f>SUM(QYJ1333:QYJ1334)</f>
        <v>1000000</v>
      </c>
      <c r="QYK1336" s="62">
        <f>SUM(QYK1333:QYK1334)</f>
        <v>0</v>
      </c>
      <c r="QYL1336" s="62">
        <f>QYK1336/QYJ1336</f>
        <v>0</v>
      </c>
      <c r="QYM1336" s="62">
        <f>QYJ1336-QYK1336</f>
        <v>1000000</v>
      </c>
      <c r="QYN1336" s="62">
        <f>SUM(QYN1333:QYN1334)</f>
        <v>2000000</v>
      </c>
      <c r="QYO1336" s="62">
        <f>SUM(QYO1333:QYO1334)</f>
        <v>0</v>
      </c>
      <c r="QYP1336" s="62">
        <f>QYO1336/QYN1336</f>
        <v>0</v>
      </c>
      <c r="QYQ1336" s="62">
        <f>QYN1336-QYO1336</f>
        <v>2000000</v>
      </c>
      <c r="QYR1336" s="62">
        <f>QYN1336+QYJ1336</f>
        <v>3000000</v>
      </c>
      <c r="QYY1336" s="62" t="s">
        <v>1938</v>
      </c>
      <c r="QYZ1336" s="62">
        <f>SUM(QYZ1333:QYZ1334)</f>
        <v>1000000</v>
      </c>
      <c r="QZA1336" s="62">
        <f>SUM(QZA1333:QZA1334)</f>
        <v>0</v>
      </c>
      <c r="QZB1336" s="62">
        <f>QZA1336/QYZ1336</f>
        <v>0</v>
      </c>
      <c r="QZC1336" s="62">
        <f>QYZ1336-QZA1336</f>
        <v>1000000</v>
      </c>
      <c r="QZD1336" s="62">
        <f>SUM(QZD1333:QZD1334)</f>
        <v>2000000</v>
      </c>
      <c r="QZE1336" s="62">
        <f>SUM(QZE1333:QZE1334)</f>
        <v>0</v>
      </c>
      <c r="QZF1336" s="62">
        <f>QZE1336/QZD1336</f>
        <v>0</v>
      </c>
      <c r="QZG1336" s="62">
        <f>QZD1336-QZE1336</f>
        <v>2000000</v>
      </c>
      <c r="QZH1336" s="62">
        <f>QZD1336+QYZ1336</f>
        <v>3000000</v>
      </c>
      <c r="QZO1336" s="62" t="s">
        <v>1938</v>
      </c>
      <c r="QZP1336" s="62">
        <f>SUM(QZP1333:QZP1334)</f>
        <v>1000000</v>
      </c>
      <c r="QZQ1336" s="62">
        <f>SUM(QZQ1333:QZQ1334)</f>
        <v>0</v>
      </c>
      <c r="QZR1336" s="62">
        <f>QZQ1336/QZP1336</f>
        <v>0</v>
      </c>
      <c r="QZS1336" s="62">
        <f>QZP1336-QZQ1336</f>
        <v>1000000</v>
      </c>
      <c r="QZT1336" s="62">
        <f>SUM(QZT1333:QZT1334)</f>
        <v>2000000</v>
      </c>
      <c r="QZU1336" s="62">
        <f>SUM(QZU1333:QZU1334)</f>
        <v>0</v>
      </c>
      <c r="QZV1336" s="62">
        <f>QZU1336/QZT1336</f>
        <v>0</v>
      </c>
      <c r="QZW1336" s="62">
        <f>QZT1336-QZU1336</f>
        <v>2000000</v>
      </c>
      <c r="QZX1336" s="62">
        <f>QZT1336+QZP1336</f>
        <v>3000000</v>
      </c>
      <c r="RAE1336" s="62" t="s">
        <v>1938</v>
      </c>
      <c r="RAF1336" s="62">
        <f>SUM(RAF1333:RAF1334)</f>
        <v>1000000</v>
      </c>
      <c r="RAG1336" s="62">
        <f>SUM(RAG1333:RAG1334)</f>
        <v>0</v>
      </c>
      <c r="RAH1336" s="62">
        <f>RAG1336/RAF1336</f>
        <v>0</v>
      </c>
      <c r="RAI1336" s="62">
        <f>RAF1336-RAG1336</f>
        <v>1000000</v>
      </c>
      <c r="RAJ1336" s="62">
        <f>SUM(RAJ1333:RAJ1334)</f>
        <v>2000000</v>
      </c>
      <c r="RAK1336" s="62">
        <f>SUM(RAK1333:RAK1334)</f>
        <v>0</v>
      </c>
      <c r="RAL1336" s="62">
        <f>RAK1336/RAJ1336</f>
        <v>0</v>
      </c>
      <c r="RAM1336" s="62">
        <f>RAJ1336-RAK1336</f>
        <v>2000000</v>
      </c>
      <c r="RAN1336" s="62">
        <f>RAJ1336+RAF1336</f>
        <v>3000000</v>
      </c>
      <c r="RAU1336" s="62" t="s">
        <v>1938</v>
      </c>
      <c r="RAV1336" s="62">
        <f>SUM(RAV1333:RAV1334)</f>
        <v>1000000</v>
      </c>
      <c r="RAW1336" s="62">
        <f>SUM(RAW1333:RAW1334)</f>
        <v>0</v>
      </c>
      <c r="RAX1336" s="62">
        <f>RAW1336/RAV1336</f>
        <v>0</v>
      </c>
      <c r="RAY1336" s="62">
        <f>RAV1336-RAW1336</f>
        <v>1000000</v>
      </c>
      <c r="RAZ1336" s="62">
        <f>SUM(RAZ1333:RAZ1334)</f>
        <v>2000000</v>
      </c>
      <c r="RBA1336" s="62">
        <f>SUM(RBA1333:RBA1334)</f>
        <v>0</v>
      </c>
      <c r="RBB1336" s="62">
        <f>RBA1336/RAZ1336</f>
        <v>0</v>
      </c>
      <c r="RBC1336" s="62">
        <f>RAZ1336-RBA1336</f>
        <v>2000000</v>
      </c>
      <c r="RBD1336" s="62">
        <f>RAZ1336+RAV1336</f>
        <v>3000000</v>
      </c>
      <c r="RBK1336" s="62" t="s">
        <v>1938</v>
      </c>
      <c r="RBL1336" s="62">
        <f>SUM(RBL1333:RBL1334)</f>
        <v>1000000</v>
      </c>
      <c r="RBM1336" s="62">
        <f>SUM(RBM1333:RBM1334)</f>
        <v>0</v>
      </c>
      <c r="RBN1336" s="62">
        <f>RBM1336/RBL1336</f>
        <v>0</v>
      </c>
      <c r="RBO1336" s="62">
        <f>RBL1336-RBM1336</f>
        <v>1000000</v>
      </c>
      <c r="RBP1336" s="62">
        <f>SUM(RBP1333:RBP1334)</f>
        <v>2000000</v>
      </c>
      <c r="RBQ1336" s="62">
        <f>SUM(RBQ1333:RBQ1334)</f>
        <v>0</v>
      </c>
      <c r="RBR1336" s="62">
        <f>RBQ1336/RBP1336</f>
        <v>0</v>
      </c>
      <c r="RBS1336" s="62">
        <f>RBP1336-RBQ1336</f>
        <v>2000000</v>
      </c>
      <c r="RBT1336" s="62">
        <f>RBP1336+RBL1336</f>
        <v>3000000</v>
      </c>
      <c r="RCA1336" s="62" t="s">
        <v>1938</v>
      </c>
      <c r="RCB1336" s="62">
        <f>SUM(RCB1333:RCB1334)</f>
        <v>1000000</v>
      </c>
      <c r="RCC1336" s="62">
        <f>SUM(RCC1333:RCC1334)</f>
        <v>0</v>
      </c>
      <c r="RCD1336" s="62">
        <f>RCC1336/RCB1336</f>
        <v>0</v>
      </c>
      <c r="RCE1336" s="62">
        <f>RCB1336-RCC1336</f>
        <v>1000000</v>
      </c>
      <c r="RCF1336" s="62">
        <f>SUM(RCF1333:RCF1334)</f>
        <v>2000000</v>
      </c>
      <c r="RCG1336" s="62">
        <f>SUM(RCG1333:RCG1334)</f>
        <v>0</v>
      </c>
      <c r="RCH1336" s="62">
        <f>RCG1336/RCF1336</f>
        <v>0</v>
      </c>
      <c r="RCI1336" s="62">
        <f>RCF1336-RCG1336</f>
        <v>2000000</v>
      </c>
      <c r="RCJ1336" s="62">
        <f>RCF1336+RCB1336</f>
        <v>3000000</v>
      </c>
      <c r="RCQ1336" s="62" t="s">
        <v>1938</v>
      </c>
      <c r="RCR1336" s="62">
        <f>SUM(RCR1333:RCR1334)</f>
        <v>1000000</v>
      </c>
      <c r="RCS1336" s="62">
        <f>SUM(RCS1333:RCS1334)</f>
        <v>0</v>
      </c>
      <c r="RCT1336" s="62">
        <f>RCS1336/RCR1336</f>
        <v>0</v>
      </c>
      <c r="RCU1336" s="62">
        <f>RCR1336-RCS1336</f>
        <v>1000000</v>
      </c>
      <c r="RCV1336" s="62">
        <f>SUM(RCV1333:RCV1334)</f>
        <v>2000000</v>
      </c>
      <c r="RCW1336" s="62">
        <f>SUM(RCW1333:RCW1334)</f>
        <v>0</v>
      </c>
      <c r="RCX1336" s="62">
        <f>RCW1336/RCV1336</f>
        <v>0</v>
      </c>
      <c r="RCY1336" s="62">
        <f>RCV1336-RCW1336</f>
        <v>2000000</v>
      </c>
      <c r="RCZ1336" s="62">
        <f>RCV1336+RCR1336</f>
        <v>3000000</v>
      </c>
      <c r="RDG1336" s="62" t="s">
        <v>1938</v>
      </c>
      <c r="RDH1336" s="62">
        <f>SUM(RDH1333:RDH1334)</f>
        <v>1000000</v>
      </c>
      <c r="RDI1336" s="62">
        <f>SUM(RDI1333:RDI1334)</f>
        <v>0</v>
      </c>
      <c r="RDJ1336" s="62">
        <f>RDI1336/RDH1336</f>
        <v>0</v>
      </c>
      <c r="RDK1336" s="62">
        <f>RDH1336-RDI1336</f>
        <v>1000000</v>
      </c>
      <c r="RDL1336" s="62">
        <f>SUM(RDL1333:RDL1334)</f>
        <v>2000000</v>
      </c>
      <c r="RDM1336" s="62">
        <f>SUM(RDM1333:RDM1334)</f>
        <v>0</v>
      </c>
      <c r="RDN1336" s="62">
        <f>RDM1336/RDL1336</f>
        <v>0</v>
      </c>
      <c r="RDO1336" s="62">
        <f>RDL1336-RDM1336</f>
        <v>2000000</v>
      </c>
      <c r="RDP1336" s="62">
        <f>RDL1336+RDH1336</f>
        <v>3000000</v>
      </c>
      <c r="RDW1336" s="62" t="s">
        <v>1938</v>
      </c>
      <c r="RDX1336" s="62">
        <f>SUM(RDX1333:RDX1334)</f>
        <v>1000000</v>
      </c>
      <c r="RDY1336" s="62">
        <f>SUM(RDY1333:RDY1334)</f>
        <v>0</v>
      </c>
      <c r="RDZ1336" s="62">
        <f>RDY1336/RDX1336</f>
        <v>0</v>
      </c>
      <c r="REA1336" s="62">
        <f>RDX1336-RDY1336</f>
        <v>1000000</v>
      </c>
      <c r="REB1336" s="62">
        <f>SUM(REB1333:REB1334)</f>
        <v>2000000</v>
      </c>
      <c r="REC1336" s="62">
        <f>SUM(REC1333:REC1334)</f>
        <v>0</v>
      </c>
      <c r="RED1336" s="62">
        <f>REC1336/REB1336</f>
        <v>0</v>
      </c>
      <c r="REE1336" s="62">
        <f>REB1336-REC1336</f>
        <v>2000000</v>
      </c>
      <c r="REF1336" s="62">
        <f>REB1336+RDX1336</f>
        <v>3000000</v>
      </c>
      <c r="REM1336" s="62" t="s">
        <v>1938</v>
      </c>
      <c r="REN1336" s="62">
        <f>SUM(REN1333:REN1334)</f>
        <v>1000000</v>
      </c>
      <c r="REO1336" s="62">
        <f>SUM(REO1333:REO1334)</f>
        <v>0</v>
      </c>
      <c r="REP1336" s="62">
        <f>REO1336/REN1336</f>
        <v>0</v>
      </c>
      <c r="REQ1336" s="62">
        <f>REN1336-REO1336</f>
        <v>1000000</v>
      </c>
      <c r="RER1336" s="62">
        <f>SUM(RER1333:RER1334)</f>
        <v>2000000</v>
      </c>
      <c r="RES1336" s="62">
        <f>SUM(RES1333:RES1334)</f>
        <v>0</v>
      </c>
      <c r="RET1336" s="62">
        <f>RES1336/RER1336</f>
        <v>0</v>
      </c>
      <c r="REU1336" s="62">
        <f>RER1336-RES1336</f>
        <v>2000000</v>
      </c>
      <c r="REV1336" s="62">
        <f>RER1336+REN1336</f>
        <v>3000000</v>
      </c>
      <c r="RFC1336" s="62" t="s">
        <v>1938</v>
      </c>
      <c r="RFD1336" s="62">
        <f>SUM(RFD1333:RFD1334)</f>
        <v>1000000</v>
      </c>
      <c r="RFE1336" s="62">
        <f>SUM(RFE1333:RFE1334)</f>
        <v>0</v>
      </c>
      <c r="RFF1336" s="62">
        <f>RFE1336/RFD1336</f>
        <v>0</v>
      </c>
      <c r="RFG1336" s="62">
        <f>RFD1336-RFE1336</f>
        <v>1000000</v>
      </c>
      <c r="RFH1336" s="62">
        <f>SUM(RFH1333:RFH1334)</f>
        <v>2000000</v>
      </c>
      <c r="RFI1336" s="62">
        <f>SUM(RFI1333:RFI1334)</f>
        <v>0</v>
      </c>
      <c r="RFJ1336" s="62">
        <f>RFI1336/RFH1336</f>
        <v>0</v>
      </c>
      <c r="RFK1336" s="62">
        <f>RFH1336-RFI1336</f>
        <v>2000000</v>
      </c>
      <c r="RFL1336" s="62">
        <f>RFH1336+RFD1336</f>
        <v>3000000</v>
      </c>
      <c r="RFS1336" s="62" t="s">
        <v>1938</v>
      </c>
      <c r="RFT1336" s="62">
        <f>SUM(RFT1333:RFT1334)</f>
        <v>1000000</v>
      </c>
      <c r="RFU1336" s="62">
        <f>SUM(RFU1333:RFU1334)</f>
        <v>0</v>
      </c>
      <c r="RFV1336" s="62">
        <f>RFU1336/RFT1336</f>
        <v>0</v>
      </c>
      <c r="RFW1336" s="62">
        <f>RFT1336-RFU1336</f>
        <v>1000000</v>
      </c>
      <c r="RFX1336" s="62">
        <f>SUM(RFX1333:RFX1334)</f>
        <v>2000000</v>
      </c>
      <c r="RFY1336" s="62">
        <f>SUM(RFY1333:RFY1334)</f>
        <v>0</v>
      </c>
      <c r="RFZ1336" s="62">
        <f>RFY1336/RFX1336</f>
        <v>0</v>
      </c>
      <c r="RGA1336" s="62">
        <f>RFX1336-RFY1336</f>
        <v>2000000</v>
      </c>
      <c r="RGB1336" s="62">
        <f>RFX1336+RFT1336</f>
        <v>3000000</v>
      </c>
      <c r="RGI1336" s="62" t="s">
        <v>1938</v>
      </c>
      <c r="RGJ1336" s="62">
        <f>SUM(RGJ1333:RGJ1334)</f>
        <v>1000000</v>
      </c>
      <c r="RGK1336" s="62">
        <f>SUM(RGK1333:RGK1334)</f>
        <v>0</v>
      </c>
      <c r="RGL1336" s="62">
        <f>RGK1336/RGJ1336</f>
        <v>0</v>
      </c>
      <c r="RGM1336" s="62">
        <f>RGJ1336-RGK1336</f>
        <v>1000000</v>
      </c>
      <c r="RGN1336" s="62">
        <f>SUM(RGN1333:RGN1334)</f>
        <v>2000000</v>
      </c>
      <c r="RGO1336" s="62">
        <f>SUM(RGO1333:RGO1334)</f>
        <v>0</v>
      </c>
      <c r="RGP1336" s="62">
        <f>RGO1336/RGN1336</f>
        <v>0</v>
      </c>
      <c r="RGQ1336" s="62">
        <f>RGN1336-RGO1336</f>
        <v>2000000</v>
      </c>
      <c r="RGR1336" s="62">
        <f>RGN1336+RGJ1336</f>
        <v>3000000</v>
      </c>
      <c r="RGY1336" s="62" t="s">
        <v>1938</v>
      </c>
      <c r="RGZ1336" s="62">
        <f>SUM(RGZ1333:RGZ1334)</f>
        <v>1000000</v>
      </c>
      <c r="RHA1336" s="62">
        <f>SUM(RHA1333:RHA1334)</f>
        <v>0</v>
      </c>
      <c r="RHB1336" s="62">
        <f>RHA1336/RGZ1336</f>
        <v>0</v>
      </c>
      <c r="RHC1336" s="62">
        <f>RGZ1336-RHA1336</f>
        <v>1000000</v>
      </c>
      <c r="RHD1336" s="62">
        <f>SUM(RHD1333:RHD1334)</f>
        <v>2000000</v>
      </c>
      <c r="RHE1336" s="62">
        <f>SUM(RHE1333:RHE1334)</f>
        <v>0</v>
      </c>
      <c r="RHF1336" s="62">
        <f>RHE1336/RHD1336</f>
        <v>0</v>
      </c>
      <c r="RHG1336" s="62">
        <f>RHD1336-RHE1336</f>
        <v>2000000</v>
      </c>
      <c r="RHH1336" s="62">
        <f>RHD1336+RGZ1336</f>
        <v>3000000</v>
      </c>
      <c r="RHO1336" s="62" t="s">
        <v>1938</v>
      </c>
      <c r="RHP1336" s="62">
        <f>SUM(RHP1333:RHP1334)</f>
        <v>1000000</v>
      </c>
      <c r="RHQ1336" s="62">
        <f>SUM(RHQ1333:RHQ1334)</f>
        <v>0</v>
      </c>
      <c r="RHR1336" s="62">
        <f>RHQ1336/RHP1336</f>
        <v>0</v>
      </c>
      <c r="RHS1336" s="62">
        <f>RHP1336-RHQ1336</f>
        <v>1000000</v>
      </c>
      <c r="RHT1336" s="62">
        <f>SUM(RHT1333:RHT1334)</f>
        <v>2000000</v>
      </c>
      <c r="RHU1336" s="62">
        <f>SUM(RHU1333:RHU1334)</f>
        <v>0</v>
      </c>
      <c r="RHV1336" s="62">
        <f>RHU1336/RHT1336</f>
        <v>0</v>
      </c>
      <c r="RHW1336" s="62">
        <f>RHT1336-RHU1336</f>
        <v>2000000</v>
      </c>
      <c r="RHX1336" s="62">
        <f>RHT1336+RHP1336</f>
        <v>3000000</v>
      </c>
      <c r="RIE1336" s="62" t="s">
        <v>1938</v>
      </c>
      <c r="RIF1336" s="62">
        <f>SUM(RIF1333:RIF1334)</f>
        <v>1000000</v>
      </c>
      <c r="RIG1336" s="62">
        <f>SUM(RIG1333:RIG1334)</f>
        <v>0</v>
      </c>
      <c r="RIH1336" s="62">
        <f>RIG1336/RIF1336</f>
        <v>0</v>
      </c>
      <c r="RII1336" s="62">
        <f>RIF1336-RIG1336</f>
        <v>1000000</v>
      </c>
      <c r="RIJ1336" s="62">
        <f>SUM(RIJ1333:RIJ1334)</f>
        <v>2000000</v>
      </c>
      <c r="RIK1336" s="62">
        <f>SUM(RIK1333:RIK1334)</f>
        <v>0</v>
      </c>
      <c r="RIL1336" s="62">
        <f>RIK1336/RIJ1336</f>
        <v>0</v>
      </c>
      <c r="RIM1336" s="62">
        <f>RIJ1336-RIK1336</f>
        <v>2000000</v>
      </c>
      <c r="RIN1336" s="62">
        <f>RIJ1336+RIF1336</f>
        <v>3000000</v>
      </c>
      <c r="RIU1336" s="62" t="s">
        <v>1938</v>
      </c>
      <c r="RIV1336" s="62">
        <f>SUM(RIV1333:RIV1334)</f>
        <v>1000000</v>
      </c>
      <c r="RIW1336" s="62">
        <f>SUM(RIW1333:RIW1334)</f>
        <v>0</v>
      </c>
      <c r="RIX1336" s="62">
        <f>RIW1336/RIV1336</f>
        <v>0</v>
      </c>
      <c r="RIY1336" s="62">
        <f>RIV1336-RIW1336</f>
        <v>1000000</v>
      </c>
      <c r="RIZ1336" s="62">
        <f>SUM(RIZ1333:RIZ1334)</f>
        <v>2000000</v>
      </c>
      <c r="RJA1336" s="62">
        <f>SUM(RJA1333:RJA1334)</f>
        <v>0</v>
      </c>
      <c r="RJB1336" s="62">
        <f>RJA1336/RIZ1336</f>
        <v>0</v>
      </c>
      <c r="RJC1336" s="62">
        <f>RIZ1336-RJA1336</f>
        <v>2000000</v>
      </c>
      <c r="RJD1336" s="62">
        <f>RIZ1336+RIV1336</f>
        <v>3000000</v>
      </c>
      <c r="RJK1336" s="62" t="s">
        <v>1938</v>
      </c>
      <c r="RJL1336" s="62">
        <f>SUM(RJL1333:RJL1334)</f>
        <v>1000000</v>
      </c>
      <c r="RJM1336" s="62">
        <f>SUM(RJM1333:RJM1334)</f>
        <v>0</v>
      </c>
      <c r="RJN1336" s="62">
        <f>RJM1336/RJL1336</f>
        <v>0</v>
      </c>
      <c r="RJO1336" s="62">
        <f>RJL1336-RJM1336</f>
        <v>1000000</v>
      </c>
      <c r="RJP1336" s="62">
        <f>SUM(RJP1333:RJP1334)</f>
        <v>2000000</v>
      </c>
      <c r="RJQ1336" s="62">
        <f>SUM(RJQ1333:RJQ1334)</f>
        <v>0</v>
      </c>
      <c r="RJR1336" s="62">
        <f>RJQ1336/RJP1336</f>
        <v>0</v>
      </c>
      <c r="RJS1336" s="62">
        <f>RJP1336-RJQ1336</f>
        <v>2000000</v>
      </c>
      <c r="RJT1336" s="62">
        <f>RJP1336+RJL1336</f>
        <v>3000000</v>
      </c>
      <c r="RKA1336" s="62" t="s">
        <v>1938</v>
      </c>
      <c r="RKB1336" s="62">
        <f>SUM(RKB1333:RKB1334)</f>
        <v>1000000</v>
      </c>
      <c r="RKC1336" s="62">
        <f>SUM(RKC1333:RKC1334)</f>
        <v>0</v>
      </c>
      <c r="RKD1336" s="62">
        <f>RKC1336/RKB1336</f>
        <v>0</v>
      </c>
      <c r="RKE1336" s="62">
        <f>RKB1336-RKC1336</f>
        <v>1000000</v>
      </c>
      <c r="RKF1336" s="62">
        <f>SUM(RKF1333:RKF1334)</f>
        <v>2000000</v>
      </c>
      <c r="RKG1336" s="62">
        <f>SUM(RKG1333:RKG1334)</f>
        <v>0</v>
      </c>
      <c r="RKH1336" s="62">
        <f>RKG1336/RKF1336</f>
        <v>0</v>
      </c>
      <c r="RKI1336" s="62">
        <f>RKF1336-RKG1336</f>
        <v>2000000</v>
      </c>
      <c r="RKJ1336" s="62">
        <f>RKF1336+RKB1336</f>
        <v>3000000</v>
      </c>
      <c r="RKQ1336" s="62" t="s">
        <v>1938</v>
      </c>
      <c r="RKR1336" s="62">
        <f>SUM(RKR1333:RKR1334)</f>
        <v>1000000</v>
      </c>
      <c r="RKS1336" s="62">
        <f>SUM(RKS1333:RKS1334)</f>
        <v>0</v>
      </c>
      <c r="RKT1336" s="62">
        <f>RKS1336/RKR1336</f>
        <v>0</v>
      </c>
      <c r="RKU1336" s="62">
        <f>RKR1336-RKS1336</f>
        <v>1000000</v>
      </c>
      <c r="RKV1336" s="62">
        <f>SUM(RKV1333:RKV1334)</f>
        <v>2000000</v>
      </c>
      <c r="RKW1336" s="62">
        <f>SUM(RKW1333:RKW1334)</f>
        <v>0</v>
      </c>
      <c r="RKX1336" s="62">
        <f>RKW1336/RKV1336</f>
        <v>0</v>
      </c>
      <c r="RKY1336" s="62">
        <f>RKV1336-RKW1336</f>
        <v>2000000</v>
      </c>
      <c r="RKZ1336" s="62">
        <f>RKV1336+RKR1336</f>
        <v>3000000</v>
      </c>
      <c r="RLG1336" s="62" t="s">
        <v>1938</v>
      </c>
      <c r="RLH1336" s="62">
        <f>SUM(RLH1333:RLH1334)</f>
        <v>1000000</v>
      </c>
      <c r="RLI1336" s="62">
        <f>SUM(RLI1333:RLI1334)</f>
        <v>0</v>
      </c>
      <c r="RLJ1336" s="62">
        <f>RLI1336/RLH1336</f>
        <v>0</v>
      </c>
      <c r="RLK1336" s="62">
        <f>RLH1336-RLI1336</f>
        <v>1000000</v>
      </c>
      <c r="RLL1336" s="62">
        <f>SUM(RLL1333:RLL1334)</f>
        <v>2000000</v>
      </c>
      <c r="RLM1336" s="62">
        <f>SUM(RLM1333:RLM1334)</f>
        <v>0</v>
      </c>
      <c r="RLN1336" s="62">
        <f>RLM1336/RLL1336</f>
        <v>0</v>
      </c>
      <c r="RLO1336" s="62">
        <f>RLL1336-RLM1336</f>
        <v>2000000</v>
      </c>
      <c r="RLP1336" s="62">
        <f>RLL1336+RLH1336</f>
        <v>3000000</v>
      </c>
      <c r="RLW1336" s="62" t="s">
        <v>1938</v>
      </c>
      <c r="RLX1336" s="62">
        <f>SUM(RLX1333:RLX1334)</f>
        <v>1000000</v>
      </c>
      <c r="RLY1336" s="62">
        <f>SUM(RLY1333:RLY1334)</f>
        <v>0</v>
      </c>
      <c r="RLZ1336" s="62">
        <f>RLY1336/RLX1336</f>
        <v>0</v>
      </c>
      <c r="RMA1336" s="62">
        <f>RLX1336-RLY1336</f>
        <v>1000000</v>
      </c>
      <c r="RMB1336" s="62">
        <f>SUM(RMB1333:RMB1334)</f>
        <v>2000000</v>
      </c>
      <c r="RMC1336" s="62">
        <f>SUM(RMC1333:RMC1334)</f>
        <v>0</v>
      </c>
      <c r="RMD1336" s="62">
        <f>RMC1336/RMB1336</f>
        <v>0</v>
      </c>
      <c r="RME1336" s="62">
        <f>RMB1336-RMC1336</f>
        <v>2000000</v>
      </c>
      <c r="RMF1336" s="62">
        <f>RMB1336+RLX1336</f>
        <v>3000000</v>
      </c>
      <c r="RMM1336" s="62" t="s">
        <v>1938</v>
      </c>
      <c r="RMN1336" s="62">
        <f>SUM(RMN1333:RMN1334)</f>
        <v>1000000</v>
      </c>
      <c r="RMO1336" s="62">
        <f>SUM(RMO1333:RMO1334)</f>
        <v>0</v>
      </c>
      <c r="RMP1336" s="62">
        <f>RMO1336/RMN1336</f>
        <v>0</v>
      </c>
      <c r="RMQ1336" s="62">
        <f>RMN1336-RMO1336</f>
        <v>1000000</v>
      </c>
      <c r="RMR1336" s="62">
        <f>SUM(RMR1333:RMR1334)</f>
        <v>2000000</v>
      </c>
      <c r="RMS1336" s="62">
        <f>SUM(RMS1333:RMS1334)</f>
        <v>0</v>
      </c>
      <c r="RMT1336" s="62">
        <f>RMS1336/RMR1336</f>
        <v>0</v>
      </c>
      <c r="RMU1336" s="62">
        <f>RMR1336-RMS1336</f>
        <v>2000000</v>
      </c>
      <c r="RMV1336" s="62">
        <f>RMR1336+RMN1336</f>
        <v>3000000</v>
      </c>
      <c r="RNC1336" s="62" t="s">
        <v>1938</v>
      </c>
      <c r="RND1336" s="62">
        <f>SUM(RND1333:RND1334)</f>
        <v>1000000</v>
      </c>
      <c r="RNE1336" s="62">
        <f>SUM(RNE1333:RNE1334)</f>
        <v>0</v>
      </c>
      <c r="RNF1336" s="62">
        <f>RNE1336/RND1336</f>
        <v>0</v>
      </c>
      <c r="RNG1336" s="62">
        <f>RND1336-RNE1336</f>
        <v>1000000</v>
      </c>
      <c r="RNH1336" s="62">
        <f>SUM(RNH1333:RNH1334)</f>
        <v>2000000</v>
      </c>
      <c r="RNI1336" s="62">
        <f>SUM(RNI1333:RNI1334)</f>
        <v>0</v>
      </c>
      <c r="RNJ1336" s="62">
        <f>RNI1336/RNH1336</f>
        <v>0</v>
      </c>
      <c r="RNK1336" s="62">
        <f>RNH1336-RNI1336</f>
        <v>2000000</v>
      </c>
      <c r="RNL1336" s="62">
        <f>RNH1336+RND1336</f>
        <v>3000000</v>
      </c>
      <c r="RNS1336" s="62" t="s">
        <v>1938</v>
      </c>
      <c r="RNT1336" s="62">
        <f>SUM(RNT1333:RNT1334)</f>
        <v>1000000</v>
      </c>
      <c r="RNU1336" s="62">
        <f>SUM(RNU1333:RNU1334)</f>
        <v>0</v>
      </c>
      <c r="RNV1336" s="62">
        <f>RNU1336/RNT1336</f>
        <v>0</v>
      </c>
      <c r="RNW1336" s="62">
        <f>RNT1336-RNU1336</f>
        <v>1000000</v>
      </c>
      <c r="RNX1336" s="62">
        <f>SUM(RNX1333:RNX1334)</f>
        <v>2000000</v>
      </c>
      <c r="RNY1336" s="62">
        <f>SUM(RNY1333:RNY1334)</f>
        <v>0</v>
      </c>
      <c r="RNZ1336" s="62">
        <f>RNY1336/RNX1336</f>
        <v>0</v>
      </c>
      <c r="ROA1336" s="62">
        <f>RNX1336-RNY1336</f>
        <v>2000000</v>
      </c>
      <c r="ROB1336" s="62">
        <f>RNX1336+RNT1336</f>
        <v>3000000</v>
      </c>
      <c r="ROI1336" s="62" t="s">
        <v>1938</v>
      </c>
      <c r="ROJ1336" s="62">
        <f>SUM(ROJ1333:ROJ1334)</f>
        <v>1000000</v>
      </c>
      <c r="ROK1336" s="62">
        <f>SUM(ROK1333:ROK1334)</f>
        <v>0</v>
      </c>
      <c r="ROL1336" s="62">
        <f>ROK1336/ROJ1336</f>
        <v>0</v>
      </c>
      <c r="ROM1336" s="62">
        <f>ROJ1336-ROK1336</f>
        <v>1000000</v>
      </c>
      <c r="RON1336" s="62">
        <f>SUM(RON1333:RON1334)</f>
        <v>2000000</v>
      </c>
      <c r="ROO1336" s="62">
        <f>SUM(ROO1333:ROO1334)</f>
        <v>0</v>
      </c>
      <c r="ROP1336" s="62">
        <f>ROO1336/RON1336</f>
        <v>0</v>
      </c>
      <c r="ROQ1336" s="62">
        <f>RON1336-ROO1336</f>
        <v>2000000</v>
      </c>
      <c r="ROR1336" s="62">
        <f>RON1336+ROJ1336</f>
        <v>3000000</v>
      </c>
      <c r="ROY1336" s="62" t="s">
        <v>1938</v>
      </c>
      <c r="ROZ1336" s="62">
        <f>SUM(ROZ1333:ROZ1334)</f>
        <v>1000000</v>
      </c>
      <c r="RPA1336" s="62">
        <f>SUM(RPA1333:RPA1334)</f>
        <v>0</v>
      </c>
      <c r="RPB1336" s="62">
        <f>RPA1336/ROZ1336</f>
        <v>0</v>
      </c>
      <c r="RPC1336" s="62">
        <f>ROZ1336-RPA1336</f>
        <v>1000000</v>
      </c>
      <c r="RPD1336" s="62">
        <f>SUM(RPD1333:RPD1334)</f>
        <v>2000000</v>
      </c>
      <c r="RPE1336" s="62">
        <f>SUM(RPE1333:RPE1334)</f>
        <v>0</v>
      </c>
      <c r="RPF1336" s="62">
        <f>RPE1336/RPD1336</f>
        <v>0</v>
      </c>
      <c r="RPG1336" s="62">
        <f>RPD1336-RPE1336</f>
        <v>2000000</v>
      </c>
      <c r="RPH1336" s="62">
        <f>RPD1336+ROZ1336</f>
        <v>3000000</v>
      </c>
      <c r="RPO1336" s="62" t="s">
        <v>1938</v>
      </c>
      <c r="RPP1336" s="62">
        <f>SUM(RPP1333:RPP1334)</f>
        <v>1000000</v>
      </c>
      <c r="RPQ1336" s="62">
        <f>SUM(RPQ1333:RPQ1334)</f>
        <v>0</v>
      </c>
      <c r="RPR1336" s="62">
        <f>RPQ1336/RPP1336</f>
        <v>0</v>
      </c>
      <c r="RPS1336" s="62">
        <f>RPP1336-RPQ1336</f>
        <v>1000000</v>
      </c>
      <c r="RPT1336" s="62">
        <f>SUM(RPT1333:RPT1334)</f>
        <v>2000000</v>
      </c>
      <c r="RPU1336" s="62">
        <f>SUM(RPU1333:RPU1334)</f>
        <v>0</v>
      </c>
      <c r="RPV1336" s="62">
        <f>RPU1336/RPT1336</f>
        <v>0</v>
      </c>
      <c r="RPW1336" s="62">
        <f>RPT1336-RPU1336</f>
        <v>2000000</v>
      </c>
      <c r="RPX1336" s="62">
        <f>RPT1336+RPP1336</f>
        <v>3000000</v>
      </c>
      <c r="RQE1336" s="62" t="s">
        <v>1938</v>
      </c>
      <c r="RQF1336" s="62">
        <f>SUM(RQF1333:RQF1334)</f>
        <v>1000000</v>
      </c>
      <c r="RQG1336" s="62">
        <f>SUM(RQG1333:RQG1334)</f>
        <v>0</v>
      </c>
      <c r="RQH1336" s="62">
        <f>RQG1336/RQF1336</f>
        <v>0</v>
      </c>
      <c r="RQI1336" s="62">
        <f>RQF1336-RQG1336</f>
        <v>1000000</v>
      </c>
      <c r="RQJ1336" s="62">
        <f>SUM(RQJ1333:RQJ1334)</f>
        <v>2000000</v>
      </c>
      <c r="RQK1336" s="62">
        <f>SUM(RQK1333:RQK1334)</f>
        <v>0</v>
      </c>
      <c r="RQL1336" s="62">
        <f>RQK1336/RQJ1336</f>
        <v>0</v>
      </c>
      <c r="RQM1336" s="62">
        <f>RQJ1336-RQK1336</f>
        <v>2000000</v>
      </c>
      <c r="RQN1336" s="62">
        <f>RQJ1336+RQF1336</f>
        <v>3000000</v>
      </c>
      <c r="RQU1336" s="62" t="s">
        <v>1938</v>
      </c>
      <c r="RQV1336" s="62">
        <f>SUM(RQV1333:RQV1334)</f>
        <v>1000000</v>
      </c>
      <c r="RQW1336" s="62">
        <f>SUM(RQW1333:RQW1334)</f>
        <v>0</v>
      </c>
      <c r="RQX1336" s="62">
        <f>RQW1336/RQV1336</f>
        <v>0</v>
      </c>
      <c r="RQY1336" s="62">
        <f>RQV1336-RQW1336</f>
        <v>1000000</v>
      </c>
      <c r="RQZ1336" s="62">
        <f>SUM(RQZ1333:RQZ1334)</f>
        <v>2000000</v>
      </c>
      <c r="RRA1336" s="62">
        <f>SUM(RRA1333:RRA1334)</f>
        <v>0</v>
      </c>
      <c r="RRB1336" s="62">
        <f>RRA1336/RQZ1336</f>
        <v>0</v>
      </c>
      <c r="RRC1336" s="62">
        <f>RQZ1336-RRA1336</f>
        <v>2000000</v>
      </c>
      <c r="RRD1336" s="62">
        <f>RQZ1336+RQV1336</f>
        <v>3000000</v>
      </c>
      <c r="RRK1336" s="62" t="s">
        <v>1938</v>
      </c>
      <c r="RRL1336" s="62">
        <f>SUM(RRL1333:RRL1334)</f>
        <v>1000000</v>
      </c>
      <c r="RRM1336" s="62">
        <f>SUM(RRM1333:RRM1334)</f>
        <v>0</v>
      </c>
      <c r="RRN1336" s="62">
        <f>RRM1336/RRL1336</f>
        <v>0</v>
      </c>
      <c r="RRO1336" s="62">
        <f>RRL1336-RRM1336</f>
        <v>1000000</v>
      </c>
      <c r="RRP1336" s="62">
        <f>SUM(RRP1333:RRP1334)</f>
        <v>2000000</v>
      </c>
      <c r="RRQ1336" s="62">
        <f>SUM(RRQ1333:RRQ1334)</f>
        <v>0</v>
      </c>
      <c r="RRR1336" s="62">
        <f>RRQ1336/RRP1336</f>
        <v>0</v>
      </c>
      <c r="RRS1336" s="62">
        <f>RRP1336-RRQ1336</f>
        <v>2000000</v>
      </c>
      <c r="RRT1336" s="62">
        <f>RRP1336+RRL1336</f>
        <v>3000000</v>
      </c>
      <c r="RSA1336" s="62" t="s">
        <v>1938</v>
      </c>
      <c r="RSB1336" s="62">
        <f>SUM(RSB1333:RSB1334)</f>
        <v>1000000</v>
      </c>
      <c r="RSC1336" s="62">
        <f>SUM(RSC1333:RSC1334)</f>
        <v>0</v>
      </c>
      <c r="RSD1336" s="62">
        <f>RSC1336/RSB1336</f>
        <v>0</v>
      </c>
      <c r="RSE1336" s="62">
        <f>RSB1336-RSC1336</f>
        <v>1000000</v>
      </c>
      <c r="RSF1336" s="62">
        <f>SUM(RSF1333:RSF1334)</f>
        <v>2000000</v>
      </c>
      <c r="RSG1336" s="62">
        <f>SUM(RSG1333:RSG1334)</f>
        <v>0</v>
      </c>
      <c r="RSH1336" s="62">
        <f>RSG1336/RSF1336</f>
        <v>0</v>
      </c>
      <c r="RSI1336" s="62">
        <f>RSF1336-RSG1336</f>
        <v>2000000</v>
      </c>
      <c r="RSJ1336" s="62">
        <f>RSF1336+RSB1336</f>
        <v>3000000</v>
      </c>
      <c r="RSQ1336" s="62" t="s">
        <v>1938</v>
      </c>
      <c r="RSR1336" s="62">
        <f>SUM(RSR1333:RSR1334)</f>
        <v>1000000</v>
      </c>
      <c r="RSS1336" s="62">
        <f>SUM(RSS1333:RSS1334)</f>
        <v>0</v>
      </c>
      <c r="RST1336" s="62">
        <f>RSS1336/RSR1336</f>
        <v>0</v>
      </c>
      <c r="RSU1336" s="62">
        <f>RSR1336-RSS1336</f>
        <v>1000000</v>
      </c>
      <c r="RSV1336" s="62">
        <f>SUM(RSV1333:RSV1334)</f>
        <v>2000000</v>
      </c>
      <c r="RSW1336" s="62">
        <f>SUM(RSW1333:RSW1334)</f>
        <v>0</v>
      </c>
      <c r="RSX1336" s="62">
        <f>RSW1336/RSV1336</f>
        <v>0</v>
      </c>
      <c r="RSY1336" s="62">
        <f>RSV1336-RSW1336</f>
        <v>2000000</v>
      </c>
      <c r="RSZ1336" s="62">
        <f>RSV1336+RSR1336</f>
        <v>3000000</v>
      </c>
      <c r="RTG1336" s="62" t="s">
        <v>1938</v>
      </c>
      <c r="RTH1336" s="62">
        <f>SUM(RTH1333:RTH1334)</f>
        <v>1000000</v>
      </c>
      <c r="RTI1336" s="62">
        <f>SUM(RTI1333:RTI1334)</f>
        <v>0</v>
      </c>
      <c r="RTJ1336" s="62">
        <f>RTI1336/RTH1336</f>
        <v>0</v>
      </c>
      <c r="RTK1336" s="62">
        <f>RTH1336-RTI1336</f>
        <v>1000000</v>
      </c>
      <c r="RTL1336" s="62">
        <f>SUM(RTL1333:RTL1334)</f>
        <v>2000000</v>
      </c>
      <c r="RTM1336" s="62">
        <f>SUM(RTM1333:RTM1334)</f>
        <v>0</v>
      </c>
      <c r="RTN1336" s="62">
        <f>RTM1336/RTL1336</f>
        <v>0</v>
      </c>
      <c r="RTO1336" s="62">
        <f>RTL1336-RTM1336</f>
        <v>2000000</v>
      </c>
      <c r="RTP1336" s="62">
        <f>RTL1336+RTH1336</f>
        <v>3000000</v>
      </c>
      <c r="RTW1336" s="62" t="s">
        <v>1938</v>
      </c>
      <c r="RTX1336" s="62">
        <f>SUM(RTX1333:RTX1334)</f>
        <v>1000000</v>
      </c>
      <c r="RTY1336" s="62">
        <f>SUM(RTY1333:RTY1334)</f>
        <v>0</v>
      </c>
      <c r="RTZ1336" s="62">
        <f>RTY1336/RTX1336</f>
        <v>0</v>
      </c>
      <c r="RUA1336" s="62">
        <f>RTX1336-RTY1336</f>
        <v>1000000</v>
      </c>
      <c r="RUB1336" s="62">
        <f>SUM(RUB1333:RUB1334)</f>
        <v>2000000</v>
      </c>
      <c r="RUC1336" s="62">
        <f>SUM(RUC1333:RUC1334)</f>
        <v>0</v>
      </c>
      <c r="RUD1336" s="62">
        <f>RUC1336/RUB1336</f>
        <v>0</v>
      </c>
      <c r="RUE1336" s="62">
        <f>RUB1336-RUC1336</f>
        <v>2000000</v>
      </c>
      <c r="RUF1336" s="62">
        <f>RUB1336+RTX1336</f>
        <v>3000000</v>
      </c>
      <c r="RUM1336" s="62" t="s">
        <v>1938</v>
      </c>
      <c r="RUN1336" s="62">
        <f>SUM(RUN1333:RUN1334)</f>
        <v>1000000</v>
      </c>
      <c r="RUO1336" s="62">
        <f>SUM(RUO1333:RUO1334)</f>
        <v>0</v>
      </c>
      <c r="RUP1336" s="62">
        <f>RUO1336/RUN1336</f>
        <v>0</v>
      </c>
      <c r="RUQ1336" s="62">
        <f>RUN1336-RUO1336</f>
        <v>1000000</v>
      </c>
      <c r="RUR1336" s="62">
        <f>SUM(RUR1333:RUR1334)</f>
        <v>2000000</v>
      </c>
      <c r="RUS1336" s="62">
        <f>SUM(RUS1333:RUS1334)</f>
        <v>0</v>
      </c>
      <c r="RUT1336" s="62">
        <f>RUS1336/RUR1336</f>
        <v>0</v>
      </c>
      <c r="RUU1336" s="62">
        <f>RUR1336-RUS1336</f>
        <v>2000000</v>
      </c>
      <c r="RUV1336" s="62">
        <f>RUR1336+RUN1336</f>
        <v>3000000</v>
      </c>
      <c r="RVC1336" s="62" t="s">
        <v>1938</v>
      </c>
      <c r="RVD1336" s="62">
        <f>SUM(RVD1333:RVD1334)</f>
        <v>1000000</v>
      </c>
      <c r="RVE1336" s="62">
        <f>SUM(RVE1333:RVE1334)</f>
        <v>0</v>
      </c>
      <c r="RVF1336" s="62">
        <f>RVE1336/RVD1336</f>
        <v>0</v>
      </c>
      <c r="RVG1336" s="62">
        <f>RVD1336-RVE1336</f>
        <v>1000000</v>
      </c>
      <c r="RVH1336" s="62">
        <f>SUM(RVH1333:RVH1334)</f>
        <v>2000000</v>
      </c>
      <c r="RVI1336" s="62">
        <f>SUM(RVI1333:RVI1334)</f>
        <v>0</v>
      </c>
      <c r="RVJ1336" s="62">
        <f>RVI1336/RVH1336</f>
        <v>0</v>
      </c>
      <c r="RVK1336" s="62">
        <f>RVH1336-RVI1336</f>
        <v>2000000</v>
      </c>
      <c r="RVL1336" s="62">
        <f>RVH1336+RVD1336</f>
        <v>3000000</v>
      </c>
      <c r="RVS1336" s="62" t="s">
        <v>1938</v>
      </c>
      <c r="RVT1336" s="62">
        <f>SUM(RVT1333:RVT1334)</f>
        <v>1000000</v>
      </c>
      <c r="RVU1336" s="62">
        <f>SUM(RVU1333:RVU1334)</f>
        <v>0</v>
      </c>
      <c r="RVV1336" s="62">
        <f>RVU1336/RVT1336</f>
        <v>0</v>
      </c>
      <c r="RVW1336" s="62">
        <f>RVT1336-RVU1336</f>
        <v>1000000</v>
      </c>
      <c r="RVX1336" s="62">
        <f>SUM(RVX1333:RVX1334)</f>
        <v>2000000</v>
      </c>
      <c r="RVY1336" s="62">
        <f>SUM(RVY1333:RVY1334)</f>
        <v>0</v>
      </c>
      <c r="RVZ1336" s="62">
        <f>RVY1336/RVX1336</f>
        <v>0</v>
      </c>
      <c r="RWA1336" s="62">
        <f>RVX1336-RVY1336</f>
        <v>2000000</v>
      </c>
      <c r="RWB1336" s="62">
        <f>RVX1336+RVT1336</f>
        <v>3000000</v>
      </c>
      <c r="RWI1336" s="62" t="s">
        <v>1938</v>
      </c>
      <c r="RWJ1336" s="62">
        <f>SUM(RWJ1333:RWJ1334)</f>
        <v>1000000</v>
      </c>
      <c r="RWK1336" s="62">
        <f>SUM(RWK1333:RWK1334)</f>
        <v>0</v>
      </c>
      <c r="RWL1336" s="62">
        <f>RWK1336/RWJ1336</f>
        <v>0</v>
      </c>
      <c r="RWM1336" s="62">
        <f>RWJ1336-RWK1336</f>
        <v>1000000</v>
      </c>
      <c r="RWN1336" s="62">
        <f>SUM(RWN1333:RWN1334)</f>
        <v>2000000</v>
      </c>
      <c r="RWO1336" s="62">
        <f>SUM(RWO1333:RWO1334)</f>
        <v>0</v>
      </c>
      <c r="RWP1336" s="62">
        <f>RWO1336/RWN1336</f>
        <v>0</v>
      </c>
      <c r="RWQ1336" s="62">
        <f>RWN1336-RWO1336</f>
        <v>2000000</v>
      </c>
      <c r="RWR1336" s="62">
        <f>RWN1336+RWJ1336</f>
        <v>3000000</v>
      </c>
      <c r="RWY1336" s="62" t="s">
        <v>1938</v>
      </c>
      <c r="RWZ1336" s="62">
        <f>SUM(RWZ1333:RWZ1334)</f>
        <v>1000000</v>
      </c>
      <c r="RXA1336" s="62">
        <f>SUM(RXA1333:RXA1334)</f>
        <v>0</v>
      </c>
      <c r="RXB1336" s="62">
        <f>RXA1336/RWZ1336</f>
        <v>0</v>
      </c>
      <c r="RXC1336" s="62">
        <f>RWZ1336-RXA1336</f>
        <v>1000000</v>
      </c>
      <c r="RXD1336" s="62">
        <f>SUM(RXD1333:RXD1334)</f>
        <v>2000000</v>
      </c>
      <c r="RXE1336" s="62">
        <f>SUM(RXE1333:RXE1334)</f>
        <v>0</v>
      </c>
      <c r="RXF1336" s="62">
        <f>RXE1336/RXD1336</f>
        <v>0</v>
      </c>
      <c r="RXG1336" s="62">
        <f>RXD1336-RXE1336</f>
        <v>2000000</v>
      </c>
      <c r="RXH1336" s="62">
        <f>RXD1336+RWZ1336</f>
        <v>3000000</v>
      </c>
      <c r="RXO1336" s="62" t="s">
        <v>1938</v>
      </c>
      <c r="RXP1336" s="62">
        <f>SUM(RXP1333:RXP1334)</f>
        <v>1000000</v>
      </c>
      <c r="RXQ1336" s="62">
        <f>SUM(RXQ1333:RXQ1334)</f>
        <v>0</v>
      </c>
      <c r="RXR1336" s="62">
        <f>RXQ1336/RXP1336</f>
        <v>0</v>
      </c>
      <c r="RXS1336" s="62">
        <f>RXP1336-RXQ1336</f>
        <v>1000000</v>
      </c>
      <c r="RXT1336" s="62">
        <f>SUM(RXT1333:RXT1334)</f>
        <v>2000000</v>
      </c>
      <c r="RXU1336" s="62">
        <f>SUM(RXU1333:RXU1334)</f>
        <v>0</v>
      </c>
      <c r="RXV1336" s="62">
        <f>RXU1336/RXT1336</f>
        <v>0</v>
      </c>
      <c r="RXW1336" s="62">
        <f>RXT1336-RXU1336</f>
        <v>2000000</v>
      </c>
      <c r="RXX1336" s="62">
        <f>RXT1336+RXP1336</f>
        <v>3000000</v>
      </c>
      <c r="RYE1336" s="62" t="s">
        <v>1938</v>
      </c>
      <c r="RYF1336" s="62">
        <f>SUM(RYF1333:RYF1334)</f>
        <v>1000000</v>
      </c>
      <c r="RYG1336" s="62">
        <f>SUM(RYG1333:RYG1334)</f>
        <v>0</v>
      </c>
      <c r="RYH1336" s="62">
        <f>RYG1336/RYF1336</f>
        <v>0</v>
      </c>
      <c r="RYI1336" s="62">
        <f>RYF1336-RYG1336</f>
        <v>1000000</v>
      </c>
      <c r="RYJ1336" s="62">
        <f>SUM(RYJ1333:RYJ1334)</f>
        <v>2000000</v>
      </c>
      <c r="RYK1336" s="62">
        <f>SUM(RYK1333:RYK1334)</f>
        <v>0</v>
      </c>
      <c r="RYL1336" s="62">
        <f>RYK1336/RYJ1336</f>
        <v>0</v>
      </c>
      <c r="RYM1336" s="62">
        <f>RYJ1336-RYK1336</f>
        <v>2000000</v>
      </c>
      <c r="RYN1336" s="62">
        <f>RYJ1336+RYF1336</f>
        <v>3000000</v>
      </c>
      <c r="RYU1336" s="62" t="s">
        <v>1938</v>
      </c>
      <c r="RYV1336" s="62">
        <f>SUM(RYV1333:RYV1334)</f>
        <v>1000000</v>
      </c>
      <c r="RYW1336" s="62">
        <f>SUM(RYW1333:RYW1334)</f>
        <v>0</v>
      </c>
      <c r="RYX1336" s="62">
        <f>RYW1336/RYV1336</f>
        <v>0</v>
      </c>
      <c r="RYY1336" s="62">
        <f>RYV1336-RYW1336</f>
        <v>1000000</v>
      </c>
      <c r="RYZ1336" s="62">
        <f>SUM(RYZ1333:RYZ1334)</f>
        <v>2000000</v>
      </c>
      <c r="RZA1336" s="62">
        <f>SUM(RZA1333:RZA1334)</f>
        <v>0</v>
      </c>
      <c r="RZB1336" s="62">
        <f>RZA1336/RYZ1336</f>
        <v>0</v>
      </c>
      <c r="RZC1336" s="62">
        <f>RYZ1336-RZA1336</f>
        <v>2000000</v>
      </c>
      <c r="RZD1336" s="62">
        <f>RYZ1336+RYV1336</f>
        <v>3000000</v>
      </c>
      <c r="RZK1336" s="62" t="s">
        <v>1938</v>
      </c>
      <c r="RZL1336" s="62">
        <f>SUM(RZL1333:RZL1334)</f>
        <v>1000000</v>
      </c>
      <c r="RZM1336" s="62">
        <f>SUM(RZM1333:RZM1334)</f>
        <v>0</v>
      </c>
      <c r="RZN1336" s="62">
        <f>RZM1336/RZL1336</f>
        <v>0</v>
      </c>
      <c r="RZO1336" s="62">
        <f>RZL1336-RZM1336</f>
        <v>1000000</v>
      </c>
      <c r="RZP1336" s="62">
        <f>SUM(RZP1333:RZP1334)</f>
        <v>2000000</v>
      </c>
      <c r="RZQ1336" s="62">
        <f>SUM(RZQ1333:RZQ1334)</f>
        <v>0</v>
      </c>
      <c r="RZR1336" s="62">
        <f>RZQ1336/RZP1336</f>
        <v>0</v>
      </c>
      <c r="RZS1336" s="62">
        <f>RZP1336-RZQ1336</f>
        <v>2000000</v>
      </c>
      <c r="RZT1336" s="62">
        <f>RZP1336+RZL1336</f>
        <v>3000000</v>
      </c>
      <c r="SAA1336" s="62" t="s">
        <v>1938</v>
      </c>
      <c r="SAB1336" s="62">
        <f>SUM(SAB1333:SAB1334)</f>
        <v>1000000</v>
      </c>
      <c r="SAC1336" s="62">
        <f>SUM(SAC1333:SAC1334)</f>
        <v>0</v>
      </c>
      <c r="SAD1336" s="62">
        <f>SAC1336/SAB1336</f>
        <v>0</v>
      </c>
      <c r="SAE1336" s="62">
        <f>SAB1336-SAC1336</f>
        <v>1000000</v>
      </c>
      <c r="SAF1336" s="62">
        <f>SUM(SAF1333:SAF1334)</f>
        <v>2000000</v>
      </c>
      <c r="SAG1336" s="62">
        <f>SUM(SAG1333:SAG1334)</f>
        <v>0</v>
      </c>
      <c r="SAH1336" s="62">
        <f>SAG1336/SAF1336</f>
        <v>0</v>
      </c>
      <c r="SAI1336" s="62">
        <f>SAF1336-SAG1336</f>
        <v>2000000</v>
      </c>
      <c r="SAJ1336" s="62">
        <f>SAF1336+SAB1336</f>
        <v>3000000</v>
      </c>
      <c r="SAQ1336" s="62" t="s">
        <v>1938</v>
      </c>
      <c r="SAR1336" s="62">
        <f>SUM(SAR1333:SAR1334)</f>
        <v>1000000</v>
      </c>
      <c r="SAS1336" s="62">
        <f>SUM(SAS1333:SAS1334)</f>
        <v>0</v>
      </c>
      <c r="SAT1336" s="62">
        <f>SAS1336/SAR1336</f>
        <v>0</v>
      </c>
      <c r="SAU1336" s="62">
        <f>SAR1336-SAS1336</f>
        <v>1000000</v>
      </c>
      <c r="SAV1336" s="62">
        <f>SUM(SAV1333:SAV1334)</f>
        <v>2000000</v>
      </c>
      <c r="SAW1336" s="62">
        <f>SUM(SAW1333:SAW1334)</f>
        <v>0</v>
      </c>
      <c r="SAX1336" s="62">
        <f>SAW1336/SAV1336</f>
        <v>0</v>
      </c>
      <c r="SAY1336" s="62">
        <f>SAV1336-SAW1336</f>
        <v>2000000</v>
      </c>
      <c r="SAZ1336" s="62">
        <f>SAV1336+SAR1336</f>
        <v>3000000</v>
      </c>
      <c r="SBG1336" s="62" t="s">
        <v>1938</v>
      </c>
      <c r="SBH1336" s="62">
        <f>SUM(SBH1333:SBH1334)</f>
        <v>1000000</v>
      </c>
      <c r="SBI1336" s="62">
        <f>SUM(SBI1333:SBI1334)</f>
        <v>0</v>
      </c>
      <c r="SBJ1336" s="62">
        <f>SBI1336/SBH1336</f>
        <v>0</v>
      </c>
      <c r="SBK1336" s="62">
        <f>SBH1336-SBI1336</f>
        <v>1000000</v>
      </c>
      <c r="SBL1336" s="62">
        <f>SUM(SBL1333:SBL1334)</f>
        <v>2000000</v>
      </c>
      <c r="SBM1336" s="62">
        <f>SUM(SBM1333:SBM1334)</f>
        <v>0</v>
      </c>
      <c r="SBN1336" s="62">
        <f>SBM1336/SBL1336</f>
        <v>0</v>
      </c>
      <c r="SBO1336" s="62">
        <f>SBL1336-SBM1336</f>
        <v>2000000</v>
      </c>
      <c r="SBP1336" s="62">
        <f>SBL1336+SBH1336</f>
        <v>3000000</v>
      </c>
      <c r="SBW1336" s="62" t="s">
        <v>1938</v>
      </c>
      <c r="SBX1336" s="62">
        <f>SUM(SBX1333:SBX1334)</f>
        <v>1000000</v>
      </c>
      <c r="SBY1336" s="62">
        <f>SUM(SBY1333:SBY1334)</f>
        <v>0</v>
      </c>
      <c r="SBZ1336" s="62">
        <f>SBY1336/SBX1336</f>
        <v>0</v>
      </c>
      <c r="SCA1336" s="62">
        <f>SBX1336-SBY1336</f>
        <v>1000000</v>
      </c>
      <c r="SCB1336" s="62">
        <f>SUM(SCB1333:SCB1334)</f>
        <v>2000000</v>
      </c>
      <c r="SCC1336" s="62">
        <f>SUM(SCC1333:SCC1334)</f>
        <v>0</v>
      </c>
      <c r="SCD1336" s="62">
        <f>SCC1336/SCB1336</f>
        <v>0</v>
      </c>
      <c r="SCE1336" s="62">
        <f>SCB1336-SCC1336</f>
        <v>2000000</v>
      </c>
      <c r="SCF1336" s="62">
        <f>SCB1336+SBX1336</f>
        <v>3000000</v>
      </c>
      <c r="SCM1336" s="62" t="s">
        <v>1938</v>
      </c>
      <c r="SCN1336" s="62">
        <f>SUM(SCN1333:SCN1334)</f>
        <v>1000000</v>
      </c>
      <c r="SCO1336" s="62">
        <f>SUM(SCO1333:SCO1334)</f>
        <v>0</v>
      </c>
      <c r="SCP1336" s="62">
        <f>SCO1336/SCN1336</f>
        <v>0</v>
      </c>
      <c r="SCQ1336" s="62">
        <f>SCN1336-SCO1336</f>
        <v>1000000</v>
      </c>
      <c r="SCR1336" s="62">
        <f>SUM(SCR1333:SCR1334)</f>
        <v>2000000</v>
      </c>
      <c r="SCS1336" s="62">
        <f>SUM(SCS1333:SCS1334)</f>
        <v>0</v>
      </c>
      <c r="SCT1336" s="62">
        <f>SCS1336/SCR1336</f>
        <v>0</v>
      </c>
      <c r="SCU1336" s="62">
        <f>SCR1336-SCS1336</f>
        <v>2000000</v>
      </c>
      <c r="SCV1336" s="62">
        <f>SCR1336+SCN1336</f>
        <v>3000000</v>
      </c>
      <c r="SDC1336" s="62" t="s">
        <v>1938</v>
      </c>
      <c r="SDD1336" s="62">
        <f>SUM(SDD1333:SDD1334)</f>
        <v>1000000</v>
      </c>
      <c r="SDE1336" s="62">
        <f>SUM(SDE1333:SDE1334)</f>
        <v>0</v>
      </c>
      <c r="SDF1336" s="62">
        <f>SDE1336/SDD1336</f>
        <v>0</v>
      </c>
      <c r="SDG1336" s="62">
        <f>SDD1336-SDE1336</f>
        <v>1000000</v>
      </c>
      <c r="SDH1336" s="62">
        <f>SUM(SDH1333:SDH1334)</f>
        <v>2000000</v>
      </c>
      <c r="SDI1336" s="62">
        <f>SUM(SDI1333:SDI1334)</f>
        <v>0</v>
      </c>
      <c r="SDJ1336" s="62">
        <f>SDI1336/SDH1336</f>
        <v>0</v>
      </c>
      <c r="SDK1336" s="62">
        <f>SDH1336-SDI1336</f>
        <v>2000000</v>
      </c>
      <c r="SDL1336" s="62">
        <f>SDH1336+SDD1336</f>
        <v>3000000</v>
      </c>
      <c r="SDS1336" s="62" t="s">
        <v>1938</v>
      </c>
      <c r="SDT1336" s="62">
        <f>SUM(SDT1333:SDT1334)</f>
        <v>1000000</v>
      </c>
      <c r="SDU1336" s="62">
        <f>SUM(SDU1333:SDU1334)</f>
        <v>0</v>
      </c>
      <c r="SDV1336" s="62">
        <f>SDU1336/SDT1336</f>
        <v>0</v>
      </c>
      <c r="SDW1336" s="62">
        <f>SDT1336-SDU1336</f>
        <v>1000000</v>
      </c>
      <c r="SDX1336" s="62">
        <f>SUM(SDX1333:SDX1334)</f>
        <v>2000000</v>
      </c>
      <c r="SDY1336" s="62">
        <f>SUM(SDY1333:SDY1334)</f>
        <v>0</v>
      </c>
      <c r="SDZ1336" s="62">
        <f>SDY1336/SDX1336</f>
        <v>0</v>
      </c>
      <c r="SEA1336" s="62">
        <f>SDX1336-SDY1336</f>
        <v>2000000</v>
      </c>
      <c r="SEB1336" s="62">
        <f>SDX1336+SDT1336</f>
        <v>3000000</v>
      </c>
      <c r="SEI1336" s="62" t="s">
        <v>1938</v>
      </c>
      <c r="SEJ1336" s="62">
        <f>SUM(SEJ1333:SEJ1334)</f>
        <v>1000000</v>
      </c>
      <c r="SEK1336" s="62">
        <f>SUM(SEK1333:SEK1334)</f>
        <v>0</v>
      </c>
      <c r="SEL1336" s="62">
        <f>SEK1336/SEJ1336</f>
        <v>0</v>
      </c>
      <c r="SEM1336" s="62">
        <f>SEJ1336-SEK1336</f>
        <v>1000000</v>
      </c>
      <c r="SEN1336" s="62">
        <f>SUM(SEN1333:SEN1334)</f>
        <v>2000000</v>
      </c>
      <c r="SEO1336" s="62">
        <f>SUM(SEO1333:SEO1334)</f>
        <v>0</v>
      </c>
      <c r="SEP1336" s="62">
        <f>SEO1336/SEN1336</f>
        <v>0</v>
      </c>
      <c r="SEQ1336" s="62">
        <f>SEN1336-SEO1336</f>
        <v>2000000</v>
      </c>
      <c r="SER1336" s="62">
        <f>SEN1336+SEJ1336</f>
        <v>3000000</v>
      </c>
      <c r="SEY1336" s="62" t="s">
        <v>1938</v>
      </c>
      <c r="SEZ1336" s="62">
        <f>SUM(SEZ1333:SEZ1334)</f>
        <v>1000000</v>
      </c>
      <c r="SFA1336" s="62">
        <f>SUM(SFA1333:SFA1334)</f>
        <v>0</v>
      </c>
      <c r="SFB1336" s="62">
        <f>SFA1336/SEZ1336</f>
        <v>0</v>
      </c>
      <c r="SFC1336" s="62">
        <f>SEZ1336-SFA1336</f>
        <v>1000000</v>
      </c>
      <c r="SFD1336" s="62">
        <f>SUM(SFD1333:SFD1334)</f>
        <v>2000000</v>
      </c>
      <c r="SFE1336" s="62">
        <f>SUM(SFE1333:SFE1334)</f>
        <v>0</v>
      </c>
      <c r="SFF1336" s="62">
        <f>SFE1336/SFD1336</f>
        <v>0</v>
      </c>
      <c r="SFG1336" s="62">
        <f>SFD1336-SFE1336</f>
        <v>2000000</v>
      </c>
      <c r="SFH1336" s="62">
        <f>SFD1336+SEZ1336</f>
        <v>3000000</v>
      </c>
      <c r="SFO1336" s="62" t="s">
        <v>1938</v>
      </c>
      <c r="SFP1336" s="62">
        <f>SUM(SFP1333:SFP1334)</f>
        <v>1000000</v>
      </c>
      <c r="SFQ1336" s="62">
        <f>SUM(SFQ1333:SFQ1334)</f>
        <v>0</v>
      </c>
      <c r="SFR1336" s="62">
        <f>SFQ1336/SFP1336</f>
        <v>0</v>
      </c>
      <c r="SFS1336" s="62">
        <f>SFP1336-SFQ1336</f>
        <v>1000000</v>
      </c>
      <c r="SFT1336" s="62">
        <f>SUM(SFT1333:SFT1334)</f>
        <v>2000000</v>
      </c>
      <c r="SFU1336" s="62">
        <f>SUM(SFU1333:SFU1334)</f>
        <v>0</v>
      </c>
      <c r="SFV1336" s="62">
        <f>SFU1336/SFT1336</f>
        <v>0</v>
      </c>
      <c r="SFW1336" s="62">
        <f>SFT1336-SFU1336</f>
        <v>2000000</v>
      </c>
      <c r="SFX1336" s="62">
        <f>SFT1336+SFP1336</f>
        <v>3000000</v>
      </c>
      <c r="SGE1336" s="62" t="s">
        <v>1938</v>
      </c>
      <c r="SGF1336" s="62">
        <f>SUM(SGF1333:SGF1334)</f>
        <v>1000000</v>
      </c>
      <c r="SGG1336" s="62">
        <f>SUM(SGG1333:SGG1334)</f>
        <v>0</v>
      </c>
      <c r="SGH1336" s="62">
        <f>SGG1336/SGF1336</f>
        <v>0</v>
      </c>
      <c r="SGI1336" s="62">
        <f>SGF1336-SGG1336</f>
        <v>1000000</v>
      </c>
      <c r="SGJ1336" s="62">
        <f>SUM(SGJ1333:SGJ1334)</f>
        <v>2000000</v>
      </c>
      <c r="SGK1336" s="62">
        <f>SUM(SGK1333:SGK1334)</f>
        <v>0</v>
      </c>
      <c r="SGL1336" s="62">
        <f>SGK1336/SGJ1336</f>
        <v>0</v>
      </c>
      <c r="SGM1336" s="62">
        <f>SGJ1336-SGK1336</f>
        <v>2000000</v>
      </c>
      <c r="SGN1336" s="62">
        <f>SGJ1336+SGF1336</f>
        <v>3000000</v>
      </c>
      <c r="SGU1336" s="62" t="s">
        <v>1938</v>
      </c>
      <c r="SGV1336" s="62">
        <f>SUM(SGV1333:SGV1334)</f>
        <v>1000000</v>
      </c>
      <c r="SGW1336" s="62">
        <f>SUM(SGW1333:SGW1334)</f>
        <v>0</v>
      </c>
      <c r="SGX1336" s="62">
        <f>SGW1336/SGV1336</f>
        <v>0</v>
      </c>
      <c r="SGY1336" s="62">
        <f>SGV1336-SGW1336</f>
        <v>1000000</v>
      </c>
      <c r="SGZ1336" s="62">
        <f>SUM(SGZ1333:SGZ1334)</f>
        <v>2000000</v>
      </c>
      <c r="SHA1336" s="62">
        <f>SUM(SHA1333:SHA1334)</f>
        <v>0</v>
      </c>
      <c r="SHB1336" s="62">
        <f>SHA1336/SGZ1336</f>
        <v>0</v>
      </c>
      <c r="SHC1336" s="62">
        <f>SGZ1336-SHA1336</f>
        <v>2000000</v>
      </c>
      <c r="SHD1336" s="62">
        <f>SGZ1336+SGV1336</f>
        <v>3000000</v>
      </c>
      <c r="SHK1336" s="62" t="s">
        <v>1938</v>
      </c>
      <c r="SHL1336" s="62">
        <f>SUM(SHL1333:SHL1334)</f>
        <v>1000000</v>
      </c>
      <c r="SHM1336" s="62">
        <f>SUM(SHM1333:SHM1334)</f>
        <v>0</v>
      </c>
      <c r="SHN1336" s="62">
        <f>SHM1336/SHL1336</f>
        <v>0</v>
      </c>
      <c r="SHO1336" s="62">
        <f>SHL1336-SHM1336</f>
        <v>1000000</v>
      </c>
      <c r="SHP1336" s="62">
        <f>SUM(SHP1333:SHP1334)</f>
        <v>2000000</v>
      </c>
      <c r="SHQ1336" s="62">
        <f>SUM(SHQ1333:SHQ1334)</f>
        <v>0</v>
      </c>
      <c r="SHR1336" s="62">
        <f>SHQ1336/SHP1336</f>
        <v>0</v>
      </c>
      <c r="SHS1336" s="62">
        <f>SHP1336-SHQ1336</f>
        <v>2000000</v>
      </c>
      <c r="SHT1336" s="62">
        <f>SHP1336+SHL1336</f>
        <v>3000000</v>
      </c>
      <c r="SIA1336" s="62" t="s">
        <v>1938</v>
      </c>
      <c r="SIB1336" s="62">
        <f>SUM(SIB1333:SIB1334)</f>
        <v>1000000</v>
      </c>
      <c r="SIC1336" s="62">
        <f>SUM(SIC1333:SIC1334)</f>
        <v>0</v>
      </c>
      <c r="SID1336" s="62">
        <f>SIC1336/SIB1336</f>
        <v>0</v>
      </c>
      <c r="SIE1336" s="62">
        <f>SIB1336-SIC1336</f>
        <v>1000000</v>
      </c>
      <c r="SIF1336" s="62">
        <f>SUM(SIF1333:SIF1334)</f>
        <v>2000000</v>
      </c>
      <c r="SIG1336" s="62">
        <f>SUM(SIG1333:SIG1334)</f>
        <v>0</v>
      </c>
      <c r="SIH1336" s="62">
        <f>SIG1336/SIF1336</f>
        <v>0</v>
      </c>
      <c r="SII1336" s="62">
        <f>SIF1336-SIG1336</f>
        <v>2000000</v>
      </c>
      <c r="SIJ1336" s="62">
        <f>SIF1336+SIB1336</f>
        <v>3000000</v>
      </c>
      <c r="SIQ1336" s="62" t="s">
        <v>1938</v>
      </c>
      <c r="SIR1336" s="62">
        <f>SUM(SIR1333:SIR1334)</f>
        <v>1000000</v>
      </c>
      <c r="SIS1336" s="62">
        <f>SUM(SIS1333:SIS1334)</f>
        <v>0</v>
      </c>
      <c r="SIT1336" s="62">
        <f>SIS1336/SIR1336</f>
        <v>0</v>
      </c>
      <c r="SIU1336" s="62">
        <f>SIR1336-SIS1336</f>
        <v>1000000</v>
      </c>
      <c r="SIV1336" s="62">
        <f>SUM(SIV1333:SIV1334)</f>
        <v>2000000</v>
      </c>
      <c r="SIW1336" s="62">
        <f>SUM(SIW1333:SIW1334)</f>
        <v>0</v>
      </c>
      <c r="SIX1336" s="62">
        <f>SIW1336/SIV1336</f>
        <v>0</v>
      </c>
      <c r="SIY1336" s="62">
        <f>SIV1336-SIW1336</f>
        <v>2000000</v>
      </c>
      <c r="SIZ1336" s="62">
        <f>SIV1336+SIR1336</f>
        <v>3000000</v>
      </c>
      <c r="SJG1336" s="62" t="s">
        <v>1938</v>
      </c>
      <c r="SJH1336" s="62">
        <f>SUM(SJH1333:SJH1334)</f>
        <v>1000000</v>
      </c>
      <c r="SJI1336" s="62">
        <f>SUM(SJI1333:SJI1334)</f>
        <v>0</v>
      </c>
      <c r="SJJ1336" s="62">
        <f>SJI1336/SJH1336</f>
        <v>0</v>
      </c>
      <c r="SJK1336" s="62">
        <f>SJH1336-SJI1336</f>
        <v>1000000</v>
      </c>
      <c r="SJL1336" s="62">
        <f>SUM(SJL1333:SJL1334)</f>
        <v>2000000</v>
      </c>
      <c r="SJM1336" s="62">
        <f>SUM(SJM1333:SJM1334)</f>
        <v>0</v>
      </c>
      <c r="SJN1336" s="62">
        <f>SJM1336/SJL1336</f>
        <v>0</v>
      </c>
      <c r="SJO1336" s="62">
        <f>SJL1336-SJM1336</f>
        <v>2000000</v>
      </c>
      <c r="SJP1336" s="62">
        <f>SJL1336+SJH1336</f>
        <v>3000000</v>
      </c>
      <c r="SJW1336" s="62" t="s">
        <v>1938</v>
      </c>
      <c r="SJX1336" s="62">
        <f>SUM(SJX1333:SJX1334)</f>
        <v>1000000</v>
      </c>
      <c r="SJY1336" s="62">
        <f>SUM(SJY1333:SJY1334)</f>
        <v>0</v>
      </c>
      <c r="SJZ1336" s="62">
        <f>SJY1336/SJX1336</f>
        <v>0</v>
      </c>
      <c r="SKA1336" s="62">
        <f>SJX1336-SJY1336</f>
        <v>1000000</v>
      </c>
      <c r="SKB1336" s="62">
        <f>SUM(SKB1333:SKB1334)</f>
        <v>2000000</v>
      </c>
      <c r="SKC1336" s="62">
        <f>SUM(SKC1333:SKC1334)</f>
        <v>0</v>
      </c>
      <c r="SKD1336" s="62">
        <f>SKC1336/SKB1336</f>
        <v>0</v>
      </c>
      <c r="SKE1336" s="62">
        <f>SKB1336-SKC1336</f>
        <v>2000000</v>
      </c>
      <c r="SKF1336" s="62">
        <f>SKB1336+SJX1336</f>
        <v>3000000</v>
      </c>
      <c r="SKM1336" s="62" t="s">
        <v>1938</v>
      </c>
      <c r="SKN1336" s="62">
        <f>SUM(SKN1333:SKN1334)</f>
        <v>1000000</v>
      </c>
      <c r="SKO1336" s="62">
        <f>SUM(SKO1333:SKO1334)</f>
        <v>0</v>
      </c>
      <c r="SKP1336" s="62">
        <f>SKO1336/SKN1336</f>
        <v>0</v>
      </c>
      <c r="SKQ1336" s="62">
        <f>SKN1336-SKO1336</f>
        <v>1000000</v>
      </c>
      <c r="SKR1336" s="62">
        <f>SUM(SKR1333:SKR1334)</f>
        <v>2000000</v>
      </c>
      <c r="SKS1336" s="62">
        <f>SUM(SKS1333:SKS1334)</f>
        <v>0</v>
      </c>
      <c r="SKT1336" s="62">
        <f>SKS1336/SKR1336</f>
        <v>0</v>
      </c>
      <c r="SKU1336" s="62">
        <f>SKR1336-SKS1336</f>
        <v>2000000</v>
      </c>
      <c r="SKV1336" s="62">
        <f>SKR1336+SKN1336</f>
        <v>3000000</v>
      </c>
      <c r="SLC1336" s="62" t="s">
        <v>1938</v>
      </c>
      <c r="SLD1336" s="62">
        <f>SUM(SLD1333:SLD1334)</f>
        <v>1000000</v>
      </c>
      <c r="SLE1336" s="62">
        <f>SUM(SLE1333:SLE1334)</f>
        <v>0</v>
      </c>
      <c r="SLF1336" s="62">
        <f>SLE1336/SLD1336</f>
        <v>0</v>
      </c>
      <c r="SLG1336" s="62">
        <f>SLD1336-SLE1336</f>
        <v>1000000</v>
      </c>
      <c r="SLH1336" s="62">
        <f>SUM(SLH1333:SLH1334)</f>
        <v>2000000</v>
      </c>
      <c r="SLI1336" s="62">
        <f>SUM(SLI1333:SLI1334)</f>
        <v>0</v>
      </c>
      <c r="SLJ1336" s="62">
        <f>SLI1336/SLH1336</f>
        <v>0</v>
      </c>
      <c r="SLK1336" s="62">
        <f>SLH1336-SLI1336</f>
        <v>2000000</v>
      </c>
      <c r="SLL1336" s="62">
        <f>SLH1336+SLD1336</f>
        <v>3000000</v>
      </c>
      <c r="SLS1336" s="62" t="s">
        <v>1938</v>
      </c>
      <c r="SLT1336" s="62">
        <f>SUM(SLT1333:SLT1334)</f>
        <v>1000000</v>
      </c>
      <c r="SLU1336" s="62">
        <f>SUM(SLU1333:SLU1334)</f>
        <v>0</v>
      </c>
      <c r="SLV1336" s="62">
        <f>SLU1336/SLT1336</f>
        <v>0</v>
      </c>
      <c r="SLW1336" s="62">
        <f>SLT1336-SLU1336</f>
        <v>1000000</v>
      </c>
      <c r="SLX1336" s="62">
        <f>SUM(SLX1333:SLX1334)</f>
        <v>2000000</v>
      </c>
      <c r="SLY1336" s="62">
        <f>SUM(SLY1333:SLY1334)</f>
        <v>0</v>
      </c>
      <c r="SLZ1336" s="62">
        <f>SLY1336/SLX1336</f>
        <v>0</v>
      </c>
      <c r="SMA1336" s="62">
        <f>SLX1336-SLY1336</f>
        <v>2000000</v>
      </c>
      <c r="SMB1336" s="62">
        <f>SLX1336+SLT1336</f>
        <v>3000000</v>
      </c>
      <c r="SMI1336" s="62" t="s">
        <v>1938</v>
      </c>
      <c r="SMJ1336" s="62">
        <f>SUM(SMJ1333:SMJ1334)</f>
        <v>1000000</v>
      </c>
      <c r="SMK1336" s="62">
        <f>SUM(SMK1333:SMK1334)</f>
        <v>0</v>
      </c>
      <c r="SML1336" s="62">
        <f>SMK1336/SMJ1336</f>
        <v>0</v>
      </c>
      <c r="SMM1336" s="62">
        <f>SMJ1336-SMK1336</f>
        <v>1000000</v>
      </c>
      <c r="SMN1336" s="62">
        <f>SUM(SMN1333:SMN1334)</f>
        <v>2000000</v>
      </c>
      <c r="SMO1336" s="62">
        <f>SUM(SMO1333:SMO1334)</f>
        <v>0</v>
      </c>
      <c r="SMP1336" s="62">
        <f>SMO1336/SMN1336</f>
        <v>0</v>
      </c>
      <c r="SMQ1336" s="62">
        <f>SMN1336-SMO1336</f>
        <v>2000000</v>
      </c>
      <c r="SMR1336" s="62">
        <f>SMN1336+SMJ1336</f>
        <v>3000000</v>
      </c>
      <c r="SMY1336" s="62" t="s">
        <v>1938</v>
      </c>
      <c r="SMZ1336" s="62">
        <f>SUM(SMZ1333:SMZ1334)</f>
        <v>1000000</v>
      </c>
      <c r="SNA1336" s="62">
        <f>SUM(SNA1333:SNA1334)</f>
        <v>0</v>
      </c>
      <c r="SNB1336" s="62">
        <f>SNA1336/SMZ1336</f>
        <v>0</v>
      </c>
      <c r="SNC1336" s="62">
        <f>SMZ1336-SNA1336</f>
        <v>1000000</v>
      </c>
      <c r="SND1336" s="62">
        <f>SUM(SND1333:SND1334)</f>
        <v>2000000</v>
      </c>
      <c r="SNE1336" s="62">
        <f>SUM(SNE1333:SNE1334)</f>
        <v>0</v>
      </c>
      <c r="SNF1336" s="62">
        <f>SNE1336/SND1336</f>
        <v>0</v>
      </c>
      <c r="SNG1336" s="62">
        <f>SND1336-SNE1336</f>
        <v>2000000</v>
      </c>
      <c r="SNH1336" s="62">
        <f>SND1336+SMZ1336</f>
        <v>3000000</v>
      </c>
      <c r="SNO1336" s="62" t="s">
        <v>1938</v>
      </c>
      <c r="SNP1336" s="62">
        <f>SUM(SNP1333:SNP1334)</f>
        <v>1000000</v>
      </c>
      <c r="SNQ1336" s="62">
        <f>SUM(SNQ1333:SNQ1334)</f>
        <v>0</v>
      </c>
      <c r="SNR1336" s="62">
        <f>SNQ1336/SNP1336</f>
        <v>0</v>
      </c>
      <c r="SNS1336" s="62">
        <f>SNP1336-SNQ1336</f>
        <v>1000000</v>
      </c>
      <c r="SNT1336" s="62">
        <f>SUM(SNT1333:SNT1334)</f>
        <v>2000000</v>
      </c>
      <c r="SNU1336" s="62">
        <f>SUM(SNU1333:SNU1334)</f>
        <v>0</v>
      </c>
      <c r="SNV1336" s="62">
        <f>SNU1336/SNT1336</f>
        <v>0</v>
      </c>
      <c r="SNW1336" s="62">
        <f>SNT1336-SNU1336</f>
        <v>2000000</v>
      </c>
      <c r="SNX1336" s="62">
        <f>SNT1336+SNP1336</f>
        <v>3000000</v>
      </c>
      <c r="SOE1336" s="62" t="s">
        <v>1938</v>
      </c>
      <c r="SOF1336" s="62">
        <f>SUM(SOF1333:SOF1334)</f>
        <v>1000000</v>
      </c>
      <c r="SOG1336" s="62">
        <f>SUM(SOG1333:SOG1334)</f>
        <v>0</v>
      </c>
      <c r="SOH1336" s="62">
        <f>SOG1336/SOF1336</f>
        <v>0</v>
      </c>
      <c r="SOI1336" s="62">
        <f>SOF1336-SOG1336</f>
        <v>1000000</v>
      </c>
      <c r="SOJ1336" s="62">
        <f>SUM(SOJ1333:SOJ1334)</f>
        <v>2000000</v>
      </c>
      <c r="SOK1336" s="62">
        <f>SUM(SOK1333:SOK1334)</f>
        <v>0</v>
      </c>
      <c r="SOL1336" s="62">
        <f>SOK1336/SOJ1336</f>
        <v>0</v>
      </c>
      <c r="SOM1336" s="62">
        <f>SOJ1336-SOK1336</f>
        <v>2000000</v>
      </c>
      <c r="SON1336" s="62">
        <f>SOJ1336+SOF1336</f>
        <v>3000000</v>
      </c>
      <c r="SOU1336" s="62" t="s">
        <v>1938</v>
      </c>
      <c r="SOV1336" s="62">
        <f>SUM(SOV1333:SOV1334)</f>
        <v>1000000</v>
      </c>
      <c r="SOW1336" s="62">
        <f>SUM(SOW1333:SOW1334)</f>
        <v>0</v>
      </c>
      <c r="SOX1336" s="62">
        <f>SOW1336/SOV1336</f>
        <v>0</v>
      </c>
      <c r="SOY1336" s="62">
        <f>SOV1336-SOW1336</f>
        <v>1000000</v>
      </c>
      <c r="SOZ1336" s="62">
        <f>SUM(SOZ1333:SOZ1334)</f>
        <v>2000000</v>
      </c>
      <c r="SPA1336" s="62">
        <f>SUM(SPA1333:SPA1334)</f>
        <v>0</v>
      </c>
      <c r="SPB1336" s="62">
        <f>SPA1336/SOZ1336</f>
        <v>0</v>
      </c>
      <c r="SPC1336" s="62">
        <f>SOZ1336-SPA1336</f>
        <v>2000000</v>
      </c>
      <c r="SPD1336" s="62">
        <f>SOZ1336+SOV1336</f>
        <v>3000000</v>
      </c>
      <c r="SPK1336" s="62" t="s">
        <v>1938</v>
      </c>
      <c r="SPL1336" s="62">
        <f>SUM(SPL1333:SPL1334)</f>
        <v>1000000</v>
      </c>
      <c r="SPM1336" s="62">
        <f>SUM(SPM1333:SPM1334)</f>
        <v>0</v>
      </c>
      <c r="SPN1336" s="62">
        <f>SPM1336/SPL1336</f>
        <v>0</v>
      </c>
      <c r="SPO1336" s="62">
        <f>SPL1336-SPM1336</f>
        <v>1000000</v>
      </c>
      <c r="SPP1336" s="62">
        <f>SUM(SPP1333:SPP1334)</f>
        <v>2000000</v>
      </c>
      <c r="SPQ1336" s="62">
        <f>SUM(SPQ1333:SPQ1334)</f>
        <v>0</v>
      </c>
      <c r="SPR1336" s="62">
        <f>SPQ1336/SPP1336</f>
        <v>0</v>
      </c>
      <c r="SPS1336" s="62">
        <f>SPP1336-SPQ1336</f>
        <v>2000000</v>
      </c>
      <c r="SPT1336" s="62">
        <f>SPP1336+SPL1336</f>
        <v>3000000</v>
      </c>
      <c r="SQA1336" s="62" t="s">
        <v>1938</v>
      </c>
      <c r="SQB1336" s="62">
        <f>SUM(SQB1333:SQB1334)</f>
        <v>1000000</v>
      </c>
      <c r="SQC1336" s="62">
        <f>SUM(SQC1333:SQC1334)</f>
        <v>0</v>
      </c>
      <c r="SQD1336" s="62">
        <f>SQC1336/SQB1336</f>
        <v>0</v>
      </c>
      <c r="SQE1336" s="62">
        <f>SQB1336-SQC1336</f>
        <v>1000000</v>
      </c>
      <c r="SQF1336" s="62">
        <f>SUM(SQF1333:SQF1334)</f>
        <v>2000000</v>
      </c>
      <c r="SQG1336" s="62">
        <f>SUM(SQG1333:SQG1334)</f>
        <v>0</v>
      </c>
      <c r="SQH1336" s="62">
        <f>SQG1336/SQF1336</f>
        <v>0</v>
      </c>
      <c r="SQI1336" s="62">
        <f>SQF1336-SQG1336</f>
        <v>2000000</v>
      </c>
      <c r="SQJ1336" s="62">
        <f>SQF1336+SQB1336</f>
        <v>3000000</v>
      </c>
      <c r="SQQ1336" s="62" t="s">
        <v>1938</v>
      </c>
      <c r="SQR1336" s="62">
        <f>SUM(SQR1333:SQR1334)</f>
        <v>1000000</v>
      </c>
      <c r="SQS1336" s="62">
        <f>SUM(SQS1333:SQS1334)</f>
        <v>0</v>
      </c>
      <c r="SQT1336" s="62">
        <f>SQS1336/SQR1336</f>
        <v>0</v>
      </c>
      <c r="SQU1336" s="62">
        <f>SQR1336-SQS1336</f>
        <v>1000000</v>
      </c>
      <c r="SQV1336" s="62">
        <f>SUM(SQV1333:SQV1334)</f>
        <v>2000000</v>
      </c>
      <c r="SQW1336" s="62">
        <f>SUM(SQW1333:SQW1334)</f>
        <v>0</v>
      </c>
      <c r="SQX1336" s="62">
        <f>SQW1336/SQV1336</f>
        <v>0</v>
      </c>
      <c r="SQY1336" s="62">
        <f>SQV1336-SQW1336</f>
        <v>2000000</v>
      </c>
      <c r="SQZ1336" s="62">
        <f>SQV1336+SQR1336</f>
        <v>3000000</v>
      </c>
      <c r="SRG1336" s="62" t="s">
        <v>1938</v>
      </c>
      <c r="SRH1336" s="62">
        <f>SUM(SRH1333:SRH1334)</f>
        <v>1000000</v>
      </c>
      <c r="SRI1336" s="62">
        <f>SUM(SRI1333:SRI1334)</f>
        <v>0</v>
      </c>
      <c r="SRJ1336" s="62">
        <f>SRI1336/SRH1336</f>
        <v>0</v>
      </c>
      <c r="SRK1336" s="62">
        <f>SRH1336-SRI1336</f>
        <v>1000000</v>
      </c>
      <c r="SRL1336" s="62">
        <f>SUM(SRL1333:SRL1334)</f>
        <v>2000000</v>
      </c>
      <c r="SRM1336" s="62">
        <f>SUM(SRM1333:SRM1334)</f>
        <v>0</v>
      </c>
      <c r="SRN1336" s="62">
        <f>SRM1336/SRL1336</f>
        <v>0</v>
      </c>
      <c r="SRO1336" s="62">
        <f>SRL1336-SRM1336</f>
        <v>2000000</v>
      </c>
      <c r="SRP1336" s="62">
        <f>SRL1336+SRH1336</f>
        <v>3000000</v>
      </c>
      <c r="SRW1336" s="62" t="s">
        <v>1938</v>
      </c>
      <c r="SRX1336" s="62">
        <f>SUM(SRX1333:SRX1334)</f>
        <v>1000000</v>
      </c>
      <c r="SRY1336" s="62">
        <f>SUM(SRY1333:SRY1334)</f>
        <v>0</v>
      </c>
      <c r="SRZ1336" s="62">
        <f>SRY1336/SRX1336</f>
        <v>0</v>
      </c>
      <c r="SSA1336" s="62">
        <f>SRX1336-SRY1336</f>
        <v>1000000</v>
      </c>
      <c r="SSB1336" s="62">
        <f>SUM(SSB1333:SSB1334)</f>
        <v>2000000</v>
      </c>
      <c r="SSC1336" s="62">
        <f>SUM(SSC1333:SSC1334)</f>
        <v>0</v>
      </c>
      <c r="SSD1336" s="62">
        <f>SSC1336/SSB1336</f>
        <v>0</v>
      </c>
      <c r="SSE1336" s="62">
        <f>SSB1336-SSC1336</f>
        <v>2000000</v>
      </c>
      <c r="SSF1336" s="62">
        <f>SSB1336+SRX1336</f>
        <v>3000000</v>
      </c>
      <c r="SSM1336" s="62" t="s">
        <v>1938</v>
      </c>
      <c r="SSN1336" s="62">
        <f>SUM(SSN1333:SSN1334)</f>
        <v>1000000</v>
      </c>
      <c r="SSO1336" s="62">
        <f>SUM(SSO1333:SSO1334)</f>
        <v>0</v>
      </c>
      <c r="SSP1336" s="62">
        <f>SSO1336/SSN1336</f>
        <v>0</v>
      </c>
      <c r="SSQ1336" s="62">
        <f>SSN1336-SSO1336</f>
        <v>1000000</v>
      </c>
      <c r="SSR1336" s="62">
        <f>SUM(SSR1333:SSR1334)</f>
        <v>2000000</v>
      </c>
      <c r="SSS1336" s="62">
        <f>SUM(SSS1333:SSS1334)</f>
        <v>0</v>
      </c>
      <c r="SST1336" s="62">
        <f>SSS1336/SSR1336</f>
        <v>0</v>
      </c>
      <c r="SSU1336" s="62">
        <f>SSR1336-SSS1336</f>
        <v>2000000</v>
      </c>
      <c r="SSV1336" s="62">
        <f>SSR1336+SSN1336</f>
        <v>3000000</v>
      </c>
      <c r="STC1336" s="62" t="s">
        <v>1938</v>
      </c>
      <c r="STD1336" s="62">
        <f>SUM(STD1333:STD1334)</f>
        <v>1000000</v>
      </c>
      <c r="STE1336" s="62">
        <f>SUM(STE1333:STE1334)</f>
        <v>0</v>
      </c>
      <c r="STF1336" s="62">
        <f>STE1336/STD1336</f>
        <v>0</v>
      </c>
      <c r="STG1336" s="62">
        <f>STD1336-STE1336</f>
        <v>1000000</v>
      </c>
      <c r="STH1336" s="62">
        <f>SUM(STH1333:STH1334)</f>
        <v>2000000</v>
      </c>
      <c r="STI1336" s="62">
        <f>SUM(STI1333:STI1334)</f>
        <v>0</v>
      </c>
      <c r="STJ1336" s="62">
        <f>STI1336/STH1336</f>
        <v>0</v>
      </c>
      <c r="STK1336" s="62">
        <f>STH1336-STI1336</f>
        <v>2000000</v>
      </c>
      <c r="STL1336" s="62">
        <f>STH1336+STD1336</f>
        <v>3000000</v>
      </c>
      <c r="STS1336" s="62" t="s">
        <v>1938</v>
      </c>
      <c r="STT1336" s="62">
        <f>SUM(STT1333:STT1334)</f>
        <v>1000000</v>
      </c>
      <c r="STU1336" s="62">
        <f>SUM(STU1333:STU1334)</f>
        <v>0</v>
      </c>
      <c r="STV1336" s="62">
        <f>STU1336/STT1336</f>
        <v>0</v>
      </c>
      <c r="STW1336" s="62">
        <f>STT1336-STU1336</f>
        <v>1000000</v>
      </c>
      <c r="STX1336" s="62">
        <f>SUM(STX1333:STX1334)</f>
        <v>2000000</v>
      </c>
      <c r="STY1336" s="62">
        <f>SUM(STY1333:STY1334)</f>
        <v>0</v>
      </c>
      <c r="STZ1336" s="62">
        <f>STY1336/STX1336</f>
        <v>0</v>
      </c>
      <c r="SUA1336" s="62">
        <f>STX1336-STY1336</f>
        <v>2000000</v>
      </c>
      <c r="SUB1336" s="62">
        <f>STX1336+STT1336</f>
        <v>3000000</v>
      </c>
      <c r="SUI1336" s="62" t="s">
        <v>1938</v>
      </c>
      <c r="SUJ1336" s="62">
        <f>SUM(SUJ1333:SUJ1334)</f>
        <v>1000000</v>
      </c>
      <c r="SUK1336" s="62">
        <f>SUM(SUK1333:SUK1334)</f>
        <v>0</v>
      </c>
      <c r="SUL1336" s="62">
        <f>SUK1336/SUJ1336</f>
        <v>0</v>
      </c>
      <c r="SUM1336" s="62">
        <f>SUJ1336-SUK1336</f>
        <v>1000000</v>
      </c>
      <c r="SUN1336" s="62">
        <f>SUM(SUN1333:SUN1334)</f>
        <v>2000000</v>
      </c>
      <c r="SUO1336" s="62">
        <f>SUM(SUO1333:SUO1334)</f>
        <v>0</v>
      </c>
      <c r="SUP1336" s="62">
        <f>SUO1336/SUN1336</f>
        <v>0</v>
      </c>
      <c r="SUQ1336" s="62">
        <f>SUN1336-SUO1336</f>
        <v>2000000</v>
      </c>
      <c r="SUR1336" s="62">
        <f>SUN1336+SUJ1336</f>
        <v>3000000</v>
      </c>
      <c r="SUY1336" s="62" t="s">
        <v>1938</v>
      </c>
      <c r="SUZ1336" s="62">
        <f>SUM(SUZ1333:SUZ1334)</f>
        <v>1000000</v>
      </c>
      <c r="SVA1336" s="62">
        <f>SUM(SVA1333:SVA1334)</f>
        <v>0</v>
      </c>
      <c r="SVB1336" s="62">
        <f>SVA1336/SUZ1336</f>
        <v>0</v>
      </c>
      <c r="SVC1336" s="62">
        <f>SUZ1336-SVA1336</f>
        <v>1000000</v>
      </c>
      <c r="SVD1336" s="62">
        <f>SUM(SVD1333:SVD1334)</f>
        <v>2000000</v>
      </c>
      <c r="SVE1336" s="62">
        <f>SUM(SVE1333:SVE1334)</f>
        <v>0</v>
      </c>
      <c r="SVF1336" s="62">
        <f>SVE1336/SVD1336</f>
        <v>0</v>
      </c>
      <c r="SVG1336" s="62">
        <f>SVD1336-SVE1336</f>
        <v>2000000</v>
      </c>
      <c r="SVH1336" s="62">
        <f>SVD1336+SUZ1336</f>
        <v>3000000</v>
      </c>
      <c r="SVO1336" s="62" t="s">
        <v>1938</v>
      </c>
      <c r="SVP1336" s="62">
        <f>SUM(SVP1333:SVP1334)</f>
        <v>1000000</v>
      </c>
      <c r="SVQ1336" s="62">
        <f>SUM(SVQ1333:SVQ1334)</f>
        <v>0</v>
      </c>
      <c r="SVR1336" s="62">
        <f>SVQ1336/SVP1336</f>
        <v>0</v>
      </c>
      <c r="SVS1336" s="62">
        <f>SVP1336-SVQ1336</f>
        <v>1000000</v>
      </c>
      <c r="SVT1336" s="62">
        <f>SUM(SVT1333:SVT1334)</f>
        <v>2000000</v>
      </c>
      <c r="SVU1336" s="62">
        <f>SUM(SVU1333:SVU1334)</f>
        <v>0</v>
      </c>
      <c r="SVV1336" s="62">
        <f>SVU1336/SVT1336</f>
        <v>0</v>
      </c>
      <c r="SVW1336" s="62">
        <f>SVT1336-SVU1336</f>
        <v>2000000</v>
      </c>
      <c r="SVX1336" s="62">
        <f>SVT1336+SVP1336</f>
        <v>3000000</v>
      </c>
      <c r="SWE1336" s="62" t="s">
        <v>1938</v>
      </c>
      <c r="SWF1336" s="62">
        <f>SUM(SWF1333:SWF1334)</f>
        <v>1000000</v>
      </c>
      <c r="SWG1336" s="62">
        <f>SUM(SWG1333:SWG1334)</f>
        <v>0</v>
      </c>
      <c r="SWH1336" s="62">
        <f>SWG1336/SWF1336</f>
        <v>0</v>
      </c>
      <c r="SWI1336" s="62">
        <f>SWF1336-SWG1336</f>
        <v>1000000</v>
      </c>
      <c r="SWJ1336" s="62">
        <f>SUM(SWJ1333:SWJ1334)</f>
        <v>2000000</v>
      </c>
      <c r="SWK1336" s="62">
        <f>SUM(SWK1333:SWK1334)</f>
        <v>0</v>
      </c>
      <c r="SWL1336" s="62">
        <f>SWK1336/SWJ1336</f>
        <v>0</v>
      </c>
      <c r="SWM1336" s="62">
        <f>SWJ1336-SWK1336</f>
        <v>2000000</v>
      </c>
      <c r="SWN1336" s="62">
        <f>SWJ1336+SWF1336</f>
        <v>3000000</v>
      </c>
      <c r="SWU1336" s="62" t="s">
        <v>1938</v>
      </c>
      <c r="SWV1336" s="62">
        <f>SUM(SWV1333:SWV1334)</f>
        <v>1000000</v>
      </c>
      <c r="SWW1336" s="62">
        <f>SUM(SWW1333:SWW1334)</f>
        <v>0</v>
      </c>
      <c r="SWX1336" s="62">
        <f>SWW1336/SWV1336</f>
        <v>0</v>
      </c>
      <c r="SWY1336" s="62">
        <f>SWV1336-SWW1336</f>
        <v>1000000</v>
      </c>
      <c r="SWZ1336" s="62">
        <f>SUM(SWZ1333:SWZ1334)</f>
        <v>2000000</v>
      </c>
      <c r="SXA1336" s="62">
        <f>SUM(SXA1333:SXA1334)</f>
        <v>0</v>
      </c>
      <c r="SXB1336" s="62">
        <f>SXA1336/SWZ1336</f>
        <v>0</v>
      </c>
      <c r="SXC1336" s="62">
        <f>SWZ1336-SXA1336</f>
        <v>2000000</v>
      </c>
      <c r="SXD1336" s="62">
        <f>SWZ1336+SWV1336</f>
        <v>3000000</v>
      </c>
      <c r="SXK1336" s="62" t="s">
        <v>1938</v>
      </c>
      <c r="SXL1336" s="62">
        <f>SUM(SXL1333:SXL1334)</f>
        <v>1000000</v>
      </c>
      <c r="SXM1336" s="62">
        <f>SUM(SXM1333:SXM1334)</f>
        <v>0</v>
      </c>
      <c r="SXN1336" s="62">
        <f>SXM1336/SXL1336</f>
        <v>0</v>
      </c>
      <c r="SXO1336" s="62">
        <f>SXL1336-SXM1336</f>
        <v>1000000</v>
      </c>
      <c r="SXP1336" s="62">
        <f>SUM(SXP1333:SXP1334)</f>
        <v>2000000</v>
      </c>
      <c r="SXQ1336" s="62">
        <f>SUM(SXQ1333:SXQ1334)</f>
        <v>0</v>
      </c>
      <c r="SXR1336" s="62">
        <f>SXQ1336/SXP1336</f>
        <v>0</v>
      </c>
      <c r="SXS1336" s="62">
        <f>SXP1336-SXQ1336</f>
        <v>2000000</v>
      </c>
      <c r="SXT1336" s="62">
        <f>SXP1336+SXL1336</f>
        <v>3000000</v>
      </c>
      <c r="SYA1336" s="62" t="s">
        <v>1938</v>
      </c>
      <c r="SYB1336" s="62">
        <f>SUM(SYB1333:SYB1334)</f>
        <v>1000000</v>
      </c>
      <c r="SYC1336" s="62">
        <f>SUM(SYC1333:SYC1334)</f>
        <v>0</v>
      </c>
      <c r="SYD1336" s="62">
        <f>SYC1336/SYB1336</f>
        <v>0</v>
      </c>
      <c r="SYE1336" s="62">
        <f>SYB1336-SYC1336</f>
        <v>1000000</v>
      </c>
      <c r="SYF1336" s="62">
        <f>SUM(SYF1333:SYF1334)</f>
        <v>2000000</v>
      </c>
      <c r="SYG1336" s="62">
        <f>SUM(SYG1333:SYG1334)</f>
        <v>0</v>
      </c>
      <c r="SYH1336" s="62">
        <f>SYG1336/SYF1336</f>
        <v>0</v>
      </c>
      <c r="SYI1336" s="62">
        <f>SYF1336-SYG1336</f>
        <v>2000000</v>
      </c>
      <c r="SYJ1336" s="62">
        <f>SYF1336+SYB1336</f>
        <v>3000000</v>
      </c>
      <c r="SYQ1336" s="62" t="s">
        <v>1938</v>
      </c>
      <c r="SYR1336" s="62">
        <f>SUM(SYR1333:SYR1334)</f>
        <v>1000000</v>
      </c>
      <c r="SYS1336" s="62">
        <f>SUM(SYS1333:SYS1334)</f>
        <v>0</v>
      </c>
      <c r="SYT1336" s="62">
        <f>SYS1336/SYR1336</f>
        <v>0</v>
      </c>
      <c r="SYU1336" s="62">
        <f>SYR1336-SYS1336</f>
        <v>1000000</v>
      </c>
      <c r="SYV1336" s="62">
        <f>SUM(SYV1333:SYV1334)</f>
        <v>2000000</v>
      </c>
      <c r="SYW1336" s="62">
        <f>SUM(SYW1333:SYW1334)</f>
        <v>0</v>
      </c>
      <c r="SYX1336" s="62">
        <f>SYW1336/SYV1336</f>
        <v>0</v>
      </c>
      <c r="SYY1336" s="62">
        <f>SYV1336-SYW1336</f>
        <v>2000000</v>
      </c>
      <c r="SYZ1336" s="62">
        <f>SYV1336+SYR1336</f>
        <v>3000000</v>
      </c>
      <c r="SZG1336" s="62" t="s">
        <v>1938</v>
      </c>
      <c r="SZH1336" s="62">
        <f>SUM(SZH1333:SZH1334)</f>
        <v>1000000</v>
      </c>
      <c r="SZI1336" s="62">
        <f>SUM(SZI1333:SZI1334)</f>
        <v>0</v>
      </c>
      <c r="SZJ1336" s="62">
        <f>SZI1336/SZH1336</f>
        <v>0</v>
      </c>
      <c r="SZK1336" s="62">
        <f>SZH1336-SZI1336</f>
        <v>1000000</v>
      </c>
      <c r="SZL1336" s="62">
        <f>SUM(SZL1333:SZL1334)</f>
        <v>2000000</v>
      </c>
      <c r="SZM1336" s="62">
        <f>SUM(SZM1333:SZM1334)</f>
        <v>0</v>
      </c>
      <c r="SZN1336" s="62">
        <f>SZM1336/SZL1336</f>
        <v>0</v>
      </c>
      <c r="SZO1336" s="62">
        <f>SZL1336-SZM1336</f>
        <v>2000000</v>
      </c>
      <c r="SZP1336" s="62">
        <f>SZL1336+SZH1336</f>
        <v>3000000</v>
      </c>
      <c r="SZW1336" s="62" t="s">
        <v>1938</v>
      </c>
      <c r="SZX1336" s="62">
        <f>SUM(SZX1333:SZX1334)</f>
        <v>1000000</v>
      </c>
      <c r="SZY1336" s="62">
        <f>SUM(SZY1333:SZY1334)</f>
        <v>0</v>
      </c>
      <c r="SZZ1336" s="62">
        <f>SZY1336/SZX1336</f>
        <v>0</v>
      </c>
      <c r="TAA1336" s="62">
        <f>SZX1336-SZY1336</f>
        <v>1000000</v>
      </c>
      <c r="TAB1336" s="62">
        <f>SUM(TAB1333:TAB1334)</f>
        <v>2000000</v>
      </c>
      <c r="TAC1336" s="62">
        <f>SUM(TAC1333:TAC1334)</f>
        <v>0</v>
      </c>
      <c r="TAD1336" s="62">
        <f>TAC1336/TAB1336</f>
        <v>0</v>
      </c>
      <c r="TAE1336" s="62">
        <f>TAB1336-TAC1336</f>
        <v>2000000</v>
      </c>
      <c r="TAF1336" s="62">
        <f>TAB1336+SZX1336</f>
        <v>3000000</v>
      </c>
      <c r="TAM1336" s="62" t="s">
        <v>1938</v>
      </c>
      <c r="TAN1336" s="62">
        <f>SUM(TAN1333:TAN1334)</f>
        <v>1000000</v>
      </c>
      <c r="TAO1336" s="62">
        <f>SUM(TAO1333:TAO1334)</f>
        <v>0</v>
      </c>
      <c r="TAP1336" s="62">
        <f>TAO1336/TAN1336</f>
        <v>0</v>
      </c>
      <c r="TAQ1336" s="62">
        <f>TAN1336-TAO1336</f>
        <v>1000000</v>
      </c>
      <c r="TAR1336" s="62">
        <f>SUM(TAR1333:TAR1334)</f>
        <v>2000000</v>
      </c>
      <c r="TAS1336" s="62">
        <f>SUM(TAS1333:TAS1334)</f>
        <v>0</v>
      </c>
      <c r="TAT1336" s="62">
        <f>TAS1336/TAR1336</f>
        <v>0</v>
      </c>
      <c r="TAU1336" s="62">
        <f>TAR1336-TAS1336</f>
        <v>2000000</v>
      </c>
      <c r="TAV1336" s="62">
        <f>TAR1336+TAN1336</f>
        <v>3000000</v>
      </c>
      <c r="TBC1336" s="62" t="s">
        <v>1938</v>
      </c>
      <c r="TBD1336" s="62">
        <f>SUM(TBD1333:TBD1334)</f>
        <v>1000000</v>
      </c>
      <c r="TBE1336" s="62">
        <f>SUM(TBE1333:TBE1334)</f>
        <v>0</v>
      </c>
      <c r="TBF1336" s="62">
        <f>TBE1336/TBD1336</f>
        <v>0</v>
      </c>
      <c r="TBG1336" s="62">
        <f>TBD1336-TBE1336</f>
        <v>1000000</v>
      </c>
      <c r="TBH1336" s="62">
        <f>SUM(TBH1333:TBH1334)</f>
        <v>2000000</v>
      </c>
      <c r="TBI1336" s="62">
        <f>SUM(TBI1333:TBI1334)</f>
        <v>0</v>
      </c>
      <c r="TBJ1336" s="62">
        <f>TBI1336/TBH1336</f>
        <v>0</v>
      </c>
      <c r="TBK1336" s="62">
        <f>TBH1336-TBI1336</f>
        <v>2000000</v>
      </c>
      <c r="TBL1336" s="62">
        <f>TBH1336+TBD1336</f>
        <v>3000000</v>
      </c>
      <c r="TBS1336" s="62" t="s">
        <v>1938</v>
      </c>
      <c r="TBT1336" s="62">
        <f>SUM(TBT1333:TBT1334)</f>
        <v>1000000</v>
      </c>
      <c r="TBU1336" s="62">
        <f>SUM(TBU1333:TBU1334)</f>
        <v>0</v>
      </c>
      <c r="TBV1336" s="62">
        <f>TBU1336/TBT1336</f>
        <v>0</v>
      </c>
      <c r="TBW1336" s="62">
        <f>TBT1336-TBU1336</f>
        <v>1000000</v>
      </c>
      <c r="TBX1336" s="62">
        <f>SUM(TBX1333:TBX1334)</f>
        <v>2000000</v>
      </c>
      <c r="TBY1336" s="62">
        <f>SUM(TBY1333:TBY1334)</f>
        <v>0</v>
      </c>
      <c r="TBZ1336" s="62">
        <f>TBY1336/TBX1336</f>
        <v>0</v>
      </c>
      <c r="TCA1336" s="62">
        <f>TBX1336-TBY1336</f>
        <v>2000000</v>
      </c>
      <c r="TCB1336" s="62">
        <f>TBX1336+TBT1336</f>
        <v>3000000</v>
      </c>
      <c r="TCI1336" s="62" t="s">
        <v>1938</v>
      </c>
      <c r="TCJ1336" s="62">
        <f>SUM(TCJ1333:TCJ1334)</f>
        <v>1000000</v>
      </c>
      <c r="TCK1336" s="62">
        <f>SUM(TCK1333:TCK1334)</f>
        <v>0</v>
      </c>
      <c r="TCL1336" s="62">
        <f>TCK1336/TCJ1336</f>
        <v>0</v>
      </c>
      <c r="TCM1336" s="62">
        <f>TCJ1336-TCK1336</f>
        <v>1000000</v>
      </c>
      <c r="TCN1336" s="62">
        <f>SUM(TCN1333:TCN1334)</f>
        <v>2000000</v>
      </c>
      <c r="TCO1336" s="62">
        <f>SUM(TCO1333:TCO1334)</f>
        <v>0</v>
      </c>
      <c r="TCP1336" s="62">
        <f>TCO1336/TCN1336</f>
        <v>0</v>
      </c>
      <c r="TCQ1336" s="62">
        <f>TCN1336-TCO1336</f>
        <v>2000000</v>
      </c>
      <c r="TCR1336" s="62">
        <f>TCN1336+TCJ1336</f>
        <v>3000000</v>
      </c>
      <c r="TCY1336" s="62" t="s">
        <v>1938</v>
      </c>
      <c r="TCZ1336" s="62">
        <f>SUM(TCZ1333:TCZ1334)</f>
        <v>1000000</v>
      </c>
      <c r="TDA1336" s="62">
        <f>SUM(TDA1333:TDA1334)</f>
        <v>0</v>
      </c>
      <c r="TDB1336" s="62">
        <f>TDA1336/TCZ1336</f>
        <v>0</v>
      </c>
      <c r="TDC1336" s="62">
        <f>TCZ1336-TDA1336</f>
        <v>1000000</v>
      </c>
      <c r="TDD1336" s="62">
        <f>SUM(TDD1333:TDD1334)</f>
        <v>2000000</v>
      </c>
      <c r="TDE1336" s="62">
        <f>SUM(TDE1333:TDE1334)</f>
        <v>0</v>
      </c>
      <c r="TDF1336" s="62">
        <f>TDE1336/TDD1336</f>
        <v>0</v>
      </c>
      <c r="TDG1336" s="62">
        <f>TDD1336-TDE1336</f>
        <v>2000000</v>
      </c>
      <c r="TDH1336" s="62">
        <f>TDD1336+TCZ1336</f>
        <v>3000000</v>
      </c>
      <c r="TDO1336" s="62" t="s">
        <v>1938</v>
      </c>
      <c r="TDP1336" s="62">
        <f>SUM(TDP1333:TDP1334)</f>
        <v>1000000</v>
      </c>
      <c r="TDQ1336" s="62">
        <f>SUM(TDQ1333:TDQ1334)</f>
        <v>0</v>
      </c>
      <c r="TDR1336" s="62">
        <f>TDQ1336/TDP1336</f>
        <v>0</v>
      </c>
      <c r="TDS1336" s="62">
        <f>TDP1336-TDQ1336</f>
        <v>1000000</v>
      </c>
      <c r="TDT1336" s="62">
        <f>SUM(TDT1333:TDT1334)</f>
        <v>2000000</v>
      </c>
      <c r="TDU1336" s="62">
        <f>SUM(TDU1333:TDU1334)</f>
        <v>0</v>
      </c>
      <c r="TDV1336" s="62">
        <f>TDU1336/TDT1336</f>
        <v>0</v>
      </c>
      <c r="TDW1336" s="62">
        <f>TDT1336-TDU1336</f>
        <v>2000000</v>
      </c>
      <c r="TDX1336" s="62">
        <f>TDT1336+TDP1336</f>
        <v>3000000</v>
      </c>
      <c r="TEE1336" s="62" t="s">
        <v>1938</v>
      </c>
      <c r="TEF1336" s="62">
        <f>SUM(TEF1333:TEF1334)</f>
        <v>1000000</v>
      </c>
      <c r="TEG1336" s="62">
        <f>SUM(TEG1333:TEG1334)</f>
        <v>0</v>
      </c>
      <c r="TEH1336" s="62">
        <f>TEG1336/TEF1336</f>
        <v>0</v>
      </c>
      <c r="TEI1336" s="62">
        <f>TEF1336-TEG1336</f>
        <v>1000000</v>
      </c>
      <c r="TEJ1336" s="62">
        <f>SUM(TEJ1333:TEJ1334)</f>
        <v>2000000</v>
      </c>
      <c r="TEK1336" s="62">
        <f>SUM(TEK1333:TEK1334)</f>
        <v>0</v>
      </c>
      <c r="TEL1336" s="62">
        <f>TEK1336/TEJ1336</f>
        <v>0</v>
      </c>
      <c r="TEM1336" s="62">
        <f>TEJ1336-TEK1336</f>
        <v>2000000</v>
      </c>
      <c r="TEN1336" s="62">
        <f>TEJ1336+TEF1336</f>
        <v>3000000</v>
      </c>
      <c r="TEU1336" s="62" t="s">
        <v>1938</v>
      </c>
      <c r="TEV1336" s="62">
        <f>SUM(TEV1333:TEV1334)</f>
        <v>1000000</v>
      </c>
      <c r="TEW1336" s="62">
        <f>SUM(TEW1333:TEW1334)</f>
        <v>0</v>
      </c>
      <c r="TEX1336" s="62">
        <f>TEW1336/TEV1336</f>
        <v>0</v>
      </c>
      <c r="TEY1336" s="62">
        <f>TEV1336-TEW1336</f>
        <v>1000000</v>
      </c>
      <c r="TEZ1336" s="62">
        <f>SUM(TEZ1333:TEZ1334)</f>
        <v>2000000</v>
      </c>
      <c r="TFA1336" s="62">
        <f>SUM(TFA1333:TFA1334)</f>
        <v>0</v>
      </c>
      <c r="TFB1336" s="62">
        <f>TFA1336/TEZ1336</f>
        <v>0</v>
      </c>
      <c r="TFC1336" s="62">
        <f>TEZ1336-TFA1336</f>
        <v>2000000</v>
      </c>
      <c r="TFD1336" s="62">
        <f>TEZ1336+TEV1336</f>
        <v>3000000</v>
      </c>
      <c r="TFK1336" s="62" t="s">
        <v>1938</v>
      </c>
      <c r="TFL1336" s="62">
        <f>SUM(TFL1333:TFL1334)</f>
        <v>1000000</v>
      </c>
      <c r="TFM1336" s="62">
        <f>SUM(TFM1333:TFM1334)</f>
        <v>0</v>
      </c>
      <c r="TFN1336" s="62">
        <f>TFM1336/TFL1336</f>
        <v>0</v>
      </c>
      <c r="TFO1336" s="62">
        <f>TFL1336-TFM1336</f>
        <v>1000000</v>
      </c>
      <c r="TFP1336" s="62">
        <f>SUM(TFP1333:TFP1334)</f>
        <v>2000000</v>
      </c>
      <c r="TFQ1336" s="62">
        <f>SUM(TFQ1333:TFQ1334)</f>
        <v>0</v>
      </c>
      <c r="TFR1336" s="62">
        <f>TFQ1336/TFP1336</f>
        <v>0</v>
      </c>
      <c r="TFS1336" s="62">
        <f>TFP1336-TFQ1336</f>
        <v>2000000</v>
      </c>
      <c r="TFT1336" s="62">
        <f>TFP1336+TFL1336</f>
        <v>3000000</v>
      </c>
      <c r="TGA1336" s="62" t="s">
        <v>1938</v>
      </c>
      <c r="TGB1336" s="62">
        <f>SUM(TGB1333:TGB1334)</f>
        <v>1000000</v>
      </c>
      <c r="TGC1336" s="62">
        <f>SUM(TGC1333:TGC1334)</f>
        <v>0</v>
      </c>
      <c r="TGD1336" s="62">
        <f>TGC1336/TGB1336</f>
        <v>0</v>
      </c>
      <c r="TGE1336" s="62">
        <f>TGB1336-TGC1336</f>
        <v>1000000</v>
      </c>
      <c r="TGF1336" s="62">
        <f>SUM(TGF1333:TGF1334)</f>
        <v>2000000</v>
      </c>
      <c r="TGG1336" s="62">
        <f>SUM(TGG1333:TGG1334)</f>
        <v>0</v>
      </c>
      <c r="TGH1336" s="62">
        <f>TGG1336/TGF1336</f>
        <v>0</v>
      </c>
      <c r="TGI1336" s="62">
        <f>TGF1336-TGG1336</f>
        <v>2000000</v>
      </c>
      <c r="TGJ1336" s="62">
        <f>TGF1336+TGB1336</f>
        <v>3000000</v>
      </c>
      <c r="TGQ1336" s="62" t="s">
        <v>1938</v>
      </c>
      <c r="TGR1336" s="62">
        <f>SUM(TGR1333:TGR1334)</f>
        <v>1000000</v>
      </c>
      <c r="TGS1336" s="62">
        <f>SUM(TGS1333:TGS1334)</f>
        <v>0</v>
      </c>
      <c r="TGT1336" s="62">
        <f>TGS1336/TGR1336</f>
        <v>0</v>
      </c>
      <c r="TGU1336" s="62">
        <f>TGR1336-TGS1336</f>
        <v>1000000</v>
      </c>
      <c r="TGV1336" s="62">
        <f>SUM(TGV1333:TGV1334)</f>
        <v>2000000</v>
      </c>
      <c r="TGW1336" s="62">
        <f>SUM(TGW1333:TGW1334)</f>
        <v>0</v>
      </c>
      <c r="TGX1336" s="62">
        <f>TGW1336/TGV1336</f>
        <v>0</v>
      </c>
      <c r="TGY1336" s="62">
        <f>TGV1336-TGW1336</f>
        <v>2000000</v>
      </c>
      <c r="TGZ1336" s="62">
        <f>TGV1336+TGR1336</f>
        <v>3000000</v>
      </c>
      <c r="THG1336" s="62" t="s">
        <v>1938</v>
      </c>
      <c r="THH1336" s="62">
        <f>SUM(THH1333:THH1334)</f>
        <v>1000000</v>
      </c>
      <c r="THI1336" s="62">
        <f>SUM(THI1333:THI1334)</f>
        <v>0</v>
      </c>
      <c r="THJ1336" s="62">
        <f>THI1336/THH1336</f>
        <v>0</v>
      </c>
      <c r="THK1336" s="62">
        <f>THH1336-THI1336</f>
        <v>1000000</v>
      </c>
      <c r="THL1336" s="62">
        <f>SUM(THL1333:THL1334)</f>
        <v>2000000</v>
      </c>
      <c r="THM1336" s="62">
        <f>SUM(THM1333:THM1334)</f>
        <v>0</v>
      </c>
      <c r="THN1336" s="62">
        <f>THM1336/THL1336</f>
        <v>0</v>
      </c>
      <c r="THO1336" s="62">
        <f>THL1336-THM1336</f>
        <v>2000000</v>
      </c>
      <c r="THP1336" s="62">
        <f>THL1336+THH1336</f>
        <v>3000000</v>
      </c>
      <c r="THW1336" s="62" t="s">
        <v>1938</v>
      </c>
      <c r="THX1336" s="62">
        <f>SUM(THX1333:THX1334)</f>
        <v>1000000</v>
      </c>
      <c r="THY1336" s="62">
        <f>SUM(THY1333:THY1334)</f>
        <v>0</v>
      </c>
      <c r="THZ1336" s="62">
        <f>THY1336/THX1336</f>
        <v>0</v>
      </c>
      <c r="TIA1336" s="62">
        <f>THX1336-THY1336</f>
        <v>1000000</v>
      </c>
      <c r="TIB1336" s="62">
        <f>SUM(TIB1333:TIB1334)</f>
        <v>2000000</v>
      </c>
      <c r="TIC1336" s="62">
        <f>SUM(TIC1333:TIC1334)</f>
        <v>0</v>
      </c>
      <c r="TID1336" s="62">
        <f>TIC1336/TIB1336</f>
        <v>0</v>
      </c>
      <c r="TIE1336" s="62">
        <f>TIB1336-TIC1336</f>
        <v>2000000</v>
      </c>
      <c r="TIF1336" s="62">
        <f>TIB1336+THX1336</f>
        <v>3000000</v>
      </c>
      <c r="TIM1336" s="62" t="s">
        <v>1938</v>
      </c>
      <c r="TIN1336" s="62">
        <f>SUM(TIN1333:TIN1334)</f>
        <v>1000000</v>
      </c>
      <c r="TIO1336" s="62">
        <f>SUM(TIO1333:TIO1334)</f>
        <v>0</v>
      </c>
      <c r="TIP1336" s="62">
        <f>TIO1336/TIN1336</f>
        <v>0</v>
      </c>
      <c r="TIQ1336" s="62">
        <f>TIN1336-TIO1336</f>
        <v>1000000</v>
      </c>
      <c r="TIR1336" s="62">
        <f>SUM(TIR1333:TIR1334)</f>
        <v>2000000</v>
      </c>
      <c r="TIS1336" s="62">
        <f>SUM(TIS1333:TIS1334)</f>
        <v>0</v>
      </c>
      <c r="TIT1336" s="62">
        <f>TIS1336/TIR1336</f>
        <v>0</v>
      </c>
      <c r="TIU1336" s="62">
        <f>TIR1336-TIS1336</f>
        <v>2000000</v>
      </c>
      <c r="TIV1336" s="62">
        <f>TIR1336+TIN1336</f>
        <v>3000000</v>
      </c>
      <c r="TJC1336" s="62" t="s">
        <v>1938</v>
      </c>
      <c r="TJD1336" s="62">
        <f>SUM(TJD1333:TJD1334)</f>
        <v>1000000</v>
      </c>
      <c r="TJE1336" s="62">
        <f>SUM(TJE1333:TJE1334)</f>
        <v>0</v>
      </c>
      <c r="TJF1336" s="62">
        <f>TJE1336/TJD1336</f>
        <v>0</v>
      </c>
      <c r="TJG1336" s="62">
        <f>TJD1336-TJE1336</f>
        <v>1000000</v>
      </c>
      <c r="TJH1336" s="62">
        <f>SUM(TJH1333:TJH1334)</f>
        <v>2000000</v>
      </c>
      <c r="TJI1336" s="62">
        <f>SUM(TJI1333:TJI1334)</f>
        <v>0</v>
      </c>
      <c r="TJJ1336" s="62">
        <f>TJI1336/TJH1336</f>
        <v>0</v>
      </c>
      <c r="TJK1336" s="62">
        <f>TJH1336-TJI1336</f>
        <v>2000000</v>
      </c>
      <c r="TJL1336" s="62">
        <f>TJH1336+TJD1336</f>
        <v>3000000</v>
      </c>
      <c r="TJS1336" s="62" t="s">
        <v>1938</v>
      </c>
      <c r="TJT1336" s="62">
        <f>SUM(TJT1333:TJT1334)</f>
        <v>1000000</v>
      </c>
      <c r="TJU1336" s="62">
        <f>SUM(TJU1333:TJU1334)</f>
        <v>0</v>
      </c>
      <c r="TJV1336" s="62">
        <f>TJU1336/TJT1336</f>
        <v>0</v>
      </c>
      <c r="TJW1336" s="62">
        <f>TJT1336-TJU1336</f>
        <v>1000000</v>
      </c>
      <c r="TJX1336" s="62">
        <f>SUM(TJX1333:TJX1334)</f>
        <v>2000000</v>
      </c>
      <c r="TJY1336" s="62">
        <f>SUM(TJY1333:TJY1334)</f>
        <v>0</v>
      </c>
      <c r="TJZ1336" s="62">
        <f>TJY1336/TJX1336</f>
        <v>0</v>
      </c>
      <c r="TKA1336" s="62">
        <f>TJX1336-TJY1336</f>
        <v>2000000</v>
      </c>
      <c r="TKB1336" s="62">
        <f>TJX1336+TJT1336</f>
        <v>3000000</v>
      </c>
      <c r="TKI1336" s="62" t="s">
        <v>1938</v>
      </c>
      <c r="TKJ1336" s="62">
        <f>SUM(TKJ1333:TKJ1334)</f>
        <v>1000000</v>
      </c>
      <c r="TKK1336" s="62">
        <f>SUM(TKK1333:TKK1334)</f>
        <v>0</v>
      </c>
      <c r="TKL1336" s="62">
        <f>TKK1336/TKJ1336</f>
        <v>0</v>
      </c>
      <c r="TKM1336" s="62">
        <f>TKJ1336-TKK1336</f>
        <v>1000000</v>
      </c>
      <c r="TKN1336" s="62">
        <f>SUM(TKN1333:TKN1334)</f>
        <v>2000000</v>
      </c>
      <c r="TKO1336" s="62">
        <f>SUM(TKO1333:TKO1334)</f>
        <v>0</v>
      </c>
      <c r="TKP1336" s="62">
        <f>TKO1336/TKN1336</f>
        <v>0</v>
      </c>
      <c r="TKQ1336" s="62">
        <f>TKN1336-TKO1336</f>
        <v>2000000</v>
      </c>
      <c r="TKR1336" s="62">
        <f>TKN1336+TKJ1336</f>
        <v>3000000</v>
      </c>
      <c r="TKY1336" s="62" t="s">
        <v>1938</v>
      </c>
      <c r="TKZ1336" s="62">
        <f>SUM(TKZ1333:TKZ1334)</f>
        <v>1000000</v>
      </c>
      <c r="TLA1336" s="62">
        <f>SUM(TLA1333:TLA1334)</f>
        <v>0</v>
      </c>
      <c r="TLB1336" s="62">
        <f>TLA1336/TKZ1336</f>
        <v>0</v>
      </c>
      <c r="TLC1336" s="62">
        <f>TKZ1336-TLA1336</f>
        <v>1000000</v>
      </c>
      <c r="TLD1336" s="62">
        <f>SUM(TLD1333:TLD1334)</f>
        <v>2000000</v>
      </c>
      <c r="TLE1336" s="62">
        <f>SUM(TLE1333:TLE1334)</f>
        <v>0</v>
      </c>
      <c r="TLF1336" s="62">
        <f>TLE1336/TLD1336</f>
        <v>0</v>
      </c>
      <c r="TLG1336" s="62">
        <f>TLD1336-TLE1336</f>
        <v>2000000</v>
      </c>
      <c r="TLH1336" s="62">
        <f>TLD1336+TKZ1336</f>
        <v>3000000</v>
      </c>
      <c r="TLO1336" s="62" t="s">
        <v>1938</v>
      </c>
      <c r="TLP1336" s="62">
        <f>SUM(TLP1333:TLP1334)</f>
        <v>1000000</v>
      </c>
      <c r="TLQ1336" s="62">
        <f>SUM(TLQ1333:TLQ1334)</f>
        <v>0</v>
      </c>
      <c r="TLR1336" s="62">
        <f>TLQ1336/TLP1336</f>
        <v>0</v>
      </c>
      <c r="TLS1336" s="62">
        <f>TLP1336-TLQ1336</f>
        <v>1000000</v>
      </c>
      <c r="TLT1336" s="62">
        <f>SUM(TLT1333:TLT1334)</f>
        <v>2000000</v>
      </c>
      <c r="TLU1336" s="62">
        <f>SUM(TLU1333:TLU1334)</f>
        <v>0</v>
      </c>
      <c r="TLV1336" s="62">
        <f>TLU1336/TLT1336</f>
        <v>0</v>
      </c>
      <c r="TLW1336" s="62">
        <f>TLT1336-TLU1336</f>
        <v>2000000</v>
      </c>
      <c r="TLX1336" s="62">
        <f>TLT1336+TLP1336</f>
        <v>3000000</v>
      </c>
      <c r="TME1336" s="62" t="s">
        <v>1938</v>
      </c>
      <c r="TMF1336" s="62">
        <f>SUM(TMF1333:TMF1334)</f>
        <v>1000000</v>
      </c>
      <c r="TMG1336" s="62">
        <f>SUM(TMG1333:TMG1334)</f>
        <v>0</v>
      </c>
      <c r="TMH1336" s="62">
        <f>TMG1336/TMF1336</f>
        <v>0</v>
      </c>
      <c r="TMI1336" s="62">
        <f>TMF1336-TMG1336</f>
        <v>1000000</v>
      </c>
      <c r="TMJ1336" s="62">
        <f>SUM(TMJ1333:TMJ1334)</f>
        <v>2000000</v>
      </c>
      <c r="TMK1336" s="62">
        <f>SUM(TMK1333:TMK1334)</f>
        <v>0</v>
      </c>
      <c r="TML1336" s="62">
        <f>TMK1336/TMJ1336</f>
        <v>0</v>
      </c>
      <c r="TMM1336" s="62">
        <f>TMJ1336-TMK1336</f>
        <v>2000000</v>
      </c>
      <c r="TMN1336" s="62">
        <f>TMJ1336+TMF1336</f>
        <v>3000000</v>
      </c>
      <c r="TMU1336" s="62" t="s">
        <v>1938</v>
      </c>
      <c r="TMV1336" s="62">
        <f>SUM(TMV1333:TMV1334)</f>
        <v>1000000</v>
      </c>
      <c r="TMW1336" s="62">
        <f>SUM(TMW1333:TMW1334)</f>
        <v>0</v>
      </c>
      <c r="TMX1336" s="62">
        <f>TMW1336/TMV1336</f>
        <v>0</v>
      </c>
      <c r="TMY1336" s="62">
        <f>TMV1336-TMW1336</f>
        <v>1000000</v>
      </c>
      <c r="TMZ1336" s="62">
        <f>SUM(TMZ1333:TMZ1334)</f>
        <v>2000000</v>
      </c>
      <c r="TNA1336" s="62">
        <f>SUM(TNA1333:TNA1334)</f>
        <v>0</v>
      </c>
      <c r="TNB1336" s="62">
        <f>TNA1336/TMZ1336</f>
        <v>0</v>
      </c>
      <c r="TNC1336" s="62">
        <f>TMZ1336-TNA1336</f>
        <v>2000000</v>
      </c>
      <c r="TND1336" s="62">
        <f>TMZ1336+TMV1336</f>
        <v>3000000</v>
      </c>
      <c r="TNK1336" s="62" t="s">
        <v>1938</v>
      </c>
      <c r="TNL1336" s="62">
        <f>SUM(TNL1333:TNL1334)</f>
        <v>1000000</v>
      </c>
      <c r="TNM1336" s="62">
        <f>SUM(TNM1333:TNM1334)</f>
        <v>0</v>
      </c>
      <c r="TNN1336" s="62">
        <f>TNM1336/TNL1336</f>
        <v>0</v>
      </c>
      <c r="TNO1336" s="62">
        <f>TNL1336-TNM1336</f>
        <v>1000000</v>
      </c>
      <c r="TNP1336" s="62">
        <f>SUM(TNP1333:TNP1334)</f>
        <v>2000000</v>
      </c>
      <c r="TNQ1336" s="62">
        <f>SUM(TNQ1333:TNQ1334)</f>
        <v>0</v>
      </c>
      <c r="TNR1336" s="62">
        <f>TNQ1336/TNP1336</f>
        <v>0</v>
      </c>
      <c r="TNS1336" s="62">
        <f>TNP1336-TNQ1336</f>
        <v>2000000</v>
      </c>
      <c r="TNT1336" s="62">
        <f>TNP1336+TNL1336</f>
        <v>3000000</v>
      </c>
      <c r="TOA1336" s="62" t="s">
        <v>1938</v>
      </c>
      <c r="TOB1336" s="62">
        <f>SUM(TOB1333:TOB1334)</f>
        <v>1000000</v>
      </c>
      <c r="TOC1336" s="62">
        <f>SUM(TOC1333:TOC1334)</f>
        <v>0</v>
      </c>
      <c r="TOD1336" s="62">
        <f>TOC1336/TOB1336</f>
        <v>0</v>
      </c>
      <c r="TOE1336" s="62">
        <f>TOB1336-TOC1336</f>
        <v>1000000</v>
      </c>
      <c r="TOF1336" s="62">
        <f>SUM(TOF1333:TOF1334)</f>
        <v>2000000</v>
      </c>
      <c r="TOG1336" s="62">
        <f>SUM(TOG1333:TOG1334)</f>
        <v>0</v>
      </c>
      <c r="TOH1336" s="62">
        <f>TOG1336/TOF1336</f>
        <v>0</v>
      </c>
      <c r="TOI1336" s="62">
        <f>TOF1336-TOG1336</f>
        <v>2000000</v>
      </c>
      <c r="TOJ1336" s="62">
        <f>TOF1336+TOB1336</f>
        <v>3000000</v>
      </c>
      <c r="TOQ1336" s="62" t="s">
        <v>1938</v>
      </c>
      <c r="TOR1336" s="62">
        <f>SUM(TOR1333:TOR1334)</f>
        <v>1000000</v>
      </c>
      <c r="TOS1336" s="62">
        <f>SUM(TOS1333:TOS1334)</f>
        <v>0</v>
      </c>
      <c r="TOT1336" s="62">
        <f>TOS1336/TOR1336</f>
        <v>0</v>
      </c>
      <c r="TOU1336" s="62">
        <f>TOR1336-TOS1336</f>
        <v>1000000</v>
      </c>
      <c r="TOV1336" s="62">
        <f>SUM(TOV1333:TOV1334)</f>
        <v>2000000</v>
      </c>
      <c r="TOW1336" s="62">
        <f>SUM(TOW1333:TOW1334)</f>
        <v>0</v>
      </c>
      <c r="TOX1336" s="62">
        <f>TOW1336/TOV1336</f>
        <v>0</v>
      </c>
      <c r="TOY1336" s="62">
        <f>TOV1336-TOW1336</f>
        <v>2000000</v>
      </c>
      <c r="TOZ1336" s="62">
        <f>TOV1336+TOR1336</f>
        <v>3000000</v>
      </c>
      <c r="TPG1336" s="62" t="s">
        <v>1938</v>
      </c>
      <c r="TPH1336" s="62">
        <f>SUM(TPH1333:TPH1334)</f>
        <v>1000000</v>
      </c>
      <c r="TPI1336" s="62">
        <f>SUM(TPI1333:TPI1334)</f>
        <v>0</v>
      </c>
      <c r="TPJ1336" s="62">
        <f>TPI1336/TPH1336</f>
        <v>0</v>
      </c>
      <c r="TPK1336" s="62">
        <f>TPH1336-TPI1336</f>
        <v>1000000</v>
      </c>
      <c r="TPL1336" s="62">
        <f>SUM(TPL1333:TPL1334)</f>
        <v>2000000</v>
      </c>
      <c r="TPM1336" s="62">
        <f>SUM(TPM1333:TPM1334)</f>
        <v>0</v>
      </c>
      <c r="TPN1336" s="62">
        <f>TPM1336/TPL1336</f>
        <v>0</v>
      </c>
      <c r="TPO1336" s="62">
        <f>TPL1336-TPM1336</f>
        <v>2000000</v>
      </c>
      <c r="TPP1336" s="62">
        <f>TPL1336+TPH1336</f>
        <v>3000000</v>
      </c>
      <c r="TPW1336" s="62" t="s">
        <v>1938</v>
      </c>
      <c r="TPX1336" s="62">
        <f>SUM(TPX1333:TPX1334)</f>
        <v>1000000</v>
      </c>
      <c r="TPY1336" s="62">
        <f>SUM(TPY1333:TPY1334)</f>
        <v>0</v>
      </c>
      <c r="TPZ1336" s="62">
        <f>TPY1336/TPX1336</f>
        <v>0</v>
      </c>
      <c r="TQA1336" s="62">
        <f>TPX1336-TPY1336</f>
        <v>1000000</v>
      </c>
      <c r="TQB1336" s="62">
        <f>SUM(TQB1333:TQB1334)</f>
        <v>2000000</v>
      </c>
      <c r="TQC1336" s="62">
        <f>SUM(TQC1333:TQC1334)</f>
        <v>0</v>
      </c>
      <c r="TQD1336" s="62">
        <f>TQC1336/TQB1336</f>
        <v>0</v>
      </c>
      <c r="TQE1336" s="62">
        <f>TQB1336-TQC1336</f>
        <v>2000000</v>
      </c>
      <c r="TQF1336" s="62">
        <f>TQB1336+TPX1336</f>
        <v>3000000</v>
      </c>
      <c r="TQM1336" s="62" t="s">
        <v>1938</v>
      </c>
      <c r="TQN1336" s="62">
        <f>SUM(TQN1333:TQN1334)</f>
        <v>1000000</v>
      </c>
      <c r="TQO1336" s="62">
        <f>SUM(TQO1333:TQO1334)</f>
        <v>0</v>
      </c>
      <c r="TQP1336" s="62">
        <f>TQO1336/TQN1336</f>
        <v>0</v>
      </c>
      <c r="TQQ1336" s="62">
        <f>TQN1336-TQO1336</f>
        <v>1000000</v>
      </c>
      <c r="TQR1336" s="62">
        <f>SUM(TQR1333:TQR1334)</f>
        <v>2000000</v>
      </c>
      <c r="TQS1336" s="62">
        <f>SUM(TQS1333:TQS1334)</f>
        <v>0</v>
      </c>
      <c r="TQT1336" s="62">
        <f>TQS1336/TQR1336</f>
        <v>0</v>
      </c>
      <c r="TQU1336" s="62">
        <f>TQR1336-TQS1336</f>
        <v>2000000</v>
      </c>
      <c r="TQV1336" s="62">
        <f>TQR1336+TQN1336</f>
        <v>3000000</v>
      </c>
      <c r="TRC1336" s="62" t="s">
        <v>1938</v>
      </c>
      <c r="TRD1336" s="62">
        <f>SUM(TRD1333:TRD1334)</f>
        <v>1000000</v>
      </c>
      <c r="TRE1336" s="62">
        <f>SUM(TRE1333:TRE1334)</f>
        <v>0</v>
      </c>
      <c r="TRF1336" s="62">
        <f>TRE1336/TRD1336</f>
        <v>0</v>
      </c>
      <c r="TRG1336" s="62">
        <f>TRD1336-TRE1336</f>
        <v>1000000</v>
      </c>
      <c r="TRH1336" s="62">
        <f>SUM(TRH1333:TRH1334)</f>
        <v>2000000</v>
      </c>
      <c r="TRI1336" s="62">
        <f>SUM(TRI1333:TRI1334)</f>
        <v>0</v>
      </c>
      <c r="TRJ1336" s="62">
        <f>TRI1336/TRH1336</f>
        <v>0</v>
      </c>
      <c r="TRK1336" s="62">
        <f>TRH1336-TRI1336</f>
        <v>2000000</v>
      </c>
      <c r="TRL1336" s="62">
        <f>TRH1336+TRD1336</f>
        <v>3000000</v>
      </c>
      <c r="TRS1336" s="62" t="s">
        <v>1938</v>
      </c>
      <c r="TRT1336" s="62">
        <f>SUM(TRT1333:TRT1334)</f>
        <v>1000000</v>
      </c>
      <c r="TRU1336" s="62">
        <f>SUM(TRU1333:TRU1334)</f>
        <v>0</v>
      </c>
      <c r="TRV1336" s="62">
        <f>TRU1336/TRT1336</f>
        <v>0</v>
      </c>
      <c r="TRW1336" s="62">
        <f>TRT1336-TRU1336</f>
        <v>1000000</v>
      </c>
      <c r="TRX1336" s="62">
        <f>SUM(TRX1333:TRX1334)</f>
        <v>2000000</v>
      </c>
      <c r="TRY1336" s="62">
        <f>SUM(TRY1333:TRY1334)</f>
        <v>0</v>
      </c>
      <c r="TRZ1336" s="62">
        <f>TRY1336/TRX1336</f>
        <v>0</v>
      </c>
      <c r="TSA1336" s="62">
        <f>TRX1336-TRY1336</f>
        <v>2000000</v>
      </c>
      <c r="TSB1336" s="62">
        <f>TRX1336+TRT1336</f>
        <v>3000000</v>
      </c>
      <c r="TSI1336" s="62" t="s">
        <v>1938</v>
      </c>
      <c r="TSJ1336" s="62">
        <f>SUM(TSJ1333:TSJ1334)</f>
        <v>1000000</v>
      </c>
      <c r="TSK1336" s="62">
        <f>SUM(TSK1333:TSK1334)</f>
        <v>0</v>
      </c>
      <c r="TSL1336" s="62">
        <f>TSK1336/TSJ1336</f>
        <v>0</v>
      </c>
      <c r="TSM1336" s="62">
        <f>TSJ1336-TSK1336</f>
        <v>1000000</v>
      </c>
      <c r="TSN1336" s="62">
        <f>SUM(TSN1333:TSN1334)</f>
        <v>2000000</v>
      </c>
      <c r="TSO1336" s="62">
        <f>SUM(TSO1333:TSO1334)</f>
        <v>0</v>
      </c>
      <c r="TSP1336" s="62">
        <f>TSO1336/TSN1336</f>
        <v>0</v>
      </c>
      <c r="TSQ1336" s="62">
        <f>TSN1336-TSO1336</f>
        <v>2000000</v>
      </c>
      <c r="TSR1336" s="62">
        <f>TSN1336+TSJ1336</f>
        <v>3000000</v>
      </c>
      <c r="TSY1336" s="62" t="s">
        <v>1938</v>
      </c>
      <c r="TSZ1336" s="62">
        <f>SUM(TSZ1333:TSZ1334)</f>
        <v>1000000</v>
      </c>
      <c r="TTA1336" s="62">
        <f>SUM(TTA1333:TTA1334)</f>
        <v>0</v>
      </c>
      <c r="TTB1336" s="62">
        <f>TTA1336/TSZ1336</f>
        <v>0</v>
      </c>
      <c r="TTC1336" s="62">
        <f>TSZ1336-TTA1336</f>
        <v>1000000</v>
      </c>
      <c r="TTD1336" s="62">
        <f>SUM(TTD1333:TTD1334)</f>
        <v>2000000</v>
      </c>
      <c r="TTE1336" s="62">
        <f>SUM(TTE1333:TTE1334)</f>
        <v>0</v>
      </c>
      <c r="TTF1336" s="62">
        <f>TTE1336/TTD1336</f>
        <v>0</v>
      </c>
      <c r="TTG1336" s="62">
        <f>TTD1336-TTE1336</f>
        <v>2000000</v>
      </c>
      <c r="TTH1336" s="62">
        <f>TTD1336+TSZ1336</f>
        <v>3000000</v>
      </c>
      <c r="TTO1336" s="62" t="s">
        <v>1938</v>
      </c>
      <c r="TTP1336" s="62">
        <f>SUM(TTP1333:TTP1334)</f>
        <v>1000000</v>
      </c>
      <c r="TTQ1336" s="62">
        <f>SUM(TTQ1333:TTQ1334)</f>
        <v>0</v>
      </c>
      <c r="TTR1336" s="62">
        <f>TTQ1336/TTP1336</f>
        <v>0</v>
      </c>
      <c r="TTS1336" s="62">
        <f>TTP1336-TTQ1336</f>
        <v>1000000</v>
      </c>
      <c r="TTT1336" s="62">
        <f>SUM(TTT1333:TTT1334)</f>
        <v>2000000</v>
      </c>
      <c r="TTU1336" s="62">
        <f>SUM(TTU1333:TTU1334)</f>
        <v>0</v>
      </c>
      <c r="TTV1336" s="62">
        <f>TTU1336/TTT1336</f>
        <v>0</v>
      </c>
      <c r="TTW1336" s="62">
        <f>TTT1336-TTU1336</f>
        <v>2000000</v>
      </c>
      <c r="TTX1336" s="62">
        <f>TTT1336+TTP1336</f>
        <v>3000000</v>
      </c>
      <c r="TUE1336" s="62" t="s">
        <v>1938</v>
      </c>
      <c r="TUF1336" s="62">
        <f>SUM(TUF1333:TUF1334)</f>
        <v>1000000</v>
      </c>
      <c r="TUG1336" s="62">
        <f>SUM(TUG1333:TUG1334)</f>
        <v>0</v>
      </c>
      <c r="TUH1336" s="62">
        <f>TUG1336/TUF1336</f>
        <v>0</v>
      </c>
      <c r="TUI1336" s="62">
        <f>TUF1336-TUG1336</f>
        <v>1000000</v>
      </c>
      <c r="TUJ1336" s="62">
        <f>SUM(TUJ1333:TUJ1334)</f>
        <v>2000000</v>
      </c>
      <c r="TUK1336" s="62">
        <f>SUM(TUK1333:TUK1334)</f>
        <v>0</v>
      </c>
      <c r="TUL1336" s="62">
        <f>TUK1336/TUJ1336</f>
        <v>0</v>
      </c>
      <c r="TUM1336" s="62">
        <f>TUJ1336-TUK1336</f>
        <v>2000000</v>
      </c>
      <c r="TUN1336" s="62">
        <f>TUJ1336+TUF1336</f>
        <v>3000000</v>
      </c>
      <c r="TUU1336" s="62" t="s">
        <v>1938</v>
      </c>
      <c r="TUV1336" s="62">
        <f>SUM(TUV1333:TUV1334)</f>
        <v>1000000</v>
      </c>
      <c r="TUW1336" s="62">
        <f>SUM(TUW1333:TUW1334)</f>
        <v>0</v>
      </c>
      <c r="TUX1336" s="62">
        <f>TUW1336/TUV1336</f>
        <v>0</v>
      </c>
      <c r="TUY1336" s="62">
        <f>TUV1336-TUW1336</f>
        <v>1000000</v>
      </c>
      <c r="TUZ1336" s="62">
        <f>SUM(TUZ1333:TUZ1334)</f>
        <v>2000000</v>
      </c>
      <c r="TVA1336" s="62">
        <f>SUM(TVA1333:TVA1334)</f>
        <v>0</v>
      </c>
      <c r="TVB1336" s="62">
        <f>TVA1336/TUZ1336</f>
        <v>0</v>
      </c>
      <c r="TVC1336" s="62">
        <f>TUZ1336-TVA1336</f>
        <v>2000000</v>
      </c>
      <c r="TVD1336" s="62">
        <f>TUZ1336+TUV1336</f>
        <v>3000000</v>
      </c>
      <c r="TVK1336" s="62" t="s">
        <v>1938</v>
      </c>
      <c r="TVL1336" s="62">
        <f>SUM(TVL1333:TVL1334)</f>
        <v>1000000</v>
      </c>
      <c r="TVM1336" s="62">
        <f>SUM(TVM1333:TVM1334)</f>
        <v>0</v>
      </c>
      <c r="TVN1336" s="62">
        <f>TVM1336/TVL1336</f>
        <v>0</v>
      </c>
      <c r="TVO1336" s="62">
        <f>TVL1336-TVM1336</f>
        <v>1000000</v>
      </c>
      <c r="TVP1336" s="62">
        <f>SUM(TVP1333:TVP1334)</f>
        <v>2000000</v>
      </c>
      <c r="TVQ1336" s="62">
        <f>SUM(TVQ1333:TVQ1334)</f>
        <v>0</v>
      </c>
      <c r="TVR1336" s="62">
        <f>TVQ1336/TVP1336</f>
        <v>0</v>
      </c>
      <c r="TVS1336" s="62">
        <f>TVP1336-TVQ1336</f>
        <v>2000000</v>
      </c>
      <c r="TVT1336" s="62">
        <f>TVP1336+TVL1336</f>
        <v>3000000</v>
      </c>
      <c r="TWA1336" s="62" t="s">
        <v>1938</v>
      </c>
      <c r="TWB1336" s="62">
        <f>SUM(TWB1333:TWB1334)</f>
        <v>1000000</v>
      </c>
      <c r="TWC1336" s="62">
        <f>SUM(TWC1333:TWC1334)</f>
        <v>0</v>
      </c>
      <c r="TWD1336" s="62">
        <f>TWC1336/TWB1336</f>
        <v>0</v>
      </c>
      <c r="TWE1336" s="62">
        <f>TWB1336-TWC1336</f>
        <v>1000000</v>
      </c>
      <c r="TWF1336" s="62">
        <f>SUM(TWF1333:TWF1334)</f>
        <v>2000000</v>
      </c>
      <c r="TWG1336" s="62">
        <f>SUM(TWG1333:TWG1334)</f>
        <v>0</v>
      </c>
      <c r="TWH1336" s="62">
        <f>TWG1336/TWF1336</f>
        <v>0</v>
      </c>
      <c r="TWI1336" s="62">
        <f>TWF1336-TWG1336</f>
        <v>2000000</v>
      </c>
      <c r="TWJ1336" s="62">
        <f>TWF1336+TWB1336</f>
        <v>3000000</v>
      </c>
      <c r="TWQ1336" s="62" t="s">
        <v>1938</v>
      </c>
      <c r="TWR1336" s="62">
        <f>SUM(TWR1333:TWR1334)</f>
        <v>1000000</v>
      </c>
      <c r="TWS1336" s="62">
        <f>SUM(TWS1333:TWS1334)</f>
        <v>0</v>
      </c>
      <c r="TWT1336" s="62">
        <f>TWS1336/TWR1336</f>
        <v>0</v>
      </c>
      <c r="TWU1336" s="62">
        <f>TWR1336-TWS1336</f>
        <v>1000000</v>
      </c>
      <c r="TWV1336" s="62">
        <f>SUM(TWV1333:TWV1334)</f>
        <v>2000000</v>
      </c>
      <c r="TWW1336" s="62">
        <f>SUM(TWW1333:TWW1334)</f>
        <v>0</v>
      </c>
      <c r="TWX1336" s="62">
        <f>TWW1336/TWV1336</f>
        <v>0</v>
      </c>
      <c r="TWY1336" s="62">
        <f>TWV1336-TWW1336</f>
        <v>2000000</v>
      </c>
      <c r="TWZ1336" s="62">
        <f>TWV1336+TWR1336</f>
        <v>3000000</v>
      </c>
      <c r="TXG1336" s="62" t="s">
        <v>1938</v>
      </c>
      <c r="TXH1336" s="62">
        <f>SUM(TXH1333:TXH1334)</f>
        <v>1000000</v>
      </c>
      <c r="TXI1336" s="62">
        <f>SUM(TXI1333:TXI1334)</f>
        <v>0</v>
      </c>
      <c r="TXJ1336" s="62">
        <f>TXI1336/TXH1336</f>
        <v>0</v>
      </c>
      <c r="TXK1336" s="62">
        <f>TXH1336-TXI1336</f>
        <v>1000000</v>
      </c>
      <c r="TXL1336" s="62">
        <f>SUM(TXL1333:TXL1334)</f>
        <v>2000000</v>
      </c>
      <c r="TXM1336" s="62">
        <f>SUM(TXM1333:TXM1334)</f>
        <v>0</v>
      </c>
      <c r="TXN1336" s="62">
        <f>TXM1336/TXL1336</f>
        <v>0</v>
      </c>
      <c r="TXO1336" s="62">
        <f>TXL1336-TXM1336</f>
        <v>2000000</v>
      </c>
      <c r="TXP1336" s="62">
        <f>TXL1336+TXH1336</f>
        <v>3000000</v>
      </c>
      <c r="TXW1336" s="62" t="s">
        <v>1938</v>
      </c>
      <c r="TXX1336" s="62">
        <f>SUM(TXX1333:TXX1334)</f>
        <v>1000000</v>
      </c>
      <c r="TXY1336" s="62">
        <f>SUM(TXY1333:TXY1334)</f>
        <v>0</v>
      </c>
      <c r="TXZ1336" s="62">
        <f>TXY1336/TXX1336</f>
        <v>0</v>
      </c>
      <c r="TYA1336" s="62">
        <f>TXX1336-TXY1336</f>
        <v>1000000</v>
      </c>
      <c r="TYB1336" s="62">
        <f>SUM(TYB1333:TYB1334)</f>
        <v>2000000</v>
      </c>
      <c r="TYC1336" s="62">
        <f>SUM(TYC1333:TYC1334)</f>
        <v>0</v>
      </c>
      <c r="TYD1336" s="62">
        <f>TYC1336/TYB1336</f>
        <v>0</v>
      </c>
      <c r="TYE1336" s="62">
        <f>TYB1336-TYC1336</f>
        <v>2000000</v>
      </c>
      <c r="TYF1336" s="62">
        <f>TYB1336+TXX1336</f>
        <v>3000000</v>
      </c>
      <c r="TYM1336" s="62" t="s">
        <v>1938</v>
      </c>
      <c r="TYN1336" s="62">
        <f>SUM(TYN1333:TYN1334)</f>
        <v>1000000</v>
      </c>
      <c r="TYO1336" s="62">
        <f>SUM(TYO1333:TYO1334)</f>
        <v>0</v>
      </c>
      <c r="TYP1336" s="62">
        <f>TYO1336/TYN1336</f>
        <v>0</v>
      </c>
      <c r="TYQ1336" s="62">
        <f>TYN1336-TYO1336</f>
        <v>1000000</v>
      </c>
      <c r="TYR1336" s="62">
        <f>SUM(TYR1333:TYR1334)</f>
        <v>2000000</v>
      </c>
      <c r="TYS1336" s="62">
        <f>SUM(TYS1333:TYS1334)</f>
        <v>0</v>
      </c>
      <c r="TYT1336" s="62">
        <f>TYS1336/TYR1336</f>
        <v>0</v>
      </c>
      <c r="TYU1336" s="62">
        <f>TYR1336-TYS1336</f>
        <v>2000000</v>
      </c>
      <c r="TYV1336" s="62">
        <f>TYR1336+TYN1336</f>
        <v>3000000</v>
      </c>
      <c r="TZC1336" s="62" t="s">
        <v>1938</v>
      </c>
      <c r="TZD1336" s="62">
        <f>SUM(TZD1333:TZD1334)</f>
        <v>1000000</v>
      </c>
      <c r="TZE1336" s="62">
        <f>SUM(TZE1333:TZE1334)</f>
        <v>0</v>
      </c>
      <c r="TZF1336" s="62">
        <f>TZE1336/TZD1336</f>
        <v>0</v>
      </c>
      <c r="TZG1336" s="62">
        <f>TZD1336-TZE1336</f>
        <v>1000000</v>
      </c>
      <c r="TZH1336" s="62">
        <f>SUM(TZH1333:TZH1334)</f>
        <v>2000000</v>
      </c>
      <c r="TZI1336" s="62">
        <f>SUM(TZI1333:TZI1334)</f>
        <v>0</v>
      </c>
      <c r="TZJ1336" s="62">
        <f>TZI1336/TZH1336</f>
        <v>0</v>
      </c>
      <c r="TZK1336" s="62">
        <f>TZH1336-TZI1336</f>
        <v>2000000</v>
      </c>
      <c r="TZL1336" s="62">
        <f>TZH1336+TZD1336</f>
        <v>3000000</v>
      </c>
      <c r="TZS1336" s="62" t="s">
        <v>1938</v>
      </c>
      <c r="TZT1336" s="62">
        <f>SUM(TZT1333:TZT1334)</f>
        <v>1000000</v>
      </c>
      <c r="TZU1336" s="62">
        <f>SUM(TZU1333:TZU1334)</f>
        <v>0</v>
      </c>
      <c r="TZV1336" s="62">
        <f>TZU1336/TZT1336</f>
        <v>0</v>
      </c>
      <c r="TZW1336" s="62">
        <f>TZT1336-TZU1336</f>
        <v>1000000</v>
      </c>
      <c r="TZX1336" s="62">
        <f>SUM(TZX1333:TZX1334)</f>
        <v>2000000</v>
      </c>
      <c r="TZY1336" s="62">
        <f>SUM(TZY1333:TZY1334)</f>
        <v>0</v>
      </c>
      <c r="TZZ1336" s="62">
        <f>TZY1336/TZX1336</f>
        <v>0</v>
      </c>
      <c r="UAA1336" s="62">
        <f>TZX1336-TZY1336</f>
        <v>2000000</v>
      </c>
      <c r="UAB1336" s="62">
        <f>TZX1336+TZT1336</f>
        <v>3000000</v>
      </c>
      <c r="UAI1336" s="62" t="s">
        <v>1938</v>
      </c>
      <c r="UAJ1336" s="62">
        <f>SUM(UAJ1333:UAJ1334)</f>
        <v>1000000</v>
      </c>
      <c r="UAK1336" s="62">
        <f>SUM(UAK1333:UAK1334)</f>
        <v>0</v>
      </c>
      <c r="UAL1336" s="62">
        <f>UAK1336/UAJ1336</f>
        <v>0</v>
      </c>
      <c r="UAM1336" s="62">
        <f>UAJ1336-UAK1336</f>
        <v>1000000</v>
      </c>
      <c r="UAN1336" s="62">
        <f>SUM(UAN1333:UAN1334)</f>
        <v>2000000</v>
      </c>
      <c r="UAO1336" s="62">
        <f>SUM(UAO1333:UAO1334)</f>
        <v>0</v>
      </c>
      <c r="UAP1336" s="62">
        <f>UAO1336/UAN1336</f>
        <v>0</v>
      </c>
      <c r="UAQ1336" s="62">
        <f>UAN1336-UAO1336</f>
        <v>2000000</v>
      </c>
      <c r="UAR1336" s="62">
        <f>UAN1336+UAJ1336</f>
        <v>3000000</v>
      </c>
      <c r="UAY1336" s="62" t="s">
        <v>1938</v>
      </c>
      <c r="UAZ1336" s="62">
        <f>SUM(UAZ1333:UAZ1334)</f>
        <v>1000000</v>
      </c>
      <c r="UBA1336" s="62">
        <f>SUM(UBA1333:UBA1334)</f>
        <v>0</v>
      </c>
      <c r="UBB1336" s="62">
        <f>UBA1336/UAZ1336</f>
        <v>0</v>
      </c>
      <c r="UBC1336" s="62">
        <f>UAZ1336-UBA1336</f>
        <v>1000000</v>
      </c>
      <c r="UBD1336" s="62">
        <f>SUM(UBD1333:UBD1334)</f>
        <v>2000000</v>
      </c>
      <c r="UBE1336" s="62">
        <f>SUM(UBE1333:UBE1334)</f>
        <v>0</v>
      </c>
      <c r="UBF1336" s="62">
        <f>UBE1336/UBD1336</f>
        <v>0</v>
      </c>
      <c r="UBG1336" s="62">
        <f>UBD1336-UBE1336</f>
        <v>2000000</v>
      </c>
      <c r="UBH1336" s="62">
        <f>UBD1336+UAZ1336</f>
        <v>3000000</v>
      </c>
      <c r="UBO1336" s="62" t="s">
        <v>1938</v>
      </c>
      <c r="UBP1336" s="62">
        <f>SUM(UBP1333:UBP1334)</f>
        <v>1000000</v>
      </c>
      <c r="UBQ1336" s="62">
        <f>SUM(UBQ1333:UBQ1334)</f>
        <v>0</v>
      </c>
      <c r="UBR1336" s="62">
        <f>UBQ1336/UBP1336</f>
        <v>0</v>
      </c>
      <c r="UBS1336" s="62">
        <f>UBP1336-UBQ1336</f>
        <v>1000000</v>
      </c>
      <c r="UBT1336" s="62">
        <f>SUM(UBT1333:UBT1334)</f>
        <v>2000000</v>
      </c>
      <c r="UBU1336" s="62">
        <f>SUM(UBU1333:UBU1334)</f>
        <v>0</v>
      </c>
      <c r="UBV1336" s="62">
        <f>UBU1336/UBT1336</f>
        <v>0</v>
      </c>
      <c r="UBW1336" s="62">
        <f>UBT1336-UBU1336</f>
        <v>2000000</v>
      </c>
      <c r="UBX1336" s="62">
        <f>UBT1336+UBP1336</f>
        <v>3000000</v>
      </c>
      <c r="UCE1336" s="62" t="s">
        <v>1938</v>
      </c>
      <c r="UCF1336" s="62">
        <f>SUM(UCF1333:UCF1334)</f>
        <v>1000000</v>
      </c>
      <c r="UCG1336" s="62">
        <f>SUM(UCG1333:UCG1334)</f>
        <v>0</v>
      </c>
      <c r="UCH1336" s="62">
        <f>UCG1336/UCF1336</f>
        <v>0</v>
      </c>
      <c r="UCI1336" s="62">
        <f>UCF1336-UCG1336</f>
        <v>1000000</v>
      </c>
      <c r="UCJ1336" s="62">
        <f>SUM(UCJ1333:UCJ1334)</f>
        <v>2000000</v>
      </c>
      <c r="UCK1336" s="62">
        <f>SUM(UCK1333:UCK1334)</f>
        <v>0</v>
      </c>
      <c r="UCL1336" s="62">
        <f>UCK1336/UCJ1336</f>
        <v>0</v>
      </c>
      <c r="UCM1336" s="62">
        <f>UCJ1336-UCK1336</f>
        <v>2000000</v>
      </c>
      <c r="UCN1336" s="62">
        <f>UCJ1336+UCF1336</f>
        <v>3000000</v>
      </c>
      <c r="UCU1336" s="62" t="s">
        <v>1938</v>
      </c>
      <c r="UCV1336" s="62">
        <f>SUM(UCV1333:UCV1334)</f>
        <v>1000000</v>
      </c>
      <c r="UCW1336" s="62">
        <f>SUM(UCW1333:UCW1334)</f>
        <v>0</v>
      </c>
      <c r="UCX1336" s="62">
        <f>UCW1336/UCV1336</f>
        <v>0</v>
      </c>
      <c r="UCY1336" s="62">
        <f>UCV1336-UCW1336</f>
        <v>1000000</v>
      </c>
      <c r="UCZ1336" s="62">
        <f>SUM(UCZ1333:UCZ1334)</f>
        <v>2000000</v>
      </c>
      <c r="UDA1336" s="62">
        <f>SUM(UDA1333:UDA1334)</f>
        <v>0</v>
      </c>
      <c r="UDB1336" s="62">
        <f>UDA1336/UCZ1336</f>
        <v>0</v>
      </c>
      <c r="UDC1336" s="62">
        <f>UCZ1336-UDA1336</f>
        <v>2000000</v>
      </c>
      <c r="UDD1336" s="62">
        <f>UCZ1336+UCV1336</f>
        <v>3000000</v>
      </c>
      <c r="UDK1336" s="62" t="s">
        <v>1938</v>
      </c>
      <c r="UDL1336" s="62">
        <f>SUM(UDL1333:UDL1334)</f>
        <v>1000000</v>
      </c>
      <c r="UDM1336" s="62">
        <f>SUM(UDM1333:UDM1334)</f>
        <v>0</v>
      </c>
      <c r="UDN1336" s="62">
        <f>UDM1336/UDL1336</f>
        <v>0</v>
      </c>
      <c r="UDO1336" s="62">
        <f>UDL1336-UDM1336</f>
        <v>1000000</v>
      </c>
      <c r="UDP1336" s="62">
        <f>SUM(UDP1333:UDP1334)</f>
        <v>2000000</v>
      </c>
      <c r="UDQ1336" s="62">
        <f>SUM(UDQ1333:UDQ1334)</f>
        <v>0</v>
      </c>
      <c r="UDR1336" s="62">
        <f>UDQ1336/UDP1336</f>
        <v>0</v>
      </c>
      <c r="UDS1336" s="62">
        <f>UDP1336-UDQ1336</f>
        <v>2000000</v>
      </c>
      <c r="UDT1336" s="62">
        <f>UDP1336+UDL1336</f>
        <v>3000000</v>
      </c>
      <c r="UEA1336" s="62" t="s">
        <v>1938</v>
      </c>
      <c r="UEB1336" s="62">
        <f>SUM(UEB1333:UEB1334)</f>
        <v>1000000</v>
      </c>
      <c r="UEC1336" s="62">
        <f>SUM(UEC1333:UEC1334)</f>
        <v>0</v>
      </c>
      <c r="UED1336" s="62">
        <f>UEC1336/UEB1336</f>
        <v>0</v>
      </c>
      <c r="UEE1336" s="62">
        <f>UEB1336-UEC1336</f>
        <v>1000000</v>
      </c>
      <c r="UEF1336" s="62">
        <f>SUM(UEF1333:UEF1334)</f>
        <v>2000000</v>
      </c>
      <c r="UEG1336" s="62">
        <f>SUM(UEG1333:UEG1334)</f>
        <v>0</v>
      </c>
      <c r="UEH1336" s="62">
        <f>UEG1336/UEF1336</f>
        <v>0</v>
      </c>
      <c r="UEI1336" s="62">
        <f>UEF1336-UEG1336</f>
        <v>2000000</v>
      </c>
      <c r="UEJ1336" s="62">
        <f>UEF1336+UEB1336</f>
        <v>3000000</v>
      </c>
      <c r="UEQ1336" s="62" t="s">
        <v>1938</v>
      </c>
      <c r="UER1336" s="62">
        <f>SUM(UER1333:UER1334)</f>
        <v>1000000</v>
      </c>
      <c r="UES1336" s="62">
        <f>SUM(UES1333:UES1334)</f>
        <v>0</v>
      </c>
      <c r="UET1336" s="62">
        <f>UES1336/UER1336</f>
        <v>0</v>
      </c>
      <c r="UEU1336" s="62">
        <f>UER1336-UES1336</f>
        <v>1000000</v>
      </c>
      <c r="UEV1336" s="62">
        <f>SUM(UEV1333:UEV1334)</f>
        <v>2000000</v>
      </c>
      <c r="UEW1336" s="62">
        <f>SUM(UEW1333:UEW1334)</f>
        <v>0</v>
      </c>
      <c r="UEX1336" s="62">
        <f>UEW1336/UEV1336</f>
        <v>0</v>
      </c>
      <c r="UEY1336" s="62">
        <f>UEV1336-UEW1336</f>
        <v>2000000</v>
      </c>
      <c r="UEZ1336" s="62">
        <f>UEV1336+UER1336</f>
        <v>3000000</v>
      </c>
      <c r="UFG1336" s="62" t="s">
        <v>1938</v>
      </c>
      <c r="UFH1336" s="62">
        <f>SUM(UFH1333:UFH1334)</f>
        <v>1000000</v>
      </c>
      <c r="UFI1336" s="62">
        <f>SUM(UFI1333:UFI1334)</f>
        <v>0</v>
      </c>
      <c r="UFJ1336" s="62">
        <f>UFI1336/UFH1336</f>
        <v>0</v>
      </c>
      <c r="UFK1336" s="62">
        <f>UFH1336-UFI1336</f>
        <v>1000000</v>
      </c>
      <c r="UFL1336" s="62">
        <f>SUM(UFL1333:UFL1334)</f>
        <v>2000000</v>
      </c>
      <c r="UFM1336" s="62">
        <f>SUM(UFM1333:UFM1334)</f>
        <v>0</v>
      </c>
      <c r="UFN1336" s="62">
        <f>UFM1336/UFL1336</f>
        <v>0</v>
      </c>
      <c r="UFO1336" s="62">
        <f>UFL1336-UFM1336</f>
        <v>2000000</v>
      </c>
      <c r="UFP1336" s="62">
        <f>UFL1336+UFH1336</f>
        <v>3000000</v>
      </c>
      <c r="UFW1336" s="62" t="s">
        <v>1938</v>
      </c>
      <c r="UFX1336" s="62">
        <f>SUM(UFX1333:UFX1334)</f>
        <v>1000000</v>
      </c>
      <c r="UFY1336" s="62">
        <f>SUM(UFY1333:UFY1334)</f>
        <v>0</v>
      </c>
      <c r="UFZ1336" s="62">
        <f>UFY1336/UFX1336</f>
        <v>0</v>
      </c>
      <c r="UGA1336" s="62">
        <f>UFX1336-UFY1336</f>
        <v>1000000</v>
      </c>
      <c r="UGB1336" s="62">
        <f>SUM(UGB1333:UGB1334)</f>
        <v>2000000</v>
      </c>
      <c r="UGC1336" s="62">
        <f>SUM(UGC1333:UGC1334)</f>
        <v>0</v>
      </c>
      <c r="UGD1336" s="62">
        <f>UGC1336/UGB1336</f>
        <v>0</v>
      </c>
      <c r="UGE1336" s="62">
        <f>UGB1336-UGC1336</f>
        <v>2000000</v>
      </c>
      <c r="UGF1336" s="62">
        <f>UGB1336+UFX1336</f>
        <v>3000000</v>
      </c>
      <c r="UGM1336" s="62" t="s">
        <v>1938</v>
      </c>
      <c r="UGN1336" s="62">
        <f>SUM(UGN1333:UGN1334)</f>
        <v>1000000</v>
      </c>
      <c r="UGO1336" s="62">
        <f>SUM(UGO1333:UGO1334)</f>
        <v>0</v>
      </c>
      <c r="UGP1336" s="62">
        <f>UGO1336/UGN1336</f>
        <v>0</v>
      </c>
      <c r="UGQ1336" s="62">
        <f>UGN1336-UGO1336</f>
        <v>1000000</v>
      </c>
      <c r="UGR1336" s="62">
        <f>SUM(UGR1333:UGR1334)</f>
        <v>2000000</v>
      </c>
      <c r="UGS1336" s="62">
        <f>SUM(UGS1333:UGS1334)</f>
        <v>0</v>
      </c>
      <c r="UGT1336" s="62">
        <f>UGS1336/UGR1336</f>
        <v>0</v>
      </c>
      <c r="UGU1336" s="62">
        <f>UGR1336-UGS1336</f>
        <v>2000000</v>
      </c>
      <c r="UGV1336" s="62">
        <f>UGR1336+UGN1336</f>
        <v>3000000</v>
      </c>
      <c r="UHC1336" s="62" t="s">
        <v>1938</v>
      </c>
      <c r="UHD1336" s="62">
        <f>SUM(UHD1333:UHD1334)</f>
        <v>1000000</v>
      </c>
      <c r="UHE1336" s="62">
        <f>SUM(UHE1333:UHE1334)</f>
        <v>0</v>
      </c>
      <c r="UHF1336" s="62">
        <f>UHE1336/UHD1336</f>
        <v>0</v>
      </c>
      <c r="UHG1336" s="62">
        <f>UHD1336-UHE1336</f>
        <v>1000000</v>
      </c>
      <c r="UHH1336" s="62">
        <f>SUM(UHH1333:UHH1334)</f>
        <v>2000000</v>
      </c>
      <c r="UHI1336" s="62">
        <f>SUM(UHI1333:UHI1334)</f>
        <v>0</v>
      </c>
      <c r="UHJ1336" s="62">
        <f>UHI1336/UHH1336</f>
        <v>0</v>
      </c>
      <c r="UHK1336" s="62">
        <f>UHH1336-UHI1336</f>
        <v>2000000</v>
      </c>
      <c r="UHL1336" s="62">
        <f>UHH1336+UHD1336</f>
        <v>3000000</v>
      </c>
      <c r="UHS1336" s="62" t="s">
        <v>1938</v>
      </c>
      <c r="UHT1336" s="62">
        <f>SUM(UHT1333:UHT1334)</f>
        <v>1000000</v>
      </c>
      <c r="UHU1336" s="62">
        <f>SUM(UHU1333:UHU1334)</f>
        <v>0</v>
      </c>
      <c r="UHV1336" s="62">
        <f>UHU1336/UHT1336</f>
        <v>0</v>
      </c>
      <c r="UHW1336" s="62">
        <f>UHT1336-UHU1336</f>
        <v>1000000</v>
      </c>
      <c r="UHX1336" s="62">
        <f>SUM(UHX1333:UHX1334)</f>
        <v>2000000</v>
      </c>
      <c r="UHY1336" s="62">
        <f>SUM(UHY1333:UHY1334)</f>
        <v>0</v>
      </c>
      <c r="UHZ1336" s="62">
        <f>UHY1336/UHX1336</f>
        <v>0</v>
      </c>
      <c r="UIA1336" s="62">
        <f>UHX1336-UHY1336</f>
        <v>2000000</v>
      </c>
      <c r="UIB1336" s="62">
        <f>UHX1336+UHT1336</f>
        <v>3000000</v>
      </c>
      <c r="UII1336" s="62" t="s">
        <v>1938</v>
      </c>
      <c r="UIJ1336" s="62">
        <f>SUM(UIJ1333:UIJ1334)</f>
        <v>1000000</v>
      </c>
      <c r="UIK1336" s="62">
        <f>SUM(UIK1333:UIK1334)</f>
        <v>0</v>
      </c>
      <c r="UIL1336" s="62">
        <f>UIK1336/UIJ1336</f>
        <v>0</v>
      </c>
      <c r="UIM1336" s="62">
        <f>UIJ1336-UIK1336</f>
        <v>1000000</v>
      </c>
      <c r="UIN1336" s="62">
        <f>SUM(UIN1333:UIN1334)</f>
        <v>2000000</v>
      </c>
      <c r="UIO1336" s="62">
        <f>SUM(UIO1333:UIO1334)</f>
        <v>0</v>
      </c>
      <c r="UIP1336" s="62">
        <f>UIO1336/UIN1336</f>
        <v>0</v>
      </c>
      <c r="UIQ1336" s="62">
        <f>UIN1336-UIO1336</f>
        <v>2000000</v>
      </c>
      <c r="UIR1336" s="62">
        <f>UIN1336+UIJ1336</f>
        <v>3000000</v>
      </c>
      <c r="UIY1336" s="62" t="s">
        <v>1938</v>
      </c>
      <c r="UIZ1336" s="62">
        <f>SUM(UIZ1333:UIZ1334)</f>
        <v>1000000</v>
      </c>
      <c r="UJA1336" s="62">
        <f>SUM(UJA1333:UJA1334)</f>
        <v>0</v>
      </c>
      <c r="UJB1336" s="62">
        <f>UJA1336/UIZ1336</f>
        <v>0</v>
      </c>
      <c r="UJC1336" s="62">
        <f>UIZ1336-UJA1336</f>
        <v>1000000</v>
      </c>
      <c r="UJD1336" s="62">
        <f>SUM(UJD1333:UJD1334)</f>
        <v>2000000</v>
      </c>
      <c r="UJE1336" s="62">
        <f>SUM(UJE1333:UJE1334)</f>
        <v>0</v>
      </c>
      <c r="UJF1336" s="62">
        <f>UJE1336/UJD1336</f>
        <v>0</v>
      </c>
      <c r="UJG1336" s="62">
        <f>UJD1336-UJE1336</f>
        <v>2000000</v>
      </c>
      <c r="UJH1336" s="62">
        <f>UJD1336+UIZ1336</f>
        <v>3000000</v>
      </c>
      <c r="UJO1336" s="62" t="s">
        <v>1938</v>
      </c>
      <c r="UJP1336" s="62">
        <f>SUM(UJP1333:UJP1334)</f>
        <v>1000000</v>
      </c>
      <c r="UJQ1336" s="62">
        <f>SUM(UJQ1333:UJQ1334)</f>
        <v>0</v>
      </c>
      <c r="UJR1336" s="62">
        <f>UJQ1336/UJP1336</f>
        <v>0</v>
      </c>
      <c r="UJS1336" s="62">
        <f>UJP1336-UJQ1336</f>
        <v>1000000</v>
      </c>
      <c r="UJT1336" s="62">
        <f>SUM(UJT1333:UJT1334)</f>
        <v>2000000</v>
      </c>
      <c r="UJU1336" s="62">
        <f>SUM(UJU1333:UJU1334)</f>
        <v>0</v>
      </c>
      <c r="UJV1336" s="62">
        <f>UJU1336/UJT1336</f>
        <v>0</v>
      </c>
      <c r="UJW1336" s="62">
        <f>UJT1336-UJU1336</f>
        <v>2000000</v>
      </c>
      <c r="UJX1336" s="62">
        <f>UJT1336+UJP1336</f>
        <v>3000000</v>
      </c>
      <c r="UKE1336" s="62" t="s">
        <v>1938</v>
      </c>
      <c r="UKF1336" s="62">
        <f>SUM(UKF1333:UKF1334)</f>
        <v>1000000</v>
      </c>
      <c r="UKG1336" s="62">
        <f>SUM(UKG1333:UKG1334)</f>
        <v>0</v>
      </c>
      <c r="UKH1336" s="62">
        <f>UKG1336/UKF1336</f>
        <v>0</v>
      </c>
      <c r="UKI1336" s="62">
        <f>UKF1336-UKG1336</f>
        <v>1000000</v>
      </c>
      <c r="UKJ1336" s="62">
        <f>SUM(UKJ1333:UKJ1334)</f>
        <v>2000000</v>
      </c>
      <c r="UKK1336" s="62">
        <f>SUM(UKK1333:UKK1334)</f>
        <v>0</v>
      </c>
      <c r="UKL1336" s="62">
        <f>UKK1336/UKJ1336</f>
        <v>0</v>
      </c>
      <c r="UKM1336" s="62">
        <f>UKJ1336-UKK1336</f>
        <v>2000000</v>
      </c>
      <c r="UKN1336" s="62">
        <f>UKJ1336+UKF1336</f>
        <v>3000000</v>
      </c>
      <c r="UKU1336" s="62" t="s">
        <v>1938</v>
      </c>
      <c r="UKV1336" s="62">
        <f>SUM(UKV1333:UKV1334)</f>
        <v>1000000</v>
      </c>
      <c r="UKW1336" s="62">
        <f>SUM(UKW1333:UKW1334)</f>
        <v>0</v>
      </c>
      <c r="UKX1336" s="62">
        <f>UKW1336/UKV1336</f>
        <v>0</v>
      </c>
      <c r="UKY1336" s="62">
        <f>UKV1336-UKW1336</f>
        <v>1000000</v>
      </c>
      <c r="UKZ1336" s="62">
        <f>SUM(UKZ1333:UKZ1334)</f>
        <v>2000000</v>
      </c>
      <c r="ULA1336" s="62">
        <f>SUM(ULA1333:ULA1334)</f>
        <v>0</v>
      </c>
      <c r="ULB1336" s="62">
        <f>ULA1336/UKZ1336</f>
        <v>0</v>
      </c>
      <c r="ULC1336" s="62">
        <f>UKZ1336-ULA1336</f>
        <v>2000000</v>
      </c>
      <c r="ULD1336" s="62">
        <f>UKZ1336+UKV1336</f>
        <v>3000000</v>
      </c>
      <c r="ULK1336" s="62" t="s">
        <v>1938</v>
      </c>
      <c r="ULL1336" s="62">
        <f>SUM(ULL1333:ULL1334)</f>
        <v>1000000</v>
      </c>
      <c r="ULM1336" s="62">
        <f>SUM(ULM1333:ULM1334)</f>
        <v>0</v>
      </c>
      <c r="ULN1336" s="62">
        <f>ULM1336/ULL1336</f>
        <v>0</v>
      </c>
      <c r="ULO1336" s="62">
        <f>ULL1336-ULM1336</f>
        <v>1000000</v>
      </c>
      <c r="ULP1336" s="62">
        <f>SUM(ULP1333:ULP1334)</f>
        <v>2000000</v>
      </c>
      <c r="ULQ1336" s="62">
        <f>SUM(ULQ1333:ULQ1334)</f>
        <v>0</v>
      </c>
      <c r="ULR1336" s="62">
        <f>ULQ1336/ULP1336</f>
        <v>0</v>
      </c>
      <c r="ULS1336" s="62">
        <f>ULP1336-ULQ1336</f>
        <v>2000000</v>
      </c>
      <c r="ULT1336" s="62">
        <f>ULP1336+ULL1336</f>
        <v>3000000</v>
      </c>
      <c r="UMA1336" s="62" t="s">
        <v>1938</v>
      </c>
      <c r="UMB1336" s="62">
        <f>SUM(UMB1333:UMB1334)</f>
        <v>1000000</v>
      </c>
      <c r="UMC1336" s="62">
        <f>SUM(UMC1333:UMC1334)</f>
        <v>0</v>
      </c>
      <c r="UMD1336" s="62">
        <f>UMC1336/UMB1336</f>
        <v>0</v>
      </c>
      <c r="UME1336" s="62">
        <f>UMB1336-UMC1336</f>
        <v>1000000</v>
      </c>
      <c r="UMF1336" s="62">
        <f>SUM(UMF1333:UMF1334)</f>
        <v>2000000</v>
      </c>
      <c r="UMG1336" s="62">
        <f>SUM(UMG1333:UMG1334)</f>
        <v>0</v>
      </c>
      <c r="UMH1336" s="62">
        <f>UMG1336/UMF1336</f>
        <v>0</v>
      </c>
      <c r="UMI1336" s="62">
        <f>UMF1336-UMG1336</f>
        <v>2000000</v>
      </c>
      <c r="UMJ1336" s="62">
        <f>UMF1336+UMB1336</f>
        <v>3000000</v>
      </c>
      <c r="UMQ1336" s="62" t="s">
        <v>1938</v>
      </c>
      <c r="UMR1336" s="62">
        <f>SUM(UMR1333:UMR1334)</f>
        <v>1000000</v>
      </c>
      <c r="UMS1336" s="62">
        <f>SUM(UMS1333:UMS1334)</f>
        <v>0</v>
      </c>
      <c r="UMT1336" s="62">
        <f>UMS1336/UMR1336</f>
        <v>0</v>
      </c>
      <c r="UMU1336" s="62">
        <f>UMR1336-UMS1336</f>
        <v>1000000</v>
      </c>
      <c r="UMV1336" s="62">
        <f>SUM(UMV1333:UMV1334)</f>
        <v>2000000</v>
      </c>
      <c r="UMW1336" s="62">
        <f>SUM(UMW1333:UMW1334)</f>
        <v>0</v>
      </c>
      <c r="UMX1336" s="62">
        <f>UMW1336/UMV1336</f>
        <v>0</v>
      </c>
      <c r="UMY1336" s="62">
        <f>UMV1336-UMW1336</f>
        <v>2000000</v>
      </c>
      <c r="UMZ1336" s="62">
        <f>UMV1336+UMR1336</f>
        <v>3000000</v>
      </c>
      <c r="UNG1336" s="62" t="s">
        <v>1938</v>
      </c>
      <c r="UNH1336" s="62">
        <f>SUM(UNH1333:UNH1334)</f>
        <v>1000000</v>
      </c>
      <c r="UNI1336" s="62">
        <f>SUM(UNI1333:UNI1334)</f>
        <v>0</v>
      </c>
      <c r="UNJ1336" s="62">
        <f>UNI1336/UNH1336</f>
        <v>0</v>
      </c>
      <c r="UNK1336" s="62">
        <f>UNH1336-UNI1336</f>
        <v>1000000</v>
      </c>
      <c r="UNL1336" s="62">
        <f>SUM(UNL1333:UNL1334)</f>
        <v>2000000</v>
      </c>
      <c r="UNM1336" s="62">
        <f>SUM(UNM1333:UNM1334)</f>
        <v>0</v>
      </c>
      <c r="UNN1336" s="62">
        <f>UNM1336/UNL1336</f>
        <v>0</v>
      </c>
      <c r="UNO1336" s="62">
        <f>UNL1336-UNM1336</f>
        <v>2000000</v>
      </c>
      <c r="UNP1336" s="62">
        <f>UNL1336+UNH1336</f>
        <v>3000000</v>
      </c>
      <c r="UNW1336" s="62" t="s">
        <v>1938</v>
      </c>
      <c r="UNX1336" s="62">
        <f>SUM(UNX1333:UNX1334)</f>
        <v>1000000</v>
      </c>
      <c r="UNY1336" s="62">
        <f>SUM(UNY1333:UNY1334)</f>
        <v>0</v>
      </c>
      <c r="UNZ1336" s="62">
        <f>UNY1336/UNX1336</f>
        <v>0</v>
      </c>
      <c r="UOA1336" s="62">
        <f>UNX1336-UNY1336</f>
        <v>1000000</v>
      </c>
      <c r="UOB1336" s="62">
        <f>SUM(UOB1333:UOB1334)</f>
        <v>2000000</v>
      </c>
      <c r="UOC1336" s="62">
        <f>SUM(UOC1333:UOC1334)</f>
        <v>0</v>
      </c>
      <c r="UOD1336" s="62">
        <f>UOC1336/UOB1336</f>
        <v>0</v>
      </c>
      <c r="UOE1336" s="62">
        <f>UOB1336-UOC1336</f>
        <v>2000000</v>
      </c>
      <c r="UOF1336" s="62">
        <f>UOB1336+UNX1336</f>
        <v>3000000</v>
      </c>
      <c r="UOM1336" s="62" t="s">
        <v>1938</v>
      </c>
      <c r="UON1336" s="62">
        <f>SUM(UON1333:UON1334)</f>
        <v>1000000</v>
      </c>
      <c r="UOO1336" s="62">
        <f>SUM(UOO1333:UOO1334)</f>
        <v>0</v>
      </c>
      <c r="UOP1336" s="62">
        <f>UOO1336/UON1336</f>
        <v>0</v>
      </c>
      <c r="UOQ1336" s="62">
        <f>UON1336-UOO1336</f>
        <v>1000000</v>
      </c>
      <c r="UOR1336" s="62">
        <f>SUM(UOR1333:UOR1334)</f>
        <v>2000000</v>
      </c>
      <c r="UOS1336" s="62">
        <f>SUM(UOS1333:UOS1334)</f>
        <v>0</v>
      </c>
      <c r="UOT1336" s="62">
        <f>UOS1336/UOR1336</f>
        <v>0</v>
      </c>
      <c r="UOU1336" s="62">
        <f>UOR1336-UOS1336</f>
        <v>2000000</v>
      </c>
      <c r="UOV1336" s="62">
        <f>UOR1336+UON1336</f>
        <v>3000000</v>
      </c>
      <c r="UPC1336" s="62" t="s">
        <v>1938</v>
      </c>
      <c r="UPD1336" s="62">
        <f>SUM(UPD1333:UPD1334)</f>
        <v>1000000</v>
      </c>
      <c r="UPE1336" s="62">
        <f>SUM(UPE1333:UPE1334)</f>
        <v>0</v>
      </c>
      <c r="UPF1336" s="62">
        <f>UPE1336/UPD1336</f>
        <v>0</v>
      </c>
      <c r="UPG1336" s="62">
        <f>UPD1336-UPE1336</f>
        <v>1000000</v>
      </c>
      <c r="UPH1336" s="62">
        <f>SUM(UPH1333:UPH1334)</f>
        <v>2000000</v>
      </c>
      <c r="UPI1336" s="62">
        <f>SUM(UPI1333:UPI1334)</f>
        <v>0</v>
      </c>
      <c r="UPJ1336" s="62">
        <f>UPI1336/UPH1336</f>
        <v>0</v>
      </c>
      <c r="UPK1336" s="62">
        <f>UPH1336-UPI1336</f>
        <v>2000000</v>
      </c>
      <c r="UPL1336" s="62">
        <f>UPH1336+UPD1336</f>
        <v>3000000</v>
      </c>
      <c r="UPS1336" s="62" t="s">
        <v>1938</v>
      </c>
      <c r="UPT1336" s="62">
        <f>SUM(UPT1333:UPT1334)</f>
        <v>1000000</v>
      </c>
      <c r="UPU1336" s="62">
        <f>SUM(UPU1333:UPU1334)</f>
        <v>0</v>
      </c>
      <c r="UPV1336" s="62">
        <f>UPU1336/UPT1336</f>
        <v>0</v>
      </c>
      <c r="UPW1336" s="62">
        <f>UPT1336-UPU1336</f>
        <v>1000000</v>
      </c>
      <c r="UPX1336" s="62">
        <f>SUM(UPX1333:UPX1334)</f>
        <v>2000000</v>
      </c>
      <c r="UPY1336" s="62">
        <f>SUM(UPY1333:UPY1334)</f>
        <v>0</v>
      </c>
      <c r="UPZ1336" s="62">
        <f>UPY1336/UPX1336</f>
        <v>0</v>
      </c>
      <c r="UQA1336" s="62">
        <f>UPX1336-UPY1336</f>
        <v>2000000</v>
      </c>
      <c r="UQB1336" s="62">
        <f>UPX1336+UPT1336</f>
        <v>3000000</v>
      </c>
      <c r="UQI1336" s="62" t="s">
        <v>1938</v>
      </c>
      <c r="UQJ1336" s="62">
        <f>SUM(UQJ1333:UQJ1334)</f>
        <v>1000000</v>
      </c>
      <c r="UQK1336" s="62">
        <f>SUM(UQK1333:UQK1334)</f>
        <v>0</v>
      </c>
      <c r="UQL1336" s="62">
        <f>UQK1336/UQJ1336</f>
        <v>0</v>
      </c>
      <c r="UQM1336" s="62">
        <f>UQJ1336-UQK1336</f>
        <v>1000000</v>
      </c>
      <c r="UQN1336" s="62">
        <f>SUM(UQN1333:UQN1334)</f>
        <v>2000000</v>
      </c>
      <c r="UQO1336" s="62">
        <f>SUM(UQO1333:UQO1334)</f>
        <v>0</v>
      </c>
      <c r="UQP1336" s="62">
        <f>UQO1336/UQN1336</f>
        <v>0</v>
      </c>
      <c r="UQQ1336" s="62">
        <f>UQN1336-UQO1336</f>
        <v>2000000</v>
      </c>
      <c r="UQR1336" s="62">
        <f>UQN1336+UQJ1336</f>
        <v>3000000</v>
      </c>
      <c r="UQY1336" s="62" t="s">
        <v>1938</v>
      </c>
      <c r="UQZ1336" s="62">
        <f>SUM(UQZ1333:UQZ1334)</f>
        <v>1000000</v>
      </c>
      <c r="URA1336" s="62">
        <f>SUM(URA1333:URA1334)</f>
        <v>0</v>
      </c>
      <c r="URB1336" s="62">
        <f>URA1336/UQZ1336</f>
        <v>0</v>
      </c>
      <c r="URC1336" s="62">
        <f>UQZ1336-URA1336</f>
        <v>1000000</v>
      </c>
      <c r="URD1336" s="62">
        <f>SUM(URD1333:URD1334)</f>
        <v>2000000</v>
      </c>
      <c r="URE1336" s="62">
        <f>SUM(URE1333:URE1334)</f>
        <v>0</v>
      </c>
      <c r="URF1336" s="62">
        <f>URE1336/URD1336</f>
        <v>0</v>
      </c>
      <c r="URG1336" s="62">
        <f>URD1336-URE1336</f>
        <v>2000000</v>
      </c>
      <c r="URH1336" s="62">
        <f>URD1336+UQZ1336</f>
        <v>3000000</v>
      </c>
      <c r="URO1336" s="62" t="s">
        <v>1938</v>
      </c>
      <c r="URP1336" s="62">
        <f>SUM(URP1333:URP1334)</f>
        <v>1000000</v>
      </c>
      <c r="URQ1336" s="62">
        <f>SUM(URQ1333:URQ1334)</f>
        <v>0</v>
      </c>
      <c r="URR1336" s="62">
        <f>URQ1336/URP1336</f>
        <v>0</v>
      </c>
      <c r="URS1336" s="62">
        <f>URP1336-URQ1336</f>
        <v>1000000</v>
      </c>
      <c r="URT1336" s="62">
        <f>SUM(URT1333:URT1334)</f>
        <v>2000000</v>
      </c>
      <c r="URU1336" s="62">
        <f>SUM(URU1333:URU1334)</f>
        <v>0</v>
      </c>
      <c r="URV1336" s="62">
        <f>URU1336/URT1336</f>
        <v>0</v>
      </c>
      <c r="URW1336" s="62">
        <f>URT1336-URU1336</f>
        <v>2000000</v>
      </c>
      <c r="URX1336" s="62">
        <f>URT1336+URP1336</f>
        <v>3000000</v>
      </c>
      <c r="USE1336" s="62" t="s">
        <v>1938</v>
      </c>
      <c r="USF1336" s="62">
        <f>SUM(USF1333:USF1334)</f>
        <v>1000000</v>
      </c>
      <c r="USG1336" s="62">
        <f>SUM(USG1333:USG1334)</f>
        <v>0</v>
      </c>
      <c r="USH1336" s="62">
        <f>USG1336/USF1336</f>
        <v>0</v>
      </c>
      <c r="USI1336" s="62">
        <f>USF1336-USG1336</f>
        <v>1000000</v>
      </c>
      <c r="USJ1336" s="62">
        <f>SUM(USJ1333:USJ1334)</f>
        <v>2000000</v>
      </c>
      <c r="USK1336" s="62">
        <f>SUM(USK1333:USK1334)</f>
        <v>0</v>
      </c>
      <c r="USL1336" s="62">
        <f>USK1336/USJ1336</f>
        <v>0</v>
      </c>
      <c r="USM1336" s="62">
        <f>USJ1336-USK1336</f>
        <v>2000000</v>
      </c>
      <c r="USN1336" s="62">
        <f>USJ1336+USF1336</f>
        <v>3000000</v>
      </c>
      <c r="USU1336" s="62" t="s">
        <v>1938</v>
      </c>
      <c r="USV1336" s="62">
        <f>SUM(USV1333:USV1334)</f>
        <v>1000000</v>
      </c>
      <c r="USW1336" s="62">
        <f>SUM(USW1333:USW1334)</f>
        <v>0</v>
      </c>
      <c r="USX1336" s="62">
        <f>USW1336/USV1336</f>
        <v>0</v>
      </c>
      <c r="USY1336" s="62">
        <f>USV1336-USW1336</f>
        <v>1000000</v>
      </c>
      <c r="USZ1336" s="62">
        <f>SUM(USZ1333:USZ1334)</f>
        <v>2000000</v>
      </c>
      <c r="UTA1336" s="62">
        <f>SUM(UTA1333:UTA1334)</f>
        <v>0</v>
      </c>
      <c r="UTB1336" s="62">
        <f>UTA1336/USZ1336</f>
        <v>0</v>
      </c>
      <c r="UTC1336" s="62">
        <f>USZ1336-UTA1336</f>
        <v>2000000</v>
      </c>
      <c r="UTD1336" s="62">
        <f>USZ1336+USV1336</f>
        <v>3000000</v>
      </c>
      <c r="UTK1336" s="62" t="s">
        <v>1938</v>
      </c>
      <c r="UTL1336" s="62">
        <f>SUM(UTL1333:UTL1334)</f>
        <v>1000000</v>
      </c>
      <c r="UTM1336" s="62">
        <f>SUM(UTM1333:UTM1334)</f>
        <v>0</v>
      </c>
      <c r="UTN1336" s="62">
        <f>UTM1336/UTL1336</f>
        <v>0</v>
      </c>
      <c r="UTO1336" s="62">
        <f>UTL1336-UTM1336</f>
        <v>1000000</v>
      </c>
      <c r="UTP1336" s="62">
        <f>SUM(UTP1333:UTP1334)</f>
        <v>2000000</v>
      </c>
      <c r="UTQ1336" s="62">
        <f>SUM(UTQ1333:UTQ1334)</f>
        <v>0</v>
      </c>
      <c r="UTR1336" s="62">
        <f>UTQ1336/UTP1336</f>
        <v>0</v>
      </c>
      <c r="UTS1336" s="62">
        <f>UTP1336-UTQ1336</f>
        <v>2000000</v>
      </c>
      <c r="UTT1336" s="62">
        <f>UTP1336+UTL1336</f>
        <v>3000000</v>
      </c>
      <c r="UUA1336" s="62" t="s">
        <v>1938</v>
      </c>
      <c r="UUB1336" s="62">
        <f>SUM(UUB1333:UUB1334)</f>
        <v>1000000</v>
      </c>
      <c r="UUC1336" s="62">
        <f>SUM(UUC1333:UUC1334)</f>
        <v>0</v>
      </c>
      <c r="UUD1336" s="62">
        <f>UUC1336/UUB1336</f>
        <v>0</v>
      </c>
      <c r="UUE1336" s="62">
        <f>UUB1336-UUC1336</f>
        <v>1000000</v>
      </c>
      <c r="UUF1336" s="62">
        <f>SUM(UUF1333:UUF1334)</f>
        <v>2000000</v>
      </c>
      <c r="UUG1336" s="62">
        <f>SUM(UUG1333:UUG1334)</f>
        <v>0</v>
      </c>
      <c r="UUH1336" s="62">
        <f>UUG1336/UUF1336</f>
        <v>0</v>
      </c>
      <c r="UUI1336" s="62">
        <f>UUF1336-UUG1336</f>
        <v>2000000</v>
      </c>
      <c r="UUJ1336" s="62">
        <f>UUF1336+UUB1336</f>
        <v>3000000</v>
      </c>
      <c r="UUQ1336" s="62" t="s">
        <v>1938</v>
      </c>
      <c r="UUR1336" s="62">
        <f>SUM(UUR1333:UUR1334)</f>
        <v>1000000</v>
      </c>
      <c r="UUS1336" s="62">
        <f>SUM(UUS1333:UUS1334)</f>
        <v>0</v>
      </c>
      <c r="UUT1336" s="62">
        <f>UUS1336/UUR1336</f>
        <v>0</v>
      </c>
      <c r="UUU1336" s="62">
        <f>UUR1336-UUS1336</f>
        <v>1000000</v>
      </c>
      <c r="UUV1336" s="62">
        <f>SUM(UUV1333:UUV1334)</f>
        <v>2000000</v>
      </c>
      <c r="UUW1336" s="62">
        <f>SUM(UUW1333:UUW1334)</f>
        <v>0</v>
      </c>
      <c r="UUX1336" s="62">
        <f>UUW1336/UUV1336</f>
        <v>0</v>
      </c>
      <c r="UUY1336" s="62">
        <f>UUV1336-UUW1336</f>
        <v>2000000</v>
      </c>
      <c r="UUZ1336" s="62">
        <f>UUV1336+UUR1336</f>
        <v>3000000</v>
      </c>
      <c r="UVG1336" s="62" t="s">
        <v>1938</v>
      </c>
      <c r="UVH1336" s="62">
        <f>SUM(UVH1333:UVH1334)</f>
        <v>1000000</v>
      </c>
      <c r="UVI1336" s="62">
        <f>SUM(UVI1333:UVI1334)</f>
        <v>0</v>
      </c>
      <c r="UVJ1336" s="62">
        <f>UVI1336/UVH1336</f>
        <v>0</v>
      </c>
      <c r="UVK1336" s="62">
        <f>UVH1336-UVI1336</f>
        <v>1000000</v>
      </c>
      <c r="UVL1336" s="62">
        <f>SUM(UVL1333:UVL1334)</f>
        <v>2000000</v>
      </c>
      <c r="UVM1336" s="62">
        <f>SUM(UVM1333:UVM1334)</f>
        <v>0</v>
      </c>
      <c r="UVN1336" s="62">
        <f>UVM1336/UVL1336</f>
        <v>0</v>
      </c>
      <c r="UVO1336" s="62">
        <f>UVL1336-UVM1336</f>
        <v>2000000</v>
      </c>
      <c r="UVP1336" s="62">
        <f>UVL1336+UVH1336</f>
        <v>3000000</v>
      </c>
      <c r="UVW1336" s="62" t="s">
        <v>1938</v>
      </c>
      <c r="UVX1336" s="62">
        <f>SUM(UVX1333:UVX1334)</f>
        <v>1000000</v>
      </c>
      <c r="UVY1336" s="62">
        <f>SUM(UVY1333:UVY1334)</f>
        <v>0</v>
      </c>
      <c r="UVZ1336" s="62">
        <f>UVY1336/UVX1336</f>
        <v>0</v>
      </c>
      <c r="UWA1336" s="62">
        <f>UVX1336-UVY1336</f>
        <v>1000000</v>
      </c>
      <c r="UWB1336" s="62">
        <f>SUM(UWB1333:UWB1334)</f>
        <v>2000000</v>
      </c>
      <c r="UWC1336" s="62">
        <f>SUM(UWC1333:UWC1334)</f>
        <v>0</v>
      </c>
      <c r="UWD1336" s="62">
        <f>UWC1336/UWB1336</f>
        <v>0</v>
      </c>
      <c r="UWE1336" s="62">
        <f>UWB1336-UWC1336</f>
        <v>2000000</v>
      </c>
      <c r="UWF1336" s="62">
        <f>UWB1336+UVX1336</f>
        <v>3000000</v>
      </c>
      <c r="UWM1336" s="62" t="s">
        <v>1938</v>
      </c>
      <c r="UWN1336" s="62">
        <f>SUM(UWN1333:UWN1334)</f>
        <v>1000000</v>
      </c>
      <c r="UWO1336" s="62">
        <f>SUM(UWO1333:UWO1334)</f>
        <v>0</v>
      </c>
      <c r="UWP1336" s="62">
        <f>UWO1336/UWN1336</f>
        <v>0</v>
      </c>
      <c r="UWQ1336" s="62">
        <f>UWN1336-UWO1336</f>
        <v>1000000</v>
      </c>
      <c r="UWR1336" s="62">
        <f>SUM(UWR1333:UWR1334)</f>
        <v>2000000</v>
      </c>
      <c r="UWS1336" s="62">
        <f>SUM(UWS1333:UWS1334)</f>
        <v>0</v>
      </c>
      <c r="UWT1336" s="62">
        <f>UWS1336/UWR1336</f>
        <v>0</v>
      </c>
      <c r="UWU1336" s="62">
        <f>UWR1336-UWS1336</f>
        <v>2000000</v>
      </c>
      <c r="UWV1336" s="62">
        <f>UWR1336+UWN1336</f>
        <v>3000000</v>
      </c>
      <c r="UXC1336" s="62" t="s">
        <v>1938</v>
      </c>
      <c r="UXD1336" s="62">
        <f>SUM(UXD1333:UXD1334)</f>
        <v>1000000</v>
      </c>
      <c r="UXE1336" s="62">
        <f>SUM(UXE1333:UXE1334)</f>
        <v>0</v>
      </c>
      <c r="UXF1336" s="62">
        <f>UXE1336/UXD1336</f>
        <v>0</v>
      </c>
      <c r="UXG1336" s="62">
        <f>UXD1336-UXE1336</f>
        <v>1000000</v>
      </c>
      <c r="UXH1336" s="62">
        <f>SUM(UXH1333:UXH1334)</f>
        <v>2000000</v>
      </c>
      <c r="UXI1336" s="62">
        <f>SUM(UXI1333:UXI1334)</f>
        <v>0</v>
      </c>
      <c r="UXJ1336" s="62">
        <f>UXI1336/UXH1336</f>
        <v>0</v>
      </c>
      <c r="UXK1336" s="62">
        <f>UXH1336-UXI1336</f>
        <v>2000000</v>
      </c>
      <c r="UXL1336" s="62">
        <f>UXH1336+UXD1336</f>
        <v>3000000</v>
      </c>
      <c r="UXS1336" s="62" t="s">
        <v>1938</v>
      </c>
      <c r="UXT1336" s="62">
        <f>SUM(UXT1333:UXT1334)</f>
        <v>1000000</v>
      </c>
      <c r="UXU1336" s="62">
        <f>SUM(UXU1333:UXU1334)</f>
        <v>0</v>
      </c>
      <c r="UXV1336" s="62">
        <f>UXU1336/UXT1336</f>
        <v>0</v>
      </c>
      <c r="UXW1336" s="62">
        <f>UXT1336-UXU1336</f>
        <v>1000000</v>
      </c>
      <c r="UXX1336" s="62">
        <f>SUM(UXX1333:UXX1334)</f>
        <v>2000000</v>
      </c>
      <c r="UXY1336" s="62">
        <f>SUM(UXY1333:UXY1334)</f>
        <v>0</v>
      </c>
      <c r="UXZ1336" s="62">
        <f>UXY1336/UXX1336</f>
        <v>0</v>
      </c>
      <c r="UYA1336" s="62">
        <f>UXX1336-UXY1336</f>
        <v>2000000</v>
      </c>
      <c r="UYB1336" s="62">
        <f>UXX1336+UXT1336</f>
        <v>3000000</v>
      </c>
      <c r="UYI1336" s="62" t="s">
        <v>1938</v>
      </c>
      <c r="UYJ1336" s="62">
        <f>SUM(UYJ1333:UYJ1334)</f>
        <v>1000000</v>
      </c>
      <c r="UYK1336" s="62">
        <f>SUM(UYK1333:UYK1334)</f>
        <v>0</v>
      </c>
      <c r="UYL1336" s="62">
        <f>UYK1336/UYJ1336</f>
        <v>0</v>
      </c>
      <c r="UYM1336" s="62">
        <f>UYJ1336-UYK1336</f>
        <v>1000000</v>
      </c>
      <c r="UYN1336" s="62">
        <f>SUM(UYN1333:UYN1334)</f>
        <v>2000000</v>
      </c>
      <c r="UYO1336" s="62">
        <f>SUM(UYO1333:UYO1334)</f>
        <v>0</v>
      </c>
      <c r="UYP1336" s="62">
        <f>UYO1336/UYN1336</f>
        <v>0</v>
      </c>
      <c r="UYQ1336" s="62">
        <f>UYN1336-UYO1336</f>
        <v>2000000</v>
      </c>
      <c r="UYR1336" s="62">
        <f>UYN1336+UYJ1336</f>
        <v>3000000</v>
      </c>
      <c r="UYY1336" s="62" t="s">
        <v>1938</v>
      </c>
      <c r="UYZ1336" s="62">
        <f>SUM(UYZ1333:UYZ1334)</f>
        <v>1000000</v>
      </c>
      <c r="UZA1336" s="62">
        <f>SUM(UZA1333:UZA1334)</f>
        <v>0</v>
      </c>
      <c r="UZB1336" s="62">
        <f>UZA1336/UYZ1336</f>
        <v>0</v>
      </c>
      <c r="UZC1336" s="62">
        <f>UYZ1336-UZA1336</f>
        <v>1000000</v>
      </c>
      <c r="UZD1336" s="62">
        <f>SUM(UZD1333:UZD1334)</f>
        <v>2000000</v>
      </c>
      <c r="UZE1336" s="62">
        <f>SUM(UZE1333:UZE1334)</f>
        <v>0</v>
      </c>
      <c r="UZF1336" s="62">
        <f>UZE1336/UZD1336</f>
        <v>0</v>
      </c>
      <c r="UZG1336" s="62">
        <f>UZD1336-UZE1336</f>
        <v>2000000</v>
      </c>
      <c r="UZH1336" s="62">
        <f>UZD1336+UYZ1336</f>
        <v>3000000</v>
      </c>
      <c r="UZO1336" s="62" t="s">
        <v>1938</v>
      </c>
      <c r="UZP1336" s="62">
        <f>SUM(UZP1333:UZP1334)</f>
        <v>1000000</v>
      </c>
      <c r="UZQ1336" s="62">
        <f>SUM(UZQ1333:UZQ1334)</f>
        <v>0</v>
      </c>
      <c r="UZR1336" s="62">
        <f>UZQ1336/UZP1336</f>
        <v>0</v>
      </c>
      <c r="UZS1336" s="62">
        <f>UZP1336-UZQ1336</f>
        <v>1000000</v>
      </c>
      <c r="UZT1336" s="62">
        <f>SUM(UZT1333:UZT1334)</f>
        <v>2000000</v>
      </c>
      <c r="UZU1336" s="62">
        <f>SUM(UZU1333:UZU1334)</f>
        <v>0</v>
      </c>
      <c r="UZV1336" s="62">
        <f>UZU1336/UZT1336</f>
        <v>0</v>
      </c>
      <c r="UZW1336" s="62">
        <f>UZT1336-UZU1336</f>
        <v>2000000</v>
      </c>
      <c r="UZX1336" s="62">
        <f>UZT1336+UZP1336</f>
        <v>3000000</v>
      </c>
      <c r="VAE1336" s="62" t="s">
        <v>1938</v>
      </c>
      <c r="VAF1336" s="62">
        <f>SUM(VAF1333:VAF1334)</f>
        <v>1000000</v>
      </c>
      <c r="VAG1336" s="62">
        <f>SUM(VAG1333:VAG1334)</f>
        <v>0</v>
      </c>
      <c r="VAH1336" s="62">
        <f>VAG1336/VAF1336</f>
        <v>0</v>
      </c>
      <c r="VAI1336" s="62">
        <f>VAF1336-VAG1336</f>
        <v>1000000</v>
      </c>
      <c r="VAJ1336" s="62">
        <f>SUM(VAJ1333:VAJ1334)</f>
        <v>2000000</v>
      </c>
      <c r="VAK1336" s="62">
        <f>SUM(VAK1333:VAK1334)</f>
        <v>0</v>
      </c>
      <c r="VAL1336" s="62">
        <f>VAK1336/VAJ1336</f>
        <v>0</v>
      </c>
      <c r="VAM1336" s="62">
        <f>VAJ1336-VAK1336</f>
        <v>2000000</v>
      </c>
      <c r="VAN1336" s="62">
        <f>VAJ1336+VAF1336</f>
        <v>3000000</v>
      </c>
      <c r="VAU1336" s="62" t="s">
        <v>1938</v>
      </c>
      <c r="VAV1336" s="62">
        <f>SUM(VAV1333:VAV1334)</f>
        <v>1000000</v>
      </c>
      <c r="VAW1336" s="62">
        <f>SUM(VAW1333:VAW1334)</f>
        <v>0</v>
      </c>
      <c r="VAX1336" s="62">
        <f>VAW1336/VAV1336</f>
        <v>0</v>
      </c>
      <c r="VAY1336" s="62">
        <f>VAV1336-VAW1336</f>
        <v>1000000</v>
      </c>
      <c r="VAZ1336" s="62">
        <f>SUM(VAZ1333:VAZ1334)</f>
        <v>2000000</v>
      </c>
      <c r="VBA1336" s="62">
        <f>SUM(VBA1333:VBA1334)</f>
        <v>0</v>
      </c>
      <c r="VBB1336" s="62">
        <f>VBA1336/VAZ1336</f>
        <v>0</v>
      </c>
      <c r="VBC1336" s="62">
        <f>VAZ1336-VBA1336</f>
        <v>2000000</v>
      </c>
      <c r="VBD1336" s="62">
        <f>VAZ1336+VAV1336</f>
        <v>3000000</v>
      </c>
      <c r="VBK1336" s="62" t="s">
        <v>1938</v>
      </c>
      <c r="VBL1336" s="62">
        <f>SUM(VBL1333:VBL1334)</f>
        <v>1000000</v>
      </c>
      <c r="VBM1336" s="62">
        <f>SUM(VBM1333:VBM1334)</f>
        <v>0</v>
      </c>
      <c r="VBN1336" s="62">
        <f>VBM1336/VBL1336</f>
        <v>0</v>
      </c>
      <c r="VBO1336" s="62">
        <f>VBL1336-VBM1336</f>
        <v>1000000</v>
      </c>
      <c r="VBP1336" s="62">
        <f>SUM(VBP1333:VBP1334)</f>
        <v>2000000</v>
      </c>
      <c r="VBQ1336" s="62">
        <f>SUM(VBQ1333:VBQ1334)</f>
        <v>0</v>
      </c>
      <c r="VBR1336" s="62">
        <f>VBQ1336/VBP1336</f>
        <v>0</v>
      </c>
      <c r="VBS1336" s="62">
        <f>VBP1336-VBQ1336</f>
        <v>2000000</v>
      </c>
      <c r="VBT1336" s="62">
        <f>VBP1336+VBL1336</f>
        <v>3000000</v>
      </c>
      <c r="VCA1336" s="62" t="s">
        <v>1938</v>
      </c>
      <c r="VCB1336" s="62">
        <f>SUM(VCB1333:VCB1334)</f>
        <v>1000000</v>
      </c>
      <c r="VCC1336" s="62">
        <f>SUM(VCC1333:VCC1334)</f>
        <v>0</v>
      </c>
      <c r="VCD1336" s="62">
        <f>VCC1336/VCB1336</f>
        <v>0</v>
      </c>
      <c r="VCE1336" s="62">
        <f>VCB1336-VCC1336</f>
        <v>1000000</v>
      </c>
      <c r="VCF1336" s="62">
        <f>SUM(VCF1333:VCF1334)</f>
        <v>2000000</v>
      </c>
      <c r="VCG1336" s="62">
        <f>SUM(VCG1333:VCG1334)</f>
        <v>0</v>
      </c>
      <c r="VCH1336" s="62">
        <f>VCG1336/VCF1336</f>
        <v>0</v>
      </c>
      <c r="VCI1336" s="62">
        <f>VCF1336-VCG1336</f>
        <v>2000000</v>
      </c>
      <c r="VCJ1336" s="62">
        <f>VCF1336+VCB1336</f>
        <v>3000000</v>
      </c>
      <c r="VCQ1336" s="62" t="s">
        <v>1938</v>
      </c>
      <c r="VCR1336" s="62">
        <f>SUM(VCR1333:VCR1334)</f>
        <v>1000000</v>
      </c>
      <c r="VCS1336" s="62">
        <f>SUM(VCS1333:VCS1334)</f>
        <v>0</v>
      </c>
      <c r="VCT1336" s="62">
        <f>VCS1336/VCR1336</f>
        <v>0</v>
      </c>
      <c r="VCU1336" s="62">
        <f>VCR1336-VCS1336</f>
        <v>1000000</v>
      </c>
      <c r="VCV1336" s="62">
        <f>SUM(VCV1333:VCV1334)</f>
        <v>2000000</v>
      </c>
      <c r="VCW1336" s="62">
        <f>SUM(VCW1333:VCW1334)</f>
        <v>0</v>
      </c>
      <c r="VCX1336" s="62">
        <f>VCW1336/VCV1336</f>
        <v>0</v>
      </c>
      <c r="VCY1336" s="62">
        <f>VCV1336-VCW1336</f>
        <v>2000000</v>
      </c>
      <c r="VCZ1336" s="62">
        <f>VCV1336+VCR1336</f>
        <v>3000000</v>
      </c>
      <c r="VDG1336" s="62" t="s">
        <v>1938</v>
      </c>
      <c r="VDH1336" s="62">
        <f>SUM(VDH1333:VDH1334)</f>
        <v>1000000</v>
      </c>
      <c r="VDI1336" s="62">
        <f>SUM(VDI1333:VDI1334)</f>
        <v>0</v>
      </c>
      <c r="VDJ1336" s="62">
        <f>VDI1336/VDH1336</f>
        <v>0</v>
      </c>
      <c r="VDK1336" s="62">
        <f>VDH1336-VDI1336</f>
        <v>1000000</v>
      </c>
      <c r="VDL1336" s="62">
        <f>SUM(VDL1333:VDL1334)</f>
        <v>2000000</v>
      </c>
      <c r="VDM1336" s="62">
        <f>SUM(VDM1333:VDM1334)</f>
        <v>0</v>
      </c>
      <c r="VDN1336" s="62">
        <f>VDM1336/VDL1336</f>
        <v>0</v>
      </c>
      <c r="VDO1336" s="62">
        <f>VDL1336-VDM1336</f>
        <v>2000000</v>
      </c>
      <c r="VDP1336" s="62">
        <f>VDL1336+VDH1336</f>
        <v>3000000</v>
      </c>
      <c r="VDW1336" s="62" t="s">
        <v>1938</v>
      </c>
      <c r="VDX1336" s="62">
        <f>SUM(VDX1333:VDX1334)</f>
        <v>1000000</v>
      </c>
      <c r="VDY1336" s="62">
        <f>SUM(VDY1333:VDY1334)</f>
        <v>0</v>
      </c>
      <c r="VDZ1336" s="62">
        <f>VDY1336/VDX1336</f>
        <v>0</v>
      </c>
      <c r="VEA1336" s="62">
        <f>VDX1336-VDY1336</f>
        <v>1000000</v>
      </c>
      <c r="VEB1336" s="62">
        <f>SUM(VEB1333:VEB1334)</f>
        <v>2000000</v>
      </c>
      <c r="VEC1336" s="62">
        <f>SUM(VEC1333:VEC1334)</f>
        <v>0</v>
      </c>
      <c r="VED1336" s="62">
        <f>VEC1336/VEB1336</f>
        <v>0</v>
      </c>
      <c r="VEE1336" s="62">
        <f>VEB1336-VEC1336</f>
        <v>2000000</v>
      </c>
      <c r="VEF1336" s="62">
        <f>VEB1336+VDX1336</f>
        <v>3000000</v>
      </c>
      <c r="VEM1336" s="62" t="s">
        <v>1938</v>
      </c>
      <c r="VEN1336" s="62">
        <f>SUM(VEN1333:VEN1334)</f>
        <v>1000000</v>
      </c>
      <c r="VEO1336" s="62">
        <f>SUM(VEO1333:VEO1334)</f>
        <v>0</v>
      </c>
      <c r="VEP1336" s="62">
        <f>VEO1336/VEN1336</f>
        <v>0</v>
      </c>
      <c r="VEQ1336" s="62">
        <f>VEN1336-VEO1336</f>
        <v>1000000</v>
      </c>
      <c r="VER1336" s="62">
        <f>SUM(VER1333:VER1334)</f>
        <v>2000000</v>
      </c>
      <c r="VES1336" s="62">
        <f>SUM(VES1333:VES1334)</f>
        <v>0</v>
      </c>
      <c r="VET1336" s="62">
        <f>VES1336/VER1336</f>
        <v>0</v>
      </c>
      <c r="VEU1336" s="62">
        <f>VER1336-VES1336</f>
        <v>2000000</v>
      </c>
      <c r="VEV1336" s="62">
        <f>VER1336+VEN1336</f>
        <v>3000000</v>
      </c>
      <c r="VFC1336" s="62" t="s">
        <v>1938</v>
      </c>
      <c r="VFD1336" s="62">
        <f>SUM(VFD1333:VFD1334)</f>
        <v>1000000</v>
      </c>
      <c r="VFE1336" s="62">
        <f>SUM(VFE1333:VFE1334)</f>
        <v>0</v>
      </c>
      <c r="VFF1336" s="62">
        <f>VFE1336/VFD1336</f>
        <v>0</v>
      </c>
      <c r="VFG1336" s="62">
        <f>VFD1336-VFE1336</f>
        <v>1000000</v>
      </c>
      <c r="VFH1336" s="62">
        <f>SUM(VFH1333:VFH1334)</f>
        <v>2000000</v>
      </c>
      <c r="VFI1336" s="62">
        <f>SUM(VFI1333:VFI1334)</f>
        <v>0</v>
      </c>
      <c r="VFJ1336" s="62">
        <f>VFI1336/VFH1336</f>
        <v>0</v>
      </c>
      <c r="VFK1336" s="62">
        <f>VFH1336-VFI1336</f>
        <v>2000000</v>
      </c>
      <c r="VFL1336" s="62">
        <f>VFH1336+VFD1336</f>
        <v>3000000</v>
      </c>
      <c r="VFS1336" s="62" t="s">
        <v>1938</v>
      </c>
      <c r="VFT1336" s="62">
        <f>SUM(VFT1333:VFT1334)</f>
        <v>1000000</v>
      </c>
      <c r="VFU1336" s="62">
        <f>SUM(VFU1333:VFU1334)</f>
        <v>0</v>
      </c>
      <c r="VFV1336" s="62">
        <f>VFU1336/VFT1336</f>
        <v>0</v>
      </c>
      <c r="VFW1336" s="62">
        <f>VFT1336-VFU1336</f>
        <v>1000000</v>
      </c>
      <c r="VFX1336" s="62">
        <f>SUM(VFX1333:VFX1334)</f>
        <v>2000000</v>
      </c>
      <c r="VFY1336" s="62">
        <f>SUM(VFY1333:VFY1334)</f>
        <v>0</v>
      </c>
      <c r="VFZ1336" s="62">
        <f>VFY1336/VFX1336</f>
        <v>0</v>
      </c>
      <c r="VGA1336" s="62">
        <f>VFX1336-VFY1336</f>
        <v>2000000</v>
      </c>
      <c r="VGB1336" s="62">
        <f>VFX1336+VFT1336</f>
        <v>3000000</v>
      </c>
      <c r="VGI1336" s="62" t="s">
        <v>1938</v>
      </c>
      <c r="VGJ1336" s="62">
        <f>SUM(VGJ1333:VGJ1334)</f>
        <v>1000000</v>
      </c>
      <c r="VGK1336" s="62">
        <f>SUM(VGK1333:VGK1334)</f>
        <v>0</v>
      </c>
      <c r="VGL1336" s="62">
        <f>VGK1336/VGJ1336</f>
        <v>0</v>
      </c>
      <c r="VGM1336" s="62">
        <f>VGJ1336-VGK1336</f>
        <v>1000000</v>
      </c>
      <c r="VGN1336" s="62">
        <f>SUM(VGN1333:VGN1334)</f>
        <v>2000000</v>
      </c>
      <c r="VGO1336" s="62">
        <f>SUM(VGO1333:VGO1334)</f>
        <v>0</v>
      </c>
      <c r="VGP1336" s="62">
        <f>VGO1336/VGN1336</f>
        <v>0</v>
      </c>
      <c r="VGQ1336" s="62">
        <f>VGN1336-VGO1336</f>
        <v>2000000</v>
      </c>
      <c r="VGR1336" s="62">
        <f>VGN1336+VGJ1336</f>
        <v>3000000</v>
      </c>
      <c r="VGY1336" s="62" t="s">
        <v>1938</v>
      </c>
      <c r="VGZ1336" s="62">
        <f>SUM(VGZ1333:VGZ1334)</f>
        <v>1000000</v>
      </c>
      <c r="VHA1336" s="62">
        <f>SUM(VHA1333:VHA1334)</f>
        <v>0</v>
      </c>
      <c r="VHB1336" s="62">
        <f>VHA1336/VGZ1336</f>
        <v>0</v>
      </c>
      <c r="VHC1336" s="62">
        <f>VGZ1336-VHA1336</f>
        <v>1000000</v>
      </c>
      <c r="VHD1336" s="62">
        <f>SUM(VHD1333:VHD1334)</f>
        <v>2000000</v>
      </c>
      <c r="VHE1336" s="62">
        <f>SUM(VHE1333:VHE1334)</f>
        <v>0</v>
      </c>
      <c r="VHF1336" s="62">
        <f>VHE1336/VHD1336</f>
        <v>0</v>
      </c>
      <c r="VHG1336" s="62">
        <f>VHD1336-VHE1336</f>
        <v>2000000</v>
      </c>
      <c r="VHH1336" s="62">
        <f>VHD1336+VGZ1336</f>
        <v>3000000</v>
      </c>
      <c r="VHO1336" s="62" t="s">
        <v>1938</v>
      </c>
      <c r="VHP1336" s="62">
        <f>SUM(VHP1333:VHP1334)</f>
        <v>1000000</v>
      </c>
      <c r="VHQ1336" s="62">
        <f>SUM(VHQ1333:VHQ1334)</f>
        <v>0</v>
      </c>
      <c r="VHR1336" s="62">
        <f>VHQ1336/VHP1336</f>
        <v>0</v>
      </c>
      <c r="VHS1336" s="62">
        <f>VHP1336-VHQ1336</f>
        <v>1000000</v>
      </c>
      <c r="VHT1336" s="62">
        <f>SUM(VHT1333:VHT1334)</f>
        <v>2000000</v>
      </c>
      <c r="VHU1336" s="62">
        <f>SUM(VHU1333:VHU1334)</f>
        <v>0</v>
      </c>
      <c r="VHV1336" s="62">
        <f>VHU1336/VHT1336</f>
        <v>0</v>
      </c>
      <c r="VHW1336" s="62">
        <f>VHT1336-VHU1336</f>
        <v>2000000</v>
      </c>
      <c r="VHX1336" s="62">
        <f>VHT1336+VHP1336</f>
        <v>3000000</v>
      </c>
      <c r="VIE1336" s="62" t="s">
        <v>1938</v>
      </c>
      <c r="VIF1336" s="62">
        <f>SUM(VIF1333:VIF1334)</f>
        <v>1000000</v>
      </c>
      <c r="VIG1336" s="62">
        <f>SUM(VIG1333:VIG1334)</f>
        <v>0</v>
      </c>
      <c r="VIH1336" s="62">
        <f>VIG1336/VIF1336</f>
        <v>0</v>
      </c>
      <c r="VII1336" s="62">
        <f>VIF1336-VIG1336</f>
        <v>1000000</v>
      </c>
      <c r="VIJ1336" s="62">
        <f>SUM(VIJ1333:VIJ1334)</f>
        <v>2000000</v>
      </c>
      <c r="VIK1336" s="62">
        <f>SUM(VIK1333:VIK1334)</f>
        <v>0</v>
      </c>
      <c r="VIL1336" s="62">
        <f>VIK1336/VIJ1336</f>
        <v>0</v>
      </c>
      <c r="VIM1336" s="62">
        <f>VIJ1336-VIK1336</f>
        <v>2000000</v>
      </c>
      <c r="VIN1336" s="62">
        <f>VIJ1336+VIF1336</f>
        <v>3000000</v>
      </c>
      <c r="VIU1336" s="62" t="s">
        <v>1938</v>
      </c>
      <c r="VIV1336" s="62">
        <f>SUM(VIV1333:VIV1334)</f>
        <v>1000000</v>
      </c>
      <c r="VIW1336" s="62">
        <f>SUM(VIW1333:VIW1334)</f>
        <v>0</v>
      </c>
      <c r="VIX1336" s="62">
        <f>VIW1336/VIV1336</f>
        <v>0</v>
      </c>
      <c r="VIY1336" s="62">
        <f>VIV1336-VIW1336</f>
        <v>1000000</v>
      </c>
      <c r="VIZ1336" s="62">
        <f>SUM(VIZ1333:VIZ1334)</f>
        <v>2000000</v>
      </c>
      <c r="VJA1336" s="62">
        <f>SUM(VJA1333:VJA1334)</f>
        <v>0</v>
      </c>
      <c r="VJB1336" s="62">
        <f>VJA1336/VIZ1336</f>
        <v>0</v>
      </c>
      <c r="VJC1336" s="62">
        <f>VIZ1336-VJA1336</f>
        <v>2000000</v>
      </c>
      <c r="VJD1336" s="62">
        <f>VIZ1336+VIV1336</f>
        <v>3000000</v>
      </c>
      <c r="VJK1336" s="62" t="s">
        <v>1938</v>
      </c>
      <c r="VJL1336" s="62">
        <f>SUM(VJL1333:VJL1334)</f>
        <v>1000000</v>
      </c>
      <c r="VJM1336" s="62">
        <f>SUM(VJM1333:VJM1334)</f>
        <v>0</v>
      </c>
      <c r="VJN1336" s="62">
        <f>VJM1336/VJL1336</f>
        <v>0</v>
      </c>
      <c r="VJO1336" s="62">
        <f>VJL1336-VJM1336</f>
        <v>1000000</v>
      </c>
      <c r="VJP1336" s="62">
        <f>SUM(VJP1333:VJP1334)</f>
        <v>2000000</v>
      </c>
      <c r="VJQ1336" s="62">
        <f>SUM(VJQ1333:VJQ1334)</f>
        <v>0</v>
      </c>
      <c r="VJR1336" s="62">
        <f>VJQ1336/VJP1336</f>
        <v>0</v>
      </c>
      <c r="VJS1336" s="62">
        <f>VJP1336-VJQ1336</f>
        <v>2000000</v>
      </c>
      <c r="VJT1336" s="62">
        <f>VJP1336+VJL1336</f>
        <v>3000000</v>
      </c>
      <c r="VKA1336" s="62" t="s">
        <v>1938</v>
      </c>
      <c r="VKB1336" s="62">
        <f>SUM(VKB1333:VKB1334)</f>
        <v>1000000</v>
      </c>
      <c r="VKC1336" s="62">
        <f>SUM(VKC1333:VKC1334)</f>
        <v>0</v>
      </c>
      <c r="VKD1336" s="62">
        <f>VKC1336/VKB1336</f>
        <v>0</v>
      </c>
      <c r="VKE1336" s="62">
        <f>VKB1336-VKC1336</f>
        <v>1000000</v>
      </c>
      <c r="VKF1336" s="62">
        <f>SUM(VKF1333:VKF1334)</f>
        <v>2000000</v>
      </c>
      <c r="VKG1336" s="62">
        <f>SUM(VKG1333:VKG1334)</f>
        <v>0</v>
      </c>
      <c r="VKH1336" s="62">
        <f>VKG1336/VKF1336</f>
        <v>0</v>
      </c>
      <c r="VKI1336" s="62">
        <f>VKF1336-VKG1336</f>
        <v>2000000</v>
      </c>
      <c r="VKJ1336" s="62">
        <f>VKF1336+VKB1336</f>
        <v>3000000</v>
      </c>
      <c r="VKQ1336" s="62" t="s">
        <v>1938</v>
      </c>
      <c r="VKR1336" s="62">
        <f>SUM(VKR1333:VKR1334)</f>
        <v>1000000</v>
      </c>
      <c r="VKS1336" s="62">
        <f>SUM(VKS1333:VKS1334)</f>
        <v>0</v>
      </c>
      <c r="VKT1336" s="62">
        <f>VKS1336/VKR1336</f>
        <v>0</v>
      </c>
      <c r="VKU1336" s="62">
        <f>VKR1336-VKS1336</f>
        <v>1000000</v>
      </c>
      <c r="VKV1336" s="62">
        <f>SUM(VKV1333:VKV1334)</f>
        <v>2000000</v>
      </c>
      <c r="VKW1336" s="62">
        <f>SUM(VKW1333:VKW1334)</f>
        <v>0</v>
      </c>
      <c r="VKX1336" s="62">
        <f>VKW1336/VKV1336</f>
        <v>0</v>
      </c>
      <c r="VKY1336" s="62">
        <f>VKV1336-VKW1336</f>
        <v>2000000</v>
      </c>
      <c r="VKZ1336" s="62">
        <f>VKV1336+VKR1336</f>
        <v>3000000</v>
      </c>
      <c r="VLG1336" s="62" t="s">
        <v>1938</v>
      </c>
      <c r="VLH1336" s="62">
        <f>SUM(VLH1333:VLH1334)</f>
        <v>1000000</v>
      </c>
      <c r="VLI1336" s="62">
        <f>SUM(VLI1333:VLI1334)</f>
        <v>0</v>
      </c>
      <c r="VLJ1336" s="62">
        <f>VLI1336/VLH1336</f>
        <v>0</v>
      </c>
      <c r="VLK1336" s="62">
        <f>VLH1336-VLI1336</f>
        <v>1000000</v>
      </c>
      <c r="VLL1336" s="62">
        <f>SUM(VLL1333:VLL1334)</f>
        <v>2000000</v>
      </c>
      <c r="VLM1336" s="62">
        <f>SUM(VLM1333:VLM1334)</f>
        <v>0</v>
      </c>
      <c r="VLN1336" s="62">
        <f>VLM1336/VLL1336</f>
        <v>0</v>
      </c>
      <c r="VLO1336" s="62">
        <f>VLL1336-VLM1336</f>
        <v>2000000</v>
      </c>
      <c r="VLP1336" s="62">
        <f>VLL1336+VLH1336</f>
        <v>3000000</v>
      </c>
      <c r="VLW1336" s="62" t="s">
        <v>1938</v>
      </c>
      <c r="VLX1336" s="62">
        <f>SUM(VLX1333:VLX1334)</f>
        <v>1000000</v>
      </c>
      <c r="VLY1336" s="62">
        <f>SUM(VLY1333:VLY1334)</f>
        <v>0</v>
      </c>
      <c r="VLZ1336" s="62">
        <f>VLY1336/VLX1336</f>
        <v>0</v>
      </c>
      <c r="VMA1336" s="62">
        <f>VLX1336-VLY1336</f>
        <v>1000000</v>
      </c>
      <c r="VMB1336" s="62">
        <f>SUM(VMB1333:VMB1334)</f>
        <v>2000000</v>
      </c>
      <c r="VMC1336" s="62">
        <f>SUM(VMC1333:VMC1334)</f>
        <v>0</v>
      </c>
      <c r="VMD1336" s="62">
        <f>VMC1336/VMB1336</f>
        <v>0</v>
      </c>
      <c r="VME1336" s="62">
        <f>VMB1336-VMC1336</f>
        <v>2000000</v>
      </c>
      <c r="VMF1336" s="62">
        <f>VMB1336+VLX1336</f>
        <v>3000000</v>
      </c>
      <c r="VMM1336" s="62" t="s">
        <v>1938</v>
      </c>
      <c r="VMN1336" s="62">
        <f>SUM(VMN1333:VMN1334)</f>
        <v>1000000</v>
      </c>
      <c r="VMO1336" s="62">
        <f>SUM(VMO1333:VMO1334)</f>
        <v>0</v>
      </c>
      <c r="VMP1336" s="62">
        <f>VMO1336/VMN1336</f>
        <v>0</v>
      </c>
      <c r="VMQ1336" s="62">
        <f>VMN1336-VMO1336</f>
        <v>1000000</v>
      </c>
      <c r="VMR1336" s="62">
        <f>SUM(VMR1333:VMR1334)</f>
        <v>2000000</v>
      </c>
      <c r="VMS1336" s="62">
        <f>SUM(VMS1333:VMS1334)</f>
        <v>0</v>
      </c>
      <c r="VMT1336" s="62">
        <f>VMS1336/VMR1336</f>
        <v>0</v>
      </c>
      <c r="VMU1336" s="62">
        <f>VMR1336-VMS1336</f>
        <v>2000000</v>
      </c>
      <c r="VMV1336" s="62">
        <f>VMR1336+VMN1336</f>
        <v>3000000</v>
      </c>
      <c r="VNC1336" s="62" t="s">
        <v>1938</v>
      </c>
      <c r="VND1336" s="62">
        <f>SUM(VND1333:VND1334)</f>
        <v>1000000</v>
      </c>
      <c r="VNE1336" s="62">
        <f>SUM(VNE1333:VNE1334)</f>
        <v>0</v>
      </c>
      <c r="VNF1336" s="62">
        <f>VNE1336/VND1336</f>
        <v>0</v>
      </c>
      <c r="VNG1336" s="62">
        <f>VND1336-VNE1336</f>
        <v>1000000</v>
      </c>
      <c r="VNH1336" s="62">
        <f>SUM(VNH1333:VNH1334)</f>
        <v>2000000</v>
      </c>
      <c r="VNI1336" s="62">
        <f>SUM(VNI1333:VNI1334)</f>
        <v>0</v>
      </c>
      <c r="VNJ1336" s="62">
        <f>VNI1336/VNH1336</f>
        <v>0</v>
      </c>
      <c r="VNK1336" s="62">
        <f>VNH1336-VNI1336</f>
        <v>2000000</v>
      </c>
      <c r="VNL1336" s="62">
        <f>VNH1336+VND1336</f>
        <v>3000000</v>
      </c>
      <c r="VNS1336" s="62" t="s">
        <v>1938</v>
      </c>
      <c r="VNT1336" s="62">
        <f>SUM(VNT1333:VNT1334)</f>
        <v>1000000</v>
      </c>
      <c r="VNU1336" s="62">
        <f>SUM(VNU1333:VNU1334)</f>
        <v>0</v>
      </c>
      <c r="VNV1336" s="62">
        <f>VNU1336/VNT1336</f>
        <v>0</v>
      </c>
      <c r="VNW1336" s="62">
        <f>VNT1336-VNU1336</f>
        <v>1000000</v>
      </c>
      <c r="VNX1336" s="62">
        <f>SUM(VNX1333:VNX1334)</f>
        <v>2000000</v>
      </c>
      <c r="VNY1336" s="62">
        <f>SUM(VNY1333:VNY1334)</f>
        <v>0</v>
      </c>
      <c r="VNZ1336" s="62">
        <f>VNY1336/VNX1336</f>
        <v>0</v>
      </c>
      <c r="VOA1336" s="62">
        <f>VNX1336-VNY1336</f>
        <v>2000000</v>
      </c>
      <c r="VOB1336" s="62">
        <f>VNX1336+VNT1336</f>
        <v>3000000</v>
      </c>
      <c r="VOI1336" s="62" t="s">
        <v>1938</v>
      </c>
      <c r="VOJ1336" s="62">
        <f>SUM(VOJ1333:VOJ1334)</f>
        <v>1000000</v>
      </c>
      <c r="VOK1336" s="62">
        <f>SUM(VOK1333:VOK1334)</f>
        <v>0</v>
      </c>
      <c r="VOL1336" s="62">
        <f>VOK1336/VOJ1336</f>
        <v>0</v>
      </c>
      <c r="VOM1336" s="62">
        <f>VOJ1336-VOK1336</f>
        <v>1000000</v>
      </c>
      <c r="VON1336" s="62">
        <f>SUM(VON1333:VON1334)</f>
        <v>2000000</v>
      </c>
      <c r="VOO1336" s="62">
        <f>SUM(VOO1333:VOO1334)</f>
        <v>0</v>
      </c>
      <c r="VOP1336" s="62">
        <f>VOO1336/VON1336</f>
        <v>0</v>
      </c>
      <c r="VOQ1336" s="62">
        <f>VON1336-VOO1336</f>
        <v>2000000</v>
      </c>
      <c r="VOR1336" s="62">
        <f>VON1336+VOJ1336</f>
        <v>3000000</v>
      </c>
      <c r="VOY1336" s="62" t="s">
        <v>1938</v>
      </c>
      <c r="VOZ1336" s="62">
        <f>SUM(VOZ1333:VOZ1334)</f>
        <v>1000000</v>
      </c>
      <c r="VPA1336" s="62">
        <f>SUM(VPA1333:VPA1334)</f>
        <v>0</v>
      </c>
      <c r="VPB1336" s="62">
        <f>VPA1336/VOZ1336</f>
        <v>0</v>
      </c>
      <c r="VPC1336" s="62">
        <f>VOZ1336-VPA1336</f>
        <v>1000000</v>
      </c>
      <c r="VPD1336" s="62">
        <f>SUM(VPD1333:VPD1334)</f>
        <v>2000000</v>
      </c>
      <c r="VPE1336" s="62">
        <f>SUM(VPE1333:VPE1334)</f>
        <v>0</v>
      </c>
      <c r="VPF1336" s="62">
        <f>VPE1336/VPD1336</f>
        <v>0</v>
      </c>
      <c r="VPG1336" s="62">
        <f>VPD1336-VPE1336</f>
        <v>2000000</v>
      </c>
      <c r="VPH1336" s="62">
        <f>VPD1336+VOZ1336</f>
        <v>3000000</v>
      </c>
      <c r="VPO1336" s="62" t="s">
        <v>1938</v>
      </c>
      <c r="VPP1336" s="62">
        <f>SUM(VPP1333:VPP1334)</f>
        <v>1000000</v>
      </c>
      <c r="VPQ1336" s="62">
        <f>SUM(VPQ1333:VPQ1334)</f>
        <v>0</v>
      </c>
      <c r="VPR1336" s="62">
        <f>VPQ1336/VPP1336</f>
        <v>0</v>
      </c>
      <c r="VPS1336" s="62">
        <f>VPP1336-VPQ1336</f>
        <v>1000000</v>
      </c>
      <c r="VPT1336" s="62">
        <f>SUM(VPT1333:VPT1334)</f>
        <v>2000000</v>
      </c>
      <c r="VPU1336" s="62">
        <f>SUM(VPU1333:VPU1334)</f>
        <v>0</v>
      </c>
      <c r="VPV1336" s="62">
        <f>VPU1336/VPT1336</f>
        <v>0</v>
      </c>
      <c r="VPW1336" s="62">
        <f>VPT1336-VPU1336</f>
        <v>2000000</v>
      </c>
      <c r="VPX1336" s="62">
        <f>VPT1336+VPP1336</f>
        <v>3000000</v>
      </c>
      <c r="VQE1336" s="62" t="s">
        <v>1938</v>
      </c>
      <c r="VQF1336" s="62">
        <f>SUM(VQF1333:VQF1334)</f>
        <v>1000000</v>
      </c>
      <c r="VQG1336" s="62">
        <f>SUM(VQG1333:VQG1334)</f>
        <v>0</v>
      </c>
      <c r="VQH1336" s="62">
        <f>VQG1336/VQF1336</f>
        <v>0</v>
      </c>
      <c r="VQI1336" s="62">
        <f>VQF1336-VQG1336</f>
        <v>1000000</v>
      </c>
      <c r="VQJ1336" s="62">
        <f>SUM(VQJ1333:VQJ1334)</f>
        <v>2000000</v>
      </c>
      <c r="VQK1336" s="62">
        <f>SUM(VQK1333:VQK1334)</f>
        <v>0</v>
      </c>
      <c r="VQL1336" s="62">
        <f>VQK1336/VQJ1336</f>
        <v>0</v>
      </c>
      <c r="VQM1336" s="62">
        <f>VQJ1336-VQK1336</f>
        <v>2000000</v>
      </c>
      <c r="VQN1336" s="62">
        <f>VQJ1336+VQF1336</f>
        <v>3000000</v>
      </c>
      <c r="VQU1336" s="62" t="s">
        <v>1938</v>
      </c>
      <c r="VQV1336" s="62">
        <f>SUM(VQV1333:VQV1334)</f>
        <v>1000000</v>
      </c>
      <c r="VQW1336" s="62">
        <f>SUM(VQW1333:VQW1334)</f>
        <v>0</v>
      </c>
      <c r="VQX1336" s="62">
        <f>VQW1336/VQV1336</f>
        <v>0</v>
      </c>
      <c r="VQY1336" s="62">
        <f>VQV1336-VQW1336</f>
        <v>1000000</v>
      </c>
      <c r="VQZ1336" s="62">
        <f>SUM(VQZ1333:VQZ1334)</f>
        <v>2000000</v>
      </c>
      <c r="VRA1336" s="62">
        <f>SUM(VRA1333:VRA1334)</f>
        <v>0</v>
      </c>
      <c r="VRB1336" s="62">
        <f>VRA1336/VQZ1336</f>
        <v>0</v>
      </c>
      <c r="VRC1336" s="62">
        <f>VQZ1336-VRA1336</f>
        <v>2000000</v>
      </c>
      <c r="VRD1336" s="62">
        <f>VQZ1336+VQV1336</f>
        <v>3000000</v>
      </c>
      <c r="VRK1336" s="62" t="s">
        <v>1938</v>
      </c>
      <c r="VRL1336" s="62">
        <f>SUM(VRL1333:VRL1334)</f>
        <v>1000000</v>
      </c>
      <c r="VRM1336" s="62">
        <f>SUM(VRM1333:VRM1334)</f>
        <v>0</v>
      </c>
      <c r="VRN1336" s="62">
        <f>VRM1336/VRL1336</f>
        <v>0</v>
      </c>
      <c r="VRO1336" s="62">
        <f>VRL1336-VRM1336</f>
        <v>1000000</v>
      </c>
      <c r="VRP1336" s="62">
        <f>SUM(VRP1333:VRP1334)</f>
        <v>2000000</v>
      </c>
      <c r="VRQ1336" s="62">
        <f>SUM(VRQ1333:VRQ1334)</f>
        <v>0</v>
      </c>
      <c r="VRR1336" s="62">
        <f>VRQ1336/VRP1336</f>
        <v>0</v>
      </c>
      <c r="VRS1336" s="62">
        <f>VRP1336-VRQ1336</f>
        <v>2000000</v>
      </c>
      <c r="VRT1336" s="62">
        <f>VRP1336+VRL1336</f>
        <v>3000000</v>
      </c>
      <c r="VSA1336" s="62" t="s">
        <v>1938</v>
      </c>
      <c r="VSB1336" s="62">
        <f>SUM(VSB1333:VSB1334)</f>
        <v>1000000</v>
      </c>
      <c r="VSC1336" s="62">
        <f>SUM(VSC1333:VSC1334)</f>
        <v>0</v>
      </c>
      <c r="VSD1336" s="62">
        <f>VSC1336/VSB1336</f>
        <v>0</v>
      </c>
      <c r="VSE1336" s="62">
        <f>VSB1336-VSC1336</f>
        <v>1000000</v>
      </c>
      <c r="VSF1336" s="62">
        <f>SUM(VSF1333:VSF1334)</f>
        <v>2000000</v>
      </c>
      <c r="VSG1336" s="62">
        <f>SUM(VSG1333:VSG1334)</f>
        <v>0</v>
      </c>
      <c r="VSH1336" s="62">
        <f>VSG1336/VSF1336</f>
        <v>0</v>
      </c>
      <c r="VSI1336" s="62">
        <f>VSF1336-VSG1336</f>
        <v>2000000</v>
      </c>
      <c r="VSJ1336" s="62">
        <f>VSF1336+VSB1336</f>
        <v>3000000</v>
      </c>
      <c r="VSQ1336" s="62" t="s">
        <v>1938</v>
      </c>
      <c r="VSR1336" s="62">
        <f>SUM(VSR1333:VSR1334)</f>
        <v>1000000</v>
      </c>
      <c r="VSS1336" s="62">
        <f>SUM(VSS1333:VSS1334)</f>
        <v>0</v>
      </c>
      <c r="VST1336" s="62">
        <f>VSS1336/VSR1336</f>
        <v>0</v>
      </c>
      <c r="VSU1336" s="62">
        <f>VSR1336-VSS1336</f>
        <v>1000000</v>
      </c>
      <c r="VSV1336" s="62">
        <f>SUM(VSV1333:VSV1334)</f>
        <v>2000000</v>
      </c>
      <c r="VSW1336" s="62">
        <f>SUM(VSW1333:VSW1334)</f>
        <v>0</v>
      </c>
      <c r="VSX1336" s="62">
        <f>VSW1336/VSV1336</f>
        <v>0</v>
      </c>
      <c r="VSY1336" s="62">
        <f>VSV1336-VSW1336</f>
        <v>2000000</v>
      </c>
      <c r="VSZ1336" s="62">
        <f>VSV1336+VSR1336</f>
        <v>3000000</v>
      </c>
      <c r="VTG1336" s="62" t="s">
        <v>1938</v>
      </c>
      <c r="VTH1336" s="62">
        <f>SUM(VTH1333:VTH1334)</f>
        <v>1000000</v>
      </c>
      <c r="VTI1336" s="62">
        <f>SUM(VTI1333:VTI1334)</f>
        <v>0</v>
      </c>
      <c r="VTJ1336" s="62">
        <f>VTI1336/VTH1336</f>
        <v>0</v>
      </c>
      <c r="VTK1336" s="62">
        <f>VTH1336-VTI1336</f>
        <v>1000000</v>
      </c>
      <c r="VTL1336" s="62">
        <f>SUM(VTL1333:VTL1334)</f>
        <v>2000000</v>
      </c>
      <c r="VTM1336" s="62">
        <f>SUM(VTM1333:VTM1334)</f>
        <v>0</v>
      </c>
      <c r="VTN1336" s="62">
        <f>VTM1336/VTL1336</f>
        <v>0</v>
      </c>
      <c r="VTO1336" s="62">
        <f>VTL1336-VTM1336</f>
        <v>2000000</v>
      </c>
      <c r="VTP1336" s="62">
        <f>VTL1336+VTH1336</f>
        <v>3000000</v>
      </c>
      <c r="VTW1336" s="62" t="s">
        <v>1938</v>
      </c>
      <c r="VTX1336" s="62">
        <f>SUM(VTX1333:VTX1334)</f>
        <v>1000000</v>
      </c>
      <c r="VTY1336" s="62">
        <f>SUM(VTY1333:VTY1334)</f>
        <v>0</v>
      </c>
      <c r="VTZ1336" s="62">
        <f>VTY1336/VTX1336</f>
        <v>0</v>
      </c>
      <c r="VUA1336" s="62">
        <f>VTX1336-VTY1336</f>
        <v>1000000</v>
      </c>
      <c r="VUB1336" s="62">
        <f>SUM(VUB1333:VUB1334)</f>
        <v>2000000</v>
      </c>
      <c r="VUC1336" s="62">
        <f>SUM(VUC1333:VUC1334)</f>
        <v>0</v>
      </c>
      <c r="VUD1336" s="62">
        <f>VUC1336/VUB1336</f>
        <v>0</v>
      </c>
      <c r="VUE1336" s="62">
        <f>VUB1336-VUC1336</f>
        <v>2000000</v>
      </c>
      <c r="VUF1336" s="62">
        <f>VUB1336+VTX1336</f>
        <v>3000000</v>
      </c>
      <c r="VUM1336" s="62" t="s">
        <v>1938</v>
      </c>
      <c r="VUN1336" s="62">
        <f>SUM(VUN1333:VUN1334)</f>
        <v>1000000</v>
      </c>
      <c r="VUO1336" s="62">
        <f>SUM(VUO1333:VUO1334)</f>
        <v>0</v>
      </c>
      <c r="VUP1336" s="62">
        <f>VUO1336/VUN1336</f>
        <v>0</v>
      </c>
      <c r="VUQ1336" s="62">
        <f>VUN1336-VUO1336</f>
        <v>1000000</v>
      </c>
      <c r="VUR1336" s="62">
        <f>SUM(VUR1333:VUR1334)</f>
        <v>2000000</v>
      </c>
      <c r="VUS1336" s="62">
        <f>SUM(VUS1333:VUS1334)</f>
        <v>0</v>
      </c>
      <c r="VUT1336" s="62">
        <f>VUS1336/VUR1336</f>
        <v>0</v>
      </c>
      <c r="VUU1336" s="62">
        <f>VUR1336-VUS1336</f>
        <v>2000000</v>
      </c>
      <c r="VUV1336" s="62">
        <f>VUR1336+VUN1336</f>
        <v>3000000</v>
      </c>
      <c r="VVC1336" s="62" t="s">
        <v>1938</v>
      </c>
      <c r="VVD1336" s="62">
        <f>SUM(VVD1333:VVD1334)</f>
        <v>1000000</v>
      </c>
      <c r="VVE1336" s="62">
        <f>SUM(VVE1333:VVE1334)</f>
        <v>0</v>
      </c>
      <c r="VVF1336" s="62">
        <f>VVE1336/VVD1336</f>
        <v>0</v>
      </c>
      <c r="VVG1336" s="62">
        <f>VVD1336-VVE1336</f>
        <v>1000000</v>
      </c>
      <c r="VVH1336" s="62">
        <f>SUM(VVH1333:VVH1334)</f>
        <v>2000000</v>
      </c>
      <c r="VVI1336" s="62">
        <f>SUM(VVI1333:VVI1334)</f>
        <v>0</v>
      </c>
      <c r="VVJ1336" s="62">
        <f>VVI1336/VVH1336</f>
        <v>0</v>
      </c>
      <c r="VVK1336" s="62">
        <f>VVH1336-VVI1336</f>
        <v>2000000</v>
      </c>
      <c r="VVL1336" s="62">
        <f>VVH1336+VVD1336</f>
        <v>3000000</v>
      </c>
      <c r="VVS1336" s="62" t="s">
        <v>1938</v>
      </c>
      <c r="VVT1336" s="62">
        <f>SUM(VVT1333:VVT1334)</f>
        <v>1000000</v>
      </c>
      <c r="VVU1336" s="62">
        <f>SUM(VVU1333:VVU1334)</f>
        <v>0</v>
      </c>
      <c r="VVV1336" s="62">
        <f>VVU1336/VVT1336</f>
        <v>0</v>
      </c>
      <c r="VVW1336" s="62">
        <f>VVT1336-VVU1336</f>
        <v>1000000</v>
      </c>
      <c r="VVX1336" s="62">
        <f>SUM(VVX1333:VVX1334)</f>
        <v>2000000</v>
      </c>
      <c r="VVY1336" s="62">
        <f>SUM(VVY1333:VVY1334)</f>
        <v>0</v>
      </c>
      <c r="VVZ1336" s="62">
        <f>VVY1336/VVX1336</f>
        <v>0</v>
      </c>
      <c r="VWA1336" s="62">
        <f>VVX1336-VVY1336</f>
        <v>2000000</v>
      </c>
      <c r="VWB1336" s="62">
        <f>VVX1336+VVT1336</f>
        <v>3000000</v>
      </c>
      <c r="VWI1336" s="62" t="s">
        <v>1938</v>
      </c>
      <c r="VWJ1336" s="62">
        <f>SUM(VWJ1333:VWJ1334)</f>
        <v>1000000</v>
      </c>
      <c r="VWK1336" s="62">
        <f>SUM(VWK1333:VWK1334)</f>
        <v>0</v>
      </c>
      <c r="VWL1336" s="62">
        <f>VWK1336/VWJ1336</f>
        <v>0</v>
      </c>
      <c r="VWM1336" s="62">
        <f>VWJ1336-VWK1336</f>
        <v>1000000</v>
      </c>
      <c r="VWN1336" s="62">
        <f>SUM(VWN1333:VWN1334)</f>
        <v>2000000</v>
      </c>
      <c r="VWO1336" s="62">
        <f>SUM(VWO1333:VWO1334)</f>
        <v>0</v>
      </c>
      <c r="VWP1336" s="62">
        <f>VWO1336/VWN1336</f>
        <v>0</v>
      </c>
      <c r="VWQ1336" s="62">
        <f>VWN1336-VWO1336</f>
        <v>2000000</v>
      </c>
      <c r="VWR1336" s="62">
        <f>VWN1336+VWJ1336</f>
        <v>3000000</v>
      </c>
      <c r="VWY1336" s="62" t="s">
        <v>1938</v>
      </c>
      <c r="VWZ1336" s="62">
        <f>SUM(VWZ1333:VWZ1334)</f>
        <v>1000000</v>
      </c>
      <c r="VXA1336" s="62">
        <f>SUM(VXA1333:VXA1334)</f>
        <v>0</v>
      </c>
      <c r="VXB1336" s="62">
        <f>VXA1336/VWZ1336</f>
        <v>0</v>
      </c>
      <c r="VXC1336" s="62">
        <f>VWZ1336-VXA1336</f>
        <v>1000000</v>
      </c>
      <c r="VXD1336" s="62">
        <f>SUM(VXD1333:VXD1334)</f>
        <v>2000000</v>
      </c>
      <c r="VXE1336" s="62">
        <f>SUM(VXE1333:VXE1334)</f>
        <v>0</v>
      </c>
      <c r="VXF1336" s="62">
        <f>VXE1336/VXD1336</f>
        <v>0</v>
      </c>
      <c r="VXG1336" s="62">
        <f>VXD1336-VXE1336</f>
        <v>2000000</v>
      </c>
      <c r="VXH1336" s="62">
        <f>VXD1336+VWZ1336</f>
        <v>3000000</v>
      </c>
      <c r="VXO1336" s="62" t="s">
        <v>1938</v>
      </c>
      <c r="VXP1336" s="62">
        <f>SUM(VXP1333:VXP1334)</f>
        <v>1000000</v>
      </c>
      <c r="VXQ1336" s="62">
        <f>SUM(VXQ1333:VXQ1334)</f>
        <v>0</v>
      </c>
      <c r="VXR1336" s="62">
        <f>VXQ1336/VXP1336</f>
        <v>0</v>
      </c>
      <c r="VXS1336" s="62">
        <f>VXP1336-VXQ1336</f>
        <v>1000000</v>
      </c>
      <c r="VXT1336" s="62">
        <f>SUM(VXT1333:VXT1334)</f>
        <v>2000000</v>
      </c>
      <c r="VXU1336" s="62">
        <f>SUM(VXU1333:VXU1334)</f>
        <v>0</v>
      </c>
      <c r="VXV1336" s="62">
        <f>VXU1336/VXT1336</f>
        <v>0</v>
      </c>
      <c r="VXW1336" s="62">
        <f>VXT1336-VXU1336</f>
        <v>2000000</v>
      </c>
      <c r="VXX1336" s="62">
        <f>VXT1336+VXP1336</f>
        <v>3000000</v>
      </c>
      <c r="VYE1336" s="62" t="s">
        <v>1938</v>
      </c>
      <c r="VYF1336" s="62">
        <f>SUM(VYF1333:VYF1334)</f>
        <v>1000000</v>
      </c>
      <c r="VYG1336" s="62">
        <f>SUM(VYG1333:VYG1334)</f>
        <v>0</v>
      </c>
      <c r="VYH1336" s="62">
        <f>VYG1336/VYF1336</f>
        <v>0</v>
      </c>
      <c r="VYI1336" s="62">
        <f>VYF1336-VYG1336</f>
        <v>1000000</v>
      </c>
      <c r="VYJ1336" s="62">
        <f>SUM(VYJ1333:VYJ1334)</f>
        <v>2000000</v>
      </c>
      <c r="VYK1336" s="62">
        <f>SUM(VYK1333:VYK1334)</f>
        <v>0</v>
      </c>
      <c r="VYL1336" s="62">
        <f>VYK1336/VYJ1336</f>
        <v>0</v>
      </c>
      <c r="VYM1336" s="62">
        <f>VYJ1336-VYK1336</f>
        <v>2000000</v>
      </c>
      <c r="VYN1336" s="62">
        <f>VYJ1336+VYF1336</f>
        <v>3000000</v>
      </c>
      <c r="VYU1336" s="62" t="s">
        <v>1938</v>
      </c>
      <c r="VYV1336" s="62">
        <f>SUM(VYV1333:VYV1334)</f>
        <v>1000000</v>
      </c>
      <c r="VYW1336" s="62">
        <f>SUM(VYW1333:VYW1334)</f>
        <v>0</v>
      </c>
      <c r="VYX1336" s="62">
        <f>VYW1336/VYV1336</f>
        <v>0</v>
      </c>
      <c r="VYY1336" s="62">
        <f>VYV1336-VYW1336</f>
        <v>1000000</v>
      </c>
      <c r="VYZ1336" s="62">
        <f>SUM(VYZ1333:VYZ1334)</f>
        <v>2000000</v>
      </c>
      <c r="VZA1336" s="62">
        <f>SUM(VZA1333:VZA1334)</f>
        <v>0</v>
      </c>
      <c r="VZB1336" s="62">
        <f>VZA1336/VYZ1336</f>
        <v>0</v>
      </c>
      <c r="VZC1336" s="62">
        <f>VYZ1336-VZA1336</f>
        <v>2000000</v>
      </c>
      <c r="VZD1336" s="62">
        <f>VYZ1336+VYV1336</f>
        <v>3000000</v>
      </c>
      <c r="VZK1336" s="62" t="s">
        <v>1938</v>
      </c>
      <c r="VZL1336" s="62">
        <f>SUM(VZL1333:VZL1334)</f>
        <v>1000000</v>
      </c>
      <c r="VZM1336" s="62">
        <f>SUM(VZM1333:VZM1334)</f>
        <v>0</v>
      </c>
      <c r="VZN1336" s="62">
        <f>VZM1336/VZL1336</f>
        <v>0</v>
      </c>
      <c r="VZO1336" s="62">
        <f>VZL1336-VZM1336</f>
        <v>1000000</v>
      </c>
      <c r="VZP1336" s="62">
        <f>SUM(VZP1333:VZP1334)</f>
        <v>2000000</v>
      </c>
      <c r="VZQ1336" s="62">
        <f>SUM(VZQ1333:VZQ1334)</f>
        <v>0</v>
      </c>
      <c r="VZR1336" s="62">
        <f>VZQ1336/VZP1336</f>
        <v>0</v>
      </c>
      <c r="VZS1336" s="62">
        <f>VZP1336-VZQ1336</f>
        <v>2000000</v>
      </c>
      <c r="VZT1336" s="62">
        <f>VZP1336+VZL1336</f>
        <v>3000000</v>
      </c>
      <c r="WAA1336" s="62" t="s">
        <v>1938</v>
      </c>
      <c r="WAB1336" s="62">
        <f>SUM(WAB1333:WAB1334)</f>
        <v>1000000</v>
      </c>
      <c r="WAC1336" s="62">
        <f>SUM(WAC1333:WAC1334)</f>
        <v>0</v>
      </c>
      <c r="WAD1336" s="62">
        <f>WAC1336/WAB1336</f>
        <v>0</v>
      </c>
      <c r="WAE1336" s="62">
        <f>WAB1336-WAC1336</f>
        <v>1000000</v>
      </c>
      <c r="WAF1336" s="62">
        <f>SUM(WAF1333:WAF1334)</f>
        <v>2000000</v>
      </c>
      <c r="WAG1336" s="62">
        <f>SUM(WAG1333:WAG1334)</f>
        <v>0</v>
      </c>
      <c r="WAH1336" s="62">
        <f>WAG1336/WAF1336</f>
        <v>0</v>
      </c>
      <c r="WAI1336" s="62">
        <f>WAF1336-WAG1336</f>
        <v>2000000</v>
      </c>
      <c r="WAJ1336" s="62">
        <f>WAF1336+WAB1336</f>
        <v>3000000</v>
      </c>
      <c r="WAQ1336" s="62" t="s">
        <v>1938</v>
      </c>
      <c r="WAR1336" s="62">
        <f>SUM(WAR1333:WAR1334)</f>
        <v>1000000</v>
      </c>
      <c r="WAS1336" s="62">
        <f>SUM(WAS1333:WAS1334)</f>
        <v>0</v>
      </c>
      <c r="WAT1336" s="62">
        <f>WAS1336/WAR1336</f>
        <v>0</v>
      </c>
      <c r="WAU1336" s="62">
        <f>WAR1336-WAS1336</f>
        <v>1000000</v>
      </c>
      <c r="WAV1336" s="62">
        <f>SUM(WAV1333:WAV1334)</f>
        <v>2000000</v>
      </c>
      <c r="WAW1336" s="62">
        <f>SUM(WAW1333:WAW1334)</f>
        <v>0</v>
      </c>
      <c r="WAX1336" s="62">
        <f>WAW1336/WAV1336</f>
        <v>0</v>
      </c>
      <c r="WAY1336" s="62">
        <f>WAV1336-WAW1336</f>
        <v>2000000</v>
      </c>
      <c r="WAZ1336" s="62">
        <f>WAV1336+WAR1336</f>
        <v>3000000</v>
      </c>
      <c r="WBG1336" s="62" t="s">
        <v>1938</v>
      </c>
      <c r="WBH1336" s="62">
        <f>SUM(WBH1333:WBH1334)</f>
        <v>1000000</v>
      </c>
      <c r="WBI1336" s="62">
        <f>SUM(WBI1333:WBI1334)</f>
        <v>0</v>
      </c>
      <c r="WBJ1336" s="62">
        <f>WBI1336/WBH1336</f>
        <v>0</v>
      </c>
      <c r="WBK1336" s="62">
        <f>WBH1336-WBI1336</f>
        <v>1000000</v>
      </c>
      <c r="WBL1336" s="62">
        <f>SUM(WBL1333:WBL1334)</f>
        <v>2000000</v>
      </c>
      <c r="WBM1336" s="62">
        <f>SUM(WBM1333:WBM1334)</f>
        <v>0</v>
      </c>
      <c r="WBN1336" s="62">
        <f>WBM1336/WBL1336</f>
        <v>0</v>
      </c>
      <c r="WBO1336" s="62">
        <f>WBL1336-WBM1336</f>
        <v>2000000</v>
      </c>
      <c r="WBP1336" s="62">
        <f>WBL1336+WBH1336</f>
        <v>3000000</v>
      </c>
      <c r="WBW1336" s="62" t="s">
        <v>1938</v>
      </c>
      <c r="WBX1336" s="62">
        <f>SUM(WBX1333:WBX1334)</f>
        <v>1000000</v>
      </c>
      <c r="WBY1336" s="62">
        <f>SUM(WBY1333:WBY1334)</f>
        <v>0</v>
      </c>
      <c r="WBZ1336" s="62">
        <f>WBY1336/WBX1336</f>
        <v>0</v>
      </c>
      <c r="WCA1336" s="62">
        <f>WBX1336-WBY1336</f>
        <v>1000000</v>
      </c>
      <c r="WCB1336" s="62">
        <f>SUM(WCB1333:WCB1334)</f>
        <v>2000000</v>
      </c>
      <c r="WCC1336" s="62">
        <f>SUM(WCC1333:WCC1334)</f>
        <v>0</v>
      </c>
      <c r="WCD1336" s="62">
        <f>WCC1336/WCB1336</f>
        <v>0</v>
      </c>
      <c r="WCE1336" s="62">
        <f>WCB1336-WCC1336</f>
        <v>2000000</v>
      </c>
      <c r="WCF1336" s="62">
        <f>WCB1336+WBX1336</f>
        <v>3000000</v>
      </c>
      <c r="WCM1336" s="62" t="s">
        <v>1938</v>
      </c>
      <c r="WCN1336" s="62">
        <f>SUM(WCN1333:WCN1334)</f>
        <v>1000000</v>
      </c>
      <c r="WCO1336" s="62">
        <f>SUM(WCO1333:WCO1334)</f>
        <v>0</v>
      </c>
      <c r="WCP1336" s="62">
        <f>WCO1336/WCN1336</f>
        <v>0</v>
      </c>
      <c r="WCQ1336" s="62">
        <f>WCN1336-WCO1336</f>
        <v>1000000</v>
      </c>
      <c r="WCR1336" s="62">
        <f>SUM(WCR1333:WCR1334)</f>
        <v>2000000</v>
      </c>
      <c r="WCS1336" s="62">
        <f>SUM(WCS1333:WCS1334)</f>
        <v>0</v>
      </c>
      <c r="WCT1336" s="62">
        <f>WCS1336/WCR1336</f>
        <v>0</v>
      </c>
      <c r="WCU1336" s="62">
        <f>WCR1336-WCS1336</f>
        <v>2000000</v>
      </c>
      <c r="WCV1336" s="62">
        <f>WCR1336+WCN1336</f>
        <v>3000000</v>
      </c>
      <c r="WDC1336" s="62" t="s">
        <v>1938</v>
      </c>
      <c r="WDD1336" s="62">
        <f>SUM(WDD1333:WDD1334)</f>
        <v>1000000</v>
      </c>
      <c r="WDE1336" s="62">
        <f>SUM(WDE1333:WDE1334)</f>
        <v>0</v>
      </c>
      <c r="WDF1336" s="62">
        <f>WDE1336/WDD1336</f>
        <v>0</v>
      </c>
      <c r="WDG1336" s="62">
        <f>WDD1336-WDE1336</f>
        <v>1000000</v>
      </c>
      <c r="WDH1336" s="62">
        <f>SUM(WDH1333:WDH1334)</f>
        <v>2000000</v>
      </c>
      <c r="WDI1336" s="62">
        <f>SUM(WDI1333:WDI1334)</f>
        <v>0</v>
      </c>
      <c r="WDJ1336" s="62">
        <f>WDI1336/WDH1336</f>
        <v>0</v>
      </c>
      <c r="WDK1336" s="62">
        <f>WDH1336-WDI1336</f>
        <v>2000000</v>
      </c>
      <c r="WDL1336" s="62">
        <f>WDH1336+WDD1336</f>
        <v>3000000</v>
      </c>
      <c r="WDS1336" s="62" t="s">
        <v>1938</v>
      </c>
      <c r="WDT1336" s="62">
        <f>SUM(WDT1333:WDT1334)</f>
        <v>1000000</v>
      </c>
      <c r="WDU1336" s="62">
        <f>SUM(WDU1333:WDU1334)</f>
        <v>0</v>
      </c>
      <c r="WDV1336" s="62">
        <f>WDU1336/WDT1336</f>
        <v>0</v>
      </c>
      <c r="WDW1336" s="62">
        <f>WDT1336-WDU1336</f>
        <v>1000000</v>
      </c>
      <c r="WDX1336" s="62">
        <f>SUM(WDX1333:WDX1334)</f>
        <v>2000000</v>
      </c>
      <c r="WDY1336" s="62">
        <f>SUM(WDY1333:WDY1334)</f>
        <v>0</v>
      </c>
      <c r="WDZ1336" s="62">
        <f>WDY1336/WDX1336</f>
        <v>0</v>
      </c>
      <c r="WEA1336" s="62">
        <f>WDX1336-WDY1336</f>
        <v>2000000</v>
      </c>
      <c r="WEB1336" s="62">
        <f>WDX1336+WDT1336</f>
        <v>3000000</v>
      </c>
      <c r="WEI1336" s="62" t="s">
        <v>1938</v>
      </c>
      <c r="WEJ1336" s="62">
        <f>SUM(WEJ1333:WEJ1334)</f>
        <v>1000000</v>
      </c>
      <c r="WEK1336" s="62">
        <f>SUM(WEK1333:WEK1334)</f>
        <v>0</v>
      </c>
      <c r="WEL1336" s="62">
        <f>WEK1336/WEJ1336</f>
        <v>0</v>
      </c>
      <c r="WEM1336" s="62">
        <f>WEJ1336-WEK1336</f>
        <v>1000000</v>
      </c>
      <c r="WEN1336" s="62">
        <f>SUM(WEN1333:WEN1334)</f>
        <v>2000000</v>
      </c>
      <c r="WEO1336" s="62">
        <f>SUM(WEO1333:WEO1334)</f>
        <v>0</v>
      </c>
      <c r="WEP1336" s="62">
        <f>WEO1336/WEN1336</f>
        <v>0</v>
      </c>
      <c r="WEQ1336" s="62">
        <f>WEN1336-WEO1336</f>
        <v>2000000</v>
      </c>
      <c r="WER1336" s="62">
        <f>WEN1336+WEJ1336</f>
        <v>3000000</v>
      </c>
      <c r="WEY1336" s="62" t="s">
        <v>1938</v>
      </c>
      <c r="WEZ1336" s="62">
        <f>SUM(WEZ1333:WEZ1334)</f>
        <v>1000000</v>
      </c>
      <c r="WFA1336" s="62">
        <f>SUM(WFA1333:WFA1334)</f>
        <v>0</v>
      </c>
      <c r="WFB1336" s="62">
        <f>WFA1336/WEZ1336</f>
        <v>0</v>
      </c>
      <c r="WFC1336" s="62">
        <f>WEZ1336-WFA1336</f>
        <v>1000000</v>
      </c>
      <c r="WFD1336" s="62">
        <f>SUM(WFD1333:WFD1334)</f>
        <v>2000000</v>
      </c>
      <c r="WFE1336" s="62">
        <f>SUM(WFE1333:WFE1334)</f>
        <v>0</v>
      </c>
      <c r="WFF1336" s="62">
        <f>WFE1336/WFD1336</f>
        <v>0</v>
      </c>
      <c r="WFG1336" s="62">
        <f>WFD1336-WFE1336</f>
        <v>2000000</v>
      </c>
      <c r="WFH1336" s="62">
        <f>WFD1336+WEZ1336</f>
        <v>3000000</v>
      </c>
      <c r="WFO1336" s="62" t="s">
        <v>1938</v>
      </c>
      <c r="WFP1336" s="62">
        <f>SUM(WFP1333:WFP1334)</f>
        <v>1000000</v>
      </c>
      <c r="WFQ1336" s="62">
        <f>SUM(WFQ1333:WFQ1334)</f>
        <v>0</v>
      </c>
      <c r="WFR1336" s="62">
        <f>WFQ1336/WFP1336</f>
        <v>0</v>
      </c>
      <c r="WFS1336" s="62">
        <f>WFP1336-WFQ1336</f>
        <v>1000000</v>
      </c>
      <c r="WFT1336" s="62">
        <f>SUM(WFT1333:WFT1334)</f>
        <v>2000000</v>
      </c>
      <c r="WFU1336" s="62">
        <f>SUM(WFU1333:WFU1334)</f>
        <v>0</v>
      </c>
      <c r="WFV1336" s="62">
        <f>WFU1336/WFT1336</f>
        <v>0</v>
      </c>
      <c r="WFW1336" s="62">
        <f>WFT1336-WFU1336</f>
        <v>2000000</v>
      </c>
      <c r="WFX1336" s="62">
        <f>WFT1336+WFP1336</f>
        <v>3000000</v>
      </c>
      <c r="WGE1336" s="62" t="s">
        <v>1938</v>
      </c>
      <c r="WGF1336" s="62">
        <f>SUM(WGF1333:WGF1334)</f>
        <v>1000000</v>
      </c>
      <c r="WGG1336" s="62">
        <f>SUM(WGG1333:WGG1334)</f>
        <v>0</v>
      </c>
      <c r="WGH1336" s="62">
        <f>WGG1336/WGF1336</f>
        <v>0</v>
      </c>
      <c r="WGI1336" s="62">
        <f>WGF1336-WGG1336</f>
        <v>1000000</v>
      </c>
      <c r="WGJ1336" s="62">
        <f>SUM(WGJ1333:WGJ1334)</f>
        <v>2000000</v>
      </c>
      <c r="WGK1336" s="62">
        <f>SUM(WGK1333:WGK1334)</f>
        <v>0</v>
      </c>
      <c r="WGL1336" s="62">
        <f>WGK1336/WGJ1336</f>
        <v>0</v>
      </c>
      <c r="WGM1336" s="62">
        <f>WGJ1336-WGK1336</f>
        <v>2000000</v>
      </c>
      <c r="WGN1336" s="62">
        <f>WGJ1336+WGF1336</f>
        <v>3000000</v>
      </c>
      <c r="WGU1336" s="62" t="s">
        <v>1938</v>
      </c>
      <c r="WGV1336" s="62">
        <f>SUM(WGV1333:WGV1334)</f>
        <v>1000000</v>
      </c>
      <c r="WGW1336" s="62">
        <f>SUM(WGW1333:WGW1334)</f>
        <v>0</v>
      </c>
      <c r="WGX1336" s="62">
        <f>WGW1336/WGV1336</f>
        <v>0</v>
      </c>
      <c r="WGY1336" s="62">
        <f>WGV1336-WGW1336</f>
        <v>1000000</v>
      </c>
      <c r="WGZ1336" s="62">
        <f>SUM(WGZ1333:WGZ1334)</f>
        <v>2000000</v>
      </c>
      <c r="WHA1336" s="62">
        <f>SUM(WHA1333:WHA1334)</f>
        <v>0</v>
      </c>
      <c r="WHB1336" s="62">
        <f>WHA1336/WGZ1336</f>
        <v>0</v>
      </c>
      <c r="WHC1336" s="62">
        <f>WGZ1336-WHA1336</f>
        <v>2000000</v>
      </c>
      <c r="WHD1336" s="62">
        <f>WGZ1336+WGV1336</f>
        <v>3000000</v>
      </c>
      <c r="WHK1336" s="62" t="s">
        <v>1938</v>
      </c>
      <c r="WHL1336" s="62">
        <f>SUM(WHL1333:WHL1334)</f>
        <v>1000000</v>
      </c>
      <c r="WHM1336" s="62">
        <f>SUM(WHM1333:WHM1334)</f>
        <v>0</v>
      </c>
      <c r="WHN1336" s="62">
        <f>WHM1336/WHL1336</f>
        <v>0</v>
      </c>
      <c r="WHO1336" s="62">
        <f>WHL1336-WHM1336</f>
        <v>1000000</v>
      </c>
      <c r="WHP1336" s="62">
        <f>SUM(WHP1333:WHP1334)</f>
        <v>2000000</v>
      </c>
      <c r="WHQ1336" s="62">
        <f>SUM(WHQ1333:WHQ1334)</f>
        <v>0</v>
      </c>
      <c r="WHR1336" s="62">
        <f>WHQ1336/WHP1336</f>
        <v>0</v>
      </c>
      <c r="WHS1336" s="62">
        <f>WHP1336-WHQ1336</f>
        <v>2000000</v>
      </c>
      <c r="WHT1336" s="62">
        <f>WHP1336+WHL1336</f>
        <v>3000000</v>
      </c>
      <c r="WIA1336" s="62" t="s">
        <v>1938</v>
      </c>
      <c r="WIB1336" s="62">
        <f>SUM(WIB1333:WIB1334)</f>
        <v>1000000</v>
      </c>
      <c r="WIC1336" s="62">
        <f>SUM(WIC1333:WIC1334)</f>
        <v>0</v>
      </c>
      <c r="WID1336" s="62">
        <f>WIC1336/WIB1336</f>
        <v>0</v>
      </c>
      <c r="WIE1336" s="62">
        <f>WIB1336-WIC1336</f>
        <v>1000000</v>
      </c>
      <c r="WIF1336" s="62">
        <f>SUM(WIF1333:WIF1334)</f>
        <v>2000000</v>
      </c>
      <c r="WIG1336" s="62">
        <f>SUM(WIG1333:WIG1334)</f>
        <v>0</v>
      </c>
      <c r="WIH1336" s="62">
        <f>WIG1336/WIF1336</f>
        <v>0</v>
      </c>
      <c r="WII1336" s="62">
        <f>WIF1336-WIG1336</f>
        <v>2000000</v>
      </c>
      <c r="WIJ1336" s="62">
        <f>WIF1336+WIB1336</f>
        <v>3000000</v>
      </c>
      <c r="WIQ1336" s="62" t="s">
        <v>1938</v>
      </c>
      <c r="WIR1336" s="62">
        <f>SUM(WIR1333:WIR1334)</f>
        <v>1000000</v>
      </c>
      <c r="WIS1336" s="62">
        <f>SUM(WIS1333:WIS1334)</f>
        <v>0</v>
      </c>
      <c r="WIT1336" s="62">
        <f>WIS1336/WIR1336</f>
        <v>0</v>
      </c>
      <c r="WIU1336" s="62">
        <f>WIR1336-WIS1336</f>
        <v>1000000</v>
      </c>
      <c r="WIV1336" s="62">
        <f>SUM(WIV1333:WIV1334)</f>
        <v>2000000</v>
      </c>
      <c r="WIW1336" s="62">
        <f>SUM(WIW1333:WIW1334)</f>
        <v>0</v>
      </c>
      <c r="WIX1336" s="62">
        <f>WIW1336/WIV1336</f>
        <v>0</v>
      </c>
      <c r="WIY1336" s="62">
        <f>WIV1336-WIW1336</f>
        <v>2000000</v>
      </c>
      <c r="WIZ1336" s="62">
        <f>WIV1336+WIR1336</f>
        <v>3000000</v>
      </c>
      <c r="WJG1336" s="62" t="s">
        <v>1938</v>
      </c>
      <c r="WJH1336" s="62">
        <f>SUM(WJH1333:WJH1334)</f>
        <v>1000000</v>
      </c>
      <c r="WJI1336" s="62">
        <f>SUM(WJI1333:WJI1334)</f>
        <v>0</v>
      </c>
      <c r="WJJ1336" s="62">
        <f>WJI1336/WJH1336</f>
        <v>0</v>
      </c>
      <c r="WJK1336" s="62">
        <f>WJH1336-WJI1336</f>
        <v>1000000</v>
      </c>
      <c r="WJL1336" s="62">
        <f>SUM(WJL1333:WJL1334)</f>
        <v>2000000</v>
      </c>
      <c r="WJM1336" s="62">
        <f>SUM(WJM1333:WJM1334)</f>
        <v>0</v>
      </c>
      <c r="WJN1336" s="62">
        <f>WJM1336/WJL1336</f>
        <v>0</v>
      </c>
      <c r="WJO1336" s="62">
        <f>WJL1336-WJM1336</f>
        <v>2000000</v>
      </c>
      <c r="WJP1336" s="62">
        <f>WJL1336+WJH1336</f>
        <v>3000000</v>
      </c>
      <c r="WJW1336" s="62" t="s">
        <v>1938</v>
      </c>
      <c r="WJX1336" s="62">
        <f>SUM(WJX1333:WJX1334)</f>
        <v>1000000</v>
      </c>
      <c r="WJY1336" s="62">
        <f>SUM(WJY1333:WJY1334)</f>
        <v>0</v>
      </c>
      <c r="WJZ1336" s="62">
        <f>WJY1336/WJX1336</f>
        <v>0</v>
      </c>
      <c r="WKA1336" s="62">
        <f>WJX1336-WJY1336</f>
        <v>1000000</v>
      </c>
      <c r="WKB1336" s="62">
        <f>SUM(WKB1333:WKB1334)</f>
        <v>2000000</v>
      </c>
      <c r="WKC1336" s="62">
        <f>SUM(WKC1333:WKC1334)</f>
        <v>0</v>
      </c>
      <c r="WKD1336" s="62">
        <f>WKC1336/WKB1336</f>
        <v>0</v>
      </c>
      <c r="WKE1336" s="62">
        <f>WKB1336-WKC1336</f>
        <v>2000000</v>
      </c>
      <c r="WKF1336" s="62">
        <f>WKB1336+WJX1336</f>
        <v>3000000</v>
      </c>
      <c r="WKM1336" s="62" t="s">
        <v>1938</v>
      </c>
      <c r="WKN1336" s="62">
        <f>SUM(WKN1333:WKN1334)</f>
        <v>1000000</v>
      </c>
      <c r="WKO1336" s="62">
        <f>SUM(WKO1333:WKO1334)</f>
        <v>0</v>
      </c>
      <c r="WKP1336" s="62">
        <f>WKO1336/WKN1336</f>
        <v>0</v>
      </c>
      <c r="WKQ1336" s="62">
        <f>WKN1336-WKO1336</f>
        <v>1000000</v>
      </c>
      <c r="WKR1336" s="62">
        <f>SUM(WKR1333:WKR1334)</f>
        <v>2000000</v>
      </c>
      <c r="WKS1336" s="62">
        <f>SUM(WKS1333:WKS1334)</f>
        <v>0</v>
      </c>
      <c r="WKT1336" s="62">
        <f>WKS1336/WKR1336</f>
        <v>0</v>
      </c>
      <c r="WKU1336" s="62">
        <f>WKR1336-WKS1336</f>
        <v>2000000</v>
      </c>
      <c r="WKV1336" s="62">
        <f>WKR1336+WKN1336</f>
        <v>3000000</v>
      </c>
      <c r="WLC1336" s="62" t="s">
        <v>1938</v>
      </c>
      <c r="WLD1336" s="62">
        <f>SUM(WLD1333:WLD1334)</f>
        <v>1000000</v>
      </c>
      <c r="WLE1336" s="62">
        <f>SUM(WLE1333:WLE1334)</f>
        <v>0</v>
      </c>
      <c r="WLF1336" s="62">
        <f>WLE1336/WLD1336</f>
        <v>0</v>
      </c>
      <c r="WLG1336" s="62">
        <f>WLD1336-WLE1336</f>
        <v>1000000</v>
      </c>
      <c r="WLH1336" s="62">
        <f>SUM(WLH1333:WLH1334)</f>
        <v>2000000</v>
      </c>
      <c r="WLI1336" s="62">
        <f>SUM(WLI1333:WLI1334)</f>
        <v>0</v>
      </c>
      <c r="WLJ1336" s="62">
        <f>WLI1336/WLH1336</f>
        <v>0</v>
      </c>
      <c r="WLK1336" s="62">
        <f>WLH1336-WLI1336</f>
        <v>2000000</v>
      </c>
      <c r="WLL1336" s="62">
        <f>WLH1336+WLD1336</f>
        <v>3000000</v>
      </c>
      <c r="WLS1336" s="62" t="s">
        <v>1938</v>
      </c>
      <c r="WLT1336" s="62">
        <f>SUM(WLT1333:WLT1334)</f>
        <v>1000000</v>
      </c>
      <c r="WLU1336" s="62">
        <f>SUM(WLU1333:WLU1334)</f>
        <v>0</v>
      </c>
      <c r="WLV1336" s="62">
        <f>WLU1336/WLT1336</f>
        <v>0</v>
      </c>
      <c r="WLW1336" s="62">
        <f>WLT1336-WLU1336</f>
        <v>1000000</v>
      </c>
      <c r="WLX1336" s="62">
        <f>SUM(WLX1333:WLX1334)</f>
        <v>2000000</v>
      </c>
      <c r="WLY1336" s="62">
        <f>SUM(WLY1333:WLY1334)</f>
        <v>0</v>
      </c>
      <c r="WLZ1336" s="62">
        <f>WLY1336/WLX1336</f>
        <v>0</v>
      </c>
      <c r="WMA1336" s="62">
        <f>WLX1336-WLY1336</f>
        <v>2000000</v>
      </c>
      <c r="WMB1336" s="62">
        <f>WLX1336+WLT1336</f>
        <v>3000000</v>
      </c>
      <c r="WMI1336" s="62" t="s">
        <v>1938</v>
      </c>
      <c r="WMJ1336" s="62">
        <f>SUM(WMJ1333:WMJ1334)</f>
        <v>1000000</v>
      </c>
      <c r="WMK1336" s="62">
        <f>SUM(WMK1333:WMK1334)</f>
        <v>0</v>
      </c>
      <c r="WML1336" s="62">
        <f>WMK1336/WMJ1336</f>
        <v>0</v>
      </c>
      <c r="WMM1336" s="62">
        <f>WMJ1336-WMK1336</f>
        <v>1000000</v>
      </c>
      <c r="WMN1336" s="62">
        <f>SUM(WMN1333:WMN1334)</f>
        <v>2000000</v>
      </c>
      <c r="WMO1336" s="62">
        <f>SUM(WMO1333:WMO1334)</f>
        <v>0</v>
      </c>
      <c r="WMP1336" s="62">
        <f>WMO1336/WMN1336</f>
        <v>0</v>
      </c>
      <c r="WMQ1336" s="62">
        <f>WMN1336-WMO1336</f>
        <v>2000000</v>
      </c>
      <c r="WMR1336" s="62">
        <f>WMN1336+WMJ1336</f>
        <v>3000000</v>
      </c>
      <c r="WMY1336" s="62" t="s">
        <v>1938</v>
      </c>
      <c r="WMZ1336" s="62">
        <f>SUM(WMZ1333:WMZ1334)</f>
        <v>1000000</v>
      </c>
      <c r="WNA1336" s="62">
        <f>SUM(WNA1333:WNA1334)</f>
        <v>0</v>
      </c>
      <c r="WNB1336" s="62">
        <f>WNA1336/WMZ1336</f>
        <v>0</v>
      </c>
      <c r="WNC1336" s="62">
        <f>WMZ1336-WNA1336</f>
        <v>1000000</v>
      </c>
      <c r="WND1336" s="62">
        <f>SUM(WND1333:WND1334)</f>
        <v>2000000</v>
      </c>
      <c r="WNE1336" s="62">
        <f>SUM(WNE1333:WNE1334)</f>
        <v>0</v>
      </c>
      <c r="WNF1336" s="62">
        <f>WNE1336/WND1336</f>
        <v>0</v>
      </c>
      <c r="WNG1336" s="62">
        <f>WND1336-WNE1336</f>
        <v>2000000</v>
      </c>
      <c r="WNH1336" s="62">
        <f>WND1336+WMZ1336</f>
        <v>3000000</v>
      </c>
      <c r="WNO1336" s="62" t="s">
        <v>1938</v>
      </c>
      <c r="WNP1336" s="62">
        <f>SUM(WNP1333:WNP1334)</f>
        <v>1000000</v>
      </c>
      <c r="WNQ1336" s="62">
        <f>SUM(WNQ1333:WNQ1334)</f>
        <v>0</v>
      </c>
      <c r="WNR1336" s="62">
        <f>WNQ1336/WNP1336</f>
        <v>0</v>
      </c>
      <c r="WNS1336" s="62">
        <f>WNP1336-WNQ1336</f>
        <v>1000000</v>
      </c>
      <c r="WNT1336" s="62">
        <f>SUM(WNT1333:WNT1334)</f>
        <v>2000000</v>
      </c>
      <c r="WNU1336" s="62">
        <f>SUM(WNU1333:WNU1334)</f>
        <v>0</v>
      </c>
      <c r="WNV1336" s="62">
        <f>WNU1336/WNT1336</f>
        <v>0</v>
      </c>
      <c r="WNW1336" s="62">
        <f>WNT1336-WNU1336</f>
        <v>2000000</v>
      </c>
      <c r="WNX1336" s="62">
        <f>WNT1336+WNP1336</f>
        <v>3000000</v>
      </c>
      <c r="WOE1336" s="62" t="s">
        <v>1938</v>
      </c>
      <c r="WOF1336" s="62">
        <f>SUM(WOF1333:WOF1334)</f>
        <v>1000000</v>
      </c>
      <c r="WOG1336" s="62">
        <f>SUM(WOG1333:WOG1334)</f>
        <v>0</v>
      </c>
      <c r="WOH1336" s="62">
        <f>WOG1336/WOF1336</f>
        <v>0</v>
      </c>
      <c r="WOI1336" s="62">
        <f>WOF1336-WOG1336</f>
        <v>1000000</v>
      </c>
      <c r="WOJ1336" s="62">
        <f>SUM(WOJ1333:WOJ1334)</f>
        <v>2000000</v>
      </c>
      <c r="WOK1336" s="62">
        <f>SUM(WOK1333:WOK1334)</f>
        <v>0</v>
      </c>
      <c r="WOL1336" s="62">
        <f>WOK1336/WOJ1336</f>
        <v>0</v>
      </c>
      <c r="WOM1336" s="62">
        <f>WOJ1336-WOK1336</f>
        <v>2000000</v>
      </c>
      <c r="WON1336" s="62">
        <f>WOJ1336+WOF1336</f>
        <v>3000000</v>
      </c>
      <c r="WOU1336" s="62" t="s">
        <v>1938</v>
      </c>
      <c r="WOV1336" s="62">
        <f>SUM(WOV1333:WOV1334)</f>
        <v>1000000</v>
      </c>
      <c r="WOW1336" s="62">
        <f>SUM(WOW1333:WOW1334)</f>
        <v>0</v>
      </c>
      <c r="WOX1336" s="62">
        <f>WOW1336/WOV1336</f>
        <v>0</v>
      </c>
      <c r="WOY1336" s="62">
        <f>WOV1336-WOW1336</f>
        <v>1000000</v>
      </c>
      <c r="WOZ1336" s="62">
        <f>SUM(WOZ1333:WOZ1334)</f>
        <v>2000000</v>
      </c>
      <c r="WPA1336" s="62">
        <f>SUM(WPA1333:WPA1334)</f>
        <v>0</v>
      </c>
      <c r="WPB1336" s="62">
        <f>WPA1336/WOZ1336</f>
        <v>0</v>
      </c>
      <c r="WPC1336" s="62">
        <f>WOZ1336-WPA1336</f>
        <v>2000000</v>
      </c>
      <c r="WPD1336" s="62">
        <f>WOZ1336+WOV1336</f>
        <v>3000000</v>
      </c>
      <c r="WPK1336" s="62" t="s">
        <v>1938</v>
      </c>
      <c r="WPL1336" s="62">
        <f>SUM(WPL1333:WPL1334)</f>
        <v>1000000</v>
      </c>
      <c r="WPM1336" s="62">
        <f>SUM(WPM1333:WPM1334)</f>
        <v>0</v>
      </c>
      <c r="WPN1336" s="62">
        <f>WPM1336/WPL1336</f>
        <v>0</v>
      </c>
      <c r="WPO1336" s="62">
        <f>WPL1336-WPM1336</f>
        <v>1000000</v>
      </c>
      <c r="WPP1336" s="62">
        <f>SUM(WPP1333:WPP1334)</f>
        <v>2000000</v>
      </c>
      <c r="WPQ1336" s="62">
        <f>SUM(WPQ1333:WPQ1334)</f>
        <v>0</v>
      </c>
      <c r="WPR1336" s="62">
        <f>WPQ1336/WPP1336</f>
        <v>0</v>
      </c>
      <c r="WPS1336" s="62">
        <f>WPP1336-WPQ1336</f>
        <v>2000000</v>
      </c>
      <c r="WPT1336" s="62">
        <f>WPP1336+WPL1336</f>
        <v>3000000</v>
      </c>
      <c r="WQA1336" s="62" t="s">
        <v>1938</v>
      </c>
      <c r="WQB1336" s="62">
        <f>SUM(WQB1333:WQB1334)</f>
        <v>1000000</v>
      </c>
      <c r="WQC1336" s="62">
        <f>SUM(WQC1333:WQC1334)</f>
        <v>0</v>
      </c>
      <c r="WQD1336" s="62">
        <f>WQC1336/WQB1336</f>
        <v>0</v>
      </c>
      <c r="WQE1336" s="62">
        <f>WQB1336-WQC1336</f>
        <v>1000000</v>
      </c>
      <c r="WQF1336" s="62">
        <f>SUM(WQF1333:WQF1334)</f>
        <v>2000000</v>
      </c>
      <c r="WQG1336" s="62">
        <f>SUM(WQG1333:WQG1334)</f>
        <v>0</v>
      </c>
      <c r="WQH1336" s="62">
        <f>WQG1336/WQF1336</f>
        <v>0</v>
      </c>
      <c r="WQI1336" s="62">
        <f>WQF1336-WQG1336</f>
        <v>2000000</v>
      </c>
      <c r="WQJ1336" s="62">
        <f>WQF1336+WQB1336</f>
        <v>3000000</v>
      </c>
      <c r="WQQ1336" s="62" t="s">
        <v>1938</v>
      </c>
      <c r="WQR1336" s="62">
        <f>SUM(WQR1333:WQR1334)</f>
        <v>1000000</v>
      </c>
      <c r="WQS1336" s="62">
        <f>SUM(WQS1333:WQS1334)</f>
        <v>0</v>
      </c>
      <c r="WQT1336" s="62">
        <f>WQS1336/WQR1336</f>
        <v>0</v>
      </c>
      <c r="WQU1336" s="62">
        <f>WQR1336-WQS1336</f>
        <v>1000000</v>
      </c>
      <c r="WQV1336" s="62">
        <f>SUM(WQV1333:WQV1334)</f>
        <v>2000000</v>
      </c>
      <c r="WQW1336" s="62">
        <f>SUM(WQW1333:WQW1334)</f>
        <v>0</v>
      </c>
      <c r="WQX1336" s="62">
        <f>WQW1336/WQV1336</f>
        <v>0</v>
      </c>
      <c r="WQY1336" s="62">
        <f>WQV1336-WQW1336</f>
        <v>2000000</v>
      </c>
      <c r="WQZ1336" s="62">
        <f>WQV1336+WQR1336</f>
        <v>3000000</v>
      </c>
      <c r="WRG1336" s="62" t="s">
        <v>1938</v>
      </c>
      <c r="WRH1336" s="62">
        <f>SUM(WRH1333:WRH1334)</f>
        <v>1000000</v>
      </c>
      <c r="WRI1336" s="62">
        <f>SUM(WRI1333:WRI1334)</f>
        <v>0</v>
      </c>
      <c r="WRJ1336" s="62">
        <f>WRI1336/WRH1336</f>
        <v>0</v>
      </c>
      <c r="WRK1336" s="62">
        <f>WRH1336-WRI1336</f>
        <v>1000000</v>
      </c>
      <c r="WRL1336" s="62">
        <f>SUM(WRL1333:WRL1334)</f>
        <v>2000000</v>
      </c>
      <c r="WRM1336" s="62">
        <f>SUM(WRM1333:WRM1334)</f>
        <v>0</v>
      </c>
      <c r="WRN1336" s="62">
        <f>WRM1336/WRL1336</f>
        <v>0</v>
      </c>
      <c r="WRO1336" s="62">
        <f>WRL1336-WRM1336</f>
        <v>2000000</v>
      </c>
      <c r="WRP1336" s="62">
        <f>WRL1336+WRH1336</f>
        <v>3000000</v>
      </c>
      <c r="WRW1336" s="62" t="s">
        <v>1938</v>
      </c>
      <c r="WRX1336" s="62">
        <f>SUM(WRX1333:WRX1334)</f>
        <v>1000000</v>
      </c>
      <c r="WRY1336" s="62">
        <f>SUM(WRY1333:WRY1334)</f>
        <v>0</v>
      </c>
      <c r="WRZ1336" s="62">
        <f>WRY1336/WRX1336</f>
        <v>0</v>
      </c>
      <c r="WSA1336" s="62">
        <f>WRX1336-WRY1336</f>
        <v>1000000</v>
      </c>
      <c r="WSB1336" s="62">
        <f>SUM(WSB1333:WSB1334)</f>
        <v>2000000</v>
      </c>
      <c r="WSC1336" s="62">
        <f>SUM(WSC1333:WSC1334)</f>
        <v>0</v>
      </c>
      <c r="WSD1336" s="62">
        <f>WSC1336/WSB1336</f>
        <v>0</v>
      </c>
      <c r="WSE1336" s="62">
        <f>WSB1336-WSC1336</f>
        <v>2000000</v>
      </c>
      <c r="WSF1336" s="62">
        <f>WSB1336+WRX1336</f>
        <v>3000000</v>
      </c>
      <c r="WSM1336" s="62" t="s">
        <v>1938</v>
      </c>
      <c r="WSN1336" s="62">
        <f>SUM(WSN1333:WSN1334)</f>
        <v>1000000</v>
      </c>
      <c r="WSO1336" s="62">
        <f>SUM(WSO1333:WSO1334)</f>
        <v>0</v>
      </c>
      <c r="WSP1336" s="62">
        <f>WSO1336/WSN1336</f>
        <v>0</v>
      </c>
      <c r="WSQ1336" s="62">
        <f>WSN1336-WSO1336</f>
        <v>1000000</v>
      </c>
      <c r="WSR1336" s="62">
        <f>SUM(WSR1333:WSR1334)</f>
        <v>2000000</v>
      </c>
      <c r="WSS1336" s="62">
        <f>SUM(WSS1333:WSS1334)</f>
        <v>0</v>
      </c>
      <c r="WST1336" s="62">
        <f>WSS1336/WSR1336</f>
        <v>0</v>
      </c>
      <c r="WSU1336" s="62">
        <f>WSR1336-WSS1336</f>
        <v>2000000</v>
      </c>
      <c r="WSV1336" s="62">
        <f>WSR1336+WSN1336</f>
        <v>3000000</v>
      </c>
      <c r="WTC1336" s="62" t="s">
        <v>1938</v>
      </c>
      <c r="WTD1336" s="62">
        <f>SUM(WTD1333:WTD1334)</f>
        <v>1000000</v>
      </c>
      <c r="WTE1336" s="62">
        <f>SUM(WTE1333:WTE1334)</f>
        <v>0</v>
      </c>
      <c r="WTF1336" s="62">
        <f>WTE1336/WTD1336</f>
        <v>0</v>
      </c>
      <c r="WTG1336" s="62">
        <f>WTD1336-WTE1336</f>
        <v>1000000</v>
      </c>
      <c r="WTH1336" s="62">
        <f>SUM(WTH1333:WTH1334)</f>
        <v>2000000</v>
      </c>
      <c r="WTI1336" s="62">
        <f>SUM(WTI1333:WTI1334)</f>
        <v>0</v>
      </c>
      <c r="WTJ1336" s="62">
        <f>WTI1336/WTH1336</f>
        <v>0</v>
      </c>
      <c r="WTK1336" s="62">
        <f>WTH1336-WTI1336</f>
        <v>2000000</v>
      </c>
      <c r="WTL1336" s="62">
        <f>WTH1336+WTD1336</f>
        <v>3000000</v>
      </c>
      <c r="WTS1336" s="62" t="s">
        <v>1938</v>
      </c>
      <c r="WTT1336" s="62">
        <f>SUM(WTT1333:WTT1334)</f>
        <v>1000000</v>
      </c>
      <c r="WTU1336" s="62">
        <f>SUM(WTU1333:WTU1334)</f>
        <v>0</v>
      </c>
      <c r="WTV1336" s="62">
        <f>WTU1336/WTT1336</f>
        <v>0</v>
      </c>
      <c r="WTW1336" s="62">
        <f>WTT1336-WTU1336</f>
        <v>1000000</v>
      </c>
      <c r="WTX1336" s="62">
        <f>SUM(WTX1333:WTX1334)</f>
        <v>2000000</v>
      </c>
      <c r="WTY1336" s="62">
        <f>SUM(WTY1333:WTY1334)</f>
        <v>0</v>
      </c>
      <c r="WTZ1336" s="62">
        <f>WTY1336/WTX1336</f>
        <v>0</v>
      </c>
      <c r="WUA1336" s="62">
        <f>WTX1336-WTY1336</f>
        <v>2000000</v>
      </c>
      <c r="WUB1336" s="62">
        <f>WTX1336+WTT1336</f>
        <v>3000000</v>
      </c>
      <c r="WUI1336" s="62" t="s">
        <v>1938</v>
      </c>
      <c r="WUJ1336" s="62">
        <f>SUM(WUJ1333:WUJ1334)</f>
        <v>1000000</v>
      </c>
      <c r="WUK1336" s="62">
        <f>SUM(WUK1333:WUK1334)</f>
        <v>0</v>
      </c>
      <c r="WUL1336" s="62">
        <f>WUK1336/WUJ1336</f>
        <v>0</v>
      </c>
      <c r="WUM1336" s="62">
        <f>WUJ1336-WUK1336</f>
        <v>1000000</v>
      </c>
      <c r="WUN1336" s="62">
        <f>SUM(WUN1333:WUN1334)</f>
        <v>2000000</v>
      </c>
      <c r="WUO1336" s="62">
        <f>SUM(WUO1333:WUO1334)</f>
        <v>0</v>
      </c>
      <c r="WUP1336" s="62">
        <f>WUO1336/WUN1336</f>
        <v>0</v>
      </c>
      <c r="WUQ1336" s="62">
        <f>WUN1336-WUO1336</f>
        <v>2000000</v>
      </c>
      <c r="WUR1336" s="62">
        <f>WUN1336+WUJ1336</f>
        <v>3000000</v>
      </c>
      <c r="WUY1336" s="62" t="s">
        <v>1938</v>
      </c>
      <c r="WUZ1336" s="62">
        <f>SUM(WUZ1333:WUZ1334)</f>
        <v>1000000</v>
      </c>
      <c r="WVA1336" s="62">
        <f>SUM(WVA1333:WVA1334)</f>
        <v>0</v>
      </c>
      <c r="WVB1336" s="62">
        <f>WVA1336/WUZ1336</f>
        <v>0</v>
      </c>
      <c r="WVC1336" s="62">
        <f>WUZ1336-WVA1336</f>
        <v>1000000</v>
      </c>
      <c r="WVD1336" s="62">
        <f>SUM(WVD1333:WVD1334)</f>
        <v>2000000</v>
      </c>
      <c r="WVE1336" s="62">
        <f>SUM(WVE1333:WVE1334)</f>
        <v>0</v>
      </c>
      <c r="WVF1336" s="62">
        <f>WVE1336/WVD1336</f>
        <v>0</v>
      </c>
      <c r="WVG1336" s="62">
        <f>WVD1336-WVE1336</f>
        <v>2000000</v>
      </c>
      <c r="WVH1336" s="62">
        <f>WVD1336+WUZ1336</f>
        <v>3000000</v>
      </c>
      <c r="WVO1336" s="62" t="s">
        <v>1938</v>
      </c>
      <c r="WVP1336" s="62">
        <f>SUM(WVP1333:WVP1334)</f>
        <v>1000000</v>
      </c>
      <c r="WVQ1336" s="62">
        <f>SUM(WVQ1333:WVQ1334)</f>
        <v>0</v>
      </c>
      <c r="WVR1336" s="62">
        <f>WVQ1336/WVP1336</f>
        <v>0</v>
      </c>
      <c r="WVS1336" s="62">
        <f>WVP1336-WVQ1336</f>
        <v>1000000</v>
      </c>
      <c r="WVT1336" s="62">
        <f>SUM(WVT1333:WVT1334)</f>
        <v>2000000</v>
      </c>
      <c r="WVU1336" s="62">
        <f>SUM(WVU1333:WVU1334)</f>
        <v>0</v>
      </c>
      <c r="WVV1336" s="62">
        <f>WVU1336/WVT1336</f>
        <v>0</v>
      </c>
      <c r="WVW1336" s="62">
        <f>WVT1336-WVU1336</f>
        <v>2000000</v>
      </c>
      <c r="WVX1336" s="62">
        <f>WVT1336+WVP1336</f>
        <v>3000000</v>
      </c>
      <c r="WWE1336" s="62" t="s">
        <v>1938</v>
      </c>
      <c r="WWF1336" s="62">
        <f>SUM(WWF1333:WWF1334)</f>
        <v>1000000</v>
      </c>
      <c r="WWG1336" s="62">
        <f>SUM(WWG1333:WWG1334)</f>
        <v>0</v>
      </c>
      <c r="WWH1336" s="62">
        <f>WWG1336/WWF1336</f>
        <v>0</v>
      </c>
      <c r="WWI1336" s="62">
        <f>WWF1336-WWG1336</f>
        <v>1000000</v>
      </c>
      <c r="WWJ1336" s="62">
        <f>SUM(WWJ1333:WWJ1334)</f>
        <v>2000000</v>
      </c>
      <c r="WWK1336" s="62">
        <f>SUM(WWK1333:WWK1334)</f>
        <v>0</v>
      </c>
      <c r="WWL1336" s="62">
        <f>WWK1336/WWJ1336</f>
        <v>0</v>
      </c>
      <c r="WWM1336" s="62">
        <f>WWJ1336-WWK1336</f>
        <v>2000000</v>
      </c>
      <c r="WWN1336" s="62">
        <f>WWJ1336+WWF1336</f>
        <v>3000000</v>
      </c>
      <c r="WWU1336" s="62" t="s">
        <v>1938</v>
      </c>
      <c r="WWV1336" s="62">
        <f>SUM(WWV1333:WWV1334)</f>
        <v>1000000</v>
      </c>
      <c r="WWW1336" s="62">
        <f>SUM(WWW1333:WWW1334)</f>
        <v>0</v>
      </c>
      <c r="WWX1336" s="62">
        <f>WWW1336/WWV1336</f>
        <v>0</v>
      </c>
      <c r="WWY1336" s="62">
        <f>WWV1336-WWW1336</f>
        <v>1000000</v>
      </c>
      <c r="WWZ1336" s="62">
        <f>SUM(WWZ1333:WWZ1334)</f>
        <v>2000000</v>
      </c>
      <c r="WXA1336" s="62">
        <f>SUM(WXA1333:WXA1334)</f>
        <v>0</v>
      </c>
      <c r="WXB1336" s="62">
        <f>WXA1336/WWZ1336</f>
        <v>0</v>
      </c>
      <c r="WXC1336" s="62">
        <f>WWZ1336-WXA1336</f>
        <v>2000000</v>
      </c>
      <c r="WXD1336" s="62">
        <f>WWZ1336+WWV1336</f>
        <v>3000000</v>
      </c>
      <c r="WXK1336" s="62" t="s">
        <v>1938</v>
      </c>
      <c r="WXL1336" s="62">
        <f>SUM(WXL1333:WXL1334)</f>
        <v>1000000</v>
      </c>
      <c r="WXM1336" s="62">
        <f>SUM(WXM1333:WXM1334)</f>
        <v>0</v>
      </c>
      <c r="WXN1336" s="62">
        <f>WXM1336/WXL1336</f>
        <v>0</v>
      </c>
      <c r="WXO1336" s="62">
        <f>WXL1336-WXM1336</f>
        <v>1000000</v>
      </c>
      <c r="WXP1336" s="62">
        <f>SUM(WXP1333:WXP1334)</f>
        <v>2000000</v>
      </c>
      <c r="WXQ1336" s="62">
        <f>SUM(WXQ1333:WXQ1334)</f>
        <v>0</v>
      </c>
      <c r="WXR1336" s="62">
        <f>WXQ1336/WXP1336</f>
        <v>0</v>
      </c>
      <c r="WXS1336" s="62">
        <f>WXP1336-WXQ1336</f>
        <v>2000000</v>
      </c>
      <c r="WXT1336" s="62">
        <f>WXP1336+WXL1336</f>
        <v>3000000</v>
      </c>
      <c r="WYA1336" s="62" t="s">
        <v>1938</v>
      </c>
      <c r="WYB1336" s="62">
        <f>SUM(WYB1333:WYB1334)</f>
        <v>1000000</v>
      </c>
      <c r="WYC1336" s="62">
        <f>SUM(WYC1333:WYC1334)</f>
        <v>0</v>
      </c>
      <c r="WYD1336" s="62">
        <f>WYC1336/WYB1336</f>
        <v>0</v>
      </c>
      <c r="WYE1336" s="62">
        <f>WYB1336-WYC1336</f>
        <v>1000000</v>
      </c>
      <c r="WYF1336" s="62">
        <f>SUM(WYF1333:WYF1334)</f>
        <v>2000000</v>
      </c>
      <c r="WYG1336" s="62">
        <f>SUM(WYG1333:WYG1334)</f>
        <v>0</v>
      </c>
      <c r="WYH1336" s="62">
        <f>WYG1336/WYF1336</f>
        <v>0</v>
      </c>
      <c r="WYI1336" s="62">
        <f>WYF1336-WYG1336</f>
        <v>2000000</v>
      </c>
      <c r="WYJ1336" s="62">
        <f>WYF1336+WYB1336</f>
        <v>3000000</v>
      </c>
      <c r="WYQ1336" s="62" t="s">
        <v>1938</v>
      </c>
      <c r="WYR1336" s="62">
        <f>SUM(WYR1333:WYR1334)</f>
        <v>1000000</v>
      </c>
      <c r="WYS1336" s="62">
        <f>SUM(WYS1333:WYS1334)</f>
        <v>0</v>
      </c>
      <c r="WYT1336" s="62">
        <f>WYS1336/WYR1336</f>
        <v>0</v>
      </c>
      <c r="WYU1336" s="62">
        <f>WYR1336-WYS1336</f>
        <v>1000000</v>
      </c>
      <c r="WYV1336" s="62">
        <f>SUM(WYV1333:WYV1334)</f>
        <v>2000000</v>
      </c>
      <c r="WYW1336" s="62">
        <f>SUM(WYW1333:WYW1334)</f>
        <v>0</v>
      </c>
      <c r="WYX1336" s="62">
        <f>WYW1336/WYV1336</f>
        <v>0</v>
      </c>
      <c r="WYY1336" s="62">
        <f>WYV1336-WYW1336</f>
        <v>2000000</v>
      </c>
      <c r="WYZ1336" s="62">
        <f>WYV1336+WYR1336</f>
        <v>3000000</v>
      </c>
      <c r="WZG1336" s="62" t="s">
        <v>1938</v>
      </c>
      <c r="WZH1336" s="62">
        <f>SUM(WZH1333:WZH1334)</f>
        <v>1000000</v>
      </c>
      <c r="WZI1336" s="62">
        <f>SUM(WZI1333:WZI1334)</f>
        <v>0</v>
      </c>
      <c r="WZJ1336" s="62">
        <f>WZI1336/WZH1336</f>
        <v>0</v>
      </c>
      <c r="WZK1336" s="62">
        <f>WZH1336-WZI1336</f>
        <v>1000000</v>
      </c>
      <c r="WZL1336" s="62">
        <f>SUM(WZL1333:WZL1334)</f>
        <v>2000000</v>
      </c>
      <c r="WZM1336" s="62">
        <f>SUM(WZM1333:WZM1334)</f>
        <v>0</v>
      </c>
      <c r="WZN1336" s="62">
        <f>WZM1336/WZL1336</f>
        <v>0</v>
      </c>
      <c r="WZO1336" s="62">
        <f>WZL1336-WZM1336</f>
        <v>2000000</v>
      </c>
      <c r="WZP1336" s="62">
        <f>WZL1336+WZH1336</f>
        <v>3000000</v>
      </c>
      <c r="WZW1336" s="62" t="s">
        <v>1938</v>
      </c>
      <c r="WZX1336" s="62">
        <f>SUM(WZX1333:WZX1334)</f>
        <v>1000000</v>
      </c>
      <c r="WZY1336" s="62">
        <f>SUM(WZY1333:WZY1334)</f>
        <v>0</v>
      </c>
      <c r="WZZ1336" s="62">
        <f>WZY1336/WZX1336</f>
        <v>0</v>
      </c>
      <c r="XAA1336" s="62">
        <f>WZX1336-WZY1336</f>
        <v>1000000</v>
      </c>
      <c r="XAB1336" s="62">
        <f>SUM(XAB1333:XAB1334)</f>
        <v>2000000</v>
      </c>
      <c r="XAC1336" s="62">
        <f>SUM(XAC1333:XAC1334)</f>
        <v>0</v>
      </c>
      <c r="XAD1336" s="62">
        <f>XAC1336/XAB1336</f>
        <v>0</v>
      </c>
      <c r="XAE1336" s="62">
        <f>XAB1336-XAC1336</f>
        <v>2000000</v>
      </c>
      <c r="XAF1336" s="62">
        <f>XAB1336+WZX1336</f>
        <v>3000000</v>
      </c>
      <c r="XAM1336" s="62" t="s">
        <v>1938</v>
      </c>
      <c r="XAN1336" s="62">
        <f>SUM(XAN1333:XAN1334)</f>
        <v>1000000</v>
      </c>
      <c r="XAO1336" s="62">
        <f>SUM(XAO1333:XAO1334)</f>
        <v>0</v>
      </c>
      <c r="XAP1336" s="62">
        <f>XAO1336/XAN1336</f>
        <v>0</v>
      </c>
      <c r="XAQ1336" s="62">
        <f>XAN1336-XAO1336</f>
        <v>1000000</v>
      </c>
      <c r="XAR1336" s="62">
        <f>SUM(XAR1333:XAR1334)</f>
        <v>2000000</v>
      </c>
      <c r="XAS1336" s="62">
        <f>SUM(XAS1333:XAS1334)</f>
        <v>0</v>
      </c>
      <c r="XAT1336" s="62">
        <f>XAS1336/XAR1336</f>
        <v>0</v>
      </c>
      <c r="XAU1336" s="62">
        <f>XAR1336-XAS1336</f>
        <v>2000000</v>
      </c>
      <c r="XAV1336" s="62">
        <f>XAR1336+XAN1336</f>
        <v>3000000</v>
      </c>
      <c r="XBC1336" s="62" t="s">
        <v>1938</v>
      </c>
      <c r="XBD1336" s="62">
        <f>SUM(XBD1333:XBD1334)</f>
        <v>1000000</v>
      </c>
      <c r="XBE1336" s="62">
        <f>SUM(XBE1333:XBE1334)</f>
        <v>0</v>
      </c>
      <c r="XBF1336" s="62">
        <f>XBE1336/XBD1336</f>
        <v>0</v>
      </c>
      <c r="XBG1336" s="62">
        <f>XBD1336-XBE1336</f>
        <v>1000000</v>
      </c>
      <c r="XBH1336" s="62">
        <f>SUM(XBH1333:XBH1334)</f>
        <v>2000000</v>
      </c>
      <c r="XBI1336" s="62">
        <f>SUM(XBI1333:XBI1334)</f>
        <v>0</v>
      </c>
      <c r="XBJ1336" s="62">
        <f>XBI1336/XBH1336</f>
        <v>0</v>
      </c>
      <c r="XBK1336" s="62">
        <f>XBH1336-XBI1336</f>
        <v>2000000</v>
      </c>
      <c r="XBL1336" s="62">
        <f>XBH1336+XBD1336</f>
        <v>3000000</v>
      </c>
      <c r="XBS1336" s="62" t="s">
        <v>1938</v>
      </c>
      <c r="XBT1336" s="62">
        <f>SUM(XBT1333:XBT1334)</f>
        <v>1000000</v>
      </c>
      <c r="XBU1336" s="62">
        <f>SUM(XBU1333:XBU1334)</f>
        <v>0</v>
      </c>
      <c r="XBV1336" s="62">
        <f>XBU1336/XBT1336</f>
        <v>0</v>
      </c>
      <c r="XBW1336" s="62">
        <f>XBT1336-XBU1336</f>
        <v>1000000</v>
      </c>
      <c r="XBX1336" s="62">
        <f>SUM(XBX1333:XBX1334)</f>
        <v>2000000</v>
      </c>
      <c r="XBY1336" s="62">
        <f>SUM(XBY1333:XBY1334)</f>
        <v>0</v>
      </c>
      <c r="XBZ1336" s="62">
        <f>XBY1336/XBX1336</f>
        <v>0</v>
      </c>
      <c r="XCA1336" s="62">
        <f>XBX1336-XBY1336</f>
        <v>2000000</v>
      </c>
      <c r="XCB1336" s="62">
        <f>XBX1336+XBT1336</f>
        <v>3000000</v>
      </c>
      <c r="XCI1336" s="62" t="s">
        <v>1938</v>
      </c>
      <c r="XCJ1336" s="62">
        <f>SUM(XCJ1333:XCJ1334)</f>
        <v>1000000</v>
      </c>
      <c r="XCK1336" s="62">
        <f>SUM(XCK1333:XCK1334)</f>
        <v>0</v>
      </c>
      <c r="XCL1336" s="62">
        <f>XCK1336/XCJ1336</f>
        <v>0</v>
      </c>
      <c r="XCM1336" s="62">
        <f>XCJ1336-XCK1336</f>
        <v>1000000</v>
      </c>
      <c r="XCN1336" s="62">
        <f>SUM(XCN1333:XCN1334)</f>
        <v>2000000</v>
      </c>
      <c r="XCO1336" s="62">
        <f>SUM(XCO1333:XCO1334)</f>
        <v>0</v>
      </c>
      <c r="XCP1336" s="62">
        <f>XCO1336/XCN1336</f>
        <v>0</v>
      </c>
      <c r="XCQ1336" s="62">
        <f>XCN1336-XCO1336</f>
        <v>2000000</v>
      </c>
      <c r="XCR1336" s="62">
        <f>XCN1336+XCJ1336</f>
        <v>3000000</v>
      </c>
      <c r="XCY1336" s="62" t="s">
        <v>1938</v>
      </c>
      <c r="XCZ1336" s="62">
        <f>SUM(XCZ1333:XCZ1334)</f>
        <v>1000000</v>
      </c>
      <c r="XDA1336" s="62">
        <f>SUM(XDA1333:XDA1334)</f>
        <v>0</v>
      </c>
      <c r="XDB1336" s="62">
        <f>XDA1336/XCZ1336</f>
        <v>0</v>
      </c>
      <c r="XDC1336" s="62">
        <f>XCZ1336-XDA1336</f>
        <v>1000000</v>
      </c>
      <c r="XDD1336" s="62">
        <f>SUM(XDD1333:XDD1334)</f>
        <v>2000000</v>
      </c>
      <c r="XDE1336" s="62">
        <f>SUM(XDE1333:XDE1334)</f>
        <v>0</v>
      </c>
      <c r="XDF1336" s="62">
        <f>XDE1336/XDD1336</f>
        <v>0</v>
      </c>
      <c r="XDG1336" s="62">
        <f>XDD1336-XDE1336</f>
        <v>2000000</v>
      </c>
      <c r="XDH1336" s="62">
        <f>XDD1336+XCZ1336</f>
        <v>3000000</v>
      </c>
      <c r="XDO1336" s="62" t="s">
        <v>1938</v>
      </c>
      <c r="XDP1336" s="62">
        <f>SUM(XDP1333:XDP1334)</f>
        <v>1000000</v>
      </c>
      <c r="XDQ1336" s="62">
        <f>SUM(XDQ1333:XDQ1334)</f>
        <v>0</v>
      </c>
      <c r="XDR1336" s="62">
        <f>XDQ1336/XDP1336</f>
        <v>0</v>
      </c>
      <c r="XDS1336" s="62">
        <f>XDP1336-XDQ1336</f>
        <v>1000000</v>
      </c>
      <c r="XDT1336" s="62">
        <f>SUM(XDT1333:XDT1334)</f>
        <v>2000000</v>
      </c>
      <c r="XDU1336" s="62">
        <f>SUM(XDU1333:XDU1334)</f>
        <v>0</v>
      </c>
      <c r="XDV1336" s="62">
        <f>XDU1336/XDT1336</f>
        <v>0</v>
      </c>
      <c r="XDW1336" s="62">
        <f>XDT1336-XDU1336</f>
        <v>2000000</v>
      </c>
      <c r="XDX1336" s="62">
        <f>XDT1336+XDP1336</f>
        <v>3000000</v>
      </c>
      <c r="XEE1336" s="62" t="s">
        <v>1938</v>
      </c>
      <c r="XEF1336" s="62">
        <f>SUM(XEF1333:XEF1334)</f>
        <v>1000000</v>
      </c>
      <c r="XEG1336" s="62">
        <f>SUM(XEG1333:XEG1334)</f>
        <v>0</v>
      </c>
      <c r="XEH1336" s="62">
        <f>XEG1336/XEF1336</f>
        <v>0</v>
      </c>
      <c r="XEI1336" s="62">
        <f>XEF1336-XEG1336</f>
        <v>1000000</v>
      </c>
      <c r="XEJ1336" s="62">
        <f>SUM(XEJ1333:XEJ1334)</f>
        <v>2000000</v>
      </c>
      <c r="XEK1336" s="62">
        <f>SUM(XEK1333:XEK1334)</f>
        <v>0</v>
      </c>
      <c r="XEL1336" s="62">
        <f>XEK1336/XEJ1336</f>
        <v>0</v>
      </c>
      <c r="XEM1336" s="62">
        <f>XEJ1336-XEK1336</f>
        <v>2000000</v>
      </c>
      <c r="XEN1336" s="62">
        <f>XEJ1336+XEF1336</f>
        <v>3000000</v>
      </c>
      <c r="XEU1336" s="62" t="s">
        <v>1938</v>
      </c>
      <c r="XEV1336" s="62">
        <f>SUM(XEV1333:XEV1334)</f>
        <v>1000000</v>
      </c>
      <c r="XEW1336" s="62">
        <f>SUM(XEW1333:XEW1334)</f>
        <v>0</v>
      </c>
      <c r="XEX1336" s="62">
        <f>XEW1336/XEV1336</f>
        <v>0</v>
      </c>
      <c r="XEY1336" s="62">
        <f>XEV1336-XEW1336</f>
        <v>1000000</v>
      </c>
      <c r="XEZ1336" s="62">
        <f>SUM(XEZ1333:XEZ1334)</f>
        <v>2000000</v>
      </c>
      <c r="XFA1336" s="62">
        <f>SUM(XFA1333:XFA1334)</f>
        <v>0</v>
      </c>
      <c r="XFB1336" s="62">
        <f>XFA1336/XEZ1336</f>
        <v>0</v>
      </c>
      <c r="XFC1336" s="62">
        <f>XEZ1336-XFA1336</f>
        <v>2000000</v>
      </c>
      <c r="XFD1336" s="62">
        <f>XEZ1336+XEV1336</f>
        <v>3000000</v>
      </c>
    </row>
    <row r="1337" spans="1:1024 1030:2048 2054:3072 3078:4096 4102:5120 5126:6144 6150:7168 7174:8192 8198:9216 9222:10240 10246:11264 11270:12288 12294:13312 13318:14336 14342:15360 15366:16384" x14ac:dyDescent="0.25">
      <c r="A1337" s="62"/>
      <c r="B1337" s="62"/>
      <c r="G1337" s="1068"/>
      <c r="H1337" s="718"/>
      <c r="I1337" s="718"/>
      <c r="J1337" s="719"/>
      <c r="K1337" s="718"/>
      <c r="L1337" s="720"/>
      <c r="M1337" s="720"/>
      <c r="N1337" s="721"/>
      <c r="O1337" s="720"/>
      <c r="P1337" s="720"/>
      <c r="Q1337" s="738"/>
      <c r="R1337" s="739"/>
      <c r="S1337" s="738"/>
      <c r="T1337" s="62"/>
      <c r="V1337" s="62"/>
      <c r="W1337" s="62"/>
    </row>
    <row r="1338" spans="1:1024 1030:2048 2054:3072 3078:4096 4102:5120 5126:6144 6150:7168 7174:8192 8198:9216 9222:10240 10246:11264 11270:12288 12294:13312 13318:14336 14342:15360 15366:16384" x14ac:dyDescent="0.25">
      <c r="A1338" s="62"/>
      <c r="B1338" s="62"/>
      <c r="G1338" s="735" t="s">
        <v>1939</v>
      </c>
      <c r="H1338" s="718"/>
      <c r="I1338" s="718"/>
      <c r="J1338" s="719"/>
      <c r="K1338" s="718"/>
      <c r="L1338" s="720"/>
      <c r="M1338" s="720"/>
      <c r="N1338" s="721"/>
      <c r="O1338" s="720"/>
      <c r="P1338" s="720"/>
      <c r="Q1338" s="738"/>
      <c r="R1338" s="739"/>
      <c r="S1338" s="738"/>
      <c r="T1338" s="62"/>
      <c r="V1338" s="62"/>
      <c r="W1338" s="62" t="s">
        <v>1939</v>
      </c>
      <c r="AM1338" s="62" t="s">
        <v>1939</v>
      </c>
      <c r="BC1338" s="62" t="s">
        <v>1939</v>
      </c>
      <c r="BS1338" s="62" t="s">
        <v>1939</v>
      </c>
      <c r="CI1338" s="62" t="s">
        <v>1939</v>
      </c>
      <c r="CY1338" s="62" t="s">
        <v>1939</v>
      </c>
      <c r="DO1338" s="62" t="s">
        <v>1939</v>
      </c>
      <c r="EE1338" s="62" t="s">
        <v>1939</v>
      </c>
      <c r="EU1338" s="62" t="s">
        <v>1939</v>
      </c>
      <c r="FK1338" s="62" t="s">
        <v>1939</v>
      </c>
      <c r="GA1338" s="62" t="s">
        <v>1939</v>
      </c>
      <c r="GQ1338" s="62" t="s">
        <v>1939</v>
      </c>
      <c r="HG1338" s="62" t="s">
        <v>1939</v>
      </c>
      <c r="HW1338" s="62" t="s">
        <v>1939</v>
      </c>
      <c r="IM1338" s="62" t="s">
        <v>1939</v>
      </c>
      <c r="JC1338" s="62" t="s">
        <v>1939</v>
      </c>
      <c r="JS1338" s="62" t="s">
        <v>1939</v>
      </c>
      <c r="KI1338" s="62" t="s">
        <v>1939</v>
      </c>
      <c r="KY1338" s="62" t="s">
        <v>1939</v>
      </c>
      <c r="LO1338" s="62" t="s">
        <v>1939</v>
      </c>
      <c r="ME1338" s="62" t="s">
        <v>1939</v>
      </c>
      <c r="MU1338" s="62" t="s">
        <v>1939</v>
      </c>
      <c r="NK1338" s="62" t="s">
        <v>1939</v>
      </c>
      <c r="OA1338" s="62" t="s">
        <v>1939</v>
      </c>
      <c r="OQ1338" s="62" t="s">
        <v>1939</v>
      </c>
      <c r="PG1338" s="62" t="s">
        <v>1939</v>
      </c>
      <c r="PW1338" s="62" t="s">
        <v>1939</v>
      </c>
      <c r="QM1338" s="62" t="s">
        <v>1939</v>
      </c>
      <c r="RC1338" s="62" t="s">
        <v>1939</v>
      </c>
      <c r="RS1338" s="62" t="s">
        <v>1939</v>
      </c>
      <c r="SI1338" s="62" t="s">
        <v>1939</v>
      </c>
      <c r="SY1338" s="62" t="s">
        <v>1939</v>
      </c>
      <c r="TO1338" s="62" t="s">
        <v>1939</v>
      </c>
      <c r="UE1338" s="62" t="s">
        <v>1939</v>
      </c>
      <c r="UU1338" s="62" t="s">
        <v>1939</v>
      </c>
      <c r="VK1338" s="62" t="s">
        <v>1939</v>
      </c>
      <c r="WA1338" s="62" t="s">
        <v>1939</v>
      </c>
      <c r="WQ1338" s="62" t="s">
        <v>1939</v>
      </c>
      <c r="XG1338" s="62" t="s">
        <v>1939</v>
      </c>
      <c r="XW1338" s="62" t="s">
        <v>1939</v>
      </c>
      <c r="YM1338" s="62" t="s">
        <v>1939</v>
      </c>
      <c r="ZC1338" s="62" t="s">
        <v>1939</v>
      </c>
      <c r="ZS1338" s="62" t="s">
        <v>1939</v>
      </c>
      <c r="AAI1338" s="62" t="s">
        <v>1939</v>
      </c>
      <c r="AAY1338" s="62" t="s">
        <v>1939</v>
      </c>
      <c r="ABO1338" s="62" t="s">
        <v>1939</v>
      </c>
      <c r="ACE1338" s="62" t="s">
        <v>1939</v>
      </c>
      <c r="ACU1338" s="62" t="s">
        <v>1939</v>
      </c>
      <c r="ADK1338" s="62" t="s">
        <v>1939</v>
      </c>
      <c r="AEA1338" s="62" t="s">
        <v>1939</v>
      </c>
      <c r="AEQ1338" s="62" t="s">
        <v>1939</v>
      </c>
      <c r="AFG1338" s="62" t="s">
        <v>1939</v>
      </c>
      <c r="AFW1338" s="62" t="s">
        <v>1939</v>
      </c>
      <c r="AGM1338" s="62" t="s">
        <v>1939</v>
      </c>
      <c r="AHC1338" s="62" t="s">
        <v>1939</v>
      </c>
      <c r="AHS1338" s="62" t="s">
        <v>1939</v>
      </c>
      <c r="AII1338" s="62" t="s">
        <v>1939</v>
      </c>
      <c r="AIY1338" s="62" t="s">
        <v>1939</v>
      </c>
      <c r="AJO1338" s="62" t="s">
        <v>1939</v>
      </c>
      <c r="AKE1338" s="62" t="s">
        <v>1939</v>
      </c>
      <c r="AKU1338" s="62" t="s">
        <v>1939</v>
      </c>
      <c r="ALK1338" s="62" t="s">
        <v>1939</v>
      </c>
      <c r="AMA1338" s="62" t="s">
        <v>1939</v>
      </c>
      <c r="AMQ1338" s="62" t="s">
        <v>1939</v>
      </c>
      <c r="ANG1338" s="62" t="s">
        <v>1939</v>
      </c>
      <c r="ANW1338" s="62" t="s">
        <v>1939</v>
      </c>
      <c r="AOM1338" s="62" t="s">
        <v>1939</v>
      </c>
      <c r="APC1338" s="62" t="s">
        <v>1939</v>
      </c>
      <c r="APS1338" s="62" t="s">
        <v>1939</v>
      </c>
      <c r="AQI1338" s="62" t="s">
        <v>1939</v>
      </c>
      <c r="AQY1338" s="62" t="s">
        <v>1939</v>
      </c>
      <c r="ARO1338" s="62" t="s">
        <v>1939</v>
      </c>
      <c r="ASE1338" s="62" t="s">
        <v>1939</v>
      </c>
      <c r="ASU1338" s="62" t="s">
        <v>1939</v>
      </c>
      <c r="ATK1338" s="62" t="s">
        <v>1939</v>
      </c>
      <c r="AUA1338" s="62" t="s">
        <v>1939</v>
      </c>
      <c r="AUQ1338" s="62" t="s">
        <v>1939</v>
      </c>
      <c r="AVG1338" s="62" t="s">
        <v>1939</v>
      </c>
      <c r="AVW1338" s="62" t="s">
        <v>1939</v>
      </c>
      <c r="AWM1338" s="62" t="s">
        <v>1939</v>
      </c>
      <c r="AXC1338" s="62" t="s">
        <v>1939</v>
      </c>
      <c r="AXS1338" s="62" t="s">
        <v>1939</v>
      </c>
      <c r="AYI1338" s="62" t="s">
        <v>1939</v>
      </c>
      <c r="AYY1338" s="62" t="s">
        <v>1939</v>
      </c>
      <c r="AZO1338" s="62" t="s">
        <v>1939</v>
      </c>
      <c r="BAE1338" s="62" t="s">
        <v>1939</v>
      </c>
      <c r="BAU1338" s="62" t="s">
        <v>1939</v>
      </c>
      <c r="BBK1338" s="62" t="s">
        <v>1939</v>
      </c>
      <c r="BCA1338" s="62" t="s">
        <v>1939</v>
      </c>
      <c r="BCQ1338" s="62" t="s">
        <v>1939</v>
      </c>
      <c r="BDG1338" s="62" t="s">
        <v>1939</v>
      </c>
      <c r="BDW1338" s="62" t="s">
        <v>1939</v>
      </c>
      <c r="BEM1338" s="62" t="s">
        <v>1939</v>
      </c>
      <c r="BFC1338" s="62" t="s">
        <v>1939</v>
      </c>
      <c r="BFS1338" s="62" t="s">
        <v>1939</v>
      </c>
      <c r="BGI1338" s="62" t="s">
        <v>1939</v>
      </c>
      <c r="BGY1338" s="62" t="s">
        <v>1939</v>
      </c>
      <c r="BHO1338" s="62" t="s">
        <v>1939</v>
      </c>
      <c r="BIE1338" s="62" t="s">
        <v>1939</v>
      </c>
      <c r="BIU1338" s="62" t="s">
        <v>1939</v>
      </c>
      <c r="BJK1338" s="62" t="s">
        <v>1939</v>
      </c>
      <c r="BKA1338" s="62" t="s">
        <v>1939</v>
      </c>
      <c r="BKQ1338" s="62" t="s">
        <v>1939</v>
      </c>
      <c r="BLG1338" s="62" t="s">
        <v>1939</v>
      </c>
      <c r="BLW1338" s="62" t="s">
        <v>1939</v>
      </c>
      <c r="BMM1338" s="62" t="s">
        <v>1939</v>
      </c>
      <c r="BNC1338" s="62" t="s">
        <v>1939</v>
      </c>
      <c r="BNS1338" s="62" t="s">
        <v>1939</v>
      </c>
      <c r="BOI1338" s="62" t="s">
        <v>1939</v>
      </c>
      <c r="BOY1338" s="62" t="s">
        <v>1939</v>
      </c>
      <c r="BPO1338" s="62" t="s">
        <v>1939</v>
      </c>
      <c r="BQE1338" s="62" t="s">
        <v>1939</v>
      </c>
      <c r="BQU1338" s="62" t="s">
        <v>1939</v>
      </c>
      <c r="BRK1338" s="62" t="s">
        <v>1939</v>
      </c>
      <c r="BSA1338" s="62" t="s">
        <v>1939</v>
      </c>
      <c r="BSQ1338" s="62" t="s">
        <v>1939</v>
      </c>
      <c r="BTG1338" s="62" t="s">
        <v>1939</v>
      </c>
      <c r="BTW1338" s="62" t="s">
        <v>1939</v>
      </c>
      <c r="BUM1338" s="62" t="s">
        <v>1939</v>
      </c>
      <c r="BVC1338" s="62" t="s">
        <v>1939</v>
      </c>
      <c r="BVS1338" s="62" t="s">
        <v>1939</v>
      </c>
      <c r="BWI1338" s="62" t="s">
        <v>1939</v>
      </c>
      <c r="BWY1338" s="62" t="s">
        <v>1939</v>
      </c>
      <c r="BXO1338" s="62" t="s">
        <v>1939</v>
      </c>
      <c r="BYE1338" s="62" t="s">
        <v>1939</v>
      </c>
      <c r="BYU1338" s="62" t="s">
        <v>1939</v>
      </c>
      <c r="BZK1338" s="62" t="s">
        <v>1939</v>
      </c>
      <c r="CAA1338" s="62" t="s">
        <v>1939</v>
      </c>
      <c r="CAQ1338" s="62" t="s">
        <v>1939</v>
      </c>
      <c r="CBG1338" s="62" t="s">
        <v>1939</v>
      </c>
      <c r="CBW1338" s="62" t="s">
        <v>1939</v>
      </c>
      <c r="CCM1338" s="62" t="s">
        <v>1939</v>
      </c>
      <c r="CDC1338" s="62" t="s">
        <v>1939</v>
      </c>
      <c r="CDS1338" s="62" t="s">
        <v>1939</v>
      </c>
      <c r="CEI1338" s="62" t="s">
        <v>1939</v>
      </c>
      <c r="CEY1338" s="62" t="s">
        <v>1939</v>
      </c>
      <c r="CFO1338" s="62" t="s">
        <v>1939</v>
      </c>
      <c r="CGE1338" s="62" t="s">
        <v>1939</v>
      </c>
      <c r="CGU1338" s="62" t="s">
        <v>1939</v>
      </c>
      <c r="CHK1338" s="62" t="s">
        <v>1939</v>
      </c>
      <c r="CIA1338" s="62" t="s">
        <v>1939</v>
      </c>
      <c r="CIQ1338" s="62" t="s">
        <v>1939</v>
      </c>
      <c r="CJG1338" s="62" t="s">
        <v>1939</v>
      </c>
      <c r="CJW1338" s="62" t="s">
        <v>1939</v>
      </c>
      <c r="CKM1338" s="62" t="s">
        <v>1939</v>
      </c>
      <c r="CLC1338" s="62" t="s">
        <v>1939</v>
      </c>
      <c r="CLS1338" s="62" t="s">
        <v>1939</v>
      </c>
      <c r="CMI1338" s="62" t="s">
        <v>1939</v>
      </c>
      <c r="CMY1338" s="62" t="s">
        <v>1939</v>
      </c>
      <c r="CNO1338" s="62" t="s">
        <v>1939</v>
      </c>
      <c r="COE1338" s="62" t="s">
        <v>1939</v>
      </c>
      <c r="COU1338" s="62" t="s">
        <v>1939</v>
      </c>
      <c r="CPK1338" s="62" t="s">
        <v>1939</v>
      </c>
      <c r="CQA1338" s="62" t="s">
        <v>1939</v>
      </c>
      <c r="CQQ1338" s="62" t="s">
        <v>1939</v>
      </c>
      <c r="CRG1338" s="62" t="s">
        <v>1939</v>
      </c>
      <c r="CRW1338" s="62" t="s">
        <v>1939</v>
      </c>
      <c r="CSM1338" s="62" t="s">
        <v>1939</v>
      </c>
      <c r="CTC1338" s="62" t="s">
        <v>1939</v>
      </c>
      <c r="CTS1338" s="62" t="s">
        <v>1939</v>
      </c>
      <c r="CUI1338" s="62" t="s">
        <v>1939</v>
      </c>
      <c r="CUY1338" s="62" t="s">
        <v>1939</v>
      </c>
      <c r="CVO1338" s="62" t="s">
        <v>1939</v>
      </c>
      <c r="CWE1338" s="62" t="s">
        <v>1939</v>
      </c>
      <c r="CWU1338" s="62" t="s">
        <v>1939</v>
      </c>
      <c r="CXK1338" s="62" t="s">
        <v>1939</v>
      </c>
      <c r="CYA1338" s="62" t="s">
        <v>1939</v>
      </c>
      <c r="CYQ1338" s="62" t="s">
        <v>1939</v>
      </c>
      <c r="CZG1338" s="62" t="s">
        <v>1939</v>
      </c>
      <c r="CZW1338" s="62" t="s">
        <v>1939</v>
      </c>
      <c r="DAM1338" s="62" t="s">
        <v>1939</v>
      </c>
      <c r="DBC1338" s="62" t="s">
        <v>1939</v>
      </c>
      <c r="DBS1338" s="62" t="s">
        <v>1939</v>
      </c>
      <c r="DCI1338" s="62" t="s">
        <v>1939</v>
      </c>
      <c r="DCY1338" s="62" t="s">
        <v>1939</v>
      </c>
      <c r="DDO1338" s="62" t="s">
        <v>1939</v>
      </c>
      <c r="DEE1338" s="62" t="s">
        <v>1939</v>
      </c>
      <c r="DEU1338" s="62" t="s">
        <v>1939</v>
      </c>
      <c r="DFK1338" s="62" t="s">
        <v>1939</v>
      </c>
      <c r="DGA1338" s="62" t="s">
        <v>1939</v>
      </c>
      <c r="DGQ1338" s="62" t="s">
        <v>1939</v>
      </c>
      <c r="DHG1338" s="62" t="s">
        <v>1939</v>
      </c>
      <c r="DHW1338" s="62" t="s">
        <v>1939</v>
      </c>
      <c r="DIM1338" s="62" t="s">
        <v>1939</v>
      </c>
      <c r="DJC1338" s="62" t="s">
        <v>1939</v>
      </c>
      <c r="DJS1338" s="62" t="s">
        <v>1939</v>
      </c>
      <c r="DKI1338" s="62" t="s">
        <v>1939</v>
      </c>
      <c r="DKY1338" s="62" t="s">
        <v>1939</v>
      </c>
      <c r="DLO1338" s="62" t="s">
        <v>1939</v>
      </c>
      <c r="DME1338" s="62" t="s">
        <v>1939</v>
      </c>
      <c r="DMU1338" s="62" t="s">
        <v>1939</v>
      </c>
      <c r="DNK1338" s="62" t="s">
        <v>1939</v>
      </c>
      <c r="DOA1338" s="62" t="s">
        <v>1939</v>
      </c>
      <c r="DOQ1338" s="62" t="s">
        <v>1939</v>
      </c>
      <c r="DPG1338" s="62" t="s">
        <v>1939</v>
      </c>
      <c r="DPW1338" s="62" t="s">
        <v>1939</v>
      </c>
      <c r="DQM1338" s="62" t="s">
        <v>1939</v>
      </c>
      <c r="DRC1338" s="62" t="s">
        <v>1939</v>
      </c>
      <c r="DRS1338" s="62" t="s">
        <v>1939</v>
      </c>
      <c r="DSI1338" s="62" t="s">
        <v>1939</v>
      </c>
      <c r="DSY1338" s="62" t="s">
        <v>1939</v>
      </c>
      <c r="DTO1338" s="62" t="s">
        <v>1939</v>
      </c>
      <c r="DUE1338" s="62" t="s">
        <v>1939</v>
      </c>
      <c r="DUU1338" s="62" t="s">
        <v>1939</v>
      </c>
      <c r="DVK1338" s="62" t="s">
        <v>1939</v>
      </c>
      <c r="DWA1338" s="62" t="s">
        <v>1939</v>
      </c>
      <c r="DWQ1338" s="62" t="s">
        <v>1939</v>
      </c>
      <c r="DXG1338" s="62" t="s">
        <v>1939</v>
      </c>
      <c r="DXW1338" s="62" t="s">
        <v>1939</v>
      </c>
      <c r="DYM1338" s="62" t="s">
        <v>1939</v>
      </c>
      <c r="DZC1338" s="62" t="s">
        <v>1939</v>
      </c>
      <c r="DZS1338" s="62" t="s">
        <v>1939</v>
      </c>
      <c r="EAI1338" s="62" t="s">
        <v>1939</v>
      </c>
      <c r="EAY1338" s="62" t="s">
        <v>1939</v>
      </c>
      <c r="EBO1338" s="62" t="s">
        <v>1939</v>
      </c>
      <c r="ECE1338" s="62" t="s">
        <v>1939</v>
      </c>
      <c r="ECU1338" s="62" t="s">
        <v>1939</v>
      </c>
      <c r="EDK1338" s="62" t="s">
        <v>1939</v>
      </c>
      <c r="EEA1338" s="62" t="s">
        <v>1939</v>
      </c>
      <c r="EEQ1338" s="62" t="s">
        <v>1939</v>
      </c>
      <c r="EFG1338" s="62" t="s">
        <v>1939</v>
      </c>
      <c r="EFW1338" s="62" t="s">
        <v>1939</v>
      </c>
      <c r="EGM1338" s="62" t="s">
        <v>1939</v>
      </c>
      <c r="EHC1338" s="62" t="s">
        <v>1939</v>
      </c>
      <c r="EHS1338" s="62" t="s">
        <v>1939</v>
      </c>
      <c r="EII1338" s="62" t="s">
        <v>1939</v>
      </c>
      <c r="EIY1338" s="62" t="s">
        <v>1939</v>
      </c>
      <c r="EJO1338" s="62" t="s">
        <v>1939</v>
      </c>
      <c r="EKE1338" s="62" t="s">
        <v>1939</v>
      </c>
      <c r="EKU1338" s="62" t="s">
        <v>1939</v>
      </c>
      <c r="ELK1338" s="62" t="s">
        <v>1939</v>
      </c>
      <c r="EMA1338" s="62" t="s">
        <v>1939</v>
      </c>
      <c r="EMQ1338" s="62" t="s">
        <v>1939</v>
      </c>
      <c r="ENG1338" s="62" t="s">
        <v>1939</v>
      </c>
      <c r="ENW1338" s="62" t="s">
        <v>1939</v>
      </c>
      <c r="EOM1338" s="62" t="s">
        <v>1939</v>
      </c>
      <c r="EPC1338" s="62" t="s">
        <v>1939</v>
      </c>
      <c r="EPS1338" s="62" t="s">
        <v>1939</v>
      </c>
      <c r="EQI1338" s="62" t="s">
        <v>1939</v>
      </c>
      <c r="EQY1338" s="62" t="s">
        <v>1939</v>
      </c>
      <c r="ERO1338" s="62" t="s">
        <v>1939</v>
      </c>
      <c r="ESE1338" s="62" t="s">
        <v>1939</v>
      </c>
      <c r="ESU1338" s="62" t="s">
        <v>1939</v>
      </c>
      <c r="ETK1338" s="62" t="s">
        <v>1939</v>
      </c>
      <c r="EUA1338" s="62" t="s">
        <v>1939</v>
      </c>
      <c r="EUQ1338" s="62" t="s">
        <v>1939</v>
      </c>
      <c r="EVG1338" s="62" t="s">
        <v>1939</v>
      </c>
      <c r="EVW1338" s="62" t="s">
        <v>1939</v>
      </c>
      <c r="EWM1338" s="62" t="s">
        <v>1939</v>
      </c>
      <c r="EXC1338" s="62" t="s">
        <v>1939</v>
      </c>
      <c r="EXS1338" s="62" t="s">
        <v>1939</v>
      </c>
      <c r="EYI1338" s="62" t="s">
        <v>1939</v>
      </c>
      <c r="EYY1338" s="62" t="s">
        <v>1939</v>
      </c>
      <c r="EZO1338" s="62" t="s">
        <v>1939</v>
      </c>
      <c r="FAE1338" s="62" t="s">
        <v>1939</v>
      </c>
      <c r="FAU1338" s="62" t="s">
        <v>1939</v>
      </c>
      <c r="FBK1338" s="62" t="s">
        <v>1939</v>
      </c>
      <c r="FCA1338" s="62" t="s">
        <v>1939</v>
      </c>
      <c r="FCQ1338" s="62" t="s">
        <v>1939</v>
      </c>
      <c r="FDG1338" s="62" t="s">
        <v>1939</v>
      </c>
      <c r="FDW1338" s="62" t="s">
        <v>1939</v>
      </c>
      <c r="FEM1338" s="62" t="s">
        <v>1939</v>
      </c>
      <c r="FFC1338" s="62" t="s">
        <v>1939</v>
      </c>
      <c r="FFS1338" s="62" t="s">
        <v>1939</v>
      </c>
      <c r="FGI1338" s="62" t="s">
        <v>1939</v>
      </c>
      <c r="FGY1338" s="62" t="s">
        <v>1939</v>
      </c>
      <c r="FHO1338" s="62" t="s">
        <v>1939</v>
      </c>
      <c r="FIE1338" s="62" t="s">
        <v>1939</v>
      </c>
      <c r="FIU1338" s="62" t="s">
        <v>1939</v>
      </c>
      <c r="FJK1338" s="62" t="s">
        <v>1939</v>
      </c>
      <c r="FKA1338" s="62" t="s">
        <v>1939</v>
      </c>
      <c r="FKQ1338" s="62" t="s">
        <v>1939</v>
      </c>
      <c r="FLG1338" s="62" t="s">
        <v>1939</v>
      </c>
      <c r="FLW1338" s="62" t="s">
        <v>1939</v>
      </c>
      <c r="FMM1338" s="62" t="s">
        <v>1939</v>
      </c>
      <c r="FNC1338" s="62" t="s">
        <v>1939</v>
      </c>
      <c r="FNS1338" s="62" t="s">
        <v>1939</v>
      </c>
      <c r="FOI1338" s="62" t="s">
        <v>1939</v>
      </c>
      <c r="FOY1338" s="62" t="s">
        <v>1939</v>
      </c>
      <c r="FPO1338" s="62" t="s">
        <v>1939</v>
      </c>
      <c r="FQE1338" s="62" t="s">
        <v>1939</v>
      </c>
      <c r="FQU1338" s="62" t="s">
        <v>1939</v>
      </c>
      <c r="FRK1338" s="62" t="s">
        <v>1939</v>
      </c>
      <c r="FSA1338" s="62" t="s">
        <v>1939</v>
      </c>
      <c r="FSQ1338" s="62" t="s">
        <v>1939</v>
      </c>
      <c r="FTG1338" s="62" t="s">
        <v>1939</v>
      </c>
      <c r="FTW1338" s="62" t="s">
        <v>1939</v>
      </c>
      <c r="FUM1338" s="62" t="s">
        <v>1939</v>
      </c>
      <c r="FVC1338" s="62" t="s">
        <v>1939</v>
      </c>
      <c r="FVS1338" s="62" t="s">
        <v>1939</v>
      </c>
      <c r="FWI1338" s="62" t="s">
        <v>1939</v>
      </c>
      <c r="FWY1338" s="62" t="s">
        <v>1939</v>
      </c>
      <c r="FXO1338" s="62" t="s">
        <v>1939</v>
      </c>
      <c r="FYE1338" s="62" t="s">
        <v>1939</v>
      </c>
      <c r="FYU1338" s="62" t="s">
        <v>1939</v>
      </c>
      <c r="FZK1338" s="62" t="s">
        <v>1939</v>
      </c>
      <c r="GAA1338" s="62" t="s">
        <v>1939</v>
      </c>
      <c r="GAQ1338" s="62" t="s">
        <v>1939</v>
      </c>
      <c r="GBG1338" s="62" t="s">
        <v>1939</v>
      </c>
      <c r="GBW1338" s="62" t="s">
        <v>1939</v>
      </c>
      <c r="GCM1338" s="62" t="s">
        <v>1939</v>
      </c>
      <c r="GDC1338" s="62" t="s">
        <v>1939</v>
      </c>
      <c r="GDS1338" s="62" t="s">
        <v>1939</v>
      </c>
      <c r="GEI1338" s="62" t="s">
        <v>1939</v>
      </c>
      <c r="GEY1338" s="62" t="s">
        <v>1939</v>
      </c>
      <c r="GFO1338" s="62" t="s">
        <v>1939</v>
      </c>
      <c r="GGE1338" s="62" t="s">
        <v>1939</v>
      </c>
      <c r="GGU1338" s="62" t="s">
        <v>1939</v>
      </c>
      <c r="GHK1338" s="62" t="s">
        <v>1939</v>
      </c>
      <c r="GIA1338" s="62" t="s">
        <v>1939</v>
      </c>
      <c r="GIQ1338" s="62" t="s">
        <v>1939</v>
      </c>
      <c r="GJG1338" s="62" t="s">
        <v>1939</v>
      </c>
      <c r="GJW1338" s="62" t="s">
        <v>1939</v>
      </c>
      <c r="GKM1338" s="62" t="s">
        <v>1939</v>
      </c>
      <c r="GLC1338" s="62" t="s">
        <v>1939</v>
      </c>
      <c r="GLS1338" s="62" t="s">
        <v>1939</v>
      </c>
      <c r="GMI1338" s="62" t="s">
        <v>1939</v>
      </c>
      <c r="GMY1338" s="62" t="s">
        <v>1939</v>
      </c>
      <c r="GNO1338" s="62" t="s">
        <v>1939</v>
      </c>
      <c r="GOE1338" s="62" t="s">
        <v>1939</v>
      </c>
      <c r="GOU1338" s="62" t="s">
        <v>1939</v>
      </c>
      <c r="GPK1338" s="62" t="s">
        <v>1939</v>
      </c>
      <c r="GQA1338" s="62" t="s">
        <v>1939</v>
      </c>
      <c r="GQQ1338" s="62" t="s">
        <v>1939</v>
      </c>
      <c r="GRG1338" s="62" t="s">
        <v>1939</v>
      </c>
      <c r="GRW1338" s="62" t="s">
        <v>1939</v>
      </c>
      <c r="GSM1338" s="62" t="s">
        <v>1939</v>
      </c>
      <c r="GTC1338" s="62" t="s">
        <v>1939</v>
      </c>
      <c r="GTS1338" s="62" t="s">
        <v>1939</v>
      </c>
      <c r="GUI1338" s="62" t="s">
        <v>1939</v>
      </c>
      <c r="GUY1338" s="62" t="s">
        <v>1939</v>
      </c>
      <c r="GVO1338" s="62" t="s">
        <v>1939</v>
      </c>
      <c r="GWE1338" s="62" t="s">
        <v>1939</v>
      </c>
      <c r="GWU1338" s="62" t="s">
        <v>1939</v>
      </c>
      <c r="GXK1338" s="62" t="s">
        <v>1939</v>
      </c>
      <c r="GYA1338" s="62" t="s">
        <v>1939</v>
      </c>
      <c r="GYQ1338" s="62" t="s">
        <v>1939</v>
      </c>
      <c r="GZG1338" s="62" t="s">
        <v>1939</v>
      </c>
      <c r="GZW1338" s="62" t="s">
        <v>1939</v>
      </c>
      <c r="HAM1338" s="62" t="s">
        <v>1939</v>
      </c>
      <c r="HBC1338" s="62" t="s">
        <v>1939</v>
      </c>
      <c r="HBS1338" s="62" t="s">
        <v>1939</v>
      </c>
      <c r="HCI1338" s="62" t="s">
        <v>1939</v>
      </c>
      <c r="HCY1338" s="62" t="s">
        <v>1939</v>
      </c>
      <c r="HDO1338" s="62" t="s">
        <v>1939</v>
      </c>
      <c r="HEE1338" s="62" t="s">
        <v>1939</v>
      </c>
      <c r="HEU1338" s="62" t="s">
        <v>1939</v>
      </c>
      <c r="HFK1338" s="62" t="s">
        <v>1939</v>
      </c>
      <c r="HGA1338" s="62" t="s">
        <v>1939</v>
      </c>
      <c r="HGQ1338" s="62" t="s">
        <v>1939</v>
      </c>
      <c r="HHG1338" s="62" t="s">
        <v>1939</v>
      </c>
      <c r="HHW1338" s="62" t="s">
        <v>1939</v>
      </c>
      <c r="HIM1338" s="62" t="s">
        <v>1939</v>
      </c>
      <c r="HJC1338" s="62" t="s">
        <v>1939</v>
      </c>
      <c r="HJS1338" s="62" t="s">
        <v>1939</v>
      </c>
      <c r="HKI1338" s="62" t="s">
        <v>1939</v>
      </c>
      <c r="HKY1338" s="62" t="s">
        <v>1939</v>
      </c>
      <c r="HLO1338" s="62" t="s">
        <v>1939</v>
      </c>
      <c r="HME1338" s="62" t="s">
        <v>1939</v>
      </c>
      <c r="HMU1338" s="62" t="s">
        <v>1939</v>
      </c>
      <c r="HNK1338" s="62" t="s">
        <v>1939</v>
      </c>
      <c r="HOA1338" s="62" t="s">
        <v>1939</v>
      </c>
      <c r="HOQ1338" s="62" t="s">
        <v>1939</v>
      </c>
      <c r="HPG1338" s="62" t="s">
        <v>1939</v>
      </c>
      <c r="HPW1338" s="62" t="s">
        <v>1939</v>
      </c>
      <c r="HQM1338" s="62" t="s">
        <v>1939</v>
      </c>
      <c r="HRC1338" s="62" t="s">
        <v>1939</v>
      </c>
      <c r="HRS1338" s="62" t="s">
        <v>1939</v>
      </c>
      <c r="HSI1338" s="62" t="s">
        <v>1939</v>
      </c>
      <c r="HSY1338" s="62" t="s">
        <v>1939</v>
      </c>
      <c r="HTO1338" s="62" t="s">
        <v>1939</v>
      </c>
      <c r="HUE1338" s="62" t="s">
        <v>1939</v>
      </c>
      <c r="HUU1338" s="62" t="s">
        <v>1939</v>
      </c>
      <c r="HVK1338" s="62" t="s">
        <v>1939</v>
      </c>
      <c r="HWA1338" s="62" t="s">
        <v>1939</v>
      </c>
      <c r="HWQ1338" s="62" t="s">
        <v>1939</v>
      </c>
      <c r="HXG1338" s="62" t="s">
        <v>1939</v>
      </c>
      <c r="HXW1338" s="62" t="s">
        <v>1939</v>
      </c>
      <c r="HYM1338" s="62" t="s">
        <v>1939</v>
      </c>
      <c r="HZC1338" s="62" t="s">
        <v>1939</v>
      </c>
      <c r="HZS1338" s="62" t="s">
        <v>1939</v>
      </c>
      <c r="IAI1338" s="62" t="s">
        <v>1939</v>
      </c>
      <c r="IAY1338" s="62" t="s">
        <v>1939</v>
      </c>
      <c r="IBO1338" s="62" t="s">
        <v>1939</v>
      </c>
      <c r="ICE1338" s="62" t="s">
        <v>1939</v>
      </c>
      <c r="ICU1338" s="62" t="s">
        <v>1939</v>
      </c>
      <c r="IDK1338" s="62" t="s">
        <v>1939</v>
      </c>
      <c r="IEA1338" s="62" t="s">
        <v>1939</v>
      </c>
      <c r="IEQ1338" s="62" t="s">
        <v>1939</v>
      </c>
      <c r="IFG1338" s="62" t="s">
        <v>1939</v>
      </c>
      <c r="IFW1338" s="62" t="s">
        <v>1939</v>
      </c>
      <c r="IGM1338" s="62" t="s">
        <v>1939</v>
      </c>
      <c r="IHC1338" s="62" t="s">
        <v>1939</v>
      </c>
      <c r="IHS1338" s="62" t="s">
        <v>1939</v>
      </c>
      <c r="III1338" s="62" t="s">
        <v>1939</v>
      </c>
      <c r="IIY1338" s="62" t="s">
        <v>1939</v>
      </c>
      <c r="IJO1338" s="62" t="s">
        <v>1939</v>
      </c>
      <c r="IKE1338" s="62" t="s">
        <v>1939</v>
      </c>
      <c r="IKU1338" s="62" t="s">
        <v>1939</v>
      </c>
      <c r="ILK1338" s="62" t="s">
        <v>1939</v>
      </c>
      <c r="IMA1338" s="62" t="s">
        <v>1939</v>
      </c>
      <c r="IMQ1338" s="62" t="s">
        <v>1939</v>
      </c>
      <c r="ING1338" s="62" t="s">
        <v>1939</v>
      </c>
      <c r="INW1338" s="62" t="s">
        <v>1939</v>
      </c>
      <c r="IOM1338" s="62" t="s">
        <v>1939</v>
      </c>
      <c r="IPC1338" s="62" t="s">
        <v>1939</v>
      </c>
      <c r="IPS1338" s="62" t="s">
        <v>1939</v>
      </c>
      <c r="IQI1338" s="62" t="s">
        <v>1939</v>
      </c>
      <c r="IQY1338" s="62" t="s">
        <v>1939</v>
      </c>
      <c r="IRO1338" s="62" t="s">
        <v>1939</v>
      </c>
      <c r="ISE1338" s="62" t="s">
        <v>1939</v>
      </c>
      <c r="ISU1338" s="62" t="s">
        <v>1939</v>
      </c>
      <c r="ITK1338" s="62" t="s">
        <v>1939</v>
      </c>
      <c r="IUA1338" s="62" t="s">
        <v>1939</v>
      </c>
      <c r="IUQ1338" s="62" t="s">
        <v>1939</v>
      </c>
      <c r="IVG1338" s="62" t="s">
        <v>1939</v>
      </c>
      <c r="IVW1338" s="62" t="s">
        <v>1939</v>
      </c>
      <c r="IWM1338" s="62" t="s">
        <v>1939</v>
      </c>
      <c r="IXC1338" s="62" t="s">
        <v>1939</v>
      </c>
      <c r="IXS1338" s="62" t="s">
        <v>1939</v>
      </c>
      <c r="IYI1338" s="62" t="s">
        <v>1939</v>
      </c>
      <c r="IYY1338" s="62" t="s">
        <v>1939</v>
      </c>
      <c r="IZO1338" s="62" t="s">
        <v>1939</v>
      </c>
      <c r="JAE1338" s="62" t="s">
        <v>1939</v>
      </c>
      <c r="JAU1338" s="62" t="s">
        <v>1939</v>
      </c>
      <c r="JBK1338" s="62" t="s">
        <v>1939</v>
      </c>
      <c r="JCA1338" s="62" t="s">
        <v>1939</v>
      </c>
      <c r="JCQ1338" s="62" t="s">
        <v>1939</v>
      </c>
      <c r="JDG1338" s="62" t="s">
        <v>1939</v>
      </c>
      <c r="JDW1338" s="62" t="s">
        <v>1939</v>
      </c>
      <c r="JEM1338" s="62" t="s">
        <v>1939</v>
      </c>
      <c r="JFC1338" s="62" t="s">
        <v>1939</v>
      </c>
      <c r="JFS1338" s="62" t="s">
        <v>1939</v>
      </c>
      <c r="JGI1338" s="62" t="s">
        <v>1939</v>
      </c>
      <c r="JGY1338" s="62" t="s">
        <v>1939</v>
      </c>
      <c r="JHO1338" s="62" t="s">
        <v>1939</v>
      </c>
      <c r="JIE1338" s="62" t="s">
        <v>1939</v>
      </c>
      <c r="JIU1338" s="62" t="s">
        <v>1939</v>
      </c>
      <c r="JJK1338" s="62" t="s">
        <v>1939</v>
      </c>
      <c r="JKA1338" s="62" t="s">
        <v>1939</v>
      </c>
      <c r="JKQ1338" s="62" t="s">
        <v>1939</v>
      </c>
      <c r="JLG1338" s="62" t="s">
        <v>1939</v>
      </c>
      <c r="JLW1338" s="62" t="s">
        <v>1939</v>
      </c>
      <c r="JMM1338" s="62" t="s">
        <v>1939</v>
      </c>
      <c r="JNC1338" s="62" t="s">
        <v>1939</v>
      </c>
      <c r="JNS1338" s="62" t="s">
        <v>1939</v>
      </c>
      <c r="JOI1338" s="62" t="s">
        <v>1939</v>
      </c>
      <c r="JOY1338" s="62" t="s">
        <v>1939</v>
      </c>
      <c r="JPO1338" s="62" t="s">
        <v>1939</v>
      </c>
      <c r="JQE1338" s="62" t="s">
        <v>1939</v>
      </c>
      <c r="JQU1338" s="62" t="s">
        <v>1939</v>
      </c>
      <c r="JRK1338" s="62" t="s">
        <v>1939</v>
      </c>
      <c r="JSA1338" s="62" t="s">
        <v>1939</v>
      </c>
      <c r="JSQ1338" s="62" t="s">
        <v>1939</v>
      </c>
      <c r="JTG1338" s="62" t="s">
        <v>1939</v>
      </c>
      <c r="JTW1338" s="62" t="s">
        <v>1939</v>
      </c>
      <c r="JUM1338" s="62" t="s">
        <v>1939</v>
      </c>
      <c r="JVC1338" s="62" t="s">
        <v>1939</v>
      </c>
      <c r="JVS1338" s="62" t="s">
        <v>1939</v>
      </c>
      <c r="JWI1338" s="62" t="s">
        <v>1939</v>
      </c>
      <c r="JWY1338" s="62" t="s">
        <v>1939</v>
      </c>
      <c r="JXO1338" s="62" t="s">
        <v>1939</v>
      </c>
      <c r="JYE1338" s="62" t="s">
        <v>1939</v>
      </c>
      <c r="JYU1338" s="62" t="s">
        <v>1939</v>
      </c>
      <c r="JZK1338" s="62" t="s">
        <v>1939</v>
      </c>
      <c r="KAA1338" s="62" t="s">
        <v>1939</v>
      </c>
      <c r="KAQ1338" s="62" t="s">
        <v>1939</v>
      </c>
      <c r="KBG1338" s="62" t="s">
        <v>1939</v>
      </c>
      <c r="KBW1338" s="62" t="s">
        <v>1939</v>
      </c>
      <c r="KCM1338" s="62" t="s">
        <v>1939</v>
      </c>
      <c r="KDC1338" s="62" t="s">
        <v>1939</v>
      </c>
      <c r="KDS1338" s="62" t="s">
        <v>1939</v>
      </c>
      <c r="KEI1338" s="62" t="s">
        <v>1939</v>
      </c>
      <c r="KEY1338" s="62" t="s">
        <v>1939</v>
      </c>
      <c r="KFO1338" s="62" t="s">
        <v>1939</v>
      </c>
      <c r="KGE1338" s="62" t="s">
        <v>1939</v>
      </c>
      <c r="KGU1338" s="62" t="s">
        <v>1939</v>
      </c>
      <c r="KHK1338" s="62" t="s">
        <v>1939</v>
      </c>
      <c r="KIA1338" s="62" t="s">
        <v>1939</v>
      </c>
      <c r="KIQ1338" s="62" t="s">
        <v>1939</v>
      </c>
      <c r="KJG1338" s="62" t="s">
        <v>1939</v>
      </c>
      <c r="KJW1338" s="62" t="s">
        <v>1939</v>
      </c>
      <c r="KKM1338" s="62" t="s">
        <v>1939</v>
      </c>
      <c r="KLC1338" s="62" t="s">
        <v>1939</v>
      </c>
      <c r="KLS1338" s="62" t="s">
        <v>1939</v>
      </c>
      <c r="KMI1338" s="62" t="s">
        <v>1939</v>
      </c>
      <c r="KMY1338" s="62" t="s">
        <v>1939</v>
      </c>
      <c r="KNO1338" s="62" t="s">
        <v>1939</v>
      </c>
      <c r="KOE1338" s="62" t="s">
        <v>1939</v>
      </c>
      <c r="KOU1338" s="62" t="s">
        <v>1939</v>
      </c>
      <c r="KPK1338" s="62" t="s">
        <v>1939</v>
      </c>
      <c r="KQA1338" s="62" t="s">
        <v>1939</v>
      </c>
      <c r="KQQ1338" s="62" t="s">
        <v>1939</v>
      </c>
      <c r="KRG1338" s="62" t="s">
        <v>1939</v>
      </c>
      <c r="KRW1338" s="62" t="s">
        <v>1939</v>
      </c>
      <c r="KSM1338" s="62" t="s">
        <v>1939</v>
      </c>
      <c r="KTC1338" s="62" t="s">
        <v>1939</v>
      </c>
      <c r="KTS1338" s="62" t="s">
        <v>1939</v>
      </c>
      <c r="KUI1338" s="62" t="s">
        <v>1939</v>
      </c>
      <c r="KUY1338" s="62" t="s">
        <v>1939</v>
      </c>
      <c r="KVO1338" s="62" t="s">
        <v>1939</v>
      </c>
      <c r="KWE1338" s="62" t="s">
        <v>1939</v>
      </c>
      <c r="KWU1338" s="62" t="s">
        <v>1939</v>
      </c>
      <c r="KXK1338" s="62" t="s">
        <v>1939</v>
      </c>
      <c r="KYA1338" s="62" t="s">
        <v>1939</v>
      </c>
      <c r="KYQ1338" s="62" t="s">
        <v>1939</v>
      </c>
      <c r="KZG1338" s="62" t="s">
        <v>1939</v>
      </c>
      <c r="KZW1338" s="62" t="s">
        <v>1939</v>
      </c>
      <c r="LAM1338" s="62" t="s">
        <v>1939</v>
      </c>
      <c r="LBC1338" s="62" t="s">
        <v>1939</v>
      </c>
      <c r="LBS1338" s="62" t="s">
        <v>1939</v>
      </c>
      <c r="LCI1338" s="62" t="s">
        <v>1939</v>
      </c>
      <c r="LCY1338" s="62" t="s">
        <v>1939</v>
      </c>
      <c r="LDO1338" s="62" t="s">
        <v>1939</v>
      </c>
      <c r="LEE1338" s="62" t="s">
        <v>1939</v>
      </c>
      <c r="LEU1338" s="62" t="s">
        <v>1939</v>
      </c>
      <c r="LFK1338" s="62" t="s">
        <v>1939</v>
      </c>
      <c r="LGA1338" s="62" t="s">
        <v>1939</v>
      </c>
      <c r="LGQ1338" s="62" t="s">
        <v>1939</v>
      </c>
      <c r="LHG1338" s="62" t="s">
        <v>1939</v>
      </c>
      <c r="LHW1338" s="62" t="s">
        <v>1939</v>
      </c>
      <c r="LIM1338" s="62" t="s">
        <v>1939</v>
      </c>
      <c r="LJC1338" s="62" t="s">
        <v>1939</v>
      </c>
      <c r="LJS1338" s="62" t="s">
        <v>1939</v>
      </c>
      <c r="LKI1338" s="62" t="s">
        <v>1939</v>
      </c>
      <c r="LKY1338" s="62" t="s">
        <v>1939</v>
      </c>
      <c r="LLO1338" s="62" t="s">
        <v>1939</v>
      </c>
      <c r="LME1338" s="62" t="s">
        <v>1939</v>
      </c>
      <c r="LMU1338" s="62" t="s">
        <v>1939</v>
      </c>
      <c r="LNK1338" s="62" t="s">
        <v>1939</v>
      </c>
      <c r="LOA1338" s="62" t="s">
        <v>1939</v>
      </c>
      <c r="LOQ1338" s="62" t="s">
        <v>1939</v>
      </c>
      <c r="LPG1338" s="62" t="s">
        <v>1939</v>
      </c>
      <c r="LPW1338" s="62" t="s">
        <v>1939</v>
      </c>
      <c r="LQM1338" s="62" t="s">
        <v>1939</v>
      </c>
      <c r="LRC1338" s="62" t="s">
        <v>1939</v>
      </c>
      <c r="LRS1338" s="62" t="s">
        <v>1939</v>
      </c>
      <c r="LSI1338" s="62" t="s">
        <v>1939</v>
      </c>
      <c r="LSY1338" s="62" t="s">
        <v>1939</v>
      </c>
      <c r="LTO1338" s="62" t="s">
        <v>1939</v>
      </c>
      <c r="LUE1338" s="62" t="s">
        <v>1939</v>
      </c>
      <c r="LUU1338" s="62" t="s">
        <v>1939</v>
      </c>
      <c r="LVK1338" s="62" t="s">
        <v>1939</v>
      </c>
      <c r="LWA1338" s="62" t="s">
        <v>1939</v>
      </c>
      <c r="LWQ1338" s="62" t="s">
        <v>1939</v>
      </c>
      <c r="LXG1338" s="62" t="s">
        <v>1939</v>
      </c>
      <c r="LXW1338" s="62" t="s">
        <v>1939</v>
      </c>
      <c r="LYM1338" s="62" t="s">
        <v>1939</v>
      </c>
      <c r="LZC1338" s="62" t="s">
        <v>1939</v>
      </c>
      <c r="LZS1338" s="62" t="s">
        <v>1939</v>
      </c>
      <c r="MAI1338" s="62" t="s">
        <v>1939</v>
      </c>
      <c r="MAY1338" s="62" t="s">
        <v>1939</v>
      </c>
      <c r="MBO1338" s="62" t="s">
        <v>1939</v>
      </c>
      <c r="MCE1338" s="62" t="s">
        <v>1939</v>
      </c>
      <c r="MCU1338" s="62" t="s">
        <v>1939</v>
      </c>
      <c r="MDK1338" s="62" t="s">
        <v>1939</v>
      </c>
      <c r="MEA1338" s="62" t="s">
        <v>1939</v>
      </c>
      <c r="MEQ1338" s="62" t="s">
        <v>1939</v>
      </c>
      <c r="MFG1338" s="62" t="s">
        <v>1939</v>
      </c>
      <c r="MFW1338" s="62" t="s">
        <v>1939</v>
      </c>
      <c r="MGM1338" s="62" t="s">
        <v>1939</v>
      </c>
      <c r="MHC1338" s="62" t="s">
        <v>1939</v>
      </c>
      <c r="MHS1338" s="62" t="s">
        <v>1939</v>
      </c>
      <c r="MII1338" s="62" t="s">
        <v>1939</v>
      </c>
      <c r="MIY1338" s="62" t="s">
        <v>1939</v>
      </c>
      <c r="MJO1338" s="62" t="s">
        <v>1939</v>
      </c>
      <c r="MKE1338" s="62" t="s">
        <v>1939</v>
      </c>
      <c r="MKU1338" s="62" t="s">
        <v>1939</v>
      </c>
      <c r="MLK1338" s="62" t="s">
        <v>1939</v>
      </c>
      <c r="MMA1338" s="62" t="s">
        <v>1939</v>
      </c>
      <c r="MMQ1338" s="62" t="s">
        <v>1939</v>
      </c>
      <c r="MNG1338" s="62" t="s">
        <v>1939</v>
      </c>
      <c r="MNW1338" s="62" t="s">
        <v>1939</v>
      </c>
      <c r="MOM1338" s="62" t="s">
        <v>1939</v>
      </c>
      <c r="MPC1338" s="62" t="s">
        <v>1939</v>
      </c>
      <c r="MPS1338" s="62" t="s">
        <v>1939</v>
      </c>
      <c r="MQI1338" s="62" t="s">
        <v>1939</v>
      </c>
      <c r="MQY1338" s="62" t="s">
        <v>1939</v>
      </c>
      <c r="MRO1338" s="62" t="s">
        <v>1939</v>
      </c>
      <c r="MSE1338" s="62" t="s">
        <v>1939</v>
      </c>
      <c r="MSU1338" s="62" t="s">
        <v>1939</v>
      </c>
      <c r="MTK1338" s="62" t="s">
        <v>1939</v>
      </c>
      <c r="MUA1338" s="62" t="s">
        <v>1939</v>
      </c>
      <c r="MUQ1338" s="62" t="s">
        <v>1939</v>
      </c>
      <c r="MVG1338" s="62" t="s">
        <v>1939</v>
      </c>
      <c r="MVW1338" s="62" t="s">
        <v>1939</v>
      </c>
      <c r="MWM1338" s="62" t="s">
        <v>1939</v>
      </c>
      <c r="MXC1338" s="62" t="s">
        <v>1939</v>
      </c>
      <c r="MXS1338" s="62" t="s">
        <v>1939</v>
      </c>
      <c r="MYI1338" s="62" t="s">
        <v>1939</v>
      </c>
      <c r="MYY1338" s="62" t="s">
        <v>1939</v>
      </c>
      <c r="MZO1338" s="62" t="s">
        <v>1939</v>
      </c>
      <c r="NAE1338" s="62" t="s">
        <v>1939</v>
      </c>
      <c r="NAU1338" s="62" t="s">
        <v>1939</v>
      </c>
      <c r="NBK1338" s="62" t="s">
        <v>1939</v>
      </c>
      <c r="NCA1338" s="62" t="s">
        <v>1939</v>
      </c>
      <c r="NCQ1338" s="62" t="s">
        <v>1939</v>
      </c>
      <c r="NDG1338" s="62" t="s">
        <v>1939</v>
      </c>
      <c r="NDW1338" s="62" t="s">
        <v>1939</v>
      </c>
      <c r="NEM1338" s="62" t="s">
        <v>1939</v>
      </c>
      <c r="NFC1338" s="62" t="s">
        <v>1939</v>
      </c>
      <c r="NFS1338" s="62" t="s">
        <v>1939</v>
      </c>
      <c r="NGI1338" s="62" t="s">
        <v>1939</v>
      </c>
      <c r="NGY1338" s="62" t="s">
        <v>1939</v>
      </c>
      <c r="NHO1338" s="62" t="s">
        <v>1939</v>
      </c>
      <c r="NIE1338" s="62" t="s">
        <v>1939</v>
      </c>
      <c r="NIU1338" s="62" t="s">
        <v>1939</v>
      </c>
      <c r="NJK1338" s="62" t="s">
        <v>1939</v>
      </c>
      <c r="NKA1338" s="62" t="s">
        <v>1939</v>
      </c>
      <c r="NKQ1338" s="62" t="s">
        <v>1939</v>
      </c>
      <c r="NLG1338" s="62" t="s">
        <v>1939</v>
      </c>
      <c r="NLW1338" s="62" t="s">
        <v>1939</v>
      </c>
      <c r="NMM1338" s="62" t="s">
        <v>1939</v>
      </c>
      <c r="NNC1338" s="62" t="s">
        <v>1939</v>
      </c>
      <c r="NNS1338" s="62" t="s">
        <v>1939</v>
      </c>
      <c r="NOI1338" s="62" t="s">
        <v>1939</v>
      </c>
      <c r="NOY1338" s="62" t="s">
        <v>1939</v>
      </c>
      <c r="NPO1338" s="62" t="s">
        <v>1939</v>
      </c>
      <c r="NQE1338" s="62" t="s">
        <v>1939</v>
      </c>
      <c r="NQU1338" s="62" t="s">
        <v>1939</v>
      </c>
      <c r="NRK1338" s="62" t="s">
        <v>1939</v>
      </c>
      <c r="NSA1338" s="62" t="s">
        <v>1939</v>
      </c>
      <c r="NSQ1338" s="62" t="s">
        <v>1939</v>
      </c>
      <c r="NTG1338" s="62" t="s">
        <v>1939</v>
      </c>
      <c r="NTW1338" s="62" t="s">
        <v>1939</v>
      </c>
      <c r="NUM1338" s="62" t="s">
        <v>1939</v>
      </c>
      <c r="NVC1338" s="62" t="s">
        <v>1939</v>
      </c>
      <c r="NVS1338" s="62" t="s">
        <v>1939</v>
      </c>
      <c r="NWI1338" s="62" t="s">
        <v>1939</v>
      </c>
      <c r="NWY1338" s="62" t="s">
        <v>1939</v>
      </c>
      <c r="NXO1338" s="62" t="s">
        <v>1939</v>
      </c>
      <c r="NYE1338" s="62" t="s">
        <v>1939</v>
      </c>
      <c r="NYU1338" s="62" t="s">
        <v>1939</v>
      </c>
      <c r="NZK1338" s="62" t="s">
        <v>1939</v>
      </c>
      <c r="OAA1338" s="62" t="s">
        <v>1939</v>
      </c>
      <c r="OAQ1338" s="62" t="s">
        <v>1939</v>
      </c>
      <c r="OBG1338" s="62" t="s">
        <v>1939</v>
      </c>
      <c r="OBW1338" s="62" t="s">
        <v>1939</v>
      </c>
      <c r="OCM1338" s="62" t="s">
        <v>1939</v>
      </c>
      <c r="ODC1338" s="62" t="s">
        <v>1939</v>
      </c>
      <c r="ODS1338" s="62" t="s">
        <v>1939</v>
      </c>
      <c r="OEI1338" s="62" t="s">
        <v>1939</v>
      </c>
      <c r="OEY1338" s="62" t="s">
        <v>1939</v>
      </c>
      <c r="OFO1338" s="62" t="s">
        <v>1939</v>
      </c>
      <c r="OGE1338" s="62" t="s">
        <v>1939</v>
      </c>
      <c r="OGU1338" s="62" t="s">
        <v>1939</v>
      </c>
      <c r="OHK1338" s="62" t="s">
        <v>1939</v>
      </c>
      <c r="OIA1338" s="62" t="s">
        <v>1939</v>
      </c>
      <c r="OIQ1338" s="62" t="s">
        <v>1939</v>
      </c>
      <c r="OJG1338" s="62" t="s">
        <v>1939</v>
      </c>
      <c r="OJW1338" s="62" t="s">
        <v>1939</v>
      </c>
      <c r="OKM1338" s="62" t="s">
        <v>1939</v>
      </c>
      <c r="OLC1338" s="62" t="s">
        <v>1939</v>
      </c>
      <c r="OLS1338" s="62" t="s">
        <v>1939</v>
      </c>
      <c r="OMI1338" s="62" t="s">
        <v>1939</v>
      </c>
      <c r="OMY1338" s="62" t="s">
        <v>1939</v>
      </c>
      <c r="ONO1338" s="62" t="s">
        <v>1939</v>
      </c>
      <c r="OOE1338" s="62" t="s">
        <v>1939</v>
      </c>
      <c r="OOU1338" s="62" t="s">
        <v>1939</v>
      </c>
      <c r="OPK1338" s="62" t="s">
        <v>1939</v>
      </c>
      <c r="OQA1338" s="62" t="s">
        <v>1939</v>
      </c>
      <c r="OQQ1338" s="62" t="s">
        <v>1939</v>
      </c>
      <c r="ORG1338" s="62" t="s">
        <v>1939</v>
      </c>
      <c r="ORW1338" s="62" t="s">
        <v>1939</v>
      </c>
      <c r="OSM1338" s="62" t="s">
        <v>1939</v>
      </c>
      <c r="OTC1338" s="62" t="s">
        <v>1939</v>
      </c>
      <c r="OTS1338" s="62" t="s">
        <v>1939</v>
      </c>
      <c r="OUI1338" s="62" t="s">
        <v>1939</v>
      </c>
      <c r="OUY1338" s="62" t="s">
        <v>1939</v>
      </c>
      <c r="OVO1338" s="62" t="s">
        <v>1939</v>
      </c>
      <c r="OWE1338" s="62" t="s">
        <v>1939</v>
      </c>
      <c r="OWU1338" s="62" t="s">
        <v>1939</v>
      </c>
      <c r="OXK1338" s="62" t="s">
        <v>1939</v>
      </c>
      <c r="OYA1338" s="62" t="s">
        <v>1939</v>
      </c>
      <c r="OYQ1338" s="62" t="s">
        <v>1939</v>
      </c>
      <c r="OZG1338" s="62" t="s">
        <v>1939</v>
      </c>
      <c r="OZW1338" s="62" t="s">
        <v>1939</v>
      </c>
      <c r="PAM1338" s="62" t="s">
        <v>1939</v>
      </c>
      <c r="PBC1338" s="62" t="s">
        <v>1939</v>
      </c>
      <c r="PBS1338" s="62" t="s">
        <v>1939</v>
      </c>
      <c r="PCI1338" s="62" t="s">
        <v>1939</v>
      </c>
      <c r="PCY1338" s="62" t="s">
        <v>1939</v>
      </c>
      <c r="PDO1338" s="62" t="s">
        <v>1939</v>
      </c>
      <c r="PEE1338" s="62" t="s">
        <v>1939</v>
      </c>
      <c r="PEU1338" s="62" t="s">
        <v>1939</v>
      </c>
      <c r="PFK1338" s="62" t="s">
        <v>1939</v>
      </c>
      <c r="PGA1338" s="62" t="s">
        <v>1939</v>
      </c>
      <c r="PGQ1338" s="62" t="s">
        <v>1939</v>
      </c>
      <c r="PHG1338" s="62" t="s">
        <v>1939</v>
      </c>
      <c r="PHW1338" s="62" t="s">
        <v>1939</v>
      </c>
      <c r="PIM1338" s="62" t="s">
        <v>1939</v>
      </c>
      <c r="PJC1338" s="62" t="s">
        <v>1939</v>
      </c>
      <c r="PJS1338" s="62" t="s">
        <v>1939</v>
      </c>
      <c r="PKI1338" s="62" t="s">
        <v>1939</v>
      </c>
      <c r="PKY1338" s="62" t="s">
        <v>1939</v>
      </c>
      <c r="PLO1338" s="62" t="s">
        <v>1939</v>
      </c>
      <c r="PME1338" s="62" t="s">
        <v>1939</v>
      </c>
      <c r="PMU1338" s="62" t="s">
        <v>1939</v>
      </c>
      <c r="PNK1338" s="62" t="s">
        <v>1939</v>
      </c>
      <c r="POA1338" s="62" t="s">
        <v>1939</v>
      </c>
      <c r="POQ1338" s="62" t="s">
        <v>1939</v>
      </c>
      <c r="PPG1338" s="62" t="s">
        <v>1939</v>
      </c>
      <c r="PPW1338" s="62" t="s">
        <v>1939</v>
      </c>
      <c r="PQM1338" s="62" t="s">
        <v>1939</v>
      </c>
      <c r="PRC1338" s="62" t="s">
        <v>1939</v>
      </c>
      <c r="PRS1338" s="62" t="s">
        <v>1939</v>
      </c>
      <c r="PSI1338" s="62" t="s">
        <v>1939</v>
      </c>
      <c r="PSY1338" s="62" t="s">
        <v>1939</v>
      </c>
      <c r="PTO1338" s="62" t="s">
        <v>1939</v>
      </c>
      <c r="PUE1338" s="62" t="s">
        <v>1939</v>
      </c>
      <c r="PUU1338" s="62" t="s">
        <v>1939</v>
      </c>
      <c r="PVK1338" s="62" t="s">
        <v>1939</v>
      </c>
      <c r="PWA1338" s="62" t="s">
        <v>1939</v>
      </c>
      <c r="PWQ1338" s="62" t="s">
        <v>1939</v>
      </c>
      <c r="PXG1338" s="62" t="s">
        <v>1939</v>
      </c>
      <c r="PXW1338" s="62" t="s">
        <v>1939</v>
      </c>
      <c r="PYM1338" s="62" t="s">
        <v>1939</v>
      </c>
      <c r="PZC1338" s="62" t="s">
        <v>1939</v>
      </c>
      <c r="PZS1338" s="62" t="s">
        <v>1939</v>
      </c>
      <c r="QAI1338" s="62" t="s">
        <v>1939</v>
      </c>
      <c r="QAY1338" s="62" t="s">
        <v>1939</v>
      </c>
      <c r="QBO1338" s="62" t="s">
        <v>1939</v>
      </c>
      <c r="QCE1338" s="62" t="s">
        <v>1939</v>
      </c>
      <c r="QCU1338" s="62" t="s">
        <v>1939</v>
      </c>
      <c r="QDK1338" s="62" t="s">
        <v>1939</v>
      </c>
      <c r="QEA1338" s="62" t="s">
        <v>1939</v>
      </c>
      <c r="QEQ1338" s="62" t="s">
        <v>1939</v>
      </c>
      <c r="QFG1338" s="62" t="s">
        <v>1939</v>
      </c>
      <c r="QFW1338" s="62" t="s">
        <v>1939</v>
      </c>
      <c r="QGM1338" s="62" t="s">
        <v>1939</v>
      </c>
      <c r="QHC1338" s="62" t="s">
        <v>1939</v>
      </c>
      <c r="QHS1338" s="62" t="s">
        <v>1939</v>
      </c>
      <c r="QII1338" s="62" t="s">
        <v>1939</v>
      </c>
      <c r="QIY1338" s="62" t="s">
        <v>1939</v>
      </c>
      <c r="QJO1338" s="62" t="s">
        <v>1939</v>
      </c>
      <c r="QKE1338" s="62" t="s">
        <v>1939</v>
      </c>
      <c r="QKU1338" s="62" t="s">
        <v>1939</v>
      </c>
      <c r="QLK1338" s="62" t="s">
        <v>1939</v>
      </c>
      <c r="QMA1338" s="62" t="s">
        <v>1939</v>
      </c>
      <c r="QMQ1338" s="62" t="s">
        <v>1939</v>
      </c>
      <c r="QNG1338" s="62" t="s">
        <v>1939</v>
      </c>
      <c r="QNW1338" s="62" t="s">
        <v>1939</v>
      </c>
      <c r="QOM1338" s="62" t="s">
        <v>1939</v>
      </c>
      <c r="QPC1338" s="62" t="s">
        <v>1939</v>
      </c>
      <c r="QPS1338" s="62" t="s">
        <v>1939</v>
      </c>
      <c r="QQI1338" s="62" t="s">
        <v>1939</v>
      </c>
      <c r="QQY1338" s="62" t="s">
        <v>1939</v>
      </c>
      <c r="QRO1338" s="62" t="s">
        <v>1939</v>
      </c>
      <c r="QSE1338" s="62" t="s">
        <v>1939</v>
      </c>
      <c r="QSU1338" s="62" t="s">
        <v>1939</v>
      </c>
      <c r="QTK1338" s="62" t="s">
        <v>1939</v>
      </c>
      <c r="QUA1338" s="62" t="s">
        <v>1939</v>
      </c>
      <c r="QUQ1338" s="62" t="s">
        <v>1939</v>
      </c>
      <c r="QVG1338" s="62" t="s">
        <v>1939</v>
      </c>
      <c r="QVW1338" s="62" t="s">
        <v>1939</v>
      </c>
      <c r="QWM1338" s="62" t="s">
        <v>1939</v>
      </c>
      <c r="QXC1338" s="62" t="s">
        <v>1939</v>
      </c>
      <c r="QXS1338" s="62" t="s">
        <v>1939</v>
      </c>
      <c r="QYI1338" s="62" t="s">
        <v>1939</v>
      </c>
      <c r="QYY1338" s="62" t="s">
        <v>1939</v>
      </c>
      <c r="QZO1338" s="62" t="s">
        <v>1939</v>
      </c>
      <c r="RAE1338" s="62" t="s">
        <v>1939</v>
      </c>
      <c r="RAU1338" s="62" t="s">
        <v>1939</v>
      </c>
      <c r="RBK1338" s="62" t="s">
        <v>1939</v>
      </c>
      <c r="RCA1338" s="62" t="s">
        <v>1939</v>
      </c>
      <c r="RCQ1338" s="62" t="s">
        <v>1939</v>
      </c>
      <c r="RDG1338" s="62" t="s">
        <v>1939</v>
      </c>
      <c r="RDW1338" s="62" t="s">
        <v>1939</v>
      </c>
      <c r="REM1338" s="62" t="s">
        <v>1939</v>
      </c>
      <c r="RFC1338" s="62" t="s">
        <v>1939</v>
      </c>
      <c r="RFS1338" s="62" t="s">
        <v>1939</v>
      </c>
      <c r="RGI1338" s="62" t="s">
        <v>1939</v>
      </c>
      <c r="RGY1338" s="62" t="s">
        <v>1939</v>
      </c>
      <c r="RHO1338" s="62" t="s">
        <v>1939</v>
      </c>
      <c r="RIE1338" s="62" t="s">
        <v>1939</v>
      </c>
      <c r="RIU1338" s="62" t="s">
        <v>1939</v>
      </c>
      <c r="RJK1338" s="62" t="s">
        <v>1939</v>
      </c>
      <c r="RKA1338" s="62" t="s">
        <v>1939</v>
      </c>
      <c r="RKQ1338" s="62" t="s">
        <v>1939</v>
      </c>
      <c r="RLG1338" s="62" t="s">
        <v>1939</v>
      </c>
      <c r="RLW1338" s="62" t="s">
        <v>1939</v>
      </c>
      <c r="RMM1338" s="62" t="s">
        <v>1939</v>
      </c>
      <c r="RNC1338" s="62" t="s">
        <v>1939</v>
      </c>
      <c r="RNS1338" s="62" t="s">
        <v>1939</v>
      </c>
      <c r="ROI1338" s="62" t="s">
        <v>1939</v>
      </c>
      <c r="ROY1338" s="62" t="s">
        <v>1939</v>
      </c>
      <c r="RPO1338" s="62" t="s">
        <v>1939</v>
      </c>
      <c r="RQE1338" s="62" t="s">
        <v>1939</v>
      </c>
      <c r="RQU1338" s="62" t="s">
        <v>1939</v>
      </c>
      <c r="RRK1338" s="62" t="s">
        <v>1939</v>
      </c>
      <c r="RSA1338" s="62" t="s">
        <v>1939</v>
      </c>
      <c r="RSQ1338" s="62" t="s">
        <v>1939</v>
      </c>
      <c r="RTG1338" s="62" t="s">
        <v>1939</v>
      </c>
      <c r="RTW1338" s="62" t="s">
        <v>1939</v>
      </c>
      <c r="RUM1338" s="62" t="s">
        <v>1939</v>
      </c>
      <c r="RVC1338" s="62" t="s">
        <v>1939</v>
      </c>
      <c r="RVS1338" s="62" t="s">
        <v>1939</v>
      </c>
      <c r="RWI1338" s="62" t="s">
        <v>1939</v>
      </c>
      <c r="RWY1338" s="62" t="s">
        <v>1939</v>
      </c>
      <c r="RXO1338" s="62" t="s">
        <v>1939</v>
      </c>
      <c r="RYE1338" s="62" t="s">
        <v>1939</v>
      </c>
      <c r="RYU1338" s="62" t="s">
        <v>1939</v>
      </c>
      <c r="RZK1338" s="62" t="s">
        <v>1939</v>
      </c>
      <c r="SAA1338" s="62" t="s">
        <v>1939</v>
      </c>
      <c r="SAQ1338" s="62" t="s">
        <v>1939</v>
      </c>
      <c r="SBG1338" s="62" t="s">
        <v>1939</v>
      </c>
      <c r="SBW1338" s="62" t="s">
        <v>1939</v>
      </c>
      <c r="SCM1338" s="62" t="s">
        <v>1939</v>
      </c>
      <c r="SDC1338" s="62" t="s">
        <v>1939</v>
      </c>
      <c r="SDS1338" s="62" t="s">
        <v>1939</v>
      </c>
      <c r="SEI1338" s="62" t="s">
        <v>1939</v>
      </c>
      <c r="SEY1338" s="62" t="s">
        <v>1939</v>
      </c>
      <c r="SFO1338" s="62" t="s">
        <v>1939</v>
      </c>
      <c r="SGE1338" s="62" t="s">
        <v>1939</v>
      </c>
      <c r="SGU1338" s="62" t="s">
        <v>1939</v>
      </c>
      <c r="SHK1338" s="62" t="s">
        <v>1939</v>
      </c>
      <c r="SIA1338" s="62" t="s">
        <v>1939</v>
      </c>
      <c r="SIQ1338" s="62" t="s">
        <v>1939</v>
      </c>
      <c r="SJG1338" s="62" t="s">
        <v>1939</v>
      </c>
      <c r="SJW1338" s="62" t="s">
        <v>1939</v>
      </c>
      <c r="SKM1338" s="62" t="s">
        <v>1939</v>
      </c>
      <c r="SLC1338" s="62" t="s">
        <v>1939</v>
      </c>
      <c r="SLS1338" s="62" t="s">
        <v>1939</v>
      </c>
      <c r="SMI1338" s="62" t="s">
        <v>1939</v>
      </c>
      <c r="SMY1338" s="62" t="s">
        <v>1939</v>
      </c>
      <c r="SNO1338" s="62" t="s">
        <v>1939</v>
      </c>
      <c r="SOE1338" s="62" t="s">
        <v>1939</v>
      </c>
      <c r="SOU1338" s="62" t="s">
        <v>1939</v>
      </c>
      <c r="SPK1338" s="62" t="s">
        <v>1939</v>
      </c>
      <c r="SQA1338" s="62" t="s">
        <v>1939</v>
      </c>
      <c r="SQQ1338" s="62" t="s">
        <v>1939</v>
      </c>
      <c r="SRG1338" s="62" t="s">
        <v>1939</v>
      </c>
      <c r="SRW1338" s="62" t="s">
        <v>1939</v>
      </c>
      <c r="SSM1338" s="62" t="s">
        <v>1939</v>
      </c>
      <c r="STC1338" s="62" t="s">
        <v>1939</v>
      </c>
      <c r="STS1338" s="62" t="s">
        <v>1939</v>
      </c>
      <c r="SUI1338" s="62" t="s">
        <v>1939</v>
      </c>
      <c r="SUY1338" s="62" t="s">
        <v>1939</v>
      </c>
      <c r="SVO1338" s="62" t="s">
        <v>1939</v>
      </c>
      <c r="SWE1338" s="62" t="s">
        <v>1939</v>
      </c>
      <c r="SWU1338" s="62" t="s">
        <v>1939</v>
      </c>
      <c r="SXK1338" s="62" t="s">
        <v>1939</v>
      </c>
      <c r="SYA1338" s="62" t="s">
        <v>1939</v>
      </c>
      <c r="SYQ1338" s="62" t="s">
        <v>1939</v>
      </c>
      <c r="SZG1338" s="62" t="s">
        <v>1939</v>
      </c>
      <c r="SZW1338" s="62" t="s">
        <v>1939</v>
      </c>
      <c r="TAM1338" s="62" t="s">
        <v>1939</v>
      </c>
      <c r="TBC1338" s="62" t="s">
        <v>1939</v>
      </c>
      <c r="TBS1338" s="62" t="s">
        <v>1939</v>
      </c>
      <c r="TCI1338" s="62" t="s">
        <v>1939</v>
      </c>
      <c r="TCY1338" s="62" t="s">
        <v>1939</v>
      </c>
      <c r="TDO1338" s="62" t="s">
        <v>1939</v>
      </c>
      <c r="TEE1338" s="62" t="s">
        <v>1939</v>
      </c>
      <c r="TEU1338" s="62" t="s">
        <v>1939</v>
      </c>
      <c r="TFK1338" s="62" t="s">
        <v>1939</v>
      </c>
      <c r="TGA1338" s="62" t="s">
        <v>1939</v>
      </c>
      <c r="TGQ1338" s="62" t="s">
        <v>1939</v>
      </c>
      <c r="THG1338" s="62" t="s">
        <v>1939</v>
      </c>
      <c r="THW1338" s="62" t="s">
        <v>1939</v>
      </c>
      <c r="TIM1338" s="62" t="s">
        <v>1939</v>
      </c>
      <c r="TJC1338" s="62" t="s">
        <v>1939</v>
      </c>
      <c r="TJS1338" s="62" t="s">
        <v>1939</v>
      </c>
      <c r="TKI1338" s="62" t="s">
        <v>1939</v>
      </c>
      <c r="TKY1338" s="62" t="s">
        <v>1939</v>
      </c>
      <c r="TLO1338" s="62" t="s">
        <v>1939</v>
      </c>
      <c r="TME1338" s="62" t="s">
        <v>1939</v>
      </c>
      <c r="TMU1338" s="62" t="s">
        <v>1939</v>
      </c>
      <c r="TNK1338" s="62" t="s">
        <v>1939</v>
      </c>
      <c r="TOA1338" s="62" t="s">
        <v>1939</v>
      </c>
      <c r="TOQ1338" s="62" t="s">
        <v>1939</v>
      </c>
      <c r="TPG1338" s="62" t="s">
        <v>1939</v>
      </c>
      <c r="TPW1338" s="62" t="s">
        <v>1939</v>
      </c>
      <c r="TQM1338" s="62" t="s">
        <v>1939</v>
      </c>
      <c r="TRC1338" s="62" t="s">
        <v>1939</v>
      </c>
      <c r="TRS1338" s="62" t="s">
        <v>1939</v>
      </c>
      <c r="TSI1338" s="62" t="s">
        <v>1939</v>
      </c>
      <c r="TSY1338" s="62" t="s">
        <v>1939</v>
      </c>
      <c r="TTO1338" s="62" t="s">
        <v>1939</v>
      </c>
      <c r="TUE1338" s="62" t="s">
        <v>1939</v>
      </c>
      <c r="TUU1338" s="62" t="s">
        <v>1939</v>
      </c>
      <c r="TVK1338" s="62" t="s">
        <v>1939</v>
      </c>
      <c r="TWA1338" s="62" t="s">
        <v>1939</v>
      </c>
      <c r="TWQ1338" s="62" t="s">
        <v>1939</v>
      </c>
      <c r="TXG1338" s="62" t="s">
        <v>1939</v>
      </c>
      <c r="TXW1338" s="62" t="s">
        <v>1939</v>
      </c>
      <c r="TYM1338" s="62" t="s">
        <v>1939</v>
      </c>
      <c r="TZC1338" s="62" t="s">
        <v>1939</v>
      </c>
      <c r="TZS1338" s="62" t="s">
        <v>1939</v>
      </c>
      <c r="UAI1338" s="62" t="s">
        <v>1939</v>
      </c>
      <c r="UAY1338" s="62" t="s">
        <v>1939</v>
      </c>
      <c r="UBO1338" s="62" t="s">
        <v>1939</v>
      </c>
      <c r="UCE1338" s="62" t="s">
        <v>1939</v>
      </c>
      <c r="UCU1338" s="62" t="s">
        <v>1939</v>
      </c>
      <c r="UDK1338" s="62" t="s">
        <v>1939</v>
      </c>
      <c r="UEA1338" s="62" t="s">
        <v>1939</v>
      </c>
      <c r="UEQ1338" s="62" t="s">
        <v>1939</v>
      </c>
      <c r="UFG1338" s="62" t="s">
        <v>1939</v>
      </c>
      <c r="UFW1338" s="62" t="s">
        <v>1939</v>
      </c>
      <c r="UGM1338" s="62" t="s">
        <v>1939</v>
      </c>
      <c r="UHC1338" s="62" t="s">
        <v>1939</v>
      </c>
      <c r="UHS1338" s="62" t="s">
        <v>1939</v>
      </c>
      <c r="UII1338" s="62" t="s">
        <v>1939</v>
      </c>
      <c r="UIY1338" s="62" t="s">
        <v>1939</v>
      </c>
      <c r="UJO1338" s="62" t="s">
        <v>1939</v>
      </c>
      <c r="UKE1338" s="62" t="s">
        <v>1939</v>
      </c>
      <c r="UKU1338" s="62" t="s">
        <v>1939</v>
      </c>
      <c r="ULK1338" s="62" t="s">
        <v>1939</v>
      </c>
      <c r="UMA1338" s="62" t="s">
        <v>1939</v>
      </c>
      <c r="UMQ1338" s="62" t="s">
        <v>1939</v>
      </c>
      <c r="UNG1338" s="62" t="s">
        <v>1939</v>
      </c>
      <c r="UNW1338" s="62" t="s">
        <v>1939</v>
      </c>
      <c r="UOM1338" s="62" t="s">
        <v>1939</v>
      </c>
      <c r="UPC1338" s="62" t="s">
        <v>1939</v>
      </c>
      <c r="UPS1338" s="62" t="s">
        <v>1939</v>
      </c>
      <c r="UQI1338" s="62" t="s">
        <v>1939</v>
      </c>
      <c r="UQY1338" s="62" t="s">
        <v>1939</v>
      </c>
      <c r="URO1338" s="62" t="s">
        <v>1939</v>
      </c>
      <c r="USE1338" s="62" t="s">
        <v>1939</v>
      </c>
      <c r="USU1338" s="62" t="s">
        <v>1939</v>
      </c>
      <c r="UTK1338" s="62" t="s">
        <v>1939</v>
      </c>
      <c r="UUA1338" s="62" t="s">
        <v>1939</v>
      </c>
      <c r="UUQ1338" s="62" t="s">
        <v>1939</v>
      </c>
      <c r="UVG1338" s="62" t="s">
        <v>1939</v>
      </c>
      <c r="UVW1338" s="62" t="s">
        <v>1939</v>
      </c>
      <c r="UWM1338" s="62" t="s">
        <v>1939</v>
      </c>
      <c r="UXC1338" s="62" t="s">
        <v>1939</v>
      </c>
      <c r="UXS1338" s="62" t="s">
        <v>1939</v>
      </c>
      <c r="UYI1338" s="62" t="s">
        <v>1939</v>
      </c>
      <c r="UYY1338" s="62" t="s">
        <v>1939</v>
      </c>
      <c r="UZO1338" s="62" t="s">
        <v>1939</v>
      </c>
      <c r="VAE1338" s="62" t="s">
        <v>1939</v>
      </c>
      <c r="VAU1338" s="62" t="s">
        <v>1939</v>
      </c>
      <c r="VBK1338" s="62" t="s">
        <v>1939</v>
      </c>
      <c r="VCA1338" s="62" t="s">
        <v>1939</v>
      </c>
      <c r="VCQ1338" s="62" t="s">
        <v>1939</v>
      </c>
      <c r="VDG1338" s="62" t="s">
        <v>1939</v>
      </c>
      <c r="VDW1338" s="62" t="s">
        <v>1939</v>
      </c>
      <c r="VEM1338" s="62" t="s">
        <v>1939</v>
      </c>
      <c r="VFC1338" s="62" t="s">
        <v>1939</v>
      </c>
      <c r="VFS1338" s="62" t="s">
        <v>1939</v>
      </c>
      <c r="VGI1338" s="62" t="s">
        <v>1939</v>
      </c>
      <c r="VGY1338" s="62" t="s">
        <v>1939</v>
      </c>
      <c r="VHO1338" s="62" t="s">
        <v>1939</v>
      </c>
      <c r="VIE1338" s="62" t="s">
        <v>1939</v>
      </c>
      <c r="VIU1338" s="62" t="s">
        <v>1939</v>
      </c>
      <c r="VJK1338" s="62" t="s">
        <v>1939</v>
      </c>
      <c r="VKA1338" s="62" t="s">
        <v>1939</v>
      </c>
      <c r="VKQ1338" s="62" t="s">
        <v>1939</v>
      </c>
      <c r="VLG1338" s="62" t="s">
        <v>1939</v>
      </c>
      <c r="VLW1338" s="62" t="s">
        <v>1939</v>
      </c>
      <c r="VMM1338" s="62" t="s">
        <v>1939</v>
      </c>
      <c r="VNC1338" s="62" t="s">
        <v>1939</v>
      </c>
      <c r="VNS1338" s="62" t="s">
        <v>1939</v>
      </c>
      <c r="VOI1338" s="62" t="s">
        <v>1939</v>
      </c>
      <c r="VOY1338" s="62" t="s">
        <v>1939</v>
      </c>
      <c r="VPO1338" s="62" t="s">
        <v>1939</v>
      </c>
      <c r="VQE1338" s="62" t="s">
        <v>1939</v>
      </c>
      <c r="VQU1338" s="62" t="s">
        <v>1939</v>
      </c>
      <c r="VRK1338" s="62" t="s">
        <v>1939</v>
      </c>
      <c r="VSA1338" s="62" t="s">
        <v>1939</v>
      </c>
      <c r="VSQ1338" s="62" t="s">
        <v>1939</v>
      </c>
      <c r="VTG1338" s="62" t="s">
        <v>1939</v>
      </c>
      <c r="VTW1338" s="62" t="s">
        <v>1939</v>
      </c>
      <c r="VUM1338" s="62" t="s">
        <v>1939</v>
      </c>
      <c r="VVC1338" s="62" t="s">
        <v>1939</v>
      </c>
      <c r="VVS1338" s="62" t="s">
        <v>1939</v>
      </c>
      <c r="VWI1338" s="62" t="s">
        <v>1939</v>
      </c>
      <c r="VWY1338" s="62" t="s">
        <v>1939</v>
      </c>
      <c r="VXO1338" s="62" t="s">
        <v>1939</v>
      </c>
      <c r="VYE1338" s="62" t="s">
        <v>1939</v>
      </c>
      <c r="VYU1338" s="62" t="s">
        <v>1939</v>
      </c>
      <c r="VZK1338" s="62" t="s">
        <v>1939</v>
      </c>
      <c r="WAA1338" s="62" t="s">
        <v>1939</v>
      </c>
      <c r="WAQ1338" s="62" t="s">
        <v>1939</v>
      </c>
      <c r="WBG1338" s="62" t="s">
        <v>1939</v>
      </c>
      <c r="WBW1338" s="62" t="s">
        <v>1939</v>
      </c>
      <c r="WCM1338" s="62" t="s">
        <v>1939</v>
      </c>
      <c r="WDC1338" s="62" t="s">
        <v>1939</v>
      </c>
      <c r="WDS1338" s="62" t="s">
        <v>1939</v>
      </c>
      <c r="WEI1338" s="62" t="s">
        <v>1939</v>
      </c>
      <c r="WEY1338" s="62" t="s">
        <v>1939</v>
      </c>
      <c r="WFO1338" s="62" t="s">
        <v>1939</v>
      </c>
      <c r="WGE1338" s="62" t="s">
        <v>1939</v>
      </c>
      <c r="WGU1338" s="62" t="s">
        <v>1939</v>
      </c>
      <c r="WHK1338" s="62" t="s">
        <v>1939</v>
      </c>
      <c r="WIA1338" s="62" t="s">
        <v>1939</v>
      </c>
      <c r="WIQ1338" s="62" t="s">
        <v>1939</v>
      </c>
      <c r="WJG1338" s="62" t="s">
        <v>1939</v>
      </c>
      <c r="WJW1338" s="62" t="s">
        <v>1939</v>
      </c>
      <c r="WKM1338" s="62" t="s">
        <v>1939</v>
      </c>
      <c r="WLC1338" s="62" t="s">
        <v>1939</v>
      </c>
      <c r="WLS1338" s="62" t="s">
        <v>1939</v>
      </c>
      <c r="WMI1338" s="62" t="s">
        <v>1939</v>
      </c>
      <c r="WMY1338" s="62" t="s">
        <v>1939</v>
      </c>
      <c r="WNO1338" s="62" t="s">
        <v>1939</v>
      </c>
      <c r="WOE1338" s="62" t="s">
        <v>1939</v>
      </c>
      <c r="WOU1338" s="62" t="s">
        <v>1939</v>
      </c>
      <c r="WPK1338" s="62" t="s">
        <v>1939</v>
      </c>
      <c r="WQA1338" s="62" t="s">
        <v>1939</v>
      </c>
      <c r="WQQ1338" s="62" t="s">
        <v>1939</v>
      </c>
      <c r="WRG1338" s="62" t="s">
        <v>1939</v>
      </c>
      <c r="WRW1338" s="62" t="s">
        <v>1939</v>
      </c>
      <c r="WSM1338" s="62" t="s">
        <v>1939</v>
      </c>
      <c r="WTC1338" s="62" t="s">
        <v>1939</v>
      </c>
      <c r="WTS1338" s="62" t="s">
        <v>1939</v>
      </c>
      <c r="WUI1338" s="62" t="s">
        <v>1939</v>
      </c>
      <c r="WUY1338" s="62" t="s">
        <v>1939</v>
      </c>
      <c r="WVO1338" s="62" t="s">
        <v>1939</v>
      </c>
      <c r="WWE1338" s="62" t="s">
        <v>1939</v>
      </c>
      <c r="WWU1338" s="62" t="s">
        <v>1939</v>
      </c>
      <c r="WXK1338" s="62" t="s">
        <v>1939</v>
      </c>
      <c r="WYA1338" s="62" t="s">
        <v>1939</v>
      </c>
      <c r="WYQ1338" s="62" t="s">
        <v>1939</v>
      </c>
      <c r="WZG1338" s="62" t="s">
        <v>1939</v>
      </c>
      <c r="WZW1338" s="62" t="s">
        <v>1939</v>
      </c>
      <c r="XAM1338" s="62" t="s">
        <v>1939</v>
      </c>
      <c r="XBC1338" s="62" t="s">
        <v>1939</v>
      </c>
      <c r="XBS1338" s="62" t="s">
        <v>1939</v>
      </c>
      <c r="XCI1338" s="62" t="s">
        <v>1939</v>
      </c>
      <c r="XCY1338" s="62" t="s">
        <v>1939</v>
      </c>
      <c r="XDO1338" s="62" t="s">
        <v>1939</v>
      </c>
      <c r="XEE1338" s="62" t="s">
        <v>1939</v>
      </c>
      <c r="XEU1338" s="62" t="s">
        <v>1939</v>
      </c>
    </row>
    <row r="1339" spans="1:1024 1030:2048 2054:3072 3078:4096 4102:5120 5126:6144 6150:7168 7174:8192 8198:9216 9222:10240 10246:11264 11270:12288 12294:13312 13318:14336 14342:15360 15366:16384" x14ac:dyDescent="0.25">
      <c r="A1339" s="62"/>
      <c r="B1339" s="62"/>
      <c r="F1339" s="683" t="s">
        <v>185</v>
      </c>
      <c r="G1339" s="1068" t="s">
        <v>186</v>
      </c>
      <c r="H1339" s="718">
        <f t="shared" ref="H1339:P1339" si="1007">H1333</f>
        <v>3000000</v>
      </c>
      <c r="I1339" s="718">
        <f t="shared" si="1007"/>
        <v>0</v>
      </c>
      <c r="J1339" s="719">
        <f t="shared" si="1007"/>
        <v>0</v>
      </c>
      <c r="K1339" s="718">
        <f t="shared" si="1007"/>
        <v>3000000</v>
      </c>
      <c r="L1339" s="720">
        <f t="shared" si="1007"/>
        <v>0</v>
      </c>
      <c r="M1339" s="720">
        <f t="shared" si="1007"/>
        <v>0</v>
      </c>
      <c r="N1339" s="721">
        <f t="shared" si="1007"/>
        <v>0</v>
      </c>
      <c r="O1339" s="720">
        <f t="shared" si="1007"/>
        <v>0</v>
      </c>
      <c r="P1339" s="720">
        <f t="shared" si="1007"/>
        <v>3000000</v>
      </c>
      <c r="Q1339" s="738"/>
      <c r="R1339" s="739"/>
      <c r="S1339" s="738"/>
      <c r="T1339" s="62"/>
      <c r="V1339" s="62" t="s">
        <v>185</v>
      </c>
      <c r="W1339" s="62" t="s">
        <v>186</v>
      </c>
      <c r="X1339" s="753">
        <f t="shared" ref="X1339:AF1339" si="1008">X1333</f>
        <v>1000000</v>
      </c>
      <c r="Y1339" s="754">
        <f t="shared" si="1008"/>
        <v>0</v>
      </c>
      <c r="Z1339" s="750">
        <f t="shared" si="1008"/>
        <v>0</v>
      </c>
      <c r="AA1339" s="751">
        <f t="shared" si="1008"/>
        <v>1000000</v>
      </c>
      <c r="AB1339" s="62">
        <f t="shared" si="1008"/>
        <v>0</v>
      </c>
      <c r="AC1339" s="62">
        <f t="shared" si="1008"/>
        <v>0</v>
      </c>
      <c r="AD1339" s="62">
        <f t="shared" si="1008"/>
        <v>0</v>
      </c>
      <c r="AE1339" s="62">
        <f t="shared" si="1008"/>
        <v>0</v>
      </c>
      <c r="AF1339" s="62">
        <f t="shared" si="1008"/>
        <v>1000000</v>
      </c>
      <c r="AL1339" s="62" t="s">
        <v>185</v>
      </c>
      <c r="AM1339" s="62" t="s">
        <v>186</v>
      </c>
      <c r="AN1339" s="62">
        <f t="shared" ref="AN1339:AV1339" si="1009">AN1333</f>
        <v>1000000</v>
      </c>
      <c r="AO1339" s="62">
        <f t="shared" si="1009"/>
        <v>0</v>
      </c>
      <c r="AP1339" s="62">
        <f t="shared" si="1009"/>
        <v>0</v>
      </c>
      <c r="AQ1339" s="62">
        <f t="shared" si="1009"/>
        <v>1000000</v>
      </c>
      <c r="AR1339" s="62">
        <f t="shared" si="1009"/>
        <v>0</v>
      </c>
      <c r="AS1339" s="62">
        <f t="shared" si="1009"/>
        <v>0</v>
      </c>
      <c r="AT1339" s="62">
        <f t="shared" si="1009"/>
        <v>0</v>
      </c>
      <c r="AU1339" s="62">
        <f t="shared" si="1009"/>
        <v>0</v>
      </c>
      <c r="AV1339" s="62">
        <f t="shared" si="1009"/>
        <v>1000000</v>
      </c>
      <c r="BB1339" s="62" t="s">
        <v>185</v>
      </c>
      <c r="BC1339" s="62" t="s">
        <v>186</v>
      </c>
      <c r="BD1339" s="62">
        <f t="shared" ref="BD1339:BL1339" si="1010">BD1333</f>
        <v>1000000</v>
      </c>
      <c r="BE1339" s="62">
        <f t="shared" si="1010"/>
        <v>0</v>
      </c>
      <c r="BF1339" s="62">
        <f t="shared" si="1010"/>
        <v>0</v>
      </c>
      <c r="BG1339" s="62">
        <f t="shared" si="1010"/>
        <v>1000000</v>
      </c>
      <c r="BH1339" s="62">
        <f t="shared" si="1010"/>
        <v>0</v>
      </c>
      <c r="BI1339" s="62">
        <f t="shared" si="1010"/>
        <v>0</v>
      </c>
      <c r="BJ1339" s="62">
        <f t="shared" si="1010"/>
        <v>0</v>
      </c>
      <c r="BK1339" s="62">
        <f t="shared" si="1010"/>
        <v>0</v>
      </c>
      <c r="BL1339" s="62">
        <f t="shared" si="1010"/>
        <v>1000000</v>
      </c>
      <c r="BR1339" s="62" t="s">
        <v>185</v>
      </c>
      <c r="BS1339" s="62" t="s">
        <v>186</v>
      </c>
      <c r="BT1339" s="62">
        <f t="shared" ref="BT1339:CB1339" si="1011">BT1333</f>
        <v>1000000</v>
      </c>
      <c r="BU1339" s="62">
        <f t="shared" si="1011"/>
        <v>0</v>
      </c>
      <c r="BV1339" s="62">
        <f t="shared" si="1011"/>
        <v>0</v>
      </c>
      <c r="BW1339" s="62">
        <f t="shared" si="1011"/>
        <v>1000000</v>
      </c>
      <c r="BX1339" s="62">
        <f t="shared" si="1011"/>
        <v>0</v>
      </c>
      <c r="BY1339" s="62">
        <f t="shared" si="1011"/>
        <v>0</v>
      </c>
      <c r="BZ1339" s="62">
        <f t="shared" si="1011"/>
        <v>0</v>
      </c>
      <c r="CA1339" s="62">
        <f t="shared" si="1011"/>
        <v>0</v>
      </c>
      <c r="CB1339" s="62">
        <f t="shared" si="1011"/>
        <v>1000000</v>
      </c>
      <c r="CH1339" s="62" t="s">
        <v>185</v>
      </c>
      <c r="CI1339" s="62" t="s">
        <v>186</v>
      </c>
      <c r="CJ1339" s="62">
        <f t="shared" ref="CJ1339:CR1339" si="1012">CJ1333</f>
        <v>1000000</v>
      </c>
      <c r="CK1339" s="62">
        <f t="shared" si="1012"/>
        <v>0</v>
      </c>
      <c r="CL1339" s="62">
        <f t="shared" si="1012"/>
        <v>0</v>
      </c>
      <c r="CM1339" s="62">
        <f t="shared" si="1012"/>
        <v>1000000</v>
      </c>
      <c r="CN1339" s="62">
        <f t="shared" si="1012"/>
        <v>0</v>
      </c>
      <c r="CO1339" s="62">
        <f t="shared" si="1012"/>
        <v>0</v>
      </c>
      <c r="CP1339" s="62">
        <f t="shared" si="1012"/>
        <v>0</v>
      </c>
      <c r="CQ1339" s="62">
        <f t="shared" si="1012"/>
        <v>0</v>
      </c>
      <c r="CR1339" s="62">
        <f t="shared" si="1012"/>
        <v>1000000</v>
      </c>
      <c r="CX1339" s="62" t="s">
        <v>185</v>
      </c>
      <c r="CY1339" s="62" t="s">
        <v>186</v>
      </c>
      <c r="CZ1339" s="62">
        <f t="shared" ref="CZ1339:DH1339" si="1013">CZ1333</f>
        <v>1000000</v>
      </c>
      <c r="DA1339" s="62">
        <f t="shared" si="1013"/>
        <v>0</v>
      </c>
      <c r="DB1339" s="62">
        <f t="shared" si="1013"/>
        <v>0</v>
      </c>
      <c r="DC1339" s="62">
        <f t="shared" si="1013"/>
        <v>1000000</v>
      </c>
      <c r="DD1339" s="62">
        <f t="shared" si="1013"/>
        <v>0</v>
      </c>
      <c r="DE1339" s="62">
        <f t="shared" si="1013"/>
        <v>0</v>
      </c>
      <c r="DF1339" s="62">
        <f t="shared" si="1013"/>
        <v>0</v>
      </c>
      <c r="DG1339" s="62">
        <f t="shared" si="1013"/>
        <v>0</v>
      </c>
      <c r="DH1339" s="62">
        <f t="shared" si="1013"/>
        <v>1000000</v>
      </c>
      <c r="DN1339" s="62" t="s">
        <v>185</v>
      </c>
      <c r="DO1339" s="62" t="s">
        <v>186</v>
      </c>
      <c r="DP1339" s="62">
        <f t="shared" ref="DP1339:DX1339" si="1014">DP1333</f>
        <v>1000000</v>
      </c>
      <c r="DQ1339" s="62">
        <f t="shared" si="1014"/>
        <v>0</v>
      </c>
      <c r="DR1339" s="62">
        <f t="shared" si="1014"/>
        <v>0</v>
      </c>
      <c r="DS1339" s="62">
        <f t="shared" si="1014"/>
        <v>1000000</v>
      </c>
      <c r="DT1339" s="62">
        <f t="shared" si="1014"/>
        <v>0</v>
      </c>
      <c r="DU1339" s="62">
        <f t="shared" si="1014"/>
        <v>0</v>
      </c>
      <c r="DV1339" s="62">
        <f t="shared" si="1014"/>
        <v>0</v>
      </c>
      <c r="DW1339" s="62">
        <f t="shared" si="1014"/>
        <v>0</v>
      </c>
      <c r="DX1339" s="62">
        <f t="shared" si="1014"/>
        <v>1000000</v>
      </c>
      <c r="ED1339" s="62" t="s">
        <v>185</v>
      </c>
      <c r="EE1339" s="62" t="s">
        <v>186</v>
      </c>
      <c r="EF1339" s="62">
        <f t="shared" ref="EF1339:EN1339" si="1015">EF1333</f>
        <v>1000000</v>
      </c>
      <c r="EG1339" s="62">
        <f t="shared" si="1015"/>
        <v>0</v>
      </c>
      <c r="EH1339" s="62">
        <f t="shared" si="1015"/>
        <v>0</v>
      </c>
      <c r="EI1339" s="62">
        <f t="shared" si="1015"/>
        <v>1000000</v>
      </c>
      <c r="EJ1339" s="62">
        <f t="shared" si="1015"/>
        <v>0</v>
      </c>
      <c r="EK1339" s="62">
        <f t="shared" si="1015"/>
        <v>0</v>
      </c>
      <c r="EL1339" s="62">
        <f t="shared" si="1015"/>
        <v>0</v>
      </c>
      <c r="EM1339" s="62">
        <f t="shared" si="1015"/>
        <v>0</v>
      </c>
      <c r="EN1339" s="62">
        <f t="shared" si="1015"/>
        <v>1000000</v>
      </c>
      <c r="ET1339" s="62" t="s">
        <v>185</v>
      </c>
      <c r="EU1339" s="62" t="s">
        <v>186</v>
      </c>
      <c r="EV1339" s="62">
        <f t="shared" ref="EV1339:FD1339" si="1016">EV1333</f>
        <v>1000000</v>
      </c>
      <c r="EW1339" s="62">
        <f t="shared" si="1016"/>
        <v>0</v>
      </c>
      <c r="EX1339" s="62">
        <f t="shared" si="1016"/>
        <v>0</v>
      </c>
      <c r="EY1339" s="62">
        <f t="shared" si="1016"/>
        <v>1000000</v>
      </c>
      <c r="EZ1339" s="62">
        <f t="shared" si="1016"/>
        <v>0</v>
      </c>
      <c r="FA1339" s="62">
        <f t="shared" si="1016"/>
        <v>0</v>
      </c>
      <c r="FB1339" s="62">
        <f t="shared" si="1016"/>
        <v>0</v>
      </c>
      <c r="FC1339" s="62">
        <f t="shared" si="1016"/>
        <v>0</v>
      </c>
      <c r="FD1339" s="62">
        <f t="shared" si="1016"/>
        <v>1000000</v>
      </c>
      <c r="FJ1339" s="62" t="s">
        <v>185</v>
      </c>
      <c r="FK1339" s="62" t="s">
        <v>186</v>
      </c>
      <c r="FL1339" s="62">
        <f t="shared" ref="FL1339:FT1339" si="1017">FL1333</f>
        <v>1000000</v>
      </c>
      <c r="FM1339" s="62">
        <f t="shared" si="1017"/>
        <v>0</v>
      </c>
      <c r="FN1339" s="62">
        <f t="shared" si="1017"/>
        <v>0</v>
      </c>
      <c r="FO1339" s="62">
        <f t="shared" si="1017"/>
        <v>1000000</v>
      </c>
      <c r="FP1339" s="62">
        <f t="shared" si="1017"/>
        <v>0</v>
      </c>
      <c r="FQ1339" s="62">
        <f t="shared" si="1017"/>
        <v>0</v>
      </c>
      <c r="FR1339" s="62">
        <f t="shared" si="1017"/>
        <v>0</v>
      </c>
      <c r="FS1339" s="62">
        <f t="shared" si="1017"/>
        <v>0</v>
      </c>
      <c r="FT1339" s="62">
        <f t="shared" si="1017"/>
        <v>1000000</v>
      </c>
      <c r="FZ1339" s="62" t="s">
        <v>185</v>
      </c>
      <c r="GA1339" s="62" t="s">
        <v>186</v>
      </c>
      <c r="GB1339" s="62">
        <f t="shared" ref="GB1339:GJ1339" si="1018">GB1333</f>
        <v>1000000</v>
      </c>
      <c r="GC1339" s="62">
        <f t="shared" si="1018"/>
        <v>0</v>
      </c>
      <c r="GD1339" s="62">
        <f t="shared" si="1018"/>
        <v>0</v>
      </c>
      <c r="GE1339" s="62">
        <f t="shared" si="1018"/>
        <v>1000000</v>
      </c>
      <c r="GF1339" s="62">
        <f t="shared" si="1018"/>
        <v>0</v>
      </c>
      <c r="GG1339" s="62">
        <f t="shared" si="1018"/>
        <v>0</v>
      </c>
      <c r="GH1339" s="62">
        <f t="shared" si="1018"/>
        <v>0</v>
      </c>
      <c r="GI1339" s="62">
        <f t="shared" si="1018"/>
        <v>0</v>
      </c>
      <c r="GJ1339" s="62">
        <f t="shared" si="1018"/>
        <v>1000000</v>
      </c>
      <c r="GP1339" s="62" t="s">
        <v>185</v>
      </c>
      <c r="GQ1339" s="62" t="s">
        <v>186</v>
      </c>
      <c r="GR1339" s="62">
        <f t="shared" ref="GR1339:GZ1339" si="1019">GR1333</f>
        <v>1000000</v>
      </c>
      <c r="GS1339" s="62">
        <f t="shared" si="1019"/>
        <v>0</v>
      </c>
      <c r="GT1339" s="62">
        <f t="shared" si="1019"/>
        <v>0</v>
      </c>
      <c r="GU1339" s="62">
        <f t="shared" si="1019"/>
        <v>1000000</v>
      </c>
      <c r="GV1339" s="62">
        <f t="shared" si="1019"/>
        <v>0</v>
      </c>
      <c r="GW1339" s="62">
        <f t="shared" si="1019"/>
        <v>0</v>
      </c>
      <c r="GX1339" s="62">
        <f t="shared" si="1019"/>
        <v>0</v>
      </c>
      <c r="GY1339" s="62">
        <f t="shared" si="1019"/>
        <v>0</v>
      </c>
      <c r="GZ1339" s="62">
        <f t="shared" si="1019"/>
        <v>1000000</v>
      </c>
      <c r="HF1339" s="62" t="s">
        <v>185</v>
      </c>
      <c r="HG1339" s="62" t="s">
        <v>186</v>
      </c>
      <c r="HH1339" s="62">
        <f t="shared" ref="HH1339:HP1339" si="1020">HH1333</f>
        <v>1000000</v>
      </c>
      <c r="HI1339" s="62">
        <f t="shared" si="1020"/>
        <v>0</v>
      </c>
      <c r="HJ1339" s="62">
        <f t="shared" si="1020"/>
        <v>0</v>
      </c>
      <c r="HK1339" s="62">
        <f t="shared" si="1020"/>
        <v>1000000</v>
      </c>
      <c r="HL1339" s="62">
        <f t="shared" si="1020"/>
        <v>0</v>
      </c>
      <c r="HM1339" s="62">
        <f t="shared" si="1020"/>
        <v>0</v>
      </c>
      <c r="HN1339" s="62">
        <f t="shared" si="1020"/>
        <v>0</v>
      </c>
      <c r="HO1339" s="62">
        <f t="shared" si="1020"/>
        <v>0</v>
      </c>
      <c r="HP1339" s="62">
        <f t="shared" si="1020"/>
        <v>1000000</v>
      </c>
      <c r="HV1339" s="62" t="s">
        <v>185</v>
      </c>
      <c r="HW1339" s="62" t="s">
        <v>186</v>
      </c>
      <c r="HX1339" s="62">
        <f t="shared" ref="HX1339:IF1339" si="1021">HX1333</f>
        <v>1000000</v>
      </c>
      <c r="HY1339" s="62">
        <f t="shared" si="1021"/>
        <v>0</v>
      </c>
      <c r="HZ1339" s="62">
        <f t="shared" si="1021"/>
        <v>0</v>
      </c>
      <c r="IA1339" s="62">
        <f t="shared" si="1021"/>
        <v>1000000</v>
      </c>
      <c r="IB1339" s="62">
        <f t="shared" si="1021"/>
        <v>0</v>
      </c>
      <c r="IC1339" s="62">
        <f t="shared" si="1021"/>
        <v>0</v>
      </c>
      <c r="ID1339" s="62">
        <f t="shared" si="1021"/>
        <v>0</v>
      </c>
      <c r="IE1339" s="62">
        <f t="shared" si="1021"/>
        <v>0</v>
      </c>
      <c r="IF1339" s="62">
        <f t="shared" si="1021"/>
        <v>1000000</v>
      </c>
      <c r="IL1339" s="62" t="s">
        <v>185</v>
      </c>
      <c r="IM1339" s="62" t="s">
        <v>186</v>
      </c>
      <c r="IN1339" s="62">
        <f t="shared" ref="IN1339:IV1339" si="1022">IN1333</f>
        <v>1000000</v>
      </c>
      <c r="IO1339" s="62">
        <f t="shared" si="1022"/>
        <v>0</v>
      </c>
      <c r="IP1339" s="62">
        <f t="shared" si="1022"/>
        <v>0</v>
      </c>
      <c r="IQ1339" s="62">
        <f t="shared" si="1022"/>
        <v>1000000</v>
      </c>
      <c r="IR1339" s="62">
        <f t="shared" si="1022"/>
        <v>0</v>
      </c>
      <c r="IS1339" s="62">
        <f t="shared" si="1022"/>
        <v>0</v>
      </c>
      <c r="IT1339" s="62">
        <f t="shared" si="1022"/>
        <v>0</v>
      </c>
      <c r="IU1339" s="62">
        <f t="shared" si="1022"/>
        <v>0</v>
      </c>
      <c r="IV1339" s="62">
        <f t="shared" si="1022"/>
        <v>1000000</v>
      </c>
      <c r="JB1339" s="62" t="s">
        <v>185</v>
      </c>
      <c r="JC1339" s="62" t="s">
        <v>186</v>
      </c>
      <c r="JD1339" s="62">
        <f t="shared" ref="JD1339:JL1339" si="1023">JD1333</f>
        <v>1000000</v>
      </c>
      <c r="JE1339" s="62">
        <f t="shared" si="1023"/>
        <v>0</v>
      </c>
      <c r="JF1339" s="62">
        <f t="shared" si="1023"/>
        <v>0</v>
      </c>
      <c r="JG1339" s="62">
        <f t="shared" si="1023"/>
        <v>1000000</v>
      </c>
      <c r="JH1339" s="62">
        <f t="shared" si="1023"/>
        <v>0</v>
      </c>
      <c r="JI1339" s="62">
        <f t="shared" si="1023"/>
        <v>0</v>
      </c>
      <c r="JJ1339" s="62">
        <f t="shared" si="1023"/>
        <v>0</v>
      </c>
      <c r="JK1339" s="62">
        <f t="shared" si="1023"/>
        <v>0</v>
      </c>
      <c r="JL1339" s="62">
        <f t="shared" si="1023"/>
        <v>1000000</v>
      </c>
      <c r="JR1339" s="62" t="s">
        <v>185</v>
      </c>
      <c r="JS1339" s="62" t="s">
        <v>186</v>
      </c>
      <c r="JT1339" s="62">
        <f t="shared" ref="JT1339:KB1339" si="1024">JT1333</f>
        <v>1000000</v>
      </c>
      <c r="JU1339" s="62">
        <f t="shared" si="1024"/>
        <v>0</v>
      </c>
      <c r="JV1339" s="62">
        <f t="shared" si="1024"/>
        <v>0</v>
      </c>
      <c r="JW1339" s="62">
        <f t="shared" si="1024"/>
        <v>1000000</v>
      </c>
      <c r="JX1339" s="62">
        <f t="shared" si="1024"/>
        <v>0</v>
      </c>
      <c r="JY1339" s="62">
        <f t="shared" si="1024"/>
        <v>0</v>
      </c>
      <c r="JZ1339" s="62">
        <f t="shared" si="1024"/>
        <v>0</v>
      </c>
      <c r="KA1339" s="62">
        <f t="shared" si="1024"/>
        <v>0</v>
      </c>
      <c r="KB1339" s="62">
        <f t="shared" si="1024"/>
        <v>1000000</v>
      </c>
      <c r="KH1339" s="62" t="s">
        <v>185</v>
      </c>
      <c r="KI1339" s="62" t="s">
        <v>186</v>
      </c>
      <c r="KJ1339" s="62">
        <f t="shared" ref="KJ1339:KR1339" si="1025">KJ1333</f>
        <v>1000000</v>
      </c>
      <c r="KK1339" s="62">
        <f t="shared" si="1025"/>
        <v>0</v>
      </c>
      <c r="KL1339" s="62">
        <f t="shared" si="1025"/>
        <v>0</v>
      </c>
      <c r="KM1339" s="62">
        <f t="shared" si="1025"/>
        <v>1000000</v>
      </c>
      <c r="KN1339" s="62">
        <f t="shared" si="1025"/>
        <v>0</v>
      </c>
      <c r="KO1339" s="62">
        <f t="shared" si="1025"/>
        <v>0</v>
      </c>
      <c r="KP1339" s="62">
        <f t="shared" si="1025"/>
        <v>0</v>
      </c>
      <c r="KQ1339" s="62">
        <f t="shared" si="1025"/>
        <v>0</v>
      </c>
      <c r="KR1339" s="62">
        <f t="shared" si="1025"/>
        <v>1000000</v>
      </c>
      <c r="KX1339" s="62" t="s">
        <v>185</v>
      </c>
      <c r="KY1339" s="62" t="s">
        <v>186</v>
      </c>
      <c r="KZ1339" s="62">
        <f t="shared" ref="KZ1339:LH1339" si="1026">KZ1333</f>
        <v>1000000</v>
      </c>
      <c r="LA1339" s="62">
        <f t="shared" si="1026"/>
        <v>0</v>
      </c>
      <c r="LB1339" s="62">
        <f t="shared" si="1026"/>
        <v>0</v>
      </c>
      <c r="LC1339" s="62">
        <f t="shared" si="1026"/>
        <v>1000000</v>
      </c>
      <c r="LD1339" s="62">
        <f t="shared" si="1026"/>
        <v>0</v>
      </c>
      <c r="LE1339" s="62">
        <f t="shared" si="1026"/>
        <v>0</v>
      </c>
      <c r="LF1339" s="62">
        <f t="shared" si="1026"/>
        <v>0</v>
      </c>
      <c r="LG1339" s="62">
        <f t="shared" si="1026"/>
        <v>0</v>
      </c>
      <c r="LH1339" s="62">
        <f t="shared" si="1026"/>
        <v>1000000</v>
      </c>
      <c r="LN1339" s="62" t="s">
        <v>185</v>
      </c>
      <c r="LO1339" s="62" t="s">
        <v>186</v>
      </c>
      <c r="LP1339" s="62">
        <f t="shared" ref="LP1339:LX1339" si="1027">LP1333</f>
        <v>1000000</v>
      </c>
      <c r="LQ1339" s="62">
        <f t="shared" si="1027"/>
        <v>0</v>
      </c>
      <c r="LR1339" s="62">
        <f t="shared" si="1027"/>
        <v>0</v>
      </c>
      <c r="LS1339" s="62">
        <f t="shared" si="1027"/>
        <v>1000000</v>
      </c>
      <c r="LT1339" s="62">
        <f t="shared" si="1027"/>
        <v>0</v>
      </c>
      <c r="LU1339" s="62">
        <f t="shared" si="1027"/>
        <v>0</v>
      </c>
      <c r="LV1339" s="62">
        <f t="shared" si="1027"/>
        <v>0</v>
      </c>
      <c r="LW1339" s="62">
        <f t="shared" si="1027"/>
        <v>0</v>
      </c>
      <c r="LX1339" s="62">
        <f t="shared" si="1027"/>
        <v>1000000</v>
      </c>
      <c r="MD1339" s="62" t="s">
        <v>185</v>
      </c>
      <c r="ME1339" s="62" t="s">
        <v>186</v>
      </c>
      <c r="MF1339" s="62">
        <f t="shared" ref="MF1339:MN1339" si="1028">MF1333</f>
        <v>1000000</v>
      </c>
      <c r="MG1339" s="62">
        <f t="shared" si="1028"/>
        <v>0</v>
      </c>
      <c r="MH1339" s="62">
        <f t="shared" si="1028"/>
        <v>0</v>
      </c>
      <c r="MI1339" s="62">
        <f t="shared" si="1028"/>
        <v>1000000</v>
      </c>
      <c r="MJ1339" s="62">
        <f t="shared" si="1028"/>
        <v>0</v>
      </c>
      <c r="MK1339" s="62">
        <f t="shared" si="1028"/>
        <v>0</v>
      </c>
      <c r="ML1339" s="62">
        <f t="shared" si="1028"/>
        <v>0</v>
      </c>
      <c r="MM1339" s="62">
        <f t="shared" si="1028"/>
        <v>0</v>
      </c>
      <c r="MN1339" s="62">
        <f t="shared" si="1028"/>
        <v>1000000</v>
      </c>
      <c r="MT1339" s="62" t="s">
        <v>185</v>
      </c>
      <c r="MU1339" s="62" t="s">
        <v>186</v>
      </c>
      <c r="MV1339" s="62">
        <f t="shared" ref="MV1339:ND1339" si="1029">MV1333</f>
        <v>1000000</v>
      </c>
      <c r="MW1339" s="62">
        <f t="shared" si="1029"/>
        <v>0</v>
      </c>
      <c r="MX1339" s="62">
        <f t="shared" si="1029"/>
        <v>0</v>
      </c>
      <c r="MY1339" s="62">
        <f t="shared" si="1029"/>
        <v>1000000</v>
      </c>
      <c r="MZ1339" s="62">
        <f t="shared" si="1029"/>
        <v>0</v>
      </c>
      <c r="NA1339" s="62">
        <f t="shared" si="1029"/>
        <v>0</v>
      </c>
      <c r="NB1339" s="62">
        <f t="shared" si="1029"/>
        <v>0</v>
      </c>
      <c r="NC1339" s="62">
        <f t="shared" si="1029"/>
        <v>0</v>
      </c>
      <c r="ND1339" s="62">
        <f t="shared" si="1029"/>
        <v>1000000</v>
      </c>
      <c r="NJ1339" s="62" t="s">
        <v>185</v>
      </c>
      <c r="NK1339" s="62" t="s">
        <v>186</v>
      </c>
      <c r="NL1339" s="62">
        <f t="shared" ref="NL1339:NT1339" si="1030">NL1333</f>
        <v>1000000</v>
      </c>
      <c r="NM1339" s="62">
        <f t="shared" si="1030"/>
        <v>0</v>
      </c>
      <c r="NN1339" s="62">
        <f t="shared" si="1030"/>
        <v>0</v>
      </c>
      <c r="NO1339" s="62">
        <f t="shared" si="1030"/>
        <v>1000000</v>
      </c>
      <c r="NP1339" s="62">
        <f t="shared" si="1030"/>
        <v>0</v>
      </c>
      <c r="NQ1339" s="62">
        <f t="shared" si="1030"/>
        <v>0</v>
      </c>
      <c r="NR1339" s="62">
        <f t="shared" si="1030"/>
        <v>0</v>
      </c>
      <c r="NS1339" s="62">
        <f t="shared" si="1030"/>
        <v>0</v>
      </c>
      <c r="NT1339" s="62">
        <f t="shared" si="1030"/>
        <v>1000000</v>
      </c>
      <c r="NZ1339" s="62" t="s">
        <v>185</v>
      </c>
      <c r="OA1339" s="62" t="s">
        <v>186</v>
      </c>
      <c r="OB1339" s="62">
        <f t="shared" ref="OB1339:OJ1339" si="1031">OB1333</f>
        <v>1000000</v>
      </c>
      <c r="OC1339" s="62">
        <f t="shared" si="1031"/>
        <v>0</v>
      </c>
      <c r="OD1339" s="62">
        <f t="shared" si="1031"/>
        <v>0</v>
      </c>
      <c r="OE1339" s="62">
        <f t="shared" si="1031"/>
        <v>1000000</v>
      </c>
      <c r="OF1339" s="62">
        <f t="shared" si="1031"/>
        <v>0</v>
      </c>
      <c r="OG1339" s="62">
        <f t="shared" si="1031"/>
        <v>0</v>
      </c>
      <c r="OH1339" s="62">
        <f t="shared" si="1031"/>
        <v>0</v>
      </c>
      <c r="OI1339" s="62">
        <f t="shared" si="1031"/>
        <v>0</v>
      </c>
      <c r="OJ1339" s="62">
        <f t="shared" si="1031"/>
        <v>1000000</v>
      </c>
      <c r="OP1339" s="62" t="s">
        <v>185</v>
      </c>
      <c r="OQ1339" s="62" t="s">
        <v>186</v>
      </c>
      <c r="OR1339" s="62">
        <f t="shared" ref="OR1339:OZ1339" si="1032">OR1333</f>
        <v>1000000</v>
      </c>
      <c r="OS1339" s="62">
        <f t="shared" si="1032"/>
        <v>0</v>
      </c>
      <c r="OT1339" s="62">
        <f t="shared" si="1032"/>
        <v>0</v>
      </c>
      <c r="OU1339" s="62">
        <f t="shared" si="1032"/>
        <v>1000000</v>
      </c>
      <c r="OV1339" s="62">
        <f t="shared" si="1032"/>
        <v>0</v>
      </c>
      <c r="OW1339" s="62">
        <f t="shared" si="1032"/>
        <v>0</v>
      </c>
      <c r="OX1339" s="62">
        <f t="shared" si="1032"/>
        <v>0</v>
      </c>
      <c r="OY1339" s="62">
        <f t="shared" si="1032"/>
        <v>0</v>
      </c>
      <c r="OZ1339" s="62">
        <f t="shared" si="1032"/>
        <v>1000000</v>
      </c>
      <c r="PF1339" s="62" t="s">
        <v>185</v>
      </c>
      <c r="PG1339" s="62" t="s">
        <v>186</v>
      </c>
      <c r="PH1339" s="62">
        <f t="shared" ref="PH1339:PP1339" si="1033">PH1333</f>
        <v>1000000</v>
      </c>
      <c r="PI1339" s="62">
        <f t="shared" si="1033"/>
        <v>0</v>
      </c>
      <c r="PJ1339" s="62">
        <f t="shared" si="1033"/>
        <v>0</v>
      </c>
      <c r="PK1339" s="62">
        <f t="shared" si="1033"/>
        <v>1000000</v>
      </c>
      <c r="PL1339" s="62">
        <f t="shared" si="1033"/>
        <v>0</v>
      </c>
      <c r="PM1339" s="62">
        <f t="shared" si="1033"/>
        <v>0</v>
      </c>
      <c r="PN1339" s="62">
        <f t="shared" si="1033"/>
        <v>0</v>
      </c>
      <c r="PO1339" s="62">
        <f t="shared" si="1033"/>
        <v>0</v>
      </c>
      <c r="PP1339" s="62">
        <f t="shared" si="1033"/>
        <v>1000000</v>
      </c>
      <c r="PV1339" s="62" t="s">
        <v>185</v>
      </c>
      <c r="PW1339" s="62" t="s">
        <v>186</v>
      </c>
      <c r="PX1339" s="62">
        <f t="shared" ref="PX1339:QF1339" si="1034">PX1333</f>
        <v>1000000</v>
      </c>
      <c r="PY1339" s="62">
        <f t="shared" si="1034"/>
        <v>0</v>
      </c>
      <c r="PZ1339" s="62">
        <f t="shared" si="1034"/>
        <v>0</v>
      </c>
      <c r="QA1339" s="62">
        <f t="shared" si="1034"/>
        <v>1000000</v>
      </c>
      <c r="QB1339" s="62">
        <f t="shared" si="1034"/>
        <v>0</v>
      </c>
      <c r="QC1339" s="62">
        <f t="shared" si="1034"/>
        <v>0</v>
      </c>
      <c r="QD1339" s="62">
        <f t="shared" si="1034"/>
        <v>0</v>
      </c>
      <c r="QE1339" s="62">
        <f t="shared" si="1034"/>
        <v>0</v>
      </c>
      <c r="QF1339" s="62">
        <f t="shared" si="1034"/>
        <v>1000000</v>
      </c>
      <c r="QL1339" s="62" t="s">
        <v>185</v>
      </c>
      <c r="QM1339" s="62" t="s">
        <v>186</v>
      </c>
      <c r="QN1339" s="62">
        <f t="shared" ref="QN1339:QV1339" si="1035">QN1333</f>
        <v>1000000</v>
      </c>
      <c r="QO1339" s="62">
        <f t="shared" si="1035"/>
        <v>0</v>
      </c>
      <c r="QP1339" s="62">
        <f t="shared" si="1035"/>
        <v>0</v>
      </c>
      <c r="QQ1339" s="62">
        <f t="shared" si="1035"/>
        <v>1000000</v>
      </c>
      <c r="QR1339" s="62">
        <f t="shared" si="1035"/>
        <v>0</v>
      </c>
      <c r="QS1339" s="62">
        <f t="shared" si="1035"/>
        <v>0</v>
      </c>
      <c r="QT1339" s="62">
        <f t="shared" si="1035"/>
        <v>0</v>
      </c>
      <c r="QU1339" s="62">
        <f t="shared" si="1035"/>
        <v>0</v>
      </c>
      <c r="QV1339" s="62">
        <f t="shared" si="1035"/>
        <v>1000000</v>
      </c>
      <c r="RB1339" s="62" t="s">
        <v>185</v>
      </c>
      <c r="RC1339" s="62" t="s">
        <v>186</v>
      </c>
      <c r="RD1339" s="62">
        <f t="shared" ref="RD1339:RL1339" si="1036">RD1333</f>
        <v>1000000</v>
      </c>
      <c r="RE1339" s="62">
        <f t="shared" si="1036"/>
        <v>0</v>
      </c>
      <c r="RF1339" s="62">
        <f t="shared" si="1036"/>
        <v>0</v>
      </c>
      <c r="RG1339" s="62">
        <f t="shared" si="1036"/>
        <v>1000000</v>
      </c>
      <c r="RH1339" s="62">
        <f t="shared" si="1036"/>
        <v>0</v>
      </c>
      <c r="RI1339" s="62">
        <f t="shared" si="1036"/>
        <v>0</v>
      </c>
      <c r="RJ1339" s="62">
        <f t="shared" si="1036"/>
        <v>0</v>
      </c>
      <c r="RK1339" s="62">
        <f t="shared" si="1036"/>
        <v>0</v>
      </c>
      <c r="RL1339" s="62">
        <f t="shared" si="1036"/>
        <v>1000000</v>
      </c>
      <c r="RR1339" s="62" t="s">
        <v>185</v>
      </c>
      <c r="RS1339" s="62" t="s">
        <v>186</v>
      </c>
      <c r="RT1339" s="62">
        <f t="shared" ref="RT1339:SB1339" si="1037">RT1333</f>
        <v>1000000</v>
      </c>
      <c r="RU1339" s="62">
        <f t="shared" si="1037"/>
        <v>0</v>
      </c>
      <c r="RV1339" s="62">
        <f t="shared" si="1037"/>
        <v>0</v>
      </c>
      <c r="RW1339" s="62">
        <f t="shared" si="1037"/>
        <v>1000000</v>
      </c>
      <c r="RX1339" s="62">
        <f t="shared" si="1037"/>
        <v>0</v>
      </c>
      <c r="RY1339" s="62">
        <f t="shared" si="1037"/>
        <v>0</v>
      </c>
      <c r="RZ1339" s="62">
        <f t="shared" si="1037"/>
        <v>0</v>
      </c>
      <c r="SA1339" s="62">
        <f t="shared" si="1037"/>
        <v>0</v>
      </c>
      <c r="SB1339" s="62">
        <f t="shared" si="1037"/>
        <v>1000000</v>
      </c>
      <c r="SH1339" s="62" t="s">
        <v>185</v>
      </c>
      <c r="SI1339" s="62" t="s">
        <v>186</v>
      </c>
      <c r="SJ1339" s="62">
        <f t="shared" ref="SJ1339:SR1339" si="1038">SJ1333</f>
        <v>1000000</v>
      </c>
      <c r="SK1339" s="62">
        <f t="shared" si="1038"/>
        <v>0</v>
      </c>
      <c r="SL1339" s="62">
        <f t="shared" si="1038"/>
        <v>0</v>
      </c>
      <c r="SM1339" s="62">
        <f t="shared" si="1038"/>
        <v>1000000</v>
      </c>
      <c r="SN1339" s="62">
        <f t="shared" si="1038"/>
        <v>0</v>
      </c>
      <c r="SO1339" s="62">
        <f t="shared" si="1038"/>
        <v>0</v>
      </c>
      <c r="SP1339" s="62">
        <f t="shared" si="1038"/>
        <v>0</v>
      </c>
      <c r="SQ1339" s="62">
        <f t="shared" si="1038"/>
        <v>0</v>
      </c>
      <c r="SR1339" s="62">
        <f t="shared" si="1038"/>
        <v>1000000</v>
      </c>
      <c r="SX1339" s="62" t="s">
        <v>185</v>
      </c>
      <c r="SY1339" s="62" t="s">
        <v>186</v>
      </c>
      <c r="SZ1339" s="62">
        <f t="shared" ref="SZ1339:TH1339" si="1039">SZ1333</f>
        <v>1000000</v>
      </c>
      <c r="TA1339" s="62">
        <f t="shared" si="1039"/>
        <v>0</v>
      </c>
      <c r="TB1339" s="62">
        <f t="shared" si="1039"/>
        <v>0</v>
      </c>
      <c r="TC1339" s="62">
        <f t="shared" si="1039"/>
        <v>1000000</v>
      </c>
      <c r="TD1339" s="62">
        <f t="shared" si="1039"/>
        <v>0</v>
      </c>
      <c r="TE1339" s="62">
        <f t="shared" si="1039"/>
        <v>0</v>
      </c>
      <c r="TF1339" s="62">
        <f t="shared" si="1039"/>
        <v>0</v>
      </c>
      <c r="TG1339" s="62">
        <f t="shared" si="1039"/>
        <v>0</v>
      </c>
      <c r="TH1339" s="62">
        <f t="shared" si="1039"/>
        <v>1000000</v>
      </c>
      <c r="TN1339" s="62" t="s">
        <v>185</v>
      </c>
      <c r="TO1339" s="62" t="s">
        <v>186</v>
      </c>
      <c r="TP1339" s="62">
        <f t="shared" ref="TP1339:TX1339" si="1040">TP1333</f>
        <v>1000000</v>
      </c>
      <c r="TQ1339" s="62">
        <f t="shared" si="1040"/>
        <v>0</v>
      </c>
      <c r="TR1339" s="62">
        <f t="shared" si="1040"/>
        <v>0</v>
      </c>
      <c r="TS1339" s="62">
        <f t="shared" si="1040"/>
        <v>1000000</v>
      </c>
      <c r="TT1339" s="62">
        <f t="shared" si="1040"/>
        <v>0</v>
      </c>
      <c r="TU1339" s="62">
        <f t="shared" si="1040"/>
        <v>0</v>
      </c>
      <c r="TV1339" s="62">
        <f t="shared" si="1040"/>
        <v>0</v>
      </c>
      <c r="TW1339" s="62">
        <f t="shared" si="1040"/>
        <v>0</v>
      </c>
      <c r="TX1339" s="62">
        <f t="shared" si="1040"/>
        <v>1000000</v>
      </c>
      <c r="UD1339" s="62" t="s">
        <v>185</v>
      </c>
      <c r="UE1339" s="62" t="s">
        <v>186</v>
      </c>
      <c r="UF1339" s="62">
        <f t="shared" ref="UF1339:UN1339" si="1041">UF1333</f>
        <v>1000000</v>
      </c>
      <c r="UG1339" s="62">
        <f t="shared" si="1041"/>
        <v>0</v>
      </c>
      <c r="UH1339" s="62">
        <f t="shared" si="1041"/>
        <v>0</v>
      </c>
      <c r="UI1339" s="62">
        <f t="shared" si="1041"/>
        <v>1000000</v>
      </c>
      <c r="UJ1339" s="62">
        <f t="shared" si="1041"/>
        <v>0</v>
      </c>
      <c r="UK1339" s="62">
        <f t="shared" si="1041"/>
        <v>0</v>
      </c>
      <c r="UL1339" s="62">
        <f t="shared" si="1041"/>
        <v>0</v>
      </c>
      <c r="UM1339" s="62">
        <f t="shared" si="1041"/>
        <v>0</v>
      </c>
      <c r="UN1339" s="62">
        <f t="shared" si="1041"/>
        <v>1000000</v>
      </c>
      <c r="UT1339" s="62" t="s">
        <v>185</v>
      </c>
      <c r="UU1339" s="62" t="s">
        <v>186</v>
      </c>
      <c r="UV1339" s="62">
        <f t="shared" ref="UV1339:VD1339" si="1042">UV1333</f>
        <v>1000000</v>
      </c>
      <c r="UW1339" s="62">
        <f t="shared" si="1042"/>
        <v>0</v>
      </c>
      <c r="UX1339" s="62">
        <f t="shared" si="1042"/>
        <v>0</v>
      </c>
      <c r="UY1339" s="62">
        <f t="shared" si="1042"/>
        <v>1000000</v>
      </c>
      <c r="UZ1339" s="62">
        <f t="shared" si="1042"/>
        <v>0</v>
      </c>
      <c r="VA1339" s="62">
        <f t="shared" si="1042"/>
        <v>0</v>
      </c>
      <c r="VB1339" s="62">
        <f t="shared" si="1042"/>
        <v>0</v>
      </c>
      <c r="VC1339" s="62">
        <f t="shared" si="1042"/>
        <v>0</v>
      </c>
      <c r="VD1339" s="62">
        <f t="shared" si="1042"/>
        <v>1000000</v>
      </c>
      <c r="VJ1339" s="62" t="s">
        <v>185</v>
      </c>
      <c r="VK1339" s="62" t="s">
        <v>186</v>
      </c>
      <c r="VL1339" s="62">
        <f t="shared" ref="VL1339:VT1339" si="1043">VL1333</f>
        <v>1000000</v>
      </c>
      <c r="VM1339" s="62">
        <f t="shared" si="1043"/>
        <v>0</v>
      </c>
      <c r="VN1339" s="62">
        <f t="shared" si="1043"/>
        <v>0</v>
      </c>
      <c r="VO1339" s="62">
        <f t="shared" si="1043"/>
        <v>1000000</v>
      </c>
      <c r="VP1339" s="62">
        <f t="shared" si="1043"/>
        <v>0</v>
      </c>
      <c r="VQ1339" s="62">
        <f t="shared" si="1043"/>
        <v>0</v>
      </c>
      <c r="VR1339" s="62">
        <f t="shared" si="1043"/>
        <v>0</v>
      </c>
      <c r="VS1339" s="62">
        <f t="shared" si="1043"/>
        <v>0</v>
      </c>
      <c r="VT1339" s="62">
        <f t="shared" si="1043"/>
        <v>1000000</v>
      </c>
      <c r="VZ1339" s="62" t="s">
        <v>185</v>
      </c>
      <c r="WA1339" s="62" t="s">
        <v>186</v>
      </c>
      <c r="WB1339" s="62">
        <f t="shared" ref="WB1339:WJ1339" si="1044">WB1333</f>
        <v>1000000</v>
      </c>
      <c r="WC1339" s="62">
        <f t="shared" si="1044"/>
        <v>0</v>
      </c>
      <c r="WD1339" s="62">
        <f t="shared" si="1044"/>
        <v>0</v>
      </c>
      <c r="WE1339" s="62">
        <f t="shared" si="1044"/>
        <v>1000000</v>
      </c>
      <c r="WF1339" s="62">
        <f t="shared" si="1044"/>
        <v>0</v>
      </c>
      <c r="WG1339" s="62">
        <f t="shared" si="1044"/>
        <v>0</v>
      </c>
      <c r="WH1339" s="62">
        <f t="shared" si="1044"/>
        <v>0</v>
      </c>
      <c r="WI1339" s="62">
        <f t="shared" si="1044"/>
        <v>0</v>
      </c>
      <c r="WJ1339" s="62">
        <f t="shared" si="1044"/>
        <v>1000000</v>
      </c>
      <c r="WP1339" s="62" t="s">
        <v>185</v>
      </c>
      <c r="WQ1339" s="62" t="s">
        <v>186</v>
      </c>
      <c r="WR1339" s="62">
        <f t="shared" ref="WR1339:WZ1339" si="1045">WR1333</f>
        <v>1000000</v>
      </c>
      <c r="WS1339" s="62">
        <f t="shared" si="1045"/>
        <v>0</v>
      </c>
      <c r="WT1339" s="62">
        <f t="shared" si="1045"/>
        <v>0</v>
      </c>
      <c r="WU1339" s="62">
        <f t="shared" si="1045"/>
        <v>1000000</v>
      </c>
      <c r="WV1339" s="62">
        <f t="shared" si="1045"/>
        <v>0</v>
      </c>
      <c r="WW1339" s="62">
        <f t="shared" si="1045"/>
        <v>0</v>
      </c>
      <c r="WX1339" s="62">
        <f t="shared" si="1045"/>
        <v>0</v>
      </c>
      <c r="WY1339" s="62">
        <f t="shared" si="1045"/>
        <v>0</v>
      </c>
      <c r="WZ1339" s="62">
        <f t="shared" si="1045"/>
        <v>1000000</v>
      </c>
      <c r="XF1339" s="62" t="s">
        <v>185</v>
      </c>
      <c r="XG1339" s="62" t="s">
        <v>186</v>
      </c>
      <c r="XH1339" s="62">
        <f t="shared" ref="XH1339:XP1339" si="1046">XH1333</f>
        <v>1000000</v>
      </c>
      <c r="XI1339" s="62">
        <f t="shared" si="1046"/>
        <v>0</v>
      </c>
      <c r="XJ1339" s="62">
        <f t="shared" si="1046"/>
        <v>0</v>
      </c>
      <c r="XK1339" s="62">
        <f t="shared" si="1046"/>
        <v>1000000</v>
      </c>
      <c r="XL1339" s="62">
        <f t="shared" si="1046"/>
        <v>0</v>
      </c>
      <c r="XM1339" s="62">
        <f t="shared" si="1046"/>
        <v>0</v>
      </c>
      <c r="XN1339" s="62">
        <f t="shared" si="1046"/>
        <v>0</v>
      </c>
      <c r="XO1339" s="62">
        <f t="shared" si="1046"/>
        <v>0</v>
      </c>
      <c r="XP1339" s="62">
        <f t="shared" si="1046"/>
        <v>1000000</v>
      </c>
      <c r="XV1339" s="62" t="s">
        <v>185</v>
      </c>
      <c r="XW1339" s="62" t="s">
        <v>186</v>
      </c>
      <c r="XX1339" s="62">
        <f t="shared" ref="XX1339:YF1339" si="1047">XX1333</f>
        <v>1000000</v>
      </c>
      <c r="XY1339" s="62">
        <f t="shared" si="1047"/>
        <v>0</v>
      </c>
      <c r="XZ1339" s="62">
        <f t="shared" si="1047"/>
        <v>0</v>
      </c>
      <c r="YA1339" s="62">
        <f t="shared" si="1047"/>
        <v>1000000</v>
      </c>
      <c r="YB1339" s="62">
        <f t="shared" si="1047"/>
        <v>0</v>
      </c>
      <c r="YC1339" s="62">
        <f t="shared" si="1047"/>
        <v>0</v>
      </c>
      <c r="YD1339" s="62">
        <f t="shared" si="1047"/>
        <v>0</v>
      </c>
      <c r="YE1339" s="62">
        <f t="shared" si="1047"/>
        <v>0</v>
      </c>
      <c r="YF1339" s="62">
        <f t="shared" si="1047"/>
        <v>1000000</v>
      </c>
      <c r="YL1339" s="62" t="s">
        <v>185</v>
      </c>
      <c r="YM1339" s="62" t="s">
        <v>186</v>
      </c>
      <c r="YN1339" s="62">
        <f t="shared" ref="YN1339:YV1339" si="1048">YN1333</f>
        <v>1000000</v>
      </c>
      <c r="YO1339" s="62">
        <f t="shared" si="1048"/>
        <v>0</v>
      </c>
      <c r="YP1339" s="62">
        <f t="shared" si="1048"/>
        <v>0</v>
      </c>
      <c r="YQ1339" s="62">
        <f t="shared" si="1048"/>
        <v>1000000</v>
      </c>
      <c r="YR1339" s="62">
        <f t="shared" si="1048"/>
        <v>0</v>
      </c>
      <c r="YS1339" s="62">
        <f t="shared" si="1048"/>
        <v>0</v>
      </c>
      <c r="YT1339" s="62">
        <f t="shared" si="1048"/>
        <v>0</v>
      </c>
      <c r="YU1339" s="62">
        <f t="shared" si="1048"/>
        <v>0</v>
      </c>
      <c r="YV1339" s="62">
        <f t="shared" si="1048"/>
        <v>1000000</v>
      </c>
      <c r="ZB1339" s="62" t="s">
        <v>185</v>
      </c>
      <c r="ZC1339" s="62" t="s">
        <v>186</v>
      </c>
      <c r="ZD1339" s="62">
        <f t="shared" ref="ZD1339:ZL1339" si="1049">ZD1333</f>
        <v>1000000</v>
      </c>
      <c r="ZE1339" s="62">
        <f t="shared" si="1049"/>
        <v>0</v>
      </c>
      <c r="ZF1339" s="62">
        <f t="shared" si="1049"/>
        <v>0</v>
      </c>
      <c r="ZG1339" s="62">
        <f t="shared" si="1049"/>
        <v>1000000</v>
      </c>
      <c r="ZH1339" s="62">
        <f t="shared" si="1049"/>
        <v>0</v>
      </c>
      <c r="ZI1339" s="62">
        <f t="shared" si="1049"/>
        <v>0</v>
      </c>
      <c r="ZJ1339" s="62">
        <f t="shared" si="1049"/>
        <v>0</v>
      </c>
      <c r="ZK1339" s="62">
        <f t="shared" si="1049"/>
        <v>0</v>
      </c>
      <c r="ZL1339" s="62">
        <f t="shared" si="1049"/>
        <v>1000000</v>
      </c>
      <c r="ZR1339" s="62" t="s">
        <v>185</v>
      </c>
      <c r="ZS1339" s="62" t="s">
        <v>186</v>
      </c>
      <c r="ZT1339" s="62">
        <f t="shared" ref="ZT1339:AAB1339" si="1050">ZT1333</f>
        <v>1000000</v>
      </c>
      <c r="ZU1339" s="62">
        <f t="shared" si="1050"/>
        <v>0</v>
      </c>
      <c r="ZV1339" s="62">
        <f t="shared" si="1050"/>
        <v>0</v>
      </c>
      <c r="ZW1339" s="62">
        <f t="shared" si="1050"/>
        <v>1000000</v>
      </c>
      <c r="ZX1339" s="62">
        <f t="shared" si="1050"/>
        <v>0</v>
      </c>
      <c r="ZY1339" s="62">
        <f t="shared" si="1050"/>
        <v>0</v>
      </c>
      <c r="ZZ1339" s="62">
        <f t="shared" si="1050"/>
        <v>0</v>
      </c>
      <c r="AAA1339" s="62">
        <f t="shared" si="1050"/>
        <v>0</v>
      </c>
      <c r="AAB1339" s="62">
        <f t="shared" si="1050"/>
        <v>1000000</v>
      </c>
      <c r="AAH1339" s="62" t="s">
        <v>185</v>
      </c>
      <c r="AAI1339" s="62" t="s">
        <v>186</v>
      </c>
      <c r="AAJ1339" s="62">
        <f t="shared" ref="AAJ1339:AAR1339" si="1051">AAJ1333</f>
        <v>1000000</v>
      </c>
      <c r="AAK1339" s="62">
        <f t="shared" si="1051"/>
        <v>0</v>
      </c>
      <c r="AAL1339" s="62">
        <f t="shared" si="1051"/>
        <v>0</v>
      </c>
      <c r="AAM1339" s="62">
        <f t="shared" si="1051"/>
        <v>1000000</v>
      </c>
      <c r="AAN1339" s="62">
        <f t="shared" si="1051"/>
        <v>0</v>
      </c>
      <c r="AAO1339" s="62">
        <f t="shared" si="1051"/>
        <v>0</v>
      </c>
      <c r="AAP1339" s="62">
        <f t="shared" si="1051"/>
        <v>0</v>
      </c>
      <c r="AAQ1339" s="62">
        <f t="shared" si="1051"/>
        <v>0</v>
      </c>
      <c r="AAR1339" s="62">
        <f t="shared" si="1051"/>
        <v>1000000</v>
      </c>
      <c r="AAX1339" s="62" t="s">
        <v>185</v>
      </c>
      <c r="AAY1339" s="62" t="s">
        <v>186</v>
      </c>
      <c r="AAZ1339" s="62">
        <f t="shared" ref="AAZ1339:ABH1339" si="1052">AAZ1333</f>
        <v>1000000</v>
      </c>
      <c r="ABA1339" s="62">
        <f t="shared" si="1052"/>
        <v>0</v>
      </c>
      <c r="ABB1339" s="62">
        <f t="shared" si="1052"/>
        <v>0</v>
      </c>
      <c r="ABC1339" s="62">
        <f t="shared" si="1052"/>
        <v>1000000</v>
      </c>
      <c r="ABD1339" s="62">
        <f t="shared" si="1052"/>
        <v>0</v>
      </c>
      <c r="ABE1339" s="62">
        <f t="shared" si="1052"/>
        <v>0</v>
      </c>
      <c r="ABF1339" s="62">
        <f t="shared" si="1052"/>
        <v>0</v>
      </c>
      <c r="ABG1339" s="62">
        <f t="shared" si="1052"/>
        <v>0</v>
      </c>
      <c r="ABH1339" s="62">
        <f t="shared" si="1052"/>
        <v>1000000</v>
      </c>
      <c r="ABN1339" s="62" t="s">
        <v>185</v>
      </c>
      <c r="ABO1339" s="62" t="s">
        <v>186</v>
      </c>
      <c r="ABP1339" s="62">
        <f t="shared" ref="ABP1339:ABX1339" si="1053">ABP1333</f>
        <v>1000000</v>
      </c>
      <c r="ABQ1339" s="62">
        <f t="shared" si="1053"/>
        <v>0</v>
      </c>
      <c r="ABR1339" s="62">
        <f t="shared" si="1053"/>
        <v>0</v>
      </c>
      <c r="ABS1339" s="62">
        <f t="shared" si="1053"/>
        <v>1000000</v>
      </c>
      <c r="ABT1339" s="62">
        <f t="shared" si="1053"/>
        <v>0</v>
      </c>
      <c r="ABU1339" s="62">
        <f t="shared" si="1053"/>
        <v>0</v>
      </c>
      <c r="ABV1339" s="62">
        <f t="shared" si="1053"/>
        <v>0</v>
      </c>
      <c r="ABW1339" s="62">
        <f t="shared" si="1053"/>
        <v>0</v>
      </c>
      <c r="ABX1339" s="62">
        <f t="shared" si="1053"/>
        <v>1000000</v>
      </c>
      <c r="ACD1339" s="62" t="s">
        <v>185</v>
      </c>
      <c r="ACE1339" s="62" t="s">
        <v>186</v>
      </c>
      <c r="ACF1339" s="62">
        <f t="shared" ref="ACF1339:ACN1339" si="1054">ACF1333</f>
        <v>1000000</v>
      </c>
      <c r="ACG1339" s="62">
        <f t="shared" si="1054"/>
        <v>0</v>
      </c>
      <c r="ACH1339" s="62">
        <f t="shared" si="1054"/>
        <v>0</v>
      </c>
      <c r="ACI1339" s="62">
        <f t="shared" si="1054"/>
        <v>1000000</v>
      </c>
      <c r="ACJ1339" s="62">
        <f t="shared" si="1054"/>
        <v>0</v>
      </c>
      <c r="ACK1339" s="62">
        <f t="shared" si="1054"/>
        <v>0</v>
      </c>
      <c r="ACL1339" s="62">
        <f t="shared" si="1054"/>
        <v>0</v>
      </c>
      <c r="ACM1339" s="62">
        <f t="shared" si="1054"/>
        <v>0</v>
      </c>
      <c r="ACN1339" s="62">
        <f t="shared" si="1054"/>
        <v>1000000</v>
      </c>
      <c r="ACT1339" s="62" t="s">
        <v>185</v>
      </c>
      <c r="ACU1339" s="62" t="s">
        <v>186</v>
      </c>
      <c r="ACV1339" s="62">
        <f t="shared" ref="ACV1339:ADD1339" si="1055">ACV1333</f>
        <v>1000000</v>
      </c>
      <c r="ACW1339" s="62">
        <f t="shared" si="1055"/>
        <v>0</v>
      </c>
      <c r="ACX1339" s="62">
        <f t="shared" si="1055"/>
        <v>0</v>
      </c>
      <c r="ACY1339" s="62">
        <f t="shared" si="1055"/>
        <v>1000000</v>
      </c>
      <c r="ACZ1339" s="62">
        <f t="shared" si="1055"/>
        <v>0</v>
      </c>
      <c r="ADA1339" s="62">
        <f t="shared" si="1055"/>
        <v>0</v>
      </c>
      <c r="ADB1339" s="62">
        <f t="shared" si="1055"/>
        <v>0</v>
      </c>
      <c r="ADC1339" s="62">
        <f t="shared" si="1055"/>
        <v>0</v>
      </c>
      <c r="ADD1339" s="62">
        <f t="shared" si="1055"/>
        <v>1000000</v>
      </c>
      <c r="ADJ1339" s="62" t="s">
        <v>185</v>
      </c>
      <c r="ADK1339" s="62" t="s">
        <v>186</v>
      </c>
      <c r="ADL1339" s="62">
        <f t="shared" ref="ADL1339:ADT1339" si="1056">ADL1333</f>
        <v>1000000</v>
      </c>
      <c r="ADM1339" s="62">
        <f t="shared" si="1056"/>
        <v>0</v>
      </c>
      <c r="ADN1339" s="62">
        <f t="shared" si="1056"/>
        <v>0</v>
      </c>
      <c r="ADO1339" s="62">
        <f t="shared" si="1056"/>
        <v>1000000</v>
      </c>
      <c r="ADP1339" s="62">
        <f t="shared" si="1056"/>
        <v>0</v>
      </c>
      <c r="ADQ1339" s="62">
        <f t="shared" si="1056"/>
        <v>0</v>
      </c>
      <c r="ADR1339" s="62">
        <f t="shared" si="1056"/>
        <v>0</v>
      </c>
      <c r="ADS1339" s="62">
        <f t="shared" si="1056"/>
        <v>0</v>
      </c>
      <c r="ADT1339" s="62">
        <f t="shared" si="1056"/>
        <v>1000000</v>
      </c>
      <c r="ADZ1339" s="62" t="s">
        <v>185</v>
      </c>
      <c r="AEA1339" s="62" t="s">
        <v>186</v>
      </c>
      <c r="AEB1339" s="62">
        <f t="shared" ref="AEB1339:AEJ1339" si="1057">AEB1333</f>
        <v>1000000</v>
      </c>
      <c r="AEC1339" s="62">
        <f t="shared" si="1057"/>
        <v>0</v>
      </c>
      <c r="AED1339" s="62">
        <f t="shared" si="1057"/>
        <v>0</v>
      </c>
      <c r="AEE1339" s="62">
        <f t="shared" si="1057"/>
        <v>1000000</v>
      </c>
      <c r="AEF1339" s="62">
        <f t="shared" si="1057"/>
        <v>0</v>
      </c>
      <c r="AEG1339" s="62">
        <f t="shared" si="1057"/>
        <v>0</v>
      </c>
      <c r="AEH1339" s="62">
        <f t="shared" si="1057"/>
        <v>0</v>
      </c>
      <c r="AEI1339" s="62">
        <f t="shared" si="1057"/>
        <v>0</v>
      </c>
      <c r="AEJ1339" s="62">
        <f t="shared" si="1057"/>
        <v>1000000</v>
      </c>
      <c r="AEP1339" s="62" t="s">
        <v>185</v>
      </c>
      <c r="AEQ1339" s="62" t="s">
        <v>186</v>
      </c>
      <c r="AER1339" s="62">
        <f t="shared" ref="AER1339:AEZ1339" si="1058">AER1333</f>
        <v>1000000</v>
      </c>
      <c r="AES1339" s="62">
        <f t="shared" si="1058"/>
        <v>0</v>
      </c>
      <c r="AET1339" s="62">
        <f t="shared" si="1058"/>
        <v>0</v>
      </c>
      <c r="AEU1339" s="62">
        <f t="shared" si="1058"/>
        <v>1000000</v>
      </c>
      <c r="AEV1339" s="62">
        <f t="shared" si="1058"/>
        <v>0</v>
      </c>
      <c r="AEW1339" s="62">
        <f t="shared" si="1058"/>
        <v>0</v>
      </c>
      <c r="AEX1339" s="62">
        <f t="shared" si="1058"/>
        <v>0</v>
      </c>
      <c r="AEY1339" s="62">
        <f t="shared" si="1058"/>
        <v>0</v>
      </c>
      <c r="AEZ1339" s="62">
        <f t="shared" si="1058"/>
        <v>1000000</v>
      </c>
      <c r="AFF1339" s="62" t="s">
        <v>185</v>
      </c>
      <c r="AFG1339" s="62" t="s">
        <v>186</v>
      </c>
      <c r="AFH1339" s="62">
        <f t="shared" ref="AFH1339:AFP1339" si="1059">AFH1333</f>
        <v>1000000</v>
      </c>
      <c r="AFI1339" s="62">
        <f t="shared" si="1059"/>
        <v>0</v>
      </c>
      <c r="AFJ1339" s="62">
        <f t="shared" si="1059"/>
        <v>0</v>
      </c>
      <c r="AFK1339" s="62">
        <f t="shared" si="1059"/>
        <v>1000000</v>
      </c>
      <c r="AFL1339" s="62">
        <f t="shared" si="1059"/>
        <v>0</v>
      </c>
      <c r="AFM1339" s="62">
        <f t="shared" si="1059"/>
        <v>0</v>
      </c>
      <c r="AFN1339" s="62">
        <f t="shared" si="1059"/>
        <v>0</v>
      </c>
      <c r="AFO1339" s="62">
        <f t="shared" si="1059"/>
        <v>0</v>
      </c>
      <c r="AFP1339" s="62">
        <f t="shared" si="1059"/>
        <v>1000000</v>
      </c>
      <c r="AFV1339" s="62" t="s">
        <v>185</v>
      </c>
      <c r="AFW1339" s="62" t="s">
        <v>186</v>
      </c>
      <c r="AFX1339" s="62">
        <f t="shared" ref="AFX1339:AGF1339" si="1060">AFX1333</f>
        <v>1000000</v>
      </c>
      <c r="AFY1339" s="62">
        <f t="shared" si="1060"/>
        <v>0</v>
      </c>
      <c r="AFZ1339" s="62">
        <f t="shared" si="1060"/>
        <v>0</v>
      </c>
      <c r="AGA1339" s="62">
        <f t="shared" si="1060"/>
        <v>1000000</v>
      </c>
      <c r="AGB1339" s="62">
        <f t="shared" si="1060"/>
        <v>0</v>
      </c>
      <c r="AGC1339" s="62">
        <f t="shared" si="1060"/>
        <v>0</v>
      </c>
      <c r="AGD1339" s="62">
        <f t="shared" si="1060"/>
        <v>0</v>
      </c>
      <c r="AGE1339" s="62">
        <f t="shared" si="1060"/>
        <v>0</v>
      </c>
      <c r="AGF1339" s="62">
        <f t="shared" si="1060"/>
        <v>1000000</v>
      </c>
      <c r="AGL1339" s="62" t="s">
        <v>185</v>
      </c>
      <c r="AGM1339" s="62" t="s">
        <v>186</v>
      </c>
      <c r="AGN1339" s="62">
        <f t="shared" ref="AGN1339:AGV1339" si="1061">AGN1333</f>
        <v>1000000</v>
      </c>
      <c r="AGO1339" s="62">
        <f t="shared" si="1061"/>
        <v>0</v>
      </c>
      <c r="AGP1339" s="62">
        <f t="shared" si="1061"/>
        <v>0</v>
      </c>
      <c r="AGQ1339" s="62">
        <f t="shared" si="1061"/>
        <v>1000000</v>
      </c>
      <c r="AGR1339" s="62">
        <f t="shared" si="1061"/>
        <v>0</v>
      </c>
      <c r="AGS1339" s="62">
        <f t="shared" si="1061"/>
        <v>0</v>
      </c>
      <c r="AGT1339" s="62">
        <f t="shared" si="1061"/>
        <v>0</v>
      </c>
      <c r="AGU1339" s="62">
        <f t="shared" si="1061"/>
        <v>0</v>
      </c>
      <c r="AGV1339" s="62">
        <f t="shared" si="1061"/>
        <v>1000000</v>
      </c>
      <c r="AHB1339" s="62" t="s">
        <v>185</v>
      </c>
      <c r="AHC1339" s="62" t="s">
        <v>186</v>
      </c>
      <c r="AHD1339" s="62">
        <f t="shared" ref="AHD1339:AHL1339" si="1062">AHD1333</f>
        <v>1000000</v>
      </c>
      <c r="AHE1339" s="62">
        <f t="shared" si="1062"/>
        <v>0</v>
      </c>
      <c r="AHF1339" s="62">
        <f t="shared" si="1062"/>
        <v>0</v>
      </c>
      <c r="AHG1339" s="62">
        <f t="shared" si="1062"/>
        <v>1000000</v>
      </c>
      <c r="AHH1339" s="62">
        <f t="shared" si="1062"/>
        <v>0</v>
      </c>
      <c r="AHI1339" s="62">
        <f t="shared" si="1062"/>
        <v>0</v>
      </c>
      <c r="AHJ1339" s="62">
        <f t="shared" si="1062"/>
        <v>0</v>
      </c>
      <c r="AHK1339" s="62">
        <f t="shared" si="1062"/>
        <v>0</v>
      </c>
      <c r="AHL1339" s="62">
        <f t="shared" si="1062"/>
        <v>1000000</v>
      </c>
      <c r="AHR1339" s="62" t="s">
        <v>185</v>
      </c>
      <c r="AHS1339" s="62" t="s">
        <v>186</v>
      </c>
      <c r="AHT1339" s="62">
        <f t="shared" ref="AHT1339:AIB1339" si="1063">AHT1333</f>
        <v>1000000</v>
      </c>
      <c r="AHU1339" s="62">
        <f t="shared" si="1063"/>
        <v>0</v>
      </c>
      <c r="AHV1339" s="62">
        <f t="shared" si="1063"/>
        <v>0</v>
      </c>
      <c r="AHW1339" s="62">
        <f t="shared" si="1063"/>
        <v>1000000</v>
      </c>
      <c r="AHX1339" s="62">
        <f t="shared" si="1063"/>
        <v>0</v>
      </c>
      <c r="AHY1339" s="62">
        <f t="shared" si="1063"/>
        <v>0</v>
      </c>
      <c r="AHZ1339" s="62">
        <f t="shared" si="1063"/>
        <v>0</v>
      </c>
      <c r="AIA1339" s="62">
        <f t="shared" si="1063"/>
        <v>0</v>
      </c>
      <c r="AIB1339" s="62">
        <f t="shared" si="1063"/>
        <v>1000000</v>
      </c>
      <c r="AIH1339" s="62" t="s">
        <v>185</v>
      </c>
      <c r="AII1339" s="62" t="s">
        <v>186</v>
      </c>
      <c r="AIJ1339" s="62">
        <f t="shared" ref="AIJ1339:AIR1339" si="1064">AIJ1333</f>
        <v>1000000</v>
      </c>
      <c r="AIK1339" s="62">
        <f t="shared" si="1064"/>
        <v>0</v>
      </c>
      <c r="AIL1339" s="62">
        <f t="shared" si="1064"/>
        <v>0</v>
      </c>
      <c r="AIM1339" s="62">
        <f t="shared" si="1064"/>
        <v>1000000</v>
      </c>
      <c r="AIN1339" s="62">
        <f t="shared" si="1064"/>
        <v>0</v>
      </c>
      <c r="AIO1339" s="62">
        <f t="shared" si="1064"/>
        <v>0</v>
      </c>
      <c r="AIP1339" s="62">
        <f t="shared" si="1064"/>
        <v>0</v>
      </c>
      <c r="AIQ1339" s="62">
        <f t="shared" si="1064"/>
        <v>0</v>
      </c>
      <c r="AIR1339" s="62">
        <f t="shared" si="1064"/>
        <v>1000000</v>
      </c>
      <c r="AIX1339" s="62" t="s">
        <v>185</v>
      </c>
      <c r="AIY1339" s="62" t="s">
        <v>186</v>
      </c>
      <c r="AIZ1339" s="62">
        <f t="shared" ref="AIZ1339:AJH1339" si="1065">AIZ1333</f>
        <v>1000000</v>
      </c>
      <c r="AJA1339" s="62">
        <f t="shared" si="1065"/>
        <v>0</v>
      </c>
      <c r="AJB1339" s="62">
        <f t="shared" si="1065"/>
        <v>0</v>
      </c>
      <c r="AJC1339" s="62">
        <f t="shared" si="1065"/>
        <v>1000000</v>
      </c>
      <c r="AJD1339" s="62">
        <f t="shared" si="1065"/>
        <v>0</v>
      </c>
      <c r="AJE1339" s="62">
        <f t="shared" si="1065"/>
        <v>0</v>
      </c>
      <c r="AJF1339" s="62">
        <f t="shared" si="1065"/>
        <v>0</v>
      </c>
      <c r="AJG1339" s="62">
        <f t="shared" si="1065"/>
        <v>0</v>
      </c>
      <c r="AJH1339" s="62">
        <f t="shared" si="1065"/>
        <v>1000000</v>
      </c>
      <c r="AJN1339" s="62" t="s">
        <v>185</v>
      </c>
      <c r="AJO1339" s="62" t="s">
        <v>186</v>
      </c>
      <c r="AJP1339" s="62">
        <f t="shared" ref="AJP1339:AJX1339" si="1066">AJP1333</f>
        <v>1000000</v>
      </c>
      <c r="AJQ1339" s="62">
        <f t="shared" si="1066"/>
        <v>0</v>
      </c>
      <c r="AJR1339" s="62">
        <f t="shared" si="1066"/>
        <v>0</v>
      </c>
      <c r="AJS1339" s="62">
        <f t="shared" si="1066"/>
        <v>1000000</v>
      </c>
      <c r="AJT1339" s="62">
        <f t="shared" si="1066"/>
        <v>0</v>
      </c>
      <c r="AJU1339" s="62">
        <f t="shared" si="1066"/>
        <v>0</v>
      </c>
      <c r="AJV1339" s="62">
        <f t="shared" si="1066"/>
        <v>0</v>
      </c>
      <c r="AJW1339" s="62">
        <f t="shared" si="1066"/>
        <v>0</v>
      </c>
      <c r="AJX1339" s="62">
        <f t="shared" si="1066"/>
        <v>1000000</v>
      </c>
      <c r="AKD1339" s="62" t="s">
        <v>185</v>
      </c>
      <c r="AKE1339" s="62" t="s">
        <v>186</v>
      </c>
      <c r="AKF1339" s="62">
        <f t="shared" ref="AKF1339:AKN1339" si="1067">AKF1333</f>
        <v>1000000</v>
      </c>
      <c r="AKG1339" s="62">
        <f t="shared" si="1067"/>
        <v>0</v>
      </c>
      <c r="AKH1339" s="62">
        <f t="shared" si="1067"/>
        <v>0</v>
      </c>
      <c r="AKI1339" s="62">
        <f t="shared" si="1067"/>
        <v>1000000</v>
      </c>
      <c r="AKJ1339" s="62">
        <f t="shared" si="1067"/>
        <v>0</v>
      </c>
      <c r="AKK1339" s="62">
        <f t="shared" si="1067"/>
        <v>0</v>
      </c>
      <c r="AKL1339" s="62">
        <f t="shared" si="1067"/>
        <v>0</v>
      </c>
      <c r="AKM1339" s="62">
        <f t="shared" si="1067"/>
        <v>0</v>
      </c>
      <c r="AKN1339" s="62">
        <f t="shared" si="1067"/>
        <v>1000000</v>
      </c>
      <c r="AKT1339" s="62" t="s">
        <v>185</v>
      </c>
      <c r="AKU1339" s="62" t="s">
        <v>186</v>
      </c>
      <c r="AKV1339" s="62">
        <f t="shared" ref="AKV1339:ALD1339" si="1068">AKV1333</f>
        <v>1000000</v>
      </c>
      <c r="AKW1339" s="62">
        <f t="shared" si="1068"/>
        <v>0</v>
      </c>
      <c r="AKX1339" s="62">
        <f t="shared" si="1068"/>
        <v>0</v>
      </c>
      <c r="AKY1339" s="62">
        <f t="shared" si="1068"/>
        <v>1000000</v>
      </c>
      <c r="AKZ1339" s="62">
        <f t="shared" si="1068"/>
        <v>0</v>
      </c>
      <c r="ALA1339" s="62">
        <f t="shared" si="1068"/>
        <v>0</v>
      </c>
      <c r="ALB1339" s="62">
        <f t="shared" si="1068"/>
        <v>0</v>
      </c>
      <c r="ALC1339" s="62">
        <f t="shared" si="1068"/>
        <v>0</v>
      </c>
      <c r="ALD1339" s="62">
        <f t="shared" si="1068"/>
        <v>1000000</v>
      </c>
      <c r="ALJ1339" s="62" t="s">
        <v>185</v>
      </c>
      <c r="ALK1339" s="62" t="s">
        <v>186</v>
      </c>
      <c r="ALL1339" s="62">
        <f t="shared" ref="ALL1339:ALT1339" si="1069">ALL1333</f>
        <v>1000000</v>
      </c>
      <c r="ALM1339" s="62">
        <f t="shared" si="1069"/>
        <v>0</v>
      </c>
      <c r="ALN1339" s="62">
        <f t="shared" si="1069"/>
        <v>0</v>
      </c>
      <c r="ALO1339" s="62">
        <f t="shared" si="1069"/>
        <v>1000000</v>
      </c>
      <c r="ALP1339" s="62">
        <f t="shared" si="1069"/>
        <v>0</v>
      </c>
      <c r="ALQ1339" s="62">
        <f t="shared" si="1069"/>
        <v>0</v>
      </c>
      <c r="ALR1339" s="62">
        <f t="shared" si="1069"/>
        <v>0</v>
      </c>
      <c r="ALS1339" s="62">
        <f t="shared" si="1069"/>
        <v>0</v>
      </c>
      <c r="ALT1339" s="62">
        <f t="shared" si="1069"/>
        <v>1000000</v>
      </c>
      <c r="ALZ1339" s="62" t="s">
        <v>185</v>
      </c>
      <c r="AMA1339" s="62" t="s">
        <v>186</v>
      </c>
      <c r="AMB1339" s="62">
        <f>AMB1333</f>
        <v>1000000</v>
      </c>
      <c r="AMC1339" s="62">
        <f>AMC1333</f>
        <v>0</v>
      </c>
      <c r="AMD1339" s="62">
        <f>AMD1333</f>
        <v>0</v>
      </c>
      <c r="AME1339" s="62">
        <f>AME1333</f>
        <v>1000000</v>
      </c>
      <c r="AMF1339" s="62">
        <f>AMF1333</f>
        <v>0</v>
      </c>
      <c r="AMG1339" s="62">
        <f>AMG1333</f>
        <v>0</v>
      </c>
      <c r="AMH1339" s="62">
        <f>AMH1333</f>
        <v>0</v>
      </c>
      <c r="AMI1339" s="62">
        <f>AMI1333</f>
        <v>0</v>
      </c>
      <c r="AMJ1339" s="62">
        <f>AMJ1333</f>
        <v>1000000</v>
      </c>
      <c r="AMP1339" s="62" t="s">
        <v>185</v>
      </c>
      <c r="AMQ1339" s="62" t="s">
        <v>186</v>
      </c>
      <c r="AMR1339" s="62">
        <f t="shared" ref="AMR1339:AMZ1339" si="1070">AMR1333</f>
        <v>1000000</v>
      </c>
      <c r="AMS1339" s="62">
        <f t="shared" si="1070"/>
        <v>0</v>
      </c>
      <c r="AMT1339" s="62">
        <f t="shared" si="1070"/>
        <v>0</v>
      </c>
      <c r="AMU1339" s="62">
        <f t="shared" si="1070"/>
        <v>1000000</v>
      </c>
      <c r="AMV1339" s="62">
        <f t="shared" si="1070"/>
        <v>0</v>
      </c>
      <c r="AMW1339" s="62">
        <f t="shared" si="1070"/>
        <v>0</v>
      </c>
      <c r="AMX1339" s="62">
        <f t="shared" si="1070"/>
        <v>0</v>
      </c>
      <c r="AMY1339" s="62">
        <f t="shared" si="1070"/>
        <v>0</v>
      </c>
      <c r="AMZ1339" s="62">
        <f t="shared" si="1070"/>
        <v>1000000</v>
      </c>
      <c r="ANF1339" s="62" t="s">
        <v>185</v>
      </c>
      <c r="ANG1339" s="62" t="s">
        <v>186</v>
      </c>
      <c r="ANH1339" s="62">
        <f t="shared" ref="ANH1339:ANP1339" si="1071">ANH1333</f>
        <v>1000000</v>
      </c>
      <c r="ANI1339" s="62">
        <f t="shared" si="1071"/>
        <v>0</v>
      </c>
      <c r="ANJ1339" s="62">
        <f t="shared" si="1071"/>
        <v>0</v>
      </c>
      <c r="ANK1339" s="62">
        <f t="shared" si="1071"/>
        <v>1000000</v>
      </c>
      <c r="ANL1339" s="62">
        <f t="shared" si="1071"/>
        <v>0</v>
      </c>
      <c r="ANM1339" s="62">
        <f t="shared" si="1071"/>
        <v>0</v>
      </c>
      <c r="ANN1339" s="62">
        <f t="shared" si="1071"/>
        <v>0</v>
      </c>
      <c r="ANO1339" s="62">
        <f t="shared" si="1071"/>
        <v>0</v>
      </c>
      <c r="ANP1339" s="62">
        <f t="shared" si="1071"/>
        <v>1000000</v>
      </c>
      <c r="ANV1339" s="62" t="s">
        <v>185</v>
      </c>
      <c r="ANW1339" s="62" t="s">
        <v>186</v>
      </c>
      <c r="ANX1339" s="62">
        <f t="shared" ref="ANX1339:AOF1339" si="1072">ANX1333</f>
        <v>1000000</v>
      </c>
      <c r="ANY1339" s="62">
        <f t="shared" si="1072"/>
        <v>0</v>
      </c>
      <c r="ANZ1339" s="62">
        <f t="shared" si="1072"/>
        <v>0</v>
      </c>
      <c r="AOA1339" s="62">
        <f t="shared" si="1072"/>
        <v>1000000</v>
      </c>
      <c r="AOB1339" s="62">
        <f t="shared" si="1072"/>
        <v>0</v>
      </c>
      <c r="AOC1339" s="62">
        <f t="shared" si="1072"/>
        <v>0</v>
      </c>
      <c r="AOD1339" s="62">
        <f t="shared" si="1072"/>
        <v>0</v>
      </c>
      <c r="AOE1339" s="62">
        <f t="shared" si="1072"/>
        <v>0</v>
      </c>
      <c r="AOF1339" s="62">
        <f t="shared" si="1072"/>
        <v>1000000</v>
      </c>
      <c r="AOL1339" s="62" t="s">
        <v>185</v>
      </c>
      <c r="AOM1339" s="62" t="s">
        <v>186</v>
      </c>
      <c r="AON1339" s="62">
        <f t="shared" ref="AON1339:AOV1339" si="1073">AON1333</f>
        <v>1000000</v>
      </c>
      <c r="AOO1339" s="62">
        <f t="shared" si="1073"/>
        <v>0</v>
      </c>
      <c r="AOP1339" s="62">
        <f t="shared" si="1073"/>
        <v>0</v>
      </c>
      <c r="AOQ1339" s="62">
        <f t="shared" si="1073"/>
        <v>1000000</v>
      </c>
      <c r="AOR1339" s="62">
        <f t="shared" si="1073"/>
        <v>0</v>
      </c>
      <c r="AOS1339" s="62">
        <f t="shared" si="1073"/>
        <v>0</v>
      </c>
      <c r="AOT1339" s="62">
        <f t="shared" si="1073"/>
        <v>0</v>
      </c>
      <c r="AOU1339" s="62">
        <f t="shared" si="1073"/>
        <v>0</v>
      </c>
      <c r="AOV1339" s="62">
        <f t="shared" si="1073"/>
        <v>1000000</v>
      </c>
      <c r="APB1339" s="62" t="s">
        <v>185</v>
      </c>
      <c r="APC1339" s="62" t="s">
        <v>186</v>
      </c>
      <c r="APD1339" s="62">
        <f t="shared" ref="APD1339:APL1339" si="1074">APD1333</f>
        <v>1000000</v>
      </c>
      <c r="APE1339" s="62">
        <f t="shared" si="1074"/>
        <v>0</v>
      </c>
      <c r="APF1339" s="62">
        <f t="shared" si="1074"/>
        <v>0</v>
      </c>
      <c r="APG1339" s="62">
        <f t="shared" si="1074"/>
        <v>1000000</v>
      </c>
      <c r="APH1339" s="62">
        <f t="shared" si="1074"/>
        <v>0</v>
      </c>
      <c r="API1339" s="62">
        <f t="shared" si="1074"/>
        <v>0</v>
      </c>
      <c r="APJ1339" s="62">
        <f t="shared" si="1074"/>
        <v>0</v>
      </c>
      <c r="APK1339" s="62">
        <f t="shared" si="1074"/>
        <v>0</v>
      </c>
      <c r="APL1339" s="62">
        <f t="shared" si="1074"/>
        <v>1000000</v>
      </c>
      <c r="APR1339" s="62" t="s">
        <v>185</v>
      </c>
      <c r="APS1339" s="62" t="s">
        <v>186</v>
      </c>
      <c r="APT1339" s="62">
        <f t="shared" ref="APT1339:AQB1339" si="1075">APT1333</f>
        <v>1000000</v>
      </c>
      <c r="APU1339" s="62">
        <f t="shared" si="1075"/>
        <v>0</v>
      </c>
      <c r="APV1339" s="62">
        <f t="shared" si="1075"/>
        <v>0</v>
      </c>
      <c r="APW1339" s="62">
        <f t="shared" si="1075"/>
        <v>1000000</v>
      </c>
      <c r="APX1339" s="62">
        <f t="shared" si="1075"/>
        <v>0</v>
      </c>
      <c r="APY1339" s="62">
        <f t="shared" si="1075"/>
        <v>0</v>
      </c>
      <c r="APZ1339" s="62">
        <f t="shared" si="1075"/>
        <v>0</v>
      </c>
      <c r="AQA1339" s="62">
        <f t="shared" si="1075"/>
        <v>0</v>
      </c>
      <c r="AQB1339" s="62">
        <f t="shared" si="1075"/>
        <v>1000000</v>
      </c>
      <c r="AQH1339" s="62" t="s">
        <v>185</v>
      </c>
      <c r="AQI1339" s="62" t="s">
        <v>186</v>
      </c>
      <c r="AQJ1339" s="62">
        <f t="shared" ref="AQJ1339:AQR1339" si="1076">AQJ1333</f>
        <v>1000000</v>
      </c>
      <c r="AQK1339" s="62">
        <f t="shared" si="1076"/>
        <v>0</v>
      </c>
      <c r="AQL1339" s="62">
        <f t="shared" si="1076"/>
        <v>0</v>
      </c>
      <c r="AQM1339" s="62">
        <f t="shared" si="1076"/>
        <v>1000000</v>
      </c>
      <c r="AQN1339" s="62">
        <f t="shared" si="1076"/>
        <v>0</v>
      </c>
      <c r="AQO1339" s="62">
        <f t="shared" si="1076"/>
        <v>0</v>
      </c>
      <c r="AQP1339" s="62">
        <f t="shared" si="1076"/>
        <v>0</v>
      </c>
      <c r="AQQ1339" s="62">
        <f t="shared" si="1076"/>
        <v>0</v>
      </c>
      <c r="AQR1339" s="62">
        <f t="shared" si="1076"/>
        <v>1000000</v>
      </c>
      <c r="AQX1339" s="62" t="s">
        <v>185</v>
      </c>
      <c r="AQY1339" s="62" t="s">
        <v>186</v>
      </c>
      <c r="AQZ1339" s="62">
        <f t="shared" ref="AQZ1339:ARH1339" si="1077">AQZ1333</f>
        <v>1000000</v>
      </c>
      <c r="ARA1339" s="62">
        <f t="shared" si="1077"/>
        <v>0</v>
      </c>
      <c r="ARB1339" s="62">
        <f t="shared" si="1077"/>
        <v>0</v>
      </c>
      <c r="ARC1339" s="62">
        <f t="shared" si="1077"/>
        <v>1000000</v>
      </c>
      <c r="ARD1339" s="62">
        <f t="shared" si="1077"/>
        <v>0</v>
      </c>
      <c r="ARE1339" s="62">
        <f t="shared" si="1077"/>
        <v>0</v>
      </c>
      <c r="ARF1339" s="62">
        <f t="shared" si="1077"/>
        <v>0</v>
      </c>
      <c r="ARG1339" s="62">
        <f t="shared" si="1077"/>
        <v>0</v>
      </c>
      <c r="ARH1339" s="62">
        <f t="shared" si="1077"/>
        <v>1000000</v>
      </c>
      <c r="ARN1339" s="62" t="s">
        <v>185</v>
      </c>
      <c r="ARO1339" s="62" t="s">
        <v>186</v>
      </c>
      <c r="ARP1339" s="62">
        <f t="shared" ref="ARP1339:ARX1339" si="1078">ARP1333</f>
        <v>1000000</v>
      </c>
      <c r="ARQ1339" s="62">
        <f t="shared" si="1078"/>
        <v>0</v>
      </c>
      <c r="ARR1339" s="62">
        <f t="shared" si="1078"/>
        <v>0</v>
      </c>
      <c r="ARS1339" s="62">
        <f t="shared" si="1078"/>
        <v>1000000</v>
      </c>
      <c r="ART1339" s="62">
        <f t="shared" si="1078"/>
        <v>0</v>
      </c>
      <c r="ARU1339" s="62">
        <f t="shared" si="1078"/>
        <v>0</v>
      </c>
      <c r="ARV1339" s="62">
        <f t="shared" si="1078"/>
        <v>0</v>
      </c>
      <c r="ARW1339" s="62">
        <f t="shared" si="1078"/>
        <v>0</v>
      </c>
      <c r="ARX1339" s="62">
        <f t="shared" si="1078"/>
        <v>1000000</v>
      </c>
      <c r="ASD1339" s="62" t="s">
        <v>185</v>
      </c>
      <c r="ASE1339" s="62" t="s">
        <v>186</v>
      </c>
      <c r="ASF1339" s="62">
        <f t="shared" ref="ASF1339:ASN1339" si="1079">ASF1333</f>
        <v>1000000</v>
      </c>
      <c r="ASG1339" s="62">
        <f t="shared" si="1079"/>
        <v>0</v>
      </c>
      <c r="ASH1339" s="62">
        <f t="shared" si="1079"/>
        <v>0</v>
      </c>
      <c r="ASI1339" s="62">
        <f t="shared" si="1079"/>
        <v>1000000</v>
      </c>
      <c r="ASJ1339" s="62">
        <f t="shared" si="1079"/>
        <v>0</v>
      </c>
      <c r="ASK1339" s="62">
        <f t="shared" si="1079"/>
        <v>0</v>
      </c>
      <c r="ASL1339" s="62">
        <f t="shared" si="1079"/>
        <v>0</v>
      </c>
      <c r="ASM1339" s="62">
        <f t="shared" si="1079"/>
        <v>0</v>
      </c>
      <c r="ASN1339" s="62">
        <f t="shared" si="1079"/>
        <v>1000000</v>
      </c>
      <c r="AST1339" s="62" t="s">
        <v>185</v>
      </c>
      <c r="ASU1339" s="62" t="s">
        <v>186</v>
      </c>
      <c r="ASV1339" s="62">
        <f t="shared" ref="ASV1339:ATD1339" si="1080">ASV1333</f>
        <v>1000000</v>
      </c>
      <c r="ASW1339" s="62">
        <f t="shared" si="1080"/>
        <v>0</v>
      </c>
      <c r="ASX1339" s="62">
        <f t="shared" si="1080"/>
        <v>0</v>
      </c>
      <c r="ASY1339" s="62">
        <f t="shared" si="1080"/>
        <v>1000000</v>
      </c>
      <c r="ASZ1339" s="62">
        <f t="shared" si="1080"/>
        <v>0</v>
      </c>
      <c r="ATA1339" s="62">
        <f t="shared" si="1080"/>
        <v>0</v>
      </c>
      <c r="ATB1339" s="62">
        <f t="shared" si="1080"/>
        <v>0</v>
      </c>
      <c r="ATC1339" s="62">
        <f t="shared" si="1080"/>
        <v>0</v>
      </c>
      <c r="ATD1339" s="62">
        <f t="shared" si="1080"/>
        <v>1000000</v>
      </c>
      <c r="ATJ1339" s="62" t="s">
        <v>185</v>
      </c>
      <c r="ATK1339" s="62" t="s">
        <v>186</v>
      </c>
      <c r="ATL1339" s="62">
        <f t="shared" ref="ATL1339:ATT1339" si="1081">ATL1333</f>
        <v>1000000</v>
      </c>
      <c r="ATM1339" s="62">
        <f t="shared" si="1081"/>
        <v>0</v>
      </c>
      <c r="ATN1339" s="62">
        <f t="shared" si="1081"/>
        <v>0</v>
      </c>
      <c r="ATO1339" s="62">
        <f t="shared" si="1081"/>
        <v>1000000</v>
      </c>
      <c r="ATP1339" s="62">
        <f t="shared" si="1081"/>
        <v>0</v>
      </c>
      <c r="ATQ1339" s="62">
        <f t="shared" si="1081"/>
        <v>0</v>
      </c>
      <c r="ATR1339" s="62">
        <f t="shared" si="1081"/>
        <v>0</v>
      </c>
      <c r="ATS1339" s="62">
        <f t="shared" si="1081"/>
        <v>0</v>
      </c>
      <c r="ATT1339" s="62">
        <f t="shared" si="1081"/>
        <v>1000000</v>
      </c>
      <c r="ATZ1339" s="62" t="s">
        <v>185</v>
      </c>
      <c r="AUA1339" s="62" t="s">
        <v>186</v>
      </c>
      <c r="AUB1339" s="62">
        <f t="shared" ref="AUB1339:AUJ1339" si="1082">AUB1333</f>
        <v>1000000</v>
      </c>
      <c r="AUC1339" s="62">
        <f t="shared" si="1082"/>
        <v>0</v>
      </c>
      <c r="AUD1339" s="62">
        <f t="shared" si="1082"/>
        <v>0</v>
      </c>
      <c r="AUE1339" s="62">
        <f t="shared" si="1082"/>
        <v>1000000</v>
      </c>
      <c r="AUF1339" s="62">
        <f t="shared" si="1082"/>
        <v>0</v>
      </c>
      <c r="AUG1339" s="62">
        <f t="shared" si="1082"/>
        <v>0</v>
      </c>
      <c r="AUH1339" s="62">
        <f t="shared" si="1082"/>
        <v>0</v>
      </c>
      <c r="AUI1339" s="62">
        <f t="shared" si="1082"/>
        <v>0</v>
      </c>
      <c r="AUJ1339" s="62">
        <f t="shared" si="1082"/>
        <v>1000000</v>
      </c>
      <c r="AUP1339" s="62" t="s">
        <v>185</v>
      </c>
      <c r="AUQ1339" s="62" t="s">
        <v>186</v>
      </c>
      <c r="AUR1339" s="62">
        <f t="shared" ref="AUR1339:AUZ1339" si="1083">AUR1333</f>
        <v>1000000</v>
      </c>
      <c r="AUS1339" s="62">
        <f t="shared" si="1083"/>
        <v>0</v>
      </c>
      <c r="AUT1339" s="62">
        <f t="shared" si="1083"/>
        <v>0</v>
      </c>
      <c r="AUU1339" s="62">
        <f t="shared" si="1083"/>
        <v>1000000</v>
      </c>
      <c r="AUV1339" s="62">
        <f t="shared" si="1083"/>
        <v>0</v>
      </c>
      <c r="AUW1339" s="62">
        <f t="shared" si="1083"/>
        <v>0</v>
      </c>
      <c r="AUX1339" s="62">
        <f t="shared" si="1083"/>
        <v>0</v>
      </c>
      <c r="AUY1339" s="62">
        <f t="shared" si="1083"/>
        <v>0</v>
      </c>
      <c r="AUZ1339" s="62">
        <f t="shared" si="1083"/>
        <v>1000000</v>
      </c>
      <c r="AVF1339" s="62" t="s">
        <v>185</v>
      </c>
      <c r="AVG1339" s="62" t="s">
        <v>186</v>
      </c>
      <c r="AVH1339" s="62">
        <f t="shared" ref="AVH1339:AVP1339" si="1084">AVH1333</f>
        <v>1000000</v>
      </c>
      <c r="AVI1339" s="62">
        <f t="shared" si="1084"/>
        <v>0</v>
      </c>
      <c r="AVJ1339" s="62">
        <f t="shared" si="1084"/>
        <v>0</v>
      </c>
      <c r="AVK1339" s="62">
        <f t="shared" si="1084"/>
        <v>1000000</v>
      </c>
      <c r="AVL1339" s="62">
        <f t="shared" si="1084"/>
        <v>0</v>
      </c>
      <c r="AVM1339" s="62">
        <f t="shared" si="1084"/>
        <v>0</v>
      </c>
      <c r="AVN1339" s="62">
        <f t="shared" si="1084"/>
        <v>0</v>
      </c>
      <c r="AVO1339" s="62">
        <f t="shared" si="1084"/>
        <v>0</v>
      </c>
      <c r="AVP1339" s="62">
        <f t="shared" si="1084"/>
        <v>1000000</v>
      </c>
      <c r="AVV1339" s="62" t="s">
        <v>185</v>
      </c>
      <c r="AVW1339" s="62" t="s">
        <v>186</v>
      </c>
      <c r="AVX1339" s="62">
        <f t="shared" ref="AVX1339:AWF1339" si="1085">AVX1333</f>
        <v>1000000</v>
      </c>
      <c r="AVY1339" s="62">
        <f t="shared" si="1085"/>
        <v>0</v>
      </c>
      <c r="AVZ1339" s="62">
        <f t="shared" si="1085"/>
        <v>0</v>
      </c>
      <c r="AWA1339" s="62">
        <f t="shared" si="1085"/>
        <v>1000000</v>
      </c>
      <c r="AWB1339" s="62">
        <f t="shared" si="1085"/>
        <v>0</v>
      </c>
      <c r="AWC1339" s="62">
        <f t="shared" si="1085"/>
        <v>0</v>
      </c>
      <c r="AWD1339" s="62">
        <f t="shared" si="1085"/>
        <v>0</v>
      </c>
      <c r="AWE1339" s="62">
        <f t="shared" si="1085"/>
        <v>0</v>
      </c>
      <c r="AWF1339" s="62">
        <f t="shared" si="1085"/>
        <v>1000000</v>
      </c>
      <c r="AWL1339" s="62" t="s">
        <v>185</v>
      </c>
      <c r="AWM1339" s="62" t="s">
        <v>186</v>
      </c>
      <c r="AWN1339" s="62">
        <f t="shared" ref="AWN1339:AWV1339" si="1086">AWN1333</f>
        <v>1000000</v>
      </c>
      <c r="AWO1339" s="62">
        <f t="shared" si="1086"/>
        <v>0</v>
      </c>
      <c r="AWP1339" s="62">
        <f t="shared" si="1086"/>
        <v>0</v>
      </c>
      <c r="AWQ1339" s="62">
        <f t="shared" si="1086"/>
        <v>1000000</v>
      </c>
      <c r="AWR1339" s="62">
        <f t="shared" si="1086"/>
        <v>0</v>
      </c>
      <c r="AWS1339" s="62">
        <f t="shared" si="1086"/>
        <v>0</v>
      </c>
      <c r="AWT1339" s="62">
        <f t="shared" si="1086"/>
        <v>0</v>
      </c>
      <c r="AWU1339" s="62">
        <f t="shared" si="1086"/>
        <v>0</v>
      </c>
      <c r="AWV1339" s="62">
        <f t="shared" si="1086"/>
        <v>1000000</v>
      </c>
      <c r="AXB1339" s="62" t="s">
        <v>185</v>
      </c>
      <c r="AXC1339" s="62" t="s">
        <v>186</v>
      </c>
      <c r="AXD1339" s="62">
        <f t="shared" ref="AXD1339:AXL1339" si="1087">AXD1333</f>
        <v>1000000</v>
      </c>
      <c r="AXE1339" s="62">
        <f t="shared" si="1087"/>
        <v>0</v>
      </c>
      <c r="AXF1339" s="62">
        <f t="shared" si="1087"/>
        <v>0</v>
      </c>
      <c r="AXG1339" s="62">
        <f t="shared" si="1087"/>
        <v>1000000</v>
      </c>
      <c r="AXH1339" s="62">
        <f t="shared" si="1087"/>
        <v>0</v>
      </c>
      <c r="AXI1339" s="62">
        <f t="shared" si="1087"/>
        <v>0</v>
      </c>
      <c r="AXJ1339" s="62">
        <f t="shared" si="1087"/>
        <v>0</v>
      </c>
      <c r="AXK1339" s="62">
        <f t="shared" si="1087"/>
        <v>0</v>
      </c>
      <c r="AXL1339" s="62">
        <f t="shared" si="1087"/>
        <v>1000000</v>
      </c>
      <c r="AXR1339" s="62" t="s">
        <v>185</v>
      </c>
      <c r="AXS1339" s="62" t="s">
        <v>186</v>
      </c>
      <c r="AXT1339" s="62">
        <f t="shared" ref="AXT1339:AYB1339" si="1088">AXT1333</f>
        <v>1000000</v>
      </c>
      <c r="AXU1339" s="62">
        <f t="shared" si="1088"/>
        <v>0</v>
      </c>
      <c r="AXV1339" s="62">
        <f t="shared" si="1088"/>
        <v>0</v>
      </c>
      <c r="AXW1339" s="62">
        <f t="shared" si="1088"/>
        <v>1000000</v>
      </c>
      <c r="AXX1339" s="62">
        <f t="shared" si="1088"/>
        <v>0</v>
      </c>
      <c r="AXY1339" s="62">
        <f t="shared" si="1088"/>
        <v>0</v>
      </c>
      <c r="AXZ1339" s="62">
        <f t="shared" si="1088"/>
        <v>0</v>
      </c>
      <c r="AYA1339" s="62">
        <f t="shared" si="1088"/>
        <v>0</v>
      </c>
      <c r="AYB1339" s="62">
        <f t="shared" si="1088"/>
        <v>1000000</v>
      </c>
      <c r="AYH1339" s="62" t="s">
        <v>185</v>
      </c>
      <c r="AYI1339" s="62" t="s">
        <v>186</v>
      </c>
      <c r="AYJ1339" s="62">
        <f t="shared" ref="AYJ1339:AYR1339" si="1089">AYJ1333</f>
        <v>1000000</v>
      </c>
      <c r="AYK1339" s="62">
        <f t="shared" si="1089"/>
        <v>0</v>
      </c>
      <c r="AYL1339" s="62">
        <f t="shared" si="1089"/>
        <v>0</v>
      </c>
      <c r="AYM1339" s="62">
        <f t="shared" si="1089"/>
        <v>1000000</v>
      </c>
      <c r="AYN1339" s="62">
        <f t="shared" si="1089"/>
        <v>0</v>
      </c>
      <c r="AYO1339" s="62">
        <f t="shared" si="1089"/>
        <v>0</v>
      </c>
      <c r="AYP1339" s="62">
        <f t="shared" si="1089"/>
        <v>0</v>
      </c>
      <c r="AYQ1339" s="62">
        <f t="shared" si="1089"/>
        <v>0</v>
      </c>
      <c r="AYR1339" s="62">
        <f t="shared" si="1089"/>
        <v>1000000</v>
      </c>
      <c r="AYX1339" s="62" t="s">
        <v>185</v>
      </c>
      <c r="AYY1339" s="62" t="s">
        <v>186</v>
      </c>
      <c r="AYZ1339" s="62">
        <f t="shared" ref="AYZ1339:AZH1339" si="1090">AYZ1333</f>
        <v>1000000</v>
      </c>
      <c r="AZA1339" s="62">
        <f t="shared" si="1090"/>
        <v>0</v>
      </c>
      <c r="AZB1339" s="62">
        <f t="shared" si="1090"/>
        <v>0</v>
      </c>
      <c r="AZC1339" s="62">
        <f t="shared" si="1090"/>
        <v>1000000</v>
      </c>
      <c r="AZD1339" s="62">
        <f t="shared" si="1090"/>
        <v>0</v>
      </c>
      <c r="AZE1339" s="62">
        <f t="shared" si="1090"/>
        <v>0</v>
      </c>
      <c r="AZF1339" s="62">
        <f t="shared" si="1090"/>
        <v>0</v>
      </c>
      <c r="AZG1339" s="62">
        <f t="shared" si="1090"/>
        <v>0</v>
      </c>
      <c r="AZH1339" s="62">
        <f t="shared" si="1090"/>
        <v>1000000</v>
      </c>
      <c r="AZN1339" s="62" t="s">
        <v>185</v>
      </c>
      <c r="AZO1339" s="62" t="s">
        <v>186</v>
      </c>
      <c r="AZP1339" s="62">
        <f t="shared" ref="AZP1339:AZX1339" si="1091">AZP1333</f>
        <v>1000000</v>
      </c>
      <c r="AZQ1339" s="62">
        <f t="shared" si="1091"/>
        <v>0</v>
      </c>
      <c r="AZR1339" s="62">
        <f t="shared" si="1091"/>
        <v>0</v>
      </c>
      <c r="AZS1339" s="62">
        <f t="shared" si="1091"/>
        <v>1000000</v>
      </c>
      <c r="AZT1339" s="62">
        <f t="shared" si="1091"/>
        <v>0</v>
      </c>
      <c r="AZU1339" s="62">
        <f t="shared" si="1091"/>
        <v>0</v>
      </c>
      <c r="AZV1339" s="62">
        <f t="shared" si="1091"/>
        <v>0</v>
      </c>
      <c r="AZW1339" s="62">
        <f t="shared" si="1091"/>
        <v>0</v>
      </c>
      <c r="AZX1339" s="62">
        <f t="shared" si="1091"/>
        <v>1000000</v>
      </c>
      <c r="BAD1339" s="62" t="s">
        <v>185</v>
      </c>
      <c r="BAE1339" s="62" t="s">
        <v>186</v>
      </c>
      <c r="BAF1339" s="62">
        <f t="shared" ref="BAF1339:BAN1339" si="1092">BAF1333</f>
        <v>1000000</v>
      </c>
      <c r="BAG1339" s="62">
        <f t="shared" si="1092"/>
        <v>0</v>
      </c>
      <c r="BAH1339" s="62">
        <f t="shared" si="1092"/>
        <v>0</v>
      </c>
      <c r="BAI1339" s="62">
        <f t="shared" si="1092"/>
        <v>1000000</v>
      </c>
      <c r="BAJ1339" s="62">
        <f t="shared" si="1092"/>
        <v>0</v>
      </c>
      <c r="BAK1339" s="62">
        <f t="shared" si="1092"/>
        <v>0</v>
      </c>
      <c r="BAL1339" s="62">
        <f t="shared" si="1092"/>
        <v>0</v>
      </c>
      <c r="BAM1339" s="62">
        <f t="shared" si="1092"/>
        <v>0</v>
      </c>
      <c r="BAN1339" s="62">
        <f t="shared" si="1092"/>
        <v>1000000</v>
      </c>
      <c r="BAT1339" s="62" t="s">
        <v>185</v>
      </c>
      <c r="BAU1339" s="62" t="s">
        <v>186</v>
      </c>
      <c r="BAV1339" s="62">
        <f t="shared" ref="BAV1339:BBD1339" si="1093">BAV1333</f>
        <v>1000000</v>
      </c>
      <c r="BAW1339" s="62">
        <f t="shared" si="1093"/>
        <v>0</v>
      </c>
      <c r="BAX1339" s="62">
        <f t="shared" si="1093"/>
        <v>0</v>
      </c>
      <c r="BAY1339" s="62">
        <f t="shared" si="1093"/>
        <v>1000000</v>
      </c>
      <c r="BAZ1339" s="62">
        <f t="shared" si="1093"/>
        <v>0</v>
      </c>
      <c r="BBA1339" s="62">
        <f t="shared" si="1093"/>
        <v>0</v>
      </c>
      <c r="BBB1339" s="62">
        <f t="shared" si="1093"/>
        <v>0</v>
      </c>
      <c r="BBC1339" s="62">
        <f t="shared" si="1093"/>
        <v>0</v>
      </c>
      <c r="BBD1339" s="62">
        <f t="shared" si="1093"/>
        <v>1000000</v>
      </c>
      <c r="BBJ1339" s="62" t="s">
        <v>185</v>
      </c>
      <c r="BBK1339" s="62" t="s">
        <v>186</v>
      </c>
      <c r="BBL1339" s="62">
        <f t="shared" ref="BBL1339:BBT1339" si="1094">BBL1333</f>
        <v>1000000</v>
      </c>
      <c r="BBM1339" s="62">
        <f t="shared" si="1094"/>
        <v>0</v>
      </c>
      <c r="BBN1339" s="62">
        <f t="shared" si="1094"/>
        <v>0</v>
      </c>
      <c r="BBO1339" s="62">
        <f t="shared" si="1094"/>
        <v>1000000</v>
      </c>
      <c r="BBP1339" s="62">
        <f t="shared" si="1094"/>
        <v>0</v>
      </c>
      <c r="BBQ1339" s="62">
        <f t="shared" si="1094"/>
        <v>0</v>
      </c>
      <c r="BBR1339" s="62">
        <f t="shared" si="1094"/>
        <v>0</v>
      </c>
      <c r="BBS1339" s="62">
        <f t="shared" si="1094"/>
        <v>0</v>
      </c>
      <c r="BBT1339" s="62">
        <f t="shared" si="1094"/>
        <v>1000000</v>
      </c>
      <c r="BBZ1339" s="62" t="s">
        <v>185</v>
      </c>
      <c r="BCA1339" s="62" t="s">
        <v>186</v>
      </c>
      <c r="BCB1339" s="62">
        <f t="shared" ref="BCB1339:BCJ1339" si="1095">BCB1333</f>
        <v>1000000</v>
      </c>
      <c r="BCC1339" s="62">
        <f t="shared" si="1095"/>
        <v>0</v>
      </c>
      <c r="BCD1339" s="62">
        <f t="shared" si="1095"/>
        <v>0</v>
      </c>
      <c r="BCE1339" s="62">
        <f t="shared" si="1095"/>
        <v>1000000</v>
      </c>
      <c r="BCF1339" s="62">
        <f t="shared" si="1095"/>
        <v>0</v>
      </c>
      <c r="BCG1339" s="62">
        <f t="shared" si="1095"/>
        <v>0</v>
      </c>
      <c r="BCH1339" s="62">
        <f t="shared" si="1095"/>
        <v>0</v>
      </c>
      <c r="BCI1339" s="62">
        <f t="shared" si="1095"/>
        <v>0</v>
      </c>
      <c r="BCJ1339" s="62">
        <f t="shared" si="1095"/>
        <v>1000000</v>
      </c>
      <c r="BCP1339" s="62" t="s">
        <v>185</v>
      </c>
      <c r="BCQ1339" s="62" t="s">
        <v>186</v>
      </c>
      <c r="BCR1339" s="62">
        <f t="shared" ref="BCR1339:BCZ1339" si="1096">BCR1333</f>
        <v>1000000</v>
      </c>
      <c r="BCS1339" s="62">
        <f t="shared" si="1096"/>
        <v>0</v>
      </c>
      <c r="BCT1339" s="62">
        <f t="shared" si="1096"/>
        <v>0</v>
      </c>
      <c r="BCU1339" s="62">
        <f t="shared" si="1096"/>
        <v>1000000</v>
      </c>
      <c r="BCV1339" s="62">
        <f t="shared" si="1096"/>
        <v>0</v>
      </c>
      <c r="BCW1339" s="62">
        <f t="shared" si="1096"/>
        <v>0</v>
      </c>
      <c r="BCX1339" s="62">
        <f t="shared" si="1096"/>
        <v>0</v>
      </c>
      <c r="BCY1339" s="62">
        <f t="shared" si="1096"/>
        <v>0</v>
      </c>
      <c r="BCZ1339" s="62">
        <f t="shared" si="1096"/>
        <v>1000000</v>
      </c>
      <c r="BDF1339" s="62" t="s">
        <v>185</v>
      </c>
      <c r="BDG1339" s="62" t="s">
        <v>186</v>
      </c>
      <c r="BDH1339" s="62">
        <f t="shared" ref="BDH1339:BDP1339" si="1097">BDH1333</f>
        <v>1000000</v>
      </c>
      <c r="BDI1339" s="62">
        <f t="shared" si="1097"/>
        <v>0</v>
      </c>
      <c r="BDJ1339" s="62">
        <f t="shared" si="1097"/>
        <v>0</v>
      </c>
      <c r="BDK1339" s="62">
        <f t="shared" si="1097"/>
        <v>1000000</v>
      </c>
      <c r="BDL1339" s="62">
        <f t="shared" si="1097"/>
        <v>0</v>
      </c>
      <c r="BDM1339" s="62">
        <f t="shared" si="1097"/>
        <v>0</v>
      </c>
      <c r="BDN1339" s="62">
        <f t="shared" si="1097"/>
        <v>0</v>
      </c>
      <c r="BDO1339" s="62">
        <f t="shared" si="1097"/>
        <v>0</v>
      </c>
      <c r="BDP1339" s="62">
        <f t="shared" si="1097"/>
        <v>1000000</v>
      </c>
      <c r="BDV1339" s="62" t="s">
        <v>185</v>
      </c>
      <c r="BDW1339" s="62" t="s">
        <v>186</v>
      </c>
      <c r="BDX1339" s="62">
        <f t="shared" ref="BDX1339:BEF1339" si="1098">BDX1333</f>
        <v>1000000</v>
      </c>
      <c r="BDY1339" s="62">
        <f t="shared" si="1098"/>
        <v>0</v>
      </c>
      <c r="BDZ1339" s="62">
        <f t="shared" si="1098"/>
        <v>0</v>
      </c>
      <c r="BEA1339" s="62">
        <f t="shared" si="1098"/>
        <v>1000000</v>
      </c>
      <c r="BEB1339" s="62">
        <f t="shared" si="1098"/>
        <v>0</v>
      </c>
      <c r="BEC1339" s="62">
        <f t="shared" si="1098"/>
        <v>0</v>
      </c>
      <c r="BED1339" s="62">
        <f t="shared" si="1098"/>
        <v>0</v>
      </c>
      <c r="BEE1339" s="62">
        <f t="shared" si="1098"/>
        <v>0</v>
      </c>
      <c r="BEF1339" s="62">
        <f t="shared" si="1098"/>
        <v>1000000</v>
      </c>
      <c r="BEL1339" s="62" t="s">
        <v>185</v>
      </c>
      <c r="BEM1339" s="62" t="s">
        <v>186</v>
      </c>
      <c r="BEN1339" s="62">
        <f t="shared" ref="BEN1339:BEV1339" si="1099">BEN1333</f>
        <v>1000000</v>
      </c>
      <c r="BEO1339" s="62">
        <f t="shared" si="1099"/>
        <v>0</v>
      </c>
      <c r="BEP1339" s="62">
        <f t="shared" si="1099"/>
        <v>0</v>
      </c>
      <c r="BEQ1339" s="62">
        <f t="shared" si="1099"/>
        <v>1000000</v>
      </c>
      <c r="BER1339" s="62">
        <f t="shared" si="1099"/>
        <v>0</v>
      </c>
      <c r="BES1339" s="62">
        <f t="shared" si="1099"/>
        <v>0</v>
      </c>
      <c r="BET1339" s="62">
        <f t="shared" si="1099"/>
        <v>0</v>
      </c>
      <c r="BEU1339" s="62">
        <f t="shared" si="1099"/>
        <v>0</v>
      </c>
      <c r="BEV1339" s="62">
        <f t="shared" si="1099"/>
        <v>1000000</v>
      </c>
      <c r="BFB1339" s="62" t="s">
        <v>185</v>
      </c>
      <c r="BFC1339" s="62" t="s">
        <v>186</v>
      </c>
      <c r="BFD1339" s="62">
        <f t="shared" ref="BFD1339:BFL1339" si="1100">BFD1333</f>
        <v>1000000</v>
      </c>
      <c r="BFE1339" s="62">
        <f t="shared" si="1100"/>
        <v>0</v>
      </c>
      <c r="BFF1339" s="62">
        <f t="shared" si="1100"/>
        <v>0</v>
      </c>
      <c r="BFG1339" s="62">
        <f t="shared" si="1100"/>
        <v>1000000</v>
      </c>
      <c r="BFH1339" s="62">
        <f t="shared" si="1100"/>
        <v>0</v>
      </c>
      <c r="BFI1339" s="62">
        <f t="shared" si="1100"/>
        <v>0</v>
      </c>
      <c r="BFJ1339" s="62">
        <f t="shared" si="1100"/>
        <v>0</v>
      </c>
      <c r="BFK1339" s="62">
        <f t="shared" si="1100"/>
        <v>0</v>
      </c>
      <c r="BFL1339" s="62">
        <f t="shared" si="1100"/>
        <v>1000000</v>
      </c>
      <c r="BFR1339" s="62" t="s">
        <v>185</v>
      </c>
      <c r="BFS1339" s="62" t="s">
        <v>186</v>
      </c>
      <c r="BFT1339" s="62">
        <f t="shared" ref="BFT1339:BGB1339" si="1101">BFT1333</f>
        <v>1000000</v>
      </c>
      <c r="BFU1339" s="62">
        <f t="shared" si="1101"/>
        <v>0</v>
      </c>
      <c r="BFV1339" s="62">
        <f t="shared" si="1101"/>
        <v>0</v>
      </c>
      <c r="BFW1339" s="62">
        <f t="shared" si="1101"/>
        <v>1000000</v>
      </c>
      <c r="BFX1339" s="62">
        <f t="shared" si="1101"/>
        <v>0</v>
      </c>
      <c r="BFY1339" s="62">
        <f t="shared" si="1101"/>
        <v>0</v>
      </c>
      <c r="BFZ1339" s="62">
        <f t="shared" si="1101"/>
        <v>0</v>
      </c>
      <c r="BGA1339" s="62">
        <f t="shared" si="1101"/>
        <v>0</v>
      </c>
      <c r="BGB1339" s="62">
        <f t="shared" si="1101"/>
        <v>1000000</v>
      </c>
      <c r="BGH1339" s="62" t="s">
        <v>185</v>
      </c>
      <c r="BGI1339" s="62" t="s">
        <v>186</v>
      </c>
      <c r="BGJ1339" s="62">
        <f t="shared" ref="BGJ1339:BGR1339" si="1102">BGJ1333</f>
        <v>1000000</v>
      </c>
      <c r="BGK1339" s="62">
        <f t="shared" si="1102"/>
        <v>0</v>
      </c>
      <c r="BGL1339" s="62">
        <f t="shared" si="1102"/>
        <v>0</v>
      </c>
      <c r="BGM1339" s="62">
        <f t="shared" si="1102"/>
        <v>1000000</v>
      </c>
      <c r="BGN1339" s="62">
        <f t="shared" si="1102"/>
        <v>0</v>
      </c>
      <c r="BGO1339" s="62">
        <f t="shared" si="1102"/>
        <v>0</v>
      </c>
      <c r="BGP1339" s="62">
        <f t="shared" si="1102"/>
        <v>0</v>
      </c>
      <c r="BGQ1339" s="62">
        <f t="shared" si="1102"/>
        <v>0</v>
      </c>
      <c r="BGR1339" s="62">
        <f t="shared" si="1102"/>
        <v>1000000</v>
      </c>
      <c r="BGX1339" s="62" t="s">
        <v>185</v>
      </c>
      <c r="BGY1339" s="62" t="s">
        <v>186</v>
      </c>
      <c r="BGZ1339" s="62">
        <f t="shared" ref="BGZ1339:BHH1339" si="1103">BGZ1333</f>
        <v>1000000</v>
      </c>
      <c r="BHA1339" s="62">
        <f t="shared" si="1103"/>
        <v>0</v>
      </c>
      <c r="BHB1339" s="62">
        <f t="shared" si="1103"/>
        <v>0</v>
      </c>
      <c r="BHC1339" s="62">
        <f t="shared" si="1103"/>
        <v>1000000</v>
      </c>
      <c r="BHD1339" s="62">
        <f t="shared" si="1103"/>
        <v>0</v>
      </c>
      <c r="BHE1339" s="62">
        <f t="shared" si="1103"/>
        <v>0</v>
      </c>
      <c r="BHF1339" s="62">
        <f t="shared" si="1103"/>
        <v>0</v>
      </c>
      <c r="BHG1339" s="62">
        <f t="shared" si="1103"/>
        <v>0</v>
      </c>
      <c r="BHH1339" s="62">
        <f t="shared" si="1103"/>
        <v>1000000</v>
      </c>
      <c r="BHN1339" s="62" t="s">
        <v>185</v>
      </c>
      <c r="BHO1339" s="62" t="s">
        <v>186</v>
      </c>
      <c r="BHP1339" s="62">
        <f t="shared" ref="BHP1339:BHX1339" si="1104">BHP1333</f>
        <v>1000000</v>
      </c>
      <c r="BHQ1339" s="62">
        <f t="shared" si="1104"/>
        <v>0</v>
      </c>
      <c r="BHR1339" s="62">
        <f t="shared" si="1104"/>
        <v>0</v>
      </c>
      <c r="BHS1339" s="62">
        <f t="shared" si="1104"/>
        <v>1000000</v>
      </c>
      <c r="BHT1339" s="62">
        <f t="shared" si="1104"/>
        <v>0</v>
      </c>
      <c r="BHU1339" s="62">
        <f t="shared" si="1104"/>
        <v>0</v>
      </c>
      <c r="BHV1339" s="62">
        <f t="shared" si="1104"/>
        <v>0</v>
      </c>
      <c r="BHW1339" s="62">
        <f t="shared" si="1104"/>
        <v>0</v>
      </c>
      <c r="BHX1339" s="62">
        <f t="shared" si="1104"/>
        <v>1000000</v>
      </c>
      <c r="BID1339" s="62" t="s">
        <v>185</v>
      </c>
      <c r="BIE1339" s="62" t="s">
        <v>186</v>
      </c>
      <c r="BIF1339" s="62">
        <f t="shared" ref="BIF1339:BIN1339" si="1105">BIF1333</f>
        <v>1000000</v>
      </c>
      <c r="BIG1339" s="62">
        <f t="shared" si="1105"/>
        <v>0</v>
      </c>
      <c r="BIH1339" s="62">
        <f t="shared" si="1105"/>
        <v>0</v>
      </c>
      <c r="BII1339" s="62">
        <f t="shared" si="1105"/>
        <v>1000000</v>
      </c>
      <c r="BIJ1339" s="62">
        <f t="shared" si="1105"/>
        <v>0</v>
      </c>
      <c r="BIK1339" s="62">
        <f t="shared" si="1105"/>
        <v>0</v>
      </c>
      <c r="BIL1339" s="62">
        <f t="shared" si="1105"/>
        <v>0</v>
      </c>
      <c r="BIM1339" s="62">
        <f t="shared" si="1105"/>
        <v>0</v>
      </c>
      <c r="BIN1339" s="62">
        <f t="shared" si="1105"/>
        <v>1000000</v>
      </c>
      <c r="BIT1339" s="62" t="s">
        <v>185</v>
      </c>
      <c r="BIU1339" s="62" t="s">
        <v>186</v>
      </c>
      <c r="BIV1339" s="62">
        <f t="shared" ref="BIV1339:BJD1339" si="1106">BIV1333</f>
        <v>1000000</v>
      </c>
      <c r="BIW1339" s="62">
        <f t="shared" si="1106"/>
        <v>0</v>
      </c>
      <c r="BIX1339" s="62">
        <f t="shared" si="1106"/>
        <v>0</v>
      </c>
      <c r="BIY1339" s="62">
        <f t="shared" si="1106"/>
        <v>1000000</v>
      </c>
      <c r="BIZ1339" s="62">
        <f t="shared" si="1106"/>
        <v>0</v>
      </c>
      <c r="BJA1339" s="62">
        <f t="shared" si="1106"/>
        <v>0</v>
      </c>
      <c r="BJB1339" s="62">
        <f t="shared" si="1106"/>
        <v>0</v>
      </c>
      <c r="BJC1339" s="62">
        <f t="shared" si="1106"/>
        <v>0</v>
      </c>
      <c r="BJD1339" s="62">
        <f t="shared" si="1106"/>
        <v>1000000</v>
      </c>
      <c r="BJJ1339" s="62" t="s">
        <v>185</v>
      </c>
      <c r="BJK1339" s="62" t="s">
        <v>186</v>
      </c>
      <c r="BJL1339" s="62">
        <f t="shared" ref="BJL1339:BJT1339" si="1107">BJL1333</f>
        <v>1000000</v>
      </c>
      <c r="BJM1339" s="62">
        <f t="shared" si="1107"/>
        <v>0</v>
      </c>
      <c r="BJN1339" s="62">
        <f t="shared" si="1107"/>
        <v>0</v>
      </c>
      <c r="BJO1339" s="62">
        <f t="shared" si="1107"/>
        <v>1000000</v>
      </c>
      <c r="BJP1339" s="62">
        <f t="shared" si="1107"/>
        <v>0</v>
      </c>
      <c r="BJQ1339" s="62">
        <f t="shared" si="1107"/>
        <v>0</v>
      </c>
      <c r="BJR1339" s="62">
        <f t="shared" si="1107"/>
        <v>0</v>
      </c>
      <c r="BJS1339" s="62">
        <f t="shared" si="1107"/>
        <v>0</v>
      </c>
      <c r="BJT1339" s="62">
        <f t="shared" si="1107"/>
        <v>1000000</v>
      </c>
      <c r="BJZ1339" s="62" t="s">
        <v>185</v>
      </c>
      <c r="BKA1339" s="62" t="s">
        <v>186</v>
      </c>
      <c r="BKB1339" s="62">
        <f t="shared" ref="BKB1339:BKJ1339" si="1108">BKB1333</f>
        <v>1000000</v>
      </c>
      <c r="BKC1339" s="62">
        <f t="shared" si="1108"/>
        <v>0</v>
      </c>
      <c r="BKD1339" s="62">
        <f t="shared" si="1108"/>
        <v>0</v>
      </c>
      <c r="BKE1339" s="62">
        <f t="shared" si="1108"/>
        <v>1000000</v>
      </c>
      <c r="BKF1339" s="62">
        <f t="shared" si="1108"/>
        <v>0</v>
      </c>
      <c r="BKG1339" s="62">
        <f t="shared" si="1108"/>
        <v>0</v>
      </c>
      <c r="BKH1339" s="62">
        <f t="shared" si="1108"/>
        <v>0</v>
      </c>
      <c r="BKI1339" s="62">
        <f t="shared" si="1108"/>
        <v>0</v>
      </c>
      <c r="BKJ1339" s="62">
        <f t="shared" si="1108"/>
        <v>1000000</v>
      </c>
      <c r="BKP1339" s="62" t="s">
        <v>185</v>
      </c>
      <c r="BKQ1339" s="62" t="s">
        <v>186</v>
      </c>
      <c r="BKR1339" s="62">
        <f t="shared" ref="BKR1339:BKZ1339" si="1109">BKR1333</f>
        <v>1000000</v>
      </c>
      <c r="BKS1339" s="62">
        <f t="shared" si="1109"/>
        <v>0</v>
      </c>
      <c r="BKT1339" s="62">
        <f t="shared" si="1109"/>
        <v>0</v>
      </c>
      <c r="BKU1339" s="62">
        <f t="shared" si="1109"/>
        <v>1000000</v>
      </c>
      <c r="BKV1339" s="62">
        <f t="shared" si="1109"/>
        <v>0</v>
      </c>
      <c r="BKW1339" s="62">
        <f t="shared" si="1109"/>
        <v>0</v>
      </c>
      <c r="BKX1339" s="62">
        <f t="shared" si="1109"/>
        <v>0</v>
      </c>
      <c r="BKY1339" s="62">
        <f t="shared" si="1109"/>
        <v>0</v>
      </c>
      <c r="BKZ1339" s="62">
        <f t="shared" si="1109"/>
        <v>1000000</v>
      </c>
      <c r="BLF1339" s="62" t="s">
        <v>185</v>
      </c>
      <c r="BLG1339" s="62" t="s">
        <v>186</v>
      </c>
      <c r="BLH1339" s="62">
        <f t="shared" ref="BLH1339:BLP1339" si="1110">BLH1333</f>
        <v>1000000</v>
      </c>
      <c r="BLI1339" s="62">
        <f t="shared" si="1110"/>
        <v>0</v>
      </c>
      <c r="BLJ1339" s="62">
        <f t="shared" si="1110"/>
        <v>0</v>
      </c>
      <c r="BLK1339" s="62">
        <f t="shared" si="1110"/>
        <v>1000000</v>
      </c>
      <c r="BLL1339" s="62">
        <f t="shared" si="1110"/>
        <v>0</v>
      </c>
      <c r="BLM1339" s="62">
        <f t="shared" si="1110"/>
        <v>0</v>
      </c>
      <c r="BLN1339" s="62">
        <f t="shared" si="1110"/>
        <v>0</v>
      </c>
      <c r="BLO1339" s="62">
        <f t="shared" si="1110"/>
        <v>0</v>
      </c>
      <c r="BLP1339" s="62">
        <f t="shared" si="1110"/>
        <v>1000000</v>
      </c>
      <c r="BLV1339" s="62" t="s">
        <v>185</v>
      </c>
      <c r="BLW1339" s="62" t="s">
        <v>186</v>
      </c>
      <c r="BLX1339" s="62">
        <f t="shared" ref="BLX1339:BMF1339" si="1111">BLX1333</f>
        <v>1000000</v>
      </c>
      <c r="BLY1339" s="62">
        <f t="shared" si="1111"/>
        <v>0</v>
      </c>
      <c r="BLZ1339" s="62">
        <f t="shared" si="1111"/>
        <v>0</v>
      </c>
      <c r="BMA1339" s="62">
        <f t="shared" si="1111"/>
        <v>1000000</v>
      </c>
      <c r="BMB1339" s="62">
        <f t="shared" si="1111"/>
        <v>0</v>
      </c>
      <c r="BMC1339" s="62">
        <f t="shared" si="1111"/>
        <v>0</v>
      </c>
      <c r="BMD1339" s="62">
        <f t="shared" si="1111"/>
        <v>0</v>
      </c>
      <c r="BME1339" s="62">
        <f t="shared" si="1111"/>
        <v>0</v>
      </c>
      <c r="BMF1339" s="62">
        <f t="shared" si="1111"/>
        <v>1000000</v>
      </c>
      <c r="BML1339" s="62" t="s">
        <v>185</v>
      </c>
      <c r="BMM1339" s="62" t="s">
        <v>186</v>
      </c>
      <c r="BMN1339" s="62">
        <f t="shared" ref="BMN1339:BMV1339" si="1112">BMN1333</f>
        <v>1000000</v>
      </c>
      <c r="BMO1339" s="62">
        <f t="shared" si="1112"/>
        <v>0</v>
      </c>
      <c r="BMP1339" s="62">
        <f t="shared" si="1112"/>
        <v>0</v>
      </c>
      <c r="BMQ1339" s="62">
        <f t="shared" si="1112"/>
        <v>1000000</v>
      </c>
      <c r="BMR1339" s="62">
        <f t="shared" si="1112"/>
        <v>0</v>
      </c>
      <c r="BMS1339" s="62">
        <f t="shared" si="1112"/>
        <v>0</v>
      </c>
      <c r="BMT1339" s="62">
        <f t="shared" si="1112"/>
        <v>0</v>
      </c>
      <c r="BMU1339" s="62">
        <f t="shared" si="1112"/>
        <v>0</v>
      </c>
      <c r="BMV1339" s="62">
        <f t="shared" si="1112"/>
        <v>1000000</v>
      </c>
      <c r="BNB1339" s="62" t="s">
        <v>185</v>
      </c>
      <c r="BNC1339" s="62" t="s">
        <v>186</v>
      </c>
      <c r="BND1339" s="62">
        <f t="shared" ref="BND1339:BNL1339" si="1113">BND1333</f>
        <v>1000000</v>
      </c>
      <c r="BNE1339" s="62">
        <f t="shared" si="1113"/>
        <v>0</v>
      </c>
      <c r="BNF1339" s="62">
        <f t="shared" si="1113"/>
        <v>0</v>
      </c>
      <c r="BNG1339" s="62">
        <f t="shared" si="1113"/>
        <v>1000000</v>
      </c>
      <c r="BNH1339" s="62">
        <f t="shared" si="1113"/>
        <v>0</v>
      </c>
      <c r="BNI1339" s="62">
        <f t="shared" si="1113"/>
        <v>0</v>
      </c>
      <c r="BNJ1339" s="62">
        <f t="shared" si="1113"/>
        <v>0</v>
      </c>
      <c r="BNK1339" s="62">
        <f t="shared" si="1113"/>
        <v>0</v>
      </c>
      <c r="BNL1339" s="62">
        <f t="shared" si="1113"/>
        <v>1000000</v>
      </c>
      <c r="BNR1339" s="62" t="s">
        <v>185</v>
      </c>
      <c r="BNS1339" s="62" t="s">
        <v>186</v>
      </c>
      <c r="BNT1339" s="62">
        <f t="shared" ref="BNT1339:BOB1339" si="1114">BNT1333</f>
        <v>1000000</v>
      </c>
      <c r="BNU1339" s="62">
        <f t="shared" si="1114"/>
        <v>0</v>
      </c>
      <c r="BNV1339" s="62">
        <f t="shared" si="1114"/>
        <v>0</v>
      </c>
      <c r="BNW1339" s="62">
        <f t="shared" si="1114"/>
        <v>1000000</v>
      </c>
      <c r="BNX1339" s="62">
        <f t="shared" si="1114"/>
        <v>0</v>
      </c>
      <c r="BNY1339" s="62">
        <f t="shared" si="1114"/>
        <v>0</v>
      </c>
      <c r="BNZ1339" s="62">
        <f t="shared" si="1114"/>
        <v>0</v>
      </c>
      <c r="BOA1339" s="62">
        <f t="shared" si="1114"/>
        <v>0</v>
      </c>
      <c r="BOB1339" s="62">
        <f t="shared" si="1114"/>
        <v>1000000</v>
      </c>
      <c r="BOH1339" s="62" t="s">
        <v>185</v>
      </c>
      <c r="BOI1339" s="62" t="s">
        <v>186</v>
      </c>
      <c r="BOJ1339" s="62">
        <f t="shared" ref="BOJ1339:BOR1339" si="1115">BOJ1333</f>
        <v>1000000</v>
      </c>
      <c r="BOK1339" s="62">
        <f t="shared" si="1115"/>
        <v>0</v>
      </c>
      <c r="BOL1339" s="62">
        <f t="shared" si="1115"/>
        <v>0</v>
      </c>
      <c r="BOM1339" s="62">
        <f t="shared" si="1115"/>
        <v>1000000</v>
      </c>
      <c r="BON1339" s="62">
        <f t="shared" si="1115"/>
        <v>0</v>
      </c>
      <c r="BOO1339" s="62">
        <f t="shared" si="1115"/>
        <v>0</v>
      </c>
      <c r="BOP1339" s="62">
        <f t="shared" si="1115"/>
        <v>0</v>
      </c>
      <c r="BOQ1339" s="62">
        <f t="shared" si="1115"/>
        <v>0</v>
      </c>
      <c r="BOR1339" s="62">
        <f t="shared" si="1115"/>
        <v>1000000</v>
      </c>
      <c r="BOX1339" s="62" t="s">
        <v>185</v>
      </c>
      <c r="BOY1339" s="62" t="s">
        <v>186</v>
      </c>
      <c r="BOZ1339" s="62">
        <f t="shared" ref="BOZ1339:BPH1339" si="1116">BOZ1333</f>
        <v>1000000</v>
      </c>
      <c r="BPA1339" s="62">
        <f t="shared" si="1116"/>
        <v>0</v>
      </c>
      <c r="BPB1339" s="62">
        <f t="shared" si="1116"/>
        <v>0</v>
      </c>
      <c r="BPC1339" s="62">
        <f t="shared" si="1116"/>
        <v>1000000</v>
      </c>
      <c r="BPD1339" s="62">
        <f t="shared" si="1116"/>
        <v>0</v>
      </c>
      <c r="BPE1339" s="62">
        <f t="shared" si="1116"/>
        <v>0</v>
      </c>
      <c r="BPF1339" s="62">
        <f t="shared" si="1116"/>
        <v>0</v>
      </c>
      <c r="BPG1339" s="62">
        <f t="shared" si="1116"/>
        <v>0</v>
      </c>
      <c r="BPH1339" s="62">
        <f t="shared" si="1116"/>
        <v>1000000</v>
      </c>
      <c r="BPN1339" s="62" t="s">
        <v>185</v>
      </c>
      <c r="BPO1339" s="62" t="s">
        <v>186</v>
      </c>
      <c r="BPP1339" s="62">
        <f t="shared" ref="BPP1339:BPX1339" si="1117">BPP1333</f>
        <v>1000000</v>
      </c>
      <c r="BPQ1339" s="62">
        <f t="shared" si="1117"/>
        <v>0</v>
      </c>
      <c r="BPR1339" s="62">
        <f t="shared" si="1117"/>
        <v>0</v>
      </c>
      <c r="BPS1339" s="62">
        <f t="shared" si="1117"/>
        <v>1000000</v>
      </c>
      <c r="BPT1339" s="62">
        <f t="shared" si="1117"/>
        <v>0</v>
      </c>
      <c r="BPU1339" s="62">
        <f t="shared" si="1117"/>
        <v>0</v>
      </c>
      <c r="BPV1339" s="62">
        <f t="shared" si="1117"/>
        <v>0</v>
      </c>
      <c r="BPW1339" s="62">
        <f t="shared" si="1117"/>
        <v>0</v>
      </c>
      <c r="BPX1339" s="62">
        <f t="shared" si="1117"/>
        <v>1000000</v>
      </c>
      <c r="BQD1339" s="62" t="s">
        <v>185</v>
      </c>
      <c r="BQE1339" s="62" t="s">
        <v>186</v>
      </c>
      <c r="BQF1339" s="62">
        <f t="shared" ref="BQF1339:BQN1339" si="1118">BQF1333</f>
        <v>1000000</v>
      </c>
      <c r="BQG1339" s="62">
        <f t="shared" si="1118"/>
        <v>0</v>
      </c>
      <c r="BQH1339" s="62">
        <f t="shared" si="1118"/>
        <v>0</v>
      </c>
      <c r="BQI1339" s="62">
        <f t="shared" si="1118"/>
        <v>1000000</v>
      </c>
      <c r="BQJ1339" s="62">
        <f t="shared" si="1118"/>
        <v>0</v>
      </c>
      <c r="BQK1339" s="62">
        <f t="shared" si="1118"/>
        <v>0</v>
      </c>
      <c r="BQL1339" s="62">
        <f t="shared" si="1118"/>
        <v>0</v>
      </c>
      <c r="BQM1339" s="62">
        <f t="shared" si="1118"/>
        <v>0</v>
      </c>
      <c r="BQN1339" s="62">
        <f t="shared" si="1118"/>
        <v>1000000</v>
      </c>
      <c r="BQT1339" s="62" t="s">
        <v>185</v>
      </c>
      <c r="BQU1339" s="62" t="s">
        <v>186</v>
      </c>
      <c r="BQV1339" s="62">
        <f t="shared" ref="BQV1339:BRD1339" si="1119">BQV1333</f>
        <v>1000000</v>
      </c>
      <c r="BQW1339" s="62">
        <f t="shared" si="1119"/>
        <v>0</v>
      </c>
      <c r="BQX1339" s="62">
        <f t="shared" si="1119"/>
        <v>0</v>
      </c>
      <c r="BQY1339" s="62">
        <f t="shared" si="1119"/>
        <v>1000000</v>
      </c>
      <c r="BQZ1339" s="62">
        <f t="shared" si="1119"/>
        <v>0</v>
      </c>
      <c r="BRA1339" s="62">
        <f t="shared" si="1119"/>
        <v>0</v>
      </c>
      <c r="BRB1339" s="62">
        <f t="shared" si="1119"/>
        <v>0</v>
      </c>
      <c r="BRC1339" s="62">
        <f t="shared" si="1119"/>
        <v>0</v>
      </c>
      <c r="BRD1339" s="62">
        <f t="shared" si="1119"/>
        <v>1000000</v>
      </c>
      <c r="BRJ1339" s="62" t="s">
        <v>185</v>
      </c>
      <c r="BRK1339" s="62" t="s">
        <v>186</v>
      </c>
      <c r="BRL1339" s="62">
        <f t="shared" ref="BRL1339:BRT1339" si="1120">BRL1333</f>
        <v>1000000</v>
      </c>
      <c r="BRM1339" s="62">
        <f t="shared" si="1120"/>
        <v>0</v>
      </c>
      <c r="BRN1339" s="62">
        <f t="shared" si="1120"/>
        <v>0</v>
      </c>
      <c r="BRO1339" s="62">
        <f t="shared" si="1120"/>
        <v>1000000</v>
      </c>
      <c r="BRP1339" s="62">
        <f t="shared" si="1120"/>
        <v>0</v>
      </c>
      <c r="BRQ1339" s="62">
        <f t="shared" si="1120"/>
        <v>0</v>
      </c>
      <c r="BRR1339" s="62">
        <f t="shared" si="1120"/>
        <v>0</v>
      </c>
      <c r="BRS1339" s="62">
        <f t="shared" si="1120"/>
        <v>0</v>
      </c>
      <c r="BRT1339" s="62">
        <f t="shared" si="1120"/>
        <v>1000000</v>
      </c>
      <c r="BRZ1339" s="62" t="s">
        <v>185</v>
      </c>
      <c r="BSA1339" s="62" t="s">
        <v>186</v>
      </c>
      <c r="BSB1339" s="62">
        <f t="shared" ref="BSB1339:BSJ1339" si="1121">BSB1333</f>
        <v>1000000</v>
      </c>
      <c r="BSC1339" s="62">
        <f t="shared" si="1121"/>
        <v>0</v>
      </c>
      <c r="BSD1339" s="62">
        <f t="shared" si="1121"/>
        <v>0</v>
      </c>
      <c r="BSE1339" s="62">
        <f t="shared" si="1121"/>
        <v>1000000</v>
      </c>
      <c r="BSF1339" s="62">
        <f t="shared" si="1121"/>
        <v>0</v>
      </c>
      <c r="BSG1339" s="62">
        <f t="shared" si="1121"/>
        <v>0</v>
      </c>
      <c r="BSH1339" s="62">
        <f t="shared" si="1121"/>
        <v>0</v>
      </c>
      <c r="BSI1339" s="62">
        <f t="shared" si="1121"/>
        <v>0</v>
      </c>
      <c r="BSJ1339" s="62">
        <f t="shared" si="1121"/>
        <v>1000000</v>
      </c>
      <c r="BSP1339" s="62" t="s">
        <v>185</v>
      </c>
      <c r="BSQ1339" s="62" t="s">
        <v>186</v>
      </c>
      <c r="BSR1339" s="62">
        <f t="shared" ref="BSR1339:BSZ1339" si="1122">BSR1333</f>
        <v>1000000</v>
      </c>
      <c r="BSS1339" s="62">
        <f t="shared" si="1122"/>
        <v>0</v>
      </c>
      <c r="BST1339" s="62">
        <f t="shared" si="1122"/>
        <v>0</v>
      </c>
      <c r="BSU1339" s="62">
        <f t="shared" si="1122"/>
        <v>1000000</v>
      </c>
      <c r="BSV1339" s="62">
        <f t="shared" si="1122"/>
        <v>0</v>
      </c>
      <c r="BSW1339" s="62">
        <f t="shared" si="1122"/>
        <v>0</v>
      </c>
      <c r="BSX1339" s="62">
        <f t="shared" si="1122"/>
        <v>0</v>
      </c>
      <c r="BSY1339" s="62">
        <f t="shared" si="1122"/>
        <v>0</v>
      </c>
      <c r="BSZ1339" s="62">
        <f t="shared" si="1122"/>
        <v>1000000</v>
      </c>
      <c r="BTF1339" s="62" t="s">
        <v>185</v>
      </c>
      <c r="BTG1339" s="62" t="s">
        <v>186</v>
      </c>
      <c r="BTH1339" s="62">
        <f t="shared" ref="BTH1339:BTP1339" si="1123">BTH1333</f>
        <v>1000000</v>
      </c>
      <c r="BTI1339" s="62">
        <f t="shared" si="1123"/>
        <v>0</v>
      </c>
      <c r="BTJ1339" s="62">
        <f t="shared" si="1123"/>
        <v>0</v>
      </c>
      <c r="BTK1339" s="62">
        <f t="shared" si="1123"/>
        <v>1000000</v>
      </c>
      <c r="BTL1339" s="62">
        <f t="shared" si="1123"/>
        <v>0</v>
      </c>
      <c r="BTM1339" s="62">
        <f t="shared" si="1123"/>
        <v>0</v>
      </c>
      <c r="BTN1339" s="62">
        <f t="shared" si="1123"/>
        <v>0</v>
      </c>
      <c r="BTO1339" s="62">
        <f t="shared" si="1123"/>
        <v>0</v>
      </c>
      <c r="BTP1339" s="62">
        <f t="shared" si="1123"/>
        <v>1000000</v>
      </c>
      <c r="BTV1339" s="62" t="s">
        <v>185</v>
      </c>
      <c r="BTW1339" s="62" t="s">
        <v>186</v>
      </c>
      <c r="BTX1339" s="62">
        <f t="shared" ref="BTX1339:BUF1339" si="1124">BTX1333</f>
        <v>1000000</v>
      </c>
      <c r="BTY1339" s="62">
        <f t="shared" si="1124"/>
        <v>0</v>
      </c>
      <c r="BTZ1339" s="62">
        <f t="shared" si="1124"/>
        <v>0</v>
      </c>
      <c r="BUA1339" s="62">
        <f t="shared" si="1124"/>
        <v>1000000</v>
      </c>
      <c r="BUB1339" s="62">
        <f t="shared" si="1124"/>
        <v>0</v>
      </c>
      <c r="BUC1339" s="62">
        <f t="shared" si="1124"/>
        <v>0</v>
      </c>
      <c r="BUD1339" s="62">
        <f t="shared" si="1124"/>
        <v>0</v>
      </c>
      <c r="BUE1339" s="62">
        <f t="shared" si="1124"/>
        <v>0</v>
      </c>
      <c r="BUF1339" s="62">
        <f t="shared" si="1124"/>
        <v>1000000</v>
      </c>
      <c r="BUL1339" s="62" t="s">
        <v>185</v>
      </c>
      <c r="BUM1339" s="62" t="s">
        <v>186</v>
      </c>
      <c r="BUN1339" s="62">
        <f t="shared" ref="BUN1339:BUV1339" si="1125">BUN1333</f>
        <v>1000000</v>
      </c>
      <c r="BUO1339" s="62">
        <f t="shared" si="1125"/>
        <v>0</v>
      </c>
      <c r="BUP1339" s="62">
        <f t="shared" si="1125"/>
        <v>0</v>
      </c>
      <c r="BUQ1339" s="62">
        <f t="shared" si="1125"/>
        <v>1000000</v>
      </c>
      <c r="BUR1339" s="62">
        <f t="shared" si="1125"/>
        <v>0</v>
      </c>
      <c r="BUS1339" s="62">
        <f t="shared" si="1125"/>
        <v>0</v>
      </c>
      <c r="BUT1339" s="62">
        <f t="shared" si="1125"/>
        <v>0</v>
      </c>
      <c r="BUU1339" s="62">
        <f t="shared" si="1125"/>
        <v>0</v>
      </c>
      <c r="BUV1339" s="62">
        <f t="shared" si="1125"/>
        <v>1000000</v>
      </c>
      <c r="BVB1339" s="62" t="s">
        <v>185</v>
      </c>
      <c r="BVC1339" s="62" t="s">
        <v>186</v>
      </c>
      <c r="BVD1339" s="62">
        <f t="shared" ref="BVD1339:BVL1339" si="1126">BVD1333</f>
        <v>1000000</v>
      </c>
      <c r="BVE1339" s="62">
        <f t="shared" si="1126"/>
        <v>0</v>
      </c>
      <c r="BVF1339" s="62">
        <f t="shared" si="1126"/>
        <v>0</v>
      </c>
      <c r="BVG1339" s="62">
        <f t="shared" si="1126"/>
        <v>1000000</v>
      </c>
      <c r="BVH1339" s="62">
        <f t="shared" si="1126"/>
        <v>0</v>
      </c>
      <c r="BVI1339" s="62">
        <f t="shared" si="1126"/>
        <v>0</v>
      </c>
      <c r="BVJ1339" s="62">
        <f t="shared" si="1126"/>
        <v>0</v>
      </c>
      <c r="BVK1339" s="62">
        <f t="shared" si="1126"/>
        <v>0</v>
      </c>
      <c r="BVL1339" s="62">
        <f t="shared" si="1126"/>
        <v>1000000</v>
      </c>
      <c r="BVR1339" s="62" t="s">
        <v>185</v>
      </c>
      <c r="BVS1339" s="62" t="s">
        <v>186</v>
      </c>
      <c r="BVT1339" s="62">
        <f t="shared" ref="BVT1339:BWB1339" si="1127">BVT1333</f>
        <v>1000000</v>
      </c>
      <c r="BVU1339" s="62">
        <f t="shared" si="1127"/>
        <v>0</v>
      </c>
      <c r="BVV1339" s="62">
        <f t="shared" si="1127"/>
        <v>0</v>
      </c>
      <c r="BVW1339" s="62">
        <f t="shared" si="1127"/>
        <v>1000000</v>
      </c>
      <c r="BVX1339" s="62">
        <f t="shared" si="1127"/>
        <v>0</v>
      </c>
      <c r="BVY1339" s="62">
        <f t="shared" si="1127"/>
        <v>0</v>
      </c>
      <c r="BVZ1339" s="62">
        <f t="shared" si="1127"/>
        <v>0</v>
      </c>
      <c r="BWA1339" s="62">
        <f t="shared" si="1127"/>
        <v>0</v>
      </c>
      <c r="BWB1339" s="62">
        <f t="shared" si="1127"/>
        <v>1000000</v>
      </c>
      <c r="BWH1339" s="62" t="s">
        <v>185</v>
      </c>
      <c r="BWI1339" s="62" t="s">
        <v>186</v>
      </c>
      <c r="BWJ1339" s="62">
        <f t="shared" ref="BWJ1339:BWR1339" si="1128">BWJ1333</f>
        <v>1000000</v>
      </c>
      <c r="BWK1339" s="62">
        <f t="shared" si="1128"/>
        <v>0</v>
      </c>
      <c r="BWL1339" s="62">
        <f t="shared" si="1128"/>
        <v>0</v>
      </c>
      <c r="BWM1339" s="62">
        <f t="shared" si="1128"/>
        <v>1000000</v>
      </c>
      <c r="BWN1339" s="62">
        <f t="shared" si="1128"/>
        <v>0</v>
      </c>
      <c r="BWO1339" s="62">
        <f t="shared" si="1128"/>
        <v>0</v>
      </c>
      <c r="BWP1339" s="62">
        <f t="shared" si="1128"/>
        <v>0</v>
      </c>
      <c r="BWQ1339" s="62">
        <f t="shared" si="1128"/>
        <v>0</v>
      </c>
      <c r="BWR1339" s="62">
        <f t="shared" si="1128"/>
        <v>1000000</v>
      </c>
      <c r="BWX1339" s="62" t="s">
        <v>185</v>
      </c>
      <c r="BWY1339" s="62" t="s">
        <v>186</v>
      </c>
      <c r="BWZ1339" s="62">
        <f t="shared" ref="BWZ1339:BXH1339" si="1129">BWZ1333</f>
        <v>1000000</v>
      </c>
      <c r="BXA1339" s="62">
        <f t="shared" si="1129"/>
        <v>0</v>
      </c>
      <c r="BXB1339" s="62">
        <f t="shared" si="1129"/>
        <v>0</v>
      </c>
      <c r="BXC1339" s="62">
        <f t="shared" si="1129"/>
        <v>1000000</v>
      </c>
      <c r="BXD1339" s="62">
        <f t="shared" si="1129"/>
        <v>0</v>
      </c>
      <c r="BXE1339" s="62">
        <f t="shared" si="1129"/>
        <v>0</v>
      </c>
      <c r="BXF1339" s="62">
        <f t="shared" si="1129"/>
        <v>0</v>
      </c>
      <c r="BXG1339" s="62">
        <f t="shared" si="1129"/>
        <v>0</v>
      </c>
      <c r="BXH1339" s="62">
        <f t="shared" si="1129"/>
        <v>1000000</v>
      </c>
      <c r="BXN1339" s="62" t="s">
        <v>185</v>
      </c>
      <c r="BXO1339" s="62" t="s">
        <v>186</v>
      </c>
      <c r="BXP1339" s="62">
        <f t="shared" ref="BXP1339:BXX1339" si="1130">BXP1333</f>
        <v>1000000</v>
      </c>
      <c r="BXQ1339" s="62">
        <f t="shared" si="1130"/>
        <v>0</v>
      </c>
      <c r="BXR1339" s="62">
        <f t="shared" si="1130"/>
        <v>0</v>
      </c>
      <c r="BXS1339" s="62">
        <f t="shared" si="1130"/>
        <v>1000000</v>
      </c>
      <c r="BXT1339" s="62">
        <f t="shared" si="1130"/>
        <v>0</v>
      </c>
      <c r="BXU1339" s="62">
        <f t="shared" si="1130"/>
        <v>0</v>
      </c>
      <c r="BXV1339" s="62">
        <f t="shared" si="1130"/>
        <v>0</v>
      </c>
      <c r="BXW1339" s="62">
        <f t="shared" si="1130"/>
        <v>0</v>
      </c>
      <c r="BXX1339" s="62">
        <f t="shared" si="1130"/>
        <v>1000000</v>
      </c>
      <c r="BYD1339" s="62" t="s">
        <v>185</v>
      </c>
      <c r="BYE1339" s="62" t="s">
        <v>186</v>
      </c>
      <c r="BYF1339" s="62">
        <f t="shared" ref="BYF1339:BYN1339" si="1131">BYF1333</f>
        <v>1000000</v>
      </c>
      <c r="BYG1339" s="62">
        <f t="shared" si="1131"/>
        <v>0</v>
      </c>
      <c r="BYH1339" s="62">
        <f t="shared" si="1131"/>
        <v>0</v>
      </c>
      <c r="BYI1339" s="62">
        <f t="shared" si="1131"/>
        <v>1000000</v>
      </c>
      <c r="BYJ1339" s="62">
        <f t="shared" si="1131"/>
        <v>0</v>
      </c>
      <c r="BYK1339" s="62">
        <f t="shared" si="1131"/>
        <v>0</v>
      </c>
      <c r="BYL1339" s="62">
        <f t="shared" si="1131"/>
        <v>0</v>
      </c>
      <c r="BYM1339" s="62">
        <f t="shared" si="1131"/>
        <v>0</v>
      </c>
      <c r="BYN1339" s="62">
        <f t="shared" si="1131"/>
        <v>1000000</v>
      </c>
      <c r="BYT1339" s="62" t="s">
        <v>185</v>
      </c>
      <c r="BYU1339" s="62" t="s">
        <v>186</v>
      </c>
      <c r="BYV1339" s="62">
        <f t="shared" ref="BYV1339:BZD1339" si="1132">BYV1333</f>
        <v>1000000</v>
      </c>
      <c r="BYW1339" s="62">
        <f t="shared" si="1132"/>
        <v>0</v>
      </c>
      <c r="BYX1339" s="62">
        <f t="shared" si="1132"/>
        <v>0</v>
      </c>
      <c r="BYY1339" s="62">
        <f t="shared" si="1132"/>
        <v>1000000</v>
      </c>
      <c r="BYZ1339" s="62">
        <f t="shared" si="1132"/>
        <v>0</v>
      </c>
      <c r="BZA1339" s="62">
        <f t="shared" si="1132"/>
        <v>0</v>
      </c>
      <c r="BZB1339" s="62">
        <f t="shared" si="1132"/>
        <v>0</v>
      </c>
      <c r="BZC1339" s="62">
        <f t="shared" si="1132"/>
        <v>0</v>
      </c>
      <c r="BZD1339" s="62">
        <f t="shared" si="1132"/>
        <v>1000000</v>
      </c>
      <c r="BZJ1339" s="62" t="s">
        <v>185</v>
      </c>
      <c r="BZK1339" s="62" t="s">
        <v>186</v>
      </c>
      <c r="BZL1339" s="62">
        <f>BZL1333</f>
        <v>1000000</v>
      </c>
      <c r="BZM1339" s="62">
        <f>BZM1333</f>
        <v>0</v>
      </c>
      <c r="BZN1339" s="62">
        <f>BZN1333</f>
        <v>0</v>
      </c>
      <c r="BZO1339" s="62">
        <f>BZO1333</f>
        <v>1000000</v>
      </c>
      <c r="BZP1339" s="62">
        <f>BZP1333</f>
        <v>0</v>
      </c>
      <c r="BZQ1339" s="62">
        <f>BZQ1333</f>
        <v>0</v>
      </c>
      <c r="BZR1339" s="62">
        <f>BZR1333</f>
        <v>0</v>
      </c>
      <c r="BZS1339" s="62">
        <f>BZS1333</f>
        <v>0</v>
      </c>
      <c r="BZT1339" s="62">
        <f>BZT1333</f>
        <v>1000000</v>
      </c>
      <c r="BZZ1339" s="62" t="s">
        <v>185</v>
      </c>
      <c r="CAA1339" s="62" t="s">
        <v>186</v>
      </c>
      <c r="CAB1339" s="62">
        <f t="shared" ref="CAB1339:CAJ1339" si="1133">CAB1333</f>
        <v>1000000</v>
      </c>
      <c r="CAC1339" s="62">
        <f t="shared" si="1133"/>
        <v>0</v>
      </c>
      <c r="CAD1339" s="62">
        <f t="shared" si="1133"/>
        <v>0</v>
      </c>
      <c r="CAE1339" s="62">
        <f t="shared" si="1133"/>
        <v>1000000</v>
      </c>
      <c r="CAF1339" s="62">
        <f t="shared" si="1133"/>
        <v>0</v>
      </c>
      <c r="CAG1339" s="62">
        <f t="shared" si="1133"/>
        <v>0</v>
      </c>
      <c r="CAH1339" s="62">
        <f t="shared" si="1133"/>
        <v>0</v>
      </c>
      <c r="CAI1339" s="62">
        <f t="shared" si="1133"/>
        <v>0</v>
      </c>
      <c r="CAJ1339" s="62">
        <f t="shared" si="1133"/>
        <v>1000000</v>
      </c>
      <c r="CAP1339" s="62" t="s">
        <v>185</v>
      </c>
      <c r="CAQ1339" s="62" t="s">
        <v>186</v>
      </c>
      <c r="CAR1339" s="62">
        <f t="shared" ref="CAR1339:CAZ1339" si="1134">CAR1333</f>
        <v>1000000</v>
      </c>
      <c r="CAS1339" s="62">
        <f t="shared" si="1134"/>
        <v>0</v>
      </c>
      <c r="CAT1339" s="62">
        <f t="shared" si="1134"/>
        <v>0</v>
      </c>
      <c r="CAU1339" s="62">
        <f t="shared" si="1134"/>
        <v>1000000</v>
      </c>
      <c r="CAV1339" s="62">
        <f t="shared" si="1134"/>
        <v>0</v>
      </c>
      <c r="CAW1339" s="62">
        <f t="shared" si="1134"/>
        <v>0</v>
      </c>
      <c r="CAX1339" s="62">
        <f t="shared" si="1134"/>
        <v>0</v>
      </c>
      <c r="CAY1339" s="62">
        <f t="shared" si="1134"/>
        <v>0</v>
      </c>
      <c r="CAZ1339" s="62">
        <f t="shared" si="1134"/>
        <v>1000000</v>
      </c>
      <c r="CBF1339" s="62" t="s">
        <v>185</v>
      </c>
      <c r="CBG1339" s="62" t="s">
        <v>186</v>
      </c>
      <c r="CBH1339" s="62">
        <f t="shared" ref="CBH1339:CBP1339" si="1135">CBH1333</f>
        <v>1000000</v>
      </c>
      <c r="CBI1339" s="62">
        <f t="shared" si="1135"/>
        <v>0</v>
      </c>
      <c r="CBJ1339" s="62">
        <f t="shared" si="1135"/>
        <v>0</v>
      </c>
      <c r="CBK1339" s="62">
        <f t="shared" si="1135"/>
        <v>1000000</v>
      </c>
      <c r="CBL1339" s="62">
        <f t="shared" si="1135"/>
        <v>0</v>
      </c>
      <c r="CBM1339" s="62">
        <f t="shared" si="1135"/>
        <v>0</v>
      </c>
      <c r="CBN1339" s="62">
        <f t="shared" si="1135"/>
        <v>0</v>
      </c>
      <c r="CBO1339" s="62">
        <f t="shared" si="1135"/>
        <v>0</v>
      </c>
      <c r="CBP1339" s="62">
        <f t="shared" si="1135"/>
        <v>1000000</v>
      </c>
      <c r="CBV1339" s="62" t="s">
        <v>185</v>
      </c>
      <c r="CBW1339" s="62" t="s">
        <v>186</v>
      </c>
      <c r="CBX1339" s="62">
        <f t="shared" ref="CBX1339:CCF1339" si="1136">CBX1333</f>
        <v>1000000</v>
      </c>
      <c r="CBY1339" s="62">
        <f t="shared" si="1136"/>
        <v>0</v>
      </c>
      <c r="CBZ1339" s="62">
        <f t="shared" si="1136"/>
        <v>0</v>
      </c>
      <c r="CCA1339" s="62">
        <f t="shared" si="1136"/>
        <v>1000000</v>
      </c>
      <c r="CCB1339" s="62">
        <f t="shared" si="1136"/>
        <v>0</v>
      </c>
      <c r="CCC1339" s="62">
        <f t="shared" si="1136"/>
        <v>0</v>
      </c>
      <c r="CCD1339" s="62">
        <f t="shared" si="1136"/>
        <v>0</v>
      </c>
      <c r="CCE1339" s="62">
        <f t="shared" si="1136"/>
        <v>0</v>
      </c>
      <c r="CCF1339" s="62">
        <f t="shared" si="1136"/>
        <v>1000000</v>
      </c>
      <c r="CCL1339" s="62" t="s">
        <v>185</v>
      </c>
      <c r="CCM1339" s="62" t="s">
        <v>186</v>
      </c>
      <c r="CCN1339" s="62">
        <f t="shared" ref="CCN1339:CCV1339" si="1137">CCN1333</f>
        <v>1000000</v>
      </c>
      <c r="CCO1339" s="62">
        <f t="shared" si="1137"/>
        <v>0</v>
      </c>
      <c r="CCP1339" s="62">
        <f t="shared" si="1137"/>
        <v>0</v>
      </c>
      <c r="CCQ1339" s="62">
        <f t="shared" si="1137"/>
        <v>1000000</v>
      </c>
      <c r="CCR1339" s="62">
        <f t="shared" si="1137"/>
        <v>0</v>
      </c>
      <c r="CCS1339" s="62">
        <f t="shared" si="1137"/>
        <v>0</v>
      </c>
      <c r="CCT1339" s="62">
        <f t="shared" si="1137"/>
        <v>0</v>
      </c>
      <c r="CCU1339" s="62">
        <f t="shared" si="1137"/>
        <v>0</v>
      </c>
      <c r="CCV1339" s="62">
        <f t="shared" si="1137"/>
        <v>1000000</v>
      </c>
      <c r="CDB1339" s="62" t="s">
        <v>185</v>
      </c>
      <c r="CDC1339" s="62" t="s">
        <v>186</v>
      </c>
      <c r="CDD1339" s="62">
        <f t="shared" ref="CDD1339:CDL1339" si="1138">CDD1333</f>
        <v>1000000</v>
      </c>
      <c r="CDE1339" s="62">
        <f t="shared" si="1138"/>
        <v>0</v>
      </c>
      <c r="CDF1339" s="62">
        <f t="shared" si="1138"/>
        <v>0</v>
      </c>
      <c r="CDG1339" s="62">
        <f t="shared" si="1138"/>
        <v>1000000</v>
      </c>
      <c r="CDH1339" s="62">
        <f t="shared" si="1138"/>
        <v>0</v>
      </c>
      <c r="CDI1339" s="62">
        <f t="shared" si="1138"/>
        <v>0</v>
      </c>
      <c r="CDJ1339" s="62">
        <f t="shared" si="1138"/>
        <v>0</v>
      </c>
      <c r="CDK1339" s="62">
        <f t="shared" si="1138"/>
        <v>0</v>
      </c>
      <c r="CDL1339" s="62">
        <f t="shared" si="1138"/>
        <v>1000000</v>
      </c>
      <c r="CDR1339" s="62" t="s">
        <v>185</v>
      </c>
      <c r="CDS1339" s="62" t="s">
        <v>186</v>
      </c>
      <c r="CDT1339" s="62">
        <f t="shared" ref="CDT1339:CEB1339" si="1139">CDT1333</f>
        <v>1000000</v>
      </c>
      <c r="CDU1339" s="62">
        <f t="shared" si="1139"/>
        <v>0</v>
      </c>
      <c r="CDV1339" s="62">
        <f t="shared" si="1139"/>
        <v>0</v>
      </c>
      <c r="CDW1339" s="62">
        <f t="shared" si="1139"/>
        <v>1000000</v>
      </c>
      <c r="CDX1339" s="62">
        <f t="shared" si="1139"/>
        <v>0</v>
      </c>
      <c r="CDY1339" s="62">
        <f t="shared" si="1139"/>
        <v>0</v>
      </c>
      <c r="CDZ1339" s="62">
        <f t="shared" si="1139"/>
        <v>0</v>
      </c>
      <c r="CEA1339" s="62">
        <f t="shared" si="1139"/>
        <v>0</v>
      </c>
      <c r="CEB1339" s="62">
        <f t="shared" si="1139"/>
        <v>1000000</v>
      </c>
      <c r="CEH1339" s="62" t="s">
        <v>185</v>
      </c>
      <c r="CEI1339" s="62" t="s">
        <v>186</v>
      </c>
      <c r="CEJ1339" s="62">
        <f t="shared" ref="CEJ1339:CER1339" si="1140">CEJ1333</f>
        <v>1000000</v>
      </c>
      <c r="CEK1339" s="62">
        <f t="shared" si="1140"/>
        <v>0</v>
      </c>
      <c r="CEL1339" s="62">
        <f t="shared" si="1140"/>
        <v>0</v>
      </c>
      <c r="CEM1339" s="62">
        <f t="shared" si="1140"/>
        <v>1000000</v>
      </c>
      <c r="CEN1339" s="62">
        <f t="shared" si="1140"/>
        <v>0</v>
      </c>
      <c r="CEO1339" s="62">
        <f t="shared" si="1140"/>
        <v>0</v>
      </c>
      <c r="CEP1339" s="62">
        <f t="shared" si="1140"/>
        <v>0</v>
      </c>
      <c r="CEQ1339" s="62">
        <f t="shared" si="1140"/>
        <v>0</v>
      </c>
      <c r="CER1339" s="62">
        <f t="shared" si="1140"/>
        <v>1000000</v>
      </c>
      <c r="CEX1339" s="62" t="s">
        <v>185</v>
      </c>
      <c r="CEY1339" s="62" t="s">
        <v>186</v>
      </c>
      <c r="CEZ1339" s="62">
        <f t="shared" ref="CEZ1339:CFH1339" si="1141">CEZ1333</f>
        <v>1000000</v>
      </c>
      <c r="CFA1339" s="62">
        <f t="shared" si="1141"/>
        <v>0</v>
      </c>
      <c r="CFB1339" s="62">
        <f t="shared" si="1141"/>
        <v>0</v>
      </c>
      <c r="CFC1339" s="62">
        <f t="shared" si="1141"/>
        <v>1000000</v>
      </c>
      <c r="CFD1339" s="62">
        <f t="shared" si="1141"/>
        <v>0</v>
      </c>
      <c r="CFE1339" s="62">
        <f t="shared" si="1141"/>
        <v>0</v>
      </c>
      <c r="CFF1339" s="62">
        <f t="shared" si="1141"/>
        <v>0</v>
      </c>
      <c r="CFG1339" s="62">
        <f t="shared" si="1141"/>
        <v>0</v>
      </c>
      <c r="CFH1339" s="62">
        <f t="shared" si="1141"/>
        <v>1000000</v>
      </c>
      <c r="CFN1339" s="62" t="s">
        <v>185</v>
      </c>
      <c r="CFO1339" s="62" t="s">
        <v>186</v>
      </c>
      <c r="CFP1339" s="62">
        <f t="shared" ref="CFP1339:CFX1339" si="1142">CFP1333</f>
        <v>1000000</v>
      </c>
      <c r="CFQ1339" s="62">
        <f t="shared" si="1142"/>
        <v>0</v>
      </c>
      <c r="CFR1339" s="62">
        <f t="shared" si="1142"/>
        <v>0</v>
      </c>
      <c r="CFS1339" s="62">
        <f t="shared" si="1142"/>
        <v>1000000</v>
      </c>
      <c r="CFT1339" s="62">
        <f t="shared" si="1142"/>
        <v>0</v>
      </c>
      <c r="CFU1339" s="62">
        <f t="shared" si="1142"/>
        <v>0</v>
      </c>
      <c r="CFV1339" s="62">
        <f t="shared" si="1142"/>
        <v>0</v>
      </c>
      <c r="CFW1339" s="62">
        <f t="shared" si="1142"/>
        <v>0</v>
      </c>
      <c r="CFX1339" s="62">
        <f t="shared" si="1142"/>
        <v>1000000</v>
      </c>
      <c r="CGD1339" s="62" t="s">
        <v>185</v>
      </c>
      <c r="CGE1339" s="62" t="s">
        <v>186</v>
      </c>
      <c r="CGF1339" s="62">
        <f t="shared" ref="CGF1339:CGN1339" si="1143">CGF1333</f>
        <v>1000000</v>
      </c>
      <c r="CGG1339" s="62">
        <f t="shared" si="1143"/>
        <v>0</v>
      </c>
      <c r="CGH1339" s="62">
        <f t="shared" si="1143"/>
        <v>0</v>
      </c>
      <c r="CGI1339" s="62">
        <f t="shared" si="1143"/>
        <v>1000000</v>
      </c>
      <c r="CGJ1339" s="62">
        <f t="shared" si="1143"/>
        <v>0</v>
      </c>
      <c r="CGK1339" s="62">
        <f t="shared" si="1143"/>
        <v>0</v>
      </c>
      <c r="CGL1339" s="62">
        <f t="shared" si="1143"/>
        <v>0</v>
      </c>
      <c r="CGM1339" s="62">
        <f t="shared" si="1143"/>
        <v>0</v>
      </c>
      <c r="CGN1339" s="62">
        <f t="shared" si="1143"/>
        <v>1000000</v>
      </c>
      <c r="CGT1339" s="62" t="s">
        <v>185</v>
      </c>
      <c r="CGU1339" s="62" t="s">
        <v>186</v>
      </c>
      <c r="CGV1339" s="62">
        <f t="shared" ref="CGV1339:CHD1339" si="1144">CGV1333</f>
        <v>1000000</v>
      </c>
      <c r="CGW1339" s="62">
        <f t="shared" si="1144"/>
        <v>0</v>
      </c>
      <c r="CGX1339" s="62">
        <f t="shared" si="1144"/>
        <v>0</v>
      </c>
      <c r="CGY1339" s="62">
        <f t="shared" si="1144"/>
        <v>1000000</v>
      </c>
      <c r="CGZ1339" s="62">
        <f t="shared" si="1144"/>
        <v>0</v>
      </c>
      <c r="CHA1339" s="62">
        <f t="shared" si="1144"/>
        <v>0</v>
      </c>
      <c r="CHB1339" s="62">
        <f t="shared" si="1144"/>
        <v>0</v>
      </c>
      <c r="CHC1339" s="62">
        <f t="shared" si="1144"/>
        <v>0</v>
      </c>
      <c r="CHD1339" s="62">
        <f t="shared" si="1144"/>
        <v>1000000</v>
      </c>
      <c r="CHJ1339" s="62" t="s">
        <v>185</v>
      </c>
      <c r="CHK1339" s="62" t="s">
        <v>186</v>
      </c>
      <c r="CHL1339" s="62">
        <f t="shared" ref="CHL1339:CHT1339" si="1145">CHL1333</f>
        <v>1000000</v>
      </c>
      <c r="CHM1339" s="62">
        <f t="shared" si="1145"/>
        <v>0</v>
      </c>
      <c r="CHN1339" s="62">
        <f t="shared" si="1145"/>
        <v>0</v>
      </c>
      <c r="CHO1339" s="62">
        <f t="shared" si="1145"/>
        <v>1000000</v>
      </c>
      <c r="CHP1339" s="62">
        <f t="shared" si="1145"/>
        <v>0</v>
      </c>
      <c r="CHQ1339" s="62">
        <f t="shared" si="1145"/>
        <v>0</v>
      </c>
      <c r="CHR1339" s="62">
        <f t="shared" si="1145"/>
        <v>0</v>
      </c>
      <c r="CHS1339" s="62">
        <f t="shared" si="1145"/>
        <v>0</v>
      </c>
      <c r="CHT1339" s="62">
        <f t="shared" si="1145"/>
        <v>1000000</v>
      </c>
      <c r="CHZ1339" s="62" t="s">
        <v>185</v>
      </c>
      <c r="CIA1339" s="62" t="s">
        <v>186</v>
      </c>
      <c r="CIB1339" s="62">
        <f t="shared" ref="CIB1339:CIJ1339" si="1146">CIB1333</f>
        <v>1000000</v>
      </c>
      <c r="CIC1339" s="62">
        <f t="shared" si="1146"/>
        <v>0</v>
      </c>
      <c r="CID1339" s="62">
        <f t="shared" si="1146"/>
        <v>0</v>
      </c>
      <c r="CIE1339" s="62">
        <f t="shared" si="1146"/>
        <v>1000000</v>
      </c>
      <c r="CIF1339" s="62">
        <f t="shared" si="1146"/>
        <v>0</v>
      </c>
      <c r="CIG1339" s="62">
        <f t="shared" si="1146"/>
        <v>0</v>
      </c>
      <c r="CIH1339" s="62">
        <f t="shared" si="1146"/>
        <v>0</v>
      </c>
      <c r="CII1339" s="62">
        <f t="shared" si="1146"/>
        <v>0</v>
      </c>
      <c r="CIJ1339" s="62">
        <f t="shared" si="1146"/>
        <v>1000000</v>
      </c>
      <c r="CIP1339" s="62" t="s">
        <v>185</v>
      </c>
      <c r="CIQ1339" s="62" t="s">
        <v>186</v>
      </c>
      <c r="CIR1339" s="62">
        <f t="shared" ref="CIR1339:CIZ1339" si="1147">CIR1333</f>
        <v>1000000</v>
      </c>
      <c r="CIS1339" s="62">
        <f t="shared" si="1147"/>
        <v>0</v>
      </c>
      <c r="CIT1339" s="62">
        <f t="shared" si="1147"/>
        <v>0</v>
      </c>
      <c r="CIU1339" s="62">
        <f t="shared" si="1147"/>
        <v>1000000</v>
      </c>
      <c r="CIV1339" s="62">
        <f t="shared" si="1147"/>
        <v>0</v>
      </c>
      <c r="CIW1339" s="62">
        <f t="shared" si="1147"/>
        <v>0</v>
      </c>
      <c r="CIX1339" s="62">
        <f t="shared" si="1147"/>
        <v>0</v>
      </c>
      <c r="CIY1339" s="62">
        <f t="shared" si="1147"/>
        <v>0</v>
      </c>
      <c r="CIZ1339" s="62">
        <f t="shared" si="1147"/>
        <v>1000000</v>
      </c>
      <c r="CJF1339" s="62" t="s">
        <v>185</v>
      </c>
      <c r="CJG1339" s="62" t="s">
        <v>186</v>
      </c>
      <c r="CJH1339" s="62">
        <f t="shared" ref="CJH1339:CJP1339" si="1148">CJH1333</f>
        <v>1000000</v>
      </c>
      <c r="CJI1339" s="62">
        <f t="shared" si="1148"/>
        <v>0</v>
      </c>
      <c r="CJJ1339" s="62">
        <f t="shared" si="1148"/>
        <v>0</v>
      </c>
      <c r="CJK1339" s="62">
        <f t="shared" si="1148"/>
        <v>1000000</v>
      </c>
      <c r="CJL1339" s="62">
        <f t="shared" si="1148"/>
        <v>0</v>
      </c>
      <c r="CJM1339" s="62">
        <f t="shared" si="1148"/>
        <v>0</v>
      </c>
      <c r="CJN1339" s="62">
        <f t="shared" si="1148"/>
        <v>0</v>
      </c>
      <c r="CJO1339" s="62">
        <f t="shared" si="1148"/>
        <v>0</v>
      </c>
      <c r="CJP1339" s="62">
        <f t="shared" si="1148"/>
        <v>1000000</v>
      </c>
      <c r="CJV1339" s="62" t="s">
        <v>185</v>
      </c>
      <c r="CJW1339" s="62" t="s">
        <v>186</v>
      </c>
      <c r="CJX1339" s="62">
        <f t="shared" ref="CJX1339:CKF1339" si="1149">CJX1333</f>
        <v>1000000</v>
      </c>
      <c r="CJY1339" s="62">
        <f t="shared" si="1149"/>
        <v>0</v>
      </c>
      <c r="CJZ1339" s="62">
        <f t="shared" si="1149"/>
        <v>0</v>
      </c>
      <c r="CKA1339" s="62">
        <f t="shared" si="1149"/>
        <v>1000000</v>
      </c>
      <c r="CKB1339" s="62">
        <f t="shared" si="1149"/>
        <v>0</v>
      </c>
      <c r="CKC1339" s="62">
        <f t="shared" si="1149"/>
        <v>0</v>
      </c>
      <c r="CKD1339" s="62">
        <f t="shared" si="1149"/>
        <v>0</v>
      </c>
      <c r="CKE1339" s="62">
        <f t="shared" si="1149"/>
        <v>0</v>
      </c>
      <c r="CKF1339" s="62">
        <f t="shared" si="1149"/>
        <v>1000000</v>
      </c>
      <c r="CKL1339" s="62" t="s">
        <v>185</v>
      </c>
      <c r="CKM1339" s="62" t="s">
        <v>186</v>
      </c>
      <c r="CKN1339" s="62">
        <f t="shared" ref="CKN1339:CKV1339" si="1150">CKN1333</f>
        <v>1000000</v>
      </c>
      <c r="CKO1339" s="62">
        <f t="shared" si="1150"/>
        <v>0</v>
      </c>
      <c r="CKP1339" s="62">
        <f t="shared" si="1150"/>
        <v>0</v>
      </c>
      <c r="CKQ1339" s="62">
        <f t="shared" si="1150"/>
        <v>1000000</v>
      </c>
      <c r="CKR1339" s="62">
        <f t="shared" si="1150"/>
        <v>0</v>
      </c>
      <c r="CKS1339" s="62">
        <f t="shared" si="1150"/>
        <v>0</v>
      </c>
      <c r="CKT1339" s="62">
        <f t="shared" si="1150"/>
        <v>0</v>
      </c>
      <c r="CKU1339" s="62">
        <f t="shared" si="1150"/>
        <v>0</v>
      </c>
      <c r="CKV1339" s="62">
        <f t="shared" si="1150"/>
        <v>1000000</v>
      </c>
      <c r="CLB1339" s="62" t="s">
        <v>185</v>
      </c>
      <c r="CLC1339" s="62" t="s">
        <v>186</v>
      </c>
      <c r="CLD1339" s="62">
        <f t="shared" ref="CLD1339:CLL1339" si="1151">CLD1333</f>
        <v>1000000</v>
      </c>
      <c r="CLE1339" s="62">
        <f t="shared" si="1151"/>
        <v>0</v>
      </c>
      <c r="CLF1339" s="62">
        <f t="shared" si="1151"/>
        <v>0</v>
      </c>
      <c r="CLG1339" s="62">
        <f t="shared" si="1151"/>
        <v>1000000</v>
      </c>
      <c r="CLH1339" s="62">
        <f t="shared" si="1151"/>
        <v>0</v>
      </c>
      <c r="CLI1339" s="62">
        <f t="shared" si="1151"/>
        <v>0</v>
      </c>
      <c r="CLJ1339" s="62">
        <f t="shared" si="1151"/>
        <v>0</v>
      </c>
      <c r="CLK1339" s="62">
        <f t="shared" si="1151"/>
        <v>0</v>
      </c>
      <c r="CLL1339" s="62">
        <f t="shared" si="1151"/>
        <v>1000000</v>
      </c>
      <c r="CLR1339" s="62" t="s">
        <v>185</v>
      </c>
      <c r="CLS1339" s="62" t="s">
        <v>186</v>
      </c>
      <c r="CLT1339" s="62">
        <f t="shared" ref="CLT1339:CMB1339" si="1152">CLT1333</f>
        <v>1000000</v>
      </c>
      <c r="CLU1339" s="62">
        <f t="shared" si="1152"/>
        <v>0</v>
      </c>
      <c r="CLV1339" s="62">
        <f t="shared" si="1152"/>
        <v>0</v>
      </c>
      <c r="CLW1339" s="62">
        <f t="shared" si="1152"/>
        <v>1000000</v>
      </c>
      <c r="CLX1339" s="62">
        <f t="shared" si="1152"/>
        <v>0</v>
      </c>
      <c r="CLY1339" s="62">
        <f t="shared" si="1152"/>
        <v>0</v>
      </c>
      <c r="CLZ1339" s="62">
        <f t="shared" si="1152"/>
        <v>0</v>
      </c>
      <c r="CMA1339" s="62">
        <f t="shared" si="1152"/>
        <v>0</v>
      </c>
      <c r="CMB1339" s="62">
        <f t="shared" si="1152"/>
        <v>1000000</v>
      </c>
      <c r="CMH1339" s="62" t="s">
        <v>185</v>
      </c>
      <c r="CMI1339" s="62" t="s">
        <v>186</v>
      </c>
      <c r="CMJ1339" s="62">
        <f t="shared" ref="CMJ1339:CMR1339" si="1153">CMJ1333</f>
        <v>1000000</v>
      </c>
      <c r="CMK1339" s="62">
        <f t="shared" si="1153"/>
        <v>0</v>
      </c>
      <c r="CML1339" s="62">
        <f t="shared" si="1153"/>
        <v>0</v>
      </c>
      <c r="CMM1339" s="62">
        <f t="shared" si="1153"/>
        <v>1000000</v>
      </c>
      <c r="CMN1339" s="62">
        <f t="shared" si="1153"/>
        <v>0</v>
      </c>
      <c r="CMO1339" s="62">
        <f t="shared" si="1153"/>
        <v>0</v>
      </c>
      <c r="CMP1339" s="62">
        <f t="shared" si="1153"/>
        <v>0</v>
      </c>
      <c r="CMQ1339" s="62">
        <f t="shared" si="1153"/>
        <v>0</v>
      </c>
      <c r="CMR1339" s="62">
        <f t="shared" si="1153"/>
        <v>1000000</v>
      </c>
      <c r="CMX1339" s="62" t="s">
        <v>185</v>
      </c>
      <c r="CMY1339" s="62" t="s">
        <v>186</v>
      </c>
      <c r="CMZ1339" s="62">
        <f t="shared" ref="CMZ1339:CNH1339" si="1154">CMZ1333</f>
        <v>1000000</v>
      </c>
      <c r="CNA1339" s="62">
        <f t="shared" si="1154"/>
        <v>0</v>
      </c>
      <c r="CNB1339" s="62">
        <f t="shared" si="1154"/>
        <v>0</v>
      </c>
      <c r="CNC1339" s="62">
        <f t="shared" si="1154"/>
        <v>1000000</v>
      </c>
      <c r="CND1339" s="62">
        <f t="shared" si="1154"/>
        <v>0</v>
      </c>
      <c r="CNE1339" s="62">
        <f t="shared" si="1154"/>
        <v>0</v>
      </c>
      <c r="CNF1339" s="62">
        <f t="shared" si="1154"/>
        <v>0</v>
      </c>
      <c r="CNG1339" s="62">
        <f t="shared" si="1154"/>
        <v>0</v>
      </c>
      <c r="CNH1339" s="62">
        <f t="shared" si="1154"/>
        <v>1000000</v>
      </c>
      <c r="CNN1339" s="62" t="s">
        <v>185</v>
      </c>
      <c r="CNO1339" s="62" t="s">
        <v>186</v>
      </c>
      <c r="CNP1339" s="62">
        <f t="shared" ref="CNP1339:CNX1339" si="1155">CNP1333</f>
        <v>1000000</v>
      </c>
      <c r="CNQ1339" s="62">
        <f t="shared" si="1155"/>
        <v>0</v>
      </c>
      <c r="CNR1339" s="62">
        <f t="shared" si="1155"/>
        <v>0</v>
      </c>
      <c r="CNS1339" s="62">
        <f t="shared" si="1155"/>
        <v>1000000</v>
      </c>
      <c r="CNT1339" s="62">
        <f t="shared" si="1155"/>
        <v>0</v>
      </c>
      <c r="CNU1339" s="62">
        <f t="shared" si="1155"/>
        <v>0</v>
      </c>
      <c r="CNV1339" s="62">
        <f t="shared" si="1155"/>
        <v>0</v>
      </c>
      <c r="CNW1339" s="62">
        <f t="shared" si="1155"/>
        <v>0</v>
      </c>
      <c r="CNX1339" s="62">
        <f t="shared" si="1155"/>
        <v>1000000</v>
      </c>
      <c r="COD1339" s="62" t="s">
        <v>185</v>
      </c>
      <c r="COE1339" s="62" t="s">
        <v>186</v>
      </c>
      <c r="COF1339" s="62">
        <f t="shared" ref="COF1339:CON1339" si="1156">COF1333</f>
        <v>1000000</v>
      </c>
      <c r="COG1339" s="62">
        <f t="shared" si="1156"/>
        <v>0</v>
      </c>
      <c r="COH1339" s="62">
        <f t="shared" si="1156"/>
        <v>0</v>
      </c>
      <c r="COI1339" s="62">
        <f t="shared" si="1156"/>
        <v>1000000</v>
      </c>
      <c r="COJ1339" s="62">
        <f t="shared" si="1156"/>
        <v>0</v>
      </c>
      <c r="COK1339" s="62">
        <f t="shared" si="1156"/>
        <v>0</v>
      </c>
      <c r="COL1339" s="62">
        <f t="shared" si="1156"/>
        <v>0</v>
      </c>
      <c r="COM1339" s="62">
        <f t="shared" si="1156"/>
        <v>0</v>
      </c>
      <c r="CON1339" s="62">
        <f t="shared" si="1156"/>
        <v>1000000</v>
      </c>
      <c r="COT1339" s="62" t="s">
        <v>185</v>
      </c>
      <c r="COU1339" s="62" t="s">
        <v>186</v>
      </c>
      <c r="COV1339" s="62">
        <f t="shared" ref="COV1339:CPD1339" si="1157">COV1333</f>
        <v>1000000</v>
      </c>
      <c r="COW1339" s="62">
        <f t="shared" si="1157"/>
        <v>0</v>
      </c>
      <c r="COX1339" s="62">
        <f t="shared" si="1157"/>
        <v>0</v>
      </c>
      <c r="COY1339" s="62">
        <f t="shared" si="1157"/>
        <v>1000000</v>
      </c>
      <c r="COZ1339" s="62">
        <f t="shared" si="1157"/>
        <v>0</v>
      </c>
      <c r="CPA1339" s="62">
        <f t="shared" si="1157"/>
        <v>0</v>
      </c>
      <c r="CPB1339" s="62">
        <f t="shared" si="1157"/>
        <v>0</v>
      </c>
      <c r="CPC1339" s="62">
        <f t="shared" si="1157"/>
        <v>0</v>
      </c>
      <c r="CPD1339" s="62">
        <f t="shared" si="1157"/>
        <v>1000000</v>
      </c>
      <c r="CPJ1339" s="62" t="s">
        <v>185</v>
      </c>
      <c r="CPK1339" s="62" t="s">
        <v>186</v>
      </c>
      <c r="CPL1339" s="62">
        <f t="shared" ref="CPL1339:CPT1339" si="1158">CPL1333</f>
        <v>1000000</v>
      </c>
      <c r="CPM1339" s="62">
        <f t="shared" si="1158"/>
        <v>0</v>
      </c>
      <c r="CPN1339" s="62">
        <f t="shared" si="1158"/>
        <v>0</v>
      </c>
      <c r="CPO1339" s="62">
        <f t="shared" si="1158"/>
        <v>1000000</v>
      </c>
      <c r="CPP1339" s="62">
        <f t="shared" si="1158"/>
        <v>0</v>
      </c>
      <c r="CPQ1339" s="62">
        <f t="shared" si="1158"/>
        <v>0</v>
      </c>
      <c r="CPR1339" s="62">
        <f t="shared" si="1158"/>
        <v>0</v>
      </c>
      <c r="CPS1339" s="62">
        <f t="shared" si="1158"/>
        <v>0</v>
      </c>
      <c r="CPT1339" s="62">
        <f t="shared" si="1158"/>
        <v>1000000</v>
      </c>
      <c r="CPZ1339" s="62" t="s">
        <v>185</v>
      </c>
      <c r="CQA1339" s="62" t="s">
        <v>186</v>
      </c>
      <c r="CQB1339" s="62">
        <f t="shared" ref="CQB1339:CQJ1339" si="1159">CQB1333</f>
        <v>1000000</v>
      </c>
      <c r="CQC1339" s="62">
        <f t="shared" si="1159"/>
        <v>0</v>
      </c>
      <c r="CQD1339" s="62">
        <f t="shared" si="1159"/>
        <v>0</v>
      </c>
      <c r="CQE1339" s="62">
        <f t="shared" si="1159"/>
        <v>1000000</v>
      </c>
      <c r="CQF1339" s="62">
        <f t="shared" si="1159"/>
        <v>0</v>
      </c>
      <c r="CQG1339" s="62">
        <f t="shared" si="1159"/>
        <v>0</v>
      </c>
      <c r="CQH1339" s="62">
        <f t="shared" si="1159"/>
        <v>0</v>
      </c>
      <c r="CQI1339" s="62">
        <f t="shared" si="1159"/>
        <v>0</v>
      </c>
      <c r="CQJ1339" s="62">
        <f t="shared" si="1159"/>
        <v>1000000</v>
      </c>
      <c r="CQP1339" s="62" t="s">
        <v>185</v>
      </c>
      <c r="CQQ1339" s="62" t="s">
        <v>186</v>
      </c>
      <c r="CQR1339" s="62">
        <f t="shared" ref="CQR1339:CQZ1339" si="1160">CQR1333</f>
        <v>1000000</v>
      </c>
      <c r="CQS1339" s="62">
        <f t="shared" si="1160"/>
        <v>0</v>
      </c>
      <c r="CQT1339" s="62">
        <f t="shared" si="1160"/>
        <v>0</v>
      </c>
      <c r="CQU1339" s="62">
        <f t="shared" si="1160"/>
        <v>1000000</v>
      </c>
      <c r="CQV1339" s="62">
        <f t="shared" si="1160"/>
        <v>0</v>
      </c>
      <c r="CQW1339" s="62">
        <f t="shared" si="1160"/>
        <v>0</v>
      </c>
      <c r="CQX1339" s="62">
        <f t="shared" si="1160"/>
        <v>0</v>
      </c>
      <c r="CQY1339" s="62">
        <f t="shared" si="1160"/>
        <v>0</v>
      </c>
      <c r="CQZ1339" s="62">
        <f t="shared" si="1160"/>
        <v>1000000</v>
      </c>
      <c r="CRF1339" s="62" t="s">
        <v>185</v>
      </c>
      <c r="CRG1339" s="62" t="s">
        <v>186</v>
      </c>
      <c r="CRH1339" s="62">
        <f t="shared" ref="CRH1339:CRP1339" si="1161">CRH1333</f>
        <v>1000000</v>
      </c>
      <c r="CRI1339" s="62">
        <f t="shared" si="1161"/>
        <v>0</v>
      </c>
      <c r="CRJ1339" s="62">
        <f t="shared" si="1161"/>
        <v>0</v>
      </c>
      <c r="CRK1339" s="62">
        <f t="shared" si="1161"/>
        <v>1000000</v>
      </c>
      <c r="CRL1339" s="62">
        <f t="shared" si="1161"/>
        <v>0</v>
      </c>
      <c r="CRM1339" s="62">
        <f t="shared" si="1161"/>
        <v>0</v>
      </c>
      <c r="CRN1339" s="62">
        <f t="shared" si="1161"/>
        <v>0</v>
      </c>
      <c r="CRO1339" s="62">
        <f t="shared" si="1161"/>
        <v>0</v>
      </c>
      <c r="CRP1339" s="62">
        <f t="shared" si="1161"/>
        <v>1000000</v>
      </c>
      <c r="CRV1339" s="62" t="s">
        <v>185</v>
      </c>
      <c r="CRW1339" s="62" t="s">
        <v>186</v>
      </c>
      <c r="CRX1339" s="62">
        <f t="shared" ref="CRX1339:CSF1339" si="1162">CRX1333</f>
        <v>1000000</v>
      </c>
      <c r="CRY1339" s="62">
        <f t="shared" si="1162"/>
        <v>0</v>
      </c>
      <c r="CRZ1339" s="62">
        <f t="shared" si="1162"/>
        <v>0</v>
      </c>
      <c r="CSA1339" s="62">
        <f t="shared" si="1162"/>
        <v>1000000</v>
      </c>
      <c r="CSB1339" s="62">
        <f t="shared" si="1162"/>
        <v>0</v>
      </c>
      <c r="CSC1339" s="62">
        <f t="shared" si="1162"/>
        <v>0</v>
      </c>
      <c r="CSD1339" s="62">
        <f t="shared" si="1162"/>
        <v>0</v>
      </c>
      <c r="CSE1339" s="62">
        <f t="shared" si="1162"/>
        <v>0</v>
      </c>
      <c r="CSF1339" s="62">
        <f t="shared" si="1162"/>
        <v>1000000</v>
      </c>
      <c r="CSL1339" s="62" t="s">
        <v>185</v>
      </c>
      <c r="CSM1339" s="62" t="s">
        <v>186</v>
      </c>
      <c r="CSN1339" s="62">
        <f t="shared" ref="CSN1339:CSV1339" si="1163">CSN1333</f>
        <v>1000000</v>
      </c>
      <c r="CSO1339" s="62">
        <f t="shared" si="1163"/>
        <v>0</v>
      </c>
      <c r="CSP1339" s="62">
        <f t="shared" si="1163"/>
        <v>0</v>
      </c>
      <c r="CSQ1339" s="62">
        <f t="shared" si="1163"/>
        <v>1000000</v>
      </c>
      <c r="CSR1339" s="62">
        <f t="shared" si="1163"/>
        <v>0</v>
      </c>
      <c r="CSS1339" s="62">
        <f t="shared" si="1163"/>
        <v>0</v>
      </c>
      <c r="CST1339" s="62">
        <f t="shared" si="1163"/>
        <v>0</v>
      </c>
      <c r="CSU1339" s="62">
        <f t="shared" si="1163"/>
        <v>0</v>
      </c>
      <c r="CSV1339" s="62">
        <f t="shared" si="1163"/>
        <v>1000000</v>
      </c>
      <c r="CTB1339" s="62" t="s">
        <v>185</v>
      </c>
      <c r="CTC1339" s="62" t="s">
        <v>186</v>
      </c>
      <c r="CTD1339" s="62">
        <f t="shared" ref="CTD1339:CTL1339" si="1164">CTD1333</f>
        <v>1000000</v>
      </c>
      <c r="CTE1339" s="62">
        <f t="shared" si="1164"/>
        <v>0</v>
      </c>
      <c r="CTF1339" s="62">
        <f t="shared" si="1164"/>
        <v>0</v>
      </c>
      <c r="CTG1339" s="62">
        <f t="shared" si="1164"/>
        <v>1000000</v>
      </c>
      <c r="CTH1339" s="62">
        <f t="shared" si="1164"/>
        <v>0</v>
      </c>
      <c r="CTI1339" s="62">
        <f t="shared" si="1164"/>
        <v>0</v>
      </c>
      <c r="CTJ1339" s="62">
        <f t="shared" si="1164"/>
        <v>0</v>
      </c>
      <c r="CTK1339" s="62">
        <f t="shared" si="1164"/>
        <v>0</v>
      </c>
      <c r="CTL1339" s="62">
        <f t="shared" si="1164"/>
        <v>1000000</v>
      </c>
      <c r="CTR1339" s="62" t="s">
        <v>185</v>
      </c>
      <c r="CTS1339" s="62" t="s">
        <v>186</v>
      </c>
      <c r="CTT1339" s="62">
        <f t="shared" ref="CTT1339:CUB1339" si="1165">CTT1333</f>
        <v>1000000</v>
      </c>
      <c r="CTU1339" s="62">
        <f t="shared" si="1165"/>
        <v>0</v>
      </c>
      <c r="CTV1339" s="62">
        <f t="shared" si="1165"/>
        <v>0</v>
      </c>
      <c r="CTW1339" s="62">
        <f t="shared" si="1165"/>
        <v>1000000</v>
      </c>
      <c r="CTX1339" s="62">
        <f t="shared" si="1165"/>
        <v>0</v>
      </c>
      <c r="CTY1339" s="62">
        <f t="shared" si="1165"/>
        <v>0</v>
      </c>
      <c r="CTZ1339" s="62">
        <f t="shared" si="1165"/>
        <v>0</v>
      </c>
      <c r="CUA1339" s="62">
        <f t="shared" si="1165"/>
        <v>0</v>
      </c>
      <c r="CUB1339" s="62">
        <f t="shared" si="1165"/>
        <v>1000000</v>
      </c>
      <c r="CUH1339" s="62" t="s">
        <v>185</v>
      </c>
      <c r="CUI1339" s="62" t="s">
        <v>186</v>
      </c>
      <c r="CUJ1339" s="62">
        <f t="shared" ref="CUJ1339:CUR1339" si="1166">CUJ1333</f>
        <v>1000000</v>
      </c>
      <c r="CUK1339" s="62">
        <f t="shared" si="1166"/>
        <v>0</v>
      </c>
      <c r="CUL1339" s="62">
        <f t="shared" si="1166"/>
        <v>0</v>
      </c>
      <c r="CUM1339" s="62">
        <f t="shared" si="1166"/>
        <v>1000000</v>
      </c>
      <c r="CUN1339" s="62">
        <f t="shared" si="1166"/>
        <v>0</v>
      </c>
      <c r="CUO1339" s="62">
        <f t="shared" si="1166"/>
        <v>0</v>
      </c>
      <c r="CUP1339" s="62">
        <f t="shared" si="1166"/>
        <v>0</v>
      </c>
      <c r="CUQ1339" s="62">
        <f t="shared" si="1166"/>
        <v>0</v>
      </c>
      <c r="CUR1339" s="62">
        <f t="shared" si="1166"/>
        <v>1000000</v>
      </c>
      <c r="CUX1339" s="62" t="s">
        <v>185</v>
      </c>
      <c r="CUY1339" s="62" t="s">
        <v>186</v>
      </c>
      <c r="CUZ1339" s="62">
        <f t="shared" ref="CUZ1339:CVH1339" si="1167">CUZ1333</f>
        <v>1000000</v>
      </c>
      <c r="CVA1339" s="62">
        <f t="shared" si="1167"/>
        <v>0</v>
      </c>
      <c r="CVB1339" s="62">
        <f t="shared" si="1167"/>
        <v>0</v>
      </c>
      <c r="CVC1339" s="62">
        <f t="shared" si="1167"/>
        <v>1000000</v>
      </c>
      <c r="CVD1339" s="62">
        <f t="shared" si="1167"/>
        <v>0</v>
      </c>
      <c r="CVE1339" s="62">
        <f t="shared" si="1167"/>
        <v>0</v>
      </c>
      <c r="CVF1339" s="62">
        <f t="shared" si="1167"/>
        <v>0</v>
      </c>
      <c r="CVG1339" s="62">
        <f t="shared" si="1167"/>
        <v>0</v>
      </c>
      <c r="CVH1339" s="62">
        <f t="shared" si="1167"/>
        <v>1000000</v>
      </c>
      <c r="CVN1339" s="62" t="s">
        <v>185</v>
      </c>
      <c r="CVO1339" s="62" t="s">
        <v>186</v>
      </c>
      <c r="CVP1339" s="62">
        <f t="shared" ref="CVP1339:CVX1339" si="1168">CVP1333</f>
        <v>1000000</v>
      </c>
      <c r="CVQ1339" s="62">
        <f t="shared" si="1168"/>
        <v>0</v>
      </c>
      <c r="CVR1339" s="62">
        <f t="shared" si="1168"/>
        <v>0</v>
      </c>
      <c r="CVS1339" s="62">
        <f t="shared" si="1168"/>
        <v>1000000</v>
      </c>
      <c r="CVT1339" s="62">
        <f t="shared" si="1168"/>
        <v>0</v>
      </c>
      <c r="CVU1339" s="62">
        <f t="shared" si="1168"/>
        <v>0</v>
      </c>
      <c r="CVV1339" s="62">
        <f t="shared" si="1168"/>
        <v>0</v>
      </c>
      <c r="CVW1339" s="62">
        <f t="shared" si="1168"/>
        <v>0</v>
      </c>
      <c r="CVX1339" s="62">
        <f t="shared" si="1168"/>
        <v>1000000</v>
      </c>
      <c r="CWD1339" s="62" t="s">
        <v>185</v>
      </c>
      <c r="CWE1339" s="62" t="s">
        <v>186</v>
      </c>
      <c r="CWF1339" s="62">
        <f t="shared" ref="CWF1339:CWN1339" si="1169">CWF1333</f>
        <v>1000000</v>
      </c>
      <c r="CWG1339" s="62">
        <f t="shared" si="1169"/>
        <v>0</v>
      </c>
      <c r="CWH1339" s="62">
        <f t="shared" si="1169"/>
        <v>0</v>
      </c>
      <c r="CWI1339" s="62">
        <f t="shared" si="1169"/>
        <v>1000000</v>
      </c>
      <c r="CWJ1339" s="62">
        <f t="shared" si="1169"/>
        <v>0</v>
      </c>
      <c r="CWK1339" s="62">
        <f t="shared" si="1169"/>
        <v>0</v>
      </c>
      <c r="CWL1339" s="62">
        <f t="shared" si="1169"/>
        <v>0</v>
      </c>
      <c r="CWM1339" s="62">
        <f t="shared" si="1169"/>
        <v>0</v>
      </c>
      <c r="CWN1339" s="62">
        <f t="shared" si="1169"/>
        <v>1000000</v>
      </c>
      <c r="CWT1339" s="62" t="s">
        <v>185</v>
      </c>
      <c r="CWU1339" s="62" t="s">
        <v>186</v>
      </c>
      <c r="CWV1339" s="62">
        <f t="shared" ref="CWV1339:CXD1339" si="1170">CWV1333</f>
        <v>1000000</v>
      </c>
      <c r="CWW1339" s="62">
        <f t="shared" si="1170"/>
        <v>0</v>
      </c>
      <c r="CWX1339" s="62">
        <f t="shared" si="1170"/>
        <v>0</v>
      </c>
      <c r="CWY1339" s="62">
        <f t="shared" si="1170"/>
        <v>1000000</v>
      </c>
      <c r="CWZ1339" s="62">
        <f t="shared" si="1170"/>
        <v>0</v>
      </c>
      <c r="CXA1339" s="62">
        <f t="shared" si="1170"/>
        <v>0</v>
      </c>
      <c r="CXB1339" s="62">
        <f t="shared" si="1170"/>
        <v>0</v>
      </c>
      <c r="CXC1339" s="62">
        <f t="shared" si="1170"/>
        <v>0</v>
      </c>
      <c r="CXD1339" s="62">
        <f t="shared" si="1170"/>
        <v>1000000</v>
      </c>
      <c r="CXJ1339" s="62" t="s">
        <v>185</v>
      </c>
      <c r="CXK1339" s="62" t="s">
        <v>186</v>
      </c>
      <c r="CXL1339" s="62">
        <f t="shared" ref="CXL1339:CXT1339" si="1171">CXL1333</f>
        <v>1000000</v>
      </c>
      <c r="CXM1339" s="62">
        <f t="shared" si="1171"/>
        <v>0</v>
      </c>
      <c r="CXN1339" s="62">
        <f t="shared" si="1171"/>
        <v>0</v>
      </c>
      <c r="CXO1339" s="62">
        <f t="shared" si="1171"/>
        <v>1000000</v>
      </c>
      <c r="CXP1339" s="62">
        <f t="shared" si="1171"/>
        <v>0</v>
      </c>
      <c r="CXQ1339" s="62">
        <f t="shared" si="1171"/>
        <v>0</v>
      </c>
      <c r="CXR1339" s="62">
        <f t="shared" si="1171"/>
        <v>0</v>
      </c>
      <c r="CXS1339" s="62">
        <f t="shared" si="1171"/>
        <v>0</v>
      </c>
      <c r="CXT1339" s="62">
        <f t="shared" si="1171"/>
        <v>1000000</v>
      </c>
      <c r="CXZ1339" s="62" t="s">
        <v>185</v>
      </c>
      <c r="CYA1339" s="62" t="s">
        <v>186</v>
      </c>
      <c r="CYB1339" s="62">
        <f t="shared" ref="CYB1339:CYJ1339" si="1172">CYB1333</f>
        <v>1000000</v>
      </c>
      <c r="CYC1339" s="62">
        <f t="shared" si="1172"/>
        <v>0</v>
      </c>
      <c r="CYD1339" s="62">
        <f t="shared" si="1172"/>
        <v>0</v>
      </c>
      <c r="CYE1339" s="62">
        <f t="shared" si="1172"/>
        <v>1000000</v>
      </c>
      <c r="CYF1339" s="62">
        <f t="shared" si="1172"/>
        <v>0</v>
      </c>
      <c r="CYG1339" s="62">
        <f t="shared" si="1172"/>
        <v>0</v>
      </c>
      <c r="CYH1339" s="62">
        <f t="shared" si="1172"/>
        <v>0</v>
      </c>
      <c r="CYI1339" s="62">
        <f t="shared" si="1172"/>
        <v>0</v>
      </c>
      <c r="CYJ1339" s="62">
        <f t="shared" si="1172"/>
        <v>1000000</v>
      </c>
      <c r="CYP1339" s="62" t="s">
        <v>185</v>
      </c>
      <c r="CYQ1339" s="62" t="s">
        <v>186</v>
      </c>
      <c r="CYR1339" s="62">
        <f t="shared" ref="CYR1339:CYZ1339" si="1173">CYR1333</f>
        <v>1000000</v>
      </c>
      <c r="CYS1339" s="62">
        <f t="shared" si="1173"/>
        <v>0</v>
      </c>
      <c r="CYT1339" s="62">
        <f t="shared" si="1173"/>
        <v>0</v>
      </c>
      <c r="CYU1339" s="62">
        <f t="shared" si="1173"/>
        <v>1000000</v>
      </c>
      <c r="CYV1339" s="62">
        <f t="shared" si="1173"/>
        <v>0</v>
      </c>
      <c r="CYW1339" s="62">
        <f t="shared" si="1173"/>
        <v>0</v>
      </c>
      <c r="CYX1339" s="62">
        <f t="shared" si="1173"/>
        <v>0</v>
      </c>
      <c r="CYY1339" s="62">
        <f t="shared" si="1173"/>
        <v>0</v>
      </c>
      <c r="CYZ1339" s="62">
        <f t="shared" si="1173"/>
        <v>1000000</v>
      </c>
      <c r="CZF1339" s="62" t="s">
        <v>185</v>
      </c>
      <c r="CZG1339" s="62" t="s">
        <v>186</v>
      </c>
      <c r="CZH1339" s="62">
        <f t="shared" ref="CZH1339:CZP1339" si="1174">CZH1333</f>
        <v>1000000</v>
      </c>
      <c r="CZI1339" s="62">
        <f t="shared" si="1174"/>
        <v>0</v>
      </c>
      <c r="CZJ1339" s="62">
        <f t="shared" si="1174"/>
        <v>0</v>
      </c>
      <c r="CZK1339" s="62">
        <f t="shared" si="1174"/>
        <v>1000000</v>
      </c>
      <c r="CZL1339" s="62">
        <f t="shared" si="1174"/>
        <v>0</v>
      </c>
      <c r="CZM1339" s="62">
        <f t="shared" si="1174"/>
        <v>0</v>
      </c>
      <c r="CZN1339" s="62">
        <f t="shared" si="1174"/>
        <v>0</v>
      </c>
      <c r="CZO1339" s="62">
        <f t="shared" si="1174"/>
        <v>0</v>
      </c>
      <c r="CZP1339" s="62">
        <f t="shared" si="1174"/>
        <v>1000000</v>
      </c>
      <c r="CZV1339" s="62" t="s">
        <v>185</v>
      </c>
      <c r="CZW1339" s="62" t="s">
        <v>186</v>
      </c>
      <c r="CZX1339" s="62">
        <f t="shared" ref="CZX1339:DAF1339" si="1175">CZX1333</f>
        <v>1000000</v>
      </c>
      <c r="CZY1339" s="62">
        <f t="shared" si="1175"/>
        <v>0</v>
      </c>
      <c r="CZZ1339" s="62">
        <f t="shared" si="1175"/>
        <v>0</v>
      </c>
      <c r="DAA1339" s="62">
        <f t="shared" si="1175"/>
        <v>1000000</v>
      </c>
      <c r="DAB1339" s="62">
        <f t="shared" si="1175"/>
        <v>0</v>
      </c>
      <c r="DAC1339" s="62">
        <f t="shared" si="1175"/>
        <v>0</v>
      </c>
      <c r="DAD1339" s="62">
        <f t="shared" si="1175"/>
        <v>0</v>
      </c>
      <c r="DAE1339" s="62">
        <f t="shared" si="1175"/>
        <v>0</v>
      </c>
      <c r="DAF1339" s="62">
        <f t="shared" si="1175"/>
        <v>1000000</v>
      </c>
      <c r="DAL1339" s="62" t="s">
        <v>185</v>
      </c>
      <c r="DAM1339" s="62" t="s">
        <v>186</v>
      </c>
      <c r="DAN1339" s="62">
        <f t="shared" ref="DAN1339:DAV1339" si="1176">DAN1333</f>
        <v>1000000</v>
      </c>
      <c r="DAO1339" s="62">
        <f t="shared" si="1176"/>
        <v>0</v>
      </c>
      <c r="DAP1339" s="62">
        <f t="shared" si="1176"/>
        <v>0</v>
      </c>
      <c r="DAQ1339" s="62">
        <f t="shared" si="1176"/>
        <v>1000000</v>
      </c>
      <c r="DAR1339" s="62">
        <f t="shared" si="1176"/>
        <v>0</v>
      </c>
      <c r="DAS1339" s="62">
        <f t="shared" si="1176"/>
        <v>0</v>
      </c>
      <c r="DAT1339" s="62">
        <f t="shared" si="1176"/>
        <v>0</v>
      </c>
      <c r="DAU1339" s="62">
        <f t="shared" si="1176"/>
        <v>0</v>
      </c>
      <c r="DAV1339" s="62">
        <f t="shared" si="1176"/>
        <v>1000000</v>
      </c>
      <c r="DBB1339" s="62" t="s">
        <v>185</v>
      </c>
      <c r="DBC1339" s="62" t="s">
        <v>186</v>
      </c>
      <c r="DBD1339" s="62">
        <f t="shared" ref="DBD1339:DBL1339" si="1177">DBD1333</f>
        <v>1000000</v>
      </c>
      <c r="DBE1339" s="62">
        <f t="shared" si="1177"/>
        <v>0</v>
      </c>
      <c r="DBF1339" s="62">
        <f t="shared" si="1177"/>
        <v>0</v>
      </c>
      <c r="DBG1339" s="62">
        <f t="shared" si="1177"/>
        <v>1000000</v>
      </c>
      <c r="DBH1339" s="62">
        <f t="shared" si="1177"/>
        <v>0</v>
      </c>
      <c r="DBI1339" s="62">
        <f t="shared" si="1177"/>
        <v>0</v>
      </c>
      <c r="DBJ1339" s="62">
        <f t="shared" si="1177"/>
        <v>0</v>
      </c>
      <c r="DBK1339" s="62">
        <f t="shared" si="1177"/>
        <v>0</v>
      </c>
      <c r="DBL1339" s="62">
        <f t="shared" si="1177"/>
        <v>1000000</v>
      </c>
      <c r="DBR1339" s="62" t="s">
        <v>185</v>
      </c>
      <c r="DBS1339" s="62" t="s">
        <v>186</v>
      </c>
      <c r="DBT1339" s="62">
        <f t="shared" ref="DBT1339:DCB1339" si="1178">DBT1333</f>
        <v>1000000</v>
      </c>
      <c r="DBU1339" s="62">
        <f t="shared" si="1178"/>
        <v>0</v>
      </c>
      <c r="DBV1339" s="62">
        <f t="shared" si="1178"/>
        <v>0</v>
      </c>
      <c r="DBW1339" s="62">
        <f t="shared" si="1178"/>
        <v>1000000</v>
      </c>
      <c r="DBX1339" s="62">
        <f t="shared" si="1178"/>
        <v>0</v>
      </c>
      <c r="DBY1339" s="62">
        <f t="shared" si="1178"/>
        <v>0</v>
      </c>
      <c r="DBZ1339" s="62">
        <f t="shared" si="1178"/>
        <v>0</v>
      </c>
      <c r="DCA1339" s="62">
        <f t="shared" si="1178"/>
        <v>0</v>
      </c>
      <c r="DCB1339" s="62">
        <f t="shared" si="1178"/>
        <v>1000000</v>
      </c>
      <c r="DCH1339" s="62" t="s">
        <v>185</v>
      </c>
      <c r="DCI1339" s="62" t="s">
        <v>186</v>
      </c>
      <c r="DCJ1339" s="62">
        <f t="shared" ref="DCJ1339:DCR1339" si="1179">DCJ1333</f>
        <v>1000000</v>
      </c>
      <c r="DCK1339" s="62">
        <f t="shared" si="1179"/>
        <v>0</v>
      </c>
      <c r="DCL1339" s="62">
        <f t="shared" si="1179"/>
        <v>0</v>
      </c>
      <c r="DCM1339" s="62">
        <f t="shared" si="1179"/>
        <v>1000000</v>
      </c>
      <c r="DCN1339" s="62">
        <f t="shared" si="1179"/>
        <v>0</v>
      </c>
      <c r="DCO1339" s="62">
        <f t="shared" si="1179"/>
        <v>0</v>
      </c>
      <c r="DCP1339" s="62">
        <f t="shared" si="1179"/>
        <v>0</v>
      </c>
      <c r="DCQ1339" s="62">
        <f t="shared" si="1179"/>
        <v>0</v>
      </c>
      <c r="DCR1339" s="62">
        <f t="shared" si="1179"/>
        <v>1000000</v>
      </c>
      <c r="DCX1339" s="62" t="s">
        <v>185</v>
      </c>
      <c r="DCY1339" s="62" t="s">
        <v>186</v>
      </c>
      <c r="DCZ1339" s="62">
        <f t="shared" ref="DCZ1339:DDH1339" si="1180">DCZ1333</f>
        <v>1000000</v>
      </c>
      <c r="DDA1339" s="62">
        <f t="shared" si="1180"/>
        <v>0</v>
      </c>
      <c r="DDB1339" s="62">
        <f t="shared" si="1180"/>
        <v>0</v>
      </c>
      <c r="DDC1339" s="62">
        <f t="shared" si="1180"/>
        <v>1000000</v>
      </c>
      <c r="DDD1339" s="62">
        <f t="shared" si="1180"/>
        <v>0</v>
      </c>
      <c r="DDE1339" s="62">
        <f t="shared" si="1180"/>
        <v>0</v>
      </c>
      <c r="DDF1339" s="62">
        <f t="shared" si="1180"/>
        <v>0</v>
      </c>
      <c r="DDG1339" s="62">
        <f t="shared" si="1180"/>
        <v>0</v>
      </c>
      <c r="DDH1339" s="62">
        <f t="shared" si="1180"/>
        <v>1000000</v>
      </c>
      <c r="DDN1339" s="62" t="s">
        <v>185</v>
      </c>
      <c r="DDO1339" s="62" t="s">
        <v>186</v>
      </c>
      <c r="DDP1339" s="62">
        <f t="shared" ref="DDP1339:DDX1339" si="1181">DDP1333</f>
        <v>1000000</v>
      </c>
      <c r="DDQ1339" s="62">
        <f t="shared" si="1181"/>
        <v>0</v>
      </c>
      <c r="DDR1339" s="62">
        <f t="shared" si="1181"/>
        <v>0</v>
      </c>
      <c r="DDS1339" s="62">
        <f t="shared" si="1181"/>
        <v>1000000</v>
      </c>
      <c r="DDT1339" s="62">
        <f t="shared" si="1181"/>
        <v>0</v>
      </c>
      <c r="DDU1339" s="62">
        <f t="shared" si="1181"/>
        <v>0</v>
      </c>
      <c r="DDV1339" s="62">
        <f t="shared" si="1181"/>
        <v>0</v>
      </c>
      <c r="DDW1339" s="62">
        <f t="shared" si="1181"/>
        <v>0</v>
      </c>
      <c r="DDX1339" s="62">
        <f t="shared" si="1181"/>
        <v>1000000</v>
      </c>
      <c r="DED1339" s="62" t="s">
        <v>185</v>
      </c>
      <c r="DEE1339" s="62" t="s">
        <v>186</v>
      </c>
      <c r="DEF1339" s="62">
        <f t="shared" ref="DEF1339:DEN1339" si="1182">DEF1333</f>
        <v>1000000</v>
      </c>
      <c r="DEG1339" s="62">
        <f t="shared" si="1182"/>
        <v>0</v>
      </c>
      <c r="DEH1339" s="62">
        <f t="shared" si="1182"/>
        <v>0</v>
      </c>
      <c r="DEI1339" s="62">
        <f t="shared" si="1182"/>
        <v>1000000</v>
      </c>
      <c r="DEJ1339" s="62">
        <f t="shared" si="1182"/>
        <v>0</v>
      </c>
      <c r="DEK1339" s="62">
        <f t="shared" si="1182"/>
        <v>0</v>
      </c>
      <c r="DEL1339" s="62">
        <f t="shared" si="1182"/>
        <v>0</v>
      </c>
      <c r="DEM1339" s="62">
        <f t="shared" si="1182"/>
        <v>0</v>
      </c>
      <c r="DEN1339" s="62">
        <f t="shared" si="1182"/>
        <v>1000000</v>
      </c>
      <c r="DET1339" s="62" t="s">
        <v>185</v>
      </c>
      <c r="DEU1339" s="62" t="s">
        <v>186</v>
      </c>
      <c r="DEV1339" s="62">
        <f t="shared" ref="DEV1339:DFD1339" si="1183">DEV1333</f>
        <v>1000000</v>
      </c>
      <c r="DEW1339" s="62">
        <f t="shared" si="1183"/>
        <v>0</v>
      </c>
      <c r="DEX1339" s="62">
        <f t="shared" si="1183"/>
        <v>0</v>
      </c>
      <c r="DEY1339" s="62">
        <f t="shared" si="1183"/>
        <v>1000000</v>
      </c>
      <c r="DEZ1339" s="62">
        <f t="shared" si="1183"/>
        <v>0</v>
      </c>
      <c r="DFA1339" s="62">
        <f t="shared" si="1183"/>
        <v>0</v>
      </c>
      <c r="DFB1339" s="62">
        <f t="shared" si="1183"/>
        <v>0</v>
      </c>
      <c r="DFC1339" s="62">
        <f t="shared" si="1183"/>
        <v>0</v>
      </c>
      <c r="DFD1339" s="62">
        <f t="shared" si="1183"/>
        <v>1000000</v>
      </c>
      <c r="DFJ1339" s="62" t="s">
        <v>185</v>
      </c>
      <c r="DFK1339" s="62" t="s">
        <v>186</v>
      </c>
      <c r="DFL1339" s="62">
        <f t="shared" ref="DFL1339:DFT1339" si="1184">DFL1333</f>
        <v>1000000</v>
      </c>
      <c r="DFM1339" s="62">
        <f t="shared" si="1184"/>
        <v>0</v>
      </c>
      <c r="DFN1339" s="62">
        <f t="shared" si="1184"/>
        <v>0</v>
      </c>
      <c r="DFO1339" s="62">
        <f t="shared" si="1184"/>
        <v>1000000</v>
      </c>
      <c r="DFP1339" s="62">
        <f t="shared" si="1184"/>
        <v>0</v>
      </c>
      <c r="DFQ1339" s="62">
        <f t="shared" si="1184"/>
        <v>0</v>
      </c>
      <c r="DFR1339" s="62">
        <f t="shared" si="1184"/>
        <v>0</v>
      </c>
      <c r="DFS1339" s="62">
        <f t="shared" si="1184"/>
        <v>0</v>
      </c>
      <c r="DFT1339" s="62">
        <f t="shared" si="1184"/>
        <v>1000000</v>
      </c>
      <c r="DFZ1339" s="62" t="s">
        <v>185</v>
      </c>
      <c r="DGA1339" s="62" t="s">
        <v>186</v>
      </c>
      <c r="DGB1339" s="62">
        <f t="shared" ref="DGB1339:DGJ1339" si="1185">DGB1333</f>
        <v>1000000</v>
      </c>
      <c r="DGC1339" s="62">
        <f t="shared" si="1185"/>
        <v>0</v>
      </c>
      <c r="DGD1339" s="62">
        <f t="shared" si="1185"/>
        <v>0</v>
      </c>
      <c r="DGE1339" s="62">
        <f t="shared" si="1185"/>
        <v>1000000</v>
      </c>
      <c r="DGF1339" s="62">
        <f t="shared" si="1185"/>
        <v>0</v>
      </c>
      <c r="DGG1339" s="62">
        <f t="shared" si="1185"/>
        <v>0</v>
      </c>
      <c r="DGH1339" s="62">
        <f t="shared" si="1185"/>
        <v>0</v>
      </c>
      <c r="DGI1339" s="62">
        <f t="shared" si="1185"/>
        <v>0</v>
      </c>
      <c r="DGJ1339" s="62">
        <f t="shared" si="1185"/>
        <v>1000000</v>
      </c>
      <c r="DGP1339" s="62" t="s">
        <v>185</v>
      </c>
      <c r="DGQ1339" s="62" t="s">
        <v>186</v>
      </c>
      <c r="DGR1339" s="62">
        <f t="shared" ref="DGR1339:DGZ1339" si="1186">DGR1333</f>
        <v>1000000</v>
      </c>
      <c r="DGS1339" s="62">
        <f t="shared" si="1186"/>
        <v>0</v>
      </c>
      <c r="DGT1339" s="62">
        <f t="shared" si="1186"/>
        <v>0</v>
      </c>
      <c r="DGU1339" s="62">
        <f t="shared" si="1186"/>
        <v>1000000</v>
      </c>
      <c r="DGV1339" s="62">
        <f t="shared" si="1186"/>
        <v>0</v>
      </c>
      <c r="DGW1339" s="62">
        <f t="shared" si="1186"/>
        <v>0</v>
      </c>
      <c r="DGX1339" s="62">
        <f t="shared" si="1186"/>
        <v>0</v>
      </c>
      <c r="DGY1339" s="62">
        <f t="shared" si="1186"/>
        <v>0</v>
      </c>
      <c r="DGZ1339" s="62">
        <f t="shared" si="1186"/>
        <v>1000000</v>
      </c>
      <c r="DHF1339" s="62" t="s">
        <v>185</v>
      </c>
      <c r="DHG1339" s="62" t="s">
        <v>186</v>
      </c>
      <c r="DHH1339" s="62">
        <f t="shared" ref="DHH1339:DHP1339" si="1187">DHH1333</f>
        <v>1000000</v>
      </c>
      <c r="DHI1339" s="62">
        <f t="shared" si="1187"/>
        <v>0</v>
      </c>
      <c r="DHJ1339" s="62">
        <f t="shared" si="1187"/>
        <v>0</v>
      </c>
      <c r="DHK1339" s="62">
        <f t="shared" si="1187"/>
        <v>1000000</v>
      </c>
      <c r="DHL1339" s="62">
        <f t="shared" si="1187"/>
        <v>0</v>
      </c>
      <c r="DHM1339" s="62">
        <f t="shared" si="1187"/>
        <v>0</v>
      </c>
      <c r="DHN1339" s="62">
        <f t="shared" si="1187"/>
        <v>0</v>
      </c>
      <c r="DHO1339" s="62">
        <f t="shared" si="1187"/>
        <v>0</v>
      </c>
      <c r="DHP1339" s="62">
        <f t="shared" si="1187"/>
        <v>1000000</v>
      </c>
      <c r="DHV1339" s="62" t="s">
        <v>185</v>
      </c>
      <c r="DHW1339" s="62" t="s">
        <v>186</v>
      </c>
      <c r="DHX1339" s="62">
        <f t="shared" ref="DHX1339:DIF1339" si="1188">DHX1333</f>
        <v>1000000</v>
      </c>
      <c r="DHY1339" s="62">
        <f t="shared" si="1188"/>
        <v>0</v>
      </c>
      <c r="DHZ1339" s="62">
        <f t="shared" si="1188"/>
        <v>0</v>
      </c>
      <c r="DIA1339" s="62">
        <f t="shared" si="1188"/>
        <v>1000000</v>
      </c>
      <c r="DIB1339" s="62">
        <f t="shared" si="1188"/>
        <v>0</v>
      </c>
      <c r="DIC1339" s="62">
        <f t="shared" si="1188"/>
        <v>0</v>
      </c>
      <c r="DID1339" s="62">
        <f t="shared" si="1188"/>
        <v>0</v>
      </c>
      <c r="DIE1339" s="62">
        <f t="shared" si="1188"/>
        <v>0</v>
      </c>
      <c r="DIF1339" s="62">
        <f t="shared" si="1188"/>
        <v>1000000</v>
      </c>
      <c r="DIL1339" s="62" t="s">
        <v>185</v>
      </c>
      <c r="DIM1339" s="62" t="s">
        <v>186</v>
      </c>
      <c r="DIN1339" s="62">
        <f t="shared" ref="DIN1339:DIV1339" si="1189">DIN1333</f>
        <v>1000000</v>
      </c>
      <c r="DIO1339" s="62">
        <f t="shared" si="1189"/>
        <v>0</v>
      </c>
      <c r="DIP1339" s="62">
        <f t="shared" si="1189"/>
        <v>0</v>
      </c>
      <c r="DIQ1339" s="62">
        <f t="shared" si="1189"/>
        <v>1000000</v>
      </c>
      <c r="DIR1339" s="62">
        <f t="shared" si="1189"/>
        <v>0</v>
      </c>
      <c r="DIS1339" s="62">
        <f t="shared" si="1189"/>
        <v>0</v>
      </c>
      <c r="DIT1339" s="62">
        <f t="shared" si="1189"/>
        <v>0</v>
      </c>
      <c r="DIU1339" s="62">
        <f t="shared" si="1189"/>
        <v>0</v>
      </c>
      <c r="DIV1339" s="62">
        <f t="shared" si="1189"/>
        <v>1000000</v>
      </c>
      <c r="DJB1339" s="62" t="s">
        <v>185</v>
      </c>
      <c r="DJC1339" s="62" t="s">
        <v>186</v>
      </c>
      <c r="DJD1339" s="62">
        <f t="shared" ref="DJD1339:DJL1339" si="1190">DJD1333</f>
        <v>1000000</v>
      </c>
      <c r="DJE1339" s="62">
        <f t="shared" si="1190"/>
        <v>0</v>
      </c>
      <c r="DJF1339" s="62">
        <f t="shared" si="1190"/>
        <v>0</v>
      </c>
      <c r="DJG1339" s="62">
        <f t="shared" si="1190"/>
        <v>1000000</v>
      </c>
      <c r="DJH1339" s="62">
        <f t="shared" si="1190"/>
        <v>0</v>
      </c>
      <c r="DJI1339" s="62">
        <f t="shared" si="1190"/>
        <v>0</v>
      </c>
      <c r="DJJ1339" s="62">
        <f t="shared" si="1190"/>
        <v>0</v>
      </c>
      <c r="DJK1339" s="62">
        <f t="shared" si="1190"/>
        <v>0</v>
      </c>
      <c r="DJL1339" s="62">
        <f t="shared" si="1190"/>
        <v>1000000</v>
      </c>
      <c r="DJR1339" s="62" t="s">
        <v>185</v>
      </c>
      <c r="DJS1339" s="62" t="s">
        <v>186</v>
      </c>
      <c r="DJT1339" s="62">
        <f t="shared" ref="DJT1339:DKB1339" si="1191">DJT1333</f>
        <v>1000000</v>
      </c>
      <c r="DJU1339" s="62">
        <f t="shared" si="1191"/>
        <v>0</v>
      </c>
      <c r="DJV1339" s="62">
        <f t="shared" si="1191"/>
        <v>0</v>
      </c>
      <c r="DJW1339" s="62">
        <f t="shared" si="1191"/>
        <v>1000000</v>
      </c>
      <c r="DJX1339" s="62">
        <f t="shared" si="1191"/>
        <v>0</v>
      </c>
      <c r="DJY1339" s="62">
        <f t="shared" si="1191"/>
        <v>0</v>
      </c>
      <c r="DJZ1339" s="62">
        <f t="shared" si="1191"/>
        <v>0</v>
      </c>
      <c r="DKA1339" s="62">
        <f t="shared" si="1191"/>
        <v>0</v>
      </c>
      <c r="DKB1339" s="62">
        <f t="shared" si="1191"/>
        <v>1000000</v>
      </c>
      <c r="DKH1339" s="62" t="s">
        <v>185</v>
      </c>
      <c r="DKI1339" s="62" t="s">
        <v>186</v>
      </c>
      <c r="DKJ1339" s="62">
        <f t="shared" ref="DKJ1339:DKR1339" si="1192">DKJ1333</f>
        <v>1000000</v>
      </c>
      <c r="DKK1339" s="62">
        <f t="shared" si="1192"/>
        <v>0</v>
      </c>
      <c r="DKL1339" s="62">
        <f t="shared" si="1192"/>
        <v>0</v>
      </c>
      <c r="DKM1339" s="62">
        <f t="shared" si="1192"/>
        <v>1000000</v>
      </c>
      <c r="DKN1339" s="62">
        <f t="shared" si="1192"/>
        <v>0</v>
      </c>
      <c r="DKO1339" s="62">
        <f t="shared" si="1192"/>
        <v>0</v>
      </c>
      <c r="DKP1339" s="62">
        <f t="shared" si="1192"/>
        <v>0</v>
      </c>
      <c r="DKQ1339" s="62">
        <f t="shared" si="1192"/>
        <v>0</v>
      </c>
      <c r="DKR1339" s="62">
        <f t="shared" si="1192"/>
        <v>1000000</v>
      </c>
      <c r="DKX1339" s="62" t="s">
        <v>185</v>
      </c>
      <c r="DKY1339" s="62" t="s">
        <v>186</v>
      </c>
      <c r="DKZ1339" s="62">
        <f t="shared" ref="DKZ1339:DLH1339" si="1193">DKZ1333</f>
        <v>1000000</v>
      </c>
      <c r="DLA1339" s="62">
        <f t="shared" si="1193"/>
        <v>0</v>
      </c>
      <c r="DLB1339" s="62">
        <f t="shared" si="1193"/>
        <v>0</v>
      </c>
      <c r="DLC1339" s="62">
        <f t="shared" si="1193"/>
        <v>1000000</v>
      </c>
      <c r="DLD1339" s="62">
        <f t="shared" si="1193"/>
        <v>0</v>
      </c>
      <c r="DLE1339" s="62">
        <f t="shared" si="1193"/>
        <v>0</v>
      </c>
      <c r="DLF1339" s="62">
        <f t="shared" si="1193"/>
        <v>0</v>
      </c>
      <c r="DLG1339" s="62">
        <f t="shared" si="1193"/>
        <v>0</v>
      </c>
      <c r="DLH1339" s="62">
        <f t="shared" si="1193"/>
        <v>1000000</v>
      </c>
      <c r="DLN1339" s="62" t="s">
        <v>185</v>
      </c>
      <c r="DLO1339" s="62" t="s">
        <v>186</v>
      </c>
      <c r="DLP1339" s="62">
        <f t="shared" ref="DLP1339:DLX1339" si="1194">DLP1333</f>
        <v>1000000</v>
      </c>
      <c r="DLQ1339" s="62">
        <f t="shared" si="1194"/>
        <v>0</v>
      </c>
      <c r="DLR1339" s="62">
        <f t="shared" si="1194"/>
        <v>0</v>
      </c>
      <c r="DLS1339" s="62">
        <f t="shared" si="1194"/>
        <v>1000000</v>
      </c>
      <c r="DLT1339" s="62">
        <f t="shared" si="1194"/>
        <v>0</v>
      </c>
      <c r="DLU1339" s="62">
        <f t="shared" si="1194"/>
        <v>0</v>
      </c>
      <c r="DLV1339" s="62">
        <f t="shared" si="1194"/>
        <v>0</v>
      </c>
      <c r="DLW1339" s="62">
        <f t="shared" si="1194"/>
        <v>0</v>
      </c>
      <c r="DLX1339" s="62">
        <f t="shared" si="1194"/>
        <v>1000000</v>
      </c>
      <c r="DMD1339" s="62" t="s">
        <v>185</v>
      </c>
      <c r="DME1339" s="62" t="s">
        <v>186</v>
      </c>
      <c r="DMF1339" s="62">
        <f t="shared" ref="DMF1339:DMN1339" si="1195">DMF1333</f>
        <v>1000000</v>
      </c>
      <c r="DMG1339" s="62">
        <f t="shared" si="1195"/>
        <v>0</v>
      </c>
      <c r="DMH1339" s="62">
        <f t="shared" si="1195"/>
        <v>0</v>
      </c>
      <c r="DMI1339" s="62">
        <f t="shared" si="1195"/>
        <v>1000000</v>
      </c>
      <c r="DMJ1339" s="62">
        <f t="shared" si="1195"/>
        <v>0</v>
      </c>
      <c r="DMK1339" s="62">
        <f t="shared" si="1195"/>
        <v>0</v>
      </c>
      <c r="DML1339" s="62">
        <f t="shared" si="1195"/>
        <v>0</v>
      </c>
      <c r="DMM1339" s="62">
        <f t="shared" si="1195"/>
        <v>0</v>
      </c>
      <c r="DMN1339" s="62">
        <f t="shared" si="1195"/>
        <v>1000000</v>
      </c>
      <c r="DMT1339" s="62" t="s">
        <v>185</v>
      </c>
      <c r="DMU1339" s="62" t="s">
        <v>186</v>
      </c>
      <c r="DMV1339" s="62">
        <f>DMV1333</f>
        <v>1000000</v>
      </c>
      <c r="DMW1339" s="62">
        <f>DMW1333</f>
        <v>0</v>
      </c>
      <c r="DMX1339" s="62">
        <f>DMX1333</f>
        <v>0</v>
      </c>
      <c r="DMY1339" s="62">
        <f>DMY1333</f>
        <v>1000000</v>
      </c>
      <c r="DMZ1339" s="62">
        <f>DMZ1333</f>
        <v>0</v>
      </c>
      <c r="DNA1339" s="62">
        <f>DNA1333</f>
        <v>0</v>
      </c>
      <c r="DNB1339" s="62">
        <f>DNB1333</f>
        <v>0</v>
      </c>
      <c r="DNC1339" s="62">
        <f>DNC1333</f>
        <v>0</v>
      </c>
      <c r="DND1339" s="62">
        <f>DND1333</f>
        <v>1000000</v>
      </c>
      <c r="DNJ1339" s="62" t="s">
        <v>185</v>
      </c>
      <c r="DNK1339" s="62" t="s">
        <v>186</v>
      </c>
      <c r="DNL1339" s="62">
        <f t="shared" ref="DNL1339:DNT1339" si="1196">DNL1333</f>
        <v>1000000</v>
      </c>
      <c r="DNM1339" s="62">
        <f t="shared" si="1196"/>
        <v>0</v>
      </c>
      <c r="DNN1339" s="62">
        <f t="shared" si="1196"/>
        <v>0</v>
      </c>
      <c r="DNO1339" s="62">
        <f t="shared" si="1196"/>
        <v>1000000</v>
      </c>
      <c r="DNP1339" s="62">
        <f t="shared" si="1196"/>
        <v>0</v>
      </c>
      <c r="DNQ1339" s="62">
        <f t="shared" si="1196"/>
        <v>0</v>
      </c>
      <c r="DNR1339" s="62">
        <f t="shared" si="1196"/>
        <v>0</v>
      </c>
      <c r="DNS1339" s="62">
        <f t="shared" si="1196"/>
        <v>0</v>
      </c>
      <c r="DNT1339" s="62">
        <f t="shared" si="1196"/>
        <v>1000000</v>
      </c>
      <c r="DNZ1339" s="62" t="s">
        <v>185</v>
      </c>
      <c r="DOA1339" s="62" t="s">
        <v>186</v>
      </c>
      <c r="DOB1339" s="62">
        <f t="shared" ref="DOB1339:DOJ1339" si="1197">DOB1333</f>
        <v>1000000</v>
      </c>
      <c r="DOC1339" s="62">
        <f t="shared" si="1197"/>
        <v>0</v>
      </c>
      <c r="DOD1339" s="62">
        <f t="shared" si="1197"/>
        <v>0</v>
      </c>
      <c r="DOE1339" s="62">
        <f t="shared" si="1197"/>
        <v>1000000</v>
      </c>
      <c r="DOF1339" s="62">
        <f t="shared" si="1197"/>
        <v>0</v>
      </c>
      <c r="DOG1339" s="62">
        <f t="shared" si="1197"/>
        <v>0</v>
      </c>
      <c r="DOH1339" s="62">
        <f t="shared" si="1197"/>
        <v>0</v>
      </c>
      <c r="DOI1339" s="62">
        <f t="shared" si="1197"/>
        <v>0</v>
      </c>
      <c r="DOJ1339" s="62">
        <f t="shared" si="1197"/>
        <v>1000000</v>
      </c>
      <c r="DOP1339" s="62" t="s">
        <v>185</v>
      </c>
      <c r="DOQ1339" s="62" t="s">
        <v>186</v>
      </c>
      <c r="DOR1339" s="62">
        <f t="shared" ref="DOR1339:DOZ1339" si="1198">DOR1333</f>
        <v>1000000</v>
      </c>
      <c r="DOS1339" s="62">
        <f t="shared" si="1198"/>
        <v>0</v>
      </c>
      <c r="DOT1339" s="62">
        <f t="shared" si="1198"/>
        <v>0</v>
      </c>
      <c r="DOU1339" s="62">
        <f t="shared" si="1198"/>
        <v>1000000</v>
      </c>
      <c r="DOV1339" s="62">
        <f t="shared" si="1198"/>
        <v>0</v>
      </c>
      <c r="DOW1339" s="62">
        <f t="shared" si="1198"/>
        <v>0</v>
      </c>
      <c r="DOX1339" s="62">
        <f t="shared" si="1198"/>
        <v>0</v>
      </c>
      <c r="DOY1339" s="62">
        <f t="shared" si="1198"/>
        <v>0</v>
      </c>
      <c r="DOZ1339" s="62">
        <f t="shared" si="1198"/>
        <v>1000000</v>
      </c>
      <c r="DPF1339" s="62" t="s">
        <v>185</v>
      </c>
      <c r="DPG1339" s="62" t="s">
        <v>186</v>
      </c>
      <c r="DPH1339" s="62">
        <f t="shared" ref="DPH1339:DPP1339" si="1199">DPH1333</f>
        <v>1000000</v>
      </c>
      <c r="DPI1339" s="62">
        <f t="shared" si="1199"/>
        <v>0</v>
      </c>
      <c r="DPJ1339" s="62">
        <f t="shared" si="1199"/>
        <v>0</v>
      </c>
      <c r="DPK1339" s="62">
        <f t="shared" si="1199"/>
        <v>1000000</v>
      </c>
      <c r="DPL1339" s="62">
        <f t="shared" si="1199"/>
        <v>0</v>
      </c>
      <c r="DPM1339" s="62">
        <f t="shared" si="1199"/>
        <v>0</v>
      </c>
      <c r="DPN1339" s="62">
        <f t="shared" si="1199"/>
        <v>0</v>
      </c>
      <c r="DPO1339" s="62">
        <f t="shared" si="1199"/>
        <v>0</v>
      </c>
      <c r="DPP1339" s="62">
        <f t="shared" si="1199"/>
        <v>1000000</v>
      </c>
      <c r="DPV1339" s="62" t="s">
        <v>185</v>
      </c>
      <c r="DPW1339" s="62" t="s">
        <v>186</v>
      </c>
      <c r="DPX1339" s="62">
        <f t="shared" ref="DPX1339:DQF1339" si="1200">DPX1333</f>
        <v>1000000</v>
      </c>
      <c r="DPY1339" s="62">
        <f t="shared" si="1200"/>
        <v>0</v>
      </c>
      <c r="DPZ1339" s="62">
        <f t="shared" si="1200"/>
        <v>0</v>
      </c>
      <c r="DQA1339" s="62">
        <f t="shared" si="1200"/>
        <v>1000000</v>
      </c>
      <c r="DQB1339" s="62">
        <f t="shared" si="1200"/>
        <v>0</v>
      </c>
      <c r="DQC1339" s="62">
        <f t="shared" si="1200"/>
        <v>0</v>
      </c>
      <c r="DQD1339" s="62">
        <f t="shared" si="1200"/>
        <v>0</v>
      </c>
      <c r="DQE1339" s="62">
        <f t="shared" si="1200"/>
        <v>0</v>
      </c>
      <c r="DQF1339" s="62">
        <f t="shared" si="1200"/>
        <v>1000000</v>
      </c>
      <c r="DQL1339" s="62" t="s">
        <v>185</v>
      </c>
      <c r="DQM1339" s="62" t="s">
        <v>186</v>
      </c>
      <c r="DQN1339" s="62">
        <f t="shared" ref="DQN1339:DQV1339" si="1201">DQN1333</f>
        <v>1000000</v>
      </c>
      <c r="DQO1339" s="62">
        <f t="shared" si="1201"/>
        <v>0</v>
      </c>
      <c r="DQP1339" s="62">
        <f t="shared" si="1201"/>
        <v>0</v>
      </c>
      <c r="DQQ1339" s="62">
        <f t="shared" si="1201"/>
        <v>1000000</v>
      </c>
      <c r="DQR1339" s="62">
        <f t="shared" si="1201"/>
        <v>0</v>
      </c>
      <c r="DQS1339" s="62">
        <f t="shared" si="1201"/>
        <v>0</v>
      </c>
      <c r="DQT1339" s="62">
        <f t="shared" si="1201"/>
        <v>0</v>
      </c>
      <c r="DQU1339" s="62">
        <f t="shared" si="1201"/>
        <v>0</v>
      </c>
      <c r="DQV1339" s="62">
        <f t="shared" si="1201"/>
        <v>1000000</v>
      </c>
      <c r="DRB1339" s="62" t="s">
        <v>185</v>
      </c>
      <c r="DRC1339" s="62" t="s">
        <v>186</v>
      </c>
      <c r="DRD1339" s="62">
        <f t="shared" ref="DRD1339:DRL1339" si="1202">DRD1333</f>
        <v>1000000</v>
      </c>
      <c r="DRE1339" s="62">
        <f t="shared" si="1202"/>
        <v>0</v>
      </c>
      <c r="DRF1339" s="62">
        <f t="shared" si="1202"/>
        <v>0</v>
      </c>
      <c r="DRG1339" s="62">
        <f t="shared" si="1202"/>
        <v>1000000</v>
      </c>
      <c r="DRH1339" s="62">
        <f t="shared" si="1202"/>
        <v>0</v>
      </c>
      <c r="DRI1339" s="62">
        <f t="shared" si="1202"/>
        <v>0</v>
      </c>
      <c r="DRJ1339" s="62">
        <f t="shared" si="1202"/>
        <v>0</v>
      </c>
      <c r="DRK1339" s="62">
        <f t="shared" si="1202"/>
        <v>0</v>
      </c>
      <c r="DRL1339" s="62">
        <f t="shared" si="1202"/>
        <v>1000000</v>
      </c>
      <c r="DRR1339" s="62" t="s">
        <v>185</v>
      </c>
      <c r="DRS1339" s="62" t="s">
        <v>186</v>
      </c>
      <c r="DRT1339" s="62">
        <f t="shared" ref="DRT1339:DSB1339" si="1203">DRT1333</f>
        <v>1000000</v>
      </c>
      <c r="DRU1339" s="62">
        <f t="shared" si="1203"/>
        <v>0</v>
      </c>
      <c r="DRV1339" s="62">
        <f t="shared" si="1203"/>
        <v>0</v>
      </c>
      <c r="DRW1339" s="62">
        <f t="shared" si="1203"/>
        <v>1000000</v>
      </c>
      <c r="DRX1339" s="62">
        <f t="shared" si="1203"/>
        <v>0</v>
      </c>
      <c r="DRY1339" s="62">
        <f t="shared" si="1203"/>
        <v>0</v>
      </c>
      <c r="DRZ1339" s="62">
        <f t="shared" si="1203"/>
        <v>0</v>
      </c>
      <c r="DSA1339" s="62">
        <f t="shared" si="1203"/>
        <v>0</v>
      </c>
      <c r="DSB1339" s="62">
        <f t="shared" si="1203"/>
        <v>1000000</v>
      </c>
      <c r="DSH1339" s="62" t="s">
        <v>185</v>
      </c>
      <c r="DSI1339" s="62" t="s">
        <v>186</v>
      </c>
      <c r="DSJ1339" s="62">
        <f t="shared" ref="DSJ1339:DSR1339" si="1204">DSJ1333</f>
        <v>1000000</v>
      </c>
      <c r="DSK1339" s="62">
        <f t="shared" si="1204"/>
        <v>0</v>
      </c>
      <c r="DSL1339" s="62">
        <f t="shared" si="1204"/>
        <v>0</v>
      </c>
      <c r="DSM1339" s="62">
        <f t="shared" si="1204"/>
        <v>1000000</v>
      </c>
      <c r="DSN1339" s="62">
        <f t="shared" si="1204"/>
        <v>0</v>
      </c>
      <c r="DSO1339" s="62">
        <f t="shared" si="1204"/>
        <v>0</v>
      </c>
      <c r="DSP1339" s="62">
        <f t="shared" si="1204"/>
        <v>0</v>
      </c>
      <c r="DSQ1339" s="62">
        <f t="shared" si="1204"/>
        <v>0</v>
      </c>
      <c r="DSR1339" s="62">
        <f t="shared" si="1204"/>
        <v>1000000</v>
      </c>
      <c r="DSX1339" s="62" t="s">
        <v>185</v>
      </c>
      <c r="DSY1339" s="62" t="s">
        <v>186</v>
      </c>
      <c r="DSZ1339" s="62">
        <f t="shared" ref="DSZ1339:DTH1339" si="1205">DSZ1333</f>
        <v>1000000</v>
      </c>
      <c r="DTA1339" s="62">
        <f t="shared" si="1205"/>
        <v>0</v>
      </c>
      <c r="DTB1339" s="62">
        <f t="shared" si="1205"/>
        <v>0</v>
      </c>
      <c r="DTC1339" s="62">
        <f t="shared" si="1205"/>
        <v>1000000</v>
      </c>
      <c r="DTD1339" s="62">
        <f t="shared" si="1205"/>
        <v>0</v>
      </c>
      <c r="DTE1339" s="62">
        <f t="shared" si="1205"/>
        <v>0</v>
      </c>
      <c r="DTF1339" s="62">
        <f t="shared" si="1205"/>
        <v>0</v>
      </c>
      <c r="DTG1339" s="62">
        <f t="shared" si="1205"/>
        <v>0</v>
      </c>
      <c r="DTH1339" s="62">
        <f t="shared" si="1205"/>
        <v>1000000</v>
      </c>
      <c r="DTN1339" s="62" t="s">
        <v>185</v>
      </c>
      <c r="DTO1339" s="62" t="s">
        <v>186</v>
      </c>
      <c r="DTP1339" s="62">
        <f t="shared" ref="DTP1339:DTX1339" si="1206">DTP1333</f>
        <v>1000000</v>
      </c>
      <c r="DTQ1339" s="62">
        <f t="shared" si="1206"/>
        <v>0</v>
      </c>
      <c r="DTR1339" s="62">
        <f t="shared" si="1206"/>
        <v>0</v>
      </c>
      <c r="DTS1339" s="62">
        <f t="shared" si="1206"/>
        <v>1000000</v>
      </c>
      <c r="DTT1339" s="62">
        <f t="shared" si="1206"/>
        <v>0</v>
      </c>
      <c r="DTU1339" s="62">
        <f t="shared" si="1206"/>
        <v>0</v>
      </c>
      <c r="DTV1339" s="62">
        <f t="shared" si="1206"/>
        <v>0</v>
      </c>
      <c r="DTW1339" s="62">
        <f t="shared" si="1206"/>
        <v>0</v>
      </c>
      <c r="DTX1339" s="62">
        <f t="shared" si="1206"/>
        <v>1000000</v>
      </c>
      <c r="DUD1339" s="62" t="s">
        <v>185</v>
      </c>
      <c r="DUE1339" s="62" t="s">
        <v>186</v>
      </c>
      <c r="DUF1339" s="62">
        <f t="shared" ref="DUF1339:DUN1339" si="1207">DUF1333</f>
        <v>1000000</v>
      </c>
      <c r="DUG1339" s="62">
        <f t="shared" si="1207"/>
        <v>0</v>
      </c>
      <c r="DUH1339" s="62">
        <f t="shared" si="1207"/>
        <v>0</v>
      </c>
      <c r="DUI1339" s="62">
        <f t="shared" si="1207"/>
        <v>1000000</v>
      </c>
      <c r="DUJ1339" s="62">
        <f t="shared" si="1207"/>
        <v>0</v>
      </c>
      <c r="DUK1339" s="62">
        <f t="shared" si="1207"/>
        <v>0</v>
      </c>
      <c r="DUL1339" s="62">
        <f t="shared" si="1207"/>
        <v>0</v>
      </c>
      <c r="DUM1339" s="62">
        <f t="shared" si="1207"/>
        <v>0</v>
      </c>
      <c r="DUN1339" s="62">
        <f t="shared" si="1207"/>
        <v>1000000</v>
      </c>
      <c r="DUT1339" s="62" t="s">
        <v>185</v>
      </c>
      <c r="DUU1339" s="62" t="s">
        <v>186</v>
      </c>
      <c r="DUV1339" s="62">
        <f t="shared" ref="DUV1339:DVD1339" si="1208">DUV1333</f>
        <v>1000000</v>
      </c>
      <c r="DUW1339" s="62">
        <f t="shared" si="1208"/>
        <v>0</v>
      </c>
      <c r="DUX1339" s="62">
        <f t="shared" si="1208"/>
        <v>0</v>
      </c>
      <c r="DUY1339" s="62">
        <f t="shared" si="1208"/>
        <v>1000000</v>
      </c>
      <c r="DUZ1339" s="62">
        <f t="shared" si="1208"/>
        <v>0</v>
      </c>
      <c r="DVA1339" s="62">
        <f t="shared" si="1208"/>
        <v>0</v>
      </c>
      <c r="DVB1339" s="62">
        <f t="shared" si="1208"/>
        <v>0</v>
      </c>
      <c r="DVC1339" s="62">
        <f t="shared" si="1208"/>
        <v>0</v>
      </c>
      <c r="DVD1339" s="62">
        <f t="shared" si="1208"/>
        <v>1000000</v>
      </c>
      <c r="DVJ1339" s="62" t="s">
        <v>185</v>
      </c>
      <c r="DVK1339" s="62" t="s">
        <v>186</v>
      </c>
      <c r="DVL1339" s="62">
        <f t="shared" ref="DVL1339:DVT1339" si="1209">DVL1333</f>
        <v>1000000</v>
      </c>
      <c r="DVM1339" s="62">
        <f t="shared" si="1209"/>
        <v>0</v>
      </c>
      <c r="DVN1339" s="62">
        <f t="shared" si="1209"/>
        <v>0</v>
      </c>
      <c r="DVO1339" s="62">
        <f t="shared" si="1209"/>
        <v>1000000</v>
      </c>
      <c r="DVP1339" s="62">
        <f t="shared" si="1209"/>
        <v>0</v>
      </c>
      <c r="DVQ1339" s="62">
        <f t="shared" si="1209"/>
        <v>0</v>
      </c>
      <c r="DVR1339" s="62">
        <f t="shared" si="1209"/>
        <v>0</v>
      </c>
      <c r="DVS1339" s="62">
        <f t="shared" si="1209"/>
        <v>0</v>
      </c>
      <c r="DVT1339" s="62">
        <f t="shared" si="1209"/>
        <v>1000000</v>
      </c>
      <c r="DVZ1339" s="62" t="s">
        <v>185</v>
      </c>
      <c r="DWA1339" s="62" t="s">
        <v>186</v>
      </c>
      <c r="DWB1339" s="62">
        <f t="shared" ref="DWB1339:DWJ1339" si="1210">DWB1333</f>
        <v>1000000</v>
      </c>
      <c r="DWC1339" s="62">
        <f t="shared" si="1210"/>
        <v>0</v>
      </c>
      <c r="DWD1339" s="62">
        <f t="shared" si="1210"/>
        <v>0</v>
      </c>
      <c r="DWE1339" s="62">
        <f t="shared" si="1210"/>
        <v>1000000</v>
      </c>
      <c r="DWF1339" s="62">
        <f t="shared" si="1210"/>
        <v>0</v>
      </c>
      <c r="DWG1339" s="62">
        <f t="shared" si="1210"/>
        <v>0</v>
      </c>
      <c r="DWH1339" s="62">
        <f t="shared" si="1210"/>
        <v>0</v>
      </c>
      <c r="DWI1339" s="62">
        <f t="shared" si="1210"/>
        <v>0</v>
      </c>
      <c r="DWJ1339" s="62">
        <f t="shared" si="1210"/>
        <v>1000000</v>
      </c>
      <c r="DWP1339" s="62" t="s">
        <v>185</v>
      </c>
      <c r="DWQ1339" s="62" t="s">
        <v>186</v>
      </c>
      <c r="DWR1339" s="62">
        <f t="shared" ref="DWR1339:DWZ1339" si="1211">DWR1333</f>
        <v>1000000</v>
      </c>
      <c r="DWS1339" s="62">
        <f t="shared" si="1211"/>
        <v>0</v>
      </c>
      <c r="DWT1339" s="62">
        <f t="shared" si="1211"/>
        <v>0</v>
      </c>
      <c r="DWU1339" s="62">
        <f t="shared" si="1211"/>
        <v>1000000</v>
      </c>
      <c r="DWV1339" s="62">
        <f t="shared" si="1211"/>
        <v>0</v>
      </c>
      <c r="DWW1339" s="62">
        <f t="shared" si="1211"/>
        <v>0</v>
      </c>
      <c r="DWX1339" s="62">
        <f t="shared" si="1211"/>
        <v>0</v>
      </c>
      <c r="DWY1339" s="62">
        <f t="shared" si="1211"/>
        <v>0</v>
      </c>
      <c r="DWZ1339" s="62">
        <f t="shared" si="1211"/>
        <v>1000000</v>
      </c>
      <c r="DXF1339" s="62" t="s">
        <v>185</v>
      </c>
      <c r="DXG1339" s="62" t="s">
        <v>186</v>
      </c>
      <c r="DXH1339" s="62">
        <f t="shared" ref="DXH1339:DXP1339" si="1212">DXH1333</f>
        <v>1000000</v>
      </c>
      <c r="DXI1339" s="62">
        <f t="shared" si="1212"/>
        <v>0</v>
      </c>
      <c r="DXJ1339" s="62">
        <f t="shared" si="1212"/>
        <v>0</v>
      </c>
      <c r="DXK1339" s="62">
        <f t="shared" si="1212"/>
        <v>1000000</v>
      </c>
      <c r="DXL1339" s="62">
        <f t="shared" si="1212"/>
        <v>0</v>
      </c>
      <c r="DXM1339" s="62">
        <f t="shared" si="1212"/>
        <v>0</v>
      </c>
      <c r="DXN1339" s="62">
        <f t="shared" si="1212"/>
        <v>0</v>
      </c>
      <c r="DXO1339" s="62">
        <f t="shared" si="1212"/>
        <v>0</v>
      </c>
      <c r="DXP1339" s="62">
        <f t="shared" si="1212"/>
        <v>1000000</v>
      </c>
      <c r="DXV1339" s="62" t="s">
        <v>185</v>
      </c>
      <c r="DXW1339" s="62" t="s">
        <v>186</v>
      </c>
      <c r="DXX1339" s="62">
        <f t="shared" ref="DXX1339:DYF1339" si="1213">DXX1333</f>
        <v>1000000</v>
      </c>
      <c r="DXY1339" s="62">
        <f t="shared" si="1213"/>
        <v>0</v>
      </c>
      <c r="DXZ1339" s="62">
        <f t="shared" si="1213"/>
        <v>0</v>
      </c>
      <c r="DYA1339" s="62">
        <f t="shared" si="1213"/>
        <v>1000000</v>
      </c>
      <c r="DYB1339" s="62">
        <f t="shared" si="1213"/>
        <v>0</v>
      </c>
      <c r="DYC1339" s="62">
        <f t="shared" si="1213"/>
        <v>0</v>
      </c>
      <c r="DYD1339" s="62">
        <f t="shared" si="1213"/>
        <v>0</v>
      </c>
      <c r="DYE1339" s="62">
        <f t="shared" si="1213"/>
        <v>0</v>
      </c>
      <c r="DYF1339" s="62">
        <f t="shared" si="1213"/>
        <v>1000000</v>
      </c>
      <c r="DYL1339" s="62" t="s">
        <v>185</v>
      </c>
      <c r="DYM1339" s="62" t="s">
        <v>186</v>
      </c>
      <c r="DYN1339" s="62">
        <f t="shared" ref="DYN1339:DYV1339" si="1214">DYN1333</f>
        <v>1000000</v>
      </c>
      <c r="DYO1339" s="62">
        <f t="shared" si="1214"/>
        <v>0</v>
      </c>
      <c r="DYP1339" s="62">
        <f t="shared" si="1214"/>
        <v>0</v>
      </c>
      <c r="DYQ1339" s="62">
        <f t="shared" si="1214"/>
        <v>1000000</v>
      </c>
      <c r="DYR1339" s="62">
        <f t="shared" si="1214"/>
        <v>0</v>
      </c>
      <c r="DYS1339" s="62">
        <f t="shared" si="1214"/>
        <v>0</v>
      </c>
      <c r="DYT1339" s="62">
        <f t="shared" si="1214"/>
        <v>0</v>
      </c>
      <c r="DYU1339" s="62">
        <f t="shared" si="1214"/>
        <v>0</v>
      </c>
      <c r="DYV1339" s="62">
        <f t="shared" si="1214"/>
        <v>1000000</v>
      </c>
      <c r="DZB1339" s="62" t="s">
        <v>185</v>
      </c>
      <c r="DZC1339" s="62" t="s">
        <v>186</v>
      </c>
      <c r="DZD1339" s="62">
        <f t="shared" ref="DZD1339:DZL1339" si="1215">DZD1333</f>
        <v>1000000</v>
      </c>
      <c r="DZE1339" s="62">
        <f t="shared" si="1215"/>
        <v>0</v>
      </c>
      <c r="DZF1339" s="62">
        <f t="shared" si="1215"/>
        <v>0</v>
      </c>
      <c r="DZG1339" s="62">
        <f t="shared" si="1215"/>
        <v>1000000</v>
      </c>
      <c r="DZH1339" s="62">
        <f t="shared" si="1215"/>
        <v>0</v>
      </c>
      <c r="DZI1339" s="62">
        <f t="shared" si="1215"/>
        <v>0</v>
      </c>
      <c r="DZJ1339" s="62">
        <f t="shared" si="1215"/>
        <v>0</v>
      </c>
      <c r="DZK1339" s="62">
        <f t="shared" si="1215"/>
        <v>0</v>
      </c>
      <c r="DZL1339" s="62">
        <f t="shared" si="1215"/>
        <v>1000000</v>
      </c>
      <c r="DZR1339" s="62" t="s">
        <v>185</v>
      </c>
      <c r="DZS1339" s="62" t="s">
        <v>186</v>
      </c>
      <c r="DZT1339" s="62">
        <f t="shared" ref="DZT1339:EAB1339" si="1216">DZT1333</f>
        <v>1000000</v>
      </c>
      <c r="DZU1339" s="62">
        <f t="shared" si="1216"/>
        <v>0</v>
      </c>
      <c r="DZV1339" s="62">
        <f t="shared" si="1216"/>
        <v>0</v>
      </c>
      <c r="DZW1339" s="62">
        <f t="shared" si="1216"/>
        <v>1000000</v>
      </c>
      <c r="DZX1339" s="62">
        <f t="shared" si="1216"/>
        <v>0</v>
      </c>
      <c r="DZY1339" s="62">
        <f t="shared" si="1216"/>
        <v>0</v>
      </c>
      <c r="DZZ1339" s="62">
        <f t="shared" si="1216"/>
        <v>0</v>
      </c>
      <c r="EAA1339" s="62">
        <f t="shared" si="1216"/>
        <v>0</v>
      </c>
      <c r="EAB1339" s="62">
        <f t="shared" si="1216"/>
        <v>1000000</v>
      </c>
      <c r="EAH1339" s="62" t="s">
        <v>185</v>
      </c>
      <c r="EAI1339" s="62" t="s">
        <v>186</v>
      </c>
      <c r="EAJ1339" s="62">
        <f t="shared" ref="EAJ1339:EAR1339" si="1217">EAJ1333</f>
        <v>1000000</v>
      </c>
      <c r="EAK1339" s="62">
        <f t="shared" si="1217"/>
        <v>0</v>
      </c>
      <c r="EAL1339" s="62">
        <f t="shared" si="1217"/>
        <v>0</v>
      </c>
      <c r="EAM1339" s="62">
        <f t="shared" si="1217"/>
        <v>1000000</v>
      </c>
      <c r="EAN1339" s="62">
        <f t="shared" si="1217"/>
        <v>0</v>
      </c>
      <c r="EAO1339" s="62">
        <f t="shared" si="1217"/>
        <v>0</v>
      </c>
      <c r="EAP1339" s="62">
        <f t="shared" si="1217"/>
        <v>0</v>
      </c>
      <c r="EAQ1339" s="62">
        <f t="shared" si="1217"/>
        <v>0</v>
      </c>
      <c r="EAR1339" s="62">
        <f t="shared" si="1217"/>
        <v>1000000</v>
      </c>
      <c r="EAX1339" s="62" t="s">
        <v>185</v>
      </c>
      <c r="EAY1339" s="62" t="s">
        <v>186</v>
      </c>
      <c r="EAZ1339" s="62">
        <f t="shared" ref="EAZ1339:EBH1339" si="1218">EAZ1333</f>
        <v>1000000</v>
      </c>
      <c r="EBA1339" s="62">
        <f t="shared" si="1218"/>
        <v>0</v>
      </c>
      <c r="EBB1339" s="62">
        <f t="shared" si="1218"/>
        <v>0</v>
      </c>
      <c r="EBC1339" s="62">
        <f t="shared" si="1218"/>
        <v>1000000</v>
      </c>
      <c r="EBD1339" s="62">
        <f t="shared" si="1218"/>
        <v>0</v>
      </c>
      <c r="EBE1339" s="62">
        <f t="shared" si="1218"/>
        <v>0</v>
      </c>
      <c r="EBF1339" s="62">
        <f t="shared" si="1218"/>
        <v>0</v>
      </c>
      <c r="EBG1339" s="62">
        <f t="shared" si="1218"/>
        <v>0</v>
      </c>
      <c r="EBH1339" s="62">
        <f t="shared" si="1218"/>
        <v>1000000</v>
      </c>
      <c r="EBN1339" s="62" t="s">
        <v>185</v>
      </c>
      <c r="EBO1339" s="62" t="s">
        <v>186</v>
      </c>
      <c r="EBP1339" s="62">
        <f t="shared" ref="EBP1339:EBX1339" si="1219">EBP1333</f>
        <v>1000000</v>
      </c>
      <c r="EBQ1339" s="62">
        <f t="shared" si="1219"/>
        <v>0</v>
      </c>
      <c r="EBR1339" s="62">
        <f t="shared" si="1219"/>
        <v>0</v>
      </c>
      <c r="EBS1339" s="62">
        <f t="shared" si="1219"/>
        <v>1000000</v>
      </c>
      <c r="EBT1339" s="62">
        <f t="shared" si="1219"/>
        <v>0</v>
      </c>
      <c r="EBU1339" s="62">
        <f t="shared" si="1219"/>
        <v>0</v>
      </c>
      <c r="EBV1339" s="62">
        <f t="shared" si="1219"/>
        <v>0</v>
      </c>
      <c r="EBW1339" s="62">
        <f t="shared" si="1219"/>
        <v>0</v>
      </c>
      <c r="EBX1339" s="62">
        <f t="shared" si="1219"/>
        <v>1000000</v>
      </c>
      <c r="ECD1339" s="62" t="s">
        <v>185</v>
      </c>
      <c r="ECE1339" s="62" t="s">
        <v>186</v>
      </c>
      <c r="ECF1339" s="62">
        <f t="shared" ref="ECF1339:ECN1339" si="1220">ECF1333</f>
        <v>1000000</v>
      </c>
      <c r="ECG1339" s="62">
        <f t="shared" si="1220"/>
        <v>0</v>
      </c>
      <c r="ECH1339" s="62">
        <f t="shared" si="1220"/>
        <v>0</v>
      </c>
      <c r="ECI1339" s="62">
        <f t="shared" si="1220"/>
        <v>1000000</v>
      </c>
      <c r="ECJ1339" s="62">
        <f t="shared" si="1220"/>
        <v>0</v>
      </c>
      <c r="ECK1339" s="62">
        <f t="shared" si="1220"/>
        <v>0</v>
      </c>
      <c r="ECL1339" s="62">
        <f t="shared" si="1220"/>
        <v>0</v>
      </c>
      <c r="ECM1339" s="62">
        <f t="shared" si="1220"/>
        <v>0</v>
      </c>
      <c r="ECN1339" s="62">
        <f t="shared" si="1220"/>
        <v>1000000</v>
      </c>
      <c r="ECT1339" s="62" t="s">
        <v>185</v>
      </c>
      <c r="ECU1339" s="62" t="s">
        <v>186</v>
      </c>
      <c r="ECV1339" s="62">
        <f t="shared" ref="ECV1339:EDD1339" si="1221">ECV1333</f>
        <v>1000000</v>
      </c>
      <c r="ECW1339" s="62">
        <f t="shared" si="1221"/>
        <v>0</v>
      </c>
      <c r="ECX1339" s="62">
        <f t="shared" si="1221"/>
        <v>0</v>
      </c>
      <c r="ECY1339" s="62">
        <f t="shared" si="1221"/>
        <v>1000000</v>
      </c>
      <c r="ECZ1339" s="62">
        <f t="shared" si="1221"/>
        <v>0</v>
      </c>
      <c r="EDA1339" s="62">
        <f t="shared" si="1221"/>
        <v>0</v>
      </c>
      <c r="EDB1339" s="62">
        <f t="shared" si="1221"/>
        <v>0</v>
      </c>
      <c r="EDC1339" s="62">
        <f t="shared" si="1221"/>
        <v>0</v>
      </c>
      <c r="EDD1339" s="62">
        <f t="shared" si="1221"/>
        <v>1000000</v>
      </c>
      <c r="EDJ1339" s="62" t="s">
        <v>185</v>
      </c>
      <c r="EDK1339" s="62" t="s">
        <v>186</v>
      </c>
      <c r="EDL1339" s="62">
        <f t="shared" ref="EDL1339:EDT1339" si="1222">EDL1333</f>
        <v>1000000</v>
      </c>
      <c r="EDM1339" s="62">
        <f t="shared" si="1222"/>
        <v>0</v>
      </c>
      <c r="EDN1339" s="62">
        <f t="shared" si="1222"/>
        <v>0</v>
      </c>
      <c r="EDO1339" s="62">
        <f t="shared" si="1222"/>
        <v>1000000</v>
      </c>
      <c r="EDP1339" s="62">
        <f t="shared" si="1222"/>
        <v>0</v>
      </c>
      <c r="EDQ1339" s="62">
        <f t="shared" si="1222"/>
        <v>0</v>
      </c>
      <c r="EDR1339" s="62">
        <f t="shared" si="1222"/>
        <v>0</v>
      </c>
      <c r="EDS1339" s="62">
        <f t="shared" si="1222"/>
        <v>0</v>
      </c>
      <c r="EDT1339" s="62">
        <f t="shared" si="1222"/>
        <v>1000000</v>
      </c>
      <c r="EDZ1339" s="62" t="s">
        <v>185</v>
      </c>
      <c r="EEA1339" s="62" t="s">
        <v>186</v>
      </c>
      <c r="EEB1339" s="62">
        <f t="shared" ref="EEB1339:EEJ1339" si="1223">EEB1333</f>
        <v>1000000</v>
      </c>
      <c r="EEC1339" s="62">
        <f t="shared" si="1223"/>
        <v>0</v>
      </c>
      <c r="EED1339" s="62">
        <f t="shared" si="1223"/>
        <v>0</v>
      </c>
      <c r="EEE1339" s="62">
        <f t="shared" si="1223"/>
        <v>1000000</v>
      </c>
      <c r="EEF1339" s="62">
        <f t="shared" si="1223"/>
        <v>0</v>
      </c>
      <c r="EEG1339" s="62">
        <f t="shared" si="1223"/>
        <v>0</v>
      </c>
      <c r="EEH1339" s="62">
        <f t="shared" si="1223"/>
        <v>0</v>
      </c>
      <c r="EEI1339" s="62">
        <f t="shared" si="1223"/>
        <v>0</v>
      </c>
      <c r="EEJ1339" s="62">
        <f t="shared" si="1223"/>
        <v>1000000</v>
      </c>
      <c r="EEP1339" s="62" t="s">
        <v>185</v>
      </c>
      <c r="EEQ1339" s="62" t="s">
        <v>186</v>
      </c>
      <c r="EER1339" s="62">
        <f t="shared" ref="EER1339:EEZ1339" si="1224">EER1333</f>
        <v>1000000</v>
      </c>
      <c r="EES1339" s="62">
        <f t="shared" si="1224"/>
        <v>0</v>
      </c>
      <c r="EET1339" s="62">
        <f t="shared" si="1224"/>
        <v>0</v>
      </c>
      <c r="EEU1339" s="62">
        <f t="shared" si="1224"/>
        <v>1000000</v>
      </c>
      <c r="EEV1339" s="62">
        <f t="shared" si="1224"/>
        <v>0</v>
      </c>
      <c r="EEW1339" s="62">
        <f t="shared" si="1224"/>
        <v>0</v>
      </c>
      <c r="EEX1339" s="62">
        <f t="shared" si="1224"/>
        <v>0</v>
      </c>
      <c r="EEY1339" s="62">
        <f t="shared" si="1224"/>
        <v>0</v>
      </c>
      <c r="EEZ1339" s="62">
        <f t="shared" si="1224"/>
        <v>1000000</v>
      </c>
      <c r="EFF1339" s="62" t="s">
        <v>185</v>
      </c>
      <c r="EFG1339" s="62" t="s">
        <v>186</v>
      </c>
      <c r="EFH1339" s="62">
        <f t="shared" ref="EFH1339:EFP1339" si="1225">EFH1333</f>
        <v>1000000</v>
      </c>
      <c r="EFI1339" s="62">
        <f t="shared" si="1225"/>
        <v>0</v>
      </c>
      <c r="EFJ1339" s="62">
        <f t="shared" si="1225"/>
        <v>0</v>
      </c>
      <c r="EFK1339" s="62">
        <f t="shared" si="1225"/>
        <v>1000000</v>
      </c>
      <c r="EFL1339" s="62">
        <f t="shared" si="1225"/>
        <v>0</v>
      </c>
      <c r="EFM1339" s="62">
        <f t="shared" si="1225"/>
        <v>0</v>
      </c>
      <c r="EFN1339" s="62">
        <f t="shared" si="1225"/>
        <v>0</v>
      </c>
      <c r="EFO1339" s="62">
        <f t="shared" si="1225"/>
        <v>0</v>
      </c>
      <c r="EFP1339" s="62">
        <f t="shared" si="1225"/>
        <v>1000000</v>
      </c>
      <c r="EFV1339" s="62" t="s">
        <v>185</v>
      </c>
      <c r="EFW1339" s="62" t="s">
        <v>186</v>
      </c>
      <c r="EFX1339" s="62">
        <f t="shared" ref="EFX1339:EGF1339" si="1226">EFX1333</f>
        <v>1000000</v>
      </c>
      <c r="EFY1339" s="62">
        <f t="shared" si="1226"/>
        <v>0</v>
      </c>
      <c r="EFZ1339" s="62">
        <f t="shared" si="1226"/>
        <v>0</v>
      </c>
      <c r="EGA1339" s="62">
        <f t="shared" si="1226"/>
        <v>1000000</v>
      </c>
      <c r="EGB1339" s="62">
        <f t="shared" si="1226"/>
        <v>0</v>
      </c>
      <c r="EGC1339" s="62">
        <f t="shared" si="1226"/>
        <v>0</v>
      </c>
      <c r="EGD1339" s="62">
        <f t="shared" si="1226"/>
        <v>0</v>
      </c>
      <c r="EGE1339" s="62">
        <f t="shared" si="1226"/>
        <v>0</v>
      </c>
      <c r="EGF1339" s="62">
        <f t="shared" si="1226"/>
        <v>1000000</v>
      </c>
      <c r="EGL1339" s="62" t="s">
        <v>185</v>
      </c>
      <c r="EGM1339" s="62" t="s">
        <v>186</v>
      </c>
      <c r="EGN1339" s="62">
        <f t="shared" ref="EGN1339:EGV1339" si="1227">EGN1333</f>
        <v>1000000</v>
      </c>
      <c r="EGO1339" s="62">
        <f t="shared" si="1227"/>
        <v>0</v>
      </c>
      <c r="EGP1339" s="62">
        <f t="shared" si="1227"/>
        <v>0</v>
      </c>
      <c r="EGQ1339" s="62">
        <f t="shared" si="1227"/>
        <v>1000000</v>
      </c>
      <c r="EGR1339" s="62">
        <f t="shared" si="1227"/>
        <v>0</v>
      </c>
      <c r="EGS1339" s="62">
        <f t="shared" si="1227"/>
        <v>0</v>
      </c>
      <c r="EGT1339" s="62">
        <f t="shared" si="1227"/>
        <v>0</v>
      </c>
      <c r="EGU1339" s="62">
        <f t="shared" si="1227"/>
        <v>0</v>
      </c>
      <c r="EGV1339" s="62">
        <f t="shared" si="1227"/>
        <v>1000000</v>
      </c>
      <c r="EHB1339" s="62" t="s">
        <v>185</v>
      </c>
      <c r="EHC1339" s="62" t="s">
        <v>186</v>
      </c>
      <c r="EHD1339" s="62">
        <f t="shared" ref="EHD1339:EHL1339" si="1228">EHD1333</f>
        <v>1000000</v>
      </c>
      <c r="EHE1339" s="62">
        <f t="shared" si="1228"/>
        <v>0</v>
      </c>
      <c r="EHF1339" s="62">
        <f t="shared" si="1228"/>
        <v>0</v>
      </c>
      <c r="EHG1339" s="62">
        <f t="shared" si="1228"/>
        <v>1000000</v>
      </c>
      <c r="EHH1339" s="62">
        <f t="shared" si="1228"/>
        <v>0</v>
      </c>
      <c r="EHI1339" s="62">
        <f t="shared" si="1228"/>
        <v>0</v>
      </c>
      <c r="EHJ1339" s="62">
        <f t="shared" si="1228"/>
        <v>0</v>
      </c>
      <c r="EHK1339" s="62">
        <f t="shared" si="1228"/>
        <v>0</v>
      </c>
      <c r="EHL1339" s="62">
        <f t="shared" si="1228"/>
        <v>1000000</v>
      </c>
      <c r="EHR1339" s="62" t="s">
        <v>185</v>
      </c>
      <c r="EHS1339" s="62" t="s">
        <v>186</v>
      </c>
      <c r="EHT1339" s="62">
        <f t="shared" ref="EHT1339:EIB1339" si="1229">EHT1333</f>
        <v>1000000</v>
      </c>
      <c r="EHU1339" s="62">
        <f t="shared" si="1229"/>
        <v>0</v>
      </c>
      <c r="EHV1339" s="62">
        <f t="shared" si="1229"/>
        <v>0</v>
      </c>
      <c r="EHW1339" s="62">
        <f t="shared" si="1229"/>
        <v>1000000</v>
      </c>
      <c r="EHX1339" s="62">
        <f t="shared" si="1229"/>
        <v>0</v>
      </c>
      <c r="EHY1339" s="62">
        <f t="shared" si="1229"/>
        <v>0</v>
      </c>
      <c r="EHZ1339" s="62">
        <f t="shared" si="1229"/>
        <v>0</v>
      </c>
      <c r="EIA1339" s="62">
        <f t="shared" si="1229"/>
        <v>0</v>
      </c>
      <c r="EIB1339" s="62">
        <f t="shared" si="1229"/>
        <v>1000000</v>
      </c>
      <c r="EIH1339" s="62" t="s">
        <v>185</v>
      </c>
      <c r="EII1339" s="62" t="s">
        <v>186</v>
      </c>
      <c r="EIJ1339" s="62">
        <f t="shared" ref="EIJ1339:EIR1339" si="1230">EIJ1333</f>
        <v>1000000</v>
      </c>
      <c r="EIK1339" s="62">
        <f t="shared" si="1230"/>
        <v>0</v>
      </c>
      <c r="EIL1339" s="62">
        <f t="shared" si="1230"/>
        <v>0</v>
      </c>
      <c r="EIM1339" s="62">
        <f t="shared" si="1230"/>
        <v>1000000</v>
      </c>
      <c r="EIN1339" s="62">
        <f t="shared" si="1230"/>
        <v>0</v>
      </c>
      <c r="EIO1339" s="62">
        <f t="shared" si="1230"/>
        <v>0</v>
      </c>
      <c r="EIP1339" s="62">
        <f t="shared" si="1230"/>
        <v>0</v>
      </c>
      <c r="EIQ1339" s="62">
        <f t="shared" si="1230"/>
        <v>0</v>
      </c>
      <c r="EIR1339" s="62">
        <f t="shared" si="1230"/>
        <v>1000000</v>
      </c>
      <c r="EIX1339" s="62" t="s">
        <v>185</v>
      </c>
      <c r="EIY1339" s="62" t="s">
        <v>186</v>
      </c>
      <c r="EIZ1339" s="62">
        <f t="shared" ref="EIZ1339:EJH1339" si="1231">EIZ1333</f>
        <v>1000000</v>
      </c>
      <c r="EJA1339" s="62">
        <f t="shared" si="1231"/>
        <v>0</v>
      </c>
      <c r="EJB1339" s="62">
        <f t="shared" si="1231"/>
        <v>0</v>
      </c>
      <c r="EJC1339" s="62">
        <f t="shared" si="1231"/>
        <v>1000000</v>
      </c>
      <c r="EJD1339" s="62">
        <f t="shared" si="1231"/>
        <v>0</v>
      </c>
      <c r="EJE1339" s="62">
        <f t="shared" si="1231"/>
        <v>0</v>
      </c>
      <c r="EJF1339" s="62">
        <f t="shared" si="1231"/>
        <v>0</v>
      </c>
      <c r="EJG1339" s="62">
        <f t="shared" si="1231"/>
        <v>0</v>
      </c>
      <c r="EJH1339" s="62">
        <f t="shared" si="1231"/>
        <v>1000000</v>
      </c>
      <c r="EJN1339" s="62" t="s">
        <v>185</v>
      </c>
      <c r="EJO1339" s="62" t="s">
        <v>186</v>
      </c>
      <c r="EJP1339" s="62">
        <f t="shared" ref="EJP1339:EJX1339" si="1232">EJP1333</f>
        <v>1000000</v>
      </c>
      <c r="EJQ1339" s="62">
        <f t="shared" si="1232"/>
        <v>0</v>
      </c>
      <c r="EJR1339" s="62">
        <f t="shared" si="1232"/>
        <v>0</v>
      </c>
      <c r="EJS1339" s="62">
        <f t="shared" si="1232"/>
        <v>1000000</v>
      </c>
      <c r="EJT1339" s="62">
        <f t="shared" si="1232"/>
        <v>0</v>
      </c>
      <c r="EJU1339" s="62">
        <f t="shared" si="1232"/>
        <v>0</v>
      </c>
      <c r="EJV1339" s="62">
        <f t="shared" si="1232"/>
        <v>0</v>
      </c>
      <c r="EJW1339" s="62">
        <f t="shared" si="1232"/>
        <v>0</v>
      </c>
      <c r="EJX1339" s="62">
        <f t="shared" si="1232"/>
        <v>1000000</v>
      </c>
      <c r="EKD1339" s="62" t="s">
        <v>185</v>
      </c>
      <c r="EKE1339" s="62" t="s">
        <v>186</v>
      </c>
      <c r="EKF1339" s="62">
        <f t="shared" ref="EKF1339:EKN1339" si="1233">EKF1333</f>
        <v>1000000</v>
      </c>
      <c r="EKG1339" s="62">
        <f t="shared" si="1233"/>
        <v>0</v>
      </c>
      <c r="EKH1339" s="62">
        <f t="shared" si="1233"/>
        <v>0</v>
      </c>
      <c r="EKI1339" s="62">
        <f t="shared" si="1233"/>
        <v>1000000</v>
      </c>
      <c r="EKJ1339" s="62">
        <f t="shared" si="1233"/>
        <v>0</v>
      </c>
      <c r="EKK1339" s="62">
        <f t="shared" si="1233"/>
        <v>0</v>
      </c>
      <c r="EKL1339" s="62">
        <f t="shared" si="1233"/>
        <v>0</v>
      </c>
      <c r="EKM1339" s="62">
        <f t="shared" si="1233"/>
        <v>0</v>
      </c>
      <c r="EKN1339" s="62">
        <f t="shared" si="1233"/>
        <v>1000000</v>
      </c>
      <c r="EKT1339" s="62" t="s">
        <v>185</v>
      </c>
      <c r="EKU1339" s="62" t="s">
        <v>186</v>
      </c>
      <c r="EKV1339" s="62">
        <f t="shared" ref="EKV1339:ELD1339" si="1234">EKV1333</f>
        <v>1000000</v>
      </c>
      <c r="EKW1339" s="62">
        <f t="shared" si="1234"/>
        <v>0</v>
      </c>
      <c r="EKX1339" s="62">
        <f t="shared" si="1234"/>
        <v>0</v>
      </c>
      <c r="EKY1339" s="62">
        <f t="shared" si="1234"/>
        <v>1000000</v>
      </c>
      <c r="EKZ1339" s="62">
        <f t="shared" si="1234"/>
        <v>0</v>
      </c>
      <c r="ELA1339" s="62">
        <f t="shared" si="1234"/>
        <v>0</v>
      </c>
      <c r="ELB1339" s="62">
        <f t="shared" si="1234"/>
        <v>0</v>
      </c>
      <c r="ELC1339" s="62">
        <f t="shared" si="1234"/>
        <v>0</v>
      </c>
      <c r="ELD1339" s="62">
        <f t="shared" si="1234"/>
        <v>1000000</v>
      </c>
      <c r="ELJ1339" s="62" t="s">
        <v>185</v>
      </c>
      <c r="ELK1339" s="62" t="s">
        <v>186</v>
      </c>
      <c r="ELL1339" s="62">
        <f t="shared" ref="ELL1339:ELT1339" si="1235">ELL1333</f>
        <v>1000000</v>
      </c>
      <c r="ELM1339" s="62">
        <f t="shared" si="1235"/>
        <v>0</v>
      </c>
      <c r="ELN1339" s="62">
        <f t="shared" si="1235"/>
        <v>0</v>
      </c>
      <c r="ELO1339" s="62">
        <f t="shared" si="1235"/>
        <v>1000000</v>
      </c>
      <c r="ELP1339" s="62">
        <f t="shared" si="1235"/>
        <v>0</v>
      </c>
      <c r="ELQ1339" s="62">
        <f t="shared" si="1235"/>
        <v>0</v>
      </c>
      <c r="ELR1339" s="62">
        <f t="shared" si="1235"/>
        <v>0</v>
      </c>
      <c r="ELS1339" s="62">
        <f t="shared" si="1235"/>
        <v>0</v>
      </c>
      <c r="ELT1339" s="62">
        <f t="shared" si="1235"/>
        <v>1000000</v>
      </c>
      <c r="ELZ1339" s="62" t="s">
        <v>185</v>
      </c>
      <c r="EMA1339" s="62" t="s">
        <v>186</v>
      </c>
      <c r="EMB1339" s="62">
        <f t="shared" ref="EMB1339:EMJ1339" si="1236">EMB1333</f>
        <v>1000000</v>
      </c>
      <c r="EMC1339" s="62">
        <f t="shared" si="1236"/>
        <v>0</v>
      </c>
      <c r="EMD1339" s="62">
        <f t="shared" si="1236"/>
        <v>0</v>
      </c>
      <c r="EME1339" s="62">
        <f t="shared" si="1236"/>
        <v>1000000</v>
      </c>
      <c r="EMF1339" s="62">
        <f t="shared" si="1236"/>
        <v>0</v>
      </c>
      <c r="EMG1339" s="62">
        <f t="shared" si="1236"/>
        <v>0</v>
      </c>
      <c r="EMH1339" s="62">
        <f t="shared" si="1236"/>
        <v>0</v>
      </c>
      <c r="EMI1339" s="62">
        <f t="shared" si="1236"/>
        <v>0</v>
      </c>
      <c r="EMJ1339" s="62">
        <f t="shared" si="1236"/>
        <v>1000000</v>
      </c>
      <c r="EMP1339" s="62" t="s">
        <v>185</v>
      </c>
      <c r="EMQ1339" s="62" t="s">
        <v>186</v>
      </c>
      <c r="EMR1339" s="62">
        <f t="shared" ref="EMR1339:EMZ1339" si="1237">EMR1333</f>
        <v>1000000</v>
      </c>
      <c r="EMS1339" s="62">
        <f t="shared" si="1237"/>
        <v>0</v>
      </c>
      <c r="EMT1339" s="62">
        <f t="shared" si="1237"/>
        <v>0</v>
      </c>
      <c r="EMU1339" s="62">
        <f t="shared" si="1237"/>
        <v>1000000</v>
      </c>
      <c r="EMV1339" s="62">
        <f t="shared" si="1237"/>
        <v>0</v>
      </c>
      <c r="EMW1339" s="62">
        <f t="shared" si="1237"/>
        <v>0</v>
      </c>
      <c r="EMX1339" s="62">
        <f t="shared" si="1237"/>
        <v>0</v>
      </c>
      <c r="EMY1339" s="62">
        <f t="shared" si="1237"/>
        <v>0</v>
      </c>
      <c r="EMZ1339" s="62">
        <f t="shared" si="1237"/>
        <v>1000000</v>
      </c>
      <c r="ENF1339" s="62" t="s">
        <v>185</v>
      </c>
      <c r="ENG1339" s="62" t="s">
        <v>186</v>
      </c>
      <c r="ENH1339" s="62">
        <f t="shared" ref="ENH1339:ENP1339" si="1238">ENH1333</f>
        <v>1000000</v>
      </c>
      <c r="ENI1339" s="62">
        <f t="shared" si="1238"/>
        <v>0</v>
      </c>
      <c r="ENJ1339" s="62">
        <f t="shared" si="1238"/>
        <v>0</v>
      </c>
      <c r="ENK1339" s="62">
        <f t="shared" si="1238"/>
        <v>1000000</v>
      </c>
      <c r="ENL1339" s="62">
        <f t="shared" si="1238"/>
        <v>0</v>
      </c>
      <c r="ENM1339" s="62">
        <f t="shared" si="1238"/>
        <v>0</v>
      </c>
      <c r="ENN1339" s="62">
        <f t="shared" si="1238"/>
        <v>0</v>
      </c>
      <c r="ENO1339" s="62">
        <f t="shared" si="1238"/>
        <v>0</v>
      </c>
      <c r="ENP1339" s="62">
        <f t="shared" si="1238"/>
        <v>1000000</v>
      </c>
      <c r="ENV1339" s="62" t="s">
        <v>185</v>
      </c>
      <c r="ENW1339" s="62" t="s">
        <v>186</v>
      </c>
      <c r="ENX1339" s="62">
        <f t="shared" ref="ENX1339:EOF1339" si="1239">ENX1333</f>
        <v>1000000</v>
      </c>
      <c r="ENY1339" s="62">
        <f t="shared" si="1239"/>
        <v>0</v>
      </c>
      <c r="ENZ1339" s="62">
        <f t="shared" si="1239"/>
        <v>0</v>
      </c>
      <c r="EOA1339" s="62">
        <f t="shared" si="1239"/>
        <v>1000000</v>
      </c>
      <c r="EOB1339" s="62">
        <f t="shared" si="1239"/>
        <v>0</v>
      </c>
      <c r="EOC1339" s="62">
        <f t="shared" si="1239"/>
        <v>0</v>
      </c>
      <c r="EOD1339" s="62">
        <f t="shared" si="1239"/>
        <v>0</v>
      </c>
      <c r="EOE1339" s="62">
        <f t="shared" si="1239"/>
        <v>0</v>
      </c>
      <c r="EOF1339" s="62">
        <f t="shared" si="1239"/>
        <v>1000000</v>
      </c>
      <c r="EOL1339" s="62" t="s">
        <v>185</v>
      </c>
      <c r="EOM1339" s="62" t="s">
        <v>186</v>
      </c>
      <c r="EON1339" s="62">
        <f t="shared" ref="EON1339:EOV1339" si="1240">EON1333</f>
        <v>1000000</v>
      </c>
      <c r="EOO1339" s="62">
        <f t="shared" si="1240"/>
        <v>0</v>
      </c>
      <c r="EOP1339" s="62">
        <f t="shared" si="1240"/>
        <v>0</v>
      </c>
      <c r="EOQ1339" s="62">
        <f t="shared" si="1240"/>
        <v>1000000</v>
      </c>
      <c r="EOR1339" s="62">
        <f t="shared" si="1240"/>
        <v>0</v>
      </c>
      <c r="EOS1339" s="62">
        <f t="shared" si="1240"/>
        <v>0</v>
      </c>
      <c r="EOT1339" s="62">
        <f t="shared" si="1240"/>
        <v>0</v>
      </c>
      <c r="EOU1339" s="62">
        <f t="shared" si="1240"/>
        <v>0</v>
      </c>
      <c r="EOV1339" s="62">
        <f t="shared" si="1240"/>
        <v>1000000</v>
      </c>
      <c r="EPB1339" s="62" t="s">
        <v>185</v>
      </c>
      <c r="EPC1339" s="62" t="s">
        <v>186</v>
      </c>
      <c r="EPD1339" s="62">
        <f t="shared" ref="EPD1339:EPL1339" si="1241">EPD1333</f>
        <v>1000000</v>
      </c>
      <c r="EPE1339" s="62">
        <f t="shared" si="1241"/>
        <v>0</v>
      </c>
      <c r="EPF1339" s="62">
        <f t="shared" si="1241"/>
        <v>0</v>
      </c>
      <c r="EPG1339" s="62">
        <f t="shared" si="1241"/>
        <v>1000000</v>
      </c>
      <c r="EPH1339" s="62">
        <f t="shared" si="1241"/>
        <v>0</v>
      </c>
      <c r="EPI1339" s="62">
        <f t="shared" si="1241"/>
        <v>0</v>
      </c>
      <c r="EPJ1339" s="62">
        <f t="shared" si="1241"/>
        <v>0</v>
      </c>
      <c r="EPK1339" s="62">
        <f t="shared" si="1241"/>
        <v>0</v>
      </c>
      <c r="EPL1339" s="62">
        <f t="shared" si="1241"/>
        <v>1000000</v>
      </c>
      <c r="EPR1339" s="62" t="s">
        <v>185</v>
      </c>
      <c r="EPS1339" s="62" t="s">
        <v>186</v>
      </c>
      <c r="EPT1339" s="62">
        <f t="shared" ref="EPT1339:EQB1339" si="1242">EPT1333</f>
        <v>1000000</v>
      </c>
      <c r="EPU1339" s="62">
        <f t="shared" si="1242"/>
        <v>0</v>
      </c>
      <c r="EPV1339" s="62">
        <f t="shared" si="1242"/>
        <v>0</v>
      </c>
      <c r="EPW1339" s="62">
        <f t="shared" si="1242"/>
        <v>1000000</v>
      </c>
      <c r="EPX1339" s="62">
        <f t="shared" si="1242"/>
        <v>0</v>
      </c>
      <c r="EPY1339" s="62">
        <f t="shared" si="1242"/>
        <v>0</v>
      </c>
      <c r="EPZ1339" s="62">
        <f t="shared" si="1242"/>
        <v>0</v>
      </c>
      <c r="EQA1339" s="62">
        <f t="shared" si="1242"/>
        <v>0</v>
      </c>
      <c r="EQB1339" s="62">
        <f t="shared" si="1242"/>
        <v>1000000</v>
      </c>
      <c r="EQH1339" s="62" t="s">
        <v>185</v>
      </c>
      <c r="EQI1339" s="62" t="s">
        <v>186</v>
      </c>
      <c r="EQJ1339" s="62">
        <f t="shared" ref="EQJ1339:EQR1339" si="1243">EQJ1333</f>
        <v>1000000</v>
      </c>
      <c r="EQK1339" s="62">
        <f t="shared" si="1243"/>
        <v>0</v>
      </c>
      <c r="EQL1339" s="62">
        <f t="shared" si="1243"/>
        <v>0</v>
      </c>
      <c r="EQM1339" s="62">
        <f t="shared" si="1243"/>
        <v>1000000</v>
      </c>
      <c r="EQN1339" s="62">
        <f t="shared" si="1243"/>
        <v>0</v>
      </c>
      <c r="EQO1339" s="62">
        <f t="shared" si="1243"/>
        <v>0</v>
      </c>
      <c r="EQP1339" s="62">
        <f t="shared" si="1243"/>
        <v>0</v>
      </c>
      <c r="EQQ1339" s="62">
        <f t="shared" si="1243"/>
        <v>0</v>
      </c>
      <c r="EQR1339" s="62">
        <f t="shared" si="1243"/>
        <v>1000000</v>
      </c>
      <c r="EQX1339" s="62" t="s">
        <v>185</v>
      </c>
      <c r="EQY1339" s="62" t="s">
        <v>186</v>
      </c>
      <c r="EQZ1339" s="62">
        <f t="shared" ref="EQZ1339:ERH1339" si="1244">EQZ1333</f>
        <v>1000000</v>
      </c>
      <c r="ERA1339" s="62">
        <f t="shared" si="1244"/>
        <v>0</v>
      </c>
      <c r="ERB1339" s="62">
        <f t="shared" si="1244"/>
        <v>0</v>
      </c>
      <c r="ERC1339" s="62">
        <f t="shared" si="1244"/>
        <v>1000000</v>
      </c>
      <c r="ERD1339" s="62">
        <f t="shared" si="1244"/>
        <v>0</v>
      </c>
      <c r="ERE1339" s="62">
        <f t="shared" si="1244"/>
        <v>0</v>
      </c>
      <c r="ERF1339" s="62">
        <f t="shared" si="1244"/>
        <v>0</v>
      </c>
      <c r="ERG1339" s="62">
        <f t="shared" si="1244"/>
        <v>0</v>
      </c>
      <c r="ERH1339" s="62">
        <f t="shared" si="1244"/>
        <v>1000000</v>
      </c>
      <c r="ERN1339" s="62" t="s">
        <v>185</v>
      </c>
      <c r="ERO1339" s="62" t="s">
        <v>186</v>
      </c>
      <c r="ERP1339" s="62">
        <f t="shared" ref="ERP1339:ERX1339" si="1245">ERP1333</f>
        <v>1000000</v>
      </c>
      <c r="ERQ1339" s="62">
        <f t="shared" si="1245"/>
        <v>0</v>
      </c>
      <c r="ERR1339" s="62">
        <f t="shared" si="1245"/>
        <v>0</v>
      </c>
      <c r="ERS1339" s="62">
        <f t="shared" si="1245"/>
        <v>1000000</v>
      </c>
      <c r="ERT1339" s="62">
        <f t="shared" si="1245"/>
        <v>0</v>
      </c>
      <c r="ERU1339" s="62">
        <f t="shared" si="1245"/>
        <v>0</v>
      </c>
      <c r="ERV1339" s="62">
        <f t="shared" si="1245"/>
        <v>0</v>
      </c>
      <c r="ERW1339" s="62">
        <f t="shared" si="1245"/>
        <v>0</v>
      </c>
      <c r="ERX1339" s="62">
        <f t="shared" si="1245"/>
        <v>1000000</v>
      </c>
      <c r="ESD1339" s="62" t="s">
        <v>185</v>
      </c>
      <c r="ESE1339" s="62" t="s">
        <v>186</v>
      </c>
      <c r="ESF1339" s="62">
        <f t="shared" ref="ESF1339:ESN1339" si="1246">ESF1333</f>
        <v>1000000</v>
      </c>
      <c r="ESG1339" s="62">
        <f t="shared" si="1246"/>
        <v>0</v>
      </c>
      <c r="ESH1339" s="62">
        <f t="shared" si="1246"/>
        <v>0</v>
      </c>
      <c r="ESI1339" s="62">
        <f t="shared" si="1246"/>
        <v>1000000</v>
      </c>
      <c r="ESJ1339" s="62">
        <f t="shared" si="1246"/>
        <v>0</v>
      </c>
      <c r="ESK1339" s="62">
        <f t="shared" si="1246"/>
        <v>0</v>
      </c>
      <c r="ESL1339" s="62">
        <f t="shared" si="1246"/>
        <v>0</v>
      </c>
      <c r="ESM1339" s="62">
        <f t="shared" si="1246"/>
        <v>0</v>
      </c>
      <c r="ESN1339" s="62">
        <f t="shared" si="1246"/>
        <v>1000000</v>
      </c>
      <c r="EST1339" s="62" t="s">
        <v>185</v>
      </c>
      <c r="ESU1339" s="62" t="s">
        <v>186</v>
      </c>
      <c r="ESV1339" s="62">
        <f t="shared" ref="ESV1339:ETD1339" si="1247">ESV1333</f>
        <v>1000000</v>
      </c>
      <c r="ESW1339" s="62">
        <f t="shared" si="1247"/>
        <v>0</v>
      </c>
      <c r="ESX1339" s="62">
        <f t="shared" si="1247"/>
        <v>0</v>
      </c>
      <c r="ESY1339" s="62">
        <f t="shared" si="1247"/>
        <v>1000000</v>
      </c>
      <c r="ESZ1339" s="62">
        <f t="shared" si="1247"/>
        <v>0</v>
      </c>
      <c r="ETA1339" s="62">
        <f t="shared" si="1247"/>
        <v>0</v>
      </c>
      <c r="ETB1339" s="62">
        <f t="shared" si="1247"/>
        <v>0</v>
      </c>
      <c r="ETC1339" s="62">
        <f t="shared" si="1247"/>
        <v>0</v>
      </c>
      <c r="ETD1339" s="62">
        <f t="shared" si="1247"/>
        <v>1000000</v>
      </c>
      <c r="ETJ1339" s="62" t="s">
        <v>185</v>
      </c>
      <c r="ETK1339" s="62" t="s">
        <v>186</v>
      </c>
      <c r="ETL1339" s="62">
        <f t="shared" ref="ETL1339:ETT1339" si="1248">ETL1333</f>
        <v>1000000</v>
      </c>
      <c r="ETM1339" s="62">
        <f t="shared" si="1248"/>
        <v>0</v>
      </c>
      <c r="ETN1339" s="62">
        <f t="shared" si="1248"/>
        <v>0</v>
      </c>
      <c r="ETO1339" s="62">
        <f t="shared" si="1248"/>
        <v>1000000</v>
      </c>
      <c r="ETP1339" s="62">
        <f t="shared" si="1248"/>
        <v>0</v>
      </c>
      <c r="ETQ1339" s="62">
        <f t="shared" si="1248"/>
        <v>0</v>
      </c>
      <c r="ETR1339" s="62">
        <f t="shared" si="1248"/>
        <v>0</v>
      </c>
      <c r="ETS1339" s="62">
        <f t="shared" si="1248"/>
        <v>0</v>
      </c>
      <c r="ETT1339" s="62">
        <f t="shared" si="1248"/>
        <v>1000000</v>
      </c>
      <c r="ETZ1339" s="62" t="s">
        <v>185</v>
      </c>
      <c r="EUA1339" s="62" t="s">
        <v>186</v>
      </c>
      <c r="EUB1339" s="62">
        <f t="shared" ref="EUB1339:EUJ1339" si="1249">EUB1333</f>
        <v>1000000</v>
      </c>
      <c r="EUC1339" s="62">
        <f t="shared" si="1249"/>
        <v>0</v>
      </c>
      <c r="EUD1339" s="62">
        <f t="shared" si="1249"/>
        <v>0</v>
      </c>
      <c r="EUE1339" s="62">
        <f t="shared" si="1249"/>
        <v>1000000</v>
      </c>
      <c r="EUF1339" s="62">
        <f t="shared" si="1249"/>
        <v>0</v>
      </c>
      <c r="EUG1339" s="62">
        <f t="shared" si="1249"/>
        <v>0</v>
      </c>
      <c r="EUH1339" s="62">
        <f t="shared" si="1249"/>
        <v>0</v>
      </c>
      <c r="EUI1339" s="62">
        <f t="shared" si="1249"/>
        <v>0</v>
      </c>
      <c r="EUJ1339" s="62">
        <f t="shared" si="1249"/>
        <v>1000000</v>
      </c>
      <c r="EUP1339" s="62" t="s">
        <v>185</v>
      </c>
      <c r="EUQ1339" s="62" t="s">
        <v>186</v>
      </c>
      <c r="EUR1339" s="62">
        <f t="shared" ref="EUR1339:EUZ1339" si="1250">EUR1333</f>
        <v>1000000</v>
      </c>
      <c r="EUS1339" s="62">
        <f t="shared" si="1250"/>
        <v>0</v>
      </c>
      <c r="EUT1339" s="62">
        <f t="shared" si="1250"/>
        <v>0</v>
      </c>
      <c r="EUU1339" s="62">
        <f t="shared" si="1250"/>
        <v>1000000</v>
      </c>
      <c r="EUV1339" s="62">
        <f t="shared" si="1250"/>
        <v>0</v>
      </c>
      <c r="EUW1339" s="62">
        <f t="shared" si="1250"/>
        <v>0</v>
      </c>
      <c r="EUX1339" s="62">
        <f t="shared" si="1250"/>
        <v>0</v>
      </c>
      <c r="EUY1339" s="62">
        <f t="shared" si="1250"/>
        <v>0</v>
      </c>
      <c r="EUZ1339" s="62">
        <f t="shared" si="1250"/>
        <v>1000000</v>
      </c>
      <c r="EVF1339" s="62" t="s">
        <v>185</v>
      </c>
      <c r="EVG1339" s="62" t="s">
        <v>186</v>
      </c>
      <c r="EVH1339" s="62">
        <f t="shared" ref="EVH1339:EVP1339" si="1251">EVH1333</f>
        <v>1000000</v>
      </c>
      <c r="EVI1339" s="62">
        <f t="shared" si="1251"/>
        <v>0</v>
      </c>
      <c r="EVJ1339" s="62">
        <f t="shared" si="1251"/>
        <v>0</v>
      </c>
      <c r="EVK1339" s="62">
        <f t="shared" si="1251"/>
        <v>1000000</v>
      </c>
      <c r="EVL1339" s="62">
        <f t="shared" si="1251"/>
        <v>0</v>
      </c>
      <c r="EVM1339" s="62">
        <f t="shared" si="1251"/>
        <v>0</v>
      </c>
      <c r="EVN1339" s="62">
        <f t="shared" si="1251"/>
        <v>0</v>
      </c>
      <c r="EVO1339" s="62">
        <f t="shared" si="1251"/>
        <v>0</v>
      </c>
      <c r="EVP1339" s="62">
        <f t="shared" si="1251"/>
        <v>1000000</v>
      </c>
      <c r="EVV1339" s="62" t="s">
        <v>185</v>
      </c>
      <c r="EVW1339" s="62" t="s">
        <v>186</v>
      </c>
      <c r="EVX1339" s="62">
        <f t="shared" ref="EVX1339:EWF1339" si="1252">EVX1333</f>
        <v>1000000</v>
      </c>
      <c r="EVY1339" s="62">
        <f t="shared" si="1252"/>
        <v>0</v>
      </c>
      <c r="EVZ1339" s="62">
        <f t="shared" si="1252"/>
        <v>0</v>
      </c>
      <c r="EWA1339" s="62">
        <f t="shared" si="1252"/>
        <v>1000000</v>
      </c>
      <c r="EWB1339" s="62">
        <f t="shared" si="1252"/>
        <v>0</v>
      </c>
      <c r="EWC1339" s="62">
        <f t="shared" si="1252"/>
        <v>0</v>
      </c>
      <c r="EWD1339" s="62">
        <f t="shared" si="1252"/>
        <v>0</v>
      </c>
      <c r="EWE1339" s="62">
        <f t="shared" si="1252"/>
        <v>0</v>
      </c>
      <c r="EWF1339" s="62">
        <f t="shared" si="1252"/>
        <v>1000000</v>
      </c>
      <c r="EWL1339" s="62" t="s">
        <v>185</v>
      </c>
      <c r="EWM1339" s="62" t="s">
        <v>186</v>
      </c>
      <c r="EWN1339" s="62">
        <f t="shared" ref="EWN1339:EWV1339" si="1253">EWN1333</f>
        <v>1000000</v>
      </c>
      <c r="EWO1339" s="62">
        <f t="shared" si="1253"/>
        <v>0</v>
      </c>
      <c r="EWP1339" s="62">
        <f t="shared" si="1253"/>
        <v>0</v>
      </c>
      <c r="EWQ1339" s="62">
        <f t="shared" si="1253"/>
        <v>1000000</v>
      </c>
      <c r="EWR1339" s="62">
        <f t="shared" si="1253"/>
        <v>0</v>
      </c>
      <c r="EWS1339" s="62">
        <f t="shared" si="1253"/>
        <v>0</v>
      </c>
      <c r="EWT1339" s="62">
        <f t="shared" si="1253"/>
        <v>0</v>
      </c>
      <c r="EWU1339" s="62">
        <f t="shared" si="1253"/>
        <v>0</v>
      </c>
      <c r="EWV1339" s="62">
        <f t="shared" si="1253"/>
        <v>1000000</v>
      </c>
      <c r="EXB1339" s="62" t="s">
        <v>185</v>
      </c>
      <c r="EXC1339" s="62" t="s">
        <v>186</v>
      </c>
      <c r="EXD1339" s="62">
        <f t="shared" ref="EXD1339:EXL1339" si="1254">EXD1333</f>
        <v>1000000</v>
      </c>
      <c r="EXE1339" s="62">
        <f t="shared" si="1254"/>
        <v>0</v>
      </c>
      <c r="EXF1339" s="62">
        <f t="shared" si="1254"/>
        <v>0</v>
      </c>
      <c r="EXG1339" s="62">
        <f t="shared" si="1254"/>
        <v>1000000</v>
      </c>
      <c r="EXH1339" s="62">
        <f t="shared" si="1254"/>
        <v>0</v>
      </c>
      <c r="EXI1339" s="62">
        <f t="shared" si="1254"/>
        <v>0</v>
      </c>
      <c r="EXJ1339" s="62">
        <f t="shared" si="1254"/>
        <v>0</v>
      </c>
      <c r="EXK1339" s="62">
        <f t="shared" si="1254"/>
        <v>0</v>
      </c>
      <c r="EXL1339" s="62">
        <f t="shared" si="1254"/>
        <v>1000000</v>
      </c>
      <c r="EXR1339" s="62" t="s">
        <v>185</v>
      </c>
      <c r="EXS1339" s="62" t="s">
        <v>186</v>
      </c>
      <c r="EXT1339" s="62">
        <f t="shared" ref="EXT1339:EYB1339" si="1255">EXT1333</f>
        <v>1000000</v>
      </c>
      <c r="EXU1339" s="62">
        <f t="shared" si="1255"/>
        <v>0</v>
      </c>
      <c r="EXV1339" s="62">
        <f t="shared" si="1255"/>
        <v>0</v>
      </c>
      <c r="EXW1339" s="62">
        <f t="shared" si="1255"/>
        <v>1000000</v>
      </c>
      <c r="EXX1339" s="62">
        <f t="shared" si="1255"/>
        <v>0</v>
      </c>
      <c r="EXY1339" s="62">
        <f t="shared" si="1255"/>
        <v>0</v>
      </c>
      <c r="EXZ1339" s="62">
        <f t="shared" si="1255"/>
        <v>0</v>
      </c>
      <c r="EYA1339" s="62">
        <f t="shared" si="1255"/>
        <v>0</v>
      </c>
      <c r="EYB1339" s="62">
        <f t="shared" si="1255"/>
        <v>1000000</v>
      </c>
      <c r="EYH1339" s="62" t="s">
        <v>185</v>
      </c>
      <c r="EYI1339" s="62" t="s">
        <v>186</v>
      </c>
      <c r="EYJ1339" s="62">
        <f t="shared" ref="EYJ1339:EYR1339" si="1256">EYJ1333</f>
        <v>1000000</v>
      </c>
      <c r="EYK1339" s="62">
        <f t="shared" si="1256"/>
        <v>0</v>
      </c>
      <c r="EYL1339" s="62">
        <f t="shared" si="1256"/>
        <v>0</v>
      </c>
      <c r="EYM1339" s="62">
        <f t="shared" si="1256"/>
        <v>1000000</v>
      </c>
      <c r="EYN1339" s="62">
        <f t="shared" si="1256"/>
        <v>0</v>
      </c>
      <c r="EYO1339" s="62">
        <f t="shared" si="1256"/>
        <v>0</v>
      </c>
      <c r="EYP1339" s="62">
        <f t="shared" si="1256"/>
        <v>0</v>
      </c>
      <c r="EYQ1339" s="62">
        <f t="shared" si="1256"/>
        <v>0</v>
      </c>
      <c r="EYR1339" s="62">
        <f t="shared" si="1256"/>
        <v>1000000</v>
      </c>
      <c r="EYX1339" s="62" t="s">
        <v>185</v>
      </c>
      <c r="EYY1339" s="62" t="s">
        <v>186</v>
      </c>
      <c r="EYZ1339" s="62">
        <f t="shared" ref="EYZ1339:EZH1339" si="1257">EYZ1333</f>
        <v>1000000</v>
      </c>
      <c r="EZA1339" s="62">
        <f t="shared" si="1257"/>
        <v>0</v>
      </c>
      <c r="EZB1339" s="62">
        <f t="shared" si="1257"/>
        <v>0</v>
      </c>
      <c r="EZC1339" s="62">
        <f t="shared" si="1257"/>
        <v>1000000</v>
      </c>
      <c r="EZD1339" s="62">
        <f t="shared" si="1257"/>
        <v>0</v>
      </c>
      <c r="EZE1339" s="62">
        <f t="shared" si="1257"/>
        <v>0</v>
      </c>
      <c r="EZF1339" s="62">
        <f t="shared" si="1257"/>
        <v>0</v>
      </c>
      <c r="EZG1339" s="62">
        <f t="shared" si="1257"/>
        <v>0</v>
      </c>
      <c r="EZH1339" s="62">
        <f t="shared" si="1257"/>
        <v>1000000</v>
      </c>
      <c r="EZN1339" s="62" t="s">
        <v>185</v>
      </c>
      <c r="EZO1339" s="62" t="s">
        <v>186</v>
      </c>
      <c r="EZP1339" s="62">
        <f t="shared" ref="EZP1339:EZX1339" si="1258">EZP1333</f>
        <v>1000000</v>
      </c>
      <c r="EZQ1339" s="62">
        <f t="shared" si="1258"/>
        <v>0</v>
      </c>
      <c r="EZR1339" s="62">
        <f t="shared" si="1258"/>
        <v>0</v>
      </c>
      <c r="EZS1339" s="62">
        <f t="shared" si="1258"/>
        <v>1000000</v>
      </c>
      <c r="EZT1339" s="62">
        <f t="shared" si="1258"/>
        <v>0</v>
      </c>
      <c r="EZU1339" s="62">
        <f t="shared" si="1258"/>
        <v>0</v>
      </c>
      <c r="EZV1339" s="62">
        <f t="shared" si="1258"/>
        <v>0</v>
      </c>
      <c r="EZW1339" s="62">
        <f t="shared" si="1258"/>
        <v>0</v>
      </c>
      <c r="EZX1339" s="62">
        <f t="shared" si="1258"/>
        <v>1000000</v>
      </c>
      <c r="FAD1339" s="62" t="s">
        <v>185</v>
      </c>
      <c r="FAE1339" s="62" t="s">
        <v>186</v>
      </c>
      <c r="FAF1339" s="62">
        <f>FAF1333</f>
        <v>1000000</v>
      </c>
      <c r="FAG1339" s="62">
        <f>FAG1333</f>
        <v>0</v>
      </c>
      <c r="FAH1339" s="62">
        <f>FAH1333</f>
        <v>0</v>
      </c>
      <c r="FAI1339" s="62">
        <f>FAI1333</f>
        <v>1000000</v>
      </c>
      <c r="FAJ1339" s="62">
        <f>FAJ1333</f>
        <v>0</v>
      </c>
      <c r="FAK1339" s="62">
        <f>FAK1333</f>
        <v>0</v>
      </c>
      <c r="FAL1339" s="62">
        <f>FAL1333</f>
        <v>0</v>
      </c>
      <c r="FAM1339" s="62">
        <f>FAM1333</f>
        <v>0</v>
      </c>
      <c r="FAN1339" s="62">
        <f>FAN1333</f>
        <v>1000000</v>
      </c>
      <c r="FAT1339" s="62" t="s">
        <v>185</v>
      </c>
      <c r="FAU1339" s="62" t="s">
        <v>186</v>
      </c>
      <c r="FAV1339" s="62">
        <f t="shared" ref="FAV1339:FBD1339" si="1259">FAV1333</f>
        <v>1000000</v>
      </c>
      <c r="FAW1339" s="62">
        <f t="shared" si="1259"/>
        <v>0</v>
      </c>
      <c r="FAX1339" s="62">
        <f t="shared" si="1259"/>
        <v>0</v>
      </c>
      <c r="FAY1339" s="62">
        <f t="shared" si="1259"/>
        <v>1000000</v>
      </c>
      <c r="FAZ1339" s="62">
        <f t="shared" si="1259"/>
        <v>0</v>
      </c>
      <c r="FBA1339" s="62">
        <f t="shared" si="1259"/>
        <v>0</v>
      </c>
      <c r="FBB1339" s="62">
        <f t="shared" si="1259"/>
        <v>0</v>
      </c>
      <c r="FBC1339" s="62">
        <f t="shared" si="1259"/>
        <v>0</v>
      </c>
      <c r="FBD1339" s="62">
        <f t="shared" si="1259"/>
        <v>1000000</v>
      </c>
      <c r="FBJ1339" s="62" t="s">
        <v>185</v>
      </c>
      <c r="FBK1339" s="62" t="s">
        <v>186</v>
      </c>
      <c r="FBL1339" s="62">
        <f t="shared" ref="FBL1339:FBT1339" si="1260">FBL1333</f>
        <v>1000000</v>
      </c>
      <c r="FBM1339" s="62">
        <f t="shared" si="1260"/>
        <v>0</v>
      </c>
      <c r="FBN1339" s="62">
        <f t="shared" si="1260"/>
        <v>0</v>
      </c>
      <c r="FBO1339" s="62">
        <f t="shared" si="1260"/>
        <v>1000000</v>
      </c>
      <c r="FBP1339" s="62">
        <f t="shared" si="1260"/>
        <v>0</v>
      </c>
      <c r="FBQ1339" s="62">
        <f t="shared" si="1260"/>
        <v>0</v>
      </c>
      <c r="FBR1339" s="62">
        <f t="shared" si="1260"/>
        <v>0</v>
      </c>
      <c r="FBS1339" s="62">
        <f t="shared" si="1260"/>
        <v>0</v>
      </c>
      <c r="FBT1339" s="62">
        <f t="shared" si="1260"/>
        <v>1000000</v>
      </c>
      <c r="FBZ1339" s="62" t="s">
        <v>185</v>
      </c>
      <c r="FCA1339" s="62" t="s">
        <v>186</v>
      </c>
      <c r="FCB1339" s="62">
        <f t="shared" ref="FCB1339:FCJ1339" si="1261">FCB1333</f>
        <v>1000000</v>
      </c>
      <c r="FCC1339" s="62">
        <f t="shared" si="1261"/>
        <v>0</v>
      </c>
      <c r="FCD1339" s="62">
        <f t="shared" si="1261"/>
        <v>0</v>
      </c>
      <c r="FCE1339" s="62">
        <f t="shared" si="1261"/>
        <v>1000000</v>
      </c>
      <c r="FCF1339" s="62">
        <f t="shared" si="1261"/>
        <v>0</v>
      </c>
      <c r="FCG1339" s="62">
        <f t="shared" si="1261"/>
        <v>0</v>
      </c>
      <c r="FCH1339" s="62">
        <f t="shared" si="1261"/>
        <v>0</v>
      </c>
      <c r="FCI1339" s="62">
        <f t="shared" si="1261"/>
        <v>0</v>
      </c>
      <c r="FCJ1339" s="62">
        <f t="shared" si="1261"/>
        <v>1000000</v>
      </c>
      <c r="FCP1339" s="62" t="s">
        <v>185</v>
      </c>
      <c r="FCQ1339" s="62" t="s">
        <v>186</v>
      </c>
      <c r="FCR1339" s="62">
        <f t="shared" ref="FCR1339:FCZ1339" si="1262">FCR1333</f>
        <v>1000000</v>
      </c>
      <c r="FCS1339" s="62">
        <f t="shared" si="1262"/>
        <v>0</v>
      </c>
      <c r="FCT1339" s="62">
        <f t="shared" si="1262"/>
        <v>0</v>
      </c>
      <c r="FCU1339" s="62">
        <f t="shared" si="1262"/>
        <v>1000000</v>
      </c>
      <c r="FCV1339" s="62">
        <f t="shared" si="1262"/>
        <v>0</v>
      </c>
      <c r="FCW1339" s="62">
        <f t="shared" si="1262"/>
        <v>0</v>
      </c>
      <c r="FCX1339" s="62">
        <f t="shared" si="1262"/>
        <v>0</v>
      </c>
      <c r="FCY1339" s="62">
        <f t="shared" si="1262"/>
        <v>0</v>
      </c>
      <c r="FCZ1339" s="62">
        <f t="shared" si="1262"/>
        <v>1000000</v>
      </c>
      <c r="FDF1339" s="62" t="s">
        <v>185</v>
      </c>
      <c r="FDG1339" s="62" t="s">
        <v>186</v>
      </c>
      <c r="FDH1339" s="62">
        <f t="shared" ref="FDH1339:FDP1339" si="1263">FDH1333</f>
        <v>1000000</v>
      </c>
      <c r="FDI1339" s="62">
        <f t="shared" si="1263"/>
        <v>0</v>
      </c>
      <c r="FDJ1339" s="62">
        <f t="shared" si="1263"/>
        <v>0</v>
      </c>
      <c r="FDK1339" s="62">
        <f t="shared" si="1263"/>
        <v>1000000</v>
      </c>
      <c r="FDL1339" s="62">
        <f t="shared" si="1263"/>
        <v>0</v>
      </c>
      <c r="FDM1339" s="62">
        <f t="shared" si="1263"/>
        <v>0</v>
      </c>
      <c r="FDN1339" s="62">
        <f t="shared" si="1263"/>
        <v>0</v>
      </c>
      <c r="FDO1339" s="62">
        <f t="shared" si="1263"/>
        <v>0</v>
      </c>
      <c r="FDP1339" s="62">
        <f t="shared" si="1263"/>
        <v>1000000</v>
      </c>
      <c r="FDV1339" s="62" t="s">
        <v>185</v>
      </c>
      <c r="FDW1339" s="62" t="s">
        <v>186</v>
      </c>
      <c r="FDX1339" s="62">
        <f t="shared" ref="FDX1339:FEF1339" si="1264">FDX1333</f>
        <v>1000000</v>
      </c>
      <c r="FDY1339" s="62">
        <f t="shared" si="1264"/>
        <v>0</v>
      </c>
      <c r="FDZ1339" s="62">
        <f t="shared" si="1264"/>
        <v>0</v>
      </c>
      <c r="FEA1339" s="62">
        <f t="shared" si="1264"/>
        <v>1000000</v>
      </c>
      <c r="FEB1339" s="62">
        <f t="shared" si="1264"/>
        <v>0</v>
      </c>
      <c r="FEC1339" s="62">
        <f t="shared" si="1264"/>
        <v>0</v>
      </c>
      <c r="FED1339" s="62">
        <f t="shared" si="1264"/>
        <v>0</v>
      </c>
      <c r="FEE1339" s="62">
        <f t="shared" si="1264"/>
        <v>0</v>
      </c>
      <c r="FEF1339" s="62">
        <f t="shared" si="1264"/>
        <v>1000000</v>
      </c>
      <c r="FEL1339" s="62" t="s">
        <v>185</v>
      </c>
      <c r="FEM1339" s="62" t="s">
        <v>186</v>
      </c>
      <c r="FEN1339" s="62">
        <f t="shared" ref="FEN1339:FEV1339" si="1265">FEN1333</f>
        <v>1000000</v>
      </c>
      <c r="FEO1339" s="62">
        <f t="shared" si="1265"/>
        <v>0</v>
      </c>
      <c r="FEP1339" s="62">
        <f t="shared" si="1265"/>
        <v>0</v>
      </c>
      <c r="FEQ1339" s="62">
        <f t="shared" si="1265"/>
        <v>1000000</v>
      </c>
      <c r="FER1339" s="62">
        <f t="shared" si="1265"/>
        <v>0</v>
      </c>
      <c r="FES1339" s="62">
        <f t="shared" si="1265"/>
        <v>0</v>
      </c>
      <c r="FET1339" s="62">
        <f t="shared" si="1265"/>
        <v>0</v>
      </c>
      <c r="FEU1339" s="62">
        <f t="shared" si="1265"/>
        <v>0</v>
      </c>
      <c r="FEV1339" s="62">
        <f t="shared" si="1265"/>
        <v>1000000</v>
      </c>
      <c r="FFB1339" s="62" t="s">
        <v>185</v>
      </c>
      <c r="FFC1339" s="62" t="s">
        <v>186</v>
      </c>
      <c r="FFD1339" s="62">
        <f t="shared" ref="FFD1339:FFL1339" si="1266">FFD1333</f>
        <v>1000000</v>
      </c>
      <c r="FFE1339" s="62">
        <f t="shared" si="1266"/>
        <v>0</v>
      </c>
      <c r="FFF1339" s="62">
        <f t="shared" si="1266"/>
        <v>0</v>
      </c>
      <c r="FFG1339" s="62">
        <f t="shared" si="1266"/>
        <v>1000000</v>
      </c>
      <c r="FFH1339" s="62">
        <f t="shared" si="1266"/>
        <v>0</v>
      </c>
      <c r="FFI1339" s="62">
        <f t="shared" si="1266"/>
        <v>0</v>
      </c>
      <c r="FFJ1339" s="62">
        <f t="shared" si="1266"/>
        <v>0</v>
      </c>
      <c r="FFK1339" s="62">
        <f t="shared" si="1266"/>
        <v>0</v>
      </c>
      <c r="FFL1339" s="62">
        <f t="shared" si="1266"/>
        <v>1000000</v>
      </c>
      <c r="FFR1339" s="62" t="s">
        <v>185</v>
      </c>
      <c r="FFS1339" s="62" t="s">
        <v>186</v>
      </c>
      <c r="FFT1339" s="62">
        <f t="shared" ref="FFT1339:FGB1339" si="1267">FFT1333</f>
        <v>1000000</v>
      </c>
      <c r="FFU1339" s="62">
        <f t="shared" si="1267"/>
        <v>0</v>
      </c>
      <c r="FFV1339" s="62">
        <f t="shared" si="1267"/>
        <v>0</v>
      </c>
      <c r="FFW1339" s="62">
        <f t="shared" si="1267"/>
        <v>1000000</v>
      </c>
      <c r="FFX1339" s="62">
        <f t="shared" si="1267"/>
        <v>0</v>
      </c>
      <c r="FFY1339" s="62">
        <f t="shared" si="1267"/>
        <v>0</v>
      </c>
      <c r="FFZ1339" s="62">
        <f t="shared" si="1267"/>
        <v>0</v>
      </c>
      <c r="FGA1339" s="62">
        <f t="shared" si="1267"/>
        <v>0</v>
      </c>
      <c r="FGB1339" s="62">
        <f t="shared" si="1267"/>
        <v>1000000</v>
      </c>
      <c r="FGH1339" s="62" t="s">
        <v>185</v>
      </c>
      <c r="FGI1339" s="62" t="s">
        <v>186</v>
      </c>
      <c r="FGJ1339" s="62">
        <f t="shared" ref="FGJ1339:FGR1339" si="1268">FGJ1333</f>
        <v>1000000</v>
      </c>
      <c r="FGK1339" s="62">
        <f t="shared" si="1268"/>
        <v>0</v>
      </c>
      <c r="FGL1339" s="62">
        <f t="shared" si="1268"/>
        <v>0</v>
      </c>
      <c r="FGM1339" s="62">
        <f t="shared" si="1268"/>
        <v>1000000</v>
      </c>
      <c r="FGN1339" s="62">
        <f t="shared" si="1268"/>
        <v>0</v>
      </c>
      <c r="FGO1339" s="62">
        <f t="shared" si="1268"/>
        <v>0</v>
      </c>
      <c r="FGP1339" s="62">
        <f t="shared" si="1268"/>
        <v>0</v>
      </c>
      <c r="FGQ1339" s="62">
        <f t="shared" si="1268"/>
        <v>0</v>
      </c>
      <c r="FGR1339" s="62">
        <f t="shared" si="1268"/>
        <v>1000000</v>
      </c>
      <c r="FGX1339" s="62" t="s">
        <v>185</v>
      </c>
      <c r="FGY1339" s="62" t="s">
        <v>186</v>
      </c>
      <c r="FGZ1339" s="62">
        <f t="shared" ref="FGZ1339:FHH1339" si="1269">FGZ1333</f>
        <v>1000000</v>
      </c>
      <c r="FHA1339" s="62">
        <f t="shared" si="1269"/>
        <v>0</v>
      </c>
      <c r="FHB1339" s="62">
        <f t="shared" si="1269"/>
        <v>0</v>
      </c>
      <c r="FHC1339" s="62">
        <f t="shared" si="1269"/>
        <v>1000000</v>
      </c>
      <c r="FHD1339" s="62">
        <f t="shared" si="1269"/>
        <v>0</v>
      </c>
      <c r="FHE1339" s="62">
        <f t="shared" si="1269"/>
        <v>0</v>
      </c>
      <c r="FHF1339" s="62">
        <f t="shared" si="1269"/>
        <v>0</v>
      </c>
      <c r="FHG1339" s="62">
        <f t="shared" si="1269"/>
        <v>0</v>
      </c>
      <c r="FHH1339" s="62">
        <f t="shared" si="1269"/>
        <v>1000000</v>
      </c>
      <c r="FHN1339" s="62" t="s">
        <v>185</v>
      </c>
      <c r="FHO1339" s="62" t="s">
        <v>186</v>
      </c>
      <c r="FHP1339" s="62">
        <f t="shared" ref="FHP1339:FHX1339" si="1270">FHP1333</f>
        <v>1000000</v>
      </c>
      <c r="FHQ1339" s="62">
        <f t="shared" si="1270"/>
        <v>0</v>
      </c>
      <c r="FHR1339" s="62">
        <f t="shared" si="1270"/>
        <v>0</v>
      </c>
      <c r="FHS1339" s="62">
        <f t="shared" si="1270"/>
        <v>1000000</v>
      </c>
      <c r="FHT1339" s="62">
        <f t="shared" si="1270"/>
        <v>0</v>
      </c>
      <c r="FHU1339" s="62">
        <f t="shared" si="1270"/>
        <v>0</v>
      </c>
      <c r="FHV1339" s="62">
        <f t="shared" si="1270"/>
        <v>0</v>
      </c>
      <c r="FHW1339" s="62">
        <f t="shared" si="1270"/>
        <v>0</v>
      </c>
      <c r="FHX1339" s="62">
        <f t="shared" si="1270"/>
        <v>1000000</v>
      </c>
      <c r="FID1339" s="62" t="s">
        <v>185</v>
      </c>
      <c r="FIE1339" s="62" t="s">
        <v>186</v>
      </c>
      <c r="FIF1339" s="62">
        <f t="shared" ref="FIF1339:FIN1339" si="1271">FIF1333</f>
        <v>1000000</v>
      </c>
      <c r="FIG1339" s="62">
        <f t="shared" si="1271"/>
        <v>0</v>
      </c>
      <c r="FIH1339" s="62">
        <f t="shared" si="1271"/>
        <v>0</v>
      </c>
      <c r="FII1339" s="62">
        <f t="shared" si="1271"/>
        <v>1000000</v>
      </c>
      <c r="FIJ1339" s="62">
        <f t="shared" si="1271"/>
        <v>0</v>
      </c>
      <c r="FIK1339" s="62">
        <f t="shared" si="1271"/>
        <v>0</v>
      </c>
      <c r="FIL1339" s="62">
        <f t="shared" si="1271"/>
        <v>0</v>
      </c>
      <c r="FIM1339" s="62">
        <f t="shared" si="1271"/>
        <v>0</v>
      </c>
      <c r="FIN1339" s="62">
        <f t="shared" si="1271"/>
        <v>1000000</v>
      </c>
      <c r="FIT1339" s="62" t="s">
        <v>185</v>
      </c>
      <c r="FIU1339" s="62" t="s">
        <v>186</v>
      </c>
      <c r="FIV1339" s="62">
        <f t="shared" ref="FIV1339:FJD1339" si="1272">FIV1333</f>
        <v>1000000</v>
      </c>
      <c r="FIW1339" s="62">
        <f t="shared" si="1272"/>
        <v>0</v>
      </c>
      <c r="FIX1339" s="62">
        <f t="shared" si="1272"/>
        <v>0</v>
      </c>
      <c r="FIY1339" s="62">
        <f t="shared" si="1272"/>
        <v>1000000</v>
      </c>
      <c r="FIZ1339" s="62">
        <f t="shared" si="1272"/>
        <v>0</v>
      </c>
      <c r="FJA1339" s="62">
        <f t="shared" si="1272"/>
        <v>0</v>
      </c>
      <c r="FJB1339" s="62">
        <f t="shared" si="1272"/>
        <v>0</v>
      </c>
      <c r="FJC1339" s="62">
        <f t="shared" si="1272"/>
        <v>0</v>
      </c>
      <c r="FJD1339" s="62">
        <f t="shared" si="1272"/>
        <v>1000000</v>
      </c>
      <c r="FJJ1339" s="62" t="s">
        <v>185</v>
      </c>
      <c r="FJK1339" s="62" t="s">
        <v>186</v>
      </c>
      <c r="FJL1339" s="62">
        <f t="shared" ref="FJL1339:FJT1339" si="1273">FJL1333</f>
        <v>1000000</v>
      </c>
      <c r="FJM1339" s="62">
        <f t="shared" si="1273"/>
        <v>0</v>
      </c>
      <c r="FJN1339" s="62">
        <f t="shared" si="1273"/>
        <v>0</v>
      </c>
      <c r="FJO1339" s="62">
        <f t="shared" si="1273"/>
        <v>1000000</v>
      </c>
      <c r="FJP1339" s="62">
        <f t="shared" si="1273"/>
        <v>0</v>
      </c>
      <c r="FJQ1339" s="62">
        <f t="shared" si="1273"/>
        <v>0</v>
      </c>
      <c r="FJR1339" s="62">
        <f t="shared" si="1273"/>
        <v>0</v>
      </c>
      <c r="FJS1339" s="62">
        <f t="shared" si="1273"/>
        <v>0</v>
      </c>
      <c r="FJT1339" s="62">
        <f t="shared" si="1273"/>
        <v>1000000</v>
      </c>
      <c r="FJZ1339" s="62" t="s">
        <v>185</v>
      </c>
      <c r="FKA1339" s="62" t="s">
        <v>186</v>
      </c>
      <c r="FKB1339" s="62">
        <f t="shared" ref="FKB1339:FKJ1339" si="1274">FKB1333</f>
        <v>1000000</v>
      </c>
      <c r="FKC1339" s="62">
        <f t="shared" si="1274"/>
        <v>0</v>
      </c>
      <c r="FKD1339" s="62">
        <f t="shared" si="1274"/>
        <v>0</v>
      </c>
      <c r="FKE1339" s="62">
        <f t="shared" si="1274"/>
        <v>1000000</v>
      </c>
      <c r="FKF1339" s="62">
        <f t="shared" si="1274"/>
        <v>0</v>
      </c>
      <c r="FKG1339" s="62">
        <f t="shared" si="1274"/>
        <v>0</v>
      </c>
      <c r="FKH1339" s="62">
        <f t="shared" si="1274"/>
        <v>0</v>
      </c>
      <c r="FKI1339" s="62">
        <f t="shared" si="1274"/>
        <v>0</v>
      </c>
      <c r="FKJ1339" s="62">
        <f t="shared" si="1274"/>
        <v>1000000</v>
      </c>
      <c r="FKP1339" s="62" t="s">
        <v>185</v>
      </c>
      <c r="FKQ1339" s="62" t="s">
        <v>186</v>
      </c>
      <c r="FKR1339" s="62">
        <f t="shared" ref="FKR1339:FKZ1339" si="1275">FKR1333</f>
        <v>1000000</v>
      </c>
      <c r="FKS1339" s="62">
        <f t="shared" si="1275"/>
        <v>0</v>
      </c>
      <c r="FKT1339" s="62">
        <f t="shared" si="1275"/>
        <v>0</v>
      </c>
      <c r="FKU1339" s="62">
        <f t="shared" si="1275"/>
        <v>1000000</v>
      </c>
      <c r="FKV1339" s="62">
        <f t="shared" si="1275"/>
        <v>0</v>
      </c>
      <c r="FKW1339" s="62">
        <f t="shared" si="1275"/>
        <v>0</v>
      </c>
      <c r="FKX1339" s="62">
        <f t="shared" si="1275"/>
        <v>0</v>
      </c>
      <c r="FKY1339" s="62">
        <f t="shared" si="1275"/>
        <v>0</v>
      </c>
      <c r="FKZ1339" s="62">
        <f t="shared" si="1275"/>
        <v>1000000</v>
      </c>
      <c r="FLF1339" s="62" t="s">
        <v>185</v>
      </c>
      <c r="FLG1339" s="62" t="s">
        <v>186</v>
      </c>
      <c r="FLH1339" s="62">
        <f t="shared" ref="FLH1339:FLP1339" si="1276">FLH1333</f>
        <v>1000000</v>
      </c>
      <c r="FLI1339" s="62">
        <f t="shared" si="1276"/>
        <v>0</v>
      </c>
      <c r="FLJ1339" s="62">
        <f t="shared" si="1276"/>
        <v>0</v>
      </c>
      <c r="FLK1339" s="62">
        <f t="shared" si="1276"/>
        <v>1000000</v>
      </c>
      <c r="FLL1339" s="62">
        <f t="shared" si="1276"/>
        <v>0</v>
      </c>
      <c r="FLM1339" s="62">
        <f t="shared" si="1276"/>
        <v>0</v>
      </c>
      <c r="FLN1339" s="62">
        <f t="shared" si="1276"/>
        <v>0</v>
      </c>
      <c r="FLO1339" s="62">
        <f t="shared" si="1276"/>
        <v>0</v>
      </c>
      <c r="FLP1339" s="62">
        <f t="shared" si="1276"/>
        <v>1000000</v>
      </c>
      <c r="FLV1339" s="62" t="s">
        <v>185</v>
      </c>
      <c r="FLW1339" s="62" t="s">
        <v>186</v>
      </c>
      <c r="FLX1339" s="62">
        <f t="shared" ref="FLX1339:FMF1339" si="1277">FLX1333</f>
        <v>1000000</v>
      </c>
      <c r="FLY1339" s="62">
        <f t="shared" si="1277"/>
        <v>0</v>
      </c>
      <c r="FLZ1339" s="62">
        <f t="shared" si="1277"/>
        <v>0</v>
      </c>
      <c r="FMA1339" s="62">
        <f t="shared" si="1277"/>
        <v>1000000</v>
      </c>
      <c r="FMB1339" s="62">
        <f t="shared" si="1277"/>
        <v>0</v>
      </c>
      <c r="FMC1339" s="62">
        <f t="shared" si="1277"/>
        <v>0</v>
      </c>
      <c r="FMD1339" s="62">
        <f t="shared" si="1277"/>
        <v>0</v>
      </c>
      <c r="FME1339" s="62">
        <f t="shared" si="1277"/>
        <v>0</v>
      </c>
      <c r="FMF1339" s="62">
        <f t="shared" si="1277"/>
        <v>1000000</v>
      </c>
      <c r="FML1339" s="62" t="s">
        <v>185</v>
      </c>
      <c r="FMM1339" s="62" t="s">
        <v>186</v>
      </c>
      <c r="FMN1339" s="62">
        <f t="shared" ref="FMN1339:FMV1339" si="1278">FMN1333</f>
        <v>1000000</v>
      </c>
      <c r="FMO1339" s="62">
        <f t="shared" si="1278"/>
        <v>0</v>
      </c>
      <c r="FMP1339" s="62">
        <f t="shared" si="1278"/>
        <v>0</v>
      </c>
      <c r="FMQ1339" s="62">
        <f t="shared" si="1278"/>
        <v>1000000</v>
      </c>
      <c r="FMR1339" s="62">
        <f t="shared" si="1278"/>
        <v>0</v>
      </c>
      <c r="FMS1339" s="62">
        <f t="shared" si="1278"/>
        <v>0</v>
      </c>
      <c r="FMT1339" s="62">
        <f t="shared" si="1278"/>
        <v>0</v>
      </c>
      <c r="FMU1339" s="62">
        <f t="shared" si="1278"/>
        <v>0</v>
      </c>
      <c r="FMV1339" s="62">
        <f t="shared" si="1278"/>
        <v>1000000</v>
      </c>
      <c r="FNB1339" s="62" t="s">
        <v>185</v>
      </c>
      <c r="FNC1339" s="62" t="s">
        <v>186</v>
      </c>
      <c r="FND1339" s="62">
        <f t="shared" ref="FND1339:FNL1339" si="1279">FND1333</f>
        <v>1000000</v>
      </c>
      <c r="FNE1339" s="62">
        <f t="shared" si="1279"/>
        <v>0</v>
      </c>
      <c r="FNF1339" s="62">
        <f t="shared" si="1279"/>
        <v>0</v>
      </c>
      <c r="FNG1339" s="62">
        <f t="shared" si="1279"/>
        <v>1000000</v>
      </c>
      <c r="FNH1339" s="62">
        <f t="shared" si="1279"/>
        <v>0</v>
      </c>
      <c r="FNI1339" s="62">
        <f t="shared" si="1279"/>
        <v>0</v>
      </c>
      <c r="FNJ1339" s="62">
        <f t="shared" si="1279"/>
        <v>0</v>
      </c>
      <c r="FNK1339" s="62">
        <f t="shared" si="1279"/>
        <v>0</v>
      </c>
      <c r="FNL1339" s="62">
        <f t="shared" si="1279"/>
        <v>1000000</v>
      </c>
      <c r="FNR1339" s="62" t="s">
        <v>185</v>
      </c>
      <c r="FNS1339" s="62" t="s">
        <v>186</v>
      </c>
      <c r="FNT1339" s="62">
        <f t="shared" ref="FNT1339:FOB1339" si="1280">FNT1333</f>
        <v>1000000</v>
      </c>
      <c r="FNU1339" s="62">
        <f t="shared" si="1280"/>
        <v>0</v>
      </c>
      <c r="FNV1339" s="62">
        <f t="shared" si="1280"/>
        <v>0</v>
      </c>
      <c r="FNW1339" s="62">
        <f t="shared" si="1280"/>
        <v>1000000</v>
      </c>
      <c r="FNX1339" s="62">
        <f t="shared" si="1280"/>
        <v>0</v>
      </c>
      <c r="FNY1339" s="62">
        <f t="shared" si="1280"/>
        <v>0</v>
      </c>
      <c r="FNZ1339" s="62">
        <f t="shared" si="1280"/>
        <v>0</v>
      </c>
      <c r="FOA1339" s="62">
        <f t="shared" si="1280"/>
        <v>0</v>
      </c>
      <c r="FOB1339" s="62">
        <f t="shared" si="1280"/>
        <v>1000000</v>
      </c>
      <c r="FOH1339" s="62" t="s">
        <v>185</v>
      </c>
      <c r="FOI1339" s="62" t="s">
        <v>186</v>
      </c>
      <c r="FOJ1339" s="62">
        <f t="shared" ref="FOJ1339:FOR1339" si="1281">FOJ1333</f>
        <v>1000000</v>
      </c>
      <c r="FOK1339" s="62">
        <f t="shared" si="1281"/>
        <v>0</v>
      </c>
      <c r="FOL1339" s="62">
        <f t="shared" si="1281"/>
        <v>0</v>
      </c>
      <c r="FOM1339" s="62">
        <f t="shared" si="1281"/>
        <v>1000000</v>
      </c>
      <c r="FON1339" s="62">
        <f t="shared" si="1281"/>
        <v>0</v>
      </c>
      <c r="FOO1339" s="62">
        <f t="shared" si="1281"/>
        <v>0</v>
      </c>
      <c r="FOP1339" s="62">
        <f t="shared" si="1281"/>
        <v>0</v>
      </c>
      <c r="FOQ1339" s="62">
        <f t="shared" si="1281"/>
        <v>0</v>
      </c>
      <c r="FOR1339" s="62">
        <f t="shared" si="1281"/>
        <v>1000000</v>
      </c>
      <c r="FOX1339" s="62" t="s">
        <v>185</v>
      </c>
      <c r="FOY1339" s="62" t="s">
        <v>186</v>
      </c>
      <c r="FOZ1339" s="62">
        <f t="shared" ref="FOZ1339:FPH1339" si="1282">FOZ1333</f>
        <v>1000000</v>
      </c>
      <c r="FPA1339" s="62">
        <f t="shared" si="1282"/>
        <v>0</v>
      </c>
      <c r="FPB1339" s="62">
        <f t="shared" si="1282"/>
        <v>0</v>
      </c>
      <c r="FPC1339" s="62">
        <f t="shared" si="1282"/>
        <v>1000000</v>
      </c>
      <c r="FPD1339" s="62">
        <f t="shared" si="1282"/>
        <v>0</v>
      </c>
      <c r="FPE1339" s="62">
        <f t="shared" si="1282"/>
        <v>0</v>
      </c>
      <c r="FPF1339" s="62">
        <f t="shared" si="1282"/>
        <v>0</v>
      </c>
      <c r="FPG1339" s="62">
        <f t="shared" si="1282"/>
        <v>0</v>
      </c>
      <c r="FPH1339" s="62">
        <f t="shared" si="1282"/>
        <v>1000000</v>
      </c>
      <c r="FPN1339" s="62" t="s">
        <v>185</v>
      </c>
      <c r="FPO1339" s="62" t="s">
        <v>186</v>
      </c>
      <c r="FPP1339" s="62">
        <f t="shared" ref="FPP1339:FPX1339" si="1283">FPP1333</f>
        <v>1000000</v>
      </c>
      <c r="FPQ1339" s="62">
        <f t="shared" si="1283"/>
        <v>0</v>
      </c>
      <c r="FPR1339" s="62">
        <f t="shared" si="1283"/>
        <v>0</v>
      </c>
      <c r="FPS1339" s="62">
        <f t="shared" si="1283"/>
        <v>1000000</v>
      </c>
      <c r="FPT1339" s="62">
        <f t="shared" si="1283"/>
        <v>0</v>
      </c>
      <c r="FPU1339" s="62">
        <f t="shared" si="1283"/>
        <v>0</v>
      </c>
      <c r="FPV1339" s="62">
        <f t="shared" si="1283"/>
        <v>0</v>
      </c>
      <c r="FPW1339" s="62">
        <f t="shared" si="1283"/>
        <v>0</v>
      </c>
      <c r="FPX1339" s="62">
        <f t="shared" si="1283"/>
        <v>1000000</v>
      </c>
      <c r="FQD1339" s="62" t="s">
        <v>185</v>
      </c>
      <c r="FQE1339" s="62" t="s">
        <v>186</v>
      </c>
      <c r="FQF1339" s="62">
        <f t="shared" ref="FQF1339:FQN1339" si="1284">FQF1333</f>
        <v>1000000</v>
      </c>
      <c r="FQG1339" s="62">
        <f t="shared" si="1284"/>
        <v>0</v>
      </c>
      <c r="FQH1339" s="62">
        <f t="shared" si="1284"/>
        <v>0</v>
      </c>
      <c r="FQI1339" s="62">
        <f t="shared" si="1284"/>
        <v>1000000</v>
      </c>
      <c r="FQJ1339" s="62">
        <f t="shared" si="1284"/>
        <v>0</v>
      </c>
      <c r="FQK1339" s="62">
        <f t="shared" si="1284"/>
        <v>0</v>
      </c>
      <c r="FQL1339" s="62">
        <f t="shared" si="1284"/>
        <v>0</v>
      </c>
      <c r="FQM1339" s="62">
        <f t="shared" si="1284"/>
        <v>0</v>
      </c>
      <c r="FQN1339" s="62">
        <f t="shared" si="1284"/>
        <v>1000000</v>
      </c>
      <c r="FQT1339" s="62" t="s">
        <v>185</v>
      </c>
      <c r="FQU1339" s="62" t="s">
        <v>186</v>
      </c>
      <c r="FQV1339" s="62">
        <f t="shared" ref="FQV1339:FRD1339" si="1285">FQV1333</f>
        <v>1000000</v>
      </c>
      <c r="FQW1339" s="62">
        <f t="shared" si="1285"/>
        <v>0</v>
      </c>
      <c r="FQX1339" s="62">
        <f t="shared" si="1285"/>
        <v>0</v>
      </c>
      <c r="FQY1339" s="62">
        <f t="shared" si="1285"/>
        <v>1000000</v>
      </c>
      <c r="FQZ1339" s="62">
        <f t="shared" si="1285"/>
        <v>0</v>
      </c>
      <c r="FRA1339" s="62">
        <f t="shared" si="1285"/>
        <v>0</v>
      </c>
      <c r="FRB1339" s="62">
        <f t="shared" si="1285"/>
        <v>0</v>
      </c>
      <c r="FRC1339" s="62">
        <f t="shared" si="1285"/>
        <v>0</v>
      </c>
      <c r="FRD1339" s="62">
        <f t="shared" si="1285"/>
        <v>1000000</v>
      </c>
      <c r="FRJ1339" s="62" t="s">
        <v>185</v>
      </c>
      <c r="FRK1339" s="62" t="s">
        <v>186</v>
      </c>
      <c r="FRL1339" s="62">
        <f t="shared" ref="FRL1339:FRT1339" si="1286">FRL1333</f>
        <v>1000000</v>
      </c>
      <c r="FRM1339" s="62">
        <f t="shared" si="1286"/>
        <v>0</v>
      </c>
      <c r="FRN1339" s="62">
        <f t="shared" si="1286"/>
        <v>0</v>
      </c>
      <c r="FRO1339" s="62">
        <f t="shared" si="1286"/>
        <v>1000000</v>
      </c>
      <c r="FRP1339" s="62">
        <f t="shared" si="1286"/>
        <v>0</v>
      </c>
      <c r="FRQ1339" s="62">
        <f t="shared" si="1286"/>
        <v>0</v>
      </c>
      <c r="FRR1339" s="62">
        <f t="shared" si="1286"/>
        <v>0</v>
      </c>
      <c r="FRS1339" s="62">
        <f t="shared" si="1286"/>
        <v>0</v>
      </c>
      <c r="FRT1339" s="62">
        <f t="shared" si="1286"/>
        <v>1000000</v>
      </c>
      <c r="FRZ1339" s="62" t="s">
        <v>185</v>
      </c>
      <c r="FSA1339" s="62" t="s">
        <v>186</v>
      </c>
      <c r="FSB1339" s="62">
        <f t="shared" ref="FSB1339:FSJ1339" si="1287">FSB1333</f>
        <v>1000000</v>
      </c>
      <c r="FSC1339" s="62">
        <f t="shared" si="1287"/>
        <v>0</v>
      </c>
      <c r="FSD1339" s="62">
        <f t="shared" si="1287"/>
        <v>0</v>
      </c>
      <c r="FSE1339" s="62">
        <f t="shared" si="1287"/>
        <v>1000000</v>
      </c>
      <c r="FSF1339" s="62">
        <f t="shared" si="1287"/>
        <v>0</v>
      </c>
      <c r="FSG1339" s="62">
        <f t="shared" si="1287"/>
        <v>0</v>
      </c>
      <c r="FSH1339" s="62">
        <f t="shared" si="1287"/>
        <v>0</v>
      </c>
      <c r="FSI1339" s="62">
        <f t="shared" si="1287"/>
        <v>0</v>
      </c>
      <c r="FSJ1339" s="62">
        <f t="shared" si="1287"/>
        <v>1000000</v>
      </c>
      <c r="FSP1339" s="62" t="s">
        <v>185</v>
      </c>
      <c r="FSQ1339" s="62" t="s">
        <v>186</v>
      </c>
      <c r="FSR1339" s="62">
        <f t="shared" ref="FSR1339:FSZ1339" si="1288">FSR1333</f>
        <v>1000000</v>
      </c>
      <c r="FSS1339" s="62">
        <f t="shared" si="1288"/>
        <v>0</v>
      </c>
      <c r="FST1339" s="62">
        <f t="shared" si="1288"/>
        <v>0</v>
      </c>
      <c r="FSU1339" s="62">
        <f t="shared" si="1288"/>
        <v>1000000</v>
      </c>
      <c r="FSV1339" s="62">
        <f t="shared" si="1288"/>
        <v>0</v>
      </c>
      <c r="FSW1339" s="62">
        <f t="shared" si="1288"/>
        <v>0</v>
      </c>
      <c r="FSX1339" s="62">
        <f t="shared" si="1288"/>
        <v>0</v>
      </c>
      <c r="FSY1339" s="62">
        <f t="shared" si="1288"/>
        <v>0</v>
      </c>
      <c r="FSZ1339" s="62">
        <f t="shared" si="1288"/>
        <v>1000000</v>
      </c>
      <c r="FTF1339" s="62" t="s">
        <v>185</v>
      </c>
      <c r="FTG1339" s="62" t="s">
        <v>186</v>
      </c>
      <c r="FTH1339" s="62">
        <f t="shared" ref="FTH1339:FTP1339" si="1289">FTH1333</f>
        <v>1000000</v>
      </c>
      <c r="FTI1339" s="62">
        <f t="shared" si="1289"/>
        <v>0</v>
      </c>
      <c r="FTJ1339" s="62">
        <f t="shared" si="1289"/>
        <v>0</v>
      </c>
      <c r="FTK1339" s="62">
        <f t="shared" si="1289"/>
        <v>1000000</v>
      </c>
      <c r="FTL1339" s="62">
        <f t="shared" si="1289"/>
        <v>0</v>
      </c>
      <c r="FTM1339" s="62">
        <f t="shared" si="1289"/>
        <v>0</v>
      </c>
      <c r="FTN1339" s="62">
        <f t="shared" si="1289"/>
        <v>0</v>
      </c>
      <c r="FTO1339" s="62">
        <f t="shared" si="1289"/>
        <v>0</v>
      </c>
      <c r="FTP1339" s="62">
        <f t="shared" si="1289"/>
        <v>1000000</v>
      </c>
      <c r="FTV1339" s="62" t="s">
        <v>185</v>
      </c>
      <c r="FTW1339" s="62" t="s">
        <v>186</v>
      </c>
      <c r="FTX1339" s="62">
        <f t="shared" ref="FTX1339:FUF1339" si="1290">FTX1333</f>
        <v>1000000</v>
      </c>
      <c r="FTY1339" s="62">
        <f t="shared" si="1290"/>
        <v>0</v>
      </c>
      <c r="FTZ1339" s="62">
        <f t="shared" si="1290"/>
        <v>0</v>
      </c>
      <c r="FUA1339" s="62">
        <f t="shared" si="1290"/>
        <v>1000000</v>
      </c>
      <c r="FUB1339" s="62">
        <f t="shared" si="1290"/>
        <v>0</v>
      </c>
      <c r="FUC1339" s="62">
        <f t="shared" si="1290"/>
        <v>0</v>
      </c>
      <c r="FUD1339" s="62">
        <f t="shared" si="1290"/>
        <v>0</v>
      </c>
      <c r="FUE1339" s="62">
        <f t="shared" si="1290"/>
        <v>0</v>
      </c>
      <c r="FUF1339" s="62">
        <f t="shared" si="1290"/>
        <v>1000000</v>
      </c>
      <c r="FUL1339" s="62" t="s">
        <v>185</v>
      </c>
      <c r="FUM1339" s="62" t="s">
        <v>186</v>
      </c>
      <c r="FUN1339" s="62">
        <f t="shared" ref="FUN1339:FUV1339" si="1291">FUN1333</f>
        <v>1000000</v>
      </c>
      <c r="FUO1339" s="62">
        <f t="shared" si="1291"/>
        <v>0</v>
      </c>
      <c r="FUP1339" s="62">
        <f t="shared" si="1291"/>
        <v>0</v>
      </c>
      <c r="FUQ1339" s="62">
        <f t="shared" si="1291"/>
        <v>1000000</v>
      </c>
      <c r="FUR1339" s="62">
        <f t="shared" si="1291"/>
        <v>0</v>
      </c>
      <c r="FUS1339" s="62">
        <f t="shared" si="1291"/>
        <v>0</v>
      </c>
      <c r="FUT1339" s="62">
        <f t="shared" si="1291"/>
        <v>0</v>
      </c>
      <c r="FUU1339" s="62">
        <f t="shared" si="1291"/>
        <v>0</v>
      </c>
      <c r="FUV1339" s="62">
        <f t="shared" si="1291"/>
        <v>1000000</v>
      </c>
      <c r="FVB1339" s="62" t="s">
        <v>185</v>
      </c>
      <c r="FVC1339" s="62" t="s">
        <v>186</v>
      </c>
      <c r="FVD1339" s="62">
        <f t="shared" ref="FVD1339:FVL1339" si="1292">FVD1333</f>
        <v>1000000</v>
      </c>
      <c r="FVE1339" s="62">
        <f t="shared" si="1292"/>
        <v>0</v>
      </c>
      <c r="FVF1339" s="62">
        <f t="shared" si="1292"/>
        <v>0</v>
      </c>
      <c r="FVG1339" s="62">
        <f t="shared" si="1292"/>
        <v>1000000</v>
      </c>
      <c r="FVH1339" s="62">
        <f t="shared" si="1292"/>
        <v>0</v>
      </c>
      <c r="FVI1339" s="62">
        <f t="shared" si="1292"/>
        <v>0</v>
      </c>
      <c r="FVJ1339" s="62">
        <f t="shared" si="1292"/>
        <v>0</v>
      </c>
      <c r="FVK1339" s="62">
        <f t="shared" si="1292"/>
        <v>0</v>
      </c>
      <c r="FVL1339" s="62">
        <f t="shared" si="1292"/>
        <v>1000000</v>
      </c>
      <c r="FVR1339" s="62" t="s">
        <v>185</v>
      </c>
      <c r="FVS1339" s="62" t="s">
        <v>186</v>
      </c>
      <c r="FVT1339" s="62">
        <f t="shared" ref="FVT1339:FWB1339" si="1293">FVT1333</f>
        <v>1000000</v>
      </c>
      <c r="FVU1339" s="62">
        <f t="shared" si="1293"/>
        <v>0</v>
      </c>
      <c r="FVV1339" s="62">
        <f t="shared" si="1293"/>
        <v>0</v>
      </c>
      <c r="FVW1339" s="62">
        <f t="shared" si="1293"/>
        <v>1000000</v>
      </c>
      <c r="FVX1339" s="62">
        <f t="shared" si="1293"/>
        <v>0</v>
      </c>
      <c r="FVY1339" s="62">
        <f t="shared" si="1293"/>
        <v>0</v>
      </c>
      <c r="FVZ1339" s="62">
        <f t="shared" si="1293"/>
        <v>0</v>
      </c>
      <c r="FWA1339" s="62">
        <f t="shared" si="1293"/>
        <v>0</v>
      </c>
      <c r="FWB1339" s="62">
        <f t="shared" si="1293"/>
        <v>1000000</v>
      </c>
      <c r="FWH1339" s="62" t="s">
        <v>185</v>
      </c>
      <c r="FWI1339" s="62" t="s">
        <v>186</v>
      </c>
      <c r="FWJ1339" s="62">
        <f t="shared" ref="FWJ1339:FWR1339" si="1294">FWJ1333</f>
        <v>1000000</v>
      </c>
      <c r="FWK1339" s="62">
        <f t="shared" si="1294"/>
        <v>0</v>
      </c>
      <c r="FWL1339" s="62">
        <f t="shared" si="1294"/>
        <v>0</v>
      </c>
      <c r="FWM1339" s="62">
        <f t="shared" si="1294"/>
        <v>1000000</v>
      </c>
      <c r="FWN1339" s="62">
        <f t="shared" si="1294"/>
        <v>0</v>
      </c>
      <c r="FWO1339" s="62">
        <f t="shared" si="1294"/>
        <v>0</v>
      </c>
      <c r="FWP1339" s="62">
        <f t="shared" si="1294"/>
        <v>0</v>
      </c>
      <c r="FWQ1339" s="62">
        <f t="shared" si="1294"/>
        <v>0</v>
      </c>
      <c r="FWR1339" s="62">
        <f t="shared" si="1294"/>
        <v>1000000</v>
      </c>
      <c r="FWX1339" s="62" t="s">
        <v>185</v>
      </c>
      <c r="FWY1339" s="62" t="s">
        <v>186</v>
      </c>
      <c r="FWZ1339" s="62">
        <f t="shared" ref="FWZ1339:FXH1339" si="1295">FWZ1333</f>
        <v>1000000</v>
      </c>
      <c r="FXA1339" s="62">
        <f t="shared" si="1295"/>
        <v>0</v>
      </c>
      <c r="FXB1339" s="62">
        <f t="shared" si="1295"/>
        <v>0</v>
      </c>
      <c r="FXC1339" s="62">
        <f t="shared" si="1295"/>
        <v>1000000</v>
      </c>
      <c r="FXD1339" s="62">
        <f t="shared" si="1295"/>
        <v>0</v>
      </c>
      <c r="FXE1339" s="62">
        <f t="shared" si="1295"/>
        <v>0</v>
      </c>
      <c r="FXF1339" s="62">
        <f t="shared" si="1295"/>
        <v>0</v>
      </c>
      <c r="FXG1339" s="62">
        <f t="shared" si="1295"/>
        <v>0</v>
      </c>
      <c r="FXH1339" s="62">
        <f t="shared" si="1295"/>
        <v>1000000</v>
      </c>
      <c r="FXN1339" s="62" t="s">
        <v>185</v>
      </c>
      <c r="FXO1339" s="62" t="s">
        <v>186</v>
      </c>
      <c r="FXP1339" s="62">
        <f t="shared" ref="FXP1339:FXX1339" si="1296">FXP1333</f>
        <v>1000000</v>
      </c>
      <c r="FXQ1339" s="62">
        <f t="shared" si="1296"/>
        <v>0</v>
      </c>
      <c r="FXR1339" s="62">
        <f t="shared" si="1296"/>
        <v>0</v>
      </c>
      <c r="FXS1339" s="62">
        <f t="shared" si="1296"/>
        <v>1000000</v>
      </c>
      <c r="FXT1339" s="62">
        <f t="shared" si="1296"/>
        <v>0</v>
      </c>
      <c r="FXU1339" s="62">
        <f t="shared" si="1296"/>
        <v>0</v>
      </c>
      <c r="FXV1339" s="62">
        <f t="shared" si="1296"/>
        <v>0</v>
      </c>
      <c r="FXW1339" s="62">
        <f t="shared" si="1296"/>
        <v>0</v>
      </c>
      <c r="FXX1339" s="62">
        <f t="shared" si="1296"/>
        <v>1000000</v>
      </c>
      <c r="FYD1339" s="62" t="s">
        <v>185</v>
      </c>
      <c r="FYE1339" s="62" t="s">
        <v>186</v>
      </c>
      <c r="FYF1339" s="62">
        <f t="shared" ref="FYF1339:FYN1339" si="1297">FYF1333</f>
        <v>1000000</v>
      </c>
      <c r="FYG1339" s="62">
        <f t="shared" si="1297"/>
        <v>0</v>
      </c>
      <c r="FYH1339" s="62">
        <f t="shared" si="1297"/>
        <v>0</v>
      </c>
      <c r="FYI1339" s="62">
        <f t="shared" si="1297"/>
        <v>1000000</v>
      </c>
      <c r="FYJ1339" s="62">
        <f t="shared" si="1297"/>
        <v>0</v>
      </c>
      <c r="FYK1339" s="62">
        <f t="shared" si="1297"/>
        <v>0</v>
      </c>
      <c r="FYL1339" s="62">
        <f t="shared" si="1297"/>
        <v>0</v>
      </c>
      <c r="FYM1339" s="62">
        <f t="shared" si="1297"/>
        <v>0</v>
      </c>
      <c r="FYN1339" s="62">
        <f t="shared" si="1297"/>
        <v>1000000</v>
      </c>
      <c r="FYT1339" s="62" t="s">
        <v>185</v>
      </c>
      <c r="FYU1339" s="62" t="s">
        <v>186</v>
      </c>
      <c r="FYV1339" s="62">
        <f t="shared" ref="FYV1339:FZD1339" si="1298">FYV1333</f>
        <v>1000000</v>
      </c>
      <c r="FYW1339" s="62">
        <f t="shared" si="1298"/>
        <v>0</v>
      </c>
      <c r="FYX1339" s="62">
        <f t="shared" si="1298"/>
        <v>0</v>
      </c>
      <c r="FYY1339" s="62">
        <f t="shared" si="1298"/>
        <v>1000000</v>
      </c>
      <c r="FYZ1339" s="62">
        <f t="shared" si="1298"/>
        <v>0</v>
      </c>
      <c r="FZA1339" s="62">
        <f t="shared" si="1298"/>
        <v>0</v>
      </c>
      <c r="FZB1339" s="62">
        <f t="shared" si="1298"/>
        <v>0</v>
      </c>
      <c r="FZC1339" s="62">
        <f t="shared" si="1298"/>
        <v>0</v>
      </c>
      <c r="FZD1339" s="62">
        <f t="shared" si="1298"/>
        <v>1000000</v>
      </c>
      <c r="FZJ1339" s="62" t="s">
        <v>185</v>
      </c>
      <c r="FZK1339" s="62" t="s">
        <v>186</v>
      </c>
      <c r="FZL1339" s="62">
        <f t="shared" ref="FZL1339:FZT1339" si="1299">FZL1333</f>
        <v>1000000</v>
      </c>
      <c r="FZM1339" s="62">
        <f t="shared" si="1299"/>
        <v>0</v>
      </c>
      <c r="FZN1339" s="62">
        <f t="shared" si="1299"/>
        <v>0</v>
      </c>
      <c r="FZO1339" s="62">
        <f t="shared" si="1299"/>
        <v>1000000</v>
      </c>
      <c r="FZP1339" s="62">
        <f t="shared" si="1299"/>
        <v>0</v>
      </c>
      <c r="FZQ1339" s="62">
        <f t="shared" si="1299"/>
        <v>0</v>
      </c>
      <c r="FZR1339" s="62">
        <f t="shared" si="1299"/>
        <v>0</v>
      </c>
      <c r="FZS1339" s="62">
        <f t="shared" si="1299"/>
        <v>0</v>
      </c>
      <c r="FZT1339" s="62">
        <f t="shared" si="1299"/>
        <v>1000000</v>
      </c>
      <c r="FZZ1339" s="62" t="s">
        <v>185</v>
      </c>
      <c r="GAA1339" s="62" t="s">
        <v>186</v>
      </c>
      <c r="GAB1339" s="62">
        <f t="shared" ref="GAB1339:GAJ1339" si="1300">GAB1333</f>
        <v>1000000</v>
      </c>
      <c r="GAC1339" s="62">
        <f t="shared" si="1300"/>
        <v>0</v>
      </c>
      <c r="GAD1339" s="62">
        <f t="shared" si="1300"/>
        <v>0</v>
      </c>
      <c r="GAE1339" s="62">
        <f t="shared" si="1300"/>
        <v>1000000</v>
      </c>
      <c r="GAF1339" s="62">
        <f t="shared" si="1300"/>
        <v>0</v>
      </c>
      <c r="GAG1339" s="62">
        <f t="shared" si="1300"/>
        <v>0</v>
      </c>
      <c r="GAH1339" s="62">
        <f t="shared" si="1300"/>
        <v>0</v>
      </c>
      <c r="GAI1339" s="62">
        <f t="shared" si="1300"/>
        <v>0</v>
      </c>
      <c r="GAJ1339" s="62">
        <f t="shared" si="1300"/>
        <v>1000000</v>
      </c>
      <c r="GAP1339" s="62" t="s">
        <v>185</v>
      </c>
      <c r="GAQ1339" s="62" t="s">
        <v>186</v>
      </c>
      <c r="GAR1339" s="62">
        <f t="shared" ref="GAR1339:GAZ1339" si="1301">GAR1333</f>
        <v>1000000</v>
      </c>
      <c r="GAS1339" s="62">
        <f t="shared" si="1301"/>
        <v>0</v>
      </c>
      <c r="GAT1339" s="62">
        <f t="shared" si="1301"/>
        <v>0</v>
      </c>
      <c r="GAU1339" s="62">
        <f t="shared" si="1301"/>
        <v>1000000</v>
      </c>
      <c r="GAV1339" s="62">
        <f t="shared" si="1301"/>
        <v>0</v>
      </c>
      <c r="GAW1339" s="62">
        <f t="shared" si="1301"/>
        <v>0</v>
      </c>
      <c r="GAX1339" s="62">
        <f t="shared" si="1301"/>
        <v>0</v>
      </c>
      <c r="GAY1339" s="62">
        <f t="shared" si="1301"/>
        <v>0</v>
      </c>
      <c r="GAZ1339" s="62">
        <f t="shared" si="1301"/>
        <v>1000000</v>
      </c>
      <c r="GBF1339" s="62" t="s">
        <v>185</v>
      </c>
      <c r="GBG1339" s="62" t="s">
        <v>186</v>
      </c>
      <c r="GBH1339" s="62">
        <f t="shared" ref="GBH1339:GBP1339" si="1302">GBH1333</f>
        <v>1000000</v>
      </c>
      <c r="GBI1339" s="62">
        <f t="shared" si="1302"/>
        <v>0</v>
      </c>
      <c r="GBJ1339" s="62">
        <f t="shared" si="1302"/>
        <v>0</v>
      </c>
      <c r="GBK1339" s="62">
        <f t="shared" si="1302"/>
        <v>1000000</v>
      </c>
      <c r="GBL1339" s="62">
        <f t="shared" si="1302"/>
        <v>0</v>
      </c>
      <c r="GBM1339" s="62">
        <f t="shared" si="1302"/>
        <v>0</v>
      </c>
      <c r="GBN1339" s="62">
        <f t="shared" si="1302"/>
        <v>0</v>
      </c>
      <c r="GBO1339" s="62">
        <f t="shared" si="1302"/>
        <v>0</v>
      </c>
      <c r="GBP1339" s="62">
        <f t="shared" si="1302"/>
        <v>1000000</v>
      </c>
      <c r="GBV1339" s="62" t="s">
        <v>185</v>
      </c>
      <c r="GBW1339" s="62" t="s">
        <v>186</v>
      </c>
      <c r="GBX1339" s="62">
        <f t="shared" ref="GBX1339:GCF1339" si="1303">GBX1333</f>
        <v>1000000</v>
      </c>
      <c r="GBY1339" s="62">
        <f t="shared" si="1303"/>
        <v>0</v>
      </c>
      <c r="GBZ1339" s="62">
        <f t="shared" si="1303"/>
        <v>0</v>
      </c>
      <c r="GCA1339" s="62">
        <f t="shared" si="1303"/>
        <v>1000000</v>
      </c>
      <c r="GCB1339" s="62">
        <f t="shared" si="1303"/>
        <v>0</v>
      </c>
      <c r="GCC1339" s="62">
        <f t="shared" si="1303"/>
        <v>0</v>
      </c>
      <c r="GCD1339" s="62">
        <f t="shared" si="1303"/>
        <v>0</v>
      </c>
      <c r="GCE1339" s="62">
        <f t="shared" si="1303"/>
        <v>0</v>
      </c>
      <c r="GCF1339" s="62">
        <f t="shared" si="1303"/>
        <v>1000000</v>
      </c>
      <c r="GCL1339" s="62" t="s">
        <v>185</v>
      </c>
      <c r="GCM1339" s="62" t="s">
        <v>186</v>
      </c>
      <c r="GCN1339" s="62">
        <f t="shared" ref="GCN1339:GCV1339" si="1304">GCN1333</f>
        <v>1000000</v>
      </c>
      <c r="GCO1339" s="62">
        <f t="shared" si="1304"/>
        <v>0</v>
      </c>
      <c r="GCP1339" s="62">
        <f t="shared" si="1304"/>
        <v>0</v>
      </c>
      <c r="GCQ1339" s="62">
        <f t="shared" si="1304"/>
        <v>1000000</v>
      </c>
      <c r="GCR1339" s="62">
        <f t="shared" si="1304"/>
        <v>0</v>
      </c>
      <c r="GCS1339" s="62">
        <f t="shared" si="1304"/>
        <v>0</v>
      </c>
      <c r="GCT1339" s="62">
        <f t="shared" si="1304"/>
        <v>0</v>
      </c>
      <c r="GCU1339" s="62">
        <f t="shared" si="1304"/>
        <v>0</v>
      </c>
      <c r="GCV1339" s="62">
        <f t="shared" si="1304"/>
        <v>1000000</v>
      </c>
      <c r="GDB1339" s="62" t="s">
        <v>185</v>
      </c>
      <c r="GDC1339" s="62" t="s">
        <v>186</v>
      </c>
      <c r="GDD1339" s="62">
        <f t="shared" ref="GDD1339:GDL1339" si="1305">GDD1333</f>
        <v>1000000</v>
      </c>
      <c r="GDE1339" s="62">
        <f t="shared" si="1305"/>
        <v>0</v>
      </c>
      <c r="GDF1339" s="62">
        <f t="shared" si="1305"/>
        <v>0</v>
      </c>
      <c r="GDG1339" s="62">
        <f t="shared" si="1305"/>
        <v>1000000</v>
      </c>
      <c r="GDH1339" s="62">
        <f t="shared" si="1305"/>
        <v>0</v>
      </c>
      <c r="GDI1339" s="62">
        <f t="shared" si="1305"/>
        <v>0</v>
      </c>
      <c r="GDJ1339" s="62">
        <f t="shared" si="1305"/>
        <v>0</v>
      </c>
      <c r="GDK1339" s="62">
        <f t="shared" si="1305"/>
        <v>0</v>
      </c>
      <c r="GDL1339" s="62">
        <f t="shared" si="1305"/>
        <v>1000000</v>
      </c>
      <c r="GDR1339" s="62" t="s">
        <v>185</v>
      </c>
      <c r="GDS1339" s="62" t="s">
        <v>186</v>
      </c>
      <c r="GDT1339" s="62">
        <f t="shared" ref="GDT1339:GEB1339" si="1306">GDT1333</f>
        <v>1000000</v>
      </c>
      <c r="GDU1339" s="62">
        <f t="shared" si="1306"/>
        <v>0</v>
      </c>
      <c r="GDV1339" s="62">
        <f t="shared" si="1306"/>
        <v>0</v>
      </c>
      <c r="GDW1339" s="62">
        <f t="shared" si="1306"/>
        <v>1000000</v>
      </c>
      <c r="GDX1339" s="62">
        <f t="shared" si="1306"/>
        <v>0</v>
      </c>
      <c r="GDY1339" s="62">
        <f t="shared" si="1306"/>
        <v>0</v>
      </c>
      <c r="GDZ1339" s="62">
        <f t="shared" si="1306"/>
        <v>0</v>
      </c>
      <c r="GEA1339" s="62">
        <f t="shared" si="1306"/>
        <v>0</v>
      </c>
      <c r="GEB1339" s="62">
        <f t="shared" si="1306"/>
        <v>1000000</v>
      </c>
      <c r="GEH1339" s="62" t="s">
        <v>185</v>
      </c>
      <c r="GEI1339" s="62" t="s">
        <v>186</v>
      </c>
      <c r="GEJ1339" s="62">
        <f t="shared" ref="GEJ1339:GER1339" si="1307">GEJ1333</f>
        <v>1000000</v>
      </c>
      <c r="GEK1339" s="62">
        <f t="shared" si="1307"/>
        <v>0</v>
      </c>
      <c r="GEL1339" s="62">
        <f t="shared" si="1307"/>
        <v>0</v>
      </c>
      <c r="GEM1339" s="62">
        <f t="shared" si="1307"/>
        <v>1000000</v>
      </c>
      <c r="GEN1339" s="62">
        <f t="shared" si="1307"/>
        <v>0</v>
      </c>
      <c r="GEO1339" s="62">
        <f t="shared" si="1307"/>
        <v>0</v>
      </c>
      <c r="GEP1339" s="62">
        <f t="shared" si="1307"/>
        <v>0</v>
      </c>
      <c r="GEQ1339" s="62">
        <f t="shared" si="1307"/>
        <v>0</v>
      </c>
      <c r="GER1339" s="62">
        <f t="shared" si="1307"/>
        <v>1000000</v>
      </c>
      <c r="GEX1339" s="62" t="s">
        <v>185</v>
      </c>
      <c r="GEY1339" s="62" t="s">
        <v>186</v>
      </c>
      <c r="GEZ1339" s="62">
        <f t="shared" ref="GEZ1339:GFH1339" si="1308">GEZ1333</f>
        <v>1000000</v>
      </c>
      <c r="GFA1339" s="62">
        <f t="shared" si="1308"/>
        <v>0</v>
      </c>
      <c r="GFB1339" s="62">
        <f t="shared" si="1308"/>
        <v>0</v>
      </c>
      <c r="GFC1339" s="62">
        <f t="shared" si="1308"/>
        <v>1000000</v>
      </c>
      <c r="GFD1339" s="62">
        <f t="shared" si="1308"/>
        <v>0</v>
      </c>
      <c r="GFE1339" s="62">
        <f t="shared" si="1308"/>
        <v>0</v>
      </c>
      <c r="GFF1339" s="62">
        <f t="shared" si="1308"/>
        <v>0</v>
      </c>
      <c r="GFG1339" s="62">
        <f t="shared" si="1308"/>
        <v>0</v>
      </c>
      <c r="GFH1339" s="62">
        <f t="shared" si="1308"/>
        <v>1000000</v>
      </c>
      <c r="GFN1339" s="62" t="s">
        <v>185</v>
      </c>
      <c r="GFO1339" s="62" t="s">
        <v>186</v>
      </c>
      <c r="GFP1339" s="62">
        <f t="shared" ref="GFP1339:GFX1339" si="1309">GFP1333</f>
        <v>1000000</v>
      </c>
      <c r="GFQ1339" s="62">
        <f t="shared" si="1309"/>
        <v>0</v>
      </c>
      <c r="GFR1339" s="62">
        <f t="shared" si="1309"/>
        <v>0</v>
      </c>
      <c r="GFS1339" s="62">
        <f t="shared" si="1309"/>
        <v>1000000</v>
      </c>
      <c r="GFT1339" s="62">
        <f t="shared" si="1309"/>
        <v>0</v>
      </c>
      <c r="GFU1339" s="62">
        <f t="shared" si="1309"/>
        <v>0</v>
      </c>
      <c r="GFV1339" s="62">
        <f t="shared" si="1309"/>
        <v>0</v>
      </c>
      <c r="GFW1339" s="62">
        <f t="shared" si="1309"/>
        <v>0</v>
      </c>
      <c r="GFX1339" s="62">
        <f t="shared" si="1309"/>
        <v>1000000</v>
      </c>
      <c r="GGD1339" s="62" t="s">
        <v>185</v>
      </c>
      <c r="GGE1339" s="62" t="s">
        <v>186</v>
      </c>
      <c r="GGF1339" s="62">
        <f t="shared" ref="GGF1339:GGN1339" si="1310">GGF1333</f>
        <v>1000000</v>
      </c>
      <c r="GGG1339" s="62">
        <f t="shared" si="1310"/>
        <v>0</v>
      </c>
      <c r="GGH1339" s="62">
        <f t="shared" si="1310"/>
        <v>0</v>
      </c>
      <c r="GGI1339" s="62">
        <f t="shared" si="1310"/>
        <v>1000000</v>
      </c>
      <c r="GGJ1339" s="62">
        <f t="shared" si="1310"/>
        <v>0</v>
      </c>
      <c r="GGK1339" s="62">
        <f t="shared" si="1310"/>
        <v>0</v>
      </c>
      <c r="GGL1339" s="62">
        <f t="shared" si="1310"/>
        <v>0</v>
      </c>
      <c r="GGM1339" s="62">
        <f t="shared" si="1310"/>
        <v>0</v>
      </c>
      <c r="GGN1339" s="62">
        <f t="shared" si="1310"/>
        <v>1000000</v>
      </c>
      <c r="GGT1339" s="62" t="s">
        <v>185</v>
      </c>
      <c r="GGU1339" s="62" t="s">
        <v>186</v>
      </c>
      <c r="GGV1339" s="62">
        <f t="shared" ref="GGV1339:GHD1339" si="1311">GGV1333</f>
        <v>1000000</v>
      </c>
      <c r="GGW1339" s="62">
        <f t="shared" si="1311"/>
        <v>0</v>
      </c>
      <c r="GGX1339" s="62">
        <f t="shared" si="1311"/>
        <v>0</v>
      </c>
      <c r="GGY1339" s="62">
        <f t="shared" si="1311"/>
        <v>1000000</v>
      </c>
      <c r="GGZ1339" s="62">
        <f t="shared" si="1311"/>
        <v>0</v>
      </c>
      <c r="GHA1339" s="62">
        <f t="shared" si="1311"/>
        <v>0</v>
      </c>
      <c r="GHB1339" s="62">
        <f t="shared" si="1311"/>
        <v>0</v>
      </c>
      <c r="GHC1339" s="62">
        <f t="shared" si="1311"/>
        <v>0</v>
      </c>
      <c r="GHD1339" s="62">
        <f t="shared" si="1311"/>
        <v>1000000</v>
      </c>
      <c r="GHJ1339" s="62" t="s">
        <v>185</v>
      </c>
      <c r="GHK1339" s="62" t="s">
        <v>186</v>
      </c>
      <c r="GHL1339" s="62">
        <f t="shared" ref="GHL1339:GHT1339" si="1312">GHL1333</f>
        <v>1000000</v>
      </c>
      <c r="GHM1339" s="62">
        <f t="shared" si="1312"/>
        <v>0</v>
      </c>
      <c r="GHN1339" s="62">
        <f t="shared" si="1312"/>
        <v>0</v>
      </c>
      <c r="GHO1339" s="62">
        <f t="shared" si="1312"/>
        <v>1000000</v>
      </c>
      <c r="GHP1339" s="62">
        <f t="shared" si="1312"/>
        <v>0</v>
      </c>
      <c r="GHQ1339" s="62">
        <f t="shared" si="1312"/>
        <v>0</v>
      </c>
      <c r="GHR1339" s="62">
        <f t="shared" si="1312"/>
        <v>0</v>
      </c>
      <c r="GHS1339" s="62">
        <f t="shared" si="1312"/>
        <v>0</v>
      </c>
      <c r="GHT1339" s="62">
        <f t="shared" si="1312"/>
        <v>1000000</v>
      </c>
      <c r="GHZ1339" s="62" t="s">
        <v>185</v>
      </c>
      <c r="GIA1339" s="62" t="s">
        <v>186</v>
      </c>
      <c r="GIB1339" s="62">
        <f t="shared" ref="GIB1339:GIJ1339" si="1313">GIB1333</f>
        <v>1000000</v>
      </c>
      <c r="GIC1339" s="62">
        <f t="shared" si="1313"/>
        <v>0</v>
      </c>
      <c r="GID1339" s="62">
        <f t="shared" si="1313"/>
        <v>0</v>
      </c>
      <c r="GIE1339" s="62">
        <f t="shared" si="1313"/>
        <v>1000000</v>
      </c>
      <c r="GIF1339" s="62">
        <f t="shared" si="1313"/>
        <v>0</v>
      </c>
      <c r="GIG1339" s="62">
        <f t="shared" si="1313"/>
        <v>0</v>
      </c>
      <c r="GIH1339" s="62">
        <f t="shared" si="1313"/>
        <v>0</v>
      </c>
      <c r="GII1339" s="62">
        <f t="shared" si="1313"/>
        <v>0</v>
      </c>
      <c r="GIJ1339" s="62">
        <f t="shared" si="1313"/>
        <v>1000000</v>
      </c>
      <c r="GIP1339" s="62" t="s">
        <v>185</v>
      </c>
      <c r="GIQ1339" s="62" t="s">
        <v>186</v>
      </c>
      <c r="GIR1339" s="62">
        <f t="shared" ref="GIR1339:GIZ1339" si="1314">GIR1333</f>
        <v>1000000</v>
      </c>
      <c r="GIS1339" s="62">
        <f t="shared" si="1314"/>
        <v>0</v>
      </c>
      <c r="GIT1339" s="62">
        <f t="shared" si="1314"/>
        <v>0</v>
      </c>
      <c r="GIU1339" s="62">
        <f t="shared" si="1314"/>
        <v>1000000</v>
      </c>
      <c r="GIV1339" s="62">
        <f t="shared" si="1314"/>
        <v>0</v>
      </c>
      <c r="GIW1339" s="62">
        <f t="shared" si="1314"/>
        <v>0</v>
      </c>
      <c r="GIX1339" s="62">
        <f t="shared" si="1314"/>
        <v>0</v>
      </c>
      <c r="GIY1339" s="62">
        <f t="shared" si="1314"/>
        <v>0</v>
      </c>
      <c r="GIZ1339" s="62">
        <f t="shared" si="1314"/>
        <v>1000000</v>
      </c>
      <c r="GJF1339" s="62" t="s">
        <v>185</v>
      </c>
      <c r="GJG1339" s="62" t="s">
        <v>186</v>
      </c>
      <c r="GJH1339" s="62">
        <f t="shared" ref="GJH1339:GJP1339" si="1315">GJH1333</f>
        <v>1000000</v>
      </c>
      <c r="GJI1339" s="62">
        <f t="shared" si="1315"/>
        <v>0</v>
      </c>
      <c r="GJJ1339" s="62">
        <f t="shared" si="1315"/>
        <v>0</v>
      </c>
      <c r="GJK1339" s="62">
        <f t="shared" si="1315"/>
        <v>1000000</v>
      </c>
      <c r="GJL1339" s="62">
        <f t="shared" si="1315"/>
        <v>0</v>
      </c>
      <c r="GJM1339" s="62">
        <f t="shared" si="1315"/>
        <v>0</v>
      </c>
      <c r="GJN1339" s="62">
        <f t="shared" si="1315"/>
        <v>0</v>
      </c>
      <c r="GJO1339" s="62">
        <f t="shared" si="1315"/>
        <v>0</v>
      </c>
      <c r="GJP1339" s="62">
        <f t="shared" si="1315"/>
        <v>1000000</v>
      </c>
      <c r="GJV1339" s="62" t="s">
        <v>185</v>
      </c>
      <c r="GJW1339" s="62" t="s">
        <v>186</v>
      </c>
      <c r="GJX1339" s="62">
        <f t="shared" ref="GJX1339:GKF1339" si="1316">GJX1333</f>
        <v>1000000</v>
      </c>
      <c r="GJY1339" s="62">
        <f t="shared" si="1316"/>
        <v>0</v>
      </c>
      <c r="GJZ1339" s="62">
        <f t="shared" si="1316"/>
        <v>0</v>
      </c>
      <c r="GKA1339" s="62">
        <f t="shared" si="1316"/>
        <v>1000000</v>
      </c>
      <c r="GKB1339" s="62">
        <f t="shared" si="1316"/>
        <v>0</v>
      </c>
      <c r="GKC1339" s="62">
        <f t="shared" si="1316"/>
        <v>0</v>
      </c>
      <c r="GKD1339" s="62">
        <f t="shared" si="1316"/>
        <v>0</v>
      </c>
      <c r="GKE1339" s="62">
        <f t="shared" si="1316"/>
        <v>0</v>
      </c>
      <c r="GKF1339" s="62">
        <f t="shared" si="1316"/>
        <v>1000000</v>
      </c>
      <c r="GKL1339" s="62" t="s">
        <v>185</v>
      </c>
      <c r="GKM1339" s="62" t="s">
        <v>186</v>
      </c>
      <c r="GKN1339" s="62">
        <f t="shared" ref="GKN1339:GKV1339" si="1317">GKN1333</f>
        <v>1000000</v>
      </c>
      <c r="GKO1339" s="62">
        <f t="shared" si="1317"/>
        <v>0</v>
      </c>
      <c r="GKP1339" s="62">
        <f t="shared" si="1317"/>
        <v>0</v>
      </c>
      <c r="GKQ1339" s="62">
        <f t="shared" si="1317"/>
        <v>1000000</v>
      </c>
      <c r="GKR1339" s="62">
        <f t="shared" si="1317"/>
        <v>0</v>
      </c>
      <c r="GKS1339" s="62">
        <f t="shared" si="1317"/>
        <v>0</v>
      </c>
      <c r="GKT1339" s="62">
        <f t="shared" si="1317"/>
        <v>0</v>
      </c>
      <c r="GKU1339" s="62">
        <f t="shared" si="1317"/>
        <v>0</v>
      </c>
      <c r="GKV1339" s="62">
        <f t="shared" si="1317"/>
        <v>1000000</v>
      </c>
      <c r="GLB1339" s="62" t="s">
        <v>185</v>
      </c>
      <c r="GLC1339" s="62" t="s">
        <v>186</v>
      </c>
      <c r="GLD1339" s="62">
        <f t="shared" ref="GLD1339:GLL1339" si="1318">GLD1333</f>
        <v>1000000</v>
      </c>
      <c r="GLE1339" s="62">
        <f t="shared" si="1318"/>
        <v>0</v>
      </c>
      <c r="GLF1339" s="62">
        <f t="shared" si="1318"/>
        <v>0</v>
      </c>
      <c r="GLG1339" s="62">
        <f t="shared" si="1318"/>
        <v>1000000</v>
      </c>
      <c r="GLH1339" s="62">
        <f t="shared" si="1318"/>
        <v>0</v>
      </c>
      <c r="GLI1339" s="62">
        <f t="shared" si="1318"/>
        <v>0</v>
      </c>
      <c r="GLJ1339" s="62">
        <f t="shared" si="1318"/>
        <v>0</v>
      </c>
      <c r="GLK1339" s="62">
        <f t="shared" si="1318"/>
        <v>0</v>
      </c>
      <c r="GLL1339" s="62">
        <f t="shared" si="1318"/>
        <v>1000000</v>
      </c>
      <c r="GLR1339" s="62" t="s">
        <v>185</v>
      </c>
      <c r="GLS1339" s="62" t="s">
        <v>186</v>
      </c>
      <c r="GLT1339" s="62">
        <f t="shared" ref="GLT1339:GMB1339" si="1319">GLT1333</f>
        <v>1000000</v>
      </c>
      <c r="GLU1339" s="62">
        <f t="shared" si="1319"/>
        <v>0</v>
      </c>
      <c r="GLV1339" s="62">
        <f t="shared" si="1319"/>
        <v>0</v>
      </c>
      <c r="GLW1339" s="62">
        <f t="shared" si="1319"/>
        <v>1000000</v>
      </c>
      <c r="GLX1339" s="62">
        <f t="shared" si="1319"/>
        <v>0</v>
      </c>
      <c r="GLY1339" s="62">
        <f t="shared" si="1319"/>
        <v>0</v>
      </c>
      <c r="GLZ1339" s="62">
        <f t="shared" si="1319"/>
        <v>0</v>
      </c>
      <c r="GMA1339" s="62">
        <f t="shared" si="1319"/>
        <v>0</v>
      </c>
      <c r="GMB1339" s="62">
        <f t="shared" si="1319"/>
        <v>1000000</v>
      </c>
      <c r="GMH1339" s="62" t="s">
        <v>185</v>
      </c>
      <c r="GMI1339" s="62" t="s">
        <v>186</v>
      </c>
      <c r="GMJ1339" s="62">
        <f t="shared" ref="GMJ1339:GMR1339" si="1320">GMJ1333</f>
        <v>1000000</v>
      </c>
      <c r="GMK1339" s="62">
        <f t="shared" si="1320"/>
        <v>0</v>
      </c>
      <c r="GML1339" s="62">
        <f t="shared" si="1320"/>
        <v>0</v>
      </c>
      <c r="GMM1339" s="62">
        <f t="shared" si="1320"/>
        <v>1000000</v>
      </c>
      <c r="GMN1339" s="62">
        <f t="shared" si="1320"/>
        <v>0</v>
      </c>
      <c r="GMO1339" s="62">
        <f t="shared" si="1320"/>
        <v>0</v>
      </c>
      <c r="GMP1339" s="62">
        <f t="shared" si="1320"/>
        <v>0</v>
      </c>
      <c r="GMQ1339" s="62">
        <f t="shared" si="1320"/>
        <v>0</v>
      </c>
      <c r="GMR1339" s="62">
        <f t="shared" si="1320"/>
        <v>1000000</v>
      </c>
      <c r="GMX1339" s="62" t="s">
        <v>185</v>
      </c>
      <c r="GMY1339" s="62" t="s">
        <v>186</v>
      </c>
      <c r="GMZ1339" s="62">
        <f t="shared" ref="GMZ1339:GNH1339" si="1321">GMZ1333</f>
        <v>1000000</v>
      </c>
      <c r="GNA1339" s="62">
        <f t="shared" si="1321"/>
        <v>0</v>
      </c>
      <c r="GNB1339" s="62">
        <f t="shared" si="1321"/>
        <v>0</v>
      </c>
      <c r="GNC1339" s="62">
        <f t="shared" si="1321"/>
        <v>1000000</v>
      </c>
      <c r="GND1339" s="62">
        <f t="shared" si="1321"/>
        <v>0</v>
      </c>
      <c r="GNE1339" s="62">
        <f t="shared" si="1321"/>
        <v>0</v>
      </c>
      <c r="GNF1339" s="62">
        <f t="shared" si="1321"/>
        <v>0</v>
      </c>
      <c r="GNG1339" s="62">
        <f t="shared" si="1321"/>
        <v>0</v>
      </c>
      <c r="GNH1339" s="62">
        <f t="shared" si="1321"/>
        <v>1000000</v>
      </c>
      <c r="GNN1339" s="62" t="s">
        <v>185</v>
      </c>
      <c r="GNO1339" s="62" t="s">
        <v>186</v>
      </c>
      <c r="GNP1339" s="62">
        <f>GNP1333</f>
        <v>1000000</v>
      </c>
      <c r="GNQ1339" s="62">
        <f>GNQ1333</f>
        <v>0</v>
      </c>
      <c r="GNR1339" s="62">
        <f>GNR1333</f>
        <v>0</v>
      </c>
      <c r="GNS1339" s="62">
        <f>GNS1333</f>
        <v>1000000</v>
      </c>
      <c r="GNT1339" s="62">
        <f>GNT1333</f>
        <v>0</v>
      </c>
      <c r="GNU1339" s="62">
        <f>GNU1333</f>
        <v>0</v>
      </c>
      <c r="GNV1339" s="62">
        <f>GNV1333</f>
        <v>0</v>
      </c>
      <c r="GNW1339" s="62">
        <f>GNW1333</f>
        <v>0</v>
      </c>
      <c r="GNX1339" s="62">
        <f>GNX1333</f>
        <v>1000000</v>
      </c>
      <c r="GOD1339" s="62" t="s">
        <v>185</v>
      </c>
      <c r="GOE1339" s="62" t="s">
        <v>186</v>
      </c>
      <c r="GOF1339" s="62">
        <f t="shared" ref="GOF1339:GON1339" si="1322">GOF1333</f>
        <v>1000000</v>
      </c>
      <c r="GOG1339" s="62">
        <f t="shared" si="1322"/>
        <v>0</v>
      </c>
      <c r="GOH1339" s="62">
        <f t="shared" si="1322"/>
        <v>0</v>
      </c>
      <c r="GOI1339" s="62">
        <f t="shared" si="1322"/>
        <v>1000000</v>
      </c>
      <c r="GOJ1339" s="62">
        <f t="shared" si="1322"/>
        <v>0</v>
      </c>
      <c r="GOK1339" s="62">
        <f t="shared" si="1322"/>
        <v>0</v>
      </c>
      <c r="GOL1339" s="62">
        <f t="shared" si="1322"/>
        <v>0</v>
      </c>
      <c r="GOM1339" s="62">
        <f t="shared" si="1322"/>
        <v>0</v>
      </c>
      <c r="GON1339" s="62">
        <f t="shared" si="1322"/>
        <v>1000000</v>
      </c>
      <c r="GOT1339" s="62" t="s">
        <v>185</v>
      </c>
      <c r="GOU1339" s="62" t="s">
        <v>186</v>
      </c>
      <c r="GOV1339" s="62">
        <f t="shared" ref="GOV1339:GPD1339" si="1323">GOV1333</f>
        <v>1000000</v>
      </c>
      <c r="GOW1339" s="62">
        <f t="shared" si="1323"/>
        <v>0</v>
      </c>
      <c r="GOX1339" s="62">
        <f t="shared" si="1323"/>
        <v>0</v>
      </c>
      <c r="GOY1339" s="62">
        <f t="shared" si="1323"/>
        <v>1000000</v>
      </c>
      <c r="GOZ1339" s="62">
        <f t="shared" si="1323"/>
        <v>0</v>
      </c>
      <c r="GPA1339" s="62">
        <f t="shared" si="1323"/>
        <v>0</v>
      </c>
      <c r="GPB1339" s="62">
        <f t="shared" si="1323"/>
        <v>0</v>
      </c>
      <c r="GPC1339" s="62">
        <f t="shared" si="1323"/>
        <v>0</v>
      </c>
      <c r="GPD1339" s="62">
        <f t="shared" si="1323"/>
        <v>1000000</v>
      </c>
      <c r="GPJ1339" s="62" t="s">
        <v>185</v>
      </c>
      <c r="GPK1339" s="62" t="s">
        <v>186</v>
      </c>
      <c r="GPL1339" s="62">
        <f t="shared" ref="GPL1339:GPT1339" si="1324">GPL1333</f>
        <v>1000000</v>
      </c>
      <c r="GPM1339" s="62">
        <f t="shared" si="1324"/>
        <v>0</v>
      </c>
      <c r="GPN1339" s="62">
        <f t="shared" si="1324"/>
        <v>0</v>
      </c>
      <c r="GPO1339" s="62">
        <f t="shared" si="1324"/>
        <v>1000000</v>
      </c>
      <c r="GPP1339" s="62">
        <f t="shared" si="1324"/>
        <v>0</v>
      </c>
      <c r="GPQ1339" s="62">
        <f t="shared" si="1324"/>
        <v>0</v>
      </c>
      <c r="GPR1339" s="62">
        <f t="shared" si="1324"/>
        <v>0</v>
      </c>
      <c r="GPS1339" s="62">
        <f t="shared" si="1324"/>
        <v>0</v>
      </c>
      <c r="GPT1339" s="62">
        <f t="shared" si="1324"/>
        <v>1000000</v>
      </c>
      <c r="GPZ1339" s="62" t="s">
        <v>185</v>
      </c>
      <c r="GQA1339" s="62" t="s">
        <v>186</v>
      </c>
      <c r="GQB1339" s="62">
        <f t="shared" ref="GQB1339:GQJ1339" si="1325">GQB1333</f>
        <v>1000000</v>
      </c>
      <c r="GQC1339" s="62">
        <f t="shared" si="1325"/>
        <v>0</v>
      </c>
      <c r="GQD1339" s="62">
        <f t="shared" si="1325"/>
        <v>0</v>
      </c>
      <c r="GQE1339" s="62">
        <f t="shared" si="1325"/>
        <v>1000000</v>
      </c>
      <c r="GQF1339" s="62">
        <f t="shared" si="1325"/>
        <v>0</v>
      </c>
      <c r="GQG1339" s="62">
        <f t="shared" si="1325"/>
        <v>0</v>
      </c>
      <c r="GQH1339" s="62">
        <f t="shared" si="1325"/>
        <v>0</v>
      </c>
      <c r="GQI1339" s="62">
        <f t="shared" si="1325"/>
        <v>0</v>
      </c>
      <c r="GQJ1339" s="62">
        <f t="shared" si="1325"/>
        <v>1000000</v>
      </c>
      <c r="GQP1339" s="62" t="s">
        <v>185</v>
      </c>
      <c r="GQQ1339" s="62" t="s">
        <v>186</v>
      </c>
      <c r="GQR1339" s="62">
        <f t="shared" ref="GQR1339:GQZ1339" si="1326">GQR1333</f>
        <v>1000000</v>
      </c>
      <c r="GQS1339" s="62">
        <f t="shared" si="1326"/>
        <v>0</v>
      </c>
      <c r="GQT1339" s="62">
        <f t="shared" si="1326"/>
        <v>0</v>
      </c>
      <c r="GQU1339" s="62">
        <f t="shared" si="1326"/>
        <v>1000000</v>
      </c>
      <c r="GQV1339" s="62">
        <f t="shared" si="1326"/>
        <v>0</v>
      </c>
      <c r="GQW1339" s="62">
        <f t="shared" si="1326"/>
        <v>0</v>
      </c>
      <c r="GQX1339" s="62">
        <f t="shared" si="1326"/>
        <v>0</v>
      </c>
      <c r="GQY1339" s="62">
        <f t="shared" si="1326"/>
        <v>0</v>
      </c>
      <c r="GQZ1339" s="62">
        <f t="shared" si="1326"/>
        <v>1000000</v>
      </c>
      <c r="GRF1339" s="62" t="s">
        <v>185</v>
      </c>
      <c r="GRG1339" s="62" t="s">
        <v>186</v>
      </c>
      <c r="GRH1339" s="62">
        <f t="shared" ref="GRH1339:GRP1339" si="1327">GRH1333</f>
        <v>1000000</v>
      </c>
      <c r="GRI1339" s="62">
        <f t="shared" si="1327"/>
        <v>0</v>
      </c>
      <c r="GRJ1339" s="62">
        <f t="shared" si="1327"/>
        <v>0</v>
      </c>
      <c r="GRK1339" s="62">
        <f t="shared" si="1327"/>
        <v>1000000</v>
      </c>
      <c r="GRL1339" s="62">
        <f t="shared" si="1327"/>
        <v>0</v>
      </c>
      <c r="GRM1339" s="62">
        <f t="shared" si="1327"/>
        <v>0</v>
      </c>
      <c r="GRN1339" s="62">
        <f t="shared" si="1327"/>
        <v>0</v>
      </c>
      <c r="GRO1339" s="62">
        <f t="shared" si="1327"/>
        <v>0</v>
      </c>
      <c r="GRP1339" s="62">
        <f t="shared" si="1327"/>
        <v>1000000</v>
      </c>
      <c r="GRV1339" s="62" t="s">
        <v>185</v>
      </c>
      <c r="GRW1339" s="62" t="s">
        <v>186</v>
      </c>
      <c r="GRX1339" s="62">
        <f t="shared" ref="GRX1339:GSF1339" si="1328">GRX1333</f>
        <v>1000000</v>
      </c>
      <c r="GRY1339" s="62">
        <f t="shared" si="1328"/>
        <v>0</v>
      </c>
      <c r="GRZ1339" s="62">
        <f t="shared" si="1328"/>
        <v>0</v>
      </c>
      <c r="GSA1339" s="62">
        <f t="shared" si="1328"/>
        <v>1000000</v>
      </c>
      <c r="GSB1339" s="62">
        <f t="shared" si="1328"/>
        <v>0</v>
      </c>
      <c r="GSC1339" s="62">
        <f t="shared" si="1328"/>
        <v>0</v>
      </c>
      <c r="GSD1339" s="62">
        <f t="shared" si="1328"/>
        <v>0</v>
      </c>
      <c r="GSE1339" s="62">
        <f t="shared" si="1328"/>
        <v>0</v>
      </c>
      <c r="GSF1339" s="62">
        <f t="shared" si="1328"/>
        <v>1000000</v>
      </c>
      <c r="GSL1339" s="62" t="s">
        <v>185</v>
      </c>
      <c r="GSM1339" s="62" t="s">
        <v>186</v>
      </c>
      <c r="GSN1339" s="62">
        <f t="shared" ref="GSN1339:GSV1339" si="1329">GSN1333</f>
        <v>1000000</v>
      </c>
      <c r="GSO1339" s="62">
        <f t="shared" si="1329"/>
        <v>0</v>
      </c>
      <c r="GSP1339" s="62">
        <f t="shared" si="1329"/>
        <v>0</v>
      </c>
      <c r="GSQ1339" s="62">
        <f t="shared" si="1329"/>
        <v>1000000</v>
      </c>
      <c r="GSR1339" s="62">
        <f t="shared" si="1329"/>
        <v>0</v>
      </c>
      <c r="GSS1339" s="62">
        <f t="shared" si="1329"/>
        <v>0</v>
      </c>
      <c r="GST1339" s="62">
        <f t="shared" si="1329"/>
        <v>0</v>
      </c>
      <c r="GSU1339" s="62">
        <f t="shared" si="1329"/>
        <v>0</v>
      </c>
      <c r="GSV1339" s="62">
        <f t="shared" si="1329"/>
        <v>1000000</v>
      </c>
      <c r="GTB1339" s="62" t="s">
        <v>185</v>
      </c>
      <c r="GTC1339" s="62" t="s">
        <v>186</v>
      </c>
      <c r="GTD1339" s="62">
        <f t="shared" ref="GTD1339:GTL1339" si="1330">GTD1333</f>
        <v>1000000</v>
      </c>
      <c r="GTE1339" s="62">
        <f t="shared" si="1330"/>
        <v>0</v>
      </c>
      <c r="GTF1339" s="62">
        <f t="shared" si="1330"/>
        <v>0</v>
      </c>
      <c r="GTG1339" s="62">
        <f t="shared" si="1330"/>
        <v>1000000</v>
      </c>
      <c r="GTH1339" s="62">
        <f t="shared" si="1330"/>
        <v>0</v>
      </c>
      <c r="GTI1339" s="62">
        <f t="shared" si="1330"/>
        <v>0</v>
      </c>
      <c r="GTJ1339" s="62">
        <f t="shared" si="1330"/>
        <v>0</v>
      </c>
      <c r="GTK1339" s="62">
        <f t="shared" si="1330"/>
        <v>0</v>
      </c>
      <c r="GTL1339" s="62">
        <f t="shared" si="1330"/>
        <v>1000000</v>
      </c>
      <c r="GTR1339" s="62" t="s">
        <v>185</v>
      </c>
      <c r="GTS1339" s="62" t="s">
        <v>186</v>
      </c>
      <c r="GTT1339" s="62">
        <f t="shared" ref="GTT1339:GUB1339" si="1331">GTT1333</f>
        <v>1000000</v>
      </c>
      <c r="GTU1339" s="62">
        <f t="shared" si="1331"/>
        <v>0</v>
      </c>
      <c r="GTV1339" s="62">
        <f t="shared" si="1331"/>
        <v>0</v>
      </c>
      <c r="GTW1339" s="62">
        <f t="shared" si="1331"/>
        <v>1000000</v>
      </c>
      <c r="GTX1339" s="62">
        <f t="shared" si="1331"/>
        <v>0</v>
      </c>
      <c r="GTY1339" s="62">
        <f t="shared" si="1331"/>
        <v>0</v>
      </c>
      <c r="GTZ1339" s="62">
        <f t="shared" si="1331"/>
        <v>0</v>
      </c>
      <c r="GUA1339" s="62">
        <f t="shared" si="1331"/>
        <v>0</v>
      </c>
      <c r="GUB1339" s="62">
        <f t="shared" si="1331"/>
        <v>1000000</v>
      </c>
      <c r="GUH1339" s="62" t="s">
        <v>185</v>
      </c>
      <c r="GUI1339" s="62" t="s">
        <v>186</v>
      </c>
      <c r="GUJ1339" s="62">
        <f t="shared" ref="GUJ1339:GUR1339" si="1332">GUJ1333</f>
        <v>1000000</v>
      </c>
      <c r="GUK1339" s="62">
        <f t="shared" si="1332"/>
        <v>0</v>
      </c>
      <c r="GUL1339" s="62">
        <f t="shared" si="1332"/>
        <v>0</v>
      </c>
      <c r="GUM1339" s="62">
        <f t="shared" si="1332"/>
        <v>1000000</v>
      </c>
      <c r="GUN1339" s="62">
        <f t="shared" si="1332"/>
        <v>0</v>
      </c>
      <c r="GUO1339" s="62">
        <f t="shared" si="1332"/>
        <v>0</v>
      </c>
      <c r="GUP1339" s="62">
        <f t="shared" si="1332"/>
        <v>0</v>
      </c>
      <c r="GUQ1339" s="62">
        <f t="shared" si="1332"/>
        <v>0</v>
      </c>
      <c r="GUR1339" s="62">
        <f t="shared" si="1332"/>
        <v>1000000</v>
      </c>
      <c r="GUX1339" s="62" t="s">
        <v>185</v>
      </c>
      <c r="GUY1339" s="62" t="s">
        <v>186</v>
      </c>
      <c r="GUZ1339" s="62">
        <f t="shared" ref="GUZ1339:GVH1339" si="1333">GUZ1333</f>
        <v>1000000</v>
      </c>
      <c r="GVA1339" s="62">
        <f t="shared" si="1333"/>
        <v>0</v>
      </c>
      <c r="GVB1339" s="62">
        <f t="shared" si="1333"/>
        <v>0</v>
      </c>
      <c r="GVC1339" s="62">
        <f t="shared" si="1333"/>
        <v>1000000</v>
      </c>
      <c r="GVD1339" s="62">
        <f t="shared" si="1333"/>
        <v>0</v>
      </c>
      <c r="GVE1339" s="62">
        <f t="shared" si="1333"/>
        <v>0</v>
      </c>
      <c r="GVF1339" s="62">
        <f t="shared" si="1333"/>
        <v>0</v>
      </c>
      <c r="GVG1339" s="62">
        <f t="shared" si="1333"/>
        <v>0</v>
      </c>
      <c r="GVH1339" s="62">
        <f t="shared" si="1333"/>
        <v>1000000</v>
      </c>
      <c r="GVN1339" s="62" t="s">
        <v>185</v>
      </c>
      <c r="GVO1339" s="62" t="s">
        <v>186</v>
      </c>
      <c r="GVP1339" s="62">
        <f t="shared" ref="GVP1339:GVX1339" si="1334">GVP1333</f>
        <v>1000000</v>
      </c>
      <c r="GVQ1339" s="62">
        <f t="shared" si="1334"/>
        <v>0</v>
      </c>
      <c r="GVR1339" s="62">
        <f t="shared" si="1334"/>
        <v>0</v>
      </c>
      <c r="GVS1339" s="62">
        <f t="shared" si="1334"/>
        <v>1000000</v>
      </c>
      <c r="GVT1339" s="62">
        <f t="shared" si="1334"/>
        <v>0</v>
      </c>
      <c r="GVU1339" s="62">
        <f t="shared" si="1334"/>
        <v>0</v>
      </c>
      <c r="GVV1339" s="62">
        <f t="shared" si="1334"/>
        <v>0</v>
      </c>
      <c r="GVW1339" s="62">
        <f t="shared" si="1334"/>
        <v>0</v>
      </c>
      <c r="GVX1339" s="62">
        <f t="shared" si="1334"/>
        <v>1000000</v>
      </c>
      <c r="GWD1339" s="62" t="s">
        <v>185</v>
      </c>
      <c r="GWE1339" s="62" t="s">
        <v>186</v>
      </c>
      <c r="GWF1339" s="62">
        <f t="shared" ref="GWF1339:GWN1339" si="1335">GWF1333</f>
        <v>1000000</v>
      </c>
      <c r="GWG1339" s="62">
        <f t="shared" si="1335"/>
        <v>0</v>
      </c>
      <c r="GWH1339" s="62">
        <f t="shared" si="1335"/>
        <v>0</v>
      </c>
      <c r="GWI1339" s="62">
        <f t="shared" si="1335"/>
        <v>1000000</v>
      </c>
      <c r="GWJ1339" s="62">
        <f t="shared" si="1335"/>
        <v>0</v>
      </c>
      <c r="GWK1339" s="62">
        <f t="shared" si="1335"/>
        <v>0</v>
      </c>
      <c r="GWL1339" s="62">
        <f t="shared" si="1335"/>
        <v>0</v>
      </c>
      <c r="GWM1339" s="62">
        <f t="shared" si="1335"/>
        <v>0</v>
      </c>
      <c r="GWN1339" s="62">
        <f t="shared" si="1335"/>
        <v>1000000</v>
      </c>
      <c r="GWT1339" s="62" t="s">
        <v>185</v>
      </c>
      <c r="GWU1339" s="62" t="s">
        <v>186</v>
      </c>
      <c r="GWV1339" s="62">
        <f t="shared" ref="GWV1339:GXD1339" si="1336">GWV1333</f>
        <v>1000000</v>
      </c>
      <c r="GWW1339" s="62">
        <f t="shared" si="1336"/>
        <v>0</v>
      </c>
      <c r="GWX1339" s="62">
        <f t="shared" si="1336"/>
        <v>0</v>
      </c>
      <c r="GWY1339" s="62">
        <f t="shared" si="1336"/>
        <v>1000000</v>
      </c>
      <c r="GWZ1339" s="62">
        <f t="shared" si="1336"/>
        <v>0</v>
      </c>
      <c r="GXA1339" s="62">
        <f t="shared" si="1336"/>
        <v>0</v>
      </c>
      <c r="GXB1339" s="62">
        <f t="shared" si="1336"/>
        <v>0</v>
      </c>
      <c r="GXC1339" s="62">
        <f t="shared" si="1336"/>
        <v>0</v>
      </c>
      <c r="GXD1339" s="62">
        <f t="shared" si="1336"/>
        <v>1000000</v>
      </c>
      <c r="GXJ1339" s="62" t="s">
        <v>185</v>
      </c>
      <c r="GXK1339" s="62" t="s">
        <v>186</v>
      </c>
      <c r="GXL1339" s="62">
        <f t="shared" ref="GXL1339:GXT1339" si="1337">GXL1333</f>
        <v>1000000</v>
      </c>
      <c r="GXM1339" s="62">
        <f t="shared" si="1337"/>
        <v>0</v>
      </c>
      <c r="GXN1339" s="62">
        <f t="shared" si="1337"/>
        <v>0</v>
      </c>
      <c r="GXO1339" s="62">
        <f t="shared" si="1337"/>
        <v>1000000</v>
      </c>
      <c r="GXP1339" s="62">
        <f t="shared" si="1337"/>
        <v>0</v>
      </c>
      <c r="GXQ1339" s="62">
        <f t="shared" si="1337"/>
        <v>0</v>
      </c>
      <c r="GXR1339" s="62">
        <f t="shared" si="1337"/>
        <v>0</v>
      </c>
      <c r="GXS1339" s="62">
        <f t="shared" si="1337"/>
        <v>0</v>
      </c>
      <c r="GXT1339" s="62">
        <f t="shared" si="1337"/>
        <v>1000000</v>
      </c>
      <c r="GXZ1339" s="62" t="s">
        <v>185</v>
      </c>
      <c r="GYA1339" s="62" t="s">
        <v>186</v>
      </c>
      <c r="GYB1339" s="62">
        <f t="shared" ref="GYB1339:GYJ1339" si="1338">GYB1333</f>
        <v>1000000</v>
      </c>
      <c r="GYC1339" s="62">
        <f t="shared" si="1338"/>
        <v>0</v>
      </c>
      <c r="GYD1339" s="62">
        <f t="shared" si="1338"/>
        <v>0</v>
      </c>
      <c r="GYE1339" s="62">
        <f t="shared" si="1338"/>
        <v>1000000</v>
      </c>
      <c r="GYF1339" s="62">
        <f t="shared" si="1338"/>
        <v>0</v>
      </c>
      <c r="GYG1339" s="62">
        <f t="shared" si="1338"/>
        <v>0</v>
      </c>
      <c r="GYH1339" s="62">
        <f t="shared" si="1338"/>
        <v>0</v>
      </c>
      <c r="GYI1339" s="62">
        <f t="shared" si="1338"/>
        <v>0</v>
      </c>
      <c r="GYJ1339" s="62">
        <f t="shared" si="1338"/>
        <v>1000000</v>
      </c>
      <c r="GYP1339" s="62" t="s">
        <v>185</v>
      </c>
      <c r="GYQ1339" s="62" t="s">
        <v>186</v>
      </c>
      <c r="GYR1339" s="62">
        <f t="shared" ref="GYR1339:GYZ1339" si="1339">GYR1333</f>
        <v>1000000</v>
      </c>
      <c r="GYS1339" s="62">
        <f t="shared" si="1339"/>
        <v>0</v>
      </c>
      <c r="GYT1339" s="62">
        <f t="shared" si="1339"/>
        <v>0</v>
      </c>
      <c r="GYU1339" s="62">
        <f t="shared" si="1339"/>
        <v>1000000</v>
      </c>
      <c r="GYV1339" s="62">
        <f t="shared" si="1339"/>
        <v>0</v>
      </c>
      <c r="GYW1339" s="62">
        <f t="shared" si="1339"/>
        <v>0</v>
      </c>
      <c r="GYX1339" s="62">
        <f t="shared" si="1339"/>
        <v>0</v>
      </c>
      <c r="GYY1339" s="62">
        <f t="shared" si="1339"/>
        <v>0</v>
      </c>
      <c r="GYZ1339" s="62">
        <f t="shared" si="1339"/>
        <v>1000000</v>
      </c>
      <c r="GZF1339" s="62" t="s">
        <v>185</v>
      </c>
      <c r="GZG1339" s="62" t="s">
        <v>186</v>
      </c>
      <c r="GZH1339" s="62">
        <f t="shared" ref="GZH1339:GZP1339" si="1340">GZH1333</f>
        <v>1000000</v>
      </c>
      <c r="GZI1339" s="62">
        <f t="shared" si="1340"/>
        <v>0</v>
      </c>
      <c r="GZJ1339" s="62">
        <f t="shared" si="1340"/>
        <v>0</v>
      </c>
      <c r="GZK1339" s="62">
        <f t="shared" si="1340"/>
        <v>1000000</v>
      </c>
      <c r="GZL1339" s="62">
        <f t="shared" si="1340"/>
        <v>0</v>
      </c>
      <c r="GZM1339" s="62">
        <f t="shared" si="1340"/>
        <v>0</v>
      </c>
      <c r="GZN1339" s="62">
        <f t="shared" si="1340"/>
        <v>0</v>
      </c>
      <c r="GZO1339" s="62">
        <f t="shared" si="1340"/>
        <v>0</v>
      </c>
      <c r="GZP1339" s="62">
        <f t="shared" si="1340"/>
        <v>1000000</v>
      </c>
      <c r="GZV1339" s="62" t="s">
        <v>185</v>
      </c>
      <c r="GZW1339" s="62" t="s">
        <v>186</v>
      </c>
      <c r="GZX1339" s="62">
        <f t="shared" ref="GZX1339:HAF1339" si="1341">GZX1333</f>
        <v>1000000</v>
      </c>
      <c r="GZY1339" s="62">
        <f t="shared" si="1341"/>
        <v>0</v>
      </c>
      <c r="GZZ1339" s="62">
        <f t="shared" si="1341"/>
        <v>0</v>
      </c>
      <c r="HAA1339" s="62">
        <f t="shared" si="1341"/>
        <v>1000000</v>
      </c>
      <c r="HAB1339" s="62">
        <f t="shared" si="1341"/>
        <v>0</v>
      </c>
      <c r="HAC1339" s="62">
        <f t="shared" si="1341"/>
        <v>0</v>
      </c>
      <c r="HAD1339" s="62">
        <f t="shared" si="1341"/>
        <v>0</v>
      </c>
      <c r="HAE1339" s="62">
        <f t="shared" si="1341"/>
        <v>0</v>
      </c>
      <c r="HAF1339" s="62">
        <f t="shared" si="1341"/>
        <v>1000000</v>
      </c>
      <c r="HAL1339" s="62" t="s">
        <v>185</v>
      </c>
      <c r="HAM1339" s="62" t="s">
        <v>186</v>
      </c>
      <c r="HAN1339" s="62">
        <f t="shared" ref="HAN1339:HAV1339" si="1342">HAN1333</f>
        <v>1000000</v>
      </c>
      <c r="HAO1339" s="62">
        <f t="shared" si="1342"/>
        <v>0</v>
      </c>
      <c r="HAP1339" s="62">
        <f t="shared" si="1342"/>
        <v>0</v>
      </c>
      <c r="HAQ1339" s="62">
        <f t="shared" si="1342"/>
        <v>1000000</v>
      </c>
      <c r="HAR1339" s="62">
        <f t="shared" si="1342"/>
        <v>0</v>
      </c>
      <c r="HAS1339" s="62">
        <f t="shared" si="1342"/>
        <v>0</v>
      </c>
      <c r="HAT1339" s="62">
        <f t="shared" si="1342"/>
        <v>0</v>
      </c>
      <c r="HAU1339" s="62">
        <f t="shared" si="1342"/>
        <v>0</v>
      </c>
      <c r="HAV1339" s="62">
        <f t="shared" si="1342"/>
        <v>1000000</v>
      </c>
      <c r="HBB1339" s="62" t="s">
        <v>185</v>
      </c>
      <c r="HBC1339" s="62" t="s">
        <v>186</v>
      </c>
      <c r="HBD1339" s="62">
        <f t="shared" ref="HBD1339:HBL1339" si="1343">HBD1333</f>
        <v>1000000</v>
      </c>
      <c r="HBE1339" s="62">
        <f t="shared" si="1343"/>
        <v>0</v>
      </c>
      <c r="HBF1339" s="62">
        <f t="shared" si="1343"/>
        <v>0</v>
      </c>
      <c r="HBG1339" s="62">
        <f t="shared" si="1343"/>
        <v>1000000</v>
      </c>
      <c r="HBH1339" s="62">
        <f t="shared" si="1343"/>
        <v>0</v>
      </c>
      <c r="HBI1339" s="62">
        <f t="shared" si="1343"/>
        <v>0</v>
      </c>
      <c r="HBJ1339" s="62">
        <f t="shared" si="1343"/>
        <v>0</v>
      </c>
      <c r="HBK1339" s="62">
        <f t="shared" si="1343"/>
        <v>0</v>
      </c>
      <c r="HBL1339" s="62">
        <f t="shared" si="1343"/>
        <v>1000000</v>
      </c>
      <c r="HBR1339" s="62" t="s">
        <v>185</v>
      </c>
      <c r="HBS1339" s="62" t="s">
        <v>186</v>
      </c>
      <c r="HBT1339" s="62">
        <f t="shared" ref="HBT1339:HCB1339" si="1344">HBT1333</f>
        <v>1000000</v>
      </c>
      <c r="HBU1339" s="62">
        <f t="shared" si="1344"/>
        <v>0</v>
      </c>
      <c r="HBV1339" s="62">
        <f t="shared" si="1344"/>
        <v>0</v>
      </c>
      <c r="HBW1339" s="62">
        <f t="shared" si="1344"/>
        <v>1000000</v>
      </c>
      <c r="HBX1339" s="62">
        <f t="shared" si="1344"/>
        <v>0</v>
      </c>
      <c r="HBY1339" s="62">
        <f t="shared" si="1344"/>
        <v>0</v>
      </c>
      <c r="HBZ1339" s="62">
        <f t="shared" si="1344"/>
        <v>0</v>
      </c>
      <c r="HCA1339" s="62">
        <f t="shared" si="1344"/>
        <v>0</v>
      </c>
      <c r="HCB1339" s="62">
        <f t="shared" si="1344"/>
        <v>1000000</v>
      </c>
      <c r="HCH1339" s="62" t="s">
        <v>185</v>
      </c>
      <c r="HCI1339" s="62" t="s">
        <v>186</v>
      </c>
      <c r="HCJ1339" s="62">
        <f t="shared" ref="HCJ1339:HCR1339" si="1345">HCJ1333</f>
        <v>1000000</v>
      </c>
      <c r="HCK1339" s="62">
        <f t="shared" si="1345"/>
        <v>0</v>
      </c>
      <c r="HCL1339" s="62">
        <f t="shared" si="1345"/>
        <v>0</v>
      </c>
      <c r="HCM1339" s="62">
        <f t="shared" si="1345"/>
        <v>1000000</v>
      </c>
      <c r="HCN1339" s="62">
        <f t="shared" si="1345"/>
        <v>0</v>
      </c>
      <c r="HCO1339" s="62">
        <f t="shared" si="1345"/>
        <v>0</v>
      </c>
      <c r="HCP1339" s="62">
        <f t="shared" si="1345"/>
        <v>0</v>
      </c>
      <c r="HCQ1339" s="62">
        <f t="shared" si="1345"/>
        <v>0</v>
      </c>
      <c r="HCR1339" s="62">
        <f t="shared" si="1345"/>
        <v>1000000</v>
      </c>
      <c r="HCX1339" s="62" t="s">
        <v>185</v>
      </c>
      <c r="HCY1339" s="62" t="s">
        <v>186</v>
      </c>
      <c r="HCZ1339" s="62">
        <f t="shared" ref="HCZ1339:HDH1339" si="1346">HCZ1333</f>
        <v>1000000</v>
      </c>
      <c r="HDA1339" s="62">
        <f t="shared" si="1346"/>
        <v>0</v>
      </c>
      <c r="HDB1339" s="62">
        <f t="shared" si="1346"/>
        <v>0</v>
      </c>
      <c r="HDC1339" s="62">
        <f t="shared" si="1346"/>
        <v>1000000</v>
      </c>
      <c r="HDD1339" s="62">
        <f t="shared" si="1346"/>
        <v>0</v>
      </c>
      <c r="HDE1339" s="62">
        <f t="shared" si="1346"/>
        <v>0</v>
      </c>
      <c r="HDF1339" s="62">
        <f t="shared" si="1346"/>
        <v>0</v>
      </c>
      <c r="HDG1339" s="62">
        <f t="shared" si="1346"/>
        <v>0</v>
      </c>
      <c r="HDH1339" s="62">
        <f t="shared" si="1346"/>
        <v>1000000</v>
      </c>
      <c r="HDN1339" s="62" t="s">
        <v>185</v>
      </c>
      <c r="HDO1339" s="62" t="s">
        <v>186</v>
      </c>
      <c r="HDP1339" s="62">
        <f t="shared" ref="HDP1339:HDX1339" si="1347">HDP1333</f>
        <v>1000000</v>
      </c>
      <c r="HDQ1339" s="62">
        <f t="shared" si="1347"/>
        <v>0</v>
      </c>
      <c r="HDR1339" s="62">
        <f t="shared" si="1347"/>
        <v>0</v>
      </c>
      <c r="HDS1339" s="62">
        <f t="shared" si="1347"/>
        <v>1000000</v>
      </c>
      <c r="HDT1339" s="62">
        <f t="shared" si="1347"/>
        <v>0</v>
      </c>
      <c r="HDU1339" s="62">
        <f t="shared" si="1347"/>
        <v>0</v>
      </c>
      <c r="HDV1339" s="62">
        <f t="shared" si="1347"/>
        <v>0</v>
      </c>
      <c r="HDW1339" s="62">
        <f t="shared" si="1347"/>
        <v>0</v>
      </c>
      <c r="HDX1339" s="62">
        <f t="shared" si="1347"/>
        <v>1000000</v>
      </c>
      <c r="HED1339" s="62" t="s">
        <v>185</v>
      </c>
      <c r="HEE1339" s="62" t="s">
        <v>186</v>
      </c>
      <c r="HEF1339" s="62">
        <f t="shared" ref="HEF1339:HEN1339" si="1348">HEF1333</f>
        <v>1000000</v>
      </c>
      <c r="HEG1339" s="62">
        <f t="shared" si="1348"/>
        <v>0</v>
      </c>
      <c r="HEH1339" s="62">
        <f t="shared" si="1348"/>
        <v>0</v>
      </c>
      <c r="HEI1339" s="62">
        <f t="shared" si="1348"/>
        <v>1000000</v>
      </c>
      <c r="HEJ1339" s="62">
        <f t="shared" si="1348"/>
        <v>0</v>
      </c>
      <c r="HEK1339" s="62">
        <f t="shared" si="1348"/>
        <v>0</v>
      </c>
      <c r="HEL1339" s="62">
        <f t="shared" si="1348"/>
        <v>0</v>
      </c>
      <c r="HEM1339" s="62">
        <f t="shared" si="1348"/>
        <v>0</v>
      </c>
      <c r="HEN1339" s="62">
        <f t="shared" si="1348"/>
        <v>1000000</v>
      </c>
      <c r="HET1339" s="62" t="s">
        <v>185</v>
      </c>
      <c r="HEU1339" s="62" t="s">
        <v>186</v>
      </c>
      <c r="HEV1339" s="62">
        <f t="shared" ref="HEV1339:HFD1339" si="1349">HEV1333</f>
        <v>1000000</v>
      </c>
      <c r="HEW1339" s="62">
        <f t="shared" si="1349"/>
        <v>0</v>
      </c>
      <c r="HEX1339" s="62">
        <f t="shared" si="1349"/>
        <v>0</v>
      </c>
      <c r="HEY1339" s="62">
        <f t="shared" si="1349"/>
        <v>1000000</v>
      </c>
      <c r="HEZ1339" s="62">
        <f t="shared" si="1349"/>
        <v>0</v>
      </c>
      <c r="HFA1339" s="62">
        <f t="shared" si="1349"/>
        <v>0</v>
      </c>
      <c r="HFB1339" s="62">
        <f t="shared" si="1349"/>
        <v>0</v>
      </c>
      <c r="HFC1339" s="62">
        <f t="shared" si="1349"/>
        <v>0</v>
      </c>
      <c r="HFD1339" s="62">
        <f t="shared" si="1349"/>
        <v>1000000</v>
      </c>
      <c r="HFJ1339" s="62" t="s">
        <v>185</v>
      </c>
      <c r="HFK1339" s="62" t="s">
        <v>186</v>
      </c>
      <c r="HFL1339" s="62">
        <f t="shared" ref="HFL1339:HFT1339" si="1350">HFL1333</f>
        <v>1000000</v>
      </c>
      <c r="HFM1339" s="62">
        <f t="shared" si="1350"/>
        <v>0</v>
      </c>
      <c r="HFN1339" s="62">
        <f t="shared" si="1350"/>
        <v>0</v>
      </c>
      <c r="HFO1339" s="62">
        <f t="shared" si="1350"/>
        <v>1000000</v>
      </c>
      <c r="HFP1339" s="62">
        <f t="shared" si="1350"/>
        <v>0</v>
      </c>
      <c r="HFQ1339" s="62">
        <f t="shared" si="1350"/>
        <v>0</v>
      </c>
      <c r="HFR1339" s="62">
        <f t="shared" si="1350"/>
        <v>0</v>
      </c>
      <c r="HFS1339" s="62">
        <f t="shared" si="1350"/>
        <v>0</v>
      </c>
      <c r="HFT1339" s="62">
        <f t="shared" si="1350"/>
        <v>1000000</v>
      </c>
      <c r="HFZ1339" s="62" t="s">
        <v>185</v>
      </c>
      <c r="HGA1339" s="62" t="s">
        <v>186</v>
      </c>
      <c r="HGB1339" s="62">
        <f t="shared" ref="HGB1339:HGJ1339" si="1351">HGB1333</f>
        <v>1000000</v>
      </c>
      <c r="HGC1339" s="62">
        <f t="shared" si="1351"/>
        <v>0</v>
      </c>
      <c r="HGD1339" s="62">
        <f t="shared" si="1351"/>
        <v>0</v>
      </c>
      <c r="HGE1339" s="62">
        <f t="shared" si="1351"/>
        <v>1000000</v>
      </c>
      <c r="HGF1339" s="62">
        <f t="shared" si="1351"/>
        <v>0</v>
      </c>
      <c r="HGG1339" s="62">
        <f t="shared" si="1351"/>
        <v>0</v>
      </c>
      <c r="HGH1339" s="62">
        <f t="shared" si="1351"/>
        <v>0</v>
      </c>
      <c r="HGI1339" s="62">
        <f t="shared" si="1351"/>
        <v>0</v>
      </c>
      <c r="HGJ1339" s="62">
        <f t="shared" si="1351"/>
        <v>1000000</v>
      </c>
      <c r="HGP1339" s="62" t="s">
        <v>185</v>
      </c>
      <c r="HGQ1339" s="62" t="s">
        <v>186</v>
      </c>
      <c r="HGR1339" s="62">
        <f t="shared" ref="HGR1339:HGZ1339" si="1352">HGR1333</f>
        <v>1000000</v>
      </c>
      <c r="HGS1339" s="62">
        <f t="shared" si="1352"/>
        <v>0</v>
      </c>
      <c r="HGT1339" s="62">
        <f t="shared" si="1352"/>
        <v>0</v>
      </c>
      <c r="HGU1339" s="62">
        <f t="shared" si="1352"/>
        <v>1000000</v>
      </c>
      <c r="HGV1339" s="62">
        <f t="shared" si="1352"/>
        <v>0</v>
      </c>
      <c r="HGW1339" s="62">
        <f t="shared" si="1352"/>
        <v>0</v>
      </c>
      <c r="HGX1339" s="62">
        <f t="shared" si="1352"/>
        <v>0</v>
      </c>
      <c r="HGY1339" s="62">
        <f t="shared" si="1352"/>
        <v>0</v>
      </c>
      <c r="HGZ1339" s="62">
        <f t="shared" si="1352"/>
        <v>1000000</v>
      </c>
      <c r="HHF1339" s="62" t="s">
        <v>185</v>
      </c>
      <c r="HHG1339" s="62" t="s">
        <v>186</v>
      </c>
      <c r="HHH1339" s="62">
        <f t="shared" ref="HHH1339:HHP1339" si="1353">HHH1333</f>
        <v>1000000</v>
      </c>
      <c r="HHI1339" s="62">
        <f t="shared" si="1353"/>
        <v>0</v>
      </c>
      <c r="HHJ1339" s="62">
        <f t="shared" si="1353"/>
        <v>0</v>
      </c>
      <c r="HHK1339" s="62">
        <f t="shared" si="1353"/>
        <v>1000000</v>
      </c>
      <c r="HHL1339" s="62">
        <f t="shared" si="1353"/>
        <v>0</v>
      </c>
      <c r="HHM1339" s="62">
        <f t="shared" si="1353"/>
        <v>0</v>
      </c>
      <c r="HHN1339" s="62">
        <f t="shared" si="1353"/>
        <v>0</v>
      </c>
      <c r="HHO1339" s="62">
        <f t="shared" si="1353"/>
        <v>0</v>
      </c>
      <c r="HHP1339" s="62">
        <f t="shared" si="1353"/>
        <v>1000000</v>
      </c>
      <c r="HHV1339" s="62" t="s">
        <v>185</v>
      </c>
      <c r="HHW1339" s="62" t="s">
        <v>186</v>
      </c>
      <c r="HHX1339" s="62">
        <f t="shared" ref="HHX1339:HIF1339" si="1354">HHX1333</f>
        <v>1000000</v>
      </c>
      <c r="HHY1339" s="62">
        <f t="shared" si="1354"/>
        <v>0</v>
      </c>
      <c r="HHZ1339" s="62">
        <f t="shared" si="1354"/>
        <v>0</v>
      </c>
      <c r="HIA1339" s="62">
        <f t="shared" si="1354"/>
        <v>1000000</v>
      </c>
      <c r="HIB1339" s="62">
        <f t="shared" si="1354"/>
        <v>0</v>
      </c>
      <c r="HIC1339" s="62">
        <f t="shared" si="1354"/>
        <v>0</v>
      </c>
      <c r="HID1339" s="62">
        <f t="shared" si="1354"/>
        <v>0</v>
      </c>
      <c r="HIE1339" s="62">
        <f t="shared" si="1354"/>
        <v>0</v>
      </c>
      <c r="HIF1339" s="62">
        <f t="shared" si="1354"/>
        <v>1000000</v>
      </c>
      <c r="HIL1339" s="62" t="s">
        <v>185</v>
      </c>
      <c r="HIM1339" s="62" t="s">
        <v>186</v>
      </c>
      <c r="HIN1339" s="62">
        <f t="shared" ref="HIN1339:HIV1339" si="1355">HIN1333</f>
        <v>1000000</v>
      </c>
      <c r="HIO1339" s="62">
        <f t="shared" si="1355"/>
        <v>0</v>
      </c>
      <c r="HIP1339" s="62">
        <f t="shared" si="1355"/>
        <v>0</v>
      </c>
      <c r="HIQ1339" s="62">
        <f t="shared" si="1355"/>
        <v>1000000</v>
      </c>
      <c r="HIR1339" s="62">
        <f t="shared" si="1355"/>
        <v>0</v>
      </c>
      <c r="HIS1339" s="62">
        <f t="shared" si="1355"/>
        <v>0</v>
      </c>
      <c r="HIT1339" s="62">
        <f t="shared" si="1355"/>
        <v>0</v>
      </c>
      <c r="HIU1339" s="62">
        <f t="shared" si="1355"/>
        <v>0</v>
      </c>
      <c r="HIV1339" s="62">
        <f t="shared" si="1355"/>
        <v>1000000</v>
      </c>
      <c r="HJB1339" s="62" t="s">
        <v>185</v>
      </c>
      <c r="HJC1339" s="62" t="s">
        <v>186</v>
      </c>
      <c r="HJD1339" s="62">
        <f t="shared" ref="HJD1339:HJL1339" si="1356">HJD1333</f>
        <v>1000000</v>
      </c>
      <c r="HJE1339" s="62">
        <f t="shared" si="1356"/>
        <v>0</v>
      </c>
      <c r="HJF1339" s="62">
        <f t="shared" si="1356"/>
        <v>0</v>
      </c>
      <c r="HJG1339" s="62">
        <f t="shared" si="1356"/>
        <v>1000000</v>
      </c>
      <c r="HJH1339" s="62">
        <f t="shared" si="1356"/>
        <v>0</v>
      </c>
      <c r="HJI1339" s="62">
        <f t="shared" si="1356"/>
        <v>0</v>
      </c>
      <c r="HJJ1339" s="62">
        <f t="shared" si="1356"/>
        <v>0</v>
      </c>
      <c r="HJK1339" s="62">
        <f t="shared" si="1356"/>
        <v>0</v>
      </c>
      <c r="HJL1339" s="62">
        <f t="shared" si="1356"/>
        <v>1000000</v>
      </c>
      <c r="HJR1339" s="62" t="s">
        <v>185</v>
      </c>
      <c r="HJS1339" s="62" t="s">
        <v>186</v>
      </c>
      <c r="HJT1339" s="62">
        <f t="shared" ref="HJT1339:HKB1339" si="1357">HJT1333</f>
        <v>1000000</v>
      </c>
      <c r="HJU1339" s="62">
        <f t="shared" si="1357"/>
        <v>0</v>
      </c>
      <c r="HJV1339" s="62">
        <f t="shared" si="1357"/>
        <v>0</v>
      </c>
      <c r="HJW1339" s="62">
        <f t="shared" si="1357"/>
        <v>1000000</v>
      </c>
      <c r="HJX1339" s="62">
        <f t="shared" si="1357"/>
        <v>0</v>
      </c>
      <c r="HJY1339" s="62">
        <f t="shared" si="1357"/>
        <v>0</v>
      </c>
      <c r="HJZ1339" s="62">
        <f t="shared" si="1357"/>
        <v>0</v>
      </c>
      <c r="HKA1339" s="62">
        <f t="shared" si="1357"/>
        <v>0</v>
      </c>
      <c r="HKB1339" s="62">
        <f t="shared" si="1357"/>
        <v>1000000</v>
      </c>
      <c r="HKH1339" s="62" t="s">
        <v>185</v>
      </c>
      <c r="HKI1339" s="62" t="s">
        <v>186</v>
      </c>
      <c r="HKJ1339" s="62">
        <f t="shared" ref="HKJ1339:HKR1339" si="1358">HKJ1333</f>
        <v>1000000</v>
      </c>
      <c r="HKK1339" s="62">
        <f t="shared" si="1358"/>
        <v>0</v>
      </c>
      <c r="HKL1339" s="62">
        <f t="shared" si="1358"/>
        <v>0</v>
      </c>
      <c r="HKM1339" s="62">
        <f t="shared" si="1358"/>
        <v>1000000</v>
      </c>
      <c r="HKN1339" s="62">
        <f t="shared" si="1358"/>
        <v>0</v>
      </c>
      <c r="HKO1339" s="62">
        <f t="shared" si="1358"/>
        <v>0</v>
      </c>
      <c r="HKP1339" s="62">
        <f t="shared" si="1358"/>
        <v>0</v>
      </c>
      <c r="HKQ1339" s="62">
        <f t="shared" si="1358"/>
        <v>0</v>
      </c>
      <c r="HKR1339" s="62">
        <f t="shared" si="1358"/>
        <v>1000000</v>
      </c>
      <c r="HKX1339" s="62" t="s">
        <v>185</v>
      </c>
      <c r="HKY1339" s="62" t="s">
        <v>186</v>
      </c>
      <c r="HKZ1339" s="62">
        <f t="shared" ref="HKZ1339:HLH1339" si="1359">HKZ1333</f>
        <v>1000000</v>
      </c>
      <c r="HLA1339" s="62">
        <f t="shared" si="1359"/>
        <v>0</v>
      </c>
      <c r="HLB1339" s="62">
        <f t="shared" si="1359"/>
        <v>0</v>
      </c>
      <c r="HLC1339" s="62">
        <f t="shared" si="1359"/>
        <v>1000000</v>
      </c>
      <c r="HLD1339" s="62">
        <f t="shared" si="1359"/>
        <v>0</v>
      </c>
      <c r="HLE1339" s="62">
        <f t="shared" si="1359"/>
        <v>0</v>
      </c>
      <c r="HLF1339" s="62">
        <f t="shared" si="1359"/>
        <v>0</v>
      </c>
      <c r="HLG1339" s="62">
        <f t="shared" si="1359"/>
        <v>0</v>
      </c>
      <c r="HLH1339" s="62">
        <f t="shared" si="1359"/>
        <v>1000000</v>
      </c>
      <c r="HLN1339" s="62" t="s">
        <v>185</v>
      </c>
      <c r="HLO1339" s="62" t="s">
        <v>186</v>
      </c>
      <c r="HLP1339" s="62">
        <f t="shared" ref="HLP1339:HLX1339" si="1360">HLP1333</f>
        <v>1000000</v>
      </c>
      <c r="HLQ1339" s="62">
        <f t="shared" si="1360"/>
        <v>0</v>
      </c>
      <c r="HLR1339" s="62">
        <f t="shared" si="1360"/>
        <v>0</v>
      </c>
      <c r="HLS1339" s="62">
        <f t="shared" si="1360"/>
        <v>1000000</v>
      </c>
      <c r="HLT1339" s="62">
        <f t="shared" si="1360"/>
        <v>0</v>
      </c>
      <c r="HLU1339" s="62">
        <f t="shared" si="1360"/>
        <v>0</v>
      </c>
      <c r="HLV1339" s="62">
        <f t="shared" si="1360"/>
        <v>0</v>
      </c>
      <c r="HLW1339" s="62">
        <f t="shared" si="1360"/>
        <v>0</v>
      </c>
      <c r="HLX1339" s="62">
        <f t="shared" si="1360"/>
        <v>1000000</v>
      </c>
      <c r="HMD1339" s="62" t="s">
        <v>185</v>
      </c>
      <c r="HME1339" s="62" t="s">
        <v>186</v>
      </c>
      <c r="HMF1339" s="62">
        <f t="shared" ref="HMF1339:HMN1339" si="1361">HMF1333</f>
        <v>1000000</v>
      </c>
      <c r="HMG1339" s="62">
        <f t="shared" si="1361"/>
        <v>0</v>
      </c>
      <c r="HMH1339" s="62">
        <f t="shared" si="1361"/>
        <v>0</v>
      </c>
      <c r="HMI1339" s="62">
        <f t="shared" si="1361"/>
        <v>1000000</v>
      </c>
      <c r="HMJ1339" s="62">
        <f t="shared" si="1361"/>
        <v>0</v>
      </c>
      <c r="HMK1339" s="62">
        <f t="shared" si="1361"/>
        <v>0</v>
      </c>
      <c r="HML1339" s="62">
        <f t="shared" si="1361"/>
        <v>0</v>
      </c>
      <c r="HMM1339" s="62">
        <f t="shared" si="1361"/>
        <v>0</v>
      </c>
      <c r="HMN1339" s="62">
        <f t="shared" si="1361"/>
        <v>1000000</v>
      </c>
      <c r="HMT1339" s="62" t="s">
        <v>185</v>
      </c>
      <c r="HMU1339" s="62" t="s">
        <v>186</v>
      </c>
      <c r="HMV1339" s="62">
        <f t="shared" ref="HMV1339:HND1339" si="1362">HMV1333</f>
        <v>1000000</v>
      </c>
      <c r="HMW1339" s="62">
        <f t="shared" si="1362"/>
        <v>0</v>
      </c>
      <c r="HMX1339" s="62">
        <f t="shared" si="1362"/>
        <v>0</v>
      </c>
      <c r="HMY1339" s="62">
        <f t="shared" si="1362"/>
        <v>1000000</v>
      </c>
      <c r="HMZ1339" s="62">
        <f t="shared" si="1362"/>
        <v>0</v>
      </c>
      <c r="HNA1339" s="62">
        <f t="shared" si="1362"/>
        <v>0</v>
      </c>
      <c r="HNB1339" s="62">
        <f t="shared" si="1362"/>
        <v>0</v>
      </c>
      <c r="HNC1339" s="62">
        <f t="shared" si="1362"/>
        <v>0</v>
      </c>
      <c r="HND1339" s="62">
        <f t="shared" si="1362"/>
        <v>1000000</v>
      </c>
      <c r="HNJ1339" s="62" t="s">
        <v>185</v>
      </c>
      <c r="HNK1339" s="62" t="s">
        <v>186</v>
      </c>
      <c r="HNL1339" s="62">
        <f t="shared" ref="HNL1339:HNT1339" si="1363">HNL1333</f>
        <v>1000000</v>
      </c>
      <c r="HNM1339" s="62">
        <f t="shared" si="1363"/>
        <v>0</v>
      </c>
      <c r="HNN1339" s="62">
        <f t="shared" si="1363"/>
        <v>0</v>
      </c>
      <c r="HNO1339" s="62">
        <f t="shared" si="1363"/>
        <v>1000000</v>
      </c>
      <c r="HNP1339" s="62">
        <f t="shared" si="1363"/>
        <v>0</v>
      </c>
      <c r="HNQ1339" s="62">
        <f t="shared" si="1363"/>
        <v>0</v>
      </c>
      <c r="HNR1339" s="62">
        <f t="shared" si="1363"/>
        <v>0</v>
      </c>
      <c r="HNS1339" s="62">
        <f t="shared" si="1363"/>
        <v>0</v>
      </c>
      <c r="HNT1339" s="62">
        <f t="shared" si="1363"/>
        <v>1000000</v>
      </c>
      <c r="HNZ1339" s="62" t="s">
        <v>185</v>
      </c>
      <c r="HOA1339" s="62" t="s">
        <v>186</v>
      </c>
      <c r="HOB1339" s="62">
        <f t="shared" ref="HOB1339:HOJ1339" si="1364">HOB1333</f>
        <v>1000000</v>
      </c>
      <c r="HOC1339" s="62">
        <f t="shared" si="1364"/>
        <v>0</v>
      </c>
      <c r="HOD1339" s="62">
        <f t="shared" si="1364"/>
        <v>0</v>
      </c>
      <c r="HOE1339" s="62">
        <f t="shared" si="1364"/>
        <v>1000000</v>
      </c>
      <c r="HOF1339" s="62">
        <f t="shared" si="1364"/>
        <v>0</v>
      </c>
      <c r="HOG1339" s="62">
        <f t="shared" si="1364"/>
        <v>0</v>
      </c>
      <c r="HOH1339" s="62">
        <f t="shared" si="1364"/>
        <v>0</v>
      </c>
      <c r="HOI1339" s="62">
        <f t="shared" si="1364"/>
        <v>0</v>
      </c>
      <c r="HOJ1339" s="62">
        <f t="shared" si="1364"/>
        <v>1000000</v>
      </c>
      <c r="HOP1339" s="62" t="s">
        <v>185</v>
      </c>
      <c r="HOQ1339" s="62" t="s">
        <v>186</v>
      </c>
      <c r="HOR1339" s="62">
        <f t="shared" ref="HOR1339:HOZ1339" si="1365">HOR1333</f>
        <v>1000000</v>
      </c>
      <c r="HOS1339" s="62">
        <f t="shared" si="1365"/>
        <v>0</v>
      </c>
      <c r="HOT1339" s="62">
        <f t="shared" si="1365"/>
        <v>0</v>
      </c>
      <c r="HOU1339" s="62">
        <f t="shared" si="1365"/>
        <v>1000000</v>
      </c>
      <c r="HOV1339" s="62">
        <f t="shared" si="1365"/>
        <v>0</v>
      </c>
      <c r="HOW1339" s="62">
        <f t="shared" si="1365"/>
        <v>0</v>
      </c>
      <c r="HOX1339" s="62">
        <f t="shared" si="1365"/>
        <v>0</v>
      </c>
      <c r="HOY1339" s="62">
        <f t="shared" si="1365"/>
        <v>0</v>
      </c>
      <c r="HOZ1339" s="62">
        <f t="shared" si="1365"/>
        <v>1000000</v>
      </c>
      <c r="HPF1339" s="62" t="s">
        <v>185</v>
      </c>
      <c r="HPG1339" s="62" t="s">
        <v>186</v>
      </c>
      <c r="HPH1339" s="62">
        <f t="shared" ref="HPH1339:HPP1339" si="1366">HPH1333</f>
        <v>1000000</v>
      </c>
      <c r="HPI1339" s="62">
        <f t="shared" si="1366"/>
        <v>0</v>
      </c>
      <c r="HPJ1339" s="62">
        <f t="shared" si="1366"/>
        <v>0</v>
      </c>
      <c r="HPK1339" s="62">
        <f t="shared" si="1366"/>
        <v>1000000</v>
      </c>
      <c r="HPL1339" s="62">
        <f t="shared" si="1366"/>
        <v>0</v>
      </c>
      <c r="HPM1339" s="62">
        <f t="shared" si="1366"/>
        <v>0</v>
      </c>
      <c r="HPN1339" s="62">
        <f t="shared" si="1366"/>
        <v>0</v>
      </c>
      <c r="HPO1339" s="62">
        <f t="shared" si="1366"/>
        <v>0</v>
      </c>
      <c r="HPP1339" s="62">
        <f t="shared" si="1366"/>
        <v>1000000</v>
      </c>
      <c r="HPV1339" s="62" t="s">
        <v>185</v>
      </c>
      <c r="HPW1339" s="62" t="s">
        <v>186</v>
      </c>
      <c r="HPX1339" s="62">
        <f t="shared" ref="HPX1339:HQF1339" si="1367">HPX1333</f>
        <v>1000000</v>
      </c>
      <c r="HPY1339" s="62">
        <f t="shared" si="1367"/>
        <v>0</v>
      </c>
      <c r="HPZ1339" s="62">
        <f t="shared" si="1367"/>
        <v>0</v>
      </c>
      <c r="HQA1339" s="62">
        <f t="shared" si="1367"/>
        <v>1000000</v>
      </c>
      <c r="HQB1339" s="62">
        <f t="shared" si="1367"/>
        <v>0</v>
      </c>
      <c r="HQC1339" s="62">
        <f t="shared" si="1367"/>
        <v>0</v>
      </c>
      <c r="HQD1339" s="62">
        <f t="shared" si="1367"/>
        <v>0</v>
      </c>
      <c r="HQE1339" s="62">
        <f t="shared" si="1367"/>
        <v>0</v>
      </c>
      <c r="HQF1339" s="62">
        <f t="shared" si="1367"/>
        <v>1000000</v>
      </c>
      <c r="HQL1339" s="62" t="s">
        <v>185</v>
      </c>
      <c r="HQM1339" s="62" t="s">
        <v>186</v>
      </c>
      <c r="HQN1339" s="62">
        <f t="shared" ref="HQN1339:HQV1339" si="1368">HQN1333</f>
        <v>1000000</v>
      </c>
      <c r="HQO1339" s="62">
        <f t="shared" si="1368"/>
        <v>0</v>
      </c>
      <c r="HQP1339" s="62">
        <f t="shared" si="1368"/>
        <v>0</v>
      </c>
      <c r="HQQ1339" s="62">
        <f t="shared" si="1368"/>
        <v>1000000</v>
      </c>
      <c r="HQR1339" s="62">
        <f t="shared" si="1368"/>
        <v>0</v>
      </c>
      <c r="HQS1339" s="62">
        <f t="shared" si="1368"/>
        <v>0</v>
      </c>
      <c r="HQT1339" s="62">
        <f t="shared" si="1368"/>
        <v>0</v>
      </c>
      <c r="HQU1339" s="62">
        <f t="shared" si="1368"/>
        <v>0</v>
      </c>
      <c r="HQV1339" s="62">
        <f t="shared" si="1368"/>
        <v>1000000</v>
      </c>
      <c r="HRB1339" s="62" t="s">
        <v>185</v>
      </c>
      <c r="HRC1339" s="62" t="s">
        <v>186</v>
      </c>
      <c r="HRD1339" s="62">
        <f t="shared" ref="HRD1339:HRL1339" si="1369">HRD1333</f>
        <v>1000000</v>
      </c>
      <c r="HRE1339" s="62">
        <f t="shared" si="1369"/>
        <v>0</v>
      </c>
      <c r="HRF1339" s="62">
        <f t="shared" si="1369"/>
        <v>0</v>
      </c>
      <c r="HRG1339" s="62">
        <f t="shared" si="1369"/>
        <v>1000000</v>
      </c>
      <c r="HRH1339" s="62">
        <f t="shared" si="1369"/>
        <v>0</v>
      </c>
      <c r="HRI1339" s="62">
        <f t="shared" si="1369"/>
        <v>0</v>
      </c>
      <c r="HRJ1339" s="62">
        <f t="shared" si="1369"/>
        <v>0</v>
      </c>
      <c r="HRK1339" s="62">
        <f t="shared" si="1369"/>
        <v>0</v>
      </c>
      <c r="HRL1339" s="62">
        <f t="shared" si="1369"/>
        <v>1000000</v>
      </c>
      <c r="HRR1339" s="62" t="s">
        <v>185</v>
      </c>
      <c r="HRS1339" s="62" t="s">
        <v>186</v>
      </c>
      <c r="HRT1339" s="62">
        <f t="shared" ref="HRT1339:HSB1339" si="1370">HRT1333</f>
        <v>1000000</v>
      </c>
      <c r="HRU1339" s="62">
        <f t="shared" si="1370"/>
        <v>0</v>
      </c>
      <c r="HRV1339" s="62">
        <f t="shared" si="1370"/>
        <v>0</v>
      </c>
      <c r="HRW1339" s="62">
        <f t="shared" si="1370"/>
        <v>1000000</v>
      </c>
      <c r="HRX1339" s="62">
        <f t="shared" si="1370"/>
        <v>0</v>
      </c>
      <c r="HRY1339" s="62">
        <f t="shared" si="1370"/>
        <v>0</v>
      </c>
      <c r="HRZ1339" s="62">
        <f t="shared" si="1370"/>
        <v>0</v>
      </c>
      <c r="HSA1339" s="62">
        <f t="shared" si="1370"/>
        <v>0</v>
      </c>
      <c r="HSB1339" s="62">
        <f t="shared" si="1370"/>
        <v>1000000</v>
      </c>
      <c r="HSH1339" s="62" t="s">
        <v>185</v>
      </c>
      <c r="HSI1339" s="62" t="s">
        <v>186</v>
      </c>
      <c r="HSJ1339" s="62">
        <f t="shared" ref="HSJ1339:HSR1339" si="1371">HSJ1333</f>
        <v>1000000</v>
      </c>
      <c r="HSK1339" s="62">
        <f t="shared" si="1371"/>
        <v>0</v>
      </c>
      <c r="HSL1339" s="62">
        <f t="shared" si="1371"/>
        <v>0</v>
      </c>
      <c r="HSM1339" s="62">
        <f t="shared" si="1371"/>
        <v>1000000</v>
      </c>
      <c r="HSN1339" s="62">
        <f t="shared" si="1371"/>
        <v>0</v>
      </c>
      <c r="HSO1339" s="62">
        <f t="shared" si="1371"/>
        <v>0</v>
      </c>
      <c r="HSP1339" s="62">
        <f t="shared" si="1371"/>
        <v>0</v>
      </c>
      <c r="HSQ1339" s="62">
        <f t="shared" si="1371"/>
        <v>0</v>
      </c>
      <c r="HSR1339" s="62">
        <f t="shared" si="1371"/>
        <v>1000000</v>
      </c>
      <c r="HSX1339" s="62" t="s">
        <v>185</v>
      </c>
      <c r="HSY1339" s="62" t="s">
        <v>186</v>
      </c>
      <c r="HSZ1339" s="62">
        <f t="shared" ref="HSZ1339:HTH1339" si="1372">HSZ1333</f>
        <v>1000000</v>
      </c>
      <c r="HTA1339" s="62">
        <f t="shared" si="1372"/>
        <v>0</v>
      </c>
      <c r="HTB1339" s="62">
        <f t="shared" si="1372"/>
        <v>0</v>
      </c>
      <c r="HTC1339" s="62">
        <f t="shared" si="1372"/>
        <v>1000000</v>
      </c>
      <c r="HTD1339" s="62">
        <f t="shared" si="1372"/>
        <v>0</v>
      </c>
      <c r="HTE1339" s="62">
        <f t="shared" si="1372"/>
        <v>0</v>
      </c>
      <c r="HTF1339" s="62">
        <f t="shared" si="1372"/>
        <v>0</v>
      </c>
      <c r="HTG1339" s="62">
        <f t="shared" si="1372"/>
        <v>0</v>
      </c>
      <c r="HTH1339" s="62">
        <f t="shared" si="1372"/>
        <v>1000000</v>
      </c>
      <c r="HTN1339" s="62" t="s">
        <v>185</v>
      </c>
      <c r="HTO1339" s="62" t="s">
        <v>186</v>
      </c>
      <c r="HTP1339" s="62">
        <f t="shared" ref="HTP1339:HTX1339" si="1373">HTP1333</f>
        <v>1000000</v>
      </c>
      <c r="HTQ1339" s="62">
        <f t="shared" si="1373"/>
        <v>0</v>
      </c>
      <c r="HTR1339" s="62">
        <f t="shared" si="1373"/>
        <v>0</v>
      </c>
      <c r="HTS1339" s="62">
        <f t="shared" si="1373"/>
        <v>1000000</v>
      </c>
      <c r="HTT1339" s="62">
        <f t="shared" si="1373"/>
        <v>0</v>
      </c>
      <c r="HTU1339" s="62">
        <f t="shared" si="1373"/>
        <v>0</v>
      </c>
      <c r="HTV1339" s="62">
        <f t="shared" si="1373"/>
        <v>0</v>
      </c>
      <c r="HTW1339" s="62">
        <f t="shared" si="1373"/>
        <v>0</v>
      </c>
      <c r="HTX1339" s="62">
        <f t="shared" si="1373"/>
        <v>1000000</v>
      </c>
      <c r="HUD1339" s="62" t="s">
        <v>185</v>
      </c>
      <c r="HUE1339" s="62" t="s">
        <v>186</v>
      </c>
      <c r="HUF1339" s="62">
        <f t="shared" ref="HUF1339:HUN1339" si="1374">HUF1333</f>
        <v>1000000</v>
      </c>
      <c r="HUG1339" s="62">
        <f t="shared" si="1374"/>
        <v>0</v>
      </c>
      <c r="HUH1339" s="62">
        <f t="shared" si="1374"/>
        <v>0</v>
      </c>
      <c r="HUI1339" s="62">
        <f t="shared" si="1374"/>
        <v>1000000</v>
      </c>
      <c r="HUJ1339" s="62">
        <f t="shared" si="1374"/>
        <v>0</v>
      </c>
      <c r="HUK1339" s="62">
        <f t="shared" si="1374"/>
        <v>0</v>
      </c>
      <c r="HUL1339" s="62">
        <f t="shared" si="1374"/>
        <v>0</v>
      </c>
      <c r="HUM1339" s="62">
        <f t="shared" si="1374"/>
        <v>0</v>
      </c>
      <c r="HUN1339" s="62">
        <f t="shared" si="1374"/>
        <v>1000000</v>
      </c>
      <c r="HUT1339" s="62" t="s">
        <v>185</v>
      </c>
      <c r="HUU1339" s="62" t="s">
        <v>186</v>
      </c>
      <c r="HUV1339" s="62">
        <f t="shared" ref="HUV1339:HVD1339" si="1375">HUV1333</f>
        <v>1000000</v>
      </c>
      <c r="HUW1339" s="62">
        <f t="shared" si="1375"/>
        <v>0</v>
      </c>
      <c r="HUX1339" s="62">
        <f t="shared" si="1375"/>
        <v>0</v>
      </c>
      <c r="HUY1339" s="62">
        <f t="shared" si="1375"/>
        <v>1000000</v>
      </c>
      <c r="HUZ1339" s="62">
        <f t="shared" si="1375"/>
        <v>0</v>
      </c>
      <c r="HVA1339" s="62">
        <f t="shared" si="1375"/>
        <v>0</v>
      </c>
      <c r="HVB1339" s="62">
        <f t="shared" si="1375"/>
        <v>0</v>
      </c>
      <c r="HVC1339" s="62">
        <f t="shared" si="1375"/>
        <v>0</v>
      </c>
      <c r="HVD1339" s="62">
        <f t="shared" si="1375"/>
        <v>1000000</v>
      </c>
      <c r="HVJ1339" s="62" t="s">
        <v>185</v>
      </c>
      <c r="HVK1339" s="62" t="s">
        <v>186</v>
      </c>
      <c r="HVL1339" s="62">
        <f t="shared" ref="HVL1339:HVT1339" si="1376">HVL1333</f>
        <v>1000000</v>
      </c>
      <c r="HVM1339" s="62">
        <f t="shared" si="1376"/>
        <v>0</v>
      </c>
      <c r="HVN1339" s="62">
        <f t="shared" si="1376"/>
        <v>0</v>
      </c>
      <c r="HVO1339" s="62">
        <f t="shared" si="1376"/>
        <v>1000000</v>
      </c>
      <c r="HVP1339" s="62">
        <f t="shared" si="1376"/>
        <v>0</v>
      </c>
      <c r="HVQ1339" s="62">
        <f t="shared" si="1376"/>
        <v>0</v>
      </c>
      <c r="HVR1339" s="62">
        <f t="shared" si="1376"/>
        <v>0</v>
      </c>
      <c r="HVS1339" s="62">
        <f t="shared" si="1376"/>
        <v>0</v>
      </c>
      <c r="HVT1339" s="62">
        <f t="shared" si="1376"/>
        <v>1000000</v>
      </c>
      <c r="HVZ1339" s="62" t="s">
        <v>185</v>
      </c>
      <c r="HWA1339" s="62" t="s">
        <v>186</v>
      </c>
      <c r="HWB1339" s="62">
        <f t="shared" ref="HWB1339:HWJ1339" si="1377">HWB1333</f>
        <v>1000000</v>
      </c>
      <c r="HWC1339" s="62">
        <f t="shared" si="1377"/>
        <v>0</v>
      </c>
      <c r="HWD1339" s="62">
        <f t="shared" si="1377"/>
        <v>0</v>
      </c>
      <c r="HWE1339" s="62">
        <f t="shared" si="1377"/>
        <v>1000000</v>
      </c>
      <c r="HWF1339" s="62">
        <f t="shared" si="1377"/>
        <v>0</v>
      </c>
      <c r="HWG1339" s="62">
        <f t="shared" si="1377"/>
        <v>0</v>
      </c>
      <c r="HWH1339" s="62">
        <f t="shared" si="1377"/>
        <v>0</v>
      </c>
      <c r="HWI1339" s="62">
        <f t="shared" si="1377"/>
        <v>0</v>
      </c>
      <c r="HWJ1339" s="62">
        <f t="shared" si="1377"/>
        <v>1000000</v>
      </c>
      <c r="HWP1339" s="62" t="s">
        <v>185</v>
      </c>
      <c r="HWQ1339" s="62" t="s">
        <v>186</v>
      </c>
      <c r="HWR1339" s="62">
        <f t="shared" ref="HWR1339:HWZ1339" si="1378">HWR1333</f>
        <v>1000000</v>
      </c>
      <c r="HWS1339" s="62">
        <f t="shared" si="1378"/>
        <v>0</v>
      </c>
      <c r="HWT1339" s="62">
        <f t="shared" si="1378"/>
        <v>0</v>
      </c>
      <c r="HWU1339" s="62">
        <f t="shared" si="1378"/>
        <v>1000000</v>
      </c>
      <c r="HWV1339" s="62">
        <f t="shared" si="1378"/>
        <v>0</v>
      </c>
      <c r="HWW1339" s="62">
        <f t="shared" si="1378"/>
        <v>0</v>
      </c>
      <c r="HWX1339" s="62">
        <f t="shared" si="1378"/>
        <v>0</v>
      </c>
      <c r="HWY1339" s="62">
        <f t="shared" si="1378"/>
        <v>0</v>
      </c>
      <c r="HWZ1339" s="62">
        <f t="shared" si="1378"/>
        <v>1000000</v>
      </c>
      <c r="HXF1339" s="62" t="s">
        <v>185</v>
      </c>
      <c r="HXG1339" s="62" t="s">
        <v>186</v>
      </c>
      <c r="HXH1339" s="62">
        <f t="shared" ref="HXH1339:HXP1339" si="1379">HXH1333</f>
        <v>1000000</v>
      </c>
      <c r="HXI1339" s="62">
        <f t="shared" si="1379"/>
        <v>0</v>
      </c>
      <c r="HXJ1339" s="62">
        <f t="shared" si="1379"/>
        <v>0</v>
      </c>
      <c r="HXK1339" s="62">
        <f t="shared" si="1379"/>
        <v>1000000</v>
      </c>
      <c r="HXL1339" s="62">
        <f t="shared" si="1379"/>
        <v>0</v>
      </c>
      <c r="HXM1339" s="62">
        <f t="shared" si="1379"/>
        <v>0</v>
      </c>
      <c r="HXN1339" s="62">
        <f t="shared" si="1379"/>
        <v>0</v>
      </c>
      <c r="HXO1339" s="62">
        <f t="shared" si="1379"/>
        <v>0</v>
      </c>
      <c r="HXP1339" s="62">
        <f t="shared" si="1379"/>
        <v>1000000</v>
      </c>
      <c r="HXV1339" s="62" t="s">
        <v>185</v>
      </c>
      <c r="HXW1339" s="62" t="s">
        <v>186</v>
      </c>
      <c r="HXX1339" s="62">
        <f t="shared" ref="HXX1339:HYF1339" si="1380">HXX1333</f>
        <v>1000000</v>
      </c>
      <c r="HXY1339" s="62">
        <f t="shared" si="1380"/>
        <v>0</v>
      </c>
      <c r="HXZ1339" s="62">
        <f t="shared" si="1380"/>
        <v>0</v>
      </c>
      <c r="HYA1339" s="62">
        <f t="shared" si="1380"/>
        <v>1000000</v>
      </c>
      <c r="HYB1339" s="62">
        <f t="shared" si="1380"/>
        <v>0</v>
      </c>
      <c r="HYC1339" s="62">
        <f t="shared" si="1380"/>
        <v>0</v>
      </c>
      <c r="HYD1339" s="62">
        <f t="shared" si="1380"/>
        <v>0</v>
      </c>
      <c r="HYE1339" s="62">
        <f t="shared" si="1380"/>
        <v>0</v>
      </c>
      <c r="HYF1339" s="62">
        <f t="shared" si="1380"/>
        <v>1000000</v>
      </c>
      <c r="HYL1339" s="62" t="s">
        <v>185</v>
      </c>
      <c r="HYM1339" s="62" t="s">
        <v>186</v>
      </c>
      <c r="HYN1339" s="62">
        <f t="shared" ref="HYN1339:HYV1339" si="1381">HYN1333</f>
        <v>1000000</v>
      </c>
      <c r="HYO1339" s="62">
        <f t="shared" si="1381"/>
        <v>0</v>
      </c>
      <c r="HYP1339" s="62">
        <f t="shared" si="1381"/>
        <v>0</v>
      </c>
      <c r="HYQ1339" s="62">
        <f t="shared" si="1381"/>
        <v>1000000</v>
      </c>
      <c r="HYR1339" s="62">
        <f t="shared" si="1381"/>
        <v>0</v>
      </c>
      <c r="HYS1339" s="62">
        <f t="shared" si="1381"/>
        <v>0</v>
      </c>
      <c r="HYT1339" s="62">
        <f t="shared" si="1381"/>
        <v>0</v>
      </c>
      <c r="HYU1339" s="62">
        <f t="shared" si="1381"/>
        <v>0</v>
      </c>
      <c r="HYV1339" s="62">
        <f t="shared" si="1381"/>
        <v>1000000</v>
      </c>
      <c r="HZB1339" s="62" t="s">
        <v>185</v>
      </c>
      <c r="HZC1339" s="62" t="s">
        <v>186</v>
      </c>
      <c r="HZD1339" s="62">
        <f t="shared" ref="HZD1339:HZL1339" si="1382">HZD1333</f>
        <v>1000000</v>
      </c>
      <c r="HZE1339" s="62">
        <f t="shared" si="1382"/>
        <v>0</v>
      </c>
      <c r="HZF1339" s="62">
        <f t="shared" si="1382"/>
        <v>0</v>
      </c>
      <c r="HZG1339" s="62">
        <f t="shared" si="1382"/>
        <v>1000000</v>
      </c>
      <c r="HZH1339" s="62">
        <f t="shared" si="1382"/>
        <v>0</v>
      </c>
      <c r="HZI1339" s="62">
        <f t="shared" si="1382"/>
        <v>0</v>
      </c>
      <c r="HZJ1339" s="62">
        <f t="shared" si="1382"/>
        <v>0</v>
      </c>
      <c r="HZK1339" s="62">
        <f t="shared" si="1382"/>
        <v>0</v>
      </c>
      <c r="HZL1339" s="62">
        <f t="shared" si="1382"/>
        <v>1000000</v>
      </c>
      <c r="HZR1339" s="62" t="s">
        <v>185</v>
      </c>
      <c r="HZS1339" s="62" t="s">
        <v>186</v>
      </c>
      <c r="HZT1339" s="62">
        <f t="shared" ref="HZT1339:IAB1339" si="1383">HZT1333</f>
        <v>1000000</v>
      </c>
      <c r="HZU1339" s="62">
        <f t="shared" si="1383"/>
        <v>0</v>
      </c>
      <c r="HZV1339" s="62">
        <f t="shared" si="1383"/>
        <v>0</v>
      </c>
      <c r="HZW1339" s="62">
        <f t="shared" si="1383"/>
        <v>1000000</v>
      </c>
      <c r="HZX1339" s="62">
        <f t="shared" si="1383"/>
        <v>0</v>
      </c>
      <c r="HZY1339" s="62">
        <f t="shared" si="1383"/>
        <v>0</v>
      </c>
      <c r="HZZ1339" s="62">
        <f t="shared" si="1383"/>
        <v>0</v>
      </c>
      <c r="IAA1339" s="62">
        <f t="shared" si="1383"/>
        <v>0</v>
      </c>
      <c r="IAB1339" s="62">
        <f t="shared" si="1383"/>
        <v>1000000</v>
      </c>
      <c r="IAH1339" s="62" t="s">
        <v>185</v>
      </c>
      <c r="IAI1339" s="62" t="s">
        <v>186</v>
      </c>
      <c r="IAJ1339" s="62">
        <f t="shared" ref="IAJ1339:IAR1339" si="1384">IAJ1333</f>
        <v>1000000</v>
      </c>
      <c r="IAK1339" s="62">
        <f t="shared" si="1384"/>
        <v>0</v>
      </c>
      <c r="IAL1339" s="62">
        <f t="shared" si="1384"/>
        <v>0</v>
      </c>
      <c r="IAM1339" s="62">
        <f t="shared" si="1384"/>
        <v>1000000</v>
      </c>
      <c r="IAN1339" s="62">
        <f t="shared" si="1384"/>
        <v>0</v>
      </c>
      <c r="IAO1339" s="62">
        <f t="shared" si="1384"/>
        <v>0</v>
      </c>
      <c r="IAP1339" s="62">
        <f t="shared" si="1384"/>
        <v>0</v>
      </c>
      <c r="IAQ1339" s="62">
        <f t="shared" si="1384"/>
        <v>0</v>
      </c>
      <c r="IAR1339" s="62">
        <f t="shared" si="1384"/>
        <v>1000000</v>
      </c>
      <c r="IAX1339" s="62" t="s">
        <v>185</v>
      </c>
      <c r="IAY1339" s="62" t="s">
        <v>186</v>
      </c>
      <c r="IAZ1339" s="62">
        <f>IAZ1333</f>
        <v>1000000</v>
      </c>
      <c r="IBA1339" s="62">
        <f>IBA1333</f>
        <v>0</v>
      </c>
      <c r="IBB1339" s="62">
        <f>IBB1333</f>
        <v>0</v>
      </c>
      <c r="IBC1339" s="62">
        <f>IBC1333</f>
        <v>1000000</v>
      </c>
      <c r="IBD1339" s="62">
        <f>IBD1333</f>
        <v>0</v>
      </c>
      <c r="IBE1339" s="62">
        <f>IBE1333</f>
        <v>0</v>
      </c>
      <c r="IBF1339" s="62">
        <f>IBF1333</f>
        <v>0</v>
      </c>
      <c r="IBG1339" s="62">
        <f>IBG1333</f>
        <v>0</v>
      </c>
      <c r="IBH1339" s="62">
        <f>IBH1333</f>
        <v>1000000</v>
      </c>
      <c r="IBN1339" s="62" t="s">
        <v>185</v>
      </c>
      <c r="IBO1339" s="62" t="s">
        <v>186</v>
      </c>
      <c r="IBP1339" s="62">
        <f t="shared" ref="IBP1339:IBX1339" si="1385">IBP1333</f>
        <v>1000000</v>
      </c>
      <c r="IBQ1339" s="62">
        <f t="shared" si="1385"/>
        <v>0</v>
      </c>
      <c r="IBR1339" s="62">
        <f t="shared" si="1385"/>
        <v>0</v>
      </c>
      <c r="IBS1339" s="62">
        <f t="shared" si="1385"/>
        <v>1000000</v>
      </c>
      <c r="IBT1339" s="62">
        <f t="shared" si="1385"/>
        <v>0</v>
      </c>
      <c r="IBU1339" s="62">
        <f t="shared" si="1385"/>
        <v>0</v>
      </c>
      <c r="IBV1339" s="62">
        <f t="shared" si="1385"/>
        <v>0</v>
      </c>
      <c r="IBW1339" s="62">
        <f t="shared" si="1385"/>
        <v>0</v>
      </c>
      <c r="IBX1339" s="62">
        <f t="shared" si="1385"/>
        <v>1000000</v>
      </c>
      <c r="ICD1339" s="62" t="s">
        <v>185</v>
      </c>
      <c r="ICE1339" s="62" t="s">
        <v>186</v>
      </c>
      <c r="ICF1339" s="62">
        <f t="shared" ref="ICF1339:ICN1339" si="1386">ICF1333</f>
        <v>1000000</v>
      </c>
      <c r="ICG1339" s="62">
        <f t="shared" si="1386"/>
        <v>0</v>
      </c>
      <c r="ICH1339" s="62">
        <f t="shared" si="1386"/>
        <v>0</v>
      </c>
      <c r="ICI1339" s="62">
        <f t="shared" si="1386"/>
        <v>1000000</v>
      </c>
      <c r="ICJ1339" s="62">
        <f t="shared" si="1386"/>
        <v>0</v>
      </c>
      <c r="ICK1339" s="62">
        <f t="shared" si="1386"/>
        <v>0</v>
      </c>
      <c r="ICL1339" s="62">
        <f t="shared" si="1386"/>
        <v>0</v>
      </c>
      <c r="ICM1339" s="62">
        <f t="shared" si="1386"/>
        <v>0</v>
      </c>
      <c r="ICN1339" s="62">
        <f t="shared" si="1386"/>
        <v>1000000</v>
      </c>
      <c r="ICT1339" s="62" t="s">
        <v>185</v>
      </c>
      <c r="ICU1339" s="62" t="s">
        <v>186</v>
      </c>
      <c r="ICV1339" s="62">
        <f t="shared" ref="ICV1339:IDD1339" si="1387">ICV1333</f>
        <v>1000000</v>
      </c>
      <c r="ICW1339" s="62">
        <f t="shared" si="1387"/>
        <v>0</v>
      </c>
      <c r="ICX1339" s="62">
        <f t="shared" si="1387"/>
        <v>0</v>
      </c>
      <c r="ICY1339" s="62">
        <f t="shared" si="1387"/>
        <v>1000000</v>
      </c>
      <c r="ICZ1339" s="62">
        <f t="shared" si="1387"/>
        <v>0</v>
      </c>
      <c r="IDA1339" s="62">
        <f t="shared" si="1387"/>
        <v>0</v>
      </c>
      <c r="IDB1339" s="62">
        <f t="shared" si="1387"/>
        <v>0</v>
      </c>
      <c r="IDC1339" s="62">
        <f t="shared" si="1387"/>
        <v>0</v>
      </c>
      <c r="IDD1339" s="62">
        <f t="shared" si="1387"/>
        <v>1000000</v>
      </c>
      <c r="IDJ1339" s="62" t="s">
        <v>185</v>
      </c>
      <c r="IDK1339" s="62" t="s">
        <v>186</v>
      </c>
      <c r="IDL1339" s="62">
        <f t="shared" ref="IDL1339:IDT1339" si="1388">IDL1333</f>
        <v>1000000</v>
      </c>
      <c r="IDM1339" s="62">
        <f t="shared" si="1388"/>
        <v>0</v>
      </c>
      <c r="IDN1339" s="62">
        <f t="shared" si="1388"/>
        <v>0</v>
      </c>
      <c r="IDO1339" s="62">
        <f t="shared" si="1388"/>
        <v>1000000</v>
      </c>
      <c r="IDP1339" s="62">
        <f t="shared" si="1388"/>
        <v>0</v>
      </c>
      <c r="IDQ1339" s="62">
        <f t="shared" si="1388"/>
        <v>0</v>
      </c>
      <c r="IDR1339" s="62">
        <f t="shared" si="1388"/>
        <v>0</v>
      </c>
      <c r="IDS1339" s="62">
        <f t="shared" si="1388"/>
        <v>0</v>
      </c>
      <c r="IDT1339" s="62">
        <f t="shared" si="1388"/>
        <v>1000000</v>
      </c>
      <c r="IDZ1339" s="62" t="s">
        <v>185</v>
      </c>
      <c r="IEA1339" s="62" t="s">
        <v>186</v>
      </c>
      <c r="IEB1339" s="62">
        <f t="shared" ref="IEB1339:IEJ1339" si="1389">IEB1333</f>
        <v>1000000</v>
      </c>
      <c r="IEC1339" s="62">
        <f t="shared" si="1389"/>
        <v>0</v>
      </c>
      <c r="IED1339" s="62">
        <f t="shared" si="1389"/>
        <v>0</v>
      </c>
      <c r="IEE1339" s="62">
        <f t="shared" si="1389"/>
        <v>1000000</v>
      </c>
      <c r="IEF1339" s="62">
        <f t="shared" si="1389"/>
        <v>0</v>
      </c>
      <c r="IEG1339" s="62">
        <f t="shared" si="1389"/>
        <v>0</v>
      </c>
      <c r="IEH1339" s="62">
        <f t="shared" si="1389"/>
        <v>0</v>
      </c>
      <c r="IEI1339" s="62">
        <f t="shared" si="1389"/>
        <v>0</v>
      </c>
      <c r="IEJ1339" s="62">
        <f t="shared" si="1389"/>
        <v>1000000</v>
      </c>
      <c r="IEP1339" s="62" t="s">
        <v>185</v>
      </c>
      <c r="IEQ1339" s="62" t="s">
        <v>186</v>
      </c>
      <c r="IER1339" s="62">
        <f t="shared" ref="IER1339:IEZ1339" si="1390">IER1333</f>
        <v>1000000</v>
      </c>
      <c r="IES1339" s="62">
        <f t="shared" si="1390"/>
        <v>0</v>
      </c>
      <c r="IET1339" s="62">
        <f t="shared" si="1390"/>
        <v>0</v>
      </c>
      <c r="IEU1339" s="62">
        <f t="shared" si="1390"/>
        <v>1000000</v>
      </c>
      <c r="IEV1339" s="62">
        <f t="shared" si="1390"/>
        <v>0</v>
      </c>
      <c r="IEW1339" s="62">
        <f t="shared" si="1390"/>
        <v>0</v>
      </c>
      <c r="IEX1339" s="62">
        <f t="shared" si="1390"/>
        <v>0</v>
      </c>
      <c r="IEY1339" s="62">
        <f t="shared" si="1390"/>
        <v>0</v>
      </c>
      <c r="IEZ1339" s="62">
        <f t="shared" si="1390"/>
        <v>1000000</v>
      </c>
      <c r="IFF1339" s="62" t="s">
        <v>185</v>
      </c>
      <c r="IFG1339" s="62" t="s">
        <v>186</v>
      </c>
      <c r="IFH1339" s="62">
        <f t="shared" ref="IFH1339:IFP1339" si="1391">IFH1333</f>
        <v>1000000</v>
      </c>
      <c r="IFI1339" s="62">
        <f t="shared" si="1391"/>
        <v>0</v>
      </c>
      <c r="IFJ1339" s="62">
        <f t="shared" si="1391"/>
        <v>0</v>
      </c>
      <c r="IFK1339" s="62">
        <f t="shared" si="1391"/>
        <v>1000000</v>
      </c>
      <c r="IFL1339" s="62">
        <f t="shared" si="1391"/>
        <v>0</v>
      </c>
      <c r="IFM1339" s="62">
        <f t="shared" si="1391"/>
        <v>0</v>
      </c>
      <c r="IFN1339" s="62">
        <f t="shared" si="1391"/>
        <v>0</v>
      </c>
      <c r="IFO1339" s="62">
        <f t="shared" si="1391"/>
        <v>0</v>
      </c>
      <c r="IFP1339" s="62">
        <f t="shared" si="1391"/>
        <v>1000000</v>
      </c>
      <c r="IFV1339" s="62" t="s">
        <v>185</v>
      </c>
      <c r="IFW1339" s="62" t="s">
        <v>186</v>
      </c>
      <c r="IFX1339" s="62">
        <f t="shared" ref="IFX1339:IGF1339" si="1392">IFX1333</f>
        <v>1000000</v>
      </c>
      <c r="IFY1339" s="62">
        <f t="shared" si="1392"/>
        <v>0</v>
      </c>
      <c r="IFZ1339" s="62">
        <f t="shared" si="1392"/>
        <v>0</v>
      </c>
      <c r="IGA1339" s="62">
        <f t="shared" si="1392"/>
        <v>1000000</v>
      </c>
      <c r="IGB1339" s="62">
        <f t="shared" si="1392"/>
        <v>0</v>
      </c>
      <c r="IGC1339" s="62">
        <f t="shared" si="1392"/>
        <v>0</v>
      </c>
      <c r="IGD1339" s="62">
        <f t="shared" si="1392"/>
        <v>0</v>
      </c>
      <c r="IGE1339" s="62">
        <f t="shared" si="1392"/>
        <v>0</v>
      </c>
      <c r="IGF1339" s="62">
        <f t="shared" si="1392"/>
        <v>1000000</v>
      </c>
      <c r="IGL1339" s="62" t="s">
        <v>185</v>
      </c>
      <c r="IGM1339" s="62" t="s">
        <v>186</v>
      </c>
      <c r="IGN1339" s="62">
        <f t="shared" ref="IGN1339:IGV1339" si="1393">IGN1333</f>
        <v>1000000</v>
      </c>
      <c r="IGO1339" s="62">
        <f t="shared" si="1393"/>
        <v>0</v>
      </c>
      <c r="IGP1339" s="62">
        <f t="shared" si="1393"/>
        <v>0</v>
      </c>
      <c r="IGQ1339" s="62">
        <f t="shared" si="1393"/>
        <v>1000000</v>
      </c>
      <c r="IGR1339" s="62">
        <f t="shared" si="1393"/>
        <v>0</v>
      </c>
      <c r="IGS1339" s="62">
        <f t="shared" si="1393"/>
        <v>0</v>
      </c>
      <c r="IGT1339" s="62">
        <f t="shared" si="1393"/>
        <v>0</v>
      </c>
      <c r="IGU1339" s="62">
        <f t="shared" si="1393"/>
        <v>0</v>
      </c>
      <c r="IGV1339" s="62">
        <f t="shared" si="1393"/>
        <v>1000000</v>
      </c>
      <c r="IHB1339" s="62" t="s">
        <v>185</v>
      </c>
      <c r="IHC1339" s="62" t="s">
        <v>186</v>
      </c>
      <c r="IHD1339" s="62">
        <f t="shared" ref="IHD1339:IHL1339" si="1394">IHD1333</f>
        <v>1000000</v>
      </c>
      <c r="IHE1339" s="62">
        <f t="shared" si="1394"/>
        <v>0</v>
      </c>
      <c r="IHF1339" s="62">
        <f t="shared" si="1394"/>
        <v>0</v>
      </c>
      <c r="IHG1339" s="62">
        <f t="shared" si="1394"/>
        <v>1000000</v>
      </c>
      <c r="IHH1339" s="62">
        <f t="shared" si="1394"/>
        <v>0</v>
      </c>
      <c r="IHI1339" s="62">
        <f t="shared" si="1394"/>
        <v>0</v>
      </c>
      <c r="IHJ1339" s="62">
        <f t="shared" si="1394"/>
        <v>0</v>
      </c>
      <c r="IHK1339" s="62">
        <f t="shared" si="1394"/>
        <v>0</v>
      </c>
      <c r="IHL1339" s="62">
        <f t="shared" si="1394"/>
        <v>1000000</v>
      </c>
      <c r="IHR1339" s="62" t="s">
        <v>185</v>
      </c>
      <c r="IHS1339" s="62" t="s">
        <v>186</v>
      </c>
      <c r="IHT1339" s="62">
        <f t="shared" ref="IHT1339:IIB1339" si="1395">IHT1333</f>
        <v>1000000</v>
      </c>
      <c r="IHU1339" s="62">
        <f t="shared" si="1395"/>
        <v>0</v>
      </c>
      <c r="IHV1339" s="62">
        <f t="shared" si="1395"/>
        <v>0</v>
      </c>
      <c r="IHW1339" s="62">
        <f t="shared" si="1395"/>
        <v>1000000</v>
      </c>
      <c r="IHX1339" s="62">
        <f t="shared" si="1395"/>
        <v>0</v>
      </c>
      <c r="IHY1339" s="62">
        <f t="shared" si="1395"/>
        <v>0</v>
      </c>
      <c r="IHZ1339" s="62">
        <f t="shared" si="1395"/>
        <v>0</v>
      </c>
      <c r="IIA1339" s="62">
        <f t="shared" si="1395"/>
        <v>0</v>
      </c>
      <c r="IIB1339" s="62">
        <f t="shared" si="1395"/>
        <v>1000000</v>
      </c>
      <c r="IIH1339" s="62" t="s">
        <v>185</v>
      </c>
      <c r="III1339" s="62" t="s">
        <v>186</v>
      </c>
      <c r="IIJ1339" s="62">
        <f t="shared" ref="IIJ1339:IIR1339" si="1396">IIJ1333</f>
        <v>1000000</v>
      </c>
      <c r="IIK1339" s="62">
        <f t="shared" si="1396"/>
        <v>0</v>
      </c>
      <c r="IIL1339" s="62">
        <f t="shared" si="1396"/>
        <v>0</v>
      </c>
      <c r="IIM1339" s="62">
        <f t="shared" si="1396"/>
        <v>1000000</v>
      </c>
      <c r="IIN1339" s="62">
        <f t="shared" si="1396"/>
        <v>0</v>
      </c>
      <c r="IIO1339" s="62">
        <f t="shared" si="1396"/>
        <v>0</v>
      </c>
      <c r="IIP1339" s="62">
        <f t="shared" si="1396"/>
        <v>0</v>
      </c>
      <c r="IIQ1339" s="62">
        <f t="shared" si="1396"/>
        <v>0</v>
      </c>
      <c r="IIR1339" s="62">
        <f t="shared" si="1396"/>
        <v>1000000</v>
      </c>
      <c r="IIX1339" s="62" t="s">
        <v>185</v>
      </c>
      <c r="IIY1339" s="62" t="s">
        <v>186</v>
      </c>
      <c r="IIZ1339" s="62">
        <f t="shared" ref="IIZ1339:IJH1339" si="1397">IIZ1333</f>
        <v>1000000</v>
      </c>
      <c r="IJA1339" s="62">
        <f t="shared" si="1397"/>
        <v>0</v>
      </c>
      <c r="IJB1339" s="62">
        <f t="shared" si="1397"/>
        <v>0</v>
      </c>
      <c r="IJC1339" s="62">
        <f t="shared" si="1397"/>
        <v>1000000</v>
      </c>
      <c r="IJD1339" s="62">
        <f t="shared" si="1397"/>
        <v>0</v>
      </c>
      <c r="IJE1339" s="62">
        <f t="shared" si="1397"/>
        <v>0</v>
      </c>
      <c r="IJF1339" s="62">
        <f t="shared" si="1397"/>
        <v>0</v>
      </c>
      <c r="IJG1339" s="62">
        <f t="shared" si="1397"/>
        <v>0</v>
      </c>
      <c r="IJH1339" s="62">
        <f t="shared" si="1397"/>
        <v>1000000</v>
      </c>
      <c r="IJN1339" s="62" t="s">
        <v>185</v>
      </c>
      <c r="IJO1339" s="62" t="s">
        <v>186</v>
      </c>
      <c r="IJP1339" s="62">
        <f t="shared" ref="IJP1339:IJX1339" si="1398">IJP1333</f>
        <v>1000000</v>
      </c>
      <c r="IJQ1339" s="62">
        <f t="shared" si="1398"/>
        <v>0</v>
      </c>
      <c r="IJR1339" s="62">
        <f t="shared" si="1398"/>
        <v>0</v>
      </c>
      <c r="IJS1339" s="62">
        <f t="shared" si="1398"/>
        <v>1000000</v>
      </c>
      <c r="IJT1339" s="62">
        <f t="shared" si="1398"/>
        <v>0</v>
      </c>
      <c r="IJU1339" s="62">
        <f t="shared" si="1398"/>
        <v>0</v>
      </c>
      <c r="IJV1339" s="62">
        <f t="shared" si="1398"/>
        <v>0</v>
      </c>
      <c r="IJW1339" s="62">
        <f t="shared" si="1398"/>
        <v>0</v>
      </c>
      <c r="IJX1339" s="62">
        <f t="shared" si="1398"/>
        <v>1000000</v>
      </c>
      <c r="IKD1339" s="62" t="s">
        <v>185</v>
      </c>
      <c r="IKE1339" s="62" t="s">
        <v>186</v>
      </c>
      <c r="IKF1339" s="62">
        <f t="shared" ref="IKF1339:IKN1339" si="1399">IKF1333</f>
        <v>1000000</v>
      </c>
      <c r="IKG1339" s="62">
        <f t="shared" si="1399"/>
        <v>0</v>
      </c>
      <c r="IKH1339" s="62">
        <f t="shared" si="1399"/>
        <v>0</v>
      </c>
      <c r="IKI1339" s="62">
        <f t="shared" si="1399"/>
        <v>1000000</v>
      </c>
      <c r="IKJ1339" s="62">
        <f t="shared" si="1399"/>
        <v>0</v>
      </c>
      <c r="IKK1339" s="62">
        <f t="shared" si="1399"/>
        <v>0</v>
      </c>
      <c r="IKL1339" s="62">
        <f t="shared" si="1399"/>
        <v>0</v>
      </c>
      <c r="IKM1339" s="62">
        <f t="shared" si="1399"/>
        <v>0</v>
      </c>
      <c r="IKN1339" s="62">
        <f t="shared" si="1399"/>
        <v>1000000</v>
      </c>
      <c r="IKT1339" s="62" t="s">
        <v>185</v>
      </c>
      <c r="IKU1339" s="62" t="s">
        <v>186</v>
      </c>
      <c r="IKV1339" s="62">
        <f t="shared" ref="IKV1339:ILD1339" si="1400">IKV1333</f>
        <v>1000000</v>
      </c>
      <c r="IKW1339" s="62">
        <f t="shared" si="1400"/>
        <v>0</v>
      </c>
      <c r="IKX1339" s="62">
        <f t="shared" si="1400"/>
        <v>0</v>
      </c>
      <c r="IKY1339" s="62">
        <f t="shared" si="1400"/>
        <v>1000000</v>
      </c>
      <c r="IKZ1339" s="62">
        <f t="shared" si="1400"/>
        <v>0</v>
      </c>
      <c r="ILA1339" s="62">
        <f t="shared" si="1400"/>
        <v>0</v>
      </c>
      <c r="ILB1339" s="62">
        <f t="shared" si="1400"/>
        <v>0</v>
      </c>
      <c r="ILC1339" s="62">
        <f t="shared" si="1400"/>
        <v>0</v>
      </c>
      <c r="ILD1339" s="62">
        <f t="shared" si="1400"/>
        <v>1000000</v>
      </c>
      <c r="ILJ1339" s="62" t="s">
        <v>185</v>
      </c>
      <c r="ILK1339" s="62" t="s">
        <v>186</v>
      </c>
      <c r="ILL1339" s="62">
        <f t="shared" ref="ILL1339:ILT1339" si="1401">ILL1333</f>
        <v>1000000</v>
      </c>
      <c r="ILM1339" s="62">
        <f t="shared" si="1401"/>
        <v>0</v>
      </c>
      <c r="ILN1339" s="62">
        <f t="shared" si="1401"/>
        <v>0</v>
      </c>
      <c r="ILO1339" s="62">
        <f t="shared" si="1401"/>
        <v>1000000</v>
      </c>
      <c r="ILP1339" s="62">
        <f t="shared" si="1401"/>
        <v>0</v>
      </c>
      <c r="ILQ1339" s="62">
        <f t="shared" si="1401"/>
        <v>0</v>
      </c>
      <c r="ILR1339" s="62">
        <f t="shared" si="1401"/>
        <v>0</v>
      </c>
      <c r="ILS1339" s="62">
        <f t="shared" si="1401"/>
        <v>0</v>
      </c>
      <c r="ILT1339" s="62">
        <f t="shared" si="1401"/>
        <v>1000000</v>
      </c>
      <c r="ILZ1339" s="62" t="s">
        <v>185</v>
      </c>
      <c r="IMA1339" s="62" t="s">
        <v>186</v>
      </c>
      <c r="IMB1339" s="62">
        <f t="shared" ref="IMB1339:IMJ1339" si="1402">IMB1333</f>
        <v>1000000</v>
      </c>
      <c r="IMC1339" s="62">
        <f t="shared" si="1402"/>
        <v>0</v>
      </c>
      <c r="IMD1339" s="62">
        <f t="shared" si="1402"/>
        <v>0</v>
      </c>
      <c r="IME1339" s="62">
        <f t="shared" si="1402"/>
        <v>1000000</v>
      </c>
      <c r="IMF1339" s="62">
        <f t="shared" si="1402"/>
        <v>0</v>
      </c>
      <c r="IMG1339" s="62">
        <f t="shared" si="1402"/>
        <v>0</v>
      </c>
      <c r="IMH1339" s="62">
        <f t="shared" si="1402"/>
        <v>0</v>
      </c>
      <c r="IMI1339" s="62">
        <f t="shared" si="1402"/>
        <v>0</v>
      </c>
      <c r="IMJ1339" s="62">
        <f t="shared" si="1402"/>
        <v>1000000</v>
      </c>
      <c r="IMP1339" s="62" t="s">
        <v>185</v>
      </c>
      <c r="IMQ1339" s="62" t="s">
        <v>186</v>
      </c>
      <c r="IMR1339" s="62">
        <f t="shared" ref="IMR1339:IMZ1339" si="1403">IMR1333</f>
        <v>1000000</v>
      </c>
      <c r="IMS1339" s="62">
        <f t="shared" si="1403"/>
        <v>0</v>
      </c>
      <c r="IMT1339" s="62">
        <f t="shared" si="1403"/>
        <v>0</v>
      </c>
      <c r="IMU1339" s="62">
        <f t="shared" si="1403"/>
        <v>1000000</v>
      </c>
      <c r="IMV1339" s="62">
        <f t="shared" si="1403"/>
        <v>0</v>
      </c>
      <c r="IMW1339" s="62">
        <f t="shared" si="1403"/>
        <v>0</v>
      </c>
      <c r="IMX1339" s="62">
        <f t="shared" si="1403"/>
        <v>0</v>
      </c>
      <c r="IMY1339" s="62">
        <f t="shared" si="1403"/>
        <v>0</v>
      </c>
      <c r="IMZ1339" s="62">
        <f t="shared" si="1403"/>
        <v>1000000</v>
      </c>
      <c r="INF1339" s="62" t="s">
        <v>185</v>
      </c>
      <c r="ING1339" s="62" t="s">
        <v>186</v>
      </c>
      <c r="INH1339" s="62">
        <f t="shared" ref="INH1339:INP1339" si="1404">INH1333</f>
        <v>1000000</v>
      </c>
      <c r="INI1339" s="62">
        <f t="shared" si="1404"/>
        <v>0</v>
      </c>
      <c r="INJ1339" s="62">
        <f t="shared" si="1404"/>
        <v>0</v>
      </c>
      <c r="INK1339" s="62">
        <f t="shared" si="1404"/>
        <v>1000000</v>
      </c>
      <c r="INL1339" s="62">
        <f t="shared" si="1404"/>
        <v>0</v>
      </c>
      <c r="INM1339" s="62">
        <f t="shared" si="1404"/>
        <v>0</v>
      </c>
      <c r="INN1339" s="62">
        <f t="shared" si="1404"/>
        <v>0</v>
      </c>
      <c r="INO1339" s="62">
        <f t="shared" si="1404"/>
        <v>0</v>
      </c>
      <c r="INP1339" s="62">
        <f t="shared" si="1404"/>
        <v>1000000</v>
      </c>
      <c r="INV1339" s="62" t="s">
        <v>185</v>
      </c>
      <c r="INW1339" s="62" t="s">
        <v>186</v>
      </c>
      <c r="INX1339" s="62">
        <f t="shared" ref="INX1339:IOF1339" si="1405">INX1333</f>
        <v>1000000</v>
      </c>
      <c r="INY1339" s="62">
        <f t="shared" si="1405"/>
        <v>0</v>
      </c>
      <c r="INZ1339" s="62">
        <f t="shared" si="1405"/>
        <v>0</v>
      </c>
      <c r="IOA1339" s="62">
        <f t="shared" si="1405"/>
        <v>1000000</v>
      </c>
      <c r="IOB1339" s="62">
        <f t="shared" si="1405"/>
        <v>0</v>
      </c>
      <c r="IOC1339" s="62">
        <f t="shared" si="1405"/>
        <v>0</v>
      </c>
      <c r="IOD1339" s="62">
        <f t="shared" si="1405"/>
        <v>0</v>
      </c>
      <c r="IOE1339" s="62">
        <f t="shared" si="1405"/>
        <v>0</v>
      </c>
      <c r="IOF1339" s="62">
        <f t="shared" si="1405"/>
        <v>1000000</v>
      </c>
      <c r="IOL1339" s="62" t="s">
        <v>185</v>
      </c>
      <c r="IOM1339" s="62" t="s">
        <v>186</v>
      </c>
      <c r="ION1339" s="62">
        <f t="shared" ref="ION1339:IOV1339" si="1406">ION1333</f>
        <v>1000000</v>
      </c>
      <c r="IOO1339" s="62">
        <f t="shared" si="1406"/>
        <v>0</v>
      </c>
      <c r="IOP1339" s="62">
        <f t="shared" si="1406"/>
        <v>0</v>
      </c>
      <c r="IOQ1339" s="62">
        <f t="shared" si="1406"/>
        <v>1000000</v>
      </c>
      <c r="IOR1339" s="62">
        <f t="shared" si="1406"/>
        <v>0</v>
      </c>
      <c r="IOS1339" s="62">
        <f t="shared" si="1406"/>
        <v>0</v>
      </c>
      <c r="IOT1339" s="62">
        <f t="shared" si="1406"/>
        <v>0</v>
      </c>
      <c r="IOU1339" s="62">
        <f t="shared" si="1406"/>
        <v>0</v>
      </c>
      <c r="IOV1339" s="62">
        <f t="shared" si="1406"/>
        <v>1000000</v>
      </c>
      <c r="IPB1339" s="62" t="s">
        <v>185</v>
      </c>
      <c r="IPC1339" s="62" t="s">
        <v>186</v>
      </c>
      <c r="IPD1339" s="62">
        <f t="shared" ref="IPD1339:IPL1339" si="1407">IPD1333</f>
        <v>1000000</v>
      </c>
      <c r="IPE1339" s="62">
        <f t="shared" si="1407"/>
        <v>0</v>
      </c>
      <c r="IPF1339" s="62">
        <f t="shared" si="1407"/>
        <v>0</v>
      </c>
      <c r="IPG1339" s="62">
        <f t="shared" si="1407"/>
        <v>1000000</v>
      </c>
      <c r="IPH1339" s="62">
        <f t="shared" si="1407"/>
        <v>0</v>
      </c>
      <c r="IPI1339" s="62">
        <f t="shared" si="1407"/>
        <v>0</v>
      </c>
      <c r="IPJ1339" s="62">
        <f t="shared" si="1407"/>
        <v>0</v>
      </c>
      <c r="IPK1339" s="62">
        <f t="shared" si="1407"/>
        <v>0</v>
      </c>
      <c r="IPL1339" s="62">
        <f t="shared" si="1407"/>
        <v>1000000</v>
      </c>
      <c r="IPR1339" s="62" t="s">
        <v>185</v>
      </c>
      <c r="IPS1339" s="62" t="s">
        <v>186</v>
      </c>
      <c r="IPT1339" s="62">
        <f t="shared" ref="IPT1339:IQB1339" si="1408">IPT1333</f>
        <v>1000000</v>
      </c>
      <c r="IPU1339" s="62">
        <f t="shared" si="1408"/>
        <v>0</v>
      </c>
      <c r="IPV1339" s="62">
        <f t="shared" si="1408"/>
        <v>0</v>
      </c>
      <c r="IPW1339" s="62">
        <f t="shared" si="1408"/>
        <v>1000000</v>
      </c>
      <c r="IPX1339" s="62">
        <f t="shared" si="1408"/>
        <v>0</v>
      </c>
      <c r="IPY1339" s="62">
        <f t="shared" si="1408"/>
        <v>0</v>
      </c>
      <c r="IPZ1339" s="62">
        <f t="shared" si="1408"/>
        <v>0</v>
      </c>
      <c r="IQA1339" s="62">
        <f t="shared" si="1408"/>
        <v>0</v>
      </c>
      <c r="IQB1339" s="62">
        <f t="shared" si="1408"/>
        <v>1000000</v>
      </c>
      <c r="IQH1339" s="62" t="s">
        <v>185</v>
      </c>
      <c r="IQI1339" s="62" t="s">
        <v>186</v>
      </c>
      <c r="IQJ1339" s="62">
        <f t="shared" ref="IQJ1339:IQR1339" si="1409">IQJ1333</f>
        <v>1000000</v>
      </c>
      <c r="IQK1339" s="62">
        <f t="shared" si="1409"/>
        <v>0</v>
      </c>
      <c r="IQL1339" s="62">
        <f t="shared" si="1409"/>
        <v>0</v>
      </c>
      <c r="IQM1339" s="62">
        <f t="shared" si="1409"/>
        <v>1000000</v>
      </c>
      <c r="IQN1339" s="62">
        <f t="shared" si="1409"/>
        <v>0</v>
      </c>
      <c r="IQO1339" s="62">
        <f t="shared" si="1409"/>
        <v>0</v>
      </c>
      <c r="IQP1339" s="62">
        <f t="shared" si="1409"/>
        <v>0</v>
      </c>
      <c r="IQQ1339" s="62">
        <f t="shared" si="1409"/>
        <v>0</v>
      </c>
      <c r="IQR1339" s="62">
        <f t="shared" si="1409"/>
        <v>1000000</v>
      </c>
      <c r="IQX1339" s="62" t="s">
        <v>185</v>
      </c>
      <c r="IQY1339" s="62" t="s">
        <v>186</v>
      </c>
      <c r="IQZ1339" s="62">
        <f t="shared" ref="IQZ1339:IRH1339" si="1410">IQZ1333</f>
        <v>1000000</v>
      </c>
      <c r="IRA1339" s="62">
        <f t="shared" si="1410"/>
        <v>0</v>
      </c>
      <c r="IRB1339" s="62">
        <f t="shared" si="1410"/>
        <v>0</v>
      </c>
      <c r="IRC1339" s="62">
        <f t="shared" si="1410"/>
        <v>1000000</v>
      </c>
      <c r="IRD1339" s="62">
        <f t="shared" si="1410"/>
        <v>0</v>
      </c>
      <c r="IRE1339" s="62">
        <f t="shared" si="1410"/>
        <v>0</v>
      </c>
      <c r="IRF1339" s="62">
        <f t="shared" si="1410"/>
        <v>0</v>
      </c>
      <c r="IRG1339" s="62">
        <f t="shared" si="1410"/>
        <v>0</v>
      </c>
      <c r="IRH1339" s="62">
        <f t="shared" si="1410"/>
        <v>1000000</v>
      </c>
      <c r="IRN1339" s="62" t="s">
        <v>185</v>
      </c>
      <c r="IRO1339" s="62" t="s">
        <v>186</v>
      </c>
      <c r="IRP1339" s="62">
        <f t="shared" ref="IRP1339:IRX1339" si="1411">IRP1333</f>
        <v>1000000</v>
      </c>
      <c r="IRQ1339" s="62">
        <f t="shared" si="1411"/>
        <v>0</v>
      </c>
      <c r="IRR1339" s="62">
        <f t="shared" si="1411"/>
        <v>0</v>
      </c>
      <c r="IRS1339" s="62">
        <f t="shared" si="1411"/>
        <v>1000000</v>
      </c>
      <c r="IRT1339" s="62">
        <f t="shared" si="1411"/>
        <v>0</v>
      </c>
      <c r="IRU1339" s="62">
        <f t="shared" si="1411"/>
        <v>0</v>
      </c>
      <c r="IRV1339" s="62">
        <f t="shared" si="1411"/>
        <v>0</v>
      </c>
      <c r="IRW1339" s="62">
        <f t="shared" si="1411"/>
        <v>0</v>
      </c>
      <c r="IRX1339" s="62">
        <f t="shared" si="1411"/>
        <v>1000000</v>
      </c>
      <c r="ISD1339" s="62" t="s">
        <v>185</v>
      </c>
      <c r="ISE1339" s="62" t="s">
        <v>186</v>
      </c>
      <c r="ISF1339" s="62">
        <f t="shared" ref="ISF1339:ISN1339" si="1412">ISF1333</f>
        <v>1000000</v>
      </c>
      <c r="ISG1339" s="62">
        <f t="shared" si="1412"/>
        <v>0</v>
      </c>
      <c r="ISH1339" s="62">
        <f t="shared" si="1412"/>
        <v>0</v>
      </c>
      <c r="ISI1339" s="62">
        <f t="shared" si="1412"/>
        <v>1000000</v>
      </c>
      <c r="ISJ1339" s="62">
        <f t="shared" si="1412"/>
        <v>0</v>
      </c>
      <c r="ISK1339" s="62">
        <f t="shared" si="1412"/>
        <v>0</v>
      </c>
      <c r="ISL1339" s="62">
        <f t="shared" si="1412"/>
        <v>0</v>
      </c>
      <c r="ISM1339" s="62">
        <f t="shared" si="1412"/>
        <v>0</v>
      </c>
      <c r="ISN1339" s="62">
        <f t="shared" si="1412"/>
        <v>1000000</v>
      </c>
      <c r="IST1339" s="62" t="s">
        <v>185</v>
      </c>
      <c r="ISU1339" s="62" t="s">
        <v>186</v>
      </c>
      <c r="ISV1339" s="62">
        <f t="shared" ref="ISV1339:ITD1339" si="1413">ISV1333</f>
        <v>1000000</v>
      </c>
      <c r="ISW1339" s="62">
        <f t="shared" si="1413"/>
        <v>0</v>
      </c>
      <c r="ISX1339" s="62">
        <f t="shared" si="1413"/>
        <v>0</v>
      </c>
      <c r="ISY1339" s="62">
        <f t="shared" si="1413"/>
        <v>1000000</v>
      </c>
      <c r="ISZ1339" s="62">
        <f t="shared" si="1413"/>
        <v>0</v>
      </c>
      <c r="ITA1339" s="62">
        <f t="shared" si="1413"/>
        <v>0</v>
      </c>
      <c r="ITB1339" s="62">
        <f t="shared" si="1413"/>
        <v>0</v>
      </c>
      <c r="ITC1339" s="62">
        <f t="shared" si="1413"/>
        <v>0</v>
      </c>
      <c r="ITD1339" s="62">
        <f t="shared" si="1413"/>
        <v>1000000</v>
      </c>
      <c r="ITJ1339" s="62" t="s">
        <v>185</v>
      </c>
      <c r="ITK1339" s="62" t="s">
        <v>186</v>
      </c>
      <c r="ITL1339" s="62">
        <f t="shared" ref="ITL1339:ITT1339" si="1414">ITL1333</f>
        <v>1000000</v>
      </c>
      <c r="ITM1339" s="62">
        <f t="shared" si="1414"/>
        <v>0</v>
      </c>
      <c r="ITN1339" s="62">
        <f t="shared" si="1414"/>
        <v>0</v>
      </c>
      <c r="ITO1339" s="62">
        <f t="shared" si="1414"/>
        <v>1000000</v>
      </c>
      <c r="ITP1339" s="62">
        <f t="shared" si="1414"/>
        <v>0</v>
      </c>
      <c r="ITQ1339" s="62">
        <f t="shared" si="1414"/>
        <v>0</v>
      </c>
      <c r="ITR1339" s="62">
        <f t="shared" si="1414"/>
        <v>0</v>
      </c>
      <c r="ITS1339" s="62">
        <f t="shared" si="1414"/>
        <v>0</v>
      </c>
      <c r="ITT1339" s="62">
        <f t="shared" si="1414"/>
        <v>1000000</v>
      </c>
      <c r="ITZ1339" s="62" t="s">
        <v>185</v>
      </c>
      <c r="IUA1339" s="62" t="s">
        <v>186</v>
      </c>
      <c r="IUB1339" s="62">
        <f t="shared" ref="IUB1339:IUJ1339" si="1415">IUB1333</f>
        <v>1000000</v>
      </c>
      <c r="IUC1339" s="62">
        <f t="shared" si="1415"/>
        <v>0</v>
      </c>
      <c r="IUD1339" s="62">
        <f t="shared" si="1415"/>
        <v>0</v>
      </c>
      <c r="IUE1339" s="62">
        <f t="shared" si="1415"/>
        <v>1000000</v>
      </c>
      <c r="IUF1339" s="62">
        <f t="shared" si="1415"/>
        <v>0</v>
      </c>
      <c r="IUG1339" s="62">
        <f t="shared" si="1415"/>
        <v>0</v>
      </c>
      <c r="IUH1339" s="62">
        <f t="shared" si="1415"/>
        <v>0</v>
      </c>
      <c r="IUI1339" s="62">
        <f t="shared" si="1415"/>
        <v>0</v>
      </c>
      <c r="IUJ1339" s="62">
        <f t="shared" si="1415"/>
        <v>1000000</v>
      </c>
      <c r="IUP1339" s="62" t="s">
        <v>185</v>
      </c>
      <c r="IUQ1339" s="62" t="s">
        <v>186</v>
      </c>
      <c r="IUR1339" s="62">
        <f t="shared" ref="IUR1339:IUZ1339" si="1416">IUR1333</f>
        <v>1000000</v>
      </c>
      <c r="IUS1339" s="62">
        <f t="shared" si="1416"/>
        <v>0</v>
      </c>
      <c r="IUT1339" s="62">
        <f t="shared" si="1416"/>
        <v>0</v>
      </c>
      <c r="IUU1339" s="62">
        <f t="shared" si="1416"/>
        <v>1000000</v>
      </c>
      <c r="IUV1339" s="62">
        <f t="shared" si="1416"/>
        <v>0</v>
      </c>
      <c r="IUW1339" s="62">
        <f t="shared" si="1416"/>
        <v>0</v>
      </c>
      <c r="IUX1339" s="62">
        <f t="shared" si="1416"/>
        <v>0</v>
      </c>
      <c r="IUY1339" s="62">
        <f t="shared" si="1416"/>
        <v>0</v>
      </c>
      <c r="IUZ1339" s="62">
        <f t="shared" si="1416"/>
        <v>1000000</v>
      </c>
      <c r="IVF1339" s="62" t="s">
        <v>185</v>
      </c>
      <c r="IVG1339" s="62" t="s">
        <v>186</v>
      </c>
      <c r="IVH1339" s="62">
        <f t="shared" ref="IVH1339:IVP1339" si="1417">IVH1333</f>
        <v>1000000</v>
      </c>
      <c r="IVI1339" s="62">
        <f t="shared" si="1417"/>
        <v>0</v>
      </c>
      <c r="IVJ1339" s="62">
        <f t="shared" si="1417"/>
        <v>0</v>
      </c>
      <c r="IVK1339" s="62">
        <f t="shared" si="1417"/>
        <v>1000000</v>
      </c>
      <c r="IVL1339" s="62">
        <f t="shared" si="1417"/>
        <v>0</v>
      </c>
      <c r="IVM1339" s="62">
        <f t="shared" si="1417"/>
        <v>0</v>
      </c>
      <c r="IVN1339" s="62">
        <f t="shared" si="1417"/>
        <v>0</v>
      </c>
      <c r="IVO1339" s="62">
        <f t="shared" si="1417"/>
        <v>0</v>
      </c>
      <c r="IVP1339" s="62">
        <f t="shared" si="1417"/>
        <v>1000000</v>
      </c>
      <c r="IVV1339" s="62" t="s">
        <v>185</v>
      </c>
      <c r="IVW1339" s="62" t="s">
        <v>186</v>
      </c>
      <c r="IVX1339" s="62">
        <f t="shared" ref="IVX1339:IWF1339" si="1418">IVX1333</f>
        <v>1000000</v>
      </c>
      <c r="IVY1339" s="62">
        <f t="shared" si="1418"/>
        <v>0</v>
      </c>
      <c r="IVZ1339" s="62">
        <f t="shared" si="1418"/>
        <v>0</v>
      </c>
      <c r="IWA1339" s="62">
        <f t="shared" si="1418"/>
        <v>1000000</v>
      </c>
      <c r="IWB1339" s="62">
        <f t="shared" si="1418"/>
        <v>0</v>
      </c>
      <c r="IWC1339" s="62">
        <f t="shared" si="1418"/>
        <v>0</v>
      </c>
      <c r="IWD1339" s="62">
        <f t="shared" si="1418"/>
        <v>0</v>
      </c>
      <c r="IWE1339" s="62">
        <f t="shared" si="1418"/>
        <v>0</v>
      </c>
      <c r="IWF1339" s="62">
        <f t="shared" si="1418"/>
        <v>1000000</v>
      </c>
      <c r="IWL1339" s="62" t="s">
        <v>185</v>
      </c>
      <c r="IWM1339" s="62" t="s">
        <v>186</v>
      </c>
      <c r="IWN1339" s="62">
        <f t="shared" ref="IWN1339:IWV1339" si="1419">IWN1333</f>
        <v>1000000</v>
      </c>
      <c r="IWO1339" s="62">
        <f t="shared" si="1419"/>
        <v>0</v>
      </c>
      <c r="IWP1339" s="62">
        <f t="shared" si="1419"/>
        <v>0</v>
      </c>
      <c r="IWQ1339" s="62">
        <f t="shared" si="1419"/>
        <v>1000000</v>
      </c>
      <c r="IWR1339" s="62">
        <f t="shared" si="1419"/>
        <v>0</v>
      </c>
      <c r="IWS1339" s="62">
        <f t="shared" si="1419"/>
        <v>0</v>
      </c>
      <c r="IWT1339" s="62">
        <f t="shared" si="1419"/>
        <v>0</v>
      </c>
      <c r="IWU1339" s="62">
        <f t="shared" si="1419"/>
        <v>0</v>
      </c>
      <c r="IWV1339" s="62">
        <f t="shared" si="1419"/>
        <v>1000000</v>
      </c>
      <c r="IXB1339" s="62" t="s">
        <v>185</v>
      </c>
      <c r="IXC1339" s="62" t="s">
        <v>186</v>
      </c>
      <c r="IXD1339" s="62">
        <f t="shared" ref="IXD1339:IXL1339" si="1420">IXD1333</f>
        <v>1000000</v>
      </c>
      <c r="IXE1339" s="62">
        <f t="shared" si="1420"/>
        <v>0</v>
      </c>
      <c r="IXF1339" s="62">
        <f t="shared" si="1420"/>
        <v>0</v>
      </c>
      <c r="IXG1339" s="62">
        <f t="shared" si="1420"/>
        <v>1000000</v>
      </c>
      <c r="IXH1339" s="62">
        <f t="shared" si="1420"/>
        <v>0</v>
      </c>
      <c r="IXI1339" s="62">
        <f t="shared" si="1420"/>
        <v>0</v>
      </c>
      <c r="IXJ1339" s="62">
        <f t="shared" si="1420"/>
        <v>0</v>
      </c>
      <c r="IXK1339" s="62">
        <f t="shared" si="1420"/>
        <v>0</v>
      </c>
      <c r="IXL1339" s="62">
        <f t="shared" si="1420"/>
        <v>1000000</v>
      </c>
      <c r="IXR1339" s="62" t="s">
        <v>185</v>
      </c>
      <c r="IXS1339" s="62" t="s">
        <v>186</v>
      </c>
      <c r="IXT1339" s="62">
        <f t="shared" ref="IXT1339:IYB1339" si="1421">IXT1333</f>
        <v>1000000</v>
      </c>
      <c r="IXU1339" s="62">
        <f t="shared" si="1421"/>
        <v>0</v>
      </c>
      <c r="IXV1339" s="62">
        <f t="shared" si="1421"/>
        <v>0</v>
      </c>
      <c r="IXW1339" s="62">
        <f t="shared" si="1421"/>
        <v>1000000</v>
      </c>
      <c r="IXX1339" s="62">
        <f t="shared" si="1421"/>
        <v>0</v>
      </c>
      <c r="IXY1339" s="62">
        <f t="shared" si="1421"/>
        <v>0</v>
      </c>
      <c r="IXZ1339" s="62">
        <f t="shared" si="1421"/>
        <v>0</v>
      </c>
      <c r="IYA1339" s="62">
        <f t="shared" si="1421"/>
        <v>0</v>
      </c>
      <c r="IYB1339" s="62">
        <f t="shared" si="1421"/>
        <v>1000000</v>
      </c>
      <c r="IYH1339" s="62" t="s">
        <v>185</v>
      </c>
      <c r="IYI1339" s="62" t="s">
        <v>186</v>
      </c>
      <c r="IYJ1339" s="62">
        <f t="shared" ref="IYJ1339:IYR1339" si="1422">IYJ1333</f>
        <v>1000000</v>
      </c>
      <c r="IYK1339" s="62">
        <f t="shared" si="1422"/>
        <v>0</v>
      </c>
      <c r="IYL1339" s="62">
        <f t="shared" si="1422"/>
        <v>0</v>
      </c>
      <c r="IYM1339" s="62">
        <f t="shared" si="1422"/>
        <v>1000000</v>
      </c>
      <c r="IYN1339" s="62">
        <f t="shared" si="1422"/>
        <v>0</v>
      </c>
      <c r="IYO1339" s="62">
        <f t="shared" si="1422"/>
        <v>0</v>
      </c>
      <c r="IYP1339" s="62">
        <f t="shared" si="1422"/>
        <v>0</v>
      </c>
      <c r="IYQ1339" s="62">
        <f t="shared" si="1422"/>
        <v>0</v>
      </c>
      <c r="IYR1339" s="62">
        <f t="shared" si="1422"/>
        <v>1000000</v>
      </c>
      <c r="IYX1339" s="62" t="s">
        <v>185</v>
      </c>
      <c r="IYY1339" s="62" t="s">
        <v>186</v>
      </c>
      <c r="IYZ1339" s="62">
        <f t="shared" ref="IYZ1339:IZH1339" si="1423">IYZ1333</f>
        <v>1000000</v>
      </c>
      <c r="IZA1339" s="62">
        <f t="shared" si="1423"/>
        <v>0</v>
      </c>
      <c r="IZB1339" s="62">
        <f t="shared" si="1423"/>
        <v>0</v>
      </c>
      <c r="IZC1339" s="62">
        <f t="shared" si="1423"/>
        <v>1000000</v>
      </c>
      <c r="IZD1339" s="62">
        <f t="shared" si="1423"/>
        <v>0</v>
      </c>
      <c r="IZE1339" s="62">
        <f t="shared" si="1423"/>
        <v>0</v>
      </c>
      <c r="IZF1339" s="62">
        <f t="shared" si="1423"/>
        <v>0</v>
      </c>
      <c r="IZG1339" s="62">
        <f t="shared" si="1423"/>
        <v>0</v>
      </c>
      <c r="IZH1339" s="62">
        <f t="shared" si="1423"/>
        <v>1000000</v>
      </c>
      <c r="IZN1339" s="62" t="s">
        <v>185</v>
      </c>
      <c r="IZO1339" s="62" t="s">
        <v>186</v>
      </c>
      <c r="IZP1339" s="62">
        <f t="shared" ref="IZP1339:IZX1339" si="1424">IZP1333</f>
        <v>1000000</v>
      </c>
      <c r="IZQ1339" s="62">
        <f t="shared" si="1424"/>
        <v>0</v>
      </c>
      <c r="IZR1339" s="62">
        <f t="shared" si="1424"/>
        <v>0</v>
      </c>
      <c r="IZS1339" s="62">
        <f t="shared" si="1424"/>
        <v>1000000</v>
      </c>
      <c r="IZT1339" s="62">
        <f t="shared" si="1424"/>
        <v>0</v>
      </c>
      <c r="IZU1339" s="62">
        <f t="shared" si="1424"/>
        <v>0</v>
      </c>
      <c r="IZV1339" s="62">
        <f t="shared" si="1424"/>
        <v>0</v>
      </c>
      <c r="IZW1339" s="62">
        <f t="shared" si="1424"/>
        <v>0</v>
      </c>
      <c r="IZX1339" s="62">
        <f t="shared" si="1424"/>
        <v>1000000</v>
      </c>
      <c r="JAD1339" s="62" t="s">
        <v>185</v>
      </c>
      <c r="JAE1339" s="62" t="s">
        <v>186</v>
      </c>
      <c r="JAF1339" s="62">
        <f t="shared" ref="JAF1339:JAN1339" si="1425">JAF1333</f>
        <v>1000000</v>
      </c>
      <c r="JAG1339" s="62">
        <f t="shared" si="1425"/>
        <v>0</v>
      </c>
      <c r="JAH1339" s="62">
        <f t="shared" si="1425"/>
        <v>0</v>
      </c>
      <c r="JAI1339" s="62">
        <f t="shared" si="1425"/>
        <v>1000000</v>
      </c>
      <c r="JAJ1339" s="62">
        <f t="shared" si="1425"/>
        <v>0</v>
      </c>
      <c r="JAK1339" s="62">
        <f t="shared" si="1425"/>
        <v>0</v>
      </c>
      <c r="JAL1339" s="62">
        <f t="shared" si="1425"/>
        <v>0</v>
      </c>
      <c r="JAM1339" s="62">
        <f t="shared" si="1425"/>
        <v>0</v>
      </c>
      <c r="JAN1339" s="62">
        <f t="shared" si="1425"/>
        <v>1000000</v>
      </c>
      <c r="JAT1339" s="62" t="s">
        <v>185</v>
      </c>
      <c r="JAU1339" s="62" t="s">
        <v>186</v>
      </c>
      <c r="JAV1339" s="62">
        <f t="shared" ref="JAV1339:JBD1339" si="1426">JAV1333</f>
        <v>1000000</v>
      </c>
      <c r="JAW1339" s="62">
        <f t="shared" si="1426"/>
        <v>0</v>
      </c>
      <c r="JAX1339" s="62">
        <f t="shared" si="1426"/>
        <v>0</v>
      </c>
      <c r="JAY1339" s="62">
        <f t="shared" si="1426"/>
        <v>1000000</v>
      </c>
      <c r="JAZ1339" s="62">
        <f t="shared" si="1426"/>
        <v>0</v>
      </c>
      <c r="JBA1339" s="62">
        <f t="shared" si="1426"/>
        <v>0</v>
      </c>
      <c r="JBB1339" s="62">
        <f t="shared" si="1426"/>
        <v>0</v>
      </c>
      <c r="JBC1339" s="62">
        <f t="shared" si="1426"/>
        <v>0</v>
      </c>
      <c r="JBD1339" s="62">
        <f t="shared" si="1426"/>
        <v>1000000</v>
      </c>
      <c r="JBJ1339" s="62" t="s">
        <v>185</v>
      </c>
      <c r="JBK1339" s="62" t="s">
        <v>186</v>
      </c>
      <c r="JBL1339" s="62">
        <f t="shared" ref="JBL1339:JBT1339" si="1427">JBL1333</f>
        <v>1000000</v>
      </c>
      <c r="JBM1339" s="62">
        <f t="shared" si="1427"/>
        <v>0</v>
      </c>
      <c r="JBN1339" s="62">
        <f t="shared" si="1427"/>
        <v>0</v>
      </c>
      <c r="JBO1339" s="62">
        <f t="shared" si="1427"/>
        <v>1000000</v>
      </c>
      <c r="JBP1339" s="62">
        <f t="shared" si="1427"/>
        <v>0</v>
      </c>
      <c r="JBQ1339" s="62">
        <f t="shared" si="1427"/>
        <v>0</v>
      </c>
      <c r="JBR1339" s="62">
        <f t="shared" si="1427"/>
        <v>0</v>
      </c>
      <c r="JBS1339" s="62">
        <f t="shared" si="1427"/>
        <v>0</v>
      </c>
      <c r="JBT1339" s="62">
        <f t="shared" si="1427"/>
        <v>1000000</v>
      </c>
      <c r="JBZ1339" s="62" t="s">
        <v>185</v>
      </c>
      <c r="JCA1339" s="62" t="s">
        <v>186</v>
      </c>
      <c r="JCB1339" s="62">
        <f t="shared" ref="JCB1339:JCJ1339" si="1428">JCB1333</f>
        <v>1000000</v>
      </c>
      <c r="JCC1339" s="62">
        <f t="shared" si="1428"/>
        <v>0</v>
      </c>
      <c r="JCD1339" s="62">
        <f t="shared" si="1428"/>
        <v>0</v>
      </c>
      <c r="JCE1339" s="62">
        <f t="shared" si="1428"/>
        <v>1000000</v>
      </c>
      <c r="JCF1339" s="62">
        <f t="shared" si="1428"/>
        <v>0</v>
      </c>
      <c r="JCG1339" s="62">
        <f t="shared" si="1428"/>
        <v>0</v>
      </c>
      <c r="JCH1339" s="62">
        <f t="shared" si="1428"/>
        <v>0</v>
      </c>
      <c r="JCI1339" s="62">
        <f t="shared" si="1428"/>
        <v>0</v>
      </c>
      <c r="JCJ1339" s="62">
        <f t="shared" si="1428"/>
        <v>1000000</v>
      </c>
      <c r="JCP1339" s="62" t="s">
        <v>185</v>
      </c>
      <c r="JCQ1339" s="62" t="s">
        <v>186</v>
      </c>
      <c r="JCR1339" s="62">
        <f t="shared" ref="JCR1339:JCZ1339" si="1429">JCR1333</f>
        <v>1000000</v>
      </c>
      <c r="JCS1339" s="62">
        <f t="shared" si="1429"/>
        <v>0</v>
      </c>
      <c r="JCT1339" s="62">
        <f t="shared" si="1429"/>
        <v>0</v>
      </c>
      <c r="JCU1339" s="62">
        <f t="shared" si="1429"/>
        <v>1000000</v>
      </c>
      <c r="JCV1339" s="62">
        <f t="shared" si="1429"/>
        <v>0</v>
      </c>
      <c r="JCW1339" s="62">
        <f t="shared" si="1429"/>
        <v>0</v>
      </c>
      <c r="JCX1339" s="62">
        <f t="shared" si="1429"/>
        <v>0</v>
      </c>
      <c r="JCY1339" s="62">
        <f t="shared" si="1429"/>
        <v>0</v>
      </c>
      <c r="JCZ1339" s="62">
        <f t="shared" si="1429"/>
        <v>1000000</v>
      </c>
      <c r="JDF1339" s="62" t="s">
        <v>185</v>
      </c>
      <c r="JDG1339" s="62" t="s">
        <v>186</v>
      </c>
      <c r="JDH1339" s="62">
        <f t="shared" ref="JDH1339:JDP1339" si="1430">JDH1333</f>
        <v>1000000</v>
      </c>
      <c r="JDI1339" s="62">
        <f t="shared" si="1430"/>
        <v>0</v>
      </c>
      <c r="JDJ1339" s="62">
        <f t="shared" si="1430"/>
        <v>0</v>
      </c>
      <c r="JDK1339" s="62">
        <f t="shared" si="1430"/>
        <v>1000000</v>
      </c>
      <c r="JDL1339" s="62">
        <f t="shared" si="1430"/>
        <v>0</v>
      </c>
      <c r="JDM1339" s="62">
        <f t="shared" si="1430"/>
        <v>0</v>
      </c>
      <c r="JDN1339" s="62">
        <f t="shared" si="1430"/>
        <v>0</v>
      </c>
      <c r="JDO1339" s="62">
        <f t="shared" si="1430"/>
        <v>0</v>
      </c>
      <c r="JDP1339" s="62">
        <f t="shared" si="1430"/>
        <v>1000000</v>
      </c>
      <c r="JDV1339" s="62" t="s">
        <v>185</v>
      </c>
      <c r="JDW1339" s="62" t="s">
        <v>186</v>
      </c>
      <c r="JDX1339" s="62">
        <f t="shared" ref="JDX1339:JEF1339" si="1431">JDX1333</f>
        <v>1000000</v>
      </c>
      <c r="JDY1339" s="62">
        <f t="shared" si="1431"/>
        <v>0</v>
      </c>
      <c r="JDZ1339" s="62">
        <f t="shared" si="1431"/>
        <v>0</v>
      </c>
      <c r="JEA1339" s="62">
        <f t="shared" si="1431"/>
        <v>1000000</v>
      </c>
      <c r="JEB1339" s="62">
        <f t="shared" si="1431"/>
        <v>0</v>
      </c>
      <c r="JEC1339" s="62">
        <f t="shared" si="1431"/>
        <v>0</v>
      </c>
      <c r="JED1339" s="62">
        <f t="shared" si="1431"/>
        <v>0</v>
      </c>
      <c r="JEE1339" s="62">
        <f t="shared" si="1431"/>
        <v>0</v>
      </c>
      <c r="JEF1339" s="62">
        <f t="shared" si="1431"/>
        <v>1000000</v>
      </c>
      <c r="JEL1339" s="62" t="s">
        <v>185</v>
      </c>
      <c r="JEM1339" s="62" t="s">
        <v>186</v>
      </c>
      <c r="JEN1339" s="62">
        <f t="shared" ref="JEN1339:JEV1339" si="1432">JEN1333</f>
        <v>1000000</v>
      </c>
      <c r="JEO1339" s="62">
        <f t="shared" si="1432"/>
        <v>0</v>
      </c>
      <c r="JEP1339" s="62">
        <f t="shared" si="1432"/>
        <v>0</v>
      </c>
      <c r="JEQ1339" s="62">
        <f t="shared" si="1432"/>
        <v>1000000</v>
      </c>
      <c r="JER1339" s="62">
        <f t="shared" si="1432"/>
        <v>0</v>
      </c>
      <c r="JES1339" s="62">
        <f t="shared" si="1432"/>
        <v>0</v>
      </c>
      <c r="JET1339" s="62">
        <f t="shared" si="1432"/>
        <v>0</v>
      </c>
      <c r="JEU1339" s="62">
        <f t="shared" si="1432"/>
        <v>0</v>
      </c>
      <c r="JEV1339" s="62">
        <f t="shared" si="1432"/>
        <v>1000000</v>
      </c>
      <c r="JFB1339" s="62" t="s">
        <v>185</v>
      </c>
      <c r="JFC1339" s="62" t="s">
        <v>186</v>
      </c>
      <c r="JFD1339" s="62">
        <f t="shared" ref="JFD1339:JFL1339" si="1433">JFD1333</f>
        <v>1000000</v>
      </c>
      <c r="JFE1339" s="62">
        <f t="shared" si="1433"/>
        <v>0</v>
      </c>
      <c r="JFF1339" s="62">
        <f t="shared" si="1433"/>
        <v>0</v>
      </c>
      <c r="JFG1339" s="62">
        <f t="shared" si="1433"/>
        <v>1000000</v>
      </c>
      <c r="JFH1339" s="62">
        <f t="shared" si="1433"/>
        <v>0</v>
      </c>
      <c r="JFI1339" s="62">
        <f t="shared" si="1433"/>
        <v>0</v>
      </c>
      <c r="JFJ1339" s="62">
        <f t="shared" si="1433"/>
        <v>0</v>
      </c>
      <c r="JFK1339" s="62">
        <f t="shared" si="1433"/>
        <v>0</v>
      </c>
      <c r="JFL1339" s="62">
        <f t="shared" si="1433"/>
        <v>1000000</v>
      </c>
      <c r="JFR1339" s="62" t="s">
        <v>185</v>
      </c>
      <c r="JFS1339" s="62" t="s">
        <v>186</v>
      </c>
      <c r="JFT1339" s="62">
        <f t="shared" ref="JFT1339:JGB1339" si="1434">JFT1333</f>
        <v>1000000</v>
      </c>
      <c r="JFU1339" s="62">
        <f t="shared" si="1434"/>
        <v>0</v>
      </c>
      <c r="JFV1339" s="62">
        <f t="shared" si="1434"/>
        <v>0</v>
      </c>
      <c r="JFW1339" s="62">
        <f t="shared" si="1434"/>
        <v>1000000</v>
      </c>
      <c r="JFX1339" s="62">
        <f t="shared" si="1434"/>
        <v>0</v>
      </c>
      <c r="JFY1339" s="62">
        <f t="shared" si="1434"/>
        <v>0</v>
      </c>
      <c r="JFZ1339" s="62">
        <f t="shared" si="1434"/>
        <v>0</v>
      </c>
      <c r="JGA1339" s="62">
        <f t="shared" si="1434"/>
        <v>0</v>
      </c>
      <c r="JGB1339" s="62">
        <f t="shared" si="1434"/>
        <v>1000000</v>
      </c>
      <c r="JGH1339" s="62" t="s">
        <v>185</v>
      </c>
      <c r="JGI1339" s="62" t="s">
        <v>186</v>
      </c>
      <c r="JGJ1339" s="62">
        <f t="shared" ref="JGJ1339:JGR1339" si="1435">JGJ1333</f>
        <v>1000000</v>
      </c>
      <c r="JGK1339" s="62">
        <f t="shared" si="1435"/>
        <v>0</v>
      </c>
      <c r="JGL1339" s="62">
        <f t="shared" si="1435"/>
        <v>0</v>
      </c>
      <c r="JGM1339" s="62">
        <f t="shared" si="1435"/>
        <v>1000000</v>
      </c>
      <c r="JGN1339" s="62">
        <f t="shared" si="1435"/>
        <v>0</v>
      </c>
      <c r="JGO1339" s="62">
        <f t="shared" si="1435"/>
        <v>0</v>
      </c>
      <c r="JGP1339" s="62">
        <f t="shared" si="1435"/>
        <v>0</v>
      </c>
      <c r="JGQ1339" s="62">
        <f t="shared" si="1435"/>
        <v>0</v>
      </c>
      <c r="JGR1339" s="62">
        <f t="shared" si="1435"/>
        <v>1000000</v>
      </c>
      <c r="JGX1339" s="62" t="s">
        <v>185</v>
      </c>
      <c r="JGY1339" s="62" t="s">
        <v>186</v>
      </c>
      <c r="JGZ1339" s="62">
        <f t="shared" ref="JGZ1339:JHH1339" si="1436">JGZ1333</f>
        <v>1000000</v>
      </c>
      <c r="JHA1339" s="62">
        <f t="shared" si="1436"/>
        <v>0</v>
      </c>
      <c r="JHB1339" s="62">
        <f t="shared" si="1436"/>
        <v>0</v>
      </c>
      <c r="JHC1339" s="62">
        <f t="shared" si="1436"/>
        <v>1000000</v>
      </c>
      <c r="JHD1339" s="62">
        <f t="shared" si="1436"/>
        <v>0</v>
      </c>
      <c r="JHE1339" s="62">
        <f t="shared" si="1436"/>
        <v>0</v>
      </c>
      <c r="JHF1339" s="62">
        <f t="shared" si="1436"/>
        <v>0</v>
      </c>
      <c r="JHG1339" s="62">
        <f t="shared" si="1436"/>
        <v>0</v>
      </c>
      <c r="JHH1339" s="62">
        <f t="shared" si="1436"/>
        <v>1000000</v>
      </c>
      <c r="JHN1339" s="62" t="s">
        <v>185</v>
      </c>
      <c r="JHO1339" s="62" t="s">
        <v>186</v>
      </c>
      <c r="JHP1339" s="62">
        <f t="shared" ref="JHP1339:JHX1339" si="1437">JHP1333</f>
        <v>1000000</v>
      </c>
      <c r="JHQ1339" s="62">
        <f t="shared" si="1437"/>
        <v>0</v>
      </c>
      <c r="JHR1339" s="62">
        <f t="shared" si="1437"/>
        <v>0</v>
      </c>
      <c r="JHS1339" s="62">
        <f t="shared" si="1437"/>
        <v>1000000</v>
      </c>
      <c r="JHT1339" s="62">
        <f t="shared" si="1437"/>
        <v>0</v>
      </c>
      <c r="JHU1339" s="62">
        <f t="shared" si="1437"/>
        <v>0</v>
      </c>
      <c r="JHV1339" s="62">
        <f t="shared" si="1437"/>
        <v>0</v>
      </c>
      <c r="JHW1339" s="62">
        <f t="shared" si="1437"/>
        <v>0</v>
      </c>
      <c r="JHX1339" s="62">
        <f t="shared" si="1437"/>
        <v>1000000</v>
      </c>
      <c r="JID1339" s="62" t="s">
        <v>185</v>
      </c>
      <c r="JIE1339" s="62" t="s">
        <v>186</v>
      </c>
      <c r="JIF1339" s="62">
        <f t="shared" ref="JIF1339:JIN1339" si="1438">JIF1333</f>
        <v>1000000</v>
      </c>
      <c r="JIG1339" s="62">
        <f t="shared" si="1438"/>
        <v>0</v>
      </c>
      <c r="JIH1339" s="62">
        <f t="shared" si="1438"/>
        <v>0</v>
      </c>
      <c r="JII1339" s="62">
        <f t="shared" si="1438"/>
        <v>1000000</v>
      </c>
      <c r="JIJ1339" s="62">
        <f t="shared" si="1438"/>
        <v>0</v>
      </c>
      <c r="JIK1339" s="62">
        <f t="shared" si="1438"/>
        <v>0</v>
      </c>
      <c r="JIL1339" s="62">
        <f t="shared" si="1438"/>
        <v>0</v>
      </c>
      <c r="JIM1339" s="62">
        <f t="shared" si="1438"/>
        <v>0</v>
      </c>
      <c r="JIN1339" s="62">
        <f t="shared" si="1438"/>
        <v>1000000</v>
      </c>
      <c r="JIT1339" s="62" t="s">
        <v>185</v>
      </c>
      <c r="JIU1339" s="62" t="s">
        <v>186</v>
      </c>
      <c r="JIV1339" s="62">
        <f t="shared" ref="JIV1339:JJD1339" si="1439">JIV1333</f>
        <v>1000000</v>
      </c>
      <c r="JIW1339" s="62">
        <f t="shared" si="1439"/>
        <v>0</v>
      </c>
      <c r="JIX1339" s="62">
        <f t="shared" si="1439"/>
        <v>0</v>
      </c>
      <c r="JIY1339" s="62">
        <f t="shared" si="1439"/>
        <v>1000000</v>
      </c>
      <c r="JIZ1339" s="62">
        <f t="shared" si="1439"/>
        <v>0</v>
      </c>
      <c r="JJA1339" s="62">
        <f t="shared" si="1439"/>
        <v>0</v>
      </c>
      <c r="JJB1339" s="62">
        <f t="shared" si="1439"/>
        <v>0</v>
      </c>
      <c r="JJC1339" s="62">
        <f t="shared" si="1439"/>
        <v>0</v>
      </c>
      <c r="JJD1339" s="62">
        <f t="shared" si="1439"/>
        <v>1000000</v>
      </c>
      <c r="JJJ1339" s="62" t="s">
        <v>185</v>
      </c>
      <c r="JJK1339" s="62" t="s">
        <v>186</v>
      </c>
      <c r="JJL1339" s="62">
        <f t="shared" ref="JJL1339:JJT1339" si="1440">JJL1333</f>
        <v>1000000</v>
      </c>
      <c r="JJM1339" s="62">
        <f t="shared" si="1440"/>
        <v>0</v>
      </c>
      <c r="JJN1339" s="62">
        <f t="shared" si="1440"/>
        <v>0</v>
      </c>
      <c r="JJO1339" s="62">
        <f t="shared" si="1440"/>
        <v>1000000</v>
      </c>
      <c r="JJP1339" s="62">
        <f t="shared" si="1440"/>
        <v>0</v>
      </c>
      <c r="JJQ1339" s="62">
        <f t="shared" si="1440"/>
        <v>0</v>
      </c>
      <c r="JJR1339" s="62">
        <f t="shared" si="1440"/>
        <v>0</v>
      </c>
      <c r="JJS1339" s="62">
        <f t="shared" si="1440"/>
        <v>0</v>
      </c>
      <c r="JJT1339" s="62">
        <f t="shared" si="1440"/>
        <v>1000000</v>
      </c>
      <c r="JJZ1339" s="62" t="s">
        <v>185</v>
      </c>
      <c r="JKA1339" s="62" t="s">
        <v>186</v>
      </c>
      <c r="JKB1339" s="62">
        <f t="shared" ref="JKB1339:JKJ1339" si="1441">JKB1333</f>
        <v>1000000</v>
      </c>
      <c r="JKC1339" s="62">
        <f t="shared" si="1441"/>
        <v>0</v>
      </c>
      <c r="JKD1339" s="62">
        <f t="shared" si="1441"/>
        <v>0</v>
      </c>
      <c r="JKE1339" s="62">
        <f t="shared" si="1441"/>
        <v>1000000</v>
      </c>
      <c r="JKF1339" s="62">
        <f t="shared" si="1441"/>
        <v>0</v>
      </c>
      <c r="JKG1339" s="62">
        <f t="shared" si="1441"/>
        <v>0</v>
      </c>
      <c r="JKH1339" s="62">
        <f t="shared" si="1441"/>
        <v>0</v>
      </c>
      <c r="JKI1339" s="62">
        <f t="shared" si="1441"/>
        <v>0</v>
      </c>
      <c r="JKJ1339" s="62">
        <f t="shared" si="1441"/>
        <v>1000000</v>
      </c>
      <c r="JKP1339" s="62" t="s">
        <v>185</v>
      </c>
      <c r="JKQ1339" s="62" t="s">
        <v>186</v>
      </c>
      <c r="JKR1339" s="62">
        <f t="shared" ref="JKR1339:JKZ1339" si="1442">JKR1333</f>
        <v>1000000</v>
      </c>
      <c r="JKS1339" s="62">
        <f t="shared" si="1442"/>
        <v>0</v>
      </c>
      <c r="JKT1339" s="62">
        <f t="shared" si="1442"/>
        <v>0</v>
      </c>
      <c r="JKU1339" s="62">
        <f t="shared" si="1442"/>
        <v>1000000</v>
      </c>
      <c r="JKV1339" s="62">
        <f t="shared" si="1442"/>
        <v>0</v>
      </c>
      <c r="JKW1339" s="62">
        <f t="shared" si="1442"/>
        <v>0</v>
      </c>
      <c r="JKX1339" s="62">
        <f t="shared" si="1442"/>
        <v>0</v>
      </c>
      <c r="JKY1339" s="62">
        <f t="shared" si="1442"/>
        <v>0</v>
      </c>
      <c r="JKZ1339" s="62">
        <f t="shared" si="1442"/>
        <v>1000000</v>
      </c>
      <c r="JLF1339" s="62" t="s">
        <v>185</v>
      </c>
      <c r="JLG1339" s="62" t="s">
        <v>186</v>
      </c>
      <c r="JLH1339" s="62">
        <f t="shared" ref="JLH1339:JLP1339" si="1443">JLH1333</f>
        <v>1000000</v>
      </c>
      <c r="JLI1339" s="62">
        <f t="shared" si="1443"/>
        <v>0</v>
      </c>
      <c r="JLJ1339" s="62">
        <f t="shared" si="1443"/>
        <v>0</v>
      </c>
      <c r="JLK1339" s="62">
        <f t="shared" si="1443"/>
        <v>1000000</v>
      </c>
      <c r="JLL1339" s="62">
        <f t="shared" si="1443"/>
        <v>0</v>
      </c>
      <c r="JLM1339" s="62">
        <f t="shared" si="1443"/>
        <v>0</v>
      </c>
      <c r="JLN1339" s="62">
        <f t="shared" si="1443"/>
        <v>0</v>
      </c>
      <c r="JLO1339" s="62">
        <f t="shared" si="1443"/>
        <v>0</v>
      </c>
      <c r="JLP1339" s="62">
        <f t="shared" si="1443"/>
        <v>1000000</v>
      </c>
      <c r="JLV1339" s="62" t="s">
        <v>185</v>
      </c>
      <c r="JLW1339" s="62" t="s">
        <v>186</v>
      </c>
      <c r="JLX1339" s="62">
        <f t="shared" ref="JLX1339:JMF1339" si="1444">JLX1333</f>
        <v>1000000</v>
      </c>
      <c r="JLY1339" s="62">
        <f t="shared" si="1444"/>
        <v>0</v>
      </c>
      <c r="JLZ1339" s="62">
        <f t="shared" si="1444"/>
        <v>0</v>
      </c>
      <c r="JMA1339" s="62">
        <f t="shared" si="1444"/>
        <v>1000000</v>
      </c>
      <c r="JMB1339" s="62">
        <f t="shared" si="1444"/>
        <v>0</v>
      </c>
      <c r="JMC1339" s="62">
        <f t="shared" si="1444"/>
        <v>0</v>
      </c>
      <c r="JMD1339" s="62">
        <f t="shared" si="1444"/>
        <v>0</v>
      </c>
      <c r="JME1339" s="62">
        <f t="shared" si="1444"/>
        <v>0</v>
      </c>
      <c r="JMF1339" s="62">
        <f t="shared" si="1444"/>
        <v>1000000</v>
      </c>
      <c r="JML1339" s="62" t="s">
        <v>185</v>
      </c>
      <c r="JMM1339" s="62" t="s">
        <v>186</v>
      </c>
      <c r="JMN1339" s="62">
        <f t="shared" ref="JMN1339:JMV1339" si="1445">JMN1333</f>
        <v>1000000</v>
      </c>
      <c r="JMO1339" s="62">
        <f t="shared" si="1445"/>
        <v>0</v>
      </c>
      <c r="JMP1339" s="62">
        <f t="shared" si="1445"/>
        <v>0</v>
      </c>
      <c r="JMQ1339" s="62">
        <f t="shared" si="1445"/>
        <v>1000000</v>
      </c>
      <c r="JMR1339" s="62">
        <f t="shared" si="1445"/>
        <v>0</v>
      </c>
      <c r="JMS1339" s="62">
        <f t="shared" si="1445"/>
        <v>0</v>
      </c>
      <c r="JMT1339" s="62">
        <f t="shared" si="1445"/>
        <v>0</v>
      </c>
      <c r="JMU1339" s="62">
        <f t="shared" si="1445"/>
        <v>0</v>
      </c>
      <c r="JMV1339" s="62">
        <f t="shared" si="1445"/>
        <v>1000000</v>
      </c>
      <c r="JNB1339" s="62" t="s">
        <v>185</v>
      </c>
      <c r="JNC1339" s="62" t="s">
        <v>186</v>
      </c>
      <c r="JND1339" s="62">
        <f t="shared" ref="JND1339:JNL1339" si="1446">JND1333</f>
        <v>1000000</v>
      </c>
      <c r="JNE1339" s="62">
        <f t="shared" si="1446"/>
        <v>0</v>
      </c>
      <c r="JNF1339" s="62">
        <f t="shared" si="1446"/>
        <v>0</v>
      </c>
      <c r="JNG1339" s="62">
        <f t="shared" si="1446"/>
        <v>1000000</v>
      </c>
      <c r="JNH1339" s="62">
        <f t="shared" si="1446"/>
        <v>0</v>
      </c>
      <c r="JNI1339" s="62">
        <f t="shared" si="1446"/>
        <v>0</v>
      </c>
      <c r="JNJ1339" s="62">
        <f t="shared" si="1446"/>
        <v>0</v>
      </c>
      <c r="JNK1339" s="62">
        <f t="shared" si="1446"/>
        <v>0</v>
      </c>
      <c r="JNL1339" s="62">
        <f t="shared" si="1446"/>
        <v>1000000</v>
      </c>
      <c r="JNR1339" s="62" t="s">
        <v>185</v>
      </c>
      <c r="JNS1339" s="62" t="s">
        <v>186</v>
      </c>
      <c r="JNT1339" s="62">
        <f t="shared" ref="JNT1339:JOB1339" si="1447">JNT1333</f>
        <v>1000000</v>
      </c>
      <c r="JNU1339" s="62">
        <f t="shared" si="1447"/>
        <v>0</v>
      </c>
      <c r="JNV1339" s="62">
        <f t="shared" si="1447"/>
        <v>0</v>
      </c>
      <c r="JNW1339" s="62">
        <f t="shared" si="1447"/>
        <v>1000000</v>
      </c>
      <c r="JNX1339" s="62">
        <f t="shared" si="1447"/>
        <v>0</v>
      </c>
      <c r="JNY1339" s="62">
        <f t="shared" si="1447"/>
        <v>0</v>
      </c>
      <c r="JNZ1339" s="62">
        <f t="shared" si="1447"/>
        <v>0</v>
      </c>
      <c r="JOA1339" s="62">
        <f t="shared" si="1447"/>
        <v>0</v>
      </c>
      <c r="JOB1339" s="62">
        <f t="shared" si="1447"/>
        <v>1000000</v>
      </c>
      <c r="JOH1339" s="62" t="s">
        <v>185</v>
      </c>
      <c r="JOI1339" s="62" t="s">
        <v>186</v>
      </c>
      <c r="JOJ1339" s="62">
        <f>JOJ1333</f>
        <v>1000000</v>
      </c>
      <c r="JOK1339" s="62">
        <f>JOK1333</f>
        <v>0</v>
      </c>
      <c r="JOL1339" s="62">
        <f>JOL1333</f>
        <v>0</v>
      </c>
      <c r="JOM1339" s="62">
        <f>JOM1333</f>
        <v>1000000</v>
      </c>
      <c r="JON1339" s="62">
        <f>JON1333</f>
        <v>0</v>
      </c>
      <c r="JOO1339" s="62">
        <f>JOO1333</f>
        <v>0</v>
      </c>
      <c r="JOP1339" s="62">
        <f>JOP1333</f>
        <v>0</v>
      </c>
      <c r="JOQ1339" s="62">
        <f>JOQ1333</f>
        <v>0</v>
      </c>
      <c r="JOR1339" s="62">
        <f>JOR1333</f>
        <v>1000000</v>
      </c>
      <c r="JOX1339" s="62" t="s">
        <v>185</v>
      </c>
      <c r="JOY1339" s="62" t="s">
        <v>186</v>
      </c>
      <c r="JOZ1339" s="62">
        <f t="shared" ref="JOZ1339:JPH1339" si="1448">JOZ1333</f>
        <v>1000000</v>
      </c>
      <c r="JPA1339" s="62">
        <f t="shared" si="1448"/>
        <v>0</v>
      </c>
      <c r="JPB1339" s="62">
        <f t="shared" si="1448"/>
        <v>0</v>
      </c>
      <c r="JPC1339" s="62">
        <f t="shared" si="1448"/>
        <v>1000000</v>
      </c>
      <c r="JPD1339" s="62">
        <f t="shared" si="1448"/>
        <v>0</v>
      </c>
      <c r="JPE1339" s="62">
        <f t="shared" si="1448"/>
        <v>0</v>
      </c>
      <c r="JPF1339" s="62">
        <f t="shared" si="1448"/>
        <v>0</v>
      </c>
      <c r="JPG1339" s="62">
        <f t="shared" si="1448"/>
        <v>0</v>
      </c>
      <c r="JPH1339" s="62">
        <f t="shared" si="1448"/>
        <v>1000000</v>
      </c>
      <c r="JPN1339" s="62" t="s">
        <v>185</v>
      </c>
      <c r="JPO1339" s="62" t="s">
        <v>186</v>
      </c>
      <c r="JPP1339" s="62">
        <f t="shared" ref="JPP1339:JPX1339" si="1449">JPP1333</f>
        <v>1000000</v>
      </c>
      <c r="JPQ1339" s="62">
        <f t="shared" si="1449"/>
        <v>0</v>
      </c>
      <c r="JPR1339" s="62">
        <f t="shared" si="1449"/>
        <v>0</v>
      </c>
      <c r="JPS1339" s="62">
        <f t="shared" si="1449"/>
        <v>1000000</v>
      </c>
      <c r="JPT1339" s="62">
        <f t="shared" si="1449"/>
        <v>0</v>
      </c>
      <c r="JPU1339" s="62">
        <f t="shared" si="1449"/>
        <v>0</v>
      </c>
      <c r="JPV1339" s="62">
        <f t="shared" si="1449"/>
        <v>0</v>
      </c>
      <c r="JPW1339" s="62">
        <f t="shared" si="1449"/>
        <v>0</v>
      </c>
      <c r="JPX1339" s="62">
        <f t="shared" si="1449"/>
        <v>1000000</v>
      </c>
      <c r="JQD1339" s="62" t="s">
        <v>185</v>
      </c>
      <c r="JQE1339" s="62" t="s">
        <v>186</v>
      </c>
      <c r="JQF1339" s="62">
        <f t="shared" ref="JQF1339:JQN1339" si="1450">JQF1333</f>
        <v>1000000</v>
      </c>
      <c r="JQG1339" s="62">
        <f t="shared" si="1450"/>
        <v>0</v>
      </c>
      <c r="JQH1339" s="62">
        <f t="shared" si="1450"/>
        <v>0</v>
      </c>
      <c r="JQI1339" s="62">
        <f t="shared" si="1450"/>
        <v>1000000</v>
      </c>
      <c r="JQJ1339" s="62">
        <f t="shared" si="1450"/>
        <v>0</v>
      </c>
      <c r="JQK1339" s="62">
        <f t="shared" si="1450"/>
        <v>0</v>
      </c>
      <c r="JQL1339" s="62">
        <f t="shared" si="1450"/>
        <v>0</v>
      </c>
      <c r="JQM1339" s="62">
        <f t="shared" si="1450"/>
        <v>0</v>
      </c>
      <c r="JQN1339" s="62">
        <f t="shared" si="1450"/>
        <v>1000000</v>
      </c>
      <c r="JQT1339" s="62" t="s">
        <v>185</v>
      </c>
      <c r="JQU1339" s="62" t="s">
        <v>186</v>
      </c>
      <c r="JQV1339" s="62">
        <f t="shared" ref="JQV1339:JRD1339" si="1451">JQV1333</f>
        <v>1000000</v>
      </c>
      <c r="JQW1339" s="62">
        <f t="shared" si="1451"/>
        <v>0</v>
      </c>
      <c r="JQX1339" s="62">
        <f t="shared" si="1451"/>
        <v>0</v>
      </c>
      <c r="JQY1339" s="62">
        <f t="shared" si="1451"/>
        <v>1000000</v>
      </c>
      <c r="JQZ1339" s="62">
        <f t="shared" si="1451"/>
        <v>0</v>
      </c>
      <c r="JRA1339" s="62">
        <f t="shared" si="1451"/>
        <v>0</v>
      </c>
      <c r="JRB1339" s="62">
        <f t="shared" si="1451"/>
        <v>0</v>
      </c>
      <c r="JRC1339" s="62">
        <f t="shared" si="1451"/>
        <v>0</v>
      </c>
      <c r="JRD1339" s="62">
        <f t="shared" si="1451"/>
        <v>1000000</v>
      </c>
      <c r="JRJ1339" s="62" t="s">
        <v>185</v>
      </c>
      <c r="JRK1339" s="62" t="s">
        <v>186</v>
      </c>
      <c r="JRL1339" s="62">
        <f t="shared" ref="JRL1339:JRT1339" si="1452">JRL1333</f>
        <v>1000000</v>
      </c>
      <c r="JRM1339" s="62">
        <f t="shared" si="1452"/>
        <v>0</v>
      </c>
      <c r="JRN1339" s="62">
        <f t="shared" si="1452"/>
        <v>0</v>
      </c>
      <c r="JRO1339" s="62">
        <f t="shared" si="1452"/>
        <v>1000000</v>
      </c>
      <c r="JRP1339" s="62">
        <f t="shared" si="1452"/>
        <v>0</v>
      </c>
      <c r="JRQ1339" s="62">
        <f t="shared" si="1452"/>
        <v>0</v>
      </c>
      <c r="JRR1339" s="62">
        <f t="shared" si="1452"/>
        <v>0</v>
      </c>
      <c r="JRS1339" s="62">
        <f t="shared" si="1452"/>
        <v>0</v>
      </c>
      <c r="JRT1339" s="62">
        <f t="shared" si="1452"/>
        <v>1000000</v>
      </c>
      <c r="JRZ1339" s="62" t="s">
        <v>185</v>
      </c>
      <c r="JSA1339" s="62" t="s">
        <v>186</v>
      </c>
      <c r="JSB1339" s="62">
        <f t="shared" ref="JSB1339:JSJ1339" si="1453">JSB1333</f>
        <v>1000000</v>
      </c>
      <c r="JSC1339" s="62">
        <f t="shared" si="1453"/>
        <v>0</v>
      </c>
      <c r="JSD1339" s="62">
        <f t="shared" si="1453"/>
        <v>0</v>
      </c>
      <c r="JSE1339" s="62">
        <f t="shared" si="1453"/>
        <v>1000000</v>
      </c>
      <c r="JSF1339" s="62">
        <f t="shared" si="1453"/>
        <v>0</v>
      </c>
      <c r="JSG1339" s="62">
        <f t="shared" si="1453"/>
        <v>0</v>
      </c>
      <c r="JSH1339" s="62">
        <f t="shared" si="1453"/>
        <v>0</v>
      </c>
      <c r="JSI1339" s="62">
        <f t="shared" si="1453"/>
        <v>0</v>
      </c>
      <c r="JSJ1339" s="62">
        <f t="shared" si="1453"/>
        <v>1000000</v>
      </c>
      <c r="JSP1339" s="62" t="s">
        <v>185</v>
      </c>
      <c r="JSQ1339" s="62" t="s">
        <v>186</v>
      </c>
      <c r="JSR1339" s="62">
        <f t="shared" ref="JSR1339:JSZ1339" si="1454">JSR1333</f>
        <v>1000000</v>
      </c>
      <c r="JSS1339" s="62">
        <f t="shared" si="1454"/>
        <v>0</v>
      </c>
      <c r="JST1339" s="62">
        <f t="shared" si="1454"/>
        <v>0</v>
      </c>
      <c r="JSU1339" s="62">
        <f t="shared" si="1454"/>
        <v>1000000</v>
      </c>
      <c r="JSV1339" s="62">
        <f t="shared" si="1454"/>
        <v>0</v>
      </c>
      <c r="JSW1339" s="62">
        <f t="shared" si="1454"/>
        <v>0</v>
      </c>
      <c r="JSX1339" s="62">
        <f t="shared" si="1454"/>
        <v>0</v>
      </c>
      <c r="JSY1339" s="62">
        <f t="shared" si="1454"/>
        <v>0</v>
      </c>
      <c r="JSZ1339" s="62">
        <f t="shared" si="1454"/>
        <v>1000000</v>
      </c>
      <c r="JTF1339" s="62" t="s">
        <v>185</v>
      </c>
      <c r="JTG1339" s="62" t="s">
        <v>186</v>
      </c>
      <c r="JTH1339" s="62">
        <f t="shared" ref="JTH1339:JTP1339" si="1455">JTH1333</f>
        <v>1000000</v>
      </c>
      <c r="JTI1339" s="62">
        <f t="shared" si="1455"/>
        <v>0</v>
      </c>
      <c r="JTJ1339" s="62">
        <f t="shared" si="1455"/>
        <v>0</v>
      </c>
      <c r="JTK1339" s="62">
        <f t="shared" si="1455"/>
        <v>1000000</v>
      </c>
      <c r="JTL1339" s="62">
        <f t="shared" si="1455"/>
        <v>0</v>
      </c>
      <c r="JTM1339" s="62">
        <f t="shared" si="1455"/>
        <v>0</v>
      </c>
      <c r="JTN1339" s="62">
        <f t="shared" si="1455"/>
        <v>0</v>
      </c>
      <c r="JTO1339" s="62">
        <f t="shared" si="1455"/>
        <v>0</v>
      </c>
      <c r="JTP1339" s="62">
        <f t="shared" si="1455"/>
        <v>1000000</v>
      </c>
      <c r="JTV1339" s="62" t="s">
        <v>185</v>
      </c>
      <c r="JTW1339" s="62" t="s">
        <v>186</v>
      </c>
      <c r="JTX1339" s="62">
        <f t="shared" ref="JTX1339:JUF1339" si="1456">JTX1333</f>
        <v>1000000</v>
      </c>
      <c r="JTY1339" s="62">
        <f t="shared" si="1456"/>
        <v>0</v>
      </c>
      <c r="JTZ1339" s="62">
        <f t="shared" si="1456"/>
        <v>0</v>
      </c>
      <c r="JUA1339" s="62">
        <f t="shared" si="1456"/>
        <v>1000000</v>
      </c>
      <c r="JUB1339" s="62">
        <f t="shared" si="1456"/>
        <v>0</v>
      </c>
      <c r="JUC1339" s="62">
        <f t="shared" si="1456"/>
        <v>0</v>
      </c>
      <c r="JUD1339" s="62">
        <f t="shared" si="1456"/>
        <v>0</v>
      </c>
      <c r="JUE1339" s="62">
        <f t="shared" si="1456"/>
        <v>0</v>
      </c>
      <c r="JUF1339" s="62">
        <f t="shared" si="1456"/>
        <v>1000000</v>
      </c>
      <c r="JUL1339" s="62" t="s">
        <v>185</v>
      </c>
      <c r="JUM1339" s="62" t="s">
        <v>186</v>
      </c>
      <c r="JUN1339" s="62">
        <f t="shared" ref="JUN1339:JUV1339" si="1457">JUN1333</f>
        <v>1000000</v>
      </c>
      <c r="JUO1339" s="62">
        <f t="shared" si="1457"/>
        <v>0</v>
      </c>
      <c r="JUP1339" s="62">
        <f t="shared" si="1457"/>
        <v>0</v>
      </c>
      <c r="JUQ1339" s="62">
        <f t="shared" si="1457"/>
        <v>1000000</v>
      </c>
      <c r="JUR1339" s="62">
        <f t="shared" si="1457"/>
        <v>0</v>
      </c>
      <c r="JUS1339" s="62">
        <f t="shared" si="1457"/>
        <v>0</v>
      </c>
      <c r="JUT1339" s="62">
        <f t="shared" si="1457"/>
        <v>0</v>
      </c>
      <c r="JUU1339" s="62">
        <f t="shared" si="1457"/>
        <v>0</v>
      </c>
      <c r="JUV1339" s="62">
        <f t="shared" si="1457"/>
        <v>1000000</v>
      </c>
      <c r="JVB1339" s="62" t="s">
        <v>185</v>
      </c>
      <c r="JVC1339" s="62" t="s">
        <v>186</v>
      </c>
      <c r="JVD1339" s="62">
        <f t="shared" ref="JVD1339:JVL1339" si="1458">JVD1333</f>
        <v>1000000</v>
      </c>
      <c r="JVE1339" s="62">
        <f t="shared" si="1458"/>
        <v>0</v>
      </c>
      <c r="JVF1339" s="62">
        <f t="shared" si="1458"/>
        <v>0</v>
      </c>
      <c r="JVG1339" s="62">
        <f t="shared" si="1458"/>
        <v>1000000</v>
      </c>
      <c r="JVH1339" s="62">
        <f t="shared" si="1458"/>
        <v>0</v>
      </c>
      <c r="JVI1339" s="62">
        <f t="shared" si="1458"/>
        <v>0</v>
      </c>
      <c r="JVJ1339" s="62">
        <f t="shared" si="1458"/>
        <v>0</v>
      </c>
      <c r="JVK1339" s="62">
        <f t="shared" si="1458"/>
        <v>0</v>
      </c>
      <c r="JVL1339" s="62">
        <f t="shared" si="1458"/>
        <v>1000000</v>
      </c>
      <c r="JVR1339" s="62" t="s">
        <v>185</v>
      </c>
      <c r="JVS1339" s="62" t="s">
        <v>186</v>
      </c>
      <c r="JVT1339" s="62">
        <f t="shared" ref="JVT1339:JWB1339" si="1459">JVT1333</f>
        <v>1000000</v>
      </c>
      <c r="JVU1339" s="62">
        <f t="shared" si="1459"/>
        <v>0</v>
      </c>
      <c r="JVV1339" s="62">
        <f t="shared" si="1459"/>
        <v>0</v>
      </c>
      <c r="JVW1339" s="62">
        <f t="shared" si="1459"/>
        <v>1000000</v>
      </c>
      <c r="JVX1339" s="62">
        <f t="shared" si="1459"/>
        <v>0</v>
      </c>
      <c r="JVY1339" s="62">
        <f t="shared" si="1459"/>
        <v>0</v>
      </c>
      <c r="JVZ1339" s="62">
        <f t="shared" si="1459"/>
        <v>0</v>
      </c>
      <c r="JWA1339" s="62">
        <f t="shared" si="1459"/>
        <v>0</v>
      </c>
      <c r="JWB1339" s="62">
        <f t="shared" si="1459"/>
        <v>1000000</v>
      </c>
      <c r="JWH1339" s="62" t="s">
        <v>185</v>
      </c>
      <c r="JWI1339" s="62" t="s">
        <v>186</v>
      </c>
      <c r="JWJ1339" s="62">
        <f t="shared" ref="JWJ1339:JWR1339" si="1460">JWJ1333</f>
        <v>1000000</v>
      </c>
      <c r="JWK1339" s="62">
        <f t="shared" si="1460"/>
        <v>0</v>
      </c>
      <c r="JWL1339" s="62">
        <f t="shared" si="1460"/>
        <v>0</v>
      </c>
      <c r="JWM1339" s="62">
        <f t="shared" si="1460"/>
        <v>1000000</v>
      </c>
      <c r="JWN1339" s="62">
        <f t="shared" si="1460"/>
        <v>0</v>
      </c>
      <c r="JWO1339" s="62">
        <f t="shared" si="1460"/>
        <v>0</v>
      </c>
      <c r="JWP1339" s="62">
        <f t="shared" si="1460"/>
        <v>0</v>
      </c>
      <c r="JWQ1339" s="62">
        <f t="shared" si="1460"/>
        <v>0</v>
      </c>
      <c r="JWR1339" s="62">
        <f t="shared" si="1460"/>
        <v>1000000</v>
      </c>
      <c r="JWX1339" s="62" t="s">
        <v>185</v>
      </c>
      <c r="JWY1339" s="62" t="s">
        <v>186</v>
      </c>
      <c r="JWZ1339" s="62">
        <f t="shared" ref="JWZ1339:JXH1339" si="1461">JWZ1333</f>
        <v>1000000</v>
      </c>
      <c r="JXA1339" s="62">
        <f t="shared" si="1461"/>
        <v>0</v>
      </c>
      <c r="JXB1339" s="62">
        <f t="shared" si="1461"/>
        <v>0</v>
      </c>
      <c r="JXC1339" s="62">
        <f t="shared" si="1461"/>
        <v>1000000</v>
      </c>
      <c r="JXD1339" s="62">
        <f t="shared" si="1461"/>
        <v>0</v>
      </c>
      <c r="JXE1339" s="62">
        <f t="shared" si="1461"/>
        <v>0</v>
      </c>
      <c r="JXF1339" s="62">
        <f t="shared" si="1461"/>
        <v>0</v>
      </c>
      <c r="JXG1339" s="62">
        <f t="shared" si="1461"/>
        <v>0</v>
      </c>
      <c r="JXH1339" s="62">
        <f t="shared" si="1461"/>
        <v>1000000</v>
      </c>
      <c r="JXN1339" s="62" t="s">
        <v>185</v>
      </c>
      <c r="JXO1339" s="62" t="s">
        <v>186</v>
      </c>
      <c r="JXP1339" s="62">
        <f t="shared" ref="JXP1339:JXX1339" si="1462">JXP1333</f>
        <v>1000000</v>
      </c>
      <c r="JXQ1339" s="62">
        <f t="shared" si="1462"/>
        <v>0</v>
      </c>
      <c r="JXR1339" s="62">
        <f t="shared" si="1462"/>
        <v>0</v>
      </c>
      <c r="JXS1339" s="62">
        <f t="shared" si="1462"/>
        <v>1000000</v>
      </c>
      <c r="JXT1339" s="62">
        <f t="shared" si="1462"/>
        <v>0</v>
      </c>
      <c r="JXU1339" s="62">
        <f t="shared" si="1462"/>
        <v>0</v>
      </c>
      <c r="JXV1339" s="62">
        <f t="shared" si="1462"/>
        <v>0</v>
      </c>
      <c r="JXW1339" s="62">
        <f t="shared" si="1462"/>
        <v>0</v>
      </c>
      <c r="JXX1339" s="62">
        <f t="shared" si="1462"/>
        <v>1000000</v>
      </c>
      <c r="JYD1339" s="62" t="s">
        <v>185</v>
      </c>
      <c r="JYE1339" s="62" t="s">
        <v>186</v>
      </c>
      <c r="JYF1339" s="62">
        <f t="shared" ref="JYF1339:JYN1339" si="1463">JYF1333</f>
        <v>1000000</v>
      </c>
      <c r="JYG1339" s="62">
        <f t="shared" si="1463"/>
        <v>0</v>
      </c>
      <c r="JYH1339" s="62">
        <f t="shared" si="1463"/>
        <v>0</v>
      </c>
      <c r="JYI1339" s="62">
        <f t="shared" si="1463"/>
        <v>1000000</v>
      </c>
      <c r="JYJ1339" s="62">
        <f t="shared" si="1463"/>
        <v>0</v>
      </c>
      <c r="JYK1339" s="62">
        <f t="shared" si="1463"/>
        <v>0</v>
      </c>
      <c r="JYL1339" s="62">
        <f t="shared" si="1463"/>
        <v>0</v>
      </c>
      <c r="JYM1339" s="62">
        <f t="shared" si="1463"/>
        <v>0</v>
      </c>
      <c r="JYN1339" s="62">
        <f t="shared" si="1463"/>
        <v>1000000</v>
      </c>
      <c r="JYT1339" s="62" t="s">
        <v>185</v>
      </c>
      <c r="JYU1339" s="62" t="s">
        <v>186</v>
      </c>
      <c r="JYV1339" s="62">
        <f t="shared" ref="JYV1339:JZD1339" si="1464">JYV1333</f>
        <v>1000000</v>
      </c>
      <c r="JYW1339" s="62">
        <f t="shared" si="1464"/>
        <v>0</v>
      </c>
      <c r="JYX1339" s="62">
        <f t="shared" si="1464"/>
        <v>0</v>
      </c>
      <c r="JYY1339" s="62">
        <f t="shared" si="1464"/>
        <v>1000000</v>
      </c>
      <c r="JYZ1339" s="62">
        <f t="shared" si="1464"/>
        <v>0</v>
      </c>
      <c r="JZA1339" s="62">
        <f t="shared" si="1464"/>
        <v>0</v>
      </c>
      <c r="JZB1339" s="62">
        <f t="shared" si="1464"/>
        <v>0</v>
      </c>
      <c r="JZC1339" s="62">
        <f t="shared" si="1464"/>
        <v>0</v>
      </c>
      <c r="JZD1339" s="62">
        <f t="shared" si="1464"/>
        <v>1000000</v>
      </c>
      <c r="JZJ1339" s="62" t="s">
        <v>185</v>
      </c>
      <c r="JZK1339" s="62" t="s">
        <v>186</v>
      </c>
      <c r="JZL1339" s="62">
        <f t="shared" ref="JZL1339:JZT1339" si="1465">JZL1333</f>
        <v>1000000</v>
      </c>
      <c r="JZM1339" s="62">
        <f t="shared" si="1465"/>
        <v>0</v>
      </c>
      <c r="JZN1339" s="62">
        <f t="shared" si="1465"/>
        <v>0</v>
      </c>
      <c r="JZO1339" s="62">
        <f t="shared" si="1465"/>
        <v>1000000</v>
      </c>
      <c r="JZP1339" s="62">
        <f t="shared" si="1465"/>
        <v>0</v>
      </c>
      <c r="JZQ1339" s="62">
        <f t="shared" si="1465"/>
        <v>0</v>
      </c>
      <c r="JZR1339" s="62">
        <f t="shared" si="1465"/>
        <v>0</v>
      </c>
      <c r="JZS1339" s="62">
        <f t="shared" si="1465"/>
        <v>0</v>
      </c>
      <c r="JZT1339" s="62">
        <f t="shared" si="1465"/>
        <v>1000000</v>
      </c>
      <c r="JZZ1339" s="62" t="s">
        <v>185</v>
      </c>
      <c r="KAA1339" s="62" t="s">
        <v>186</v>
      </c>
      <c r="KAB1339" s="62">
        <f t="shared" ref="KAB1339:KAJ1339" si="1466">KAB1333</f>
        <v>1000000</v>
      </c>
      <c r="KAC1339" s="62">
        <f t="shared" si="1466"/>
        <v>0</v>
      </c>
      <c r="KAD1339" s="62">
        <f t="shared" si="1466"/>
        <v>0</v>
      </c>
      <c r="KAE1339" s="62">
        <f t="shared" si="1466"/>
        <v>1000000</v>
      </c>
      <c r="KAF1339" s="62">
        <f t="shared" si="1466"/>
        <v>0</v>
      </c>
      <c r="KAG1339" s="62">
        <f t="shared" si="1466"/>
        <v>0</v>
      </c>
      <c r="KAH1339" s="62">
        <f t="shared" si="1466"/>
        <v>0</v>
      </c>
      <c r="KAI1339" s="62">
        <f t="shared" si="1466"/>
        <v>0</v>
      </c>
      <c r="KAJ1339" s="62">
        <f t="shared" si="1466"/>
        <v>1000000</v>
      </c>
      <c r="KAP1339" s="62" t="s">
        <v>185</v>
      </c>
      <c r="KAQ1339" s="62" t="s">
        <v>186</v>
      </c>
      <c r="KAR1339" s="62">
        <f t="shared" ref="KAR1339:KAZ1339" si="1467">KAR1333</f>
        <v>1000000</v>
      </c>
      <c r="KAS1339" s="62">
        <f t="shared" si="1467"/>
        <v>0</v>
      </c>
      <c r="KAT1339" s="62">
        <f t="shared" si="1467"/>
        <v>0</v>
      </c>
      <c r="KAU1339" s="62">
        <f t="shared" si="1467"/>
        <v>1000000</v>
      </c>
      <c r="KAV1339" s="62">
        <f t="shared" si="1467"/>
        <v>0</v>
      </c>
      <c r="KAW1339" s="62">
        <f t="shared" si="1467"/>
        <v>0</v>
      </c>
      <c r="KAX1339" s="62">
        <f t="shared" si="1467"/>
        <v>0</v>
      </c>
      <c r="KAY1339" s="62">
        <f t="shared" si="1467"/>
        <v>0</v>
      </c>
      <c r="KAZ1339" s="62">
        <f t="shared" si="1467"/>
        <v>1000000</v>
      </c>
      <c r="KBF1339" s="62" t="s">
        <v>185</v>
      </c>
      <c r="KBG1339" s="62" t="s">
        <v>186</v>
      </c>
      <c r="KBH1339" s="62">
        <f t="shared" ref="KBH1339:KBP1339" si="1468">KBH1333</f>
        <v>1000000</v>
      </c>
      <c r="KBI1339" s="62">
        <f t="shared" si="1468"/>
        <v>0</v>
      </c>
      <c r="KBJ1339" s="62">
        <f t="shared" si="1468"/>
        <v>0</v>
      </c>
      <c r="KBK1339" s="62">
        <f t="shared" si="1468"/>
        <v>1000000</v>
      </c>
      <c r="KBL1339" s="62">
        <f t="shared" si="1468"/>
        <v>0</v>
      </c>
      <c r="KBM1339" s="62">
        <f t="shared" si="1468"/>
        <v>0</v>
      </c>
      <c r="KBN1339" s="62">
        <f t="shared" si="1468"/>
        <v>0</v>
      </c>
      <c r="KBO1339" s="62">
        <f t="shared" si="1468"/>
        <v>0</v>
      </c>
      <c r="KBP1339" s="62">
        <f t="shared" si="1468"/>
        <v>1000000</v>
      </c>
      <c r="KBV1339" s="62" t="s">
        <v>185</v>
      </c>
      <c r="KBW1339" s="62" t="s">
        <v>186</v>
      </c>
      <c r="KBX1339" s="62">
        <f t="shared" ref="KBX1339:KCF1339" si="1469">KBX1333</f>
        <v>1000000</v>
      </c>
      <c r="KBY1339" s="62">
        <f t="shared" si="1469"/>
        <v>0</v>
      </c>
      <c r="KBZ1339" s="62">
        <f t="shared" si="1469"/>
        <v>0</v>
      </c>
      <c r="KCA1339" s="62">
        <f t="shared" si="1469"/>
        <v>1000000</v>
      </c>
      <c r="KCB1339" s="62">
        <f t="shared" si="1469"/>
        <v>0</v>
      </c>
      <c r="KCC1339" s="62">
        <f t="shared" si="1469"/>
        <v>0</v>
      </c>
      <c r="KCD1339" s="62">
        <f t="shared" si="1469"/>
        <v>0</v>
      </c>
      <c r="KCE1339" s="62">
        <f t="shared" si="1469"/>
        <v>0</v>
      </c>
      <c r="KCF1339" s="62">
        <f t="shared" si="1469"/>
        <v>1000000</v>
      </c>
      <c r="KCL1339" s="62" t="s">
        <v>185</v>
      </c>
      <c r="KCM1339" s="62" t="s">
        <v>186</v>
      </c>
      <c r="KCN1339" s="62">
        <f t="shared" ref="KCN1339:KCV1339" si="1470">KCN1333</f>
        <v>1000000</v>
      </c>
      <c r="KCO1339" s="62">
        <f t="shared" si="1470"/>
        <v>0</v>
      </c>
      <c r="KCP1339" s="62">
        <f t="shared" si="1470"/>
        <v>0</v>
      </c>
      <c r="KCQ1339" s="62">
        <f t="shared" si="1470"/>
        <v>1000000</v>
      </c>
      <c r="KCR1339" s="62">
        <f t="shared" si="1470"/>
        <v>0</v>
      </c>
      <c r="KCS1339" s="62">
        <f t="shared" si="1470"/>
        <v>0</v>
      </c>
      <c r="KCT1339" s="62">
        <f t="shared" si="1470"/>
        <v>0</v>
      </c>
      <c r="KCU1339" s="62">
        <f t="shared" si="1470"/>
        <v>0</v>
      </c>
      <c r="KCV1339" s="62">
        <f t="shared" si="1470"/>
        <v>1000000</v>
      </c>
      <c r="KDB1339" s="62" t="s">
        <v>185</v>
      </c>
      <c r="KDC1339" s="62" t="s">
        <v>186</v>
      </c>
      <c r="KDD1339" s="62">
        <f t="shared" ref="KDD1339:KDL1339" si="1471">KDD1333</f>
        <v>1000000</v>
      </c>
      <c r="KDE1339" s="62">
        <f t="shared" si="1471"/>
        <v>0</v>
      </c>
      <c r="KDF1339" s="62">
        <f t="shared" si="1471"/>
        <v>0</v>
      </c>
      <c r="KDG1339" s="62">
        <f t="shared" si="1471"/>
        <v>1000000</v>
      </c>
      <c r="KDH1339" s="62">
        <f t="shared" si="1471"/>
        <v>0</v>
      </c>
      <c r="KDI1339" s="62">
        <f t="shared" si="1471"/>
        <v>0</v>
      </c>
      <c r="KDJ1339" s="62">
        <f t="shared" si="1471"/>
        <v>0</v>
      </c>
      <c r="KDK1339" s="62">
        <f t="shared" si="1471"/>
        <v>0</v>
      </c>
      <c r="KDL1339" s="62">
        <f t="shared" si="1471"/>
        <v>1000000</v>
      </c>
      <c r="KDR1339" s="62" t="s">
        <v>185</v>
      </c>
      <c r="KDS1339" s="62" t="s">
        <v>186</v>
      </c>
      <c r="KDT1339" s="62">
        <f t="shared" ref="KDT1339:KEB1339" si="1472">KDT1333</f>
        <v>1000000</v>
      </c>
      <c r="KDU1339" s="62">
        <f t="shared" si="1472"/>
        <v>0</v>
      </c>
      <c r="KDV1339" s="62">
        <f t="shared" si="1472"/>
        <v>0</v>
      </c>
      <c r="KDW1339" s="62">
        <f t="shared" si="1472"/>
        <v>1000000</v>
      </c>
      <c r="KDX1339" s="62">
        <f t="shared" si="1472"/>
        <v>0</v>
      </c>
      <c r="KDY1339" s="62">
        <f t="shared" si="1472"/>
        <v>0</v>
      </c>
      <c r="KDZ1339" s="62">
        <f t="shared" si="1472"/>
        <v>0</v>
      </c>
      <c r="KEA1339" s="62">
        <f t="shared" si="1472"/>
        <v>0</v>
      </c>
      <c r="KEB1339" s="62">
        <f t="shared" si="1472"/>
        <v>1000000</v>
      </c>
      <c r="KEH1339" s="62" t="s">
        <v>185</v>
      </c>
      <c r="KEI1339" s="62" t="s">
        <v>186</v>
      </c>
      <c r="KEJ1339" s="62">
        <f t="shared" ref="KEJ1339:KER1339" si="1473">KEJ1333</f>
        <v>1000000</v>
      </c>
      <c r="KEK1339" s="62">
        <f t="shared" si="1473"/>
        <v>0</v>
      </c>
      <c r="KEL1339" s="62">
        <f t="shared" si="1473"/>
        <v>0</v>
      </c>
      <c r="KEM1339" s="62">
        <f t="shared" si="1473"/>
        <v>1000000</v>
      </c>
      <c r="KEN1339" s="62">
        <f t="shared" si="1473"/>
        <v>0</v>
      </c>
      <c r="KEO1339" s="62">
        <f t="shared" si="1473"/>
        <v>0</v>
      </c>
      <c r="KEP1339" s="62">
        <f t="shared" si="1473"/>
        <v>0</v>
      </c>
      <c r="KEQ1339" s="62">
        <f t="shared" si="1473"/>
        <v>0</v>
      </c>
      <c r="KER1339" s="62">
        <f t="shared" si="1473"/>
        <v>1000000</v>
      </c>
      <c r="KEX1339" s="62" t="s">
        <v>185</v>
      </c>
      <c r="KEY1339" s="62" t="s">
        <v>186</v>
      </c>
      <c r="KEZ1339" s="62">
        <f t="shared" ref="KEZ1339:KFH1339" si="1474">KEZ1333</f>
        <v>1000000</v>
      </c>
      <c r="KFA1339" s="62">
        <f t="shared" si="1474"/>
        <v>0</v>
      </c>
      <c r="KFB1339" s="62">
        <f t="shared" si="1474"/>
        <v>0</v>
      </c>
      <c r="KFC1339" s="62">
        <f t="shared" si="1474"/>
        <v>1000000</v>
      </c>
      <c r="KFD1339" s="62">
        <f t="shared" si="1474"/>
        <v>0</v>
      </c>
      <c r="KFE1339" s="62">
        <f t="shared" si="1474"/>
        <v>0</v>
      </c>
      <c r="KFF1339" s="62">
        <f t="shared" si="1474"/>
        <v>0</v>
      </c>
      <c r="KFG1339" s="62">
        <f t="shared" si="1474"/>
        <v>0</v>
      </c>
      <c r="KFH1339" s="62">
        <f t="shared" si="1474"/>
        <v>1000000</v>
      </c>
      <c r="KFN1339" s="62" t="s">
        <v>185</v>
      </c>
      <c r="KFO1339" s="62" t="s">
        <v>186</v>
      </c>
      <c r="KFP1339" s="62">
        <f t="shared" ref="KFP1339:KFX1339" si="1475">KFP1333</f>
        <v>1000000</v>
      </c>
      <c r="KFQ1339" s="62">
        <f t="shared" si="1475"/>
        <v>0</v>
      </c>
      <c r="KFR1339" s="62">
        <f t="shared" si="1475"/>
        <v>0</v>
      </c>
      <c r="KFS1339" s="62">
        <f t="shared" si="1475"/>
        <v>1000000</v>
      </c>
      <c r="KFT1339" s="62">
        <f t="shared" si="1475"/>
        <v>0</v>
      </c>
      <c r="KFU1339" s="62">
        <f t="shared" si="1475"/>
        <v>0</v>
      </c>
      <c r="KFV1339" s="62">
        <f t="shared" si="1475"/>
        <v>0</v>
      </c>
      <c r="KFW1339" s="62">
        <f t="shared" si="1475"/>
        <v>0</v>
      </c>
      <c r="KFX1339" s="62">
        <f t="shared" si="1475"/>
        <v>1000000</v>
      </c>
      <c r="KGD1339" s="62" t="s">
        <v>185</v>
      </c>
      <c r="KGE1339" s="62" t="s">
        <v>186</v>
      </c>
      <c r="KGF1339" s="62">
        <f t="shared" ref="KGF1339:KGN1339" si="1476">KGF1333</f>
        <v>1000000</v>
      </c>
      <c r="KGG1339" s="62">
        <f t="shared" si="1476"/>
        <v>0</v>
      </c>
      <c r="KGH1339" s="62">
        <f t="shared" si="1476"/>
        <v>0</v>
      </c>
      <c r="KGI1339" s="62">
        <f t="shared" si="1476"/>
        <v>1000000</v>
      </c>
      <c r="KGJ1339" s="62">
        <f t="shared" si="1476"/>
        <v>0</v>
      </c>
      <c r="KGK1339" s="62">
        <f t="shared" si="1476"/>
        <v>0</v>
      </c>
      <c r="KGL1339" s="62">
        <f t="shared" si="1476"/>
        <v>0</v>
      </c>
      <c r="KGM1339" s="62">
        <f t="shared" si="1476"/>
        <v>0</v>
      </c>
      <c r="KGN1339" s="62">
        <f t="shared" si="1476"/>
        <v>1000000</v>
      </c>
      <c r="KGT1339" s="62" t="s">
        <v>185</v>
      </c>
      <c r="KGU1339" s="62" t="s">
        <v>186</v>
      </c>
      <c r="KGV1339" s="62">
        <f t="shared" ref="KGV1339:KHD1339" si="1477">KGV1333</f>
        <v>1000000</v>
      </c>
      <c r="KGW1339" s="62">
        <f t="shared" si="1477"/>
        <v>0</v>
      </c>
      <c r="KGX1339" s="62">
        <f t="shared" si="1477"/>
        <v>0</v>
      </c>
      <c r="KGY1339" s="62">
        <f t="shared" si="1477"/>
        <v>1000000</v>
      </c>
      <c r="KGZ1339" s="62">
        <f t="shared" si="1477"/>
        <v>0</v>
      </c>
      <c r="KHA1339" s="62">
        <f t="shared" si="1477"/>
        <v>0</v>
      </c>
      <c r="KHB1339" s="62">
        <f t="shared" si="1477"/>
        <v>0</v>
      </c>
      <c r="KHC1339" s="62">
        <f t="shared" si="1477"/>
        <v>0</v>
      </c>
      <c r="KHD1339" s="62">
        <f t="shared" si="1477"/>
        <v>1000000</v>
      </c>
      <c r="KHJ1339" s="62" t="s">
        <v>185</v>
      </c>
      <c r="KHK1339" s="62" t="s">
        <v>186</v>
      </c>
      <c r="KHL1339" s="62">
        <f t="shared" ref="KHL1339:KHT1339" si="1478">KHL1333</f>
        <v>1000000</v>
      </c>
      <c r="KHM1339" s="62">
        <f t="shared" si="1478"/>
        <v>0</v>
      </c>
      <c r="KHN1339" s="62">
        <f t="shared" si="1478"/>
        <v>0</v>
      </c>
      <c r="KHO1339" s="62">
        <f t="shared" si="1478"/>
        <v>1000000</v>
      </c>
      <c r="KHP1339" s="62">
        <f t="shared" si="1478"/>
        <v>0</v>
      </c>
      <c r="KHQ1339" s="62">
        <f t="shared" si="1478"/>
        <v>0</v>
      </c>
      <c r="KHR1339" s="62">
        <f t="shared" si="1478"/>
        <v>0</v>
      </c>
      <c r="KHS1339" s="62">
        <f t="shared" si="1478"/>
        <v>0</v>
      </c>
      <c r="KHT1339" s="62">
        <f t="shared" si="1478"/>
        <v>1000000</v>
      </c>
      <c r="KHZ1339" s="62" t="s">
        <v>185</v>
      </c>
      <c r="KIA1339" s="62" t="s">
        <v>186</v>
      </c>
      <c r="KIB1339" s="62">
        <f t="shared" ref="KIB1339:KIJ1339" si="1479">KIB1333</f>
        <v>1000000</v>
      </c>
      <c r="KIC1339" s="62">
        <f t="shared" si="1479"/>
        <v>0</v>
      </c>
      <c r="KID1339" s="62">
        <f t="shared" si="1479"/>
        <v>0</v>
      </c>
      <c r="KIE1339" s="62">
        <f t="shared" si="1479"/>
        <v>1000000</v>
      </c>
      <c r="KIF1339" s="62">
        <f t="shared" si="1479"/>
        <v>0</v>
      </c>
      <c r="KIG1339" s="62">
        <f t="shared" si="1479"/>
        <v>0</v>
      </c>
      <c r="KIH1339" s="62">
        <f t="shared" si="1479"/>
        <v>0</v>
      </c>
      <c r="KII1339" s="62">
        <f t="shared" si="1479"/>
        <v>0</v>
      </c>
      <c r="KIJ1339" s="62">
        <f t="shared" si="1479"/>
        <v>1000000</v>
      </c>
      <c r="KIP1339" s="62" t="s">
        <v>185</v>
      </c>
      <c r="KIQ1339" s="62" t="s">
        <v>186</v>
      </c>
      <c r="KIR1339" s="62">
        <f t="shared" ref="KIR1339:KIZ1339" si="1480">KIR1333</f>
        <v>1000000</v>
      </c>
      <c r="KIS1339" s="62">
        <f t="shared" si="1480"/>
        <v>0</v>
      </c>
      <c r="KIT1339" s="62">
        <f t="shared" si="1480"/>
        <v>0</v>
      </c>
      <c r="KIU1339" s="62">
        <f t="shared" si="1480"/>
        <v>1000000</v>
      </c>
      <c r="KIV1339" s="62">
        <f t="shared" si="1480"/>
        <v>0</v>
      </c>
      <c r="KIW1339" s="62">
        <f t="shared" si="1480"/>
        <v>0</v>
      </c>
      <c r="KIX1339" s="62">
        <f t="shared" si="1480"/>
        <v>0</v>
      </c>
      <c r="KIY1339" s="62">
        <f t="shared" si="1480"/>
        <v>0</v>
      </c>
      <c r="KIZ1339" s="62">
        <f t="shared" si="1480"/>
        <v>1000000</v>
      </c>
      <c r="KJF1339" s="62" t="s">
        <v>185</v>
      </c>
      <c r="KJG1339" s="62" t="s">
        <v>186</v>
      </c>
      <c r="KJH1339" s="62">
        <f t="shared" ref="KJH1339:KJP1339" si="1481">KJH1333</f>
        <v>1000000</v>
      </c>
      <c r="KJI1339" s="62">
        <f t="shared" si="1481"/>
        <v>0</v>
      </c>
      <c r="KJJ1339" s="62">
        <f t="shared" si="1481"/>
        <v>0</v>
      </c>
      <c r="KJK1339" s="62">
        <f t="shared" si="1481"/>
        <v>1000000</v>
      </c>
      <c r="KJL1339" s="62">
        <f t="shared" si="1481"/>
        <v>0</v>
      </c>
      <c r="KJM1339" s="62">
        <f t="shared" si="1481"/>
        <v>0</v>
      </c>
      <c r="KJN1339" s="62">
        <f t="shared" si="1481"/>
        <v>0</v>
      </c>
      <c r="KJO1339" s="62">
        <f t="shared" si="1481"/>
        <v>0</v>
      </c>
      <c r="KJP1339" s="62">
        <f t="shared" si="1481"/>
        <v>1000000</v>
      </c>
      <c r="KJV1339" s="62" t="s">
        <v>185</v>
      </c>
      <c r="KJW1339" s="62" t="s">
        <v>186</v>
      </c>
      <c r="KJX1339" s="62">
        <f t="shared" ref="KJX1339:KKF1339" si="1482">KJX1333</f>
        <v>1000000</v>
      </c>
      <c r="KJY1339" s="62">
        <f t="shared" si="1482"/>
        <v>0</v>
      </c>
      <c r="KJZ1339" s="62">
        <f t="shared" si="1482"/>
        <v>0</v>
      </c>
      <c r="KKA1339" s="62">
        <f t="shared" si="1482"/>
        <v>1000000</v>
      </c>
      <c r="KKB1339" s="62">
        <f t="shared" si="1482"/>
        <v>0</v>
      </c>
      <c r="KKC1339" s="62">
        <f t="shared" si="1482"/>
        <v>0</v>
      </c>
      <c r="KKD1339" s="62">
        <f t="shared" si="1482"/>
        <v>0</v>
      </c>
      <c r="KKE1339" s="62">
        <f t="shared" si="1482"/>
        <v>0</v>
      </c>
      <c r="KKF1339" s="62">
        <f t="shared" si="1482"/>
        <v>1000000</v>
      </c>
      <c r="KKL1339" s="62" t="s">
        <v>185</v>
      </c>
      <c r="KKM1339" s="62" t="s">
        <v>186</v>
      </c>
      <c r="KKN1339" s="62">
        <f t="shared" ref="KKN1339:KKV1339" si="1483">KKN1333</f>
        <v>1000000</v>
      </c>
      <c r="KKO1339" s="62">
        <f t="shared" si="1483"/>
        <v>0</v>
      </c>
      <c r="KKP1339" s="62">
        <f t="shared" si="1483"/>
        <v>0</v>
      </c>
      <c r="KKQ1339" s="62">
        <f t="shared" si="1483"/>
        <v>1000000</v>
      </c>
      <c r="KKR1339" s="62">
        <f t="shared" si="1483"/>
        <v>0</v>
      </c>
      <c r="KKS1339" s="62">
        <f t="shared" si="1483"/>
        <v>0</v>
      </c>
      <c r="KKT1339" s="62">
        <f t="shared" si="1483"/>
        <v>0</v>
      </c>
      <c r="KKU1339" s="62">
        <f t="shared" si="1483"/>
        <v>0</v>
      </c>
      <c r="KKV1339" s="62">
        <f t="shared" si="1483"/>
        <v>1000000</v>
      </c>
      <c r="KLB1339" s="62" t="s">
        <v>185</v>
      </c>
      <c r="KLC1339" s="62" t="s">
        <v>186</v>
      </c>
      <c r="KLD1339" s="62">
        <f t="shared" ref="KLD1339:KLL1339" si="1484">KLD1333</f>
        <v>1000000</v>
      </c>
      <c r="KLE1339" s="62">
        <f t="shared" si="1484"/>
        <v>0</v>
      </c>
      <c r="KLF1339" s="62">
        <f t="shared" si="1484"/>
        <v>0</v>
      </c>
      <c r="KLG1339" s="62">
        <f t="shared" si="1484"/>
        <v>1000000</v>
      </c>
      <c r="KLH1339" s="62">
        <f t="shared" si="1484"/>
        <v>0</v>
      </c>
      <c r="KLI1339" s="62">
        <f t="shared" si="1484"/>
        <v>0</v>
      </c>
      <c r="KLJ1339" s="62">
        <f t="shared" si="1484"/>
        <v>0</v>
      </c>
      <c r="KLK1339" s="62">
        <f t="shared" si="1484"/>
        <v>0</v>
      </c>
      <c r="KLL1339" s="62">
        <f t="shared" si="1484"/>
        <v>1000000</v>
      </c>
      <c r="KLR1339" s="62" t="s">
        <v>185</v>
      </c>
      <c r="KLS1339" s="62" t="s">
        <v>186</v>
      </c>
      <c r="KLT1339" s="62">
        <f t="shared" ref="KLT1339:KMB1339" si="1485">KLT1333</f>
        <v>1000000</v>
      </c>
      <c r="KLU1339" s="62">
        <f t="shared" si="1485"/>
        <v>0</v>
      </c>
      <c r="KLV1339" s="62">
        <f t="shared" si="1485"/>
        <v>0</v>
      </c>
      <c r="KLW1339" s="62">
        <f t="shared" si="1485"/>
        <v>1000000</v>
      </c>
      <c r="KLX1339" s="62">
        <f t="shared" si="1485"/>
        <v>0</v>
      </c>
      <c r="KLY1339" s="62">
        <f t="shared" si="1485"/>
        <v>0</v>
      </c>
      <c r="KLZ1339" s="62">
        <f t="shared" si="1485"/>
        <v>0</v>
      </c>
      <c r="KMA1339" s="62">
        <f t="shared" si="1485"/>
        <v>0</v>
      </c>
      <c r="KMB1339" s="62">
        <f t="shared" si="1485"/>
        <v>1000000</v>
      </c>
      <c r="KMH1339" s="62" t="s">
        <v>185</v>
      </c>
      <c r="KMI1339" s="62" t="s">
        <v>186</v>
      </c>
      <c r="KMJ1339" s="62">
        <f t="shared" ref="KMJ1339:KMR1339" si="1486">KMJ1333</f>
        <v>1000000</v>
      </c>
      <c r="KMK1339" s="62">
        <f t="shared" si="1486"/>
        <v>0</v>
      </c>
      <c r="KML1339" s="62">
        <f t="shared" si="1486"/>
        <v>0</v>
      </c>
      <c r="KMM1339" s="62">
        <f t="shared" si="1486"/>
        <v>1000000</v>
      </c>
      <c r="KMN1339" s="62">
        <f t="shared" si="1486"/>
        <v>0</v>
      </c>
      <c r="KMO1339" s="62">
        <f t="shared" si="1486"/>
        <v>0</v>
      </c>
      <c r="KMP1339" s="62">
        <f t="shared" si="1486"/>
        <v>0</v>
      </c>
      <c r="KMQ1339" s="62">
        <f t="shared" si="1486"/>
        <v>0</v>
      </c>
      <c r="KMR1339" s="62">
        <f t="shared" si="1486"/>
        <v>1000000</v>
      </c>
      <c r="KMX1339" s="62" t="s">
        <v>185</v>
      </c>
      <c r="KMY1339" s="62" t="s">
        <v>186</v>
      </c>
      <c r="KMZ1339" s="62">
        <f t="shared" ref="KMZ1339:KNH1339" si="1487">KMZ1333</f>
        <v>1000000</v>
      </c>
      <c r="KNA1339" s="62">
        <f t="shared" si="1487"/>
        <v>0</v>
      </c>
      <c r="KNB1339" s="62">
        <f t="shared" si="1487"/>
        <v>0</v>
      </c>
      <c r="KNC1339" s="62">
        <f t="shared" si="1487"/>
        <v>1000000</v>
      </c>
      <c r="KND1339" s="62">
        <f t="shared" si="1487"/>
        <v>0</v>
      </c>
      <c r="KNE1339" s="62">
        <f t="shared" si="1487"/>
        <v>0</v>
      </c>
      <c r="KNF1339" s="62">
        <f t="shared" si="1487"/>
        <v>0</v>
      </c>
      <c r="KNG1339" s="62">
        <f t="shared" si="1487"/>
        <v>0</v>
      </c>
      <c r="KNH1339" s="62">
        <f t="shared" si="1487"/>
        <v>1000000</v>
      </c>
      <c r="KNN1339" s="62" t="s">
        <v>185</v>
      </c>
      <c r="KNO1339" s="62" t="s">
        <v>186</v>
      </c>
      <c r="KNP1339" s="62">
        <f t="shared" ref="KNP1339:KNX1339" si="1488">KNP1333</f>
        <v>1000000</v>
      </c>
      <c r="KNQ1339" s="62">
        <f t="shared" si="1488"/>
        <v>0</v>
      </c>
      <c r="KNR1339" s="62">
        <f t="shared" si="1488"/>
        <v>0</v>
      </c>
      <c r="KNS1339" s="62">
        <f t="shared" si="1488"/>
        <v>1000000</v>
      </c>
      <c r="KNT1339" s="62">
        <f t="shared" si="1488"/>
        <v>0</v>
      </c>
      <c r="KNU1339" s="62">
        <f t="shared" si="1488"/>
        <v>0</v>
      </c>
      <c r="KNV1339" s="62">
        <f t="shared" si="1488"/>
        <v>0</v>
      </c>
      <c r="KNW1339" s="62">
        <f t="shared" si="1488"/>
        <v>0</v>
      </c>
      <c r="KNX1339" s="62">
        <f t="shared" si="1488"/>
        <v>1000000</v>
      </c>
      <c r="KOD1339" s="62" t="s">
        <v>185</v>
      </c>
      <c r="KOE1339" s="62" t="s">
        <v>186</v>
      </c>
      <c r="KOF1339" s="62">
        <f t="shared" ref="KOF1339:KON1339" si="1489">KOF1333</f>
        <v>1000000</v>
      </c>
      <c r="KOG1339" s="62">
        <f t="shared" si="1489"/>
        <v>0</v>
      </c>
      <c r="KOH1339" s="62">
        <f t="shared" si="1489"/>
        <v>0</v>
      </c>
      <c r="KOI1339" s="62">
        <f t="shared" si="1489"/>
        <v>1000000</v>
      </c>
      <c r="KOJ1339" s="62">
        <f t="shared" si="1489"/>
        <v>0</v>
      </c>
      <c r="KOK1339" s="62">
        <f t="shared" si="1489"/>
        <v>0</v>
      </c>
      <c r="KOL1339" s="62">
        <f t="shared" si="1489"/>
        <v>0</v>
      </c>
      <c r="KOM1339" s="62">
        <f t="shared" si="1489"/>
        <v>0</v>
      </c>
      <c r="KON1339" s="62">
        <f t="shared" si="1489"/>
        <v>1000000</v>
      </c>
      <c r="KOT1339" s="62" t="s">
        <v>185</v>
      </c>
      <c r="KOU1339" s="62" t="s">
        <v>186</v>
      </c>
      <c r="KOV1339" s="62">
        <f t="shared" ref="KOV1339:KPD1339" si="1490">KOV1333</f>
        <v>1000000</v>
      </c>
      <c r="KOW1339" s="62">
        <f t="shared" si="1490"/>
        <v>0</v>
      </c>
      <c r="KOX1339" s="62">
        <f t="shared" si="1490"/>
        <v>0</v>
      </c>
      <c r="KOY1339" s="62">
        <f t="shared" si="1490"/>
        <v>1000000</v>
      </c>
      <c r="KOZ1339" s="62">
        <f t="shared" si="1490"/>
        <v>0</v>
      </c>
      <c r="KPA1339" s="62">
        <f t="shared" si="1490"/>
        <v>0</v>
      </c>
      <c r="KPB1339" s="62">
        <f t="shared" si="1490"/>
        <v>0</v>
      </c>
      <c r="KPC1339" s="62">
        <f t="shared" si="1490"/>
        <v>0</v>
      </c>
      <c r="KPD1339" s="62">
        <f t="shared" si="1490"/>
        <v>1000000</v>
      </c>
      <c r="KPJ1339" s="62" t="s">
        <v>185</v>
      </c>
      <c r="KPK1339" s="62" t="s">
        <v>186</v>
      </c>
      <c r="KPL1339" s="62">
        <f t="shared" ref="KPL1339:KPT1339" si="1491">KPL1333</f>
        <v>1000000</v>
      </c>
      <c r="KPM1339" s="62">
        <f t="shared" si="1491"/>
        <v>0</v>
      </c>
      <c r="KPN1339" s="62">
        <f t="shared" si="1491"/>
        <v>0</v>
      </c>
      <c r="KPO1339" s="62">
        <f t="shared" si="1491"/>
        <v>1000000</v>
      </c>
      <c r="KPP1339" s="62">
        <f t="shared" si="1491"/>
        <v>0</v>
      </c>
      <c r="KPQ1339" s="62">
        <f t="shared" si="1491"/>
        <v>0</v>
      </c>
      <c r="KPR1339" s="62">
        <f t="shared" si="1491"/>
        <v>0</v>
      </c>
      <c r="KPS1339" s="62">
        <f t="shared" si="1491"/>
        <v>0</v>
      </c>
      <c r="KPT1339" s="62">
        <f t="shared" si="1491"/>
        <v>1000000</v>
      </c>
      <c r="KPZ1339" s="62" t="s">
        <v>185</v>
      </c>
      <c r="KQA1339" s="62" t="s">
        <v>186</v>
      </c>
      <c r="KQB1339" s="62">
        <f t="shared" ref="KQB1339:KQJ1339" si="1492">KQB1333</f>
        <v>1000000</v>
      </c>
      <c r="KQC1339" s="62">
        <f t="shared" si="1492"/>
        <v>0</v>
      </c>
      <c r="KQD1339" s="62">
        <f t="shared" si="1492"/>
        <v>0</v>
      </c>
      <c r="KQE1339" s="62">
        <f t="shared" si="1492"/>
        <v>1000000</v>
      </c>
      <c r="KQF1339" s="62">
        <f t="shared" si="1492"/>
        <v>0</v>
      </c>
      <c r="KQG1339" s="62">
        <f t="shared" si="1492"/>
        <v>0</v>
      </c>
      <c r="KQH1339" s="62">
        <f t="shared" si="1492"/>
        <v>0</v>
      </c>
      <c r="KQI1339" s="62">
        <f t="shared" si="1492"/>
        <v>0</v>
      </c>
      <c r="KQJ1339" s="62">
        <f t="shared" si="1492"/>
        <v>1000000</v>
      </c>
      <c r="KQP1339" s="62" t="s">
        <v>185</v>
      </c>
      <c r="KQQ1339" s="62" t="s">
        <v>186</v>
      </c>
      <c r="KQR1339" s="62">
        <f t="shared" ref="KQR1339:KQZ1339" si="1493">KQR1333</f>
        <v>1000000</v>
      </c>
      <c r="KQS1339" s="62">
        <f t="shared" si="1493"/>
        <v>0</v>
      </c>
      <c r="KQT1339" s="62">
        <f t="shared" si="1493"/>
        <v>0</v>
      </c>
      <c r="KQU1339" s="62">
        <f t="shared" si="1493"/>
        <v>1000000</v>
      </c>
      <c r="KQV1339" s="62">
        <f t="shared" si="1493"/>
        <v>0</v>
      </c>
      <c r="KQW1339" s="62">
        <f t="shared" si="1493"/>
        <v>0</v>
      </c>
      <c r="KQX1339" s="62">
        <f t="shared" si="1493"/>
        <v>0</v>
      </c>
      <c r="KQY1339" s="62">
        <f t="shared" si="1493"/>
        <v>0</v>
      </c>
      <c r="KQZ1339" s="62">
        <f t="shared" si="1493"/>
        <v>1000000</v>
      </c>
      <c r="KRF1339" s="62" t="s">
        <v>185</v>
      </c>
      <c r="KRG1339" s="62" t="s">
        <v>186</v>
      </c>
      <c r="KRH1339" s="62">
        <f t="shared" ref="KRH1339:KRP1339" si="1494">KRH1333</f>
        <v>1000000</v>
      </c>
      <c r="KRI1339" s="62">
        <f t="shared" si="1494"/>
        <v>0</v>
      </c>
      <c r="KRJ1339" s="62">
        <f t="shared" si="1494"/>
        <v>0</v>
      </c>
      <c r="KRK1339" s="62">
        <f t="shared" si="1494"/>
        <v>1000000</v>
      </c>
      <c r="KRL1339" s="62">
        <f t="shared" si="1494"/>
        <v>0</v>
      </c>
      <c r="KRM1339" s="62">
        <f t="shared" si="1494"/>
        <v>0</v>
      </c>
      <c r="KRN1339" s="62">
        <f t="shared" si="1494"/>
        <v>0</v>
      </c>
      <c r="KRO1339" s="62">
        <f t="shared" si="1494"/>
        <v>0</v>
      </c>
      <c r="KRP1339" s="62">
        <f t="shared" si="1494"/>
        <v>1000000</v>
      </c>
      <c r="KRV1339" s="62" t="s">
        <v>185</v>
      </c>
      <c r="KRW1339" s="62" t="s">
        <v>186</v>
      </c>
      <c r="KRX1339" s="62">
        <f t="shared" ref="KRX1339:KSF1339" si="1495">KRX1333</f>
        <v>1000000</v>
      </c>
      <c r="KRY1339" s="62">
        <f t="shared" si="1495"/>
        <v>0</v>
      </c>
      <c r="KRZ1339" s="62">
        <f t="shared" si="1495"/>
        <v>0</v>
      </c>
      <c r="KSA1339" s="62">
        <f t="shared" si="1495"/>
        <v>1000000</v>
      </c>
      <c r="KSB1339" s="62">
        <f t="shared" si="1495"/>
        <v>0</v>
      </c>
      <c r="KSC1339" s="62">
        <f t="shared" si="1495"/>
        <v>0</v>
      </c>
      <c r="KSD1339" s="62">
        <f t="shared" si="1495"/>
        <v>0</v>
      </c>
      <c r="KSE1339" s="62">
        <f t="shared" si="1495"/>
        <v>0</v>
      </c>
      <c r="KSF1339" s="62">
        <f t="shared" si="1495"/>
        <v>1000000</v>
      </c>
      <c r="KSL1339" s="62" t="s">
        <v>185</v>
      </c>
      <c r="KSM1339" s="62" t="s">
        <v>186</v>
      </c>
      <c r="KSN1339" s="62">
        <f t="shared" ref="KSN1339:KSV1339" si="1496">KSN1333</f>
        <v>1000000</v>
      </c>
      <c r="KSO1339" s="62">
        <f t="shared" si="1496"/>
        <v>0</v>
      </c>
      <c r="KSP1339" s="62">
        <f t="shared" si="1496"/>
        <v>0</v>
      </c>
      <c r="KSQ1339" s="62">
        <f t="shared" si="1496"/>
        <v>1000000</v>
      </c>
      <c r="KSR1339" s="62">
        <f t="shared" si="1496"/>
        <v>0</v>
      </c>
      <c r="KSS1339" s="62">
        <f t="shared" si="1496"/>
        <v>0</v>
      </c>
      <c r="KST1339" s="62">
        <f t="shared" si="1496"/>
        <v>0</v>
      </c>
      <c r="KSU1339" s="62">
        <f t="shared" si="1496"/>
        <v>0</v>
      </c>
      <c r="KSV1339" s="62">
        <f t="shared" si="1496"/>
        <v>1000000</v>
      </c>
      <c r="KTB1339" s="62" t="s">
        <v>185</v>
      </c>
      <c r="KTC1339" s="62" t="s">
        <v>186</v>
      </c>
      <c r="KTD1339" s="62">
        <f t="shared" ref="KTD1339:KTL1339" si="1497">KTD1333</f>
        <v>1000000</v>
      </c>
      <c r="KTE1339" s="62">
        <f t="shared" si="1497"/>
        <v>0</v>
      </c>
      <c r="KTF1339" s="62">
        <f t="shared" si="1497"/>
        <v>0</v>
      </c>
      <c r="KTG1339" s="62">
        <f t="shared" si="1497"/>
        <v>1000000</v>
      </c>
      <c r="KTH1339" s="62">
        <f t="shared" si="1497"/>
        <v>0</v>
      </c>
      <c r="KTI1339" s="62">
        <f t="shared" si="1497"/>
        <v>0</v>
      </c>
      <c r="KTJ1339" s="62">
        <f t="shared" si="1497"/>
        <v>0</v>
      </c>
      <c r="KTK1339" s="62">
        <f t="shared" si="1497"/>
        <v>0</v>
      </c>
      <c r="KTL1339" s="62">
        <f t="shared" si="1497"/>
        <v>1000000</v>
      </c>
      <c r="KTR1339" s="62" t="s">
        <v>185</v>
      </c>
      <c r="KTS1339" s="62" t="s">
        <v>186</v>
      </c>
      <c r="KTT1339" s="62">
        <f t="shared" ref="KTT1339:KUB1339" si="1498">KTT1333</f>
        <v>1000000</v>
      </c>
      <c r="KTU1339" s="62">
        <f t="shared" si="1498"/>
        <v>0</v>
      </c>
      <c r="KTV1339" s="62">
        <f t="shared" si="1498"/>
        <v>0</v>
      </c>
      <c r="KTW1339" s="62">
        <f t="shared" si="1498"/>
        <v>1000000</v>
      </c>
      <c r="KTX1339" s="62">
        <f t="shared" si="1498"/>
        <v>0</v>
      </c>
      <c r="KTY1339" s="62">
        <f t="shared" si="1498"/>
        <v>0</v>
      </c>
      <c r="KTZ1339" s="62">
        <f t="shared" si="1498"/>
        <v>0</v>
      </c>
      <c r="KUA1339" s="62">
        <f t="shared" si="1498"/>
        <v>0</v>
      </c>
      <c r="KUB1339" s="62">
        <f t="shared" si="1498"/>
        <v>1000000</v>
      </c>
      <c r="KUH1339" s="62" t="s">
        <v>185</v>
      </c>
      <c r="KUI1339" s="62" t="s">
        <v>186</v>
      </c>
      <c r="KUJ1339" s="62">
        <f t="shared" ref="KUJ1339:KUR1339" si="1499">KUJ1333</f>
        <v>1000000</v>
      </c>
      <c r="KUK1339" s="62">
        <f t="shared" si="1499"/>
        <v>0</v>
      </c>
      <c r="KUL1339" s="62">
        <f t="shared" si="1499"/>
        <v>0</v>
      </c>
      <c r="KUM1339" s="62">
        <f t="shared" si="1499"/>
        <v>1000000</v>
      </c>
      <c r="KUN1339" s="62">
        <f t="shared" si="1499"/>
        <v>0</v>
      </c>
      <c r="KUO1339" s="62">
        <f t="shared" si="1499"/>
        <v>0</v>
      </c>
      <c r="KUP1339" s="62">
        <f t="shared" si="1499"/>
        <v>0</v>
      </c>
      <c r="KUQ1339" s="62">
        <f t="shared" si="1499"/>
        <v>0</v>
      </c>
      <c r="KUR1339" s="62">
        <f t="shared" si="1499"/>
        <v>1000000</v>
      </c>
      <c r="KUX1339" s="62" t="s">
        <v>185</v>
      </c>
      <c r="KUY1339" s="62" t="s">
        <v>186</v>
      </c>
      <c r="KUZ1339" s="62">
        <f t="shared" ref="KUZ1339:KVH1339" si="1500">KUZ1333</f>
        <v>1000000</v>
      </c>
      <c r="KVA1339" s="62">
        <f t="shared" si="1500"/>
        <v>0</v>
      </c>
      <c r="KVB1339" s="62">
        <f t="shared" si="1500"/>
        <v>0</v>
      </c>
      <c r="KVC1339" s="62">
        <f t="shared" si="1500"/>
        <v>1000000</v>
      </c>
      <c r="KVD1339" s="62">
        <f t="shared" si="1500"/>
        <v>0</v>
      </c>
      <c r="KVE1339" s="62">
        <f t="shared" si="1500"/>
        <v>0</v>
      </c>
      <c r="KVF1339" s="62">
        <f t="shared" si="1500"/>
        <v>0</v>
      </c>
      <c r="KVG1339" s="62">
        <f t="shared" si="1500"/>
        <v>0</v>
      </c>
      <c r="KVH1339" s="62">
        <f t="shared" si="1500"/>
        <v>1000000</v>
      </c>
      <c r="KVN1339" s="62" t="s">
        <v>185</v>
      </c>
      <c r="KVO1339" s="62" t="s">
        <v>186</v>
      </c>
      <c r="KVP1339" s="62">
        <f t="shared" ref="KVP1339:KVX1339" si="1501">KVP1333</f>
        <v>1000000</v>
      </c>
      <c r="KVQ1339" s="62">
        <f t="shared" si="1501"/>
        <v>0</v>
      </c>
      <c r="KVR1339" s="62">
        <f t="shared" si="1501"/>
        <v>0</v>
      </c>
      <c r="KVS1339" s="62">
        <f t="shared" si="1501"/>
        <v>1000000</v>
      </c>
      <c r="KVT1339" s="62">
        <f t="shared" si="1501"/>
        <v>0</v>
      </c>
      <c r="KVU1339" s="62">
        <f t="shared" si="1501"/>
        <v>0</v>
      </c>
      <c r="KVV1339" s="62">
        <f t="shared" si="1501"/>
        <v>0</v>
      </c>
      <c r="KVW1339" s="62">
        <f t="shared" si="1501"/>
        <v>0</v>
      </c>
      <c r="KVX1339" s="62">
        <f t="shared" si="1501"/>
        <v>1000000</v>
      </c>
      <c r="KWD1339" s="62" t="s">
        <v>185</v>
      </c>
      <c r="KWE1339" s="62" t="s">
        <v>186</v>
      </c>
      <c r="KWF1339" s="62">
        <f t="shared" ref="KWF1339:KWN1339" si="1502">KWF1333</f>
        <v>1000000</v>
      </c>
      <c r="KWG1339" s="62">
        <f t="shared" si="1502"/>
        <v>0</v>
      </c>
      <c r="KWH1339" s="62">
        <f t="shared" si="1502"/>
        <v>0</v>
      </c>
      <c r="KWI1339" s="62">
        <f t="shared" si="1502"/>
        <v>1000000</v>
      </c>
      <c r="KWJ1339" s="62">
        <f t="shared" si="1502"/>
        <v>0</v>
      </c>
      <c r="KWK1339" s="62">
        <f t="shared" si="1502"/>
        <v>0</v>
      </c>
      <c r="KWL1339" s="62">
        <f t="shared" si="1502"/>
        <v>0</v>
      </c>
      <c r="KWM1339" s="62">
        <f t="shared" si="1502"/>
        <v>0</v>
      </c>
      <c r="KWN1339" s="62">
        <f t="shared" si="1502"/>
        <v>1000000</v>
      </c>
      <c r="KWT1339" s="62" t="s">
        <v>185</v>
      </c>
      <c r="KWU1339" s="62" t="s">
        <v>186</v>
      </c>
      <c r="KWV1339" s="62">
        <f t="shared" ref="KWV1339:KXD1339" si="1503">KWV1333</f>
        <v>1000000</v>
      </c>
      <c r="KWW1339" s="62">
        <f t="shared" si="1503"/>
        <v>0</v>
      </c>
      <c r="KWX1339" s="62">
        <f t="shared" si="1503"/>
        <v>0</v>
      </c>
      <c r="KWY1339" s="62">
        <f t="shared" si="1503"/>
        <v>1000000</v>
      </c>
      <c r="KWZ1339" s="62">
        <f t="shared" si="1503"/>
        <v>0</v>
      </c>
      <c r="KXA1339" s="62">
        <f t="shared" si="1503"/>
        <v>0</v>
      </c>
      <c r="KXB1339" s="62">
        <f t="shared" si="1503"/>
        <v>0</v>
      </c>
      <c r="KXC1339" s="62">
        <f t="shared" si="1503"/>
        <v>0</v>
      </c>
      <c r="KXD1339" s="62">
        <f t="shared" si="1503"/>
        <v>1000000</v>
      </c>
      <c r="KXJ1339" s="62" t="s">
        <v>185</v>
      </c>
      <c r="KXK1339" s="62" t="s">
        <v>186</v>
      </c>
      <c r="KXL1339" s="62">
        <f t="shared" ref="KXL1339:KXT1339" si="1504">KXL1333</f>
        <v>1000000</v>
      </c>
      <c r="KXM1339" s="62">
        <f t="shared" si="1504"/>
        <v>0</v>
      </c>
      <c r="KXN1339" s="62">
        <f t="shared" si="1504"/>
        <v>0</v>
      </c>
      <c r="KXO1339" s="62">
        <f t="shared" si="1504"/>
        <v>1000000</v>
      </c>
      <c r="KXP1339" s="62">
        <f t="shared" si="1504"/>
        <v>0</v>
      </c>
      <c r="KXQ1339" s="62">
        <f t="shared" si="1504"/>
        <v>0</v>
      </c>
      <c r="KXR1339" s="62">
        <f t="shared" si="1504"/>
        <v>0</v>
      </c>
      <c r="KXS1339" s="62">
        <f t="shared" si="1504"/>
        <v>0</v>
      </c>
      <c r="KXT1339" s="62">
        <f t="shared" si="1504"/>
        <v>1000000</v>
      </c>
      <c r="KXZ1339" s="62" t="s">
        <v>185</v>
      </c>
      <c r="KYA1339" s="62" t="s">
        <v>186</v>
      </c>
      <c r="KYB1339" s="62">
        <f t="shared" ref="KYB1339:KYJ1339" si="1505">KYB1333</f>
        <v>1000000</v>
      </c>
      <c r="KYC1339" s="62">
        <f t="shared" si="1505"/>
        <v>0</v>
      </c>
      <c r="KYD1339" s="62">
        <f t="shared" si="1505"/>
        <v>0</v>
      </c>
      <c r="KYE1339" s="62">
        <f t="shared" si="1505"/>
        <v>1000000</v>
      </c>
      <c r="KYF1339" s="62">
        <f t="shared" si="1505"/>
        <v>0</v>
      </c>
      <c r="KYG1339" s="62">
        <f t="shared" si="1505"/>
        <v>0</v>
      </c>
      <c r="KYH1339" s="62">
        <f t="shared" si="1505"/>
        <v>0</v>
      </c>
      <c r="KYI1339" s="62">
        <f t="shared" si="1505"/>
        <v>0</v>
      </c>
      <c r="KYJ1339" s="62">
        <f t="shared" si="1505"/>
        <v>1000000</v>
      </c>
      <c r="KYP1339" s="62" t="s">
        <v>185</v>
      </c>
      <c r="KYQ1339" s="62" t="s">
        <v>186</v>
      </c>
      <c r="KYR1339" s="62">
        <f t="shared" ref="KYR1339:KYZ1339" si="1506">KYR1333</f>
        <v>1000000</v>
      </c>
      <c r="KYS1339" s="62">
        <f t="shared" si="1506"/>
        <v>0</v>
      </c>
      <c r="KYT1339" s="62">
        <f t="shared" si="1506"/>
        <v>0</v>
      </c>
      <c r="KYU1339" s="62">
        <f t="shared" si="1506"/>
        <v>1000000</v>
      </c>
      <c r="KYV1339" s="62">
        <f t="shared" si="1506"/>
        <v>0</v>
      </c>
      <c r="KYW1339" s="62">
        <f t="shared" si="1506"/>
        <v>0</v>
      </c>
      <c r="KYX1339" s="62">
        <f t="shared" si="1506"/>
        <v>0</v>
      </c>
      <c r="KYY1339" s="62">
        <f t="shared" si="1506"/>
        <v>0</v>
      </c>
      <c r="KYZ1339" s="62">
        <f t="shared" si="1506"/>
        <v>1000000</v>
      </c>
      <c r="KZF1339" s="62" t="s">
        <v>185</v>
      </c>
      <c r="KZG1339" s="62" t="s">
        <v>186</v>
      </c>
      <c r="KZH1339" s="62">
        <f t="shared" ref="KZH1339:KZP1339" si="1507">KZH1333</f>
        <v>1000000</v>
      </c>
      <c r="KZI1339" s="62">
        <f t="shared" si="1507"/>
        <v>0</v>
      </c>
      <c r="KZJ1339" s="62">
        <f t="shared" si="1507"/>
        <v>0</v>
      </c>
      <c r="KZK1339" s="62">
        <f t="shared" si="1507"/>
        <v>1000000</v>
      </c>
      <c r="KZL1339" s="62">
        <f t="shared" si="1507"/>
        <v>0</v>
      </c>
      <c r="KZM1339" s="62">
        <f t="shared" si="1507"/>
        <v>0</v>
      </c>
      <c r="KZN1339" s="62">
        <f t="shared" si="1507"/>
        <v>0</v>
      </c>
      <c r="KZO1339" s="62">
        <f t="shared" si="1507"/>
        <v>0</v>
      </c>
      <c r="KZP1339" s="62">
        <f t="shared" si="1507"/>
        <v>1000000</v>
      </c>
      <c r="KZV1339" s="62" t="s">
        <v>185</v>
      </c>
      <c r="KZW1339" s="62" t="s">
        <v>186</v>
      </c>
      <c r="KZX1339" s="62">
        <f t="shared" ref="KZX1339:LAF1339" si="1508">KZX1333</f>
        <v>1000000</v>
      </c>
      <c r="KZY1339" s="62">
        <f t="shared" si="1508"/>
        <v>0</v>
      </c>
      <c r="KZZ1339" s="62">
        <f t="shared" si="1508"/>
        <v>0</v>
      </c>
      <c r="LAA1339" s="62">
        <f t="shared" si="1508"/>
        <v>1000000</v>
      </c>
      <c r="LAB1339" s="62">
        <f t="shared" si="1508"/>
        <v>0</v>
      </c>
      <c r="LAC1339" s="62">
        <f t="shared" si="1508"/>
        <v>0</v>
      </c>
      <c r="LAD1339" s="62">
        <f t="shared" si="1508"/>
        <v>0</v>
      </c>
      <c r="LAE1339" s="62">
        <f t="shared" si="1508"/>
        <v>0</v>
      </c>
      <c r="LAF1339" s="62">
        <f t="shared" si="1508"/>
        <v>1000000</v>
      </c>
      <c r="LAL1339" s="62" t="s">
        <v>185</v>
      </c>
      <c r="LAM1339" s="62" t="s">
        <v>186</v>
      </c>
      <c r="LAN1339" s="62">
        <f t="shared" ref="LAN1339:LAV1339" si="1509">LAN1333</f>
        <v>1000000</v>
      </c>
      <c r="LAO1339" s="62">
        <f t="shared" si="1509"/>
        <v>0</v>
      </c>
      <c r="LAP1339" s="62">
        <f t="shared" si="1509"/>
        <v>0</v>
      </c>
      <c r="LAQ1339" s="62">
        <f t="shared" si="1509"/>
        <v>1000000</v>
      </c>
      <c r="LAR1339" s="62">
        <f t="shared" si="1509"/>
        <v>0</v>
      </c>
      <c r="LAS1339" s="62">
        <f t="shared" si="1509"/>
        <v>0</v>
      </c>
      <c r="LAT1339" s="62">
        <f t="shared" si="1509"/>
        <v>0</v>
      </c>
      <c r="LAU1339" s="62">
        <f t="shared" si="1509"/>
        <v>0</v>
      </c>
      <c r="LAV1339" s="62">
        <f t="shared" si="1509"/>
        <v>1000000</v>
      </c>
      <c r="LBB1339" s="62" t="s">
        <v>185</v>
      </c>
      <c r="LBC1339" s="62" t="s">
        <v>186</v>
      </c>
      <c r="LBD1339" s="62">
        <f t="shared" ref="LBD1339:LBL1339" si="1510">LBD1333</f>
        <v>1000000</v>
      </c>
      <c r="LBE1339" s="62">
        <f t="shared" si="1510"/>
        <v>0</v>
      </c>
      <c r="LBF1339" s="62">
        <f t="shared" si="1510"/>
        <v>0</v>
      </c>
      <c r="LBG1339" s="62">
        <f t="shared" si="1510"/>
        <v>1000000</v>
      </c>
      <c r="LBH1339" s="62">
        <f t="shared" si="1510"/>
        <v>0</v>
      </c>
      <c r="LBI1339" s="62">
        <f t="shared" si="1510"/>
        <v>0</v>
      </c>
      <c r="LBJ1339" s="62">
        <f t="shared" si="1510"/>
        <v>0</v>
      </c>
      <c r="LBK1339" s="62">
        <f t="shared" si="1510"/>
        <v>0</v>
      </c>
      <c r="LBL1339" s="62">
        <f t="shared" si="1510"/>
        <v>1000000</v>
      </c>
      <c r="LBR1339" s="62" t="s">
        <v>185</v>
      </c>
      <c r="LBS1339" s="62" t="s">
        <v>186</v>
      </c>
      <c r="LBT1339" s="62">
        <f>LBT1333</f>
        <v>1000000</v>
      </c>
      <c r="LBU1339" s="62">
        <f>LBU1333</f>
        <v>0</v>
      </c>
      <c r="LBV1339" s="62">
        <f>LBV1333</f>
        <v>0</v>
      </c>
      <c r="LBW1339" s="62">
        <f>LBW1333</f>
        <v>1000000</v>
      </c>
      <c r="LBX1339" s="62">
        <f>LBX1333</f>
        <v>0</v>
      </c>
      <c r="LBY1339" s="62">
        <f>LBY1333</f>
        <v>0</v>
      </c>
      <c r="LBZ1339" s="62">
        <f>LBZ1333</f>
        <v>0</v>
      </c>
      <c r="LCA1339" s="62">
        <f>LCA1333</f>
        <v>0</v>
      </c>
      <c r="LCB1339" s="62">
        <f>LCB1333</f>
        <v>1000000</v>
      </c>
      <c r="LCH1339" s="62" t="s">
        <v>185</v>
      </c>
      <c r="LCI1339" s="62" t="s">
        <v>186</v>
      </c>
      <c r="LCJ1339" s="62">
        <f t="shared" ref="LCJ1339:LCR1339" si="1511">LCJ1333</f>
        <v>1000000</v>
      </c>
      <c r="LCK1339" s="62">
        <f t="shared" si="1511"/>
        <v>0</v>
      </c>
      <c r="LCL1339" s="62">
        <f t="shared" si="1511"/>
        <v>0</v>
      </c>
      <c r="LCM1339" s="62">
        <f t="shared" si="1511"/>
        <v>1000000</v>
      </c>
      <c r="LCN1339" s="62">
        <f t="shared" si="1511"/>
        <v>0</v>
      </c>
      <c r="LCO1339" s="62">
        <f t="shared" si="1511"/>
        <v>0</v>
      </c>
      <c r="LCP1339" s="62">
        <f t="shared" si="1511"/>
        <v>0</v>
      </c>
      <c r="LCQ1339" s="62">
        <f t="shared" si="1511"/>
        <v>0</v>
      </c>
      <c r="LCR1339" s="62">
        <f t="shared" si="1511"/>
        <v>1000000</v>
      </c>
      <c r="LCX1339" s="62" t="s">
        <v>185</v>
      </c>
      <c r="LCY1339" s="62" t="s">
        <v>186</v>
      </c>
      <c r="LCZ1339" s="62">
        <f t="shared" ref="LCZ1339:LDH1339" si="1512">LCZ1333</f>
        <v>1000000</v>
      </c>
      <c r="LDA1339" s="62">
        <f t="shared" si="1512"/>
        <v>0</v>
      </c>
      <c r="LDB1339" s="62">
        <f t="shared" si="1512"/>
        <v>0</v>
      </c>
      <c r="LDC1339" s="62">
        <f t="shared" si="1512"/>
        <v>1000000</v>
      </c>
      <c r="LDD1339" s="62">
        <f t="shared" si="1512"/>
        <v>0</v>
      </c>
      <c r="LDE1339" s="62">
        <f t="shared" si="1512"/>
        <v>0</v>
      </c>
      <c r="LDF1339" s="62">
        <f t="shared" si="1512"/>
        <v>0</v>
      </c>
      <c r="LDG1339" s="62">
        <f t="shared" si="1512"/>
        <v>0</v>
      </c>
      <c r="LDH1339" s="62">
        <f t="shared" si="1512"/>
        <v>1000000</v>
      </c>
      <c r="LDN1339" s="62" t="s">
        <v>185</v>
      </c>
      <c r="LDO1339" s="62" t="s">
        <v>186</v>
      </c>
      <c r="LDP1339" s="62">
        <f t="shared" ref="LDP1339:LDX1339" si="1513">LDP1333</f>
        <v>1000000</v>
      </c>
      <c r="LDQ1339" s="62">
        <f t="shared" si="1513"/>
        <v>0</v>
      </c>
      <c r="LDR1339" s="62">
        <f t="shared" si="1513"/>
        <v>0</v>
      </c>
      <c r="LDS1339" s="62">
        <f t="shared" si="1513"/>
        <v>1000000</v>
      </c>
      <c r="LDT1339" s="62">
        <f t="shared" si="1513"/>
        <v>0</v>
      </c>
      <c r="LDU1339" s="62">
        <f t="shared" si="1513"/>
        <v>0</v>
      </c>
      <c r="LDV1339" s="62">
        <f t="shared" si="1513"/>
        <v>0</v>
      </c>
      <c r="LDW1339" s="62">
        <f t="shared" si="1513"/>
        <v>0</v>
      </c>
      <c r="LDX1339" s="62">
        <f t="shared" si="1513"/>
        <v>1000000</v>
      </c>
      <c r="LED1339" s="62" t="s">
        <v>185</v>
      </c>
      <c r="LEE1339" s="62" t="s">
        <v>186</v>
      </c>
      <c r="LEF1339" s="62">
        <f t="shared" ref="LEF1339:LEN1339" si="1514">LEF1333</f>
        <v>1000000</v>
      </c>
      <c r="LEG1339" s="62">
        <f t="shared" si="1514"/>
        <v>0</v>
      </c>
      <c r="LEH1339" s="62">
        <f t="shared" si="1514"/>
        <v>0</v>
      </c>
      <c r="LEI1339" s="62">
        <f t="shared" si="1514"/>
        <v>1000000</v>
      </c>
      <c r="LEJ1339" s="62">
        <f t="shared" si="1514"/>
        <v>0</v>
      </c>
      <c r="LEK1339" s="62">
        <f t="shared" si="1514"/>
        <v>0</v>
      </c>
      <c r="LEL1339" s="62">
        <f t="shared" si="1514"/>
        <v>0</v>
      </c>
      <c r="LEM1339" s="62">
        <f t="shared" si="1514"/>
        <v>0</v>
      </c>
      <c r="LEN1339" s="62">
        <f t="shared" si="1514"/>
        <v>1000000</v>
      </c>
      <c r="LET1339" s="62" t="s">
        <v>185</v>
      </c>
      <c r="LEU1339" s="62" t="s">
        <v>186</v>
      </c>
      <c r="LEV1339" s="62">
        <f t="shared" ref="LEV1339:LFD1339" si="1515">LEV1333</f>
        <v>1000000</v>
      </c>
      <c r="LEW1339" s="62">
        <f t="shared" si="1515"/>
        <v>0</v>
      </c>
      <c r="LEX1339" s="62">
        <f t="shared" si="1515"/>
        <v>0</v>
      </c>
      <c r="LEY1339" s="62">
        <f t="shared" si="1515"/>
        <v>1000000</v>
      </c>
      <c r="LEZ1339" s="62">
        <f t="shared" si="1515"/>
        <v>0</v>
      </c>
      <c r="LFA1339" s="62">
        <f t="shared" si="1515"/>
        <v>0</v>
      </c>
      <c r="LFB1339" s="62">
        <f t="shared" si="1515"/>
        <v>0</v>
      </c>
      <c r="LFC1339" s="62">
        <f t="shared" si="1515"/>
        <v>0</v>
      </c>
      <c r="LFD1339" s="62">
        <f t="shared" si="1515"/>
        <v>1000000</v>
      </c>
      <c r="LFJ1339" s="62" t="s">
        <v>185</v>
      </c>
      <c r="LFK1339" s="62" t="s">
        <v>186</v>
      </c>
      <c r="LFL1339" s="62">
        <f t="shared" ref="LFL1339:LFT1339" si="1516">LFL1333</f>
        <v>1000000</v>
      </c>
      <c r="LFM1339" s="62">
        <f t="shared" si="1516"/>
        <v>0</v>
      </c>
      <c r="LFN1339" s="62">
        <f t="shared" si="1516"/>
        <v>0</v>
      </c>
      <c r="LFO1339" s="62">
        <f t="shared" si="1516"/>
        <v>1000000</v>
      </c>
      <c r="LFP1339" s="62">
        <f t="shared" si="1516"/>
        <v>0</v>
      </c>
      <c r="LFQ1339" s="62">
        <f t="shared" si="1516"/>
        <v>0</v>
      </c>
      <c r="LFR1339" s="62">
        <f t="shared" si="1516"/>
        <v>0</v>
      </c>
      <c r="LFS1339" s="62">
        <f t="shared" si="1516"/>
        <v>0</v>
      </c>
      <c r="LFT1339" s="62">
        <f t="shared" si="1516"/>
        <v>1000000</v>
      </c>
      <c r="LFZ1339" s="62" t="s">
        <v>185</v>
      </c>
      <c r="LGA1339" s="62" t="s">
        <v>186</v>
      </c>
      <c r="LGB1339" s="62">
        <f t="shared" ref="LGB1339:LGJ1339" si="1517">LGB1333</f>
        <v>1000000</v>
      </c>
      <c r="LGC1339" s="62">
        <f t="shared" si="1517"/>
        <v>0</v>
      </c>
      <c r="LGD1339" s="62">
        <f t="shared" si="1517"/>
        <v>0</v>
      </c>
      <c r="LGE1339" s="62">
        <f t="shared" si="1517"/>
        <v>1000000</v>
      </c>
      <c r="LGF1339" s="62">
        <f t="shared" si="1517"/>
        <v>0</v>
      </c>
      <c r="LGG1339" s="62">
        <f t="shared" si="1517"/>
        <v>0</v>
      </c>
      <c r="LGH1339" s="62">
        <f t="shared" si="1517"/>
        <v>0</v>
      </c>
      <c r="LGI1339" s="62">
        <f t="shared" si="1517"/>
        <v>0</v>
      </c>
      <c r="LGJ1339" s="62">
        <f t="shared" si="1517"/>
        <v>1000000</v>
      </c>
      <c r="LGP1339" s="62" t="s">
        <v>185</v>
      </c>
      <c r="LGQ1339" s="62" t="s">
        <v>186</v>
      </c>
      <c r="LGR1339" s="62">
        <f t="shared" ref="LGR1339:LGZ1339" si="1518">LGR1333</f>
        <v>1000000</v>
      </c>
      <c r="LGS1339" s="62">
        <f t="shared" si="1518"/>
        <v>0</v>
      </c>
      <c r="LGT1339" s="62">
        <f t="shared" si="1518"/>
        <v>0</v>
      </c>
      <c r="LGU1339" s="62">
        <f t="shared" si="1518"/>
        <v>1000000</v>
      </c>
      <c r="LGV1339" s="62">
        <f t="shared" si="1518"/>
        <v>0</v>
      </c>
      <c r="LGW1339" s="62">
        <f t="shared" si="1518"/>
        <v>0</v>
      </c>
      <c r="LGX1339" s="62">
        <f t="shared" si="1518"/>
        <v>0</v>
      </c>
      <c r="LGY1339" s="62">
        <f t="shared" si="1518"/>
        <v>0</v>
      </c>
      <c r="LGZ1339" s="62">
        <f t="shared" si="1518"/>
        <v>1000000</v>
      </c>
      <c r="LHF1339" s="62" t="s">
        <v>185</v>
      </c>
      <c r="LHG1339" s="62" t="s">
        <v>186</v>
      </c>
      <c r="LHH1339" s="62">
        <f t="shared" ref="LHH1339:LHP1339" si="1519">LHH1333</f>
        <v>1000000</v>
      </c>
      <c r="LHI1339" s="62">
        <f t="shared" si="1519"/>
        <v>0</v>
      </c>
      <c r="LHJ1339" s="62">
        <f t="shared" si="1519"/>
        <v>0</v>
      </c>
      <c r="LHK1339" s="62">
        <f t="shared" si="1519"/>
        <v>1000000</v>
      </c>
      <c r="LHL1339" s="62">
        <f t="shared" si="1519"/>
        <v>0</v>
      </c>
      <c r="LHM1339" s="62">
        <f t="shared" si="1519"/>
        <v>0</v>
      </c>
      <c r="LHN1339" s="62">
        <f t="shared" si="1519"/>
        <v>0</v>
      </c>
      <c r="LHO1339" s="62">
        <f t="shared" si="1519"/>
        <v>0</v>
      </c>
      <c r="LHP1339" s="62">
        <f t="shared" si="1519"/>
        <v>1000000</v>
      </c>
      <c r="LHV1339" s="62" t="s">
        <v>185</v>
      </c>
      <c r="LHW1339" s="62" t="s">
        <v>186</v>
      </c>
      <c r="LHX1339" s="62">
        <f t="shared" ref="LHX1339:LIF1339" si="1520">LHX1333</f>
        <v>1000000</v>
      </c>
      <c r="LHY1339" s="62">
        <f t="shared" si="1520"/>
        <v>0</v>
      </c>
      <c r="LHZ1339" s="62">
        <f t="shared" si="1520"/>
        <v>0</v>
      </c>
      <c r="LIA1339" s="62">
        <f t="shared" si="1520"/>
        <v>1000000</v>
      </c>
      <c r="LIB1339" s="62">
        <f t="shared" si="1520"/>
        <v>0</v>
      </c>
      <c r="LIC1339" s="62">
        <f t="shared" si="1520"/>
        <v>0</v>
      </c>
      <c r="LID1339" s="62">
        <f t="shared" si="1520"/>
        <v>0</v>
      </c>
      <c r="LIE1339" s="62">
        <f t="shared" si="1520"/>
        <v>0</v>
      </c>
      <c r="LIF1339" s="62">
        <f t="shared" si="1520"/>
        <v>1000000</v>
      </c>
      <c r="LIL1339" s="62" t="s">
        <v>185</v>
      </c>
      <c r="LIM1339" s="62" t="s">
        <v>186</v>
      </c>
      <c r="LIN1339" s="62">
        <f t="shared" ref="LIN1339:LIV1339" si="1521">LIN1333</f>
        <v>1000000</v>
      </c>
      <c r="LIO1339" s="62">
        <f t="shared" si="1521"/>
        <v>0</v>
      </c>
      <c r="LIP1339" s="62">
        <f t="shared" si="1521"/>
        <v>0</v>
      </c>
      <c r="LIQ1339" s="62">
        <f t="shared" si="1521"/>
        <v>1000000</v>
      </c>
      <c r="LIR1339" s="62">
        <f t="shared" si="1521"/>
        <v>0</v>
      </c>
      <c r="LIS1339" s="62">
        <f t="shared" si="1521"/>
        <v>0</v>
      </c>
      <c r="LIT1339" s="62">
        <f t="shared" si="1521"/>
        <v>0</v>
      </c>
      <c r="LIU1339" s="62">
        <f t="shared" si="1521"/>
        <v>0</v>
      </c>
      <c r="LIV1339" s="62">
        <f t="shared" si="1521"/>
        <v>1000000</v>
      </c>
      <c r="LJB1339" s="62" t="s">
        <v>185</v>
      </c>
      <c r="LJC1339" s="62" t="s">
        <v>186</v>
      </c>
      <c r="LJD1339" s="62">
        <f t="shared" ref="LJD1339:LJL1339" si="1522">LJD1333</f>
        <v>1000000</v>
      </c>
      <c r="LJE1339" s="62">
        <f t="shared" si="1522"/>
        <v>0</v>
      </c>
      <c r="LJF1339" s="62">
        <f t="shared" si="1522"/>
        <v>0</v>
      </c>
      <c r="LJG1339" s="62">
        <f t="shared" si="1522"/>
        <v>1000000</v>
      </c>
      <c r="LJH1339" s="62">
        <f t="shared" si="1522"/>
        <v>0</v>
      </c>
      <c r="LJI1339" s="62">
        <f t="shared" si="1522"/>
        <v>0</v>
      </c>
      <c r="LJJ1339" s="62">
        <f t="shared" si="1522"/>
        <v>0</v>
      </c>
      <c r="LJK1339" s="62">
        <f t="shared" si="1522"/>
        <v>0</v>
      </c>
      <c r="LJL1339" s="62">
        <f t="shared" si="1522"/>
        <v>1000000</v>
      </c>
      <c r="LJR1339" s="62" t="s">
        <v>185</v>
      </c>
      <c r="LJS1339" s="62" t="s">
        <v>186</v>
      </c>
      <c r="LJT1339" s="62">
        <f t="shared" ref="LJT1339:LKB1339" si="1523">LJT1333</f>
        <v>1000000</v>
      </c>
      <c r="LJU1339" s="62">
        <f t="shared" si="1523"/>
        <v>0</v>
      </c>
      <c r="LJV1339" s="62">
        <f t="shared" si="1523"/>
        <v>0</v>
      </c>
      <c r="LJW1339" s="62">
        <f t="shared" si="1523"/>
        <v>1000000</v>
      </c>
      <c r="LJX1339" s="62">
        <f t="shared" si="1523"/>
        <v>0</v>
      </c>
      <c r="LJY1339" s="62">
        <f t="shared" si="1523"/>
        <v>0</v>
      </c>
      <c r="LJZ1339" s="62">
        <f t="shared" si="1523"/>
        <v>0</v>
      </c>
      <c r="LKA1339" s="62">
        <f t="shared" si="1523"/>
        <v>0</v>
      </c>
      <c r="LKB1339" s="62">
        <f t="shared" si="1523"/>
        <v>1000000</v>
      </c>
      <c r="LKH1339" s="62" t="s">
        <v>185</v>
      </c>
      <c r="LKI1339" s="62" t="s">
        <v>186</v>
      </c>
      <c r="LKJ1339" s="62">
        <f t="shared" ref="LKJ1339:LKR1339" si="1524">LKJ1333</f>
        <v>1000000</v>
      </c>
      <c r="LKK1339" s="62">
        <f t="shared" si="1524"/>
        <v>0</v>
      </c>
      <c r="LKL1339" s="62">
        <f t="shared" si="1524"/>
        <v>0</v>
      </c>
      <c r="LKM1339" s="62">
        <f t="shared" si="1524"/>
        <v>1000000</v>
      </c>
      <c r="LKN1339" s="62">
        <f t="shared" si="1524"/>
        <v>0</v>
      </c>
      <c r="LKO1339" s="62">
        <f t="shared" si="1524"/>
        <v>0</v>
      </c>
      <c r="LKP1339" s="62">
        <f t="shared" si="1524"/>
        <v>0</v>
      </c>
      <c r="LKQ1339" s="62">
        <f t="shared" si="1524"/>
        <v>0</v>
      </c>
      <c r="LKR1339" s="62">
        <f t="shared" si="1524"/>
        <v>1000000</v>
      </c>
      <c r="LKX1339" s="62" t="s">
        <v>185</v>
      </c>
      <c r="LKY1339" s="62" t="s">
        <v>186</v>
      </c>
      <c r="LKZ1339" s="62">
        <f t="shared" ref="LKZ1339:LLH1339" si="1525">LKZ1333</f>
        <v>1000000</v>
      </c>
      <c r="LLA1339" s="62">
        <f t="shared" si="1525"/>
        <v>0</v>
      </c>
      <c r="LLB1339" s="62">
        <f t="shared" si="1525"/>
        <v>0</v>
      </c>
      <c r="LLC1339" s="62">
        <f t="shared" si="1525"/>
        <v>1000000</v>
      </c>
      <c r="LLD1339" s="62">
        <f t="shared" si="1525"/>
        <v>0</v>
      </c>
      <c r="LLE1339" s="62">
        <f t="shared" si="1525"/>
        <v>0</v>
      </c>
      <c r="LLF1339" s="62">
        <f t="shared" si="1525"/>
        <v>0</v>
      </c>
      <c r="LLG1339" s="62">
        <f t="shared" si="1525"/>
        <v>0</v>
      </c>
      <c r="LLH1339" s="62">
        <f t="shared" si="1525"/>
        <v>1000000</v>
      </c>
      <c r="LLN1339" s="62" t="s">
        <v>185</v>
      </c>
      <c r="LLO1339" s="62" t="s">
        <v>186</v>
      </c>
      <c r="LLP1339" s="62">
        <f t="shared" ref="LLP1339:LLX1339" si="1526">LLP1333</f>
        <v>1000000</v>
      </c>
      <c r="LLQ1339" s="62">
        <f t="shared" si="1526"/>
        <v>0</v>
      </c>
      <c r="LLR1339" s="62">
        <f t="shared" si="1526"/>
        <v>0</v>
      </c>
      <c r="LLS1339" s="62">
        <f t="shared" si="1526"/>
        <v>1000000</v>
      </c>
      <c r="LLT1339" s="62">
        <f t="shared" si="1526"/>
        <v>0</v>
      </c>
      <c r="LLU1339" s="62">
        <f t="shared" si="1526"/>
        <v>0</v>
      </c>
      <c r="LLV1339" s="62">
        <f t="shared" si="1526"/>
        <v>0</v>
      </c>
      <c r="LLW1339" s="62">
        <f t="shared" si="1526"/>
        <v>0</v>
      </c>
      <c r="LLX1339" s="62">
        <f t="shared" si="1526"/>
        <v>1000000</v>
      </c>
      <c r="LMD1339" s="62" t="s">
        <v>185</v>
      </c>
      <c r="LME1339" s="62" t="s">
        <v>186</v>
      </c>
      <c r="LMF1339" s="62">
        <f t="shared" ref="LMF1339:LMN1339" si="1527">LMF1333</f>
        <v>1000000</v>
      </c>
      <c r="LMG1339" s="62">
        <f t="shared" si="1527"/>
        <v>0</v>
      </c>
      <c r="LMH1339" s="62">
        <f t="shared" si="1527"/>
        <v>0</v>
      </c>
      <c r="LMI1339" s="62">
        <f t="shared" si="1527"/>
        <v>1000000</v>
      </c>
      <c r="LMJ1339" s="62">
        <f t="shared" si="1527"/>
        <v>0</v>
      </c>
      <c r="LMK1339" s="62">
        <f t="shared" si="1527"/>
        <v>0</v>
      </c>
      <c r="LML1339" s="62">
        <f t="shared" si="1527"/>
        <v>0</v>
      </c>
      <c r="LMM1339" s="62">
        <f t="shared" si="1527"/>
        <v>0</v>
      </c>
      <c r="LMN1339" s="62">
        <f t="shared" si="1527"/>
        <v>1000000</v>
      </c>
      <c r="LMT1339" s="62" t="s">
        <v>185</v>
      </c>
      <c r="LMU1339" s="62" t="s">
        <v>186</v>
      </c>
      <c r="LMV1339" s="62">
        <f t="shared" ref="LMV1339:LND1339" si="1528">LMV1333</f>
        <v>1000000</v>
      </c>
      <c r="LMW1339" s="62">
        <f t="shared" si="1528"/>
        <v>0</v>
      </c>
      <c r="LMX1339" s="62">
        <f t="shared" si="1528"/>
        <v>0</v>
      </c>
      <c r="LMY1339" s="62">
        <f t="shared" si="1528"/>
        <v>1000000</v>
      </c>
      <c r="LMZ1339" s="62">
        <f t="shared" si="1528"/>
        <v>0</v>
      </c>
      <c r="LNA1339" s="62">
        <f t="shared" si="1528"/>
        <v>0</v>
      </c>
      <c r="LNB1339" s="62">
        <f t="shared" si="1528"/>
        <v>0</v>
      </c>
      <c r="LNC1339" s="62">
        <f t="shared" si="1528"/>
        <v>0</v>
      </c>
      <c r="LND1339" s="62">
        <f t="shared" si="1528"/>
        <v>1000000</v>
      </c>
      <c r="LNJ1339" s="62" t="s">
        <v>185</v>
      </c>
      <c r="LNK1339" s="62" t="s">
        <v>186</v>
      </c>
      <c r="LNL1339" s="62">
        <f t="shared" ref="LNL1339:LNT1339" si="1529">LNL1333</f>
        <v>1000000</v>
      </c>
      <c r="LNM1339" s="62">
        <f t="shared" si="1529"/>
        <v>0</v>
      </c>
      <c r="LNN1339" s="62">
        <f t="shared" si="1529"/>
        <v>0</v>
      </c>
      <c r="LNO1339" s="62">
        <f t="shared" si="1529"/>
        <v>1000000</v>
      </c>
      <c r="LNP1339" s="62">
        <f t="shared" si="1529"/>
        <v>0</v>
      </c>
      <c r="LNQ1339" s="62">
        <f t="shared" si="1529"/>
        <v>0</v>
      </c>
      <c r="LNR1339" s="62">
        <f t="shared" si="1529"/>
        <v>0</v>
      </c>
      <c r="LNS1339" s="62">
        <f t="shared" si="1529"/>
        <v>0</v>
      </c>
      <c r="LNT1339" s="62">
        <f t="shared" si="1529"/>
        <v>1000000</v>
      </c>
      <c r="LNZ1339" s="62" t="s">
        <v>185</v>
      </c>
      <c r="LOA1339" s="62" t="s">
        <v>186</v>
      </c>
      <c r="LOB1339" s="62">
        <f t="shared" ref="LOB1339:LOJ1339" si="1530">LOB1333</f>
        <v>1000000</v>
      </c>
      <c r="LOC1339" s="62">
        <f t="shared" si="1530"/>
        <v>0</v>
      </c>
      <c r="LOD1339" s="62">
        <f t="shared" si="1530"/>
        <v>0</v>
      </c>
      <c r="LOE1339" s="62">
        <f t="shared" si="1530"/>
        <v>1000000</v>
      </c>
      <c r="LOF1339" s="62">
        <f t="shared" si="1530"/>
        <v>0</v>
      </c>
      <c r="LOG1339" s="62">
        <f t="shared" si="1530"/>
        <v>0</v>
      </c>
      <c r="LOH1339" s="62">
        <f t="shared" si="1530"/>
        <v>0</v>
      </c>
      <c r="LOI1339" s="62">
        <f t="shared" si="1530"/>
        <v>0</v>
      </c>
      <c r="LOJ1339" s="62">
        <f t="shared" si="1530"/>
        <v>1000000</v>
      </c>
      <c r="LOP1339" s="62" t="s">
        <v>185</v>
      </c>
      <c r="LOQ1339" s="62" t="s">
        <v>186</v>
      </c>
      <c r="LOR1339" s="62">
        <f t="shared" ref="LOR1339:LOZ1339" si="1531">LOR1333</f>
        <v>1000000</v>
      </c>
      <c r="LOS1339" s="62">
        <f t="shared" si="1531"/>
        <v>0</v>
      </c>
      <c r="LOT1339" s="62">
        <f t="shared" si="1531"/>
        <v>0</v>
      </c>
      <c r="LOU1339" s="62">
        <f t="shared" si="1531"/>
        <v>1000000</v>
      </c>
      <c r="LOV1339" s="62">
        <f t="shared" si="1531"/>
        <v>0</v>
      </c>
      <c r="LOW1339" s="62">
        <f t="shared" si="1531"/>
        <v>0</v>
      </c>
      <c r="LOX1339" s="62">
        <f t="shared" si="1531"/>
        <v>0</v>
      </c>
      <c r="LOY1339" s="62">
        <f t="shared" si="1531"/>
        <v>0</v>
      </c>
      <c r="LOZ1339" s="62">
        <f t="shared" si="1531"/>
        <v>1000000</v>
      </c>
      <c r="LPF1339" s="62" t="s">
        <v>185</v>
      </c>
      <c r="LPG1339" s="62" t="s">
        <v>186</v>
      </c>
      <c r="LPH1339" s="62">
        <f t="shared" ref="LPH1339:LPP1339" si="1532">LPH1333</f>
        <v>1000000</v>
      </c>
      <c r="LPI1339" s="62">
        <f t="shared" si="1532"/>
        <v>0</v>
      </c>
      <c r="LPJ1339" s="62">
        <f t="shared" si="1532"/>
        <v>0</v>
      </c>
      <c r="LPK1339" s="62">
        <f t="shared" si="1532"/>
        <v>1000000</v>
      </c>
      <c r="LPL1339" s="62">
        <f t="shared" si="1532"/>
        <v>0</v>
      </c>
      <c r="LPM1339" s="62">
        <f t="shared" si="1532"/>
        <v>0</v>
      </c>
      <c r="LPN1339" s="62">
        <f t="shared" si="1532"/>
        <v>0</v>
      </c>
      <c r="LPO1339" s="62">
        <f t="shared" si="1532"/>
        <v>0</v>
      </c>
      <c r="LPP1339" s="62">
        <f t="shared" si="1532"/>
        <v>1000000</v>
      </c>
      <c r="LPV1339" s="62" t="s">
        <v>185</v>
      </c>
      <c r="LPW1339" s="62" t="s">
        <v>186</v>
      </c>
      <c r="LPX1339" s="62">
        <f t="shared" ref="LPX1339:LQF1339" si="1533">LPX1333</f>
        <v>1000000</v>
      </c>
      <c r="LPY1339" s="62">
        <f t="shared" si="1533"/>
        <v>0</v>
      </c>
      <c r="LPZ1339" s="62">
        <f t="shared" si="1533"/>
        <v>0</v>
      </c>
      <c r="LQA1339" s="62">
        <f t="shared" si="1533"/>
        <v>1000000</v>
      </c>
      <c r="LQB1339" s="62">
        <f t="shared" si="1533"/>
        <v>0</v>
      </c>
      <c r="LQC1339" s="62">
        <f t="shared" si="1533"/>
        <v>0</v>
      </c>
      <c r="LQD1339" s="62">
        <f t="shared" si="1533"/>
        <v>0</v>
      </c>
      <c r="LQE1339" s="62">
        <f t="shared" si="1533"/>
        <v>0</v>
      </c>
      <c r="LQF1339" s="62">
        <f t="shared" si="1533"/>
        <v>1000000</v>
      </c>
      <c r="LQL1339" s="62" t="s">
        <v>185</v>
      </c>
      <c r="LQM1339" s="62" t="s">
        <v>186</v>
      </c>
      <c r="LQN1339" s="62">
        <f t="shared" ref="LQN1339:LQV1339" si="1534">LQN1333</f>
        <v>1000000</v>
      </c>
      <c r="LQO1339" s="62">
        <f t="shared" si="1534"/>
        <v>0</v>
      </c>
      <c r="LQP1339" s="62">
        <f t="shared" si="1534"/>
        <v>0</v>
      </c>
      <c r="LQQ1339" s="62">
        <f t="shared" si="1534"/>
        <v>1000000</v>
      </c>
      <c r="LQR1339" s="62">
        <f t="shared" si="1534"/>
        <v>0</v>
      </c>
      <c r="LQS1339" s="62">
        <f t="shared" si="1534"/>
        <v>0</v>
      </c>
      <c r="LQT1339" s="62">
        <f t="shared" si="1534"/>
        <v>0</v>
      </c>
      <c r="LQU1339" s="62">
        <f t="shared" si="1534"/>
        <v>0</v>
      </c>
      <c r="LQV1339" s="62">
        <f t="shared" si="1534"/>
        <v>1000000</v>
      </c>
      <c r="LRB1339" s="62" t="s">
        <v>185</v>
      </c>
      <c r="LRC1339" s="62" t="s">
        <v>186</v>
      </c>
      <c r="LRD1339" s="62">
        <f t="shared" ref="LRD1339:LRL1339" si="1535">LRD1333</f>
        <v>1000000</v>
      </c>
      <c r="LRE1339" s="62">
        <f t="shared" si="1535"/>
        <v>0</v>
      </c>
      <c r="LRF1339" s="62">
        <f t="shared" si="1535"/>
        <v>0</v>
      </c>
      <c r="LRG1339" s="62">
        <f t="shared" si="1535"/>
        <v>1000000</v>
      </c>
      <c r="LRH1339" s="62">
        <f t="shared" si="1535"/>
        <v>0</v>
      </c>
      <c r="LRI1339" s="62">
        <f t="shared" si="1535"/>
        <v>0</v>
      </c>
      <c r="LRJ1339" s="62">
        <f t="shared" si="1535"/>
        <v>0</v>
      </c>
      <c r="LRK1339" s="62">
        <f t="shared" si="1535"/>
        <v>0</v>
      </c>
      <c r="LRL1339" s="62">
        <f t="shared" si="1535"/>
        <v>1000000</v>
      </c>
      <c r="LRR1339" s="62" t="s">
        <v>185</v>
      </c>
      <c r="LRS1339" s="62" t="s">
        <v>186</v>
      </c>
      <c r="LRT1339" s="62">
        <f t="shared" ref="LRT1339:LSB1339" si="1536">LRT1333</f>
        <v>1000000</v>
      </c>
      <c r="LRU1339" s="62">
        <f t="shared" si="1536"/>
        <v>0</v>
      </c>
      <c r="LRV1339" s="62">
        <f t="shared" si="1536"/>
        <v>0</v>
      </c>
      <c r="LRW1339" s="62">
        <f t="shared" si="1536"/>
        <v>1000000</v>
      </c>
      <c r="LRX1339" s="62">
        <f t="shared" si="1536"/>
        <v>0</v>
      </c>
      <c r="LRY1339" s="62">
        <f t="shared" si="1536"/>
        <v>0</v>
      </c>
      <c r="LRZ1339" s="62">
        <f t="shared" si="1536"/>
        <v>0</v>
      </c>
      <c r="LSA1339" s="62">
        <f t="shared" si="1536"/>
        <v>0</v>
      </c>
      <c r="LSB1339" s="62">
        <f t="shared" si="1536"/>
        <v>1000000</v>
      </c>
      <c r="LSH1339" s="62" t="s">
        <v>185</v>
      </c>
      <c r="LSI1339" s="62" t="s">
        <v>186</v>
      </c>
      <c r="LSJ1339" s="62">
        <f t="shared" ref="LSJ1339:LSR1339" si="1537">LSJ1333</f>
        <v>1000000</v>
      </c>
      <c r="LSK1339" s="62">
        <f t="shared" si="1537"/>
        <v>0</v>
      </c>
      <c r="LSL1339" s="62">
        <f t="shared" si="1537"/>
        <v>0</v>
      </c>
      <c r="LSM1339" s="62">
        <f t="shared" si="1537"/>
        <v>1000000</v>
      </c>
      <c r="LSN1339" s="62">
        <f t="shared" si="1537"/>
        <v>0</v>
      </c>
      <c r="LSO1339" s="62">
        <f t="shared" si="1537"/>
        <v>0</v>
      </c>
      <c r="LSP1339" s="62">
        <f t="shared" si="1537"/>
        <v>0</v>
      </c>
      <c r="LSQ1339" s="62">
        <f t="shared" si="1537"/>
        <v>0</v>
      </c>
      <c r="LSR1339" s="62">
        <f t="shared" si="1537"/>
        <v>1000000</v>
      </c>
      <c r="LSX1339" s="62" t="s">
        <v>185</v>
      </c>
      <c r="LSY1339" s="62" t="s">
        <v>186</v>
      </c>
      <c r="LSZ1339" s="62">
        <f t="shared" ref="LSZ1339:LTH1339" si="1538">LSZ1333</f>
        <v>1000000</v>
      </c>
      <c r="LTA1339" s="62">
        <f t="shared" si="1538"/>
        <v>0</v>
      </c>
      <c r="LTB1339" s="62">
        <f t="shared" si="1538"/>
        <v>0</v>
      </c>
      <c r="LTC1339" s="62">
        <f t="shared" si="1538"/>
        <v>1000000</v>
      </c>
      <c r="LTD1339" s="62">
        <f t="shared" si="1538"/>
        <v>0</v>
      </c>
      <c r="LTE1339" s="62">
        <f t="shared" si="1538"/>
        <v>0</v>
      </c>
      <c r="LTF1339" s="62">
        <f t="shared" si="1538"/>
        <v>0</v>
      </c>
      <c r="LTG1339" s="62">
        <f t="shared" si="1538"/>
        <v>0</v>
      </c>
      <c r="LTH1339" s="62">
        <f t="shared" si="1538"/>
        <v>1000000</v>
      </c>
      <c r="LTN1339" s="62" t="s">
        <v>185</v>
      </c>
      <c r="LTO1339" s="62" t="s">
        <v>186</v>
      </c>
      <c r="LTP1339" s="62">
        <f t="shared" ref="LTP1339:LTX1339" si="1539">LTP1333</f>
        <v>1000000</v>
      </c>
      <c r="LTQ1339" s="62">
        <f t="shared" si="1539"/>
        <v>0</v>
      </c>
      <c r="LTR1339" s="62">
        <f t="shared" si="1539"/>
        <v>0</v>
      </c>
      <c r="LTS1339" s="62">
        <f t="shared" si="1539"/>
        <v>1000000</v>
      </c>
      <c r="LTT1339" s="62">
        <f t="shared" si="1539"/>
        <v>0</v>
      </c>
      <c r="LTU1339" s="62">
        <f t="shared" si="1539"/>
        <v>0</v>
      </c>
      <c r="LTV1339" s="62">
        <f t="shared" si="1539"/>
        <v>0</v>
      </c>
      <c r="LTW1339" s="62">
        <f t="shared" si="1539"/>
        <v>0</v>
      </c>
      <c r="LTX1339" s="62">
        <f t="shared" si="1539"/>
        <v>1000000</v>
      </c>
      <c r="LUD1339" s="62" t="s">
        <v>185</v>
      </c>
      <c r="LUE1339" s="62" t="s">
        <v>186</v>
      </c>
      <c r="LUF1339" s="62">
        <f t="shared" ref="LUF1339:LUN1339" si="1540">LUF1333</f>
        <v>1000000</v>
      </c>
      <c r="LUG1339" s="62">
        <f t="shared" si="1540"/>
        <v>0</v>
      </c>
      <c r="LUH1339" s="62">
        <f t="shared" si="1540"/>
        <v>0</v>
      </c>
      <c r="LUI1339" s="62">
        <f t="shared" si="1540"/>
        <v>1000000</v>
      </c>
      <c r="LUJ1339" s="62">
        <f t="shared" si="1540"/>
        <v>0</v>
      </c>
      <c r="LUK1339" s="62">
        <f t="shared" si="1540"/>
        <v>0</v>
      </c>
      <c r="LUL1339" s="62">
        <f t="shared" si="1540"/>
        <v>0</v>
      </c>
      <c r="LUM1339" s="62">
        <f t="shared" si="1540"/>
        <v>0</v>
      </c>
      <c r="LUN1339" s="62">
        <f t="shared" si="1540"/>
        <v>1000000</v>
      </c>
      <c r="LUT1339" s="62" t="s">
        <v>185</v>
      </c>
      <c r="LUU1339" s="62" t="s">
        <v>186</v>
      </c>
      <c r="LUV1339" s="62">
        <f t="shared" ref="LUV1339:LVD1339" si="1541">LUV1333</f>
        <v>1000000</v>
      </c>
      <c r="LUW1339" s="62">
        <f t="shared" si="1541"/>
        <v>0</v>
      </c>
      <c r="LUX1339" s="62">
        <f t="shared" si="1541"/>
        <v>0</v>
      </c>
      <c r="LUY1339" s="62">
        <f t="shared" si="1541"/>
        <v>1000000</v>
      </c>
      <c r="LUZ1339" s="62">
        <f t="shared" si="1541"/>
        <v>0</v>
      </c>
      <c r="LVA1339" s="62">
        <f t="shared" si="1541"/>
        <v>0</v>
      </c>
      <c r="LVB1339" s="62">
        <f t="shared" si="1541"/>
        <v>0</v>
      </c>
      <c r="LVC1339" s="62">
        <f t="shared" si="1541"/>
        <v>0</v>
      </c>
      <c r="LVD1339" s="62">
        <f t="shared" si="1541"/>
        <v>1000000</v>
      </c>
      <c r="LVJ1339" s="62" t="s">
        <v>185</v>
      </c>
      <c r="LVK1339" s="62" t="s">
        <v>186</v>
      </c>
      <c r="LVL1339" s="62">
        <f t="shared" ref="LVL1339:LVT1339" si="1542">LVL1333</f>
        <v>1000000</v>
      </c>
      <c r="LVM1339" s="62">
        <f t="shared" si="1542"/>
        <v>0</v>
      </c>
      <c r="LVN1339" s="62">
        <f t="shared" si="1542"/>
        <v>0</v>
      </c>
      <c r="LVO1339" s="62">
        <f t="shared" si="1542"/>
        <v>1000000</v>
      </c>
      <c r="LVP1339" s="62">
        <f t="shared" si="1542"/>
        <v>0</v>
      </c>
      <c r="LVQ1339" s="62">
        <f t="shared" si="1542"/>
        <v>0</v>
      </c>
      <c r="LVR1339" s="62">
        <f t="shared" si="1542"/>
        <v>0</v>
      </c>
      <c r="LVS1339" s="62">
        <f t="shared" si="1542"/>
        <v>0</v>
      </c>
      <c r="LVT1339" s="62">
        <f t="shared" si="1542"/>
        <v>1000000</v>
      </c>
      <c r="LVZ1339" s="62" t="s">
        <v>185</v>
      </c>
      <c r="LWA1339" s="62" t="s">
        <v>186</v>
      </c>
      <c r="LWB1339" s="62">
        <f t="shared" ref="LWB1339:LWJ1339" si="1543">LWB1333</f>
        <v>1000000</v>
      </c>
      <c r="LWC1339" s="62">
        <f t="shared" si="1543"/>
        <v>0</v>
      </c>
      <c r="LWD1339" s="62">
        <f t="shared" si="1543"/>
        <v>0</v>
      </c>
      <c r="LWE1339" s="62">
        <f t="shared" si="1543"/>
        <v>1000000</v>
      </c>
      <c r="LWF1339" s="62">
        <f t="shared" si="1543"/>
        <v>0</v>
      </c>
      <c r="LWG1339" s="62">
        <f t="shared" si="1543"/>
        <v>0</v>
      </c>
      <c r="LWH1339" s="62">
        <f t="shared" si="1543"/>
        <v>0</v>
      </c>
      <c r="LWI1339" s="62">
        <f t="shared" si="1543"/>
        <v>0</v>
      </c>
      <c r="LWJ1339" s="62">
        <f t="shared" si="1543"/>
        <v>1000000</v>
      </c>
      <c r="LWP1339" s="62" t="s">
        <v>185</v>
      </c>
      <c r="LWQ1339" s="62" t="s">
        <v>186</v>
      </c>
      <c r="LWR1339" s="62">
        <f t="shared" ref="LWR1339:LWZ1339" si="1544">LWR1333</f>
        <v>1000000</v>
      </c>
      <c r="LWS1339" s="62">
        <f t="shared" si="1544"/>
        <v>0</v>
      </c>
      <c r="LWT1339" s="62">
        <f t="shared" si="1544"/>
        <v>0</v>
      </c>
      <c r="LWU1339" s="62">
        <f t="shared" si="1544"/>
        <v>1000000</v>
      </c>
      <c r="LWV1339" s="62">
        <f t="shared" si="1544"/>
        <v>0</v>
      </c>
      <c r="LWW1339" s="62">
        <f t="shared" si="1544"/>
        <v>0</v>
      </c>
      <c r="LWX1339" s="62">
        <f t="shared" si="1544"/>
        <v>0</v>
      </c>
      <c r="LWY1339" s="62">
        <f t="shared" si="1544"/>
        <v>0</v>
      </c>
      <c r="LWZ1339" s="62">
        <f t="shared" si="1544"/>
        <v>1000000</v>
      </c>
      <c r="LXF1339" s="62" t="s">
        <v>185</v>
      </c>
      <c r="LXG1339" s="62" t="s">
        <v>186</v>
      </c>
      <c r="LXH1339" s="62">
        <f t="shared" ref="LXH1339:LXP1339" si="1545">LXH1333</f>
        <v>1000000</v>
      </c>
      <c r="LXI1339" s="62">
        <f t="shared" si="1545"/>
        <v>0</v>
      </c>
      <c r="LXJ1339" s="62">
        <f t="shared" si="1545"/>
        <v>0</v>
      </c>
      <c r="LXK1339" s="62">
        <f t="shared" si="1545"/>
        <v>1000000</v>
      </c>
      <c r="LXL1339" s="62">
        <f t="shared" si="1545"/>
        <v>0</v>
      </c>
      <c r="LXM1339" s="62">
        <f t="shared" si="1545"/>
        <v>0</v>
      </c>
      <c r="LXN1339" s="62">
        <f t="shared" si="1545"/>
        <v>0</v>
      </c>
      <c r="LXO1339" s="62">
        <f t="shared" si="1545"/>
        <v>0</v>
      </c>
      <c r="LXP1339" s="62">
        <f t="shared" si="1545"/>
        <v>1000000</v>
      </c>
      <c r="LXV1339" s="62" t="s">
        <v>185</v>
      </c>
      <c r="LXW1339" s="62" t="s">
        <v>186</v>
      </c>
      <c r="LXX1339" s="62">
        <f t="shared" ref="LXX1339:LYF1339" si="1546">LXX1333</f>
        <v>1000000</v>
      </c>
      <c r="LXY1339" s="62">
        <f t="shared" si="1546"/>
        <v>0</v>
      </c>
      <c r="LXZ1339" s="62">
        <f t="shared" si="1546"/>
        <v>0</v>
      </c>
      <c r="LYA1339" s="62">
        <f t="shared" si="1546"/>
        <v>1000000</v>
      </c>
      <c r="LYB1339" s="62">
        <f t="shared" si="1546"/>
        <v>0</v>
      </c>
      <c r="LYC1339" s="62">
        <f t="shared" si="1546"/>
        <v>0</v>
      </c>
      <c r="LYD1339" s="62">
        <f t="shared" si="1546"/>
        <v>0</v>
      </c>
      <c r="LYE1339" s="62">
        <f t="shared" si="1546"/>
        <v>0</v>
      </c>
      <c r="LYF1339" s="62">
        <f t="shared" si="1546"/>
        <v>1000000</v>
      </c>
      <c r="LYL1339" s="62" t="s">
        <v>185</v>
      </c>
      <c r="LYM1339" s="62" t="s">
        <v>186</v>
      </c>
      <c r="LYN1339" s="62">
        <f t="shared" ref="LYN1339:LYV1339" si="1547">LYN1333</f>
        <v>1000000</v>
      </c>
      <c r="LYO1339" s="62">
        <f t="shared" si="1547"/>
        <v>0</v>
      </c>
      <c r="LYP1339" s="62">
        <f t="shared" si="1547"/>
        <v>0</v>
      </c>
      <c r="LYQ1339" s="62">
        <f t="shared" si="1547"/>
        <v>1000000</v>
      </c>
      <c r="LYR1339" s="62">
        <f t="shared" si="1547"/>
        <v>0</v>
      </c>
      <c r="LYS1339" s="62">
        <f t="shared" si="1547"/>
        <v>0</v>
      </c>
      <c r="LYT1339" s="62">
        <f t="shared" si="1547"/>
        <v>0</v>
      </c>
      <c r="LYU1339" s="62">
        <f t="shared" si="1547"/>
        <v>0</v>
      </c>
      <c r="LYV1339" s="62">
        <f t="shared" si="1547"/>
        <v>1000000</v>
      </c>
      <c r="LZB1339" s="62" t="s">
        <v>185</v>
      </c>
      <c r="LZC1339" s="62" t="s">
        <v>186</v>
      </c>
      <c r="LZD1339" s="62">
        <f t="shared" ref="LZD1339:LZL1339" si="1548">LZD1333</f>
        <v>1000000</v>
      </c>
      <c r="LZE1339" s="62">
        <f t="shared" si="1548"/>
        <v>0</v>
      </c>
      <c r="LZF1339" s="62">
        <f t="shared" si="1548"/>
        <v>0</v>
      </c>
      <c r="LZG1339" s="62">
        <f t="shared" si="1548"/>
        <v>1000000</v>
      </c>
      <c r="LZH1339" s="62">
        <f t="shared" si="1548"/>
        <v>0</v>
      </c>
      <c r="LZI1339" s="62">
        <f t="shared" si="1548"/>
        <v>0</v>
      </c>
      <c r="LZJ1339" s="62">
        <f t="shared" si="1548"/>
        <v>0</v>
      </c>
      <c r="LZK1339" s="62">
        <f t="shared" si="1548"/>
        <v>0</v>
      </c>
      <c r="LZL1339" s="62">
        <f t="shared" si="1548"/>
        <v>1000000</v>
      </c>
      <c r="LZR1339" s="62" t="s">
        <v>185</v>
      </c>
      <c r="LZS1339" s="62" t="s">
        <v>186</v>
      </c>
      <c r="LZT1339" s="62">
        <f t="shared" ref="LZT1339:MAB1339" si="1549">LZT1333</f>
        <v>1000000</v>
      </c>
      <c r="LZU1339" s="62">
        <f t="shared" si="1549"/>
        <v>0</v>
      </c>
      <c r="LZV1339" s="62">
        <f t="shared" si="1549"/>
        <v>0</v>
      </c>
      <c r="LZW1339" s="62">
        <f t="shared" si="1549"/>
        <v>1000000</v>
      </c>
      <c r="LZX1339" s="62">
        <f t="shared" si="1549"/>
        <v>0</v>
      </c>
      <c r="LZY1339" s="62">
        <f t="shared" si="1549"/>
        <v>0</v>
      </c>
      <c r="LZZ1339" s="62">
        <f t="shared" si="1549"/>
        <v>0</v>
      </c>
      <c r="MAA1339" s="62">
        <f t="shared" si="1549"/>
        <v>0</v>
      </c>
      <c r="MAB1339" s="62">
        <f t="shared" si="1549"/>
        <v>1000000</v>
      </c>
      <c r="MAH1339" s="62" t="s">
        <v>185</v>
      </c>
      <c r="MAI1339" s="62" t="s">
        <v>186</v>
      </c>
      <c r="MAJ1339" s="62">
        <f t="shared" ref="MAJ1339:MAR1339" si="1550">MAJ1333</f>
        <v>1000000</v>
      </c>
      <c r="MAK1339" s="62">
        <f t="shared" si="1550"/>
        <v>0</v>
      </c>
      <c r="MAL1339" s="62">
        <f t="shared" si="1550"/>
        <v>0</v>
      </c>
      <c r="MAM1339" s="62">
        <f t="shared" si="1550"/>
        <v>1000000</v>
      </c>
      <c r="MAN1339" s="62">
        <f t="shared" si="1550"/>
        <v>0</v>
      </c>
      <c r="MAO1339" s="62">
        <f t="shared" si="1550"/>
        <v>0</v>
      </c>
      <c r="MAP1339" s="62">
        <f t="shared" si="1550"/>
        <v>0</v>
      </c>
      <c r="MAQ1339" s="62">
        <f t="shared" si="1550"/>
        <v>0</v>
      </c>
      <c r="MAR1339" s="62">
        <f t="shared" si="1550"/>
        <v>1000000</v>
      </c>
      <c r="MAX1339" s="62" t="s">
        <v>185</v>
      </c>
      <c r="MAY1339" s="62" t="s">
        <v>186</v>
      </c>
      <c r="MAZ1339" s="62">
        <f t="shared" ref="MAZ1339:MBH1339" si="1551">MAZ1333</f>
        <v>1000000</v>
      </c>
      <c r="MBA1339" s="62">
        <f t="shared" si="1551"/>
        <v>0</v>
      </c>
      <c r="MBB1339" s="62">
        <f t="shared" si="1551"/>
        <v>0</v>
      </c>
      <c r="MBC1339" s="62">
        <f t="shared" si="1551"/>
        <v>1000000</v>
      </c>
      <c r="MBD1339" s="62">
        <f t="shared" si="1551"/>
        <v>0</v>
      </c>
      <c r="MBE1339" s="62">
        <f t="shared" si="1551"/>
        <v>0</v>
      </c>
      <c r="MBF1339" s="62">
        <f t="shared" si="1551"/>
        <v>0</v>
      </c>
      <c r="MBG1339" s="62">
        <f t="shared" si="1551"/>
        <v>0</v>
      </c>
      <c r="MBH1339" s="62">
        <f t="shared" si="1551"/>
        <v>1000000</v>
      </c>
      <c r="MBN1339" s="62" t="s">
        <v>185</v>
      </c>
      <c r="MBO1339" s="62" t="s">
        <v>186</v>
      </c>
      <c r="MBP1339" s="62">
        <f t="shared" ref="MBP1339:MBX1339" si="1552">MBP1333</f>
        <v>1000000</v>
      </c>
      <c r="MBQ1339" s="62">
        <f t="shared" si="1552"/>
        <v>0</v>
      </c>
      <c r="MBR1339" s="62">
        <f t="shared" si="1552"/>
        <v>0</v>
      </c>
      <c r="MBS1339" s="62">
        <f t="shared" si="1552"/>
        <v>1000000</v>
      </c>
      <c r="MBT1339" s="62">
        <f t="shared" si="1552"/>
        <v>0</v>
      </c>
      <c r="MBU1339" s="62">
        <f t="shared" si="1552"/>
        <v>0</v>
      </c>
      <c r="MBV1339" s="62">
        <f t="shared" si="1552"/>
        <v>0</v>
      </c>
      <c r="MBW1339" s="62">
        <f t="shared" si="1552"/>
        <v>0</v>
      </c>
      <c r="MBX1339" s="62">
        <f t="shared" si="1552"/>
        <v>1000000</v>
      </c>
      <c r="MCD1339" s="62" t="s">
        <v>185</v>
      </c>
      <c r="MCE1339" s="62" t="s">
        <v>186</v>
      </c>
      <c r="MCF1339" s="62">
        <f t="shared" ref="MCF1339:MCN1339" si="1553">MCF1333</f>
        <v>1000000</v>
      </c>
      <c r="MCG1339" s="62">
        <f t="shared" si="1553"/>
        <v>0</v>
      </c>
      <c r="MCH1339" s="62">
        <f t="shared" si="1553"/>
        <v>0</v>
      </c>
      <c r="MCI1339" s="62">
        <f t="shared" si="1553"/>
        <v>1000000</v>
      </c>
      <c r="MCJ1339" s="62">
        <f t="shared" si="1553"/>
        <v>0</v>
      </c>
      <c r="MCK1339" s="62">
        <f t="shared" si="1553"/>
        <v>0</v>
      </c>
      <c r="MCL1339" s="62">
        <f t="shared" si="1553"/>
        <v>0</v>
      </c>
      <c r="MCM1339" s="62">
        <f t="shared" si="1553"/>
        <v>0</v>
      </c>
      <c r="MCN1339" s="62">
        <f t="shared" si="1553"/>
        <v>1000000</v>
      </c>
      <c r="MCT1339" s="62" t="s">
        <v>185</v>
      </c>
      <c r="MCU1339" s="62" t="s">
        <v>186</v>
      </c>
      <c r="MCV1339" s="62">
        <f t="shared" ref="MCV1339:MDD1339" si="1554">MCV1333</f>
        <v>1000000</v>
      </c>
      <c r="MCW1339" s="62">
        <f t="shared" si="1554"/>
        <v>0</v>
      </c>
      <c r="MCX1339" s="62">
        <f t="shared" si="1554"/>
        <v>0</v>
      </c>
      <c r="MCY1339" s="62">
        <f t="shared" si="1554"/>
        <v>1000000</v>
      </c>
      <c r="MCZ1339" s="62">
        <f t="shared" si="1554"/>
        <v>0</v>
      </c>
      <c r="MDA1339" s="62">
        <f t="shared" si="1554"/>
        <v>0</v>
      </c>
      <c r="MDB1339" s="62">
        <f t="shared" si="1554"/>
        <v>0</v>
      </c>
      <c r="MDC1339" s="62">
        <f t="shared" si="1554"/>
        <v>0</v>
      </c>
      <c r="MDD1339" s="62">
        <f t="shared" si="1554"/>
        <v>1000000</v>
      </c>
      <c r="MDJ1339" s="62" t="s">
        <v>185</v>
      </c>
      <c r="MDK1339" s="62" t="s">
        <v>186</v>
      </c>
      <c r="MDL1339" s="62">
        <f t="shared" ref="MDL1339:MDT1339" si="1555">MDL1333</f>
        <v>1000000</v>
      </c>
      <c r="MDM1339" s="62">
        <f t="shared" si="1555"/>
        <v>0</v>
      </c>
      <c r="MDN1339" s="62">
        <f t="shared" si="1555"/>
        <v>0</v>
      </c>
      <c r="MDO1339" s="62">
        <f t="shared" si="1555"/>
        <v>1000000</v>
      </c>
      <c r="MDP1339" s="62">
        <f t="shared" si="1555"/>
        <v>0</v>
      </c>
      <c r="MDQ1339" s="62">
        <f t="shared" si="1555"/>
        <v>0</v>
      </c>
      <c r="MDR1339" s="62">
        <f t="shared" si="1555"/>
        <v>0</v>
      </c>
      <c r="MDS1339" s="62">
        <f t="shared" si="1555"/>
        <v>0</v>
      </c>
      <c r="MDT1339" s="62">
        <f t="shared" si="1555"/>
        <v>1000000</v>
      </c>
      <c r="MDZ1339" s="62" t="s">
        <v>185</v>
      </c>
      <c r="MEA1339" s="62" t="s">
        <v>186</v>
      </c>
      <c r="MEB1339" s="62">
        <f t="shared" ref="MEB1339:MEJ1339" si="1556">MEB1333</f>
        <v>1000000</v>
      </c>
      <c r="MEC1339" s="62">
        <f t="shared" si="1556"/>
        <v>0</v>
      </c>
      <c r="MED1339" s="62">
        <f t="shared" si="1556"/>
        <v>0</v>
      </c>
      <c r="MEE1339" s="62">
        <f t="shared" si="1556"/>
        <v>1000000</v>
      </c>
      <c r="MEF1339" s="62">
        <f t="shared" si="1556"/>
        <v>0</v>
      </c>
      <c r="MEG1339" s="62">
        <f t="shared" si="1556"/>
        <v>0</v>
      </c>
      <c r="MEH1339" s="62">
        <f t="shared" si="1556"/>
        <v>0</v>
      </c>
      <c r="MEI1339" s="62">
        <f t="shared" si="1556"/>
        <v>0</v>
      </c>
      <c r="MEJ1339" s="62">
        <f t="shared" si="1556"/>
        <v>1000000</v>
      </c>
      <c r="MEP1339" s="62" t="s">
        <v>185</v>
      </c>
      <c r="MEQ1339" s="62" t="s">
        <v>186</v>
      </c>
      <c r="MER1339" s="62">
        <f t="shared" ref="MER1339:MEZ1339" si="1557">MER1333</f>
        <v>1000000</v>
      </c>
      <c r="MES1339" s="62">
        <f t="shared" si="1557"/>
        <v>0</v>
      </c>
      <c r="MET1339" s="62">
        <f t="shared" si="1557"/>
        <v>0</v>
      </c>
      <c r="MEU1339" s="62">
        <f t="shared" si="1557"/>
        <v>1000000</v>
      </c>
      <c r="MEV1339" s="62">
        <f t="shared" si="1557"/>
        <v>0</v>
      </c>
      <c r="MEW1339" s="62">
        <f t="shared" si="1557"/>
        <v>0</v>
      </c>
      <c r="MEX1339" s="62">
        <f t="shared" si="1557"/>
        <v>0</v>
      </c>
      <c r="MEY1339" s="62">
        <f t="shared" si="1557"/>
        <v>0</v>
      </c>
      <c r="MEZ1339" s="62">
        <f t="shared" si="1557"/>
        <v>1000000</v>
      </c>
      <c r="MFF1339" s="62" t="s">
        <v>185</v>
      </c>
      <c r="MFG1339" s="62" t="s">
        <v>186</v>
      </c>
      <c r="MFH1339" s="62">
        <f t="shared" ref="MFH1339:MFP1339" si="1558">MFH1333</f>
        <v>1000000</v>
      </c>
      <c r="MFI1339" s="62">
        <f t="shared" si="1558"/>
        <v>0</v>
      </c>
      <c r="MFJ1339" s="62">
        <f t="shared" si="1558"/>
        <v>0</v>
      </c>
      <c r="MFK1339" s="62">
        <f t="shared" si="1558"/>
        <v>1000000</v>
      </c>
      <c r="MFL1339" s="62">
        <f t="shared" si="1558"/>
        <v>0</v>
      </c>
      <c r="MFM1339" s="62">
        <f t="shared" si="1558"/>
        <v>0</v>
      </c>
      <c r="MFN1339" s="62">
        <f t="shared" si="1558"/>
        <v>0</v>
      </c>
      <c r="MFO1339" s="62">
        <f t="shared" si="1558"/>
        <v>0</v>
      </c>
      <c r="MFP1339" s="62">
        <f t="shared" si="1558"/>
        <v>1000000</v>
      </c>
      <c r="MFV1339" s="62" t="s">
        <v>185</v>
      </c>
      <c r="MFW1339" s="62" t="s">
        <v>186</v>
      </c>
      <c r="MFX1339" s="62">
        <f t="shared" ref="MFX1339:MGF1339" si="1559">MFX1333</f>
        <v>1000000</v>
      </c>
      <c r="MFY1339" s="62">
        <f t="shared" si="1559"/>
        <v>0</v>
      </c>
      <c r="MFZ1339" s="62">
        <f t="shared" si="1559"/>
        <v>0</v>
      </c>
      <c r="MGA1339" s="62">
        <f t="shared" si="1559"/>
        <v>1000000</v>
      </c>
      <c r="MGB1339" s="62">
        <f t="shared" si="1559"/>
        <v>0</v>
      </c>
      <c r="MGC1339" s="62">
        <f t="shared" si="1559"/>
        <v>0</v>
      </c>
      <c r="MGD1339" s="62">
        <f t="shared" si="1559"/>
        <v>0</v>
      </c>
      <c r="MGE1339" s="62">
        <f t="shared" si="1559"/>
        <v>0</v>
      </c>
      <c r="MGF1339" s="62">
        <f t="shared" si="1559"/>
        <v>1000000</v>
      </c>
      <c r="MGL1339" s="62" t="s">
        <v>185</v>
      </c>
      <c r="MGM1339" s="62" t="s">
        <v>186</v>
      </c>
      <c r="MGN1339" s="62">
        <f t="shared" ref="MGN1339:MGV1339" si="1560">MGN1333</f>
        <v>1000000</v>
      </c>
      <c r="MGO1339" s="62">
        <f t="shared" si="1560"/>
        <v>0</v>
      </c>
      <c r="MGP1339" s="62">
        <f t="shared" si="1560"/>
        <v>0</v>
      </c>
      <c r="MGQ1339" s="62">
        <f t="shared" si="1560"/>
        <v>1000000</v>
      </c>
      <c r="MGR1339" s="62">
        <f t="shared" si="1560"/>
        <v>0</v>
      </c>
      <c r="MGS1339" s="62">
        <f t="shared" si="1560"/>
        <v>0</v>
      </c>
      <c r="MGT1339" s="62">
        <f t="shared" si="1560"/>
        <v>0</v>
      </c>
      <c r="MGU1339" s="62">
        <f t="shared" si="1560"/>
        <v>0</v>
      </c>
      <c r="MGV1339" s="62">
        <f t="shared" si="1560"/>
        <v>1000000</v>
      </c>
      <c r="MHB1339" s="62" t="s">
        <v>185</v>
      </c>
      <c r="MHC1339" s="62" t="s">
        <v>186</v>
      </c>
      <c r="MHD1339" s="62">
        <f t="shared" ref="MHD1339:MHL1339" si="1561">MHD1333</f>
        <v>1000000</v>
      </c>
      <c r="MHE1339" s="62">
        <f t="shared" si="1561"/>
        <v>0</v>
      </c>
      <c r="MHF1339" s="62">
        <f t="shared" si="1561"/>
        <v>0</v>
      </c>
      <c r="MHG1339" s="62">
        <f t="shared" si="1561"/>
        <v>1000000</v>
      </c>
      <c r="MHH1339" s="62">
        <f t="shared" si="1561"/>
        <v>0</v>
      </c>
      <c r="MHI1339" s="62">
        <f t="shared" si="1561"/>
        <v>0</v>
      </c>
      <c r="MHJ1339" s="62">
        <f t="shared" si="1561"/>
        <v>0</v>
      </c>
      <c r="MHK1339" s="62">
        <f t="shared" si="1561"/>
        <v>0</v>
      </c>
      <c r="MHL1339" s="62">
        <f t="shared" si="1561"/>
        <v>1000000</v>
      </c>
      <c r="MHR1339" s="62" t="s">
        <v>185</v>
      </c>
      <c r="MHS1339" s="62" t="s">
        <v>186</v>
      </c>
      <c r="MHT1339" s="62">
        <f t="shared" ref="MHT1339:MIB1339" si="1562">MHT1333</f>
        <v>1000000</v>
      </c>
      <c r="MHU1339" s="62">
        <f t="shared" si="1562"/>
        <v>0</v>
      </c>
      <c r="MHV1339" s="62">
        <f t="shared" si="1562"/>
        <v>0</v>
      </c>
      <c r="MHW1339" s="62">
        <f t="shared" si="1562"/>
        <v>1000000</v>
      </c>
      <c r="MHX1339" s="62">
        <f t="shared" si="1562"/>
        <v>0</v>
      </c>
      <c r="MHY1339" s="62">
        <f t="shared" si="1562"/>
        <v>0</v>
      </c>
      <c r="MHZ1339" s="62">
        <f t="shared" si="1562"/>
        <v>0</v>
      </c>
      <c r="MIA1339" s="62">
        <f t="shared" si="1562"/>
        <v>0</v>
      </c>
      <c r="MIB1339" s="62">
        <f t="shared" si="1562"/>
        <v>1000000</v>
      </c>
      <c r="MIH1339" s="62" t="s">
        <v>185</v>
      </c>
      <c r="MII1339" s="62" t="s">
        <v>186</v>
      </c>
      <c r="MIJ1339" s="62">
        <f t="shared" ref="MIJ1339:MIR1339" si="1563">MIJ1333</f>
        <v>1000000</v>
      </c>
      <c r="MIK1339" s="62">
        <f t="shared" si="1563"/>
        <v>0</v>
      </c>
      <c r="MIL1339" s="62">
        <f t="shared" si="1563"/>
        <v>0</v>
      </c>
      <c r="MIM1339" s="62">
        <f t="shared" si="1563"/>
        <v>1000000</v>
      </c>
      <c r="MIN1339" s="62">
        <f t="shared" si="1563"/>
        <v>0</v>
      </c>
      <c r="MIO1339" s="62">
        <f t="shared" si="1563"/>
        <v>0</v>
      </c>
      <c r="MIP1339" s="62">
        <f t="shared" si="1563"/>
        <v>0</v>
      </c>
      <c r="MIQ1339" s="62">
        <f t="shared" si="1563"/>
        <v>0</v>
      </c>
      <c r="MIR1339" s="62">
        <f t="shared" si="1563"/>
        <v>1000000</v>
      </c>
      <c r="MIX1339" s="62" t="s">
        <v>185</v>
      </c>
      <c r="MIY1339" s="62" t="s">
        <v>186</v>
      </c>
      <c r="MIZ1339" s="62">
        <f t="shared" ref="MIZ1339:MJH1339" si="1564">MIZ1333</f>
        <v>1000000</v>
      </c>
      <c r="MJA1339" s="62">
        <f t="shared" si="1564"/>
        <v>0</v>
      </c>
      <c r="MJB1339" s="62">
        <f t="shared" si="1564"/>
        <v>0</v>
      </c>
      <c r="MJC1339" s="62">
        <f t="shared" si="1564"/>
        <v>1000000</v>
      </c>
      <c r="MJD1339" s="62">
        <f t="shared" si="1564"/>
        <v>0</v>
      </c>
      <c r="MJE1339" s="62">
        <f t="shared" si="1564"/>
        <v>0</v>
      </c>
      <c r="MJF1339" s="62">
        <f t="shared" si="1564"/>
        <v>0</v>
      </c>
      <c r="MJG1339" s="62">
        <f t="shared" si="1564"/>
        <v>0</v>
      </c>
      <c r="MJH1339" s="62">
        <f t="shared" si="1564"/>
        <v>1000000</v>
      </c>
      <c r="MJN1339" s="62" t="s">
        <v>185</v>
      </c>
      <c r="MJO1339" s="62" t="s">
        <v>186</v>
      </c>
      <c r="MJP1339" s="62">
        <f t="shared" ref="MJP1339:MJX1339" si="1565">MJP1333</f>
        <v>1000000</v>
      </c>
      <c r="MJQ1339" s="62">
        <f t="shared" si="1565"/>
        <v>0</v>
      </c>
      <c r="MJR1339" s="62">
        <f t="shared" si="1565"/>
        <v>0</v>
      </c>
      <c r="MJS1339" s="62">
        <f t="shared" si="1565"/>
        <v>1000000</v>
      </c>
      <c r="MJT1339" s="62">
        <f t="shared" si="1565"/>
        <v>0</v>
      </c>
      <c r="MJU1339" s="62">
        <f t="shared" si="1565"/>
        <v>0</v>
      </c>
      <c r="MJV1339" s="62">
        <f t="shared" si="1565"/>
        <v>0</v>
      </c>
      <c r="MJW1339" s="62">
        <f t="shared" si="1565"/>
        <v>0</v>
      </c>
      <c r="MJX1339" s="62">
        <f t="shared" si="1565"/>
        <v>1000000</v>
      </c>
      <c r="MKD1339" s="62" t="s">
        <v>185</v>
      </c>
      <c r="MKE1339" s="62" t="s">
        <v>186</v>
      </c>
      <c r="MKF1339" s="62">
        <f t="shared" ref="MKF1339:MKN1339" si="1566">MKF1333</f>
        <v>1000000</v>
      </c>
      <c r="MKG1339" s="62">
        <f t="shared" si="1566"/>
        <v>0</v>
      </c>
      <c r="MKH1339" s="62">
        <f t="shared" si="1566"/>
        <v>0</v>
      </c>
      <c r="MKI1339" s="62">
        <f t="shared" si="1566"/>
        <v>1000000</v>
      </c>
      <c r="MKJ1339" s="62">
        <f t="shared" si="1566"/>
        <v>0</v>
      </c>
      <c r="MKK1339" s="62">
        <f t="shared" si="1566"/>
        <v>0</v>
      </c>
      <c r="MKL1339" s="62">
        <f t="shared" si="1566"/>
        <v>0</v>
      </c>
      <c r="MKM1339" s="62">
        <f t="shared" si="1566"/>
        <v>0</v>
      </c>
      <c r="MKN1339" s="62">
        <f t="shared" si="1566"/>
        <v>1000000</v>
      </c>
      <c r="MKT1339" s="62" t="s">
        <v>185</v>
      </c>
      <c r="MKU1339" s="62" t="s">
        <v>186</v>
      </c>
      <c r="MKV1339" s="62">
        <f t="shared" ref="MKV1339:MLD1339" si="1567">MKV1333</f>
        <v>1000000</v>
      </c>
      <c r="MKW1339" s="62">
        <f t="shared" si="1567"/>
        <v>0</v>
      </c>
      <c r="MKX1339" s="62">
        <f t="shared" si="1567"/>
        <v>0</v>
      </c>
      <c r="MKY1339" s="62">
        <f t="shared" si="1567"/>
        <v>1000000</v>
      </c>
      <c r="MKZ1339" s="62">
        <f t="shared" si="1567"/>
        <v>0</v>
      </c>
      <c r="MLA1339" s="62">
        <f t="shared" si="1567"/>
        <v>0</v>
      </c>
      <c r="MLB1339" s="62">
        <f t="shared" si="1567"/>
        <v>0</v>
      </c>
      <c r="MLC1339" s="62">
        <f t="shared" si="1567"/>
        <v>0</v>
      </c>
      <c r="MLD1339" s="62">
        <f t="shared" si="1567"/>
        <v>1000000</v>
      </c>
      <c r="MLJ1339" s="62" t="s">
        <v>185</v>
      </c>
      <c r="MLK1339" s="62" t="s">
        <v>186</v>
      </c>
      <c r="MLL1339" s="62">
        <f t="shared" ref="MLL1339:MLT1339" si="1568">MLL1333</f>
        <v>1000000</v>
      </c>
      <c r="MLM1339" s="62">
        <f t="shared" si="1568"/>
        <v>0</v>
      </c>
      <c r="MLN1339" s="62">
        <f t="shared" si="1568"/>
        <v>0</v>
      </c>
      <c r="MLO1339" s="62">
        <f t="shared" si="1568"/>
        <v>1000000</v>
      </c>
      <c r="MLP1339" s="62">
        <f t="shared" si="1568"/>
        <v>0</v>
      </c>
      <c r="MLQ1339" s="62">
        <f t="shared" si="1568"/>
        <v>0</v>
      </c>
      <c r="MLR1339" s="62">
        <f t="shared" si="1568"/>
        <v>0</v>
      </c>
      <c r="MLS1339" s="62">
        <f t="shared" si="1568"/>
        <v>0</v>
      </c>
      <c r="MLT1339" s="62">
        <f t="shared" si="1568"/>
        <v>1000000</v>
      </c>
      <c r="MLZ1339" s="62" t="s">
        <v>185</v>
      </c>
      <c r="MMA1339" s="62" t="s">
        <v>186</v>
      </c>
      <c r="MMB1339" s="62">
        <f t="shared" ref="MMB1339:MMJ1339" si="1569">MMB1333</f>
        <v>1000000</v>
      </c>
      <c r="MMC1339" s="62">
        <f t="shared" si="1569"/>
        <v>0</v>
      </c>
      <c r="MMD1339" s="62">
        <f t="shared" si="1569"/>
        <v>0</v>
      </c>
      <c r="MME1339" s="62">
        <f t="shared" si="1569"/>
        <v>1000000</v>
      </c>
      <c r="MMF1339" s="62">
        <f t="shared" si="1569"/>
        <v>0</v>
      </c>
      <c r="MMG1339" s="62">
        <f t="shared" si="1569"/>
        <v>0</v>
      </c>
      <c r="MMH1339" s="62">
        <f t="shared" si="1569"/>
        <v>0</v>
      </c>
      <c r="MMI1339" s="62">
        <f t="shared" si="1569"/>
        <v>0</v>
      </c>
      <c r="MMJ1339" s="62">
        <f t="shared" si="1569"/>
        <v>1000000</v>
      </c>
      <c r="MMP1339" s="62" t="s">
        <v>185</v>
      </c>
      <c r="MMQ1339" s="62" t="s">
        <v>186</v>
      </c>
      <c r="MMR1339" s="62">
        <f t="shared" ref="MMR1339:MMZ1339" si="1570">MMR1333</f>
        <v>1000000</v>
      </c>
      <c r="MMS1339" s="62">
        <f t="shared" si="1570"/>
        <v>0</v>
      </c>
      <c r="MMT1339" s="62">
        <f t="shared" si="1570"/>
        <v>0</v>
      </c>
      <c r="MMU1339" s="62">
        <f t="shared" si="1570"/>
        <v>1000000</v>
      </c>
      <c r="MMV1339" s="62">
        <f t="shared" si="1570"/>
        <v>0</v>
      </c>
      <c r="MMW1339" s="62">
        <f t="shared" si="1570"/>
        <v>0</v>
      </c>
      <c r="MMX1339" s="62">
        <f t="shared" si="1570"/>
        <v>0</v>
      </c>
      <c r="MMY1339" s="62">
        <f t="shared" si="1570"/>
        <v>0</v>
      </c>
      <c r="MMZ1339" s="62">
        <f t="shared" si="1570"/>
        <v>1000000</v>
      </c>
      <c r="MNF1339" s="62" t="s">
        <v>185</v>
      </c>
      <c r="MNG1339" s="62" t="s">
        <v>186</v>
      </c>
      <c r="MNH1339" s="62">
        <f t="shared" ref="MNH1339:MNP1339" si="1571">MNH1333</f>
        <v>1000000</v>
      </c>
      <c r="MNI1339" s="62">
        <f t="shared" si="1571"/>
        <v>0</v>
      </c>
      <c r="MNJ1339" s="62">
        <f t="shared" si="1571"/>
        <v>0</v>
      </c>
      <c r="MNK1339" s="62">
        <f t="shared" si="1571"/>
        <v>1000000</v>
      </c>
      <c r="MNL1339" s="62">
        <f t="shared" si="1571"/>
        <v>0</v>
      </c>
      <c r="MNM1339" s="62">
        <f t="shared" si="1571"/>
        <v>0</v>
      </c>
      <c r="MNN1339" s="62">
        <f t="shared" si="1571"/>
        <v>0</v>
      </c>
      <c r="MNO1339" s="62">
        <f t="shared" si="1571"/>
        <v>0</v>
      </c>
      <c r="MNP1339" s="62">
        <f t="shared" si="1571"/>
        <v>1000000</v>
      </c>
      <c r="MNV1339" s="62" t="s">
        <v>185</v>
      </c>
      <c r="MNW1339" s="62" t="s">
        <v>186</v>
      </c>
      <c r="MNX1339" s="62">
        <f t="shared" ref="MNX1339:MOF1339" si="1572">MNX1333</f>
        <v>1000000</v>
      </c>
      <c r="MNY1339" s="62">
        <f t="shared" si="1572"/>
        <v>0</v>
      </c>
      <c r="MNZ1339" s="62">
        <f t="shared" si="1572"/>
        <v>0</v>
      </c>
      <c r="MOA1339" s="62">
        <f t="shared" si="1572"/>
        <v>1000000</v>
      </c>
      <c r="MOB1339" s="62">
        <f t="shared" si="1572"/>
        <v>0</v>
      </c>
      <c r="MOC1339" s="62">
        <f t="shared" si="1572"/>
        <v>0</v>
      </c>
      <c r="MOD1339" s="62">
        <f t="shared" si="1572"/>
        <v>0</v>
      </c>
      <c r="MOE1339" s="62">
        <f t="shared" si="1572"/>
        <v>0</v>
      </c>
      <c r="MOF1339" s="62">
        <f t="shared" si="1572"/>
        <v>1000000</v>
      </c>
      <c r="MOL1339" s="62" t="s">
        <v>185</v>
      </c>
      <c r="MOM1339" s="62" t="s">
        <v>186</v>
      </c>
      <c r="MON1339" s="62">
        <f t="shared" ref="MON1339:MOV1339" si="1573">MON1333</f>
        <v>1000000</v>
      </c>
      <c r="MOO1339" s="62">
        <f t="shared" si="1573"/>
        <v>0</v>
      </c>
      <c r="MOP1339" s="62">
        <f t="shared" si="1573"/>
        <v>0</v>
      </c>
      <c r="MOQ1339" s="62">
        <f t="shared" si="1573"/>
        <v>1000000</v>
      </c>
      <c r="MOR1339" s="62">
        <f t="shared" si="1573"/>
        <v>0</v>
      </c>
      <c r="MOS1339" s="62">
        <f t="shared" si="1573"/>
        <v>0</v>
      </c>
      <c r="MOT1339" s="62">
        <f t="shared" si="1573"/>
        <v>0</v>
      </c>
      <c r="MOU1339" s="62">
        <f t="shared" si="1573"/>
        <v>0</v>
      </c>
      <c r="MOV1339" s="62">
        <f t="shared" si="1573"/>
        <v>1000000</v>
      </c>
      <c r="MPB1339" s="62" t="s">
        <v>185</v>
      </c>
      <c r="MPC1339" s="62" t="s">
        <v>186</v>
      </c>
      <c r="MPD1339" s="62">
        <f>MPD1333</f>
        <v>1000000</v>
      </c>
      <c r="MPE1339" s="62">
        <f>MPE1333</f>
        <v>0</v>
      </c>
      <c r="MPF1339" s="62">
        <f>MPF1333</f>
        <v>0</v>
      </c>
      <c r="MPG1339" s="62">
        <f>MPG1333</f>
        <v>1000000</v>
      </c>
      <c r="MPH1339" s="62">
        <f>MPH1333</f>
        <v>0</v>
      </c>
      <c r="MPI1339" s="62">
        <f>MPI1333</f>
        <v>0</v>
      </c>
      <c r="MPJ1339" s="62">
        <f>MPJ1333</f>
        <v>0</v>
      </c>
      <c r="MPK1339" s="62">
        <f>MPK1333</f>
        <v>0</v>
      </c>
      <c r="MPL1339" s="62">
        <f>MPL1333</f>
        <v>1000000</v>
      </c>
      <c r="MPR1339" s="62" t="s">
        <v>185</v>
      </c>
      <c r="MPS1339" s="62" t="s">
        <v>186</v>
      </c>
      <c r="MPT1339" s="62">
        <f t="shared" ref="MPT1339:MQB1339" si="1574">MPT1333</f>
        <v>1000000</v>
      </c>
      <c r="MPU1339" s="62">
        <f t="shared" si="1574"/>
        <v>0</v>
      </c>
      <c r="MPV1339" s="62">
        <f t="shared" si="1574"/>
        <v>0</v>
      </c>
      <c r="MPW1339" s="62">
        <f t="shared" si="1574"/>
        <v>1000000</v>
      </c>
      <c r="MPX1339" s="62">
        <f t="shared" si="1574"/>
        <v>0</v>
      </c>
      <c r="MPY1339" s="62">
        <f t="shared" si="1574"/>
        <v>0</v>
      </c>
      <c r="MPZ1339" s="62">
        <f t="shared" si="1574"/>
        <v>0</v>
      </c>
      <c r="MQA1339" s="62">
        <f t="shared" si="1574"/>
        <v>0</v>
      </c>
      <c r="MQB1339" s="62">
        <f t="shared" si="1574"/>
        <v>1000000</v>
      </c>
      <c r="MQH1339" s="62" t="s">
        <v>185</v>
      </c>
      <c r="MQI1339" s="62" t="s">
        <v>186</v>
      </c>
      <c r="MQJ1339" s="62">
        <f t="shared" ref="MQJ1339:MQR1339" si="1575">MQJ1333</f>
        <v>1000000</v>
      </c>
      <c r="MQK1339" s="62">
        <f t="shared" si="1575"/>
        <v>0</v>
      </c>
      <c r="MQL1339" s="62">
        <f t="shared" si="1575"/>
        <v>0</v>
      </c>
      <c r="MQM1339" s="62">
        <f t="shared" si="1575"/>
        <v>1000000</v>
      </c>
      <c r="MQN1339" s="62">
        <f t="shared" si="1575"/>
        <v>0</v>
      </c>
      <c r="MQO1339" s="62">
        <f t="shared" si="1575"/>
        <v>0</v>
      </c>
      <c r="MQP1339" s="62">
        <f t="shared" si="1575"/>
        <v>0</v>
      </c>
      <c r="MQQ1339" s="62">
        <f t="shared" si="1575"/>
        <v>0</v>
      </c>
      <c r="MQR1339" s="62">
        <f t="shared" si="1575"/>
        <v>1000000</v>
      </c>
      <c r="MQX1339" s="62" t="s">
        <v>185</v>
      </c>
      <c r="MQY1339" s="62" t="s">
        <v>186</v>
      </c>
      <c r="MQZ1339" s="62">
        <f t="shared" ref="MQZ1339:MRH1339" si="1576">MQZ1333</f>
        <v>1000000</v>
      </c>
      <c r="MRA1339" s="62">
        <f t="shared" si="1576"/>
        <v>0</v>
      </c>
      <c r="MRB1339" s="62">
        <f t="shared" si="1576"/>
        <v>0</v>
      </c>
      <c r="MRC1339" s="62">
        <f t="shared" si="1576"/>
        <v>1000000</v>
      </c>
      <c r="MRD1339" s="62">
        <f t="shared" si="1576"/>
        <v>0</v>
      </c>
      <c r="MRE1339" s="62">
        <f t="shared" si="1576"/>
        <v>0</v>
      </c>
      <c r="MRF1339" s="62">
        <f t="shared" si="1576"/>
        <v>0</v>
      </c>
      <c r="MRG1339" s="62">
        <f t="shared" si="1576"/>
        <v>0</v>
      </c>
      <c r="MRH1339" s="62">
        <f t="shared" si="1576"/>
        <v>1000000</v>
      </c>
      <c r="MRN1339" s="62" t="s">
        <v>185</v>
      </c>
      <c r="MRO1339" s="62" t="s">
        <v>186</v>
      </c>
      <c r="MRP1339" s="62">
        <f t="shared" ref="MRP1339:MRX1339" si="1577">MRP1333</f>
        <v>1000000</v>
      </c>
      <c r="MRQ1339" s="62">
        <f t="shared" si="1577"/>
        <v>0</v>
      </c>
      <c r="MRR1339" s="62">
        <f t="shared" si="1577"/>
        <v>0</v>
      </c>
      <c r="MRS1339" s="62">
        <f t="shared" si="1577"/>
        <v>1000000</v>
      </c>
      <c r="MRT1339" s="62">
        <f t="shared" si="1577"/>
        <v>0</v>
      </c>
      <c r="MRU1339" s="62">
        <f t="shared" si="1577"/>
        <v>0</v>
      </c>
      <c r="MRV1339" s="62">
        <f t="shared" si="1577"/>
        <v>0</v>
      </c>
      <c r="MRW1339" s="62">
        <f t="shared" si="1577"/>
        <v>0</v>
      </c>
      <c r="MRX1339" s="62">
        <f t="shared" si="1577"/>
        <v>1000000</v>
      </c>
      <c r="MSD1339" s="62" t="s">
        <v>185</v>
      </c>
      <c r="MSE1339" s="62" t="s">
        <v>186</v>
      </c>
      <c r="MSF1339" s="62">
        <f t="shared" ref="MSF1339:MSN1339" si="1578">MSF1333</f>
        <v>1000000</v>
      </c>
      <c r="MSG1339" s="62">
        <f t="shared" si="1578"/>
        <v>0</v>
      </c>
      <c r="MSH1339" s="62">
        <f t="shared" si="1578"/>
        <v>0</v>
      </c>
      <c r="MSI1339" s="62">
        <f t="shared" si="1578"/>
        <v>1000000</v>
      </c>
      <c r="MSJ1339" s="62">
        <f t="shared" si="1578"/>
        <v>0</v>
      </c>
      <c r="MSK1339" s="62">
        <f t="shared" si="1578"/>
        <v>0</v>
      </c>
      <c r="MSL1339" s="62">
        <f t="shared" si="1578"/>
        <v>0</v>
      </c>
      <c r="MSM1339" s="62">
        <f t="shared" si="1578"/>
        <v>0</v>
      </c>
      <c r="MSN1339" s="62">
        <f t="shared" si="1578"/>
        <v>1000000</v>
      </c>
      <c r="MST1339" s="62" t="s">
        <v>185</v>
      </c>
      <c r="MSU1339" s="62" t="s">
        <v>186</v>
      </c>
      <c r="MSV1339" s="62">
        <f t="shared" ref="MSV1339:MTD1339" si="1579">MSV1333</f>
        <v>1000000</v>
      </c>
      <c r="MSW1339" s="62">
        <f t="shared" si="1579"/>
        <v>0</v>
      </c>
      <c r="MSX1339" s="62">
        <f t="shared" si="1579"/>
        <v>0</v>
      </c>
      <c r="MSY1339" s="62">
        <f t="shared" si="1579"/>
        <v>1000000</v>
      </c>
      <c r="MSZ1339" s="62">
        <f t="shared" si="1579"/>
        <v>0</v>
      </c>
      <c r="MTA1339" s="62">
        <f t="shared" si="1579"/>
        <v>0</v>
      </c>
      <c r="MTB1339" s="62">
        <f t="shared" si="1579"/>
        <v>0</v>
      </c>
      <c r="MTC1339" s="62">
        <f t="shared" si="1579"/>
        <v>0</v>
      </c>
      <c r="MTD1339" s="62">
        <f t="shared" si="1579"/>
        <v>1000000</v>
      </c>
      <c r="MTJ1339" s="62" t="s">
        <v>185</v>
      </c>
      <c r="MTK1339" s="62" t="s">
        <v>186</v>
      </c>
      <c r="MTL1339" s="62">
        <f t="shared" ref="MTL1339:MTT1339" si="1580">MTL1333</f>
        <v>1000000</v>
      </c>
      <c r="MTM1339" s="62">
        <f t="shared" si="1580"/>
        <v>0</v>
      </c>
      <c r="MTN1339" s="62">
        <f t="shared" si="1580"/>
        <v>0</v>
      </c>
      <c r="MTO1339" s="62">
        <f t="shared" si="1580"/>
        <v>1000000</v>
      </c>
      <c r="MTP1339" s="62">
        <f t="shared" si="1580"/>
        <v>0</v>
      </c>
      <c r="MTQ1339" s="62">
        <f t="shared" si="1580"/>
        <v>0</v>
      </c>
      <c r="MTR1339" s="62">
        <f t="shared" si="1580"/>
        <v>0</v>
      </c>
      <c r="MTS1339" s="62">
        <f t="shared" si="1580"/>
        <v>0</v>
      </c>
      <c r="MTT1339" s="62">
        <f t="shared" si="1580"/>
        <v>1000000</v>
      </c>
      <c r="MTZ1339" s="62" t="s">
        <v>185</v>
      </c>
      <c r="MUA1339" s="62" t="s">
        <v>186</v>
      </c>
      <c r="MUB1339" s="62">
        <f t="shared" ref="MUB1339:MUJ1339" si="1581">MUB1333</f>
        <v>1000000</v>
      </c>
      <c r="MUC1339" s="62">
        <f t="shared" si="1581"/>
        <v>0</v>
      </c>
      <c r="MUD1339" s="62">
        <f t="shared" si="1581"/>
        <v>0</v>
      </c>
      <c r="MUE1339" s="62">
        <f t="shared" si="1581"/>
        <v>1000000</v>
      </c>
      <c r="MUF1339" s="62">
        <f t="shared" si="1581"/>
        <v>0</v>
      </c>
      <c r="MUG1339" s="62">
        <f t="shared" si="1581"/>
        <v>0</v>
      </c>
      <c r="MUH1339" s="62">
        <f t="shared" si="1581"/>
        <v>0</v>
      </c>
      <c r="MUI1339" s="62">
        <f t="shared" si="1581"/>
        <v>0</v>
      </c>
      <c r="MUJ1339" s="62">
        <f t="shared" si="1581"/>
        <v>1000000</v>
      </c>
      <c r="MUP1339" s="62" t="s">
        <v>185</v>
      </c>
      <c r="MUQ1339" s="62" t="s">
        <v>186</v>
      </c>
      <c r="MUR1339" s="62">
        <f t="shared" ref="MUR1339:MUZ1339" si="1582">MUR1333</f>
        <v>1000000</v>
      </c>
      <c r="MUS1339" s="62">
        <f t="shared" si="1582"/>
        <v>0</v>
      </c>
      <c r="MUT1339" s="62">
        <f t="shared" si="1582"/>
        <v>0</v>
      </c>
      <c r="MUU1339" s="62">
        <f t="shared" si="1582"/>
        <v>1000000</v>
      </c>
      <c r="MUV1339" s="62">
        <f t="shared" si="1582"/>
        <v>0</v>
      </c>
      <c r="MUW1339" s="62">
        <f t="shared" si="1582"/>
        <v>0</v>
      </c>
      <c r="MUX1339" s="62">
        <f t="shared" si="1582"/>
        <v>0</v>
      </c>
      <c r="MUY1339" s="62">
        <f t="shared" si="1582"/>
        <v>0</v>
      </c>
      <c r="MUZ1339" s="62">
        <f t="shared" si="1582"/>
        <v>1000000</v>
      </c>
      <c r="MVF1339" s="62" t="s">
        <v>185</v>
      </c>
      <c r="MVG1339" s="62" t="s">
        <v>186</v>
      </c>
      <c r="MVH1339" s="62">
        <f t="shared" ref="MVH1339:MVP1339" si="1583">MVH1333</f>
        <v>1000000</v>
      </c>
      <c r="MVI1339" s="62">
        <f t="shared" si="1583"/>
        <v>0</v>
      </c>
      <c r="MVJ1339" s="62">
        <f t="shared" si="1583"/>
        <v>0</v>
      </c>
      <c r="MVK1339" s="62">
        <f t="shared" si="1583"/>
        <v>1000000</v>
      </c>
      <c r="MVL1339" s="62">
        <f t="shared" si="1583"/>
        <v>0</v>
      </c>
      <c r="MVM1339" s="62">
        <f t="shared" si="1583"/>
        <v>0</v>
      </c>
      <c r="MVN1339" s="62">
        <f t="shared" si="1583"/>
        <v>0</v>
      </c>
      <c r="MVO1339" s="62">
        <f t="shared" si="1583"/>
        <v>0</v>
      </c>
      <c r="MVP1339" s="62">
        <f t="shared" si="1583"/>
        <v>1000000</v>
      </c>
      <c r="MVV1339" s="62" t="s">
        <v>185</v>
      </c>
      <c r="MVW1339" s="62" t="s">
        <v>186</v>
      </c>
      <c r="MVX1339" s="62">
        <f t="shared" ref="MVX1339:MWF1339" si="1584">MVX1333</f>
        <v>1000000</v>
      </c>
      <c r="MVY1339" s="62">
        <f t="shared" si="1584"/>
        <v>0</v>
      </c>
      <c r="MVZ1339" s="62">
        <f t="shared" si="1584"/>
        <v>0</v>
      </c>
      <c r="MWA1339" s="62">
        <f t="shared" si="1584"/>
        <v>1000000</v>
      </c>
      <c r="MWB1339" s="62">
        <f t="shared" si="1584"/>
        <v>0</v>
      </c>
      <c r="MWC1339" s="62">
        <f t="shared" si="1584"/>
        <v>0</v>
      </c>
      <c r="MWD1339" s="62">
        <f t="shared" si="1584"/>
        <v>0</v>
      </c>
      <c r="MWE1339" s="62">
        <f t="shared" si="1584"/>
        <v>0</v>
      </c>
      <c r="MWF1339" s="62">
        <f t="shared" si="1584"/>
        <v>1000000</v>
      </c>
      <c r="MWL1339" s="62" t="s">
        <v>185</v>
      </c>
      <c r="MWM1339" s="62" t="s">
        <v>186</v>
      </c>
      <c r="MWN1339" s="62">
        <f t="shared" ref="MWN1339:MWV1339" si="1585">MWN1333</f>
        <v>1000000</v>
      </c>
      <c r="MWO1339" s="62">
        <f t="shared" si="1585"/>
        <v>0</v>
      </c>
      <c r="MWP1339" s="62">
        <f t="shared" si="1585"/>
        <v>0</v>
      </c>
      <c r="MWQ1339" s="62">
        <f t="shared" si="1585"/>
        <v>1000000</v>
      </c>
      <c r="MWR1339" s="62">
        <f t="shared" si="1585"/>
        <v>0</v>
      </c>
      <c r="MWS1339" s="62">
        <f t="shared" si="1585"/>
        <v>0</v>
      </c>
      <c r="MWT1339" s="62">
        <f t="shared" si="1585"/>
        <v>0</v>
      </c>
      <c r="MWU1339" s="62">
        <f t="shared" si="1585"/>
        <v>0</v>
      </c>
      <c r="MWV1339" s="62">
        <f t="shared" si="1585"/>
        <v>1000000</v>
      </c>
      <c r="MXB1339" s="62" t="s">
        <v>185</v>
      </c>
      <c r="MXC1339" s="62" t="s">
        <v>186</v>
      </c>
      <c r="MXD1339" s="62">
        <f t="shared" ref="MXD1339:MXL1339" si="1586">MXD1333</f>
        <v>1000000</v>
      </c>
      <c r="MXE1339" s="62">
        <f t="shared" si="1586"/>
        <v>0</v>
      </c>
      <c r="MXF1339" s="62">
        <f t="shared" si="1586"/>
        <v>0</v>
      </c>
      <c r="MXG1339" s="62">
        <f t="shared" si="1586"/>
        <v>1000000</v>
      </c>
      <c r="MXH1339" s="62">
        <f t="shared" si="1586"/>
        <v>0</v>
      </c>
      <c r="MXI1339" s="62">
        <f t="shared" si="1586"/>
        <v>0</v>
      </c>
      <c r="MXJ1339" s="62">
        <f t="shared" si="1586"/>
        <v>0</v>
      </c>
      <c r="MXK1339" s="62">
        <f t="shared" si="1586"/>
        <v>0</v>
      </c>
      <c r="MXL1339" s="62">
        <f t="shared" si="1586"/>
        <v>1000000</v>
      </c>
      <c r="MXR1339" s="62" t="s">
        <v>185</v>
      </c>
      <c r="MXS1339" s="62" t="s">
        <v>186</v>
      </c>
      <c r="MXT1339" s="62">
        <f t="shared" ref="MXT1339:MYB1339" si="1587">MXT1333</f>
        <v>1000000</v>
      </c>
      <c r="MXU1339" s="62">
        <f t="shared" si="1587"/>
        <v>0</v>
      </c>
      <c r="MXV1339" s="62">
        <f t="shared" si="1587"/>
        <v>0</v>
      </c>
      <c r="MXW1339" s="62">
        <f t="shared" si="1587"/>
        <v>1000000</v>
      </c>
      <c r="MXX1339" s="62">
        <f t="shared" si="1587"/>
        <v>0</v>
      </c>
      <c r="MXY1339" s="62">
        <f t="shared" si="1587"/>
        <v>0</v>
      </c>
      <c r="MXZ1339" s="62">
        <f t="shared" si="1587"/>
        <v>0</v>
      </c>
      <c r="MYA1339" s="62">
        <f t="shared" si="1587"/>
        <v>0</v>
      </c>
      <c r="MYB1339" s="62">
        <f t="shared" si="1587"/>
        <v>1000000</v>
      </c>
      <c r="MYH1339" s="62" t="s">
        <v>185</v>
      </c>
      <c r="MYI1339" s="62" t="s">
        <v>186</v>
      </c>
      <c r="MYJ1339" s="62">
        <f t="shared" ref="MYJ1339:MYR1339" si="1588">MYJ1333</f>
        <v>1000000</v>
      </c>
      <c r="MYK1339" s="62">
        <f t="shared" si="1588"/>
        <v>0</v>
      </c>
      <c r="MYL1339" s="62">
        <f t="shared" si="1588"/>
        <v>0</v>
      </c>
      <c r="MYM1339" s="62">
        <f t="shared" si="1588"/>
        <v>1000000</v>
      </c>
      <c r="MYN1339" s="62">
        <f t="shared" si="1588"/>
        <v>0</v>
      </c>
      <c r="MYO1339" s="62">
        <f t="shared" si="1588"/>
        <v>0</v>
      </c>
      <c r="MYP1339" s="62">
        <f t="shared" si="1588"/>
        <v>0</v>
      </c>
      <c r="MYQ1339" s="62">
        <f t="shared" si="1588"/>
        <v>0</v>
      </c>
      <c r="MYR1339" s="62">
        <f t="shared" si="1588"/>
        <v>1000000</v>
      </c>
      <c r="MYX1339" s="62" t="s">
        <v>185</v>
      </c>
      <c r="MYY1339" s="62" t="s">
        <v>186</v>
      </c>
      <c r="MYZ1339" s="62">
        <f t="shared" ref="MYZ1339:MZH1339" si="1589">MYZ1333</f>
        <v>1000000</v>
      </c>
      <c r="MZA1339" s="62">
        <f t="shared" si="1589"/>
        <v>0</v>
      </c>
      <c r="MZB1339" s="62">
        <f t="shared" si="1589"/>
        <v>0</v>
      </c>
      <c r="MZC1339" s="62">
        <f t="shared" si="1589"/>
        <v>1000000</v>
      </c>
      <c r="MZD1339" s="62">
        <f t="shared" si="1589"/>
        <v>0</v>
      </c>
      <c r="MZE1339" s="62">
        <f t="shared" si="1589"/>
        <v>0</v>
      </c>
      <c r="MZF1339" s="62">
        <f t="shared" si="1589"/>
        <v>0</v>
      </c>
      <c r="MZG1339" s="62">
        <f t="shared" si="1589"/>
        <v>0</v>
      </c>
      <c r="MZH1339" s="62">
        <f t="shared" si="1589"/>
        <v>1000000</v>
      </c>
      <c r="MZN1339" s="62" t="s">
        <v>185</v>
      </c>
      <c r="MZO1339" s="62" t="s">
        <v>186</v>
      </c>
      <c r="MZP1339" s="62">
        <f t="shared" ref="MZP1339:MZX1339" si="1590">MZP1333</f>
        <v>1000000</v>
      </c>
      <c r="MZQ1339" s="62">
        <f t="shared" si="1590"/>
        <v>0</v>
      </c>
      <c r="MZR1339" s="62">
        <f t="shared" si="1590"/>
        <v>0</v>
      </c>
      <c r="MZS1339" s="62">
        <f t="shared" si="1590"/>
        <v>1000000</v>
      </c>
      <c r="MZT1339" s="62">
        <f t="shared" si="1590"/>
        <v>0</v>
      </c>
      <c r="MZU1339" s="62">
        <f t="shared" si="1590"/>
        <v>0</v>
      </c>
      <c r="MZV1339" s="62">
        <f t="shared" si="1590"/>
        <v>0</v>
      </c>
      <c r="MZW1339" s="62">
        <f t="shared" si="1590"/>
        <v>0</v>
      </c>
      <c r="MZX1339" s="62">
        <f t="shared" si="1590"/>
        <v>1000000</v>
      </c>
      <c r="NAD1339" s="62" t="s">
        <v>185</v>
      </c>
      <c r="NAE1339" s="62" t="s">
        <v>186</v>
      </c>
      <c r="NAF1339" s="62">
        <f t="shared" ref="NAF1339:NAN1339" si="1591">NAF1333</f>
        <v>1000000</v>
      </c>
      <c r="NAG1339" s="62">
        <f t="shared" si="1591"/>
        <v>0</v>
      </c>
      <c r="NAH1339" s="62">
        <f t="shared" si="1591"/>
        <v>0</v>
      </c>
      <c r="NAI1339" s="62">
        <f t="shared" si="1591"/>
        <v>1000000</v>
      </c>
      <c r="NAJ1339" s="62">
        <f t="shared" si="1591"/>
        <v>0</v>
      </c>
      <c r="NAK1339" s="62">
        <f t="shared" si="1591"/>
        <v>0</v>
      </c>
      <c r="NAL1339" s="62">
        <f t="shared" si="1591"/>
        <v>0</v>
      </c>
      <c r="NAM1339" s="62">
        <f t="shared" si="1591"/>
        <v>0</v>
      </c>
      <c r="NAN1339" s="62">
        <f t="shared" si="1591"/>
        <v>1000000</v>
      </c>
      <c r="NAT1339" s="62" t="s">
        <v>185</v>
      </c>
      <c r="NAU1339" s="62" t="s">
        <v>186</v>
      </c>
      <c r="NAV1339" s="62">
        <f t="shared" ref="NAV1339:NBD1339" si="1592">NAV1333</f>
        <v>1000000</v>
      </c>
      <c r="NAW1339" s="62">
        <f t="shared" si="1592"/>
        <v>0</v>
      </c>
      <c r="NAX1339" s="62">
        <f t="shared" si="1592"/>
        <v>0</v>
      </c>
      <c r="NAY1339" s="62">
        <f t="shared" si="1592"/>
        <v>1000000</v>
      </c>
      <c r="NAZ1339" s="62">
        <f t="shared" si="1592"/>
        <v>0</v>
      </c>
      <c r="NBA1339" s="62">
        <f t="shared" si="1592"/>
        <v>0</v>
      </c>
      <c r="NBB1339" s="62">
        <f t="shared" si="1592"/>
        <v>0</v>
      </c>
      <c r="NBC1339" s="62">
        <f t="shared" si="1592"/>
        <v>0</v>
      </c>
      <c r="NBD1339" s="62">
        <f t="shared" si="1592"/>
        <v>1000000</v>
      </c>
      <c r="NBJ1339" s="62" t="s">
        <v>185</v>
      </c>
      <c r="NBK1339" s="62" t="s">
        <v>186</v>
      </c>
      <c r="NBL1339" s="62">
        <f t="shared" ref="NBL1339:NBT1339" si="1593">NBL1333</f>
        <v>1000000</v>
      </c>
      <c r="NBM1339" s="62">
        <f t="shared" si="1593"/>
        <v>0</v>
      </c>
      <c r="NBN1339" s="62">
        <f t="shared" si="1593"/>
        <v>0</v>
      </c>
      <c r="NBO1339" s="62">
        <f t="shared" si="1593"/>
        <v>1000000</v>
      </c>
      <c r="NBP1339" s="62">
        <f t="shared" si="1593"/>
        <v>0</v>
      </c>
      <c r="NBQ1339" s="62">
        <f t="shared" si="1593"/>
        <v>0</v>
      </c>
      <c r="NBR1339" s="62">
        <f t="shared" si="1593"/>
        <v>0</v>
      </c>
      <c r="NBS1339" s="62">
        <f t="shared" si="1593"/>
        <v>0</v>
      </c>
      <c r="NBT1339" s="62">
        <f t="shared" si="1593"/>
        <v>1000000</v>
      </c>
      <c r="NBZ1339" s="62" t="s">
        <v>185</v>
      </c>
      <c r="NCA1339" s="62" t="s">
        <v>186</v>
      </c>
      <c r="NCB1339" s="62">
        <f t="shared" ref="NCB1339:NCJ1339" si="1594">NCB1333</f>
        <v>1000000</v>
      </c>
      <c r="NCC1339" s="62">
        <f t="shared" si="1594"/>
        <v>0</v>
      </c>
      <c r="NCD1339" s="62">
        <f t="shared" si="1594"/>
        <v>0</v>
      </c>
      <c r="NCE1339" s="62">
        <f t="shared" si="1594"/>
        <v>1000000</v>
      </c>
      <c r="NCF1339" s="62">
        <f t="shared" si="1594"/>
        <v>0</v>
      </c>
      <c r="NCG1339" s="62">
        <f t="shared" si="1594"/>
        <v>0</v>
      </c>
      <c r="NCH1339" s="62">
        <f t="shared" si="1594"/>
        <v>0</v>
      </c>
      <c r="NCI1339" s="62">
        <f t="shared" si="1594"/>
        <v>0</v>
      </c>
      <c r="NCJ1339" s="62">
        <f t="shared" si="1594"/>
        <v>1000000</v>
      </c>
      <c r="NCP1339" s="62" t="s">
        <v>185</v>
      </c>
      <c r="NCQ1339" s="62" t="s">
        <v>186</v>
      </c>
      <c r="NCR1339" s="62">
        <f t="shared" ref="NCR1339:NCZ1339" si="1595">NCR1333</f>
        <v>1000000</v>
      </c>
      <c r="NCS1339" s="62">
        <f t="shared" si="1595"/>
        <v>0</v>
      </c>
      <c r="NCT1339" s="62">
        <f t="shared" si="1595"/>
        <v>0</v>
      </c>
      <c r="NCU1339" s="62">
        <f t="shared" si="1595"/>
        <v>1000000</v>
      </c>
      <c r="NCV1339" s="62">
        <f t="shared" si="1595"/>
        <v>0</v>
      </c>
      <c r="NCW1339" s="62">
        <f t="shared" si="1595"/>
        <v>0</v>
      </c>
      <c r="NCX1339" s="62">
        <f t="shared" si="1595"/>
        <v>0</v>
      </c>
      <c r="NCY1339" s="62">
        <f t="shared" si="1595"/>
        <v>0</v>
      </c>
      <c r="NCZ1339" s="62">
        <f t="shared" si="1595"/>
        <v>1000000</v>
      </c>
      <c r="NDF1339" s="62" t="s">
        <v>185</v>
      </c>
      <c r="NDG1339" s="62" t="s">
        <v>186</v>
      </c>
      <c r="NDH1339" s="62">
        <f t="shared" ref="NDH1339:NDP1339" si="1596">NDH1333</f>
        <v>1000000</v>
      </c>
      <c r="NDI1339" s="62">
        <f t="shared" si="1596"/>
        <v>0</v>
      </c>
      <c r="NDJ1339" s="62">
        <f t="shared" si="1596"/>
        <v>0</v>
      </c>
      <c r="NDK1339" s="62">
        <f t="shared" si="1596"/>
        <v>1000000</v>
      </c>
      <c r="NDL1339" s="62">
        <f t="shared" si="1596"/>
        <v>0</v>
      </c>
      <c r="NDM1339" s="62">
        <f t="shared" si="1596"/>
        <v>0</v>
      </c>
      <c r="NDN1339" s="62">
        <f t="shared" si="1596"/>
        <v>0</v>
      </c>
      <c r="NDO1339" s="62">
        <f t="shared" si="1596"/>
        <v>0</v>
      </c>
      <c r="NDP1339" s="62">
        <f t="shared" si="1596"/>
        <v>1000000</v>
      </c>
      <c r="NDV1339" s="62" t="s">
        <v>185</v>
      </c>
      <c r="NDW1339" s="62" t="s">
        <v>186</v>
      </c>
      <c r="NDX1339" s="62">
        <f t="shared" ref="NDX1339:NEF1339" si="1597">NDX1333</f>
        <v>1000000</v>
      </c>
      <c r="NDY1339" s="62">
        <f t="shared" si="1597"/>
        <v>0</v>
      </c>
      <c r="NDZ1339" s="62">
        <f t="shared" si="1597"/>
        <v>0</v>
      </c>
      <c r="NEA1339" s="62">
        <f t="shared" si="1597"/>
        <v>1000000</v>
      </c>
      <c r="NEB1339" s="62">
        <f t="shared" si="1597"/>
        <v>0</v>
      </c>
      <c r="NEC1339" s="62">
        <f t="shared" si="1597"/>
        <v>0</v>
      </c>
      <c r="NED1339" s="62">
        <f t="shared" si="1597"/>
        <v>0</v>
      </c>
      <c r="NEE1339" s="62">
        <f t="shared" si="1597"/>
        <v>0</v>
      </c>
      <c r="NEF1339" s="62">
        <f t="shared" si="1597"/>
        <v>1000000</v>
      </c>
      <c r="NEL1339" s="62" t="s">
        <v>185</v>
      </c>
      <c r="NEM1339" s="62" t="s">
        <v>186</v>
      </c>
      <c r="NEN1339" s="62">
        <f t="shared" ref="NEN1339:NEV1339" si="1598">NEN1333</f>
        <v>1000000</v>
      </c>
      <c r="NEO1339" s="62">
        <f t="shared" si="1598"/>
        <v>0</v>
      </c>
      <c r="NEP1339" s="62">
        <f t="shared" si="1598"/>
        <v>0</v>
      </c>
      <c r="NEQ1339" s="62">
        <f t="shared" si="1598"/>
        <v>1000000</v>
      </c>
      <c r="NER1339" s="62">
        <f t="shared" si="1598"/>
        <v>0</v>
      </c>
      <c r="NES1339" s="62">
        <f t="shared" si="1598"/>
        <v>0</v>
      </c>
      <c r="NET1339" s="62">
        <f t="shared" si="1598"/>
        <v>0</v>
      </c>
      <c r="NEU1339" s="62">
        <f t="shared" si="1598"/>
        <v>0</v>
      </c>
      <c r="NEV1339" s="62">
        <f t="shared" si="1598"/>
        <v>1000000</v>
      </c>
      <c r="NFB1339" s="62" t="s">
        <v>185</v>
      </c>
      <c r="NFC1339" s="62" t="s">
        <v>186</v>
      </c>
      <c r="NFD1339" s="62">
        <f t="shared" ref="NFD1339:NFL1339" si="1599">NFD1333</f>
        <v>1000000</v>
      </c>
      <c r="NFE1339" s="62">
        <f t="shared" si="1599"/>
        <v>0</v>
      </c>
      <c r="NFF1339" s="62">
        <f t="shared" si="1599"/>
        <v>0</v>
      </c>
      <c r="NFG1339" s="62">
        <f t="shared" si="1599"/>
        <v>1000000</v>
      </c>
      <c r="NFH1339" s="62">
        <f t="shared" si="1599"/>
        <v>0</v>
      </c>
      <c r="NFI1339" s="62">
        <f t="shared" si="1599"/>
        <v>0</v>
      </c>
      <c r="NFJ1339" s="62">
        <f t="shared" si="1599"/>
        <v>0</v>
      </c>
      <c r="NFK1339" s="62">
        <f t="shared" si="1599"/>
        <v>0</v>
      </c>
      <c r="NFL1339" s="62">
        <f t="shared" si="1599"/>
        <v>1000000</v>
      </c>
      <c r="NFR1339" s="62" t="s">
        <v>185</v>
      </c>
      <c r="NFS1339" s="62" t="s">
        <v>186</v>
      </c>
      <c r="NFT1339" s="62">
        <f t="shared" ref="NFT1339:NGB1339" si="1600">NFT1333</f>
        <v>1000000</v>
      </c>
      <c r="NFU1339" s="62">
        <f t="shared" si="1600"/>
        <v>0</v>
      </c>
      <c r="NFV1339" s="62">
        <f t="shared" si="1600"/>
        <v>0</v>
      </c>
      <c r="NFW1339" s="62">
        <f t="shared" si="1600"/>
        <v>1000000</v>
      </c>
      <c r="NFX1339" s="62">
        <f t="shared" si="1600"/>
        <v>0</v>
      </c>
      <c r="NFY1339" s="62">
        <f t="shared" si="1600"/>
        <v>0</v>
      </c>
      <c r="NFZ1339" s="62">
        <f t="shared" si="1600"/>
        <v>0</v>
      </c>
      <c r="NGA1339" s="62">
        <f t="shared" si="1600"/>
        <v>0</v>
      </c>
      <c r="NGB1339" s="62">
        <f t="shared" si="1600"/>
        <v>1000000</v>
      </c>
      <c r="NGH1339" s="62" t="s">
        <v>185</v>
      </c>
      <c r="NGI1339" s="62" t="s">
        <v>186</v>
      </c>
      <c r="NGJ1339" s="62">
        <f t="shared" ref="NGJ1339:NGR1339" si="1601">NGJ1333</f>
        <v>1000000</v>
      </c>
      <c r="NGK1339" s="62">
        <f t="shared" si="1601"/>
        <v>0</v>
      </c>
      <c r="NGL1339" s="62">
        <f t="shared" si="1601"/>
        <v>0</v>
      </c>
      <c r="NGM1339" s="62">
        <f t="shared" si="1601"/>
        <v>1000000</v>
      </c>
      <c r="NGN1339" s="62">
        <f t="shared" si="1601"/>
        <v>0</v>
      </c>
      <c r="NGO1339" s="62">
        <f t="shared" si="1601"/>
        <v>0</v>
      </c>
      <c r="NGP1339" s="62">
        <f t="shared" si="1601"/>
        <v>0</v>
      </c>
      <c r="NGQ1339" s="62">
        <f t="shared" si="1601"/>
        <v>0</v>
      </c>
      <c r="NGR1339" s="62">
        <f t="shared" si="1601"/>
        <v>1000000</v>
      </c>
      <c r="NGX1339" s="62" t="s">
        <v>185</v>
      </c>
      <c r="NGY1339" s="62" t="s">
        <v>186</v>
      </c>
      <c r="NGZ1339" s="62">
        <f t="shared" ref="NGZ1339:NHH1339" si="1602">NGZ1333</f>
        <v>1000000</v>
      </c>
      <c r="NHA1339" s="62">
        <f t="shared" si="1602"/>
        <v>0</v>
      </c>
      <c r="NHB1339" s="62">
        <f t="shared" si="1602"/>
        <v>0</v>
      </c>
      <c r="NHC1339" s="62">
        <f t="shared" si="1602"/>
        <v>1000000</v>
      </c>
      <c r="NHD1339" s="62">
        <f t="shared" si="1602"/>
        <v>0</v>
      </c>
      <c r="NHE1339" s="62">
        <f t="shared" si="1602"/>
        <v>0</v>
      </c>
      <c r="NHF1339" s="62">
        <f t="shared" si="1602"/>
        <v>0</v>
      </c>
      <c r="NHG1339" s="62">
        <f t="shared" si="1602"/>
        <v>0</v>
      </c>
      <c r="NHH1339" s="62">
        <f t="shared" si="1602"/>
        <v>1000000</v>
      </c>
      <c r="NHN1339" s="62" t="s">
        <v>185</v>
      </c>
      <c r="NHO1339" s="62" t="s">
        <v>186</v>
      </c>
      <c r="NHP1339" s="62">
        <f t="shared" ref="NHP1339:NHX1339" si="1603">NHP1333</f>
        <v>1000000</v>
      </c>
      <c r="NHQ1339" s="62">
        <f t="shared" si="1603"/>
        <v>0</v>
      </c>
      <c r="NHR1339" s="62">
        <f t="shared" si="1603"/>
        <v>0</v>
      </c>
      <c r="NHS1339" s="62">
        <f t="shared" si="1603"/>
        <v>1000000</v>
      </c>
      <c r="NHT1339" s="62">
        <f t="shared" si="1603"/>
        <v>0</v>
      </c>
      <c r="NHU1339" s="62">
        <f t="shared" si="1603"/>
        <v>0</v>
      </c>
      <c r="NHV1339" s="62">
        <f t="shared" si="1603"/>
        <v>0</v>
      </c>
      <c r="NHW1339" s="62">
        <f t="shared" si="1603"/>
        <v>0</v>
      </c>
      <c r="NHX1339" s="62">
        <f t="shared" si="1603"/>
        <v>1000000</v>
      </c>
      <c r="NID1339" s="62" t="s">
        <v>185</v>
      </c>
      <c r="NIE1339" s="62" t="s">
        <v>186</v>
      </c>
      <c r="NIF1339" s="62">
        <f t="shared" ref="NIF1339:NIN1339" si="1604">NIF1333</f>
        <v>1000000</v>
      </c>
      <c r="NIG1339" s="62">
        <f t="shared" si="1604"/>
        <v>0</v>
      </c>
      <c r="NIH1339" s="62">
        <f t="shared" si="1604"/>
        <v>0</v>
      </c>
      <c r="NII1339" s="62">
        <f t="shared" si="1604"/>
        <v>1000000</v>
      </c>
      <c r="NIJ1339" s="62">
        <f t="shared" si="1604"/>
        <v>0</v>
      </c>
      <c r="NIK1339" s="62">
        <f t="shared" si="1604"/>
        <v>0</v>
      </c>
      <c r="NIL1339" s="62">
        <f t="shared" si="1604"/>
        <v>0</v>
      </c>
      <c r="NIM1339" s="62">
        <f t="shared" si="1604"/>
        <v>0</v>
      </c>
      <c r="NIN1339" s="62">
        <f t="shared" si="1604"/>
        <v>1000000</v>
      </c>
      <c r="NIT1339" s="62" t="s">
        <v>185</v>
      </c>
      <c r="NIU1339" s="62" t="s">
        <v>186</v>
      </c>
      <c r="NIV1339" s="62">
        <f t="shared" ref="NIV1339:NJD1339" si="1605">NIV1333</f>
        <v>1000000</v>
      </c>
      <c r="NIW1339" s="62">
        <f t="shared" si="1605"/>
        <v>0</v>
      </c>
      <c r="NIX1339" s="62">
        <f t="shared" si="1605"/>
        <v>0</v>
      </c>
      <c r="NIY1339" s="62">
        <f t="shared" si="1605"/>
        <v>1000000</v>
      </c>
      <c r="NIZ1339" s="62">
        <f t="shared" si="1605"/>
        <v>0</v>
      </c>
      <c r="NJA1339" s="62">
        <f t="shared" si="1605"/>
        <v>0</v>
      </c>
      <c r="NJB1339" s="62">
        <f t="shared" si="1605"/>
        <v>0</v>
      </c>
      <c r="NJC1339" s="62">
        <f t="shared" si="1605"/>
        <v>0</v>
      </c>
      <c r="NJD1339" s="62">
        <f t="shared" si="1605"/>
        <v>1000000</v>
      </c>
      <c r="NJJ1339" s="62" t="s">
        <v>185</v>
      </c>
      <c r="NJK1339" s="62" t="s">
        <v>186</v>
      </c>
      <c r="NJL1339" s="62">
        <f t="shared" ref="NJL1339:NJT1339" si="1606">NJL1333</f>
        <v>1000000</v>
      </c>
      <c r="NJM1339" s="62">
        <f t="shared" si="1606"/>
        <v>0</v>
      </c>
      <c r="NJN1339" s="62">
        <f t="shared" si="1606"/>
        <v>0</v>
      </c>
      <c r="NJO1339" s="62">
        <f t="shared" si="1606"/>
        <v>1000000</v>
      </c>
      <c r="NJP1339" s="62">
        <f t="shared" si="1606"/>
        <v>0</v>
      </c>
      <c r="NJQ1339" s="62">
        <f t="shared" si="1606"/>
        <v>0</v>
      </c>
      <c r="NJR1339" s="62">
        <f t="shared" si="1606"/>
        <v>0</v>
      </c>
      <c r="NJS1339" s="62">
        <f t="shared" si="1606"/>
        <v>0</v>
      </c>
      <c r="NJT1339" s="62">
        <f t="shared" si="1606"/>
        <v>1000000</v>
      </c>
      <c r="NJZ1339" s="62" t="s">
        <v>185</v>
      </c>
      <c r="NKA1339" s="62" t="s">
        <v>186</v>
      </c>
      <c r="NKB1339" s="62">
        <f t="shared" ref="NKB1339:NKJ1339" si="1607">NKB1333</f>
        <v>1000000</v>
      </c>
      <c r="NKC1339" s="62">
        <f t="shared" si="1607"/>
        <v>0</v>
      </c>
      <c r="NKD1339" s="62">
        <f t="shared" si="1607"/>
        <v>0</v>
      </c>
      <c r="NKE1339" s="62">
        <f t="shared" si="1607"/>
        <v>1000000</v>
      </c>
      <c r="NKF1339" s="62">
        <f t="shared" si="1607"/>
        <v>0</v>
      </c>
      <c r="NKG1339" s="62">
        <f t="shared" si="1607"/>
        <v>0</v>
      </c>
      <c r="NKH1339" s="62">
        <f t="shared" si="1607"/>
        <v>0</v>
      </c>
      <c r="NKI1339" s="62">
        <f t="shared" si="1607"/>
        <v>0</v>
      </c>
      <c r="NKJ1339" s="62">
        <f t="shared" si="1607"/>
        <v>1000000</v>
      </c>
      <c r="NKP1339" s="62" t="s">
        <v>185</v>
      </c>
      <c r="NKQ1339" s="62" t="s">
        <v>186</v>
      </c>
      <c r="NKR1339" s="62">
        <f t="shared" ref="NKR1339:NKZ1339" si="1608">NKR1333</f>
        <v>1000000</v>
      </c>
      <c r="NKS1339" s="62">
        <f t="shared" si="1608"/>
        <v>0</v>
      </c>
      <c r="NKT1339" s="62">
        <f t="shared" si="1608"/>
        <v>0</v>
      </c>
      <c r="NKU1339" s="62">
        <f t="shared" si="1608"/>
        <v>1000000</v>
      </c>
      <c r="NKV1339" s="62">
        <f t="shared" si="1608"/>
        <v>0</v>
      </c>
      <c r="NKW1339" s="62">
        <f t="shared" si="1608"/>
        <v>0</v>
      </c>
      <c r="NKX1339" s="62">
        <f t="shared" si="1608"/>
        <v>0</v>
      </c>
      <c r="NKY1339" s="62">
        <f t="shared" si="1608"/>
        <v>0</v>
      </c>
      <c r="NKZ1339" s="62">
        <f t="shared" si="1608"/>
        <v>1000000</v>
      </c>
      <c r="NLF1339" s="62" t="s">
        <v>185</v>
      </c>
      <c r="NLG1339" s="62" t="s">
        <v>186</v>
      </c>
      <c r="NLH1339" s="62">
        <f t="shared" ref="NLH1339:NLP1339" si="1609">NLH1333</f>
        <v>1000000</v>
      </c>
      <c r="NLI1339" s="62">
        <f t="shared" si="1609"/>
        <v>0</v>
      </c>
      <c r="NLJ1339" s="62">
        <f t="shared" si="1609"/>
        <v>0</v>
      </c>
      <c r="NLK1339" s="62">
        <f t="shared" si="1609"/>
        <v>1000000</v>
      </c>
      <c r="NLL1339" s="62">
        <f t="shared" si="1609"/>
        <v>0</v>
      </c>
      <c r="NLM1339" s="62">
        <f t="shared" si="1609"/>
        <v>0</v>
      </c>
      <c r="NLN1339" s="62">
        <f t="shared" si="1609"/>
        <v>0</v>
      </c>
      <c r="NLO1339" s="62">
        <f t="shared" si="1609"/>
        <v>0</v>
      </c>
      <c r="NLP1339" s="62">
        <f t="shared" si="1609"/>
        <v>1000000</v>
      </c>
      <c r="NLV1339" s="62" t="s">
        <v>185</v>
      </c>
      <c r="NLW1339" s="62" t="s">
        <v>186</v>
      </c>
      <c r="NLX1339" s="62">
        <f t="shared" ref="NLX1339:NMF1339" si="1610">NLX1333</f>
        <v>1000000</v>
      </c>
      <c r="NLY1339" s="62">
        <f t="shared" si="1610"/>
        <v>0</v>
      </c>
      <c r="NLZ1339" s="62">
        <f t="shared" si="1610"/>
        <v>0</v>
      </c>
      <c r="NMA1339" s="62">
        <f t="shared" si="1610"/>
        <v>1000000</v>
      </c>
      <c r="NMB1339" s="62">
        <f t="shared" si="1610"/>
        <v>0</v>
      </c>
      <c r="NMC1339" s="62">
        <f t="shared" si="1610"/>
        <v>0</v>
      </c>
      <c r="NMD1339" s="62">
        <f t="shared" si="1610"/>
        <v>0</v>
      </c>
      <c r="NME1339" s="62">
        <f t="shared" si="1610"/>
        <v>0</v>
      </c>
      <c r="NMF1339" s="62">
        <f t="shared" si="1610"/>
        <v>1000000</v>
      </c>
      <c r="NML1339" s="62" t="s">
        <v>185</v>
      </c>
      <c r="NMM1339" s="62" t="s">
        <v>186</v>
      </c>
      <c r="NMN1339" s="62">
        <f t="shared" ref="NMN1339:NMV1339" si="1611">NMN1333</f>
        <v>1000000</v>
      </c>
      <c r="NMO1339" s="62">
        <f t="shared" si="1611"/>
        <v>0</v>
      </c>
      <c r="NMP1339" s="62">
        <f t="shared" si="1611"/>
        <v>0</v>
      </c>
      <c r="NMQ1339" s="62">
        <f t="shared" si="1611"/>
        <v>1000000</v>
      </c>
      <c r="NMR1339" s="62">
        <f t="shared" si="1611"/>
        <v>0</v>
      </c>
      <c r="NMS1339" s="62">
        <f t="shared" si="1611"/>
        <v>0</v>
      </c>
      <c r="NMT1339" s="62">
        <f t="shared" si="1611"/>
        <v>0</v>
      </c>
      <c r="NMU1339" s="62">
        <f t="shared" si="1611"/>
        <v>0</v>
      </c>
      <c r="NMV1339" s="62">
        <f t="shared" si="1611"/>
        <v>1000000</v>
      </c>
      <c r="NNB1339" s="62" t="s">
        <v>185</v>
      </c>
      <c r="NNC1339" s="62" t="s">
        <v>186</v>
      </c>
      <c r="NND1339" s="62">
        <f t="shared" ref="NND1339:NNL1339" si="1612">NND1333</f>
        <v>1000000</v>
      </c>
      <c r="NNE1339" s="62">
        <f t="shared" si="1612"/>
        <v>0</v>
      </c>
      <c r="NNF1339" s="62">
        <f t="shared" si="1612"/>
        <v>0</v>
      </c>
      <c r="NNG1339" s="62">
        <f t="shared" si="1612"/>
        <v>1000000</v>
      </c>
      <c r="NNH1339" s="62">
        <f t="shared" si="1612"/>
        <v>0</v>
      </c>
      <c r="NNI1339" s="62">
        <f t="shared" si="1612"/>
        <v>0</v>
      </c>
      <c r="NNJ1339" s="62">
        <f t="shared" si="1612"/>
        <v>0</v>
      </c>
      <c r="NNK1339" s="62">
        <f t="shared" si="1612"/>
        <v>0</v>
      </c>
      <c r="NNL1339" s="62">
        <f t="shared" si="1612"/>
        <v>1000000</v>
      </c>
      <c r="NNR1339" s="62" t="s">
        <v>185</v>
      </c>
      <c r="NNS1339" s="62" t="s">
        <v>186</v>
      </c>
      <c r="NNT1339" s="62">
        <f t="shared" ref="NNT1339:NOB1339" si="1613">NNT1333</f>
        <v>1000000</v>
      </c>
      <c r="NNU1339" s="62">
        <f t="shared" si="1613"/>
        <v>0</v>
      </c>
      <c r="NNV1339" s="62">
        <f t="shared" si="1613"/>
        <v>0</v>
      </c>
      <c r="NNW1339" s="62">
        <f t="shared" si="1613"/>
        <v>1000000</v>
      </c>
      <c r="NNX1339" s="62">
        <f t="shared" si="1613"/>
        <v>0</v>
      </c>
      <c r="NNY1339" s="62">
        <f t="shared" si="1613"/>
        <v>0</v>
      </c>
      <c r="NNZ1339" s="62">
        <f t="shared" si="1613"/>
        <v>0</v>
      </c>
      <c r="NOA1339" s="62">
        <f t="shared" si="1613"/>
        <v>0</v>
      </c>
      <c r="NOB1339" s="62">
        <f t="shared" si="1613"/>
        <v>1000000</v>
      </c>
      <c r="NOH1339" s="62" t="s">
        <v>185</v>
      </c>
      <c r="NOI1339" s="62" t="s">
        <v>186</v>
      </c>
      <c r="NOJ1339" s="62">
        <f t="shared" ref="NOJ1339:NOR1339" si="1614">NOJ1333</f>
        <v>1000000</v>
      </c>
      <c r="NOK1339" s="62">
        <f t="shared" si="1614"/>
        <v>0</v>
      </c>
      <c r="NOL1339" s="62">
        <f t="shared" si="1614"/>
        <v>0</v>
      </c>
      <c r="NOM1339" s="62">
        <f t="shared" si="1614"/>
        <v>1000000</v>
      </c>
      <c r="NON1339" s="62">
        <f t="shared" si="1614"/>
        <v>0</v>
      </c>
      <c r="NOO1339" s="62">
        <f t="shared" si="1614"/>
        <v>0</v>
      </c>
      <c r="NOP1339" s="62">
        <f t="shared" si="1614"/>
        <v>0</v>
      </c>
      <c r="NOQ1339" s="62">
        <f t="shared" si="1614"/>
        <v>0</v>
      </c>
      <c r="NOR1339" s="62">
        <f t="shared" si="1614"/>
        <v>1000000</v>
      </c>
      <c r="NOX1339" s="62" t="s">
        <v>185</v>
      </c>
      <c r="NOY1339" s="62" t="s">
        <v>186</v>
      </c>
      <c r="NOZ1339" s="62">
        <f t="shared" ref="NOZ1339:NPH1339" si="1615">NOZ1333</f>
        <v>1000000</v>
      </c>
      <c r="NPA1339" s="62">
        <f t="shared" si="1615"/>
        <v>0</v>
      </c>
      <c r="NPB1339" s="62">
        <f t="shared" si="1615"/>
        <v>0</v>
      </c>
      <c r="NPC1339" s="62">
        <f t="shared" si="1615"/>
        <v>1000000</v>
      </c>
      <c r="NPD1339" s="62">
        <f t="shared" si="1615"/>
        <v>0</v>
      </c>
      <c r="NPE1339" s="62">
        <f t="shared" si="1615"/>
        <v>0</v>
      </c>
      <c r="NPF1339" s="62">
        <f t="shared" si="1615"/>
        <v>0</v>
      </c>
      <c r="NPG1339" s="62">
        <f t="shared" si="1615"/>
        <v>0</v>
      </c>
      <c r="NPH1339" s="62">
        <f t="shared" si="1615"/>
        <v>1000000</v>
      </c>
      <c r="NPN1339" s="62" t="s">
        <v>185</v>
      </c>
      <c r="NPO1339" s="62" t="s">
        <v>186</v>
      </c>
      <c r="NPP1339" s="62">
        <f t="shared" ref="NPP1339:NPX1339" si="1616">NPP1333</f>
        <v>1000000</v>
      </c>
      <c r="NPQ1339" s="62">
        <f t="shared" si="1616"/>
        <v>0</v>
      </c>
      <c r="NPR1339" s="62">
        <f t="shared" si="1616"/>
        <v>0</v>
      </c>
      <c r="NPS1339" s="62">
        <f t="shared" si="1616"/>
        <v>1000000</v>
      </c>
      <c r="NPT1339" s="62">
        <f t="shared" si="1616"/>
        <v>0</v>
      </c>
      <c r="NPU1339" s="62">
        <f t="shared" si="1616"/>
        <v>0</v>
      </c>
      <c r="NPV1339" s="62">
        <f t="shared" si="1616"/>
        <v>0</v>
      </c>
      <c r="NPW1339" s="62">
        <f t="shared" si="1616"/>
        <v>0</v>
      </c>
      <c r="NPX1339" s="62">
        <f t="shared" si="1616"/>
        <v>1000000</v>
      </c>
      <c r="NQD1339" s="62" t="s">
        <v>185</v>
      </c>
      <c r="NQE1339" s="62" t="s">
        <v>186</v>
      </c>
      <c r="NQF1339" s="62">
        <f t="shared" ref="NQF1339:NQN1339" si="1617">NQF1333</f>
        <v>1000000</v>
      </c>
      <c r="NQG1339" s="62">
        <f t="shared" si="1617"/>
        <v>0</v>
      </c>
      <c r="NQH1339" s="62">
        <f t="shared" si="1617"/>
        <v>0</v>
      </c>
      <c r="NQI1339" s="62">
        <f t="shared" si="1617"/>
        <v>1000000</v>
      </c>
      <c r="NQJ1339" s="62">
        <f t="shared" si="1617"/>
        <v>0</v>
      </c>
      <c r="NQK1339" s="62">
        <f t="shared" si="1617"/>
        <v>0</v>
      </c>
      <c r="NQL1339" s="62">
        <f t="shared" si="1617"/>
        <v>0</v>
      </c>
      <c r="NQM1339" s="62">
        <f t="shared" si="1617"/>
        <v>0</v>
      </c>
      <c r="NQN1339" s="62">
        <f t="shared" si="1617"/>
        <v>1000000</v>
      </c>
      <c r="NQT1339" s="62" t="s">
        <v>185</v>
      </c>
      <c r="NQU1339" s="62" t="s">
        <v>186</v>
      </c>
      <c r="NQV1339" s="62">
        <f t="shared" ref="NQV1339:NRD1339" si="1618">NQV1333</f>
        <v>1000000</v>
      </c>
      <c r="NQW1339" s="62">
        <f t="shared" si="1618"/>
        <v>0</v>
      </c>
      <c r="NQX1339" s="62">
        <f t="shared" si="1618"/>
        <v>0</v>
      </c>
      <c r="NQY1339" s="62">
        <f t="shared" si="1618"/>
        <v>1000000</v>
      </c>
      <c r="NQZ1339" s="62">
        <f t="shared" si="1618"/>
        <v>0</v>
      </c>
      <c r="NRA1339" s="62">
        <f t="shared" si="1618"/>
        <v>0</v>
      </c>
      <c r="NRB1339" s="62">
        <f t="shared" si="1618"/>
        <v>0</v>
      </c>
      <c r="NRC1339" s="62">
        <f t="shared" si="1618"/>
        <v>0</v>
      </c>
      <c r="NRD1339" s="62">
        <f t="shared" si="1618"/>
        <v>1000000</v>
      </c>
      <c r="NRJ1339" s="62" t="s">
        <v>185</v>
      </c>
      <c r="NRK1339" s="62" t="s">
        <v>186</v>
      </c>
      <c r="NRL1339" s="62">
        <f t="shared" ref="NRL1339:NRT1339" si="1619">NRL1333</f>
        <v>1000000</v>
      </c>
      <c r="NRM1339" s="62">
        <f t="shared" si="1619"/>
        <v>0</v>
      </c>
      <c r="NRN1339" s="62">
        <f t="shared" si="1619"/>
        <v>0</v>
      </c>
      <c r="NRO1339" s="62">
        <f t="shared" si="1619"/>
        <v>1000000</v>
      </c>
      <c r="NRP1339" s="62">
        <f t="shared" si="1619"/>
        <v>0</v>
      </c>
      <c r="NRQ1339" s="62">
        <f t="shared" si="1619"/>
        <v>0</v>
      </c>
      <c r="NRR1339" s="62">
        <f t="shared" si="1619"/>
        <v>0</v>
      </c>
      <c r="NRS1339" s="62">
        <f t="shared" si="1619"/>
        <v>0</v>
      </c>
      <c r="NRT1339" s="62">
        <f t="shared" si="1619"/>
        <v>1000000</v>
      </c>
      <c r="NRZ1339" s="62" t="s">
        <v>185</v>
      </c>
      <c r="NSA1339" s="62" t="s">
        <v>186</v>
      </c>
      <c r="NSB1339" s="62">
        <f t="shared" ref="NSB1339:NSJ1339" si="1620">NSB1333</f>
        <v>1000000</v>
      </c>
      <c r="NSC1339" s="62">
        <f t="shared" si="1620"/>
        <v>0</v>
      </c>
      <c r="NSD1339" s="62">
        <f t="shared" si="1620"/>
        <v>0</v>
      </c>
      <c r="NSE1339" s="62">
        <f t="shared" si="1620"/>
        <v>1000000</v>
      </c>
      <c r="NSF1339" s="62">
        <f t="shared" si="1620"/>
        <v>0</v>
      </c>
      <c r="NSG1339" s="62">
        <f t="shared" si="1620"/>
        <v>0</v>
      </c>
      <c r="NSH1339" s="62">
        <f t="shared" si="1620"/>
        <v>0</v>
      </c>
      <c r="NSI1339" s="62">
        <f t="shared" si="1620"/>
        <v>0</v>
      </c>
      <c r="NSJ1339" s="62">
        <f t="shared" si="1620"/>
        <v>1000000</v>
      </c>
      <c r="NSP1339" s="62" t="s">
        <v>185</v>
      </c>
      <c r="NSQ1339" s="62" t="s">
        <v>186</v>
      </c>
      <c r="NSR1339" s="62">
        <f t="shared" ref="NSR1339:NSZ1339" si="1621">NSR1333</f>
        <v>1000000</v>
      </c>
      <c r="NSS1339" s="62">
        <f t="shared" si="1621"/>
        <v>0</v>
      </c>
      <c r="NST1339" s="62">
        <f t="shared" si="1621"/>
        <v>0</v>
      </c>
      <c r="NSU1339" s="62">
        <f t="shared" si="1621"/>
        <v>1000000</v>
      </c>
      <c r="NSV1339" s="62">
        <f t="shared" si="1621"/>
        <v>0</v>
      </c>
      <c r="NSW1339" s="62">
        <f t="shared" si="1621"/>
        <v>0</v>
      </c>
      <c r="NSX1339" s="62">
        <f t="shared" si="1621"/>
        <v>0</v>
      </c>
      <c r="NSY1339" s="62">
        <f t="shared" si="1621"/>
        <v>0</v>
      </c>
      <c r="NSZ1339" s="62">
        <f t="shared" si="1621"/>
        <v>1000000</v>
      </c>
      <c r="NTF1339" s="62" t="s">
        <v>185</v>
      </c>
      <c r="NTG1339" s="62" t="s">
        <v>186</v>
      </c>
      <c r="NTH1339" s="62">
        <f t="shared" ref="NTH1339:NTP1339" si="1622">NTH1333</f>
        <v>1000000</v>
      </c>
      <c r="NTI1339" s="62">
        <f t="shared" si="1622"/>
        <v>0</v>
      </c>
      <c r="NTJ1339" s="62">
        <f t="shared" si="1622"/>
        <v>0</v>
      </c>
      <c r="NTK1339" s="62">
        <f t="shared" si="1622"/>
        <v>1000000</v>
      </c>
      <c r="NTL1339" s="62">
        <f t="shared" si="1622"/>
        <v>0</v>
      </c>
      <c r="NTM1339" s="62">
        <f t="shared" si="1622"/>
        <v>0</v>
      </c>
      <c r="NTN1339" s="62">
        <f t="shared" si="1622"/>
        <v>0</v>
      </c>
      <c r="NTO1339" s="62">
        <f t="shared" si="1622"/>
        <v>0</v>
      </c>
      <c r="NTP1339" s="62">
        <f t="shared" si="1622"/>
        <v>1000000</v>
      </c>
      <c r="NTV1339" s="62" t="s">
        <v>185</v>
      </c>
      <c r="NTW1339" s="62" t="s">
        <v>186</v>
      </c>
      <c r="NTX1339" s="62">
        <f t="shared" ref="NTX1339:NUF1339" si="1623">NTX1333</f>
        <v>1000000</v>
      </c>
      <c r="NTY1339" s="62">
        <f t="shared" si="1623"/>
        <v>0</v>
      </c>
      <c r="NTZ1339" s="62">
        <f t="shared" si="1623"/>
        <v>0</v>
      </c>
      <c r="NUA1339" s="62">
        <f t="shared" si="1623"/>
        <v>1000000</v>
      </c>
      <c r="NUB1339" s="62">
        <f t="shared" si="1623"/>
        <v>0</v>
      </c>
      <c r="NUC1339" s="62">
        <f t="shared" si="1623"/>
        <v>0</v>
      </c>
      <c r="NUD1339" s="62">
        <f t="shared" si="1623"/>
        <v>0</v>
      </c>
      <c r="NUE1339" s="62">
        <f t="shared" si="1623"/>
        <v>0</v>
      </c>
      <c r="NUF1339" s="62">
        <f t="shared" si="1623"/>
        <v>1000000</v>
      </c>
      <c r="NUL1339" s="62" t="s">
        <v>185</v>
      </c>
      <c r="NUM1339" s="62" t="s">
        <v>186</v>
      </c>
      <c r="NUN1339" s="62">
        <f t="shared" ref="NUN1339:NUV1339" si="1624">NUN1333</f>
        <v>1000000</v>
      </c>
      <c r="NUO1339" s="62">
        <f t="shared" si="1624"/>
        <v>0</v>
      </c>
      <c r="NUP1339" s="62">
        <f t="shared" si="1624"/>
        <v>0</v>
      </c>
      <c r="NUQ1339" s="62">
        <f t="shared" si="1624"/>
        <v>1000000</v>
      </c>
      <c r="NUR1339" s="62">
        <f t="shared" si="1624"/>
        <v>0</v>
      </c>
      <c r="NUS1339" s="62">
        <f t="shared" si="1624"/>
        <v>0</v>
      </c>
      <c r="NUT1339" s="62">
        <f t="shared" si="1624"/>
        <v>0</v>
      </c>
      <c r="NUU1339" s="62">
        <f t="shared" si="1624"/>
        <v>0</v>
      </c>
      <c r="NUV1339" s="62">
        <f t="shared" si="1624"/>
        <v>1000000</v>
      </c>
      <c r="NVB1339" s="62" t="s">
        <v>185</v>
      </c>
      <c r="NVC1339" s="62" t="s">
        <v>186</v>
      </c>
      <c r="NVD1339" s="62">
        <f t="shared" ref="NVD1339:NVL1339" si="1625">NVD1333</f>
        <v>1000000</v>
      </c>
      <c r="NVE1339" s="62">
        <f t="shared" si="1625"/>
        <v>0</v>
      </c>
      <c r="NVF1339" s="62">
        <f t="shared" si="1625"/>
        <v>0</v>
      </c>
      <c r="NVG1339" s="62">
        <f t="shared" si="1625"/>
        <v>1000000</v>
      </c>
      <c r="NVH1339" s="62">
        <f t="shared" si="1625"/>
        <v>0</v>
      </c>
      <c r="NVI1339" s="62">
        <f t="shared" si="1625"/>
        <v>0</v>
      </c>
      <c r="NVJ1339" s="62">
        <f t="shared" si="1625"/>
        <v>0</v>
      </c>
      <c r="NVK1339" s="62">
        <f t="shared" si="1625"/>
        <v>0</v>
      </c>
      <c r="NVL1339" s="62">
        <f t="shared" si="1625"/>
        <v>1000000</v>
      </c>
      <c r="NVR1339" s="62" t="s">
        <v>185</v>
      </c>
      <c r="NVS1339" s="62" t="s">
        <v>186</v>
      </c>
      <c r="NVT1339" s="62">
        <f t="shared" ref="NVT1339:NWB1339" si="1626">NVT1333</f>
        <v>1000000</v>
      </c>
      <c r="NVU1339" s="62">
        <f t="shared" si="1626"/>
        <v>0</v>
      </c>
      <c r="NVV1339" s="62">
        <f t="shared" si="1626"/>
        <v>0</v>
      </c>
      <c r="NVW1339" s="62">
        <f t="shared" si="1626"/>
        <v>1000000</v>
      </c>
      <c r="NVX1339" s="62">
        <f t="shared" si="1626"/>
        <v>0</v>
      </c>
      <c r="NVY1339" s="62">
        <f t="shared" si="1626"/>
        <v>0</v>
      </c>
      <c r="NVZ1339" s="62">
        <f t="shared" si="1626"/>
        <v>0</v>
      </c>
      <c r="NWA1339" s="62">
        <f t="shared" si="1626"/>
        <v>0</v>
      </c>
      <c r="NWB1339" s="62">
        <f t="shared" si="1626"/>
        <v>1000000</v>
      </c>
      <c r="NWH1339" s="62" t="s">
        <v>185</v>
      </c>
      <c r="NWI1339" s="62" t="s">
        <v>186</v>
      </c>
      <c r="NWJ1339" s="62">
        <f t="shared" ref="NWJ1339:NWR1339" si="1627">NWJ1333</f>
        <v>1000000</v>
      </c>
      <c r="NWK1339" s="62">
        <f t="shared" si="1627"/>
        <v>0</v>
      </c>
      <c r="NWL1339" s="62">
        <f t="shared" si="1627"/>
        <v>0</v>
      </c>
      <c r="NWM1339" s="62">
        <f t="shared" si="1627"/>
        <v>1000000</v>
      </c>
      <c r="NWN1339" s="62">
        <f t="shared" si="1627"/>
        <v>0</v>
      </c>
      <c r="NWO1339" s="62">
        <f t="shared" si="1627"/>
        <v>0</v>
      </c>
      <c r="NWP1339" s="62">
        <f t="shared" si="1627"/>
        <v>0</v>
      </c>
      <c r="NWQ1339" s="62">
        <f t="shared" si="1627"/>
        <v>0</v>
      </c>
      <c r="NWR1339" s="62">
        <f t="shared" si="1627"/>
        <v>1000000</v>
      </c>
      <c r="NWX1339" s="62" t="s">
        <v>185</v>
      </c>
      <c r="NWY1339" s="62" t="s">
        <v>186</v>
      </c>
      <c r="NWZ1339" s="62">
        <f t="shared" ref="NWZ1339:NXH1339" si="1628">NWZ1333</f>
        <v>1000000</v>
      </c>
      <c r="NXA1339" s="62">
        <f t="shared" si="1628"/>
        <v>0</v>
      </c>
      <c r="NXB1339" s="62">
        <f t="shared" si="1628"/>
        <v>0</v>
      </c>
      <c r="NXC1339" s="62">
        <f t="shared" si="1628"/>
        <v>1000000</v>
      </c>
      <c r="NXD1339" s="62">
        <f t="shared" si="1628"/>
        <v>0</v>
      </c>
      <c r="NXE1339" s="62">
        <f t="shared" si="1628"/>
        <v>0</v>
      </c>
      <c r="NXF1339" s="62">
        <f t="shared" si="1628"/>
        <v>0</v>
      </c>
      <c r="NXG1339" s="62">
        <f t="shared" si="1628"/>
        <v>0</v>
      </c>
      <c r="NXH1339" s="62">
        <f t="shared" si="1628"/>
        <v>1000000</v>
      </c>
      <c r="NXN1339" s="62" t="s">
        <v>185</v>
      </c>
      <c r="NXO1339" s="62" t="s">
        <v>186</v>
      </c>
      <c r="NXP1339" s="62">
        <f t="shared" ref="NXP1339:NXX1339" si="1629">NXP1333</f>
        <v>1000000</v>
      </c>
      <c r="NXQ1339" s="62">
        <f t="shared" si="1629"/>
        <v>0</v>
      </c>
      <c r="NXR1339" s="62">
        <f t="shared" si="1629"/>
        <v>0</v>
      </c>
      <c r="NXS1339" s="62">
        <f t="shared" si="1629"/>
        <v>1000000</v>
      </c>
      <c r="NXT1339" s="62">
        <f t="shared" si="1629"/>
        <v>0</v>
      </c>
      <c r="NXU1339" s="62">
        <f t="shared" si="1629"/>
        <v>0</v>
      </c>
      <c r="NXV1339" s="62">
        <f t="shared" si="1629"/>
        <v>0</v>
      </c>
      <c r="NXW1339" s="62">
        <f t="shared" si="1629"/>
        <v>0</v>
      </c>
      <c r="NXX1339" s="62">
        <f t="shared" si="1629"/>
        <v>1000000</v>
      </c>
      <c r="NYD1339" s="62" t="s">
        <v>185</v>
      </c>
      <c r="NYE1339" s="62" t="s">
        <v>186</v>
      </c>
      <c r="NYF1339" s="62">
        <f t="shared" ref="NYF1339:NYN1339" si="1630">NYF1333</f>
        <v>1000000</v>
      </c>
      <c r="NYG1339" s="62">
        <f t="shared" si="1630"/>
        <v>0</v>
      </c>
      <c r="NYH1339" s="62">
        <f t="shared" si="1630"/>
        <v>0</v>
      </c>
      <c r="NYI1339" s="62">
        <f t="shared" si="1630"/>
        <v>1000000</v>
      </c>
      <c r="NYJ1339" s="62">
        <f t="shared" si="1630"/>
        <v>0</v>
      </c>
      <c r="NYK1339" s="62">
        <f t="shared" si="1630"/>
        <v>0</v>
      </c>
      <c r="NYL1339" s="62">
        <f t="shared" si="1630"/>
        <v>0</v>
      </c>
      <c r="NYM1339" s="62">
        <f t="shared" si="1630"/>
        <v>0</v>
      </c>
      <c r="NYN1339" s="62">
        <f t="shared" si="1630"/>
        <v>1000000</v>
      </c>
      <c r="NYT1339" s="62" t="s">
        <v>185</v>
      </c>
      <c r="NYU1339" s="62" t="s">
        <v>186</v>
      </c>
      <c r="NYV1339" s="62">
        <f t="shared" ref="NYV1339:NZD1339" si="1631">NYV1333</f>
        <v>1000000</v>
      </c>
      <c r="NYW1339" s="62">
        <f t="shared" si="1631"/>
        <v>0</v>
      </c>
      <c r="NYX1339" s="62">
        <f t="shared" si="1631"/>
        <v>0</v>
      </c>
      <c r="NYY1339" s="62">
        <f t="shared" si="1631"/>
        <v>1000000</v>
      </c>
      <c r="NYZ1339" s="62">
        <f t="shared" si="1631"/>
        <v>0</v>
      </c>
      <c r="NZA1339" s="62">
        <f t="shared" si="1631"/>
        <v>0</v>
      </c>
      <c r="NZB1339" s="62">
        <f t="shared" si="1631"/>
        <v>0</v>
      </c>
      <c r="NZC1339" s="62">
        <f t="shared" si="1631"/>
        <v>0</v>
      </c>
      <c r="NZD1339" s="62">
        <f t="shared" si="1631"/>
        <v>1000000</v>
      </c>
      <c r="NZJ1339" s="62" t="s">
        <v>185</v>
      </c>
      <c r="NZK1339" s="62" t="s">
        <v>186</v>
      </c>
      <c r="NZL1339" s="62">
        <f t="shared" ref="NZL1339:NZT1339" si="1632">NZL1333</f>
        <v>1000000</v>
      </c>
      <c r="NZM1339" s="62">
        <f t="shared" si="1632"/>
        <v>0</v>
      </c>
      <c r="NZN1339" s="62">
        <f t="shared" si="1632"/>
        <v>0</v>
      </c>
      <c r="NZO1339" s="62">
        <f t="shared" si="1632"/>
        <v>1000000</v>
      </c>
      <c r="NZP1339" s="62">
        <f t="shared" si="1632"/>
        <v>0</v>
      </c>
      <c r="NZQ1339" s="62">
        <f t="shared" si="1632"/>
        <v>0</v>
      </c>
      <c r="NZR1339" s="62">
        <f t="shared" si="1632"/>
        <v>0</v>
      </c>
      <c r="NZS1339" s="62">
        <f t="shared" si="1632"/>
        <v>0</v>
      </c>
      <c r="NZT1339" s="62">
        <f t="shared" si="1632"/>
        <v>1000000</v>
      </c>
      <c r="NZZ1339" s="62" t="s">
        <v>185</v>
      </c>
      <c r="OAA1339" s="62" t="s">
        <v>186</v>
      </c>
      <c r="OAB1339" s="62">
        <f t="shared" ref="OAB1339:OAJ1339" si="1633">OAB1333</f>
        <v>1000000</v>
      </c>
      <c r="OAC1339" s="62">
        <f t="shared" si="1633"/>
        <v>0</v>
      </c>
      <c r="OAD1339" s="62">
        <f t="shared" si="1633"/>
        <v>0</v>
      </c>
      <c r="OAE1339" s="62">
        <f t="shared" si="1633"/>
        <v>1000000</v>
      </c>
      <c r="OAF1339" s="62">
        <f t="shared" si="1633"/>
        <v>0</v>
      </c>
      <c r="OAG1339" s="62">
        <f t="shared" si="1633"/>
        <v>0</v>
      </c>
      <c r="OAH1339" s="62">
        <f t="shared" si="1633"/>
        <v>0</v>
      </c>
      <c r="OAI1339" s="62">
        <f t="shared" si="1633"/>
        <v>0</v>
      </c>
      <c r="OAJ1339" s="62">
        <f t="shared" si="1633"/>
        <v>1000000</v>
      </c>
      <c r="OAP1339" s="62" t="s">
        <v>185</v>
      </c>
      <c r="OAQ1339" s="62" t="s">
        <v>186</v>
      </c>
      <c r="OAR1339" s="62">
        <f t="shared" ref="OAR1339:OAZ1339" si="1634">OAR1333</f>
        <v>1000000</v>
      </c>
      <c r="OAS1339" s="62">
        <f t="shared" si="1634"/>
        <v>0</v>
      </c>
      <c r="OAT1339" s="62">
        <f t="shared" si="1634"/>
        <v>0</v>
      </c>
      <c r="OAU1339" s="62">
        <f t="shared" si="1634"/>
        <v>1000000</v>
      </c>
      <c r="OAV1339" s="62">
        <f t="shared" si="1634"/>
        <v>0</v>
      </c>
      <c r="OAW1339" s="62">
        <f t="shared" si="1634"/>
        <v>0</v>
      </c>
      <c r="OAX1339" s="62">
        <f t="shared" si="1634"/>
        <v>0</v>
      </c>
      <c r="OAY1339" s="62">
        <f t="shared" si="1634"/>
        <v>0</v>
      </c>
      <c r="OAZ1339" s="62">
        <f t="shared" si="1634"/>
        <v>1000000</v>
      </c>
      <c r="OBF1339" s="62" t="s">
        <v>185</v>
      </c>
      <c r="OBG1339" s="62" t="s">
        <v>186</v>
      </c>
      <c r="OBH1339" s="62">
        <f t="shared" ref="OBH1339:OBP1339" si="1635">OBH1333</f>
        <v>1000000</v>
      </c>
      <c r="OBI1339" s="62">
        <f t="shared" si="1635"/>
        <v>0</v>
      </c>
      <c r="OBJ1339" s="62">
        <f t="shared" si="1635"/>
        <v>0</v>
      </c>
      <c r="OBK1339" s="62">
        <f t="shared" si="1635"/>
        <v>1000000</v>
      </c>
      <c r="OBL1339" s="62">
        <f t="shared" si="1635"/>
        <v>0</v>
      </c>
      <c r="OBM1339" s="62">
        <f t="shared" si="1635"/>
        <v>0</v>
      </c>
      <c r="OBN1339" s="62">
        <f t="shared" si="1635"/>
        <v>0</v>
      </c>
      <c r="OBO1339" s="62">
        <f t="shared" si="1635"/>
        <v>0</v>
      </c>
      <c r="OBP1339" s="62">
        <f t="shared" si="1635"/>
        <v>1000000</v>
      </c>
      <c r="OBV1339" s="62" t="s">
        <v>185</v>
      </c>
      <c r="OBW1339" s="62" t="s">
        <v>186</v>
      </c>
      <c r="OBX1339" s="62">
        <f t="shared" ref="OBX1339:OCF1339" si="1636">OBX1333</f>
        <v>1000000</v>
      </c>
      <c r="OBY1339" s="62">
        <f t="shared" si="1636"/>
        <v>0</v>
      </c>
      <c r="OBZ1339" s="62">
        <f t="shared" si="1636"/>
        <v>0</v>
      </c>
      <c r="OCA1339" s="62">
        <f t="shared" si="1636"/>
        <v>1000000</v>
      </c>
      <c r="OCB1339" s="62">
        <f t="shared" si="1636"/>
        <v>0</v>
      </c>
      <c r="OCC1339" s="62">
        <f t="shared" si="1636"/>
        <v>0</v>
      </c>
      <c r="OCD1339" s="62">
        <f t="shared" si="1636"/>
        <v>0</v>
      </c>
      <c r="OCE1339" s="62">
        <f t="shared" si="1636"/>
        <v>0</v>
      </c>
      <c r="OCF1339" s="62">
        <f t="shared" si="1636"/>
        <v>1000000</v>
      </c>
      <c r="OCL1339" s="62" t="s">
        <v>185</v>
      </c>
      <c r="OCM1339" s="62" t="s">
        <v>186</v>
      </c>
      <c r="OCN1339" s="62">
        <f>OCN1333</f>
        <v>1000000</v>
      </c>
      <c r="OCO1339" s="62">
        <f>OCO1333</f>
        <v>0</v>
      </c>
      <c r="OCP1339" s="62">
        <f>OCP1333</f>
        <v>0</v>
      </c>
      <c r="OCQ1339" s="62">
        <f>OCQ1333</f>
        <v>1000000</v>
      </c>
      <c r="OCR1339" s="62">
        <f>OCR1333</f>
        <v>0</v>
      </c>
      <c r="OCS1339" s="62">
        <f>OCS1333</f>
        <v>0</v>
      </c>
      <c r="OCT1339" s="62">
        <f>OCT1333</f>
        <v>0</v>
      </c>
      <c r="OCU1339" s="62">
        <f>OCU1333</f>
        <v>0</v>
      </c>
      <c r="OCV1339" s="62">
        <f>OCV1333</f>
        <v>1000000</v>
      </c>
      <c r="ODB1339" s="62" t="s">
        <v>185</v>
      </c>
      <c r="ODC1339" s="62" t="s">
        <v>186</v>
      </c>
      <c r="ODD1339" s="62">
        <f t="shared" ref="ODD1339:ODL1339" si="1637">ODD1333</f>
        <v>1000000</v>
      </c>
      <c r="ODE1339" s="62">
        <f t="shared" si="1637"/>
        <v>0</v>
      </c>
      <c r="ODF1339" s="62">
        <f t="shared" si="1637"/>
        <v>0</v>
      </c>
      <c r="ODG1339" s="62">
        <f t="shared" si="1637"/>
        <v>1000000</v>
      </c>
      <c r="ODH1339" s="62">
        <f t="shared" si="1637"/>
        <v>0</v>
      </c>
      <c r="ODI1339" s="62">
        <f t="shared" si="1637"/>
        <v>0</v>
      </c>
      <c r="ODJ1339" s="62">
        <f t="shared" si="1637"/>
        <v>0</v>
      </c>
      <c r="ODK1339" s="62">
        <f t="shared" si="1637"/>
        <v>0</v>
      </c>
      <c r="ODL1339" s="62">
        <f t="shared" si="1637"/>
        <v>1000000</v>
      </c>
      <c r="ODR1339" s="62" t="s">
        <v>185</v>
      </c>
      <c r="ODS1339" s="62" t="s">
        <v>186</v>
      </c>
      <c r="ODT1339" s="62">
        <f t="shared" ref="ODT1339:OEB1339" si="1638">ODT1333</f>
        <v>1000000</v>
      </c>
      <c r="ODU1339" s="62">
        <f t="shared" si="1638"/>
        <v>0</v>
      </c>
      <c r="ODV1339" s="62">
        <f t="shared" si="1638"/>
        <v>0</v>
      </c>
      <c r="ODW1339" s="62">
        <f t="shared" si="1638"/>
        <v>1000000</v>
      </c>
      <c r="ODX1339" s="62">
        <f t="shared" si="1638"/>
        <v>0</v>
      </c>
      <c r="ODY1339" s="62">
        <f t="shared" si="1638"/>
        <v>0</v>
      </c>
      <c r="ODZ1339" s="62">
        <f t="shared" si="1638"/>
        <v>0</v>
      </c>
      <c r="OEA1339" s="62">
        <f t="shared" si="1638"/>
        <v>0</v>
      </c>
      <c r="OEB1339" s="62">
        <f t="shared" si="1638"/>
        <v>1000000</v>
      </c>
      <c r="OEH1339" s="62" t="s">
        <v>185</v>
      </c>
      <c r="OEI1339" s="62" t="s">
        <v>186</v>
      </c>
      <c r="OEJ1339" s="62">
        <f t="shared" ref="OEJ1339:OER1339" si="1639">OEJ1333</f>
        <v>1000000</v>
      </c>
      <c r="OEK1339" s="62">
        <f t="shared" si="1639"/>
        <v>0</v>
      </c>
      <c r="OEL1339" s="62">
        <f t="shared" si="1639"/>
        <v>0</v>
      </c>
      <c r="OEM1339" s="62">
        <f t="shared" si="1639"/>
        <v>1000000</v>
      </c>
      <c r="OEN1339" s="62">
        <f t="shared" si="1639"/>
        <v>0</v>
      </c>
      <c r="OEO1339" s="62">
        <f t="shared" si="1639"/>
        <v>0</v>
      </c>
      <c r="OEP1339" s="62">
        <f t="shared" si="1639"/>
        <v>0</v>
      </c>
      <c r="OEQ1339" s="62">
        <f t="shared" si="1639"/>
        <v>0</v>
      </c>
      <c r="OER1339" s="62">
        <f t="shared" si="1639"/>
        <v>1000000</v>
      </c>
      <c r="OEX1339" s="62" t="s">
        <v>185</v>
      </c>
      <c r="OEY1339" s="62" t="s">
        <v>186</v>
      </c>
      <c r="OEZ1339" s="62">
        <f t="shared" ref="OEZ1339:OFH1339" si="1640">OEZ1333</f>
        <v>1000000</v>
      </c>
      <c r="OFA1339" s="62">
        <f t="shared" si="1640"/>
        <v>0</v>
      </c>
      <c r="OFB1339" s="62">
        <f t="shared" si="1640"/>
        <v>0</v>
      </c>
      <c r="OFC1339" s="62">
        <f t="shared" si="1640"/>
        <v>1000000</v>
      </c>
      <c r="OFD1339" s="62">
        <f t="shared" si="1640"/>
        <v>0</v>
      </c>
      <c r="OFE1339" s="62">
        <f t="shared" si="1640"/>
        <v>0</v>
      </c>
      <c r="OFF1339" s="62">
        <f t="shared" si="1640"/>
        <v>0</v>
      </c>
      <c r="OFG1339" s="62">
        <f t="shared" si="1640"/>
        <v>0</v>
      </c>
      <c r="OFH1339" s="62">
        <f t="shared" si="1640"/>
        <v>1000000</v>
      </c>
      <c r="OFN1339" s="62" t="s">
        <v>185</v>
      </c>
      <c r="OFO1339" s="62" t="s">
        <v>186</v>
      </c>
      <c r="OFP1339" s="62">
        <f t="shared" ref="OFP1339:OFX1339" si="1641">OFP1333</f>
        <v>1000000</v>
      </c>
      <c r="OFQ1339" s="62">
        <f t="shared" si="1641"/>
        <v>0</v>
      </c>
      <c r="OFR1339" s="62">
        <f t="shared" si="1641"/>
        <v>0</v>
      </c>
      <c r="OFS1339" s="62">
        <f t="shared" si="1641"/>
        <v>1000000</v>
      </c>
      <c r="OFT1339" s="62">
        <f t="shared" si="1641"/>
        <v>0</v>
      </c>
      <c r="OFU1339" s="62">
        <f t="shared" si="1641"/>
        <v>0</v>
      </c>
      <c r="OFV1339" s="62">
        <f t="shared" si="1641"/>
        <v>0</v>
      </c>
      <c r="OFW1339" s="62">
        <f t="shared" si="1641"/>
        <v>0</v>
      </c>
      <c r="OFX1339" s="62">
        <f t="shared" si="1641"/>
        <v>1000000</v>
      </c>
      <c r="OGD1339" s="62" t="s">
        <v>185</v>
      </c>
      <c r="OGE1339" s="62" t="s">
        <v>186</v>
      </c>
      <c r="OGF1339" s="62">
        <f t="shared" ref="OGF1339:OGN1339" si="1642">OGF1333</f>
        <v>1000000</v>
      </c>
      <c r="OGG1339" s="62">
        <f t="shared" si="1642"/>
        <v>0</v>
      </c>
      <c r="OGH1339" s="62">
        <f t="shared" si="1642"/>
        <v>0</v>
      </c>
      <c r="OGI1339" s="62">
        <f t="shared" si="1642"/>
        <v>1000000</v>
      </c>
      <c r="OGJ1339" s="62">
        <f t="shared" si="1642"/>
        <v>0</v>
      </c>
      <c r="OGK1339" s="62">
        <f t="shared" si="1642"/>
        <v>0</v>
      </c>
      <c r="OGL1339" s="62">
        <f t="shared" si="1642"/>
        <v>0</v>
      </c>
      <c r="OGM1339" s="62">
        <f t="shared" si="1642"/>
        <v>0</v>
      </c>
      <c r="OGN1339" s="62">
        <f t="shared" si="1642"/>
        <v>1000000</v>
      </c>
      <c r="OGT1339" s="62" t="s">
        <v>185</v>
      </c>
      <c r="OGU1339" s="62" t="s">
        <v>186</v>
      </c>
      <c r="OGV1339" s="62">
        <f t="shared" ref="OGV1339:OHD1339" si="1643">OGV1333</f>
        <v>1000000</v>
      </c>
      <c r="OGW1339" s="62">
        <f t="shared" si="1643"/>
        <v>0</v>
      </c>
      <c r="OGX1339" s="62">
        <f t="shared" si="1643"/>
        <v>0</v>
      </c>
      <c r="OGY1339" s="62">
        <f t="shared" si="1643"/>
        <v>1000000</v>
      </c>
      <c r="OGZ1339" s="62">
        <f t="shared" si="1643"/>
        <v>0</v>
      </c>
      <c r="OHA1339" s="62">
        <f t="shared" si="1643"/>
        <v>0</v>
      </c>
      <c r="OHB1339" s="62">
        <f t="shared" si="1643"/>
        <v>0</v>
      </c>
      <c r="OHC1339" s="62">
        <f t="shared" si="1643"/>
        <v>0</v>
      </c>
      <c r="OHD1339" s="62">
        <f t="shared" si="1643"/>
        <v>1000000</v>
      </c>
      <c r="OHJ1339" s="62" t="s">
        <v>185</v>
      </c>
      <c r="OHK1339" s="62" t="s">
        <v>186</v>
      </c>
      <c r="OHL1339" s="62">
        <f t="shared" ref="OHL1339:OHT1339" si="1644">OHL1333</f>
        <v>1000000</v>
      </c>
      <c r="OHM1339" s="62">
        <f t="shared" si="1644"/>
        <v>0</v>
      </c>
      <c r="OHN1339" s="62">
        <f t="shared" si="1644"/>
        <v>0</v>
      </c>
      <c r="OHO1339" s="62">
        <f t="shared" si="1644"/>
        <v>1000000</v>
      </c>
      <c r="OHP1339" s="62">
        <f t="shared" si="1644"/>
        <v>0</v>
      </c>
      <c r="OHQ1339" s="62">
        <f t="shared" si="1644"/>
        <v>0</v>
      </c>
      <c r="OHR1339" s="62">
        <f t="shared" si="1644"/>
        <v>0</v>
      </c>
      <c r="OHS1339" s="62">
        <f t="shared" si="1644"/>
        <v>0</v>
      </c>
      <c r="OHT1339" s="62">
        <f t="shared" si="1644"/>
        <v>1000000</v>
      </c>
      <c r="OHZ1339" s="62" t="s">
        <v>185</v>
      </c>
      <c r="OIA1339" s="62" t="s">
        <v>186</v>
      </c>
      <c r="OIB1339" s="62">
        <f t="shared" ref="OIB1339:OIJ1339" si="1645">OIB1333</f>
        <v>1000000</v>
      </c>
      <c r="OIC1339" s="62">
        <f t="shared" si="1645"/>
        <v>0</v>
      </c>
      <c r="OID1339" s="62">
        <f t="shared" si="1645"/>
        <v>0</v>
      </c>
      <c r="OIE1339" s="62">
        <f t="shared" si="1645"/>
        <v>1000000</v>
      </c>
      <c r="OIF1339" s="62">
        <f t="shared" si="1645"/>
        <v>0</v>
      </c>
      <c r="OIG1339" s="62">
        <f t="shared" si="1645"/>
        <v>0</v>
      </c>
      <c r="OIH1339" s="62">
        <f t="shared" si="1645"/>
        <v>0</v>
      </c>
      <c r="OII1339" s="62">
        <f t="shared" si="1645"/>
        <v>0</v>
      </c>
      <c r="OIJ1339" s="62">
        <f t="shared" si="1645"/>
        <v>1000000</v>
      </c>
      <c r="OIP1339" s="62" t="s">
        <v>185</v>
      </c>
      <c r="OIQ1339" s="62" t="s">
        <v>186</v>
      </c>
      <c r="OIR1339" s="62">
        <f t="shared" ref="OIR1339:OIZ1339" si="1646">OIR1333</f>
        <v>1000000</v>
      </c>
      <c r="OIS1339" s="62">
        <f t="shared" si="1646"/>
        <v>0</v>
      </c>
      <c r="OIT1339" s="62">
        <f t="shared" si="1646"/>
        <v>0</v>
      </c>
      <c r="OIU1339" s="62">
        <f t="shared" si="1646"/>
        <v>1000000</v>
      </c>
      <c r="OIV1339" s="62">
        <f t="shared" si="1646"/>
        <v>0</v>
      </c>
      <c r="OIW1339" s="62">
        <f t="shared" si="1646"/>
        <v>0</v>
      </c>
      <c r="OIX1339" s="62">
        <f t="shared" si="1646"/>
        <v>0</v>
      </c>
      <c r="OIY1339" s="62">
        <f t="shared" si="1646"/>
        <v>0</v>
      </c>
      <c r="OIZ1339" s="62">
        <f t="shared" si="1646"/>
        <v>1000000</v>
      </c>
      <c r="OJF1339" s="62" t="s">
        <v>185</v>
      </c>
      <c r="OJG1339" s="62" t="s">
        <v>186</v>
      </c>
      <c r="OJH1339" s="62">
        <f t="shared" ref="OJH1339:OJP1339" si="1647">OJH1333</f>
        <v>1000000</v>
      </c>
      <c r="OJI1339" s="62">
        <f t="shared" si="1647"/>
        <v>0</v>
      </c>
      <c r="OJJ1339" s="62">
        <f t="shared" si="1647"/>
        <v>0</v>
      </c>
      <c r="OJK1339" s="62">
        <f t="shared" si="1647"/>
        <v>1000000</v>
      </c>
      <c r="OJL1339" s="62">
        <f t="shared" si="1647"/>
        <v>0</v>
      </c>
      <c r="OJM1339" s="62">
        <f t="shared" si="1647"/>
        <v>0</v>
      </c>
      <c r="OJN1339" s="62">
        <f t="shared" si="1647"/>
        <v>0</v>
      </c>
      <c r="OJO1339" s="62">
        <f t="shared" si="1647"/>
        <v>0</v>
      </c>
      <c r="OJP1339" s="62">
        <f t="shared" si="1647"/>
        <v>1000000</v>
      </c>
      <c r="OJV1339" s="62" t="s">
        <v>185</v>
      </c>
      <c r="OJW1339" s="62" t="s">
        <v>186</v>
      </c>
      <c r="OJX1339" s="62">
        <f t="shared" ref="OJX1339:OKF1339" si="1648">OJX1333</f>
        <v>1000000</v>
      </c>
      <c r="OJY1339" s="62">
        <f t="shared" si="1648"/>
        <v>0</v>
      </c>
      <c r="OJZ1339" s="62">
        <f t="shared" si="1648"/>
        <v>0</v>
      </c>
      <c r="OKA1339" s="62">
        <f t="shared" si="1648"/>
        <v>1000000</v>
      </c>
      <c r="OKB1339" s="62">
        <f t="shared" si="1648"/>
        <v>0</v>
      </c>
      <c r="OKC1339" s="62">
        <f t="shared" si="1648"/>
        <v>0</v>
      </c>
      <c r="OKD1339" s="62">
        <f t="shared" si="1648"/>
        <v>0</v>
      </c>
      <c r="OKE1339" s="62">
        <f t="shared" si="1648"/>
        <v>0</v>
      </c>
      <c r="OKF1339" s="62">
        <f t="shared" si="1648"/>
        <v>1000000</v>
      </c>
      <c r="OKL1339" s="62" t="s">
        <v>185</v>
      </c>
      <c r="OKM1339" s="62" t="s">
        <v>186</v>
      </c>
      <c r="OKN1339" s="62">
        <f t="shared" ref="OKN1339:OKV1339" si="1649">OKN1333</f>
        <v>1000000</v>
      </c>
      <c r="OKO1339" s="62">
        <f t="shared" si="1649"/>
        <v>0</v>
      </c>
      <c r="OKP1339" s="62">
        <f t="shared" si="1649"/>
        <v>0</v>
      </c>
      <c r="OKQ1339" s="62">
        <f t="shared" si="1649"/>
        <v>1000000</v>
      </c>
      <c r="OKR1339" s="62">
        <f t="shared" si="1649"/>
        <v>0</v>
      </c>
      <c r="OKS1339" s="62">
        <f t="shared" si="1649"/>
        <v>0</v>
      </c>
      <c r="OKT1339" s="62">
        <f t="shared" si="1649"/>
        <v>0</v>
      </c>
      <c r="OKU1339" s="62">
        <f t="shared" si="1649"/>
        <v>0</v>
      </c>
      <c r="OKV1339" s="62">
        <f t="shared" si="1649"/>
        <v>1000000</v>
      </c>
      <c r="OLB1339" s="62" t="s">
        <v>185</v>
      </c>
      <c r="OLC1339" s="62" t="s">
        <v>186</v>
      </c>
      <c r="OLD1339" s="62">
        <f t="shared" ref="OLD1339:OLL1339" si="1650">OLD1333</f>
        <v>1000000</v>
      </c>
      <c r="OLE1339" s="62">
        <f t="shared" si="1650"/>
        <v>0</v>
      </c>
      <c r="OLF1339" s="62">
        <f t="shared" si="1650"/>
        <v>0</v>
      </c>
      <c r="OLG1339" s="62">
        <f t="shared" si="1650"/>
        <v>1000000</v>
      </c>
      <c r="OLH1339" s="62">
        <f t="shared" si="1650"/>
        <v>0</v>
      </c>
      <c r="OLI1339" s="62">
        <f t="shared" si="1650"/>
        <v>0</v>
      </c>
      <c r="OLJ1339" s="62">
        <f t="shared" si="1650"/>
        <v>0</v>
      </c>
      <c r="OLK1339" s="62">
        <f t="shared" si="1650"/>
        <v>0</v>
      </c>
      <c r="OLL1339" s="62">
        <f t="shared" si="1650"/>
        <v>1000000</v>
      </c>
      <c r="OLR1339" s="62" t="s">
        <v>185</v>
      </c>
      <c r="OLS1339" s="62" t="s">
        <v>186</v>
      </c>
      <c r="OLT1339" s="62">
        <f t="shared" ref="OLT1339:OMB1339" si="1651">OLT1333</f>
        <v>1000000</v>
      </c>
      <c r="OLU1339" s="62">
        <f t="shared" si="1651"/>
        <v>0</v>
      </c>
      <c r="OLV1339" s="62">
        <f t="shared" si="1651"/>
        <v>0</v>
      </c>
      <c r="OLW1339" s="62">
        <f t="shared" si="1651"/>
        <v>1000000</v>
      </c>
      <c r="OLX1339" s="62">
        <f t="shared" si="1651"/>
        <v>0</v>
      </c>
      <c r="OLY1339" s="62">
        <f t="shared" si="1651"/>
        <v>0</v>
      </c>
      <c r="OLZ1339" s="62">
        <f t="shared" si="1651"/>
        <v>0</v>
      </c>
      <c r="OMA1339" s="62">
        <f t="shared" si="1651"/>
        <v>0</v>
      </c>
      <c r="OMB1339" s="62">
        <f t="shared" si="1651"/>
        <v>1000000</v>
      </c>
      <c r="OMH1339" s="62" t="s">
        <v>185</v>
      </c>
      <c r="OMI1339" s="62" t="s">
        <v>186</v>
      </c>
      <c r="OMJ1339" s="62">
        <f t="shared" ref="OMJ1339:OMR1339" si="1652">OMJ1333</f>
        <v>1000000</v>
      </c>
      <c r="OMK1339" s="62">
        <f t="shared" si="1652"/>
        <v>0</v>
      </c>
      <c r="OML1339" s="62">
        <f t="shared" si="1652"/>
        <v>0</v>
      </c>
      <c r="OMM1339" s="62">
        <f t="shared" si="1652"/>
        <v>1000000</v>
      </c>
      <c r="OMN1339" s="62">
        <f t="shared" si="1652"/>
        <v>0</v>
      </c>
      <c r="OMO1339" s="62">
        <f t="shared" si="1652"/>
        <v>0</v>
      </c>
      <c r="OMP1339" s="62">
        <f t="shared" si="1652"/>
        <v>0</v>
      </c>
      <c r="OMQ1339" s="62">
        <f t="shared" si="1652"/>
        <v>0</v>
      </c>
      <c r="OMR1339" s="62">
        <f t="shared" si="1652"/>
        <v>1000000</v>
      </c>
      <c r="OMX1339" s="62" t="s">
        <v>185</v>
      </c>
      <c r="OMY1339" s="62" t="s">
        <v>186</v>
      </c>
      <c r="OMZ1339" s="62">
        <f t="shared" ref="OMZ1339:ONH1339" si="1653">OMZ1333</f>
        <v>1000000</v>
      </c>
      <c r="ONA1339" s="62">
        <f t="shared" si="1653"/>
        <v>0</v>
      </c>
      <c r="ONB1339" s="62">
        <f t="shared" si="1653"/>
        <v>0</v>
      </c>
      <c r="ONC1339" s="62">
        <f t="shared" si="1653"/>
        <v>1000000</v>
      </c>
      <c r="OND1339" s="62">
        <f t="shared" si="1653"/>
        <v>0</v>
      </c>
      <c r="ONE1339" s="62">
        <f t="shared" si="1653"/>
        <v>0</v>
      </c>
      <c r="ONF1339" s="62">
        <f t="shared" si="1653"/>
        <v>0</v>
      </c>
      <c r="ONG1339" s="62">
        <f t="shared" si="1653"/>
        <v>0</v>
      </c>
      <c r="ONH1339" s="62">
        <f t="shared" si="1653"/>
        <v>1000000</v>
      </c>
      <c r="ONN1339" s="62" t="s">
        <v>185</v>
      </c>
      <c r="ONO1339" s="62" t="s">
        <v>186</v>
      </c>
      <c r="ONP1339" s="62">
        <f t="shared" ref="ONP1339:ONX1339" si="1654">ONP1333</f>
        <v>1000000</v>
      </c>
      <c r="ONQ1339" s="62">
        <f t="shared" si="1654"/>
        <v>0</v>
      </c>
      <c r="ONR1339" s="62">
        <f t="shared" si="1654"/>
        <v>0</v>
      </c>
      <c r="ONS1339" s="62">
        <f t="shared" si="1654"/>
        <v>1000000</v>
      </c>
      <c r="ONT1339" s="62">
        <f t="shared" si="1654"/>
        <v>0</v>
      </c>
      <c r="ONU1339" s="62">
        <f t="shared" si="1654"/>
        <v>0</v>
      </c>
      <c r="ONV1339" s="62">
        <f t="shared" si="1654"/>
        <v>0</v>
      </c>
      <c r="ONW1339" s="62">
        <f t="shared" si="1654"/>
        <v>0</v>
      </c>
      <c r="ONX1339" s="62">
        <f t="shared" si="1654"/>
        <v>1000000</v>
      </c>
      <c r="OOD1339" s="62" t="s">
        <v>185</v>
      </c>
      <c r="OOE1339" s="62" t="s">
        <v>186</v>
      </c>
      <c r="OOF1339" s="62">
        <f t="shared" ref="OOF1339:OON1339" si="1655">OOF1333</f>
        <v>1000000</v>
      </c>
      <c r="OOG1339" s="62">
        <f t="shared" si="1655"/>
        <v>0</v>
      </c>
      <c r="OOH1339" s="62">
        <f t="shared" si="1655"/>
        <v>0</v>
      </c>
      <c r="OOI1339" s="62">
        <f t="shared" si="1655"/>
        <v>1000000</v>
      </c>
      <c r="OOJ1339" s="62">
        <f t="shared" si="1655"/>
        <v>0</v>
      </c>
      <c r="OOK1339" s="62">
        <f t="shared" si="1655"/>
        <v>0</v>
      </c>
      <c r="OOL1339" s="62">
        <f t="shared" si="1655"/>
        <v>0</v>
      </c>
      <c r="OOM1339" s="62">
        <f t="shared" si="1655"/>
        <v>0</v>
      </c>
      <c r="OON1339" s="62">
        <f t="shared" si="1655"/>
        <v>1000000</v>
      </c>
      <c r="OOT1339" s="62" t="s">
        <v>185</v>
      </c>
      <c r="OOU1339" s="62" t="s">
        <v>186</v>
      </c>
      <c r="OOV1339" s="62">
        <f t="shared" ref="OOV1339:OPD1339" si="1656">OOV1333</f>
        <v>1000000</v>
      </c>
      <c r="OOW1339" s="62">
        <f t="shared" si="1656"/>
        <v>0</v>
      </c>
      <c r="OOX1339" s="62">
        <f t="shared" si="1656"/>
        <v>0</v>
      </c>
      <c r="OOY1339" s="62">
        <f t="shared" si="1656"/>
        <v>1000000</v>
      </c>
      <c r="OOZ1339" s="62">
        <f t="shared" si="1656"/>
        <v>0</v>
      </c>
      <c r="OPA1339" s="62">
        <f t="shared" si="1656"/>
        <v>0</v>
      </c>
      <c r="OPB1339" s="62">
        <f t="shared" si="1656"/>
        <v>0</v>
      </c>
      <c r="OPC1339" s="62">
        <f t="shared" si="1656"/>
        <v>0</v>
      </c>
      <c r="OPD1339" s="62">
        <f t="shared" si="1656"/>
        <v>1000000</v>
      </c>
      <c r="OPJ1339" s="62" t="s">
        <v>185</v>
      </c>
      <c r="OPK1339" s="62" t="s">
        <v>186</v>
      </c>
      <c r="OPL1339" s="62">
        <f t="shared" ref="OPL1339:OPT1339" si="1657">OPL1333</f>
        <v>1000000</v>
      </c>
      <c r="OPM1339" s="62">
        <f t="shared" si="1657"/>
        <v>0</v>
      </c>
      <c r="OPN1339" s="62">
        <f t="shared" si="1657"/>
        <v>0</v>
      </c>
      <c r="OPO1339" s="62">
        <f t="shared" si="1657"/>
        <v>1000000</v>
      </c>
      <c r="OPP1339" s="62">
        <f t="shared" si="1657"/>
        <v>0</v>
      </c>
      <c r="OPQ1339" s="62">
        <f t="shared" si="1657"/>
        <v>0</v>
      </c>
      <c r="OPR1339" s="62">
        <f t="shared" si="1657"/>
        <v>0</v>
      </c>
      <c r="OPS1339" s="62">
        <f t="shared" si="1657"/>
        <v>0</v>
      </c>
      <c r="OPT1339" s="62">
        <f t="shared" si="1657"/>
        <v>1000000</v>
      </c>
      <c r="OPZ1339" s="62" t="s">
        <v>185</v>
      </c>
      <c r="OQA1339" s="62" t="s">
        <v>186</v>
      </c>
      <c r="OQB1339" s="62">
        <f t="shared" ref="OQB1339:OQJ1339" si="1658">OQB1333</f>
        <v>1000000</v>
      </c>
      <c r="OQC1339" s="62">
        <f t="shared" si="1658"/>
        <v>0</v>
      </c>
      <c r="OQD1339" s="62">
        <f t="shared" si="1658"/>
        <v>0</v>
      </c>
      <c r="OQE1339" s="62">
        <f t="shared" si="1658"/>
        <v>1000000</v>
      </c>
      <c r="OQF1339" s="62">
        <f t="shared" si="1658"/>
        <v>0</v>
      </c>
      <c r="OQG1339" s="62">
        <f t="shared" si="1658"/>
        <v>0</v>
      </c>
      <c r="OQH1339" s="62">
        <f t="shared" si="1658"/>
        <v>0</v>
      </c>
      <c r="OQI1339" s="62">
        <f t="shared" si="1658"/>
        <v>0</v>
      </c>
      <c r="OQJ1339" s="62">
        <f t="shared" si="1658"/>
        <v>1000000</v>
      </c>
      <c r="OQP1339" s="62" t="s">
        <v>185</v>
      </c>
      <c r="OQQ1339" s="62" t="s">
        <v>186</v>
      </c>
      <c r="OQR1339" s="62">
        <f t="shared" ref="OQR1339:OQZ1339" si="1659">OQR1333</f>
        <v>1000000</v>
      </c>
      <c r="OQS1339" s="62">
        <f t="shared" si="1659"/>
        <v>0</v>
      </c>
      <c r="OQT1339" s="62">
        <f t="shared" si="1659"/>
        <v>0</v>
      </c>
      <c r="OQU1339" s="62">
        <f t="shared" si="1659"/>
        <v>1000000</v>
      </c>
      <c r="OQV1339" s="62">
        <f t="shared" si="1659"/>
        <v>0</v>
      </c>
      <c r="OQW1339" s="62">
        <f t="shared" si="1659"/>
        <v>0</v>
      </c>
      <c r="OQX1339" s="62">
        <f t="shared" si="1659"/>
        <v>0</v>
      </c>
      <c r="OQY1339" s="62">
        <f t="shared" si="1659"/>
        <v>0</v>
      </c>
      <c r="OQZ1339" s="62">
        <f t="shared" si="1659"/>
        <v>1000000</v>
      </c>
      <c r="ORF1339" s="62" t="s">
        <v>185</v>
      </c>
      <c r="ORG1339" s="62" t="s">
        <v>186</v>
      </c>
      <c r="ORH1339" s="62">
        <f t="shared" ref="ORH1339:ORP1339" si="1660">ORH1333</f>
        <v>1000000</v>
      </c>
      <c r="ORI1339" s="62">
        <f t="shared" si="1660"/>
        <v>0</v>
      </c>
      <c r="ORJ1339" s="62">
        <f t="shared" si="1660"/>
        <v>0</v>
      </c>
      <c r="ORK1339" s="62">
        <f t="shared" si="1660"/>
        <v>1000000</v>
      </c>
      <c r="ORL1339" s="62">
        <f t="shared" si="1660"/>
        <v>0</v>
      </c>
      <c r="ORM1339" s="62">
        <f t="shared" si="1660"/>
        <v>0</v>
      </c>
      <c r="ORN1339" s="62">
        <f t="shared" si="1660"/>
        <v>0</v>
      </c>
      <c r="ORO1339" s="62">
        <f t="shared" si="1660"/>
        <v>0</v>
      </c>
      <c r="ORP1339" s="62">
        <f t="shared" si="1660"/>
        <v>1000000</v>
      </c>
      <c r="ORV1339" s="62" t="s">
        <v>185</v>
      </c>
      <c r="ORW1339" s="62" t="s">
        <v>186</v>
      </c>
      <c r="ORX1339" s="62">
        <f t="shared" ref="ORX1339:OSF1339" si="1661">ORX1333</f>
        <v>1000000</v>
      </c>
      <c r="ORY1339" s="62">
        <f t="shared" si="1661"/>
        <v>0</v>
      </c>
      <c r="ORZ1339" s="62">
        <f t="shared" si="1661"/>
        <v>0</v>
      </c>
      <c r="OSA1339" s="62">
        <f t="shared" si="1661"/>
        <v>1000000</v>
      </c>
      <c r="OSB1339" s="62">
        <f t="shared" si="1661"/>
        <v>0</v>
      </c>
      <c r="OSC1339" s="62">
        <f t="shared" si="1661"/>
        <v>0</v>
      </c>
      <c r="OSD1339" s="62">
        <f t="shared" si="1661"/>
        <v>0</v>
      </c>
      <c r="OSE1339" s="62">
        <f t="shared" si="1661"/>
        <v>0</v>
      </c>
      <c r="OSF1339" s="62">
        <f t="shared" si="1661"/>
        <v>1000000</v>
      </c>
      <c r="OSL1339" s="62" t="s">
        <v>185</v>
      </c>
      <c r="OSM1339" s="62" t="s">
        <v>186</v>
      </c>
      <c r="OSN1339" s="62">
        <f t="shared" ref="OSN1339:OSV1339" si="1662">OSN1333</f>
        <v>1000000</v>
      </c>
      <c r="OSO1339" s="62">
        <f t="shared" si="1662"/>
        <v>0</v>
      </c>
      <c r="OSP1339" s="62">
        <f t="shared" si="1662"/>
        <v>0</v>
      </c>
      <c r="OSQ1339" s="62">
        <f t="shared" si="1662"/>
        <v>1000000</v>
      </c>
      <c r="OSR1339" s="62">
        <f t="shared" si="1662"/>
        <v>0</v>
      </c>
      <c r="OSS1339" s="62">
        <f t="shared" si="1662"/>
        <v>0</v>
      </c>
      <c r="OST1339" s="62">
        <f t="shared" si="1662"/>
        <v>0</v>
      </c>
      <c r="OSU1339" s="62">
        <f t="shared" si="1662"/>
        <v>0</v>
      </c>
      <c r="OSV1339" s="62">
        <f t="shared" si="1662"/>
        <v>1000000</v>
      </c>
      <c r="OTB1339" s="62" t="s">
        <v>185</v>
      </c>
      <c r="OTC1339" s="62" t="s">
        <v>186</v>
      </c>
      <c r="OTD1339" s="62">
        <f t="shared" ref="OTD1339:OTL1339" si="1663">OTD1333</f>
        <v>1000000</v>
      </c>
      <c r="OTE1339" s="62">
        <f t="shared" si="1663"/>
        <v>0</v>
      </c>
      <c r="OTF1339" s="62">
        <f t="shared" si="1663"/>
        <v>0</v>
      </c>
      <c r="OTG1339" s="62">
        <f t="shared" si="1663"/>
        <v>1000000</v>
      </c>
      <c r="OTH1339" s="62">
        <f t="shared" si="1663"/>
        <v>0</v>
      </c>
      <c r="OTI1339" s="62">
        <f t="shared" si="1663"/>
        <v>0</v>
      </c>
      <c r="OTJ1339" s="62">
        <f t="shared" si="1663"/>
        <v>0</v>
      </c>
      <c r="OTK1339" s="62">
        <f t="shared" si="1663"/>
        <v>0</v>
      </c>
      <c r="OTL1339" s="62">
        <f t="shared" si="1663"/>
        <v>1000000</v>
      </c>
      <c r="OTR1339" s="62" t="s">
        <v>185</v>
      </c>
      <c r="OTS1339" s="62" t="s">
        <v>186</v>
      </c>
      <c r="OTT1339" s="62">
        <f t="shared" ref="OTT1339:OUB1339" si="1664">OTT1333</f>
        <v>1000000</v>
      </c>
      <c r="OTU1339" s="62">
        <f t="shared" si="1664"/>
        <v>0</v>
      </c>
      <c r="OTV1339" s="62">
        <f t="shared" si="1664"/>
        <v>0</v>
      </c>
      <c r="OTW1339" s="62">
        <f t="shared" si="1664"/>
        <v>1000000</v>
      </c>
      <c r="OTX1339" s="62">
        <f t="shared" si="1664"/>
        <v>0</v>
      </c>
      <c r="OTY1339" s="62">
        <f t="shared" si="1664"/>
        <v>0</v>
      </c>
      <c r="OTZ1339" s="62">
        <f t="shared" si="1664"/>
        <v>0</v>
      </c>
      <c r="OUA1339" s="62">
        <f t="shared" si="1664"/>
        <v>0</v>
      </c>
      <c r="OUB1339" s="62">
        <f t="shared" si="1664"/>
        <v>1000000</v>
      </c>
      <c r="OUH1339" s="62" t="s">
        <v>185</v>
      </c>
      <c r="OUI1339" s="62" t="s">
        <v>186</v>
      </c>
      <c r="OUJ1339" s="62">
        <f t="shared" ref="OUJ1339:OUR1339" si="1665">OUJ1333</f>
        <v>1000000</v>
      </c>
      <c r="OUK1339" s="62">
        <f t="shared" si="1665"/>
        <v>0</v>
      </c>
      <c r="OUL1339" s="62">
        <f t="shared" si="1665"/>
        <v>0</v>
      </c>
      <c r="OUM1339" s="62">
        <f t="shared" si="1665"/>
        <v>1000000</v>
      </c>
      <c r="OUN1339" s="62">
        <f t="shared" si="1665"/>
        <v>0</v>
      </c>
      <c r="OUO1339" s="62">
        <f t="shared" si="1665"/>
        <v>0</v>
      </c>
      <c r="OUP1339" s="62">
        <f t="shared" si="1665"/>
        <v>0</v>
      </c>
      <c r="OUQ1339" s="62">
        <f t="shared" si="1665"/>
        <v>0</v>
      </c>
      <c r="OUR1339" s="62">
        <f t="shared" si="1665"/>
        <v>1000000</v>
      </c>
      <c r="OUX1339" s="62" t="s">
        <v>185</v>
      </c>
      <c r="OUY1339" s="62" t="s">
        <v>186</v>
      </c>
      <c r="OUZ1339" s="62">
        <f t="shared" ref="OUZ1339:OVH1339" si="1666">OUZ1333</f>
        <v>1000000</v>
      </c>
      <c r="OVA1339" s="62">
        <f t="shared" si="1666"/>
        <v>0</v>
      </c>
      <c r="OVB1339" s="62">
        <f t="shared" si="1666"/>
        <v>0</v>
      </c>
      <c r="OVC1339" s="62">
        <f t="shared" si="1666"/>
        <v>1000000</v>
      </c>
      <c r="OVD1339" s="62">
        <f t="shared" si="1666"/>
        <v>0</v>
      </c>
      <c r="OVE1339" s="62">
        <f t="shared" si="1666"/>
        <v>0</v>
      </c>
      <c r="OVF1339" s="62">
        <f t="shared" si="1666"/>
        <v>0</v>
      </c>
      <c r="OVG1339" s="62">
        <f t="shared" si="1666"/>
        <v>0</v>
      </c>
      <c r="OVH1339" s="62">
        <f t="shared" si="1666"/>
        <v>1000000</v>
      </c>
      <c r="OVN1339" s="62" t="s">
        <v>185</v>
      </c>
      <c r="OVO1339" s="62" t="s">
        <v>186</v>
      </c>
      <c r="OVP1339" s="62">
        <f t="shared" ref="OVP1339:OVX1339" si="1667">OVP1333</f>
        <v>1000000</v>
      </c>
      <c r="OVQ1339" s="62">
        <f t="shared" si="1667"/>
        <v>0</v>
      </c>
      <c r="OVR1339" s="62">
        <f t="shared" si="1667"/>
        <v>0</v>
      </c>
      <c r="OVS1339" s="62">
        <f t="shared" si="1667"/>
        <v>1000000</v>
      </c>
      <c r="OVT1339" s="62">
        <f t="shared" si="1667"/>
        <v>0</v>
      </c>
      <c r="OVU1339" s="62">
        <f t="shared" si="1667"/>
        <v>0</v>
      </c>
      <c r="OVV1339" s="62">
        <f t="shared" si="1667"/>
        <v>0</v>
      </c>
      <c r="OVW1339" s="62">
        <f t="shared" si="1667"/>
        <v>0</v>
      </c>
      <c r="OVX1339" s="62">
        <f t="shared" si="1667"/>
        <v>1000000</v>
      </c>
      <c r="OWD1339" s="62" t="s">
        <v>185</v>
      </c>
      <c r="OWE1339" s="62" t="s">
        <v>186</v>
      </c>
      <c r="OWF1339" s="62">
        <f t="shared" ref="OWF1339:OWN1339" si="1668">OWF1333</f>
        <v>1000000</v>
      </c>
      <c r="OWG1339" s="62">
        <f t="shared" si="1668"/>
        <v>0</v>
      </c>
      <c r="OWH1339" s="62">
        <f t="shared" si="1668"/>
        <v>0</v>
      </c>
      <c r="OWI1339" s="62">
        <f t="shared" si="1668"/>
        <v>1000000</v>
      </c>
      <c r="OWJ1339" s="62">
        <f t="shared" si="1668"/>
        <v>0</v>
      </c>
      <c r="OWK1339" s="62">
        <f t="shared" si="1668"/>
        <v>0</v>
      </c>
      <c r="OWL1339" s="62">
        <f t="shared" si="1668"/>
        <v>0</v>
      </c>
      <c r="OWM1339" s="62">
        <f t="shared" si="1668"/>
        <v>0</v>
      </c>
      <c r="OWN1339" s="62">
        <f t="shared" si="1668"/>
        <v>1000000</v>
      </c>
      <c r="OWT1339" s="62" t="s">
        <v>185</v>
      </c>
      <c r="OWU1339" s="62" t="s">
        <v>186</v>
      </c>
      <c r="OWV1339" s="62">
        <f t="shared" ref="OWV1339:OXD1339" si="1669">OWV1333</f>
        <v>1000000</v>
      </c>
      <c r="OWW1339" s="62">
        <f t="shared" si="1669"/>
        <v>0</v>
      </c>
      <c r="OWX1339" s="62">
        <f t="shared" si="1669"/>
        <v>0</v>
      </c>
      <c r="OWY1339" s="62">
        <f t="shared" si="1669"/>
        <v>1000000</v>
      </c>
      <c r="OWZ1339" s="62">
        <f t="shared" si="1669"/>
        <v>0</v>
      </c>
      <c r="OXA1339" s="62">
        <f t="shared" si="1669"/>
        <v>0</v>
      </c>
      <c r="OXB1339" s="62">
        <f t="shared" si="1669"/>
        <v>0</v>
      </c>
      <c r="OXC1339" s="62">
        <f t="shared" si="1669"/>
        <v>0</v>
      </c>
      <c r="OXD1339" s="62">
        <f t="shared" si="1669"/>
        <v>1000000</v>
      </c>
      <c r="OXJ1339" s="62" t="s">
        <v>185</v>
      </c>
      <c r="OXK1339" s="62" t="s">
        <v>186</v>
      </c>
      <c r="OXL1339" s="62">
        <f t="shared" ref="OXL1339:OXT1339" si="1670">OXL1333</f>
        <v>1000000</v>
      </c>
      <c r="OXM1339" s="62">
        <f t="shared" si="1670"/>
        <v>0</v>
      </c>
      <c r="OXN1339" s="62">
        <f t="shared" si="1670"/>
        <v>0</v>
      </c>
      <c r="OXO1339" s="62">
        <f t="shared" si="1670"/>
        <v>1000000</v>
      </c>
      <c r="OXP1339" s="62">
        <f t="shared" si="1670"/>
        <v>0</v>
      </c>
      <c r="OXQ1339" s="62">
        <f t="shared" si="1670"/>
        <v>0</v>
      </c>
      <c r="OXR1339" s="62">
        <f t="shared" si="1670"/>
        <v>0</v>
      </c>
      <c r="OXS1339" s="62">
        <f t="shared" si="1670"/>
        <v>0</v>
      </c>
      <c r="OXT1339" s="62">
        <f t="shared" si="1670"/>
        <v>1000000</v>
      </c>
      <c r="OXZ1339" s="62" t="s">
        <v>185</v>
      </c>
      <c r="OYA1339" s="62" t="s">
        <v>186</v>
      </c>
      <c r="OYB1339" s="62">
        <f t="shared" ref="OYB1339:OYJ1339" si="1671">OYB1333</f>
        <v>1000000</v>
      </c>
      <c r="OYC1339" s="62">
        <f t="shared" si="1671"/>
        <v>0</v>
      </c>
      <c r="OYD1339" s="62">
        <f t="shared" si="1671"/>
        <v>0</v>
      </c>
      <c r="OYE1339" s="62">
        <f t="shared" si="1671"/>
        <v>1000000</v>
      </c>
      <c r="OYF1339" s="62">
        <f t="shared" si="1671"/>
        <v>0</v>
      </c>
      <c r="OYG1339" s="62">
        <f t="shared" si="1671"/>
        <v>0</v>
      </c>
      <c r="OYH1339" s="62">
        <f t="shared" si="1671"/>
        <v>0</v>
      </c>
      <c r="OYI1339" s="62">
        <f t="shared" si="1671"/>
        <v>0</v>
      </c>
      <c r="OYJ1339" s="62">
        <f t="shared" si="1671"/>
        <v>1000000</v>
      </c>
      <c r="OYP1339" s="62" t="s">
        <v>185</v>
      </c>
      <c r="OYQ1339" s="62" t="s">
        <v>186</v>
      </c>
      <c r="OYR1339" s="62">
        <f t="shared" ref="OYR1339:OYZ1339" si="1672">OYR1333</f>
        <v>1000000</v>
      </c>
      <c r="OYS1339" s="62">
        <f t="shared" si="1672"/>
        <v>0</v>
      </c>
      <c r="OYT1339" s="62">
        <f t="shared" si="1672"/>
        <v>0</v>
      </c>
      <c r="OYU1339" s="62">
        <f t="shared" si="1672"/>
        <v>1000000</v>
      </c>
      <c r="OYV1339" s="62">
        <f t="shared" si="1672"/>
        <v>0</v>
      </c>
      <c r="OYW1339" s="62">
        <f t="shared" si="1672"/>
        <v>0</v>
      </c>
      <c r="OYX1339" s="62">
        <f t="shared" si="1672"/>
        <v>0</v>
      </c>
      <c r="OYY1339" s="62">
        <f t="shared" si="1672"/>
        <v>0</v>
      </c>
      <c r="OYZ1339" s="62">
        <f t="shared" si="1672"/>
        <v>1000000</v>
      </c>
      <c r="OZF1339" s="62" t="s">
        <v>185</v>
      </c>
      <c r="OZG1339" s="62" t="s">
        <v>186</v>
      </c>
      <c r="OZH1339" s="62">
        <f t="shared" ref="OZH1339:OZP1339" si="1673">OZH1333</f>
        <v>1000000</v>
      </c>
      <c r="OZI1339" s="62">
        <f t="shared" si="1673"/>
        <v>0</v>
      </c>
      <c r="OZJ1339" s="62">
        <f t="shared" si="1673"/>
        <v>0</v>
      </c>
      <c r="OZK1339" s="62">
        <f t="shared" si="1673"/>
        <v>1000000</v>
      </c>
      <c r="OZL1339" s="62">
        <f t="shared" si="1673"/>
        <v>0</v>
      </c>
      <c r="OZM1339" s="62">
        <f t="shared" si="1673"/>
        <v>0</v>
      </c>
      <c r="OZN1339" s="62">
        <f t="shared" si="1673"/>
        <v>0</v>
      </c>
      <c r="OZO1339" s="62">
        <f t="shared" si="1673"/>
        <v>0</v>
      </c>
      <c r="OZP1339" s="62">
        <f t="shared" si="1673"/>
        <v>1000000</v>
      </c>
      <c r="OZV1339" s="62" t="s">
        <v>185</v>
      </c>
      <c r="OZW1339" s="62" t="s">
        <v>186</v>
      </c>
      <c r="OZX1339" s="62">
        <f t="shared" ref="OZX1339:PAF1339" si="1674">OZX1333</f>
        <v>1000000</v>
      </c>
      <c r="OZY1339" s="62">
        <f t="shared" si="1674"/>
        <v>0</v>
      </c>
      <c r="OZZ1339" s="62">
        <f t="shared" si="1674"/>
        <v>0</v>
      </c>
      <c r="PAA1339" s="62">
        <f t="shared" si="1674"/>
        <v>1000000</v>
      </c>
      <c r="PAB1339" s="62">
        <f t="shared" si="1674"/>
        <v>0</v>
      </c>
      <c r="PAC1339" s="62">
        <f t="shared" si="1674"/>
        <v>0</v>
      </c>
      <c r="PAD1339" s="62">
        <f t="shared" si="1674"/>
        <v>0</v>
      </c>
      <c r="PAE1339" s="62">
        <f t="shared" si="1674"/>
        <v>0</v>
      </c>
      <c r="PAF1339" s="62">
        <f t="shared" si="1674"/>
        <v>1000000</v>
      </c>
      <c r="PAL1339" s="62" t="s">
        <v>185</v>
      </c>
      <c r="PAM1339" s="62" t="s">
        <v>186</v>
      </c>
      <c r="PAN1339" s="62">
        <f t="shared" ref="PAN1339:PAV1339" si="1675">PAN1333</f>
        <v>1000000</v>
      </c>
      <c r="PAO1339" s="62">
        <f t="shared" si="1675"/>
        <v>0</v>
      </c>
      <c r="PAP1339" s="62">
        <f t="shared" si="1675"/>
        <v>0</v>
      </c>
      <c r="PAQ1339" s="62">
        <f t="shared" si="1675"/>
        <v>1000000</v>
      </c>
      <c r="PAR1339" s="62">
        <f t="shared" si="1675"/>
        <v>0</v>
      </c>
      <c r="PAS1339" s="62">
        <f t="shared" si="1675"/>
        <v>0</v>
      </c>
      <c r="PAT1339" s="62">
        <f t="shared" si="1675"/>
        <v>0</v>
      </c>
      <c r="PAU1339" s="62">
        <f t="shared" si="1675"/>
        <v>0</v>
      </c>
      <c r="PAV1339" s="62">
        <f t="shared" si="1675"/>
        <v>1000000</v>
      </c>
      <c r="PBB1339" s="62" t="s">
        <v>185</v>
      </c>
      <c r="PBC1339" s="62" t="s">
        <v>186</v>
      </c>
      <c r="PBD1339" s="62">
        <f t="shared" ref="PBD1339:PBL1339" si="1676">PBD1333</f>
        <v>1000000</v>
      </c>
      <c r="PBE1339" s="62">
        <f t="shared" si="1676"/>
        <v>0</v>
      </c>
      <c r="PBF1339" s="62">
        <f t="shared" si="1676"/>
        <v>0</v>
      </c>
      <c r="PBG1339" s="62">
        <f t="shared" si="1676"/>
        <v>1000000</v>
      </c>
      <c r="PBH1339" s="62">
        <f t="shared" si="1676"/>
        <v>0</v>
      </c>
      <c r="PBI1339" s="62">
        <f t="shared" si="1676"/>
        <v>0</v>
      </c>
      <c r="PBJ1339" s="62">
        <f t="shared" si="1676"/>
        <v>0</v>
      </c>
      <c r="PBK1339" s="62">
        <f t="shared" si="1676"/>
        <v>0</v>
      </c>
      <c r="PBL1339" s="62">
        <f t="shared" si="1676"/>
        <v>1000000</v>
      </c>
      <c r="PBR1339" s="62" t="s">
        <v>185</v>
      </c>
      <c r="PBS1339" s="62" t="s">
        <v>186</v>
      </c>
      <c r="PBT1339" s="62">
        <f t="shared" ref="PBT1339:PCB1339" si="1677">PBT1333</f>
        <v>1000000</v>
      </c>
      <c r="PBU1339" s="62">
        <f t="shared" si="1677"/>
        <v>0</v>
      </c>
      <c r="PBV1339" s="62">
        <f t="shared" si="1677"/>
        <v>0</v>
      </c>
      <c r="PBW1339" s="62">
        <f t="shared" si="1677"/>
        <v>1000000</v>
      </c>
      <c r="PBX1339" s="62">
        <f t="shared" si="1677"/>
        <v>0</v>
      </c>
      <c r="PBY1339" s="62">
        <f t="shared" si="1677"/>
        <v>0</v>
      </c>
      <c r="PBZ1339" s="62">
        <f t="shared" si="1677"/>
        <v>0</v>
      </c>
      <c r="PCA1339" s="62">
        <f t="shared" si="1677"/>
        <v>0</v>
      </c>
      <c r="PCB1339" s="62">
        <f t="shared" si="1677"/>
        <v>1000000</v>
      </c>
      <c r="PCH1339" s="62" t="s">
        <v>185</v>
      </c>
      <c r="PCI1339" s="62" t="s">
        <v>186</v>
      </c>
      <c r="PCJ1339" s="62">
        <f t="shared" ref="PCJ1339:PCR1339" si="1678">PCJ1333</f>
        <v>1000000</v>
      </c>
      <c r="PCK1339" s="62">
        <f t="shared" si="1678"/>
        <v>0</v>
      </c>
      <c r="PCL1339" s="62">
        <f t="shared" si="1678"/>
        <v>0</v>
      </c>
      <c r="PCM1339" s="62">
        <f t="shared" si="1678"/>
        <v>1000000</v>
      </c>
      <c r="PCN1339" s="62">
        <f t="shared" si="1678"/>
        <v>0</v>
      </c>
      <c r="PCO1339" s="62">
        <f t="shared" si="1678"/>
        <v>0</v>
      </c>
      <c r="PCP1339" s="62">
        <f t="shared" si="1678"/>
        <v>0</v>
      </c>
      <c r="PCQ1339" s="62">
        <f t="shared" si="1678"/>
        <v>0</v>
      </c>
      <c r="PCR1339" s="62">
        <f t="shared" si="1678"/>
        <v>1000000</v>
      </c>
      <c r="PCX1339" s="62" t="s">
        <v>185</v>
      </c>
      <c r="PCY1339" s="62" t="s">
        <v>186</v>
      </c>
      <c r="PCZ1339" s="62">
        <f t="shared" ref="PCZ1339:PDH1339" si="1679">PCZ1333</f>
        <v>1000000</v>
      </c>
      <c r="PDA1339" s="62">
        <f t="shared" si="1679"/>
        <v>0</v>
      </c>
      <c r="PDB1339" s="62">
        <f t="shared" si="1679"/>
        <v>0</v>
      </c>
      <c r="PDC1339" s="62">
        <f t="shared" si="1679"/>
        <v>1000000</v>
      </c>
      <c r="PDD1339" s="62">
        <f t="shared" si="1679"/>
        <v>0</v>
      </c>
      <c r="PDE1339" s="62">
        <f t="shared" si="1679"/>
        <v>0</v>
      </c>
      <c r="PDF1339" s="62">
        <f t="shared" si="1679"/>
        <v>0</v>
      </c>
      <c r="PDG1339" s="62">
        <f t="shared" si="1679"/>
        <v>0</v>
      </c>
      <c r="PDH1339" s="62">
        <f t="shared" si="1679"/>
        <v>1000000</v>
      </c>
      <c r="PDN1339" s="62" t="s">
        <v>185</v>
      </c>
      <c r="PDO1339" s="62" t="s">
        <v>186</v>
      </c>
      <c r="PDP1339" s="62">
        <f t="shared" ref="PDP1339:PDX1339" si="1680">PDP1333</f>
        <v>1000000</v>
      </c>
      <c r="PDQ1339" s="62">
        <f t="shared" si="1680"/>
        <v>0</v>
      </c>
      <c r="PDR1339" s="62">
        <f t="shared" si="1680"/>
        <v>0</v>
      </c>
      <c r="PDS1339" s="62">
        <f t="shared" si="1680"/>
        <v>1000000</v>
      </c>
      <c r="PDT1339" s="62">
        <f t="shared" si="1680"/>
        <v>0</v>
      </c>
      <c r="PDU1339" s="62">
        <f t="shared" si="1680"/>
        <v>0</v>
      </c>
      <c r="PDV1339" s="62">
        <f t="shared" si="1680"/>
        <v>0</v>
      </c>
      <c r="PDW1339" s="62">
        <f t="shared" si="1680"/>
        <v>0</v>
      </c>
      <c r="PDX1339" s="62">
        <f t="shared" si="1680"/>
        <v>1000000</v>
      </c>
      <c r="PED1339" s="62" t="s">
        <v>185</v>
      </c>
      <c r="PEE1339" s="62" t="s">
        <v>186</v>
      </c>
      <c r="PEF1339" s="62">
        <f t="shared" ref="PEF1339:PEN1339" si="1681">PEF1333</f>
        <v>1000000</v>
      </c>
      <c r="PEG1339" s="62">
        <f t="shared" si="1681"/>
        <v>0</v>
      </c>
      <c r="PEH1339" s="62">
        <f t="shared" si="1681"/>
        <v>0</v>
      </c>
      <c r="PEI1339" s="62">
        <f t="shared" si="1681"/>
        <v>1000000</v>
      </c>
      <c r="PEJ1339" s="62">
        <f t="shared" si="1681"/>
        <v>0</v>
      </c>
      <c r="PEK1339" s="62">
        <f t="shared" si="1681"/>
        <v>0</v>
      </c>
      <c r="PEL1339" s="62">
        <f t="shared" si="1681"/>
        <v>0</v>
      </c>
      <c r="PEM1339" s="62">
        <f t="shared" si="1681"/>
        <v>0</v>
      </c>
      <c r="PEN1339" s="62">
        <f t="shared" si="1681"/>
        <v>1000000</v>
      </c>
      <c r="PET1339" s="62" t="s">
        <v>185</v>
      </c>
      <c r="PEU1339" s="62" t="s">
        <v>186</v>
      </c>
      <c r="PEV1339" s="62">
        <f t="shared" ref="PEV1339:PFD1339" si="1682">PEV1333</f>
        <v>1000000</v>
      </c>
      <c r="PEW1339" s="62">
        <f t="shared" si="1682"/>
        <v>0</v>
      </c>
      <c r="PEX1339" s="62">
        <f t="shared" si="1682"/>
        <v>0</v>
      </c>
      <c r="PEY1339" s="62">
        <f t="shared" si="1682"/>
        <v>1000000</v>
      </c>
      <c r="PEZ1339" s="62">
        <f t="shared" si="1682"/>
        <v>0</v>
      </c>
      <c r="PFA1339" s="62">
        <f t="shared" si="1682"/>
        <v>0</v>
      </c>
      <c r="PFB1339" s="62">
        <f t="shared" si="1682"/>
        <v>0</v>
      </c>
      <c r="PFC1339" s="62">
        <f t="shared" si="1682"/>
        <v>0</v>
      </c>
      <c r="PFD1339" s="62">
        <f t="shared" si="1682"/>
        <v>1000000</v>
      </c>
      <c r="PFJ1339" s="62" t="s">
        <v>185</v>
      </c>
      <c r="PFK1339" s="62" t="s">
        <v>186</v>
      </c>
      <c r="PFL1339" s="62">
        <f t="shared" ref="PFL1339:PFT1339" si="1683">PFL1333</f>
        <v>1000000</v>
      </c>
      <c r="PFM1339" s="62">
        <f t="shared" si="1683"/>
        <v>0</v>
      </c>
      <c r="PFN1339" s="62">
        <f t="shared" si="1683"/>
        <v>0</v>
      </c>
      <c r="PFO1339" s="62">
        <f t="shared" si="1683"/>
        <v>1000000</v>
      </c>
      <c r="PFP1339" s="62">
        <f t="shared" si="1683"/>
        <v>0</v>
      </c>
      <c r="PFQ1339" s="62">
        <f t="shared" si="1683"/>
        <v>0</v>
      </c>
      <c r="PFR1339" s="62">
        <f t="shared" si="1683"/>
        <v>0</v>
      </c>
      <c r="PFS1339" s="62">
        <f t="shared" si="1683"/>
        <v>0</v>
      </c>
      <c r="PFT1339" s="62">
        <f t="shared" si="1683"/>
        <v>1000000</v>
      </c>
      <c r="PFZ1339" s="62" t="s">
        <v>185</v>
      </c>
      <c r="PGA1339" s="62" t="s">
        <v>186</v>
      </c>
      <c r="PGB1339" s="62">
        <f t="shared" ref="PGB1339:PGJ1339" si="1684">PGB1333</f>
        <v>1000000</v>
      </c>
      <c r="PGC1339" s="62">
        <f t="shared" si="1684"/>
        <v>0</v>
      </c>
      <c r="PGD1339" s="62">
        <f t="shared" si="1684"/>
        <v>0</v>
      </c>
      <c r="PGE1339" s="62">
        <f t="shared" si="1684"/>
        <v>1000000</v>
      </c>
      <c r="PGF1339" s="62">
        <f t="shared" si="1684"/>
        <v>0</v>
      </c>
      <c r="PGG1339" s="62">
        <f t="shared" si="1684"/>
        <v>0</v>
      </c>
      <c r="PGH1339" s="62">
        <f t="shared" si="1684"/>
        <v>0</v>
      </c>
      <c r="PGI1339" s="62">
        <f t="shared" si="1684"/>
        <v>0</v>
      </c>
      <c r="PGJ1339" s="62">
        <f t="shared" si="1684"/>
        <v>1000000</v>
      </c>
      <c r="PGP1339" s="62" t="s">
        <v>185</v>
      </c>
      <c r="PGQ1339" s="62" t="s">
        <v>186</v>
      </c>
      <c r="PGR1339" s="62">
        <f t="shared" ref="PGR1339:PGZ1339" si="1685">PGR1333</f>
        <v>1000000</v>
      </c>
      <c r="PGS1339" s="62">
        <f t="shared" si="1685"/>
        <v>0</v>
      </c>
      <c r="PGT1339" s="62">
        <f t="shared" si="1685"/>
        <v>0</v>
      </c>
      <c r="PGU1339" s="62">
        <f t="shared" si="1685"/>
        <v>1000000</v>
      </c>
      <c r="PGV1339" s="62">
        <f t="shared" si="1685"/>
        <v>0</v>
      </c>
      <c r="PGW1339" s="62">
        <f t="shared" si="1685"/>
        <v>0</v>
      </c>
      <c r="PGX1339" s="62">
        <f t="shared" si="1685"/>
        <v>0</v>
      </c>
      <c r="PGY1339" s="62">
        <f t="shared" si="1685"/>
        <v>0</v>
      </c>
      <c r="PGZ1339" s="62">
        <f t="shared" si="1685"/>
        <v>1000000</v>
      </c>
      <c r="PHF1339" s="62" t="s">
        <v>185</v>
      </c>
      <c r="PHG1339" s="62" t="s">
        <v>186</v>
      </c>
      <c r="PHH1339" s="62">
        <f t="shared" ref="PHH1339:PHP1339" si="1686">PHH1333</f>
        <v>1000000</v>
      </c>
      <c r="PHI1339" s="62">
        <f t="shared" si="1686"/>
        <v>0</v>
      </c>
      <c r="PHJ1339" s="62">
        <f t="shared" si="1686"/>
        <v>0</v>
      </c>
      <c r="PHK1339" s="62">
        <f t="shared" si="1686"/>
        <v>1000000</v>
      </c>
      <c r="PHL1339" s="62">
        <f t="shared" si="1686"/>
        <v>0</v>
      </c>
      <c r="PHM1339" s="62">
        <f t="shared" si="1686"/>
        <v>0</v>
      </c>
      <c r="PHN1339" s="62">
        <f t="shared" si="1686"/>
        <v>0</v>
      </c>
      <c r="PHO1339" s="62">
        <f t="shared" si="1686"/>
        <v>0</v>
      </c>
      <c r="PHP1339" s="62">
        <f t="shared" si="1686"/>
        <v>1000000</v>
      </c>
      <c r="PHV1339" s="62" t="s">
        <v>185</v>
      </c>
      <c r="PHW1339" s="62" t="s">
        <v>186</v>
      </c>
      <c r="PHX1339" s="62">
        <f t="shared" ref="PHX1339:PIF1339" si="1687">PHX1333</f>
        <v>1000000</v>
      </c>
      <c r="PHY1339" s="62">
        <f t="shared" si="1687"/>
        <v>0</v>
      </c>
      <c r="PHZ1339" s="62">
        <f t="shared" si="1687"/>
        <v>0</v>
      </c>
      <c r="PIA1339" s="62">
        <f t="shared" si="1687"/>
        <v>1000000</v>
      </c>
      <c r="PIB1339" s="62">
        <f t="shared" si="1687"/>
        <v>0</v>
      </c>
      <c r="PIC1339" s="62">
        <f t="shared" si="1687"/>
        <v>0</v>
      </c>
      <c r="PID1339" s="62">
        <f t="shared" si="1687"/>
        <v>0</v>
      </c>
      <c r="PIE1339" s="62">
        <f t="shared" si="1687"/>
        <v>0</v>
      </c>
      <c r="PIF1339" s="62">
        <f t="shared" si="1687"/>
        <v>1000000</v>
      </c>
      <c r="PIL1339" s="62" t="s">
        <v>185</v>
      </c>
      <c r="PIM1339" s="62" t="s">
        <v>186</v>
      </c>
      <c r="PIN1339" s="62">
        <f t="shared" ref="PIN1339:PIV1339" si="1688">PIN1333</f>
        <v>1000000</v>
      </c>
      <c r="PIO1339" s="62">
        <f t="shared" si="1688"/>
        <v>0</v>
      </c>
      <c r="PIP1339" s="62">
        <f t="shared" si="1688"/>
        <v>0</v>
      </c>
      <c r="PIQ1339" s="62">
        <f t="shared" si="1688"/>
        <v>1000000</v>
      </c>
      <c r="PIR1339" s="62">
        <f t="shared" si="1688"/>
        <v>0</v>
      </c>
      <c r="PIS1339" s="62">
        <f t="shared" si="1688"/>
        <v>0</v>
      </c>
      <c r="PIT1339" s="62">
        <f t="shared" si="1688"/>
        <v>0</v>
      </c>
      <c r="PIU1339" s="62">
        <f t="shared" si="1688"/>
        <v>0</v>
      </c>
      <c r="PIV1339" s="62">
        <f t="shared" si="1688"/>
        <v>1000000</v>
      </c>
      <c r="PJB1339" s="62" t="s">
        <v>185</v>
      </c>
      <c r="PJC1339" s="62" t="s">
        <v>186</v>
      </c>
      <c r="PJD1339" s="62">
        <f t="shared" ref="PJD1339:PJL1339" si="1689">PJD1333</f>
        <v>1000000</v>
      </c>
      <c r="PJE1339" s="62">
        <f t="shared" si="1689"/>
        <v>0</v>
      </c>
      <c r="PJF1339" s="62">
        <f t="shared" si="1689"/>
        <v>0</v>
      </c>
      <c r="PJG1339" s="62">
        <f t="shared" si="1689"/>
        <v>1000000</v>
      </c>
      <c r="PJH1339" s="62">
        <f t="shared" si="1689"/>
        <v>0</v>
      </c>
      <c r="PJI1339" s="62">
        <f t="shared" si="1689"/>
        <v>0</v>
      </c>
      <c r="PJJ1339" s="62">
        <f t="shared" si="1689"/>
        <v>0</v>
      </c>
      <c r="PJK1339" s="62">
        <f t="shared" si="1689"/>
        <v>0</v>
      </c>
      <c r="PJL1339" s="62">
        <f t="shared" si="1689"/>
        <v>1000000</v>
      </c>
      <c r="PJR1339" s="62" t="s">
        <v>185</v>
      </c>
      <c r="PJS1339" s="62" t="s">
        <v>186</v>
      </c>
      <c r="PJT1339" s="62">
        <f t="shared" ref="PJT1339:PKB1339" si="1690">PJT1333</f>
        <v>1000000</v>
      </c>
      <c r="PJU1339" s="62">
        <f t="shared" si="1690"/>
        <v>0</v>
      </c>
      <c r="PJV1339" s="62">
        <f t="shared" si="1690"/>
        <v>0</v>
      </c>
      <c r="PJW1339" s="62">
        <f t="shared" si="1690"/>
        <v>1000000</v>
      </c>
      <c r="PJX1339" s="62">
        <f t="shared" si="1690"/>
        <v>0</v>
      </c>
      <c r="PJY1339" s="62">
        <f t="shared" si="1690"/>
        <v>0</v>
      </c>
      <c r="PJZ1339" s="62">
        <f t="shared" si="1690"/>
        <v>0</v>
      </c>
      <c r="PKA1339" s="62">
        <f t="shared" si="1690"/>
        <v>0</v>
      </c>
      <c r="PKB1339" s="62">
        <f t="shared" si="1690"/>
        <v>1000000</v>
      </c>
      <c r="PKH1339" s="62" t="s">
        <v>185</v>
      </c>
      <c r="PKI1339" s="62" t="s">
        <v>186</v>
      </c>
      <c r="PKJ1339" s="62">
        <f t="shared" ref="PKJ1339:PKR1339" si="1691">PKJ1333</f>
        <v>1000000</v>
      </c>
      <c r="PKK1339" s="62">
        <f t="shared" si="1691"/>
        <v>0</v>
      </c>
      <c r="PKL1339" s="62">
        <f t="shared" si="1691"/>
        <v>0</v>
      </c>
      <c r="PKM1339" s="62">
        <f t="shared" si="1691"/>
        <v>1000000</v>
      </c>
      <c r="PKN1339" s="62">
        <f t="shared" si="1691"/>
        <v>0</v>
      </c>
      <c r="PKO1339" s="62">
        <f t="shared" si="1691"/>
        <v>0</v>
      </c>
      <c r="PKP1339" s="62">
        <f t="shared" si="1691"/>
        <v>0</v>
      </c>
      <c r="PKQ1339" s="62">
        <f t="shared" si="1691"/>
        <v>0</v>
      </c>
      <c r="PKR1339" s="62">
        <f t="shared" si="1691"/>
        <v>1000000</v>
      </c>
      <c r="PKX1339" s="62" t="s">
        <v>185</v>
      </c>
      <c r="PKY1339" s="62" t="s">
        <v>186</v>
      </c>
      <c r="PKZ1339" s="62">
        <f t="shared" ref="PKZ1339:PLH1339" si="1692">PKZ1333</f>
        <v>1000000</v>
      </c>
      <c r="PLA1339" s="62">
        <f t="shared" si="1692"/>
        <v>0</v>
      </c>
      <c r="PLB1339" s="62">
        <f t="shared" si="1692"/>
        <v>0</v>
      </c>
      <c r="PLC1339" s="62">
        <f t="shared" si="1692"/>
        <v>1000000</v>
      </c>
      <c r="PLD1339" s="62">
        <f t="shared" si="1692"/>
        <v>0</v>
      </c>
      <c r="PLE1339" s="62">
        <f t="shared" si="1692"/>
        <v>0</v>
      </c>
      <c r="PLF1339" s="62">
        <f t="shared" si="1692"/>
        <v>0</v>
      </c>
      <c r="PLG1339" s="62">
        <f t="shared" si="1692"/>
        <v>0</v>
      </c>
      <c r="PLH1339" s="62">
        <f t="shared" si="1692"/>
        <v>1000000</v>
      </c>
      <c r="PLN1339" s="62" t="s">
        <v>185</v>
      </c>
      <c r="PLO1339" s="62" t="s">
        <v>186</v>
      </c>
      <c r="PLP1339" s="62">
        <f t="shared" ref="PLP1339:PLX1339" si="1693">PLP1333</f>
        <v>1000000</v>
      </c>
      <c r="PLQ1339" s="62">
        <f t="shared" si="1693"/>
        <v>0</v>
      </c>
      <c r="PLR1339" s="62">
        <f t="shared" si="1693"/>
        <v>0</v>
      </c>
      <c r="PLS1339" s="62">
        <f t="shared" si="1693"/>
        <v>1000000</v>
      </c>
      <c r="PLT1339" s="62">
        <f t="shared" si="1693"/>
        <v>0</v>
      </c>
      <c r="PLU1339" s="62">
        <f t="shared" si="1693"/>
        <v>0</v>
      </c>
      <c r="PLV1339" s="62">
        <f t="shared" si="1693"/>
        <v>0</v>
      </c>
      <c r="PLW1339" s="62">
        <f t="shared" si="1693"/>
        <v>0</v>
      </c>
      <c r="PLX1339" s="62">
        <f t="shared" si="1693"/>
        <v>1000000</v>
      </c>
      <c r="PMD1339" s="62" t="s">
        <v>185</v>
      </c>
      <c r="PME1339" s="62" t="s">
        <v>186</v>
      </c>
      <c r="PMF1339" s="62">
        <f t="shared" ref="PMF1339:PMN1339" si="1694">PMF1333</f>
        <v>1000000</v>
      </c>
      <c r="PMG1339" s="62">
        <f t="shared" si="1694"/>
        <v>0</v>
      </c>
      <c r="PMH1339" s="62">
        <f t="shared" si="1694"/>
        <v>0</v>
      </c>
      <c r="PMI1339" s="62">
        <f t="shared" si="1694"/>
        <v>1000000</v>
      </c>
      <c r="PMJ1339" s="62">
        <f t="shared" si="1694"/>
        <v>0</v>
      </c>
      <c r="PMK1339" s="62">
        <f t="shared" si="1694"/>
        <v>0</v>
      </c>
      <c r="PML1339" s="62">
        <f t="shared" si="1694"/>
        <v>0</v>
      </c>
      <c r="PMM1339" s="62">
        <f t="shared" si="1694"/>
        <v>0</v>
      </c>
      <c r="PMN1339" s="62">
        <f t="shared" si="1694"/>
        <v>1000000</v>
      </c>
      <c r="PMT1339" s="62" t="s">
        <v>185</v>
      </c>
      <c r="PMU1339" s="62" t="s">
        <v>186</v>
      </c>
      <c r="PMV1339" s="62">
        <f t="shared" ref="PMV1339:PND1339" si="1695">PMV1333</f>
        <v>1000000</v>
      </c>
      <c r="PMW1339" s="62">
        <f t="shared" si="1695"/>
        <v>0</v>
      </c>
      <c r="PMX1339" s="62">
        <f t="shared" si="1695"/>
        <v>0</v>
      </c>
      <c r="PMY1339" s="62">
        <f t="shared" si="1695"/>
        <v>1000000</v>
      </c>
      <c r="PMZ1339" s="62">
        <f t="shared" si="1695"/>
        <v>0</v>
      </c>
      <c r="PNA1339" s="62">
        <f t="shared" si="1695"/>
        <v>0</v>
      </c>
      <c r="PNB1339" s="62">
        <f t="shared" si="1695"/>
        <v>0</v>
      </c>
      <c r="PNC1339" s="62">
        <f t="shared" si="1695"/>
        <v>0</v>
      </c>
      <c r="PND1339" s="62">
        <f t="shared" si="1695"/>
        <v>1000000</v>
      </c>
      <c r="PNJ1339" s="62" t="s">
        <v>185</v>
      </c>
      <c r="PNK1339" s="62" t="s">
        <v>186</v>
      </c>
      <c r="PNL1339" s="62">
        <f t="shared" ref="PNL1339:PNT1339" si="1696">PNL1333</f>
        <v>1000000</v>
      </c>
      <c r="PNM1339" s="62">
        <f t="shared" si="1696"/>
        <v>0</v>
      </c>
      <c r="PNN1339" s="62">
        <f t="shared" si="1696"/>
        <v>0</v>
      </c>
      <c r="PNO1339" s="62">
        <f t="shared" si="1696"/>
        <v>1000000</v>
      </c>
      <c r="PNP1339" s="62">
        <f t="shared" si="1696"/>
        <v>0</v>
      </c>
      <c r="PNQ1339" s="62">
        <f t="shared" si="1696"/>
        <v>0</v>
      </c>
      <c r="PNR1339" s="62">
        <f t="shared" si="1696"/>
        <v>0</v>
      </c>
      <c r="PNS1339" s="62">
        <f t="shared" si="1696"/>
        <v>0</v>
      </c>
      <c r="PNT1339" s="62">
        <f t="shared" si="1696"/>
        <v>1000000</v>
      </c>
      <c r="PNZ1339" s="62" t="s">
        <v>185</v>
      </c>
      <c r="POA1339" s="62" t="s">
        <v>186</v>
      </c>
      <c r="POB1339" s="62">
        <f t="shared" ref="POB1339:POJ1339" si="1697">POB1333</f>
        <v>1000000</v>
      </c>
      <c r="POC1339" s="62">
        <f t="shared" si="1697"/>
        <v>0</v>
      </c>
      <c r="POD1339" s="62">
        <f t="shared" si="1697"/>
        <v>0</v>
      </c>
      <c r="POE1339" s="62">
        <f t="shared" si="1697"/>
        <v>1000000</v>
      </c>
      <c r="POF1339" s="62">
        <f t="shared" si="1697"/>
        <v>0</v>
      </c>
      <c r="POG1339" s="62">
        <f t="shared" si="1697"/>
        <v>0</v>
      </c>
      <c r="POH1339" s="62">
        <f t="shared" si="1697"/>
        <v>0</v>
      </c>
      <c r="POI1339" s="62">
        <f t="shared" si="1697"/>
        <v>0</v>
      </c>
      <c r="POJ1339" s="62">
        <f t="shared" si="1697"/>
        <v>1000000</v>
      </c>
      <c r="POP1339" s="62" t="s">
        <v>185</v>
      </c>
      <c r="POQ1339" s="62" t="s">
        <v>186</v>
      </c>
      <c r="POR1339" s="62">
        <f t="shared" ref="POR1339:POZ1339" si="1698">POR1333</f>
        <v>1000000</v>
      </c>
      <c r="POS1339" s="62">
        <f t="shared" si="1698"/>
        <v>0</v>
      </c>
      <c r="POT1339" s="62">
        <f t="shared" si="1698"/>
        <v>0</v>
      </c>
      <c r="POU1339" s="62">
        <f t="shared" si="1698"/>
        <v>1000000</v>
      </c>
      <c r="POV1339" s="62">
        <f t="shared" si="1698"/>
        <v>0</v>
      </c>
      <c r="POW1339" s="62">
        <f t="shared" si="1698"/>
        <v>0</v>
      </c>
      <c r="POX1339" s="62">
        <f t="shared" si="1698"/>
        <v>0</v>
      </c>
      <c r="POY1339" s="62">
        <f t="shared" si="1698"/>
        <v>0</v>
      </c>
      <c r="POZ1339" s="62">
        <f t="shared" si="1698"/>
        <v>1000000</v>
      </c>
      <c r="PPF1339" s="62" t="s">
        <v>185</v>
      </c>
      <c r="PPG1339" s="62" t="s">
        <v>186</v>
      </c>
      <c r="PPH1339" s="62">
        <f t="shared" ref="PPH1339:PPP1339" si="1699">PPH1333</f>
        <v>1000000</v>
      </c>
      <c r="PPI1339" s="62">
        <f t="shared" si="1699"/>
        <v>0</v>
      </c>
      <c r="PPJ1339" s="62">
        <f t="shared" si="1699"/>
        <v>0</v>
      </c>
      <c r="PPK1339" s="62">
        <f t="shared" si="1699"/>
        <v>1000000</v>
      </c>
      <c r="PPL1339" s="62">
        <f t="shared" si="1699"/>
        <v>0</v>
      </c>
      <c r="PPM1339" s="62">
        <f t="shared" si="1699"/>
        <v>0</v>
      </c>
      <c r="PPN1339" s="62">
        <f t="shared" si="1699"/>
        <v>0</v>
      </c>
      <c r="PPO1339" s="62">
        <f t="shared" si="1699"/>
        <v>0</v>
      </c>
      <c r="PPP1339" s="62">
        <f t="shared" si="1699"/>
        <v>1000000</v>
      </c>
      <c r="PPV1339" s="62" t="s">
        <v>185</v>
      </c>
      <c r="PPW1339" s="62" t="s">
        <v>186</v>
      </c>
      <c r="PPX1339" s="62">
        <f>PPX1333</f>
        <v>1000000</v>
      </c>
      <c r="PPY1339" s="62">
        <f>PPY1333</f>
        <v>0</v>
      </c>
      <c r="PPZ1339" s="62">
        <f>PPZ1333</f>
        <v>0</v>
      </c>
      <c r="PQA1339" s="62">
        <f>PQA1333</f>
        <v>1000000</v>
      </c>
      <c r="PQB1339" s="62">
        <f>PQB1333</f>
        <v>0</v>
      </c>
      <c r="PQC1339" s="62">
        <f>PQC1333</f>
        <v>0</v>
      </c>
      <c r="PQD1339" s="62">
        <f>PQD1333</f>
        <v>0</v>
      </c>
      <c r="PQE1339" s="62">
        <f>PQE1333</f>
        <v>0</v>
      </c>
      <c r="PQF1339" s="62">
        <f>PQF1333</f>
        <v>1000000</v>
      </c>
      <c r="PQL1339" s="62" t="s">
        <v>185</v>
      </c>
      <c r="PQM1339" s="62" t="s">
        <v>186</v>
      </c>
      <c r="PQN1339" s="62">
        <f t="shared" ref="PQN1339:PQV1339" si="1700">PQN1333</f>
        <v>1000000</v>
      </c>
      <c r="PQO1339" s="62">
        <f t="shared" si="1700"/>
        <v>0</v>
      </c>
      <c r="PQP1339" s="62">
        <f t="shared" si="1700"/>
        <v>0</v>
      </c>
      <c r="PQQ1339" s="62">
        <f t="shared" si="1700"/>
        <v>1000000</v>
      </c>
      <c r="PQR1339" s="62">
        <f t="shared" si="1700"/>
        <v>0</v>
      </c>
      <c r="PQS1339" s="62">
        <f t="shared" si="1700"/>
        <v>0</v>
      </c>
      <c r="PQT1339" s="62">
        <f t="shared" si="1700"/>
        <v>0</v>
      </c>
      <c r="PQU1339" s="62">
        <f t="shared" si="1700"/>
        <v>0</v>
      </c>
      <c r="PQV1339" s="62">
        <f t="shared" si="1700"/>
        <v>1000000</v>
      </c>
      <c r="PRB1339" s="62" t="s">
        <v>185</v>
      </c>
      <c r="PRC1339" s="62" t="s">
        <v>186</v>
      </c>
      <c r="PRD1339" s="62">
        <f t="shared" ref="PRD1339:PRL1339" si="1701">PRD1333</f>
        <v>1000000</v>
      </c>
      <c r="PRE1339" s="62">
        <f t="shared" si="1701"/>
        <v>0</v>
      </c>
      <c r="PRF1339" s="62">
        <f t="shared" si="1701"/>
        <v>0</v>
      </c>
      <c r="PRG1339" s="62">
        <f t="shared" si="1701"/>
        <v>1000000</v>
      </c>
      <c r="PRH1339" s="62">
        <f t="shared" si="1701"/>
        <v>0</v>
      </c>
      <c r="PRI1339" s="62">
        <f t="shared" si="1701"/>
        <v>0</v>
      </c>
      <c r="PRJ1339" s="62">
        <f t="shared" si="1701"/>
        <v>0</v>
      </c>
      <c r="PRK1339" s="62">
        <f t="shared" si="1701"/>
        <v>0</v>
      </c>
      <c r="PRL1339" s="62">
        <f t="shared" si="1701"/>
        <v>1000000</v>
      </c>
      <c r="PRR1339" s="62" t="s">
        <v>185</v>
      </c>
      <c r="PRS1339" s="62" t="s">
        <v>186</v>
      </c>
      <c r="PRT1339" s="62">
        <f t="shared" ref="PRT1339:PSB1339" si="1702">PRT1333</f>
        <v>1000000</v>
      </c>
      <c r="PRU1339" s="62">
        <f t="shared" si="1702"/>
        <v>0</v>
      </c>
      <c r="PRV1339" s="62">
        <f t="shared" si="1702"/>
        <v>0</v>
      </c>
      <c r="PRW1339" s="62">
        <f t="shared" si="1702"/>
        <v>1000000</v>
      </c>
      <c r="PRX1339" s="62">
        <f t="shared" si="1702"/>
        <v>0</v>
      </c>
      <c r="PRY1339" s="62">
        <f t="shared" si="1702"/>
        <v>0</v>
      </c>
      <c r="PRZ1339" s="62">
        <f t="shared" si="1702"/>
        <v>0</v>
      </c>
      <c r="PSA1339" s="62">
        <f t="shared" si="1702"/>
        <v>0</v>
      </c>
      <c r="PSB1339" s="62">
        <f t="shared" si="1702"/>
        <v>1000000</v>
      </c>
      <c r="PSH1339" s="62" t="s">
        <v>185</v>
      </c>
      <c r="PSI1339" s="62" t="s">
        <v>186</v>
      </c>
      <c r="PSJ1339" s="62">
        <f t="shared" ref="PSJ1339:PSR1339" si="1703">PSJ1333</f>
        <v>1000000</v>
      </c>
      <c r="PSK1339" s="62">
        <f t="shared" si="1703"/>
        <v>0</v>
      </c>
      <c r="PSL1339" s="62">
        <f t="shared" si="1703"/>
        <v>0</v>
      </c>
      <c r="PSM1339" s="62">
        <f t="shared" si="1703"/>
        <v>1000000</v>
      </c>
      <c r="PSN1339" s="62">
        <f t="shared" si="1703"/>
        <v>0</v>
      </c>
      <c r="PSO1339" s="62">
        <f t="shared" si="1703"/>
        <v>0</v>
      </c>
      <c r="PSP1339" s="62">
        <f t="shared" si="1703"/>
        <v>0</v>
      </c>
      <c r="PSQ1339" s="62">
        <f t="shared" si="1703"/>
        <v>0</v>
      </c>
      <c r="PSR1339" s="62">
        <f t="shared" si="1703"/>
        <v>1000000</v>
      </c>
      <c r="PSX1339" s="62" t="s">
        <v>185</v>
      </c>
      <c r="PSY1339" s="62" t="s">
        <v>186</v>
      </c>
      <c r="PSZ1339" s="62">
        <f t="shared" ref="PSZ1339:PTH1339" si="1704">PSZ1333</f>
        <v>1000000</v>
      </c>
      <c r="PTA1339" s="62">
        <f t="shared" si="1704"/>
        <v>0</v>
      </c>
      <c r="PTB1339" s="62">
        <f t="shared" si="1704"/>
        <v>0</v>
      </c>
      <c r="PTC1339" s="62">
        <f t="shared" si="1704"/>
        <v>1000000</v>
      </c>
      <c r="PTD1339" s="62">
        <f t="shared" si="1704"/>
        <v>0</v>
      </c>
      <c r="PTE1339" s="62">
        <f t="shared" si="1704"/>
        <v>0</v>
      </c>
      <c r="PTF1339" s="62">
        <f t="shared" si="1704"/>
        <v>0</v>
      </c>
      <c r="PTG1339" s="62">
        <f t="shared" si="1704"/>
        <v>0</v>
      </c>
      <c r="PTH1339" s="62">
        <f t="shared" si="1704"/>
        <v>1000000</v>
      </c>
      <c r="PTN1339" s="62" t="s">
        <v>185</v>
      </c>
      <c r="PTO1339" s="62" t="s">
        <v>186</v>
      </c>
      <c r="PTP1339" s="62">
        <f t="shared" ref="PTP1339:PTX1339" si="1705">PTP1333</f>
        <v>1000000</v>
      </c>
      <c r="PTQ1339" s="62">
        <f t="shared" si="1705"/>
        <v>0</v>
      </c>
      <c r="PTR1339" s="62">
        <f t="shared" si="1705"/>
        <v>0</v>
      </c>
      <c r="PTS1339" s="62">
        <f t="shared" si="1705"/>
        <v>1000000</v>
      </c>
      <c r="PTT1339" s="62">
        <f t="shared" si="1705"/>
        <v>0</v>
      </c>
      <c r="PTU1339" s="62">
        <f t="shared" si="1705"/>
        <v>0</v>
      </c>
      <c r="PTV1339" s="62">
        <f t="shared" si="1705"/>
        <v>0</v>
      </c>
      <c r="PTW1339" s="62">
        <f t="shared" si="1705"/>
        <v>0</v>
      </c>
      <c r="PTX1339" s="62">
        <f t="shared" si="1705"/>
        <v>1000000</v>
      </c>
      <c r="PUD1339" s="62" t="s">
        <v>185</v>
      </c>
      <c r="PUE1339" s="62" t="s">
        <v>186</v>
      </c>
      <c r="PUF1339" s="62">
        <f t="shared" ref="PUF1339:PUN1339" si="1706">PUF1333</f>
        <v>1000000</v>
      </c>
      <c r="PUG1339" s="62">
        <f t="shared" si="1706"/>
        <v>0</v>
      </c>
      <c r="PUH1339" s="62">
        <f t="shared" si="1706"/>
        <v>0</v>
      </c>
      <c r="PUI1339" s="62">
        <f t="shared" si="1706"/>
        <v>1000000</v>
      </c>
      <c r="PUJ1339" s="62">
        <f t="shared" si="1706"/>
        <v>0</v>
      </c>
      <c r="PUK1339" s="62">
        <f t="shared" si="1706"/>
        <v>0</v>
      </c>
      <c r="PUL1339" s="62">
        <f t="shared" si="1706"/>
        <v>0</v>
      </c>
      <c r="PUM1339" s="62">
        <f t="shared" si="1706"/>
        <v>0</v>
      </c>
      <c r="PUN1339" s="62">
        <f t="shared" si="1706"/>
        <v>1000000</v>
      </c>
      <c r="PUT1339" s="62" t="s">
        <v>185</v>
      </c>
      <c r="PUU1339" s="62" t="s">
        <v>186</v>
      </c>
      <c r="PUV1339" s="62">
        <f t="shared" ref="PUV1339:PVD1339" si="1707">PUV1333</f>
        <v>1000000</v>
      </c>
      <c r="PUW1339" s="62">
        <f t="shared" si="1707"/>
        <v>0</v>
      </c>
      <c r="PUX1339" s="62">
        <f t="shared" si="1707"/>
        <v>0</v>
      </c>
      <c r="PUY1339" s="62">
        <f t="shared" si="1707"/>
        <v>1000000</v>
      </c>
      <c r="PUZ1339" s="62">
        <f t="shared" si="1707"/>
        <v>0</v>
      </c>
      <c r="PVA1339" s="62">
        <f t="shared" si="1707"/>
        <v>0</v>
      </c>
      <c r="PVB1339" s="62">
        <f t="shared" si="1707"/>
        <v>0</v>
      </c>
      <c r="PVC1339" s="62">
        <f t="shared" si="1707"/>
        <v>0</v>
      </c>
      <c r="PVD1339" s="62">
        <f t="shared" si="1707"/>
        <v>1000000</v>
      </c>
      <c r="PVJ1339" s="62" t="s">
        <v>185</v>
      </c>
      <c r="PVK1339" s="62" t="s">
        <v>186</v>
      </c>
      <c r="PVL1339" s="62">
        <f t="shared" ref="PVL1339:PVT1339" si="1708">PVL1333</f>
        <v>1000000</v>
      </c>
      <c r="PVM1339" s="62">
        <f t="shared" si="1708"/>
        <v>0</v>
      </c>
      <c r="PVN1339" s="62">
        <f t="shared" si="1708"/>
        <v>0</v>
      </c>
      <c r="PVO1339" s="62">
        <f t="shared" si="1708"/>
        <v>1000000</v>
      </c>
      <c r="PVP1339" s="62">
        <f t="shared" si="1708"/>
        <v>0</v>
      </c>
      <c r="PVQ1339" s="62">
        <f t="shared" si="1708"/>
        <v>0</v>
      </c>
      <c r="PVR1339" s="62">
        <f t="shared" si="1708"/>
        <v>0</v>
      </c>
      <c r="PVS1339" s="62">
        <f t="shared" si="1708"/>
        <v>0</v>
      </c>
      <c r="PVT1339" s="62">
        <f t="shared" si="1708"/>
        <v>1000000</v>
      </c>
      <c r="PVZ1339" s="62" t="s">
        <v>185</v>
      </c>
      <c r="PWA1339" s="62" t="s">
        <v>186</v>
      </c>
      <c r="PWB1339" s="62">
        <f t="shared" ref="PWB1339:PWJ1339" si="1709">PWB1333</f>
        <v>1000000</v>
      </c>
      <c r="PWC1339" s="62">
        <f t="shared" si="1709"/>
        <v>0</v>
      </c>
      <c r="PWD1339" s="62">
        <f t="shared" si="1709"/>
        <v>0</v>
      </c>
      <c r="PWE1339" s="62">
        <f t="shared" si="1709"/>
        <v>1000000</v>
      </c>
      <c r="PWF1339" s="62">
        <f t="shared" si="1709"/>
        <v>0</v>
      </c>
      <c r="PWG1339" s="62">
        <f t="shared" si="1709"/>
        <v>0</v>
      </c>
      <c r="PWH1339" s="62">
        <f t="shared" si="1709"/>
        <v>0</v>
      </c>
      <c r="PWI1339" s="62">
        <f t="shared" si="1709"/>
        <v>0</v>
      </c>
      <c r="PWJ1339" s="62">
        <f t="shared" si="1709"/>
        <v>1000000</v>
      </c>
      <c r="PWP1339" s="62" t="s">
        <v>185</v>
      </c>
      <c r="PWQ1339" s="62" t="s">
        <v>186</v>
      </c>
      <c r="PWR1339" s="62">
        <f t="shared" ref="PWR1339:PWZ1339" si="1710">PWR1333</f>
        <v>1000000</v>
      </c>
      <c r="PWS1339" s="62">
        <f t="shared" si="1710"/>
        <v>0</v>
      </c>
      <c r="PWT1339" s="62">
        <f t="shared" si="1710"/>
        <v>0</v>
      </c>
      <c r="PWU1339" s="62">
        <f t="shared" si="1710"/>
        <v>1000000</v>
      </c>
      <c r="PWV1339" s="62">
        <f t="shared" si="1710"/>
        <v>0</v>
      </c>
      <c r="PWW1339" s="62">
        <f t="shared" si="1710"/>
        <v>0</v>
      </c>
      <c r="PWX1339" s="62">
        <f t="shared" si="1710"/>
        <v>0</v>
      </c>
      <c r="PWY1339" s="62">
        <f t="shared" si="1710"/>
        <v>0</v>
      </c>
      <c r="PWZ1339" s="62">
        <f t="shared" si="1710"/>
        <v>1000000</v>
      </c>
      <c r="PXF1339" s="62" t="s">
        <v>185</v>
      </c>
      <c r="PXG1339" s="62" t="s">
        <v>186</v>
      </c>
      <c r="PXH1339" s="62">
        <f t="shared" ref="PXH1339:PXP1339" si="1711">PXH1333</f>
        <v>1000000</v>
      </c>
      <c r="PXI1339" s="62">
        <f t="shared" si="1711"/>
        <v>0</v>
      </c>
      <c r="PXJ1339" s="62">
        <f t="shared" si="1711"/>
        <v>0</v>
      </c>
      <c r="PXK1339" s="62">
        <f t="shared" si="1711"/>
        <v>1000000</v>
      </c>
      <c r="PXL1339" s="62">
        <f t="shared" si="1711"/>
        <v>0</v>
      </c>
      <c r="PXM1339" s="62">
        <f t="shared" si="1711"/>
        <v>0</v>
      </c>
      <c r="PXN1339" s="62">
        <f t="shared" si="1711"/>
        <v>0</v>
      </c>
      <c r="PXO1339" s="62">
        <f t="shared" si="1711"/>
        <v>0</v>
      </c>
      <c r="PXP1339" s="62">
        <f t="shared" si="1711"/>
        <v>1000000</v>
      </c>
      <c r="PXV1339" s="62" t="s">
        <v>185</v>
      </c>
      <c r="PXW1339" s="62" t="s">
        <v>186</v>
      </c>
      <c r="PXX1339" s="62">
        <f t="shared" ref="PXX1339:PYF1339" si="1712">PXX1333</f>
        <v>1000000</v>
      </c>
      <c r="PXY1339" s="62">
        <f t="shared" si="1712"/>
        <v>0</v>
      </c>
      <c r="PXZ1339" s="62">
        <f t="shared" si="1712"/>
        <v>0</v>
      </c>
      <c r="PYA1339" s="62">
        <f t="shared" si="1712"/>
        <v>1000000</v>
      </c>
      <c r="PYB1339" s="62">
        <f t="shared" si="1712"/>
        <v>0</v>
      </c>
      <c r="PYC1339" s="62">
        <f t="shared" si="1712"/>
        <v>0</v>
      </c>
      <c r="PYD1339" s="62">
        <f t="shared" si="1712"/>
        <v>0</v>
      </c>
      <c r="PYE1339" s="62">
        <f t="shared" si="1712"/>
        <v>0</v>
      </c>
      <c r="PYF1339" s="62">
        <f t="shared" si="1712"/>
        <v>1000000</v>
      </c>
      <c r="PYL1339" s="62" t="s">
        <v>185</v>
      </c>
      <c r="PYM1339" s="62" t="s">
        <v>186</v>
      </c>
      <c r="PYN1339" s="62">
        <f t="shared" ref="PYN1339:PYV1339" si="1713">PYN1333</f>
        <v>1000000</v>
      </c>
      <c r="PYO1339" s="62">
        <f t="shared" si="1713"/>
        <v>0</v>
      </c>
      <c r="PYP1339" s="62">
        <f t="shared" si="1713"/>
        <v>0</v>
      </c>
      <c r="PYQ1339" s="62">
        <f t="shared" si="1713"/>
        <v>1000000</v>
      </c>
      <c r="PYR1339" s="62">
        <f t="shared" si="1713"/>
        <v>0</v>
      </c>
      <c r="PYS1339" s="62">
        <f t="shared" si="1713"/>
        <v>0</v>
      </c>
      <c r="PYT1339" s="62">
        <f t="shared" si="1713"/>
        <v>0</v>
      </c>
      <c r="PYU1339" s="62">
        <f t="shared" si="1713"/>
        <v>0</v>
      </c>
      <c r="PYV1339" s="62">
        <f t="shared" si="1713"/>
        <v>1000000</v>
      </c>
      <c r="PZB1339" s="62" t="s">
        <v>185</v>
      </c>
      <c r="PZC1339" s="62" t="s">
        <v>186</v>
      </c>
      <c r="PZD1339" s="62">
        <f t="shared" ref="PZD1339:PZL1339" si="1714">PZD1333</f>
        <v>1000000</v>
      </c>
      <c r="PZE1339" s="62">
        <f t="shared" si="1714"/>
        <v>0</v>
      </c>
      <c r="PZF1339" s="62">
        <f t="shared" si="1714"/>
        <v>0</v>
      </c>
      <c r="PZG1339" s="62">
        <f t="shared" si="1714"/>
        <v>1000000</v>
      </c>
      <c r="PZH1339" s="62">
        <f t="shared" si="1714"/>
        <v>0</v>
      </c>
      <c r="PZI1339" s="62">
        <f t="shared" si="1714"/>
        <v>0</v>
      </c>
      <c r="PZJ1339" s="62">
        <f t="shared" si="1714"/>
        <v>0</v>
      </c>
      <c r="PZK1339" s="62">
        <f t="shared" si="1714"/>
        <v>0</v>
      </c>
      <c r="PZL1339" s="62">
        <f t="shared" si="1714"/>
        <v>1000000</v>
      </c>
      <c r="PZR1339" s="62" t="s">
        <v>185</v>
      </c>
      <c r="PZS1339" s="62" t="s">
        <v>186</v>
      </c>
      <c r="PZT1339" s="62">
        <f t="shared" ref="PZT1339:QAB1339" si="1715">PZT1333</f>
        <v>1000000</v>
      </c>
      <c r="PZU1339" s="62">
        <f t="shared" si="1715"/>
        <v>0</v>
      </c>
      <c r="PZV1339" s="62">
        <f t="shared" si="1715"/>
        <v>0</v>
      </c>
      <c r="PZW1339" s="62">
        <f t="shared" si="1715"/>
        <v>1000000</v>
      </c>
      <c r="PZX1339" s="62">
        <f t="shared" si="1715"/>
        <v>0</v>
      </c>
      <c r="PZY1339" s="62">
        <f t="shared" si="1715"/>
        <v>0</v>
      </c>
      <c r="PZZ1339" s="62">
        <f t="shared" si="1715"/>
        <v>0</v>
      </c>
      <c r="QAA1339" s="62">
        <f t="shared" si="1715"/>
        <v>0</v>
      </c>
      <c r="QAB1339" s="62">
        <f t="shared" si="1715"/>
        <v>1000000</v>
      </c>
      <c r="QAH1339" s="62" t="s">
        <v>185</v>
      </c>
      <c r="QAI1339" s="62" t="s">
        <v>186</v>
      </c>
      <c r="QAJ1339" s="62">
        <f t="shared" ref="QAJ1339:QAR1339" si="1716">QAJ1333</f>
        <v>1000000</v>
      </c>
      <c r="QAK1339" s="62">
        <f t="shared" si="1716"/>
        <v>0</v>
      </c>
      <c r="QAL1339" s="62">
        <f t="shared" si="1716"/>
        <v>0</v>
      </c>
      <c r="QAM1339" s="62">
        <f t="shared" si="1716"/>
        <v>1000000</v>
      </c>
      <c r="QAN1339" s="62">
        <f t="shared" si="1716"/>
        <v>0</v>
      </c>
      <c r="QAO1339" s="62">
        <f t="shared" si="1716"/>
        <v>0</v>
      </c>
      <c r="QAP1339" s="62">
        <f t="shared" si="1716"/>
        <v>0</v>
      </c>
      <c r="QAQ1339" s="62">
        <f t="shared" si="1716"/>
        <v>0</v>
      </c>
      <c r="QAR1339" s="62">
        <f t="shared" si="1716"/>
        <v>1000000</v>
      </c>
      <c r="QAX1339" s="62" t="s">
        <v>185</v>
      </c>
      <c r="QAY1339" s="62" t="s">
        <v>186</v>
      </c>
      <c r="QAZ1339" s="62">
        <f t="shared" ref="QAZ1339:QBH1339" si="1717">QAZ1333</f>
        <v>1000000</v>
      </c>
      <c r="QBA1339" s="62">
        <f t="shared" si="1717"/>
        <v>0</v>
      </c>
      <c r="QBB1339" s="62">
        <f t="shared" si="1717"/>
        <v>0</v>
      </c>
      <c r="QBC1339" s="62">
        <f t="shared" si="1717"/>
        <v>1000000</v>
      </c>
      <c r="QBD1339" s="62">
        <f t="shared" si="1717"/>
        <v>0</v>
      </c>
      <c r="QBE1339" s="62">
        <f t="shared" si="1717"/>
        <v>0</v>
      </c>
      <c r="QBF1339" s="62">
        <f t="shared" si="1717"/>
        <v>0</v>
      </c>
      <c r="QBG1339" s="62">
        <f t="shared" si="1717"/>
        <v>0</v>
      </c>
      <c r="QBH1339" s="62">
        <f t="shared" si="1717"/>
        <v>1000000</v>
      </c>
      <c r="QBN1339" s="62" t="s">
        <v>185</v>
      </c>
      <c r="QBO1339" s="62" t="s">
        <v>186</v>
      </c>
      <c r="QBP1339" s="62">
        <f t="shared" ref="QBP1339:QBX1339" si="1718">QBP1333</f>
        <v>1000000</v>
      </c>
      <c r="QBQ1339" s="62">
        <f t="shared" si="1718"/>
        <v>0</v>
      </c>
      <c r="QBR1339" s="62">
        <f t="shared" si="1718"/>
        <v>0</v>
      </c>
      <c r="QBS1339" s="62">
        <f t="shared" si="1718"/>
        <v>1000000</v>
      </c>
      <c r="QBT1339" s="62">
        <f t="shared" si="1718"/>
        <v>0</v>
      </c>
      <c r="QBU1339" s="62">
        <f t="shared" si="1718"/>
        <v>0</v>
      </c>
      <c r="QBV1339" s="62">
        <f t="shared" si="1718"/>
        <v>0</v>
      </c>
      <c r="QBW1339" s="62">
        <f t="shared" si="1718"/>
        <v>0</v>
      </c>
      <c r="QBX1339" s="62">
        <f t="shared" si="1718"/>
        <v>1000000</v>
      </c>
      <c r="QCD1339" s="62" t="s">
        <v>185</v>
      </c>
      <c r="QCE1339" s="62" t="s">
        <v>186</v>
      </c>
      <c r="QCF1339" s="62">
        <f t="shared" ref="QCF1339:QCN1339" si="1719">QCF1333</f>
        <v>1000000</v>
      </c>
      <c r="QCG1339" s="62">
        <f t="shared" si="1719"/>
        <v>0</v>
      </c>
      <c r="QCH1339" s="62">
        <f t="shared" si="1719"/>
        <v>0</v>
      </c>
      <c r="QCI1339" s="62">
        <f t="shared" si="1719"/>
        <v>1000000</v>
      </c>
      <c r="QCJ1339" s="62">
        <f t="shared" si="1719"/>
        <v>0</v>
      </c>
      <c r="QCK1339" s="62">
        <f t="shared" si="1719"/>
        <v>0</v>
      </c>
      <c r="QCL1339" s="62">
        <f t="shared" si="1719"/>
        <v>0</v>
      </c>
      <c r="QCM1339" s="62">
        <f t="shared" si="1719"/>
        <v>0</v>
      </c>
      <c r="QCN1339" s="62">
        <f t="shared" si="1719"/>
        <v>1000000</v>
      </c>
      <c r="QCT1339" s="62" t="s">
        <v>185</v>
      </c>
      <c r="QCU1339" s="62" t="s">
        <v>186</v>
      </c>
      <c r="QCV1339" s="62">
        <f t="shared" ref="QCV1339:QDD1339" si="1720">QCV1333</f>
        <v>1000000</v>
      </c>
      <c r="QCW1339" s="62">
        <f t="shared" si="1720"/>
        <v>0</v>
      </c>
      <c r="QCX1339" s="62">
        <f t="shared" si="1720"/>
        <v>0</v>
      </c>
      <c r="QCY1339" s="62">
        <f t="shared" si="1720"/>
        <v>1000000</v>
      </c>
      <c r="QCZ1339" s="62">
        <f t="shared" si="1720"/>
        <v>0</v>
      </c>
      <c r="QDA1339" s="62">
        <f t="shared" si="1720"/>
        <v>0</v>
      </c>
      <c r="QDB1339" s="62">
        <f t="shared" si="1720"/>
        <v>0</v>
      </c>
      <c r="QDC1339" s="62">
        <f t="shared" si="1720"/>
        <v>0</v>
      </c>
      <c r="QDD1339" s="62">
        <f t="shared" si="1720"/>
        <v>1000000</v>
      </c>
      <c r="QDJ1339" s="62" t="s">
        <v>185</v>
      </c>
      <c r="QDK1339" s="62" t="s">
        <v>186</v>
      </c>
      <c r="QDL1339" s="62">
        <f t="shared" ref="QDL1339:QDT1339" si="1721">QDL1333</f>
        <v>1000000</v>
      </c>
      <c r="QDM1339" s="62">
        <f t="shared" si="1721"/>
        <v>0</v>
      </c>
      <c r="QDN1339" s="62">
        <f t="shared" si="1721"/>
        <v>0</v>
      </c>
      <c r="QDO1339" s="62">
        <f t="shared" si="1721"/>
        <v>1000000</v>
      </c>
      <c r="QDP1339" s="62">
        <f t="shared" si="1721"/>
        <v>0</v>
      </c>
      <c r="QDQ1339" s="62">
        <f t="shared" si="1721"/>
        <v>0</v>
      </c>
      <c r="QDR1339" s="62">
        <f t="shared" si="1721"/>
        <v>0</v>
      </c>
      <c r="QDS1339" s="62">
        <f t="shared" si="1721"/>
        <v>0</v>
      </c>
      <c r="QDT1339" s="62">
        <f t="shared" si="1721"/>
        <v>1000000</v>
      </c>
      <c r="QDZ1339" s="62" t="s">
        <v>185</v>
      </c>
      <c r="QEA1339" s="62" t="s">
        <v>186</v>
      </c>
      <c r="QEB1339" s="62">
        <f t="shared" ref="QEB1339:QEJ1339" si="1722">QEB1333</f>
        <v>1000000</v>
      </c>
      <c r="QEC1339" s="62">
        <f t="shared" si="1722"/>
        <v>0</v>
      </c>
      <c r="QED1339" s="62">
        <f t="shared" si="1722"/>
        <v>0</v>
      </c>
      <c r="QEE1339" s="62">
        <f t="shared" si="1722"/>
        <v>1000000</v>
      </c>
      <c r="QEF1339" s="62">
        <f t="shared" si="1722"/>
        <v>0</v>
      </c>
      <c r="QEG1339" s="62">
        <f t="shared" si="1722"/>
        <v>0</v>
      </c>
      <c r="QEH1339" s="62">
        <f t="shared" si="1722"/>
        <v>0</v>
      </c>
      <c r="QEI1339" s="62">
        <f t="shared" si="1722"/>
        <v>0</v>
      </c>
      <c r="QEJ1339" s="62">
        <f t="shared" si="1722"/>
        <v>1000000</v>
      </c>
      <c r="QEP1339" s="62" t="s">
        <v>185</v>
      </c>
      <c r="QEQ1339" s="62" t="s">
        <v>186</v>
      </c>
      <c r="QER1339" s="62">
        <f t="shared" ref="QER1339:QEZ1339" si="1723">QER1333</f>
        <v>1000000</v>
      </c>
      <c r="QES1339" s="62">
        <f t="shared" si="1723"/>
        <v>0</v>
      </c>
      <c r="QET1339" s="62">
        <f t="shared" si="1723"/>
        <v>0</v>
      </c>
      <c r="QEU1339" s="62">
        <f t="shared" si="1723"/>
        <v>1000000</v>
      </c>
      <c r="QEV1339" s="62">
        <f t="shared" si="1723"/>
        <v>0</v>
      </c>
      <c r="QEW1339" s="62">
        <f t="shared" si="1723"/>
        <v>0</v>
      </c>
      <c r="QEX1339" s="62">
        <f t="shared" si="1723"/>
        <v>0</v>
      </c>
      <c r="QEY1339" s="62">
        <f t="shared" si="1723"/>
        <v>0</v>
      </c>
      <c r="QEZ1339" s="62">
        <f t="shared" si="1723"/>
        <v>1000000</v>
      </c>
      <c r="QFF1339" s="62" t="s">
        <v>185</v>
      </c>
      <c r="QFG1339" s="62" t="s">
        <v>186</v>
      </c>
      <c r="QFH1339" s="62">
        <f t="shared" ref="QFH1339:QFP1339" si="1724">QFH1333</f>
        <v>1000000</v>
      </c>
      <c r="QFI1339" s="62">
        <f t="shared" si="1724"/>
        <v>0</v>
      </c>
      <c r="QFJ1339" s="62">
        <f t="shared" si="1724"/>
        <v>0</v>
      </c>
      <c r="QFK1339" s="62">
        <f t="shared" si="1724"/>
        <v>1000000</v>
      </c>
      <c r="QFL1339" s="62">
        <f t="shared" si="1724"/>
        <v>0</v>
      </c>
      <c r="QFM1339" s="62">
        <f t="shared" si="1724"/>
        <v>0</v>
      </c>
      <c r="QFN1339" s="62">
        <f t="shared" si="1724"/>
        <v>0</v>
      </c>
      <c r="QFO1339" s="62">
        <f t="shared" si="1724"/>
        <v>0</v>
      </c>
      <c r="QFP1339" s="62">
        <f t="shared" si="1724"/>
        <v>1000000</v>
      </c>
      <c r="QFV1339" s="62" t="s">
        <v>185</v>
      </c>
      <c r="QFW1339" s="62" t="s">
        <v>186</v>
      </c>
      <c r="QFX1339" s="62">
        <f t="shared" ref="QFX1339:QGF1339" si="1725">QFX1333</f>
        <v>1000000</v>
      </c>
      <c r="QFY1339" s="62">
        <f t="shared" si="1725"/>
        <v>0</v>
      </c>
      <c r="QFZ1339" s="62">
        <f t="shared" si="1725"/>
        <v>0</v>
      </c>
      <c r="QGA1339" s="62">
        <f t="shared" si="1725"/>
        <v>1000000</v>
      </c>
      <c r="QGB1339" s="62">
        <f t="shared" si="1725"/>
        <v>0</v>
      </c>
      <c r="QGC1339" s="62">
        <f t="shared" si="1725"/>
        <v>0</v>
      </c>
      <c r="QGD1339" s="62">
        <f t="shared" si="1725"/>
        <v>0</v>
      </c>
      <c r="QGE1339" s="62">
        <f t="shared" si="1725"/>
        <v>0</v>
      </c>
      <c r="QGF1339" s="62">
        <f t="shared" si="1725"/>
        <v>1000000</v>
      </c>
      <c r="QGL1339" s="62" t="s">
        <v>185</v>
      </c>
      <c r="QGM1339" s="62" t="s">
        <v>186</v>
      </c>
      <c r="QGN1339" s="62">
        <f t="shared" ref="QGN1339:QGV1339" si="1726">QGN1333</f>
        <v>1000000</v>
      </c>
      <c r="QGO1339" s="62">
        <f t="shared" si="1726"/>
        <v>0</v>
      </c>
      <c r="QGP1339" s="62">
        <f t="shared" si="1726"/>
        <v>0</v>
      </c>
      <c r="QGQ1339" s="62">
        <f t="shared" si="1726"/>
        <v>1000000</v>
      </c>
      <c r="QGR1339" s="62">
        <f t="shared" si="1726"/>
        <v>0</v>
      </c>
      <c r="QGS1339" s="62">
        <f t="shared" si="1726"/>
        <v>0</v>
      </c>
      <c r="QGT1339" s="62">
        <f t="shared" si="1726"/>
        <v>0</v>
      </c>
      <c r="QGU1339" s="62">
        <f t="shared" si="1726"/>
        <v>0</v>
      </c>
      <c r="QGV1339" s="62">
        <f t="shared" si="1726"/>
        <v>1000000</v>
      </c>
      <c r="QHB1339" s="62" t="s">
        <v>185</v>
      </c>
      <c r="QHC1339" s="62" t="s">
        <v>186</v>
      </c>
      <c r="QHD1339" s="62">
        <f t="shared" ref="QHD1339:QHL1339" si="1727">QHD1333</f>
        <v>1000000</v>
      </c>
      <c r="QHE1339" s="62">
        <f t="shared" si="1727"/>
        <v>0</v>
      </c>
      <c r="QHF1339" s="62">
        <f t="shared" si="1727"/>
        <v>0</v>
      </c>
      <c r="QHG1339" s="62">
        <f t="shared" si="1727"/>
        <v>1000000</v>
      </c>
      <c r="QHH1339" s="62">
        <f t="shared" si="1727"/>
        <v>0</v>
      </c>
      <c r="QHI1339" s="62">
        <f t="shared" si="1727"/>
        <v>0</v>
      </c>
      <c r="QHJ1339" s="62">
        <f t="shared" si="1727"/>
        <v>0</v>
      </c>
      <c r="QHK1339" s="62">
        <f t="shared" si="1727"/>
        <v>0</v>
      </c>
      <c r="QHL1339" s="62">
        <f t="shared" si="1727"/>
        <v>1000000</v>
      </c>
      <c r="QHR1339" s="62" t="s">
        <v>185</v>
      </c>
      <c r="QHS1339" s="62" t="s">
        <v>186</v>
      </c>
      <c r="QHT1339" s="62">
        <f t="shared" ref="QHT1339:QIB1339" si="1728">QHT1333</f>
        <v>1000000</v>
      </c>
      <c r="QHU1339" s="62">
        <f t="shared" si="1728"/>
        <v>0</v>
      </c>
      <c r="QHV1339" s="62">
        <f t="shared" si="1728"/>
        <v>0</v>
      </c>
      <c r="QHW1339" s="62">
        <f t="shared" si="1728"/>
        <v>1000000</v>
      </c>
      <c r="QHX1339" s="62">
        <f t="shared" si="1728"/>
        <v>0</v>
      </c>
      <c r="QHY1339" s="62">
        <f t="shared" si="1728"/>
        <v>0</v>
      </c>
      <c r="QHZ1339" s="62">
        <f t="shared" si="1728"/>
        <v>0</v>
      </c>
      <c r="QIA1339" s="62">
        <f t="shared" si="1728"/>
        <v>0</v>
      </c>
      <c r="QIB1339" s="62">
        <f t="shared" si="1728"/>
        <v>1000000</v>
      </c>
      <c r="QIH1339" s="62" t="s">
        <v>185</v>
      </c>
      <c r="QII1339" s="62" t="s">
        <v>186</v>
      </c>
      <c r="QIJ1339" s="62">
        <f t="shared" ref="QIJ1339:QIR1339" si="1729">QIJ1333</f>
        <v>1000000</v>
      </c>
      <c r="QIK1339" s="62">
        <f t="shared" si="1729"/>
        <v>0</v>
      </c>
      <c r="QIL1339" s="62">
        <f t="shared" si="1729"/>
        <v>0</v>
      </c>
      <c r="QIM1339" s="62">
        <f t="shared" si="1729"/>
        <v>1000000</v>
      </c>
      <c r="QIN1339" s="62">
        <f t="shared" si="1729"/>
        <v>0</v>
      </c>
      <c r="QIO1339" s="62">
        <f t="shared" si="1729"/>
        <v>0</v>
      </c>
      <c r="QIP1339" s="62">
        <f t="shared" si="1729"/>
        <v>0</v>
      </c>
      <c r="QIQ1339" s="62">
        <f t="shared" si="1729"/>
        <v>0</v>
      </c>
      <c r="QIR1339" s="62">
        <f t="shared" si="1729"/>
        <v>1000000</v>
      </c>
      <c r="QIX1339" s="62" t="s">
        <v>185</v>
      </c>
      <c r="QIY1339" s="62" t="s">
        <v>186</v>
      </c>
      <c r="QIZ1339" s="62">
        <f t="shared" ref="QIZ1339:QJH1339" si="1730">QIZ1333</f>
        <v>1000000</v>
      </c>
      <c r="QJA1339" s="62">
        <f t="shared" si="1730"/>
        <v>0</v>
      </c>
      <c r="QJB1339" s="62">
        <f t="shared" si="1730"/>
        <v>0</v>
      </c>
      <c r="QJC1339" s="62">
        <f t="shared" si="1730"/>
        <v>1000000</v>
      </c>
      <c r="QJD1339" s="62">
        <f t="shared" si="1730"/>
        <v>0</v>
      </c>
      <c r="QJE1339" s="62">
        <f t="shared" si="1730"/>
        <v>0</v>
      </c>
      <c r="QJF1339" s="62">
        <f t="shared" si="1730"/>
        <v>0</v>
      </c>
      <c r="QJG1339" s="62">
        <f t="shared" si="1730"/>
        <v>0</v>
      </c>
      <c r="QJH1339" s="62">
        <f t="shared" si="1730"/>
        <v>1000000</v>
      </c>
      <c r="QJN1339" s="62" t="s">
        <v>185</v>
      </c>
      <c r="QJO1339" s="62" t="s">
        <v>186</v>
      </c>
      <c r="QJP1339" s="62">
        <f t="shared" ref="QJP1339:QJX1339" si="1731">QJP1333</f>
        <v>1000000</v>
      </c>
      <c r="QJQ1339" s="62">
        <f t="shared" si="1731"/>
        <v>0</v>
      </c>
      <c r="QJR1339" s="62">
        <f t="shared" si="1731"/>
        <v>0</v>
      </c>
      <c r="QJS1339" s="62">
        <f t="shared" si="1731"/>
        <v>1000000</v>
      </c>
      <c r="QJT1339" s="62">
        <f t="shared" si="1731"/>
        <v>0</v>
      </c>
      <c r="QJU1339" s="62">
        <f t="shared" si="1731"/>
        <v>0</v>
      </c>
      <c r="QJV1339" s="62">
        <f t="shared" si="1731"/>
        <v>0</v>
      </c>
      <c r="QJW1339" s="62">
        <f t="shared" si="1731"/>
        <v>0</v>
      </c>
      <c r="QJX1339" s="62">
        <f t="shared" si="1731"/>
        <v>1000000</v>
      </c>
      <c r="QKD1339" s="62" t="s">
        <v>185</v>
      </c>
      <c r="QKE1339" s="62" t="s">
        <v>186</v>
      </c>
      <c r="QKF1339" s="62">
        <f t="shared" ref="QKF1339:QKN1339" si="1732">QKF1333</f>
        <v>1000000</v>
      </c>
      <c r="QKG1339" s="62">
        <f t="shared" si="1732"/>
        <v>0</v>
      </c>
      <c r="QKH1339" s="62">
        <f t="shared" si="1732"/>
        <v>0</v>
      </c>
      <c r="QKI1339" s="62">
        <f t="shared" si="1732"/>
        <v>1000000</v>
      </c>
      <c r="QKJ1339" s="62">
        <f t="shared" si="1732"/>
        <v>0</v>
      </c>
      <c r="QKK1339" s="62">
        <f t="shared" si="1732"/>
        <v>0</v>
      </c>
      <c r="QKL1339" s="62">
        <f t="shared" si="1732"/>
        <v>0</v>
      </c>
      <c r="QKM1339" s="62">
        <f t="shared" si="1732"/>
        <v>0</v>
      </c>
      <c r="QKN1339" s="62">
        <f t="shared" si="1732"/>
        <v>1000000</v>
      </c>
      <c r="QKT1339" s="62" t="s">
        <v>185</v>
      </c>
      <c r="QKU1339" s="62" t="s">
        <v>186</v>
      </c>
      <c r="QKV1339" s="62">
        <f t="shared" ref="QKV1339:QLD1339" si="1733">QKV1333</f>
        <v>1000000</v>
      </c>
      <c r="QKW1339" s="62">
        <f t="shared" si="1733"/>
        <v>0</v>
      </c>
      <c r="QKX1339" s="62">
        <f t="shared" si="1733"/>
        <v>0</v>
      </c>
      <c r="QKY1339" s="62">
        <f t="shared" si="1733"/>
        <v>1000000</v>
      </c>
      <c r="QKZ1339" s="62">
        <f t="shared" si="1733"/>
        <v>0</v>
      </c>
      <c r="QLA1339" s="62">
        <f t="shared" si="1733"/>
        <v>0</v>
      </c>
      <c r="QLB1339" s="62">
        <f t="shared" si="1733"/>
        <v>0</v>
      </c>
      <c r="QLC1339" s="62">
        <f t="shared" si="1733"/>
        <v>0</v>
      </c>
      <c r="QLD1339" s="62">
        <f t="shared" si="1733"/>
        <v>1000000</v>
      </c>
      <c r="QLJ1339" s="62" t="s">
        <v>185</v>
      </c>
      <c r="QLK1339" s="62" t="s">
        <v>186</v>
      </c>
      <c r="QLL1339" s="62">
        <f t="shared" ref="QLL1339:QLT1339" si="1734">QLL1333</f>
        <v>1000000</v>
      </c>
      <c r="QLM1339" s="62">
        <f t="shared" si="1734"/>
        <v>0</v>
      </c>
      <c r="QLN1339" s="62">
        <f t="shared" si="1734"/>
        <v>0</v>
      </c>
      <c r="QLO1339" s="62">
        <f t="shared" si="1734"/>
        <v>1000000</v>
      </c>
      <c r="QLP1339" s="62">
        <f t="shared" si="1734"/>
        <v>0</v>
      </c>
      <c r="QLQ1339" s="62">
        <f t="shared" si="1734"/>
        <v>0</v>
      </c>
      <c r="QLR1339" s="62">
        <f t="shared" si="1734"/>
        <v>0</v>
      </c>
      <c r="QLS1339" s="62">
        <f t="shared" si="1734"/>
        <v>0</v>
      </c>
      <c r="QLT1339" s="62">
        <f t="shared" si="1734"/>
        <v>1000000</v>
      </c>
      <c r="QLZ1339" s="62" t="s">
        <v>185</v>
      </c>
      <c r="QMA1339" s="62" t="s">
        <v>186</v>
      </c>
      <c r="QMB1339" s="62">
        <f t="shared" ref="QMB1339:QMJ1339" si="1735">QMB1333</f>
        <v>1000000</v>
      </c>
      <c r="QMC1339" s="62">
        <f t="shared" si="1735"/>
        <v>0</v>
      </c>
      <c r="QMD1339" s="62">
        <f t="shared" si="1735"/>
        <v>0</v>
      </c>
      <c r="QME1339" s="62">
        <f t="shared" si="1735"/>
        <v>1000000</v>
      </c>
      <c r="QMF1339" s="62">
        <f t="shared" si="1735"/>
        <v>0</v>
      </c>
      <c r="QMG1339" s="62">
        <f t="shared" si="1735"/>
        <v>0</v>
      </c>
      <c r="QMH1339" s="62">
        <f t="shared" si="1735"/>
        <v>0</v>
      </c>
      <c r="QMI1339" s="62">
        <f t="shared" si="1735"/>
        <v>0</v>
      </c>
      <c r="QMJ1339" s="62">
        <f t="shared" si="1735"/>
        <v>1000000</v>
      </c>
      <c r="QMP1339" s="62" t="s">
        <v>185</v>
      </c>
      <c r="QMQ1339" s="62" t="s">
        <v>186</v>
      </c>
      <c r="QMR1339" s="62">
        <f t="shared" ref="QMR1339:QMZ1339" si="1736">QMR1333</f>
        <v>1000000</v>
      </c>
      <c r="QMS1339" s="62">
        <f t="shared" si="1736"/>
        <v>0</v>
      </c>
      <c r="QMT1339" s="62">
        <f t="shared" si="1736"/>
        <v>0</v>
      </c>
      <c r="QMU1339" s="62">
        <f t="shared" si="1736"/>
        <v>1000000</v>
      </c>
      <c r="QMV1339" s="62">
        <f t="shared" si="1736"/>
        <v>0</v>
      </c>
      <c r="QMW1339" s="62">
        <f t="shared" si="1736"/>
        <v>0</v>
      </c>
      <c r="QMX1339" s="62">
        <f t="shared" si="1736"/>
        <v>0</v>
      </c>
      <c r="QMY1339" s="62">
        <f t="shared" si="1736"/>
        <v>0</v>
      </c>
      <c r="QMZ1339" s="62">
        <f t="shared" si="1736"/>
        <v>1000000</v>
      </c>
      <c r="QNF1339" s="62" t="s">
        <v>185</v>
      </c>
      <c r="QNG1339" s="62" t="s">
        <v>186</v>
      </c>
      <c r="QNH1339" s="62">
        <f t="shared" ref="QNH1339:QNP1339" si="1737">QNH1333</f>
        <v>1000000</v>
      </c>
      <c r="QNI1339" s="62">
        <f t="shared" si="1737"/>
        <v>0</v>
      </c>
      <c r="QNJ1339" s="62">
        <f t="shared" si="1737"/>
        <v>0</v>
      </c>
      <c r="QNK1339" s="62">
        <f t="shared" si="1737"/>
        <v>1000000</v>
      </c>
      <c r="QNL1339" s="62">
        <f t="shared" si="1737"/>
        <v>0</v>
      </c>
      <c r="QNM1339" s="62">
        <f t="shared" si="1737"/>
        <v>0</v>
      </c>
      <c r="QNN1339" s="62">
        <f t="shared" si="1737"/>
        <v>0</v>
      </c>
      <c r="QNO1339" s="62">
        <f t="shared" si="1737"/>
        <v>0</v>
      </c>
      <c r="QNP1339" s="62">
        <f t="shared" si="1737"/>
        <v>1000000</v>
      </c>
      <c r="QNV1339" s="62" t="s">
        <v>185</v>
      </c>
      <c r="QNW1339" s="62" t="s">
        <v>186</v>
      </c>
      <c r="QNX1339" s="62">
        <f t="shared" ref="QNX1339:QOF1339" si="1738">QNX1333</f>
        <v>1000000</v>
      </c>
      <c r="QNY1339" s="62">
        <f t="shared" si="1738"/>
        <v>0</v>
      </c>
      <c r="QNZ1339" s="62">
        <f t="shared" si="1738"/>
        <v>0</v>
      </c>
      <c r="QOA1339" s="62">
        <f t="shared" si="1738"/>
        <v>1000000</v>
      </c>
      <c r="QOB1339" s="62">
        <f t="shared" si="1738"/>
        <v>0</v>
      </c>
      <c r="QOC1339" s="62">
        <f t="shared" si="1738"/>
        <v>0</v>
      </c>
      <c r="QOD1339" s="62">
        <f t="shared" si="1738"/>
        <v>0</v>
      </c>
      <c r="QOE1339" s="62">
        <f t="shared" si="1738"/>
        <v>0</v>
      </c>
      <c r="QOF1339" s="62">
        <f t="shared" si="1738"/>
        <v>1000000</v>
      </c>
      <c r="QOL1339" s="62" t="s">
        <v>185</v>
      </c>
      <c r="QOM1339" s="62" t="s">
        <v>186</v>
      </c>
      <c r="QON1339" s="62">
        <f t="shared" ref="QON1339:QOV1339" si="1739">QON1333</f>
        <v>1000000</v>
      </c>
      <c r="QOO1339" s="62">
        <f t="shared" si="1739"/>
        <v>0</v>
      </c>
      <c r="QOP1339" s="62">
        <f t="shared" si="1739"/>
        <v>0</v>
      </c>
      <c r="QOQ1339" s="62">
        <f t="shared" si="1739"/>
        <v>1000000</v>
      </c>
      <c r="QOR1339" s="62">
        <f t="shared" si="1739"/>
        <v>0</v>
      </c>
      <c r="QOS1339" s="62">
        <f t="shared" si="1739"/>
        <v>0</v>
      </c>
      <c r="QOT1339" s="62">
        <f t="shared" si="1739"/>
        <v>0</v>
      </c>
      <c r="QOU1339" s="62">
        <f t="shared" si="1739"/>
        <v>0</v>
      </c>
      <c r="QOV1339" s="62">
        <f t="shared" si="1739"/>
        <v>1000000</v>
      </c>
      <c r="QPB1339" s="62" t="s">
        <v>185</v>
      </c>
      <c r="QPC1339" s="62" t="s">
        <v>186</v>
      </c>
      <c r="QPD1339" s="62">
        <f t="shared" ref="QPD1339:QPL1339" si="1740">QPD1333</f>
        <v>1000000</v>
      </c>
      <c r="QPE1339" s="62">
        <f t="shared" si="1740"/>
        <v>0</v>
      </c>
      <c r="QPF1339" s="62">
        <f t="shared" si="1740"/>
        <v>0</v>
      </c>
      <c r="QPG1339" s="62">
        <f t="shared" si="1740"/>
        <v>1000000</v>
      </c>
      <c r="QPH1339" s="62">
        <f t="shared" si="1740"/>
        <v>0</v>
      </c>
      <c r="QPI1339" s="62">
        <f t="shared" si="1740"/>
        <v>0</v>
      </c>
      <c r="QPJ1339" s="62">
        <f t="shared" si="1740"/>
        <v>0</v>
      </c>
      <c r="QPK1339" s="62">
        <f t="shared" si="1740"/>
        <v>0</v>
      </c>
      <c r="QPL1339" s="62">
        <f t="shared" si="1740"/>
        <v>1000000</v>
      </c>
      <c r="QPR1339" s="62" t="s">
        <v>185</v>
      </c>
      <c r="QPS1339" s="62" t="s">
        <v>186</v>
      </c>
      <c r="QPT1339" s="62">
        <f t="shared" ref="QPT1339:QQB1339" si="1741">QPT1333</f>
        <v>1000000</v>
      </c>
      <c r="QPU1339" s="62">
        <f t="shared" si="1741"/>
        <v>0</v>
      </c>
      <c r="QPV1339" s="62">
        <f t="shared" si="1741"/>
        <v>0</v>
      </c>
      <c r="QPW1339" s="62">
        <f t="shared" si="1741"/>
        <v>1000000</v>
      </c>
      <c r="QPX1339" s="62">
        <f t="shared" si="1741"/>
        <v>0</v>
      </c>
      <c r="QPY1339" s="62">
        <f t="shared" si="1741"/>
        <v>0</v>
      </c>
      <c r="QPZ1339" s="62">
        <f t="shared" si="1741"/>
        <v>0</v>
      </c>
      <c r="QQA1339" s="62">
        <f t="shared" si="1741"/>
        <v>0</v>
      </c>
      <c r="QQB1339" s="62">
        <f t="shared" si="1741"/>
        <v>1000000</v>
      </c>
      <c r="QQH1339" s="62" t="s">
        <v>185</v>
      </c>
      <c r="QQI1339" s="62" t="s">
        <v>186</v>
      </c>
      <c r="QQJ1339" s="62">
        <f t="shared" ref="QQJ1339:QQR1339" si="1742">QQJ1333</f>
        <v>1000000</v>
      </c>
      <c r="QQK1339" s="62">
        <f t="shared" si="1742"/>
        <v>0</v>
      </c>
      <c r="QQL1339" s="62">
        <f t="shared" si="1742"/>
        <v>0</v>
      </c>
      <c r="QQM1339" s="62">
        <f t="shared" si="1742"/>
        <v>1000000</v>
      </c>
      <c r="QQN1339" s="62">
        <f t="shared" si="1742"/>
        <v>0</v>
      </c>
      <c r="QQO1339" s="62">
        <f t="shared" si="1742"/>
        <v>0</v>
      </c>
      <c r="QQP1339" s="62">
        <f t="shared" si="1742"/>
        <v>0</v>
      </c>
      <c r="QQQ1339" s="62">
        <f t="shared" si="1742"/>
        <v>0</v>
      </c>
      <c r="QQR1339" s="62">
        <f t="shared" si="1742"/>
        <v>1000000</v>
      </c>
      <c r="QQX1339" s="62" t="s">
        <v>185</v>
      </c>
      <c r="QQY1339" s="62" t="s">
        <v>186</v>
      </c>
      <c r="QQZ1339" s="62">
        <f t="shared" ref="QQZ1339:QRH1339" si="1743">QQZ1333</f>
        <v>1000000</v>
      </c>
      <c r="QRA1339" s="62">
        <f t="shared" si="1743"/>
        <v>0</v>
      </c>
      <c r="QRB1339" s="62">
        <f t="shared" si="1743"/>
        <v>0</v>
      </c>
      <c r="QRC1339" s="62">
        <f t="shared" si="1743"/>
        <v>1000000</v>
      </c>
      <c r="QRD1339" s="62">
        <f t="shared" si="1743"/>
        <v>0</v>
      </c>
      <c r="QRE1339" s="62">
        <f t="shared" si="1743"/>
        <v>0</v>
      </c>
      <c r="QRF1339" s="62">
        <f t="shared" si="1743"/>
        <v>0</v>
      </c>
      <c r="QRG1339" s="62">
        <f t="shared" si="1743"/>
        <v>0</v>
      </c>
      <c r="QRH1339" s="62">
        <f t="shared" si="1743"/>
        <v>1000000</v>
      </c>
      <c r="QRN1339" s="62" t="s">
        <v>185</v>
      </c>
      <c r="QRO1339" s="62" t="s">
        <v>186</v>
      </c>
      <c r="QRP1339" s="62">
        <f t="shared" ref="QRP1339:QRX1339" si="1744">QRP1333</f>
        <v>1000000</v>
      </c>
      <c r="QRQ1339" s="62">
        <f t="shared" si="1744"/>
        <v>0</v>
      </c>
      <c r="QRR1339" s="62">
        <f t="shared" si="1744"/>
        <v>0</v>
      </c>
      <c r="QRS1339" s="62">
        <f t="shared" si="1744"/>
        <v>1000000</v>
      </c>
      <c r="QRT1339" s="62">
        <f t="shared" si="1744"/>
        <v>0</v>
      </c>
      <c r="QRU1339" s="62">
        <f t="shared" si="1744"/>
        <v>0</v>
      </c>
      <c r="QRV1339" s="62">
        <f t="shared" si="1744"/>
        <v>0</v>
      </c>
      <c r="QRW1339" s="62">
        <f t="shared" si="1744"/>
        <v>0</v>
      </c>
      <c r="QRX1339" s="62">
        <f t="shared" si="1744"/>
        <v>1000000</v>
      </c>
      <c r="QSD1339" s="62" t="s">
        <v>185</v>
      </c>
      <c r="QSE1339" s="62" t="s">
        <v>186</v>
      </c>
      <c r="QSF1339" s="62">
        <f t="shared" ref="QSF1339:QSN1339" si="1745">QSF1333</f>
        <v>1000000</v>
      </c>
      <c r="QSG1339" s="62">
        <f t="shared" si="1745"/>
        <v>0</v>
      </c>
      <c r="QSH1339" s="62">
        <f t="shared" si="1745"/>
        <v>0</v>
      </c>
      <c r="QSI1339" s="62">
        <f t="shared" si="1745"/>
        <v>1000000</v>
      </c>
      <c r="QSJ1339" s="62">
        <f t="shared" si="1745"/>
        <v>0</v>
      </c>
      <c r="QSK1339" s="62">
        <f t="shared" si="1745"/>
        <v>0</v>
      </c>
      <c r="QSL1339" s="62">
        <f t="shared" si="1745"/>
        <v>0</v>
      </c>
      <c r="QSM1339" s="62">
        <f t="shared" si="1745"/>
        <v>0</v>
      </c>
      <c r="QSN1339" s="62">
        <f t="shared" si="1745"/>
        <v>1000000</v>
      </c>
      <c r="QST1339" s="62" t="s">
        <v>185</v>
      </c>
      <c r="QSU1339" s="62" t="s">
        <v>186</v>
      </c>
      <c r="QSV1339" s="62">
        <f t="shared" ref="QSV1339:QTD1339" si="1746">QSV1333</f>
        <v>1000000</v>
      </c>
      <c r="QSW1339" s="62">
        <f t="shared" si="1746"/>
        <v>0</v>
      </c>
      <c r="QSX1339" s="62">
        <f t="shared" si="1746"/>
        <v>0</v>
      </c>
      <c r="QSY1339" s="62">
        <f t="shared" si="1746"/>
        <v>1000000</v>
      </c>
      <c r="QSZ1339" s="62">
        <f t="shared" si="1746"/>
        <v>0</v>
      </c>
      <c r="QTA1339" s="62">
        <f t="shared" si="1746"/>
        <v>0</v>
      </c>
      <c r="QTB1339" s="62">
        <f t="shared" si="1746"/>
        <v>0</v>
      </c>
      <c r="QTC1339" s="62">
        <f t="shared" si="1746"/>
        <v>0</v>
      </c>
      <c r="QTD1339" s="62">
        <f t="shared" si="1746"/>
        <v>1000000</v>
      </c>
      <c r="QTJ1339" s="62" t="s">
        <v>185</v>
      </c>
      <c r="QTK1339" s="62" t="s">
        <v>186</v>
      </c>
      <c r="QTL1339" s="62">
        <f t="shared" ref="QTL1339:QTT1339" si="1747">QTL1333</f>
        <v>1000000</v>
      </c>
      <c r="QTM1339" s="62">
        <f t="shared" si="1747"/>
        <v>0</v>
      </c>
      <c r="QTN1339" s="62">
        <f t="shared" si="1747"/>
        <v>0</v>
      </c>
      <c r="QTO1339" s="62">
        <f t="shared" si="1747"/>
        <v>1000000</v>
      </c>
      <c r="QTP1339" s="62">
        <f t="shared" si="1747"/>
        <v>0</v>
      </c>
      <c r="QTQ1339" s="62">
        <f t="shared" si="1747"/>
        <v>0</v>
      </c>
      <c r="QTR1339" s="62">
        <f t="shared" si="1747"/>
        <v>0</v>
      </c>
      <c r="QTS1339" s="62">
        <f t="shared" si="1747"/>
        <v>0</v>
      </c>
      <c r="QTT1339" s="62">
        <f t="shared" si="1747"/>
        <v>1000000</v>
      </c>
      <c r="QTZ1339" s="62" t="s">
        <v>185</v>
      </c>
      <c r="QUA1339" s="62" t="s">
        <v>186</v>
      </c>
      <c r="QUB1339" s="62">
        <f t="shared" ref="QUB1339:QUJ1339" si="1748">QUB1333</f>
        <v>1000000</v>
      </c>
      <c r="QUC1339" s="62">
        <f t="shared" si="1748"/>
        <v>0</v>
      </c>
      <c r="QUD1339" s="62">
        <f t="shared" si="1748"/>
        <v>0</v>
      </c>
      <c r="QUE1339" s="62">
        <f t="shared" si="1748"/>
        <v>1000000</v>
      </c>
      <c r="QUF1339" s="62">
        <f t="shared" si="1748"/>
        <v>0</v>
      </c>
      <c r="QUG1339" s="62">
        <f t="shared" si="1748"/>
        <v>0</v>
      </c>
      <c r="QUH1339" s="62">
        <f t="shared" si="1748"/>
        <v>0</v>
      </c>
      <c r="QUI1339" s="62">
        <f t="shared" si="1748"/>
        <v>0</v>
      </c>
      <c r="QUJ1339" s="62">
        <f t="shared" si="1748"/>
        <v>1000000</v>
      </c>
      <c r="QUP1339" s="62" t="s">
        <v>185</v>
      </c>
      <c r="QUQ1339" s="62" t="s">
        <v>186</v>
      </c>
      <c r="QUR1339" s="62">
        <f t="shared" ref="QUR1339:QUZ1339" si="1749">QUR1333</f>
        <v>1000000</v>
      </c>
      <c r="QUS1339" s="62">
        <f t="shared" si="1749"/>
        <v>0</v>
      </c>
      <c r="QUT1339" s="62">
        <f t="shared" si="1749"/>
        <v>0</v>
      </c>
      <c r="QUU1339" s="62">
        <f t="shared" si="1749"/>
        <v>1000000</v>
      </c>
      <c r="QUV1339" s="62">
        <f t="shared" si="1749"/>
        <v>0</v>
      </c>
      <c r="QUW1339" s="62">
        <f t="shared" si="1749"/>
        <v>0</v>
      </c>
      <c r="QUX1339" s="62">
        <f t="shared" si="1749"/>
        <v>0</v>
      </c>
      <c r="QUY1339" s="62">
        <f t="shared" si="1749"/>
        <v>0</v>
      </c>
      <c r="QUZ1339" s="62">
        <f t="shared" si="1749"/>
        <v>1000000</v>
      </c>
      <c r="QVF1339" s="62" t="s">
        <v>185</v>
      </c>
      <c r="QVG1339" s="62" t="s">
        <v>186</v>
      </c>
      <c r="QVH1339" s="62">
        <f t="shared" ref="QVH1339:QVP1339" si="1750">QVH1333</f>
        <v>1000000</v>
      </c>
      <c r="QVI1339" s="62">
        <f t="shared" si="1750"/>
        <v>0</v>
      </c>
      <c r="QVJ1339" s="62">
        <f t="shared" si="1750"/>
        <v>0</v>
      </c>
      <c r="QVK1339" s="62">
        <f t="shared" si="1750"/>
        <v>1000000</v>
      </c>
      <c r="QVL1339" s="62">
        <f t="shared" si="1750"/>
        <v>0</v>
      </c>
      <c r="QVM1339" s="62">
        <f t="shared" si="1750"/>
        <v>0</v>
      </c>
      <c r="QVN1339" s="62">
        <f t="shared" si="1750"/>
        <v>0</v>
      </c>
      <c r="QVO1339" s="62">
        <f t="shared" si="1750"/>
        <v>0</v>
      </c>
      <c r="QVP1339" s="62">
        <f t="shared" si="1750"/>
        <v>1000000</v>
      </c>
      <c r="QVV1339" s="62" t="s">
        <v>185</v>
      </c>
      <c r="QVW1339" s="62" t="s">
        <v>186</v>
      </c>
      <c r="QVX1339" s="62">
        <f t="shared" ref="QVX1339:QWF1339" si="1751">QVX1333</f>
        <v>1000000</v>
      </c>
      <c r="QVY1339" s="62">
        <f t="shared" si="1751"/>
        <v>0</v>
      </c>
      <c r="QVZ1339" s="62">
        <f t="shared" si="1751"/>
        <v>0</v>
      </c>
      <c r="QWA1339" s="62">
        <f t="shared" si="1751"/>
        <v>1000000</v>
      </c>
      <c r="QWB1339" s="62">
        <f t="shared" si="1751"/>
        <v>0</v>
      </c>
      <c r="QWC1339" s="62">
        <f t="shared" si="1751"/>
        <v>0</v>
      </c>
      <c r="QWD1339" s="62">
        <f t="shared" si="1751"/>
        <v>0</v>
      </c>
      <c r="QWE1339" s="62">
        <f t="shared" si="1751"/>
        <v>0</v>
      </c>
      <c r="QWF1339" s="62">
        <f t="shared" si="1751"/>
        <v>1000000</v>
      </c>
      <c r="QWL1339" s="62" t="s">
        <v>185</v>
      </c>
      <c r="QWM1339" s="62" t="s">
        <v>186</v>
      </c>
      <c r="QWN1339" s="62">
        <f t="shared" ref="QWN1339:QWV1339" si="1752">QWN1333</f>
        <v>1000000</v>
      </c>
      <c r="QWO1339" s="62">
        <f t="shared" si="1752"/>
        <v>0</v>
      </c>
      <c r="QWP1339" s="62">
        <f t="shared" si="1752"/>
        <v>0</v>
      </c>
      <c r="QWQ1339" s="62">
        <f t="shared" si="1752"/>
        <v>1000000</v>
      </c>
      <c r="QWR1339" s="62">
        <f t="shared" si="1752"/>
        <v>0</v>
      </c>
      <c r="QWS1339" s="62">
        <f t="shared" si="1752"/>
        <v>0</v>
      </c>
      <c r="QWT1339" s="62">
        <f t="shared" si="1752"/>
        <v>0</v>
      </c>
      <c r="QWU1339" s="62">
        <f t="shared" si="1752"/>
        <v>0</v>
      </c>
      <c r="QWV1339" s="62">
        <f t="shared" si="1752"/>
        <v>1000000</v>
      </c>
      <c r="QXB1339" s="62" t="s">
        <v>185</v>
      </c>
      <c r="QXC1339" s="62" t="s">
        <v>186</v>
      </c>
      <c r="QXD1339" s="62">
        <f t="shared" ref="QXD1339:QXL1339" si="1753">QXD1333</f>
        <v>1000000</v>
      </c>
      <c r="QXE1339" s="62">
        <f t="shared" si="1753"/>
        <v>0</v>
      </c>
      <c r="QXF1339" s="62">
        <f t="shared" si="1753"/>
        <v>0</v>
      </c>
      <c r="QXG1339" s="62">
        <f t="shared" si="1753"/>
        <v>1000000</v>
      </c>
      <c r="QXH1339" s="62">
        <f t="shared" si="1753"/>
        <v>0</v>
      </c>
      <c r="QXI1339" s="62">
        <f t="shared" si="1753"/>
        <v>0</v>
      </c>
      <c r="QXJ1339" s="62">
        <f t="shared" si="1753"/>
        <v>0</v>
      </c>
      <c r="QXK1339" s="62">
        <f t="shared" si="1753"/>
        <v>0</v>
      </c>
      <c r="QXL1339" s="62">
        <f t="shared" si="1753"/>
        <v>1000000</v>
      </c>
      <c r="QXR1339" s="62" t="s">
        <v>185</v>
      </c>
      <c r="QXS1339" s="62" t="s">
        <v>186</v>
      </c>
      <c r="QXT1339" s="62">
        <f t="shared" ref="QXT1339:QYB1339" si="1754">QXT1333</f>
        <v>1000000</v>
      </c>
      <c r="QXU1339" s="62">
        <f t="shared" si="1754"/>
        <v>0</v>
      </c>
      <c r="QXV1339" s="62">
        <f t="shared" si="1754"/>
        <v>0</v>
      </c>
      <c r="QXW1339" s="62">
        <f t="shared" si="1754"/>
        <v>1000000</v>
      </c>
      <c r="QXX1339" s="62">
        <f t="shared" si="1754"/>
        <v>0</v>
      </c>
      <c r="QXY1339" s="62">
        <f t="shared" si="1754"/>
        <v>0</v>
      </c>
      <c r="QXZ1339" s="62">
        <f t="shared" si="1754"/>
        <v>0</v>
      </c>
      <c r="QYA1339" s="62">
        <f t="shared" si="1754"/>
        <v>0</v>
      </c>
      <c r="QYB1339" s="62">
        <f t="shared" si="1754"/>
        <v>1000000</v>
      </c>
      <c r="QYH1339" s="62" t="s">
        <v>185</v>
      </c>
      <c r="QYI1339" s="62" t="s">
        <v>186</v>
      </c>
      <c r="QYJ1339" s="62">
        <f t="shared" ref="QYJ1339:QYR1339" si="1755">QYJ1333</f>
        <v>1000000</v>
      </c>
      <c r="QYK1339" s="62">
        <f t="shared" si="1755"/>
        <v>0</v>
      </c>
      <c r="QYL1339" s="62">
        <f t="shared" si="1755"/>
        <v>0</v>
      </c>
      <c r="QYM1339" s="62">
        <f t="shared" si="1755"/>
        <v>1000000</v>
      </c>
      <c r="QYN1339" s="62">
        <f t="shared" si="1755"/>
        <v>0</v>
      </c>
      <c r="QYO1339" s="62">
        <f t="shared" si="1755"/>
        <v>0</v>
      </c>
      <c r="QYP1339" s="62">
        <f t="shared" si="1755"/>
        <v>0</v>
      </c>
      <c r="QYQ1339" s="62">
        <f t="shared" si="1755"/>
        <v>0</v>
      </c>
      <c r="QYR1339" s="62">
        <f t="shared" si="1755"/>
        <v>1000000</v>
      </c>
      <c r="QYX1339" s="62" t="s">
        <v>185</v>
      </c>
      <c r="QYY1339" s="62" t="s">
        <v>186</v>
      </c>
      <c r="QYZ1339" s="62">
        <f t="shared" ref="QYZ1339:QZH1339" si="1756">QYZ1333</f>
        <v>1000000</v>
      </c>
      <c r="QZA1339" s="62">
        <f t="shared" si="1756"/>
        <v>0</v>
      </c>
      <c r="QZB1339" s="62">
        <f t="shared" si="1756"/>
        <v>0</v>
      </c>
      <c r="QZC1339" s="62">
        <f t="shared" si="1756"/>
        <v>1000000</v>
      </c>
      <c r="QZD1339" s="62">
        <f t="shared" si="1756"/>
        <v>0</v>
      </c>
      <c r="QZE1339" s="62">
        <f t="shared" si="1756"/>
        <v>0</v>
      </c>
      <c r="QZF1339" s="62">
        <f t="shared" si="1756"/>
        <v>0</v>
      </c>
      <c r="QZG1339" s="62">
        <f t="shared" si="1756"/>
        <v>0</v>
      </c>
      <c r="QZH1339" s="62">
        <f t="shared" si="1756"/>
        <v>1000000</v>
      </c>
      <c r="QZN1339" s="62" t="s">
        <v>185</v>
      </c>
      <c r="QZO1339" s="62" t="s">
        <v>186</v>
      </c>
      <c r="QZP1339" s="62">
        <f t="shared" ref="QZP1339:QZX1339" si="1757">QZP1333</f>
        <v>1000000</v>
      </c>
      <c r="QZQ1339" s="62">
        <f t="shared" si="1757"/>
        <v>0</v>
      </c>
      <c r="QZR1339" s="62">
        <f t="shared" si="1757"/>
        <v>0</v>
      </c>
      <c r="QZS1339" s="62">
        <f t="shared" si="1757"/>
        <v>1000000</v>
      </c>
      <c r="QZT1339" s="62">
        <f t="shared" si="1757"/>
        <v>0</v>
      </c>
      <c r="QZU1339" s="62">
        <f t="shared" si="1757"/>
        <v>0</v>
      </c>
      <c r="QZV1339" s="62">
        <f t="shared" si="1757"/>
        <v>0</v>
      </c>
      <c r="QZW1339" s="62">
        <f t="shared" si="1757"/>
        <v>0</v>
      </c>
      <c r="QZX1339" s="62">
        <f t="shared" si="1757"/>
        <v>1000000</v>
      </c>
      <c r="RAD1339" s="62" t="s">
        <v>185</v>
      </c>
      <c r="RAE1339" s="62" t="s">
        <v>186</v>
      </c>
      <c r="RAF1339" s="62">
        <f t="shared" ref="RAF1339:RAN1339" si="1758">RAF1333</f>
        <v>1000000</v>
      </c>
      <c r="RAG1339" s="62">
        <f t="shared" si="1758"/>
        <v>0</v>
      </c>
      <c r="RAH1339" s="62">
        <f t="shared" si="1758"/>
        <v>0</v>
      </c>
      <c r="RAI1339" s="62">
        <f t="shared" si="1758"/>
        <v>1000000</v>
      </c>
      <c r="RAJ1339" s="62">
        <f t="shared" si="1758"/>
        <v>0</v>
      </c>
      <c r="RAK1339" s="62">
        <f t="shared" si="1758"/>
        <v>0</v>
      </c>
      <c r="RAL1339" s="62">
        <f t="shared" si="1758"/>
        <v>0</v>
      </c>
      <c r="RAM1339" s="62">
        <f t="shared" si="1758"/>
        <v>0</v>
      </c>
      <c r="RAN1339" s="62">
        <f t="shared" si="1758"/>
        <v>1000000</v>
      </c>
      <c r="RAT1339" s="62" t="s">
        <v>185</v>
      </c>
      <c r="RAU1339" s="62" t="s">
        <v>186</v>
      </c>
      <c r="RAV1339" s="62">
        <f t="shared" ref="RAV1339:RBD1339" si="1759">RAV1333</f>
        <v>1000000</v>
      </c>
      <c r="RAW1339" s="62">
        <f t="shared" si="1759"/>
        <v>0</v>
      </c>
      <c r="RAX1339" s="62">
        <f t="shared" si="1759"/>
        <v>0</v>
      </c>
      <c r="RAY1339" s="62">
        <f t="shared" si="1759"/>
        <v>1000000</v>
      </c>
      <c r="RAZ1339" s="62">
        <f t="shared" si="1759"/>
        <v>0</v>
      </c>
      <c r="RBA1339" s="62">
        <f t="shared" si="1759"/>
        <v>0</v>
      </c>
      <c r="RBB1339" s="62">
        <f t="shared" si="1759"/>
        <v>0</v>
      </c>
      <c r="RBC1339" s="62">
        <f t="shared" si="1759"/>
        <v>0</v>
      </c>
      <c r="RBD1339" s="62">
        <f t="shared" si="1759"/>
        <v>1000000</v>
      </c>
      <c r="RBJ1339" s="62" t="s">
        <v>185</v>
      </c>
      <c r="RBK1339" s="62" t="s">
        <v>186</v>
      </c>
      <c r="RBL1339" s="62">
        <f t="shared" ref="RBL1339:RBT1339" si="1760">RBL1333</f>
        <v>1000000</v>
      </c>
      <c r="RBM1339" s="62">
        <f t="shared" si="1760"/>
        <v>0</v>
      </c>
      <c r="RBN1339" s="62">
        <f t="shared" si="1760"/>
        <v>0</v>
      </c>
      <c r="RBO1339" s="62">
        <f t="shared" si="1760"/>
        <v>1000000</v>
      </c>
      <c r="RBP1339" s="62">
        <f t="shared" si="1760"/>
        <v>0</v>
      </c>
      <c r="RBQ1339" s="62">
        <f t="shared" si="1760"/>
        <v>0</v>
      </c>
      <c r="RBR1339" s="62">
        <f t="shared" si="1760"/>
        <v>0</v>
      </c>
      <c r="RBS1339" s="62">
        <f t="shared" si="1760"/>
        <v>0</v>
      </c>
      <c r="RBT1339" s="62">
        <f t="shared" si="1760"/>
        <v>1000000</v>
      </c>
      <c r="RBZ1339" s="62" t="s">
        <v>185</v>
      </c>
      <c r="RCA1339" s="62" t="s">
        <v>186</v>
      </c>
      <c r="RCB1339" s="62">
        <f t="shared" ref="RCB1339:RCJ1339" si="1761">RCB1333</f>
        <v>1000000</v>
      </c>
      <c r="RCC1339" s="62">
        <f t="shared" si="1761"/>
        <v>0</v>
      </c>
      <c r="RCD1339" s="62">
        <f t="shared" si="1761"/>
        <v>0</v>
      </c>
      <c r="RCE1339" s="62">
        <f t="shared" si="1761"/>
        <v>1000000</v>
      </c>
      <c r="RCF1339" s="62">
        <f t="shared" si="1761"/>
        <v>0</v>
      </c>
      <c r="RCG1339" s="62">
        <f t="shared" si="1761"/>
        <v>0</v>
      </c>
      <c r="RCH1339" s="62">
        <f t="shared" si="1761"/>
        <v>0</v>
      </c>
      <c r="RCI1339" s="62">
        <f t="shared" si="1761"/>
        <v>0</v>
      </c>
      <c r="RCJ1339" s="62">
        <f t="shared" si="1761"/>
        <v>1000000</v>
      </c>
      <c r="RCP1339" s="62" t="s">
        <v>185</v>
      </c>
      <c r="RCQ1339" s="62" t="s">
        <v>186</v>
      </c>
      <c r="RCR1339" s="62">
        <f t="shared" ref="RCR1339:RCZ1339" si="1762">RCR1333</f>
        <v>1000000</v>
      </c>
      <c r="RCS1339" s="62">
        <f t="shared" si="1762"/>
        <v>0</v>
      </c>
      <c r="RCT1339" s="62">
        <f t="shared" si="1762"/>
        <v>0</v>
      </c>
      <c r="RCU1339" s="62">
        <f t="shared" si="1762"/>
        <v>1000000</v>
      </c>
      <c r="RCV1339" s="62">
        <f t="shared" si="1762"/>
        <v>0</v>
      </c>
      <c r="RCW1339" s="62">
        <f t="shared" si="1762"/>
        <v>0</v>
      </c>
      <c r="RCX1339" s="62">
        <f t="shared" si="1762"/>
        <v>0</v>
      </c>
      <c r="RCY1339" s="62">
        <f t="shared" si="1762"/>
        <v>0</v>
      </c>
      <c r="RCZ1339" s="62">
        <f t="shared" si="1762"/>
        <v>1000000</v>
      </c>
      <c r="RDF1339" s="62" t="s">
        <v>185</v>
      </c>
      <c r="RDG1339" s="62" t="s">
        <v>186</v>
      </c>
      <c r="RDH1339" s="62">
        <f>RDH1333</f>
        <v>1000000</v>
      </c>
      <c r="RDI1339" s="62">
        <f>RDI1333</f>
        <v>0</v>
      </c>
      <c r="RDJ1339" s="62">
        <f>RDJ1333</f>
        <v>0</v>
      </c>
      <c r="RDK1339" s="62">
        <f>RDK1333</f>
        <v>1000000</v>
      </c>
      <c r="RDL1339" s="62">
        <f>RDL1333</f>
        <v>0</v>
      </c>
      <c r="RDM1339" s="62">
        <f>RDM1333</f>
        <v>0</v>
      </c>
      <c r="RDN1339" s="62">
        <f>RDN1333</f>
        <v>0</v>
      </c>
      <c r="RDO1339" s="62">
        <f>RDO1333</f>
        <v>0</v>
      </c>
      <c r="RDP1339" s="62">
        <f>RDP1333</f>
        <v>1000000</v>
      </c>
      <c r="RDV1339" s="62" t="s">
        <v>185</v>
      </c>
      <c r="RDW1339" s="62" t="s">
        <v>186</v>
      </c>
      <c r="RDX1339" s="62">
        <f t="shared" ref="RDX1339:REF1339" si="1763">RDX1333</f>
        <v>1000000</v>
      </c>
      <c r="RDY1339" s="62">
        <f t="shared" si="1763"/>
        <v>0</v>
      </c>
      <c r="RDZ1339" s="62">
        <f t="shared" si="1763"/>
        <v>0</v>
      </c>
      <c r="REA1339" s="62">
        <f t="shared" si="1763"/>
        <v>1000000</v>
      </c>
      <c r="REB1339" s="62">
        <f t="shared" si="1763"/>
        <v>0</v>
      </c>
      <c r="REC1339" s="62">
        <f t="shared" si="1763"/>
        <v>0</v>
      </c>
      <c r="RED1339" s="62">
        <f t="shared" si="1763"/>
        <v>0</v>
      </c>
      <c r="REE1339" s="62">
        <f t="shared" si="1763"/>
        <v>0</v>
      </c>
      <c r="REF1339" s="62">
        <f t="shared" si="1763"/>
        <v>1000000</v>
      </c>
      <c r="REL1339" s="62" t="s">
        <v>185</v>
      </c>
      <c r="REM1339" s="62" t="s">
        <v>186</v>
      </c>
      <c r="REN1339" s="62">
        <f t="shared" ref="REN1339:REV1339" si="1764">REN1333</f>
        <v>1000000</v>
      </c>
      <c r="REO1339" s="62">
        <f t="shared" si="1764"/>
        <v>0</v>
      </c>
      <c r="REP1339" s="62">
        <f t="shared" si="1764"/>
        <v>0</v>
      </c>
      <c r="REQ1339" s="62">
        <f t="shared" si="1764"/>
        <v>1000000</v>
      </c>
      <c r="RER1339" s="62">
        <f t="shared" si="1764"/>
        <v>0</v>
      </c>
      <c r="RES1339" s="62">
        <f t="shared" si="1764"/>
        <v>0</v>
      </c>
      <c r="RET1339" s="62">
        <f t="shared" si="1764"/>
        <v>0</v>
      </c>
      <c r="REU1339" s="62">
        <f t="shared" si="1764"/>
        <v>0</v>
      </c>
      <c r="REV1339" s="62">
        <f t="shared" si="1764"/>
        <v>1000000</v>
      </c>
      <c r="RFB1339" s="62" t="s">
        <v>185</v>
      </c>
      <c r="RFC1339" s="62" t="s">
        <v>186</v>
      </c>
      <c r="RFD1339" s="62">
        <f t="shared" ref="RFD1339:RFL1339" si="1765">RFD1333</f>
        <v>1000000</v>
      </c>
      <c r="RFE1339" s="62">
        <f t="shared" si="1765"/>
        <v>0</v>
      </c>
      <c r="RFF1339" s="62">
        <f t="shared" si="1765"/>
        <v>0</v>
      </c>
      <c r="RFG1339" s="62">
        <f t="shared" si="1765"/>
        <v>1000000</v>
      </c>
      <c r="RFH1339" s="62">
        <f t="shared" si="1765"/>
        <v>0</v>
      </c>
      <c r="RFI1339" s="62">
        <f t="shared" si="1765"/>
        <v>0</v>
      </c>
      <c r="RFJ1339" s="62">
        <f t="shared" si="1765"/>
        <v>0</v>
      </c>
      <c r="RFK1339" s="62">
        <f t="shared" si="1765"/>
        <v>0</v>
      </c>
      <c r="RFL1339" s="62">
        <f t="shared" si="1765"/>
        <v>1000000</v>
      </c>
      <c r="RFR1339" s="62" t="s">
        <v>185</v>
      </c>
      <c r="RFS1339" s="62" t="s">
        <v>186</v>
      </c>
      <c r="RFT1339" s="62">
        <f t="shared" ref="RFT1339:RGB1339" si="1766">RFT1333</f>
        <v>1000000</v>
      </c>
      <c r="RFU1339" s="62">
        <f t="shared" si="1766"/>
        <v>0</v>
      </c>
      <c r="RFV1339" s="62">
        <f t="shared" si="1766"/>
        <v>0</v>
      </c>
      <c r="RFW1339" s="62">
        <f t="shared" si="1766"/>
        <v>1000000</v>
      </c>
      <c r="RFX1339" s="62">
        <f t="shared" si="1766"/>
        <v>0</v>
      </c>
      <c r="RFY1339" s="62">
        <f t="shared" si="1766"/>
        <v>0</v>
      </c>
      <c r="RFZ1339" s="62">
        <f t="shared" si="1766"/>
        <v>0</v>
      </c>
      <c r="RGA1339" s="62">
        <f t="shared" si="1766"/>
        <v>0</v>
      </c>
      <c r="RGB1339" s="62">
        <f t="shared" si="1766"/>
        <v>1000000</v>
      </c>
      <c r="RGH1339" s="62" t="s">
        <v>185</v>
      </c>
      <c r="RGI1339" s="62" t="s">
        <v>186</v>
      </c>
      <c r="RGJ1339" s="62">
        <f t="shared" ref="RGJ1339:RGR1339" si="1767">RGJ1333</f>
        <v>1000000</v>
      </c>
      <c r="RGK1339" s="62">
        <f t="shared" si="1767"/>
        <v>0</v>
      </c>
      <c r="RGL1339" s="62">
        <f t="shared" si="1767"/>
        <v>0</v>
      </c>
      <c r="RGM1339" s="62">
        <f t="shared" si="1767"/>
        <v>1000000</v>
      </c>
      <c r="RGN1339" s="62">
        <f t="shared" si="1767"/>
        <v>0</v>
      </c>
      <c r="RGO1339" s="62">
        <f t="shared" si="1767"/>
        <v>0</v>
      </c>
      <c r="RGP1339" s="62">
        <f t="shared" si="1767"/>
        <v>0</v>
      </c>
      <c r="RGQ1339" s="62">
        <f t="shared" si="1767"/>
        <v>0</v>
      </c>
      <c r="RGR1339" s="62">
        <f t="shared" si="1767"/>
        <v>1000000</v>
      </c>
      <c r="RGX1339" s="62" t="s">
        <v>185</v>
      </c>
      <c r="RGY1339" s="62" t="s">
        <v>186</v>
      </c>
      <c r="RGZ1339" s="62">
        <f t="shared" ref="RGZ1339:RHH1339" si="1768">RGZ1333</f>
        <v>1000000</v>
      </c>
      <c r="RHA1339" s="62">
        <f t="shared" si="1768"/>
        <v>0</v>
      </c>
      <c r="RHB1339" s="62">
        <f t="shared" si="1768"/>
        <v>0</v>
      </c>
      <c r="RHC1339" s="62">
        <f t="shared" si="1768"/>
        <v>1000000</v>
      </c>
      <c r="RHD1339" s="62">
        <f t="shared" si="1768"/>
        <v>0</v>
      </c>
      <c r="RHE1339" s="62">
        <f t="shared" si="1768"/>
        <v>0</v>
      </c>
      <c r="RHF1339" s="62">
        <f t="shared" si="1768"/>
        <v>0</v>
      </c>
      <c r="RHG1339" s="62">
        <f t="shared" si="1768"/>
        <v>0</v>
      </c>
      <c r="RHH1339" s="62">
        <f t="shared" si="1768"/>
        <v>1000000</v>
      </c>
      <c r="RHN1339" s="62" t="s">
        <v>185</v>
      </c>
      <c r="RHO1339" s="62" t="s">
        <v>186</v>
      </c>
      <c r="RHP1339" s="62">
        <f t="shared" ref="RHP1339:RHX1339" si="1769">RHP1333</f>
        <v>1000000</v>
      </c>
      <c r="RHQ1339" s="62">
        <f t="shared" si="1769"/>
        <v>0</v>
      </c>
      <c r="RHR1339" s="62">
        <f t="shared" si="1769"/>
        <v>0</v>
      </c>
      <c r="RHS1339" s="62">
        <f t="shared" si="1769"/>
        <v>1000000</v>
      </c>
      <c r="RHT1339" s="62">
        <f t="shared" si="1769"/>
        <v>0</v>
      </c>
      <c r="RHU1339" s="62">
        <f t="shared" si="1769"/>
        <v>0</v>
      </c>
      <c r="RHV1339" s="62">
        <f t="shared" si="1769"/>
        <v>0</v>
      </c>
      <c r="RHW1339" s="62">
        <f t="shared" si="1769"/>
        <v>0</v>
      </c>
      <c r="RHX1339" s="62">
        <f t="shared" si="1769"/>
        <v>1000000</v>
      </c>
      <c r="RID1339" s="62" t="s">
        <v>185</v>
      </c>
      <c r="RIE1339" s="62" t="s">
        <v>186</v>
      </c>
      <c r="RIF1339" s="62">
        <f t="shared" ref="RIF1339:RIN1339" si="1770">RIF1333</f>
        <v>1000000</v>
      </c>
      <c r="RIG1339" s="62">
        <f t="shared" si="1770"/>
        <v>0</v>
      </c>
      <c r="RIH1339" s="62">
        <f t="shared" si="1770"/>
        <v>0</v>
      </c>
      <c r="RII1339" s="62">
        <f t="shared" si="1770"/>
        <v>1000000</v>
      </c>
      <c r="RIJ1339" s="62">
        <f t="shared" si="1770"/>
        <v>0</v>
      </c>
      <c r="RIK1339" s="62">
        <f t="shared" si="1770"/>
        <v>0</v>
      </c>
      <c r="RIL1339" s="62">
        <f t="shared" si="1770"/>
        <v>0</v>
      </c>
      <c r="RIM1339" s="62">
        <f t="shared" si="1770"/>
        <v>0</v>
      </c>
      <c r="RIN1339" s="62">
        <f t="shared" si="1770"/>
        <v>1000000</v>
      </c>
      <c r="RIT1339" s="62" t="s">
        <v>185</v>
      </c>
      <c r="RIU1339" s="62" t="s">
        <v>186</v>
      </c>
      <c r="RIV1339" s="62">
        <f t="shared" ref="RIV1339:RJD1339" si="1771">RIV1333</f>
        <v>1000000</v>
      </c>
      <c r="RIW1339" s="62">
        <f t="shared" si="1771"/>
        <v>0</v>
      </c>
      <c r="RIX1339" s="62">
        <f t="shared" si="1771"/>
        <v>0</v>
      </c>
      <c r="RIY1339" s="62">
        <f t="shared" si="1771"/>
        <v>1000000</v>
      </c>
      <c r="RIZ1339" s="62">
        <f t="shared" si="1771"/>
        <v>0</v>
      </c>
      <c r="RJA1339" s="62">
        <f t="shared" si="1771"/>
        <v>0</v>
      </c>
      <c r="RJB1339" s="62">
        <f t="shared" si="1771"/>
        <v>0</v>
      </c>
      <c r="RJC1339" s="62">
        <f t="shared" si="1771"/>
        <v>0</v>
      </c>
      <c r="RJD1339" s="62">
        <f t="shared" si="1771"/>
        <v>1000000</v>
      </c>
      <c r="RJJ1339" s="62" t="s">
        <v>185</v>
      </c>
      <c r="RJK1339" s="62" t="s">
        <v>186</v>
      </c>
      <c r="RJL1339" s="62">
        <f t="shared" ref="RJL1339:RJT1339" si="1772">RJL1333</f>
        <v>1000000</v>
      </c>
      <c r="RJM1339" s="62">
        <f t="shared" si="1772"/>
        <v>0</v>
      </c>
      <c r="RJN1339" s="62">
        <f t="shared" si="1772"/>
        <v>0</v>
      </c>
      <c r="RJO1339" s="62">
        <f t="shared" si="1772"/>
        <v>1000000</v>
      </c>
      <c r="RJP1339" s="62">
        <f t="shared" si="1772"/>
        <v>0</v>
      </c>
      <c r="RJQ1339" s="62">
        <f t="shared" si="1772"/>
        <v>0</v>
      </c>
      <c r="RJR1339" s="62">
        <f t="shared" si="1772"/>
        <v>0</v>
      </c>
      <c r="RJS1339" s="62">
        <f t="shared" si="1772"/>
        <v>0</v>
      </c>
      <c r="RJT1339" s="62">
        <f t="shared" si="1772"/>
        <v>1000000</v>
      </c>
      <c r="RJZ1339" s="62" t="s">
        <v>185</v>
      </c>
      <c r="RKA1339" s="62" t="s">
        <v>186</v>
      </c>
      <c r="RKB1339" s="62">
        <f t="shared" ref="RKB1339:RKJ1339" si="1773">RKB1333</f>
        <v>1000000</v>
      </c>
      <c r="RKC1339" s="62">
        <f t="shared" si="1773"/>
        <v>0</v>
      </c>
      <c r="RKD1339" s="62">
        <f t="shared" si="1773"/>
        <v>0</v>
      </c>
      <c r="RKE1339" s="62">
        <f t="shared" si="1773"/>
        <v>1000000</v>
      </c>
      <c r="RKF1339" s="62">
        <f t="shared" si="1773"/>
        <v>0</v>
      </c>
      <c r="RKG1339" s="62">
        <f t="shared" si="1773"/>
        <v>0</v>
      </c>
      <c r="RKH1339" s="62">
        <f t="shared" si="1773"/>
        <v>0</v>
      </c>
      <c r="RKI1339" s="62">
        <f t="shared" si="1773"/>
        <v>0</v>
      </c>
      <c r="RKJ1339" s="62">
        <f t="shared" si="1773"/>
        <v>1000000</v>
      </c>
      <c r="RKP1339" s="62" t="s">
        <v>185</v>
      </c>
      <c r="RKQ1339" s="62" t="s">
        <v>186</v>
      </c>
      <c r="RKR1339" s="62">
        <f t="shared" ref="RKR1339:RKZ1339" si="1774">RKR1333</f>
        <v>1000000</v>
      </c>
      <c r="RKS1339" s="62">
        <f t="shared" si="1774"/>
        <v>0</v>
      </c>
      <c r="RKT1339" s="62">
        <f t="shared" si="1774"/>
        <v>0</v>
      </c>
      <c r="RKU1339" s="62">
        <f t="shared" si="1774"/>
        <v>1000000</v>
      </c>
      <c r="RKV1339" s="62">
        <f t="shared" si="1774"/>
        <v>0</v>
      </c>
      <c r="RKW1339" s="62">
        <f t="shared" si="1774"/>
        <v>0</v>
      </c>
      <c r="RKX1339" s="62">
        <f t="shared" si="1774"/>
        <v>0</v>
      </c>
      <c r="RKY1339" s="62">
        <f t="shared" si="1774"/>
        <v>0</v>
      </c>
      <c r="RKZ1339" s="62">
        <f t="shared" si="1774"/>
        <v>1000000</v>
      </c>
      <c r="RLF1339" s="62" t="s">
        <v>185</v>
      </c>
      <c r="RLG1339" s="62" t="s">
        <v>186</v>
      </c>
      <c r="RLH1339" s="62">
        <f t="shared" ref="RLH1339:RLP1339" si="1775">RLH1333</f>
        <v>1000000</v>
      </c>
      <c r="RLI1339" s="62">
        <f t="shared" si="1775"/>
        <v>0</v>
      </c>
      <c r="RLJ1339" s="62">
        <f t="shared" si="1775"/>
        <v>0</v>
      </c>
      <c r="RLK1339" s="62">
        <f t="shared" si="1775"/>
        <v>1000000</v>
      </c>
      <c r="RLL1339" s="62">
        <f t="shared" si="1775"/>
        <v>0</v>
      </c>
      <c r="RLM1339" s="62">
        <f t="shared" si="1775"/>
        <v>0</v>
      </c>
      <c r="RLN1339" s="62">
        <f t="shared" si="1775"/>
        <v>0</v>
      </c>
      <c r="RLO1339" s="62">
        <f t="shared" si="1775"/>
        <v>0</v>
      </c>
      <c r="RLP1339" s="62">
        <f t="shared" si="1775"/>
        <v>1000000</v>
      </c>
      <c r="RLV1339" s="62" t="s">
        <v>185</v>
      </c>
      <c r="RLW1339" s="62" t="s">
        <v>186</v>
      </c>
      <c r="RLX1339" s="62">
        <f t="shared" ref="RLX1339:RMF1339" si="1776">RLX1333</f>
        <v>1000000</v>
      </c>
      <c r="RLY1339" s="62">
        <f t="shared" si="1776"/>
        <v>0</v>
      </c>
      <c r="RLZ1339" s="62">
        <f t="shared" si="1776"/>
        <v>0</v>
      </c>
      <c r="RMA1339" s="62">
        <f t="shared" si="1776"/>
        <v>1000000</v>
      </c>
      <c r="RMB1339" s="62">
        <f t="shared" si="1776"/>
        <v>0</v>
      </c>
      <c r="RMC1339" s="62">
        <f t="shared" si="1776"/>
        <v>0</v>
      </c>
      <c r="RMD1339" s="62">
        <f t="shared" si="1776"/>
        <v>0</v>
      </c>
      <c r="RME1339" s="62">
        <f t="shared" si="1776"/>
        <v>0</v>
      </c>
      <c r="RMF1339" s="62">
        <f t="shared" si="1776"/>
        <v>1000000</v>
      </c>
      <c r="RML1339" s="62" t="s">
        <v>185</v>
      </c>
      <c r="RMM1339" s="62" t="s">
        <v>186</v>
      </c>
      <c r="RMN1339" s="62">
        <f t="shared" ref="RMN1339:RMV1339" si="1777">RMN1333</f>
        <v>1000000</v>
      </c>
      <c r="RMO1339" s="62">
        <f t="shared" si="1777"/>
        <v>0</v>
      </c>
      <c r="RMP1339" s="62">
        <f t="shared" si="1777"/>
        <v>0</v>
      </c>
      <c r="RMQ1339" s="62">
        <f t="shared" si="1777"/>
        <v>1000000</v>
      </c>
      <c r="RMR1339" s="62">
        <f t="shared" si="1777"/>
        <v>0</v>
      </c>
      <c r="RMS1339" s="62">
        <f t="shared" si="1777"/>
        <v>0</v>
      </c>
      <c r="RMT1339" s="62">
        <f t="shared" si="1777"/>
        <v>0</v>
      </c>
      <c r="RMU1339" s="62">
        <f t="shared" si="1777"/>
        <v>0</v>
      </c>
      <c r="RMV1339" s="62">
        <f t="shared" si="1777"/>
        <v>1000000</v>
      </c>
      <c r="RNB1339" s="62" t="s">
        <v>185</v>
      </c>
      <c r="RNC1339" s="62" t="s">
        <v>186</v>
      </c>
      <c r="RND1339" s="62">
        <f t="shared" ref="RND1339:RNL1339" si="1778">RND1333</f>
        <v>1000000</v>
      </c>
      <c r="RNE1339" s="62">
        <f t="shared" si="1778"/>
        <v>0</v>
      </c>
      <c r="RNF1339" s="62">
        <f t="shared" si="1778"/>
        <v>0</v>
      </c>
      <c r="RNG1339" s="62">
        <f t="shared" si="1778"/>
        <v>1000000</v>
      </c>
      <c r="RNH1339" s="62">
        <f t="shared" si="1778"/>
        <v>0</v>
      </c>
      <c r="RNI1339" s="62">
        <f t="shared" si="1778"/>
        <v>0</v>
      </c>
      <c r="RNJ1339" s="62">
        <f t="shared" si="1778"/>
        <v>0</v>
      </c>
      <c r="RNK1339" s="62">
        <f t="shared" si="1778"/>
        <v>0</v>
      </c>
      <c r="RNL1339" s="62">
        <f t="shared" si="1778"/>
        <v>1000000</v>
      </c>
      <c r="RNR1339" s="62" t="s">
        <v>185</v>
      </c>
      <c r="RNS1339" s="62" t="s">
        <v>186</v>
      </c>
      <c r="RNT1339" s="62">
        <f t="shared" ref="RNT1339:ROB1339" si="1779">RNT1333</f>
        <v>1000000</v>
      </c>
      <c r="RNU1339" s="62">
        <f t="shared" si="1779"/>
        <v>0</v>
      </c>
      <c r="RNV1339" s="62">
        <f t="shared" si="1779"/>
        <v>0</v>
      </c>
      <c r="RNW1339" s="62">
        <f t="shared" si="1779"/>
        <v>1000000</v>
      </c>
      <c r="RNX1339" s="62">
        <f t="shared" si="1779"/>
        <v>0</v>
      </c>
      <c r="RNY1339" s="62">
        <f t="shared" si="1779"/>
        <v>0</v>
      </c>
      <c r="RNZ1339" s="62">
        <f t="shared" si="1779"/>
        <v>0</v>
      </c>
      <c r="ROA1339" s="62">
        <f t="shared" si="1779"/>
        <v>0</v>
      </c>
      <c r="ROB1339" s="62">
        <f t="shared" si="1779"/>
        <v>1000000</v>
      </c>
      <c r="ROH1339" s="62" t="s">
        <v>185</v>
      </c>
      <c r="ROI1339" s="62" t="s">
        <v>186</v>
      </c>
      <c r="ROJ1339" s="62">
        <f t="shared" ref="ROJ1339:ROR1339" si="1780">ROJ1333</f>
        <v>1000000</v>
      </c>
      <c r="ROK1339" s="62">
        <f t="shared" si="1780"/>
        <v>0</v>
      </c>
      <c r="ROL1339" s="62">
        <f t="shared" si="1780"/>
        <v>0</v>
      </c>
      <c r="ROM1339" s="62">
        <f t="shared" si="1780"/>
        <v>1000000</v>
      </c>
      <c r="RON1339" s="62">
        <f t="shared" si="1780"/>
        <v>0</v>
      </c>
      <c r="ROO1339" s="62">
        <f t="shared" si="1780"/>
        <v>0</v>
      </c>
      <c r="ROP1339" s="62">
        <f t="shared" si="1780"/>
        <v>0</v>
      </c>
      <c r="ROQ1339" s="62">
        <f t="shared" si="1780"/>
        <v>0</v>
      </c>
      <c r="ROR1339" s="62">
        <f t="shared" si="1780"/>
        <v>1000000</v>
      </c>
      <c r="ROX1339" s="62" t="s">
        <v>185</v>
      </c>
      <c r="ROY1339" s="62" t="s">
        <v>186</v>
      </c>
      <c r="ROZ1339" s="62">
        <f t="shared" ref="ROZ1339:RPH1339" si="1781">ROZ1333</f>
        <v>1000000</v>
      </c>
      <c r="RPA1339" s="62">
        <f t="shared" si="1781"/>
        <v>0</v>
      </c>
      <c r="RPB1339" s="62">
        <f t="shared" si="1781"/>
        <v>0</v>
      </c>
      <c r="RPC1339" s="62">
        <f t="shared" si="1781"/>
        <v>1000000</v>
      </c>
      <c r="RPD1339" s="62">
        <f t="shared" si="1781"/>
        <v>0</v>
      </c>
      <c r="RPE1339" s="62">
        <f t="shared" si="1781"/>
        <v>0</v>
      </c>
      <c r="RPF1339" s="62">
        <f t="shared" si="1781"/>
        <v>0</v>
      </c>
      <c r="RPG1339" s="62">
        <f t="shared" si="1781"/>
        <v>0</v>
      </c>
      <c r="RPH1339" s="62">
        <f t="shared" si="1781"/>
        <v>1000000</v>
      </c>
      <c r="RPN1339" s="62" t="s">
        <v>185</v>
      </c>
      <c r="RPO1339" s="62" t="s">
        <v>186</v>
      </c>
      <c r="RPP1339" s="62">
        <f t="shared" ref="RPP1339:RPX1339" si="1782">RPP1333</f>
        <v>1000000</v>
      </c>
      <c r="RPQ1339" s="62">
        <f t="shared" si="1782"/>
        <v>0</v>
      </c>
      <c r="RPR1339" s="62">
        <f t="shared" si="1782"/>
        <v>0</v>
      </c>
      <c r="RPS1339" s="62">
        <f t="shared" si="1782"/>
        <v>1000000</v>
      </c>
      <c r="RPT1339" s="62">
        <f t="shared" si="1782"/>
        <v>0</v>
      </c>
      <c r="RPU1339" s="62">
        <f t="shared" si="1782"/>
        <v>0</v>
      </c>
      <c r="RPV1339" s="62">
        <f t="shared" si="1782"/>
        <v>0</v>
      </c>
      <c r="RPW1339" s="62">
        <f t="shared" si="1782"/>
        <v>0</v>
      </c>
      <c r="RPX1339" s="62">
        <f t="shared" si="1782"/>
        <v>1000000</v>
      </c>
      <c r="RQD1339" s="62" t="s">
        <v>185</v>
      </c>
      <c r="RQE1339" s="62" t="s">
        <v>186</v>
      </c>
      <c r="RQF1339" s="62">
        <f t="shared" ref="RQF1339:RQN1339" si="1783">RQF1333</f>
        <v>1000000</v>
      </c>
      <c r="RQG1339" s="62">
        <f t="shared" si="1783"/>
        <v>0</v>
      </c>
      <c r="RQH1339" s="62">
        <f t="shared" si="1783"/>
        <v>0</v>
      </c>
      <c r="RQI1339" s="62">
        <f t="shared" si="1783"/>
        <v>1000000</v>
      </c>
      <c r="RQJ1339" s="62">
        <f t="shared" si="1783"/>
        <v>0</v>
      </c>
      <c r="RQK1339" s="62">
        <f t="shared" si="1783"/>
        <v>0</v>
      </c>
      <c r="RQL1339" s="62">
        <f t="shared" si="1783"/>
        <v>0</v>
      </c>
      <c r="RQM1339" s="62">
        <f t="shared" si="1783"/>
        <v>0</v>
      </c>
      <c r="RQN1339" s="62">
        <f t="shared" si="1783"/>
        <v>1000000</v>
      </c>
      <c r="RQT1339" s="62" t="s">
        <v>185</v>
      </c>
      <c r="RQU1339" s="62" t="s">
        <v>186</v>
      </c>
      <c r="RQV1339" s="62">
        <f t="shared" ref="RQV1339:RRD1339" si="1784">RQV1333</f>
        <v>1000000</v>
      </c>
      <c r="RQW1339" s="62">
        <f t="shared" si="1784"/>
        <v>0</v>
      </c>
      <c r="RQX1339" s="62">
        <f t="shared" si="1784"/>
        <v>0</v>
      </c>
      <c r="RQY1339" s="62">
        <f t="shared" si="1784"/>
        <v>1000000</v>
      </c>
      <c r="RQZ1339" s="62">
        <f t="shared" si="1784"/>
        <v>0</v>
      </c>
      <c r="RRA1339" s="62">
        <f t="shared" si="1784"/>
        <v>0</v>
      </c>
      <c r="RRB1339" s="62">
        <f t="shared" si="1784"/>
        <v>0</v>
      </c>
      <c r="RRC1339" s="62">
        <f t="shared" si="1784"/>
        <v>0</v>
      </c>
      <c r="RRD1339" s="62">
        <f t="shared" si="1784"/>
        <v>1000000</v>
      </c>
      <c r="RRJ1339" s="62" t="s">
        <v>185</v>
      </c>
      <c r="RRK1339" s="62" t="s">
        <v>186</v>
      </c>
      <c r="RRL1339" s="62">
        <f t="shared" ref="RRL1339:RRT1339" si="1785">RRL1333</f>
        <v>1000000</v>
      </c>
      <c r="RRM1339" s="62">
        <f t="shared" si="1785"/>
        <v>0</v>
      </c>
      <c r="RRN1339" s="62">
        <f t="shared" si="1785"/>
        <v>0</v>
      </c>
      <c r="RRO1339" s="62">
        <f t="shared" si="1785"/>
        <v>1000000</v>
      </c>
      <c r="RRP1339" s="62">
        <f t="shared" si="1785"/>
        <v>0</v>
      </c>
      <c r="RRQ1339" s="62">
        <f t="shared" si="1785"/>
        <v>0</v>
      </c>
      <c r="RRR1339" s="62">
        <f t="shared" si="1785"/>
        <v>0</v>
      </c>
      <c r="RRS1339" s="62">
        <f t="shared" si="1785"/>
        <v>0</v>
      </c>
      <c r="RRT1339" s="62">
        <f t="shared" si="1785"/>
        <v>1000000</v>
      </c>
      <c r="RRZ1339" s="62" t="s">
        <v>185</v>
      </c>
      <c r="RSA1339" s="62" t="s">
        <v>186</v>
      </c>
      <c r="RSB1339" s="62">
        <f t="shared" ref="RSB1339:RSJ1339" si="1786">RSB1333</f>
        <v>1000000</v>
      </c>
      <c r="RSC1339" s="62">
        <f t="shared" si="1786"/>
        <v>0</v>
      </c>
      <c r="RSD1339" s="62">
        <f t="shared" si="1786"/>
        <v>0</v>
      </c>
      <c r="RSE1339" s="62">
        <f t="shared" si="1786"/>
        <v>1000000</v>
      </c>
      <c r="RSF1339" s="62">
        <f t="shared" si="1786"/>
        <v>0</v>
      </c>
      <c r="RSG1339" s="62">
        <f t="shared" si="1786"/>
        <v>0</v>
      </c>
      <c r="RSH1339" s="62">
        <f t="shared" si="1786"/>
        <v>0</v>
      </c>
      <c r="RSI1339" s="62">
        <f t="shared" si="1786"/>
        <v>0</v>
      </c>
      <c r="RSJ1339" s="62">
        <f t="shared" si="1786"/>
        <v>1000000</v>
      </c>
      <c r="RSP1339" s="62" t="s">
        <v>185</v>
      </c>
      <c r="RSQ1339" s="62" t="s">
        <v>186</v>
      </c>
      <c r="RSR1339" s="62">
        <f t="shared" ref="RSR1339:RSZ1339" si="1787">RSR1333</f>
        <v>1000000</v>
      </c>
      <c r="RSS1339" s="62">
        <f t="shared" si="1787"/>
        <v>0</v>
      </c>
      <c r="RST1339" s="62">
        <f t="shared" si="1787"/>
        <v>0</v>
      </c>
      <c r="RSU1339" s="62">
        <f t="shared" si="1787"/>
        <v>1000000</v>
      </c>
      <c r="RSV1339" s="62">
        <f t="shared" si="1787"/>
        <v>0</v>
      </c>
      <c r="RSW1339" s="62">
        <f t="shared" si="1787"/>
        <v>0</v>
      </c>
      <c r="RSX1339" s="62">
        <f t="shared" si="1787"/>
        <v>0</v>
      </c>
      <c r="RSY1339" s="62">
        <f t="shared" si="1787"/>
        <v>0</v>
      </c>
      <c r="RSZ1339" s="62">
        <f t="shared" si="1787"/>
        <v>1000000</v>
      </c>
      <c r="RTF1339" s="62" t="s">
        <v>185</v>
      </c>
      <c r="RTG1339" s="62" t="s">
        <v>186</v>
      </c>
      <c r="RTH1339" s="62">
        <f t="shared" ref="RTH1339:RTP1339" si="1788">RTH1333</f>
        <v>1000000</v>
      </c>
      <c r="RTI1339" s="62">
        <f t="shared" si="1788"/>
        <v>0</v>
      </c>
      <c r="RTJ1339" s="62">
        <f t="shared" si="1788"/>
        <v>0</v>
      </c>
      <c r="RTK1339" s="62">
        <f t="shared" si="1788"/>
        <v>1000000</v>
      </c>
      <c r="RTL1339" s="62">
        <f t="shared" si="1788"/>
        <v>0</v>
      </c>
      <c r="RTM1339" s="62">
        <f t="shared" si="1788"/>
        <v>0</v>
      </c>
      <c r="RTN1339" s="62">
        <f t="shared" si="1788"/>
        <v>0</v>
      </c>
      <c r="RTO1339" s="62">
        <f t="shared" si="1788"/>
        <v>0</v>
      </c>
      <c r="RTP1339" s="62">
        <f t="shared" si="1788"/>
        <v>1000000</v>
      </c>
      <c r="RTV1339" s="62" t="s">
        <v>185</v>
      </c>
      <c r="RTW1339" s="62" t="s">
        <v>186</v>
      </c>
      <c r="RTX1339" s="62">
        <f t="shared" ref="RTX1339:RUF1339" si="1789">RTX1333</f>
        <v>1000000</v>
      </c>
      <c r="RTY1339" s="62">
        <f t="shared" si="1789"/>
        <v>0</v>
      </c>
      <c r="RTZ1339" s="62">
        <f t="shared" si="1789"/>
        <v>0</v>
      </c>
      <c r="RUA1339" s="62">
        <f t="shared" si="1789"/>
        <v>1000000</v>
      </c>
      <c r="RUB1339" s="62">
        <f t="shared" si="1789"/>
        <v>0</v>
      </c>
      <c r="RUC1339" s="62">
        <f t="shared" si="1789"/>
        <v>0</v>
      </c>
      <c r="RUD1339" s="62">
        <f t="shared" si="1789"/>
        <v>0</v>
      </c>
      <c r="RUE1339" s="62">
        <f t="shared" si="1789"/>
        <v>0</v>
      </c>
      <c r="RUF1339" s="62">
        <f t="shared" si="1789"/>
        <v>1000000</v>
      </c>
      <c r="RUL1339" s="62" t="s">
        <v>185</v>
      </c>
      <c r="RUM1339" s="62" t="s">
        <v>186</v>
      </c>
      <c r="RUN1339" s="62">
        <f t="shared" ref="RUN1339:RUV1339" si="1790">RUN1333</f>
        <v>1000000</v>
      </c>
      <c r="RUO1339" s="62">
        <f t="shared" si="1790"/>
        <v>0</v>
      </c>
      <c r="RUP1339" s="62">
        <f t="shared" si="1790"/>
        <v>0</v>
      </c>
      <c r="RUQ1339" s="62">
        <f t="shared" si="1790"/>
        <v>1000000</v>
      </c>
      <c r="RUR1339" s="62">
        <f t="shared" si="1790"/>
        <v>0</v>
      </c>
      <c r="RUS1339" s="62">
        <f t="shared" si="1790"/>
        <v>0</v>
      </c>
      <c r="RUT1339" s="62">
        <f t="shared" si="1790"/>
        <v>0</v>
      </c>
      <c r="RUU1339" s="62">
        <f t="shared" si="1790"/>
        <v>0</v>
      </c>
      <c r="RUV1339" s="62">
        <f t="shared" si="1790"/>
        <v>1000000</v>
      </c>
      <c r="RVB1339" s="62" t="s">
        <v>185</v>
      </c>
      <c r="RVC1339" s="62" t="s">
        <v>186</v>
      </c>
      <c r="RVD1339" s="62">
        <f t="shared" ref="RVD1339:RVL1339" si="1791">RVD1333</f>
        <v>1000000</v>
      </c>
      <c r="RVE1339" s="62">
        <f t="shared" si="1791"/>
        <v>0</v>
      </c>
      <c r="RVF1339" s="62">
        <f t="shared" si="1791"/>
        <v>0</v>
      </c>
      <c r="RVG1339" s="62">
        <f t="shared" si="1791"/>
        <v>1000000</v>
      </c>
      <c r="RVH1339" s="62">
        <f t="shared" si="1791"/>
        <v>0</v>
      </c>
      <c r="RVI1339" s="62">
        <f t="shared" si="1791"/>
        <v>0</v>
      </c>
      <c r="RVJ1339" s="62">
        <f t="shared" si="1791"/>
        <v>0</v>
      </c>
      <c r="RVK1339" s="62">
        <f t="shared" si="1791"/>
        <v>0</v>
      </c>
      <c r="RVL1339" s="62">
        <f t="shared" si="1791"/>
        <v>1000000</v>
      </c>
      <c r="RVR1339" s="62" t="s">
        <v>185</v>
      </c>
      <c r="RVS1339" s="62" t="s">
        <v>186</v>
      </c>
      <c r="RVT1339" s="62">
        <f t="shared" ref="RVT1339:RWB1339" si="1792">RVT1333</f>
        <v>1000000</v>
      </c>
      <c r="RVU1339" s="62">
        <f t="shared" si="1792"/>
        <v>0</v>
      </c>
      <c r="RVV1339" s="62">
        <f t="shared" si="1792"/>
        <v>0</v>
      </c>
      <c r="RVW1339" s="62">
        <f t="shared" si="1792"/>
        <v>1000000</v>
      </c>
      <c r="RVX1339" s="62">
        <f t="shared" si="1792"/>
        <v>0</v>
      </c>
      <c r="RVY1339" s="62">
        <f t="shared" si="1792"/>
        <v>0</v>
      </c>
      <c r="RVZ1339" s="62">
        <f t="shared" si="1792"/>
        <v>0</v>
      </c>
      <c r="RWA1339" s="62">
        <f t="shared" si="1792"/>
        <v>0</v>
      </c>
      <c r="RWB1339" s="62">
        <f t="shared" si="1792"/>
        <v>1000000</v>
      </c>
      <c r="RWH1339" s="62" t="s">
        <v>185</v>
      </c>
      <c r="RWI1339" s="62" t="s">
        <v>186</v>
      </c>
      <c r="RWJ1339" s="62">
        <f t="shared" ref="RWJ1339:RWR1339" si="1793">RWJ1333</f>
        <v>1000000</v>
      </c>
      <c r="RWK1339" s="62">
        <f t="shared" si="1793"/>
        <v>0</v>
      </c>
      <c r="RWL1339" s="62">
        <f t="shared" si="1793"/>
        <v>0</v>
      </c>
      <c r="RWM1339" s="62">
        <f t="shared" si="1793"/>
        <v>1000000</v>
      </c>
      <c r="RWN1339" s="62">
        <f t="shared" si="1793"/>
        <v>0</v>
      </c>
      <c r="RWO1339" s="62">
        <f t="shared" si="1793"/>
        <v>0</v>
      </c>
      <c r="RWP1339" s="62">
        <f t="shared" si="1793"/>
        <v>0</v>
      </c>
      <c r="RWQ1339" s="62">
        <f t="shared" si="1793"/>
        <v>0</v>
      </c>
      <c r="RWR1339" s="62">
        <f t="shared" si="1793"/>
        <v>1000000</v>
      </c>
      <c r="RWX1339" s="62" t="s">
        <v>185</v>
      </c>
      <c r="RWY1339" s="62" t="s">
        <v>186</v>
      </c>
      <c r="RWZ1339" s="62">
        <f t="shared" ref="RWZ1339:RXH1339" si="1794">RWZ1333</f>
        <v>1000000</v>
      </c>
      <c r="RXA1339" s="62">
        <f t="shared" si="1794"/>
        <v>0</v>
      </c>
      <c r="RXB1339" s="62">
        <f t="shared" si="1794"/>
        <v>0</v>
      </c>
      <c r="RXC1339" s="62">
        <f t="shared" si="1794"/>
        <v>1000000</v>
      </c>
      <c r="RXD1339" s="62">
        <f t="shared" si="1794"/>
        <v>0</v>
      </c>
      <c r="RXE1339" s="62">
        <f t="shared" si="1794"/>
        <v>0</v>
      </c>
      <c r="RXF1339" s="62">
        <f t="shared" si="1794"/>
        <v>0</v>
      </c>
      <c r="RXG1339" s="62">
        <f t="shared" si="1794"/>
        <v>0</v>
      </c>
      <c r="RXH1339" s="62">
        <f t="shared" si="1794"/>
        <v>1000000</v>
      </c>
      <c r="RXN1339" s="62" t="s">
        <v>185</v>
      </c>
      <c r="RXO1339" s="62" t="s">
        <v>186</v>
      </c>
      <c r="RXP1339" s="62">
        <f t="shared" ref="RXP1339:RXX1339" si="1795">RXP1333</f>
        <v>1000000</v>
      </c>
      <c r="RXQ1339" s="62">
        <f t="shared" si="1795"/>
        <v>0</v>
      </c>
      <c r="RXR1339" s="62">
        <f t="shared" si="1795"/>
        <v>0</v>
      </c>
      <c r="RXS1339" s="62">
        <f t="shared" si="1795"/>
        <v>1000000</v>
      </c>
      <c r="RXT1339" s="62">
        <f t="shared" si="1795"/>
        <v>0</v>
      </c>
      <c r="RXU1339" s="62">
        <f t="shared" si="1795"/>
        <v>0</v>
      </c>
      <c r="RXV1339" s="62">
        <f t="shared" si="1795"/>
        <v>0</v>
      </c>
      <c r="RXW1339" s="62">
        <f t="shared" si="1795"/>
        <v>0</v>
      </c>
      <c r="RXX1339" s="62">
        <f t="shared" si="1795"/>
        <v>1000000</v>
      </c>
      <c r="RYD1339" s="62" t="s">
        <v>185</v>
      </c>
      <c r="RYE1339" s="62" t="s">
        <v>186</v>
      </c>
      <c r="RYF1339" s="62">
        <f t="shared" ref="RYF1339:RYN1339" si="1796">RYF1333</f>
        <v>1000000</v>
      </c>
      <c r="RYG1339" s="62">
        <f t="shared" si="1796"/>
        <v>0</v>
      </c>
      <c r="RYH1339" s="62">
        <f t="shared" si="1796"/>
        <v>0</v>
      </c>
      <c r="RYI1339" s="62">
        <f t="shared" si="1796"/>
        <v>1000000</v>
      </c>
      <c r="RYJ1339" s="62">
        <f t="shared" si="1796"/>
        <v>0</v>
      </c>
      <c r="RYK1339" s="62">
        <f t="shared" si="1796"/>
        <v>0</v>
      </c>
      <c r="RYL1339" s="62">
        <f t="shared" si="1796"/>
        <v>0</v>
      </c>
      <c r="RYM1339" s="62">
        <f t="shared" si="1796"/>
        <v>0</v>
      </c>
      <c r="RYN1339" s="62">
        <f t="shared" si="1796"/>
        <v>1000000</v>
      </c>
      <c r="RYT1339" s="62" t="s">
        <v>185</v>
      </c>
      <c r="RYU1339" s="62" t="s">
        <v>186</v>
      </c>
      <c r="RYV1339" s="62">
        <f t="shared" ref="RYV1339:RZD1339" si="1797">RYV1333</f>
        <v>1000000</v>
      </c>
      <c r="RYW1339" s="62">
        <f t="shared" si="1797"/>
        <v>0</v>
      </c>
      <c r="RYX1339" s="62">
        <f t="shared" si="1797"/>
        <v>0</v>
      </c>
      <c r="RYY1339" s="62">
        <f t="shared" si="1797"/>
        <v>1000000</v>
      </c>
      <c r="RYZ1339" s="62">
        <f t="shared" si="1797"/>
        <v>0</v>
      </c>
      <c r="RZA1339" s="62">
        <f t="shared" si="1797"/>
        <v>0</v>
      </c>
      <c r="RZB1339" s="62">
        <f t="shared" si="1797"/>
        <v>0</v>
      </c>
      <c r="RZC1339" s="62">
        <f t="shared" si="1797"/>
        <v>0</v>
      </c>
      <c r="RZD1339" s="62">
        <f t="shared" si="1797"/>
        <v>1000000</v>
      </c>
      <c r="RZJ1339" s="62" t="s">
        <v>185</v>
      </c>
      <c r="RZK1339" s="62" t="s">
        <v>186</v>
      </c>
      <c r="RZL1339" s="62">
        <f t="shared" ref="RZL1339:RZT1339" si="1798">RZL1333</f>
        <v>1000000</v>
      </c>
      <c r="RZM1339" s="62">
        <f t="shared" si="1798"/>
        <v>0</v>
      </c>
      <c r="RZN1339" s="62">
        <f t="shared" si="1798"/>
        <v>0</v>
      </c>
      <c r="RZO1339" s="62">
        <f t="shared" si="1798"/>
        <v>1000000</v>
      </c>
      <c r="RZP1339" s="62">
        <f t="shared" si="1798"/>
        <v>0</v>
      </c>
      <c r="RZQ1339" s="62">
        <f t="shared" si="1798"/>
        <v>0</v>
      </c>
      <c r="RZR1339" s="62">
        <f t="shared" si="1798"/>
        <v>0</v>
      </c>
      <c r="RZS1339" s="62">
        <f t="shared" si="1798"/>
        <v>0</v>
      </c>
      <c r="RZT1339" s="62">
        <f t="shared" si="1798"/>
        <v>1000000</v>
      </c>
      <c r="RZZ1339" s="62" t="s">
        <v>185</v>
      </c>
      <c r="SAA1339" s="62" t="s">
        <v>186</v>
      </c>
      <c r="SAB1339" s="62">
        <f t="shared" ref="SAB1339:SAJ1339" si="1799">SAB1333</f>
        <v>1000000</v>
      </c>
      <c r="SAC1339" s="62">
        <f t="shared" si="1799"/>
        <v>0</v>
      </c>
      <c r="SAD1339" s="62">
        <f t="shared" si="1799"/>
        <v>0</v>
      </c>
      <c r="SAE1339" s="62">
        <f t="shared" si="1799"/>
        <v>1000000</v>
      </c>
      <c r="SAF1339" s="62">
        <f t="shared" si="1799"/>
        <v>0</v>
      </c>
      <c r="SAG1339" s="62">
        <f t="shared" si="1799"/>
        <v>0</v>
      </c>
      <c r="SAH1339" s="62">
        <f t="shared" si="1799"/>
        <v>0</v>
      </c>
      <c r="SAI1339" s="62">
        <f t="shared" si="1799"/>
        <v>0</v>
      </c>
      <c r="SAJ1339" s="62">
        <f t="shared" si="1799"/>
        <v>1000000</v>
      </c>
      <c r="SAP1339" s="62" t="s">
        <v>185</v>
      </c>
      <c r="SAQ1339" s="62" t="s">
        <v>186</v>
      </c>
      <c r="SAR1339" s="62">
        <f t="shared" ref="SAR1339:SAZ1339" si="1800">SAR1333</f>
        <v>1000000</v>
      </c>
      <c r="SAS1339" s="62">
        <f t="shared" si="1800"/>
        <v>0</v>
      </c>
      <c r="SAT1339" s="62">
        <f t="shared" si="1800"/>
        <v>0</v>
      </c>
      <c r="SAU1339" s="62">
        <f t="shared" si="1800"/>
        <v>1000000</v>
      </c>
      <c r="SAV1339" s="62">
        <f t="shared" si="1800"/>
        <v>0</v>
      </c>
      <c r="SAW1339" s="62">
        <f t="shared" si="1800"/>
        <v>0</v>
      </c>
      <c r="SAX1339" s="62">
        <f t="shared" si="1800"/>
        <v>0</v>
      </c>
      <c r="SAY1339" s="62">
        <f t="shared" si="1800"/>
        <v>0</v>
      </c>
      <c r="SAZ1339" s="62">
        <f t="shared" si="1800"/>
        <v>1000000</v>
      </c>
      <c r="SBF1339" s="62" t="s">
        <v>185</v>
      </c>
      <c r="SBG1339" s="62" t="s">
        <v>186</v>
      </c>
      <c r="SBH1339" s="62">
        <f t="shared" ref="SBH1339:SBP1339" si="1801">SBH1333</f>
        <v>1000000</v>
      </c>
      <c r="SBI1339" s="62">
        <f t="shared" si="1801"/>
        <v>0</v>
      </c>
      <c r="SBJ1339" s="62">
        <f t="shared" si="1801"/>
        <v>0</v>
      </c>
      <c r="SBK1339" s="62">
        <f t="shared" si="1801"/>
        <v>1000000</v>
      </c>
      <c r="SBL1339" s="62">
        <f t="shared" si="1801"/>
        <v>0</v>
      </c>
      <c r="SBM1339" s="62">
        <f t="shared" si="1801"/>
        <v>0</v>
      </c>
      <c r="SBN1339" s="62">
        <f t="shared" si="1801"/>
        <v>0</v>
      </c>
      <c r="SBO1339" s="62">
        <f t="shared" si="1801"/>
        <v>0</v>
      </c>
      <c r="SBP1339" s="62">
        <f t="shared" si="1801"/>
        <v>1000000</v>
      </c>
      <c r="SBV1339" s="62" t="s">
        <v>185</v>
      </c>
      <c r="SBW1339" s="62" t="s">
        <v>186</v>
      </c>
      <c r="SBX1339" s="62">
        <f t="shared" ref="SBX1339:SCF1339" si="1802">SBX1333</f>
        <v>1000000</v>
      </c>
      <c r="SBY1339" s="62">
        <f t="shared" si="1802"/>
        <v>0</v>
      </c>
      <c r="SBZ1339" s="62">
        <f t="shared" si="1802"/>
        <v>0</v>
      </c>
      <c r="SCA1339" s="62">
        <f t="shared" si="1802"/>
        <v>1000000</v>
      </c>
      <c r="SCB1339" s="62">
        <f t="shared" si="1802"/>
        <v>0</v>
      </c>
      <c r="SCC1339" s="62">
        <f t="shared" si="1802"/>
        <v>0</v>
      </c>
      <c r="SCD1339" s="62">
        <f t="shared" si="1802"/>
        <v>0</v>
      </c>
      <c r="SCE1339" s="62">
        <f t="shared" si="1802"/>
        <v>0</v>
      </c>
      <c r="SCF1339" s="62">
        <f t="shared" si="1802"/>
        <v>1000000</v>
      </c>
      <c r="SCL1339" s="62" t="s">
        <v>185</v>
      </c>
      <c r="SCM1339" s="62" t="s">
        <v>186</v>
      </c>
      <c r="SCN1339" s="62">
        <f t="shared" ref="SCN1339:SCV1339" si="1803">SCN1333</f>
        <v>1000000</v>
      </c>
      <c r="SCO1339" s="62">
        <f t="shared" si="1803"/>
        <v>0</v>
      </c>
      <c r="SCP1339" s="62">
        <f t="shared" si="1803"/>
        <v>0</v>
      </c>
      <c r="SCQ1339" s="62">
        <f t="shared" si="1803"/>
        <v>1000000</v>
      </c>
      <c r="SCR1339" s="62">
        <f t="shared" si="1803"/>
        <v>0</v>
      </c>
      <c r="SCS1339" s="62">
        <f t="shared" si="1803"/>
        <v>0</v>
      </c>
      <c r="SCT1339" s="62">
        <f t="shared" si="1803"/>
        <v>0</v>
      </c>
      <c r="SCU1339" s="62">
        <f t="shared" si="1803"/>
        <v>0</v>
      </c>
      <c r="SCV1339" s="62">
        <f t="shared" si="1803"/>
        <v>1000000</v>
      </c>
      <c r="SDB1339" s="62" t="s">
        <v>185</v>
      </c>
      <c r="SDC1339" s="62" t="s">
        <v>186</v>
      </c>
      <c r="SDD1339" s="62">
        <f t="shared" ref="SDD1339:SDL1339" si="1804">SDD1333</f>
        <v>1000000</v>
      </c>
      <c r="SDE1339" s="62">
        <f t="shared" si="1804"/>
        <v>0</v>
      </c>
      <c r="SDF1339" s="62">
        <f t="shared" si="1804"/>
        <v>0</v>
      </c>
      <c r="SDG1339" s="62">
        <f t="shared" si="1804"/>
        <v>1000000</v>
      </c>
      <c r="SDH1339" s="62">
        <f t="shared" si="1804"/>
        <v>0</v>
      </c>
      <c r="SDI1339" s="62">
        <f t="shared" si="1804"/>
        <v>0</v>
      </c>
      <c r="SDJ1339" s="62">
        <f t="shared" si="1804"/>
        <v>0</v>
      </c>
      <c r="SDK1339" s="62">
        <f t="shared" si="1804"/>
        <v>0</v>
      </c>
      <c r="SDL1339" s="62">
        <f t="shared" si="1804"/>
        <v>1000000</v>
      </c>
      <c r="SDR1339" s="62" t="s">
        <v>185</v>
      </c>
      <c r="SDS1339" s="62" t="s">
        <v>186</v>
      </c>
      <c r="SDT1339" s="62">
        <f t="shared" ref="SDT1339:SEB1339" si="1805">SDT1333</f>
        <v>1000000</v>
      </c>
      <c r="SDU1339" s="62">
        <f t="shared" si="1805"/>
        <v>0</v>
      </c>
      <c r="SDV1339" s="62">
        <f t="shared" si="1805"/>
        <v>0</v>
      </c>
      <c r="SDW1339" s="62">
        <f t="shared" si="1805"/>
        <v>1000000</v>
      </c>
      <c r="SDX1339" s="62">
        <f t="shared" si="1805"/>
        <v>0</v>
      </c>
      <c r="SDY1339" s="62">
        <f t="shared" si="1805"/>
        <v>0</v>
      </c>
      <c r="SDZ1339" s="62">
        <f t="shared" si="1805"/>
        <v>0</v>
      </c>
      <c r="SEA1339" s="62">
        <f t="shared" si="1805"/>
        <v>0</v>
      </c>
      <c r="SEB1339" s="62">
        <f t="shared" si="1805"/>
        <v>1000000</v>
      </c>
      <c r="SEH1339" s="62" t="s">
        <v>185</v>
      </c>
      <c r="SEI1339" s="62" t="s">
        <v>186</v>
      </c>
      <c r="SEJ1339" s="62">
        <f t="shared" ref="SEJ1339:SER1339" si="1806">SEJ1333</f>
        <v>1000000</v>
      </c>
      <c r="SEK1339" s="62">
        <f t="shared" si="1806"/>
        <v>0</v>
      </c>
      <c r="SEL1339" s="62">
        <f t="shared" si="1806"/>
        <v>0</v>
      </c>
      <c r="SEM1339" s="62">
        <f t="shared" si="1806"/>
        <v>1000000</v>
      </c>
      <c r="SEN1339" s="62">
        <f t="shared" si="1806"/>
        <v>0</v>
      </c>
      <c r="SEO1339" s="62">
        <f t="shared" si="1806"/>
        <v>0</v>
      </c>
      <c r="SEP1339" s="62">
        <f t="shared" si="1806"/>
        <v>0</v>
      </c>
      <c r="SEQ1339" s="62">
        <f t="shared" si="1806"/>
        <v>0</v>
      </c>
      <c r="SER1339" s="62">
        <f t="shared" si="1806"/>
        <v>1000000</v>
      </c>
      <c r="SEX1339" s="62" t="s">
        <v>185</v>
      </c>
      <c r="SEY1339" s="62" t="s">
        <v>186</v>
      </c>
      <c r="SEZ1339" s="62">
        <f t="shared" ref="SEZ1339:SFH1339" si="1807">SEZ1333</f>
        <v>1000000</v>
      </c>
      <c r="SFA1339" s="62">
        <f t="shared" si="1807"/>
        <v>0</v>
      </c>
      <c r="SFB1339" s="62">
        <f t="shared" si="1807"/>
        <v>0</v>
      </c>
      <c r="SFC1339" s="62">
        <f t="shared" si="1807"/>
        <v>1000000</v>
      </c>
      <c r="SFD1339" s="62">
        <f t="shared" si="1807"/>
        <v>0</v>
      </c>
      <c r="SFE1339" s="62">
        <f t="shared" si="1807"/>
        <v>0</v>
      </c>
      <c r="SFF1339" s="62">
        <f t="shared" si="1807"/>
        <v>0</v>
      </c>
      <c r="SFG1339" s="62">
        <f t="shared" si="1807"/>
        <v>0</v>
      </c>
      <c r="SFH1339" s="62">
        <f t="shared" si="1807"/>
        <v>1000000</v>
      </c>
      <c r="SFN1339" s="62" t="s">
        <v>185</v>
      </c>
      <c r="SFO1339" s="62" t="s">
        <v>186</v>
      </c>
      <c r="SFP1339" s="62">
        <f t="shared" ref="SFP1339:SFX1339" si="1808">SFP1333</f>
        <v>1000000</v>
      </c>
      <c r="SFQ1339" s="62">
        <f t="shared" si="1808"/>
        <v>0</v>
      </c>
      <c r="SFR1339" s="62">
        <f t="shared" si="1808"/>
        <v>0</v>
      </c>
      <c r="SFS1339" s="62">
        <f t="shared" si="1808"/>
        <v>1000000</v>
      </c>
      <c r="SFT1339" s="62">
        <f t="shared" si="1808"/>
        <v>0</v>
      </c>
      <c r="SFU1339" s="62">
        <f t="shared" si="1808"/>
        <v>0</v>
      </c>
      <c r="SFV1339" s="62">
        <f t="shared" si="1808"/>
        <v>0</v>
      </c>
      <c r="SFW1339" s="62">
        <f t="shared" si="1808"/>
        <v>0</v>
      </c>
      <c r="SFX1339" s="62">
        <f t="shared" si="1808"/>
        <v>1000000</v>
      </c>
      <c r="SGD1339" s="62" t="s">
        <v>185</v>
      </c>
      <c r="SGE1339" s="62" t="s">
        <v>186</v>
      </c>
      <c r="SGF1339" s="62">
        <f t="shared" ref="SGF1339:SGN1339" si="1809">SGF1333</f>
        <v>1000000</v>
      </c>
      <c r="SGG1339" s="62">
        <f t="shared" si="1809"/>
        <v>0</v>
      </c>
      <c r="SGH1339" s="62">
        <f t="shared" si="1809"/>
        <v>0</v>
      </c>
      <c r="SGI1339" s="62">
        <f t="shared" si="1809"/>
        <v>1000000</v>
      </c>
      <c r="SGJ1339" s="62">
        <f t="shared" si="1809"/>
        <v>0</v>
      </c>
      <c r="SGK1339" s="62">
        <f t="shared" si="1809"/>
        <v>0</v>
      </c>
      <c r="SGL1339" s="62">
        <f t="shared" si="1809"/>
        <v>0</v>
      </c>
      <c r="SGM1339" s="62">
        <f t="shared" si="1809"/>
        <v>0</v>
      </c>
      <c r="SGN1339" s="62">
        <f t="shared" si="1809"/>
        <v>1000000</v>
      </c>
      <c r="SGT1339" s="62" t="s">
        <v>185</v>
      </c>
      <c r="SGU1339" s="62" t="s">
        <v>186</v>
      </c>
      <c r="SGV1339" s="62">
        <f t="shared" ref="SGV1339:SHD1339" si="1810">SGV1333</f>
        <v>1000000</v>
      </c>
      <c r="SGW1339" s="62">
        <f t="shared" si="1810"/>
        <v>0</v>
      </c>
      <c r="SGX1339" s="62">
        <f t="shared" si="1810"/>
        <v>0</v>
      </c>
      <c r="SGY1339" s="62">
        <f t="shared" si="1810"/>
        <v>1000000</v>
      </c>
      <c r="SGZ1339" s="62">
        <f t="shared" si="1810"/>
        <v>0</v>
      </c>
      <c r="SHA1339" s="62">
        <f t="shared" si="1810"/>
        <v>0</v>
      </c>
      <c r="SHB1339" s="62">
        <f t="shared" si="1810"/>
        <v>0</v>
      </c>
      <c r="SHC1339" s="62">
        <f t="shared" si="1810"/>
        <v>0</v>
      </c>
      <c r="SHD1339" s="62">
        <f t="shared" si="1810"/>
        <v>1000000</v>
      </c>
      <c r="SHJ1339" s="62" t="s">
        <v>185</v>
      </c>
      <c r="SHK1339" s="62" t="s">
        <v>186</v>
      </c>
      <c r="SHL1339" s="62">
        <f t="shared" ref="SHL1339:SHT1339" si="1811">SHL1333</f>
        <v>1000000</v>
      </c>
      <c r="SHM1339" s="62">
        <f t="shared" si="1811"/>
        <v>0</v>
      </c>
      <c r="SHN1339" s="62">
        <f t="shared" si="1811"/>
        <v>0</v>
      </c>
      <c r="SHO1339" s="62">
        <f t="shared" si="1811"/>
        <v>1000000</v>
      </c>
      <c r="SHP1339" s="62">
        <f t="shared" si="1811"/>
        <v>0</v>
      </c>
      <c r="SHQ1339" s="62">
        <f t="shared" si="1811"/>
        <v>0</v>
      </c>
      <c r="SHR1339" s="62">
        <f t="shared" si="1811"/>
        <v>0</v>
      </c>
      <c r="SHS1339" s="62">
        <f t="shared" si="1811"/>
        <v>0</v>
      </c>
      <c r="SHT1339" s="62">
        <f t="shared" si="1811"/>
        <v>1000000</v>
      </c>
      <c r="SHZ1339" s="62" t="s">
        <v>185</v>
      </c>
      <c r="SIA1339" s="62" t="s">
        <v>186</v>
      </c>
      <c r="SIB1339" s="62">
        <f t="shared" ref="SIB1339:SIJ1339" si="1812">SIB1333</f>
        <v>1000000</v>
      </c>
      <c r="SIC1339" s="62">
        <f t="shared" si="1812"/>
        <v>0</v>
      </c>
      <c r="SID1339" s="62">
        <f t="shared" si="1812"/>
        <v>0</v>
      </c>
      <c r="SIE1339" s="62">
        <f t="shared" si="1812"/>
        <v>1000000</v>
      </c>
      <c r="SIF1339" s="62">
        <f t="shared" si="1812"/>
        <v>0</v>
      </c>
      <c r="SIG1339" s="62">
        <f t="shared" si="1812"/>
        <v>0</v>
      </c>
      <c r="SIH1339" s="62">
        <f t="shared" si="1812"/>
        <v>0</v>
      </c>
      <c r="SII1339" s="62">
        <f t="shared" si="1812"/>
        <v>0</v>
      </c>
      <c r="SIJ1339" s="62">
        <f t="shared" si="1812"/>
        <v>1000000</v>
      </c>
      <c r="SIP1339" s="62" t="s">
        <v>185</v>
      </c>
      <c r="SIQ1339" s="62" t="s">
        <v>186</v>
      </c>
      <c r="SIR1339" s="62">
        <f t="shared" ref="SIR1339:SIZ1339" si="1813">SIR1333</f>
        <v>1000000</v>
      </c>
      <c r="SIS1339" s="62">
        <f t="shared" si="1813"/>
        <v>0</v>
      </c>
      <c r="SIT1339" s="62">
        <f t="shared" si="1813"/>
        <v>0</v>
      </c>
      <c r="SIU1339" s="62">
        <f t="shared" si="1813"/>
        <v>1000000</v>
      </c>
      <c r="SIV1339" s="62">
        <f t="shared" si="1813"/>
        <v>0</v>
      </c>
      <c r="SIW1339" s="62">
        <f t="shared" si="1813"/>
        <v>0</v>
      </c>
      <c r="SIX1339" s="62">
        <f t="shared" si="1813"/>
        <v>0</v>
      </c>
      <c r="SIY1339" s="62">
        <f t="shared" si="1813"/>
        <v>0</v>
      </c>
      <c r="SIZ1339" s="62">
        <f t="shared" si="1813"/>
        <v>1000000</v>
      </c>
      <c r="SJF1339" s="62" t="s">
        <v>185</v>
      </c>
      <c r="SJG1339" s="62" t="s">
        <v>186</v>
      </c>
      <c r="SJH1339" s="62">
        <f t="shared" ref="SJH1339:SJP1339" si="1814">SJH1333</f>
        <v>1000000</v>
      </c>
      <c r="SJI1339" s="62">
        <f t="shared" si="1814"/>
        <v>0</v>
      </c>
      <c r="SJJ1339" s="62">
        <f t="shared" si="1814"/>
        <v>0</v>
      </c>
      <c r="SJK1339" s="62">
        <f t="shared" si="1814"/>
        <v>1000000</v>
      </c>
      <c r="SJL1339" s="62">
        <f t="shared" si="1814"/>
        <v>0</v>
      </c>
      <c r="SJM1339" s="62">
        <f t="shared" si="1814"/>
        <v>0</v>
      </c>
      <c r="SJN1339" s="62">
        <f t="shared" si="1814"/>
        <v>0</v>
      </c>
      <c r="SJO1339" s="62">
        <f t="shared" si="1814"/>
        <v>0</v>
      </c>
      <c r="SJP1339" s="62">
        <f t="shared" si="1814"/>
        <v>1000000</v>
      </c>
      <c r="SJV1339" s="62" t="s">
        <v>185</v>
      </c>
      <c r="SJW1339" s="62" t="s">
        <v>186</v>
      </c>
      <c r="SJX1339" s="62">
        <f t="shared" ref="SJX1339:SKF1339" si="1815">SJX1333</f>
        <v>1000000</v>
      </c>
      <c r="SJY1339" s="62">
        <f t="shared" si="1815"/>
        <v>0</v>
      </c>
      <c r="SJZ1339" s="62">
        <f t="shared" si="1815"/>
        <v>0</v>
      </c>
      <c r="SKA1339" s="62">
        <f t="shared" si="1815"/>
        <v>1000000</v>
      </c>
      <c r="SKB1339" s="62">
        <f t="shared" si="1815"/>
        <v>0</v>
      </c>
      <c r="SKC1339" s="62">
        <f t="shared" si="1815"/>
        <v>0</v>
      </c>
      <c r="SKD1339" s="62">
        <f t="shared" si="1815"/>
        <v>0</v>
      </c>
      <c r="SKE1339" s="62">
        <f t="shared" si="1815"/>
        <v>0</v>
      </c>
      <c r="SKF1339" s="62">
        <f t="shared" si="1815"/>
        <v>1000000</v>
      </c>
      <c r="SKL1339" s="62" t="s">
        <v>185</v>
      </c>
      <c r="SKM1339" s="62" t="s">
        <v>186</v>
      </c>
      <c r="SKN1339" s="62">
        <f t="shared" ref="SKN1339:SKV1339" si="1816">SKN1333</f>
        <v>1000000</v>
      </c>
      <c r="SKO1339" s="62">
        <f t="shared" si="1816"/>
        <v>0</v>
      </c>
      <c r="SKP1339" s="62">
        <f t="shared" si="1816"/>
        <v>0</v>
      </c>
      <c r="SKQ1339" s="62">
        <f t="shared" si="1816"/>
        <v>1000000</v>
      </c>
      <c r="SKR1339" s="62">
        <f t="shared" si="1816"/>
        <v>0</v>
      </c>
      <c r="SKS1339" s="62">
        <f t="shared" si="1816"/>
        <v>0</v>
      </c>
      <c r="SKT1339" s="62">
        <f t="shared" si="1816"/>
        <v>0</v>
      </c>
      <c r="SKU1339" s="62">
        <f t="shared" si="1816"/>
        <v>0</v>
      </c>
      <c r="SKV1339" s="62">
        <f t="shared" si="1816"/>
        <v>1000000</v>
      </c>
      <c r="SLB1339" s="62" t="s">
        <v>185</v>
      </c>
      <c r="SLC1339" s="62" t="s">
        <v>186</v>
      </c>
      <c r="SLD1339" s="62">
        <f t="shared" ref="SLD1339:SLL1339" si="1817">SLD1333</f>
        <v>1000000</v>
      </c>
      <c r="SLE1339" s="62">
        <f t="shared" si="1817"/>
        <v>0</v>
      </c>
      <c r="SLF1339" s="62">
        <f t="shared" si="1817"/>
        <v>0</v>
      </c>
      <c r="SLG1339" s="62">
        <f t="shared" si="1817"/>
        <v>1000000</v>
      </c>
      <c r="SLH1339" s="62">
        <f t="shared" si="1817"/>
        <v>0</v>
      </c>
      <c r="SLI1339" s="62">
        <f t="shared" si="1817"/>
        <v>0</v>
      </c>
      <c r="SLJ1339" s="62">
        <f t="shared" si="1817"/>
        <v>0</v>
      </c>
      <c r="SLK1339" s="62">
        <f t="shared" si="1817"/>
        <v>0</v>
      </c>
      <c r="SLL1339" s="62">
        <f t="shared" si="1817"/>
        <v>1000000</v>
      </c>
      <c r="SLR1339" s="62" t="s">
        <v>185</v>
      </c>
      <c r="SLS1339" s="62" t="s">
        <v>186</v>
      </c>
      <c r="SLT1339" s="62">
        <f t="shared" ref="SLT1339:SMB1339" si="1818">SLT1333</f>
        <v>1000000</v>
      </c>
      <c r="SLU1339" s="62">
        <f t="shared" si="1818"/>
        <v>0</v>
      </c>
      <c r="SLV1339" s="62">
        <f t="shared" si="1818"/>
        <v>0</v>
      </c>
      <c r="SLW1339" s="62">
        <f t="shared" si="1818"/>
        <v>1000000</v>
      </c>
      <c r="SLX1339" s="62">
        <f t="shared" si="1818"/>
        <v>0</v>
      </c>
      <c r="SLY1339" s="62">
        <f t="shared" si="1818"/>
        <v>0</v>
      </c>
      <c r="SLZ1339" s="62">
        <f t="shared" si="1818"/>
        <v>0</v>
      </c>
      <c r="SMA1339" s="62">
        <f t="shared" si="1818"/>
        <v>0</v>
      </c>
      <c r="SMB1339" s="62">
        <f t="shared" si="1818"/>
        <v>1000000</v>
      </c>
      <c r="SMH1339" s="62" t="s">
        <v>185</v>
      </c>
      <c r="SMI1339" s="62" t="s">
        <v>186</v>
      </c>
      <c r="SMJ1339" s="62">
        <f t="shared" ref="SMJ1339:SMR1339" si="1819">SMJ1333</f>
        <v>1000000</v>
      </c>
      <c r="SMK1339" s="62">
        <f t="shared" si="1819"/>
        <v>0</v>
      </c>
      <c r="SML1339" s="62">
        <f t="shared" si="1819"/>
        <v>0</v>
      </c>
      <c r="SMM1339" s="62">
        <f t="shared" si="1819"/>
        <v>1000000</v>
      </c>
      <c r="SMN1339" s="62">
        <f t="shared" si="1819"/>
        <v>0</v>
      </c>
      <c r="SMO1339" s="62">
        <f t="shared" si="1819"/>
        <v>0</v>
      </c>
      <c r="SMP1339" s="62">
        <f t="shared" si="1819"/>
        <v>0</v>
      </c>
      <c r="SMQ1339" s="62">
        <f t="shared" si="1819"/>
        <v>0</v>
      </c>
      <c r="SMR1339" s="62">
        <f t="shared" si="1819"/>
        <v>1000000</v>
      </c>
      <c r="SMX1339" s="62" t="s">
        <v>185</v>
      </c>
      <c r="SMY1339" s="62" t="s">
        <v>186</v>
      </c>
      <c r="SMZ1339" s="62">
        <f t="shared" ref="SMZ1339:SNH1339" si="1820">SMZ1333</f>
        <v>1000000</v>
      </c>
      <c r="SNA1339" s="62">
        <f t="shared" si="1820"/>
        <v>0</v>
      </c>
      <c r="SNB1339" s="62">
        <f t="shared" si="1820"/>
        <v>0</v>
      </c>
      <c r="SNC1339" s="62">
        <f t="shared" si="1820"/>
        <v>1000000</v>
      </c>
      <c r="SND1339" s="62">
        <f t="shared" si="1820"/>
        <v>0</v>
      </c>
      <c r="SNE1339" s="62">
        <f t="shared" si="1820"/>
        <v>0</v>
      </c>
      <c r="SNF1339" s="62">
        <f t="shared" si="1820"/>
        <v>0</v>
      </c>
      <c r="SNG1339" s="62">
        <f t="shared" si="1820"/>
        <v>0</v>
      </c>
      <c r="SNH1339" s="62">
        <f t="shared" si="1820"/>
        <v>1000000</v>
      </c>
      <c r="SNN1339" s="62" t="s">
        <v>185</v>
      </c>
      <c r="SNO1339" s="62" t="s">
        <v>186</v>
      </c>
      <c r="SNP1339" s="62">
        <f t="shared" ref="SNP1339:SNX1339" si="1821">SNP1333</f>
        <v>1000000</v>
      </c>
      <c r="SNQ1339" s="62">
        <f t="shared" si="1821"/>
        <v>0</v>
      </c>
      <c r="SNR1339" s="62">
        <f t="shared" si="1821"/>
        <v>0</v>
      </c>
      <c r="SNS1339" s="62">
        <f t="shared" si="1821"/>
        <v>1000000</v>
      </c>
      <c r="SNT1339" s="62">
        <f t="shared" si="1821"/>
        <v>0</v>
      </c>
      <c r="SNU1339" s="62">
        <f t="shared" si="1821"/>
        <v>0</v>
      </c>
      <c r="SNV1339" s="62">
        <f t="shared" si="1821"/>
        <v>0</v>
      </c>
      <c r="SNW1339" s="62">
        <f t="shared" si="1821"/>
        <v>0</v>
      </c>
      <c r="SNX1339" s="62">
        <f t="shared" si="1821"/>
        <v>1000000</v>
      </c>
      <c r="SOD1339" s="62" t="s">
        <v>185</v>
      </c>
      <c r="SOE1339" s="62" t="s">
        <v>186</v>
      </c>
      <c r="SOF1339" s="62">
        <f t="shared" ref="SOF1339:SON1339" si="1822">SOF1333</f>
        <v>1000000</v>
      </c>
      <c r="SOG1339" s="62">
        <f t="shared" si="1822"/>
        <v>0</v>
      </c>
      <c r="SOH1339" s="62">
        <f t="shared" si="1822"/>
        <v>0</v>
      </c>
      <c r="SOI1339" s="62">
        <f t="shared" si="1822"/>
        <v>1000000</v>
      </c>
      <c r="SOJ1339" s="62">
        <f t="shared" si="1822"/>
        <v>0</v>
      </c>
      <c r="SOK1339" s="62">
        <f t="shared" si="1822"/>
        <v>0</v>
      </c>
      <c r="SOL1339" s="62">
        <f t="shared" si="1822"/>
        <v>0</v>
      </c>
      <c r="SOM1339" s="62">
        <f t="shared" si="1822"/>
        <v>0</v>
      </c>
      <c r="SON1339" s="62">
        <f t="shared" si="1822"/>
        <v>1000000</v>
      </c>
      <c r="SOT1339" s="62" t="s">
        <v>185</v>
      </c>
      <c r="SOU1339" s="62" t="s">
        <v>186</v>
      </c>
      <c r="SOV1339" s="62">
        <f t="shared" ref="SOV1339:SPD1339" si="1823">SOV1333</f>
        <v>1000000</v>
      </c>
      <c r="SOW1339" s="62">
        <f t="shared" si="1823"/>
        <v>0</v>
      </c>
      <c r="SOX1339" s="62">
        <f t="shared" si="1823"/>
        <v>0</v>
      </c>
      <c r="SOY1339" s="62">
        <f t="shared" si="1823"/>
        <v>1000000</v>
      </c>
      <c r="SOZ1339" s="62">
        <f t="shared" si="1823"/>
        <v>0</v>
      </c>
      <c r="SPA1339" s="62">
        <f t="shared" si="1823"/>
        <v>0</v>
      </c>
      <c r="SPB1339" s="62">
        <f t="shared" si="1823"/>
        <v>0</v>
      </c>
      <c r="SPC1339" s="62">
        <f t="shared" si="1823"/>
        <v>0</v>
      </c>
      <c r="SPD1339" s="62">
        <f t="shared" si="1823"/>
        <v>1000000</v>
      </c>
      <c r="SPJ1339" s="62" t="s">
        <v>185</v>
      </c>
      <c r="SPK1339" s="62" t="s">
        <v>186</v>
      </c>
      <c r="SPL1339" s="62">
        <f t="shared" ref="SPL1339:SPT1339" si="1824">SPL1333</f>
        <v>1000000</v>
      </c>
      <c r="SPM1339" s="62">
        <f t="shared" si="1824"/>
        <v>0</v>
      </c>
      <c r="SPN1339" s="62">
        <f t="shared" si="1824"/>
        <v>0</v>
      </c>
      <c r="SPO1339" s="62">
        <f t="shared" si="1824"/>
        <v>1000000</v>
      </c>
      <c r="SPP1339" s="62">
        <f t="shared" si="1824"/>
        <v>0</v>
      </c>
      <c r="SPQ1339" s="62">
        <f t="shared" si="1824"/>
        <v>0</v>
      </c>
      <c r="SPR1339" s="62">
        <f t="shared" si="1824"/>
        <v>0</v>
      </c>
      <c r="SPS1339" s="62">
        <f t="shared" si="1824"/>
        <v>0</v>
      </c>
      <c r="SPT1339" s="62">
        <f t="shared" si="1824"/>
        <v>1000000</v>
      </c>
      <c r="SPZ1339" s="62" t="s">
        <v>185</v>
      </c>
      <c r="SQA1339" s="62" t="s">
        <v>186</v>
      </c>
      <c r="SQB1339" s="62">
        <f t="shared" ref="SQB1339:SQJ1339" si="1825">SQB1333</f>
        <v>1000000</v>
      </c>
      <c r="SQC1339" s="62">
        <f t="shared" si="1825"/>
        <v>0</v>
      </c>
      <c r="SQD1339" s="62">
        <f t="shared" si="1825"/>
        <v>0</v>
      </c>
      <c r="SQE1339" s="62">
        <f t="shared" si="1825"/>
        <v>1000000</v>
      </c>
      <c r="SQF1339" s="62">
        <f t="shared" si="1825"/>
        <v>0</v>
      </c>
      <c r="SQG1339" s="62">
        <f t="shared" si="1825"/>
        <v>0</v>
      </c>
      <c r="SQH1339" s="62">
        <f t="shared" si="1825"/>
        <v>0</v>
      </c>
      <c r="SQI1339" s="62">
        <f t="shared" si="1825"/>
        <v>0</v>
      </c>
      <c r="SQJ1339" s="62">
        <f t="shared" si="1825"/>
        <v>1000000</v>
      </c>
      <c r="SQP1339" s="62" t="s">
        <v>185</v>
      </c>
      <c r="SQQ1339" s="62" t="s">
        <v>186</v>
      </c>
      <c r="SQR1339" s="62">
        <f>SQR1333</f>
        <v>1000000</v>
      </c>
      <c r="SQS1339" s="62">
        <f>SQS1333</f>
        <v>0</v>
      </c>
      <c r="SQT1339" s="62">
        <f>SQT1333</f>
        <v>0</v>
      </c>
      <c r="SQU1339" s="62">
        <f>SQU1333</f>
        <v>1000000</v>
      </c>
      <c r="SQV1339" s="62">
        <f>SQV1333</f>
        <v>0</v>
      </c>
      <c r="SQW1339" s="62">
        <f>SQW1333</f>
        <v>0</v>
      </c>
      <c r="SQX1339" s="62">
        <f>SQX1333</f>
        <v>0</v>
      </c>
      <c r="SQY1339" s="62">
        <f>SQY1333</f>
        <v>0</v>
      </c>
      <c r="SQZ1339" s="62">
        <f>SQZ1333</f>
        <v>1000000</v>
      </c>
      <c r="SRF1339" s="62" t="s">
        <v>185</v>
      </c>
      <c r="SRG1339" s="62" t="s">
        <v>186</v>
      </c>
      <c r="SRH1339" s="62">
        <f t="shared" ref="SRH1339:SRP1339" si="1826">SRH1333</f>
        <v>1000000</v>
      </c>
      <c r="SRI1339" s="62">
        <f t="shared" si="1826"/>
        <v>0</v>
      </c>
      <c r="SRJ1339" s="62">
        <f t="shared" si="1826"/>
        <v>0</v>
      </c>
      <c r="SRK1339" s="62">
        <f t="shared" si="1826"/>
        <v>1000000</v>
      </c>
      <c r="SRL1339" s="62">
        <f t="shared" si="1826"/>
        <v>0</v>
      </c>
      <c r="SRM1339" s="62">
        <f t="shared" si="1826"/>
        <v>0</v>
      </c>
      <c r="SRN1339" s="62">
        <f t="shared" si="1826"/>
        <v>0</v>
      </c>
      <c r="SRO1339" s="62">
        <f t="shared" si="1826"/>
        <v>0</v>
      </c>
      <c r="SRP1339" s="62">
        <f t="shared" si="1826"/>
        <v>1000000</v>
      </c>
      <c r="SRV1339" s="62" t="s">
        <v>185</v>
      </c>
      <c r="SRW1339" s="62" t="s">
        <v>186</v>
      </c>
      <c r="SRX1339" s="62">
        <f t="shared" ref="SRX1339:SSF1339" si="1827">SRX1333</f>
        <v>1000000</v>
      </c>
      <c r="SRY1339" s="62">
        <f t="shared" si="1827"/>
        <v>0</v>
      </c>
      <c r="SRZ1339" s="62">
        <f t="shared" si="1827"/>
        <v>0</v>
      </c>
      <c r="SSA1339" s="62">
        <f t="shared" si="1827"/>
        <v>1000000</v>
      </c>
      <c r="SSB1339" s="62">
        <f t="shared" si="1827"/>
        <v>0</v>
      </c>
      <c r="SSC1339" s="62">
        <f t="shared" si="1827"/>
        <v>0</v>
      </c>
      <c r="SSD1339" s="62">
        <f t="shared" si="1827"/>
        <v>0</v>
      </c>
      <c r="SSE1339" s="62">
        <f t="shared" si="1827"/>
        <v>0</v>
      </c>
      <c r="SSF1339" s="62">
        <f t="shared" si="1827"/>
        <v>1000000</v>
      </c>
      <c r="SSL1339" s="62" t="s">
        <v>185</v>
      </c>
      <c r="SSM1339" s="62" t="s">
        <v>186</v>
      </c>
      <c r="SSN1339" s="62">
        <f t="shared" ref="SSN1339:SSV1339" si="1828">SSN1333</f>
        <v>1000000</v>
      </c>
      <c r="SSO1339" s="62">
        <f t="shared" si="1828"/>
        <v>0</v>
      </c>
      <c r="SSP1339" s="62">
        <f t="shared" si="1828"/>
        <v>0</v>
      </c>
      <c r="SSQ1339" s="62">
        <f t="shared" si="1828"/>
        <v>1000000</v>
      </c>
      <c r="SSR1339" s="62">
        <f t="shared" si="1828"/>
        <v>0</v>
      </c>
      <c r="SSS1339" s="62">
        <f t="shared" si="1828"/>
        <v>0</v>
      </c>
      <c r="SST1339" s="62">
        <f t="shared" si="1828"/>
        <v>0</v>
      </c>
      <c r="SSU1339" s="62">
        <f t="shared" si="1828"/>
        <v>0</v>
      </c>
      <c r="SSV1339" s="62">
        <f t="shared" si="1828"/>
        <v>1000000</v>
      </c>
      <c r="STB1339" s="62" t="s">
        <v>185</v>
      </c>
      <c r="STC1339" s="62" t="s">
        <v>186</v>
      </c>
      <c r="STD1339" s="62">
        <f t="shared" ref="STD1339:STL1339" si="1829">STD1333</f>
        <v>1000000</v>
      </c>
      <c r="STE1339" s="62">
        <f t="shared" si="1829"/>
        <v>0</v>
      </c>
      <c r="STF1339" s="62">
        <f t="shared" si="1829"/>
        <v>0</v>
      </c>
      <c r="STG1339" s="62">
        <f t="shared" si="1829"/>
        <v>1000000</v>
      </c>
      <c r="STH1339" s="62">
        <f t="shared" si="1829"/>
        <v>0</v>
      </c>
      <c r="STI1339" s="62">
        <f t="shared" si="1829"/>
        <v>0</v>
      </c>
      <c r="STJ1339" s="62">
        <f t="shared" si="1829"/>
        <v>0</v>
      </c>
      <c r="STK1339" s="62">
        <f t="shared" si="1829"/>
        <v>0</v>
      </c>
      <c r="STL1339" s="62">
        <f t="shared" si="1829"/>
        <v>1000000</v>
      </c>
      <c r="STR1339" s="62" t="s">
        <v>185</v>
      </c>
      <c r="STS1339" s="62" t="s">
        <v>186</v>
      </c>
      <c r="STT1339" s="62">
        <f t="shared" ref="STT1339:SUB1339" si="1830">STT1333</f>
        <v>1000000</v>
      </c>
      <c r="STU1339" s="62">
        <f t="shared" si="1830"/>
        <v>0</v>
      </c>
      <c r="STV1339" s="62">
        <f t="shared" si="1830"/>
        <v>0</v>
      </c>
      <c r="STW1339" s="62">
        <f t="shared" si="1830"/>
        <v>1000000</v>
      </c>
      <c r="STX1339" s="62">
        <f t="shared" si="1830"/>
        <v>0</v>
      </c>
      <c r="STY1339" s="62">
        <f t="shared" si="1830"/>
        <v>0</v>
      </c>
      <c r="STZ1339" s="62">
        <f t="shared" si="1830"/>
        <v>0</v>
      </c>
      <c r="SUA1339" s="62">
        <f t="shared" si="1830"/>
        <v>0</v>
      </c>
      <c r="SUB1339" s="62">
        <f t="shared" si="1830"/>
        <v>1000000</v>
      </c>
      <c r="SUH1339" s="62" t="s">
        <v>185</v>
      </c>
      <c r="SUI1339" s="62" t="s">
        <v>186</v>
      </c>
      <c r="SUJ1339" s="62">
        <f t="shared" ref="SUJ1339:SUR1339" si="1831">SUJ1333</f>
        <v>1000000</v>
      </c>
      <c r="SUK1339" s="62">
        <f t="shared" si="1831"/>
        <v>0</v>
      </c>
      <c r="SUL1339" s="62">
        <f t="shared" si="1831"/>
        <v>0</v>
      </c>
      <c r="SUM1339" s="62">
        <f t="shared" si="1831"/>
        <v>1000000</v>
      </c>
      <c r="SUN1339" s="62">
        <f t="shared" si="1831"/>
        <v>0</v>
      </c>
      <c r="SUO1339" s="62">
        <f t="shared" si="1831"/>
        <v>0</v>
      </c>
      <c r="SUP1339" s="62">
        <f t="shared" si="1831"/>
        <v>0</v>
      </c>
      <c r="SUQ1339" s="62">
        <f t="shared" si="1831"/>
        <v>0</v>
      </c>
      <c r="SUR1339" s="62">
        <f t="shared" si="1831"/>
        <v>1000000</v>
      </c>
      <c r="SUX1339" s="62" t="s">
        <v>185</v>
      </c>
      <c r="SUY1339" s="62" t="s">
        <v>186</v>
      </c>
      <c r="SUZ1339" s="62">
        <f t="shared" ref="SUZ1339:SVH1339" si="1832">SUZ1333</f>
        <v>1000000</v>
      </c>
      <c r="SVA1339" s="62">
        <f t="shared" si="1832"/>
        <v>0</v>
      </c>
      <c r="SVB1339" s="62">
        <f t="shared" si="1832"/>
        <v>0</v>
      </c>
      <c r="SVC1339" s="62">
        <f t="shared" si="1832"/>
        <v>1000000</v>
      </c>
      <c r="SVD1339" s="62">
        <f t="shared" si="1832"/>
        <v>0</v>
      </c>
      <c r="SVE1339" s="62">
        <f t="shared" si="1832"/>
        <v>0</v>
      </c>
      <c r="SVF1339" s="62">
        <f t="shared" si="1832"/>
        <v>0</v>
      </c>
      <c r="SVG1339" s="62">
        <f t="shared" si="1832"/>
        <v>0</v>
      </c>
      <c r="SVH1339" s="62">
        <f t="shared" si="1832"/>
        <v>1000000</v>
      </c>
      <c r="SVN1339" s="62" t="s">
        <v>185</v>
      </c>
      <c r="SVO1339" s="62" t="s">
        <v>186</v>
      </c>
      <c r="SVP1339" s="62">
        <f t="shared" ref="SVP1339:SVX1339" si="1833">SVP1333</f>
        <v>1000000</v>
      </c>
      <c r="SVQ1339" s="62">
        <f t="shared" si="1833"/>
        <v>0</v>
      </c>
      <c r="SVR1339" s="62">
        <f t="shared" si="1833"/>
        <v>0</v>
      </c>
      <c r="SVS1339" s="62">
        <f t="shared" si="1833"/>
        <v>1000000</v>
      </c>
      <c r="SVT1339" s="62">
        <f t="shared" si="1833"/>
        <v>0</v>
      </c>
      <c r="SVU1339" s="62">
        <f t="shared" si="1833"/>
        <v>0</v>
      </c>
      <c r="SVV1339" s="62">
        <f t="shared" si="1833"/>
        <v>0</v>
      </c>
      <c r="SVW1339" s="62">
        <f t="shared" si="1833"/>
        <v>0</v>
      </c>
      <c r="SVX1339" s="62">
        <f t="shared" si="1833"/>
        <v>1000000</v>
      </c>
      <c r="SWD1339" s="62" t="s">
        <v>185</v>
      </c>
      <c r="SWE1339" s="62" t="s">
        <v>186</v>
      </c>
      <c r="SWF1339" s="62">
        <f t="shared" ref="SWF1339:SWN1339" si="1834">SWF1333</f>
        <v>1000000</v>
      </c>
      <c r="SWG1339" s="62">
        <f t="shared" si="1834"/>
        <v>0</v>
      </c>
      <c r="SWH1339" s="62">
        <f t="shared" si="1834"/>
        <v>0</v>
      </c>
      <c r="SWI1339" s="62">
        <f t="shared" si="1834"/>
        <v>1000000</v>
      </c>
      <c r="SWJ1339" s="62">
        <f t="shared" si="1834"/>
        <v>0</v>
      </c>
      <c r="SWK1339" s="62">
        <f t="shared" si="1834"/>
        <v>0</v>
      </c>
      <c r="SWL1339" s="62">
        <f t="shared" si="1834"/>
        <v>0</v>
      </c>
      <c r="SWM1339" s="62">
        <f t="shared" si="1834"/>
        <v>0</v>
      </c>
      <c r="SWN1339" s="62">
        <f t="shared" si="1834"/>
        <v>1000000</v>
      </c>
      <c r="SWT1339" s="62" t="s">
        <v>185</v>
      </c>
      <c r="SWU1339" s="62" t="s">
        <v>186</v>
      </c>
      <c r="SWV1339" s="62">
        <f t="shared" ref="SWV1339:SXD1339" si="1835">SWV1333</f>
        <v>1000000</v>
      </c>
      <c r="SWW1339" s="62">
        <f t="shared" si="1835"/>
        <v>0</v>
      </c>
      <c r="SWX1339" s="62">
        <f t="shared" si="1835"/>
        <v>0</v>
      </c>
      <c r="SWY1339" s="62">
        <f t="shared" si="1835"/>
        <v>1000000</v>
      </c>
      <c r="SWZ1339" s="62">
        <f t="shared" si="1835"/>
        <v>0</v>
      </c>
      <c r="SXA1339" s="62">
        <f t="shared" si="1835"/>
        <v>0</v>
      </c>
      <c r="SXB1339" s="62">
        <f t="shared" si="1835"/>
        <v>0</v>
      </c>
      <c r="SXC1339" s="62">
        <f t="shared" si="1835"/>
        <v>0</v>
      </c>
      <c r="SXD1339" s="62">
        <f t="shared" si="1835"/>
        <v>1000000</v>
      </c>
      <c r="SXJ1339" s="62" t="s">
        <v>185</v>
      </c>
      <c r="SXK1339" s="62" t="s">
        <v>186</v>
      </c>
      <c r="SXL1339" s="62">
        <f t="shared" ref="SXL1339:SXT1339" si="1836">SXL1333</f>
        <v>1000000</v>
      </c>
      <c r="SXM1339" s="62">
        <f t="shared" si="1836"/>
        <v>0</v>
      </c>
      <c r="SXN1339" s="62">
        <f t="shared" si="1836"/>
        <v>0</v>
      </c>
      <c r="SXO1339" s="62">
        <f t="shared" si="1836"/>
        <v>1000000</v>
      </c>
      <c r="SXP1339" s="62">
        <f t="shared" si="1836"/>
        <v>0</v>
      </c>
      <c r="SXQ1339" s="62">
        <f t="shared" si="1836"/>
        <v>0</v>
      </c>
      <c r="SXR1339" s="62">
        <f t="shared" si="1836"/>
        <v>0</v>
      </c>
      <c r="SXS1339" s="62">
        <f t="shared" si="1836"/>
        <v>0</v>
      </c>
      <c r="SXT1339" s="62">
        <f t="shared" si="1836"/>
        <v>1000000</v>
      </c>
      <c r="SXZ1339" s="62" t="s">
        <v>185</v>
      </c>
      <c r="SYA1339" s="62" t="s">
        <v>186</v>
      </c>
      <c r="SYB1339" s="62">
        <f t="shared" ref="SYB1339:SYJ1339" si="1837">SYB1333</f>
        <v>1000000</v>
      </c>
      <c r="SYC1339" s="62">
        <f t="shared" si="1837"/>
        <v>0</v>
      </c>
      <c r="SYD1339" s="62">
        <f t="shared" si="1837"/>
        <v>0</v>
      </c>
      <c r="SYE1339" s="62">
        <f t="shared" si="1837"/>
        <v>1000000</v>
      </c>
      <c r="SYF1339" s="62">
        <f t="shared" si="1837"/>
        <v>0</v>
      </c>
      <c r="SYG1339" s="62">
        <f t="shared" si="1837"/>
        <v>0</v>
      </c>
      <c r="SYH1339" s="62">
        <f t="shared" si="1837"/>
        <v>0</v>
      </c>
      <c r="SYI1339" s="62">
        <f t="shared" si="1837"/>
        <v>0</v>
      </c>
      <c r="SYJ1339" s="62">
        <f t="shared" si="1837"/>
        <v>1000000</v>
      </c>
      <c r="SYP1339" s="62" t="s">
        <v>185</v>
      </c>
      <c r="SYQ1339" s="62" t="s">
        <v>186</v>
      </c>
      <c r="SYR1339" s="62">
        <f t="shared" ref="SYR1339:SYZ1339" si="1838">SYR1333</f>
        <v>1000000</v>
      </c>
      <c r="SYS1339" s="62">
        <f t="shared" si="1838"/>
        <v>0</v>
      </c>
      <c r="SYT1339" s="62">
        <f t="shared" si="1838"/>
        <v>0</v>
      </c>
      <c r="SYU1339" s="62">
        <f t="shared" si="1838"/>
        <v>1000000</v>
      </c>
      <c r="SYV1339" s="62">
        <f t="shared" si="1838"/>
        <v>0</v>
      </c>
      <c r="SYW1339" s="62">
        <f t="shared" si="1838"/>
        <v>0</v>
      </c>
      <c r="SYX1339" s="62">
        <f t="shared" si="1838"/>
        <v>0</v>
      </c>
      <c r="SYY1339" s="62">
        <f t="shared" si="1838"/>
        <v>0</v>
      </c>
      <c r="SYZ1339" s="62">
        <f t="shared" si="1838"/>
        <v>1000000</v>
      </c>
      <c r="SZF1339" s="62" t="s">
        <v>185</v>
      </c>
      <c r="SZG1339" s="62" t="s">
        <v>186</v>
      </c>
      <c r="SZH1339" s="62">
        <f t="shared" ref="SZH1339:SZP1339" si="1839">SZH1333</f>
        <v>1000000</v>
      </c>
      <c r="SZI1339" s="62">
        <f t="shared" si="1839"/>
        <v>0</v>
      </c>
      <c r="SZJ1339" s="62">
        <f t="shared" si="1839"/>
        <v>0</v>
      </c>
      <c r="SZK1339" s="62">
        <f t="shared" si="1839"/>
        <v>1000000</v>
      </c>
      <c r="SZL1339" s="62">
        <f t="shared" si="1839"/>
        <v>0</v>
      </c>
      <c r="SZM1339" s="62">
        <f t="shared" si="1839"/>
        <v>0</v>
      </c>
      <c r="SZN1339" s="62">
        <f t="shared" si="1839"/>
        <v>0</v>
      </c>
      <c r="SZO1339" s="62">
        <f t="shared" si="1839"/>
        <v>0</v>
      </c>
      <c r="SZP1339" s="62">
        <f t="shared" si="1839"/>
        <v>1000000</v>
      </c>
      <c r="SZV1339" s="62" t="s">
        <v>185</v>
      </c>
      <c r="SZW1339" s="62" t="s">
        <v>186</v>
      </c>
      <c r="SZX1339" s="62">
        <f t="shared" ref="SZX1339:TAF1339" si="1840">SZX1333</f>
        <v>1000000</v>
      </c>
      <c r="SZY1339" s="62">
        <f t="shared" si="1840"/>
        <v>0</v>
      </c>
      <c r="SZZ1339" s="62">
        <f t="shared" si="1840"/>
        <v>0</v>
      </c>
      <c r="TAA1339" s="62">
        <f t="shared" si="1840"/>
        <v>1000000</v>
      </c>
      <c r="TAB1339" s="62">
        <f t="shared" si="1840"/>
        <v>0</v>
      </c>
      <c r="TAC1339" s="62">
        <f t="shared" si="1840"/>
        <v>0</v>
      </c>
      <c r="TAD1339" s="62">
        <f t="shared" si="1840"/>
        <v>0</v>
      </c>
      <c r="TAE1339" s="62">
        <f t="shared" si="1840"/>
        <v>0</v>
      </c>
      <c r="TAF1339" s="62">
        <f t="shared" si="1840"/>
        <v>1000000</v>
      </c>
      <c r="TAL1339" s="62" t="s">
        <v>185</v>
      </c>
      <c r="TAM1339" s="62" t="s">
        <v>186</v>
      </c>
      <c r="TAN1339" s="62">
        <f t="shared" ref="TAN1339:TAV1339" si="1841">TAN1333</f>
        <v>1000000</v>
      </c>
      <c r="TAO1339" s="62">
        <f t="shared" si="1841"/>
        <v>0</v>
      </c>
      <c r="TAP1339" s="62">
        <f t="shared" si="1841"/>
        <v>0</v>
      </c>
      <c r="TAQ1339" s="62">
        <f t="shared" si="1841"/>
        <v>1000000</v>
      </c>
      <c r="TAR1339" s="62">
        <f t="shared" si="1841"/>
        <v>0</v>
      </c>
      <c r="TAS1339" s="62">
        <f t="shared" si="1841"/>
        <v>0</v>
      </c>
      <c r="TAT1339" s="62">
        <f t="shared" si="1841"/>
        <v>0</v>
      </c>
      <c r="TAU1339" s="62">
        <f t="shared" si="1841"/>
        <v>0</v>
      </c>
      <c r="TAV1339" s="62">
        <f t="shared" si="1841"/>
        <v>1000000</v>
      </c>
      <c r="TBB1339" s="62" t="s">
        <v>185</v>
      </c>
      <c r="TBC1339" s="62" t="s">
        <v>186</v>
      </c>
      <c r="TBD1339" s="62">
        <f t="shared" ref="TBD1339:TBL1339" si="1842">TBD1333</f>
        <v>1000000</v>
      </c>
      <c r="TBE1339" s="62">
        <f t="shared" si="1842"/>
        <v>0</v>
      </c>
      <c r="TBF1339" s="62">
        <f t="shared" si="1842"/>
        <v>0</v>
      </c>
      <c r="TBG1339" s="62">
        <f t="shared" si="1842"/>
        <v>1000000</v>
      </c>
      <c r="TBH1339" s="62">
        <f t="shared" si="1842"/>
        <v>0</v>
      </c>
      <c r="TBI1339" s="62">
        <f t="shared" si="1842"/>
        <v>0</v>
      </c>
      <c r="TBJ1339" s="62">
        <f t="shared" si="1842"/>
        <v>0</v>
      </c>
      <c r="TBK1339" s="62">
        <f t="shared" si="1842"/>
        <v>0</v>
      </c>
      <c r="TBL1339" s="62">
        <f t="shared" si="1842"/>
        <v>1000000</v>
      </c>
      <c r="TBR1339" s="62" t="s">
        <v>185</v>
      </c>
      <c r="TBS1339" s="62" t="s">
        <v>186</v>
      </c>
      <c r="TBT1339" s="62">
        <f t="shared" ref="TBT1339:TCB1339" si="1843">TBT1333</f>
        <v>1000000</v>
      </c>
      <c r="TBU1339" s="62">
        <f t="shared" si="1843"/>
        <v>0</v>
      </c>
      <c r="TBV1339" s="62">
        <f t="shared" si="1843"/>
        <v>0</v>
      </c>
      <c r="TBW1339" s="62">
        <f t="shared" si="1843"/>
        <v>1000000</v>
      </c>
      <c r="TBX1339" s="62">
        <f t="shared" si="1843"/>
        <v>0</v>
      </c>
      <c r="TBY1339" s="62">
        <f t="shared" si="1843"/>
        <v>0</v>
      </c>
      <c r="TBZ1339" s="62">
        <f t="shared" si="1843"/>
        <v>0</v>
      </c>
      <c r="TCA1339" s="62">
        <f t="shared" si="1843"/>
        <v>0</v>
      </c>
      <c r="TCB1339" s="62">
        <f t="shared" si="1843"/>
        <v>1000000</v>
      </c>
      <c r="TCH1339" s="62" t="s">
        <v>185</v>
      </c>
      <c r="TCI1339" s="62" t="s">
        <v>186</v>
      </c>
      <c r="TCJ1339" s="62">
        <f t="shared" ref="TCJ1339:TCR1339" si="1844">TCJ1333</f>
        <v>1000000</v>
      </c>
      <c r="TCK1339" s="62">
        <f t="shared" si="1844"/>
        <v>0</v>
      </c>
      <c r="TCL1339" s="62">
        <f t="shared" si="1844"/>
        <v>0</v>
      </c>
      <c r="TCM1339" s="62">
        <f t="shared" si="1844"/>
        <v>1000000</v>
      </c>
      <c r="TCN1339" s="62">
        <f t="shared" si="1844"/>
        <v>0</v>
      </c>
      <c r="TCO1339" s="62">
        <f t="shared" si="1844"/>
        <v>0</v>
      </c>
      <c r="TCP1339" s="62">
        <f t="shared" si="1844"/>
        <v>0</v>
      </c>
      <c r="TCQ1339" s="62">
        <f t="shared" si="1844"/>
        <v>0</v>
      </c>
      <c r="TCR1339" s="62">
        <f t="shared" si="1844"/>
        <v>1000000</v>
      </c>
      <c r="TCX1339" s="62" t="s">
        <v>185</v>
      </c>
      <c r="TCY1339" s="62" t="s">
        <v>186</v>
      </c>
      <c r="TCZ1339" s="62">
        <f t="shared" ref="TCZ1339:TDH1339" si="1845">TCZ1333</f>
        <v>1000000</v>
      </c>
      <c r="TDA1339" s="62">
        <f t="shared" si="1845"/>
        <v>0</v>
      </c>
      <c r="TDB1339" s="62">
        <f t="shared" si="1845"/>
        <v>0</v>
      </c>
      <c r="TDC1339" s="62">
        <f t="shared" si="1845"/>
        <v>1000000</v>
      </c>
      <c r="TDD1339" s="62">
        <f t="shared" si="1845"/>
        <v>0</v>
      </c>
      <c r="TDE1339" s="62">
        <f t="shared" si="1845"/>
        <v>0</v>
      </c>
      <c r="TDF1339" s="62">
        <f t="shared" si="1845"/>
        <v>0</v>
      </c>
      <c r="TDG1339" s="62">
        <f t="shared" si="1845"/>
        <v>0</v>
      </c>
      <c r="TDH1339" s="62">
        <f t="shared" si="1845"/>
        <v>1000000</v>
      </c>
      <c r="TDN1339" s="62" t="s">
        <v>185</v>
      </c>
      <c r="TDO1339" s="62" t="s">
        <v>186</v>
      </c>
      <c r="TDP1339" s="62">
        <f t="shared" ref="TDP1339:TDX1339" si="1846">TDP1333</f>
        <v>1000000</v>
      </c>
      <c r="TDQ1339" s="62">
        <f t="shared" si="1846"/>
        <v>0</v>
      </c>
      <c r="TDR1339" s="62">
        <f t="shared" si="1846"/>
        <v>0</v>
      </c>
      <c r="TDS1339" s="62">
        <f t="shared" si="1846"/>
        <v>1000000</v>
      </c>
      <c r="TDT1339" s="62">
        <f t="shared" si="1846"/>
        <v>0</v>
      </c>
      <c r="TDU1339" s="62">
        <f t="shared" si="1846"/>
        <v>0</v>
      </c>
      <c r="TDV1339" s="62">
        <f t="shared" si="1846"/>
        <v>0</v>
      </c>
      <c r="TDW1339" s="62">
        <f t="shared" si="1846"/>
        <v>0</v>
      </c>
      <c r="TDX1339" s="62">
        <f t="shared" si="1846"/>
        <v>1000000</v>
      </c>
      <c r="TED1339" s="62" t="s">
        <v>185</v>
      </c>
      <c r="TEE1339" s="62" t="s">
        <v>186</v>
      </c>
      <c r="TEF1339" s="62">
        <f t="shared" ref="TEF1339:TEN1339" si="1847">TEF1333</f>
        <v>1000000</v>
      </c>
      <c r="TEG1339" s="62">
        <f t="shared" si="1847"/>
        <v>0</v>
      </c>
      <c r="TEH1339" s="62">
        <f t="shared" si="1847"/>
        <v>0</v>
      </c>
      <c r="TEI1339" s="62">
        <f t="shared" si="1847"/>
        <v>1000000</v>
      </c>
      <c r="TEJ1339" s="62">
        <f t="shared" si="1847"/>
        <v>0</v>
      </c>
      <c r="TEK1339" s="62">
        <f t="shared" si="1847"/>
        <v>0</v>
      </c>
      <c r="TEL1339" s="62">
        <f t="shared" si="1847"/>
        <v>0</v>
      </c>
      <c r="TEM1339" s="62">
        <f t="shared" si="1847"/>
        <v>0</v>
      </c>
      <c r="TEN1339" s="62">
        <f t="shared" si="1847"/>
        <v>1000000</v>
      </c>
      <c r="TET1339" s="62" t="s">
        <v>185</v>
      </c>
      <c r="TEU1339" s="62" t="s">
        <v>186</v>
      </c>
      <c r="TEV1339" s="62">
        <f t="shared" ref="TEV1339:TFD1339" si="1848">TEV1333</f>
        <v>1000000</v>
      </c>
      <c r="TEW1339" s="62">
        <f t="shared" si="1848"/>
        <v>0</v>
      </c>
      <c r="TEX1339" s="62">
        <f t="shared" si="1848"/>
        <v>0</v>
      </c>
      <c r="TEY1339" s="62">
        <f t="shared" si="1848"/>
        <v>1000000</v>
      </c>
      <c r="TEZ1339" s="62">
        <f t="shared" si="1848"/>
        <v>0</v>
      </c>
      <c r="TFA1339" s="62">
        <f t="shared" si="1848"/>
        <v>0</v>
      </c>
      <c r="TFB1339" s="62">
        <f t="shared" si="1848"/>
        <v>0</v>
      </c>
      <c r="TFC1339" s="62">
        <f t="shared" si="1848"/>
        <v>0</v>
      </c>
      <c r="TFD1339" s="62">
        <f t="shared" si="1848"/>
        <v>1000000</v>
      </c>
      <c r="TFJ1339" s="62" t="s">
        <v>185</v>
      </c>
      <c r="TFK1339" s="62" t="s">
        <v>186</v>
      </c>
      <c r="TFL1339" s="62">
        <f t="shared" ref="TFL1339:TFT1339" si="1849">TFL1333</f>
        <v>1000000</v>
      </c>
      <c r="TFM1339" s="62">
        <f t="shared" si="1849"/>
        <v>0</v>
      </c>
      <c r="TFN1339" s="62">
        <f t="shared" si="1849"/>
        <v>0</v>
      </c>
      <c r="TFO1339" s="62">
        <f t="shared" si="1849"/>
        <v>1000000</v>
      </c>
      <c r="TFP1339" s="62">
        <f t="shared" si="1849"/>
        <v>0</v>
      </c>
      <c r="TFQ1339" s="62">
        <f t="shared" si="1849"/>
        <v>0</v>
      </c>
      <c r="TFR1339" s="62">
        <f t="shared" si="1849"/>
        <v>0</v>
      </c>
      <c r="TFS1339" s="62">
        <f t="shared" si="1849"/>
        <v>0</v>
      </c>
      <c r="TFT1339" s="62">
        <f t="shared" si="1849"/>
        <v>1000000</v>
      </c>
      <c r="TFZ1339" s="62" t="s">
        <v>185</v>
      </c>
      <c r="TGA1339" s="62" t="s">
        <v>186</v>
      </c>
      <c r="TGB1339" s="62">
        <f t="shared" ref="TGB1339:TGJ1339" si="1850">TGB1333</f>
        <v>1000000</v>
      </c>
      <c r="TGC1339" s="62">
        <f t="shared" si="1850"/>
        <v>0</v>
      </c>
      <c r="TGD1339" s="62">
        <f t="shared" si="1850"/>
        <v>0</v>
      </c>
      <c r="TGE1339" s="62">
        <f t="shared" si="1850"/>
        <v>1000000</v>
      </c>
      <c r="TGF1339" s="62">
        <f t="shared" si="1850"/>
        <v>0</v>
      </c>
      <c r="TGG1339" s="62">
        <f t="shared" si="1850"/>
        <v>0</v>
      </c>
      <c r="TGH1339" s="62">
        <f t="shared" si="1850"/>
        <v>0</v>
      </c>
      <c r="TGI1339" s="62">
        <f t="shared" si="1850"/>
        <v>0</v>
      </c>
      <c r="TGJ1339" s="62">
        <f t="shared" si="1850"/>
        <v>1000000</v>
      </c>
      <c r="TGP1339" s="62" t="s">
        <v>185</v>
      </c>
      <c r="TGQ1339" s="62" t="s">
        <v>186</v>
      </c>
      <c r="TGR1339" s="62">
        <f t="shared" ref="TGR1339:TGZ1339" si="1851">TGR1333</f>
        <v>1000000</v>
      </c>
      <c r="TGS1339" s="62">
        <f t="shared" si="1851"/>
        <v>0</v>
      </c>
      <c r="TGT1339" s="62">
        <f t="shared" si="1851"/>
        <v>0</v>
      </c>
      <c r="TGU1339" s="62">
        <f t="shared" si="1851"/>
        <v>1000000</v>
      </c>
      <c r="TGV1339" s="62">
        <f t="shared" si="1851"/>
        <v>0</v>
      </c>
      <c r="TGW1339" s="62">
        <f t="shared" si="1851"/>
        <v>0</v>
      </c>
      <c r="TGX1339" s="62">
        <f t="shared" si="1851"/>
        <v>0</v>
      </c>
      <c r="TGY1339" s="62">
        <f t="shared" si="1851"/>
        <v>0</v>
      </c>
      <c r="TGZ1339" s="62">
        <f t="shared" si="1851"/>
        <v>1000000</v>
      </c>
      <c r="THF1339" s="62" t="s">
        <v>185</v>
      </c>
      <c r="THG1339" s="62" t="s">
        <v>186</v>
      </c>
      <c r="THH1339" s="62">
        <f t="shared" ref="THH1339:THP1339" si="1852">THH1333</f>
        <v>1000000</v>
      </c>
      <c r="THI1339" s="62">
        <f t="shared" si="1852"/>
        <v>0</v>
      </c>
      <c r="THJ1339" s="62">
        <f t="shared" si="1852"/>
        <v>0</v>
      </c>
      <c r="THK1339" s="62">
        <f t="shared" si="1852"/>
        <v>1000000</v>
      </c>
      <c r="THL1339" s="62">
        <f t="shared" si="1852"/>
        <v>0</v>
      </c>
      <c r="THM1339" s="62">
        <f t="shared" si="1852"/>
        <v>0</v>
      </c>
      <c r="THN1339" s="62">
        <f t="shared" si="1852"/>
        <v>0</v>
      </c>
      <c r="THO1339" s="62">
        <f t="shared" si="1852"/>
        <v>0</v>
      </c>
      <c r="THP1339" s="62">
        <f t="shared" si="1852"/>
        <v>1000000</v>
      </c>
      <c r="THV1339" s="62" t="s">
        <v>185</v>
      </c>
      <c r="THW1339" s="62" t="s">
        <v>186</v>
      </c>
      <c r="THX1339" s="62">
        <f t="shared" ref="THX1339:TIF1339" si="1853">THX1333</f>
        <v>1000000</v>
      </c>
      <c r="THY1339" s="62">
        <f t="shared" si="1853"/>
        <v>0</v>
      </c>
      <c r="THZ1339" s="62">
        <f t="shared" si="1853"/>
        <v>0</v>
      </c>
      <c r="TIA1339" s="62">
        <f t="shared" si="1853"/>
        <v>1000000</v>
      </c>
      <c r="TIB1339" s="62">
        <f t="shared" si="1853"/>
        <v>0</v>
      </c>
      <c r="TIC1339" s="62">
        <f t="shared" si="1853"/>
        <v>0</v>
      </c>
      <c r="TID1339" s="62">
        <f t="shared" si="1853"/>
        <v>0</v>
      </c>
      <c r="TIE1339" s="62">
        <f t="shared" si="1853"/>
        <v>0</v>
      </c>
      <c r="TIF1339" s="62">
        <f t="shared" si="1853"/>
        <v>1000000</v>
      </c>
      <c r="TIL1339" s="62" t="s">
        <v>185</v>
      </c>
      <c r="TIM1339" s="62" t="s">
        <v>186</v>
      </c>
      <c r="TIN1339" s="62">
        <f t="shared" ref="TIN1339:TIV1339" si="1854">TIN1333</f>
        <v>1000000</v>
      </c>
      <c r="TIO1339" s="62">
        <f t="shared" si="1854"/>
        <v>0</v>
      </c>
      <c r="TIP1339" s="62">
        <f t="shared" si="1854"/>
        <v>0</v>
      </c>
      <c r="TIQ1339" s="62">
        <f t="shared" si="1854"/>
        <v>1000000</v>
      </c>
      <c r="TIR1339" s="62">
        <f t="shared" si="1854"/>
        <v>0</v>
      </c>
      <c r="TIS1339" s="62">
        <f t="shared" si="1854"/>
        <v>0</v>
      </c>
      <c r="TIT1339" s="62">
        <f t="shared" si="1854"/>
        <v>0</v>
      </c>
      <c r="TIU1339" s="62">
        <f t="shared" si="1854"/>
        <v>0</v>
      </c>
      <c r="TIV1339" s="62">
        <f t="shared" si="1854"/>
        <v>1000000</v>
      </c>
      <c r="TJB1339" s="62" t="s">
        <v>185</v>
      </c>
      <c r="TJC1339" s="62" t="s">
        <v>186</v>
      </c>
      <c r="TJD1339" s="62">
        <f t="shared" ref="TJD1339:TJL1339" si="1855">TJD1333</f>
        <v>1000000</v>
      </c>
      <c r="TJE1339" s="62">
        <f t="shared" si="1855"/>
        <v>0</v>
      </c>
      <c r="TJF1339" s="62">
        <f t="shared" si="1855"/>
        <v>0</v>
      </c>
      <c r="TJG1339" s="62">
        <f t="shared" si="1855"/>
        <v>1000000</v>
      </c>
      <c r="TJH1339" s="62">
        <f t="shared" si="1855"/>
        <v>0</v>
      </c>
      <c r="TJI1339" s="62">
        <f t="shared" si="1855"/>
        <v>0</v>
      </c>
      <c r="TJJ1339" s="62">
        <f t="shared" si="1855"/>
        <v>0</v>
      </c>
      <c r="TJK1339" s="62">
        <f t="shared" si="1855"/>
        <v>0</v>
      </c>
      <c r="TJL1339" s="62">
        <f t="shared" si="1855"/>
        <v>1000000</v>
      </c>
      <c r="TJR1339" s="62" t="s">
        <v>185</v>
      </c>
      <c r="TJS1339" s="62" t="s">
        <v>186</v>
      </c>
      <c r="TJT1339" s="62">
        <f t="shared" ref="TJT1339:TKB1339" si="1856">TJT1333</f>
        <v>1000000</v>
      </c>
      <c r="TJU1339" s="62">
        <f t="shared" si="1856"/>
        <v>0</v>
      </c>
      <c r="TJV1339" s="62">
        <f t="shared" si="1856"/>
        <v>0</v>
      </c>
      <c r="TJW1339" s="62">
        <f t="shared" si="1856"/>
        <v>1000000</v>
      </c>
      <c r="TJX1339" s="62">
        <f t="shared" si="1856"/>
        <v>0</v>
      </c>
      <c r="TJY1339" s="62">
        <f t="shared" si="1856"/>
        <v>0</v>
      </c>
      <c r="TJZ1339" s="62">
        <f t="shared" si="1856"/>
        <v>0</v>
      </c>
      <c r="TKA1339" s="62">
        <f t="shared" si="1856"/>
        <v>0</v>
      </c>
      <c r="TKB1339" s="62">
        <f t="shared" si="1856"/>
        <v>1000000</v>
      </c>
      <c r="TKH1339" s="62" t="s">
        <v>185</v>
      </c>
      <c r="TKI1339" s="62" t="s">
        <v>186</v>
      </c>
      <c r="TKJ1339" s="62">
        <f t="shared" ref="TKJ1339:TKR1339" si="1857">TKJ1333</f>
        <v>1000000</v>
      </c>
      <c r="TKK1339" s="62">
        <f t="shared" si="1857"/>
        <v>0</v>
      </c>
      <c r="TKL1339" s="62">
        <f t="shared" si="1857"/>
        <v>0</v>
      </c>
      <c r="TKM1339" s="62">
        <f t="shared" si="1857"/>
        <v>1000000</v>
      </c>
      <c r="TKN1339" s="62">
        <f t="shared" si="1857"/>
        <v>0</v>
      </c>
      <c r="TKO1339" s="62">
        <f t="shared" si="1857"/>
        <v>0</v>
      </c>
      <c r="TKP1339" s="62">
        <f t="shared" si="1857"/>
        <v>0</v>
      </c>
      <c r="TKQ1339" s="62">
        <f t="shared" si="1857"/>
        <v>0</v>
      </c>
      <c r="TKR1339" s="62">
        <f t="shared" si="1857"/>
        <v>1000000</v>
      </c>
      <c r="TKX1339" s="62" t="s">
        <v>185</v>
      </c>
      <c r="TKY1339" s="62" t="s">
        <v>186</v>
      </c>
      <c r="TKZ1339" s="62">
        <f t="shared" ref="TKZ1339:TLH1339" si="1858">TKZ1333</f>
        <v>1000000</v>
      </c>
      <c r="TLA1339" s="62">
        <f t="shared" si="1858"/>
        <v>0</v>
      </c>
      <c r="TLB1339" s="62">
        <f t="shared" si="1858"/>
        <v>0</v>
      </c>
      <c r="TLC1339" s="62">
        <f t="shared" si="1858"/>
        <v>1000000</v>
      </c>
      <c r="TLD1339" s="62">
        <f t="shared" si="1858"/>
        <v>0</v>
      </c>
      <c r="TLE1339" s="62">
        <f t="shared" si="1858"/>
        <v>0</v>
      </c>
      <c r="TLF1339" s="62">
        <f t="shared" si="1858"/>
        <v>0</v>
      </c>
      <c r="TLG1339" s="62">
        <f t="shared" si="1858"/>
        <v>0</v>
      </c>
      <c r="TLH1339" s="62">
        <f t="shared" si="1858"/>
        <v>1000000</v>
      </c>
      <c r="TLN1339" s="62" t="s">
        <v>185</v>
      </c>
      <c r="TLO1339" s="62" t="s">
        <v>186</v>
      </c>
      <c r="TLP1339" s="62">
        <f t="shared" ref="TLP1339:TLX1339" si="1859">TLP1333</f>
        <v>1000000</v>
      </c>
      <c r="TLQ1339" s="62">
        <f t="shared" si="1859"/>
        <v>0</v>
      </c>
      <c r="TLR1339" s="62">
        <f t="shared" si="1859"/>
        <v>0</v>
      </c>
      <c r="TLS1339" s="62">
        <f t="shared" si="1859"/>
        <v>1000000</v>
      </c>
      <c r="TLT1339" s="62">
        <f t="shared" si="1859"/>
        <v>0</v>
      </c>
      <c r="TLU1339" s="62">
        <f t="shared" si="1859"/>
        <v>0</v>
      </c>
      <c r="TLV1339" s="62">
        <f t="shared" si="1859"/>
        <v>0</v>
      </c>
      <c r="TLW1339" s="62">
        <f t="shared" si="1859"/>
        <v>0</v>
      </c>
      <c r="TLX1339" s="62">
        <f t="shared" si="1859"/>
        <v>1000000</v>
      </c>
      <c r="TMD1339" s="62" t="s">
        <v>185</v>
      </c>
      <c r="TME1339" s="62" t="s">
        <v>186</v>
      </c>
      <c r="TMF1339" s="62">
        <f t="shared" ref="TMF1339:TMN1339" si="1860">TMF1333</f>
        <v>1000000</v>
      </c>
      <c r="TMG1339" s="62">
        <f t="shared" si="1860"/>
        <v>0</v>
      </c>
      <c r="TMH1339" s="62">
        <f t="shared" si="1860"/>
        <v>0</v>
      </c>
      <c r="TMI1339" s="62">
        <f t="shared" si="1860"/>
        <v>1000000</v>
      </c>
      <c r="TMJ1339" s="62">
        <f t="shared" si="1860"/>
        <v>0</v>
      </c>
      <c r="TMK1339" s="62">
        <f t="shared" si="1860"/>
        <v>0</v>
      </c>
      <c r="TML1339" s="62">
        <f t="shared" si="1860"/>
        <v>0</v>
      </c>
      <c r="TMM1339" s="62">
        <f t="shared" si="1860"/>
        <v>0</v>
      </c>
      <c r="TMN1339" s="62">
        <f t="shared" si="1860"/>
        <v>1000000</v>
      </c>
      <c r="TMT1339" s="62" t="s">
        <v>185</v>
      </c>
      <c r="TMU1339" s="62" t="s">
        <v>186</v>
      </c>
      <c r="TMV1339" s="62">
        <f t="shared" ref="TMV1339:TND1339" si="1861">TMV1333</f>
        <v>1000000</v>
      </c>
      <c r="TMW1339" s="62">
        <f t="shared" si="1861"/>
        <v>0</v>
      </c>
      <c r="TMX1339" s="62">
        <f t="shared" si="1861"/>
        <v>0</v>
      </c>
      <c r="TMY1339" s="62">
        <f t="shared" si="1861"/>
        <v>1000000</v>
      </c>
      <c r="TMZ1339" s="62">
        <f t="shared" si="1861"/>
        <v>0</v>
      </c>
      <c r="TNA1339" s="62">
        <f t="shared" si="1861"/>
        <v>0</v>
      </c>
      <c r="TNB1339" s="62">
        <f t="shared" si="1861"/>
        <v>0</v>
      </c>
      <c r="TNC1339" s="62">
        <f t="shared" si="1861"/>
        <v>0</v>
      </c>
      <c r="TND1339" s="62">
        <f t="shared" si="1861"/>
        <v>1000000</v>
      </c>
      <c r="TNJ1339" s="62" t="s">
        <v>185</v>
      </c>
      <c r="TNK1339" s="62" t="s">
        <v>186</v>
      </c>
      <c r="TNL1339" s="62">
        <f t="shared" ref="TNL1339:TNT1339" si="1862">TNL1333</f>
        <v>1000000</v>
      </c>
      <c r="TNM1339" s="62">
        <f t="shared" si="1862"/>
        <v>0</v>
      </c>
      <c r="TNN1339" s="62">
        <f t="shared" si="1862"/>
        <v>0</v>
      </c>
      <c r="TNO1339" s="62">
        <f t="shared" si="1862"/>
        <v>1000000</v>
      </c>
      <c r="TNP1339" s="62">
        <f t="shared" si="1862"/>
        <v>0</v>
      </c>
      <c r="TNQ1339" s="62">
        <f t="shared" si="1862"/>
        <v>0</v>
      </c>
      <c r="TNR1339" s="62">
        <f t="shared" si="1862"/>
        <v>0</v>
      </c>
      <c r="TNS1339" s="62">
        <f t="shared" si="1862"/>
        <v>0</v>
      </c>
      <c r="TNT1339" s="62">
        <f t="shared" si="1862"/>
        <v>1000000</v>
      </c>
      <c r="TNZ1339" s="62" t="s">
        <v>185</v>
      </c>
      <c r="TOA1339" s="62" t="s">
        <v>186</v>
      </c>
      <c r="TOB1339" s="62">
        <f t="shared" ref="TOB1339:TOJ1339" si="1863">TOB1333</f>
        <v>1000000</v>
      </c>
      <c r="TOC1339" s="62">
        <f t="shared" si="1863"/>
        <v>0</v>
      </c>
      <c r="TOD1339" s="62">
        <f t="shared" si="1863"/>
        <v>0</v>
      </c>
      <c r="TOE1339" s="62">
        <f t="shared" si="1863"/>
        <v>1000000</v>
      </c>
      <c r="TOF1339" s="62">
        <f t="shared" si="1863"/>
        <v>0</v>
      </c>
      <c r="TOG1339" s="62">
        <f t="shared" si="1863"/>
        <v>0</v>
      </c>
      <c r="TOH1339" s="62">
        <f t="shared" si="1863"/>
        <v>0</v>
      </c>
      <c r="TOI1339" s="62">
        <f t="shared" si="1863"/>
        <v>0</v>
      </c>
      <c r="TOJ1339" s="62">
        <f t="shared" si="1863"/>
        <v>1000000</v>
      </c>
      <c r="TOP1339" s="62" t="s">
        <v>185</v>
      </c>
      <c r="TOQ1339" s="62" t="s">
        <v>186</v>
      </c>
      <c r="TOR1339" s="62">
        <f t="shared" ref="TOR1339:TOZ1339" si="1864">TOR1333</f>
        <v>1000000</v>
      </c>
      <c r="TOS1339" s="62">
        <f t="shared" si="1864"/>
        <v>0</v>
      </c>
      <c r="TOT1339" s="62">
        <f t="shared" si="1864"/>
        <v>0</v>
      </c>
      <c r="TOU1339" s="62">
        <f t="shared" si="1864"/>
        <v>1000000</v>
      </c>
      <c r="TOV1339" s="62">
        <f t="shared" si="1864"/>
        <v>0</v>
      </c>
      <c r="TOW1339" s="62">
        <f t="shared" si="1864"/>
        <v>0</v>
      </c>
      <c r="TOX1339" s="62">
        <f t="shared" si="1864"/>
        <v>0</v>
      </c>
      <c r="TOY1339" s="62">
        <f t="shared" si="1864"/>
        <v>0</v>
      </c>
      <c r="TOZ1339" s="62">
        <f t="shared" si="1864"/>
        <v>1000000</v>
      </c>
      <c r="TPF1339" s="62" t="s">
        <v>185</v>
      </c>
      <c r="TPG1339" s="62" t="s">
        <v>186</v>
      </c>
      <c r="TPH1339" s="62">
        <f t="shared" ref="TPH1339:TPP1339" si="1865">TPH1333</f>
        <v>1000000</v>
      </c>
      <c r="TPI1339" s="62">
        <f t="shared" si="1865"/>
        <v>0</v>
      </c>
      <c r="TPJ1339" s="62">
        <f t="shared" si="1865"/>
        <v>0</v>
      </c>
      <c r="TPK1339" s="62">
        <f t="shared" si="1865"/>
        <v>1000000</v>
      </c>
      <c r="TPL1339" s="62">
        <f t="shared" si="1865"/>
        <v>0</v>
      </c>
      <c r="TPM1339" s="62">
        <f t="shared" si="1865"/>
        <v>0</v>
      </c>
      <c r="TPN1339" s="62">
        <f t="shared" si="1865"/>
        <v>0</v>
      </c>
      <c r="TPO1339" s="62">
        <f t="shared" si="1865"/>
        <v>0</v>
      </c>
      <c r="TPP1339" s="62">
        <f t="shared" si="1865"/>
        <v>1000000</v>
      </c>
      <c r="TPV1339" s="62" t="s">
        <v>185</v>
      </c>
      <c r="TPW1339" s="62" t="s">
        <v>186</v>
      </c>
      <c r="TPX1339" s="62">
        <f t="shared" ref="TPX1339:TQF1339" si="1866">TPX1333</f>
        <v>1000000</v>
      </c>
      <c r="TPY1339" s="62">
        <f t="shared" si="1866"/>
        <v>0</v>
      </c>
      <c r="TPZ1339" s="62">
        <f t="shared" si="1866"/>
        <v>0</v>
      </c>
      <c r="TQA1339" s="62">
        <f t="shared" si="1866"/>
        <v>1000000</v>
      </c>
      <c r="TQB1339" s="62">
        <f t="shared" si="1866"/>
        <v>0</v>
      </c>
      <c r="TQC1339" s="62">
        <f t="shared" si="1866"/>
        <v>0</v>
      </c>
      <c r="TQD1339" s="62">
        <f t="shared" si="1866"/>
        <v>0</v>
      </c>
      <c r="TQE1339" s="62">
        <f t="shared" si="1866"/>
        <v>0</v>
      </c>
      <c r="TQF1339" s="62">
        <f t="shared" si="1866"/>
        <v>1000000</v>
      </c>
      <c r="TQL1339" s="62" t="s">
        <v>185</v>
      </c>
      <c r="TQM1339" s="62" t="s">
        <v>186</v>
      </c>
      <c r="TQN1339" s="62">
        <f t="shared" ref="TQN1339:TQV1339" si="1867">TQN1333</f>
        <v>1000000</v>
      </c>
      <c r="TQO1339" s="62">
        <f t="shared" si="1867"/>
        <v>0</v>
      </c>
      <c r="TQP1339" s="62">
        <f t="shared" si="1867"/>
        <v>0</v>
      </c>
      <c r="TQQ1339" s="62">
        <f t="shared" si="1867"/>
        <v>1000000</v>
      </c>
      <c r="TQR1339" s="62">
        <f t="shared" si="1867"/>
        <v>0</v>
      </c>
      <c r="TQS1339" s="62">
        <f t="shared" si="1867"/>
        <v>0</v>
      </c>
      <c r="TQT1339" s="62">
        <f t="shared" si="1867"/>
        <v>0</v>
      </c>
      <c r="TQU1339" s="62">
        <f t="shared" si="1867"/>
        <v>0</v>
      </c>
      <c r="TQV1339" s="62">
        <f t="shared" si="1867"/>
        <v>1000000</v>
      </c>
      <c r="TRB1339" s="62" t="s">
        <v>185</v>
      </c>
      <c r="TRC1339" s="62" t="s">
        <v>186</v>
      </c>
      <c r="TRD1339" s="62">
        <f t="shared" ref="TRD1339:TRL1339" si="1868">TRD1333</f>
        <v>1000000</v>
      </c>
      <c r="TRE1339" s="62">
        <f t="shared" si="1868"/>
        <v>0</v>
      </c>
      <c r="TRF1339" s="62">
        <f t="shared" si="1868"/>
        <v>0</v>
      </c>
      <c r="TRG1339" s="62">
        <f t="shared" si="1868"/>
        <v>1000000</v>
      </c>
      <c r="TRH1339" s="62">
        <f t="shared" si="1868"/>
        <v>0</v>
      </c>
      <c r="TRI1339" s="62">
        <f t="shared" si="1868"/>
        <v>0</v>
      </c>
      <c r="TRJ1339" s="62">
        <f t="shared" si="1868"/>
        <v>0</v>
      </c>
      <c r="TRK1339" s="62">
        <f t="shared" si="1868"/>
        <v>0</v>
      </c>
      <c r="TRL1339" s="62">
        <f t="shared" si="1868"/>
        <v>1000000</v>
      </c>
      <c r="TRR1339" s="62" t="s">
        <v>185</v>
      </c>
      <c r="TRS1339" s="62" t="s">
        <v>186</v>
      </c>
      <c r="TRT1339" s="62">
        <f t="shared" ref="TRT1339:TSB1339" si="1869">TRT1333</f>
        <v>1000000</v>
      </c>
      <c r="TRU1339" s="62">
        <f t="shared" si="1869"/>
        <v>0</v>
      </c>
      <c r="TRV1339" s="62">
        <f t="shared" si="1869"/>
        <v>0</v>
      </c>
      <c r="TRW1339" s="62">
        <f t="shared" si="1869"/>
        <v>1000000</v>
      </c>
      <c r="TRX1339" s="62">
        <f t="shared" si="1869"/>
        <v>0</v>
      </c>
      <c r="TRY1339" s="62">
        <f t="shared" si="1869"/>
        <v>0</v>
      </c>
      <c r="TRZ1339" s="62">
        <f t="shared" si="1869"/>
        <v>0</v>
      </c>
      <c r="TSA1339" s="62">
        <f t="shared" si="1869"/>
        <v>0</v>
      </c>
      <c r="TSB1339" s="62">
        <f t="shared" si="1869"/>
        <v>1000000</v>
      </c>
      <c r="TSH1339" s="62" t="s">
        <v>185</v>
      </c>
      <c r="TSI1339" s="62" t="s">
        <v>186</v>
      </c>
      <c r="TSJ1339" s="62">
        <f t="shared" ref="TSJ1339:TSR1339" si="1870">TSJ1333</f>
        <v>1000000</v>
      </c>
      <c r="TSK1339" s="62">
        <f t="shared" si="1870"/>
        <v>0</v>
      </c>
      <c r="TSL1339" s="62">
        <f t="shared" si="1870"/>
        <v>0</v>
      </c>
      <c r="TSM1339" s="62">
        <f t="shared" si="1870"/>
        <v>1000000</v>
      </c>
      <c r="TSN1339" s="62">
        <f t="shared" si="1870"/>
        <v>0</v>
      </c>
      <c r="TSO1339" s="62">
        <f t="shared" si="1870"/>
        <v>0</v>
      </c>
      <c r="TSP1339" s="62">
        <f t="shared" si="1870"/>
        <v>0</v>
      </c>
      <c r="TSQ1339" s="62">
        <f t="shared" si="1870"/>
        <v>0</v>
      </c>
      <c r="TSR1339" s="62">
        <f t="shared" si="1870"/>
        <v>1000000</v>
      </c>
      <c r="TSX1339" s="62" t="s">
        <v>185</v>
      </c>
      <c r="TSY1339" s="62" t="s">
        <v>186</v>
      </c>
      <c r="TSZ1339" s="62">
        <f t="shared" ref="TSZ1339:TTH1339" si="1871">TSZ1333</f>
        <v>1000000</v>
      </c>
      <c r="TTA1339" s="62">
        <f t="shared" si="1871"/>
        <v>0</v>
      </c>
      <c r="TTB1339" s="62">
        <f t="shared" si="1871"/>
        <v>0</v>
      </c>
      <c r="TTC1339" s="62">
        <f t="shared" si="1871"/>
        <v>1000000</v>
      </c>
      <c r="TTD1339" s="62">
        <f t="shared" si="1871"/>
        <v>0</v>
      </c>
      <c r="TTE1339" s="62">
        <f t="shared" si="1871"/>
        <v>0</v>
      </c>
      <c r="TTF1339" s="62">
        <f t="shared" si="1871"/>
        <v>0</v>
      </c>
      <c r="TTG1339" s="62">
        <f t="shared" si="1871"/>
        <v>0</v>
      </c>
      <c r="TTH1339" s="62">
        <f t="shared" si="1871"/>
        <v>1000000</v>
      </c>
      <c r="TTN1339" s="62" t="s">
        <v>185</v>
      </c>
      <c r="TTO1339" s="62" t="s">
        <v>186</v>
      </c>
      <c r="TTP1339" s="62">
        <f t="shared" ref="TTP1339:TTX1339" si="1872">TTP1333</f>
        <v>1000000</v>
      </c>
      <c r="TTQ1339" s="62">
        <f t="shared" si="1872"/>
        <v>0</v>
      </c>
      <c r="TTR1339" s="62">
        <f t="shared" si="1872"/>
        <v>0</v>
      </c>
      <c r="TTS1339" s="62">
        <f t="shared" si="1872"/>
        <v>1000000</v>
      </c>
      <c r="TTT1339" s="62">
        <f t="shared" si="1872"/>
        <v>0</v>
      </c>
      <c r="TTU1339" s="62">
        <f t="shared" si="1872"/>
        <v>0</v>
      </c>
      <c r="TTV1339" s="62">
        <f t="shared" si="1872"/>
        <v>0</v>
      </c>
      <c r="TTW1339" s="62">
        <f t="shared" si="1872"/>
        <v>0</v>
      </c>
      <c r="TTX1339" s="62">
        <f t="shared" si="1872"/>
        <v>1000000</v>
      </c>
      <c r="TUD1339" s="62" t="s">
        <v>185</v>
      </c>
      <c r="TUE1339" s="62" t="s">
        <v>186</v>
      </c>
      <c r="TUF1339" s="62">
        <f t="shared" ref="TUF1339:TUN1339" si="1873">TUF1333</f>
        <v>1000000</v>
      </c>
      <c r="TUG1339" s="62">
        <f t="shared" si="1873"/>
        <v>0</v>
      </c>
      <c r="TUH1339" s="62">
        <f t="shared" si="1873"/>
        <v>0</v>
      </c>
      <c r="TUI1339" s="62">
        <f t="shared" si="1873"/>
        <v>1000000</v>
      </c>
      <c r="TUJ1339" s="62">
        <f t="shared" si="1873"/>
        <v>0</v>
      </c>
      <c r="TUK1339" s="62">
        <f t="shared" si="1873"/>
        <v>0</v>
      </c>
      <c r="TUL1339" s="62">
        <f t="shared" si="1873"/>
        <v>0</v>
      </c>
      <c r="TUM1339" s="62">
        <f t="shared" si="1873"/>
        <v>0</v>
      </c>
      <c r="TUN1339" s="62">
        <f t="shared" si="1873"/>
        <v>1000000</v>
      </c>
      <c r="TUT1339" s="62" t="s">
        <v>185</v>
      </c>
      <c r="TUU1339" s="62" t="s">
        <v>186</v>
      </c>
      <c r="TUV1339" s="62">
        <f t="shared" ref="TUV1339:TVD1339" si="1874">TUV1333</f>
        <v>1000000</v>
      </c>
      <c r="TUW1339" s="62">
        <f t="shared" si="1874"/>
        <v>0</v>
      </c>
      <c r="TUX1339" s="62">
        <f t="shared" si="1874"/>
        <v>0</v>
      </c>
      <c r="TUY1339" s="62">
        <f t="shared" si="1874"/>
        <v>1000000</v>
      </c>
      <c r="TUZ1339" s="62">
        <f t="shared" si="1874"/>
        <v>0</v>
      </c>
      <c r="TVA1339" s="62">
        <f t="shared" si="1874"/>
        <v>0</v>
      </c>
      <c r="TVB1339" s="62">
        <f t="shared" si="1874"/>
        <v>0</v>
      </c>
      <c r="TVC1339" s="62">
        <f t="shared" si="1874"/>
        <v>0</v>
      </c>
      <c r="TVD1339" s="62">
        <f t="shared" si="1874"/>
        <v>1000000</v>
      </c>
      <c r="TVJ1339" s="62" t="s">
        <v>185</v>
      </c>
      <c r="TVK1339" s="62" t="s">
        <v>186</v>
      </c>
      <c r="TVL1339" s="62">
        <f t="shared" ref="TVL1339:TVT1339" si="1875">TVL1333</f>
        <v>1000000</v>
      </c>
      <c r="TVM1339" s="62">
        <f t="shared" si="1875"/>
        <v>0</v>
      </c>
      <c r="TVN1339" s="62">
        <f t="shared" si="1875"/>
        <v>0</v>
      </c>
      <c r="TVO1339" s="62">
        <f t="shared" si="1875"/>
        <v>1000000</v>
      </c>
      <c r="TVP1339" s="62">
        <f t="shared" si="1875"/>
        <v>0</v>
      </c>
      <c r="TVQ1339" s="62">
        <f t="shared" si="1875"/>
        <v>0</v>
      </c>
      <c r="TVR1339" s="62">
        <f t="shared" si="1875"/>
        <v>0</v>
      </c>
      <c r="TVS1339" s="62">
        <f t="shared" si="1875"/>
        <v>0</v>
      </c>
      <c r="TVT1339" s="62">
        <f t="shared" si="1875"/>
        <v>1000000</v>
      </c>
      <c r="TVZ1339" s="62" t="s">
        <v>185</v>
      </c>
      <c r="TWA1339" s="62" t="s">
        <v>186</v>
      </c>
      <c r="TWB1339" s="62">
        <f t="shared" ref="TWB1339:TWJ1339" si="1876">TWB1333</f>
        <v>1000000</v>
      </c>
      <c r="TWC1339" s="62">
        <f t="shared" si="1876"/>
        <v>0</v>
      </c>
      <c r="TWD1339" s="62">
        <f t="shared" si="1876"/>
        <v>0</v>
      </c>
      <c r="TWE1339" s="62">
        <f t="shared" si="1876"/>
        <v>1000000</v>
      </c>
      <c r="TWF1339" s="62">
        <f t="shared" si="1876"/>
        <v>0</v>
      </c>
      <c r="TWG1339" s="62">
        <f t="shared" si="1876"/>
        <v>0</v>
      </c>
      <c r="TWH1339" s="62">
        <f t="shared" si="1876"/>
        <v>0</v>
      </c>
      <c r="TWI1339" s="62">
        <f t="shared" si="1876"/>
        <v>0</v>
      </c>
      <c r="TWJ1339" s="62">
        <f t="shared" si="1876"/>
        <v>1000000</v>
      </c>
      <c r="TWP1339" s="62" t="s">
        <v>185</v>
      </c>
      <c r="TWQ1339" s="62" t="s">
        <v>186</v>
      </c>
      <c r="TWR1339" s="62">
        <f t="shared" ref="TWR1339:TWZ1339" si="1877">TWR1333</f>
        <v>1000000</v>
      </c>
      <c r="TWS1339" s="62">
        <f t="shared" si="1877"/>
        <v>0</v>
      </c>
      <c r="TWT1339" s="62">
        <f t="shared" si="1877"/>
        <v>0</v>
      </c>
      <c r="TWU1339" s="62">
        <f t="shared" si="1877"/>
        <v>1000000</v>
      </c>
      <c r="TWV1339" s="62">
        <f t="shared" si="1877"/>
        <v>0</v>
      </c>
      <c r="TWW1339" s="62">
        <f t="shared" si="1877"/>
        <v>0</v>
      </c>
      <c r="TWX1339" s="62">
        <f t="shared" si="1877"/>
        <v>0</v>
      </c>
      <c r="TWY1339" s="62">
        <f t="shared" si="1877"/>
        <v>0</v>
      </c>
      <c r="TWZ1339" s="62">
        <f t="shared" si="1877"/>
        <v>1000000</v>
      </c>
      <c r="TXF1339" s="62" t="s">
        <v>185</v>
      </c>
      <c r="TXG1339" s="62" t="s">
        <v>186</v>
      </c>
      <c r="TXH1339" s="62">
        <f t="shared" ref="TXH1339:TXP1339" si="1878">TXH1333</f>
        <v>1000000</v>
      </c>
      <c r="TXI1339" s="62">
        <f t="shared" si="1878"/>
        <v>0</v>
      </c>
      <c r="TXJ1339" s="62">
        <f t="shared" si="1878"/>
        <v>0</v>
      </c>
      <c r="TXK1339" s="62">
        <f t="shared" si="1878"/>
        <v>1000000</v>
      </c>
      <c r="TXL1339" s="62">
        <f t="shared" si="1878"/>
        <v>0</v>
      </c>
      <c r="TXM1339" s="62">
        <f t="shared" si="1878"/>
        <v>0</v>
      </c>
      <c r="TXN1339" s="62">
        <f t="shared" si="1878"/>
        <v>0</v>
      </c>
      <c r="TXO1339" s="62">
        <f t="shared" si="1878"/>
        <v>0</v>
      </c>
      <c r="TXP1339" s="62">
        <f t="shared" si="1878"/>
        <v>1000000</v>
      </c>
      <c r="TXV1339" s="62" t="s">
        <v>185</v>
      </c>
      <c r="TXW1339" s="62" t="s">
        <v>186</v>
      </c>
      <c r="TXX1339" s="62">
        <f t="shared" ref="TXX1339:TYF1339" si="1879">TXX1333</f>
        <v>1000000</v>
      </c>
      <c r="TXY1339" s="62">
        <f t="shared" si="1879"/>
        <v>0</v>
      </c>
      <c r="TXZ1339" s="62">
        <f t="shared" si="1879"/>
        <v>0</v>
      </c>
      <c r="TYA1339" s="62">
        <f t="shared" si="1879"/>
        <v>1000000</v>
      </c>
      <c r="TYB1339" s="62">
        <f t="shared" si="1879"/>
        <v>0</v>
      </c>
      <c r="TYC1339" s="62">
        <f t="shared" si="1879"/>
        <v>0</v>
      </c>
      <c r="TYD1339" s="62">
        <f t="shared" si="1879"/>
        <v>0</v>
      </c>
      <c r="TYE1339" s="62">
        <f t="shared" si="1879"/>
        <v>0</v>
      </c>
      <c r="TYF1339" s="62">
        <f t="shared" si="1879"/>
        <v>1000000</v>
      </c>
      <c r="TYL1339" s="62" t="s">
        <v>185</v>
      </c>
      <c r="TYM1339" s="62" t="s">
        <v>186</v>
      </c>
      <c r="TYN1339" s="62">
        <f t="shared" ref="TYN1339:TYV1339" si="1880">TYN1333</f>
        <v>1000000</v>
      </c>
      <c r="TYO1339" s="62">
        <f t="shared" si="1880"/>
        <v>0</v>
      </c>
      <c r="TYP1339" s="62">
        <f t="shared" si="1880"/>
        <v>0</v>
      </c>
      <c r="TYQ1339" s="62">
        <f t="shared" si="1880"/>
        <v>1000000</v>
      </c>
      <c r="TYR1339" s="62">
        <f t="shared" si="1880"/>
        <v>0</v>
      </c>
      <c r="TYS1339" s="62">
        <f t="shared" si="1880"/>
        <v>0</v>
      </c>
      <c r="TYT1339" s="62">
        <f t="shared" si="1880"/>
        <v>0</v>
      </c>
      <c r="TYU1339" s="62">
        <f t="shared" si="1880"/>
        <v>0</v>
      </c>
      <c r="TYV1339" s="62">
        <f t="shared" si="1880"/>
        <v>1000000</v>
      </c>
      <c r="TZB1339" s="62" t="s">
        <v>185</v>
      </c>
      <c r="TZC1339" s="62" t="s">
        <v>186</v>
      </c>
      <c r="TZD1339" s="62">
        <f t="shared" ref="TZD1339:TZL1339" si="1881">TZD1333</f>
        <v>1000000</v>
      </c>
      <c r="TZE1339" s="62">
        <f t="shared" si="1881"/>
        <v>0</v>
      </c>
      <c r="TZF1339" s="62">
        <f t="shared" si="1881"/>
        <v>0</v>
      </c>
      <c r="TZG1339" s="62">
        <f t="shared" si="1881"/>
        <v>1000000</v>
      </c>
      <c r="TZH1339" s="62">
        <f t="shared" si="1881"/>
        <v>0</v>
      </c>
      <c r="TZI1339" s="62">
        <f t="shared" si="1881"/>
        <v>0</v>
      </c>
      <c r="TZJ1339" s="62">
        <f t="shared" si="1881"/>
        <v>0</v>
      </c>
      <c r="TZK1339" s="62">
        <f t="shared" si="1881"/>
        <v>0</v>
      </c>
      <c r="TZL1339" s="62">
        <f t="shared" si="1881"/>
        <v>1000000</v>
      </c>
      <c r="TZR1339" s="62" t="s">
        <v>185</v>
      </c>
      <c r="TZS1339" s="62" t="s">
        <v>186</v>
      </c>
      <c r="TZT1339" s="62">
        <f t="shared" ref="TZT1339:UAB1339" si="1882">TZT1333</f>
        <v>1000000</v>
      </c>
      <c r="TZU1339" s="62">
        <f t="shared" si="1882"/>
        <v>0</v>
      </c>
      <c r="TZV1339" s="62">
        <f t="shared" si="1882"/>
        <v>0</v>
      </c>
      <c r="TZW1339" s="62">
        <f t="shared" si="1882"/>
        <v>1000000</v>
      </c>
      <c r="TZX1339" s="62">
        <f t="shared" si="1882"/>
        <v>0</v>
      </c>
      <c r="TZY1339" s="62">
        <f t="shared" si="1882"/>
        <v>0</v>
      </c>
      <c r="TZZ1339" s="62">
        <f t="shared" si="1882"/>
        <v>0</v>
      </c>
      <c r="UAA1339" s="62">
        <f t="shared" si="1882"/>
        <v>0</v>
      </c>
      <c r="UAB1339" s="62">
        <f t="shared" si="1882"/>
        <v>1000000</v>
      </c>
      <c r="UAH1339" s="62" t="s">
        <v>185</v>
      </c>
      <c r="UAI1339" s="62" t="s">
        <v>186</v>
      </c>
      <c r="UAJ1339" s="62">
        <f t="shared" ref="UAJ1339:UAR1339" si="1883">UAJ1333</f>
        <v>1000000</v>
      </c>
      <c r="UAK1339" s="62">
        <f t="shared" si="1883"/>
        <v>0</v>
      </c>
      <c r="UAL1339" s="62">
        <f t="shared" si="1883"/>
        <v>0</v>
      </c>
      <c r="UAM1339" s="62">
        <f t="shared" si="1883"/>
        <v>1000000</v>
      </c>
      <c r="UAN1339" s="62">
        <f t="shared" si="1883"/>
        <v>0</v>
      </c>
      <c r="UAO1339" s="62">
        <f t="shared" si="1883"/>
        <v>0</v>
      </c>
      <c r="UAP1339" s="62">
        <f t="shared" si="1883"/>
        <v>0</v>
      </c>
      <c r="UAQ1339" s="62">
        <f t="shared" si="1883"/>
        <v>0</v>
      </c>
      <c r="UAR1339" s="62">
        <f t="shared" si="1883"/>
        <v>1000000</v>
      </c>
      <c r="UAX1339" s="62" t="s">
        <v>185</v>
      </c>
      <c r="UAY1339" s="62" t="s">
        <v>186</v>
      </c>
      <c r="UAZ1339" s="62">
        <f t="shared" ref="UAZ1339:UBH1339" si="1884">UAZ1333</f>
        <v>1000000</v>
      </c>
      <c r="UBA1339" s="62">
        <f t="shared" si="1884"/>
        <v>0</v>
      </c>
      <c r="UBB1339" s="62">
        <f t="shared" si="1884"/>
        <v>0</v>
      </c>
      <c r="UBC1339" s="62">
        <f t="shared" si="1884"/>
        <v>1000000</v>
      </c>
      <c r="UBD1339" s="62">
        <f t="shared" si="1884"/>
        <v>0</v>
      </c>
      <c r="UBE1339" s="62">
        <f t="shared" si="1884"/>
        <v>0</v>
      </c>
      <c r="UBF1339" s="62">
        <f t="shared" si="1884"/>
        <v>0</v>
      </c>
      <c r="UBG1339" s="62">
        <f t="shared" si="1884"/>
        <v>0</v>
      </c>
      <c r="UBH1339" s="62">
        <f t="shared" si="1884"/>
        <v>1000000</v>
      </c>
      <c r="UBN1339" s="62" t="s">
        <v>185</v>
      </c>
      <c r="UBO1339" s="62" t="s">
        <v>186</v>
      </c>
      <c r="UBP1339" s="62">
        <f t="shared" ref="UBP1339:UBX1339" si="1885">UBP1333</f>
        <v>1000000</v>
      </c>
      <c r="UBQ1339" s="62">
        <f t="shared" si="1885"/>
        <v>0</v>
      </c>
      <c r="UBR1339" s="62">
        <f t="shared" si="1885"/>
        <v>0</v>
      </c>
      <c r="UBS1339" s="62">
        <f t="shared" si="1885"/>
        <v>1000000</v>
      </c>
      <c r="UBT1339" s="62">
        <f t="shared" si="1885"/>
        <v>0</v>
      </c>
      <c r="UBU1339" s="62">
        <f t="shared" si="1885"/>
        <v>0</v>
      </c>
      <c r="UBV1339" s="62">
        <f t="shared" si="1885"/>
        <v>0</v>
      </c>
      <c r="UBW1339" s="62">
        <f t="shared" si="1885"/>
        <v>0</v>
      </c>
      <c r="UBX1339" s="62">
        <f t="shared" si="1885"/>
        <v>1000000</v>
      </c>
      <c r="UCD1339" s="62" t="s">
        <v>185</v>
      </c>
      <c r="UCE1339" s="62" t="s">
        <v>186</v>
      </c>
      <c r="UCF1339" s="62">
        <f t="shared" ref="UCF1339:UCN1339" si="1886">UCF1333</f>
        <v>1000000</v>
      </c>
      <c r="UCG1339" s="62">
        <f t="shared" si="1886"/>
        <v>0</v>
      </c>
      <c r="UCH1339" s="62">
        <f t="shared" si="1886"/>
        <v>0</v>
      </c>
      <c r="UCI1339" s="62">
        <f t="shared" si="1886"/>
        <v>1000000</v>
      </c>
      <c r="UCJ1339" s="62">
        <f t="shared" si="1886"/>
        <v>0</v>
      </c>
      <c r="UCK1339" s="62">
        <f t="shared" si="1886"/>
        <v>0</v>
      </c>
      <c r="UCL1339" s="62">
        <f t="shared" si="1886"/>
        <v>0</v>
      </c>
      <c r="UCM1339" s="62">
        <f t="shared" si="1886"/>
        <v>0</v>
      </c>
      <c r="UCN1339" s="62">
        <f t="shared" si="1886"/>
        <v>1000000</v>
      </c>
      <c r="UCT1339" s="62" t="s">
        <v>185</v>
      </c>
      <c r="UCU1339" s="62" t="s">
        <v>186</v>
      </c>
      <c r="UCV1339" s="62">
        <f t="shared" ref="UCV1339:UDD1339" si="1887">UCV1333</f>
        <v>1000000</v>
      </c>
      <c r="UCW1339" s="62">
        <f t="shared" si="1887"/>
        <v>0</v>
      </c>
      <c r="UCX1339" s="62">
        <f t="shared" si="1887"/>
        <v>0</v>
      </c>
      <c r="UCY1339" s="62">
        <f t="shared" si="1887"/>
        <v>1000000</v>
      </c>
      <c r="UCZ1339" s="62">
        <f t="shared" si="1887"/>
        <v>0</v>
      </c>
      <c r="UDA1339" s="62">
        <f t="shared" si="1887"/>
        <v>0</v>
      </c>
      <c r="UDB1339" s="62">
        <f t="shared" si="1887"/>
        <v>0</v>
      </c>
      <c r="UDC1339" s="62">
        <f t="shared" si="1887"/>
        <v>0</v>
      </c>
      <c r="UDD1339" s="62">
        <f t="shared" si="1887"/>
        <v>1000000</v>
      </c>
      <c r="UDJ1339" s="62" t="s">
        <v>185</v>
      </c>
      <c r="UDK1339" s="62" t="s">
        <v>186</v>
      </c>
      <c r="UDL1339" s="62">
        <f t="shared" ref="UDL1339:UDT1339" si="1888">UDL1333</f>
        <v>1000000</v>
      </c>
      <c r="UDM1339" s="62">
        <f t="shared" si="1888"/>
        <v>0</v>
      </c>
      <c r="UDN1339" s="62">
        <f t="shared" si="1888"/>
        <v>0</v>
      </c>
      <c r="UDO1339" s="62">
        <f t="shared" si="1888"/>
        <v>1000000</v>
      </c>
      <c r="UDP1339" s="62">
        <f t="shared" si="1888"/>
        <v>0</v>
      </c>
      <c r="UDQ1339" s="62">
        <f t="shared" si="1888"/>
        <v>0</v>
      </c>
      <c r="UDR1339" s="62">
        <f t="shared" si="1888"/>
        <v>0</v>
      </c>
      <c r="UDS1339" s="62">
        <f t="shared" si="1888"/>
        <v>0</v>
      </c>
      <c r="UDT1339" s="62">
        <f t="shared" si="1888"/>
        <v>1000000</v>
      </c>
      <c r="UDZ1339" s="62" t="s">
        <v>185</v>
      </c>
      <c r="UEA1339" s="62" t="s">
        <v>186</v>
      </c>
      <c r="UEB1339" s="62">
        <f>UEB1333</f>
        <v>1000000</v>
      </c>
      <c r="UEC1339" s="62">
        <f>UEC1333</f>
        <v>0</v>
      </c>
      <c r="UED1339" s="62">
        <f>UED1333</f>
        <v>0</v>
      </c>
      <c r="UEE1339" s="62">
        <f>UEE1333</f>
        <v>1000000</v>
      </c>
      <c r="UEF1339" s="62">
        <f>UEF1333</f>
        <v>0</v>
      </c>
      <c r="UEG1339" s="62">
        <f>UEG1333</f>
        <v>0</v>
      </c>
      <c r="UEH1339" s="62">
        <f>UEH1333</f>
        <v>0</v>
      </c>
      <c r="UEI1339" s="62">
        <f>UEI1333</f>
        <v>0</v>
      </c>
      <c r="UEJ1339" s="62">
        <f>UEJ1333</f>
        <v>1000000</v>
      </c>
      <c r="UEP1339" s="62" t="s">
        <v>185</v>
      </c>
      <c r="UEQ1339" s="62" t="s">
        <v>186</v>
      </c>
      <c r="UER1339" s="62">
        <f t="shared" ref="UER1339:UEZ1339" si="1889">UER1333</f>
        <v>1000000</v>
      </c>
      <c r="UES1339" s="62">
        <f t="shared" si="1889"/>
        <v>0</v>
      </c>
      <c r="UET1339" s="62">
        <f t="shared" si="1889"/>
        <v>0</v>
      </c>
      <c r="UEU1339" s="62">
        <f t="shared" si="1889"/>
        <v>1000000</v>
      </c>
      <c r="UEV1339" s="62">
        <f t="shared" si="1889"/>
        <v>0</v>
      </c>
      <c r="UEW1339" s="62">
        <f t="shared" si="1889"/>
        <v>0</v>
      </c>
      <c r="UEX1339" s="62">
        <f t="shared" si="1889"/>
        <v>0</v>
      </c>
      <c r="UEY1339" s="62">
        <f t="shared" si="1889"/>
        <v>0</v>
      </c>
      <c r="UEZ1339" s="62">
        <f t="shared" si="1889"/>
        <v>1000000</v>
      </c>
      <c r="UFF1339" s="62" t="s">
        <v>185</v>
      </c>
      <c r="UFG1339" s="62" t="s">
        <v>186</v>
      </c>
      <c r="UFH1339" s="62">
        <f t="shared" ref="UFH1339:UFP1339" si="1890">UFH1333</f>
        <v>1000000</v>
      </c>
      <c r="UFI1339" s="62">
        <f t="shared" si="1890"/>
        <v>0</v>
      </c>
      <c r="UFJ1339" s="62">
        <f t="shared" si="1890"/>
        <v>0</v>
      </c>
      <c r="UFK1339" s="62">
        <f t="shared" si="1890"/>
        <v>1000000</v>
      </c>
      <c r="UFL1339" s="62">
        <f t="shared" si="1890"/>
        <v>0</v>
      </c>
      <c r="UFM1339" s="62">
        <f t="shared" si="1890"/>
        <v>0</v>
      </c>
      <c r="UFN1339" s="62">
        <f t="shared" si="1890"/>
        <v>0</v>
      </c>
      <c r="UFO1339" s="62">
        <f t="shared" si="1890"/>
        <v>0</v>
      </c>
      <c r="UFP1339" s="62">
        <f t="shared" si="1890"/>
        <v>1000000</v>
      </c>
      <c r="UFV1339" s="62" t="s">
        <v>185</v>
      </c>
      <c r="UFW1339" s="62" t="s">
        <v>186</v>
      </c>
      <c r="UFX1339" s="62">
        <f t="shared" ref="UFX1339:UGF1339" si="1891">UFX1333</f>
        <v>1000000</v>
      </c>
      <c r="UFY1339" s="62">
        <f t="shared" si="1891"/>
        <v>0</v>
      </c>
      <c r="UFZ1339" s="62">
        <f t="shared" si="1891"/>
        <v>0</v>
      </c>
      <c r="UGA1339" s="62">
        <f t="shared" si="1891"/>
        <v>1000000</v>
      </c>
      <c r="UGB1339" s="62">
        <f t="shared" si="1891"/>
        <v>0</v>
      </c>
      <c r="UGC1339" s="62">
        <f t="shared" si="1891"/>
        <v>0</v>
      </c>
      <c r="UGD1339" s="62">
        <f t="shared" si="1891"/>
        <v>0</v>
      </c>
      <c r="UGE1339" s="62">
        <f t="shared" si="1891"/>
        <v>0</v>
      </c>
      <c r="UGF1339" s="62">
        <f t="shared" si="1891"/>
        <v>1000000</v>
      </c>
      <c r="UGL1339" s="62" t="s">
        <v>185</v>
      </c>
      <c r="UGM1339" s="62" t="s">
        <v>186</v>
      </c>
      <c r="UGN1339" s="62">
        <f t="shared" ref="UGN1339:UGV1339" si="1892">UGN1333</f>
        <v>1000000</v>
      </c>
      <c r="UGO1339" s="62">
        <f t="shared" si="1892"/>
        <v>0</v>
      </c>
      <c r="UGP1339" s="62">
        <f t="shared" si="1892"/>
        <v>0</v>
      </c>
      <c r="UGQ1339" s="62">
        <f t="shared" si="1892"/>
        <v>1000000</v>
      </c>
      <c r="UGR1339" s="62">
        <f t="shared" si="1892"/>
        <v>0</v>
      </c>
      <c r="UGS1339" s="62">
        <f t="shared" si="1892"/>
        <v>0</v>
      </c>
      <c r="UGT1339" s="62">
        <f t="shared" si="1892"/>
        <v>0</v>
      </c>
      <c r="UGU1339" s="62">
        <f t="shared" si="1892"/>
        <v>0</v>
      </c>
      <c r="UGV1339" s="62">
        <f t="shared" si="1892"/>
        <v>1000000</v>
      </c>
      <c r="UHB1339" s="62" t="s">
        <v>185</v>
      </c>
      <c r="UHC1339" s="62" t="s">
        <v>186</v>
      </c>
      <c r="UHD1339" s="62">
        <f t="shared" ref="UHD1339:UHL1339" si="1893">UHD1333</f>
        <v>1000000</v>
      </c>
      <c r="UHE1339" s="62">
        <f t="shared" si="1893"/>
        <v>0</v>
      </c>
      <c r="UHF1339" s="62">
        <f t="shared" si="1893"/>
        <v>0</v>
      </c>
      <c r="UHG1339" s="62">
        <f t="shared" si="1893"/>
        <v>1000000</v>
      </c>
      <c r="UHH1339" s="62">
        <f t="shared" si="1893"/>
        <v>0</v>
      </c>
      <c r="UHI1339" s="62">
        <f t="shared" si="1893"/>
        <v>0</v>
      </c>
      <c r="UHJ1339" s="62">
        <f t="shared" si="1893"/>
        <v>0</v>
      </c>
      <c r="UHK1339" s="62">
        <f t="shared" si="1893"/>
        <v>0</v>
      </c>
      <c r="UHL1339" s="62">
        <f t="shared" si="1893"/>
        <v>1000000</v>
      </c>
      <c r="UHR1339" s="62" t="s">
        <v>185</v>
      </c>
      <c r="UHS1339" s="62" t="s">
        <v>186</v>
      </c>
      <c r="UHT1339" s="62">
        <f t="shared" ref="UHT1339:UIB1339" si="1894">UHT1333</f>
        <v>1000000</v>
      </c>
      <c r="UHU1339" s="62">
        <f t="shared" si="1894"/>
        <v>0</v>
      </c>
      <c r="UHV1339" s="62">
        <f t="shared" si="1894"/>
        <v>0</v>
      </c>
      <c r="UHW1339" s="62">
        <f t="shared" si="1894"/>
        <v>1000000</v>
      </c>
      <c r="UHX1339" s="62">
        <f t="shared" si="1894"/>
        <v>0</v>
      </c>
      <c r="UHY1339" s="62">
        <f t="shared" si="1894"/>
        <v>0</v>
      </c>
      <c r="UHZ1339" s="62">
        <f t="shared" si="1894"/>
        <v>0</v>
      </c>
      <c r="UIA1339" s="62">
        <f t="shared" si="1894"/>
        <v>0</v>
      </c>
      <c r="UIB1339" s="62">
        <f t="shared" si="1894"/>
        <v>1000000</v>
      </c>
      <c r="UIH1339" s="62" t="s">
        <v>185</v>
      </c>
      <c r="UII1339" s="62" t="s">
        <v>186</v>
      </c>
      <c r="UIJ1339" s="62">
        <f t="shared" ref="UIJ1339:UIR1339" si="1895">UIJ1333</f>
        <v>1000000</v>
      </c>
      <c r="UIK1339" s="62">
        <f t="shared" si="1895"/>
        <v>0</v>
      </c>
      <c r="UIL1339" s="62">
        <f t="shared" si="1895"/>
        <v>0</v>
      </c>
      <c r="UIM1339" s="62">
        <f t="shared" si="1895"/>
        <v>1000000</v>
      </c>
      <c r="UIN1339" s="62">
        <f t="shared" si="1895"/>
        <v>0</v>
      </c>
      <c r="UIO1339" s="62">
        <f t="shared" si="1895"/>
        <v>0</v>
      </c>
      <c r="UIP1339" s="62">
        <f t="shared" si="1895"/>
        <v>0</v>
      </c>
      <c r="UIQ1339" s="62">
        <f t="shared" si="1895"/>
        <v>0</v>
      </c>
      <c r="UIR1339" s="62">
        <f t="shared" si="1895"/>
        <v>1000000</v>
      </c>
      <c r="UIX1339" s="62" t="s">
        <v>185</v>
      </c>
      <c r="UIY1339" s="62" t="s">
        <v>186</v>
      </c>
      <c r="UIZ1339" s="62">
        <f t="shared" ref="UIZ1339:UJH1339" si="1896">UIZ1333</f>
        <v>1000000</v>
      </c>
      <c r="UJA1339" s="62">
        <f t="shared" si="1896"/>
        <v>0</v>
      </c>
      <c r="UJB1339" s="62">
        <f t="shared" si="1896"/>
        <v>0</v>
      </c>
      <c r="UJC1339" s="62">
        <f t="shared" si="1896"/>
        <v>1000000</v>
      </c>
      <c r="UJD1339" s="62">
        <f t="shared" si="1896"/>
        <v>0</v>
      </c>
      <c r="UJE1339" s="62">
        <f t="shared" si="1896"/>
        <v>0</v>
      </c>
      <c r="UJF1339" s="62">
        <f t="shared" si="1896"/>
        <v>0</v>
      </c>
      <c r="UJG1339" s="62">
        <f t="shared" si="1896"/>
        <v>0</v>
      </c>
      <c r="UJH1339" s="62">
        <f t="shared" si="1896"/>
        <v>1000000</v>
      </c>
      <c r="UJN1339" s="62" t="s">
        <v>185</v>
      </c>
      <c r="UJO1339" s="62" t="s">
        <v>186</v>
      </c>
      <c r="UJP1339" s="62">
        <f t="shared" ref="UJP1339:UJX1339" si="1897">UJP1333</f>
        <v>1000000</v>
      </c>
      <c r="UJQ1339" s="62">
        <f t="shared" si="1897"/>
        <v>0</v>
      </c>
      <c r="UJR1339" s="62">
        <f t="shared" si="1897"/>
        <v>0</v>
      </c>
      <c r="UJS1339" s="62">
        <f t="shared" si="1897"/>
        <v>1000000</v>
      </c>
      <c r="UJT1339" s="62">
        <f t="shared" si="1897"/>
        <v>0</v>
      </c>
      <c r="UJU1339" s="62">
        <f t="shared" si="1897"/>
        <v>0</v>
      </c>
      <c r="UJV1339" s="62">
        <f t="shared" si="1897"/>
        <v>0</v>
      </c>
      <c r="UJW1339" s="62">
        <f t="shared" si="1897"/>
        <v>0</v>
      </c>
      <c r="UJX1339" s="62">
        <f t="shared" si="1897"/>
        <v>1000000</v>
      </c>
      <c r="UKD1339" s="62" t="s">
        <v>185</v>
      </c>
      <c r="UKE1339" s="62" t="s">
        <v>186</v>
      </c>
      <c r="UKF1339" s="62">
        <f t="shared" ref="UKF1339:UKN1339" si="1898">UKF1333</f>
        <v>1000000</v>
      </c>
      <c r="UKG1339" s="62">
        <f t="shared" si="1898"/>
        <v>0</v>
      </c>
      <c r="UKH1339" s="62">
        <f t="shared" si="1898"/>
        <v>0</v>
      </c>
      <c r="UKI1339" s="62">
        <f t="shared" si="1898"/>
        <v>1000000</v>
      </c>
      <c r="UKJ1339" s="62">
        <f t="shared" si="1898"/>
        <v>0</v>
      </c>
      <c r="UKK1339" s="62">
        <f t="shared" si="1898"/>
        <v>0</v>
      </c>
      <c r="UKL1339" s="62">
        <f t="shared" si="1898"/>
        <v>0</v>
      </c>
      <c r="UKM1339" s="62">
        <f t="shared" si="1898"/>
        <v>0</v>
      </c>
      <c r="UKN1339" s="62">
        <f t="shared" si="1898"/>
        <v>1000000</v>
      </c>
      <c r="UKT1339" s="62" t="s">
        <v>185</v>
      </c>
      <c r="UKU1339" s="62" t="s">
        <v>186</v>
      </c>
      <c r="UKV1339" s="62">
        <f t="shared" ref="UKV1339:ULD1339" si="1899">UKV1333</f>
        <v>1000000</v>
      </c>
      <c r="UKW1339" s="62">
        <f t="shared" si="1899"/>
        <v>0</v>
      </c>
      <c r="UKX1339" s="62">
        <f t="shared" si="1899"/>
        <v>0</v>
      </c>
      <c r="UKY1339" s="62">
        <f t="shared" si="1899"/>
        <v>1000000</v>
      </c>
      <c r="UKZ1339" s="62">
        <f t="shared" si="1899"/>
        <v>0</v>
      </c>
      <c r="ULA1339" s="62">
        <f t="shared" si="1899"/>
        <v>0</v>
      </c>
      <c r="ULB1339" s="62">
        <f t="shared" si="1899"/>
        <v>0</v>
      </c>
      <c r="ULC1339" s="62">
        <f t="shared" si="1899"/>
        <v>0</v>
      </c>
      <c r="ULD1339" s="62">
        <f t="shared" si="1899"/>
        <v>1000000</v>
      </c>
      <c r="ULJ1339" s="62" t="s">
        <v>185</v>
      </c>
      <c r="ULK1339" s="62" t="s">
        <v>186</v>
      </c>
      <c r="ULL1339" s="62">
        <f t="shared" ref="ULL1339:ULT1339" si="1900">ULL1333</f>
        <v>1000000</v>
      </c>
      <c r="ULM1339" s="62">
        <f t="shared" si="1900"/>
        <v>0</v>
      </c>
      <c r="ULN1339" s="62">
        <f t="shared" si="1900"/>
        <v>0</v>
      </c>
      <c r="ULO1339" s="62">
        <f t="shared" si="1900"/>
        <v>1000000</v>
      </c>
      <c r="ULP1339" s="62">
        <f t="shared" si="1900"/>
        <v>0</v>
      </c>
      <c r="ULQ1339" s="62">
        <f t="shared" si="1900"/>
        <v>0</v>
      </c>
      <c r="ULR1339" s="62">
        <f t="shared" si="1900"/>
        <v>0</v>
      </c>
      <c r="ULS1339" s="62">
        <f t="shared" si="1900"/>
        <v>0</v>
      </c>
      <c r="ULT1339" s="62">
        <f t="shared" si="1900"/>
        <v>1000000</v>
      </c>
      <c r="ULZ1339" s="62" t="s">
        <v>185</v>
      </c>
      <c r="UMA1339" s="62" t="s">
        <v>186</v>
      </c>
      <c r="UMB1339" s="62">
        <f t="shared" ref="UMB1339:UMJ1339" si="1901">UMB1333</f>
        <v>1000000</v>
      </c>
      <c r="UMC1339" s="62">
        <f t="shared" si="1901"/>
        <v>0</v>
      </c>
      <c r="UMD1339" s="62">
        <f t="shared" si="1901"/>
        <v>0</v>
      </c>
      <c r="UME1339" s="62">
        <f t="shared" si="1901"/>
        <v>1000000</v>
      </c>
      <c r="UMF1339" s="62">
        <f t="shared" si="1901"/>
        <v>0</v>
      </c>
      <c r="UMG1339" s="62">
        <f t="shared" si="1901"/>
        <v>0</v>
      </c>
      <c r="UMH1339" s="62">
        <f t="shared" si="1901"/>
        <v>0</v>
      </c>
      <c r="UMI1339" s="62">
        <f t="shared" si="1901"/>
        <v>0</v>
      </c>
      <c r="UMJ1339" s="62">
        <f t="shared" si="1901"/>
        <v>1000000</v>
      </c>
      <c r="UMP1339" s="62" t="s">
        <v>185</v>
      </c>
      <c r="UMQ1339" s="62" t="s">
        <v>186</v>
      </c>
      <c r="UMR1339" s="62">
        <f t="shared" ref="UMR1339:UMZ1339" si="1902">UMR1333</f>
        <v>1000000</v>
      </c>
      <c r="UMS1339" s="62">
        <f t="shared" si="1902"/>
        <v>0</v>
      </c>
      <c r="UMT1339" s="62">
        <f t="shared" si="1902"/>
        <v>0</v>
      </c>
      <c r="UMU1339" s="62">
        <f t="shared" si="1902"/>
        <v>1000000</v>
      </c>
      <c r="UMV1339" s="62">
        <f t="shared" si="1902"/>
        <v>0</v>
      </c>
      <c r="UMW1339" s="62">
        <f t="shared" si="1902"/>
        <v>0</v>
      </c>
      <c r="UMX1339" s="62">
        <f t="shared" si="1902"/>
        <v>0</v>
      </c>
      <c r="UMY1339" s="62">
        <f t="shared" si="1902"/>
        <v>0</v>
      </c>
      <c r="UMZ1339" s="62">
        <f t="shared" si="1902"/>
        <v>1000000</v>
      </c>
      <c r="UNF1339" s="62" t="s">
        <v>185</v>
      </c>
      <c r="UNG1339" s="62" t="s">
        <v>186</v>
      </c>
      <c r="UNH1339" s="62">
        <f t="shared" ref="UNH1339:UNP1339" si="1903">UNH1333</f>
        <v>1000000</v>
      </c>
      <c r="UNI1339" s="62">
        <f t="shared" si="1903"/>
        <v>0</v>
      </c>
      <c r="UNJ1339" s="62">
        <f t="shared" si="1903"/>
        <v>0</v>
      </c>
      <c r="UNK1339" s="62">
        <f t="shared" si="1903"/>
        <v>1000000</v>
      </c>
      <c r="UNL1339" s="62">
        <f t="shared" si="1903"/>
        <v>0</v>
      </c>
      <c r="UNM1339" s="62">
        <f t="shared" si="1903"/>
        <v>0</v>
      </c>
      <c r="UNN1339" s="62">
        <f t="shared" si="1903"/>
        <v>0</v>
      </c>
      <c r="UNO1339" s="62">
        <f t="shared" si="1903"/>
        <v>0</v>
      </c>
      <c r="UNP1339" s="62">
        <f t="shared" si="1903"/>
        <v>1000000</v>
      </c>
      <c r="UNV1339" s="62" t="s">
        <v>185</v>
      </c>
      <c r="UNW1339" s="62" t="s">
        <v>186</v>
      </c>
      <c r="UNX1339" s="62">
        <f t="shared" ref="UNX1339:UOF1339" si="1904">UNX1333</f>
        <v>1000000</v>
      </c>
      <c r="UNY1339" s="62">
        <f t="shared" si="1904"/>
        <v>0</v>
      </c>
      <c r="UNZ1339" s="62">
        <f t="shared" si="1904"/>
        <v>0</v>
      </c>
      <c r="UOA1339" s="62">
        <f t="shared" si="1904"/>
        <v>1000000</v>
      </c>
      <c r="UOB1339" s="62">
        <f t="shared" si="1904"/>
        <v>0</v>
      </c>
      <c r="UOC1339" s="62">
        <f t="shared" si="1904"/>
        <v>0</v>
      </c>
      <c r="UOD1339" s="62">
        <f t="shared" si="1904"/>
        <v>0</v>
      </c>
      <c r="UOE1339" s="62">
        <f t="shared" si="1904"/>
        <v>0</v>
      </c>
      <c r="UOF1339" s="62">
        <f t="shared" si="1904"/>
        <v>1000000</v>
      </c>
      <c r="UOL1339" s="62" t="s">
        <v>185</v>
      </c>
      <c r="UOM1339" s="62" t="s">
        <v>186</v>
      </c>
      <c r="UON1339" s="62">
        <f t="shared" ref="UON1339:UOV1339" si="1905">UON1333</f>
        <v>1000000</v>
      </c>
      <c r="UOO1339" s="62">
        <f t="shared" si="1905"/>
        <v>0</v>
      </c>
      <c r="UOP1339" s="62">
        <f t="shared" si="1905"/>
        <v>0</v>
      </c>
      <c r="UOQ1339" s="62">
        <f t="shared" si="1905"/>
        <v>1000000</v>
      </c>
      <c r="UOR1339" s="62">
        <f t="shared" si="1905"/>
        <v>0</v>
      </c>
      <c r="UOS1339" s="62">
        <f t="shared" si="1905"/>
        <v>0</v>
      </c>
      <c r="UOT1339" s="62">
        <f t="shared" si="1905"/>
        <v>0</v>
      </c>
      <c r="UOU1339" s="62">
        <f t="shared" si="1905"/>
        <v>0</v>
      </c>
      <c r="UOV1339" s="62">
        <f t="shared" si="1905"/>
        <v>1000000</v>
      </c>
      <c r="UPB1339" s="62" t="s">
        <v>185</v>
      </c>
      <c r="UPC1339" s="62" t="s">
        <v>186</v>
      </c>
      <c r="UPD1339" s="62">
        <f t="shared" ref="UPD1339:UPL1339" si="1906">UPD1333</f>
        <v>1000000</v>
      </c>
      <c r="UPE1339" s="62">
        <f t="shared" si="1906"/>
        <v>0</v>
      </c>
      <c r="UPF1339" s="62">
        <f t="shared" si="1906"/>
        <v>0</v>
      </c>
      <c r="UPG1339" s="62">
        <f t="shared" si="1906"/>
        <v>1000000</v>
      </c>
      <c r="UPH1339" s="62">
        <f t="shared" si="1906"/>
        <v>0</v>
      </c>
      <c r="UPI1339" s="62">
        <f t="shared" si="1906"/>
        <v>0</v>
      </c>
      <c r="UPJ1339" s="62">
        <f t="shared" si="1906"/>
        <v>0</v>
      </c>
      <c r="UPK1339" s="62">
        <f t="shared" si="1906"/>
        <v>0</v>
      </c>
      <c r="UPL1339" s="62">
        <f t="shared" si="1906"/>
        <v>1000000</v>
      </c>
      <c r="UPR1339" s="62" t="s">
        <v>185</v>
      </c>
      <c r="UPS1339" s="62" t="s">
        <v>186</v>
      </c>
      <c r="UPT1339" s="62">
        <f t="shared" ref="UPT1339:UQB1339" si="1907">UPT1333</f>
        <v>1000000</v>
      </c>
      <c r="UPU1339" s="62">
        <f t="shared" si="1907"/>
        <v>0</v>
      </c>
      <c r="UPV1339" s="62">
        <f t="shared" si="1907"/>
        <v>0</v>
      </c>
      <c r="UPW1339" s="62">
        <f t="shared" si="1907"/>
        <v>1000000</v>
      </c>
      <c r="UPX1339" s="62">
        <f t="shared" si="1907"/>
        <v>0</v>
      </c>
      <c r="UPY1339" s="62">
        <f t="shared" si="1907"/>
        <v>0</v>
      </c>
      <c r="UPZ1339" s="62">
        <f t="shared" si="1907"/>
        <v>0</v>
      </c>
      <c r="UQA1339" s="62">
        <f t="shared" si="1907"/>
        <v>0</v>
      </c>
      <c r="UQB1339" s="62">
        <f t="shared" si="1907"/>
        <v>1000000</v>
      </c>
      <c r="UQH1339" s="62" t="s">
        <v>185</v>
      </c>
      <c r="UQI1339" s="62" t="s">
        <v>186</v>
      </c>
      <c r="UQJ1339" s="62">
        <f t="shared" ref="UQJ1339:UQR1339" si="1908">UQJ1333</f>
        <v>1000000</v>
      </c>
      <c r="UQK1339" s="62">
        <f t="shared" si="1908"/>
        <v>0</v>
      </c>
      <c r="UQL1339" s="62">
        <f t="shared" si="1908"/>
        <v>0</v>
      </c>
      <c r="UQM1339" s="62">
        <f t="shared" si="1908"/>
        <v>1000000</v>
      </c>
      <c r="UQN1339" s="62">
        <f t="shared" si="1908"/>
        <v>0</v>
      </c>
      <c r="UQO1339" s="62">
        <f t="shared" si="1908"/>
        <v>0</v>
      </c>
      <c r="UQP1339" s="62">
        <f t="shared" si="1908"/>
        <v>0</v>
      </c>
      <c r="UQQ1339" s="62">
        <f t="shared" si="1908"/>
        <v>0</v>
      </c>
      <c r="UQR1339" s="62">
        <f t="shared" si="1908"/>
        <v>1000000</v>
      </c>
      <c r="UQX1339" s="62" t="s">
        <v>185</v>
      </c>
      <c r="UQY1339" s="62" t="s">
        <v>186</v>
      </c>
      <c r="UQZ1339" s="62">
        <f t="shared" ref="UQZ1339:URH1339" si="1909">UQZ1333</f>
        <v>1000000</v>
      </c>
      <c r="URA1339" s="62">
        <f t="shared" si="1909"/>
        <v>0</v>
      </c>
      <c r="URB1339" s="62">
        <f t="shared" si="1909"/>
        <v>0</v>
      </c>
      <c r="URC1339" s="62">
        <f t="shared" si="1909"/>
        <v>1000000</v>
      </c>
      <c r="URD1339" s="62">
        <f t="shared" si="1909"/>
        <v>0</v>
      </c>
      <c r="URE1339" s="62">
        <f t="shared" si="1909"/>
        <v>0</v>
      </c>
      <c r="URF1339" s="62">
        <f t="shared" si="1909"/>
        <v>0</v>
      </c>
      <c r="URG1339" s="62">
        <f t="shared" si="1909"/>
        <v>0</v>
      </c>
      <c r="URH1339" s="62">
        <f t="shared" si="1909"/>
        <v>1000000</v>
      </c>
      <c r="URN1339" s="62" t="s">
        <v>185</v>
      </c>
      <c r="URO1339" s="62" t="s">
        <v>186</v>
      </c>
      <c r="URP1339" s="62">
        <f t="shared" ref="URP1339:URX1339" si="1910">URP1333</f>
        <v>1000000</v>
      </c>
      <c r="URQ1339" s="62">
        <f t="shared" si="1910"/>
        <v>0</v>
      </c>
      <c r="URR1339" s="62">
        <f t="shared" si="1910"/>
        <v>0</v>
      </c>
      <c r="URS1339" s="62">
        <f t="shared" si="1910"/>
        <v>1000000</v>
      </c>
      <c r="URT1339" s="62">
        <f t="shared" si="1910"/>
        <v>0</v>
      </c>
      <c r="URU1339" s="62">
        <f t="shared" si="1910"/>
        <v>0</v>
      </c>
      <c r="URV1339" s="62">
        <f t="shared" si="1910"/>
        <v>0</v>
      </c>
      <c r="URW1339" s="62">
        <f t="shared" si="1910"/>
        <v>0</v>
      </c>
      <c r="URX1339" s="62">
        <f t="shared" si="1910"/>
        <v>1000000</v>
      </c>
      <c r="USD1339" s="62" t="s">
        <v>185</v>
      </c>
      <c r="USE1339" s="62" t="s">
        <v>186</v>
      </c>
      <c r="USF1339" s="62">
        <f t="shared" ref="USF1339:USN1339" si="1911">USF1333</f>
        <v>1000000</v>
      </c>
      <c r="USG1339" s="62">
        <f t="shared" si="1911"/>
        <v>0</v>
      </c>
      <c r="USH1339" s="62">
        <f t="shared" si="1911"/>
        <v>0</v>
      </c>
      <c r="USI1339" s="62">
        <f t="shared" si="1911"/>
        <v>1000000</v>
      </c>
      <c r="USJ1339" s="62">
        <f t="shared" si="1911"/>
        <v>0</v>
      </c>
      <c r="USK1339" s="62">
        <f t="shared" si="1911"/>
        <v>0</v>
      </c>
      <c r="USL1339" s="62">
        <f t="shared" si="1911"/>
        <v>0</v>
      </c>
      <c r="USM1339" s="62">
        <f t="shared" si="1911"/>
        <v>0</v>
      </c>
      <c r="USN1339" s="62">
        <f t="shared" si="1911"/>
        <v>1000000</v>
      </c>
      <c r="UST1339" s="62" t="s">
        <v>185</v>
      </c>
      <c r="USU1339" s="62" t="s">
        <v>186</v>
      </c>
      <c r="USV1339" s="62">
        <f t="shared" ref="USV1339:UTD1339" si="1912">USV1333</f>
        <v>1000000</v>
      </c>
      <c r="USW1339" s="62">
        <f t="shared" si="1912"/>
        <v>0</v>
      </c>
      <c r="USX1339" s="62">
        <f t="shared" si="1912"/>
        <v>0</v>
      </c>
      <c r="USY1339" s="62">
        <f t="shared" si="1912"/>
        <v>1000000</v>
      </c>
      <c r="USZ1339" s="62">
        <f t="shared" si="1912"/>
        <v>0</v>
      </c>
      <c r="UTA1339" s="62">
        <f t="shared" si="1912"/>
        <v>0</v>
      </c>
      <c r="UTB1339" s="62">
        <f t="shared" si="1912"/>
        <v>0</v>
      </c>
      <c r="UTC1339" s="62">
        <f t="shared" si="1912"/>
        <v>0</v>
      </c>
      <c r="UTD1339" s="62">
        <f t="shared" si="1912"/>
        <v>1000000</v>
      </c>
      <c r="UTJ1339" s="62" t="s">
        <v>185</v>
      </c>
      <c r="UTK1339" s="62" t="s">
        <v>186</v>
      </c>
      <c r="UTL1339" s="62">
        <f t="shared" ref="UTL1339:UTT1339" si="1913">UTL1333</f>
        <v>1000000</v>
      </c>
      <c r="UTM1339" s="62">
        <f t="shared" si="1913"/>
        <v>0</v>
      </c>
      <c r="UTN1339" s="62">
        <f t="shared" si="1913"/>
        <v>0</v>
      </c>
      <c r="UTO1339" s="62">
        <f t="shared" si="1913"/>
        <v>1000000</v>
      </c>
      <c r="UTP1339" s="62">
        <f t="shared" si="1913"/>
        <v>0</v>
      </c>
      <c r="UTQ1339" s="62">
        <f t="shared" si="1913"/>
        <v>0</v>
      </c>
      <c r="UTR1339" s="62">
        <f t="shared" si="1913"/>
        <v>0</v>
      </c>
      <c r="UTS1339" s="62">
        <f t="shared" si="1913"/>
        <v>0</v>
      </c>
      <c r="UTT1339" s="62">
        <f t="shared" si="1913"/>
        <v>1000000</v>
      </c>
      <c r="UTZ1339" s="62" t="s">
        <v>185</v>
      </c>
      <c r="UUA1339" s="62" t="s">
        <v>186</v>
      </c>
      <c r="UUB1339" s="62">
        <f t="shared" ref="UUB1339:UUJ1339" si="1914">UUB1333</f>
        <v>1000000</v>
      </c>
      <c r="UUC1339" s="62">
        <f t="shared" si="1914"/>
        <v>0</v>
      </c>
      <c r="UUD1339" s="62">
        <f t="shared" si="1914"/>
        <v>0</v>
      </c>
      <c r="UUE1339" s="62">
        <f t="shared" si="1914"/>
        <v>1000000</v>
      </c>
      <c r="UUF1339" s="62">
        <f t="shared" si="1914"/>
        <v>0</v>
      </c>
      <c r="UUG1339" s="62">
        <f t="shared" si="1914"/>
        <v>0</v>
      </c>
      <c r="UUH1339" s="62">
        <f t="shared" si="1914"/>
        <v>0</v>
      </c>
      <c r="UUI1339" s="62">
        <f t="shared" si="1914"/>
        <v>0</v>
      </c>
      <c r="UUJ1339" s="62">
        <f t="shared" si="1914"/>
        <v>1000000</v>
      </c>
      <c r="UUP1339" s="62" t="s">
        <v>185</v>
      </c>
      <c r="UUQ1339" s="62" t="s">
        <v>186</v>
      </c>
      <c r="UUR1339" s="62">
        <f t="shared" ref="UUR1339:UUZ1339" si="1915">UUR1333</f>
        <v>1000000</v>
      </c>
      <c r="UUS1339" s="62">
        <f t="shared" si="1915"/>
        <v>0</v>
      </c>
      <c r="UUT1339" s="62">
        <f t="shared" si="1915"/>
        <v>0</v>
      </c>
      <c r="UUU1339" s="62">
        <f t="shared" si="1915"/>
        <v>1000000</v>
      </c>
      <c r="UUV1339" s="62">
        <f t="shared" si="1915"/>
        <v>0</v>
      </c>
      <c r="UUW1339" s="62">
        <f t="shared" si="1915"/>
        <v>0</v>
      </c>
      <c r="UUX1339" s="62">
        <f t="shared" si="1915"/>
        <v>0</v>
      </c>
      <c r="UUY1339" s="62">
        <f t="shared" si="1915"/>
        <v>0</v>
      </c>
      <c r="UUZ1339" s="62">
        <f t="shared" si="1915"/>
        <v>1000000</v>
      </c>
      <c r="UVF1339" s="62" t="s">
        <v>185</v>
      </c>
      <c r="UVG1339" s="62" t="s">
        <v>186</v>
      </c>
      <c r="UVH1339" s="62">
        <f t="shared" ref="UVH1339:UVP1339" si="1916">UVH1333</f>
        <v>1000000</v>
      </c>
      <c r="UVI1339" s="62">
        <f t="shared" si="1916"/>
        <v>0</v>
      </c>
      <c r="UVJ1339" s="62">
        <f t="shared" si="1916"/>
        <v>0</v>
      </c>
      <c r="UVK1339" s="62">
        <f t="shared" si="1916"/>
        <v>1000000</v>
      </c>
      <c r="UVL1339" s="62">
        <f t="shared" si="1916"/>
        <v>0</v>
      </c>
      <c r="UVM1339" s="62">
        <f t="shared" si="1916"/>
        <v>0</v>
      </c>
      <c r="UVN1339" s="62">
        <f t="shared" si="1916"/>
        <v>0</v>
      </c>
      <c r="UVO1339" s="62">
        <f t="shared" si="1916"/>
        <v>0</v>
      </c>
      <c r="UVP1339" s="62">
        <f t="shared" si="1916"/>
        <v>1000000</v>
      </c>
      <c r="UVV1339" s="62" t="s">
        <v>185</v>
      </c>
      <c r="UVW1339" s="62" t="s">
        <v>186</v>
      </c>
      <c r="UVX1339" s="62">
        <f t="shared" ref="UVX1339:UWF1339" si="1917">UVX1333</f>
        <v>1000000</v>
      </c>
      <c r="UVY1339" s="62">
        <f t="shared" si="1917"/>
        <v>0</v>
      </c>
      <c r="UVZ1339" s="62">
        <f t="shared" si="1917"/>
        <v>0</v>
      </c>
      <c r="UWA1339" s="62">
        <f t="shared" si="1917"/>
        <v>1000000</v>
      </c>
      <c r="UWB1339" s="62">
        <f t="shared" si="1917"/>
        <v>0</v>
      </c>
      <c r="UWC1339" s="62">
        <f t="shared" si="1917"/>
        <v>0</v>
      </c>
      <c r="UWD1339" s="62">
        <f t="shared" si="1917"/>
        <v>0</v>
      </c>
      <c r="UWE1339" s="62">
        <f t="shared" si="1917"/>
        <v>0</v>
      </c>
      <c r="UWF1339" s="62">
        <f t="shared" si="1917"/>
        <v>1000000</v>
      </c>
      <c r="UWL1339" s="62" t="s">
        <v>185</v>
      </c>
      <c r="UWM1339" s="62" t="s">
        <v>186</v>
      </c>
      <c r="UWN1339" s="62">
        <f t="shared" ref="UWN1339:UWV1339" si="1918">UWN1333</f>
        <v>1000000</v>
      </c>
      <c r="UWO1339" s="62">
        <f t="shared" si="1918"/>
        <v>0</v>
      </c>
      <c r="UWP1339" s="62">
        <f t="shared" si="1918"/>
        <v>0</v>
      </c>
      <c r="UWQ1339" s="62">
        <f t="shared" si="1918"/>
        <v>1000000</v>
      </c>
      <c r="UWR1339" s="62">
        <f t="shared" si="1918"/>
        <v>0</v>
      </c>
      <c r="UWS1339" s="62">
        <f t="shared" si="1918"/>
        <v>0</v>
      </c>
      <c r="UWT1339" s="62">
        <f t="shared" si="1918"/>
        <v>0</v>
      </c>
      <c r="UWU1339" s="62">
        <f t="shared" si="1918"/>
        <v>0</v>
      </c>
      <c r="UWV1339" s="62">
        <f t="shared" si="1918"/>
        <v>1000000</v>
      </c>
      <c r="UXB1339" s="62" t="s">
        <v>185</v>
      </c>
      <c r="UXC1339" s="62" t="s">
        <v>186</v>
      </c>
      <c r="UXD1339" s="62">
        <f t="shared" ref="UXD1339:UXL1339" si="1919">UXD1333</f>
        <v>1000000</v>
      </c>
      <c r="UXE1339" s="62">
        <f t="shared" si="1919"/>
        <v>0</v>
      </c>
      <c r="UXF1339" s="62">
        <f t="shared" si="1919"/>
        <v>0</v>
      </c>
      <c r="UXG1339" s="62">
        <f t="shared" si="1919"/>
        <v>1000000</v>
      </c>
      <c r="UXH1339" s="62">
        <f t="shared" si="1919"/>
        <v>0</v>
      </c>
      <c r="UXI1339" s="62">
        <f t="shared" si="1919"/>
        <v>0</v>
      </c>
      <c r="UXJ1339" s="62">
        <f t="shared" si="1919"/>
        <v>0</v>
      </c>
      <c r="UXK1339" s="62">
        <f t="shared" si="1919"/>
        <v>0</v>
      </c>
      <c r="UXL1339" s="62">
        <f t="shared" si="1919"/>
        <v>1000000</v>
      </c>
      <c r="UXR1339" s="62" t="s">
        <v>185</v>
      </c>
      <c r="UXS1339" s="62" t="s">
        <v>186</v>
      </c>
      <c r="UXT1339" s="62">
        <f t="shared" ref="UXT1339:UYB1339" si="1920">UXT1333</f>
        <v>1000000</v>
      </c>
      <c r="UXU1339" s="62">
        <f t="shared" si="1920"/>
        <v>0</v>
      </c>
      <c r="UXV1339" s="62">
        <f t="shared" si="1920"/>
        <v>0</v>
      </c>
      <c r="UXW1339" s="62">
        <f t="shared" si="1920"/>
        <v>1000000</v>
      </c>
      <c r="UXX1339" s="62">
        <f t="shared" si="1920"/>
        <v>0</v>
      </c>
      <c r="UXY1339" s="62">
        <f t="shared" si="1920"/>
        <v>0</v>
      </c>
      <c r="UXZ1339" s="62">
        <f t="shared" si="1920"/>
        <v>0</v>
      </c>
      <c r="UYA1339" s="62">
        <f t="shared" si="1920"/>
        <v>0</v>
      </c>
      <c r="UYB1339" s="62">
        <f t="shared" si="1920"/>
        <v>1000000</v>
      </c>
      <c r="UYH1339" s="62" t="s">
        <v>185</v>
      </c>
      <c r="UYI1339" s="62" t="s">
        <v>186</v>
      </c>
      <c r="UYJ1339" s="62">
        <f t="shared" ref="UYJ1339:UYR1339" si="1921">UYJ1333</f>
        <v>1000000</v>
      </c>
      <c r="UYK1339" s="62">
        <f t="shared" si="1921"/>
        <v>0</v>
      </c>
      <c r="UYL1339" s="62">
        <f t="shared" si="1921"/>
        <v>0</v>
      </c>
      <c r="UYM1339" s="62">
        <f t="shared" si="1921"/>
        <v>1000000</v>
      </c>
      <c r="UYN1339" s="62">
        <f t="shared" si="1921"/>
        <v>0</v>
      </c>
      <c r="UYO1339" s="62">
        <f t="shared" si="1921"/>
        <v>0</v>
      </c>
      <c r="UYP1339" s="62">
        <f t="shared" si="1921"/>
        <v>0</v>
      </c>
      <c r="UYQ1339" s="62">
        <f t="shared" si="1921"/>
        <v>0</v>
      </c>
      <c r="UYR1339" s="62">
        <f t="shared" si="1921"/>
        <v>1000000</v>
      </c>
      <c r="UYX1339" s="62" t="s">
        <v>185</v>
      </c>
      <c r="UYY1339" s="62" t="s">
        <v>186</v>
      </c>
      <c r="UYZ1339" s="62">
        <f t="shared" ref="UYZ1339:UZH1339" si="1922">UYZ1333</f>
        <v>1000000</v>
      </c>
      <c r="UZA1339" s="62">
        <f t="shared" si="1922"/>
        <v>0</v>
      </c>
      <c r="UZB1339" s="62">
        <f t="shared" si="1922"/>
        <v>0</v>
      </c>
      <c r="UZC1339" s="62">
        <f t="shared" si="1922"/>
        <v>1000000</v>
      </c>
      <c r="UZD1339" s="62">
        <f t="shared" si="1922"/>
        <v>0</v>
      </c>
      <c r="UZE1339" s="62">
        <f t="shared" si="1922"/>
        <v>0</v>
      </c>
      <c r="UZF1339" s="62">
        <f t="shared" si="1922"/>
        <v>0</v>
      </c>
      <c r="UZG1339" s="62">
        <f t="shared" si="1922"/>
        <v>0</v>
      </c>
      <c r="UZH1339" s="62">
        <f t="shared" si="1922"/>
        <v>1000000</v>
      </c>
      <c r="UZN1339" s="62" t="s">
        <v>185</v>
      </c>
      <c r="UZO1339" s="62" t="s">
        <v>186</v>
      </c>
      <c r="UZP1339" s="62">
        <f t="shared" ref="UZP1339:UZX1339" si="1923">UZP1333</f>
        <v>1000000</v>
      </c>
      <c r="UZQ1339" s="62">
        <f t="shared" si="1923"/>
        <v>0</v>
      </c>
      <c r="UZR1339" s="62">
        <f t="shared" si="1923"/>
        <v>0</v>
      </c>
      <c r="UZS1339" s="62">
        <f t="shared" si="1923"/>
        <v>1000000</v>
      </c>
      <c r="UZT1339" s="62">
        <f t="shared" si="1923"/>
        <v>0</v>
      </c>
      <c r="UZU1339" s="62">
        <f t="shared" si="1923"/>
        <v>0</v>
      </c>
      <c r="UZV1339" s="62">
        <f t="shared" si="1923"/>
        <v>0</v>
      </c>
      <c r="UZW1339" s="62">
        <f t="shared" si="1923"/>
        <v>0</v>
      </c>
      <c r="UZX1339" s="62">
        <f t="shared" si="1923"/>
        <v>1000000</v>
      </c>
      <c r="VAD1339" s="62" t="s">
        <v>185</v>
      </c>
      <c r="VAE1339" s="62" t="s">
        <v>186</v>
      </c>
      <c r="VAF1339" s="62">
        <f t="shared" ref="VAF1339:VAN1339" si="1924">VAF1333</f>
        <v>1000000</v>
      </c>
      <c r="VAG1339" s="62">
        <f t="shared" si="1924"/>
        <v>0</v>
      </c>
      <c r="VAH1339" s="62">
        <f t="shared" si="1924"/>
        <v>0</v>
      </c>
      <c r="VAI1339" s="62">
        <f t="shared" si="1924"/>
        <v>1000000</v>
      </c>
      <c r="VAJ1339" s="62">
        <f t="shared" si="1924"/>
        <v>0</v>
      </c>
      <c r="VAK1339" s="62">
        <f t="shared" si="1924"/>
        <v>0</v>
      </c>
      <c r="VAL1339" s="62">
        <f t="shared" si="1924"/>
        <v>0</v>
      </c>
      <c r="VAM1339" s="62">
        <f t="shared" si="1924"/>
        <v>0</v>
      </c>
      <c r="VAN1339" s="62">
        <f t="shared" si="1924"/>
        <v>1000000</v>
      </c>
      <c r="VAT1339" s="62" t="s">
        <v>185</v>
      </c>
      <c r="VAU1339" s="62" t="s">
        <v>186</v>
      </c>
      <c r="VAV1339" s="62">
        <f t="shared" ref="VAV1339:VBD1339" si="1925">VAV1333</f>
        <v>1000000</v>
      </c>
      <c r="VAW1339" s="62">
        <f t="shared" si="1925"/>
        <v>0</v>
      </c>
      <c r="VAX1339" s="62">
        <f t="shared" si="1925"/>
        <v>0</v>
      </c>
      <c r="VAY1339" s="62">
        <f t="shared" si="1925"/>
        <v>1000000</v>
      </c>
      <c r="VAZ1339" s="62">
        <f t="shared" si="1925"/>
        <v>0</v>
      </c>
      <c r="VBA1339" s="62">
        <f t="shared" si="1925"/>
        <v>0</v>
      </c>
      <c r="VBB1339" s="62">
        <f t="shared" si="1925"/>
        <v>0</v>
      </c>
      <c r="VBC1339" s="62">
        <f t="shared" si="1925"/>
        <v>0</v>
      </c>
      <c r="VBD1339" s="62">
        <f t="shared" si="1925"/>
        <v>1000000</v>
      </c>
      <c r="VBJ1339" s="62" t="s">
        <v>185</v>
      </c>
      <c r="VBK1339" s="62" t="s">
        <v>186</v>
      </c>
      <c r="VBL1339" s="62">
        <f t="shared" ref="VBL1339:VBT1339" si="1926">VBL1333</f>
        <v>1000000</v>
      </c>
      <c r="VBM1339" s="62">
        <f t="shared" si="1926"/>
        <v>0</v>
      </c>
      <c r="VBN1339" s="62">
        <f t="shared" si="1926"/>
        <v>0</v>
      </c>
      <c r="VBO1339" s="62">
        <f t="shared" si="1926"/>
        <v>1000000</v>
      </c>
      <c r="VBP1339" s="62">
        <f t="shared" si="1926"/>
        <v>0</v>
      </c>
      <c r="VBQ1339" s="62">
        <f t="shared" si="1926"/>
        <v>0</v>
      </c>
      <c r="VBR1339" s="62">
        <f t="shared" si="1926"/>
        <v>0</v>
      </c>
      <c r="VBS1339" s="62">
        <f t="shared" si="1926"/>
        <v>0</v>
      </c>
      <c r="VBT1339" s="62">
        <f t="shared" si="1926"/>
        <v>1000000</v>
      </c>
      <c r="VBZ1339" s="62" t="s">
        <v>185</v>
      </c>
      <c r="VCA1339" s="62" t="s">
        <v>186</v>
      </c>
      <c r="VCB1339" s="62">
        <f t="shared" ref="VCB1339:VCJ1339" si="1927">VCB1333</f>
        <v>1000000</v>
      </c>
      <c r="VCC1339" s="62">
        <f t="shared" si="1927"/>
        <v>0</v>
      </c>
      <c r="VCD1339" s="62">
        <f t="shared" si="1927"/>
        <v>0</v>
      </c>
      <c r="VCE1339" s="62">
        <f t="shared" si="1927"/>
        <v>1000000</v>
      </c>
      <c r="VCF1339" s="62">
        <f t="shared" si="1927"/>
        <v>0</v>
      </c>
      <c r="VCG1339" s="62">
        <f t="shared" si="1927"/>
        <v>0</v>
      </c>
      <c r="VCH1339" s="62">
        <f t="shared" si="1927"/>
        <v>0</v>
      </c>
      <c r="VCI1339" s="62">
        <f t="shared" si="1927"/>
        <v>0</v>
      </c>
      <c r="VCJ1339" s="62">
        <f t="shared" si="1927"/>
        <v>1000000</v>
      </c>
      <c r="VCP1339" s="62" t="s">
        <v>185</v>
      </c>
      <c r="VCQ1339" s="62" t="s">
        <v>186</v>
      </c>
      <c r="VCR1339" s="62">
        <f t="shared" ref="VCR1339:VCZ1339" si="1928">VCR1333</f>
        <v>1000000</v>
      </c>
      <c r="VCS1339" s="62">
        <f t="shared" si="1928"/>
        <v>0</v>
      </c>
      <c r="VCT1339" s="62">
        <f t="shared" si="1928"/>
        <v>0</v>
      </c>
      <c r="VCU1339" s="62">
        <f t="shared" si="1928"/>
        <v>1000000</v>
      </c>
      <c r="VCV1339" s="62">
        <f t="shared" si="1928"/>
        <v>0</v>
      </c>
      <c r="VCW1339" s="62">
        <f t="shared" si="1928"/>
        <v>0</v>
      </c>
      <c r="VCX1339" s="62">
        <f t="shared" si="1928"/>
        <v>0</v>
      </c>
      <c r="VCY1339" s="62">
        <f t="shared" si="1928"/>
        <v>0</v>
      </c>
      <c r="VCZ1339" s="62">
        <f t="shared" si="1928"/>
        <v>1000000</v>
      </c>
      <c r="VDF1339" s="62" t="s">
        <v>185</v>
      </c>
      <c r="VDG1339" s="62" t="s">
        <v>186</v>
      </c>
      <c r="VDH1339" s="62">
        <f t="shared" ref="VDH1339:VDP1339" si="1929">VDH1333</f>
        <v>1000000</v>
      </c>
      <c r="VDI1339" s="62">
        <f t="shared" si="1929"/>
        <v>0</v>
      </c>
      <c r="VDJ1339" s="62">
        <f t="shared" si="1929"/>
        <v>0</v>
      </c>
      <c r="VDK1339" s="62">
        <f t="shared" si="1929"/>
        <v>1000000</v>
      </c>
      <c r="VDL1339" s="62">
        <f t="shared" si="1929"/>
        <v>0</v>
      </c>
      <c r="VDM1339" s="62">
        <f t="shared" si="1929"/>
        <v>0</v>
      </c>
      <c r="VDN1339" s="62">
        <f t="shared" si="1929"/>
        <v>0</v>
      </c>
      <c r="VDO1339" s="62">
        <f t="shared" si="1929"/>
        <v>0</v>
      </c>
      <c r="VDP1339" s="62">
        <f t="shared" si="1929"/>
        <v>1000000</v>
      </c>
      <c r="VDV1339" s="62" t="s">
        <v>185</v>
      </c>
      <c r="VDW1339" s="62" t="s">
        <v>186</v>
      </c>
      <c r="VDX1339" s="62">
        <f t="shared" ref="VDX1339:VEF1339" si="1930">VDX1333</f>
        <v>1000000</v>
      </c>
      <c r="VDY1339" s="62">
        <f t="shared" si="1930"/>
        <v>0</v>
      </c>
      <c r="VDZ1339" s="62">
        <f t="shared" si="1930"/>
        <v>0</v>
      </c>
      <c r="VEA1339" s="62">
        <f t="shared" si="1930"/>
        <v>1000000</v>
      </c>
      <c r="VEB1339" s="62">
        <f t="shared" si="1930"/>
        <v>0</v>
      </c>
      <c r="VEC1339" s="62">
        <f t="shared" si="1930"/>
        <v>0</v>
      </c>
      <c r="VED1339" s="62">
        <f t="shared" si="1930"/>
        <v>0</v>
      </c>
      <c r="VEE1339" s="62">
        <f t="shared" si="1930"/>
        <v>0</v>
      </c>
      <c r="VEF1339" s="62">
        <f t="shared" si="1930"/>
        <v>1000000</v>
      </c>
      <c r="VEL1339" s="62" t="s">
        <v>185</v>
      </c>
      <c r="VEM1339" s="62" t="s">
        <v>186</v>
      </c>
      <c r="VEN1339" s="62">
        <f t="shared" ref="VEN1339:VEV1339" si="1931">VEN1333</f>
        <v>1000000</v>
      </c>
      <c r="VEO1339" s="62">
        <f t="shared" si="1931"/>
        <v>0</v>
      </c>
      <c r="VEP1339" s="62">
        <f t="shared" si="1931"/>
        <v>0</v>
      </c>
      <c r="VEQ1339" s="62">
        <f t="shared" si="1931"/>
        <v>1000000</v>
      </c>
      <c r="VER1339" s="62">
        <f t="shared" si="1931"/>
        <v>0</v>
      </c>
      <c r="VES1339" s="62">
        <f t="shared" si="1931"/>
        <v>0</v>
      </c>
      <c r="VET1339" s="62">
        <f t="shared" si="1931"/>
        <v>0</v>
      </c>
      <c r="VEU1339" s="62">
        <f t="shared" si="1931"/>
        <v>0</v>
      </c>
      <c r="VEV1339" s="62">
        <f t="shared" si="1931"/>
        <v>1000000</v>
      </c>
      <c r="VFB1339" s="62" t="s">
        <v>185</v>
      </c>
      <c r="VFC1339" s="62" t="s">
        <v>186</v>
      </c>
      <c r="VFD1339" s="62">
        <f t="shared" ref="VFD1339:VFL1339" si="1932">VFD1333</f>
        <v>1000000</v>
      </c>
      <c r="VFE1339" s="62">
        <f t="shared" si="1932"/>
        <v>0</v>
      </c>
      <c r="VFF1339" s="62">
        <f t="shared" si="1932"/>
        <v>0</v>
      </c>
      <c r="VFG1339" s="62">
        <f t="shared" si="1932"/>
        <v>1000000</v>
      </c>
      <c r="VFH1339" s="62">
        <f t="shared" si="1932"/>
        <v>0</v>
      </c>
      <c r="VFI1339" s="62">
        <f t="shared" si="1932"/>
        <v>0</v>
      </c>
      <c r="VFJ1339" s="62">
        <f t="shared" si="1932"/>
        <v>0</v>
      </c>
      <c r="VFK1339" s="62">
        <f t="shared" si="1932"/>
        <v>0</v>
      </c>
      <c r="VFL1339" s="62">
        <f t="shared" si="1932"/>
        <v>1000000</v>
      </c>
      <c r="VFR1339" s="62" t="s">
        <v>185</v>
      </c>
      <c r="VFS1339" s="62" t="s">
        <v>186</v>
      </c>
      <c r="VFT1339" s="62">
        <f t="shared" ref="VFT1339:VGB1339" si="1933">VFT1333</f>
        <v>1000000</v>
      </c>
      <c r="VFU1339" s="62">
        <f t="shared" si="1933"/>
        <v>0</v>
      </c>
      <c r="VFV1339" s="62">
        <f t="shared" si="1933"/>
        <v>0</v>
      </c>
      <c r="VFW1339" s="62">
        <f t="shared" si="1933"/>
        <v>1000000</v>
      </c>
      <c r="VFX1339" s="62">
        <f t="shared" si="1933"/>
        <v>0</v>
      </c>
      <c r="VFY1339" s="62">
        <f t="shared" si="1933"/>
        <v>0</v>
      </c>
      <c r="VFZ1339" s="62">
        <f t="shared" si="1933"/>
        <v>0</v>
      </c>
      <c r="VGA1339" s="62">
        <f t="shared" si="1933"/>
        <v>0</v>
      </c>
      <c r="VGB1339" s="62">
        <f t="shared" si="1933"/>
        <v>1000000</v>
      </c>
      <c r="VGH1339" s="62" t="s">
        <v>185</v>
      </c>
      <c r="VGI1339" s="62" t="s">
        <v>186</v>
      </c>
      <c r="VGJ1339" s="62">
        <f t="shared" ref="VGJ1339:VGR1339" si="1934">VGJ1333</f>
        <v>1000000</v>
      </c>
      <c r="VGK1339" s="62">
        <f t="shared" si="1934"/>
        <v>0</v>
      </c>
      <c r="VGL1339" s="62">
        <f t="shared" si="1934"/>
        <v>0</v>
      </c>
      <c r="VGM1339" s="62">
        <f t="shared" si="1934"/>
        <v>1000000</v>
      </c>
      <c r="VGN1339" s="62">
        <f t="shared" si="1934"/>
        <v>0</v>
      </c>
      <c r="VGO1339" s="62">
        <f t="shared" si="1934"/>
        <v>0</v>
      </c>
      <c r="VGP1339" s="62">
        <f t="shared" si="1934"/>
        <v>0</v>
      </c>
      <c r="VGQ1339" s="62">
        <f t="shared" si="1934"/>
        <v>0</v>
      </c>
      <c r="VGR1339" s="62">
        <f t="shared" si="1934"/>
        <v>1000000</v>
      </c>
      <c r="VGX1339" s="62" t="s">
        <v>185</v>
      </c>
      <c r="VGY1339" s="62" t="s">
        <v>186</v>
      </c>
      <c r="VGZ1339" s="62">
        <f t="shared" ref="VGZ1339:VHH1339" si="1935">VGZ1333</f>
        <v>1000000</v>
      </c>
      <c r="VHA1339" s="62">
        <f t="shared" si="1935"/>
        <v>0</v>
      </c>
      <c r="VHB1339" s="62">
        <f t="shared" si="1935"/>
        <v>0</v>
      </c>
      <c r="VHC1339" s="62">
        <f t="shared" si="1935"/>
        <v>1000000</v>
      </c>
      <c r="VHD1339" s="62">
        <f t="shared" si="1935"/>
        <v>0</v>
      </c>
      <c r="VHE1339" s="62">
        <f t="shared" si="1935"/>
        <v>0</v>
      </c>
      <c r="VHF1339" s="62">
        <f t="shared" si="1935"/>
        <v>0</v>
      </c>
      <c r="VHG1339" s="62">
        <f t="shared" si="1935"/>
        <v>0</v>
      </c>
      <c r="VHH1339" s="62">
        <f t="shared" si="1935"/>
        <v>1000000</v>
      </c>
      <c r="VHN1339" s="62" t="s">
        <v>185</v>
      </c>
      <c r="VHO1339" s="62" t="s">
        <v>186</v>
      </c>
      <c r="VHP1339" s="62">
        <f t="shared" ref="VHP1339:VHX1339" si="1936">VHP1333</f>
        <v>1000000</v>
      </c>
      <c r="VHQ1339" s="62">
        <f t="shared" si="1936"/>
        <v>0</v>
      </c>
      <c r="VHR1339" s="62">
        <f t="shared" si="1936"/>
        <v>0</v>
      </c>
      <c r="VHS1339" s="62">
        <f t="shared" si="1936"/>
        <v>1000000</v>
      </c>
      <c r="VHT1339" s="62">
        <f t="shared" si="1936"/>
        <v>0</v>
      </c>
      <c r="VHU1339" s="62">
        <f t="shared" si="1936"/>
        <v>0</v>
      </c>
      <c r="VHV1339" s="62">
        <f t="shared" si="1936"/>
        <v>0</v>
      </c>
      <c r="VHW1339" s="62">
        <f t="shared" si="1936"/>
        <v>0</v>
      </c>
      <c r="VHX1339" s="62">
        <f t="shared" si="1936"/>
        <v>1000000</v>
      </c>
      <c r="VID1339" s="62" t="s">
        <v>185</v>
      </c>
      <c r="VIE1339" s="62" t="s">
        <v>186</v>
      </c>
      <c r="VIF1339" s="62">
        <f t="shared" ref="VIF1339:VIN1339" si="1937">VIF1333</f>
        <v>1000000</v>
      </c>
      <c r="VIG1339" s="62">
        <f t="shared" si="1937"/>
        <v>0</v>
      </c>
      <c r="VIH1339" s="62">
        <f t="shared" si="1937"/>
        <v>0</v>
      </c>
      <c r="VII1339" s="62">
        <f t="shared" si="1937"/>
        <v>1000000</v>
      </c>
      <c r="VIJ1339" s="62">
        <f t="shared" si="1937"/>
        <v>0</v>
      </c>
      <c r="VIK1339" s="62">
        <f t="shared" si="1937"/>
        <v>0</v>
      </c>
      <c r="VIL1339" s="62">
        <f t="shared" si="1937"/>
        <v>0</v>
      </c>
      <c r="VIM1339" s="62">
        <f t="shared" si="1937"/>
        <v>0</v>
      </c>
      <c r="VIN1339" s="62">
        <f t="shared" si="1937"/>
        <v>1000000</v>
      </c>
      <c r="VIT1339" s="62" t="s">
        <v>185</v>
      </c>
      <c r="VIU1339" s="62" t="s">
        <v>186</v>
      </c>
      <c r="VIV1339" s="62">
        <f t="shared" ref="VIV1339:VJD1339" si="1938">VIV1333</f>
        <v>1000000</v>
      </c>
      <c r="VIW1339" s="62">
        <f t="shared" si="1938"/>
        <v>0</v>
      </c>
      <c r="VIX1339" s="62">
        <f t="shared" si="1938"/>
        <v>0</v>
      </c>
      <c r="VIY1339" s="62">
        <f t="shared" si="1938"/>
        <v>1000000</v>
      </c>
      <c r="VIZ1339" s="62">
        <f t="shared" si="1938"/>
        <v>0</v>
      </c>
      <c r="VJA1339" s="62">
        <f t="shared" si="1938"/>
        <v>0</v>
      </c>
      <c r="VJB1339" s="62">
        <f t="shared" si="1938"/>
        <v>0</v>
      </c>
      <c r="VJC1339" s="62">
        <f t="shared" si="1938"/>
        <v>0</v>
      </c>
      <c r="VJD1339" s="62">
        <f t="shared" si="1938"/>
        <v>1000000</v>
      </c>
      <c r="VJJ1339" s="62" t="s">
        <v>185</v>
      </c>
      <c r="VJK1339" s="62" t="s">
        <v>186</v>
      </c>
      <c r="VJL1339" s="62">
        <f t="shared" ref="VJL1339:VJT1339" si="1939">VJL1333</f>
        <v>1000000</v>
      </c>
      <c r="VJM1339" s="62">
        <f t="shared" si="1939"/>
        <v>0</v>
      </c>
      <c r="VJN1339" s="62">
        <f t="shared" si="1939"/>
        <v>0</v>
      </c>
      <c r="VJO1339" s="62">
        <f t="shared" si="1939"/>
        <v>1000000</v>
      </c>
      <c r="VJP1339" s="62">
        <f t="shared" si="1939"/>
        <v>0</v>
      </c>
      <c r="VJQ1339" s="62">
        <f t="shared" si="1939"/>
        <v>0</v>
      </c>
      <c r="VJR1339" s="62">
        <f t="shared" si="1939"/>
        <v>0</v>
      </c>
      <c r="VJS1339" s="62">
        <f t="shared" si="1939"/>
        <v>0</v>
      </c>
      <c r="VJT1339" s="62">
        <f t="shared" si="1939"/>
        <v>1000000</v>
      </c>
      <c r="VJZ1339" s="62" t="s">
        <v>185</v>
      </c>
      <c r="VKA1339" s="62" t="s">
        <v>186</v>
      </c>
      <c r="VKB1339" s="62">
        <f t="shared" ref="VKB1339:VKJ1339" si="1940">VKB1333</f>
        <v>1000000</v>
      </c>
      <c r="VKC1339" s="62">
        <f t="shared" si="1940"/>
        <v>0</v>
      </c>
      <c r="VKD1339" s="62">
        <f t="shared" si="1940"/>
        <v>0</v>
      </c>
      <c r="VKE1339" s="62">
        <f t="shared" si="1940"/>
        <v>1000000</v>
      </c>
      <c r="VKF1339" s="62">
        <f t="shared" si="1940"/>
        <v>0</v>
      </c>
      <c r="VKG1339" s="62">
        <f t="shared" si="1940"/>
        <v>0</v>
      </c>
      <c r="VKH1339" s="62">
        <f t="shared" si="1940"/>
        <v>0</v>
      </c>
      <c r="VKI1339" s="62">
        <f t="shared" si="1940"/>
        <v>0</v>
      </c>
      <c r="VKJ1339" s="62">
        <f t="shared" si="1940"/>
        <v>1000000</v>
      </c>
      <c r="VKP1339" s="62" t="s">
        <v>185</v>
      </c>
      <c r="VKQ1339" s="62" t="s">
        <v>186</v>
      </c>
      <c r="VKR1339" s="62">
        <f t="shared" ref="VKR1339:VKZ1339" si="1941">VKR1333</f>
        <v>1000000</v>
      </c>
      <c r="VKS1339" s="62">
        <f t="shared" si="1941"/>
        <v>0</v>
      </c>
      <c r="VKT1339" s="62">
        <f t="shared" si="1941"/>
        <v>0</v>
      </c>
      <c r="VKU1339" s="62">
        <f t="shared" si="1941"/>
        <v>1000000</v>
      </c>
      <c r="VKV1339" s="62">
        <f t="shared" si="1941"/>
        <v>0</v>
      </c>
      <c r="VKW1339" s="62">
        <f t="shared" si="1941"/>
        <v>0</v>
      </c>
      <c r="VKX1339" s="62">
        <f t="shared" si="1941"/>
        <v>0</v>
      </c>
      <c r="VKY1339" s="62">
        <f t="shared" si="1941"/>
        <v>0</v>
      </c>
      <c r="VKZ1339" s="62">
        <f t="shared" si="1941"/>
        <v>1000000</v>
      </c>
      <c r="VLF1339" s="62" t="s">
        <v>185</v>
      </c>
      <c r="VLG1339" s="62" t="s">
        <v>186</v>
      </c>
      <c r="VLH1339" s="62">
        <f t="shared" ref="VLH1339:VLP1339" si="1942">VLH1333</f>
        <v>1000000</v>
      </c>
      <c r="VLI1339" s="62">
        <f t="shared" si="1942"/>
        <v>0</v>
      </c>
      <c r="VLJ1339" s="62">
        <f t="shared" si="1942"/>
        <v>0</v>
      </c>
      <c r="VLK1339" s="62">
        <f t="shared" si="1942"/>
        <v>1000000</v>
      </c>
      <c r="VLL1339" s="62">
        <f t="shared" si="1942"/>
        <v>0</v>
      </c>
      <c r="VLM1339" s="62">
        <f t="shared" si="1942"/>
        <v>0</v>
      </c>
      <c r="VLN1339" s="62">
        <f t="shared" si="1942"/>
        <v>0</v>
      </c>
      <c r="VLO1339" s="62">
        <f t="shared" si="1942"/>
        <v>0</v>
      </c>
      <c r="VLP1339" s="62">
        <f t="shared" si="1942"/>
        <v>1000000</v>
      </c>
      <c r="VLV1339" s="62" t="s">
        <v>185</v>
      </c>
      <c r="VLW1339" s="62" t="s">
        <v>186</v>
      </c>
      <c r="VLX1339" s="62">
        <f t="shared" ref="VLX1339:VMF1339" si="1943">VLX1333</f>
        <v>1000000</v>
      </c>
      <c r="VLY1339" s="62">
        <f t="shared" si="1943"/>
        <v>0</v>
      </c>
      <c r="VLZ1339" s="62">
        <f t="shared" si="1943"/>
        <v>0</v>
      </c>
      <c r="VMA1339" s="62">
        <f t="shared" si="1943"/>
        <v>1000000</v>
      </c>
      <c r="VMB1339" s="62">
        <f t="shared" si="1943"/>
        <v>0</v>
      </c>
      <c r="VMC1339" s="62">
        <f t="shared" si="1943"/>
        <v>0</v>
      </c>
      <c r="VMD1339" s="62">
        <f t="shared" si="1943"/>
        <v>0</v>
      </c>
      <c r="VME1339" s="62">
        <f t="shared" si="1943"/>
        <v>0</v>
      </c>
      <c r="VMF1339" s="62">
        <f t="shared" si="1943"/>
        <v>1000000</v>
      </c>
      <c r="VML1339" s="62" t="s">
        <v>185</v>
      </c>
      <c r="VMM1339" s="62" t="s">
        <v>186</v>
      </c>
      <c r="VMN1339" s="62">
        <f t="shared" ref="VMN1339:VMV1339" si="1944">VMN1333</f>
        <v>1000000</v>
      </c>
      <c r="VMO1339" s="62">
        <f t="shared" si="1944"/>
        <v>0</v>
      </c>
      <c r="VMP1339" s="62">
        <f t="shared" si="1944"/>
        <v>0</v>
      </c>
      <c r="VMQ1339" s="62">
        <f t="shared" si="1944"/>
        <v>1000000</v>
      </c>
      <c r="VMR1339" s="62">
        <f t="shared" si="1944"/>
        <v>0</v>
      </c>
      <c r="VMS1339" s="62">
        <f t="shared" si="1944"/>
        <v>0</v>
      </c>
      <c r="VMT1339" s="62">
        <f t="shared" si="1944"/>
        <v>0</v>
      </c>
      <c r="VMU1339" s="62">
        <f t="shared" si="1944"/>
        <v>0</v>
      </c>
      <c r="VMV1339" s="62">
        <f t="shared" si="1944"/>
        <v>1000000</v>
      </c>
      <c r="VNB1339" s="62" t="s">
        <v>185</v>
      </c>
      <c r="VNC1339" s="62" t="s">
        <v>186</v>
      </c>
      <c r="VND1339" s="62">
        <f t="shared" ref="VND1339:VNL1339" si="1945">VND1333</f>
        <v>1000000</v>
      </c>
      <c r="VNE1339" s="62">
        <f t="shared" si="1945"/>
        <v>0</v>
      </c>
      <c r="VNF1339" s="62">
        <f t="shared" si="1945"/>
        <v>0</v>
      </c>
      <c r="VNG1339" s="62">
        <f t="shared" si="1945"/>
        <v>1000000</v>
      </c>
      <c r="VNH1339" s="62">
        <f t="shared" si="1945"/>
        <v>0</v>
      </c>
      <c r="VNI1339" s="62">
        <f t="shared" si="1945"/>
        <v>0</v>
      </c>
      <c r="VNJ1339" s="62">
        <f t="shared" si="1945"/>
        <v>0</v>
      </c>
      <c r="VNK1339" s="62">
        <f t="shared" si="1945"/>
        <v>0</v>
      </c>
      <c r="VNL1339" s="62">
        <f t="shared" si="1945"/>
        <v>1000000</v>
      </c>
      <c r="VNR1339" s="62" t="s">
        <v>185</v>
      </c>
      <c r="VNS1339" s="62" t="s">
        <v>186</v>
      </c>
      <c r="VNT1339" s="62">
        <f t="shared" ref="VNT1339:VOB1339" si="1946">VNT1333</f>
        <v>1000000</v>
      </c>
      <c r="VNU1339" s="62">
        <f t="shared" si="1946"/>
        <v>0</v>
      </c>
      <c r="VNV1339" s="62">
        <f t="shared" si="1946"/>
        <v>0</v>
      </c>
      <c r="VNW1339" s="62">
        <f t="shared" si="1946"/>
        <v>1000000</v>
      </c>
      <c r="VNX1339" s="62">
        <f t="shared" si="1946"/>
        <v>0</v>
      </c>
      <c r="VNY1339" s="62">
        <f t="shared" si="1946"/>
        <v>0</v>
      </c>
      <c r="VNZ1339" s="62">
        <f t="shared" si="1946"/>
        <v>0</v>
      </c>
      <c r="VOA1339" s="62">
        <f t="shared" si="1946"/>
        <v>0</v>
      </c>
      <c r="VOB1339" s="62">
        <f t="shared" si="1946"/>
        <v>1000000</v>
      </c>
      <c r="VOH1339" s="62" t="s">
        <v>185</v>
      </c>
      <c r="VOI1339" s="62" t="s">
        <v>186</v>
      </c>
      <c r="VOJ1339" s="62">
        <f t="shared" ref="VOJ1339:VOR1339" si="1947">VOJ1333</f>
        <v>1000000</v>
      </c>
      <c r="VOK1339" s="62">
        <f t="shared" si="1947"/>
        <v>0</v>
      </c>
      <c r="VOL1339" s="62">
        <f t="shared" si="1947"/>
        <v>0</v>
      </c>
      <c r="VOM1339" s="62">
        <f t="shared" si="1947"/>
        <v>1000000</v>
      </c>
      <c r="VON1339" s="62">
        <f t="shared" si="1947"/>
        <v>0</v>
      </c>
      <c r="VOO1339" s="62">
        <f t="shared" si="1947"/>
        <v>0</v>
      </c>
      <c r="VOP1339" s="62">
        <f t="shared" si="1947"/>
        <v>0</v>
      </c>
      <c r="VOQ1339" s="62">
        <f t="shared" si="1947"/>
        <v>0</v>
      </c>
      <c r="VOR1339" s="62">
        <f t="shared" si="1947"/>
        <v>1000000</v>
      </c>
      <c r="VOX1339" s="62" t="s">
        <v>185</v>
      </c>
      <c r="VOY1339" s="62" t="s">
        <v>186</v>
      </c>
      <c r="VOZ1339" s="62">
        <f t="shared" ref="VOZ1339:VPH1339" si="1948">VOZ1333</f>
        <v>1000000</v>
      </c>
      <c r="VPA1339" s="62">
        <f t="shared" si="1948"/>
        <v>0</v>
      </c>
      <c r="VPB1339" s="62">
        <f t="shared" si="1948"/>
        <v>0</v>
      </c>
      <c r="VPC1339" s="62">
        <f t="shared" si="1948"/>
        <v>1000000</v>
      </c>
      <c r="VPD1339" s="62">
        <f t="shared" si="1948"/>
        <v>0</v>
      </c>
      <c r="VPE1339" s="62">
        <f t="shared" si="1948"/>
        <v>0</v>
      </c>
      <c r="VPF1339" s="62">
        <f t="shared" si="1948"/>
        <v>0</v>
      </c>
      <c r="VPG1339" s="62">
        <f t="shared" si="1948"/>
        <v>0</v>
      </c>
      <c r="VPH1339" s="62">
        <f t="shared" si="1948"/>
        <v>1000000</v>
      </c>
      <c r="VPN1339" s="62" t="s">
        <v>185</v>
      </c>
      <c r="VPO1339" s="62" t="s">
        <v>186</v>
      </c>
      <c r="VPP1339" s="62">
        <f t="shared" ref="VPP1339:VPX1339" si="1949">VPP1333</f>
        <v>1000000</v>
      </c>
      <c r="VPQ1339" s="62">
        <f t="shared" si="1949"/>
        <v>0</v>
      </c>
      <c r="VPR1339" s="62">
        <f t="shared" si="1949"/>
        <v>0</v>
      </c>
      <c r="VPS1339" s="62">
        <f t="shared" si="1949"/>
        <v>1000000</v>
      </c>
      <c r="VPT1339" s="62">
        <f t="shared" si="1949"/>
        <v>0</v>
      </c>
      <c r="VPU1339" s="62">
        <f t="shared" si="1949"/>
        <v>0</v>
      </c>
      <c r="VPV1339" s="62">
        <f t="shared" si="1949"/>
        <v>0</v>
      </c>
      <c r="VPW1339" s="62">
        <f t="shared" si="1949"/>
        <v>0</v>
      </c>
      <c r="VPX1339" s="62">
        <f t="shared" si="1949"/>
        <v>1000000</v>
      </c>
      <c r="VQD1339" s="62" t="s">
        <v>185</v>
      </c>
      <c r="VQE1339" s="62" t="s">
        <v>186</v>
      </c>
      <c r="VQF1339" s="62">
        <f t="shared" ref="VQF1339:VQN1339" si="1950">VQF1333</f>
        <v>1000000</v>
      </c>
      <c r="VQG1339" s="62">
        <f t="shared" si="1950"/>
        <v>0</v>
      </c>
      <c r="VQH1339" s="62">
        <f t="shared" si="1950"/>
        <v>0</v>
      </c>
      <c r="VQI1339" s="62">
        <f t="shared" si="1950"/>
        <v>1000000</v>
      </c>
      <c r="VQJ1339" s="62">
        <f t="shared" si="1950"/>
        <v>0</v>
      </c>
      <c r="VQK1339" s="62">
        <f t="shared" si="1950"/>
        <v>0</v>
      </c>
      <c r="VQL1339" s="62">
        <f t="shared" si="1950"/>
        <v>0</v>
      </c>
      <c r="VQM1339" s="62">
        <f t="shared" si="1950"/>
        <v>0</v>
      </c>
      <c r="VQN1339" s="62">
        <f t="shared" si="1950"/>
        <v>1000000</v>
      </c>
      <c r="VQT1339" s="62" t="s">
        <v>185</v>
      </c>
      <c r="VQU1339" s="62" t="s">
        <v>186</v>
      </c>
      <c r="VQV1339" s="62">
        <f t="shared" ref="VQV1339:VRD1339" si="1951">VQV1333</f>
        <v>1000000</v>
      </c>
      <c r="VQW1339" s="62">
        <f t="shared" si="1951"/>
        <v>0</v>
      </c>
      <c r="VQX1339" s="62">
        <f t="shared" si="1951"/>
        <v>0</v>
      </c>
      <c r="VQY1339" s="62">
        <f t="shared" si="1951"/>
        <v>1000000</v>
      </c>
      <c r="VQZ1339" s="62">
        <f t="shared" si="1951"/>
        <v>0</v>
      </c>
      <c r="VRA1339" s="62">
        <f t="shared" si="1951"/>
        <v>0</v>
      </c>
      <c r="VRB1339" s="62">
        <f t="shared" si="1951"/>
        <v>0</v>
      </c>
      <c r="VRC1339" s="62">
        <f t="shared" si="1951"/>
        <v>0</v>
      </c>
      <c r="VRD1339" s="62">
        <f t="shared" si="1951"/>
        <v>1000000</v>
      </c>
      <c r="VRJ1339" s="62" t="s">
        <v>185</v>
      </c>
      <c r="VRK1339" s="62" t="s">
        <v>186</v>
      </c>
      <c r="VRL1339" s="62">
        <f>VRL1333</f>
        <v>1000000</v>
      </c>
      <c r="VRM1339" s="62">
        <f>VRM1333</f>
        <v>0</v>
      </c>
      <c r="VRN1339" s="62">
        <f>VRN1333</f>
        <v>0</v>
      </c>
      <c r="VRO1339" s="62">
        <f>VRO1333</f>
        <v>1000000</v>
      </c>
      <c r="VRP1339" s="62">
        <f>VRP1333</f>
        <v>0</v>
      </c>
      <c r="VRQ1339" s="62">
        <f>VRQ1333</f>
        <v>0</v>
      </c>
      <c r="VRR1339" s="62">
        <f>VRR1333</f>
        <v>0</v>
      </c>
      <c r="VRS1339" s="62">
        <f>VRS1333</f>
        <v>0</v>
      </c>
      <c r="VRT1339" s="62">
        <f>VRT1333</f>
        <v>1000000</v>
      </c>
      <c r="VRZ1339" s="62" t="s">
        <v>185</v>
      </c>
      <c r="VSA1339" s="62" t="s">
        <v>186</v>
      </c>
      <c r="VSB1339" s="62">
        <f t="shared" ref="VSB1339:VSJ1339" si="1952">VSB1333</f>
        <v>1000000</v>
      </c>
      <c r="VSC1339" s="62">
        <f t="shared" si="1952"/>
        <v>0</v>
      </c>
      <c r="VSD1339" s="62">
        <f t="shared" si="1952"/>
        <v>0</v>
      </c>
      <c r="VSE1339" s="62">
        <f t="shared" si="1952"/>
        <v>1000000</v>
      </c>
      <c r="VSF1339" s="62">
        <f t="shared" si="1952"/>
        <v>0</v>
      </c>
      <c r="VSG1339" s="62">
        <f t="shared" si="1952"/>
        <v>0</v>
      </c>
      <c r="VSH1339" s="62">
        <f t="shared" si="1952"/>
        <v>0</v>
      </c>
      <c r="VSI1339" s="62">
        <f t="shared" si="1952"/>
        <v>0</v>
      </c>
      <c r="VSJ1339" s="62">
        <f t="shared" si="1952"/>
        <v>1000000</v>
      </c>
      <c r="VSP1339" s="62" t="s">
        <v>185</v>
      </c>
      <c r="VSQ1339" s="62" t="s">
        <v>186</v>
      </c>
      <c r="VSR1339" s="62">
        <f t="shared" ref="VSR1339:VSZ1339" si="1953">VSR1333</f>
        <v>1000000</v>
      </c>
      <c r="VSS1339" s="62">
        <f t="shared" si="1953"/>
        <v>0</v>
      </c>
      <c r="VST1339" s="62">
        <f t="shared" si="1953"/>
        <v>0</v>
      </c>
      <c r="VSU1339" s="62">
        <f t="shared" si="1953"/>
        <v>1000000</v>
      </c>
      <c r="VSV1339" s="62">
        <f t="shared" si="1953"/>
        <v>0</v>
      </c>
      <c r="VSW1339" s="62">
        <f t="shared" si="1953"/>
        <v>0</v>
      </c>
      <c r="VSX1339" s="62">
        <f t="shared" si="1953"/>
        <v>0</v>
      </c>
      <c r="VSY1339" s="62">
        <f t="shared" si="1953"/>
        <v>0</v>
      </c>
      <c r="VSZ1339" s="62">
        <f t="shared" si="1953"/>
        <v>1000000</v>
      </c>
      <c r="VTF1339" s="62" t="s">
        <v>185</v>
      </c>
      <c r="VTG1339" s="62" t="s">
        <v>186</v>
      </c>
      <c r="VTH1339" s="62">
        <f t="shared" ref="VTH1339:VTP1339" si="1954">VTH1333</f>
        <v>1000000</v>
      </c>
      <c r="VTI1339" s="62">
        <f t="shared" si="1954"/>
        <v>0</v>
      </c>
      <c r="VTJ1339" s="62">
        <f t="shared" si="1954"/>
        <v>0</v>
      </c>
      <c r="VTK1339" s="62">
        <f t="shared" si="1954"/>
        <v>1000000</v>
      </c>
      <c r="VTL1339" s="62">
        <f t="shared" si="1954"/>
        <v>0</v>
      </c>
      <c r="VTM1339" s="62">
        <f t="shared" si="1954"/>
        <v>0</v>
      </c>
      <c r="VTN1339" s="62">
        <f t="shared" si="1954"/>
        <v>0</v>
      </c>
      <c r="VTO1339" s="62">
        <f t="shared" si="1954"/>
        <v>0</v>
      </c>
      <c r="VTP1339" s="62">
        <f t="shared" si="1954"/>
        <v>1000000</v>
      </c>
      <c r="VTV1339" s="62" t="s">
        <v>185</v>
      </c>
      <c r="VTW1339" s="62" t="s">
        <v>186</v>
      </c>
      <c r="VTX1339" s="62">
        <f t="shared" ref="VTX1339:VUF1339" si="1955">VTX1333</f>
        <v>1000000</v>
      </c>
      <c r="VTY1339" s="62">
        <f t="shared" si="1955"/>
        <v>0</v>
      </c>
      <c r="VTZ1339" s="62">
        <f t="shared" si="1955"/>
        <v>0</v>
      </c>
      <c r="VUA1339" s="62">
        <f t="shared" si="1955"/>
        <v>1000000</v>
      </c>
      <c r="VUB1339" s="62">
        <f t="shared" si="1955"/>
        <v>0</v>
      </c>
      <c r="VUC1339" s="62">
        <f t="shared" si="1955"/>
        <v>0</v>
      </c>
      <c r="VUD1339" s="62">
        <f t="shared" si="1955"/>
        <v>0</v>
      </c>
      <c r="VUE1339" s="62">
        <f t="shared" si="1955"/>
        <v>0</v>
      </c>
      <c r="VUF1339" s="62">
        <f t="shared" si="1955"/>
        <v>1000000</v>
      </c>
      <c r="VUL1339" s="62" t="s">
        <v>185</v>
      </c>
      <c r="VUM1339" s="62" t="s">
        <v>186</v>
      </c>
      <c r="VUN1339" s="62">
        <f t="shared" ref="VUN1339:VUV1339" si="1956">VUN1333</f>
        <v>1000000</v>
      </c>
      <c r="VUO1339" s="62">
        <f t="shared" si="1956"/>
        <v>0</v>
      </c>
      <c r="VUP1339" s="62">
        <f t="shared" si="1956"/>
        <v>0</v>
      </c>
      <c r="VUQ1339" s="62">
        <f t="shared" si="1956"/>
        <v>1000000</v>
      </c>
      <c r="VUR1339" s="62">
        <f t="shared" si="1956"/>
        <v>0</v>
      </c>
      <c r="VUS1339" s="62">
        <f t="shared" si="1956"/>
        <v>0</v>
      </c>
      <c r="VUT1339" s="62">
        <f t="shared" si="1956"/>
        <v>0</v>
      </c>
      <c r="VUU1339" s="62">
        <f t="shared" si="1956"/>
        <v>0</v>
      </c>
      <c r="VUV1339" s="62">
        <f t="shared" si="1956"/>
        <v>1000000</v>
      </c>
      <c r="VVB1339" s="62" t="s">
        <v>185</v>
      </c>
      <c r="VVC1339" s="62" t="s">
        <v>186</v>
      </c>
      <c r="VVD1339" s="62">
        <f t="shared" ref="VVD1339:VVL1339" si="1957">VVD1333</f>
        <v>1000000</v>
      </c>
      <c r="VVE1339" s="62">
        <f t="shared" si="1957"/>
        <v>0</v>
      </c>
      <c r="VVF1339" s="62">
        <f t="shared" si="1957"/>
        <v>0</v>
      </c>
      <c r="VVG1339" s="62">
        <f t="shared" si="1957"/>
        <v>1000000</v>
      </c>
      <c r="VVH1339" s="62">
        <f t="shared" si="1957"/>
        <v>0</v>
      </c>
      <c r="VVI1339" s="62">
        <f t="shared" si="1957"/>
        <v>0</v>
      </c>
      <c r="VVJ1339" s="62">
        <f t="shared" si="1957"/>
        <v>0</v>
      </c>
      <c r="VVK1339" s="62">
        <f t="shared" si="1957"/>
        <v>0</v>
      </c>
      <c r="VVL1339" s="62">
        <f t="shared" si="1957"/>
        <v>1000000</v>
      </c>
      <c r="VVR1339" s="62" t="s">
        <v>185</v>
      </c>
      <c r="VVS1339" s="62" t="s">
        <v>186</v>
      </c>
      <c r="VVT1339" s="62">
        <f t="shared" ref="VVT1339:VWB1339" si="1958">VVT1333</f>
        <v>1000000</v>
      </c>
      <c r="VVU1339" s="62">
        <f t="shared" si="1958"/>
        <v>0</v>
      </c>
      <c r="VVV1339" s="62">
        <f t="shared" si="1958"/>
        <v>0</v>
      </c>
      <c r="VVW1339" s="62">
        <f t="shared" si="1958"/>
        <v>1000000</v>
      </c>
      <c r="VVX1339" s="62">
        <f t="shared" si="1958"/>
        <v>0</v>
      </c>
      <c r="VVY1339" s="62">
        <f t="shared" si="1958"/>
        <v>0</v>
      </c>
      <c r="VVZ1339" s="62">
        <f t="shared" si="1958"/>
        <v>0</v>
      </c>
      <c r="VWA1339" s="62">
        <f t="shared" si="1958"/>
        <v>0</v>
      </c>
      <c r="VWB1339" s="62">
        <f t="shared" si="1958"/>
        <v>1000000</v>
      </c>
      <c r="VWH1339" s="62" t="s">
        <v>185</v>
      </c>
      <c r="VWI1339" s="62" t="s">
        <v>186</v>
      </c>
      <c r="VWJ1339" s="62">
        <f t="shared" ref="VWJ1339:VWR1339" si="1959">VWJ1333</f>
        <v>1000000</v>
      </c>
      <c r="VWK1339" s="62">
        <f t="shared" si="1959"/>
        <v>0</v>
      </c>
      <c r="VWL1339" s="62">
        <f t="shared" si="1959"/>
        <v>0</v>
      </c>
      <c r="VWM1339" s="62">
        <f t="shared" si="1959"/>
        <v>1000000</v>
      </c>
      <c r="VWN1339" s="62">
        <f t="shared" si="1959"/>
        <v>0</v>
      </c>
      <c r="VWO1339" s="62">
        <f t="shared" si="1959"/>
        <v>0</v>
      </c>
      <c r="VWP1339" s="62">
        <f t="shared" si="1959"/>
        <v>0</v>
      </c>
      <c r="VWQ1339" s="62">
        <f t="shared" si="1959"/>
        <v>0</v>
      </c>
      <c r="VWR1339" s="62">
        <f t="shared" si="1959"/>
        <v>1000000</v>
      </c>
      <c r="VWX1339" s="62" t="s">
        <v>185</v>
      </c>
      <c r="VWY1339" s="62" t="s">
        <v>186</v>
      </c>
      <c r="VWZ1339" s="62">
        <f t="shared" ref="VWZ1339:VXH1339" si="1960">VWZ1333</f>
        <v>1000000</v>
      </c>
      <c r="VXA1339" s="62">
        <f t="shared" si="1960"/>
        <v>0</v>
      </c>
      <c r="VXB1339" s="62">
        <f t="shared" si="1960"/>
        <v>0</v>
      </c>
      <c r="VXC1339" s="62">
        <f t="shared" si="1960"/>
        <v>1000000</v>
      </c>
      <c r="VXD1339" s="62">
        <f t="shared" si="1960"/>
        <v>0</v>
      </c>
      <c r="VXE1339" s="62">
        <f t="shared" si="1960"/>
        <v>0</v>
      </c>
      <c r="VXF1339" s="62">
        <f t="shared" si="1960"/>
        <v>0</v>
      </c>
      <c r="VXG1339" s="62">
        <f t="shared" si="1960"/>
        <v>0</v>
      </c>
      <c r="VXH1339" s="62">
        <f t="shared" si="1960"/>
        <v>1000000</v>
      </c>
      <c r="VXN1339" s="62" t="s">
        <v>185</v>
      </c>
      <c r="VXO1339" s="62" t="s">
        <v>186</v>
      </c>
      <c r="VXP1339" s="62">
        <f t="shared" ref="VXP1339:VXX1339" si="1961">VXP1333</f>
        <v>1000000</v>
      </c>
      <c r="VXQ1339" s="62">
        <f t="shared" si="1961"/>
        <v>0</v>
      </c>
      <c r="VXR1339" s="62">
        <f t="shared" si="1961"/>
        <v>0</v>
      </c>
      <c r="VXS1339" s="62">
        <f t="shared" si="1961"/>
        <v>1000000</v>
      </c>
      <c r="VXT1339" s="62">
        <f t="shared" si="1961"/>
        <v>0</v>
      </c>
      <c r="VXU1339" s="62">
        <f t="shared" si="1961"/>
        <v>0</v>
      </c>
      <c r="VXV1339" s="62">
        <f t="shared" si="1961"/>
        <v>0</v>
      </c>
      <c r="VXW1339" s="62">
        <f t="shared" si="1961"/>
        <v>0</v>
      </c>
      <c r="VXX1339" s="62">
        <f t="shared" si="1961"/>
        <v>1000000</v>
      </c>
      <c r="VYD1339" s="62" t="s">
        <v>185</v>
      </c>
      <c r="VYE1339" s="62" t="s">
        <v>186</v>
      </c>
      <c r="VYF1339" s="62">
        <f t="shared" ref="VYF1339:VYN1339" si="1962">VYF1333</f>
        <v>1000000</v>
      </c>
      <c r="VYG1339" s="62">
        <f t="shared" si="1962"/>
        <v>0</v>
      </c>
      <c r="VYH1339" s="62">
        <f t="shared" si="1962"/>
        <v>0</v>
      </c>
      <c r="VYI1339" s="62">
        <f t="shared" si="1962"/>
        <v>1000000</v>
      </c>
      <c r="VYJ1339" s="62">
        <f t="shared" si="1962"/>
        <v>0</v>
      </c>
      <c r="VYK1339" s="62">
        <f t="shared" si="1962"/>
        <v>0</v>
      </c>
      <c r="VYL1339" s="62">
        <f t="shared" si="1962"/>
        <v>0</v>
      </c>
      <c r="VYM1339" s="62">
        <f t="shared" si="1962"/>
        <v>0</v>
      </c>
      <c r="VYN1339" s="62">
        <f t="shared" si="1962"/>
        <v>1000000</v>
      </c>
      <c r="VYT1339" s="62" t="s">
        <v>185</v>
      </c>
      <c r="VYU1339" s="62" t="s">
        <v>186</v>
      </c>
      <c r="VYV1339" s="62">
        <f t="shared" ref="VYV1339:VZD1339" si="1963">VYV1333</f>
        <v>1000000</v>
      </c>
      <c r="VYW1339" s="62">
        <f t="shared" si="1963"/>
        <v>0</v>
      </c>
      <c r="VYX1339" s="62">
        <f t="shared" si="1963"/>
        <v>0</v>
      </c>
      <c r="VYY1339" s="62">
        <f t="shared" si="1963"/>
        <v>1000000</v>
      </c>
      <c r="VYZ1339" s="62">
        <f t="shared" si="1963"/>
        <v>0</v>
      </c>
      <c r="VZA1339" s="62">
        <f t="shared" si="1963"/>
        <v>0</v>
      </c>
      <c r="VZB1339" s="62">
        <f t="shared" si="1963"/>
        <v>0</v>
      </c>
      <c r="VZC1339" s="62">
        <f t="shared" si="1963"/>
        <v>0</v>
      </c>
      <c r="VZD1339" s="62">
        <f t="shared" si="1963"/>
        <v>1000000</v>
      </c>
      <c r="VZJ1339" s="62" t="s">
        <v>185</v>
      </c>
      <c r="VZK1339" s="62" t="s">
        <v>186</v>
      </c>
      <c r="VZL1339" s="62">
        <f t="shared" ref="VZL1339:VZT1339" si="1964">VZL1333</f>
        <v>1000000</v>
      </c>
      <c r="VZM1339" s="62">
        <f t="shared" si="1964"/>
        <v>0</v>
      </c>
      <c r="VZN1339" s="62">
        <f t="shared" si="1964"/>
        <v>0</v>
      </c>
      <c r="VZO1339" s="62">
        <f t="shared" si="1964"/>
        <v>1000000</v>
      </c>
      <c r="VZP1339" s="62">
        <f t="shared" si="1964"/>
        <v>0</v>
      </c>
      <c r="VZQ1339" s="62">
        <f t="shared" si="1964"/>
        <v>0</v>
      </c>
      <c r="VZR1339" s="62">
        <f t="shared" si="1964"/>
        <v>0</v>
      </c>
      <c r="VZS1339" s="62">
        <f t="shared" si="1964"/>
        <v>0</v>
      </c>
      <c r="VZT1339" s="62">
        <f t="shared" si="1964"/>
        <v>1000000</v>
      </c>
      <c r="VZZ1339" s="62" t="s">
        <v>185</v>
      </c>
      <c r="WAA1339" s="62" t="s">
        <v>186</v>
      </c>
      <c r="WAB1339" s="62">
        <f t="shared" ref="WAB1339:WAJ1339" si="1965">WAB1333</f>
        <v>1000000</v>
      </c>
      <c r="WAC1339" s="62">
        <f t="shared" si="1965"/>
        <v>0</v>
      </c>
      <c r="WAD1339" s="62">
        <f t="shared" si="1965"/>
        <v>0</v>
      </c>
      <c r="WAE1339" s="62">
        <f t="shared" si="1965"/>
        <v>1000000</v>
      </c>
      <c r="WAF1339" s="62">
        <f t="shared" si="1965"/>
        <v>0</v>
      </c>
      <c r="WAG1339" s="62">
        <f t="shared" si="1965"/>
        <v>0</v>
      </c>
      <c r="WAH1339" s="62">
        <f t="shared" si="1965"/>
        <v>0</v>
      </c>
      <c r="WAI1339" s="62">
        <f t="shared" si="1965"/>
        <v>0</v>
      </c>
      <c r="WAJ1339" s="62">
        <f t="shared" si="1965"/>
        <v>1000000</v>
      </c>
      <c r="WAP1339" s="62" t="s">
        <v>185</v>
      </c>
      <c r="WAQ1339" s="62" t="s">
        <v>186</v>
      </c>
      <c r="WAR1339" s="62">
        <f t="shared" ref="WAR1339:WAZ1339" si="1966">WAR1333</f>
        <v>1000000</v>
      </c>
      <c r="WAS1339" s="62">
        <f t="shared" si="1966"/>
        <v>0</v>
      </c>
      <c r="WAT1339" s="62">
        <f t="shared" si="1966"/>
        <v>0</v>
      </c>
      <c r="WAU1339" s="62">
        <f t="shared" si="1966"/>
        <v>1000000</v>
      </c>
      <c r="WAV1339" s="62">
        <f t="shared" si="1966"/>
        <v>0</v>
      </c>
      <c r="WAW1339" s="62">
        <f t="shared" si="1966"/>
        <v>0</v>
      </c>
      <c r="WAX1339" s="62">
        <f t="shared" si="1966"/>
        <v>0</v>
      </c>
      <c r="WAY1339" s="62">
        <f t="shared" si="1966"/>
        <v>0</v>
      </c>
      <c r="WAZ1339" s="62">
        <f t="shared" si="1966"/>
        <v>1000000</v>
      </c>
      <c r="WBF1339" s="62" t="s">
        <v>185</v>
      </c>
      <c r="WBG1339" s="62" t="s">
        <v>186</v>
      </c>
      <c r="WBH1339" s="62">
        <f t="shared" ref="WBH1339:WBP1339" si="1967">WBH1333</f>
        <v>1000000</v>
      </c>
      <c r="WBI1339" s="62">
        <f t="shared" si="1967"/>
        <v>0</v>
      </c>
      <c r="WBJ1339" s="62">
        <f t="shared" si="1967"/>
        <v>0</v>
      </c>
      <c r="WBK1339" s="62">
        <f t="shared" si="1967"/>
        <v>1000000</v>
      </c>
      <c r="WBL1339" s="62">
        <f t="shared" si="1967"/>
        <v>0</v>
      </c>
      <c r="WBM1339" s="62">
        <f t="shared" si="1967"/>
        <v>0</v>
      </c>
      <c r="WBN1339" s="62">
        <f t="shared" si="1967"/>
        <v>0</v>
      </c>
      <c r="WBO1339" s="62">
        <f t="shared" si="1967"/>
        <v>0</v>
      </c>
      <c r="WBP1339" s="62">
        <f t="shared" si="1967"/>
        <v>1000000</v>
      </c>
      <c r="WBV1339" s="62" t="s">
        <v>185</v>
      </c>
      <c r="WBW1339" s="62" t="s">
        <v>186</v>
      </c>
      <c r="WBX1339" s="62">
        <f t="shared" ref="WBX1339:WCF1339" si="1968">WBX1333</f>
        <v>1000000</v>
      </c>
      <c r="WBY1339" s="62">
        <f t="shared" si="1968"/>
        <v>0</v>
      </c>
      <c r="WBZ1339" s="62">
        <f t="shared" si="1968"/>
        <v>0</v>
      </c>
      <c r="WCA1339" s="62">
        <f t="shared" si="1968"/>
        <v>1000000</v>
      </c>
      <c r="WCB1339" s="62">
        <f t="shared" si="1968"/>
        <v>0</v>
      </c>
      <c r="WCC1339" s="62">
        <f t="shared" si="1968"/>
        <v>0</v>
      </c>
      <c r="WCD1339" s="62">
        <f t="shared" si="1968"/>
        <v>0</v>
      </c>
      <c r="WCE1339" s="62">
        <f t="shared" si="1968"/>
        <v>0</v>
      </c>
      <c r="WCF1339" s="62">
        <f t="shared" si="1968"/>
        <v>1000000</v>
      </c>
      <c r="WCL1339" s="62" t="s">
        <v>185</v>
      </c>
      <c r="WCM1339" s="62" t="s">
        <v>186</v>
      </c>
      <c r="WCN1339" s="62">
        <f t="shared" ref="WCN1339:WCV1339" si="1969">WCN1333</f>
        <v>1000000</v>
      </c>
      <c r="WCO1339" s="62">
        <f t="shared" si="1969"/>
        <v>0</v>
      </c>
      <c r="WCP1339" s="62">
        <f t="shared" si="1969"/>
        <v>0</v>
      </c>
      <c r="WCQ1339" s="62">
        <f t="shared" si="1969"/>
        <v>1000000</v>
      </c>
      <c r="WCR1339" s="62">
        <f t="shared" si="1969"/>
        <v>0</v>
      </c>
      <c r="WCS1339" s="62">
        <f t="shared" si="1969"/>
        <v>0</v>
      </c>
      <c r="WCT1339" s="62">
        <f t="shared" si="1969"/>
        <v>0</v>
      </c>
      <c r="WCU1339" s="62">
        <f t="shared" si="1969"/>
        <v>0</v>
      </c>
      <c r="WCV1339" s="62">
        <f t="shared" si="1969"/>
        <v>1000000</v>
      </c>
      <c r="WDB1339" s="62" t="s">
        <v>185</v>
      </c>
      <c r="WDC1339" s="62" t="s">
        <v>186</v>
      </c>
      <c r="WDD1339" s="62">
        <f t="shared" ref="WDD1339:WDL1339" si="1970">WDD1333</f>
        <v>1000000</v>
      </c>
      <c r="WDE1339" s="62">
        <f t="shared" si="1970"/>
        <v>0</v>
      </c>
      <c r="WDF1339" s="62">
        <f t="shared" si="1970"/>
        <v>0</v>
      </c>
      <c r="WDG1339" s="62">
        <f t="shared" si="1970"/>
        <v>1000000</v>
      </c>
      <c r="WDH1339" s="62">
        <f t="shared" si="1970"/>
        <v>0</v>
      </c>
      <c r="WDI1339" s="62">
        <f t="shared" si="1970"/>
        <v>0</v>
      </c>
      <c r="WDJ1339" s="62">
        <f t="shared" si="1970"/>
        <v>0</v>
      </c>
      <c r="WDK1339" s="62">
        <f t="shared" si="1970"/>
        <v>0</v>
      </c>
      <c r="WDL1339" s="62">
        <f t="shared" si="1970"/>
        <v>1000000</v>
      </c>
      <c r="WDR1339" s="62" t="s">
        <v>185</v>
      </c>
      <c r="WDS1339" s="62" t="s">
        <v>186</v>
      </c>
      <c r="WDT1339" s="62">
        <f t="shared" ref="WDT1339:WEB1339" si="1971">WDT1333</f>
        <v>1000000</v>
      </c>
      <c r="WDU1339" s="62">
        <f t="shared" si="1971"/>
        <v>0</v>
      </c>
      <c r="WDV1339" s="62">
        <f t="shared" si="1971"/>
        <v>0</v>
      </c>
      <c r="WDW1339" s="62">
        <f t="shared" si="1971"/>
        <v>1000000</v>
      </c>
      <c r="WDX1339" s="62">
        <f t="shared" si="1971"/>
        <v>0</v>
      </c>
      <c r="WDY1339" s="62">
        <f t="shared" si="1971"/>
        <v>0</v>
      </c>
      <c r="WDZ1339" s="62">
        <f t="shared" si="1971"/>
        <v>0</v>
      </c>
      <c r="WEA1339" s="62">
        <f t="shared" si="1971"/>
        <v>0</v>
      </c>
      <c r="WEB1339" s="62">
        <f t="shared" si="1971"/>
        <v>1000000</v>
      </c>
      <c r="WEH1339" s="62" t="s">
        <v>185</v>
      </c>
      <c r="WEI1339" s="62" t="s">
        <v>186</v>
      </c>
      <c r="WEJ1339" s="62">
        <f t="shared" ref="WEJ1339:WER1339" si="1972">WEJ1333</f>
        <v>1000000</v>
      </c>
      <c r="WEK1339" s="62">
        <f t="shared" si="1972"/>
        <v>0</v>
      </c>
      <c r="WEL1339" s="62">
        <f t="shared" si="1972"/>
        <v>0</v>
      </c>
      <c r="WEM1339" s="62">
        <f t="shared" si="1972"/>
        <v>1000000</v>
      </c>
      <c r="WEN1339" s="62">
        <f t="shared" si="1972"/>
        <v>0</v>
      </c>
      <c r="WEO1339" s="62">
        <f t="shared" si="1972"/>
        <v>0</v>
      </c>
      <c r="WEP1339" s="62">
        <f t="shared" si="1972"/>
        <v>0</v>
      </c>
      <c r="WEQ1339" s="62">
        <f t="shared" si="1972"/>
        <v>0</v>
      </c>
      <c r="WER1339" s="62">
        <f t="shared" si="1972"/>
        <v>1000000</v>
      </c>
      <c r="WEX1339" s="62" t="s">
        <v>185</v>
      </c>
      <c r="WEY1339" s="62" t="s">
        <v>186</v>
      </c>
      <c r="WEZ1339" s="62">
        <f t="shared" ref="WEZ1339:WFH1339" si="1973">WEZ1333</f>
        <v>1000000</v>
      </c>
      <c r="WFA1339" s="62">
        <f t="shared" si="1973"/>
        <v>0</v>
      </c>
      <c r="WFB1339" s="62">
        <f t="shared" si="1973"/>
        <v>0</v>
      </c>
      <c r="WFC1339" s="62">
        <f t="shared" si="1973"/>
        <v>1000000</v>
      </c>
      <c r="WFD1339" s="62">
        <f t="shared" si="1973"/>
        <v>0</v>
      </c>
      <c r="WFE1339" s="62">
        <f t="shared" si="1973"/>
        <v>0</v>
      </c>
      <c r="WFF1339" s="62">
        <f t="shared" si="1973"/>
        <v>0</v>
      </c>
      <c r="WFG1339" s="62">
        <f t="shared" si="1973"/>
        <v>0</v>
      </c>
      <c r="WFH1339" s="62">
        <f t="shared" si="1973"/>
        <v>1000000</v>
      </c>
      <c r="WFN1339" s="62" t="s">
        <v>185</v>
      </c>
      <c r="WFO1339" s="62" t="s">
        <v>186</v>
      </c>
      <c r="WFP1339" s="62">
        <f t="shared" ref="WFP1339:WFX1339" si="1974">WFP1333</f>
        <v>1000000</v>
      </c>
      <c r="WFQ1339" s="62">
        <f t="shared" si="1974"/>
        <v>0</v>
      </c>
      <c r="WFR1339" s="62">
        <f t="shared" si="1974"/>
        <v>0</v>
      </c>
      <c r="WFS1339" s="62">
        <f t="shared" si="1974"/>
        <v>1000000</v>
      </c>
      <c r="WFT1339" s="62">
        <f t="shared" si="1974"/>
        <v>0</v>
      </c>
      <c r="WFU1339" s="62">
        <f t="shared" si="1974"/>
        <v>0</v>
      </c>
      <c r="WFV1339" s="62">
        <f t="shared" si="1974"/>
        <v>0</v>
      </c>
      <c r="WFW1339" s="62">
        <f t="shared" si="1974"/>
        <v>0</v>
      </c>
      <c r="WFX1339" s="62">
        <f t="shared" si="1974"/>
        <v>1000000</v>
      </c>
      <c r="WGD1339" s="62" t="s">
        <v>185</v>
      </c>
      <c r="WGE1339" s="62" t="s">
        <v>186</v>
      </c>
      <c r="WGF1339" s="62">
        <f t="shared" ref="WGF1339:WGN1339" si="1975">WGF1333</f>
        <v>1000000</v>
      </c>
      <c r="WGG1339" s="62">
        <f t="shared" si="1975"/>
        <v>0</v>
      </c>
      <c r="WGH1339" s="62">
        <f t="shared" si="1975"/>
        <v>0</v>
      </c>
      <c r="WGI1339" s="62">
        <f t="shared" si="1975"/>
        <v>1000000</v>
      </c>
      <c r="WGJ1339" s="62">
        <f t="shared" si="1975"/>
        <v>0</v>
      </c>
      <c r="WGK1339" s="62">
        <f t="shared" si="1975"/>
        <v>0</v>
      </c>
      <c r="WGL1339" s="62">
        <f t="shared" si="1975"/>
        <v>0</v>
      </c>
      <c r="WGM1339" s="62">
        <f t="shared" si="1975"/>
        <v>0</v>
      </c>
      <c r="WGN1339" s="62">
        <f t="shared" si="1975"/>
        <v>1000000</v>
      </c>
      <c r="WGT1339" s="62" t="s">
        <v>185</v>
      </c>
      <c r="WGU1339" s="62" t="s">
        <v>186</v>
      </c>
      <c r="WGV1339" s="62">
        <f t="shared" ref="WGV1339:WHD1339" si="1976">WGV1333</f>
        <v>1000000</v>
      </c>
      <c r="WGW1339" s="62">
        <f t="shared" si="1976"/>
        <v>0</v>
      </c>
      <c r="WGX1339" s="62">
        <f t="shared" si="1976"/>
        <v>0</v>
      </c>
      <c r="WGY1339" s="62">
        <f t="shared" si="1976"/>
        <v>1000000</v>
      </c>
      <c r="WGZ1339" s="62">
        <f t="shared" si="1976"/>
        <v>0</v>
      </c>
      <c r="WHA1339" s="62">
        <f t="shared" si="1976"/>
        <v>0</v>
      </c>
      <c r="WHB1339" s="62">
        <f t="shared" si="1976"/>
        <v>0</v>
      </c>
      <c r="WHC1339" s="62">
        <f t="shared" si="1976"/>
        <v>0</v>
      </c>
      <c r="WHD1339" s="62">
        <f t="shared" si="1976"/>
        <v>1000000</v>
      </c>
      <c r="WHJ1339" s="62" t="s">
        <v>185</v>
      </c>
      <c r="WHK1339" s="62" t="s">
        <v>186</v>
      </c>
      <c r="WHL1339" s="62">
        <f t="shared" ref="WHL1339:WHT1339" si="1977">WHL1333</f>
        <v>1000000</v>
      </c>
      <c r="WHM1339" s="62">
        <f t="shared" si="1977"/>
        <v>0</v>
      </c>
      <c r="WHN1339" s="62">
        <f t="shared" si="1977"/>
        <v>0</v>
      </c>
      <c r="WHO1339" s="62">
        <f t="shared" si="1977"/>
        <v>1000000</v>
      </c>
      <c r="WHP1339" s="62">
        <f t="shared" si="1977"/>
        <v>0</v>
      </c>
      <c r="WHQ1339" s="62">
        <f t="shared" si="1977"/>
        <v>0</v>
      </c>
      <c r="WHR1339" s="62">
        <f t="shared" si="1977"/>
        <v>0</v>
      </c>
      <c r="WHS1339" s="62">
        <f t="shared" si="1977"/>
        <v>0</v>
      </c>
      <c r="WHT1339" s="62">
        <f t="shared" si="1977"/>
        <v>1000000</v>
      </c>
      <c r="WHZ1339" s="62" t="s">
        <v>185</v>
      </c>
      <c r="WIA1339" s="62" t="s">
        <v>186</v>
      </c>
      <c r="WIB1339" s="62">
        <f t="shared" ref="WIB1339:WIJ1339" si="1978">WIB1333</f>
        <v>1000000</v>
      </c>
      <c r="WIC1339" s="62">
        <f t="shared" si="1978"/>
        <v>0</v>
      </c>
      <c r="WID1339" s="62">
        <f t="shared" si="1978"/>
        <v>0</v>
      </c>
      <c r="WIE1339" s="62">
        <f t="shared" si="1978"/>
        <v>1000000</v>
      </c>
      <c r="WIF1339" s="62">
        <f t="shared" si="1978"/>
        <v>0</v>
      </c>
      <c r="WIG1339" s="62">
        <f t="shared" si="1978"/>
        <v>0</v>
      </c>
      <c r="WIH1339" s="62">
        <f t="shared" si="1978"/>
        <v>0</v>
      </c>
      <c r="WII1339" s="62">
        <f t="shared" si="1978"/>
        <v>0</v>
      </c>
      <c r="WIJ1339" s="62">
        <f t="shared" si="1978"/>
        <v>1000000</v>
      </c>
      <c r="WIP1339" s="62" t="s">
        <v>185</v>
      </c>
      <c r="WIQ1339" s="62" t="s">
        <v>186</v>
      </c>
      <c r="WIR1339" s="62">
        <f t="shared" ref="WIR1339:WIZ1339" si="1979">WIR1333</f>
        <v>1000000</v>
      </c>
      <c r="WIS1339" s="62">
        <f t="shared" si="1979"/>
        <v>0</v>
      </c>
      <c r="WIT1339" s="62">
        <f t="shared" si="1979"/>
        <v>0</v>
      </c>
      <c r="WIU1339" s="62">
        <f t="shared" si="1979"/>
        <v>1000000</v>
      </c>
      <c r="WIV1339" s="62">
        <f t="shared" si="1979"/>
        <v>0</v>
      </c>
      <c r="WIW1339" s="62">
        <f t="shared" si="1979"/>
        <v>0</v>
      </c>
      <c r="WIX1339" s="62">
        <f t="shared" si="1979"/>
        <v>0</v>
      </c>
      <c r="WIY1339" s="62">
        <f t="shared" si="1979"/>
        <v>0</v>
      </c>
      <c r="WIZ1339" s="62">
        <f t="shared" si="1979"/>
        <v>1000000</v>
      </c>
      <c r="WJF1339" s="62" t="s">
        <v>185</v>
      </c>
      <c r="WJG1339" s="62" t="s">
        <v>186</v>
      </c>
      <c r="WJH1339" s="62">
        <f t="shared" ref="WJH1339:WJP1339" si="1980">WJH1333</f>
        <v>1000000</v>
      </c>
      <c r="WJI1339" s="62">
        <f t="shared" si="1980"/>
        <v>0</v>
      </c>
      <c r="WJJ1339" s="62">
        <f t="shared" si="1980"/>
        <v>0</v>
      </c>
      <c r="WJK1339" s="62">
        <f t="shared" si="1980"/>
        <v>1000000</v>
      </c>
      <c r="WJL1339" s="62">
        <f t="shared" si="1980"/>
        <v>0</v>
      </c>
      <c r="WJM1339" s="62">
        <f t="shared" si="1980"/>
        <v>0</v>
      </c>
      <c r="WJN1339" s="62">
        <f t="shared" si="1980"/>
        <v>0</v>
      </c>
      <c r="WJO1339" s="62">
        <f t="shared" si="1980"/>
        <v>0</v>
      </c>
      <c r="WJP1339" s="62">
        <f t="shared" si="1980"/>
        <v>1000000</v>
      </c>
      <c r="WJV1339" s="62" t="s">
        <v>185</v>
      </c>
      <c r="WJW1339" s="62" t="s">
        <v>186</v>
      </c>
      <c r="WJX1339" s="62">
        <f t="shared" ref="WJX1339:WKF1339" si="1981">WJX1333</f>
        <v>1000000</v>
      </c>
      <c r="WJY1339" s="62">
        <f t="shared" si="1981"/>
        <v>0</v>
      </c>
      <c r="WJZ1339" s="62">
        <f t="shared" si="1981"/>
        <v>0</v>
      </c>
      <c r="WKA1339" s="62">
        <f t="shared" si="1981"/>
        <v>1000000</v>
      </c>
      <c r="WKB1339" s="62">
        <f t="shared" si="1981"/>
        <v>0</v>
      </c>
      <c r="WKC1339" s="62">
        <f t="shared" si="1981"/>
        <v>0</v>
      </c>
      <c r="WKD1339" s="62">
        <f t="shared" si="1981"/>
        <v>0</v>
      </c>
      <c r="WKE1339" s="62">
        <f t="shared" si="1981"/>
        <v>0</v>
      </c>
      <c r="WKF1339" s="62">
        <f t="shared" si="1981"/>
        <v>1000000</v>
      </c>
      <c r="WKL1339" s="62" t="s">
        <v>185</v>
      </c>
      <c r="WKM1339" s="62" t="s">
        <v>186</v>
      </c>
      <c r="WKN1339" s="62">
        <f t="shared" ref="WKN1339:WKV1339" si="1982">WKN1333</f>
        <v>1000000</v>
      </c>
      <c r="WKO1339" s="62">
        <f t="shared" si="1982"/>
        <v>0</v>
      </c>
      <c r="WKP1339" s="62">
        <f t="shared" si="1982"/>
        <v>0</v>
      </c>
      <c r="WKQ1339" s="62">
        <f t="shared" si="1982"/>
        <v>1000000</v>
      </c>
      <c r="WKR1339" s="62">
        <f t="shared" si="1982"/>
        <v>0</v>
      </c>
      <c r="WKS1339" s="62">
        <f t="shared" si="1982"/>
        <v>0</v>
      </c>
      <c r="WKT1339" s="62">
        <f t="shared" si="1982"/>
        <v>0</v>
      </c>
      <c r="WKU1339" s="62">
        <f t="shared" si="1982"/>
        <v>0</v>
      </c>
      <c r="WKV1339" s="62">
        <f t="shared" si="1982"/>
        <v>1000000</v>
      </c>
      <c r="WLB1339" s="62" t="s">
        <v>185</v>
      </c>
      <c r="WLC1339" s="62" t="s">
        <v>186</v>
      </c>
      <c r="WLD1339" s="62">
        <f t="shared" ref="WLD1339:WLL1339" si="1983">WLD1333</f>
        <v>1000000</v>
      </c>
      <c r="WLE1339" s="62">
        <f t="shared" si="1983"/>
        <v>0</v>
      </c>
      <c r="WLF1339" s="62">
        <f t="shared" si="1983"/>
        <v>0</v>
      </c>
      <c r="WLG1339" s="62">
        <f t="shared" si="1983"/>
        <v>1000000</v>
      </c>
      <c r="WLH1339" s="62">
        <f t="shared" si="1983"/>
        <v>0</v>
      </c>
      <c r="WLI1339" s="62">
        <f t="shared" si="1983"/>
        <v>0</v>
      </c>
      <c r="WLJ1339" s="62">
        <f t="shared" si="1983"/>
        <v>0</v>
      </c>
      <c r="WLK1339" s="62">
        <f t="shared" si="1983"/>
        <v>0</v>
      </c>
      <c r="WLL1339" s="62">
        <f t="shared" si="1983"/>
        <v>1000000</v>
      </c>
      <c r="WLR1339" s="62" t="s">
        <v>185</v>
      </c>
      <c r="WLS1339" s="62" t="s">
        <v>186</v>
      </c>
      <c r="WLT1339" s="62">
        <f t="shared" ref="WLT1339:WMB1339" si="1984">WLT1333</f>
        <v>1000000</v>
      </c>
      <c r="WLU1339" s="62">
        <f t="shared" si="1984"/>
        <v>0</v>
      </c>
      <c r="WLV1339" s="62">
        <f t="shared" si="1984"/>
        <v>0</v>
      </c>
      <c r="WLW1339" s="62">
        <f t="shared" si="1984"/>
        <v>1000000</v>
      </c>
      <c r="WLX1339" s="62">
        <f t="shared" si="1984"/>
        <v>0</v>
      </c>
      <c r="WLY1339" s="62">
        <f t="shared" si="1984"/>
        <v>0</v>
      </c>
      <c r="WLZ1339" s="62">
        <f t="shared" si="1984"/>
        <v>0</v>
      </c>
      <c r="WMA1339" s="62">
        <f t="shared" si="1984"/>
        <v>0</v>
      </c>
      <c r="WMB1339" s="62">
        <f t="shared" si="1984"/>
        <v>1000000</v>
      </c>
      <c r="WMH1339" s="62" t="s">
        <v>185</v>
      </c>
      <c r="WMI1339" s="62" t="s">
        <v>186</v>
      </c>
      <c r="WMJ1339" s="62">
        <f t="shared" ref="WMJ1339:WMR1339" si="1985">WMJ1333</f>
        <v>1000000</v>
      </c>
      <c r="WMK1339" s="62">
        <f t="shared" si="1985"/>
        <v>0</v>
      </c>
      <c r="WML1339" s="62">
        <f t="shared" si="1985"/>
        <v>0</v>
      </c>
      <c r="WMM1339" s="62">
        <f t="shared" si="1985"/>
        <v>1000000</v>
      </c>
      <c r="WMN1339" s="62">
        <f t="shared" si="1985"/>
        <v>0</v>
      </c>
      <c r="WMO1339" s="62">
        <f t="shared" si="1985"/>
        <v>0</v>
      </c>
      <c r="WMP1339" s="62">
        <f t="shared" si="1985"/>
        <v>0</v>
      </c>
      <c r="WMQ1339" s="62">
        <f t="shared" si="1985"/>
        <v>0</v>
      </c>
      <c r="WMR1339" s="62">
        <f t="shared" si="1985"/>
        <v>1000000</v>
      </c>
      <c r="WMX1339" s="62" t="s">
        <v>185</v>
      </c>
      <c r="WMY1339" s="62" t="s">
        <v>186</v>
      </c>
      <c r="WMZ1339" s="62">
        <f t="shared" ref="WMZ1339:WNH1339" si="1986">WMZ1333</f>
        <v>1000000</v>
      </c>
      <c r="WNA1339" s="62">
        <f t="shared" si="1986"/>
        <v>0</v>
      </c>
      <c r="WNB1339" s="62">
        <f t="shared" si="1986"/>
        <v>0</v>
      </c>
      <c r="WNC1339" s="62">
        <f t="shared" si="1986"/>
        <v>1000000</v>
      </c>
      <c r="WND1339" s="62">
        <f t="shared" si="1986"/>
        <v>0</v>
      </c>
      <c r="WNE1339" s="62">
        <f t="shared" si="1986"/>
        <v>0</v>
      </c>
      <c r="WNF1339" s="62">
        <f t="shared" si="1986"/>
        <v>0</v>
      </c>
      <c r="WNG1339" s="62">
        <f t="shared" si="1986"/>
        <v>0</v>
      </c>
      <c r="WNH1339" s="62">
        <f t="shared" si="1986"/>
        <v>1000000</v>
      </c>
      <c r="WNN1339" s="62" t="s">
        <v>185</v>
      </c>
      <c r="WNO1339" s="62" t="s">
        <v>186</v>
      </c>
      <c r="WNP1339" s="62">
        <f t="shared" ref="WNP1339:WNX1339" si="1987">WNP1333</f>
        <v>1000000</v>
      </c>
      <c r="WNQ1339" s="62">
        <f t="shared" si="1987"/>
        <v>0</v>
      </c>
      <c r="WNR1339" s="62">
        <f t="shared" si="1987"/>
        <v>0</v>
      </c>
      <c r="WNS1339" s="62">
        <f t="shared" si="1987"/>
        <v>1000000</v>
      </c>
      <c r="WNT1339" s="62">
        <f t="shared" si="1987"/>
        <v>0</v>
      </c>
      <c r="WNU1339" s="62">
        <f t="shared" si="1987"/>
        <v>0</v>
      </c>
      <c r="WNV1339" s="62">
        <f t="shared" si="1987"/>
        <v>0</v>
      </c>
      <c r="WNW1339" s="62">
        <f t="shared" si="1987"/>
        <v>0</v>
      </c>
      <c r="WNX1339" s="62">
        <f t="shared" si="1987"/>
        <v>1000000</v>
      </c>
      <c r="WOD1339" s="62" t="s">
        <v>185</v>
      </c>
      <c r="WOE1339" s="62" t="s">
        <v>186</v>
      </c>
      <c r="WOF1339" s="62">
        <f t="shared" ref="WOF1339:WON1339" si="1988">WOF1333</f>
        <v>1000000</v>
      </c>
      <c r="WOG1339" s="62">
        <f t="shared" si="1988"/>
        <v>0</v>
      </c>
      <c r="WOH1339" s="62">
        <f t="shared" si="1988"/>
        <v>0</v>
      </c>
      <c r="WOI1339" s="62">
        <f t="shared" si="1988"/>
        <v>1000000</v>
      </c>
      <c r="WOJ1339" s="62">
        <f t="shared" si="1988"/>
        <v>0</v>
      </c>
      <c r="WOK1339" s="62">
        <f t="shared" si="1988"/>
        <v>0</v>
      </c>
      <c r="WOL1339" s="62">
        <f t="shared" si="1988"/>
        <v>0</v>
      </c>
      <c r="WOM1339" s="62">
        <f t="shared" si="1988"/>
        <v>0</v>
      </c>
      <c r="WON1339" s="62">
        <f t="shared" si="1988"/>
        <v>1000000</v>
      </c>
      <c r="WOT1339" s="62" t="s">
        <v>185</v>
      </c>
      <c r="WOU1339" s="62" t="s">
        <v>186</v>
      </c>
      <c r="WOV1339" s="62">
        <f t="shared" ref="WOV1339:WPD1339" si="1989">WOV1333</f>
        <v>1000000</v>
      </c>
      <c r="WOW1339" s="62">
        <f t="shared" si="1989"/>
        <v>0</v>
      </c>
      <c r="WOX1339" s="62">
        <f t="shared" si="1989"/>
        <v>0</v>
      </c>
      <c r="WOY1339" s="62">
        <f t="shared" si="1989"/>
        <v>1000000</v>
      </c>
      <c r="WOZ1339" s="62">
        <f t="shared" si="1989"/>
        <v>0</v>
      </c>
      <c r="WPA1339" s="62">
        <f t="shared" si="1989"/>
        <v>0</v>
      </c>
      <c r="WPB1339" s="62">
        <f t="shared" si="1989"/>
        <v>0</v>
      </c>
      <c r="WPC1339" s="62">
        <f t="shared" si="1989"/>
        <v>0</v>
      </c>
      <c r="WPD1339" s="62">
        <f t="shared" si="1989"/>
        <v>1000000</v>
      </c>
      <c r="WPJ1339" s="62" t="s">
        <v>185</v>
      </c>
      <c r="WPK1339" s="62" t="s">
        <v>186</v>
      </c>
      <c r="WPL1339" s="62">
        <f t="shared" ref="WPL1339:WPT1339" si="1990">WPL1333</f>
        <v>1000000</v>
      </c>
      <c r="WPM1339" s="62">
        <f t="shared" si="1990"/>
        <v>0</v>
      </c>
      <c r="WPN1339" s="62">
        <f t="shared" si="1990"/>
        <v>0</v>
      </c>
      <c r="WPO1339" s="62">
        <f t="shared" si="1990"/>
        <v>1000000</v>
      </c>
      <c r="WPP1339" s="62">
        <f t="shared" si="1990"/>
        <v>0</v>
      </c>
      <c r="WPQ1339" s="62">
        <f t="shared" si="1990"/>
        <v>0</v>
      </c>
      <c r="WPR1339" s="62">
        <f t="shared" si="1990"/>
        <v>0</v>
      </c>
      <c r="WPS1339" s="62">
        <f t="shared" si="1990"/>
        <v>0</v>
      </c>
      <c r="WPT1339" s="62">
        <f t="shared" si="1990"/>
        <v>1000000</v>
      </c>
      <c r="WPZ1339" s="62" t="s">
        <v>185</v>
      </c>
      <c r="WQA1339" s="62" t="s">
        <v>186</v>
      </c>
      <c r="WQB1339" s="62">
        <f t="shared" ref="WQB1339:WQJ1339" si="1991">WQB1333</f>
        <v>1000000</v>
      </c>
      <c r="WQC1339" s="62">
        <f t="shared" si="1991"/>
        <v>0</v>
      </c>
      <c r="WQD1339" s="62">
        <f t="shared" si="1991"/>
        <v>0</v>
      </c>
      <c r="WQE1339" s="62">
        <f t="shared" si="1991"/>
        <v>1000000</v>
      </c>
      <c r="WQF1339" s="62">
        <f t="shared" si="1991"/>
        <v>0</v>
      </c>
      <c r="WQG1339" s="62">
        <f t="shared" si="1991"/>
        <v>0</v>
      </c>
      <c r="WQH1339" s="62">
        <f t="shared" si="1991"/>
        <v>0</v>
      </c>
      <c r="WQI1339" s="62">
        <f t="shared" si="1991"/>
        <v>0</v>
      </c>
      <c r="WQJ1339" s="62">
        <f t="shared" si="1991"/>
        <v>1000000</v>
      </c>
      <c r="WQP1339" s="62" t="s">
        <v>185</v>
      </c>
      <c r="WQQ1339" s="62" t="s">
        <v>186</v>
      </c>
      <c r="WQR1339" s="62">
        <f t="shared" ref="WQR1339:WQZ1339" si="1992">WQR1333</f>
        <v>1000000</v>
      </c>
      <c r="WQS1339" s="62">
        <f t="shared" si="1992"/>
        <v>0</v>
      </c>
      <c r="WQT1339" s="62">
        <f t="shared" si="1992"/>
        <v>0</v>
      </c>
      <c r="WQU1339" s="62">
        <f t="shared" si="1992"/>
        <v>1000000</v>
      </c>
      <c r="WQV1339" s="62">
        <f t="shared" si="1992"/>
        <v>0</v>
      </c>
      <c r="WQW1339" s="62">
        <f t="shared" si="1992"/>
        <v>0</v>
      </c>
      <c r="WQX1339" s="62">
        <f t="shared" si="1992"/>
        <v>0</v>
      </c>
      <c r="WQY1339" s="62">
        <f t="shared" si="1992"/>
        <v>0</v>
      </c>
      <c r="WQZ1339" s="62">
        <f t="shared" si="1992"/>
        <v>1000000</v>
      </c>
      <c r="WRF1339" s="62" t="s">
        <v>185</v>
      </c>
      <c r="WRG1339" s="62" t="s">
        <v>186</v>
      </c>
      <c r="WRH1339" s="62">
        <f t="shared" ref="WRH1339:WRP1339" si="1993">WRH1333</f>
        <v>1000000</v>
      </c>
      <c r="WRI1339" s="62">
        <f t="shared" si="1993"/>
        <v>0</v>
      </c>
      <c r="WRJ1339" s="62">
        <f t="shared" si="1993"/>
        <v>0</v>
      </c>
      <c r="WRK1339" s="62">
        <f t="shared" si="1993"/>
        <v>1000000</v>
      </c>
      <c r="WRL1339" s="62">
        <f t="shared" si="1993"/>
        <v>0</v>
      </c>
      <c r="WRM1339" s="62">
        <f t="shared" si="1993"/>
        <v>0</v>
      </c>
      <c r="WRN1339" s="62">
        <f t="shared" si="1993"/>
        <v>0</v>
      </c>
      <c r="WRO1339" s="62">
        <f t="shared" si="1993"/>
        <v>0</v>
      </c>
      <c r="WRP1339" s="62">
        <f t="shared" si="1993"/>
        <v>1000000</v>
      </c>
      <c r="WRV1339" s="62" t="s">
        <v>185</v>
      </c>
      <c r="WRW1339" s="62" t="s">
        <v>186</v>
      </c>
      <c r="WRX1339" s="62">
        <f t="shared" ref="WRX1339:WSF1339" si="1994">WRX1333</f>
        <v>1000000</v>
      </c>
      <c r="WRY1339" s="62">
        <f t="shared" si="1994"/>
        <v>0</v>
      </c>
      <c r="WRZ1339" s="62">
        <f t="shared" si="1994"/>
        <v>0</v>
      </c>
      <c r="WSA1339" s="62">
        <f t="shared" si="1994"/>
        <v>1000000</v>
      </c>
      <c r="WSB1339" s="62">
        <f t="shared" si="1994"/>
        <v>0</v>
      </c>
      <c r="WSC1339" s="62">
        <f t="shared" si="1994"/>
        <v>0</v>
      </c>
      <c r="WSD1339" s="62">
        <f t="shared" si="1994"/>
        <v>0</v>
      </c>
      <c r="WSE1339" s="62">
        <f t="shared" si="1994"/>
        <v>0</v>
      </c>
      <c r="WSF1339" s="62">
        <f t="shared" si="1994"/>
        <v>1000000</v>
      </c>
      <c r="WSL1339" s="62" t="s">
        <v>185</v>
      </c>
      <c r="WSM1339" s="62" t="s">
        <v>186</v>
      </c>
      <c r="WSN1339" s="62">
        <f t="shared" ref="WSN1339:WSV1339" si="1995">WSN1333</f>
        <v>1000000</v>
      </c>
      <c r="WSO1339" s="62">
        <f t="shared" si="1995"/>
        <v>0</v>
      </c>
      <c r="WSP1339" s="62">
        <f t="shared" si="1995"/>
        <v>0</v>
      </c>
      <c r="WSQ1339" s="62">
        <f t="shared" si="1995"/>
        <v>1000000</v>
      </c>
      <c r="WSR1339" s="62">
        <f t="shared" si="1995"/>
        <v>0</v>
      </c>
      <c r="WSS1339" s="62">
        <f t="shared" si="1995"/>
        <v>0</v>
      </c>
      <c r="WST1339" s="62">
        <f t="shared" si="1995"/>
        <v>0</v>
      </c>
      <c r="WSU1339" s="62">
        <f t="shared" si="1995"/>
        <v>0</v>
      </c>
      <c r="WSV1339" s="62">
        <f t="shared" si="1995"/>
        <v>1000000</v>
      </c>
      <c r="WTB1339" s="62" t="s">
        <v>185</v>
      </c>
      <c r="WTC1339" s="62" t="s">
        <v>186</v>
      </c>
      <c r="WTD1339" s="62">
        <f t="shared" ref="WTD1339:WTL1339" si="1996">WTD1333</f>
        <v>1000000</v>
      </c>
      <c r="WTE1339" s="62">
        <f t="shared" si="1996"/>
        <v>0</v>
      </c>
      <c r="WTF1339" s="62">
        <f t="shared" si="1996"/>
        <v>0</v>
      </c>
      <c r="WTG1339" s="62">
        <f t="shared" si="1996"/>
        <v>1000000</v>
      </c>
      <c r="WTH1339" s="62">
        <f t="shared" si="1996"/>
        <v>0</v>
      </c>
      <c r="WTI1339" s="62">
        <f t="shared" si="1996"/>
        <v>0</v>
      </c>
      <c r="WTJ1339" s="62">
        <f t="shared" si="1996"/>
        <v>0</v>
      </c>
      <c r="WTK1339" s="62">
        <f t="shared" si="1996"/>
        <v>0</v>
      </c>
      <c r="WTL1339" s="62">
        <f t="shared" si="1996"/>
        <v>1000000</v>
      </c>
      <c r="WTR1339" s="62" t="s">
        <v>185</v>
      </c>
      <c r="WTS1339" s="62" t="s">
        <v>186</v>
      </c>
      <c r="WTT1339" s="62">
        <f t="shared" ref="WTT1339:WUB1339" si="1997">WTT1333</f>
        <v>1000000</v>
      </c>
      <c r="WTU1339" s="62">
        <f t="shared" si="1997"/>
        <v>0</v>
      </c>
      <c r="WTV1339" s="62">
        <f t="shared" si="1997"/>
        <v>0</v>
      </c>
      <c r="WTW1339" s="62">
        <f t="shared" si="1997"/>
        <v>1000000</v>
      </c>
      <c r="WTX1339" s="62">
        <f t="shared" si="1997"/>
        <v>0</v>
      </c>
      <c r="WTY1339" s="62">
        <f t="shared" si="1997"/>
        <v>0</v>
      </c>
      <c r="WTZ1339" s="62">
        <f t="shared" si="1997"/>
        <v>0</v>
      </c>
      <c r="WUA1339" s="62">
        <f t="shared" si="1997"/>
        <v>0</v>
      </c>
      <c r="WUB1339" s="62">
        <f t="shared" si="1997"/>
        <v>1000000</v>
      </c>
      <c r="WUH1339" s="62" t="s">
        <v>185</v>
      </c>
      <c r="WUI1339" s="62" t="s">
        <v>186</v>
      </c>
      <c r="WUJ1339" s="62">
        <f t="shared" ref="WUJ1339:WUR1339" si="1998">WUJ1333</f>
        <v>1000000</v>
      </c>
      <c r="WUK1339" s="62">
        <f t="shared" si="1998"/>
        <v>0</v>
      </c>
      <c r="WUL1339" s="62">
        <f t="shared" si="1998"/>
        <v>0</v>
      </c>
      <c r="WUM1339" s="62">
        <f t="shared" si="1998"/>
        <v>1000000</v>
      </c>
      <c r="WUN1339" s="62">
        <f t="shared" si="1998"/>
        <v>0</v>
      </c>
      <c r="WUO1339" s="62">
        <f t="shared" si="1998"/>
        <v>0</v>
      </c>
      <c r="WUP1339" s="62">
        <f t="shared" si="1998"/>
        <v>0</v>
      </c>
      <c r="WUQ1339" s="62">
        <f t="shared" si="1998"/>
        <v>0</v>
      </c>
      <c r="WUR1339" s="62">
        <f t="shared" si="1998"/>
        <v>1000000</v>
      </c>
      <c r="WUX1339" s="62" t="s">
        <v>185</v>
      </c>
      <c r="WUY1339" s="62" t="s">
        <v>186</v>
      </c>
      <c r="WUZ1339" s="62">
        <f t="shared" ref="WUZ1339:WVH1339" si="1999">WUZ1333</f>
        <v>1000000</v>
      </c>
      <c r="WVA1339" s="62">
        <f t="shared" si="1999"/>
        <v>0</v>
      </c>
      <c r="WVB1339" s="62">
        <f t="shared" si="1999"/>
        <v>0</v>
      </c>
      <c r="WVC1339" s="62">
        <f t="shared" si="1999"/>
        <v>1000000</v>
      </c>
      <c r="WVD1339" s="62">
        <f t="shared" si="1999"/>
        <v>0</v>
      </c>
      <c r="WVE1339" s="62">
        <f t="shared" si="1999"/>
        <v>0</v>
      </c>
      <c r="WVF1339" s="62">
        <f t="shared" si="1999"/>
        <v>0</v>
      </c>
      <c r="WVG1339" s="62">
        <f t="shared" si="1999"/>
        <v>0</v>
      </c>
      <c r="WVH1339" s="62">
        <f t="shared" si="1999"/>
        <v>1000000</v>
      </c>
      <c r="WVN1339" s="62" t="s">
        <v>185</v>
      </c>
      <c r="WVO1339" s="62" t="s">
        <v>186</v>
      </c>
      <c r="WVP1339" s="62">
        <f t="shared" ref="WVP1339:WVX1339" si="2000">WVP1333</f>
        <v>1000000</v>
      </c>
      <c r="WVQ1339" s="62">
        <f t="shared" si="2000"/>
        <v>0</v>
      </c>
      <c r="WVR1339" s="62">
        <f t="shared" si="2000"/>
        <v>0</v>
      </c>
      <c r="WVS1339" s="62">
        <f t="shared" si="2000"/>
        <v>1000000</v>
      </c>
      <c r="WVT1339" s="62">
        <f t="shared" si="2000"/>
        <v>0</v>
      </c>
      <c r="WVU1339" s="62">
        <f t="shared" si="2000"/>
        <v>0</v>
      </c>
      <c r="WVV1339" s="62">
        <f t="shared" si="2000"/>
        <v>0</v>
      </c>
      <c r="WVW1339" s="62">
        <f t="shared" si="2000"/>
        <v>0</v>
      </c>
      <c r="WVX1339" s="62">
        <f t="shared" si="2000"/>
        <v>1000000</v>
      </c>
      <c r="WWD1339" s="62" t="s">
        <v>185</v>
      </c>
      <c r="WWE1339" s="62" t="s">
        <v>186</v>
      </c>
      <c r="WWF1339" s="62">
        <f t="shared" ref="WWF1339:WWN1339" si="2001">WWF1333</f>
        <v>1000000</v>
      </c>
      <c r="WWG1339" s="62">
        <f t="shared" si="2001"/>
        <v>0</v>
      </c>
      <c r="WWH1339" s="62">
        <f t="shared" si="2001"/>
        <v>0</v>
      </c>
      <c r="WWI1339" s="62">
        <f t="shared" si="2001"/>
        <v>1000000</v>
      </c>
      <c r="WWJ1339" s="62">
        <f t="shared" si="2001"/>
        <v>0</v>
      </c>
      <c r="WWK1339" s="62">
        <f t="shared" si="2001"/>
        <v>0</v>
      </c>
      <c r="WWL1339" s="62">
        <f t="shared" si="2001"/>
        <v>0</v>
      </c>
      <c r="WWM1339" s="62">
        <f t="shared" si="2001"/>
        <v>0</v>
      </c>
      <c r="WWN1339" s="62">
        <f t="shared" si="2001"/>
        <v>1000000</v>
      </c>
      <c r="WWT1339" s="62" t="s">
        <v>185</v>
      </c>
      <c r="WWU1339" s="62" t="s">
        <v>186</v>
      </c>
      <c r="WWV1339" s="62">
        <f t="shared" ref="WWV1339:WXD1339" si="2002">WWV1333</f>
        <v>1000000</v>
      </c>
      <c r="WWW1339" s="62">
        <f t="shared" si="2002"/>
        <v>0</v>
      </c>
      <c r="WWX1339" s="62">
        <f t="shared" si="2002"/>
        <v>0</v>
      </c>
      <c r="WWY1339" s="62">
        <f t="shared" si="2002"/>
        <v>1000000</v>
      </c>
      <c r="WWZ1339" s="62">
        <f t="shared" si="2002"/>
        <v>0</v>
      </c>
      <c r="WXA1339" s="62">
        <f t="shared" si="2002"/>
        <v>0</v>
      </c>
      <c r="WXB1339" s="62">
        <f t="shared" si="2002"/>
        <v>0</v>
      </c>
      <c r="WXC1339" s="62">
        <f t="shared" si="2002"/>
        <v>0</v>
      </c>
      <c r="WXD1339" s="62">
        <f t="shared" si="2002"/>
        <v>1000000</v>
      </c>
      <c r="WXJ1339" s="62" t="s">
        <v>185</v>
      </c>
      <c r="WXK1339" s="62" t="s">
        <v>186</v>
      </c>
      <c r="WXL1339" s="62">
        <f t="shared" ref="WXL1339:WXT1339" si="2003">WXL1333</f>
        <v>1000000</v>
      </c>
      <c r="WXM1339" s="62">
        <f t="shared" si="2003"/>
        <v>0</v>
      </c>
      <c r="WXN1339" s="62">
        <f t="shared" si="2003"/>
        <v>0</v>
      </c>
      <c r="WXO1339" s="62">
        <f t="shared" si="2003"/>
        <v>1000000</v>
      </c>
      <c r="WXP1339" s="62">
        <f t="shared" si="2003"/>
        <v>0</v>
      </c>
      <c r="WXQ1339" s="62">
        <f t="shared" si="2003"/>
        <v>0</v>
      </c>
      <c r="WXR1339" s="62">
        <f t="shared" si="2003"/>
        <v>0</v>
      </c>
      <c r="WXS1339" s="62">
        <f t="shared" si="2003"/>
        <v>0</v>
      </c>
      <c r="WXT1339" s="62">
        <f t="shared" si="2003"/>
        <v>1000000</v>
      </c>
      <c r="WXZ1339" s="62" t="s">
        <v>185</v>
      </c>
      <c r="WYA1339" s="62" t="s">
        <v>186</v>
      </c>
      <c r="WYB1339" s="62">
        <f t="shared" ref="WYB1339:WYJ1339" si="2004">WYB1333</f>
        <v>1000000</v>
      </c>
      <c r="WYC1339" s="62">
        <f t="shared" si="2004"/>
        <v>0</v>
      </c>
      <c r="WYD1339" s="62">
        <f t="shared" si="2004"/>
        <v>0</v>
      </c>
      <c r="WYE1339" s="62">
        <f t="shared" si="2004"/>
        <v>1000000</v>
      </c>
      <c r="WYF1339" s="62">
        <f t="shared" si="2004"/>
        <v>0</v>
      </c>
      <c r="WYG1339" s="62">
        <f t="shared" si="2004"/>
        <v>0</v>
      </c>
      <c r="WYH1339" s="62">
        <f t="shared" si="2004"/>
        <v>0</v>
      </c>
      <c r="WYI1339" s="62">
        <f t="shared" si="2004"/>
        <v>0</v>
      </c>
      <c r="WYJ1339" s="62">
        <f t="shared" si="2004"/>
        <v>1000000</v>
      </c>
      <c r="WYP1339" s="62" t="s">
        <v>185</v>
      </c>
      <c r="WYQ1339" s="62" t="s">
        <v>186</v>
      </c>
      <c r="WYR1339" s="62">
        <f t="shared" ref="WYR1339:WYZ1339" si="2005">WYR1333</f>
        <v>1000000</v>
      </c>
      <c r="WYS1339" s="62">
        <f t="shared" si="2005"/>
        <v>0</v>
      </c>
      <c r="WYT1339" s="62">
        <f t="shared" si="2005"/>
        <v>0</v>
      </c>
      <c r="WYU1339" s="62">
        <f t="shared" si="2005"/>
        <v>1000000</v>
      </c>
      <c r="WYV1339" s="62">
        <f t="shared" si="2005"/>
        <v>0</v>
      </c>
      <c r="WYW1339" s="62">
        <f t="shared" si="2005"/>
        <v>0</v>
      </c>
      <c r="WYX1339" s="62">
        <f t="shared" si="2005"/>
        <v>0</v>
      </c>
      <c r="WYY1339" s="62">
        <f t="shared" si="2005"/>
        <v>0</v>
      </c>
      <c r="WYZ1339" s="62">
        <f t="shared" si="2005"/>
        <v>1000000</v>
      </c>
      <c r="WZF1339" s="62" t="s">
        <v>185</v>
      </c>
      <c r="WZG1339" s="62" t="s">
        <v>186</v>
      </c>
      <c r="WZH1339" s="62">
        <f t="shared" ref="WZH1339:WZP1339" si="2006">WZH1333</f>
        <v>1000000</v>
      </c>
      <c r="WZI1339" s="62">
        <f t="shared" si="2006"/>
        <v>0</v>
      </c>
      <c r="WZJ1339" s="62">
        <f t="shared" si="2006"/>
        <v>0</v>
      </c>
      <c r="WZK1339" s="62">
        <f t="shared" si="2006"/>
        <v>1000000</v>
      </c>
      <c r="WZL1339" s="62">
        <f t="shared" si="2006"/>
        <v>0</v>
      </c>
      <c r="WZM1339" s="62">
        <f t="shared" si="2006"/>
        <v>0</v>
      </c>
      <c r="WZN1339" s="62">
        <f t="shared" si="2006"/>
        <v>0</v>
      </c>
      <c r="WZO1339" s="62">
        <f t="shared" si="2006"/>
        <v>0</v>
      </c>
      <c r="WZP1339" s="62">
        <f t="shared" si="2006"/>
        <v>1000000</v>
      </c>
      <c r="WZV1339" s="62" t="s">
        <v>185</v>
      </c>
      <c r="WZW1339" s="62" t="s">
        <v>186</v>
      </c>
      <c r="WZX1339" s="62">
        <f t="shared" ref="WZX1339:XAF1339" si="2007">WZX1333</f>
        <v>1000000</v>
      </c>
      <c r="WZY1339" s="62">
        <f t="shared" si="2007"/>
        <v>0</v>
      </c>
      <c r="WZZ1339" s="62">
        <f t="shared" si="2007"/>
        <v>0</v>
      </c>
      <c r="XAA1339" s="62">
        <f t="shared" si="2007"/>
        <v>1000000</v>
      </c>
      <c r="XAB1339" s="62">
        <f t="shared" si="2007"/>
        <v>0</v>
      </c>
      <c r="XAC1339" s="62">
        <f t="shared" si="2007"/>
        <v>0</v>
      </c>
      <c r="XAD1339" s="62">
        <f t="shared" si="2007"/>
        <v>0</v>
      </c>
      <c r="XAE1339" s="62">
        <f t="shared" si="2007"/>
        <v>0</v>
      </c>
      <c r="XAF1339" s="62">
        <f t="shared" si="2007"/>
        <v>1000000</v>
      </c>
      <c r="XAL1339" s="62" t="s">
        <v>185</v>
      </c>
      <c r="XAM1339" s="62" t="s">
        <v>186</v>
      </c>
      <c r="XAN1339" s="62">
        <f t="shared" ref="XAN1339:XAV1339" si="2008">XAN1333</f>
        <v>1000000</v>
      </c>
      <c r="XAO1339" s="62">
        <f t="shared" si="2008"/>
        <v>0</v>
      </c>
      <c r="XAP1339" s="62">
        <f t="shared" si="2008"/>
        <v>0</v>
      </c>
      <c r="XAQ1339" s="62">
        <f t="shared" si="2008"/>
        <v>1000000</v>
      </c>
      <c r="XAR1339" s="62">
        <f t="shared" si="2008"/>
        <v>0</v>
      </c>
      <c r="XAS1339" s="62">
        <f t="shared" si="2008"/>
        <v>0</v>
      </c>
      <c r="XAT1339" s="62">
        <f t="shared" si="2008"/>
        <v>0</v>
      </c>
      <c r="XAU1339" s="62">
        <f t="shared" si="2008"/>
        <v>0</v>
      </c>
      <c r="XAV1339" s="62">
        <f t="shared" si="2008"/>
        <v>1000000</v>
      </c>
      <c r="XBB1339" s="62" t="s">
        <v>185</v>
      </c>
      <c r="XBC1339" s="62" t="s">
        <v>186</v>
      </c>
      <c r="XBD1339" s="62">
        <f t="shared" ref="XBD1339:XBL1339" si="2009">XBD1333</f>
        <v>1000000</v>
      </c>
      <c r="XBE1339" s="62">
        <f t="shared" si="2009"/>
        <v>0</v>
      </c>
      <c r="XBF1339" s="62">
        <f t="shared" si="2009"/>
        <v>0</v>
      </c>
      <c r="XBG1339" s="62">
        <f t="shared" si="2009"/>
        <v>1000000</v>
      </c>
      <c r="XBH1339" s="62">
        <f t="shared" si="2009"/>
        <v>0</v>
      </c>
      <c r="XBI1339" s="62">
        <f t="shared" si="2009"/>
        <v>0</v>
      </c>
      <c r="XBJ1339" s="62">
        <f t="shared" si="2009"/>
        <v>0</v>
      </c>
      <c r="XBK1339" s="62">
        <f t="shared" si="2009"/>
        <v>0</v>
      </c>
      <c r="XBL1339" s="62">
        <f t="shared" si="2009"/>
        <v>1000000</v>
      </c>
      <c r="XBR1339" s="62" t="s">
        <v>185</v>
      </c>
      <c r="XBS1339" s="62" t="s">
        <v>186</v>
      </c>
      <c r="XBT1339" s="62">
        <f t="shared" ref="XBT1339:XCB1339" si="2010">XBT1333</f>
        <v>1000000</v>
      </c>
      <c r="XBU1339" s="62">
        <f t="shared" si="2010"/>
        <v>0</v>
      </c>
      <c r="XBV1339" s="62">
        <f t="shared" si="2010"/>
        <v>0</v>
      </c>
      <c r="XBW1339" s="62">
        <f t="shared" si="2010"/>
        <v>1000000</v>
      </c>
      <c r="XBX1339" s="62">
        <f t="shared" si="2010"/>
        <v>0</v>
      </c>
      <c r="XBY1339" s="62">
        <f t="shared" si="2010"/>
        <v>0</v>
      </c>
      <c r="XBZ1339" s="62">
        <f t="shared" si="2010"/>
        <v>0</v>
      </c>
      <c r="XCA1339" s="62">
        <f t="shared" si="2010"/>
        <v>0</v>
      </c>
      <c r="XCB1339" s="62">
        <f t="shared" si="2010"/>
        <v>1000000</v>
      </c>
      <c r="XCH1339" s="62" t="s">
        <v>185</v>
      </c>
      <c r="XCI1339" s="62" t="s">
        <v>186</v>
      </c>
      <c r="XCJ1339" s="62">
        <f t="shared" ref="XCJ1339:XCR1339" si="2011">XCJ1333</f>
        <v>1000000</v>
      </c>
      <c r="XCK1339" s="62">
        <f t="shared" si="2011"/>
        <v>0</v>
      </c>
      <c r="XCL1339" s="62">
        <f t="shared" si="2011"/>
        <v>0</v>
      </c>
      <c r="XCM1339" s="62">
        <f t="shared" si="2011"/>
        <v>1000000</v>
      </c>
      <c r="XCN1339" s="62">
        <f t="shared" si="2011"/>
        <v>0</v>
      </c>
      <c r="XCO1339" s="62">
        <f t="shared" si="2011"/>
        <v>0</v>
      </c>
      <c r="XCP1339" s="62">
        <f t="shared" si="2011"/>
        <v>0</v>
      </c>
      <c r="XCQ1339" s="62">
        <f t="shared" si="2011"/>
        <v>0</v>
      </c>
      <c r="XCR1339" s="62">
        <f t="shared" si="2011"/>
        <v>1000000</v>
      </c>
      <c r="XCX1339" s="62" t="s">
        <v>185</v>
      </c>
      <c r="XCY1339" s="62" t="s">
        <v>186</v>
      </c>
      <c r="XCZ1339" s="62">
        <f t="shared" ref="XCZ1339:XDH1339" si="2012">XCZ1333</f>
        <v>1000000</v>
      </c>
      <c r="XDA1339" s="62">
        <f t="shared" si="2012"/>
        <v>0</v>
      </c>
      <c r="XDB1339" s="62">
        <f t="shared" si="2012"/>
        <v>0</v>
      </c>
      <c r="XDC1339" s="62">
        <f t="shared" si="2012"/>
        <v>1000000</v>
      </c>
      <c r="XDD1339" s="62">
        <f t="shared" si="2012"/>
        <v>0</v>
      </c>
      <c r="XDE1339" s="62">
        <f t="shared" si="2012"/>
        <v>0</v>
      </c>
      <c r="XDF1339" s="62">
        <f t="shared" si="2012"/>
        <v>0</v>
      </c>
      <c r="XDG1339" s="62">
        <f t="shared" si="2012"/>
        <v>0</v>
      </c>
      <c r="XDH1339" s="62">
        <f t="shared" si="2012"/>
        <v>1000000</v>
      </c>
      <c r="XDN1339" s="62" t="s">
        <v>185</v>
      </c>
      <c r="XDO1339" s="62" t="s">
        <v>186</v>
      </c>
      <c r="XDP1339" s="62">
        <f t="shared" ref="XDP1339:XDX1339" si="2013">XDP1333</f>
        <v>1000000</v>
      </c>
      <c r="XDQ1339" s="62">
        <f t="shared" si="2013"/>
        <v>0</v>
      </c>
      <c r="XDR1339" s="62">
        <f t="shared" si="2013"/>
        <v>0</v>
      </c>
      <c r="XDS1339" s="62">
        <f t="shared" si="2013"/>
        <v>1000000</v>
      </c>
      <c r="XDT1339" s="62">
        <f t="shared" si="2013"/>
        <v>0</v>
      </c>
      <c r="XDU1339" s="62">
        <f t="shared" si="2013"/>
        <v>0</v>
      </c>
      <c r="XDV1339" s="62">
        <f t="shared" si="2013"/>
        <v>0</v>
      </c>
      <c r="XDW1339" s="62">
        <f t="shared" si="2013"/>
        <v>0</v>
      </c>
      <c r="XDX1339" s="62">
        <f t="shared" si="2013"/>
        <v>1000000</v>
      </c>
      <c r="XED1339" s="62" t="s">
        <v>185</v>
      </c>
      <c r="XEE1339" s="62" t="s">
        <v>186</v>
      </c>
      <c r="XEF1339" s="62">
        <f t="shared" ref="XEF1339:XEN1339" si="2014">XEF1333</f>
        <v>1000000</v>
      </c>
      <c r="XEG1339" s="62">
        <f t="shared" si="2014"/>
        <v>0</v>
      </c>
      <c r="XEH1339" s="62">
        <f t="shared" si="2014"/>
        <v>0</v>
      </c>
      <c r="XEI1339" s="62">
        <f t="shared" si="2014"/>
        <v>1000000</v>
      </c>
      <c r="XEJ1339" s="62">
        <f t="shared" si="2014"/>
        <v>0</v>
      </c>
      <c r="XEK1339" s="62">
        <f t="shared" si="2014"/>
        <v>0</v>
      </c>
      <c r="XEL1339" s="62">
        <f t="shared" si="2014"/>
        <v>0</v>
      </c>
      <c r="XEM1339" s="62">
        <f t="shared" si="2014"/>
        <v>0</v>
      </c>
      <c r="XEN1339" s="62">
        <f t="shared" si="2014"/>
        <v>1000000</v>
      </c>
      <c r="XET1339" s="62" t="s">
        <v>185</v>
      </c>
      <c r="XEU1339" s="62" t="s">
        <v>186</v>
      </c>
      <c r="XEV1339" s="62">
        <f t="shared" ref="XEV1339:XFD1339" si="2015">XEV1333</f>
        <v>1000000</v>
      </c>
      <c r="XEW1339" s="62">
        <f t="shared" si="2015"/>
        <v>0</v>
      </c>
      <c r="XEX1339" s="62">
        <f t="shared" si="2015"/>
        <v>0</v>
      </c>
      <c r="XEY1339" s="62">
        <f t="shared" si="2015"/>
        <v>1000000</v>
      </c>
      <c r="XEZ1339" s="62">
        <f t="shared" si="2015"/>
        <v>0</v>
      </c>
      <c r="XFA1339" s="62">
        <f t="shared" si="2015"/>
        <v>0</v>
      </c>
      <c r="XFB1339" s="62">
        <f t="shared" si="2015"/>
        <v>0</v>
      </c>
      <c r="XFC1339" s="62">
        <f t="shared" si="2015"/>
        <v>0</v>
      </c>
      <c r="XFD1339" s="62">
        <f t="shared" si="2015"/>
        <v>1000000</v>
      </c>
    </row>
    <row r="1340" spans="1:1024 1030:2048 2054:3072 3078:4096 4102:5120 5126:6144 6150:7168 7174:8192 8198:9216 9222:10240 10246:11264 11270:12288 12294:13312 13318:14336 14342:15360 15366:16384" x14ac:dyDescent="0.25">
      <c r="A1340" s="62"/>
      <c r="B1340" s="62"/>
      <c r="F1340" s="683" t="s">
        <v>197</v>
      </c>
      <c r="G1340" s="1068" t="s">
        <v>1294</v>
      </c>
      <c r="H1340" s="718">
        <f t="shared" ref="H1340:P1340" si="2016">H1334</f>
        <v>0</v>
      </c>
      <c r="I1340" s="718">
        <f t="shared" si="2016"/>
        <v>0</v>
      </c>
      <c r="J1340" s="719">
        <f t="shared" si="2016"/>
        <v>0</v>
      </c>
      <c r="K1340" s="718">
        <f t="shared" si="2016"/>
        <v>0</v>
      </c>
      <c r="L1340" s="720">
        <f t="shared" si="2016"/>
        <v>0</v>
      </c>
      <c r="M1340" s="720">
        <f t="shared" si="2016"/>
        <v>0</v>
      </c>
      <c r="N1340" s="721" t="e">
        <f t="shared" si="2016"/>
        <v>#DIV/0!</v>
      </c>
      <c r="O1340" s="720">
        <f t="shared" si="2016"/>
        <v>0</v>
      </c>
      <c r="P1340" s="720">
        <f t="shared" si="2016"/>
        <v>0</v>
      </c>
      <c r="Q1340" s="738"/>
      <c r="R1340" s="739"/>
      <c r="S1340" s="738"/>
      <c r="T1340" s="62"/>
      <c r="V1340" s="62" t="s">
        <v>197</v>
      </c>
      <c r="W1340" s="62" t="s">
        <v>1294</v>
      </c>
      <c r="X1340" s="753">
        <f t="shared" ref="X1340:AF1340" si="2017">X1334</f>
        <v>0</v>
      </c>
      <c r="Y1340" s="754">
        <f t="shared" si="2017"/>
        <v>0</v>
      </c>
      <c r="Z1340" s="750">
        <f t="shared" si="2017"/>
        <v>0</v>
      </c>
      <c r="AA1340" s="751">
        <f t="shared" si="2017"/>
        <v>0</v>
      </c>
      <c r="AB1340" s="62">
        <f t="shared" si="2017"/>
        <v>2000000</v>
      </c>
      <c r="AC1340" s="62">
        <f t="shared" si="2017"/>
        <v>0</v>
      </c>
      <c r="AD1340" s="62">
        <f t="shared" si="2017"/>
        <v>0</v>
      </c>
      <c r="AE1340" s="62">
        <f t="shared" si="2017"/>
        <v>2000000</v>
      </c>
      <c r="AF1340" s="62">
        <f t="shared" si="2017"/>
        <v>2000000</v>
      </c>
      <c r="AL1340" s="62" t="s">
        <v>197</v>
      </c>
      <c r="AM1340" s="62" t="s">
        <v>1294</v>
      </c>
      <c r="AN1340" s="62">
        <f t="shared" ref="AN1340:AV1340" si="2018">AN1334</f>
        <v>0</v>
      </c>
      <c r="AO1340" s="62">
        <f t="shared" si="2018"/>
        <v>0</v>
      </c>
      <c r="AP1340" s="62">
        <f t="shared" si="2018"/>
        <v>0</v>
      </c>
      <c r="AQ1340" s="62">
        <f t="shared" si="2018"/>
        <v>0</v>
      </c>
      <c r="AR1340" s="62">
        <f t="shared" si="2018"/>
        <v>2000000</v>
      </c>
      <c r="AS1340" s="62">
        <f t="shared" si="2018"/>
        <v>0</v>
      </c>
      <c r="AT1340" s="62">
        <f t="shared" si="2018"/>
        <v>0</v>
      </c>
      <c r="AU1340" s="62">
        <f t="shared" si="2018"/>
        <v>2000000</v>
      </c>
      <c r="AV1340" s="62">
        <f t="shared" si="2018"/>
        <v>2000000</v>
      </c>
      <c r="BB1340" s="62" t="s">
        <v>197</v>
      </c>
      <c r="BC1340" s="62" t="s">
        <v>1294</v>
      </c>
      <c r="BD1340" s="62">
        <f t="shared" ref="BD1340:BL1340" si="2019">BD1334</f>
        <v>0</v>
      </c>
      <c r="BE1340" s="62">
        <f t="shared" si="2019"/>
        <v>0</v>
      </c>
      <c r="BF1340" s="62">
        <f t="shared" si="2019"/>
        <v>0</v>
      </c>
      <c r="BG1340" s="62">
        <f t="shared" si="2019"/>
        <v>0</v>
      </c>
      <c r="BH1340" s="62">
        <f t="shared" si="2019"/>
        <v>2000000</v>
      </c>
      <c r="BI1340" s="62">
        <f t="shared" si="2019"/>
        <v>0</v>
      </c>
      <c r="BJ1340" s="62">
        <f t="shared" si="2019"/>
        <v>0</v>
      </c>
      <c r="BK1340" s="62">
        <f t="shared" si="2019"/>
        <v>2000000</v>
      </c>
      <c r="BL1340" s="62">
        <f t="shared" si="2019"/>
        <v>2000000</v>
      </c>
      <c r="BR1340" s="62" t="s">
        <v>197</v>
      </c>
      <c r="BS1340" s="62" t="s">
        <v>1294</v>
      </c>
      <c r="BT1340" s="62">
        <f t="shared" ref="BT1340:CB1340" si="2020">BT1334</f>
        <v>0</v>
      </c>
      <c r="BU1340" s="62">
        <f t="shared" si="2020"/>
        <v>0</v>
      </c>
      <c r="BV1340" s="62">
        <f t="shared" si="2020"/>
        <v>0</v>
      </c>
      <c r="BW1340" s="62">
        <f t="shared" si="2020"/>
        <v>0</v>
      </c>
      <c r="BX1340" s="62">
        <f t="shared" si="2020"/>
        <v>2000000</v>
      </c>
      <c r="BY1340" s="62">
        <f t="shared" si="2020"/>
        <v>0</v>
      </c>
      <c r="BZ1340" s="62">
        <f t="shared" si="2020"/>
        <v>0</v>
      </c>
      <c r="CA1340" s="62">
        <f t="shared" si="2020"/>
        <v>2000000</v>
      </c>
      <c r="CB1340" s="62">
        <f t="shared" si="2020"/>
        <v>2000000</v>
      </c>
      <c r="CH1340" s="62" t="s">
        <v>197</v>
      </c>
      <c r="CI1340" s="62" t="s">
        <v>1294</v>
      </c>
      <c r="CJ1340" s="62">
        <f t="shared" ref="CJ1340:CR1340" si="2021">CJ1334</f>
        <v>0</v>
      </c>
      <c r="CK1340" s="62">
        <f t="shared" si="2021"/>
        <v>0</v>
      </c>
      <c r="CL1340" s="62">
        <f t="shared" si="2021"/>
        <v>0</v>
      </c>
      <c r="CM1340" s="62">
        <f t="shared" si="2021"/>
        <v>0</v>
      </c>
      <c r="CN1340" s="62">
        <f t="shared" si="2021"/>
        <v>2000000</v>
      </c>
      <c r="CO1340" s="62">
        <f t="shared" si="2021"/>
        <v>0</v>
      </c>
      <c r="CP1340" s="62">
        <f t="shared" si="2021"/>
        <v>0</v>
      </c>
      <c r="CQ1340" s="62">
        <f t="shared" si="2021"/>
        <v>2000000</v>
      </c>
      <c r="CR1340" s="62">
        <f t="shared" si="2021"/>
        <v>2000000</v>
      </c>
      <c r="CX1340" s="62" t="s">
        <v>197</v>
      </c>
      <c r="CY1340" s="62" t="s">
        <v>1294</v>
      </c>
      <c r="CZ1340" s="62">
        <f t="shared" ref="CZ1340:DH1340" si="2022">CZ1334</f>
        <v>0</v>
      </c>
      <c r="DA1340" s="62">
        <f t="shared" si="2022"/>
        <v>0</v>
      </c>
      <c r="DB1340" s="62">
        <f t="shared" si="2022"/>
        <v>0</v>
      </c>
      <c r="DC1340" s="62">
        <f t="shared" si="2022"/>
        <v>0</v>
      </c>
      <c r="DD1340" s="62">
        <f t="shared" si="2022"/>
        <v>2000000</v>
      </c>
      <c r="DE1340" s="62">
        <f t="shared" si="2022"/>
        <v>0</v>
      </c>
      <c r="DF1340" s="62">
        <f t="shared" si="2022"/>
        <v>0</v>
      </c>
      <c r="DG1340" s="62">
        <f t="shared" si="2022"/>
        <v>2000000</v>
      </c>
      <c r="DH1340" s="62">
        <f t="shared" si="2022"/>
        <v>2000000</v>
      </c>
      <c r="DN1340" s="62" t="s">
        <v>197</v>
      </c>
      <c r="DO1340" s="62" t="s">
        <v>1294</v>
      </c>
      <c r="DP1340" s="62">
        <f t="shared" ref="DP1340:DX1340" si="2023">DP1334</f>
        <v>0</v>
      </c>
      <c r="DQ1340" s="62">
        <f t="shared" si="2023"/>
        <v>0</v>
      </c>
      <c r="DR1340" s="62">
        <f t="shared" si="2023"/>
        <v>0</v>
      </c>
      <c r="DS1340" s="62">
        <f t="shared" si="2023"/>
        <v>0</v>
      </c>
      <c r="DT1340" s="62">
        <f t="shared" si="2023"/>
        <v>2000000</v>
      </c>
      <c r="DU1340" s="62">
        <f t="shared" si="2023"/>
        <v>0</v>
      </c>
      <c r="DV1340" s="62">
        <f t="shared" si="2023"/>
        <v>0</v>
      </c>
      <c r="DW1340" s="62">
        <f t="shared" si="2023"/>
        <v>2000000</v>
      </c>
      <c r="DX1340" s="62">
        <f t="shared" si="2023"/>
        <v>2000000</v>
      </c>
      <c r="ED1340" s="62" t="s">
        <v>197</v>
      </c>
      <c r="EE1340" s="62" t="s">
        <v>1294</v>
      </c>
      <c r="EF1340" s="62">
        <f t="shared" ref="EF1340:EN1340" si="2024">EF1334</f>
        <v>0</v>
      </c>
      <c r="EG1340" s="62">
        <f t="shared" si="2024"/>
        <v>0</v>
      </c>
      <c r="EH1340" s="62">
        <f t="shared" si="2024"/>
        <v>0</v>
      </c>
      <c r="EI1340" s="62">
        <f t="shared" si="2024"/>
        <v>0</v>
      </c>
      <c r="EJ1340" s="62">
        <f t="shared" si="2024"/>
        <v>2000000</v>
      </c>
      <c r="EK1340" s="62">
        <f t="shared" si="2024"/>
        <v>0</v>
      </c>
      <c r="EL1340" s="62">
        <f t="shared" si="2024"/>
        <v>0</v>
      </c>
      <c r="EM1340" s="62">
        <f t="shared" si="2024"/>
        <v>2000000</v>
      </c>
      <c r="EN1340" s="62">
        <f t="shared" si="2024"/>
        <v>2000000</v>
      </c>
      <c r="ET1340" s="62" t="s">
        <v>197</v>
      </c>
      <c r="EU1340" s="62" t="s">
        <v>1294</v>
      </c>
      <c r="EV1340" s="62">
        <f t="shared" ref="EV1340:FD1340" si="2025">EV1334</f>
        <v>0</v>
      </c>
      <c r="EW1340" s="62">
        <f t="shared" si="2025"/>
        <v>0</v>
      </c>
      <c r="EX1340" s="62">
        <f t="shared" si="2025"/>
        <v>0</v>
      </c>
      <c r="EY1340" s="62">
        <f t="shared" si="2025"/>
        <v>0</v>
      </c>
      <c r="EZ1340" s="62">
        <f t="shared" si="2025"/>
        <v>2000000</v>
      </c>
      <c r="FA1340" s="62">
        <f t="shared" si="2025"/>
        <v>0</v>
      </c>
      <c r="FB1340" s="62">
        <f t="shared" si="2025"/>
        <v>0</v>
      </c>
      <c r="FC1340" s="62">
        <f t="shared" si="2025"/>
        <v>2000000</v>
      </c>
      <c r="FD1340" s="62">
        <f t="shared" si="2025"/>
        <v>2000000</v>
      </c>
      <c r="FJ1340" s="62" t="s">
        <v>197</v>
      </c>
      <c r="FK1340" s="62" t="s">
        <v>1294</v>
      </c>
      <c r="FL1340" s="62">
        <f t="shared" ref="FL1340:FT1340" si="2026">FL1334</f>
        <v>0</v>
      </c>
      <c r="FM1340" s="62">
        <f t="shared" si="2026"/>
        <v>0</v>
      </c>
      <c r="FN1340" s="62">
        <f t="shared" si="2026"/>
        <v>0</v>
      </c>
      <c r="FO1340" s="62">
        <f t="shared" si="2026"/>
        <v>0</v>
      </c>
      <c r="FP1340" s="62">
        <f t="shared" si="2026"/>
        <v>2000000</v>
      </c>
      <c r="FQ1340" s="62">
        <f t="shared" si="2026"/>
        <v>0</v>
      </c>
      <c r="FR1340" s="62">
        <f t="shared" si="2026"/>
        <v>0</v>
      </c>
      <c r="FS1340" s="62">
        <f t="shared" si="2026"/>
        <v>2000000</v>
      </c>
      <c r="FT1340" s="62">
        <f t="shared" si="2026"/>
        <v>2000000</v>
      </c>
      <c r="FZ1340" s="62" t="s">
        <v>197</v>
      </c>
      <c r="GA1340" s="62" t="s">
        <v>1294</v>
      </c>
      <c r="GB1340" s="62">
        <f t="shared" ref="GB1340:GJ1340" si="2027">GB1334</f>
        <v>0</v>
      </c>
      <c r="GC1340" s="62">
        <f t="shared" si="2027"/>
        <v>0</v>
      </c>
      <c r="GD1340" s="62">
        <f t="shared" si="2027"/>
        <v>0</v>
      </c>
      <c r="GE1340" s="62">
        <f t="shared" si="2027"/>
        <v>0</v>
      </c>
      <c r="GF1340" s="62">
        <f t="shared" si="2027"/>
        <v>2000000</v>
      </c>
      <c r="GG1340" s="62">
        <f t="shared" si="2027"/>
        <v>0</v>
      </c>
      <c r="GH1340" s="62">
        <f t="shared" si="2027"/>
        <v>0</v>
      </c>
      <c r="GI1340" s="62">
        <f t="shared" si="2027"/>
        <v>2000000</v>
      </c>
      <c r="GJ1340" s="62">
        <f t="shared" si="2027"/>
        <v>2000000</v>
      </c>
      <c r="GP1340" s="62" t="s">
        <v>197</v>
      </c>
      <c r="GQ1340" s="62" t="s">
        <v>1294</v>
      </c>
      <c r="GR1340" s="62">
        <f t="shared" ref="GR1340:GZ1340" si="2028">GR1334</f>
        <v>0</v>
      </c>
      <c r="GS1340" s="62">
        <f t="shared" si="2028"/>
        <v>0</v>
      </c>
      <c r="GT1340" s="62">
        <f t="shared" si="2028"/>
        <v>0</v>
      </c>
      <c r="GU1340" s="62">
        <f t="shared" si="2028"/>
        <v>0</v>
      </c>
      <c r="GV1340" s="62">
        <f t="shared" si="2028"/>
        <v>2000000</v>
      </c>
      <c r="GW1340" s="62">
        <f t="shared" si="2028"/>
        <v>0</v>
      </c>
      <c r="GX1340" s="62">
        <f t="shared" si="2028"/>
        <v>0</v>
      </c>
      <c r="GY1340" s="62">
        <f t="shared" si="2028"/>
        <v>2000000</v>
      </c>
      <c r="GZ1340" s="62">
        <f t="shared" si="2028"/>
        <v>2000000</v>
      </c>
      <c r="HF1340" s="62" t="s">
        <v>197</v>
      </c>
      <c r="HG1340" s="62" t="s">
        <v>1294</v>
      </c>
      <c r="HH1340" s="62">
        <f t="shared" ref="HH1340:HP1340" si="2029">HH1334</f>
        <v>0</v>
      </c>
      <c r="HI1340" s="62">
        <f t="shared" si="2029"/>
        <v>0</v>
      </c>
      <c r="HJ1340" s="62">
        <f t="shared" si="2029"/>
        <v>0</v>
      </c>
      <c r="HK1340" s="62">
        <f t="shared" si="2029"/>
        <v>0</v>
      </c>
      <c r="HL1340" s="62">
        <f t="shared" si="2029"/>
        <v>2000000</v>
      </c>
      <c r="HM1340" s="62">
        <f t="shared" si="2029"/>
        <v>0</v>
      </c>
      <c r="HN1340" s="62">
        <f t="shared" si="2029"/>
        <v>0</v>
      </c>
      <c r="HO1340" s="62">
        <f t="shared" si="2029"/>
        <v>2000000</v>
      </c>
      <c r="HP1340" s="62">
        <f t="shared" si="2029"/>
        <v>2000000</v>
      </c>
      <c r="HV1340" s="62" t="s">
        <v>197</v>
      </c>
      <c r="HW1340" s="62" t="s">
        <v>1294</v>
      </c>
      <c r="HX1340" s="62">
        <f t="shared" ref="HX1340:IF1340" si="2030">HX1334</f>
        <v>0</v>
      </c>
      <c r="HY1340" s="62">
        <f t="shared" si="2030"/>
        <v>0</v>
      </c>
      <c r="HZ1340" s="62">
        <f t="shared" si="2030"/>
        <v>0</v>
      </c>
      <c r="IA1340" s="62">
        <f t="shared" si="2030"/>
        <v>0</v>
      </c>
      <c r="IB1340" s="62">
        <f t="shared" si="2030"/>
        <v>2000000</v>
      </c>
      <c r="IC1340" s="62">
        <f t="shared" si="2030"/>
        <v>0</v>
      </c>
      <c r="ID1340" s="62">
        <f t="shared" si="2030"/>
        <v>0</v>
      </c>
      <c r="IE1340" s="62">
        <f t="shared" si="2030"/>
        <v>2000000</v>
      </c>
      <c r="IF1340" s="62">
        <f t="shared" si="2030"/>
        <v>2000000</v>
      </c>
      <c r="IL1340" s="62" t="s">
        <v>197</v>
      </c>
      <c r="IM1340" s="62" t="s">
        <v>1294</v>
      </c>
      <c r="IN1340" s="62">
        <f t="shared" ref="IN1340:IV1340" si="2031">IN1334</f>
        <v>0</v>
      </c>
      <c r="IO1340" s="62">
        <f t="shared" si="2031"/>
        <v>0</v>
      </c>
      <c r="IP1340" s="62">
        <f t="shared" si="2031"/>
        <v>0</v>
      </c>
      <c r="IQ1340" s="62">
        <f t="shared" si="2031"/>
        <v>0</v>
      </c>
      <c r="IR1340" s="62">
        <f t="shared" si="2031"/>
        <v>2000000</v>
      </c>
      <c r="IS1340" s="62">
        <f t="shared" si="2031"/>
        <v>0</v>
      </c>
      <c r="IT1340" s="62">
        <f t="shared" si="2031"/>
        <v>0</v>
      </c>
      <c r="IU1340" s="62">
        <f t="shared" si="2031"/>
        <v>2000000</v>
      </c>
      <c r="IV1340" s="62">
        <f t="shared" si="2031"/>
        <v>2000000</v>
      </c>
      <c r="JB1340" s="62" t="s">
        <v>197</v>
      </c>
      <c r="JC1340" s="62" t="s">
        <v>1294</v>
      </c>
      <c r="JD1340" s="62">
        <f t="shared" ref="JD1340:JL1340" si="2032">JD1334</f>
        <v>0</v>
      </c>
      <c r="JE1340" s="62">
        <f t="shared" si="2032"/>
        <v>0</v>
      </c>
      <c r="JF1340" s="62">
        <f t="shared" si="2032"/>
        <v>0</v>
      </c>
      <c r="JG1340" s="62">
        <f t="shared" si="2032"/>
        <v>0</v>
      </c>
      <c r="JH1340" s="62">
        <f t="shared" si="2032"/>
        <v>2000000</v>
      </c>
      <c r="JI1340" s="62">
        <f t="shared" si="2032"/>
        <v>0</v>
      </c>
      <c r="JJ1340" s="62">
        <f t="shared" si="2032"/>
        <v>0</v>
      </c>
      <c r="JK1340" s="62">
        <f t="shared" si="2032"/>
        <v>2000000</v>
      </c>
      <c r="JL1340" s="62">
        <f t="shared" si="2032"/>
        <v>2000000</v>
      </c>
      <c r="JR1340" s="62" t="s">
        <v>197</v>
      </c>
      <c r="JS1340" s="62" t="s">
        <v>1294</v>
      </c>
      <c r="JT1340" s="62">
        <f t="shared" ref="JT1340:KB1340" si="2033">JT1334</f>
        <v>0</v>
      </c>
      <c r="JU1340" s="62">
        <f t="shared" si="2033"/>
        <v>0</v>
      </c>
      <c r="JV1340" s="62">
        <f t="shared" si="2033"/>
        <v>0</v>
      </c>
      <c r="JW1340" s="62">
        <f t="shared" si="2033"/>
        <v>0</v>
      </c>
      <c r="JX1340" s="62">
        <f t="shared" si="2033"/>
        <v>2000000</v>
      </c>
      <c r="JY1340" s="62">
        <f t="shared" si="2033"/>
        <v>0</v>
      </c>
      <c r="JZ1340" s="62">
        <f t="shared" si="2033"/>
        <v>0</v>
      </c>
      <c r="KA1340" s="62">
        <f t="shared" si="2033"/>
        <v>2000000</v>
      </c>
      <c r="KB1340" s="62">
        <f t="shared" si="2033"/>
        <v>2000000</v>
      </c>
      <c r="KH1340" s="62" t="s">
        <v>197</v>
      </c>
      <c r="KI1340" s="62" t="s">
        <v>1294</v>
      </c>
      <c r="KJ1340" s="62">
        <f t="shared" ref="KJ1340:KR1340" si="2034">KJ1334</f>
        <v>0</v>
      </c>
      <c r="KK1340" s="62">
        <f t="shared" si="2034"/>
        <v>0</v>
      </c>
      <c r="KL1340" s="62">
        <f t="shared" si="2034"/>
        <v>0</v>
      </c>
      <c r="KM1340" s="62">
        <f t="shared" si="2034"/>
        <v>0</v>
      </c>
      <c r="KN1340" s="62">
        <f t="shared" si="2034"/>
        <v>2000000</v>
      </c>
      <c r="KO1340" s="62">
        <f t="shared" si="2034"/>
        <v>0</v>
      </c>
      <c r="KP1340" s="62">
        <f t="shared" si="2034"/>
        <v>0</v>
      </c>
      <c r="KQ1340" s="62">
        <f t="shared" si="2034"/>
        <v>2000000</v>
      </c>
      <c r="KR1340" s="62">
        <f t="shared" si="2034"/>
        <v>2000000</v>
      </c>
      <c r="KX1340" s="62" t="s">
        <v>197</v>
      </c>
      <c r="KY1340" s="62" t="s">
        <v>1294</v>
      </c>
      <c r="KZ1340" s="62">
        <f t="shared" ref="KZ1340:LH1340" si="2035">KZ1334</f>
        <v>0</v>
      </c>
      <c r="LA1340" s="62">
        <f t="shared" si="2035"/>
        <v>0</v>
      </c>
      <c r="LB1340" s="62">
        <f t="shared" si="2035"/>
        <v>0</v>
      </c>
      <c r="LC1340" s="62">
        <f t="shared" si="2035"/>
        <v>0</v>
      </c>
      <c r="LD1340" s="62">
        <f t="shared" si="2035"/>
        <v>2000000</v>
      </c>
      <c r="LE1340" s="62">
        <f t="shared" si="2035"/>
        <v>0</v>
      </c>
      <c r="LF1340" s="62">
        <f t="shared" si="2035"/>
        <v>0</v>
      </c>
      <c r="LG1340" s="62">
        <f t="shared" si="2035"/>
        <v>2000000</v>
      </c>
      <c r="LH1340" s="62">
        <f t="shared" si="2035"/>
        <v>2000000</v>
      </c>
      <c r="LN1340" s="62" t="s">
        <v>197</v>
      </c>
      <c r="LO1340" s="62" t="s">
        <v>1294</v>
      </c>
      <c r="LP1340" s="62">
        <f t="shared" ref="LP1340:LX1340" si="2036">LP1334</f>
        <v>0</v>
      </c>
      <c r="LQ1340" s="62">
        <f t="shared" si="2036"/>
        <v>0</v>
      </c>
      <c r="LR1340" s="62">
        <f t="shared" si="2036"/>
        <v>0</v>
      </c>
      <c r="LS1340" s="62">
        <f t="shared" si="2036"/>
        <v>0</v>
      </c>
      <c r="LT1340" s="62">
        <f t="shared" si="2036"/>
        <v>2000000</v>
      </c>
      <c r="LU1340" s="62">
        <f t="shared" si="2036"/>
        <v>0</v>
      </c>
      <c r="LV1340" s="62">
        <f t="shared" si="2036"/>
        <v>0</v>
      </c>
      <c r="LW1340" s="62">
        <f t="shared" si="2036"/>
        <v>2000000</v>
      </c>
      <c r="LX1340" s="62">
        <f t="shared" si="2036"/>
        <v>2000000</v>
      </c>
      <c r="MD1340" s="62" t="s">
        <v>197</v>
      </c>
      <c r="ME1340" s="62" t="s">
        <v>1294</v>
      </c>
      <c r="MF1340" s="62">
        <f t="shared" ref="MF1340:MN1340" si="2037">MF1334</f>
        <v>0</v>
      </c>
      <c r="MG1340" s="62">
        <f t="shared" si="2037"/>
        <v>0</v>
      </c>
      <c r="MH1340" s="62">
        <f t="shared" si="2037"/>
        <v>0</v>
      </c>
      <c r="MI1340" s="62">
        <f t="shared" si="2037"/>
        <v>0</v>
      </c>
      <c r="MJ1340" s="62">
        <f t="shared" si="2037"/>
        <v>2000000</v>
      </c>
      <c r="MK1340" s="62">
        <f t="shared" si="2037"/>
        <v>0</v>
      </c>
      <c r="ML1340" s="62">
        <f t="shared" si="2037"/>
        <v>0</v>
      </c>
      <c r="MM1340" s="62">
        <f t="shared" si="2037"/>
        <v>2000000</v>
      </c>
      <c r="MN1340" s="62">
        <f t="shared" si="2037"/>
        <v>2000000</v>
      </c>
      <c r="MT1340" s="62" t="s">
        <v>197</v>
      </c>
      <c r="MU1340" s="62" t="s">
        <v>1294</v>
      </c>
      <c r="MV1340" s="62">
        <f t="shared" ref="MV1340:ND1340" si="2038">MV1334</f>
        <v>0</v>
      </c>
      <c r="MW1340" s="62">
        <f t="shared" si="2038"/>
        <v>0</v>
      </c>
      <c r="MX1340" s="62">
        <f t="shared" si="2038"/>
        <v>0</v>
      </c>
      <c r="MY1340" s="62">
        <f t="shared" si="2038"/>
        <v>0</v>
      </c>
      <c r="MZ1340" s="62">
        <f t="shared" si="2038"/>
        <v>2000000</v>
      </c>
      <c r="NA1340" s="62">
        <f t="shared" si="2038"/>
        <v>0</v>
      </c>
      <c r="NB1340" s="62">
        <f t="shared" si="2038"/>
        <v>0</v>
      </c>
      <c r="NC1340" s="62">
        <f t="shared" si="2038"/>
        <v>2000000</v>
      </c>
      <c r="ND1340" s="62">
        <f t="shared" si="2038"/>
        <v>2000000</v>
      </c>
      <c r="NJ1340" s="62" t="s">
        <v>197</v>
      </c>
      <c r="NK1340" s="62" t="s">
        <v>1294</v>
      </c>
      <c r="NL1340" s="62">
        <f t="shared" ref="NL1340:NT1340" si="2039">NL1334</f>
        <v>0</v>
      </c>
      <c r="NM1340" s="62">
        <f t="shared" si="2039"/>
        <v>0</v>
      </c>
      <c r="NN1340" s="62">
        <f t="shared" si="2039"/>
        <v>0</v>
      </c>
      <c r="NO1340" s="62">
        <f t="shared" si="2039"/>
        <v>0</v>
      </c>
      <c r="NP1340" s="62">
        <f t="shared" si="2039"/>
        <v>2000000</v>
      </c>
      <c r="NQ1340" s="62">
        <f t="shared" si="2039"/>
        <v>0</v>
      </c>
      <c r="NR1340" s="62">
        <f t="shared" si="2039"/>
        <v>0</v>
      </c>
      <c r="NS1340" s="62">
        <f t="shared" si="2039"/>
        <v>2000000</v>
      </c>
      <c r="NT1340" s="62">
        <f t="shared" si="2039"/>
        <v>2000000</v>
      </c>
      <c r="NZ1340" s="62" t="s">
        <v>197</v>
      </c>
      <c r="OA1340" s="62" t="s">
        <v>1294</v>
      </c>
      <c r="OB1340" s="62">
        <f t="shared" ref="OB1340:OJ1340" si="2040">OB1334</f>
        <v>0</v>
      </c>
      <c r="OC1340" s="62">
        <f t="shared" si="2040"/>
        <v>0</v>
      </c>
      <c r="OD1340" s="62">
        <f t="shared" si="2040"/>
        <v>0</v>
      </c>
      <c r="OE1340" s="62">
        <f t="shared" si="2040"/>
        <v>0</v>
      </c>
      <c r="OF1340" s="62">
        <f t="shared" si="2040"/>
        <v>2000000</v>
      </c>
      <c r="OG1340" s="62">
        <f t="shared" si="2040"/>
        <v>0</v>
      </c>
      <c r="OH1340" s="62">
        <f t="shared" si="2040"/>
        <v>0</v>
      </c>
      <c r="OI1340" s="62">
        <f t="shared" si="2040"/>
        <v>2000000</v>
      </c>
      <c r="OJ1340" s="62">
        <f t="shared" si="2040"/>
        <v>2000000</v>
      </c>
      <c r="OP1340" s="62" t="s">
        <v>197</v>
      </c>
      <c r="OQ1340" s="62" t="s">
        <v>1294</v>
      </c>
      <c r="OR1340" s="62">
        <f t="shared" ref="OR1340:OZ1340" si="2041">OR1334</f>
        <v>0</v>
      </c>
      <c r="OS1340" s="62">
        <f t="shared" si="2041"/>
        <v>0</v>
      </c>
      <c r="OT1340" s="62">
        <f t="shared" si="2041"/>
        <v>0</v>
      </c>
      <c r="OU1340" s="62">
        <f t="shared" si="2041"/>
        <v>0</v>
      </c>
      <c r="OV1340" s="62">
        <f t="shared" si="2041"/>
        <v>2000000</v>
      </c>
      <c r="OW1340" s="62">
        <f t="shared" si="2041"/>
        <v>0</v>
      </c>
      <c r="OX1340" s="62">
        <f t="shared" si="2041"/>
        <v>0</v>
      </c>
      <c r="OY1340" s="62">
        <f t="shared" si="2041"/>
        <v>2000000</v>
      </c>
      <c r="OZ1340" s="62">
        <f t="shared" si="2041"/>
        <v>2000000</v>
      </c>
      <c r="PF1340" s="62" t="s">
        <v>197</v>
      </c>
      <c r="PG1340" s="62" t="s">
        <v>1294</v>
      </c>
      <c r="PH1340" s="62">
        <f t="shared" ref="PH1340:PP1340" si="2042">PH1334</f>
        <v>0</v>
      </c>
      <c r="PI1340" s="62">
        <f t="shared" si="2042"/>
        <v>0</v>
      </c>
      <c r="PJ1340" s="62">
        <f t="shared" si="2042"/>
        <v>0</v>
      </c>
      <c r="PK1340" s="62">
        <f t="shared" si="2042"/>
        <v>0</v>
      </c>
      <c r="PL1340" s="62">
        <f t="shared" si="2042"/>
        <v>2000000</v>
      </c>
      <c r="PM1340" s="62">
        <f t="shared" si="2042"/>
        <v>0</v>
      </c>
      <c r="PN1340" s="62">
        <f t="shared" si="2042"/>
        <v>0</v>
      </c>
      <c r="PO1340" s="62">
        <f t="shared" si="2042"/>
        <v>2000000</v>
      </c>
      <c r="PP1340" s="62">
        <f t="shared" si="2042"/>
        <v>2000000</v>
      </c>
      <c r="PV1340" s="62" t="s">
        <v>197</v>
      </c>
      <c r="PW1340" s="62" t="s">
        <v>1294</v>
      </c>
      <c r="PX1340" s="62">
        <f t="shared" ref="PX1340:QF1340" si="2043">PX1334</f>
        <v>0</v>
      </c>
      <c r="PY1340" s="62">
        <f t="shared" si="2043"/>
        <v>0</v>
      </c>
      <c r="PZ1340" s="62">
        <f t="shared" si="2043"/>
        <v>0</v>
      </c>
      <c r="QA1340" s="62">
        <f t="shared" si="2043"/>
        <v>0</v>
      </c>
      <c r="QB1340" s="62">
        <f t="shared" si="2043"/>
        <v>2000000</v>
      </c>
      <c r="QC1340" s="62">
        <f t="shared" si="2043"/>
        <v>0</v>
      </c>
      <c r="QD1340" s="62">
        <f t="shared" si="2043"/>
        <v>0</v>
      </c>
      <c r="QE1340" s="62">
        <f t="shared" si="2043"/>
        <v>2000000</v>
      </c>
      <c r="QF1340" s="62">
        <f t="shared" si="2043"/>
        <v>2000000</v>
      </c>
      <c r="QL1340" s="62" t="s">
        <v>197</v>
      </c>
      <c r="QM1340" s="62" t="s">
        <v>1294</v>
      </c>
      <c r="QN1340" s="62">
        <f t="shared" ref="QN1340:QV1340" si="2044">QN1334</f>
        <v>0</v>
      </c>
      <c r="QO1340" s="62">
        <f t="shared" si="2044"/>
        <v>0</v>
      </c>
      <c r="QP1340" s="62">
        <f t="shared" si="2044"/>
        <v>0</v>
      </c>
      <c r="QQ1340" s="62">
        <f t="shared" si="2044"/>
        <v>0</v>
      </c>
      <c r="QR1340" s="62">
        <f t="shared" si="2044"/>
        <v>2000000</v>
      </c>
      <c r="QS1340" s="62">
        <f t="shared" si="2044"/>
        <v>0</v>
      </c>
      <c r="QT1340" s="62">
        <f t="shared" si="2044"/>
        <v>0</v>
      </c>
      <c r="QU1340" s="62">
        <f t="shared" si="2044"/>
        <v>2000000</v>
      </c>
      <c r="QV1340" s="62">
        <f t="shared" si="2044"/>
        <v>2000000</v>
      </c>
      <c r="RB1340" s="62" t="s">
        <v>197</v>
      </c>
      <c r="RC1340" s="62" t="s">
        <v>1294</v>
      </c>
      <c r="RD1340" s="62">
        <f t="shared" ref="RD1340:RL1340" si="2045">RD1334</f>
        <v>0</v>
      </c>
      <c r="RE1340" s="62">
        <f t="shared" si="2045"/>
        <v>0</v>
      </c>
      <c r="RF1340" s="62">
        <f t="shared" si="2045"/>
        <v>0</v>
      </c>
      <c r="RG1340" s="62">
        <f t="shared" si="2045"/>
        <v>0</v>
      </c>
      <c r="RH1340" s="62">
        <f t="shared" si="2045"/>
        <v>2000000</v>
      </c>
      <c r="RI1340" s="62">
        <f t="shared" si="2045"/>
        <v>0</v>
      </c>
      <c r="RJ1340" s="62">
        <f t="shared" si="2045"/>
        <v>0</v>
      </c>
      <c r="RK1340" s="62">
        <f t="shared" si="2045"/>
        <v>2000000</v>
      </c>
      <c r="RL1340" s="62">
        <f t="shared" si="2045"/>
        <v>2000000</v>
      </c>
      <c r="RR1340" s="62" t="s">
        <v>197</v>
      </c>
      <c r="RS1340" s="62" t="s">
        <v>1294</v>
      </c>
      <c r="RT1340" s="62">
        <f t="shared" ref="RT1340:SB1340" si="2046">RT1334</f>
        <v>0</v>
      </c>
      <c r="RU1340" s="62">
        <f t="shared" si="2046"/>
        <v>0</v>
      </c>
      <c r="RV1340" s="62">
        <f t="shared" si="2046"/>
        <v>0</v>
      </c>
      <c r="RW1340" s="62">
        <f t="shared" si="2046"/>
        <v>0</v>
      </c>
      <c r="RX1340" s="62">
        <f t="shared" si="2046"/>
        <v>2000000</v>
      </c>
      <c r="RY1340" s="62">
        <f t="shared" si="2046"/>
        <v>0</v>
      </c>
      <c r="RZ1340" s="62">
        <f t="shared" si="2046"/>
        <v>0</v>
      </c>
      <c r="SA1340" s="62">
        <f t="shared" si="2046"/>
        <v>2000000</v>
      </c>
      <c r="SB1340" s="62">
        <f t="shared" si="2046"/>
        <v>2000000</v>
      </c>
      <c r="SH1340" s="62" t="s">
        <v>197</v>
      </c>
      <c r="SI1340" s="62" t="s">
        <v>1294</v>
      </c>
      <c r="SJ1340" s="62">
        <f t="shared" ref="SJ1340:SR1340" si="2047">SJ1334</f>
        <v>0</v>
      </c>
      <c r="SK1340" s="62">
        <f t="shared" si="2047"/>
        <v>0</v>
      </c>
      <c r="SL1340" s="62">
        <f t="shared" si="2047"/>
        <v>0</v>
      </c>
      <c r="SM1340" s="62">
        <f t="shared" si="2047"/>
        <v>0</v>
      </c>
      <c r="SN1340" s="62">
        <f t="shared" si="2047"/>
        <v>2000000</v>
      </c>
      <c r="SO1340" s="62">
        <f t="shared" si="2047"/>
        <v>0</v>
      </c>
      <c r="SP1340" s="62">
        <f t="shared" si="2047"/>
        <v>0</v>
      </c>
      <c r="SQ1340" s="62">
        <f t="shared" si="2047"/>
        <v>2000000</v>
      </c>
      <c r="SR1340" s="62">
        <f t="shared" si="2047"/>
        <v>2000000</v>
      </c>
      <c r="SX1340" s="62" t="s">
        <v>197</v>
      </c>
      <c r="SY1340" s="62" t="s">
        <v>1294</v>
      </c>
      <c r="SZ1340" s="62">
        <f t="shared" ref="SZ1340:TH1340" si="2048">SZ1334</f>
        <v>0</v>
      </c>
      <c r="TA1340" s="62">
        <f t="shared" si="2048"/>
        <v>0</v>
      </c>
      <c r="TB1340" s="62">
        <f t="shared" si="2048"/>
        <v>0</v>
      </c>
      <c r="TC1340" s="62">
        <f t="shared" si="2048"/>
        <v>0</v>
      </c>
      <c r="TD1340" s="62">
        <f t="shared" si="2048"/>
        <v>2000000</v>
      </c>
      <c r="TE1340" s="62">
        <f t="shared" si="2048"/>
        <v>0</v>
      </c>
      <c r="TF1340" s="62">
        <f t="shared" si="2048"/>
        <v>0</v>
      </c>
      <c r="TG1340" s="62">
        <f t="shared" si="2048"/>
        <v>2000000</v>
      </c>
      <c r="TH1340" s="62">
        <f t="shared" si="2048"/>
        <v>2000000</v>
      </c>
      <c r="TN1340" s="62" t="s">
        <v>197</v>
      </c>
      <c r="TO1340" s="62" t="s">
        <v>1294</v>
      </c>
      <c r="TP1340" s="62">
        <f t="shared" ref="TP1340:TX1340" si="2049">TP1334</f>
        <v>0</v>
      </c>
      <c r="TQ1340" s="62">
        <f t="shared" si="2049"/>
        <v>0</v>
      </c>
      <c r="TR1340" s="62">
        <f t="shared" si="2049"/>
        <v>0</v>
      </c>
      <c r="TS1340" s="62">
        <f t="shared" si="2049"/>
        <v>0</v>
      </c>
      <c r="TT1340" s="62">
        <f t="shared" si="2049"/>
        <v>2000000</v>
      </c>
      <c r="TU1340" s="62">
        <f t="shared" si="2049"/>
        <v>0</v>
      </c>
      <c r="TV1340" s="62">
        <f t="shared" si="2049"/>
        <v>0</v>
      </c>
      <c r="TW1340" s="62">
        <f t="shared" si="2049"/>
        <v>2000000</v>
      </c>
      <c r="TX1340" s="62">
        <f t="shared" si="2049"/>
        <v>2000000</v>
      </c>
      <c r="UD1340" s="62" t="s">
        <v>197</v>
      </c>
      <c r="UE1340" s="62" t="s">
        <v>1294</v>
      </c>
      <c r="UF1340" s="62">
        <f t="shared" ref="UF1340:UN1340" si="2050">UF1334</f>
        <v>0</v>
      </c>
      <c r="UG1340" s="62">
        <f t="shared" si="2050"/>
        <v>0</v>
      </c>
      <c r="UH1340" s="62">
        <f t="shared" si="2050"/>
        <v>0</v>
      </c>
      <c r="UI1340" s="62">
        <f t="shared" si="2050"/>
        <v>0</v>
      </c>
      <c r="UJ1340" s="62">
        <f t="shared" si="2050"/>
        <v>2000000</v>
      </c>
      <c r="UK1340" s="62">
        <f t="shared" si="2050"/>
        <v>0</v>
      </c>
      <c r="UL1340" s="62">
        <f t="shared" si="2050"/>
        <v>0</v>
      </c>
      <c r="UM1340" s="62">
        <f t="shared" si="2050"/>
        <v>2000000</v>
      </c>
      <c r="UN1340" s="62">
        <f t="shared" si="2050"/>
        <v>2000000</v>
      </c>
      <c r="UT1340" s="62" t="s">
        <v>197</v>
      </c>
      <c r="UU1340" s="62" t="s">
        <v>1294</v>
      </c>
      <c r="UV1340" s="62">
        <f t="shared" ref="UV1340:VD1340" si="2051">UV1334</f>
        <v>0</v>
      </c>
      <c r="UW1340" s="62">
        <f t="shared" si="2051"/>
        <v>0</v>
      </c>
      <c r="UX1340" s="62">
        <f t="shared" si="2051"/>
        <v>0</v>
      </c>
      <c r="UY1340" s="62">
        <f t="shared" si="2051"/>
        <v>0</v>
      </c>
      <c r="UZ1340" s="62">
        <f t="shared" si="2051"/>
        <v>2000000</v>
      </c>
      <c r="VA1340" s="62">
        <f t="shared" si="2051"/>
        <v>0</v>
      </c>
      <c r="VB1340" s="62">
        <f t="shared" si="2051"/>
        <v>0</v>
      </c>
      <c r="VC1340" s="62">
        <f t="shared" si="2051"/>
        <v>2000000</v>
      </c>
      <c r="VD1340" s="62">
        <f t="shared" si="2051"/>
        <v>2000000</v>
      </c>
      <c r="VJ1340" s="62" t="s">
        <v>197</v>
      </c>
      <c r="VK1340" s="62" t="s">
        <v>1294</v>
      </c>
      <c r="VL1340" s="62">
        <f t="shared" ref="VL1340:VT1340" si="2052">VL1334</f>
        <v>0</v>
      </c>
      <c r="VM1340" s="62">
        <f t="shared" si="2052"/>
        <v>0</v>
      </c>
      <c r="VN1340" s="62">
        <f t="shared" si="2052"/>
        <v>0</v>
      </c>
      <c r="VO1340" s="62">
        <f t="shared" si="2052"/>
        <v>0</v>
      </c>
      <c r="VP1340" s="62">
        <f t="shared" si="2052"/>
        <v>2000000</v>
      </c>
      <c r="VQ1340" s="62">
        <f t="shared" si="2052"/>
        <v>0</v>
      </c>
      <c r="VR1340" s="62">
        <f t="shared" si="2052"/>
        <v>0</v>
      </c>
      <c r="VS1340" s="62">
        <f t="shared" si="2052"/>
        <v>2000000</v>
      </c>
      <c r="VT1340" s="62">
        <f t="shared" si="2052"/>
        <v>2000000</v>
      </c>
      <c r="VZ1340" s="62" t="s">
        <v>197</v>
      </c>
      <c r="WA1340" s="62" t="s">
        <v>1294</v>
      </c>
      <c r="WB1340" s="62">
        <f t="shared" ref="WB1340:WJ1340" si="2053">WB1334</f>
        <v>0</v>
      </c>
      <c r="WC1340" s="62">
        <f t="shared" si="2053"/>
        <v>0</v>
      </c>
      <c r="WD1340" s="62">
        <f t="shared" si="2053"/>
        <v>0</v>
      </c>
      <c r="WE1340" s="62">
        <f t="shared" si="2053"/>
        <v>0</v>
      </c>
      <c r="WF1340" s="62">
        <f t="shared" si="2053"/>
        <v>2000000</v>
      </c>
      <c r="WG1340" s="62">
        <f t="shared" si="2053"/>
        <v>0</v>
      </c>
      <c r="WH1340" s="62">
        <f t="shared" si="2053"/>
        <v>0</v>
      </c>
      <c r="WI1340" s="62">
        <f t="shared" si="2053"/>
        <v>2000000</v>
      </c>
      <c r="WJ1340" s="62">
        <f t="shared" si="2053"/>
        <v>2000000</v>
      </c>
      <c r="WP1340" s="62" t="s">
        <v>197</v>
      </c>
      <c r="WQ1340" s="62" t="s">
        <v>1294</v>
      </c>
      <c r="WR1340" s="62">
        <f t="shared" ref="WR1340:WZ1340" si="2054">WR1334</f>
        <v>0</v>
      </c>
      <c r="WS1340" s="62">
        <f t="shared" si="2054"/>
        <v>0</v>
      </c>
      <c r="WT1340" s="62">
        <f t="shared" si="2054"/>
        <v>0</v>
      </c>
      <c r="WU1340" s="62">
        <f t="shared" si="2054"/>
        <v>0</v>
      </c>
      <c r="WV1340" s="62">
        <f t="shared" si="2054"/>
        <v>2000000</v>
      </c>
      <c r="WW1340" s="62">
        <f t="shared" si="2054"/>
        <v>0</v>
      </c>
      <c r="WX1340" s="62">
        <f t="shared" si="2054"/>
        <v>0</v>
      </c>
      <c r="WY1340" s="62">
        <f t="shared" si="2054"/>
        <v>2000000</v>
      </c>
      <c r="WZ1340" s="62">
        <f t="shared" si="2054"/>
        <v>2000000</v>
      </c>
      <c r="XF1340" s="62" t="s">
        <v>197</v>
      </c>
      <c r="XG1340" s="62" t="s">
        <v>1294</v>
      </c>
      <c r="XH1340" s="62">
        <f t="shared" ref="XH1340:XP1340" si="2055">XH1334</f>
        <v>0</v>
      </c>
      <c r="XI1340" s="62">
        <f t="shared" si="2055"/>
        <v>0</v>
      </c>
      <c r="XJ1340" s="62">
        <f t="shared" si="2055"/>
        <v>0</v>
      </c>
      <c r="XK1340" s="62">
        <f t="shared" si="2055"/>
        <v>0</v>
      </c>
      <c r="XL1340" s="62">
        <f t="shared" si="2055"/>
        <v>2000000</v>
      </c>
      <c r="XM1340" s="62">
        <f t="shared" si="2055"/>
        <v>0</v>
      </c>
      <c r="XN1340" s="62">
        <f t="shared" si="2055"/>
        <v>0</v>
      </c>
      <c r="XO1340" s="62">
        <f t="shared" si="2055"/>
        <v>2000000</v>
      </c>
      <c r="XP1340" s="62">
        <f t="shared" si="2055"/>
        <v>2000000</v>
      </c>
      <c r="XV1340" s="62" t="s">
        <v>197</v>
      </c>
      <c r="XW1340" s="62" t="s">
        <v>1294</v>
      </c>
      <c r="XX1340" s="62">
        <f t="shared" ref="XX1340:YF1340" si="2056">XX1334</f>
        <v>0</v>
      </c>
      <c r="XY1340" s="62">
        <f t="shared" si="2056"/>
        <v>0</v>
      </c>
      <c r="XZ1340" s="62">
        <f t="shared" si="2056"/>
        <v>0</v>
      </c>
      <c r="YA1340" s="62">
        <f t="shared" si="2056"/>
        <v>0</v>
      </c>
      <c r="YB1340" s="62">
        <f t="shared" si="2056"/>
        <v>2000000</v>
      </c>
      <c r="YC1340" s="62">
        <f t="shared" si="2056"/>
        <v>0</v>
      </c>
      <c r="YD1340" s="62">
        <f t="shared" si="2056"/>
        <v>0</v>
      </c>
      <c r="YE1340" s="62">
        <f t="shared" si="2056"/>
        <v>2000000</v>
      </c>
      <c r="YF1340" s="62">
        <f t="shared" si="2056"/>
        <v>2000000</v>
      </c>
      <c r="YL1340" s="62" t="s">
        <v>197</v>
      </c>
      <c r="YM1340" s="62" t="s">
        <v>1294</v>
      </c>
      <c r="YN1340" s="62">
        <f t="shared" ref="YN1340:YV1340" si="2057">YN1334</f>
        <v>0</v>
      </c>
      <c r="YO1340" s="62">
        <f t="shared" si="2057"/>
        <v>0</v>
      </c>
      <c r="YP1340" s="62">
        <f t="shared" si="2057"/>
        <v>0</v>
      </c>
      <c r="YQ1340" s="62">
        <f t="shared" si="2057"/>
        <v>0</v>
      </c>
      <c r="YR1340" s="62">
        <f t="shared" si="2057"/>
        <v>2000000</v>
      </c>
      <c r="YS1340" s="62">
        <f t="shared" si="2057"/>
        <v>0</v>
      </c>
      <c r="YT1340" s="62">
        <f t="shared" si="2057"/>
        <v>0</v>
      </c>
      <c r="YU1340" s="62">
        <f t="shared" si="2057"/>
        <v>2000000</v>
      </c>
      <c r="YV1340" s="62">
        <f t="shared" si="2057"/>
        <v>2000000</v>
      </c>
      <c r="ZB1340" s="62" t="s">
        <v>197</v>
      </c>
      <c r="ZC1340" s="62" t="s">
        <v>1294</v>
      </c>
      <c r="ZD1340" s="62">
        <f t="shared" ref="ZD1340:ZL1340" si="2058">ZD1334</f>
        <v>0</v>
      </c>
      <c r="ZE1340" s="62">
        <f t="shared" si="2058"/>
        <v>0</v>
      </c>
      <c r="ZF1340" s="62">
        <f t="shared" si="2058"/>
        <v>0</v>
      </c>
      <c r="ZG1340" s="62">
        <f t="shared" si="2058"/>
        <v>0</v>
      </c>
      <c r="ZH1340" s="62">
        <f t="shared" si="2058"/>
        <v>2000000</v>
      </c>
      <c r="ZI1340" s="62">
        <f t="shared" si="2058"/>
        <v>0</v>
      </c>
      <c r="ZJ1340" s="62">
        <f t="shared" si="2058"/>
        <v>0</v>
      </c>
      <c r="ZK1340" s="62">
        <f t="shared" si="2058"/>
        <v>2000000</v>
      </c>
      <c r="ZL1340" s="62">
        <f t="shared" si="2058"/>
        <v>2000000</v>
      </c>
      <c r="ZR1340" s="62" t="s">
        <v>197</v>
      </c>
      <c r="ZS1340" s="62" t="s">
        <v>1294</v>
      </c>
      <c r="ZT1340" s="62">
        <f t="shared" ref="ZT1340:AAB1340" si="2059">ZT1334</f>
        <v>0</v>
      </c>
      <c r="ZU1340" s="62">
        <f t="shared" si="2059"/>
        <v>0</v>
      </c>
      <c r="ZV1340" s="62">
        <f t="shared" si="2059"/>
        <v>0</v>
      </c>
      <c r="ZW1340" s="62">
        <f t="shared" si="2059"/>
        <v>0</v>
      </c>
      <c r="ZX1340" s="62">
        <f t="shared" si="2059"/>
        <v>2000000</v>
      </c>
      <c r="ZY1340" s="62">
        <f t="shared" si="2059"/>
        <v>0</v>
      </c>
      <c r="ZZ1340" s="62">
        <f t="shared" si="2059"/>
        <v>0</v>
      </c>
      <c r="AAA1340" s="62">
        <f t="shared" si="2059"/>
        <v>2000000</v>
      </c>
      <c r="AAB1340" s="62">
        <f t="shared" si="2059"/>
        <v>2000000</v>
      </c>
      <c r="AAH1340" s="62" t="s">
        <v>197</v>
      </c>
      <c r="AAI1340" s="62" t="s">
        <v>1294</v>
      </c>
      <c r="AAJ1340" s="62">
        <f t="shared" ref="AAJ1340:AAR1340" si="2060">AAJ1334</f>
        <v>0</v>
      </c>
      <c r="AAK1340" s="62">
        <f t="shared" si="2060"/>
        <v>0</v>
      </c>
      <c r="AAL1340" s="62">
        <f t="shared" si="2060"/>
        <v>0</v>
      </c>
      <c r="AAM1340" s="62">
        <f t="shared" si="2060"/>
        <v>0</v>
      </c>
      <c r="AAN1340" s="62">
        <f t="shared" si="2060"/>
        <v>2000000</v>
      </c>
      <c r="AAO1340" s="62">
        <f t="shared" si="2060"/>
        <v>0</v>
      </c>
      <c r="AAP1340" s="62">
        <f t="shared" si="2060"/>
        <v>0</v>
      </c>
      <c r="AAQ1340" s="62">
        <f t="shared" si="2060"/>
        <v>2000000</v>
      </c>
      <c r="AAR1340" s="62">
        <f t="shared" si="2060"/>
        <v>2000000</v>
      </c>
      <c r="AAX1340" s="62" t="s">
        <v>197</v>
      </c>
      <c r="AAY1340" s="62" t="s">
        <v>1294</v>
      </c>
      <c r="AAZ1340" s="62">
        <f t="shared" ref="AAZ1340:ABH1340" si="2061">AAZ1334</f>
        <v>0</v>
      </c>
      <c r="ABA1340" s="62">
        <f t="shared" si="2061"/>
        <v>0</v>
      </c>
      <c r="ABB1340" s="62">
        <f t="shared" si="2061"/>
        <v>0</v>
      </c>
      <c r="ABC1340" s="62">
        <f t="shared" si="2061"/>
        <v>0</v>
      </c>
      <c r="ABD1340" s="62">
        <f t="shared" si="2061"/>
        <v>2000000</v>
      </c>
      <c r="ABE1340" s="62">
        <f t="shared" si="2061"/>
        <v>0</v>
      </c>
      <c r="ABF1340" s="62">
        <f t="shared" si="2061"/>
        <v>0</v>
      </c>
      <c r="ABG1340" s="62">
        <f t="shared" si="2061"/>
        <v>2000000</v>
      </c>
      <c r="ABH1340" s="62">
        <f t="shared" si="2061"/>
        <v>2000000</v>
      </c>
      <c r="ABN1340" s="62" t="s">
        <v>197</v>
      </c>
      <c r="ABO1340" s="62" t="s">
        <v>1294</v>
      </c>
      <c r="ABP1340" s="62">
        <f t="shared" ref="ABP1340:ABX1340" si="2062">ABP1334</f>
        <v>0</v>
      </c>
      <c r="ABQ1340" s="62">
        <f t="shared" si="2062"/>
        <v>0</v>
      </c>
      <c r="ABR1340" s="62">
        <f t="shared" si="2062"/>
        <v>0</v>
      </c>
      <c r="ABS1340" s="62">
        <f t="shared" si="2062"/>
        <v>0</v>
      </c>
      <c r="ABT1340" s="62">
        <f t="shared" si="2062"/>
        <v>2000000</v>
      </c>
      <c r="ABU1340" s="62">
        <f t="shared" si="2062"/>
        <v>0</v>
      </c>
      <c r="ABV1340" s="62">
        <f t="shared" si="2062"/>
        <v>0</v>
      </c>
      <c r="ABW1340" s="62">
        <f t="shared" si="2062"/>
        <v>2000000</v>
      </c>
      <c r="ABX1340" s="62">
        <f t="shared" si="2062"/>
        <v>2000000</v>
      </c>
      <c r="ACD1340" s="62" t="s">
        <v>197</v>
      </c>
      <c r="ACE1340" s="62" t="s">
        <v>1294</v>
      </c>
      <c r="ACF1340" s="62">
        <f t="shared" ref="ACF1340:ACN1340" si="2063">ACF1334</f>
        <v>0</v>
      </c>
      <c r="ACG1340" s="62">
        <f t="shared" si="2063"/>
        <v>0</v>
      </c>
      <c r="ACH1340" s="62">
        <f t="shared" si="2063"/>
        <v>0</v>
      </c>
      <c r="ACI1340" s="62">
        <f t="shared" si="2063"/>
        <v>0</v>
      </c>
      <c r="ACJ1340" s="62">
        <f t="shared" si="2063"/>
        <v>2000000</v>
      </c>
      <c r="ACK1340" s="62">
        <f t="shared" si="2063"/>
        <v>0</v>
      </c>
      <c r="ACL1340" s="62">
        <f t="shared" si="2063"/>
        <v>0</v>
      </c>
      <c r="ACM1340" s="62">
        <f t="shared" si="2063"/>
        <v>2000000</v>
      </c>
      <c r="ACN1340" s="62">
        <f t="shared" si="2063"/>
        <v>2000000</v>
      </c>
      <c r="ACT1340" s="62" t="s">
        <v>197</v>
      </c>
      <c r="ACU1340" s="62" t="s">
        <v>1294</v>
      </c>
      <c r="ACV1340" s="62">
        <f t="shared" ref="ACV1340:ADD1340" si="2064">ACV1334</f>
        <v>0</v>
      </c>
      <c r="ACW1340" s="62">
        <f t="shared" si="2064"/>
        <v>0</v>
      </c>
      <c r="ACX1340" s="62">
        <f t="shared" si="2064"/>
        <v>0</v>
      </c>
      <c r="ACY1340" s="62">
        <f t="shared" si="2064"/>
        <v>0</v>
      </c>
      <c r="ACZ1340" s="62">
        <f t="shared" si="2064"/>
        <v>2000000</v>
      </c>
      <c r="ADA1340" s="62">
        <f t="shared" si="2064"/>
        <v>0</v>
      </c>
      <c r="ADB1340" s="62">
        <f t="shared" si="2064"/>
        <v>0</v>
      </c>
      <c r="ADC1340" s="62">
        <f t="shared" si="2064"/>
        <v>2000000</v>
      </c>
      <c r="ADD1340" s="62">
        <f t="shared" si="2064"/>
        <v>2000000</v>
      </c>
      <c r="ADJ1340" s="62" t="s">
        <v>197</v>
      </c>
      <c r="ADK1340" s="62" t="s">
        <v>1294</v>
      </c>
      <c r="ADL1340" s="62">
        <f t="shared" ref="ADL1340:ADT1340" si="2065">ADL1334</f>
        <v>0</v>
      </c>
      <c r="ADM1340" s="62">
        <f t="shared" si="2065"/>
        <v>0</v>
      </c>
      <c r="ADN1340" s="62">
        <f t="shared" si="2065"/>
        <v>0</v>
      </c>
      <c r="ADO1340" s="62">
        <f t="shared" si="2065"/>
        <v>0</v>
      </c>
      <c r="ADP1340" s="62">
        <f t="shared" si="2065"/>
        <v>2000000</v>
      </c>
      <c r="ADQ1340" s="62">
        <f t="shared" si="2065"/>
        <v>0</v>
      </c>
      <c r="ADR1340" s="62">
        <f t="shared" si="2065"/>
        <v>0</v>
      </c>
      <c r="ADS1340" s="62">
        <f t="shared" si="2065"/>
        <v>2000000</v>
      </c>
      <c r="ADT1340" s="62">
        <f t="shared" si="2065"/>
        <v>2000000</v>
      </c>
      <c r="ADZ1340" s="62" t="s">
        <v>197</v>
      </c>
      <c r="AEA1340" s="62" t="s">
        <v>1294</v>
      </c>
      <c r="AEB1340" s="62">
        <f t="shared" ref="AEB1340:AEJ1340" si="2066">AEB1334</f>
        <v>0</v>
      </c>
      <c r="AEC1340" s="62">
        <f t="shared" si="2066"/>
        <v>0</v>
      </c>
      <c r="AED1340" s="62">
        <f t="shared" si="2066"/>
        <v>0</v>
      </c>
      <c r="AEE1340" s="62">
        <f t="shared" si="2066"/>
        <v>0</v>
      </c>
      <c r="AEF1340" s="62">
        <f t="shared" si="2066"/>
        <v>2000000</v>
      </c>
      <c r="AEG1340" s="62">
        <f t="shared" si="2066"/>
        <v>0</v>
      </c>
      <c r="AEH1340" s="62">
        <f t="shared" si="2066"/>
        <v>0</v>
      </c>
      <c r="AEI1340" s="62">
        <f t="shared" si="2066"/>
        <v>2000000</v>
      </c>
      <c r="AEJ1340" s="62">
        <f t="shared" si="2066"/>
        <v>2000000</v>
      </c>
      <c r="AEP1340" s="62" t="s">
        <v>197</v>
      </c>
      <c r="AEQ1340" s="62" t="s">
        <v>1294</v>
      </c>
      <c r="AER1340" s="62">
        <f t="shared" ref="AER1340:AEZ1340" si="2067">AER1334</f>
        <v>0</v>
      </c>
      <c r="AES1340" s="62">
        <f t="shared" si="2067"/>
        <v>0</v>
      </c>
      <c r="AET1340" s="62">
        <f t="shared" si="2067"/>
        <v>0</v>
      </c>
      <c r="AEU1340" s="62">
        <f t="shared" si="2067"/>
        <v>0</v>
      </c>
      <c r="AEV1340" s="62">
        <f t="shared" si="2067"/>
        <v>2000000</v>
      </c>
      <c r="AEW1340" s="62">
        <f t="shared" si="2067"/>
        <v>0</v>
      </c>
      <c r="AEX1340" s="62">
        <f t="shared" si="2067"/>
        <v>0</v>
      </c>
      <c r="AEY1340" s="62">
        <f t="shared" si="2067"/>
        <v>2000000</v>
      </c>
      <c r="AEZ1340" s="62">
        <f t="shared" si="2067"/>
        <v>2000000</v>
      </c>
      <c r="AFF1340" s="62" t="s">
        <v>197</v>
      </c>
      <c r="AFG1340" s="62" t="s">
        <v>1294</v>
      </c>
      <c r="AFH1340" s="62">
        <f t="shared" ref="AFH1340:AFP1340" si="2068">AFH1334</f>
        <v>0</v>
      </c>
      <c r="AFI1340" s="62">
        <f t="shared" si="2068"/>
        <v>0</v>
      </c>
      <c r="AFJ1340" s="62">
        <f t="shared" si="2068"/>
        <v>0</v>
      </c>
      <c r="AFK1340" s="62">
        <f t="shared" si="2068"/>
        <v>0</v>
      </c>
      <c r="AFL1340" s="62">
        <f t="shared" si="2068"/>
        <v>2000000</v>
      </c>
      <c r="AFM1340" s="62">
        <f t="shared" si="2068"/>
        <v>0</v>
      </c>
      <c r="AFN1340" s="62">
        <f t="shared" si="2068"/>
        <v>0</v>
      </c>
      <c r="AFO1340" s="62">
        <f t="shared" si="2068"/>
        <v>2000000</v>
      </c>
      <c r="AFP1340" s="62">
        <f t="shared" si="2068"/>
        <v>2000000</v>
      </c>
      <c r="AFV1340" s="62" t="s">
        <v>197</v>
      </c>
      <c r="AFW1340" s="62" t="s">
        <v>1294</v>
      </c>
      <c r="AFX1340" s="62">
        <f t="shared" ref="AFX1340:AGF1340" si="2069">AFX1334</f>
        <v>0</v>
      </c>
      <c r="AFY1340" s="62">
        <f t="shared" si="2069"/>
        <v>0</v>
      </c>
      <c r="AFZ1340" s="62">
        <f t="shared" si="2069"/>
        <v>0</v>
      </c>
      <c r="AGA1340" s="62">
        <f t="shared" si="2069"/>
        <v>0</v>
      </c>
      <c r="AGB1340" s="62">
        <f t="shared" si="2069"/>
        <v>2000000</v>
      </c>
      <c r="AGC1340" s="62">
        <f t="shared" si="2069"/>
        <v>0</v>
      </c>
      <c r="AGD1340" s="62">
        <f t="shared" si="2069"/>
        <v>0</v>
      </c>
      <c r="AGE1340" s="62">
        <f t="shared" si="2069"/>
        <v>2000000</v>
      </c>
      <c r="AGF1340" s="62">
        <f t="shared" si="2069"/>
        <v>2000000</v>
      </c>
      <c r="AGL1340" s="62" t="s">
        <v>197</v>
      </c>
      <c r="AGM1340" s="62" t="s">
        <v>1294</v>
      </c>
      <c r="AGN1340" s="62">
        <f t="shared" ref="AGN1340:AGV1340" si="2070">AGN1334</f>
        <v>0</v>
      </c>
      <c r="AGO1340" s="62">
        <f t="shared" si="2070"/>
        <v>0</v>
      </c>
      <c r="AGP1340" s="62">
        <f t="shared" si="2070"/>
        <v>0</v>
      </c>
      <c r="AGQ1340" s="62">
        <f t="shared" si="2070"/>
        <v>0</v>
      </c>
      <c r="AGR1340" s="62">
        <f t="shared" si="2070"/>
        <v>2000000</v>
      </c>
      <c r="AGS1340" s="62">
        <f t="shared" si="2070"/>
        <v>0</v>
      </c>
      <c r="AGT1340" s="62">
        <f t="shared" si="2070"/>
        <v>0</v>
      </c>
      <c r="AGU1340" s="62">
        <f t="shared" si="2070"/>
        <v>2000000</v>
      </c>
      <c r="AGV1340" s="62">
        <f t="shared" si="2070"/>
        <v>2000000</v>
      </c>
      <c r="AHB1340" s="62" t="s">
        <v>197</v>
      </c>
      <c r="AHC1340" s="62" t="s">
        <v>1294</v>
      </c>
      <c r="AHD1340" s="62">
        <f t="shared" ref="AHD1340:AHL1340" si="2071">AHD1334</f>
        <v>0</v>
      </c>
      <c r="AHE1340" s="62">
        <f t="shared" si="2071"/>
        <v>0</v>
      </c>
      <c r="AHF1340" s="62">
        <f t="shared" si="2071"/>
        <v>0</v>
      </c>
      <c r="AHG1340" s="62">
        <f t="shared" si="2071"/>
        <v>0</v>
      </c>
      <c r="AHH1340" s="62">
        <f t="shared" si="2071"/>
        <v>2000000</v>
      </c>
      <c r="AHI1340" s="62">
        <f t="shared" si="2071"/>
        <v>0</v>
      </c>
      <c r="AHJ1340" s="62">
        <f t="shared" si="2071"/>
        <v>0</v>
      </c>
      <c r="AHK1340" s="62">
        <f t="shared" si="2071"/>
        <v>2000000</v>
      </c>
      <c r="AHL1340" s="62">
        <f t="shared" si="2071"/>
        <v>2000000</v>
      </c>
      <c r="AHR1340" s="62" t="s">
        <v>197</v>
      </c>
      <c r="AHS1340" s="62" t="s">
        <v>1294</v>
      </c>
      <c r="AHT1340" s="62">
        <f t="shared" ref="AHT1340:AIB1340" si="2072">AHT1334</f>
        <v>0</v>
      </c>
      <c r="AHU1340" s="62">
        <f t="shared" si="2072"/>
        <v>0</v>
      </c>
      <c r="AHV1340" s="62">
        <f t="shared" si="2072"/>
        <v>0</v>
      </c>
      <c r="AHW1340" s="62">
        <f t="shared" si="2072"/>
        <v>0</v>
      </c>
      <c r="AHX1340" s="62">
        <f t="shared" si="2072"/>
        <v>2000000</v>
      </c>
      <c r="AHY1340" s="62">
        <f t="shared" si="2072"/>
        <v>0</v>
      </c>
      <c r="AHZ1340" s="62">
        <f t="shared" si="2072"/>
        <v>0</v>
      </c>
      <c r="AIA1340" s="62">
        <f t="shared" si="2072"/>
        <v>2000000</v>
      </c>
      <c r="AIB1340" s="62">
        <f t="shared" si="2072"/>
        <v>2000000</v>
      </c>
      <c r="AIH1340" s="62" t="s">
        <v>197</v>
      </c>
      <c r="AII1340" s="62" t="s">
        <v>1294</v>
      </c>
      <c r="AIJ1340" s="62">
        <f t="shared" ref="AIJ1340:AIR1340" si="2073">AIJ1334</f>
        <v>0</v>
      </c>
      <c r="AIK1340" s="62">
        <f t="shared" si="2073"/>
        <v>0</v>
      </c>
      <c r="AIL1340" s="62">
        <f t="shared" si="2073"/>
        <v>0</v>
      </c>
      <c r="AIM1340" s="62">
        <f t="shared" si="2073"/>
        <v>0</v>
      </c>
      <c r="AIN1340" s="62">
        <f t="shared" si="2073"/>
        <v>2000000</v>
      </c>
      <c r="AIO1340" s="62">
        <f t="shared" si="2073"/>
        <v>0</v>
      </c>
      <c r="AIP1340" s="62">
        <f t="shared" si="2073"/>
        <v>0</v>
      </c>
      <c r="AIQ1340" s="62">
        <f t="shared" si="2073"/>
        <v>2000000</v>
      </c>
      <c r="AIR1340" s="62">
        <f t="shared" si="2073"/>
        <v>2000000</v>
      </c>
      <c r="AIX1340" s="62" t="s">
        <v>197</v>
      </c>
      <c r="AIY1340" s="62" t="s">
        <v>1294</v>
      </c>
      <c r="AIZ1340" s="62">
        <f t="shared" ref="AIZ1340:AJH1340" si="2074">AIZ1334</f>
        <v>0</v>
      </c>
      <c r="AJA1340" s="62">
        <f t="shared" si="2074"/>
        <v>0</v>
      </c>
      <c r="AJB1340" s="62">
        <f t="shared" si="2074"/>
        <v>0</v>
      </c>
      <c r="AJC1340" s="62">
        <f t="shared" si="2074"/>
        <v>0</v>
      </c>
      <c r="AJD1340" s="62">
        <f t="shared" si="2074"/>
        <v>2000000</v>
      </c>
      <c r="AJE1340" s="62">
        <f t="shared" si="2074"/>
        <v>0</v>
      </c>
      <c r="AJF1340" s="62">
        <f t="shared" si="2074"/>
        <v>0</v>
      </c>
      <c r="AJG1340" s="62">
        <f t="shared" si="2074"/>
        <v>2000000</v>
      </c>
      <c r="AJH1340" s="62">
        <f t="shared" si="2074"/>
        <v>2000000</v>
      </c>
      <c r="AJN1340" s="62" t="s">
        <v>197</v>
      </c>
      <c r="AJO1340" s="62" t="s">
        <v>1294</v>
      </c>
      <c r="AJP1340" s="62">
        <f t="shared" ref="AJP1340:AJX1340" si="2075">AJP1334</f>
        <v>0</v>
      </c>
      <c r="AJQ1340" s="62">
        <f t="shared" si="2075"/>
        <v>0</v>
      </c>
      <c r="AJR1340" s="62">
        <f t="shared" si="2075"/>
        <v>0</v>
      </c>
      <c r="AJS1340" s="62">
        <f t="shared" si="2075"/>
        <v>0</v>
      </c>
      <c r="AJT1340" s="62">
        <f t="shared" si="2075"/>
        <v>2000000</v>
      </c>
      <c r="AJU1340" s="62">
        <f t="shared" si="2075"/>
        <v>0</v>
      </c>
      <c r="AJV1340" s="62">
        <f t="shared" si="2075"/>
        <v>0</v>
      </c>
      <c r="AJW1340" s="62">
        <f t="shared" si="2075"/>
        <v>2000000</v>
      </c>
      <c r="AJX1340" s="62">
        <f t="shared" si="2075"/>
        <v>2000000</v>
      </c>
      <c r="AKD1340" s="62" t="s">
        <v>197</v>
      </c>
      <c r="AKE1340" s="62" t="s">
        <v>1294</v>
      </c>
      <c r="AKF1340" s="62">
        <f t="shared" ref="AKF1340:AKN1340" si="2076">AKF1334</f>
        <v>0</v>
      </c>
      <c r="AKG1340" s="62">
        <f t="shared" si="2076"/>
        <v>0</v>
      </c>
      <c r="AKH1340" s="62">
        <f t="shared" si="2076"/>
        <v>0</v>
      </c>
      <c r="AKI1340" s="62">
        <f t="shared" si="2076"/>
        <v>0</v>
      </c>
      <c r="AKJ1340" s="62">
        <f t="shared" si="2076"/>
        <v>2000000</v>
      </c>
      <c r="AKK1340" s="62">
        <f t="shared" si="2076"/>
        <v>0</v>
      </c>
      <c r="AKL1340" s="62">
        <f t="shared" si="2076"/>
        <v>0</v>
      </c>
      <c r="AKM1340" s="62">
        <f t="shared" si="2076"/>
        <v>2000000</v>
      </c>
      <c r="AKN1340" s="62">
        <f t="shared" si="2076"/>
        <v>2000000</v>
      </c>
      <c r="AKT1340" s="62" t="s">
        <v>197</v>
      </c>
      <c r="AKU1340" s="62" t="s">
        <v>1294</v>
      </c>
      <c r="AKV1340" s="62">
        <f t="shared" ref="AKV1340:ALD1340" si="2077">AKV1334</f>
        <v>0</v>
      </c>
      <c r="AKW1340" s="62">
        <f t="shared" si="2077"/>
        <v>0</v>
      </c>
      <c r="AKX1340" s="62">
        <f t="shared" si="2077"/>
        <v>0</v>
      </c>
      <c r="AKY1340" s="62">
        <f t="shared" si="2077"/>
        <v>0</v>
      </c>
      <c r="AKZ1340" s="62">
        <f t="shared" si="2077"/>
        <v>2000000</v>
      </c>
      <c r="ALA1340" s="62">
        <f t="shared" si="2077"/>
        <v>0</v>
      </c>
      <c r="ALB1340" s="62">
        <f t="shared" si="2077"/>
        <v>0</v>
      </c>
      <c r="ALC1340" s="62">
        <f t="shared" si="2077"/>
        <v>2000000</v>
      </c>
      <c r="ALD1340" s="62">
        <f t="shared" si="2077"/>
        <v>2000000</v>
      </c>
      <c r="ALJ1340" s="62" t="s">
        <v>197</v>
      </c>
      <c r="ALK1340" s="62" t="s">
        <v>1294</v>
      </c>
      <c r="ALL1340" s="62">
        <f t="shared" ref="ALL1340:ALT1340" si="2078">ALL1334</f>
        <v>0</v>
      </c>
      <c r="ALM1340" s="62">
        <f t="shared" si="2078"/>
        <v>0</v>
      </c>
      <c r="ALN1340" s="62">
        <f t="shared" si="2078"/>
        <v>0</v>
      </c>
      <c r="ALO1340" s="62">
        <f t="shared" si="2078"/>
        <v>0</v>
      </c>
      <c r="ALP1340" s="62">
        <f t="shared" si="2078"/>
        <v>2000000</v>
      </c>
      <c r="ALQ1340" s="62">
        <f t="shared" si="2078"/>
        <v>0</v>
      </c>
      <c r="ALR1340" s="62">
        <f t="shared" si="2078"/>
        <v>0</v>
      </c>
      <c r="ALS1340" s="62">
        <f t="shared" si="2078"/>
        <v>2000000</v>
      </c>
      <c r="ALT1340" s="62">
        <f t="shared" si="2078"/>
        <v>2000000</v>
      </c>
      <c r="ALZ1340" s="62" t="s">
        <v>197</v>
      </c>
      <c r="AMA1340" s="62" t="s">
        <v>1294</v>
      </c>
      <c r="AMB1340" s="62">
        <f>AMB1334</f>
        <v>0</v>
      </c>
      <c r="AMC1340" s="62">
        <f>AMC1334</f>
        <v>0</v>
      </c>
      <c r="AMD1340" s="62">
        <f>AMD1334</f>
        <v>0</v>
      </c>
      <c r="AME1340" s="62">
        <f>AME1334</f>
        <v>0</v>
      </c>
      <c r="AMF1340" s="62">
        <f>AMF1334</f>
        <v>2000000</v>
      </c>
      <c r="AMG1340" s="62">
        <f>AMG1334</f>
        <v>0</v>
      </c>
      <c r="AMH1340" s="62">
        <f>AMH1334</f>
        <v>0</v>
      </c>
      <c r="AMI1340" s="62">
        <f>AMI1334</f>
        <v>2000000</v>
      </c>
      <c r="AMJ1340" s="62">
        <f>AMJ1334</f>
        <v>2000000</v>
      </c>
      <c r="AMP1340" s="62" t="s">
        <v>197</v>
      </c>
      <c r="AMQ1340" s="62" t="s">
        <v>1294</v>
      </c>
      <c r="AMR1340" s="62">
        <f t="shared" ref="AMR1340:AMZ1340" si="2079">AMR1334</f>
        <v>0</v>
      </c>
      <c r="AMS1340" s="62">
        <f t="shared" si="2079"/>
        <v>0</v>
      </c>
      <c r="AMT1340" s="62">
        <f t="shared" si="2079"/>
        <v>0</v>
      </c>
      <c r="AMU1340" s="62">
        <f t="shared" si="2079"/>
        <v>0</v>
      </c>
      <c r="AMV1340" s="62">
        <f t="shared" si="2079"/>
        <v>2000000</v>
      </c>
      <c r="AMW1340" s="62">
        <f t="shared" si="2079"/>
        <v>0</v>
      </c>
      <c r="AMX1340" s="62">
        <f t="shared" si="2079"/>
        <v>0</v>
      </c>
      <c r="AMY1340" s="62">
        <f t="shared" si="2079"/>
        <v>2000000</v>
      </c>
      <c r="AMZ1340" s="62">
        <f t="shared" si="2079"/>
        <v>2000000</v>
      </c>
      <c r="ANF1340" s="62" t="s">
        <v>197</v>
      </c>
      <c r="ANG1340" s="62" t="s">
        <v>1294</v>
      </c>
      <c r="ANH1340" s="62">
        <f t="shared" ref="ANH1340:ANP1340" si="2080">ANH1334</f>
        <v>0</v>
      </c>
      <c r="ANI1340" s="62">
        <f t="shared" si="2080"/>
        <v>0</v>
      </c>
      <c r="ANJ1340" s="62">
        <f t="shared" si="2080"/>
        <v>0</v>
      </c>
      <c r="ANK1340" s="62">
        <f t="shared" si="2080"/>
        <v>0</v>
      </c>
      <c r="ANL1340" s="62">
        <f t="shared" si="2080"/>
        <v>2000000</v>
      </c>
      <c r="ANM1340" s="62">
        <f t="shared" si="2080"/>
        <v>0</v>
      </c>
      <c r="ANN1340" s="62">
        <f t="shared" si="2080"/>
        <v>0</v>
      </c>
      <c r="ANO1340" s="62">
        <f t="shared" si="2080"/>
        <v>2000000</v>
      </c>
      <c r="ANP1340" s="62">
        <f t="shared" si="2080"/>
        <v>2000000</v>
      </c>
      <c r="ANV1340" s="62" t="s">
        <v>197</v>
      </c>
      <c r="ANW1340" s="62" t="s">
        <v>1294</v>
      </c>
      <c r="ANX1340" s="62">
        <f t="shared" ref="ANX1340:AOF1340" si="2081">ANX1334</f>
        <v>0</v>
      </c>
      <c r="ANY1340" s="62">
        <f t="shared" si="2081"/>
        <v>0</v>
      </c>
      <c r="ANZ1340" s="62">
        <f t="shared" si="2081"/>
        <v>0</v>
      </c>
      <c r="AOA1340" s="62">
        <f t="shared" si="2081"/>
        <v>0</v>
      </c>
      <c r="AOB1340" s="62">
        <f t="shared" si="2081"/>
        <v>2000000</v>
      </c>
      <c r="AOC1340" s="62">
        <f t="shared" si="2081"/>
        <v>0</v>
      </c>
      <c r="AOD1340" s="62">
        <f t="shared" si="2081"/>
        <v>0</v>
      </c>
      <c r="AOE1340" s="62">
        <f t="shared" si="2081"/>
        <v>2000000</v>
      </c>
      <c r="AOF1340" s="62">
        <f t="shared" si="2081"/>
        <v>2000000</v>
      </c>
      <c r="AOL1340" s="62" t="s">
        <v>197</v>
      </c>
      <c r="AOM1340" s="62" t="s">
        <v>1294</v>
      </c>
      <c r="AON1340" s="62">
        <f t="shared" ref="AON1340:AOV1340" si="2082">AON1334</f>
        <v>0</v>
      </c>
      <c r="AOO1340" s="62">
        <f t="shared" si="2082"/>
        <v>0</v>
      </c>
      <c r="AOP1340" s="62">
        <f t="shared" si="2082"/>
        <v>0</v>
      </c>
      <c r="AOQ1340" s="62">
        <f t="shared" si="2082"/>
        <v>0</v>
      </c>
      <c r="AOR1340" s="62">
        <f t="shared" si="2082"/>
        <v>2000000</v>
      </c>
      <c r="AOS1340" s="62">
        <f t="shared" si="2082"/>
        <v>0</v>
      </c>
      <c r="AOT1340" s="62">
        <f t="shared" si="2082"/>
        <v>0</v>
      </c>
      <c r="AOU1340" s="62">
        <f t="shared" si="2082"/>
        <v>2000000</v>
      </c>
      <c r="AOV1340" s="62">
        <f t="shared" si="2082"/>
        <v>2000000</v>
      </c>
      <c r="APB1340" s="62" t="s">
        <v>197</v>
      </c>
      <c r="APC1340" s="62" t="s">
        <v>1294</v>
      </c>
      <c r="APD1340" s="62">
        <f t="shared" ref="APD1340:APL1340" si="2083">APD1334</f>
        <v>0</v>
      </c>
      <c r="APE1340" s="62">
        <f t="shared" si="2083"/>
        <v>0</v>
      </c>
      <c r="APF1340" s="62">
        <f t="shared" si="2083"/>
        <v>0</v>
      </c>
      <c r="APG1340" s="62">
        <f t="shared" si="2083"/>
        <v>0</v>
      </c>
      <c r="APH1340" s="62">
        <f t="shared" si="2083"/>
        <v>2000000</v>
      </c>
      <c r="API1340" s="62">
        <f t="shared" si="2083"/>
        <v>0</v>
      </c>
      <c r="APJ1340" s="62">
        <f t="shared" si="2083"/>
        <v>0</v>
      </c>
      <c r="APK1340" s="62">
        <f t="shared" si="2083"/>
        <v>2000000</v>
      </c>
      <c r="APL1340" s="62">
        <f t="shared" si="2083"/>
        <v>2000000</v>
      </c>
      <c r="APR1340" s="62" t="s">
        <v>197</v>
      </c>
      <c r="APS1340" s="62" t="s">
        <v>1294</v>
      </c>
      <c r="APT1340" s="62">
        <f t="shared" ref="APT1340:AQB1340" si="2084">APT1334</f>
        <v>0</v>
      </c>
      <c r="APU1340" s="62">
        <f t="shared" si="2084"/>
        <v>0</v>
      </c>
      <c r="APV1340" s="62">
        <f t="shared" si="2084"/>
        <v>0</v>
      </c>
      <c r="APW1340" s="62">
        <f t="shared" si="2084"/>
        <v>0</v>
      </c>
      <c r="APX1340" s="62">
        <f t="shared" si="2084"/>
        <v>2000000</v>
      </c>
      <c r="APY1340" s="62">
        <f t="shared" si="2084"/>
        <v>0</v>
      </c>
      <c r="APZ1340" s="62">
        <f t="shared" si="2084"/>
        <v>0</v>
      </c>
      <c r="AQA1340" s="62">
        <f t="shared" si="2084"/>
        <v>2000000</v>
      </c>
      <c r="AQB1340" s="62">
        <f t="shared" si="2084"/>
        <v>2000000</v>
      </c>
      <c r="AQH1340" s="62" t="s">
        <v>197</v>
      </c>
      <c r="AQI1340" s="62" t="s">
        <v>1294</v>
      </c>
      <c r="AQJ1340" s="62">
        <f t="shared" ref="AQJ1340:AQR1340" si="2085">AQJ1334</f>
        <v>0</v>
      </c>
      <c r="AQK1340" s="62">
        <f t="shared" si="2085"/>
        <v>0</v>
      </c>
      <c r="AQL1340" s="62">
        <f t="shared" si="2085"/>
        <v>0</v>
      </c>
      <c r="AQM1340" s="62">
        <f t="shared" si="2085"/>
        <v>0</v>
      </c>
      <c r="AQN1340" s="62">
        <f t="shared" si="2085"/>
        <v>2000000</v>
      </c>
      <c r="AQO1340" s="62">
        <f t="shared" si="2085"/>
        <v>0</v>
      </c>
      <c r="AQP1340" s="62">
        <f t="shared" si="2085"/>
        <v>0</v>
      </c>
      <c r="AQQ1340" s="62">
        <f t="shared" si="2085"/>
        <v>2000000</v>
      </c>
      <c r="AQR1340" s="62">
        <f t="shared" si="2085"/>
        <v>2000000</v>
      </c>
      <c r="AQX1340" s="62" t="s">
        <v>197</v>
      </c>
      <c r="AQY1340" s="62" t="s">
        <v>1294</v>
      </c>
      <c r="AQZ1340" s="62">
        <f t="shared" ref="AQZ1340:ARH1340" si="2086">AQZ1334</f>
        <v>0</v>
      </c>
      <c r="ARA1340" s="62">
        <f t="shared" si="2086"/>
        <v>0</v>
      </c>
      <c r="ARB1340" s="62">
        <f t="shared" si="2086"/>
        <v>0</v>
      </c>
      <c r="ARC1340" s="62">
        <f t="shared" si="2086"/>
        <v>0</v>
      </c>
      <c r="ARD1340" s="62">
        <f t="shared" si="2086"/>
        <v>2000000</v>
      </c>
      <c r="ARE1340" s="62">
        <f t="shared" si="2086"/>
        <v>0</v>
      </c>
      <c r="ARF1340" s="62">
        <f t="shared" si="2086"/>
        <v>0</v>
      </c>
      <c r="ARG1340" s="62">
        <f t="shared" si="2086"/>
        <v>2000000</v>
      </c>
      <c r="ARH1340" s="62">
        <f t="shared" si="2086"/>
        <v>2000000</v>
      </c>
      <c r="ARN1340" s="62" t="s">
        <v>197</v>
      </c>
      <c r="ARO1340" s="62" t="s">
        <v>1294</v>
      </c>
      <c r="ARP1340" s="62">
        <f t="shared" ref="ARP1340:ARX1340" si="2087">ARP1334</f>
        <v>0</v>
      </c>
      <c r="ARQ1340" s="62">
        <f t="shared" si="2087"/>
        <v>0</v>
      </c>
      <c r="ARR1340" s="62">
        <f t="shared" si="2087"/>
        <v>0</v>
      </c>
      <c r="ARS1340" s="62">
        <f t="shared" si="2087"/>
        <v>0</v>
      </c>
      <c r="ART1340" s="62">
        <f t="shared" si="2087"/>
        <v>2000000</v>
      </c>
      <c r="ARU1340" s="62">
        <f t="shared" si="2087"/>
        <v>0</v>
      </c>
      <c r="ARV1340" s="62">
        <f t="shared" si="2087"/>
        <v>0</v>
      </c>
      <c r="ARW1340" s="62">
        <f t="shared" si="2087"/>
        <v>2000000</v>
      </c>
      <c r="ARX1340" s="62">
        <f t="shared" si="2087"/>
        <v>2000000</v>
      </c>
      <c r="ASD1340" s="62" t="s">
        <v>197</v>
      </c>
      <c r="ASE1340" s="62" t="s">
        <v>1294</v>
      </c>
      <c r="ASF1340" s="62">
        <f t="shared" ref="ASF1340:ASN1340" si="2088">ASF1334</f>
        <v>0</v>
      </c>
      <c r="ASG1340" s="62">
        <f t="shared" si="2088"/>
        <v>0</v>
      </c>
      <c r="ASH1340" s="62">
        <f t="shared" si="2088"/>
        <v>0</v>
      </c>
      <c r="ASI1340" s="62">
        <f t="shared" si="2088"/>
        <v>0</v>
      </c>
      <c r="ASJ1340" s="62">
        <f t="shared" si="2088"/>
        <v>2000000</v>
      </c>
      <c r="ASK1340" s="62">
        <f t="shared" si="2088"/>
        <v>0</v>
      </c>
      <c r="ASL1340" s="62">
        <f t="shared" si="2088"/>
        <v>0</v>
      </c>
      <c r="ASM1340" s="62">
        <f t="shared" si="2088"/>
        <v>2000000</v>
      </c>
      <c r="ASN1340" s="62">
        <f t="shared" si="2088"/>
        <v>2000000</v>
      </c>
      <c r="AST1340" s="62" t="s">
        <v>197</v>
      </c>
      <c r="ASU1340" s="62" t="s">
        <v>1294</v>
      </c>
      <c r="ASV1340" s="62">
        <f t="shared" ref="ASV1340:ATD1340" si="2089">ASV1334</f>
        <v>0</v>
      </c>
      <c r="ASW1340" s="62">
        <f t="shared" si="2089"/>
        <v>0</v>
      </c>
      <c r="ASX1340" s="62">
        <f t="shared" si="2089"/>
        <v>0</v>
      </c>
      <c r="ASY1340" s="62">
        <f t="shared" si="2089"/>
        <v>0</v>
      </c>
      <c r="ASZ1340" s="62">
        <f t="shared" si="2089"/>
        <v>2000000</v>
      </c>
      <c r="ATA1340" s="62">
        <f t="shared" si="2089"/>
        <v>0</v>
      </c>
      <c r="ATB1340" s="62">
        <f t="shared" si="2089"/>
        <v>0</v>
      </c>
      <c r="ATC1340" s="62">
        <f t="shared" si="2089"/>
        <v>2000000</v>
      </c>
      <c r="ATD1340" s="62">
        <f t="shared" si="2089"/>
        <v>2000000</v>
      </c>
      <c r="ATJ1340" s="62" t="s">
        <v>197</v>
      </c>
      <c r="ATK1340" s="62" t="s">
        <v>1294</v>
      </c>
      <c r="ATL1340" s="62">
        <f t="shared" ref="ATL1340:ATT1340" si="2090">ATL1334</f>
        <v>0</v>
      </c>
      <c r="ATM1340" s="62">
        <f t="shared" si="2090"/>
        <v>0</v>
      </c>
      <c r="ATN1340" s="62">
        <f t="shared" si="2090"/>
        <v>0</v>
      </c>
      <c r="ATO1340" s="62">
        <f t="shared" si="2090"/>
        <v>0</v>
      </c>
      <c r="ATP1340" s="62">
        <f t="shared" si="2090"/>
        <v>2000000</v>
      </c>
      <c r="ATQ1340" s="62">
        <f t="shared" si="2090"/>
        <v>0</v>
      </c>
      <c r="ATR1340" s="62">
        <f t="shared" si="2090"/>
        <v>0</v>
      </c>
      <c r="ATS1340" s="62">
        <f t="shared" si="2090"/>
        <v>2000000</v>
      </c>
      <c r="ATT1340" s="62">
        <f t="shared" si="2090"/>
        <v>2000000</v>
      </c>
      <c r="ATZ1340" s="62" t="s">
        <v>197</v>
      </c>
      <c r="AUA1340" s="62" t="s">
        <v>1294</v>
      </c>
      <c r="AUB1340" s="62">
        <f t="shared" ref="AUB1340:AUJ1340" si="2091">AUB1334</f>
        <v>0</v>
      </c>
      <c r="AUC1340" s="62">
        <f t="shared" si="2091"/>
        <v>0</v>
      </c>
      <c r="AUD1340" s="62">
        <f t="shared" si="2091"/>
        <v>0</v>
      </c>
      <c r="AUE1340" s="62">
        <f t="shared" si="2091"/>
        <v>0</v>
      </c>
      <c r="AUF1340" s="62">
        <f t="shared" si="2091"/>
        <v>2000000</v>
      </c>
      <c r="AUG1340" s="62">
        <f t="shared" si="2091"/>
        <v>0</v>
      </c>
      <c r="AUH1340" s="62">
        <f t="shared" si="2091"/>
        <v>0</v>
      </c>
      <c r="AUI1340" s="62">
        <f t="shared" si="2091"/>
        <v>2000000</v>
      </c>
      <c r="AUJ1340" s="62">
        <f t="shared" si="2091"/>
        <v>2000000</v>
      </c>
      <c r="AUP1340" s="62" t="s">
        <v>197</v>
      </c>
      <c r="AUQ1340" s="62" t="s">
        <v>1294</v>
      </c>
      <c r="AUR1340" s="62">
        <f t="shared" ref="AUR1340:AUZ1340" si="2092">AUR1334</f>
        <v>0</v>
      </c>
      <c r="AUS1340" s="62">
        <f t="shared" si="2092"/>
        <v>0</v>
      </c>
      <c r="AUT1340" s="62">
        <f t="shared" si="2092"/>
        <v>0</v>
      </c>
      <c r="AUU1340" s="62">
        <f t="shared" si="2092"/>
        <v>0</v>
      </c>
      <c r="AUV1340" s="62">
        <f t="shared" si="2092"/>
        <v>2000000</v>
      </c>
      <c r="AUW1340" s="62">
        <f t="shared" si="2092"/>
        <v>0</v>
      </c>
      <c r="AUX1340" s="62">
        <f t="shared" si="2092"/>
        <v>0</v>
      </c>
      <c r="AUY1340" s="62">
        <f t="shared" si="2092"/>
        <v>2000000</v>
      </c>
      <c r="AUZ1340" s="62">
        <f t="shared" si="2092"/>
        <v>2000000</v>
      </c>
      <c r="AVF1340" s="62" t="s">
        <v>197</v>
      </c>
      <c r="AVG1340" s="62" t="s">
        <v>1294</v>
      </c>
      <c r="AVH1340" s="62">
        <f t="shared" ref="AVH1340:AVP1340" si="2093">AVH1334</f>
        <v>0</v>
      </c>
      <c r="AVI1340" s="62">
        <f t="shared" si="2093"/>
        <v>0</v>
      </c>
      <c r="AVJ1340" s="62">
        <f t="shared" si="2093"/>
        <v>0</v>
      </c>
      <c r="AVK1340" s="62">
        <f t="shared" si="2093"/>
        <v>0</v>
      </c>
      <c r="AVL1340" s="62">
        <f t="shared" si="2093"/>
        <v>2000000</v>
      </c>
      <c r="AVM1340" s="62">
        <f t="shared" si="2093"/>
        <v>0</v>
      </c>
      <c r="AVN1340" s="62">
        <f t="shared" si="2093"/>
        <v>0</v>
      </c>
      <c r="AVO1340" s="62">
        <f t="shared" si="2093"/>
        <v>2000000</v>
      </c>
      <c r="AVP1340" s="62">
        <f t="shared" si="2093"/>
        <v>2000000</v>
      </c>
      <c r="AVV1340" s="62" t="s">
        <v>197</v>
      </c>
      <c r="AVW1340" s="62" t="s">
        <v>1294</v>
      </c>
      <c r="AVX1340" s="62">
        <f t="shared" ref="AVX1340:AWF1340" si="2094">AVX1334</f>
        <v>0</v>
      </c>
      <c r="AVY1340" s="62">
        <f t="shared" si="2094"/>
        <v>0</v>
      </c>
      <c r="AVZ1340" s="62">
        <f t="shared" si="2094"/>
        <v>0</v>
      </c>
      <c r="AWA1340" s="62">
        <f t="shared" si="2094"/>
        <v>0</v>
      </c>
      <c r="AWB1340" s="62">
        <f t="shared" si="2094"/>
        <v>2000000</v>
      </c>
      <c r="AWC1340" s="62">
        <f t="shared" si="2094"/>
        <v>0</v>
      </c>
      <c r="AWD1340" s="62">
        <f t="shared" si="2094"/>
        <v>0</v>
      </c>
      <c r="AWE1340" s="62">
        <f t="shared" si="2094"/>
        <v>2000000</v>
      </c>
      <c r="AWF1340" s="62">
        <f t="shared" si="2094"/>
        <v>2000000</v>
      </c>
      <c r="AWL1340" s="62" t="s">
        <v>197</v>
      </c>
      <c r="AWM1340" s="62" t="s">
        <v>1294</v>
      </c>
      <c r="AWN1340" s="62">
        <f t="shared" ref="AWN1340:AWV1340" si="2095">AWN1334</f>
        <v>0</v>
      </c>
      <c r="AWO1340" s="62">
        <f t="shared" si="2095"/>
        <v>0</v>
      </c>
      <c r="AWP1340" s="62">
        <f t="shared" si="2095"/>
        <v>0</v>
      </c>
      <c r="AWQ1340" s="62">
        <f t="shared" si="2095"/>
        <v>0</v>
      </c>
      <c r="AWR1340" s="62">
        <f t="shared" si="2095"/>
        <v>2000000</v>
      </c>
      <c r="AWS1340" s="62">
        <f t="shared" si="2095"/>
        <v>0</v>
      </c>
      <c r="AWT1340" s="62">
        <f t="shared" si="2095"/>
        <v>0</v>
      </c>
      <c r="AWU1340" s="62">
        <f t="shared" si="2095"/>
        <v>2000000</v>
      </c>
      <c r="AWV1340" s="62">
        <f t="shared" si="2095"/>
        <v>2000000</v>
      </c>
      <c r="AXB1340" s="62" t="s">
        <v>197</v>
      </c>
      <c r="AXC1340" s="62" t="s">
        <v>1294</v>
      </c>
      <c r="AXD1340" s="62">
        <f t="shared" ref="AXD1340:AXL1340" si="2096">AXD1334</f>
        <v>0</v>
      </c>
      <c r="AXE1340" s="62">
        <f t="shared" si="2096"/>
        <v>0</v>
      </c>
      <c r="AXF1340" s="62">
        <f t="shared" si="2096"/>
        <v>0</v>
      </c>
      <c r="AXG1340" s="62">
        <f t="shared" si="2096"/>
        <v>0</v>
      </c>
      <c r="AXH1340" s="62">
        <f t="shared" si="2096"/>
        <v>2000000</v>
      </c>
      <c r="AXI1340" s="62">
        <f t="shared" si="2096"/>
        <v>0</v>
      </c>
      <c r="AXJ1340" s="62">
        <f t="shared" si="2096"/>
        <v>0</v>
      </c>
      <c r="AXK1340" s="62">
        <f t="shared" si="2096"/>
        <v>2000000</v>
      </c>
      <c r="AXL1340" s="62">
        <f t="shared" si="2096"/>
        <v>2000000</v>
      </c>
      <c r="AXR1340" s="62" t="s">
        <v>197</v>
      </c>
      <c r="AXS1340" s="62" t="s">
        <v>1294</v>
      </c>
      <c r="AXT1340" s="62">
        <f t="shared" ref="AXT1340:AYB1340" si="2097">AXT1334</f>
        <v>0</v>
      </c>
      <c r="AXU1340" s="62">
        <f t="shared" si="2097"/>
        <v>0</v>
      </c>
      <c r="AXV1340" s="62">
        <f t="shared" si="2097"/>
        <v>0</v>
      </c>
      <c r="AXW1340" s="62">
        <f t="shared" si="2097"/>
        <v>0</v>
      </c>
      <c r="AXX1340" s="62">
        <f t="shared" si="2097"/>
        <v>2000000</v>
      </c>
      <c r="AXY1340" s="62">
        <f t="shared" si="2097"/>
        <v>0</v>
      </c>
      <c r="AXZ1340" s="62">
        <f t="shared" si="2097"/>
        <v>0</v>
      </c>
      <c r="AYA1340" s="62">
        <f t="shared" si="2097"/>
        <v>2000000</v>
      </c>
      <c r="AYB1340" s="62">
        <f t="shared" si="2097"/>
        <v>2000000</v>
      </c>
      <c r="AYH1340" s="62" t="s">
        <v>197</v>
      </c>
      <c r="AYI1340" s="62" t="s">
        <v>1294</v>
      </c>
      <c r="AYJ1340" s="62">
        <f t="shared" ref="AYJ1340:AYR1340" si="2098">AYJ1334</f>
        <v>0</v>
      </c>
      <c r="AYK1340" s="62">
        <f t="shared" si="2098"/>
        <v>0</v>
      </c>
      <c r="AYL1340" s="62">
        <f t="shared" si="2098"/>
        <v>0</v>
      </c>
      <c r="AYM1340" s="62">
        <f t="shared" si="2098"/>
        <v>0</v>
      </c>
      <c r="AYN1340" s="62">
        <f t="shared" si="2098"/>
        <v>2000000</v>
      </c>
      <c r="AYO1340" s="62">
        <f t="shared" si="2098"/>
        <v>0</v>
      </c>
      <c r="AYP1340" s="62">
        <f t="shared" si="2098"/>
        <v>0</v>
      </c>
      <c r="AYQ1340" s="62">
        <f t="shared" si="2098"/>
        <v>2000000</v>
      </c>
      <c r="AYR1340" s="62">
        <f t="shared" si="2098"/>
        <v>2000000</v>
      </c>
      <c r="AYX1340" s="62" t="s">
        <v>197</v>
      </c>
      <c r="AYY1340" s="62" t="s">
        <v>1294</v>
      </c>
      <c r="AYZ1340" s="62">
        <f t="shared" ref="AYZ1340:AZH1340" si="2099">AYZ1334</f>
        <v>0</v>
      </c>
      <c r="AZA1340" s="62">
        <f t="shared" si="2099"/>
        <v>0</v>
      </c>
      <c r="AZB1340" s="62">
        <f t="shared" si="2099"/>
        <v>0</v>
      </c>
      <c r="AZC1340" s="62">
        <f t="shared" si="2099"/>
        <v>0</v>
      </c>
      <c r="AZD1340" s="62">
        <f t="shared" si="2099"/>
        <v>2000000</v>
      </c>
      <c r="AZE1340" s="62">
        <f t="shared" si="2099"/>
        <v>0</v>
      </c>
      <c r="AZF1340" s="62">
        <f t="shared" si="2099"/>
        <v>0</v>
      </c>
      <c r="AZG1340" s="62">
        <f t="shared" si="2099"/>
        <v>2000000</v>
      </c>
      <c r="AZH1340" s="62">
        <f t="shared" si="2099"/>
        <v>2000000</v>
      </c>
      <c r="AZN1340" s="62" t="s">
        <v>197</v>
      </c>
      <c r="AZO1340" s="62" t="s">
        <v>1294</v>
      </c>
      <c r="AZP1340" s="62">
        <f t="shared" ref="AZP1340:AZX1340" si="2100">AZP1334</f>
        <v>0</v>
      </c>
      <c r="AZQ1340" s="62">
        <f t="shared" si="2100"/>
        <v>0</v>
      </c>
      <c r="AZR1340" s="62">
        <f t="shared" si="2100"/>
        <v>0</v>
      </c>
      <c r="AZS1340" s="62">
        <f t="shared" si="2100"/>
        <v>0</v>
      </c>
      <c r="AZT1340" s="62">
        <f t="shared" si="2100"/>
        <v>2000000</v>
      </c>
      <c r="AZU1340" s="62">
        <f t="shared" si="2100"/>
        <v>0</v>
      </c>
      <c r="AZV1340" s="62">
        <f t="shared" si="2100"/>
        <v>0</v>
      </c>
      <c r="AZW1340" s="62">
        <f t="shared" si="2100"/>
        <v>2000000</v>
      </c>
      <c r="AZX1340" s="62">
        <f t="shared" si="2100"/>
        <v>2000000</v>
      </c>
      <c r="BAD1340" s="62" t="s">
        <v>197</v>
      </c>
      <c r="BAE1340" s="62" t="s">
        <v>1294</v>
      </c>
      <c r="BAF1340" s="62">
        <f t="shared" ref="BAF1340:BAN1340" si="2101">BAF1334</f>
        <v>0</v>
      </c>
      <c r="BAG1340" s="62">
        <f t="shared" si="2101"/>
        <v>0</v>
      </c>
      <c r="BAH1340" s="62">
        <f t="shared" si="2101"/>
        <v>0</v>
      </c>
      <c r="BAI1340" s="62">
        <f t="shared" si="2101"/>
        <v>0</v>
      </c>
      <c r="BAJ1340" s="62">
        <f t="shared" si="2101"/>
        <v>2000000</v>
      </c>
      <c r="BAK1340" s="62">
        <f t="shared" si="2101"/>
        <v>0</v>
      </c>
      <c r="BAL1340" s="62">
        <f t="shared" si="2101"/>
        <v>0</v>
      </c>
      <c r="BAM1340" s="62">
        <f t="shared" si="2101"/>
        <v>2000000</v>
      </c>
      <c r="BAN1340" s="62">
        <f t="shared" si="2101"/>
        <v>2000000</v>
      </c>
      <c r="BAT1340" s="62" t="s">
        <v>197</v>
      </c>
      <c r="BAU1340" s="62" t="s">
        <v>1294</v>
      </c>
      <c r="BAV1340" s="62">
        <f t="shared" ref="BAV1340:BBD1340" si="2102">BAV1334</f>
        <v>0</v>
      </c>
      <c r="BAW1340" s="62">
        <f t="shared" si="2102"/>
        <v>0</v>
      </c>
      <c r="BAX1340" s="62">
        <f t="shared" si="2102"/>
        <v>0</v>
      </c>
      <c r="BAY1340" s="62">
        <f t="shared" si="2102"/>
        <v>0</v>
      </c>
      <c r="BAZ1340" s="62">
        <f t="shared" si="2102"/>
        <v>2000000</v>
      </c>
      <c r="BBA1340" s="62">
        <f t="shared" si="2102"/>
        <v>0</v>
      </c>
      <c r="BBB1340" s="62">
        <f t="shared" si="2102"/>
        <v>0</v>
      </c>
      <c r="BBC1340" s="62">
        <f t="shared" si="2102"/>
        <v>2000000</v>
      </c>
      <c r="BBD1340" s="62">
        <f t="shared" si="2102"/>
        <v>2000000</v>
      </c>
      <c r="BBJ1340" s="62" t="s">
        <v>197</v>
      </c>
      <c r="BBK1340" s="62" t="s">
        <v>1294</v>
      </c>
      <c r="BBL1340" s="62">
        <f t="shared" ref="BBL1340:BBT1340" si="2103">BBL1334</f>
        <v>0</v>
      </c>
      <c r="BBM1340" s="62">
        <f t="shared" si="2103"/>
        <v>0</v>
      </c>
      <c r="BBN1340" s="62">
        <f t="shared" si="2103"/>
        <v>0</v>
      </c>
      <c r="BBO1340" s="62">
        <f t="shared" si="2103"/>
        <v>0</v>
      </c>
      <c r="BBP1340" s="62">
        <f t="shared" si="2103"/>
        <v>2000000</v>
      </c>
      <c r="BBQ1340" s="62">
        <f t="shared" si="2103"/>
        <v>0</v>
      </c>
      <c r="BBR1340" s="62">
        <f t="shared" si="2103"/>
        <v>0</v>
      </c>
      <c r="BBS1340" s="62">
        <f t="shared" si="2103"/>
        <v>2000000</v>
      </c>
      <c r="BBT1340" s="62">
        <f t="shared" si="2103"/>
        <v>2000000</v>
      </c>
      <c r="BBZ1340" s="62" t="s">
        <v>197</v>
      </c>
      <c r="BCA1340" s="62" t="s">
        <v>1294</v>
      </c>
      <c r="BCB1340" s="62">
        <f t="shared" ref="BCB1340:BCJ1340" si="2104">BCB1334</f>
        <v>0</v>
      </c>
      <c r="BCC1340" s="62">
        <f t="shared" si="2104"/>
        <v>0</v>
      </c>
      <c r="BCD1340" s="62">
        <f t="shared" si="2104"/>
        <v>0</v>
      </c>
      <c r="BCE1340" s="62">
        <f t="shared" si="2104"/>
        <v>0</v>
      </c>
      <c r="BCF1340" s="62">
        <f t="shared" si="2104"/>
        <v>2000000</v>
      </c>
      <c r="BCG1340" s="62">
        <f t="shared" si="2104"/>
        <v>0</v>
      </c>
      <c r="BCH1340" s="62">
        <f t="shared" si="2104"/>
        <v>0</v>
      </c>
      <c r="BCI1340" s="62">
        <f t="shared" si="2104"/>
        <v>2000000</v>
      </c>
      <c r="BCJ1340" s="62">
        <f t="shared" si="2104"/>
        <v>2000000</v>
      </c>
      <c r="BCP1340" s="62" t="s">
        <v>197</v>
      </c>
      <c r="BCQ1340" s="62" t="s">
        <v>1294</v>
      </c>
      <c r="BCR1340" s="62">
        <f t="shared" ref="BCR1340:BCZ1340" si="2105">BCR1334</f>
        <v>0</v>
      </c>
      <c r="BCS1340" s="62">
        <f t="shared" si="2105"/>
        <v>0</v>
      </c>
      <c r="BCT1340" s="62">
        <f t="shared" si="2105"/>
        <v>0</v>
      </c>
      <c r="BCU1340" s="62">
        <f t="shared" si="2105"/>
        <v>0</v>
      </c>
      <c r="BCV1340" s="62">
        <f t="shared" si="2105"/>
        <v>2000000</v>
      </c>
      <c r="BCW1340" s="62">
        <f t="shared" si="2105"/>
        <v>0</v>
      </c>
      <c r="BCX1340" s="62">
        <f t="shared" si="2105"/>
        <v>0</v>
      </c>
      <c r="BCY1340" s="62">
        <f t="shared" si="2105"/>
        <v>2000000</v>
      </c>
      <c r="BCZ1340" s="62">
        <f t="shared" si="2105"/>
        <v>2000000</v>
      </c>
      <c r="BDF1340" s="62" t="s">
        <v>197</v>
      </c>
      <c r="BDG1340" s="62" t="s">
        <v>1294</v>
      </c>
      <c r="BDH1340" s="62">
        <f t="shared" ref="BDH1340:BDP1340" si="2106">BDH1334</f>
        <v>0</v>
      </c>
      <c r="BDI1340" s="62">
        <f t="shared" si="2106"/>
        <v>0</v>
      </c>
      <c r="BDJ1340" s="62">
        <f t="shared" si="2106"/>
        <v>0</v>
      </c>
      <c r="BDK1340" s="62">
        <f t="shared" si="2106"/>
        <v>0</v>
      </c>
      <c r="BDL1340" s="62">
        <f t="shared" si="2106"/>
        <v>2000000</v>
      </c>
      <c r="BDM1340" s="62">
        <f t="shared" si="2106"/>
        <v>0</v>
      </c>
      <c r="BDN1340" s="62">
        <f t="shared" si="2106"/>
        <v>0</v>
      </c>
      <c r="BDO1340" s="62">
        <f t="shared" si="2106"/>
        <v>2000000</v>
      </c>
      <c r="BDP1340" s="62">
        <f t="shared" si="2106"/>
        <v>2000000</v>
      </c>
      <c r="BDV1340" s="62" t="s">
        <v>197</v>
      </c>
      <c r="BDW1340" s="62" t="s">
        <v>1294</v>
      </c>
      <c r="BDX1340" s="62">
        <f t="shared" ref="BDX1340:BEF1340" si="2107">BDX1334</f>
        <v>0</v>
      </c>
      <c r="BDY1340" s="62">
        <f t="shared" si="2107"/>
        <v>0</v>
      </c>
      <c r="BDZ1340" s="62">
        <f t="shared" si="2107"/>
        <v>0</v>
      </c>
      <c r="BEA1340" s="62">
        <f t="shared" si="2107"/>
        <v>0</v>
      </c>
      <c r="BEB1340" s="62">
        <f t="shared" si="2107"/>
        <v>2000000</v>
      </c>
      <c r="BEC1340" s="62">
        <f t="shared" si="2107"/>
        <v>0</v>
      </c>
      <c r="BED1340" s="62">
        <f t="shared" si="2107"/>
        <v>0</v>
      </c>
      <c r="BEE1340" s="62">
        <f t="shared" si="2107"/>
        <v>2000000</v>
      </c>
      <c r="BEF1340" s="62">
        <f t="shared" si="2107"/>
        <v>2000000</v>
      </c>
      <c r="BEL1340" s="62" t="s">
        <v>197</v>
      </c>
      <c r="BEM1340" s="62" t="s">
        <v>1294</v>
      </c>
      <c r="BEN1340" s="62">
        <f t="shared" ref="BEN1340:BEV1340" si="2108">BEN1334</f>
        <v>0</v>
      </c>
      <c r="BEO1340" s="62">
        <f t="shared" si="2108"/>
        <v>0</v>
      </c>
      <c r="BEP1340" s="62">
        <f t="shared" si="2108"/>
        <v>0</v>
      </c>
      <c r="BEQ1340" s="62">
        <f t="shared" si="2108"/>
        <v>0</v>
      </c>
      <c r="BER1340" s="62">
        <f t="shared" si="2108"/>
        <v>2000000</v>
      </c>
      <c r="BES1340" s="62">
        <f t="shared" si="2108"/>
        <v>0</v>
      </c>
      <c r="BET1340" s="62">
        <f t="shared" si="2108"/>
        <v>0</v>
      </c>
      <c r="BEU1340" s="62">
        <f t="shared" si="2108"/>
        <v>2000000</v>
      </c>
      <c r="BEV1340" s="62">
        <f t="shared" si="2108"/>
        <v>2000000</v>
      </c>
      <c r="BFB1340" s="62" t="s">
        <v>197</v>
      </c>
      <c r="BFC1340" s="62" t="s">
        <v>1294</v>
      </c>
      <c r="BFD1340" s="62">
        <f t="shared" ref="BFD1340:BFL1340" si="2109">BFD1334</f>
        <v>0</v>
      </c>
      <c r="BFE1340" s="62">
        <f t="shared" si="2109"/>
        <v>0</v>
      </c>
      <c r="BFF1340" s="62">
        <f t="shared" si="2109"/>
        <v>0</v>
      </c>
      <c r="BFG1340" s="62">
        <f t="shared" si="2109"/>
        <v>0</v>
      </c>
      <c r="BFH1340" s="62">
        <f t="shared" si="2109"/>
        <v>2000000</v>
      </c>
      <c r="BFI1340" s="62">
        <f t="shared" si="2109"/>
        <v>0</v>
      </c>
      <c r="BFJ1340" s="62">
        <f t="shared" si="2109"/>
        <v>0</v>
      </c>
      <c r="BFK1340" s="62">
        <f t="shared" si="2109"/>
        <v>2000000</v>
      </c>
      <c r="BFL1340" s="62">
        <f t="shared" si="2109"/>
        <v>2000000</v>
      </c>
      <c r="BFR1340" s="62" t="s">
        <v>197</v>
      </c>
      <c r="BFS1340" s="62" t="s">
        <v>1294</v>
      </c>
      <c r="BFT1340" s="62">
        <f t="shared" ref="BFT1340:BGB1340" si="2110">BFT1334</f>
        <v>0</v>
      </c>
      <c r="BFU1340" s="62">
        <f t="shared" si="2110"/>
        <v>0</v>
      </c>
      <c r="BFV1340" s="62">
        <f t="shared" si="2110"/>
        <v>0</v>
      </c>
      <c r="BFW1340" s="62">
        <f t="shared" si="2110"/>
        <v>0</v>
      </c>
      <c r="BFX1340" s="62">
        <f t="shared" si="2110"/>
        <v>2000000</v>
      </c>
      <c r="BFY1340" s="62">
        <f t="shared" si="2110"/>
        <v>0</v>
      </c>
      <c r="BFZ1340" s="62">
        <f t="shared" si="2110"/>
        <v>0</v>
      </c>
      <c r="BGA1340" s="62">
        <f t="shared" si="2110"/>
        <v>2000000</v>
      </c>
      <c r="BGB1340" s="62">
        <f t="shared" si="2110"/>
        <v>2000000</v>
      </c>
      <c r="BGH1340" s="62" t="s">
        <v>197</v>
      </c>
      <c r="BGI1340" s="62" t="s">
        <v>1294</v>
      </c>
      <c r="BGJ1340" s="62">
        <f t="shared" ref="BGJ1340:BGR1340" si="2111">BGJ1334</f>
        <v>0</v>
      </c>
      <c r="BGK1340" s="62">
        <f t="shared" si="2111"/>
        <v>0</v>
      </c>
      <c r="BGL1340" s="62">
        <f t="shared" si="2111"/>
        <v>0</v>
      </c>
      <c r="BGM1340" s="62">
        <f t="shared" si="2111"/>
        <v>0</v>
      </c>
      <c r="BGN1340" s="62">
        <f t="shared" si="2111"/>
        <v>2000000</v>
      </c>
      <c r="BGO1340" s="62">
        <f t="shared" si="2111"/>
        <v>0</v>
      </c>
      <c r="BGP1340" s="62">
        <f t="shared" si="2111"/>
        <v>0</v>
      </c>
      <c r="BGQ1340" s="62">
        <f t="shared" si="2111"/>
        <v>2000000</v>
      </c>
      <c r="BGR1340" s="62">
        <f t="shared" si="2111"/>
        <v>2000000</v>
      </c>
      <c r="BGX1340" s="62" t="s">
        <v>197</v>
      </c>
      <c r="BGY1340" s="62" t="s">
        <v>1294</v>
      </c>
      <c r="BGZ1340" s="62">
        <f t="shared" ref="BGZ1340:BHH1340" si="2112">BGZ1334</f>
        <v>0</v>
      </c>
      <c r="BHA1340" s="62">
        <f t="shared" si="2112"/>
        <v>0</v>
      </c>
      <c r="BHB1340" s="62">
        <f t="shared" si="2112"/>
        <v>0</v>
      </c>
      <c r="BHC1340" s="62">
        <f t="shared" si="2112"/>
        <v>0</v>
      </c>
      <c r="BHD1340" s="62">
        <f t="shared" si="2112"/>
        <v>2000000</v>
      </c>
      <c r="BHE1340" s="62">
        <f t="shared" si="2112"/>
        <v>0</v>
      </c>
      <c r="BHF1340" s="62">
        <f t="shared" si="2112"/>
        <v>0</v>
      </c>
      <c r="BHG1340" s="62">
        <f t="shared" si="2112"/>
        <v>2000000</v>
      </c>
      <c r="BHH1340" s="62">
        <f t="shared" si="2112"/>
        <v>2000000</v>
      </c>
      <c r="BHN1340" s="62" t="s">
        <v>197</v>
      </c>
      <c r="BHO1340" s="62" t="s">
        <v>1294</v>
      </c>
      <c r="BHP1340" s="62">
        <f t="shared" ref="BHP1340:BHX1340" si="2113">BHP1334</f>
        <v>0</v>
      </c>
      <c r="BHQ1340" s="62">
        <f t="shared" si="2113"/>
        <v>0</v>
      </c>
      <c r="BHR1340" s="62">
        <f t="shared" si="2113"/>
        <v>0</v>
      </c>
      <c r="BHS1340" s="62">
        <f t="shared" si="2113"/>
        <v>0</v>
      </c>
      <c r="BHT1340" s="62">
        <f t="shared" si="2113"/>
        <v>2000000</v>
      </c>
      <c r="BHU1340" s="62">
        <f t="shared" si="2113"/>
        <v>0</v>
      </c>
      <c r="BHV1340" s="62">
        <f t="shared" si="2113"/>
        <v>0</v>
      </c>
      <c r="BHW1340" s="62">
        <f t="shared" si="2113"/>
        <v>2000000</v>
      </c>
      <c r="BHX1340" s="62">
        <f t="shared" si="2113"/>
        <v>2000000</v>
      </c>
      <c r="BID1340" s="62" t="s">
        <v>197</v>
      </c>
      <c r="BIE1340" s="62" t="s">
        <v>1294</v>
      </c>
      <c r="BIF1340" s="62">
        <f t="shared" ref="BIF1340:BIN1340" si="2114">BIF1334</f>
        <v>0</v>
      </c>
      <c r="BIG1340" s="62">
        <f t="shared" si="2114"/>
        <v>0</v>
      </c>
      <c r="BIH1340" s="62">
        <f t="shared" si="2114"/>
        <v>0</v>
      </c>
      <c r="BII1340" s="62">
        <f t="shared" si="2114"/>
        <v>0</v>
      </c>
      <c r="BIJ1340" s="62">
        <f t="shared" si="2114"/>
        <v>2000000</v>
      </c>
      <c r="BIK1340" s="62">
        <f t="shared" si="2114"/>
        <v>0</v>
      </c>
      <c r="BIL1340" s="62">
        <f t="shared" si="2114"/>
        <v>0</v>
      </c>
      <c r="BIM1340" s="62">
        <f t="shared" si="2114"/>
        <v>2000000</v>
      </c>
      <c r="BIN1340" s="62">
        <f t="shared" si="2114"/>
        <v>2000000</v>
      </c>
      <c r="BIT1340" s="62" t="s">
        <v>197</v>
      </c>
      <c r="BIU1340" s="62" t="s">
        <v>1294</v>
      </c>
      <c r="BIV1340" s="62">
        <f t="shared" ref="BIV1340:BJD1340" si="2115">BIV1334</f>
        <v>0</v>
      </c>
      <c r="BIW1340" s="62">
        <f t="shared" si="2115"/>
        <v>0</v>
      </c>
      <c r="BIX1340" s="62">
        <f t="shared" si="2115"/>
        <v>0</v>
      </c>
      <c r="BIY1340" s="62">
        <f t="shared" si="2115"/>
        <v>0</v>
      </c>
      <c r="BIZ1340" s="62">
        <f t="shared" si="2115"/>
        <v>2000000</v>
      </c>
      <c r="BJA1340" s="62">
        <f t="shared" si="2115"/>
        <v>0</v>
      </c>
      <c r="BJB1340" s="62">
        <f t="shared" si="2115"/>
        <v>0</v>
      </c>
      <c r="BJC1340" s="62">
        <f t="shared" si="2115"/>
        <v>2000000</v>
      </c>
      <c r="BJD1340" s="62">
        <f t="shared" si="2115"/>
        <v>2000000</v>
      </c>
      <c r="BJJ1340" s="62" t="s">
        <v>197</v>
      </c>
      <c r="BJK1340" s="62" t="s">
        <v>1294</v>
      </c>
      <c r="BJL1340" s="62">
        <f t="shared" ref="BJL1340:BJT1340" si="2116">BJL1334</f>
        <v>0</v>
      </c>
      <c r="BJM1340" s="62">
        <f t="shared" si="2116"/>
        <v>0</v>
      </c>
      <c r="BJN1340" s="62">
        <f t="shared" si="2116"/>
        <v>0</v>
      </c>
      <c r="BJO1340" s="62">
        <f t="shared" si="2116"/>
        <v>0</v>
      </c>
      <c r="BJP1340" s="62">
        <f t="shared" si="2116"/>
        <v>2000000</v>
      </c>
      <c r="BJQ1340" s="62">
        <f t="shared" si="2116"/>
        <v>0</v>
      </c>
      <c r="BJR1340" s="62">
        <f t="shared" si="2116"/>
        <v>0</v>
      </c>
      <c r="BJS1340" s="62">
        <f t="shared" si="2116"/>
        <v>2000000</v>
      </c>
      <c r="BJT1340" s="62">
        <f t="shared" si="2116"/>
        <v>2000000</v>
      </c>
      <c r="BJZ1340" s="62" t="s">
        <v>197</v>
      </c>
      <c r="BKA1340" s="62" t="s">
        <v>1294</v>
      </c>
      <c r="BKB1340" s="62">
        <f t="shared" ref="BKB1340:BKJ1340" si="2117">BKB1334</f>
        <v>0</v>
      </c>
      <c r="BKC1340" s="62">
        <f t="shared" si="2117"/>
        <v>0</v>
      </c>
      <c r="BKD1340" s="62">
        <f t="shared" si="2117"/>
        <v>0</v>
      </c>
      <c r="BKE1340" s="62">
        <f t="shared" si="2117"/>
        <v>0</v>
      </c>
      <c r="BKF1340" s="62">
        <f t="shared" si="2117"/>
        <v>2000000</v>
      </c>
      <c r="BKG1340" s="62">
        <f t="shared" si="2117"/>
        <v>0</v>
      </c>
      <c r="BKH1340" s="62">
        <f t="shared" si="2117"/>
        <v>0</v>
      </c>
      <c r="BKI1340" s="62">
        <f t="shared" si="2117"/>
        <v>2000000</v>
      </c>
      <c r="BKJ1340" s="62">
        <f t="shared" si="2117"/>
        <v>2000000</v>
      </c>
      <c r="BKP1340" s="62" t="s">
        <v>197</v>
      </c>
      <c r="BKQ1340" s="62" t="s">
        <v>1294</v>
      </c>
      <c r="BKR1340" s="62">
        <f t="shared" ref="BKR1340:BKZ1340" si="2118">BKR1334</f>
        <v>0</v>
      </c>
      <c r="BKS1340" s="62">
        <f t="shared" si="2118"/>
        <v>0</v>
      </c>
      <c r="BKT1340" s="62">
        <f t="shared" si="2118"/>
        <v>0</v>
      </c>
      <c r="BKU1340" s="62">
        <f t="shared" si="2118"/>
        <v>0</v>
      </c>
      <c r="BKV1340" s="62">
        <f t="shared" si="2118"/>
        <v>2000000</v>
      </c>
      <c r="BKW1340" s="62">
        <f t="shared" si="2118"/>
        <v>0</v>
      </c>
      <c r="BKX1340" s="62">
        <f t="shared" si="2118"/>
        <v>0</v>
      </c>
      <c r="BKY1340" s="62">
        <f t="shared" si="2118"/>
        <v>2000000</v>
      </c>
      <c r="BKZ1340" s="62">
        <f t="shared" si="2118"/>
        <v>2000000</v>
      </c>
      <c r="BLF1340" s="62" t="s">
        <v>197</v>
      </c>
      <c r="BLG1340" s="62" t="s">
        <v>1294</v>
      </c>
      <c r="BLH1340" s="62">
        <f t="shared" ref="BLH1340:BLP1340" si="2119">BLH1334</f>
        <v>0</v>
      </c>
      <c r="BLI1340" s="62">
        <f t="shared" si="2119"/>
        <v>0</v>
      </c>
      <c r="BLJ1340" s="62">
        <f t="shared" si="2119"/>
        <v>0</v>
      </c>
      <c r="BLK1340" s="62">
        <f t="shared" si="2119"/>
        <v>0</v>
      </c>
      <c r="BLL1340" s="62">
        <f t="shared" si="2119"/>
        <v>2000000</v>
      </c>
      <c r="BLM1340" s="62">
        <f t="shared" si="2119"/>
        <v>0</v>
      </c>
      <c r="BLN1340" s="62">
        <f t="shared" si="2119"/>
        <v>0</v>
      </c>
      <c r="BLO1340" s="62">
        <f t="shared" si="2119"/>
        <v>2000000</v>
      </c>
      <c r="BLP1340" s="62">
        <f t="shared" si="2119"/>
        <v>2000000</v>
      </c>
      <c r="BLV1340" s="62" t="s">
        <v>197</v>
      </c>
      <c r="BLW1340" s="62" t="s">
        <v>1294</v>
      </c>
      <c r="BLX1340" s="62">
        <f t="shared" ref="BLX1340:BMF1340" si="2120">BLX1334</f>
        <v>0</v>
      </c>
      <c r="BLY1340" s="62">
        <f t="shared" si="2120"/>
        <v>0</v>
      </c>
      <c r="BLZ1340" s="62">
        <f t="shared" si="2120"/>
        <v>0</v>
      </c>
      <c r="BMA1340" s="62">
        <f t="shared" si="2120"/>
        <v>0</v>
      </c>
      <c r="BMB1340" s="62">
        <f t="shared" si="2120"/>
        <v>2000000</v>
      </c>
      <c r="BMC1340" s="62">
        <f t="shared" si="2120"/>
        <v>0</v>
      </c>
      <c r="BMD1340" s="62">
        <f t="shared" si="2120"/>
        <v>0</v>
      </c>
      <c r="BME1340" s="62">
        <f t="shared" si="2120"/>
        <v>2000000</v>
      </c>
      <c r="BMF1340" s="62">
        <f t="shared" si="2120"/>
        <v>2000000</v>
      </c>
      <c r="BML1340" s="62" t="s">
        <v>197</v>
      </c>
      <c r="BMM1340" s="62" t="s">
        <v>1294</v>
      </c>
      <c r="BMN1340" s="62">
        <f t="shared" ref="BMN1340:BMV1340" si="2121">BMN1334</f>
        <v>0</v>
      </c>
      <c r="BMO1340" s="62">
        <f t="shared" si="2121"/>
        <v>0</v>
      </c>
      <c r="BMP1340" s="62">
        <f t="shared" si="2121"/>
        <v>0</v>
      </c>
      <c r="BMQ1340" s="62">
        <f t="shared" si="2121"/>
        <v>0</v>
      </c>
      <c r="BMR1340" s="62">
        <f t="shared" si="2121"/>
        <v>2000000</v>
      </c>
      <c r="BMS1340" s="62">
        <f t="shared" si="2121"/>
        <v>0</v>
      </c>
      <c r="BMT1340" s="62">
        <f t="shared" si="2121"/>
        <v>0</v>
      </c>
      <c r="BMU1340" s="62">
        <f t="shared" si="2121"/>
        <v>2000000</v>
      </c>
      <c r="BMV1340" s="62">
        <f t="shared" si="2121"/>
        <v>2000000</v>
      </c>
      <c r="BNB1340" s="62" t="s">
        <v>197</v>
      </c>
      <c r="BNC1340" s="62" t="s">
        <v>1294</v>
      </c>
      <c r="BND1340" s="62">
        <f t="shared" ref="BND1340:BNL1340" si="2122">BND1334</f>
        <v>0</v>
      </c>
      <c r="BNE1340" s="62">
        <f t="shared" si="2122"/>
        <v>0</v>
      </c>
      <c r="BNF1340" s="62">
        <f t="shared" si="2122"/>
        <v>0</v>
      </c>
      <c r="BNG1340" s="62">
        <f t="shared" si="2122"/>
        <v>0</v>
      </c>
      <c r="BNH1340" s="62">
        <f t="shared" si="2122"/>
        <v>2000000</v>
      </c>
      <c r="BNI1340" s="62">
        <f t="shared" si="2122"/>
        <v>0</v>
      </c>
      <c r="BNJ1340" s="62">
        <f t="shared" si="2122"/>
        <v>0</v>
      </c>
      <c r="BNK1340" s="62">
        <f t="shared" si="2122"/>
        <v>2000000</v>
      </c>
      <c r="BNL1340" s="62">
        <f t="shared" si="2122"/>
        <v>2000000</v>
      </c>
      <c r="BNR1340" s="62" t="s">
        <v>197</v>
      </c>
      <c r="BNS1340" s="62" t="s">
        <v>1294</v>
      </c>
      <c r="BNT1340" s="62">
        <f t="shared" ref="BNT1340:BOB1340" si="2123">BNT1334</f>
        <v>0</v>
      </c>
      <c r="BNU1340" s="62">
        <f t="shared" si="2123"/>
        <v>0</v>
      </c>
      <c r="BNV1340" s="62">
        <f t="shared" si="2123"/>
        <v>0</v>
      </c>
      <c r="BNW1340" s="62">
        <f t="shared" si="2123"/>
        <v>0</v>
      </c>
      <c r="BNX1340" s="62">
        <f t="shared" si="2123"/>
        <v>2000000</v>
      </c>
      <c r="BNY1340" s="62">
        <f t="shared" si="2123"/>
        <v>0</v>
      </c>
      <c r="BNZ1340" s="62">
        <f t="shared" si="2123"/>
        <v>0</v>
      </c>
      <c r="BOA1340" s="62">
        <f t="shared" si="2123"/>
        <v>2000000</v>
      </c>
      <c r="BOB1340" s="62">
        <f t="shared" si="2123"/>
        <v>2000000</v>
      </c>
      <c r="BOH1340" s="62" t="s">
        <v>197</v>
      </c>
      <c r="BOI1340" s="62" t="s">
        <v>1294</v>
      </c>
      <c r="BOJ1340" s="62">
        <f t="shared" ref="BOJ1340:BOR1340" si="2124">BOJ1334</f>
        <v>0</v>
      </c>
      <c r="BOK1340" s="62">
        <f t="shared" si="2124"/>
        <v>0</v>
      </c>
      <c r="BOL1340" s="62">
        <f t="shared" si="2124"/>
        <v>0</v>
      </c>
      <c r="BOM1340" s="62">
        <f t="shared" si="2124"/>
        <v>0</v>
      </c>
      <c r="BON1340" s="62">
        <f t="shared" si="2124"/>
        <v>2000000</v>
      </c>
      <c r="BOO1340" s="62">
        <f t="shared" si="2124"/>
        <v>0</v>
      </c>
      <c r="BOP1340" s="62">
        <f t="shared" si="2124"/>
        <v>0</v>
      </c>
      <c r="BOQ1340" s="62">
        <f t="shared" si="2124"/>
        <v>2000000</v>
      </c>
      <c r="BOR1340" s="62">
        <f t="shared" si="2124"/>
        <v>2000000</v>
      </c>
      <c r="BOX1340" s="62" t="s">
        <v>197</v>
      </c>
      <c r="BOY1340" s="62" t="s">
        <v>1294</v>
      </c>
      <c r="BOZ1340" s="62">
        <f t="shared" ref="BOZ1340:BPH1340" si="2125">BOZ1334</f>
        <v>0</v>
      </c>
      <c r="BPA1340" s="62">
        <f t="shared" si="2125"/>
        <v>0</v>
      </c>
      <c r="BPB1340" s="62">
        <f t="shared" si="2125"/>
        <v>0</v>
      </c>
      <c r="BPC1340" s="62">
        <f t="shared" si="2125"/>
        <v>0</v>
      </c>
      <c r="BPD1340" s="62">
        <f t="shared" si="2125"/>
        <v>2000000</v>
      </c>
      <c r="BPE1340" s="62">
        <f t="shared" si="2125"/>
        <v>0</v>
      </c>
      <c r="BPF1340" s="62">
        <f t="shared" si="2125"/>
        <v>0</v>
      </c>
      <c r="BPG1340" s="62">
        <f t="shared" si="2125"/>
        <v>2000000</v>
      </c>
      <c r="BPH1340" s="62">
        <f t="shared" si="2125"/>
        <v>2000000</v>
      </c>
      <c r="BPN1340" s="62" t="s">
        <v>197</v>
      </c>
      <c r="BPO1340" s="62" t="s">
        <v>1294</v>
      </c>
      <c r="BPP1340" s="62">
        <f t="shared" ref="BPP1340:BPX1340" si="2126">BPP1334</f>
        <v>0</v>
      </c>
      <c r="BPQ1340" s="62">
        <f t="shared" si="2126"/>
        <v>0</v>
      </c>
      <c r="BPR1340" s="62">
        <f t="shared" si="2126"/>
        <v>0</v>
      </c>
      <c r="BPS1340" s="62">
        <f t="shared" si="2126"/>
        <v>0</v>
      </c>
      <c r="BPT1340" s="62">
        <f t="shared" si="2126"/>
        <v>2000000</v>
      </c>
      <c r="BPU1340" s="62">
        <f t="shared" si="2126"/>
        <v>0</v>
      </c>
      <c r="BPV1340" s="62">
        <f t="shared" si="2126"/>
        <v>0</v>
      </c>
      <c r="BPW1340" s="62">
        <f t="shared" si="2126"/>
        <v>2000000</v>
      </c>
      <c r="BPX1340" s="62">
        <f t="shared" si="2126"/>
        <v>2000000</v>
      </c>
      <c r="BQD1340" s="62" t="s">
        <v>197</v>
      </c>
      <c r="BQE1340" s="62" t="s">
        <v>1294</v>
      </c>
      <c r="BQF1340" s="62">
        <f t="shared" ref="BQF1340:BQN1340" si="2127">BQF1334</f>
        <v>0</v>
      </c>
      <c r="BQG1340" s="62">
        <f t="shared" si="2127"/>
        <v>0</v>
      </c>
      <c r="BQH1340" s="62">
        <f t="shared" si="2127"/>
        <v>0</v>
      </c>
      <c r="BQI1340" s="62">
        <f t="shared" si="2127"/>
        <v>0</v>
      </c>
      <c r="BQJ1340" s="62">
        <f t="shared" si="2127"/>
        <v>2000000</v>
      </c>
      <c r="BQK1340" s="62">
        <f t="shared" si="2127"/>
        <v>0</v>
      </c>
      <c r="BQL1340" s="62">
        <f t="shared" si="2127"/>
        <v>0</v>
      </c>
      <c r="BQM1340" s="62">
        <f t="shared" si="2127"/>
        <v>2000000</v>
      </c>
      <c r="BQN1340" s="62">
        <f t="shared" si="2127"/>
        <v>2000000</v>
      </c>
      <c r="BQT1340" s="62" t="s">
        <v>197</v>
      </c>
      <c r="BQU1340" s="62" t="s">
        <v>1294</v>
      </c>
      <c r="BQV1340" s="62">
        <f t="shared" ref="BQV1340:BRD1340" si="2128">BQV1334</f>
        <v>0</v>
      </c>
      <c r="BQW1340" s="62">
        <f t="shared" si="2128"/>
        <v>0</v>
      </c>
      <c r="BQX1340" s="62">
        <f t="shared" si="2128"/>
        <v>0</v>
      </c>
      <c r="BQY1340" s="62">
        <f t="shared" si="2128"/>
        <v>0</v>
      </c>
      <c r="BQZ1340" s="62">
        <f t="shared" si="2128"/>
        <v>2000000</v>
      </c>
      <c r="BRA1340" s="62">
        <f t="shared" si="2128"/>
        <v>0</v>
      </c>
      <c r="BRB1340" s="62">
        <f t="shared" si="2128"/>
        <v>0</v>
      </c>
      <c r="BRC1340" s="62">
        <f t="shared" si="2128"/>
        <v>2000000</v>
      </c>
      <c r="BRD1340" s="62">
        <f t="shared" si="2128"/>
        <v>2000000</v>
      </c>
      <c r="BRJ1340" s="62" t="s">
        <v>197</v>
      </c>
      <c r="BRK1340" s="62" t="s">
        <v>1294</v>
      </c>
      <c r="BRL1340" s="62">
        <f t="shared" ref="BRL1340:BRT1340" si="2129">BRL1334</f>
        <v>0</v>
      </c>
      <c r="BRM1340" s="62">
        <f t="shared" si="2129"/>
        <v>0</v>
      </c>
      <c r="BRN1340" s="62">
        <f t="shared" si="2129"/>
        <v>0</v>
      </c>
      <c r="BRO1340" s="62">
        <f t="shared" si="2129"/>
        <v>0</v>
      </c>
      <c r="BRP1340" s="62">
        <f t="shared" si="2129"/>
        <v>2000000</v>
      </c>
      <c r="BRQ1340" s="62">
        <f t="shared" si="2129"/>
        <v>0</v>
      </c>
      <c r="BRR1340" s="62">
        <f t="shared" si="2129"/>
        <v>0</v>
      </c>
      <c r="BRS1340" s="62">
        <f t="shared" si="2129"/>
        <v>2000000</v>
      </c>
      <c r="BRT1340" s="62">
        <f t="shared" si="2129"/>
        <v>2000000</v>
      </c>
      <c r="BRZ1340" s="62" t="s">
        <v>197</v>
      </c>
      <c r="BSA1340" s="62" t="s">
        <v>1294</v>
      </c>
      <c r="BSB1340" s="62">
        <f t="shared" ref="BSB1340:BSJ1340" si="2130">BSB1334</f>
        <v>0</v>
      </c>
      <c r="BSC1340" s="62">
        <f t="shared" si="2130"/>
        <v>0</v>
      </c>
      <c r="BSD1340" s="62">
        <f t="shared" si="2130"/>
        <v>0</v>
      </c>
      <c r="BSE1340" s="62">
        <f t="shared" si="2130"/>
        <v>0</v>
      </c>
      <c r="BSF1340" s="62">
        <f t="shared" si="2130"/>
        <v>2000000</v>
      </c>
      <c r="BSG1340" s="62">
        <f t="shared" si="2130"/>
        <v>0</v>
      </c>
      <c r="BSH1340" s="62">
        <f t="shared" si="2130"/>
        <v>0</v>
      </c>
      <c r="BSI1340" s="62">
        <f t="shared" si="2130"/>
        <v>2000000</v>
      </c>
      <c r="BSJ1340" s="62">
        <f t="shared" si="2130"/>
        <v>2000000</v>
      </c>
      <c r="BSP1340" s="62" t="s">
        <v>197</v>
      </c>
      <c r="BSQ1340" s="62" t="s">
        <v>1294</v>
      </c>
      <c r="BSR1340" s="62">
        <f t="shared" ref="BSR1340:BSZ1340" si="2131">BSR1334</f>
        <v>0</v>
      </c>
      <c r="BSS1340" s="62">
        <f t="shared" si="2131"/>
        <v>0</v>
      </c>
      <c r="BST1340" s="62">
        <f t="shared" si="2131"/>
        <v>0</v>
      </c>
      <c r="BSU1340" s="62">
        <f t="shared" si="2131"/>
        <v>0</v>
      </c>
      <c r="BSV1340" s="62">
        <f t="shared" si="2131"/>
        <v>2000000</v>
      </c>
      <c r="BSW1340" s="62">
        <f t="shared" si="2131"/>
        <v>0</v>
      </c>
      <c r="BSX1340" s="62">
        <f t="shared" si="2131"/>
        <v>0</v>
      </c>
      <c r="BSY1340" s="62">
        <f t="shared" si="2131"/>
        <v>2000000</v>
      </c>
      <c r="BSZ1340" s="62">
        <f t="shared" si="2131"/>
        <v>2000000</v>
      </c>
      <c r="BTF1340" s="62" t="s">
        <v>197</v>
      </c>
      <c r="BTG1340" s="62" t="s">
        <v>1294</v>
      </c>
      <c r="BTH1340" s="62">
        <f t="shared" ref="BTH1340:BTP1340" si="2132">BTH1334</f>
        <v>0</v>
      </c>
      <c r="BTI1340" s="62">
        <f t="shared" si="2132"/>
        <v>0</v>
      </c>
      <c r="BTJ1340" s="62">
        <f t="shared" si="2132"/>
        <v>0</v>
      </c>
      <c r="BTK1340" s="62">
        <f t="shared" si="2132"/>
        <v>0</v>
      </c>
      <c r="BTL1340" s="62">
        <f t="shared" si="2132"/>
        <v>2000000</v>
      </c>
      <c r="BTM1340" s="62">
        <f t="shared" si="2132"/>
        <v>0</v>
      </c>
      <c r="BTN1340" s="62">
        <f t="shared" si="2132"/>
        <v>0</v>
      </c>
      <c r="BTO1340" s="62">
        <f t="shared" si="2132"/>
        <v>2000000</v>
      </c>
      <c r="BTP1340" s="62">
        <f t="shared" si="2132"/>
        <v>2000000</v>
      </c>
      <c r="BTV1340" s="62" t="s">
        <v>197</v>
      </c>
      <c r="BTW1340" s="62" t="s">
        <v>1294</v>
      </c>
      <c r="BTX1340" s="62">
        <f t="shared" ref="BTX1340:BUF1340" si="2133">BTX1334</f>
        <v>0</v>
      </c>
      <c r="BTY1340" s="62">
        <f t="shared" si="2133"/>
        <v>0</v>
      </c>
      <c r="BTZ1340" s="62">
        <f t="shared" si="2133"/>
        <v>0</v>
      </c>
      <c r="BUA1340" s="62">
        <f t="shared" si="2133"/>
        <v>0</v>
      </c>
      <c r="BUB1340" s="62">
        <f t="shared" si="2133"/>
        <v>2000000</v>
      </c>
      <c r="BUC1340" s="62">
        <f t="shared" si="2133"/>
        <v>0</v>
      </c>
      <c r="BUD1340" s="62">
        <f t="shared" si="2133"/>
        <v>0</v>
      </c>
      <c r="BUE1340" s="62">
        <f t="shared" si="2133"/>
        <v>2000000</v>
      </c>
      <c r="BUF1340" s="62">
        <f t="shared" si="2133"/>
        <v>2000000</v>
      </c>
      <c r="BUL1340" s="62" t="s">
        <v>197</v>
      </c>
      <c r="BUM1340" s="62" t="s">
        <v>1294</v>
      </c>
      <c r="BUN1340" s="62">
        <f t="shared" ref="BUN1340:BUV1340" si="2134">BUN1334</f>
        <v>0</v>
      </c>
      <c r="BUO1340" s="62">
        <f t="shared" si="2134"/>
        <v>0</v>
      </c>
      <c r="BUP1340" s="62">
        <f t="shared" si="2134"/>
        <v>0</v>
      </c>
      <c r="BUQ1340" s="62">
        <f t="shared" si="2134"/>
        <v>0</v>
      </c>
      <c r="BUR1340" s="62">
        <f t="shared" si="2134"/>
        <v>2000000</v>
      </c>
      <c r="BUS1340" s="62">
        <f t="shared" si="2134"/>
        <v>0</v>
      </c>
      <c r="BUT1340" s="62">
        <f t="shared" si="2134"/>
        <v>0</v>
      </c>
      <c r="BUU1340" s="62">
        <f t="shared" si="2134"/>
        <v>2000000</v>
      </c>
      <c r="BUV1340" s="62">
        <f t="shared" si="2134"/>
        <v>2000000</v>
      </c>
      <c r="BVB1340" s="62" t="s">
        <v>197</v>
      </c>
      <c r="BVC1340" s="62" t="s">
        <v>1294</v>
      </c>
      <c r="BVD1340" s="62">
        <f t="shared" ref="BVD1340:BVL1340" si="2135">BVD1334</f>
        <v>0</v>
      </c>
      <c r="BVE1340" s="62">
        <f t="shared" si="2135"/>
        <v>0</v>
      </c>
      <c r="BVF1340" s="62">
        <f t="shared" si="2135"/>
        <v>0</v>
      </c>
      <c r="BVG1340" s="62">
        <f t="shared" si="2135"/>
        <v>0</v>
      </c>
      <c r="BVH1340" s="62">
        <f t="shared" si="2135"/>
        <v>2000000</v>
      </c>
      <c r="BVI1340" s="62">
        <f t="shared" si="2135"/>
        <v>0</v>
      </c>
      <c r="BVJ1340" s="62">
        <f t="shared" si="2135"/>
        <v>0</v>
      </c>
      <c r="BVK1340" s="62">
        <f t="shared" si="2135"/>
        <v>2000000</v>
      </c>
      <c r="BVL1340" s="62">
        <f t="shared" si="2135"/>
        <v>2000000</v>
      </c>
      <c r="BVR1340" s="62" t="s">
        <v>197</v>
      </c>
      <c r="BVS1340" s="62" t="s">
        <v>1294</v>
      </c>
      <c r="BVT1340" s="62">
        <f t="shared" ref="BVT1340:BWB1340" si="2136">BVT1334</f>
        <v>0</v>
      </c>
      <c r="BVU1340" s="62">
        <f t="shared" si="2136"/>
        <v>0</v>
      </c>
      <c r="BVV1340" s="62">
        <f t="shared" si="2136"/>
        <v>0</v>
      </c>
      <c r="BVW1340" s="62">
        <f t="shared" si="2136"/>
        <v>0</v>
      </c>
      <c r="BVX1340" s="62">
        <f t="shared" si="2136"/>
        <v>2000000</v>
      </c>
      <c r="BVY1340" s="62">
        <f t="shared" si="2136"/>
        <v>0</v>
      </c>
      <c r="BVZ1340" s="62">
        <f t="shared" si="2136"/>
        <v>0</v>
      </c>
      <c r="BWA1340" s="62">
        <f t="shared" si="2136"/>
        <v>2000000</v>
      </c>
      <c r="BWB1340" s="62">
        <f t="shared" si="2136"/>
        <v>2000000</v>
      </c>
      <c r="BWH1340" s="62" t="s">
        <v>197</v>
      </c>
      <c r="BWI1340" s="62" t="s">
        <v>1294</v>
      </c>
      <c r="BWJ1340" s="62">
        <f t="shared" ref="BWJ1340:BWR1340" si="2137">BWJ1334</f>
        <v>0</v>
      </c>
      <c r="BWK1340" s="62">
        <f t="shared" si="2137"/>
        <v>0</v>
      </c>
      <c r="BWL1340" s="62">
        <f t="shared" si="2137"/>
        <v>0</v>
      </c>
      <c r="BWM1340" s="62">
        <f t="shared" si="2137"/>
        <v>0</v>
      </c>
      <c r="BWN1340" s="62">
        <f t="shared" si="2137"/>
        <v>2000000</v>
      </c>
      <c r="BWO1340" s="62">
        <f t="shared" si="2137"/>
        <v>0</v>
      </c>
      <c r="BWP1340" s="62">
        <f t="shared" si="2137"/>
        <v>0</v>
      </c>
      <c r="BWQ1340" s="62">
        <f t="shared" si="2137"/>
        <v>2000000</v>
      </c>
      <c r="BWR1340" s="62">
        <f t="shared" si="2137"/>
        <v>2000000</v>
      </c>
      <c r="BWX1340" s="62" t="s">
        <v>197</v>
      </c>
      <c r="BWY1340" s="62" t="s">
        <v>1294</v>
      </c>
      <c r="BWZ1340" s="62">
        <f t="shared" ref="BWZ1340:BXH1340" si="2138">BWZ1334</f>
        <v>0</v>
      </c>
      <c r="BXA1340" s="62">
        <f t="shared" si="2138"/>
        <v>0</v>
      </c>
      <c r="BXB1340" s="62">
        <f t="shared" si="2138"/>
        <v>0</v>
      </c>
      <c r="BXC1340" s="62">
        <f t="shared" si="2138"/>
        <v>0</v>
      </c>
      <c r="BXD1340" s="62">
        <f t="shared" si="2138"/>
        <v>2000000</v>
      </c>
      <c r="BXE1340" s="62">
        <f t="shared" si="2138"/>
        <v>0</v>
      </c>
      <c r="BXF1340" s="62">
        <f t="shared" si="2138"/>
        <v>0</v>
      </c>
      <c r="BXG1340" s="62">
        <f t="shared" si="2138"/>
        <v>2000000</v>
      </c>
      <c r="BXH1340" s="62">
        <f t="shared" si="2138"/>
        <v>2000000</v>
      </c>
      <c r="BXN1340" s="62" t="s">
        <v>197</v>
      </c>
      <c r="BXO1340" s="62" t="s">
        <v>1294</v>
      </c>
      <c r="BXP1340" s="62">
        <f t="shared" ref="BXP1340:BXX1340" si="2139">BXP1334</f>
        <v>0</v>
      </c>
      <c r="BXQ1340" s="62">
        <f t="shared" si="2139"/>
        <v>0</v>
      </c>
      <c r="BXR1340" s="62">
        <f t="shared" si="2139"/>
        <v>0</v>
      </c>
      <c r="BXS1340" s="62">
        <f t="shared" si="2139"/>
        <v>0</v>
      </c>
      <c r="BXT1340" s="62">
        <f t="shared" si="2139"/>
        <v>2000000</v>
      </c>
      <c r="BXU1340" s="62">
        <f t="shared" si="2139"/>
        <v>0</v>
      </c>
      <c r="BXV1340" s="62">
        <f t="shared" si="2139"/>
        <v>0</v>
      </c>
      <c r="BXW1340" s="62">
        <f t="shared" si="2139"/>
        <v>2000000</v>
      </c>
      <c r="BXX1340" s="62">
        <f t="shared" si="2139"/>
        <v>2000000</v>
      </c>
      <c r="BYD1340" s="62" t="s">
        <v>197</v>
      </c>
      <c r="BYE1340" s="62" t="s">
        <v>1294</v>
      </c>
      <c r="BYF1340" s="62">
        <f t="shared" ref="BYF1340:BYN1340" si="2140">BYF1334</f>
        <v>0</v>
      </c>
      <c r="BYG1340" s="62">
        <f t="shared" si="2140"/>
        <v>0</v>
      </c>
      <c r="BYH1340" s="62">
        <f t="shared" si="2140"/>
        <v>0</v>
      </c>
      <c r="BYI1340" s="62">
        <f t="shared" si="2140"/>
        <v>0</v>
      </c>
      <c r="BYJ1340" s="62">
        <f t="shared" si="2140"/>
        <v>2000000</v>
      </c>
      <c r="BYK1340" s="62">
        <f t="shared" si="2140"/>
        <v>0</v>
      </c>
      <c r="BYL1340" s="62">
        <f t="shared" si="2140"/>
        <v>0</v>
      </c>
      <c r="BYM1340" s="62">
        <f t="shared" si="2140"/>
        <v>2000000</v>
      </c>
      <c r="BYN1340" s="62">
        <f t="shared" si="2140"/>
        <v>2000000</v>
      </c>
      <c r="BYT1340" s="62" t="s">
        <v>197</v>
      </c>
      <c r="BYU1340" s="62" t="s">
        <v>1294</v>
      </c>
      <c r="BYV1340" s="62">
        <f t="shared" ref="BYV1340:BZD1340" si="2141">BYV1334</f>
        <v>0</v>
      </c>
      <c r="BYW1340" s="62">
        <f t="shared" si="2141"/>
        <v>0</v>
      </c>
      <c r="BYX1340" s="62">
        <f t="shared" si="2141"/>
        <v>0</v>
      </c>
      <c r="BYY1340" s="62">
        <f t="shared" si="2141"/>
        <v>0</v>
      </c>
      <c r="BYZ1340" s="62">
        <f t="shared" si="2141"/>
        <v>2000000</v>
      </c>
      <c r="BZA1340" s="62">
        <f t="shared" si="2141"/>
        <v>0</v>
      </c>
      <c r="BZB1340" s="62">
        <f t="shared" si="2141"/>
        <v>0</v>
      </c>
      <c r="BZC1340" s="62">
        <f t="shared" si="2141"/>
        <v>2000000</v>
      </c>
      <c r="BZD1340" s="62">
        <f t="shared" si="2141"/>
        <v>2000000</v>
      </c>
      <c r="BZJ1340" s="62" t="s">
        <v>197</v>
      </c>
      <c r="BZK1340" s="62" t="s">
        <v>1294</v>
      </c>
      <c r="BZL1340" s="62">
        <f>BZL1334</f>
        <v>0</v>
      </c>
      <c r="BZM1340" s="62">
        <f>BZM1334</f>
        <v>0</v>
      </c>
      <c r="BZN1340" s="62">
        <f>BZN1334</f>
        <v>0</v>
      </c>
      <c r="BZO1340" s="62">
        <f>BZO1334</f>
        <v>0</v>
      </c>
      <c r="BZP1340" s="62">
        <f>BZP1334</f>
        <v>2000000</v>
      </c>
      <c r="BZQ1340" s="62">
        <f>BZQ1334</f>
        <v>0</v>
      </c>
      <c r="BZR1340" s="62">
        <f>BZR1334</f>
        <v>0</v>
      </c>
      <c r="BZS1340" s="62">
        <f>BZS1334</f>
        <v>2000000</v>
      </c>
      <c r="BZT1340" s="62">
        <f>BZT1334</f>
        <v>2000000</v>
      </c>
      <c r="BZZ1340" s="62" t="s">
        <v>197</v>
      </c>
      <c r="CAA1340" s="62" t="s">
        <v>1294</v>
      </c>
      <c r="CAB1340" s="62">
        <f t="shared" ref="CAB1340:CAJ1340" si="2142">CAB1334</f>
        <v>0</v>
      </c>
      <c r="CAC1340" s="62">
        <f t="shared" si="2142"/>
        <v>0</v>
      </c>
      <c r="CAD1340" s="62">
        <f t="shared" si="2142"/>
        <v>0</v>
      </c>
      <c r="CAE1340" s="62">
        <f t="shared" si="2142"/>
        <v>0</v>
      </c>
      <c r="CAF1340" s="62">
        <f t="shared" si="2142"/>
        <v>2000000</v>
      </c>
      <c r="CAG1340" s="62">
        <f t="shared" si="2142"/>
        <v>0</v>
      </c>
      <c r="CAH1340" s="62">
        <f t="shared" si="2142"/>
        <v>0</v>
      </c>
      <c r="CAI1340" s="62">
        <f t="shared" si="2142"/>
        <v>2000000</v>
      </c>
      <c r="CAJ1340" s="62">
        <f t="shared" si="2142"/>
        <v>2000000</v>
      </c>
      <c r="CAP1340" s="62" t="s">
        <v>197</v>
      </c>
      <c r="CAQ1340" s="62" t="s">
        <v>1294</v>
      </c>
      <c r="CAR1340" s="62">
        <f t="shared" ref="CAR1340:CAZ1340" si="2143">CAR1334</f>
        <v>0</v>
      </c>
      <c r="CAS1340" s="62">
        <f t="shared" si="2143"/>
        <v>0</v>
      </c>
      <c r="CAT1340" s="62">
        <f t="shared" si="2143"/>
        <v>0</v>
      </c>
      <c r="CAU1340" s="62">
        <f t="shared" si="2143"/>
        <v>0</v>
      </c>
      <c r="CAV1340" s="62">
        <f t="shared" si="2143"/>
        <v>2000000</v>
      </c>
      <c r="CAW1340" s="62">
        <f t="shared" si="2143"/>
        <v>0</v>
      </c>
      <c r="CAX1340" s="62">
        <f t="shared" si="2143"/>
        <v>0</v>
      </c>
      <c r="CAY1340" s="62">
        <f t="shared" si="2143"/>
        <v>2000000</v>
      </c>
      <c r="CAZ1340" s="62">
        <f t="shared" si="2143"/>
        <v>2000000</v>
      </c>
      <c r="CBF1340" s="62" t="s">
        <v>197</v>
      </c>
      <c r="CBG1340" s="62" t="s">
        <v>1294</v>
      </c>
      <c r="CBH1340" s="62">
        <f t="shared" ref="CBH1340:CBP1340" si="2144">CBH1334</f>
        <v>0</v>
      </c>
      <c r="CBI1340" s="62">
        <f t="shared" si="2144"/>
        <v>0</v>
      </c>
      <c r="CBJ1340" s="62">
        <f t="shared" si="2144"/>
        <v>0</v>
      </c>
      <c r="CBK1340" s="62">
        <f t="shared" si="2144"/>
        <v>0</v>
      </c>
      <c r="CBL1340" s="62">
        <f t="shared" si="2144"/>
        <v>2000000</v>
      </c>
      <c r="CBM1340" s="62">
        <f t="shared" si="2144"/>
        <v>0</v>
      </c>
      <c r="CBN1340" s="62">
        <f t="shared" si="2144"/>
        <v>0</v>
      </c>
      <c r="CBO1340" s="62">
        <f t="shared" si="2144"/>
        <v>2000000</v>
      </c>
      <c r="CBP1340" s="62">
        <f t="shared" si="2144"/>
        <v>2000000</v>
      </c>
      <c r="CBV1340" s="62" t="s">
        <v>197</v>
      </c>
      <c r="CBW1340" s="62" t="s">
        <v>1294</v>
      </c>
      <c r="CBX1340" s="62">
        <f t="shared" ref="CBX1340:CCF1340" si="2145">CBX1334</f>
        <v>0</v>
      </c>
      <c r="CBY1340" s="62">
        <f t="shared" si="2145"/>
        <v>0</v>
      </c>
      <c r="CBZ1340" s="62">
        <f t="shared" si="2145"/>
        <v>0</v>
      </c>
      <c r="CCA1340" s="62">
        <f t="shared" si="2145"/>
        <v>0</v>
      </c>
      <c r="CCB1340" s="62">
        <f t="shared" si="2145"/>
        <v>2000000</v>
      </c>
      <c r="CCC1340" s="62">
        <f t="shared" si="2145"/>
        <v>0</v>
      </c>
      <c r="CCD1340" s="62">
        <f t="shared" si="2145"/>
        <v>0</v>
      </c>
      <c r="CCE1340" s="62">
        <f t="shared" si="2145"/>
        <v>2000000</v>
      </c>
      <c r="CCF1340" s="62">
        <f t="shared" si="2145"/>
        <v>2000000</v>
      </c>
      <c r="CCL1340" s="62" t="s">
        <v>197</v>
      </c>
      <c r="CCM1340" s="62" t="s">
        <v>1294</v>
      </c>
      <c r="CCN1340" s="62">
        <f t="shared" ref="CCN1340:CCV1340" si="2146">CCN1334</f>
        <v>0</v>
      </c>
      <c r="CCO1340" s="62">
        <f t="shared" si="2146"/>
        <v>0</v>
      </c>
      <c r="CCP1340" s="62">
        <f t="shared" si="2146"/>
        <v>0</v>
      </c>
      <c r="CCQ1340" s="62">
        <f t="shared" si="2146"/>
        <v>0</v>
      </c>
      <c r="CCR1340" s="62">
        <f t="shared" si="2146"/>
        <v>2000000</v>
      </c>
      <c r="CCS1340" s="62">
        <f t="shared" si="2146"/>
        <v>0</v>
      </c>
      <c r="CCT1340" s="62">
        <f t="shared" si="2146"/>
        <v>0</v>
      </c>
      <c r="CCU1340" s="62">
        <f t="shared" si="2146"/>
        <v>2000000</v>
      </c>
      <c r="CCV1340" s="62">
        <f t="shared" si="2146"/>
        <v>2000000</v>
      </c>
      <c r="CDB1340" s="62" t="s">
        <v>197</v>
      </c>
      <c r="CDC1340" s="62" t="s">
        <v>1294</v>
      </c>
      <c r="CDD1340" s="62">
        <f t="shared" ref="CDD1340:CDL1340" si="2147">CDD1334</f>
        <v>0</v>
      </c>
      <c r="CDE1340" s="62">
        <f t="shared" si="2147"/>
        <v>0</v>
      </c>
      <c r="CDF1340" s="62">
        <f t="shared" si="2147"/>
        <v>0</v>
      </c>
      <c r="CDG1340" s="62">
        <f t="shared" si="2147"/>
        <v>0</v>
      </c>
      <c r="CDH1340" s="62">
        <f t="shared" si="2147"/>
        <v>2000000</v>
      </c>
      <c r="CDI1340" s="62">
        <f t="shared" si="2147"/>
        <v>0</v>
      </c>
      <c r="CDJ1340" s="62">
        <f t="shared" si="2147"/>
        <v>0</v>
      </c>
      <c r="CDK1340" s="62">
        <f t="shared" si="2147"/>
        <v>2000000</v>
      </c>
      <c r="CDL1340" s="62">
        <f t="shared" si="2147"/>
        <v>2000000</v>
      </c>
      <c r="CDR1340" s="62" t="s">
        <v>197</v>
      </c>
      <c r="CDS1340" s="62" t="s">
        <v>1294</v>
      </c>
      <c r="CDT1340" s="62">
        <f t="shared" ref="CDT1340:CEB1340" si="2148">CDT1334</f>
        <v>0</v>
      </c>
      <c r="CDU1340" s="62">
        <f t="shared" si="2148"/>
        <v>0</v>
      </c>
      <c r="CDV1340" s="62">
        <f t="shared" si="2148"/>
        <v>0</v>
      </c>
      <c r="CDW1340" s="62">
        <f t="shared" si="2148"/>
        <v>0</v>
      </c>
      <c r="CDX1340" s="62">
        <f t="shared" si="2148"/>
        <v>2000000</v>
      </c>
      <c r="CDY1340" s="62">
        <f t="shared" si="2148"/>
        <v>0</v>
      </c>
      <c r="CDZ1340" s="62">
        <f t="shared" si="2148"/>
        <v>0</v>
      </c>
      <c r="CEA1340" s="62">
        <f t="shared" si="2148"/>
        <v>2000000</v>
      </c>
      <c r="CEB1340" s="62">
        <f t="shared" si="2148"/>
        <v>2000000</v>
      </c>
      <c r="CEH1340" s="62" t="s">
        <v>197</v>
      </c>
      <c r="CEI1340" s="62" t="s">
        <v>1294</v>
      </c>
      <c r="CEJ1340" s="62">
        <f t="shared" ref="CEJ1340:CER1340" si="2149">CEJ1334</f>
        <v>0</v>
      </c>
      <c r="CEK1340" s="62">
        <f t="shared" si="2149"/>
        <v>0</v>
      </c>
      <c r="CEL1340" s="62">
        <f t="shared" si="2149"/>
        <v>0</v>
      </c>
      <c r="CEM1340" s="62">
        <f t="shared" si="2149"/>
        <v>0</v>
      </c>
      <c r="CEN1340" s="62">
        <f t="shared" si="2149"/>
        <v>2000000</v>
      </c>
      <c r="CEO1340" s="62">
        <f t="shared" si="2149"/>
        <v>0</v>
      </c>
      <c r="CEP1340" s="62">
        <f t="shared" si="2149"/>
        <v>0</v>
      </c>
      <c r="CEQ1340" s="62">
        <f t="shared" si="2149"/>
        <v>2000000</v>
      </c>
      <c r="CER1340" s="62">
        <f t="shared" si="2149"/>
        <v>2000000</v>
      </c>
      <c r="CEX1340" s="62" t="s">
        <v>197</v>
      </c>
      <c r="CEY1340" s="62" t="s">
        <v>1294</v>
      </c>
      <c r="CEZ1340" s="62">
        <f t="shared" ref="CEZ1340:CFH1340" si="2150">CEZ1334</f>
        <v>0</v>
      </c>
      <c r="CFA1340" s="62">
        <f t="shared" si="2150"/>
        <v>0</v>
      </c>
      <c r="CFB1340" s="62">
        <f t="shared" si="2150"/>
        <v>0</v>
      </c>
      <c r="CFC1340" s="62">
        <f t="shared" si="2150"/>
        <v>0</v>
      </c>
      <c r="CFD1340" s="62">
        <f t="shared" si="2150"/>
        <v>2000000</v>
      </c>
      <c r="CFE1340" s="62">
        <f t="shared" si="2150"/>
        <v>0</v>
      </c>
      <c r="CFF1340" s="62">
        <f t="shared" si="2150"/>
        <v>0</v>
      </c>
      <c r="CFG1340" s="62">
        <f t="shared" si="2150"/>
        <v>2000000</v>
      </c>
      <c r="CFH1340" s="62">
        <f t="shared" si="2150"/>
        <v>2000000</v>
      </c>
      <c r="CFN1340" s="62" t="s">
        <v>197</v>
      </c>
      <c r="CFO1340" s="62" t="s">
        <v>1294</v>
      </c>
      <c r="CFP1340" s="62">
        <f t="shared" ref="CFP1340:CFX1340" si="2151">CFP1334</f>
        <v>0</v>
      </c>
      <c r="CFQ1340" s="62">
        <f t="shared" si="2151"/>
        <v>0</v>
      </c>
      <c r="CFR1340" s="62">
        <f t="shared" si="2151"/>
        <v>0</v>
      </c>
      <c r="CFS1340" s="62">
        <f t="shared" si="2151"/>
        <v>0</v>
      </c>
      <c r="CFT1340" s="62">
        <f t="shared" si="2151"/>
        <v>2000000</v>
      </c>
      <c r="CFU1340" s="62">
        <f t="shared" si="2151"/>
        <v>0</v>
      </c>
      <c r="CFV1340" s="62">
        <f t="shared" si="2151"/>
        <v>0</v>
      </c>
      <c r="CFW1340" s="62">
        <f t="shared" si="2151"/>
        <v>2000000</v>
      </c>
      <c r="CFX1340" s="62">
        <f t="shared" si="2151"/>
        <v>2000000</v>
      </c>
      <c r="CGD1340" s="62" t="s">
        <v>197</v>
      </c>
      <c r="CGE1340" s="62" t="s">
        <v>1294</v>
      </c>
      <c r="CGF1340" s="62">
        <f t="shared" ref="CGF1340:CGN1340" si="2152">CGF1334</f>
        <v>0</v>
      </c>
      <c r="CGG1340" s="62">
        <f t="shared" si="2152"/>
        <v>0</v>
      </c>
      <c r="CGH1340" s="62">
        <f t="shared" si="2152"/>
        <v>0</v>
      </c>
      <c r="CGI1340" s="62">
        <f t="shared" si="2152"/>
        <v>0</v>
      </c>
      <c r="CGJ1340" s="62">
        <f t="shared" si="2152"/>
        <v>2000000</v>
      </c>
      <c r="CGK1340" s="62">
        <f t="shared" si="2152"/>
        <v>0</v>
      </c>
      <c r="CGL1340" s="62">
        <f t="shared" si="2152"/>
        <v>0</v>
      </c>
      <c r="CGM1340" s="62">
        <f t="shared" si="2152"/>
        <v>2000000</v>
      </c>
      <c r="CGN1340" s="62">
        <f t="shared" si="2152"/>
        <v>2000000</v>
      </c>
      <c r="CGT1340" s="62" t="s">
        <v>197</v>
      </c>
      <c r="CGU1340" s="62" t="s">
        <v>1294</v>
      </c>
      <c r="CGV1340" s="62">
        <f t="shared" ref="CGV1340:CHD1340" si="2153">CGV1334</f>
        <v>0</v>
      </c>
      <c r="CGW1340" s="62">
        <f t="shared" si="2153"/>
        <v>0</v>
      </c>
      <c r="CGX1340" s="62">
        <f t="shared" si="2153"/>
        <v>0</v>
      </c>
      <c r="CGY1340" s="62">
        <f t="shared" si="2153"/>
        <v>0</v>
      </c>
      <c r="CGZ1340" s="62">
        <f t="shared" si="2153"/>
        <v>2000000</v>
      </c>
      <c r="CHA1340" s="62">
        <f t="shared" si="2153"/>
        <v>0</v>
      </c>
      <c r="CHB1340" s="62">
        <f t="shared" si="2153"/>
        <v>0</v>
      </c>
      <c r="CHC1340" s="62">
        <f t="shared" si="2153"/>
        <v>2000000</v>
      </c>
      <c r="CHD1340" s="62">
        <f t="shared" si="2153"/>
        <v>2000000</v>
      </c>
      <c r="CHJ1340" s="62" t="s">
        <v>197</v>
      </c>
      <c r="CHK1340" s="62" t="s">
        <v>1294</v>
      </c>
      <c r="CHL1340" s="62">
        <f t="shared" ref="CHL1340:CHT1340" si="2154">CHL1334</f>
        <v>0</v>
      </c>
      <c r="CHM1340" s="62">
        <f t="shared" si="2154"/>
        <v>0</v>
      </c>
      <c r="CHN1340" s="62">
        <f t="shared" si="2154"/>
        <v>0</v>
      </c>
      <c r="CHO1340" s="62">
        <f t="shared" si="2154"/>
        <v>0</v>
      </c>
      <c r="CHP1340" s="62">
        <f t="shared" si="2154"/>
        <v>2000000</v>
      </c>
      <c r="CHQ1340" s="62">
        <f t="shared" si="2154"/>
        <v>0</v>
      </c>
      <c r="CHR1340" s="62">
        <f t="shared" si="2154"/>
        <v>0</v>
      </c>
      <c r="CHS1340" s="62">
        <f t="shared" si="2154"/>
        <v>2000000</v>
      </c>
      <c r="CHT1340" s="62">
        <f t="shared" si="2154"/>
        <v>2000000</v>
      </c>
      <c r="CHZ1340" s="62" t="s">
        <v>197</v>
      </c>
      <c r="CIA1340" s="62" t="s">
        <v>1294</v>
      </c>
      <c r="CIB1340" s="62">
        <f t="shared" ref="CIB1340:CIJ1340" si="2155">CIB1334</f>
        <v>0</v>
      </c>
      <c r="CIC1340" s="62">
        <f t="shared" si="2155"/>
        <v>0</v>
      </c>
      <c r="CID1340" s="62">
        <f t="shared" si="2155"/>
        <v>0</v>
      </c>
      <c r="CIE1340" s="62">
        <f t="shared" si="2155"/>
        <v>0</v>
      </c>
      <c r="CIF1340" s="62">
        <f t="shared" si="2155"/>
        <v>2000000</v>
      </c>
      <c r="CIG1340" s="62">
        <f t="shared" si="2155"/>
        <v>0</v>
      </c>
      <c r="CIH1340" s="62">
        <f t="shared" si="2155"/>
        <v>0</v>
      </c>
      <c r="CII1340" s="62">
        <f t="shared" si="2155"/>
        <v>2000000</v>
      </c>
      <c r="CIJ1340" s="62">
        <f t="shared" si="2155"/>
        <v>2000000</v>
      </c>
      <c r="CIP1340" s="62" t="s">
        <v>197</v>
      </c>
      <c r="CIQ1340" s="62" t="s">
        <v>1294</v>
      </c>
      <c r="CIR1340" s="62">
        <f t="shared" ref="CIR1340:CIZ1340" si="2156">CIR1334</f>
        <v>0</v>
      </c>
      <c r="CIS1340" s="62">
        <f t="shared" si="2156"/>
        <v>0</v>
      </c>
      <c r="CIT1340" s="62">
        <f t="shared" si="2156"/>
        <v>0</v>
      </c>
      <c r="CIU1340" s="62">
        <f t="shared" si="2156"/>
        <v>0</v>
      </c>
      <c r="CIV1340" s="62">
        <f t="shared" si="2156"/>
        <v>2000000</v>
      </c>
      <c r="CIW1340" s="62">
        <f t="shared" si="2156"/>
        <v>0</v>
      </c>
      <c r="CIX1340" s="62">
        <f t="shared" si="2156"/>
        <v>0</v>
      </c>
      <c r="CIY1340" s="62">
        <f t="shared" si="2156"/>
        <v>2000000</v>
      </c>
      <c r="CIZ1340" s="62">
        <f t="shared" si="2156"/>
        <v>2000000</v>
      </c>
      <c r="CJF1340" s="62" t="s">
        <v>197</v>
      </c>
      <c r="CJG1340" s="62" t="s">
        <v>1294</v>
      </c>
      <c r="CJH1340" s="62">
        <f t="shared" ref="CJH1340:CJP1340" si="2157">CJH1334</f>
        <v>0</v>
      </c>
      <c r="CJI1340" s="62">
        <f t="shared" si="2157"/>
        <v>0</v>
      </c>
      <c r="CJJ1340" s="62">
        <f t="shared" si="2157"/>
        <v>0</v>
      </c>
      <c r="CJK1340" s="62">
        <f t="shared" si="2157"/>
        <v>0</v>
      </c>
      <c r="CJL1340" s="62">
        <f t="shared" si="2157"/>
        <v>2000000</v>
      </c>
      <c r="CJM1340" s="62">
        <f t="shared" si="2157"/>
        <v>0</v>
      </c>
      <c r="CJN1340" s="62">
        <f t="shared" si="2157"/>
        <v>0</v>
      </c>
      <c r="CJO1340" s="62">
        <f t="shared" si="2157"/>
        <v>2000000</v>
      </c>
      <c r="CJP1340" s="62">
        <f t="shared" si="2157"/>
        <v>2000000</v>
      </c>
      <c r="CJV1340" s="62" t="s">
        <v>197</v>
      </c>
      <c r="CJW1340" s="62" t="s">
        <v>1294</v>
      </c>
      <c r="CJX1340" s="62">
        <f t="shared" ref="CJX1340:CKF1340" si="2158">CJX1334</f>
        <v>0</v>
      </c>
      <c r="CJY1340" s="62">
        <f t="shared" si="2158"/>
        <v>0</v>
      </c>
      <c r="CJZ1340" s="62">
        <f t="shared" si="2158"/>
        <v>0</v>
      </c>
      <c r="CKA1340" s="62">
        <f t="shared" si="2158"/>
        <v>0</v>
      </c>
      <c r="CKB1340" s="62">
        <f t="shared" si="2158"/>
        <v>2000000</v>
      </c>
      <c r="CKC1340" s="62">
        <f t="shared" si="2158"/>
        <v>0</v>
      </c>
      <c r="CKD1340" s="62">
        <f t="shared" si="2158"/>
        <v>0</v>
      </c>
      <c r="CKE1340" s="62">
        <f t="shared" si="2158"/>
        <v>2000000</v>
      </c>
      <c r="CKF1340" s="62">
        <f t="shared" si="2158"/>
        <v>2000000</v>
      </c>
      <c r="CKL1340" s="62" t="s">
        <v>197</v>
      </c>
      <c r="CKM1340" s="62" t="s">
        <v>1294</v>
      </c>
      <c r="CKN1340" s="62">
        <f t="shared" ref="CKN1340:CKV1340" si="2159">CKN1334</f>
        <v>0</v>
      </c>
      <c r="CKO1340" s="62">
        <f t="shared" si="2159"/>
        <v>0</v>
      </c>
      <c r="CKP1340" s="62">
        <f t="shared" si="2159"/>
        <v>0</v>
      </c>
      <c r="CKQ1340" s="62">
        <f t="shared" si="2159"/>
        <v>0</v>
      </c>
      <c r="CKR1340" s="62">
        <f t="shared" si="2159"/>
        <v>2000000</v>
      </c>
      <c r="CKS1340" s="62">
        <f t="shared" si="2159"/>
        <v>0</v>
      </c>
      <c r="CKT1340" s="62">
        <f t="shared" si="2159"/>
        <v>0</v>
      </c>
      <c r="CKU1340" s="62">
        <f t="shared" si="2159"/>
        <v>2000000</v>
      </c>
      <c r="CKV1340" s="62">
        <f t="shared" si="2159"/>
        <v>2000000</v>
      </c>
      <c r="CLB1340" s="62" t="s">
        <v>197</v>
      </c>
      <c r="CLC1340" s="62" t="s">
        <v>1294</v>
      </c>
      <c r="CLD1340" s="62">
        <f t="shared" ref="CLD1340:CLL1340" si="2160">CLD1334</f>
        <v>0</v>
      </c>
      <c r="CLE1340" s="62">
        <f t="shared" si="2160"/>
        <v>0</v>
      </c>
      <c r="CLF1340" s="62">
        <f t="shared" si="2160"/>
        <v>0</v>
      </c>
      <c r="CLG1340" s="62">
        <f t="shared" si="2160"/>
        <v>0</v>
      </c>
      <c r="CLH1340" s="62">
        <f t="shared" si="2160"/>
        <v>2000000</v>
      </c>
      <c r="CLI1340" s="62">
        <f t="shared" si="2160"/>
        <v>0</v>
      </c>
      <c r="CLJ1340" s="62">
        <f t="shared" si="2160"/>
        <v>0</v>
      </c>
      <c r="CLK1340" s="62">
        <f t="shared" si="2160"/>
        <v>2000000</v>
      </c>
      <c r="CLL1340" s="62">
        <f t="shared" si="2160"/>
        <v>2000000</v>
      </c>
      <c r="CLR1340" s="62" t="s">
        <v>197</v>
      </c>
      <c r="CLS1340" s="62" t="s">
        <v>1294</v>
      </c>
      <c r="CLT1340" s="62">
        <f t="shared" ref="CLT1340:CMB1340" si="2161">CLT1334</f>
        <v>0</v>
      </c>
      <c r="CLU1340" s="62">
        <f t="shared" si="2161"/>
        <v>0</v>
      </c>
      <c r="CLV1340" s="62">
        <f t="shared" si="2161"/>
        <v>0</v>
      </c>
      <c r="CLW1340" s="62">
        <f t="shared" si="2161"/>
        <v>0</v>
      </c>
      <c r="CLX1340" s="62">
        <f t="shared" si="2161"/>
        <v>2000000</v>
      </c>
      <c r="CLY1340" s="62">
        <f t="shared" si="2161"/>
        <v>0</v>
      </c>
      <c r="CLZ1340" s="62">
        <f t="shared" si="2161"/>
        <v>0</v>
      </c>
      <c r="CMA1340" s="62">
        <f t="shared" si="2161"/>
        <v>2000000</v>
      </c>
      <c r="CMB1340" s="62">
        <f t="shared" si="2161"/>
        <v>2000000</v>
      </c>
      <c r="CMH1340" s="62" t="s">
        <v>197</v>
      </c>
      <c r="CMI1340" s="62" t="s">
        <v>1294</v>
      </c>
      <c r="CMJ1340" s="62">
        <f t="shared" ref="CMJ1340:CMR1340" si="2162">CMJ1334</f>
        <v>0</v>
      </c>
      <c r="CMK1340" s="62">
        <f t="shared" si="2162"/>
        <v>0</v>
      </c>
      <c r="CML1340" s="62">
        <f t="shared" si="2162"/>
        <v>0</v>
      </c>
      <c r="CMM1340" s="62">
        <f t="shared" si="2162"/>
        <v>0</v>
      </c>
      <c r="CMN1340" s="62">
        <f t="shared" si="2162"/>
        <v>2000000</v>
      </c>
      <c r="CMO1340" s="62">
        <f t="shared" si="2162"/>
        <v>0</v>
      </c>
      <c r="CMP1340" s="62">
        <f t="shared" si="2162"/>
        <v>0</v>
      </c>
      <c r="CMQ1340" s="62">
        <f t="shared" si="2162"/>
        <v>2000000</v>
      </c>
      <c r="CMR1340" s="62">
        <f t="shared" si="2162"/>
        <v>2000000</v>
      </c>
      <c r="CMX1340" s="62" t="s">
        <v>197</v>
      </c>
      <c r="CMY1340" s="62" t="s">
        <v>1294</v>
      </c>
      <c r="CMZ1340" s="62">
        <f t="shared" ref="CMZ1340:CNH1340" si="2163">CMZ1334</f>
        <v>0</v>
      </c>
      <c r="CNA1340" s="62">
        <f t="shared" si="2163"/>
        <v>0</v>
      </c>
      <c r="CNB1340" s="62">
        <f t="shared" si="2163"/>
        <v>0</v>
      </c>
      <c r="CNC1340" s="62">
        <f t="shared" si="2163"/>
        <v>0</v>
      </c>
      <c r="CND1340" s="62">
        <f t="shared" si="2163"/>
        <v>2000000</v>
      </c>
      <c r="CNE1340" s="62">
        <f t="shared" si="2163"/>
        <v>0</v>
      </c>
      <c r="CNF1340" s="62">
        <f t="shared" si="2163"/>
        <v>0</v>
      </c>
      <c r="CNG1340" s="62">
        <f t="shared" si="2163"/>
        <v>2000000</v>
      </c>
      <c r="CNH1340" s="62">
        <f t="shared" si="2163"/>
        <v>2000000</v>
      </c>
      <c r="CNN1340" s="62" t="s">
        <v>197</v>
      </c>
      <c r="CNO1340" s="62" t="s">
        <v>1294</v>
      </c>
      <c r="CNP1340" s="62">
        <f t="shared" ref="CNP1340:CNX1340" si="2164">CNP1334</f>
        <v>0</v>
      </c>
      <c r="CNQ1340" s="62">
        <f t="shared" si="2164"/>
        <v>0</v>
      </c>
      <c r="CNR1340" s="62">
        <f t="shared" si="2164"/>
        <v>0</v>
      </c>
      <c r="CNS1340" s="62">
        <f t="shared" si="2164"/>
        <v>0</v>
      </c>
      <c r="CNT1340" s="62">
        <f t="shared" si="2164"/>
        <v>2000000</v>
      </c>
      <c r="CNU1340" s="62">
        <f t="shared" si="2164"/>
        <v>0</v>
      </c>
      <c r="CNV1340" s="62">
        <f t="shared" si="2164"/>
        <v>0</v>
      </c>
      <c r="CNW1340" s="62">
        <f t="shared" si="2164"/>
        <v>2000000</v>
      </c>
      <c r="CNX1340" s="62">
        <f t="shared" si="2164"/>
        <v>2000000</v>
      </c>
      <c r="COD1340" s="62" t="s">
        <v>197</v>
      </c>
      <c r="COE1340" s="62" t="s">
        <v>1294</v>
      </c>
      <c r="COF1340" s="62">
        <f t="shared" ref="COF1340:CON1340" si="2165">COF1334</f>
        <v>0</v>
      </c>
      <c r="COG1340" s="62">
        <f t="shared" si="2165"/>
        <v>0</v>
      </c>
      <c r="COH1340" s="62">
        <f t="shared" si="2165"/>
        <v>0</v>
      </c>
      <c r="COI1340" s="62">
        <f t="shared" si="2165"/>
        <v>0</v>
      </c>
      <c r="COJ1340" s="62">
        <f t="shared" si="2165"/>
        <v>2000000</v>
      </c>
      <c r="COK1340" s="62">
        <f t="shared" si="2165"/>
        <v>0</v>
      </c>
      <c r="COL1340" s="62">
        <f t="shared" si="2165"/>
        <v>0</v>
      </c>
      <c r="COM1340" s="62">
        <f t="shared" si="2165"/>
        <v>2000000</v>
      </c>
      <c r="CON1340" s="62">
        <f t="shared" si="2165"/>
        <v>2000000</v>
      </c>
      <c r="COT1340" s="62" t="s">
        <v>197</v>
      </c>
      <c r="COU1340" s="62" t="s">
        <v>1294</v>
      </c>
      <c r="COV1340" s="62">
        <f t="shared" ref="COV1340:CPD1340" si="2166">COV1334</f>
        <v>0</v>
      </c>
      <c r="COW1340" s="62">
        <f t="shared" si="2166"/>
        <v>0</v>
      </c>
      <c r="COX1340" s="62">
        <f t="shared" si="2166"/>
        <v>0</v>
      </c>
      <c r="COY1340" s="62">
        <f t="shared" si="2166"/>
        <v>0</v>
      </c>
      <c r="COZ1340" s="62">
        <f t="shared" si="2166"/>
        <v>2000000</v>
      </c>
      <c r="CPA1340" s="62">
        <f t="shared" si="2166"/>
        <v>0</v>
      </c>
      <c r="CPB1340" s="62">
        <f t="shared" si="2166"/>
        <v>0</v>
      </c>
      <c r="CPC1340" s="62">
        <f t="shared" si="2166"/>
        <v>2000000</v>
      </c>
      <c r="CPD1340" s="62">
        <f t="shared" si="2166"/>
        <v>2000000</v>
      </c>
      <c r="CPJ1340" s="62" t="s">
        <v>197</v>
      </c>
      <c r="CPK1340" s="62" t="s">
        <v>1294</v>
      </c>
      <c r="CPL1340" s="62">
        <f t="shared" ref="CPL1340:CPT1340" si="2167">CPL1334</f>
        <v>0</v>
      </c>
      <c r="CPM1340" s="62">
        <f t="shared" si="2167"/>
        <v>0</v>
      </c>
      <c r="CPN1340" s="62">
        <f t="shared" si="2167"/>
        <v>0</v>
      </c>
      <c r="CPO1340" s="62">
        <f t="shared" si="2167"/>
        <v>0</v>
      </c>
      <c r="CPP1340" s="62">
        <f t="shared" si="2167"/>
        <v>2000000</v>
      </c>
      <c r="CPQ1340" s="62">
        <f t="shared" si="2167"/>
        <v>0</v>
      </c>
      <c r="CPR1340" s="62">
        <f t="shared" si="2167"/>
        <v>0</v>
      </c>
      <c r="CPS1340" s="62">
        <f t="shared" si="2167"/>
        <v>2000000</v>
      </c>
      <c r="CPT1340" s="62">
        <f t="shared" si="2167"/>
        <v>2000000</v>
      </c>
      <c r="CPZ1340" s="62" t="s">
        <v>197</v>
      </c>
      <c r="CQA1340" s="62" t="s">
        <v>1294</v>
      </c>
      <c r="CQB1340" s="62">
        <f t="shared" ref="CQB1340:CQJ1340" si="2168">CQB1334</f>
        <v>0</v>
      </c>
      <c r="CQC1340" s="62">
        <f t="shared" si="2168"/>
        <v>0</v>
      </c>
      <c r="CQD1340" s="62">
        <f t="shared" si="2168"/>
        <v>0</v>
      </c>
      <c r="CQE1340" s="62">
        <f t="shared" si="2168"/>
        <v>0</v>
      </c>
      <c r="CQF1340" s="62">
        <f t="shared" si="2168"/>
        <v>2000000</v>
      </c>
      <c r="CQG1340" s="62">
        <f t="shared" si="2168"/>
        <v>0</v>
      </c>
      <c r="CQH1340" s="62">
        <f t="shared" si="2168"/>
        <v>0</v>
      </c>
      <c r="CQI1340" s="62">
        <f t="shared" si="2168"/>
        <v>2000000</v>
      </c>
      <c r="CQJ1340" s="62">
        <f t="shared" si="2168"/>
        <v>2000000</v>
      </c>
      <c r="CQP1340" s="62" t="s">
        <v>197</v>
      </c>
      <c r="CQQ1340" s="62" t="s">
        <v>1294</v>
      </c>
      <c r="CQR1340" s="62">
        <f t="shared" ref="CQR1340:CQZ1340" si="2169">CQR1334</f>
        <v>0</v>
      </c>
      <c r="CQS1340" s="62">
        <f t="shared" si="2169"/>
        <v>0</v>
      </c>
      <c r="CQT1340" s="62">
        <f t="shared" si="2169"/>
        <v>0</v>
      </c>
      <c r="CQU1340" s="62">
        <f t="shared" si="2169"/>
        <v>0</v>
      </c>
      <c r="CQV1340" s="62">
        <f t="shared" si="2169"/>
        <v>2000000</v>
      </c>
      <c r="CQW1340" s="62">
        <f t="shared" si="2169"/>
        <v>0</v>
      </c>
      <c r="CQX1340" s="62">
        <f t="shared" si="2169"/>
        <v>0</v>
      </c>
      <c r="CQY1340" s="62">
        <f t="shared" si="2169"/>
        <v>2000000</v>
      </c>
      <c r="CQZ1340" s="62">
        <f t="shared" si="2169"/>
        <v>2000000</v>
      </c>
      <c r="CRF1340" s="62" t="s">
        <v>197</v>
      </c>
      <c r="CRG1340" s="62" t="s">
        <v>1294</v>
      </c>
      <c r="CRH1340" s="62">
        <f t="shared" ref="CRH1340:CRP1340" si="2170">CRH1334</f>
        <v>0</v>
      </c>
      <c r="CRI1340" s="62">
        <f t="shared" si="2170"/>
        <v>0</v>
      </c>
      <c r="CRJ1340" s="62">
        <f t="shared" si="2170"/>
        <v>0</v>
      </c>
      <c r="CRK1340" s="62">
        <f t="shared" si="2170"/>
        <v>0</v>
      </c>
      <c r="CRL1340" s="62">
        <f t="shared" si="2170"/>
        <v>2000000</v>
      </c>
      <c r="CRM1340" s="62">
        <f t="shared" si="2170"/>
        <v>0</v>
      </c>
      <c r="CRN1340" s="62">
        <f t="shared" si="2170"/>
        <v>0</v>
      </c>
      <c r="CRO1340" s="62">
        <f t="shared" si="2170"/>
        <v>2000000</v>
      </c>
      <c r="CRP1340" s="62">
        <f t="shared" si="2170"/>
        <v>2000000</v>
      </c>
      <c r="CRV1340" s="62" t="s">
        <v>197</v>
      </c>
      <c r="CRW1340" s="62" t="s">
        <v>1294</v>
      </c>
      <c r="CRX1340" s="62">
        <f t="shared" ref="CRX1340:CSF1340" si="2171">CRX1334</f>
        <v>0</v>
      </c>
      <c r="CRY1340" s="62">
        <f t="shared" si="2171"/>
        <v>0</v>
      </c>
      <c r="CRZ1340" s="62">
        <f t="shared" si="2171"/>
        <v>0</v>
      </c>
      <c r="CSA1340" s="62">
        <f t="shared" si="2171"/>
        <v>0</v>
      </c>
      <c r="CSB1340" s="62">
        <f t="shared" si="2171"/>
        <v>2000000</v>
      </c>
      <c r="CSC1340" s="62">
        <f t="shared" si="2171"/>
        <v>0</v>
      </c>
      <c r="CSD1340" s="62">
        <f t="shared" si="2171"/>
        <v>0</v>
      </c>
      <c r="CSE1340" s="62">
        <f t="shared" si="2171"/>
        <v>2000000</v>
      </c>
      <c r="CSF1340" s="62">
        <f t="shared" si="2171"/>
        <v>2000000</v>
      </c>
      <c r="CSL1340" s="62" t="s">
        <v>197</v>
      </c>
      <c r="CSM1340" s="62" t="s">
        <v>1294</v>
      </c>
      <c r="CSN1340" s="62">
        <f t="shared" ref="CSN1340:CSV1340" si="2172">CSN1334</f>
        <v>0</v>
      </c>
      <c r="CSO1340" s="62">
        <f t="shared" si="2172"/>
        <v>0</v>
      </c>
      <c r="CSP1340" s="62">
        <f t="shared" si="2172"/>
        <v>0</v>
      </c>
      <c r="CSQ1340" s="62">
        <f t="shared" si="2172"/>
        <v>0</v>
      </c>
      <c r="CSR1340" s="62">
        <f t="shared" si="2172"/>
        <v>2000000</v>
      </c>
      <c r="CSS1340" s="62">
        <f t="shared" si="2172"/>
        <v>0</v>
      </c>
      <c r="CST1340" s="62">
        <f t="shared" si="2172"/>
        <v>0</v>
      </c>
      <c r="CSU1340" s="62">
        <f t="shared" si="2172"/>
        <v>2000000</v>
      </c>
      <c r="CSV1340" s="62">
        <f t="shared" si="2172"/>
        <v>2000000</v>
      </c>
      <c r="CTB1340" s="62" t="s">
        <v>197</v>
      </c>
      <c r="CTC1340" s="62" t="s">
        <v>1294</v>
      </c>
      <c r="CTD1340" s="62">
        <f t="shared" ref="CTD1340:CTL1340" si="2173">CTD1334</f>
        <v>0</v>
      </c>
      <c r="CTE1340" s="62">
        <f t="shared" si="2173"/>
        <v>0</v>
      </c>
      <c r="CTF1340" s="62">
        <f t="shared" si="2173"/>
        <v>0</v>
      </c>
      <c r="CTG1340" s="62">
        <f t="shared" si="2173"/>
        <v>0</v>
      </c>
      <c r="CTH1340" s="62">
        <f t="shared" si="2173"/>
        <v>2000000</v>
      </c>
      <c r="CTI1340" s="62">
        <f t="shared" si="2173"/>
        <v>0</v>
      </c>
      <c r="CTJ1340" s="62">
        <f t="shared" si="2173"/>
        <v>0</v>
      </c>
      <c r="CTK1340" s="62">
        <f t="shared" si="2173"/>
        <v>2000000</v>
      </c>
      <c r="CTL1340" s="62">
        <f t="shared" si="2173"/>
        <v>2000000</v>
      </c>
      <c r="CTR1340" s="62" t="s">
        <v>197</v>
      </c>
      <c r="CTS1340" s="62" t="s">
        <v>1294</v>
      </c>
      <c r="CTT1340" s="62">
        <f t="shared" ref="CTT1340:CUB1340" si="2174">CTT1334</f>
        <v>0</v>
      </c>
      <c r="CTU1340" s="62">
        <f t="shared" si="2174"/>
        <v>0</v>
      </c>
      <c r="CTV1340" s="62">
        <f t="shared" si="2174"/>
        <v>0</v>
      </c>
      <c r="CTW1340" s="62">
        <f t="shared" si="2174"/>
        <v>0</v>
      </c>
      <c r="CTX1340" s="62">
        <f t="shared" si="2174"/>
        <v>2000000</v>
      </c>
      <c r="CTY1340" s="62">
        <f t="shared" si="2174"/>
        <v>0</v>
      </c>
      <c r="CTZ1340" s="62">
        <f t="shared" si="2174"/>
        <v>0</v>
      </c>
      <c r="CUA1340" s="62">
        <f t="shared" si="2174"/>
        <v>2000000</v>
      </c>
      <c r="CUB1340" s="62">
        <f t="shared" si="2174"/>
        <v>2000000</v>
      </c>
      <c r="CUH1340" s="62" t="s">
        <v>197</v>
      </c>
      <c r="CUI1340" s="62" t="s">
        <v>1294</v>
      </c>
      <c r="CUJ1340" s="62">
        <f t="shared" ref="CUJ1340:CUR1340" si="2175">CUJ1334</f>
        <v>0</v>
      </c>
      <c r="CUK1340" s="62">
        <f t="shared" si="2175"/>
        <v>0</v>
      </c>
      <c r="CUL1340" s="62">
        <f t="shared" si="2175"/>
        <v>0</v>
      </c>
      <c r="CUM1340" s="62">
        <f t="shared" si="2175"/>
        <v>0</v>
      </c>
      <c r="CUN1340" s="62">
        <f t="shared" si="2175"/>
        <v>2000000</v>
      </c>
      <c r="CUO1340" s="62">
        <f t="shared" si="2175"/>
        <v>0</v>
      </c>
      <c r="CUP1340" s="62">
        <f t="shared" si="2175"/>
        <v>0</v>
      </c>
      <c r="CUQ1340" s="62">
        <f t="shared" si="2175"/>
        <v>2000000</v>
      </c>
      <c r="CUR1340" s="62">
        <f t="shared" si="2175"/>
        <v>2000000</v>
      </c>
      <c r="CUX1340" s="62" t="s">
        <v>197</v>
      </c>
      <c r="CUY1340" s="62" t="s">
        <v>1294</v>
      </c>
      <c r="CUZ1340" s="62">
        <f t="shared" ref="CUZ1340:CVH1340" si="2176">CUZ1334</f>
        <v>0</v>
      </c>
      <c r="CVA1340" s="62">
        <f t="shared" si="2176"/>
        <v>0</v>
      </c>
      <c r="CVB1340" s="62">
        <f t="shared" si="2176"/>
        <v>0</v>
      </c>
      <c r="CVC1340" s="62">
        <f t="shared" si="2176"/>
        <v>0</v>
      </c>
      <c r="CVD1340" s="62">
        <f t="shared" si="2176"/>
        <v>2000000</v>
      </c>
      <c r="CVE1340" s="62">
        <f t="shared" si="2176"/>
        <v>0</v>
      </c>
      <c r="CVF1340" s="62">
        <f t="shared" si="2176"/>
        <v>0</v>
      </c>
      <c r="CVG1340" s="62">
        <f t="shared" si="2176"/>
        <v>2000000</v>
      </c>
      <c r="CVH1340" s="62">
        <f t="shared" si="2176"/>
        <v>2000000</v>
      </c>
      <c r="CVN1340" s="62" t="s">
        <v>197</v>
      </c>
      <c r="CVO1340" s="62" t="s">
        <v>1294</v>
      </c>
      <c r="CVP1340" s="62">
        <f t="shared" ref="CVP1340:CVX1340" si="2177">CVP1334</f>
        <v>0</v>
      </c>
      <c r="CVQ1340" s="62">
        <f t="shared" si="2177"/>
        <v>0</v>
      </c>
      <c r="CVR1340" s="62">
        <f t="shared" si="2177"/>
        <v>0</v>
      </c>
      <c r="CVS1340" s="62">
        <f t="shared" si="2177"/>
        <v>0</v>
      </c>
      <c r="CVT1340" s="62">
        <f t="shared" si="2177"/>
        <v>2000000</v>
      </c>
      <c r="CVU1340" s="62">
        <f t="shared" si="2177"/>
        <v>0</v>
      </c>
      <c r="CVV1340" s="62">
        <f t="shared" si="2177"/>
        <v>0</v>
      </c>
      <c r="CVW1340" s="62">
        <f t="shared" si="2177"/>
        <v>2000000</v>
      </c>
      <c r="CVX1340" s="62">
        <f t="shared" si="2177"/>
        <v>2000000</v>
      </c>
      <c r="CWD1340" s="62" t="s">
        <v>197</v>
      </c>
      <c r="CWE1340" s="62" t="s">
        <v>1294</v>
      </c>
      <c r="CWF1340" s="62">
        <f t="shared" ref="CWF1340:CWN1340" si="2178">CWF1334</f>
        <v>0</v>
      </c>
      <c r="CWG1340" s="62">
        <f t="shared" si="2178"/>
        <v>0</v>
      </c>
      <c r="CWH1340" s="62">
        <f t="shared" si="2178"/>
        <v>0</v>
      </c>
      <c r="CWI1340" s="62">
        <f t="shared" si="2178"/>
        <v>0</v>
      </c>
      <c r="CWJ1340" s="62">
        <f t="shared" si="2178"/>
        <v>2000000</v>
      </c>
      <c r="CWK1340" s="62">
        <f t="shared" si="2178"/>
        <v>0</v>
      </c>
      <c r="CWL1340" s="62">
        <f t="shared" si="2178"/>
        <v>0</v>
      </c>
      <c r="CWM1340" s="62">
        <f t="shared" si="2178"/>
        <v>2000000</v>
      </c>
      <c r="CWN1340" s="62">
        <f t="shared" si="2178"/>
        <v>2000000</v>
      </c>
      <c r="CWT1340" s="62" t="s">
        <v>197</v>
      </c>
      <c r="CWU1340" s="62" t="s">
        <v>1294</v>
      </c>
      <c r="CWV1340" s="62">
        <f t="shared" ref="CWV1340:CXD1340" si="2179">CWV1334</f>
        <v>0</v>
      </c>
      <c r="CWW1340" s="62">
        <f t="shared" si="2179"/>
        <v>0</v>
      </c>
      <c r="CWX1340" s="62">
        <f t="shared" si="2179"/>
        <v>0</v>
      </c>
      <c r="CWY1340" s="62">
        <f t="shared" si="2179"/>
        <v>0</v>
      </c>
      <c r="CWZ1340" s="62">
        <f t="shared" si="2179"/>
        <v>2000000</v>
      </c>
      <c r="CXA1340" s="62">
        <f t="shared" si="2179"/>
        <v>0</v>
      </c>
      <c r="CXB1340" s="62">
        <f t="shared" si="2179"/>
        <v>0</v>
      </c>
      <c r="CXC1340" s="62">
        <f t="shared" si="2179"/>
        <v>2000000</v>
      </c>
      <c r="CXD1340" s="62">
        <f t="shared" si="2179"/>
        <v>2000000</v>
      </c>
      <c r="CXJ1340" s="62" t="s">
        <v>197</v>
      </c>
      <c r="CXK1340" s="62" t="s">
        <v>1294</v>
      </c>
      <c r="CXL1340" s="62">
        <f t="shared" ref="CXL1340:CXT1340" si="2180">CXL1334</f>
        <v>0</v>
      </c>
      <c r="CXM1340" s="62">
        <f t="shared" si="2180"/>
        <v>0</v>
      </c>
      <c r="CXN1340" s="62">
        <f t="shared" si="2180"/>
        <v>0</v>
      </c>
      <c r="CXO1340" s="62">
        <f t="shared" si="2180"/>
        <v>0</v>
      </c>
      <c r="CXP1340" s="62">
        <f t="shared" si="2180"/>
        <v>2000000</v>
      </c>
      <c r="CXQ1340" s="62">
        <f t="shared" si="2180"/>
        <v>0</v>
      </c>
      <c r="CXR1340" s="62">
        <f t="shared" si="2180"/>
        <v>0</v>
      </c>
      <c r="CXS1340" s="62">
        <f t="shared" si="2180"/>
        <v>2000000</v>
      </c>
      <c r="CXT1340" s="62">
        <f t="shared" si="2180"/>
        <v>2000000</v>
      </c>
      <c r="CXZ1340" s="62" t="s">
        <v>197</v>
      </c>
      <c r="CYA1340" s="62" t="s">
        <v>1294</v>
      </c>
      <c r="CYB1340" s="62">
        <f t="shared" ref="CYB1340:CYJ1340" si="2181">CYB1334</f>
        <v>0</v>
      </c>
      <c r="CYC1340" s="62">
        <f t="shared" si="2181"/>
        <v>0</v>
      </c>
      <c r="CYD1340" s="62">
        <f t="shared" si="2181"/>
        <v>0</v>
      </c>
      <c r="CYE1340" s="62">
        <f t="shared" si="2181"/>
        <v>0</v>
      </c>
      <c r="CYF1340" s="62">
        <f t="shared" si="2181"/>
        <v>2000000</v>
      </c>
      <c r="CYG1340" s="62">
        <f t="shared" si="2181"/>
        <v>0</v>
      </c>
      <c r="CYH1340" s="62">
        <f t="shared" si="2181"/>
        <v>0</v>
      </c>
      <c r="CYI1340" s="62">
        <f t="shared" si="2181"/>
        <v>2000000</v>
      </c>
      <c r="CYJ1340" s="62">
        <f t="shared" si="2181"/>
        <v>2000000</v>
      </c>
      <c r="CYP1340" s="62" t="s">
        <v>197</v>
      </c>
      <c r="CYQ1340" s="62" t="s">
        <v>1294</v>
      </c>
      <c r="CYR1340" s="62">
        <f t="shared" ref="CYR1340:CYZ1340" si="2182">CYR1334</f>
        <v>0</v>
      </c>
      <c r="CYS1340" s="62">
        <f t="shared" si="2182"/>
        <v>0</v>
      </c>
      <c r="CYT1340" s="62">
        <f t="shared" si="2182"/>
        <v>0</v>
      </c>
      <c r="CYU1340" s="62">
        <f t="shared" si="2182"/>
        <v>0</v>
      </c>
      <c r="CYV1340" s="62">
        <f t="shared" si="2182"/>
        <v>2000000</v>
      </c>
      <c r="CYW1340" s="62">
        <f t="shared" si="2182"/>
        <v>0</v>
      </c>
      <c r="CYX1340" s="62">
        <f t="shared" si="2182"/>
        <v>0</v>
      </c>
      <c r="CYY1340" s="62">
        <f t="shared" si="2182"/>
        <v>2000000</v>
      </c>
      <c r="CYZ1340" s="62">
        <f t="shared" si="2182"/>
        <v>2000000</v>
      </c>
      <c r="CZF1340" s="62" t="s">
        <v>197</v>
      </c>
      <c r="CZG1340" s="62" t="s">
        <v>1294</v>
      </c>
      <c r="CZH1340" s="62">
        <f t="shared" ref="CZH1340:CZP1340" si="2183">CZH1334</f>
        <v>0</v>
      </c>
      <c r="CZI1340" s="62">
        <f t="shared" si="2183"/>
        <v>0</v>
      </c>
      <c r="CZJ1340" s="62">
        <f t="shared" si="2183"/>
        <v>0</v>
      </c>
      <c r="CZK1340" s="62">
        <f t="shared" si="2183"/>
        <v>0</v>
      </c>
      <c r="CZL1340" s="62">
        <f t="shared" si="2183"/>
        <v>2000000</v>
      </c>
      <c r="CZM1340" s="62">
        <f t="shared" si="2183"/>
        <v>0</v>
      </c>
      <c r="CZN1340" s="62">
        <f t="shared" si="2183"/>
        <v>0</v>
      </c>
      <c r="CZO1340" s="62">
        <f t="shared" si="2183"/>
        <v>2000000</v>
      </c>
      <c r="CZP1340" s="62">
        <f t="shared" si="2183"/>
        <v>2000000</v>
      </c>
      <c r="CZV1340" s="62" t="s">
        <v>197</v>
      </c>
      <c r="CZW1340" s="62" t="s">
        <v>1294</v>
      </c>
      <c r="CZX1340" s="62">
        <f t="shared" ref="CZX1340:DAF1340" si="2184">CZX1334</f>
        <v>0</v>
      </c>
      <c r="CZY1340" s="62">
        <f t="shared" si="2184"/>
        <v>0</v>
      </c>
      <c r="CZZ1340" s="62">
        <f t="shared" si="2184"/>
        <v>0</v>
      </c>
      <c r="DAA1340" s="62">
        <f t="shared" si="2184"/>
        <v>0</v>
      </c>
      <c r="DAB1340" s="62">
        <f t="shared" si="2184"/>
        <v>2000000</v>
      </c>
      <c r="DAC1340" s="62">
        <f t="shared" si="2184"/>
        <v>0</v>
      </c>
      <c r="DAD1340" s="62">
        <f t="shared" si="2184"/>
        <v>0</v>
      </c>
      <c r="DAE1340" s="62">
        <f t="shared" si="2184"/>
        <v>2000000</v>
      </c>
      <c r="DAF1340" s="62">
        <f t="shared" si="2184"/>
        <v>2000000</v>
      </c>
      <c r="DAL1340" s="62" t="s">
        <v>197</v>
      </c>
      <c r="DAM1340" s="62" t="s">
        <v>1294</v>
      </c>
      <c r="DAN1340" s="62">
        <f t="shared" ref="DAN1340:DAV1340" si="2185">DAN1334</f>
        <v>0</v>
      </c>
      <c r="DAO1340" s="62">
        <f t="shared" si="2185"/>
        <v>0</v>
      </c>
      <c r="DAP1340" s="62">
        <f t="shared" si="2185"/>
        <v>0</v>
      </c>
      <c r="DAQ1340" s="62">
        <f t="shared" si="2185"/>
        <v>0</v>
      </c>
      <c r="DAR1340" s="62">
        <f t="shared" si="2185"/>
        <v>2000000</v>
      </c>
      <c r="DAS1340" s="62">
        <f t="shared" si="2185"/>
        <v>0</v>
      </c>
      <c r="DAT1340" s="62">
        <f t="shared" si="2185"/>
        <v>0</v>
      </c>
      <c r="DAU1340" s="62">
        <f t="shared" si="2185"/>
        <v>2000000</v>
      </c>
      <c r="DAV1340" s="62">
        <f t="shared" si="2185"/>
        <v>2000000</v>
      </c>
      <c r="DBB1340" s="62" t="s">
        <v>197</v>
      </c>
      <c r="DBC1340" s="62" t="s">
        <v>1294</v>
      </c>
      <c r="DBD1340" s="62">
        <f t="shared" ref="DBD1340:DBL1340" si="2186">DBD1334</f>
        <v>0</v>
      </c>
      <c r="DBE1340" s="62">
        <f t="shared" si="2186"/>
        <v>0</v>
      </c>
      <c r="DBF1340" s="62">
        <f t="shared" si="2186"/>
        <v>0</v>
      </c>
      <c r="DBG1340" s="62">
        <f t="shared" si="2186"/>
        <v>0</v>
      </c>
      <c r="DBH1340" s="62">
        <f t="shared" si="2186"/>
        <v>2000000</v>
      </c>
      <c r="DBI1340" s="62">
        <f t="shared" si="2186"/>
        <v>0</v>
      </c>
      <c r="DBJ1340" s="62">
        <f t="shared" si="2186"/>
        <v>0</v>
      </c>
      <c r="DBK1340" s="62">
        <f t="shared" si="2186"/>
        <v>2000000</v>
      </c>
      <c r="DBL1340" s="62">
        <f t="shared" si="2186"/>
        <v>2000000</v>
      </c>
      <c r="DBR1340" s="62" t="s">
        <v>197</v>
      </c>
      <c r="DBS1340" s="62" t="s">
        <v>1294</v>
      </c>
      <c r="DBT1340" s="62">
        <f t="shared" ref="DBT1340:DCB1340" si="2187">DBT1334</f>
        <v>0</v>
      </c>
      <c r="DBU1340" s="62">
        <f t="shared" si="2187"/>
        <v>0</v>
      </c>
      <c r="DBV1340" s="62">
        <f t="shared" si="2187"/>
        <v>0</v>
      </c>
      <c r="DBW1340" s="62">
        <f t="shared" si="2187"/>
        <v>0</v>
      </c>
      <c r="DBX1340" s="62">
        <f t="shared" si="2187"/>
        <v>2000000</v>
      </c>
      <c r="DBY1340" s="62">
        <f t="shared" si="2187"/>
        <v>0</v>
      </c>
      <c r="DBZ1340" s="62">
        <f t="shared" si="2187"/>
        <v>0</v>
      </c>
      <c r="DCA1340" s="62">
        <f t="shared" si="2187"/>
        <v>2000000</v>
      </c>
      <c r="DCB1340" s="62">
        <f t="shared" si="2187"/>
        <v>2000000</v>
      </c>
      <c r="DCH1340" s="62" t="s">
        <v>197</v>
      </c>
      <c r="DCI1340" s="62" t="s">
        <v>1294</v>
      </c>
      <c r="DCJ1340" s="62">
        <f t="shared" ref="DCJ1340:DCR1340" si="2188">DCJ1334</f>
        <v>0</v>
      </c>
      <c r="DCK1340" s="62">
        <f t="shared" si="2188"/>
        <v>0</v>
      </c>
      <c r="DCL1340" s="62">
        <f t="shared" si="2188"/>
        <v>0</v>
      </c>
      <c r="DCM1340" s="62">
        <f t="shared" si="2188"/>
        <v>0</v>
      </c>
      <c r="DCN1340" s="62">
        <f t="shared" si="2188"/>
        <v>2000000</v>
      </c>
      <c r="DCO1340" s="62">
        <f t="shared" si="2188"/>
        <v>0</v>
      </c>
      <c r="DCP1340" s="62">
        <f t="shared" si="2188"/>
        <v>0</v>
      </c>
      <c r="DCQ1340" s="62">
        <f t="shared" si="2188"/>
        <v>2000000</v>
      </c>
      <c r="DCR1340" s="62">
        <f t="shared" si="2188"/>
        <v>2000000</v>
      </c>
      <c r="DCX1340" s="62" t="s">
        <v>197</v>
      </c>
      <c r="DCY1340" s="62" t="s">
        <v>1294</v>
      </c>
      <c r="DCZ1340" s="62">
        <f t="shared" ref="DCZ1340:DDH1340" si="2189">DCZ1334</f>
        <v>0</v>
      </c>
      <c r="DDA1340" s="62">
        <f t="shared" si="2189"/>
        <v>0</v>
      </c>
      <c r="DDB1340" s="62">
        <f t="shared" si="2189"/>
        <v>0</v>
      </c>
      <c r="DDC1340" s="62">
        <f t="shared" si="2189"/>
        <v>0</v>
      </c>
      <c r="DDD1340" s="62">
        <f t="shared" si="2189"/>
        <v>2000000</v>
      </c>
      <c r="DDE1340" s="62">
        <f t="shared" si="2189"/>
        <v>0</v>
      </c>
      <c r="DDF1340" s="62">
        <f t="shared" si="2189"/>
        <v>0</v>
      </c>
      <c r="DDG1340" s="62">
        <f t="shared" si="2189"/>
        <v>2000000</v>
      </c>
      <c r="DDH1340" s="62">
        <f t="shared" si="2189"/>
        <v>2000000</v>
      </c>
      <c r="DDN1340" s="62" t="s">
        <v>197</v>
      </c>
      <c r="DDO1340" s="62" t="s">
        <v>1294</v>
      </c>
      <c r="DDP1340" s="62">
        <f t="shared" ref="DDP1340:DDX1340" si="2190">DDP1334</f>
        <v>0</v>
      </c>
      <c r="DDQ1340" s="62">
        <f t="shared" si="2190"/>
        <v>0</v>
      </c>
      <c r="DDR1340" s="62">
        <f t="shared" si="2190"/>
        <v>0</v>
      </c>
      <c r="DDS1340" s="62">
        <f t="shared" si="2190"/>
        <v>0</v>
      </c>
      <c r="DDT1340" s="62">
        <f t="shared" si="2190"/>
        <v>2000000</v>
      </c>
      <c r="DDU1340" s="62">
        <f t="shared" si="2190"/>
        <v>0</v>
      </c>
      <c r="DDV1340" s="62">
        <f t="shared" si="2190"/>
        <v>0</v>
      </c>
      <c r="DDW1340" s="62">
        <f t="shared" si="2190"/>
        <v>2000000</v>
      </c>
      <c r="DDX1340" s="62">
        <f t="shared" si="2190"/>
        <v>2000000</v>
      </c>
      <c r="DED1340" s="62" t="s">
        <v>197</v>
      </c>
      <c r="DEE1340" s="62" t="s">
        <v>1294</v>
      </c>
      <c r="DEF1340" s="62">
        <f t="shared" ref="DEF1340:DEN1340" si="2191">DEF1334</f>
        <v>0</v>
      </c>
      <c r="DEG1340" s="62">
        <f t="shared" si="2191"/>
        <v>0</v>
      </c>
      <c r="DEH1340" s="62">
        <f t="shared" si="2191"/>
        <v>0</v>
      </c>
      <c r="DEI1340" s="62">
        <f t="shared" si="2191"/>
        <v>0</v>
      </c>
      <c r="DEJ1340" s="62">
        <f t="shared" si="2191"/>
        <v>2000000</v>
      </c>
      <c r="DEK1340" s="62">
        <f t="shared" si="2191"/>
        <v>0</v>
      </c>
      <c r="DEL1340" s="62">
        <f t="shared" si="2191"/>
        <v>0</v>
      </c>
      <c r="DEM1340" s="62">
        <f t="shared" si="2191"/>
        <v>2000000</v>
      </c>
      <c r="DEN1340" s="62">
        <f t="shared" si="2191"/>
        <v>2000000</v>
      </c>
      <c r="DET1340" s="62" t="s">
        <v>197</v>
      </c>
      <c r="DEU1340" s="62" t="s">
        <v>1294</v>
      </c>
      <c r="DEV1340" s="62">
        <f t="shared" ref="DEV1340:DFD1340" si="2192">DEV1334</f>
        <v>0</v>
      </c>
      <c r="DEW1340" s="62">
        <f t="shared" si="2192"/>
        <v>0</v>
      </c>
      <c r="DEX1340" s="62">
        <f t="shared" si="2192"/>
        <v>0</v>
      </c>
      <c r="DEY1340" s="62">
        <f t="shared" si="2192"/>
        <v>0</v>
      </c>
      <c r="DEZ1340" s="62">
        <f t="shared" si="2192"/>
        <v>2000000</v>
      </c>
      <c r="DFA1340" s="62">
        <f t="shared" si="2192"/>
        <v>0</v>
      </c>
      <c r="DFB1340" s="62">
        <f t="shared" si="2192"/>
        <v>0</v>
      </c>
      <c r="DFC1340" s="62">
        <f t="shared" si="2192"/>
        <v>2000000</v>
      </c>
      <c r="DFD1340" s="62">
        <f t="shared" si="2192"/>
        <v>2000000</v>
      </c>
      <c r="DFJ1340" s="62" t="s">
        <v>197</v>
      </c>
      <c r="DFK1340" s="62" t="s">
        <v>1294</v>
      </c>
      <c r="DFL1340" s="62">
        <f t="shared" ref="DFL1340:DFT1340" si="2193">DFL1334</f>
        <v>0</v>
      </c>
      <c r="DFM1340" s="62">
        <f t="shared" si="2193"/>
        <v>0</v>
      </c>
      <c r="DFN1340" s="62">
        <f t="shared" si="2193"/>
        <v>0</v>
      </c>
      <c r="DFO1340" s="62">
        <f t="shared" si="2193"/>
        <v>0</v>
      </c>
      <c r="DFP1340" s="62">
        <f t="shared" si="2193"/>
        <v>2000000</v>
      </c>
      <c r="DFQ1340" s="62">
        <f t="shared" si="2193"/>
        <v>0</v>
      </c>
      <c r="DFR1340" s="62">
        <f t="shared" si="2193"/>
        <v>0</v>
      </c>
      <c r="DFS1340" s="62">
        <f t="shared" si="2193"/>
        <v>2000000</v>
      </c>
      <c r="DFT1340" s="62">
        <f t="shared" si="2193"/>
        <v>2000000</v>
      </c>
      <c r="DFZ1340" s="62" t="s">
        <v>197</v>
      </c>
      <c r="DGA1340" s="62" t="s">
        <v>1294</v>
      </c>
      <c r="DGB1340" s="62">
        <f t="shared" ref="DGB1340:DGJ1340" si="2194">DGB1334</f>
        <v>0</v>
      </c>
      <c r="DGC1340" s="62">
        <f t="shared" si="2194"/>
        <v>0</v>
      </c>
      <c r="DGD1340" s="62">
        <f t="shared" si="2194"/>
        <v>0</v>
      </c>
      <c r="DGE1340" s="62">
        <f t="shared" si="2194"/>
        <v>0</v>
      </c>
      <c r="DGF1340" s="62">
        <f t="shared" si="2194"/>
        <v>2000000</v>
      </c>
      <c r="DGG1340" s="62">
        <f t="shared" si="2194"/>
        <v>0</v>
      </c>
      <c r="DGH1340" s="62">
        <f t="shared" si="2194"/>
        <v>0</v>
      </c>
      <c r="DGI1340" s="62">
        <f t="shared" si="2194"/>
        <v>2000000</v>
      </c>
      <c r="DGJ1340" s="62">
        <f t="shared" si="2194"/>
        <v>2000000</v>
      </c>
      <c r="DGP1340" s="62" t="s">
        <v>197</v>
      </c>
      <c r="DGQ1340" s="62" t="s">
        <v>1294</v>
      </c>
      <c r="DGR1340" s="62">
        <f t="shared" ref="DGR1340:DGZ1340" si="2195">DGR1334</f>
        <v>0</v>
      </c>
      <c r="DGS1340" s="62">
        <f t="shared" si="2195"/>
        <v>0</v>
      </c>
      <c r="DGT1340" s="62">
        <f t="shared" si="2195"/>
        <v>0</v>
      </c>
      <c r="DGU1340" s="62">
        <f t="shared" si="2195"/>
        <v>0</v>
      </c>
      <c r="DGV1340" s="62">
        <f t="shared" si="2195"/>
        <v>2000000</v>
      </c>
      <c r="DGW1340" s="62">
        <f t="shared" si="2195"/>
        <v>0</v>
      </c>
      <c r="DGX1340" s="62">
        <f t="shared" si="2195"/>
        <v>0</v>
      </c>
      <c r="DGY1340" s="62">
        <f t="shared" si="2195"/>
        <v>2000000</v>
      </c>
      <c r="DGZ1340" s="62">
        <f t="shared" si="2195"/>
        <v>2000000</v>
      </c>
      <c r="DHF1340" s="62" t="s">
        <v>197</v>
      </c>
      <c r="DHG1340" s="62" t="s">
        <v>1294</v>
      </c>
      <c r="DHH1340" s="62">
        <f t="shared" ref="DHH1340:DHP1340" si="2196">DHH1334</f>
        <v>0</v>
      </c>
      <c r="DHI1340" s="62">
        <f t="shared" si="2196"/>
        <v>0</v>
      </c>
      <c r="DHJ1340" s="62">
        <f t="shared" si="2196"/>
        <v>0</v>
      </c>
      <c r="DHK1340" s="62">
        <f t="shared" si="2196"/>
        <v>0</v>
      </c>
      <c r="DHL1340" s="62">
        <f t="shared" si="2196"/>
        <v>2000000</v>
      </c>
      <c r="DHM1340" s="62">
        <f t="shared" si="2196"/>
        <v>0</v>
      </c>
      <c r="DHN1340" s="62">
        <f t="shared" si="2196"/>
        <v>0</v>
      </c>
      <c r="DHO1340" s="62">
        <f t="shared" si="2196"/>
        <v>2000000</v>
      </c>
      <c r="DHP1340" s="62">
        <f t="shared" si="2196"/>
        <v>2000000</v>
      </c>
      <c r="DHV1340" s="62" t="s">
        <v>197</v>
      </c>
      <c r="DHW1340" s="62" t="s">
        <v>1294</v>
      </c>
      <c r="DHX1340" s="62">
        <f t="shared" ref="DHX1340:DIF1340" si="2197">DHX1334</f>
        <v>0</v>
      </c>
      <c r="DHY1340" s="62">
        <f t="shared" si="2197"/>
        <v>0</v>
      </c>
      <c r="DHZ1340" s="62">
        <f t="shared" si="2197"/>
        <v>0</v>
      </c>
      <c r="DIA1340" s="62">
        <f t="shared" si="2197"/>
        <v>0</v>
      </c>
      <c r="DIB1340" s="62">
        <f t="shared" si="2197"/>
        <v>2000000</v>
      </c>
      <c r="DIC1340" s="62">
        <f t="shared" si="2197"/>
        <v>0</v>
      </c>
      <c r="DID1340" s="62">
        <f t="shared" si="2197"/>
        <v>0</v>
      </c>
      <c r="DIE1340" s="62">
        <f t="shared" si="2197"/>
        <v>2000000</v>
      </c>
      <c r="DIF1340" s="62">
        <f t="shared" si="2197"/>
        <v>2000000</v>
      </c>
      <c r="DIL1340" s="62" t="s">
        <v>197</v>
      </c>
      <c r="DIM1340" s="62" t="s">
        <v>1294</v>
      </c>
      <c r="DIN1340" s="62">
        <f t="shared" ref="DIN1340:DIV1340" si="2198">DIN1334</f>
        <v>0</v>
      </c>
      <c r="DIO1340" s="62">
        <f t="shared" si="2198"/>
        <v>0</v>
      </c>
      <c r="DIP1340" s="62">
        <f t="shared" si="2198"/>
        <v>0</v>
      </c>
      <c r="DIQ1340" s="62">
        <f t="shared" si="2198"/>
        <v>0</v>
      </c>
      <c r="DIR1340" s="62">
        <f t="shared" si="2198"/>
        <v>2000000</v>
      </c>
      <c r="DIS1340" s="62">
        <f t="shared" si="2198"/>
        <v>0</v>
      </c>
      <c r="DIT1340" s="62">
        <f t="shared" si="2198"/>
        <v>0</v>
      </c>
      <c r="DIU1340" s="62">
        <f t="shared" si="2198"/>
        <v>2000000</v>
      </c>
      <c r="DIV1340" s="62">
        <f t="shared" si="2198"/>
        <v>2000000</v>
      </c>
      <c r="DJB1340" s="62" t="s">
        <v>197</v>
      </c>
      <c r="DJC1340" s="62" t="s">
        <v>1294</v>
      </c>
      <c r="DJD1340" s="62">
        <f t="shared" ref="DJD1340:DJL1340" si="2199">DJD1334</f>
        <v>0</v>
      </c>
      <c r="DJE1340" s="62">
        <f t="shared" si="2199"/>
        <v>0</v>
      </c>
      <c r="DJF1340" s="62">
        <f t="shared" si="2199"/>
        <v>0</v>
      </c>
      <c r="DJG1340" s="62">
        <f t="shared" si="2199"/>
        <v>0</v>
      </c>
      <c r="DJH1340" s="62">
        <f t="shared" si="2199"/>
        <v>2000000</v>
      </c>
      <c r="DJI1340" s="62">
        <f t="shared" si="2199"/>
        <v>0</v>
      </c>
      <c r="DJJ1340" s="62">
        <f t="shared" si="2199"/>
        <v>0</v>
      </c>
      <c r="DJK1340" s="62">
        <f t="shared" si="2199"/>
        <v>2000000</v>
      </c>
      <c r="DJL1340" s="62">
        <f t="shared" si="2199"/>
        <v>2000000</v>
      </c>
      <c r="DJR1340" s="62" t="s">
        <v>197</v>
      </c>
      <c r="DJS1340" s="62" t="s">
        <v>1294</v>
      </c>
      <c r="DJT1340" s="62">
        <f t="shared" ref="DJT1340:DKB1340" si="2200">DJT1334</f>
        <v>0</v>
      </c>
      <c r="DJU1340" s="62">
        <f t="shared" si="2200"/>
        <v>0</v>
      </c>
      <c r="DJV1340" s="62">
        <f t="shared" si="2200"/>
        <v>0</v>
      </c>
      <c r="DJW1340" s="62">
        <f t="shared" si="2200"/>
        <v>0</v>
      </c>
      <c r="DJX1340" s="62">
        <f t="shared" si="2200"/>
        <v>2000000</v>
      </c>
      <c r="DJY1340" s="62">
        <f t="shared" si="2200"/>
        <v>0</v>
      </c>
      <c r="DJZ1340" s="62">
        <f t="shared" si="2200"/>
        <v>0</v>
      </c>
      <c r="DKA1340" s="62">
        <f t="shared" si="2200"/>
        <v>2000000</v>
      </c>
      <c r="DKB1340" s="62">
        <f t="shared" si="2200"/>
        <v>2000000</v>
      </c>
      <c r="DKH1340" s="62" t="s">
        <v>197</v>
      </c>
      <c r="DKI1340" s="62" t="s">
        <v>1294</v>
      </c>
      <c r="DKJ1340" s="62">
        <f t="shared" ref="DKJ1340:DKR1340" si="2201">DKJ1334</f>
        <v>0</v>
      </c>
      <c r="DKK1340" s="62">
        <f t="shared" si="2201"/>
        <v>0</v>
      </c>
      <c r="DKL1340" s="62">
        <f t="shared" si="2201"/>
        <v>0</v>
      </c>
      <c r="DKM1340" s="62">
        <f t="shared" si="2201"/>
        <v>0</v>
      </c>
      <c r="DKN1340" s="62">
        <f t="shared" si="2201"/>
        <v>2000000</v>
      </c>
      <c r="DKO1340" s="62">
        <f t="shared" si="2201"/>
        <v>0</v>
      </c>
      <c r="DKP1340" s="62">
        <f t="shared" si="2201"/>
        <v>0</v>
      </c>
      <c r="DKQ1340" s="62">
        <f t="shared" si="2201"/>
        <v>2000000</v>
      </c>
      <c r="DKR1340" s="62">
        <f t="shared" si="2201"/>
        <v>2000000</v>
      </c>
      <c r="DKX1340" s="62" t="s">
        <v>197</v>
      </c>
      <c r="DKY1340" s="62" t="s">
        <v>1294</v>
      </c>
      <c r="DKZ1340" s="62">
        <f t="shared" ref="DKZ1340:DLH1340" si="2202">DKZ1334</f>
        <v>0</v>
      </c>
      <c r="DLA1340" s="62">
        <f t="shared" si="2202"/>
        <v>0</v>
      </c>
      <c r="DLB1340" s="62">
        <f t="shared" si="2202"/>
        <v>0</v>
      </c>
      <c r="DLC1340" s="62">
        <f t="shared" si="2202"/>
        <v>0</v>
      </c>
      <c r="DLD1340" s="62">
        <f t="shared" si="2202"/>
        <v>2000000</v>
      </c>
      <c r="DLE1340" s="62">
        <f t="shared" si="2202"/>
        <v>0</v>
      </c>
      <c r="DLF1340" s="62">
        <f t="shared" si="2202"/>
        <v>0</v>
      </c>
      <c r="DLG1340" s="62">
        <f t="shared" si="2202"/>
        <v>2000000</v>
      </c>
      <c r="DLH1340" s="62">
        <f t="shared" si="2202"/>
        <v>2000000</v>
      </c>
      <c r="DLN1340" s="62" t="s">
        <v>197</v>
      </c>
      <c r="DLO1340" s="62" t="s">
        <v>1294</v>
      </c>
      <c r="DLP1340" s="62">
        <f t="shared" ref="DLP1340:DLX1340" si="2203">DLP1334</f>
        <v>0</v>
      </c>
      <c r="DLQ1340" s="62">
        <f t="shared" si="2203"/>
        <v>0</v>
      </c>
      <c r="DLR1340" s="62">
        <f t="shared" si="2203"/>
        <v>0</v>
      </c>
      <c r="DLS1340" s="62">
        <f t="shared" si="2203"/>
        <v>0</v>
      </c>
      <c r="DLT1340" s="62">
        <f t="shared" si="2203"/>
        <v>2000000</v>
      </c>
      <c r="DLU1340" s="62">
        <f t="shared" si="2203"/>
        <v>0</v>
      </c>
      <c r="DLV1340" s="62">
        <f t="shared" si="2203"/>
        <v>0</v>
      </c>
      <c r="DLW1340" s="62">
        <f t="shared" si="2203"/>
        <v>2000000</v>
      </c>
      <c r="DLX1340" s="62">
        <f t="shared" si="2203"/>
        <v>2000000</v>
      </c>
      <c r="DMD1340" s="62" t="s">
        <v>197</v>
      </c>
      <c r="DME1340" s="62" t="s">
        <v>1294</v>
      </c>
      <c r="DMF1340" s="62">
        <f t="shared" ref="DMF1340:DMN1340" si="2204">DMF1334</f>
        <v>0</v>
      </c>
      <c r="DMG1340" s="62">
        <f t="shared" si="2204"/>
        <v>0</v>
      </c>
      <c r="DMH1340" s="62">
        <f t="shared" si="2204"/>
        <v>0</v>
      </c>
      <c r="DMI1340" s="62">
        <f t="shared" si="2204"/>
        <v>0</v>
      </c>
      <c r="DMJ1340" s="62">
        <f t="shared" si="2204"/>
        <v>2000000</v>
      </c>
      <c r="DMK1340" s="62">
        <f t="shared" si="2204"/>
        <v>0</v>
      </c>
      <c r="DML1340" s="62">
        <f t="shared" si="2204"/>
        <v>0</v>
      </c>
      <c r="DMM1340" s="62">
        <f t="shared" si="2204"/>
        <v>2000000</v>
      </c>
      <c r="DMN1340" s="62">
        <f t="shared" si="2204"/>
        <v>2000000</v>
      </c>
      <c r="DMT1340" s="62" t="s">
        <v>197</v>
      </c>
      <c r="DMU1340" s="62" t="s">
        <v>1294</v>
      </c>
      <c r="DMV1340" s="62">
        <f>DMV1334</f>
        <v>0</v>
      </c>
      <c r="DMW1340" s="62">
        <f>DMW1334</f>
        <v>0</v>
      </c>
      <c r="DMX1340" s="62">
        <f>DMX1334</f>
        <v>0</v>
      </c>
      <c r="DMY1340" s="62">
        <f>DMY1334</f>
        <v>0</v>
      </c>
      <c r="DMZ1340" s="62">
        <f>DMZ1334</f>
        <v>2000000</v>
      </c>
      <c r="DNA1340" s="62">
        <f>DNA1334</f>
        <v>0</v>
      </c>
      <c r="DNB1340" s="62">
        <f>DNB1334</f>
        <v>0</v>
      </c>
      <c r="DNC1340" s="62">
        <f>DNC1334</f>
        <v>2000000</v>
      </c>
      <c r="DND1340" s="62">
        <f>DND1334</f>
        <v>2000000</v>
      </c>
      <c r="DNJ1340" s="62" t="s">
        <v>197</v>
      </c>
      <c r="DNK1340" s="62" t="s">
        <v>1294</v>
      </c>
      <c r="DNL1340" s="62">
        <f t="shared" ref="DNL1340:DNT1340" si="2205">DNL1334</f>
        <v>0</v>
      </c>
      <c r="DNM1340" s="62">
        <f t="shared" si="2205"/>
        <v>0</v>
      </c>
      <c r="DNN1340" s="62">
        <f t="shared" si="2205"/>
        <v>0</v>
      </c>
      <c r="DNO1340" s="62">
        <f t="shared" si="2205"/>
        <v>0</v>
      </c>
      <c r="DNP1340" s="62">
        <f t="shared" si="2205"/>
        <v>2000000</v>
      </c>
      <c r="DNQ1340" s="62">
        <f t="shared" si="2205"/>
        <v>0</v>
      </c>
      <c r="DNR1340" s="62">
        <f t="shared" si="2205"/>
        <v>0</v>
      </c>
      <c r="DNS1340" s="62">
        <f t="shared" si="2205"/>
        <v>2000000</v>
      </c>
      <c r="DNT1340" s="62">
        <f t="shared" si="2205"/>
        <v>2000000</v>
      </c>
      <c r="DNZ1340" s="62" t="s">
        <v>197</v>
      </c>
      <c r="DOA1340" s="62" t="s">
        <v>1294</v>
      </c>
      <c r="DOB1340" s="62">
        <f t="shared" ref="DOB1340:DOJ1340" si="2206">DOB1334</f>
        <v>0</v>
      </c>
      <c r="DOC1340" s="62">
        <f t="shared" si="2206"/>
        <v>0</v>
      </c>
      <c r="DOD1340" s="62">
        <f t="shared" si="2206"/>
        <v>0</v>
      </c>
      <c r="DOE1340" s="62">
        <f t="shared" si="2206"/>
        <v>0</v>
      </c>
      <c r="DOF1340" s="62">
        <f t="shared" si="2206"/>
        <v>2000000</v>
      </c>
      <c r="DOG1340" s="62">
        <f t="shared" si="2206"/>
        <v>0</v>
      </c>
      <c r="DOH1340" s="62">
        <f t="shared" si="2206"/>
        <v>0</v>
      </c>
      <c r="DOI1340" s="62">
        <f t="shared" si="2206"/>
        <v>2000000</v>
      </c>
      <c r="DOJ1340" s="62">
        <f t="shared" si="2206"/>
        <v>2000000</v>
      </c>
      <c r="DOP1340" s="62" t="s">
        <v>197</v>
      </c>
      <c r="DOQ1340" s="62" t="s">
        <v>1294</v>
      </c>
      <c r="DOR1340" s="62">
        <f t="shared" ref="DOR1340:DOZ1340" si="2207">DOR1334</f>
        <v>0</v>
      </c>
      <c r="DOS1340" s="62">
        <f t="shared" si="2207"/>
        <v>0</v>
      </c>
      <c r="DOT1340" s="62">
        <f t="shared" si="2207"/>
        <v>0</v>
      </c>
      <c r="DOU1340" s="62">
        <f t="shared" si="2207"/>
        <v>0</v>
      </c>
      <c r="DOV1340" s="62">
        <f t="shared" si="2207"/>
        <v>2000000</v>
      </c>
      <c r="DOW1340" s="62">
        <f t="shared" si="2207"/>
        <v>0</v>
      </c>
      <c r="DOX1340" s="62">
        <f t="shared" si="2207"/>
        <v>0</v>
      </c>
      <c r="DOY1340" s="62">
        <f t="shared" si="2207"/>
        <v>2000000</v>
      </c>
      <c r="DOZ1340" s="62">
        <f t="shared" si="2207"/>
        <v>2000000</v>
      </c>
      <c r="DPF1340" s="62" t="s">
        <v>197</v>
      </c>
      <c r="DPG1340" s="62" t="s">
        <v>1294</v>
      </c>
      <c r="DPH1340" s="62">
        <f t="shared" ref="DPH1340:DPP1340" si="2208">DPH1334</f>
        <v>0</v>
      </c>
      <c r="DPI1340" s="62">
        <f t="shared" si="2208"/>
        <v>0</v>
      </c>
      <c r="DPJ1340" s="62">
        <f t="shared" si="2208"/>
        <v>0</v>
      </c>
      <c r="DPK1340" s="62">
        <f t="shared" si="2208"/>
        <v>0</v>
      </c>
      <c r="DPL1340" s="62">
        <f t="shared" si="2208"/>
        <v>2000000</v>
      </c>
      <c r="DPM1340" s="62">
        <f t="shared" si="2208"/>
        <v>0</v>
      </c>
      <c r="DPN1340" s="62">
        <f t="shared" si="2208"/>
        <v>0</v>
      </c>
      <c r="DPO1340" s="62">
        <f t="shared" si="2208"/>
        <v>2000000</v>
      </c>
      <c r="DPP1340" s="62">
        <f t="shared" si="2208"/>
        <v>2000000</v>
      </c>
      <c r="DPV1340" s="62" t="s">
        <v>197</v>
      </c>
      <c r="DPW1340" s="62" t="s">
        <v>1294</v>
      </c>
      <c r="DPX1340" s="62">
        <f t="shared" ref="DPX1340:DQF1340" si="2209">DPX1334</f>
        <v>0</v>
      </c>
      <c r="DPY1340" s="62">
        <f t="shared" si="2209"/>
        <v>0</v>
      </c>
      <c r="DPZ1340" s="62">
        <f t="shared" si="2209"/>
        <v>0</v>
      </c>
      <c r="DQA1340" s="62">
        <f t="shared" si="2209"/>
        <v>0</v>
      </c>
      <c r="DQB1340" s="62">
        <f t="shared" si="2209"/>
        <v>2000000</v>
      </c>
      <c r="DQC1340" s="62">
        <f t="shared" si="2209"/>
        <v>0</v>
      </c>
      <c r="DQD1340" s="62">
        <f t="shared" si="2209"/>
        <v>0</v>
      </c>
      <c r="DQE1340" s="62">
        <f t="shared" si="2209"/>
        <v>2000000</v>
      </c>
      <c r="DQF1340" s="62">
        <f t="shared" si="2209"/>
        <v>2000000</v>
      </c>
      <c r="DQL1340" s="62" t="s">
        <v>197</v>
      </c>
      <c r="DQM1340" s="62" t="s">
        <v>1294</v>
      </c>
      <c r="DQN1340" s="62">
        <f t="shared" ref="DQN1340:DQV1340" si="2210">DQN1334</f>
        <v>0</v>
      </c>
      <c r="DQO1340" s="62">
        <f t="shared" si="2210"/>
        <v>0</v>
      </c>
      <c r="DQP1340" s="62">
        <f t="shared" si="2210"/>
        <v>0</v>
      </c>
      <c r="DQQ1340" s="62">
        <f t="shared" si="2210"/>
        <v>0</v>
      </c>
      <c r="DQR1340" s="62">
        <f t="shared" si="2210"/>
        <v>2000000</v>
      </c>
      <c r="DQS1340" s="62">
        <f t="shared" si="2210"/>
        <v>0</v>
      </c>
      <c r="DQT1340" s="62">
        <f t="shared" si="2210"/>
        <v>0</v>
      </c>
      <c r="DQU1340" s="62">
        <f t="shared" si="2210"/>
        <v>2000000</v>
      </c>
      <c r="DQV1340" s="62">
        <f t="shared" si="2210"/>
        <v>2000000</v>
      </c>
      <c r="DRB1340" s="62" t="s">
        <v>197</v>
      </c>
      <c r="DRC1340" s="62" t="s">
        <v>1294</v>
      </c>
      <c r="DRD1340" s="62">
        <f t="shared" ref="DRD1340:DRL1340" si="2211">DRD1334</f>
        <v>0</v>
      </c>
      <c r="DRE1340" s="62">
        <f t="shared" si="2211"/>
        <v>0</v>
      </c>
      <c r="DRF1340" s="62">
        <f t="shared" si="2211"/>
        <v>0</v>
      </c>
      <c r="DRG1340" s="62">
        <f t="shared" si="2211"/>
        <v>0</v>
      </c>
      <c r="DRH1340" s="62">
        <f t="shared" si="2211"/>
        <v>2000000</v>
      </c>
      <c r="DRI1340" s="62">
        <f t="shared" si="2211"/>
        <v>0</v>
      </c>
      <c r="DRJ1340" s="62">
        <f t="shared" si="2211"/>
        <v>0</v>
      </c>
      <c r="DRK1340" s="62">
        <f t="shared" si="2211"/>
        <v>2000000</v>
      </c>
      <c r="DRL1340" s="62">
        <f t="shared" si="2211"/>
        <v>2000000</v>
      </c>
      <c r="DRR1340" s="62" t="s">
        <v>197</v>
      </c>
      <c r="DRS1340" s="62" t="s">
        <v>1294</v>
      </c>
      <c r="DRT1340" s="62">
        <f t="shared" ref="DRT1340:DSB1340" si="2212">DRT1334</f>
        <v>0</v>
      </c>
      <c r="DRU1340" s="62">
        <f t="shared" si="2212"/>
        <v>0</v>
      </c>
      <c r="DRV1340" s="62">
        <f t="shared" si="2212"/>
        <v>0</v>
      </c>
      <c r="DRW1340" s="62">
        <f t="shared" si="2212"/>
        <v>0</v>
      </c>
      <c r="DRX1340" s="62">
        <f t="shared" si="2212"/>
        <v>2000000</v>
      </c>
      <c r="DRY1340" s="62">
        <f t="shared" si="2212"/>
        <v>0</v>
      </c>
      <c r="DRZ1340" s="62">
        <f t="shared" si="2212"/>
        <v>0</v>
      </c>
      <c r="DSA1340" s="62">
        <f t="shared" si="2212"/>
        <v>2000000</v>
      </c>
      <c r="DSB1340" s="62">
        <f t="shared" si="2212"/>
        <v>2000000</v>
      </c>
      <c r="DSH1340" s="62" t="s">
        <v>197</v>
      </c>
      <c r="DSI1340" s="62" t="s">
        <v>1294</v>
      </c>
      <c r="DSJ1340" s="62">
        <f t="shared" ref="DSJ1340:DSR1340" si="2213">DSJ1334</f>
        <v>0</v>
      </c>
      <c r="DSK1340" s="62">
        <f t="shared" si="2213"/>
        <v>0</v>
      </c>
      <c r="DSL1340" s="62">
        <f t="shared" si="2213"/>
        <v>0</v>
      </c>
      <c r="DSM1340" s="62">
        <f t="shared" si="2213"/>
        <v>0</v>
      </c>
      <c r="DSN1340" s="62">
        <f t="shared" si="2213"/>
        <v>2000000</v>
      </c>
      <c r="DSO1340" s="62">
        <f t="shared" si="2213"/>
        <v>0</v>
      </c>
      <c r="DSP1340" s="62">
        <f t="shared" si="2213"/>
        <v>0</v>
      </c>
      <c r="DSQ1340" s="62">
        <f t="shared" si="2213"/>
        <v>2000000</v>
      </c>
      <c r="DSR1340" s="62">
        <f t="shared" si="2213"/>
        <v>2000000</v>
      </c>
      <c r="DSX1340" s="62" t="s">
        <v>197</v>
      </c>
      <c r="DSY1340" s="62" t="s">
        <v>1294</v>
      </c>
      <c r="DSZ1340" s="62">
        <f t="shared" ref="DSZ1340:DTH1340" si="2214">DSZ1334</f>
        <v>0</v>
      </c>
      <c r="DTA1340" s="62">
        <f t="shared" si="2214"/>
        <v>0</v>
      </c>
      <c r="DTB1340" s="62">
        <f t="shared" si="2214"/>
        <v>0</v>
      </c>
      <c r="DTC1340" s="62">
        <f t="shared" si="2214"/>
        <v>0</v>
      </c>
      <c r="DTD1340" s="62">
        <f t="shared" si="2214"/>
        <v>2000000</v>
      </c>
      <c r="DTE1340" s="62">
        <f t="shared" si="2214"/>
        <v>0</v>
      </c>
      <c r="DTF1340" s="62">
        <f t="shared" si="2214"/>
        <v>0</v>
      </c>
      <c r="DTG1340" s="62">
        <f t="shared" si="2214"/>
        <v>2000000</v>
      </c>
      <c r="DTH1340" s="62">
        <f t="shared" si="2214"/>
        <v>2000000</v>
      </c>
      <c r="DTN1340" s="62" t="s">
        <v>197</v>
      </c>
      <c r="DTO1340" s="62" t="s">
        <v>1294</v>
      </c>
      <c r="DTP1340" s="62">
        <f t="shared" ref="DTP1340:DTX1340" si="2215">DTP1334</f>
        <v>0</v>
      </c>
      <c r="DTQ1340" s="62">
        <f t="shared" si="2215"/>
        <v>0</v>
      </c>
      <c r="DTR1340" s="62">
        <f t="shared" si="2215"/>
        <v>0</v>
      </c>
      <c r="DTS1340" s="62">
        <f t="shared" si="2215"/>
        <v>0</v>
      </c>
      <c r="DTT1340" s="62">
        <f t="shared" si="2215"/>
        <v>2000000</v>
      </c>
      <c r="DTU1340" s="62">
        <f t="shared" si="2215"/>
        <v>0</v>
      </c>
      <c r="DTV1340" s="62">
        <f t="shared" si="2215"/>
        <v>0</v>
      </c>
      <c r="DTW1340" s="62">
        <f t="shared" si="2215"/>
        <v>2000000</v>
      </c>
      <c r="DTX1340" s="62">
        <f t="shared" si="2215"/>
        <v>2000000</v>
      </c>
      <c r="DUD1340" s="62" t="s">
        <v>197</v>
      </c>
      <c r="DUE1340" s="62" t="s">
        <v>1294</v>
      </c>
      <c r="DUF1340" s="62">
        <f t="shared" ref="DUF1340:DUN1340" si="2216">DUF1334</f>
        <v>0</v>
      </c>
      <c r="DUG1340" s="62">
        <f t="shared" si="2216"/>
        <v>0</v>
      </c>
      <c r="DUH1340" s="62">
        <f t="shared" si="2216"/>
        <v>0</v>
      </c>
      <c r="DUI1340" s="62">
        <f t="shared" si="2216"/>
        <v>0</v>
      </c>
      <c r="DUJ1340" s="62">
        <f t="shared" si="2216"/>
        <v>2000000</v>
      </c>
      <c r="DUK1340" s="62">
        <f t="shared" si="2216"/>
        <v>0</v>
      </c>
      <c r="DUL1340" s="62">
        <f t="shared" si="2216"/>
        <v>0</v>
      </c>
      <c r="DUM1340" s="62">
        <f t="shared" si="2216"/>
        <v>2000000</v>
      </c>
      <c r="DUN1340" s="62">
        <f t="shared" si="2216"/>
        <v>2000000</v>
      </c>
      <c r="DUT1340" s="62" t="s">
        <v>197</v>
      </c>
      <c r="DUU1340" s="62" t="s">
        <v>1294</v>
      </c>
      <c r="DUV1340" s="62">
        <f t="shared" ref="DUV1340:DVD1340" si="2217">DUV1334</f>
        <v>0</v>
      </c>
      <c r="DUW1340" s="62">
        <f t="shared" si="2217"/>
        <v>0</v>
      </c>
      <c r="DUX1340" s="62">
        <f t="shared" si="2217"/>
        <v>0</v>
      </c>
      <c r="DUY1340" s="62">
        <f t="shared" si="2217"/>
        <v>0</v>
      </c>
      <c r="DUZ1340" s="62">
        <f t="shared" si="2217"/>
        <v>2000000</v>
      </c>
      <c r="DVA1340" s="62">
        <f t="shared" si="2217"/>
        <v>0</v>
      </c>
      <c r="DVB1340" s="62">
        <f t="shared" si="2217"/>
        <v>0</v>
      </c>
      <c r="DVC1340" s="62">
        <f t="shared" si="2217"/>
        <v>2000000</v>
      </c>
      <c r="DVD1340" s="62">
        <f t="shared" si="2217"/>
        <v>2000000</v>
      </c>
      <c r="DVJ1340" s="62" t="s">
        <v>197</v>
      </c>
      <c r="DVK1340" s="62" t="s">
        <v>1294</v>
      </c>
      <c r="DVL1340" s="62">
        <f t="shared" ref="DVL1340:DVT1340" si="2218">DVL1334</f>
        <v>0</v>
      </c>
      <c r="DVM1340" s="62">
        <f t="shared" si="2218"/>
        <v>0</v>
      </c>
      <c r="DVN1340" s="62">
        <f t="shared" si="2218"/>
        <v>0</v>
      </c>
      <c r="DVO1340" s="62">
        <f t="shared" si="2218"/>
        <v>0</v>
      </c>
      <c r="DVP1340" s="62">
        <f t="shared" si="2218"/>
        <v>2000000</v>
      </c>
      <c r="DVQ1340" s="62">
        <f t="shared" si="2218"/>
        <v>0</v>
      </c>
      <c r="DVR1340" s="62">
        <f t="shared" si="2218"/>
        <v>0</v>
      </c>
      <c r="DVS1340" s="62">
        <f t="shared" si="2218"/>
        <v>2000000</v>
      </c>
      <c r="DVT1340" s="62">
        <f t="shared" si="2218"/>
        <v>2000000</v>
      </c>
      <c r="DVZ1340" s="62" t="s">
        <v>197</v>
      </c>
      <c r="DWA1340" s="62" t="s">
        <v>1294</v>
      </c>
      <c r="DWB1340" s="62">
        <f t="shared" ref="DWB1340:DWJ1340" si="2219">DWB1334</f>
        <v>0</v>
      </c>
      <c r="DWC1340" s="62">
        <f t="shared" si="2219"/>
        <v>0</v>
      </c>
      <c r="DWD1340" s="62">
        <f t="shared" si="2219"/>
        <v>0</v>
      </c>
      <c r="DWE1340" s="62">
        <f t="shared" si="2219"/>
        <v>0</v>
      </c>
      <c r="DWF1340" s="62">
        <f t="shared" si="2219"/>
        <v>2000000</v>
      </c>
      <c r="DWG1340" s="62">
        <f t="shared" si="2219"/>
        <v>0</v>
      </c>
      <c r="DWH1340" s="62">
        <f t="shared" si="2219"/>
        <v>0</v>
      </c>
      <c r="DWI1340" s="62">
        <f t="shared" si="2219"/>
        <v>2000000</v>
      </c>
      <c r="DWJ1340" s="62">
        <f t="shared" si="2219"/>
        <v>2000000</v>
      </c>
      <c r="DWP1340" s="62" t="s">
        <v>197</v>
      </c>
      <c r="DWQ1340" s="62" t="s">
        <v>1294</v>
      </c>
      <c r="DWR1340" s="62">
        <f t="shared" ref="DWR1340:DWZ1340" si="2220">DWR1334</f>
        <v>0</v>
      </c>
      <c r="DWS1340" s="62">
        <f t="shared" si="2220"/>
        <v>0</v>
      </c>
      <c r="DWT1340" s="62">
        <f t="shared" si="2220"/>
        <v>0</v>
      </c>
      <c r="DWU1340" s="62">
        <f t="shared" si="2220"/>
        <v>0</v>
      </c>
      <c r="DWV1340" s="62">
        <f t="shared" si="2220"/>
        <v>2000000</v>
      </c>
      <c r="DWW1340" s="62">
        <f t="shared" si="2220"/>
        <v>0</v>
      </c>
      <c r="DWX1340" s="62">
        <f t="shared" si="2220"/>
        <v>0</v>
      </c>
      <c r="DWY1340" s="62">
        <f t="shared" si="2220"/>
        <v>2000000</v>
      </c>
      <c r="DWZ1340" s="62">
        <f t="shared" si="2220"/>
        <v>2000000</v>
      </c>
      <c r="DXF1340" s="62" t="s">
        <v>197</v>
      </c>
      <c r="DXG1340" s="62" t="s">
        <v>1294</v>
      </c>
      <c r="DXH1340" s="62">
        <f t="shared" ref="DXH1340:DXP1340" si="2221">DXH1334</f>
        <v>0</v>
      </c>
      <c r="DXI1340" s="62">
        <f t="shared" si="2221"/>
        <v>0</v>
      </c>
      <c r="DXJ1340" s="62">
        <f t="shared" si="2221"/>
        <v>0</v>
      </c>
      <c r="DXK1340" s="62">
        <f t="shared" si="2221"/>
        <v>0</v>
      </c>
      <c r="DXL1340" s="62">
        <f t="shared" si="2221"/>
        <v>2000000</v>
      </c>
      <c r="DXM1340" s="62">
        <f t="shared" si="2221"/>
        <v>0</v>
      </c>
      <c r="DXN1340" s="62">
        <f t="shared" si="2221"/>
        <v>0</v>
      </c>
      <c r="DXO1340" s="62">
        <f t="shared" si="2221"/>
        <v>2000000</v>
      </c>
      <c r="DXP1340" s="62">
        <f t="shared" si="2221"/>
        <v>2000000</v>
      </c>
      <c r="DXV1340" s="62" t="s">
        <v>197</v>
      </c>
      <c r="DXW1340" s="62" t="s">
        <v>1294</v>
      </c>
      <c r="DXX1340" s="62">
        <f t="shared" ref="DXX1340:DYF1340" si="2222">DXX1334</f>
        <v>0</v>
      </c>
      <c r="DXY1340" s="62">
        <f t="shared" si="2222"/>
        <v>0</v>
      </c>
      <c r="DXZ1340" s="62">
        <f t="shared" si="2222"/>
        <v>0</v>
      </c>
      <c r="DYA1340" s="62">
        <f t="shared" si="2222"/>
        <v>0</v>
      </c>
      <c r="DYB1340" s="62">
        <f t="shared" si="2222"/>
        <v>2000000</v>
      </c>
      <c r="DYC1340" s="62">
        <f t="shared" si="2222"/>
        <v>0</v>
      </c>
      <c r="DYD1340" s="62">
        <f t="shared" si="2222"/>
        <v>0</v>
      </c>
      <c r="DYE1340" s="62">
        <f t="shared" si="2222"/>
        <v>2000000</v>
      </c>
      <c r="DYF1340" s="62">
        <f t="shared" si="2222"/>
        <v>2000000</v>
      </c>
      <c r="DYL1340" s="62" t="s">
        <v>197</v>
      </c>
      <c r="DYM1340" s="62" t="s">
        <v>1294</v>
      </c>
      <c r="DYN1340" s="62">
        <f t="shared" ref="DYN1340:DYV1340" si="2223">DYN1334</f>
        <v>0</v>
      </c>
      <c r="DYO1340" s="62">
        <f t="shared" si="2223"/>
        <v>0</v>
      </c>
      <c r="DYP1340" s="62">
        <f t="shared" si="2223"/>
        <v>0</v>
      </c>
      <c r="DYQ1340" s="62">
        <f t="shared" si="2223"/>
        <v>0</v>
      </c>
      <c r="DYR1340" s="62">
        <f t="shared" si="2223"/>
        <v>2000000</v>
      </c>
      <c r="DYS1340" s="62">
        <f t="shared" si="2223"/>
        <v>0</v>
      </c>
      <c r="DYT1340" s="62">
        <f t="shared" si="2223"/>
        <v>0</v>
      </c>
      <c r="DYU1340" s="62">
        <f t="shared" si="2223"/>
        <v>2000000</v>
      </c>
      <c r="DYV1340" s="62">
        <f t="shared" si="2223"/>
        <v>2000000</v>
      </c>
      <c r="DZB1340" s="62" t="s">
        <v>197</v>
      </c>
      <c r="DZC1340" s="62" t="s">
        <v>1294</v>
      </c>
      <c r="DZD1340" s="62">
        <f t="shared" ref="DZD1340:DZL1340" si="2224">DZD1334</f>
        <v>0</v>
      </c>
      <c r="DZE1340" s="62">
        <f t="shared" si="2224"/>
        <v>0</v>
      </c>
      <c r="DZF1340" s="62">
        <f t="shared" si="2224"/>
        <v>0</v>
      </c>
      <c r="DZG1340" s="62">
        <f t="shared" si="2224"/>
        <v>0</v>
      </c>
      <c r="DZH1340" s="62">
        <f t="shared" si="2224"/>
        <v>2000000</v>
      </c>
      <c r="DZI1340" s="62">
        <f t="shared" si="2224"/>
        <v>0</v>
      </c>
      <c r="DZJ1340" s="62">
        <f t="shared" si="2224"/>
        <v>0</v>
      </c>
      <c r="DZK1340" s="62">
        <f t="shared" si="2224"/>
        <v>2000000</v>
      </c>
      <c r="DZL1340" s="62">
        <f t="shared" si="2224"/>
        <v>2000000</v>
      </c>
      <c r="DZR1340" s="62" t="s">
        <v>197</v>
      </c>
      <c r="DZS1340" s="62" t="s">
        <v>1294</v>
      </c>
      <c r="DZT1340" s="62">
        <f t="shared" ref="DZT1340:EAB1340" si="2225">DZT1334</f>
        <v>0</v>
      </c>
      <c r="DZU1340" s="62">
        <f t="shared" si="2225"/>
        <v>0</v>
      </c>
      <c r="DZV1340" s="62">
        <f t="shared" si="2225"/>
        <v>0</v>
      </c>
      <c r="DZW1340" s="62">
        <f t="shared" si="2225"/>
        <v>0</v>
      </c>
      <c r="DZX1340" s="62">
        <f t="shared" si="2225"/>
        <v>2000000</v>
      </c>
      <c r="DZY1340" s="62">
        <f t="shared" si="2225"/>
        <v>0</v>
      </c>
      <c r="DZZ1340" s="62">
        <f t="shared" si="2225"/>
        <v>0</v>
      </c>
      <c r="EAA1340" s="62">
        <f t="shared" si="2225"/>
        <v>2000000</v>
      </c>
      <c r="EAB1340" s="62">
        <f t="shared" si="2225"/>
        <v>2000000</v>
      </c>
      <c r="EAH1340" s="62" t="s">
        <v>197</v>
      </c>
      <c r="EAI1340" s="62" t="s">
        <v>1294</v>
      </c>
      <c r="EAJ1340" s="62">
        <f t="shared" ref="EAJ1340:EAR1340" si="2226">EAJ1334</f>
        <v>0</v>
      </c>
      <c r="EAK1340" s="62">
        <f t="shared" si="2226"/>
        <v>0</v>
      </c>
      <c r="EAL1340" s="62">
        <f t="shared" si="2226"/>
        <v>0</v>
      </c>
      <c r="EAM1340" s="62">
        <f t="shared" si="2226"/>
        <v>0</v>
      </c>
      <c r="EAN1340" s="62">
        <f t="shared" si="2226"/>
        <v>2000000</v>
      </c>
      <c r="EAO1340" s="62">
        <f t="shared" si="2226"/>
        <v>0</v>
      </c>
      <c r="EAP1340" s="62">
        <f t="shared" si="2226"/>
        <v>0</v>
      </c>
      <c r="EAQ1340" s="62">
        <f t="shared" si="2226"/>
        <v>2000000</v>
      </c>
      <c r="EAR1340" s="62">
        <f t="shared" si="2226"/>
        <v>2000000</v>
      </c>
      <c r="EAX1340" s="62" t="s">
        <v>197</v>
      </c>
      <c r="EAY1340" s="62" t="s">
        <v>1294</v>
      </c>
      <c r="EAZ1340" s="62">
        <f t="shared" ref="EAZ1340:EBH1340" si="2227">EAZ1334</f>
        <v>0</v>
      </c>
      <c r="EBA1340" s="62">
        <f t="shared" si="2227"/>
        <v>0</v>
      </c>
      <c r="EBB1340" s="62">
        <f t="shared" si="2227"/>
        <v>0</v>
      </c>
      <c r="EBC1340" s="62">
        <f t="shared" si="2227"/>
        <v>0</v>
      </c>
      <c r="EBD1340" s="62">
        <f t="shared" si="2227"/>
        <v>2000000</v>
      </c>
      <c r="EBE1340" s="62">
        <f t="shared" si="2227"/>
        <v>0</v>
      </c>
      <c r="EBF1340" s="62">
        <f t="shared" si="2227"/>
        <v>0</v>
      </c>
      <c r="EBG1340" s="62">
        <f t="shared" si="2227"/>
        <v>2000000</v>
      </c>
      <c r="EBH1340" s="62">
        <f t="shared" si="2227"/>
        <v>2000000</v>
      </c>
      <c r="EBN1340" s="62" t="s">
        <v>197</v>
      </c>
      <c r="EBO1340" s="62" t="s">
        <v>1294</v>
      </c>
      <c r="EBP1340" s="62">
        <f t="shared" ref="EBP1340:EBX1340" si="2228">EBP1334</f>
        <v>0</v>
      </c>
      <c r="EBQ1340" s="62">
        <f t="shared" si="2228"/>
        <v>0</v>
      </c>
      <c r="EBR1340" s="62">
        <f t="shared" si="2228"/>
        <v>0</v>
      </c>
      <c r="EBS1340" s="62">
        <f t="shared" si="2228"/>
        <v>0</v>
      </c>
      <c r="EBT1340" s="62">
        <f t="shared" si="2228"/>
        <v>2000000</v>
      </c>
      <c r="EBU1340" s="62">
        <f t="shared" si="2228"/>
        <v>0</v>
      </c>
      <c r="EBV1340" s="62">
        <f t="shared" si="2228"/>
        <v>0</v>
      </c>
      <c r="EBW1340" s="62">
        <f t="shared" si="2228"/>
        <v>2000000</v>
      </c>
      <c r="EBX1340" s="62">
        <f t="shared" si="2228"/>
        <v>2000000</v>
      </c>
      <c r="ECD1340" s="62" t="s">
        <v>197</v>
      </c>
      <c r="ECE1340" s="62" t="s">
        <v>1294</v>
      </c>
      <c r="ECF1340" s="62">
        <f t="shared" ref="ECF1340:ECN1340" si="2229">ECF1334</f>
        <v>0</v>
      </c>
      <c r="ECG1340" s="62">
        <f t="shared" si="2229"/>
        <v>0</v>
      </c>
      <c r="ECH1340" s="62">
        <f t="shared" si="2229"/>
        <v>0</v>
      </c>
      <c r="ECI1340" s="62">
        <f t="shared" si="2229"/>
        <v>0</v>
      </c>
      <c r="ECJ1340" s="62">
        <f t="shared" si="2229"/>
        <v>2000000</v>
      </c>
      <c r="ECK1340" s="62">
        <f t="shared" si="2229"/>
        <v>0</v>
      </c>
      <c r="ECL1340" s="62">
        <f t="shared" si="2229"/>
        <v>0</v>
      </c>
      <c r="ECM1340" s="62">
        <f t="shared" si="2229"/>
        <v>2000000</v>
      </c>
      <c r="ECN1340" s="62">
        <f t="shared" si="2229"/>
        <v>2000000</v>
      </c>
      <c r="ECT1340" s="62" t="s">
        <v>197</v>
      </c>
      <c r="ECU1340" s="62" t="s">
        <v>1294</v>
      </c>
      <c r="ECV1340" s="62">
        <f t="shared" ref="ECV1340:EDD1340" si="2230">ECV1334</f>
        <v>0</v>
      </c>
      <c r="ECW1340" s="62">
        <f t="shared" si="2230"/>
        <v>0</v>
      </c>
      <c r="ECX1340" s="62">
        <f t="shared" si="2230"/>
        <v>0</v>
      </c>
      <c r="ECY1340" s="62">
        <f t="shared" si="2230"/>
        <v>0</v>
      </c>
      <c r="ECZ1340" s="62">
        <f t="shared" si="2230"/>
        <v>2000000</v>
      </c>
      <c r="EDA1340" s="62">
        <f t="shared" si="2230"/>
        <v>0</v>
      </c>
      <c r="EDB1340" s="62">
        <f t="shared" si="2230"/>
        <v>0</v>
      </c>
      <c r="EDC1340" s="62">
        <f t="shared" si="2230"/>
        <v>2000000</v>
      </c>
      <c r="EDD1340" s="62">
        <f t="shared" si="2230"/>
        <v>2000000</v>
      </c>
      <c r="EDJ1340" s="62" t="s">
        <v>197</v>
      </c>
      <c r="EDK1340" s="62" t="s">
        <v>1294</v>
      </c>
      <c r="EDL1340" s="62">
        <f t="shared" ref="EDL1340:EDT1340" si="2231">EDL1334</f>
        <v>0</v>
      </c>
      <c r="EDM1340" s="62">
        <f t="shared" si="2231"/>
        <v>0</v>
      </c>
      <c r="EDN1340" s="62">
        <f t="shared" si="2231"/>
        <v>0</v>
      </c>
      <c r="EDO1340" s="62">
        <f t="shared" si="2231"/>
        <v>0</v>
      </c>
      <c r="EDP1340" s="62">
        <f t="shared" si="2231"/>
        <v>2000000</v>
      </c>
      <c r="EDQ1340" s="62">
        <f t="shared" si="2231"/>
        <v>0</v>
      </c>
      <c r="EDR1340" s="62">
        <f t="shared" si="2231"/>
        <v>0</v>
      </c>
      <c r="EDS1340" s="62">
        <f t="shared" si="2231"/>
        <v>2000000</v>
      </c>
      <c r="EDT1340" s="62">
        <f t="shared" si="2231"/>
        <v>2000000</v>
      </c>
      <c r="EDZ1340" s="62" t="s">
        <v>197</v>
      </c>
      <c r="EEA1340" s="62" t="s">
        <v>1294</v>
      </c>
      <c r="EEB1340" s="62">
        <f t="shared" ref="EEB1340:EEJ1340" si="2232">EEB1334</f>
        <v>0</v>
      </c>
      <c r="EEC1340" s="62">
        <f t="shared" si="2232"/>
        <v>0</v>
      </c>
      <c r="EED1340" s="62">
        <f t="shared" si="2232"/>
        <v>0</v>
      </c>
      <c r="EEE1340" s="62">
        <f t="shared" si="2232"/>
        <v>0</v>
      </c>
      <c r="EEF1340" s="62">
        <f t="shared" si="2232"/>
        <v>2000000</v>
      </c>
      <c r="EEG1340" s="62">
        <f t="shared" si="2232"/>
        <v>0</v>
      </c>
      <c r="EEH1340" s="62">
        <f t="shared" si="2232"/>
        <v>0</v>
      </c>
      <c r="EEI1340" s="62">
        <f t="shared" si="2232"/>
        <v>2000000</v>
      </c>
      <c r="EEJ1340" s="62">
        <f t="shared" si="2232"/>
        <v>2000000</v>
      </c>
      <c r="EEP1340" s="62" t="s">
        <v>197</v>
      </c>
      <c r="EEQ1340" s="62" t="s">
        <v>1294</v>
      </c>
      <c r="EER1340" s="62">
        <f t="shared" ref="EER1340:EEZ1340" si="2233">EER1334</f>
        <v>0</v>
      </c>
      <c r="EES1340" s="62">
        <f t="shared" si="2233"/>
        <v>0</v>
      </c>
      <c r="EET1340" s="62">
        <f t="shared" si="2233"/>
        <v>0</v>
      </c>
      <c r="EEU1340" s="62">
        <f t="shared" si="2233"/>
        <v>0</v>
      </c>
      <c r="EEV1340" s="62">
        <f t="shared" si="2233"/>
        <v>2000000</v>
      </c>
      <c r="EEW1340" s="62">
        <f t="shared" si="2233"/>
        <v>0</v>
      </c>
      <c r="EEX1340" s="62">
        <f t="shared" si="2233"/>
        <v>0</v>
      </c>
      <c r="EEY1340" s="62">
        <f t="shared" si="2233"/>
        <v>2000000</v>
      </c>
      <c r="EEZ1340" s="62">
        <f t="shared" si="2233"/>
        <v>2000000</v>
      </c>
      <c r="EFF1340" s="62" t="s">
        <v>197</v>
      </c>
      <c r="EFG1340" s="62" t="s">
        <v>1294</v>
      </c>
      <c r="EFH1340" s="62">
        <f t="shared" ref="EFH1340:EFP1340" si="2234">EFH1334</f>
        <v>0</v>
      </c>
      <c r="EFI1340" s="62">
        <f t="shared" si="2234"/>
        <v>0</v>
      </c>
      <c r="EFJ1340" s="62">
        <f t="shared" si="2234"/>
        <v>0</v>
      </c>
      <c r="EFK1340" s="62">
        <f t="shared" si="2234"/>
        <v>0</v>
      </c>
      <c r="EFL1340" s="62">
        <f t="shared" si="2234"/>
        <v>2000000</v>
      </c>
      <c r="EFM1340" s="62">
        <f t="shared" si="2234"/>
        <v>0</v>
      </c>
      <c r="EFN1340" s="62">
        <f t="shared" si="2234"/>
        <v>0</v>
      </c>
      <c r="EFO1340" s="62">
        <f t="shared" si="2234"/>
        <v>2000000</v>
      </c>
      <c r="EFP1340" s="62">
        <f t="shared" si="2234"/>
        <v>2000000</v>
      </c>
      <c r="EFV1340" s="62" t="s">
        <v>197</v>
      </c>
      <c r="EFW1340" s="62" t="s">
        <v>1294</v>
      </c>
      <c r="EFX1340" s="62">
        <f t="shared" ref="EFX1340:EGF1340" si="2235">EFX1334</f>
        <v>0</v>
      </c>
      <c r="EFY1340" s="62">
        <f t="shared" si="2235"/>
        <v>0</v>
      </c>
      <c r="EFZ1340" s="62">
        <f t="shared" si="2235"/>
        <v>0</v>
      </c>
      <c r="EGA1340" s="62">
        <f t="shared" si="2235"/>
        <v>0</v>
      </c>
      <c r="EGB1340" s="62">
        <f t="shared" si="2235"/>
        <v>2000000</v>
      </c>
      <c r="EGC1340" s="62">
        <f t="shared" si="2235"/>
        <v>0</v>
      </c>
      <c r="EGD1340" s="62">
        <f t="shared" si="2235"/>
        <v>0</v>
      </c>
      <c r="EGE1340" s="62">
        <f t="shared" si="2235"/>
        <v>2000000</v>
      </c>
      <c r="EGF1340" s="62">
        <f t="shared" si="2235"/>
        <v>2000000</v>
      </c>
      <c r="EGL1340" s="62" t="s">
        <v>197</v>
      </c>
      <c r="EGM1340" s="62" t="s">
        <v>1294</v>
      </c>
      <c r="EGN1340" s="62">
        <f t="shared" ref="EGN1340:EGV1340" si="2236">EGN1334</f>
        <v>0</v>
      </c>
      <c r="EGO1340" s="62">
        <f t="shared" si="2236"/>
        <v>0</v>
      </c>
      <c r="EGP1340" s="62">
        <f t="shared" si="2236"/>
        <v>0</v>
      </c>
      <c r="EGQ1340" s="62">
        <f t="shared" si="2236"/>
        <v>0</v>
      </c>
      <c r="EGR1340" s="62">
        <f t="shared" si="2236"/>
        <v>2000000</v>
      </c>
      <c r="EGS1340" s="62">
        <f t="shared" si="2236"/>
        <v>0</v>
      </c>
      <c r="EGT1340" s="62">
        <f t="shared" si="2236"/>
        <v>0</v>
      </c>
      <c r="EGU1340" s="62">
        <f t="shared" si="2236"/>
        <v>2000000</v>
      </c>
      <c r="EGV1340" s="62">
        <f t="shared" si="2236"/>
        <v>2000000</v>
      </c>
      <c r="EHB1340" s="62" t="s">
        <v>197</v>
      </c>
      <c r="EHC1340" s="62" t="s">
        <v>1294</v>
      </c>
      <c r="EHD1340" s="62">
        <f t="shared" ref="EHD1340:EHL1340" si="2237">EHD1334</f>
        <v>0</v>
      </c>
      <c r="EHE1340" s="62">
        <f t="shared" si="2237"/>
        <v>0</v>
      </c>
      <c r="EHF1340" s="62">
        <f t="shared" si="2237"/>
        <v>0</v>
      </c>
      <c r="EHG1340" s="62">
        <f t="shared" si="2237"/>
        <v>0</v>
      </c>
      <c r="EHH1340" s="62">
        <f t="shared" si="2237"/>
        <v>2000000</v>
      </c>
      <c r="EHI1340" s="62">
        <f t="shared" si="2237"/>
        <v>0</v>
      </c>
      <c r="EHJ1340" s="62">
        <f t="shared" si="2237"/>
        <v>0</v>
      </c>
      <c r="EHK1340" s="62">
        <f t="shared" si="2237"/>
        <v>2000000</v>
      </c>
      <c r="EHL1340" s="62">
        <f t="shared" si="2237"/>
        <v>2000000</v>
      </c>
      <c r="EHR1340" s="62" t="s">
        <v>197</v>
      </c>
      <c r="EHS1340" s="62" t="s">
        <v>1294</v>
      </c>
      <c r="EHT1340" s="62">
        <f t="shared" ref="EHT1340:EIB1340" si="2238">EHT1334</f>
        <v>0</v>
      </c>
      <c r="EHU1340" s="62">
        <f t="shared" si="2238"/>
        <v>0</v>
      </c>
      <c r="EHV1340" s="62">
        <f t="shared" si="2238"/>
        <v>0</v>
      </c>
      <c r="EHW1340" s="62">
        <f t="shared" si="2238"/>
        <v>0</v>
      </c>
      <c r="EHX1340" s="62">
        <f t="shared" si="2238"/>
        <v>2000000</v>
      </c>
      <c r="EHY1340" s="62">
        <f t="shared" si="2238"/>
        <v>0</v>
      </c>
      <c r="EHZ1340" s="62">
        <f t="shared" si="2238"/>
        <v>0</v>
      </c>
      <c r="EIA1340" s="62">
        <f t="shared" si="2238"/>
        <v>2000000</v>
      </c>
      <c r="EIB1340" s="62">
        <f t="shared" si="2238"/>
        <v>2000000</v>
      </c>
      <c r="EIH1340" s="62" t="s">
        <v>197</v>
      </c>
      <c r="EII1340" s="62" t="s">
        <v>1294</v>
      </c>
      <c r="EIJ1340" s="62">
        <f t="shared" ref="EIJ1340:EIR1340" si="2239">EIJ1334</f>
        <v>0</v>
      </c>
      <c r="EIK1340" s="62">
        <f t="shared" si="2239"/>
        <v>0</v>
      </c>
      <c r="EIL1340" s="62">
        <f t="shared" si="2239"/>
        <v>0</v>
      </c>
      <c r="EIM1340" s="62">
        <f t="shared" si="2239"/>
        <v>0</v>
      </c>
      <c r="EIN1340" s="62">
        <f t="shared" si="2239"/>
        <v>2000000</v>
      </c>
      <c r="EIO1340" s="62">
        <f t="shared" si="2239"/>
        <v>0</v>
      </c>
      <c r="EIP1340" s="62">
        <f t="shared" si="2239"/>
        <v>0</v>
      </c>
      <c r="EIQ1340" s="62">
        <f t="shared" si="2239"/>
        <v>2000000</v>
      </c>
      <c r="EIR1340" s="62">
        <f t="shared" si="2239"/>
        <v>2000000</v>
      </c>
      <c r="EIX1340" s="62" t="s">
        <v>197</v>
      </c>
      <c r="EIY1340" s="62" t="s">
        <v>1294</v>
      </c>
      <c r="EIZ1340" s="62">
        <f t="shared" ref="EIZ1340:EJH1340" si="2240">EIZ1334</f>
        <v>0</v>
      </c>
      <c r="EJA1340" s="62">
        <f t="shared" si="2240"/>
        <v>0</v>
      </c>
      <c r="EJB1340" s="62">
        <f t="shared" si="2240"/>
        <v>0</v>
      </c>
      <c r="EJC1340" s="62">
        <f t="shared" si="2240"/>
        <v>0</v>
      </c>
      <c r="EJD1340" s="62">
        <f t="shared" si="2240"/>
        <v>2000000</v>
      </c>
      <c r="EJE1340" s="62">
        <f t="shared" si="2240"/>
        <v>0</v>
      </c>
      <c r="EJF1340" s="62">
        <f t="shared" si="2240"/>
        <v>0</v>
      </c>
      <c r="EJG1340" s="62">
        <f t="shared" si="2240"/>
        <v>2000000</v>
      </c>
      <c r="EJH1340" s="62">
        <f t="shared" si="2240"/>
        <v>2000000</v>
      </c>
      <c r="EJN1340" s="62" t="s">
        <v>197</v>
      </c>
      <c r="EJO1340" s="62" t="s">
        <v>1294</v>
      </c>
      <c r="EJP1340" s="62">
        <f t="shared" ref="EJP1340:EJX1340" si="2241">EJP1334</f>
        <v>0</v>
      </c>
      <c r="EJQ1340" s="62">
        <f t="shared" si="2241"/>
        <v>0</v>
      </c>
      <c r="EJR1340" s="62">
        <f t="shared" si="2241"/>
        <v>0</v>
      </c>
      <c r="EJS1340" s="62">
        <f t="shared" si="2241"/>
        <v>0</v>
      </c>
      <c r="EJT1340" s="62">
        <f t="shared" si="2241"/>
        <v>2000000</v>
      </c>
      <c r="EJU1340" s="62">
        <f t="shared" si="2241"/>
        <v>0</v>
      </c>
      <c r="EJV1340" s="62">
        <f t="shared" si="2241"/>
        <v>0</v>
      </c>
      <c r="EJW1340" s="62">
        <f t="shared" si="2241"/>
        <v>2000000</v>
      </c>
      <c r="EJX1340" s="62">
        <f t="shared" si="2241"/>
        <v>2000000</v>
      </c>
      <c r="EKD1340" s="62" t="s">
        <v>197</v>
      </c>
      <c r="EKE1340" s="62" t="s">
        <v>1294</v>
      </c>
      <c r="EKF1340" s="62">
        <f t="shared" ref="EKF1340:EKN1340" si="2242">EKF1334</f>
        <v>0</v>
      </c>
      <c r="EKG1340" s="62">
        <f t="shared" si="2242"/>
        <v>0</v>
      </c>
      <c r="EKH1340" s="62">
        <f t="shared" si="2242"/>
        <v>0</v>
      </c>
      <c r="EKI1340" s="62">
        <f t="shared" si="2242"/>
        <v>0</v>
      </c>
      <c r="EKJ1340" s="62">
        <f t="shared" si="2242"/>
        <v>2000000</v>
      </c>
      <c r="EKK1340" s="62">
        <f t="shared" si="2242"/>
        <v>0</v>
      </c>
      <c r="EKL1340" s="62">
        <f t="shared" si="2242"/>
        <v>0</v>
      </c>
      <c r="EKM1340" s="62">
        <f t="shared" si="2242"/>
        <v>2000000</v>
      </c>
      <c r="EKN1340" s="62">
        <f t="shared" si="2242"/>
        <v>2000000</v>
      </c>
      <c r="EKT1340" s="62" t="s">
        <v>197</v>
      </c>
      <c r="EKU1340" s="62" t="s">
        <v>1294</v>
      </c>
      <c r="EKV1340" s="62">
        <f t="shared" ref="EKV1340:ELD1340" si="2243">EKV1334</f>
        <v>0</v>
      </c>
      <c r="EKW1340" s="62">
        <f t="shared" si="2243"/>
        <v>0</v>
      </c>
      <c r="EKX1340" s="62">
        <f t="shared" si="2243"/>
        <v>0</v>
      </c>
      <c r="EKY1340" s="62">
        <f t="shared" si="2243"/>
        <v>0</v>
      </c>
      <c r="EKZ1340" s="62">
        <f t="shared" si="2243"/>
        <v>2000000</v>
      </c>
      <c r="ELA1340" s="62">
        <f t="shared" si="2243"/>
        <v>0</v>
      </c>
      <c r="ELB1340" s="62">
        <f t="shared" si="2243"/>
        <v>0</v>
      </c>
      <c r="ELC1340" s="62">
        <f t="shared" si="2243"/>
        <v>2000000</v>
      </c>
      <c r="ELD1340" s="62">
        <f t="shared" si="2243"/>
        <v>2000000</v>
      </c>
      <c r="ELJ1340" s="62" t="s">
        <v>197</v>
      </c>
      <c r="ELK1340" s="62" t="s">
        <v>1294</v>
      </c>
      <c r="ELL1340" s="62">
        <f t="shared" ref="ELL1340:ELT1340" si="2244">ELL1334</f>
        <v>0</v>
      </c>
      <c r="ELM1340" s="62">
        <f t="shared" si="2244"/>
        <v>0</v>
      </c>
      <c r="ELN1340" s="62">
        <f t="shared" si="2244"/>
        <v>0</v>
      </c>
      <c r="ELO1340" s="62">
        <f t="shared" si="2244"/>
        <v>0</v>
      </c>
      <c r="ELP1340" s="62">
        <f t="shared" si="2244"/>
        <v>2000000</v>
      </c>
      <c r="ELQ1340" s="62">
        <f t="shared" si="2244"/>
        <v>0</v>
      </c>
      <c r="ELR1340" s="62">
        <f t="shared" si="2244"/>
        <v>0</v>
      </c>
      <c r="ELS1340" s="62">
        <f t="shared" si="2244"/>
        <v>2000000</v>
      </c>
      <c r="ELT1340" s="62">
        <f t="shared" si="2244"/>
        <v>2000000</v>
      </c>
      <c r="ELZ1340" s="62" t="s">
        <v>197</v>
      </c>
      <c r="EMA1340" s="62" t="s">
        <v>1294</v>
      </c>
      <c r="EMB1340" s="62">
        <f t="shared" ref="EMB1340:EMJ1340" si="2245">EMB1334</f>
        <v>0</v>
      </c>
      <c r="EMC1340" s="62">
        <f t="shared" si="2245"/>
        <v>0</v>
      </c>
      <c r="EMD1340" s="62">
        <f t="shared" si="2245"/>
        <v>0</v>
      </c>
      <c r="EME1340" s="62">
        <f t="shared" si="2245"/>
        <v>0</v>
      </c>
      <c r="EMF1340" s="62">
        <f t="shared" si="2245"/>
        <v>2000000</v>
      </c>
      <c r="EMG1340" s="62">
        <f t="shared" si="2245"/>
        <v>0</v>
      </c>
      <c r="EMH1340" s="62">
        <f t="shared" si="2245"/>
        <v>0</v>
      </c>
      <c r="EMI1340" s="62">
        <f t="shared" si="2245"/>
        <v>2000000</v>
      </c>
      <c r="EMJ1340" s="62">
        <f t="shared" si="2245"/>
        <v>2000000</v>
      </c>
      <c r="EMP1340" s="62" t="s">
        <v>197</v>
      </c>
      <c r="EMQ1340" s="62" t="s">
        <v>1294</v>
      </c>
      <c r="EMR1340" s="62">
        <f t="shared" ref="EMR1340:EMZ1340" si="2246">EMR1334</f>
        <v>0</v>
      </c>
      <c r="EMS1340" s="62">
        <f t="shared" si="2246"/>
        <v>0</v>
      </c>
      <c r="EMT1340" s="62">
        <f t="shared" si="2246"/>
        <v>0</v>
      </c>
      <c r="EMU1340" s="62">
        <f t="shared" si="2246"/>
        <v>0</v>
      </c>
      <c r="EMV1340" s="62">
        <f t="shared" si="2246"/>
        <v>2000000</v>
      </c>
      <c r="EMW1340" s="62">
        <f t="shared" si="2246"/>
        <v>0</v>
      </c>
      <c r="EMX1340" s="62">
        <f t="shared" si="2246"/>
        <v>0</v>
      </c>
      <c r="EMY1340" s="62">
        <f t="shared" si="2246"/>
        <v>2000000</v>
      </c>
      <c r="EMZ1340" s="62">
        <f t="shared" si="2246"/>
        <v>2000000</v>
      </c>
      <c r="ENF1340" s="62" t="s">
        <v>197</v>
      </c>
      <c r="ENG1340" s="62" t="s">
        <v>1294</v>
      </c>
      <c r="ENH1340" s="62">
        <f t="shared" ref="ENH1340:ENP1340" si="2247">ENH1334</f>
        <v>0</v>
      </c>
      <c r="ENI1340" s="62">
        <f t="shared" si="2247"/>
        <v>0</v>
      </c>
      <c r="ENJ1340" s="62">
        <f t="shared" si="2247"/>
        <v>0</v>
      </c>
      <c r="ENK1340" s="62">
        <f t="shared" si="2247"/>
        <v>0</v>
      </c>
      <c r="ENL1340" s="62">
        <f t="shared" si="2247"/>
        <v>2000000</v>
      </c>
      <c r="ENM1340" s="62">
        <f t="shared" si="2247"/>
        <v>0</v>
      </c>
      <c r="ENN1340" s="62">
        <f t="shared" si="2247"/>
        <v>0</v>
      </c>
      <c r="ENO1340" s="62">
        <f t="shared" si="2247"/>
        <v>2000000</v>
      </c>
      <c r="ENP1340" s="62">
        <f t="shared" si="2247"/>
        <v>2000000</v>
      </c>
      <c r="ENV1340" s="62" t="s">
        <v>197</v>
      </c>
      <c r="ENW1340" s="62" t="s">
        <v>1294</v>
      </c>
      <c r="ENX1340" s="62">
        <f t="shared" ref="ENX1340:EOF1340" si="2248">ENX1334</f>
        <v>0</v>
      </c>
      <c r="ENY1340" s="62">
        <f t="shared" si="2248"/>
        <v>0</v>
      </c>
      <c r="ENZ1340" s="62">
        <f t="shared" si="2248"/>
        <v>0</v>
      </c>
      <c r="EOA1340" s="62">
        <f t="shared" si="2248"/>
        <v>0</v>
      </c>
      <c r="EOB1340" s="62">
        <f t="shared" si="2248"/>
        <v>2000000</v>
      </c>
      <c r="EOC1340" s="62">
        <f t="shared" si="2248"/>
        <v>0</v>
      </c>
      <c r="EOD1340" s="62">
        <f t="shared" si="2248"/>
        <v>0</v>
      </c>
      <c r="EOE1340" s="62">
        <f t="shared" si="2248"/>
        <v>2000000</v>
      </c>
      <c r="EOF1340" s="62">
        <f t="shared" si="2248"/>
        <v>2000000</v>
      </c>
      <c r="EOL1340" s="62" t="s">
        <v>197</v>
      </c>
      <c r="EOM1340" s="62" t="s">
        <v>1294</v>
      </c>
      <c r="EON1340" s="62">
        <f t="shared" ref="EON1340:EOV1340" si="2249">EON1334</f>
        <v>0</v>
      </c>
      <c r="EOO1340" s="62">
        <f t="shared" si="2249"/>
        <v>0</v>
      </c>
      <c r="EOP1340" s="62">
        <f t="shared" si="2249"/>
        <v>0</v>
      </c>
      <c r="EOQ1340" s="62">
        <f t="shared" si="2249"/>
        <v>0</v>
      </c>
      <c r="EOR1340" s="62">
        <f t="shared" si="2249"/>
        <v>2000000</v>
      </c>
      <c r="EOS1340" s="62">
        <f t="shared" si="2249"/>
        <v>0</v>
      </c>
      <c r="EOT1340" s="62">
        <f t="shared" si="2249"/>
        <v>0</v>
      </c>
      <c r="EOU1340" s="62">
        <f t="shared" si="2249"/>
        <v>2000000</v>
      </c>
      <c r="EOV1340" s="62">
        <f t="shared" si="2249"/>
        <v>2000000</v>
      </c>
      <c r="EPB1340" s="62" t="s">
        <v>197</v>
      </c>
      <c r="EPC1340" s="62" t="s">
        <v>1294</v>
      </c>
      <c r="EPD1340" s="62">
        <f t="shared" ref="EPD1340:EPL1340" si="2250">EPD1334</f>
        <v>0</v>
      </c>
      <c r="EPE1340" s="62">
        <f t="shared" si="2250"/>
        <v>0</v>
      </c>
      <c r="EPF1340" s="62">
        <f t="shared" si="2250"/>
        <v>0</v>
      </c>
      <c r="EPG1340" s="62">
        <f t="shared" si="2250"/>
        <v>0</v>
      </c>
      <c r="EPH1340" s="62">
        <f t="shared" si="2250"/>
        <v>2000000</v>
      </c>
      <c r="EPI1340" s="62">
        <f t="shared" si="2250"/>
        <v>0</v>
      </c>
      <c r="EPJ1340" s="62">
        <f t="shared" si="2250"/>
        <v>0</v>
      </c>
      <c r="EPK1340" s="62">
        <f t="shared" si="2250"/>
        <v>2000000</v>
      </c>
      <c r="EPL1340" s="62">
        <f t="shared" si="2250"/>
        <v>2000000</v>
      </c>
      <c r="EPR1340" s="62" t="s">
        <v>197</v>
      </c>
      <c r="EPS1340" s="62" t="s">
        <v>1294</v>
      </c>
      <c r="EPT1340" s="62">
        <f t="shared" ref="EPT1340:EQB1340" si="2251">EPT1334</f>
        <v>0</v>
      </c>
      <c r="EPU1340" s="62">
        <f t="shared" si="2251"/>
        <v>0</v>
      </c>
      <c r="EPV1340" s="62">
        <f t="shared" si="2251"/>
        <v>0</v>
      </c>
      <c r="EPW1340" s="62">
        <f t="shared" si="2251"/>
        <v>0</v>
      </c>
      <c r="EPX1340" s="62">
        <f t="shared" si="2251"/>
        <v>2000000</v>
      </c>
      <c r="EPY1340" s="62">
        <f t="shared" si="2251"/>
        <v>0</v>
      </c>
      <c r="EPZ1340" s="62">
        <f t="shared" si="2251"/>
        <v>0</v>
      </c>
      <c r="EQA1340" s="62">
        <f t="shared" si="2251"/>
        <v>2000000</v>
      </c>
      <c r="EQB1340" s="62">
        <f t="shared" si="2251"/>
        <v>2000000</v>
      </c>
      <c r="EQH1340" s="62" t="s">
        <v>197</v>
      </c>
      <c r="EQI1340" s="62" t="s">
        <v>1294</v>
      </c>
      <c r="EQJ1340" s="62">
        <f t="shared" ref="EQJ1340:EQR1340" si="2252">EQJ1334</f>
        <v>0</v>
      </c>
      <c r="EQK1340" s="62">
        <f t="shared" si="2252"/>
        <v>0</v>
      </c>
      <c r="EQL1340" s="62">
        <f t="shared" si="2252"/>
        <v>0</v>
      </c>
      <c r="EQM1340" s="62">
        <f t="shared" si="2252"/>
        <v>0</v>
      </c>
      <c r="EQN1340" s="62">
        <f t="shared" si="2252"/>
        <v>2000000</v>
      </c>
      <c r="EQO1340" s="62">
        <f t="shared" si="2252"/>
        <v>0</v>
      </c>
      <c r="EQP1340" s="62">
        <f t="shared" si="2252"/>
        <v>0</v>
      </c>
      <c r="EQQ1340" s="62">
        <f t="shared" si="2252"/>
        <v>2000000</v>
      </c>
      <c r="EQR1340" s="62">
        <f t="shared" si="2252"/>
        <v>2000000</v>
      </c>
      <c r="EQX1340" s="62" t="s">
        <v>197</v>
      </c>
      <c r="EQY1340" s="62" t="s">
        <v>1294</v>
      </c>
      <c r="EQZ1340" s="62">
        <f t="shared" ref="EQZ1340:ERH1340" si="2253">EQZ1334</f>
        <v>0</v>
      </c>
      <c r="ERA1340" s="62">
        <f t="shared" si="2253"/>
        <v>0</v>
      </c>
      <c r="ERB1340" s="62">
        <f t="shared" si="2253"/>
        <v>0</v>
      </c>
      <c r="ERC1340" s="62">
        <f t="shared" si="2253"/>
        <v>0</v>
      </c>
      <c r="ERD1340" s="62">
        <f t="shared" si="2253"/>
        <v>2000000</v>
      </c>
      <c r="ERE1340" s="62">
        <f t="shared" si="2253"/>
        <v>0</v>
      </c>
      <c r="ERF1340" s="62">
        <f t="shared" si="2253"/>
        <v>0</v>
      </c>
      <c r="ERG1340" s="62">
        <f t="shared" si="2253"/>
        <v>2000000</v>
      </c>
      <c r="ERH1340" s="62">
        <f t="shared" si="2253"/>
        <v>2000000</v>
      </c>
      <c r="ERN1340" s="62" t="s">
        <v>197</v>
      </c>
      <c r="ERO1340" s="62" t="s">
        <v>1294</v>
      </c>
      <c r="ERP1340" s="62">
        <f t="shared" ref="ERP1340:ERX1340" si="2254">ERP1334</f>
        <v>0</v>
      </c>
      <c r="ERQ1340" s="62">
        <f t="shared" si="2254"/>
        <v>0</v>
      </c>
      <c r="ERR1340" s="62">
        <f t="shared" si="2254"/>
        <v>0</v>
      </c>
      <c r="ERS1340" s="62">
        <f t="shared" si="2254"/>
        <v>0</v>
      </c>
      <c r="ERT1340" s="62">
        <f t="shared" si="2254"/>
        <v>2000000</v>
      </c>
      <c r="ERU1340" s="62">
        <f t="shared" si="2254"/>
        <v>0</v>
      </c>
      <c r="ERV1340" s="62">
        <f t="shared" si="2254"/>
        <v>0</v>
      </c>
      <c r="ERW1340" s="62">
        <f t="shared" si="2254"/>
        <v>2000000</v>
      </c>
      <c r="ERX1340" s="62">
        <f t="shared" si="2254"/>
        <v>2000000</v>
      </c>
      <c r="ESD1340" s="62" t="s">
        <v>197</v>
      </c>
      <c r="ESE1340" s="62" t="s">
        <v>1294</v>
      </c>
      <c r="ESF1340" s="62">
        <f t="shared" ref="ESF1340:ESN1340" si="2255">ESF1334</f>
        <v>0</v>
      </c>
      <c r="ESG1340" s="62">
        <f t="shared" si="2255"/>
        <v>0</v>
      </c>
      <c r="ESH1340" s="62">
        <f t="shared" si="2255"/>
        <v>0</v>
      </c>
      <c r="ESI1340" s="62">
        <f t="shared" si="2255"/>
        <v>0</v>
      </c>
      <c r="ESJ1340" s="62">
        <f t="shared" si="2255"/>
        <v>2000000</v>
      </c>
      <c r="ESK1340" s="62">
        <f t="shared" si="2255"/>
        <v>0</v>
      </c>
      <c r="ESL1340" s="62">
        <f t="shared" si="2255"/>
        <v>0</v>
      </c>
      <c r="ESM1340" s="62">
        <f t="shared" si="2255"/>
        <v>2000000</v>
      </c>
      <c r="ESN1340" s="62">
        <f t="shared" si="2255"/>
        <v>2000000</v>
      </c>
      <c r="EST1340" s="62" t="s">
        <v>197</v>
      </c>
      <c r="ESU1340" s="62" t="s">
        <v>1294</v>
      </c>
      <c r="ESV1340" s="62">
        <f t="shared" ref="ESV1340:ETD1340" si="2256">ESV1334</f>
        <v>0</v>
      </c>
      <c r="ESW1340" s="62">
        <f t="shared" si="2256"/>
        <v>0</v>
      </c>
      <c r="ESX1340" s="62">
        <f t="shared" si="2256"/>
        <v>0</v>
      </c>
      <c r="ESY1340" s="62">
        <f t="shared" si="2256"/>
        <v>0</v>
      </c>
      <c r="ESZ1340" s="62">
        <f t="shared" si="2256"/>
        <v>2000000</v>
      </c>
      <c r="ETA1340" s="62">
        <f t="shared" si="2256"/>
        <v>0</v>
      </c>
      <c r="ETB1340" s="62">
        <f t="shared" si="2256"/>
        <v>0</v>
      </c>
      <c r="ETC1340" s="62">
        <f t="shared" si="2256"/>
        <v>2000000</v>
      </c>
      <c r="ETD1340" s="62">
        <f t="shared" si="2256"/>
        <v>2000000</v>
      </c>
      <c r="ETJ1340" s="62" t="s">
        <v>197</v>
      </c>
      <c r="ETK1340" s="62" t="s">
        <v>1294</v>
      </c>
      <c r="ETL1340" s="62">
        <f t="shared" ref="ETL1340:ETT1340" si="2257">ETL1334</f>
        <v>0</v>
      </c>
      <c r="ETM1340" s="62">
        <f t="shared" si="2257"/>
        <v>0</v>
      </c>
      <c r="ETN1340" s="62">
        <f t="shared" si="2257"/>
        <v>0</v>
      </c>
      <c r="ETO1340" s="62">
        <f t="shared" si="2257"/>
        <v>0</v>
      </c>
      <c r="ETP1340" s="62">
        <f t="shared" si="2257"/>
        <v>2000000</v>
      </c>
      <c r="ETQ1340" s="62">
        <f t="shared" si="2257"/>
        <v>0</v>
      </c>
      <c r="ETR1340" s="62">
        <f t="shared" si="2257"/>
        <v>0</v>
      </c>
      <c r="ETS1340" s="62">
        <f t="shared" si="2257"/>
        <v>2000000</v>
      </c>
      <c r="ETT1340" s="62">
        <f t="shared" si="2257"/>
        <v>2000000</v>
      </c>
      <c r="ETZ1340" s="62" t="s">
        <v>197</v>
      </c>
      <c r="EUA1340" s="62" t="s">
        <v>1294</v>
      </c>
      <c r="EUB1340" s="62">
        <f t="shared" ref="EUB1340:EUJ1340" si="2258">EUB1334</f>
        <v>0</v>
      </c>
      <c r="EUC1340" s="62">
        <f t="shared" si="2258"/>
        <v>0</v>
      </c>
      <c r="EUD1340" s="62">
        <f t="shared" si="2258"/>
        <v>0</v>
      </c>
      <c r="EUE1340" s="62">
        <f t="shared" si="2258"/>
        <v>0</v>
      </c>
      <c r="EUF1340" s="62">
        <f t="shared" si="2258"/>
        <v>2000000</v>
      </c>
      <c r="EUG1340" s="62">
        <f t="shared" si="2258"/>
        <v>0</v>
      </c>
      <c r="EUH1340" s="62">
        <f t="shared" si="2258"/>
        <v>0</v>
      </c>
      <c r="EUI1340" s="62">
        <f t="shared" si="2258"/>
        <v>2000000</v>
      </c>
      <c r="EUJ1340" s="62">
        <f t="shared" si="2258"/>
        <v>2000000</v>
      </c>
      <c r="EUP1340" s="62" t="s">
        <v>197</v>
      </c>
      <c r="EUQ1340" s="62" t="s">
        <v>1294</v>
      </c>
      <c r="EUR1340" s="62">
        <f t="shared" ref="EUR1340:EUZ1340" si="2259">EUR1334</f>
        <v>0</v>
      </c>
      <c r="EUS1340" s="62">
        <f t="shared" si="2259"/>
        <v>0</v>
      </c>
      <c r="EUT1340" s="62">
        <f t="shared" si="2259"/>
        <v>0</v>
      </c>
      <c r="EUU1340" s="62">
        <f t="shared" si="2259"/>
        <v>0</v>
      </c>
      <c r="EUV1340" s="62">
        <f t="shared" si="2259"/>
        <v>2000000</v>
      </c>
      <c r="EUW1340" s="62">
        <f t="shared" si="2259"/>
        <v>0</v>
      </c>
      <c r="EUX1340" s="62">
        <f t="shared" si="2259"/>
        <v>0</v>
      </c>
      <c r="EUY1340" s="62">
        <f t="shared" si="2259"/>
        <v>2000000</v>
      </c>
      <c r="EUZ1340" s="62">
        <f t="shared" si="2259"/>
        <v>2000000</v>
      </c>
      <c r="EVF1340" s="62" t="s">
        <v>197</v>
      </c>
      <c r="EVG1340" s="62" t="s">
        <v>1294</v>
      </c>
      <c r="EVH1340" s="62">
        <f t="shared" ref="EVH1340:EVP1340" si="2260">EVH1334</f>
        <v>0</v>
      </c>
      <c r="EVI1340" s="62">
        <f t="shared" si="2260"/>
        <v>0</v>
      </c>
      <c r="EVJ1340" s="62">
        <f t="shared" si="2260"/>
        <v>0</v>
      </c>
      <c r="EVK1340" s="62">
        <f t="shared" si="2260"/>
        <v>0</v>
      </c>
      <c r="EVL1340" s="62">
        <f t="shared" si="2260"/>
        <v>2000000</v>
      </c>
      <c r="EVM1340" s="62">
        <f t="shared" si="2260"/>
        <v>0</v>
      </c>
      <c r="EVN1340" s="62">
        <f t="shared" si="2260"/>
        <v>0</v>
      </c>
      <c r="EVO1340" s="62">
        <f t="shared" si="2260"/>
        <v>2000000</v>
      </c>
      <c r="EVP1340" s="62">
        <f t="shared" si="2260"/>
        <v>2000000</v>
      </c>
      <c r="EVV1340" s="62" t="s">
        <v>197</v>
      </c>
      <c r="EVW1340" s="62" t="s">
        <v>1294</v>
      </c>
      <c r="EVX1340" s="62">
        <f t="shared" ref="EVX1340:EWF1340" si="2261">EVX1334</f>
        <v>0</v>
      </c>
      <c r="EVY1340" s="62">
        <f t="shared" si="2261"/>
        <v>0</v>
      </c>
      <c r="EVZ1340" s="62">
        <f t="shared" si="2261"/>
        <v>0</v>
      </c>
      <c r="EWA1340" s="62">
        <f t="shared" si="2261"/>
        <v>0</v>
      </c>
      <c r="EWB1340" s="62">
        <f t="shared" si="2261"/>
        <v>2000000</v>
      </c>
      <c r="EWC1340" s="62">
        <f t="shared" si="2261"/>
        <v>0</v>
      </c>
      <c r="EWD1340" s="62">
        <f t="shared" si="2261"/>
        <v>0</v>
      </c>
      <c r="EWE1340" s="62">
        <f t="shared" si="2261"/>
        <v>2000000</v>
      </c>
      <c r="EWF1340" s="62">
        <f t="shared" si="2261"/>
        <v>2000000</v>
      </c>
      <c r="EWL1340" s="62" t="s">
        <v>197</v>
      </c>
      <c r="EWM1340" s="62" t="s">
        <v>1294</v>
      </c>
      <c r="EWN1340" s="62">
        <f t="shared" ref="EWN1340:EWV1340" si="2262">EWN1334</f>
        <v>0</v>
      </c>
      <c r="EWO1340" s="62">
        <f t="shared" si="2262"/>
        <v>0</v>
      </c>
      <c r="EWP1340" s="62">
        <f t="shared" si="2262"/>
        <v>0</v>
      </c>
      <c r="EWQ1340" s="62">
        <f t="shared" si="2262"/>
        <v>0</v>
      </c>
      <c r="EWR1340" s="62">
        <f t="shared" si="2262"/>
        <v>2000000</v>
      </c>
      <c r="EWS1340" s="62">
        <f t="shared" si="2262"/>
        <v>0</v>
      </c>
      <c r="EWT1340" s="62">
        <f t="shared" si="2262"/>
        <v>0</v>
      </c>
      <c r="EWU1340" s="62">
        <f t="shared" si="2262"/>
        <v>2000000</v>
      </c>
      <c r="EWV1340" s="62">
        <f t="shared" si="2262"/>
        <v>2000000</v>
      </c>
      <c r="EXB1340" s="62" t="s">
        <v>197</v>
      </c>
      <c r="EXC1340" s="62" t="s">
        <v>1294</v>
      </c>
      <c r="EXD1340" s="62">
        <f t="shared" ref="EXD1340:EXL1340" si="2263">EXD1334</f>
        <v>0</v>
      </c>
      <c r="EXE1340" s="62">
        <f t="shared" si="2263"/>
        <v>0</v>
      </c>
      <c r="EXF1340" s="62">
        <f t="shared" si="2263"/>
        <v>0</v>
      </c>
      <c r="EXG1340" s="62">
        <f t="shared" si="2263"/>
        <v>0</v>
      </c>
      <c r="EXH1340" s="62">
        <f t="shared" si="2263"/>
        <v>2000000</v>
      </c>
      <c r="EXI1340" s="62">
        <f t="shared" si="2263"/>
        <v>0</v>
      </c>
      <c r="EXJ1340" s="62">
        <f t="shared" si="2263"/>
        <v>0</v>
      </c>
      <c r="EXK1340" s="62">
        <f t="shared" si="2263"/>
        <v>2000000</v>
      </c>
      <c r="EXL1340" s="62">
        <f t="shared" si="2263"/>
        <v>2000000</v>
      </c>
      <c r="EXR1340" s="62" t="s">
        <v>197</v>
      </c>
      <c r="EXS1340" s="62" t="s">
        <v>1294</v>
      </c>
      <c r="EXT1340" s="62">
        <f t="shared" ref="EXT1340:EYB1340" si="2264">EXT1334</f>
        <v>0</v>
      </c>
      <c r="EXU1340" s="62">
        <f t="shared" si="2264"/>
        <v>0</v>
      </c>
      <c r="EXV1340" s="62">
        <f t="shared" si="2264"/>
        <v>0</v>
      </c>
      <c r="EXW1340" s="62">
        <f t="shared" si="2264"/>
        <v>0</v>
      </c>
      <c r="EXX1340" s="62">
        <f t="shared" si="2264"/>
        <v>2000000</v>
      </c>
      <c r="EXY1340" s="62">
        <f t="shared" si="2264"/>
        <v>0</v>
      </c>
      <c r="EXZ1340" s="62">
        <f t="shared" si="2264"/>
        <v>0</v>
      </c>
      <c r="EYA1340" s="62">
        <f t="shared" si="2264"/>
        <v>2000000</v>
      </c>
      <c r="EYB1340" s="62">
        <f t="shared" si="2264"/>
        <v>2000000</v>
      </c>
      <c r="EYH1340" s="62" t="s">
        <v>197</v>
      </c>
      <c r="EYI1340" s="62" t="s">
        <v>1294</v>
      </c>
      <c r="EYJ1340" s="62">
        <f t="shared" ref="EYJ1340:EYR1340" si="2265">EYJ1334</f>
        <v>0</v>
      </c>
      <c r="EYK1340" s="62">
        <f t="shared" si="2265"/>
        <v>0</v>
      </c>
      <c r="EYL1340" s="62">
        <f t="shared" si="2265"/>
        <v>0</v>
      </c>
      <c r="EYM1340" s="62">
        <f t="shared" si="2265"/>
        <v>0</v>
      </c>
      <c r="EYN1340" s="62">
        <f t="shared" si="2265"/>
        <v>2000000</v>
      </c>
      <c r="EYO1340" s="62">
        <f t="shared" si="2265"/>
        <v>0</v>
      </c>
      <c r="EYP1340" s="62">
        <f t="shared" si="2265"/>
        <v>0</v>
      </c>
      <c r="EYQ1340" s="62">
        <f t="shared" si="2265"/>
        <v>2000000</v>
      </c>
      <c r="EYR1340" s="62">
        <f t="shared" si="2265"/>
        <v>2000000</v>
      </c>
      <c r="EYX1340" s="62" t="s">
        <v>197</v>
      </c>
      <c r="EYY1340" s="62" t="s">
        <v>1294</v>
      </c>
      <c r="EYZ1340" s="62">
        <f t="shared" ref="EYZ1340:EZH1340" si="2266">EYZ1334</f>
        <v>0</v>
      </c>
      <c r="EZA1340" s="62">
        <f t="shared" si="2266"/>
        <v>0</v>
      </c>
      <c r="EZB1340" s="62">
        <f t="shared" si="2266"/>
        <v>0</v>
      </c>
      <c r="EZC1340" s="62">
        <f t="shared" si="2266"/>
        <v>0</v>
      </c>
      <c r="EZD1340" s="62">
        <f t="shared" si="2266"/>
        <v>2000000</v>
      </c>
      <c r="EZE1340" s="62">
        <f t="shared" si="2266"/>
        <v>0</v>
      </c>
      <c r="EZF1340" s="62">
        <f t="shared" si="2266"/>
        <v>0</v>
      </c>
      <c r="EZG1340" s="62">
        <f t="shared" si="2266"/>
        <v>2000000</v>
      </c>
      <c r="EZH1340" s="62">
        <f t="shared" si="2266"/>
        <v>2000000</v>
      </c>
      <c r="EZN1340" s="62" t="s">
        <v>197</v>
      </c>
      <c r="EZO1340" s="62" t="s">
        <v>1294</v>
      </c>
      <c r="EZP1340" s="62">
        <f t="shared" ref="EZP1340:EZX1340" si="2267">EZP1334</f>
        <v>0</v>
      </c>
      <c r="EZQ1340" s="62">
        <f t="shared" si="2267"/>
        <v>0</v>
      </c>
      <c r="EZR1340" s="62">
        <f t="shared" si="2267"/>
        <v>0</v>
      </c>
      <c r="EZS1340" s="62">
        <f t="shared" si="2267"/>
        <v>0</v>
      </c>
      <c r="EZT1340" s="62">
        <f t="shared" si="2267"/>
        <v>2000000</v>
      </c>
      <c r="EZU1340" s="62">
        <f t="shared" si="2267"/>
        <v>0</v>
      </c>
      <c r="EZV1340" s="62">
        <f t="shared" si="2267"/>
        <v>0</v>
      </c>
      <c r="EZW1340" s="62">
        <f t="shared" si="2267"/>
        <v>2000000</v>
      </c>
      <c r="EZX1340" s="62">
        <f t="shared" si="2267"/>
        <v>2000000</v>
      </c>
      <c r="FAD1340" s="62" t="s">
        <v>197</v>
      </c>
      <c r="FAE1340" s="62" t="s">
        <v>1294</v>
      </c>
      <c r="FAF1340" s="62">
        <f>FAF1334</f>
        <v>0</v>
      </c>
      <c r="FAG1340" s="62">
        <f>FAG1334</f>
        <v>0</v>
      </c>
      <c r="FAH1340" s="62">
        <f>FAH1334</f>
        <v>0</v>
      </c>
      <c r="FAI1340" s="62">
        <f>FAI1334</f>
        <v>0</v>
      </c>
      <c r="FAJ1340" s="62">
        <f>FAJ1334</f>
        <v>2000000</v>
      </c>
      <c r="FAK1340" s="62">
        <f>FAK1334</f>
        <v>0</v>
      </c>
      <c r="FAL1340" s="62">
        <f>FAL1334</f>
        <v>0</v>
      </c>
      <c r="FAM1340" s="62">
        <f>FAM1334</f>
        <v>2000000</v>
      </c>
      <c r="FAN1340" s="62">
        <f>FAN1334</f>
        <v>2000000</v>
      </c>
      <c r="FAT1340" s="62" t="s">
        <v>197</v>
      </c>
      <c r="FAU1340" s="62" t="s">
        <v>1294</v>
      </c>
      <c r="FAV1340" s="62">
        <f t="shared" ref="FAV1340:FBD1340" si="2268">FAV1334</f>
        <v>0</v>
      </c>
      <c r="FAW1340" s="62">
        <f t="shared" si="2268"/>
        <v>0</v>
      </c>
      <c r="FAX1340" s="62">
        <f t="shared" si="2268"/>
        <v>0</v>
      </c>
      <c r="FAY1340" s="62">
        <f t="shared" si="2268"/>
        <v>0</v>
      </c>
      <c r="FAZ1340" s="62">
        <f t="shared" si="2268"/>
        <v>2000000</v>
      </c>
      <c r="FBA1340" s="62">
        <f t="shared" si="2268"/>
        <v>0</v>
      </c>
      <c r="FBB1340" s="62">
        <f t="shared" si="2268"/>
        <v>0</v>
      </c>
      <c r="FBC1340" s="62">
        <f t="shared" si="2268"/>
        <v>2000000</v>
      </c>
      <c r="FBD1340" s="62">
        <f t="shared" si="2268"/>
        <v>2000000</v>
      </c>
      <c r="FBJ1340" s="62" t="s">
        <v>197</v>
      </c>
      <c r="FBK1340" s="62" t="s">
        <v>1294</v>
      </c>
      <c r="FBL1340" s="62">
        <f t="shared" ref="FBL1340:FBT1340" si="2269">FBL1334</f>
        <v>0</v>
      </c>
      <c r="FBM1340" s="62">
        <f t="shared" si="2269"/>
        <v>0</v>
      </c>
      <c r="FBN1340" s="62">
        <f t="shared" si="2269"/>
        <v>0</v>
      </c>
      <c r="FBO1340" s="62">
        <f t="shared" si="2269"/>
        <v>0</v>
      </c>
      <c r="FBP1340" s="62">
        <f t="shared" si="2269"/>
        <v>2000000</v>
      </c>
      <c r="FBQ1340" s="62">
        <f t="shared" si="2269"/>
        <v>0</v>
      </c>
      <c r="FBR1340" s="62">
        <f t="shared" si="2269"/>
        <v>0</v>
      </c>
      <c r="FBS1340" s="62">
        <f t="shared" si="2269"/>
        <v>2000000</v>
      </c>
      <c r="FBT1340" s="62">
        <f t="shared" si="2269"/>
        <v>2000000</v>
      </c>
      <c r="FBZ1340" s="62" t="s">
        <v>197</v>
      </c>
      <c r="FCA1340" s="62" t="s">
        <v>1294</v>
      </c>
      <c r="FCB1340" s="62">
        <f t="shared" ref="FCB1340:FCJ1340" si="2270">FCB1334</f>
        <v>0</v>
      </c>
      <c r="FCC1340" s="62">
        <f t="shared" si="2270"/>
        <v>0</v>
      </c>
      <c r="FCD1340" s="62">
        <f t="shared" si="2270"/>
        <v>0</v>
      </c>
      <c r="FCE1340" s="62">
        <f t="shared" si="2270"/>
        <v>0</v>
      </c>
      <c r="FCF1340" s="62">
        <f t="shared" si="2270"/>
        <v>2000000</v>
      </c>
      <c r="FCG1340" s="62">
        <f t="shared" si="2270"/>
        <v>0</v>
      </c>
      <c r="FCH1340" s="62">
        <f t="shared" si="2270"/>
        <v>0</v>
      </c>
      <c r="FCI1340" s="62">
        <f t="shared" si="2270"/>
        <v>2000000</v>
      </c>
      <c r="FCJ1340" s="62">
        <f t="shared" si="2270"/>
        <v>2000000</v>
      </c>
      <c r="FCP1340" s="62" t="s">
        <v>197</v>
      </c>
      <c r="FCQ1340" s="62" t="s">
        <v>1294</v>
      </c>
      <c r="FCR1340" s="62">
        <f t="shared" ref="FCR1340:FCZ1340" si="2271">FCR1334</f>
        <v>0</v>
      </c>
      <c r="FCS1340" s="62">
        <f t="shared" si="2271"/>
        <v>0</v>
      </c>
      <c r="FCT1340" s="62">
        <f t="shared" si="2271"/>
        <v>0</v>
      </c>
      <c r="FCU1340" s="62">
        <f t="shared" si="2271"/>
        <v>0</v>
      </c>
      <c r="FCV1340" s="62">
        <f t="shared" si="2271"/>
        <v>2000000</v>
      </c>
      <c r="FCW1340" s="62">
        <f t="shared" si="2271"/>
        <v>0</v>
      </c>
      <c r="FCX1340" s="62">
        <f t="shared" si="2271"/>
        <v>0</v>
      </c>
      <c r="FCY1340" s="62">
        <f t="shared" si="2271"/>
        <v>2000000</v>
      </c>
      <c r="FCZ1340" s="62">
        <f t="shared" si="2271"/>
        <v>2000000</v>
      </c>
      <c r="FDF1340" s="62" t="s">
        <v>197</v>
      </c>
      <c r="FDG1340" s="62" t="s">
        <v>1294</v>
      </c>
      <c r="FDH1340" s="62">
        <f t="shared" ref="FDH1340:FDP1340" si="2272">FDH1334</f>
        <v>0</v>
      </c>
      <c r="FDI1340" s="62">
        <f t="shared" si="2272"/>
        <v>0</v>
      </c>
      <c r="FDJ1340" s="62">
        <f t="shared" si="2272"/>
        <v>0</v>
      </c>
      <c r="FDK1340" s="62">
        <f t="shared" si="2272"/>
        <v>0</v>
      </c>
      <c r="FDL1340" s="62">
        <f t="shared" si="2272"/>
        <v>2000000</v>
      </c>
      <c r="FDM1340" s="62">
        <f t="shared" si="2272"/>
        <v>0</v>
      </c>
      <c r="FDN1340" s="62">
        <f t="shared" si="2272"/>
        <v>0</v>
      </c>
      <c r="FDO1340" s="62">
        <f t="shared" si="2272"/>
        <v>2000000</v>
      </c>
      <c r="FDP1340" s="62">
        <f t="shared" si="2272"/>
        <v>2000000</v>
      </c>
      <c r="FDV1340" s="62" t="s">
        <v>197</v>
      </c>
      <c r="FDW1340" s="62" t="s">
        <v>1294</v>
      </c>
      <c r="FDX1340" s="62">
        <f t="shared" ref="FDX1340:FEF1340" si="2273">FDX1334</f>
        <v>0</v>
      </c>
      <c r="FDY1340" s="62">
        <f t="shared" si="2273"/>
        <v>0</v>
      </c>
      <c r="FDZ1340" s="62">
        <f t="shared" si="2273"/>
        <v>0</v>
      </c>
      <c r="FEA1340" s="62">
        <f t="shared" si="2273"/>
        <v>0</v>
      </c>
      <c r="FEB1340" s="62">
        <f t="shared" si="2273"/>
        <v>2000000</v>
      </c>
      <c r="FEC1340" s="62">
        <f t="shared" si="2273"/>
        <v>0</v>
      </c>
      <c r="FED1340" s="62">
        <f t="shared" si="2273"/>
        <v>0</v>
      </c>
      <c r="FEE1340" s="62">
        <f t="shared" si="2273"/>
        <v>2000000</v>
      </c>
      <c r="FEF1340" s="62">
        <f t="shared" si="2273"/>
        <v>2000000</v>
      </c>
      <c r="FEL1340" s="62" t="s">
        <v>197</v>
      </c>
      <c r="FEM1340" s="62" t="s">
        <v>1294</v>
      </c>
      <c r="FEN1340" s="62">
        <f t="shared" ref="FEN1340:FEV1340" si="2274">FEN1334</f>
        <v>0</v>
      </c>
      <c r="FEO1340" s="62">
        <f t="shared" si="2274"/>
        <v>0</v>
      </c>
      <c r="FEP1340" s="62">
        <f t="shared" si="2274"/>
        <v>0</v>
      </c>
      <c r="FEQ1340" s="62">
        <f t="shared" si="2274"/>
        <v>0</v>
      </c>
      <c r="FER1340" s="62">
        <f t="shared" si="2274"/>
        <v>2000000</v>
      </c>
      <c r="FES1340" s="62">
        <f t="shared" si="2274"/>
        <v>0</v>
      </c>
      <c r="FET1340" s="62">
        <f t="shared" si="2274"/>
        <v>0</v>
      </c>
      <c r="FEU1340" s="62">
        <f t="shared" si="2274"/>
        <v>2000000</v>
      </c>
      <c r="FEV1340" s="62">
        <f t="shared" si="2274"/>
        <v>2000000</v>
      </c>
      <c r="FFB1340" s="62" t="s">
        <v>197</v>
      </c>
      <c r="FFC1340" s="62" t="s">
        <v>1294</v>
      </c>
      <c r="FFD1340" s="62">
        <f t="shared" ref="FFD1340:FFL1340" si="2275">FFD1334</f>
        <v>0</v>
      </c>
      <c r="FFE1340" s="62">
        <f t="shared" si="2275"/>
        <v>0</v>
      </c>
      <c r="FFF1340" s="62">
        <f t="shared" si="2275"/>
        <v>0</v>
      </c>
      <c r="FFG1340" s="62">
        <f t="shared" si="2275"/>
        <v>0</v>
      </c>
      <c r="FFH1340" s="62">
        <f t="shared" si="2275"/>
        <v>2000000</v>
      </c>
      <c r="FFI1340" s="62">
        <f t="shared" si="2275"/>
        <v>0</v>
      </c>
      <c r="FFJ1340" s="62">
        <f t="shared" si="2275"/>
        <v>0</v>
      </c>
      <c r="FFK1340" s="62">
        <f t="shared" si="2275"/>
        <v>2000000</v>
      </c>
      <c r="FFL1340" s="62">
        <f t="shared" si="2275"/>
        <v>2000000</v>
      </c>
      <c r="FFR1340" s="62" t="s">
        <v>197</v>
      </c>
      <c r="FFS1340" s="62" t="s">
        <v>1294</v>
      </c>
      <c r="FFT1340" s="62">
        <f t="shared" ref="FFT1340:FGB1340" si="2276">FFT1334</f>
        <v>0</v>
      </c>
      <c r="FFU1340" s="62">
        <f t="shared" si="2276"/>
        <v>0</v>
      </c>
      <c r="FFV1340" s="62">
        <f t="shared" si="2276"/>
        <v>0</v>
      </c>
      <c r="FFW1340" s="62">
        <f t="shared" si="2276"/>
        <v>0</v>
      </c>
      <c r="FFX1340" s="62">
        <f t="shared" si="2276"/>
        <v>2000000</v>
      </c>
      <c r="FFY1340" s="62">
        <f t="shared" si="2276"/>
        <v>0</v>
      </c>
      <c r="FFZ1340" s="62">
        <f t="shared" si="2276"/>
        <v>0</v>
      </c>
      <c r="FGA1340" s="62">
        <f t="shared" si="2276"/>
        <v>2000000</v>
      </c>
      <c r="FGB1340" s="62">
        <f t="shared" si="2276"/>
        <v>2000000</v>
      </c>
      <c r="FGH1340" s="62" t="s">
        <v>197</v>
      </c>
      <c r="FGI1340" s="62" t="s">
        <v>1294</v>
      </c>
      <c r="FGJ1340" s="62">
        <f t="shared" ref="FGJ1340:FGR1340" si="2277">FGJ1334</f>
        <v>0</v>
      </c>
      <c r="FGK1340" s="62">
        <f t="shared" si="2277"/>
        <v>0</v>
      </c>
      <c r="FGL1340" s="62">
        <f t="shared" si="2277"/>
        <v>0</v>
      </c>
      <c r="FGM1340" s="62">
        <f t="shared" si="2277"/>
        <v>0</v>
      </c>
      <c r="FGN1340" s="62">
        <f t="shared" si="2277"/>
        <v>2000000</v>
      </c>
      <c r="FGO1340" s="62">
        <f t="shared" si="2277"/>
        <v>0</v>
      </c>
      <c r="FGP1340" s="62">
        <f t="shared" si="2277"/>
        <v>0</v>
      </c>
      <c r="FGQ1340" s="62">
        <f t="shared" si="2277"/>
        <v>2000000</v>
      </c>
      <c r="FGR1340" s="62">
        <f t="shared" si="2277"/>
        <v>2000000</v>
      </c>
      <c r="FGX1340" s="62" t="s">
        <v>197</v>
      </c>
      <c r="FGY1340" s="62" t="s">
        <v>1294</v>
      </c>
      <c r="FGZ1340" s="62">
        <f t="shared" ref="FGZ1340:FHH1340" si="2278">FGZ1334</f>
        <v>0</v>
      </c>
      <c r="FHA1340" s="62">
        <f t="shared" si="2278"/>
        <v>0</v>
      </c>
      <c r="FHB1340" s="62">
        <f t="shared" si="2278"/>
        <v>0</v>
      </c>
      <c r="FHC1340" s="62">
        <f t="shared" si="2278"/>
        <v>0</v>
      </c>
      <c r="FHD1340" s="62">
        <f t="shared" si="2278"/>
        <v>2000000</v>
      </c>
      <c r="FHE1340" s="62">
        <f t="shared" si="2278"/>
        <v>0</v>
      </c>
      <c r="FHF1340" s="62">
        <f t="shared" si="2278"/>
        <v>0</v>
      </c>
      <c r="FHG1340" s="62">
        <f t="shared" si="2278"/>
        <v>2000000</v>
      </c>
      <c r="FHH1340" s="62">
        <f t="shared" si="2278"/>
        <v>2000000</v>
      </c>
      <c r="FHN1340" s="62" t="s">
        <v>197</v>
      </c>
      <c r="FHO1340" s="62" t="s">
        <v>1294</v>
      </c>
      <c r="FHP1340" s="62">
        <f t="shared" ref="FHP1340:FHX1340" si="2279">FHP1334</f>
        <v>0</v>
      </c>
      <c r="FHQ1340" s="62">
        <f t="shared" si="2279"/>
        <v>0</v>
      </c>
      <c r="FHR1340" s="62">
        <f t="shared" si="2279"/>
        <v>0</v>
      </c>
      <c r="FHS1340" s="62">
        <f t="shared" si="2279"/>
        <v>0</v>
      </c>
      <c r="FHT1340" s="62">
        <f t="shared" si="2279"/>
        <v>2000000</v>
      </c>
      <c r="FHU1340" s="62">
        <f t="shared" si="2279"/>
        <v>0</v>
      </c>
      <c r="FHV1340" s="62">
        <f t="shared" si="2279"/>
        <v>0</v>
      </c>
      <c r="FHW1340" s="62">
        <f t="shared" si="2279"/>
        <v>2000000</v>
      </c>
      <c r="FHX1340" s="62">
        <f t="shared" si="2279"/>
        <v>2000000</v>
      </c>
      <c r="FID1340" s="62" t="s">
        <v>197</v>
      </c>
      <c r="FIE1340" s="62" t="s">
        <v>1294</v>
      </c>
      <c r="FIF1340" s="62">
        <f t="shared" ref="FIF1340:FIN1340" si="2280">FIF1334</f>
        <v>0</v>
      </c>
      <c r="FIG1340" s="62">
        <f t="shared" si="2280"/>
        <v>0</v>
      </c>
      <c r="FIH1340" s="62">
        <f t="shared" si="2280"/>
        <v>0</v>
      </c>
      <c r="FII1340" s="62">
        <f t="shared" si="2280"/>
        <v>0</v>
      </c>
      <c r="FIJ1340" s="62">
        <f t="shared" si="2280"/>
        <v>2000000</v>
      </c>
      <c r="FIK1340" s="62">
        <f t="shared" si="2280"/>
        <v>0</v>
      </c>
      <c r="FIL1340" s="62">
        <f t="shared" si="2280"/>
        <v>0</v>
      </c>
      <c r="FIM1340" s="62">
        <f t="shared" si="2280"/>
        <v>2000000</v>
      </c>
      <c r="FIN1340" s="62">
        <f t="shared" si="2280"/>
        <v>2000000</v>
      </c>
      <c r="FIT1340" s="62" t="s">
        <v>197</v>
      </c>
      <c r="FIU1340" s="62" t="s">
        <v>1294</v>
      </c>
      <c r="FIV1340" s="62">
        <f t="shared" ref="FIV1340:FJD1340" si="2281">FIV1334</f>
        <v>0</v>
      </c>
      <c r="FIW1340" s="62">
        <f t="shared" si="2281"/>
        <v>0</v>
      </c>
      <c r="FIX1340" s="62">
        <f t="shared" si="2281"/>
        <v>0</v>
      </c>
      <c r="FIY1340" s="62">
        <f t="shared" si="2281"/>
        <v>0</v>
      </c>
      <c r="FIZ1340" s="62">
        <f t="shared" si="2281"/>
        <v>2000000</v>
      </c>
      <c r="FJA1340" s="62">
        <f t="shared" si="2281"/>
        <v>0</v>
      </c>
      <c r="FJB1340" s="62">
        <f t="shared" si="2281"/>
        <v>0</v>
      </c>
      <c r="FJC1340" s="62">
        <f t="shared" si="2281"/>
        <v>2000000</v>
      </c>
      <c r="FJD1340" s="62">
        <f t="shared" si="2281"/>
        <v>2000000</v>
      </c>
      <c r="FJJ1340" s="62" t="s">
        <v>197</v>
      </c>
      <c r="FJK1340" s="62" t="s">
        <v>1294</v>
      </c>
      <c r="FJL1340" s="62">
        <f t="shared" ref="FJL1340:FJT1340" si="2282">FJL1334</f>
        <v>0</v>
      </c>
      <c r="FJM1340" s="62">
        <f t="shared" si="2282"/>
        <v>0</v>
      </c>
      <c r="FJN1340" s="62">
        <f t="shared" si="2282"/>
        <v>0</v>
      </c>
      <c r="FJO1340" s="62">
        <f t="shared" si="2282"/>
        <v>0</v>
      </c>
      <c r="FJP1340" s="62">
        <f t="shared" si="2282"/>
        <v>2000000</v>
      </c>
      <c r="FJQ1340" s="62">
        <f t="shared" si="2282"/>
        <v>0</v>
      </c>
      <c r="FJR1340" s="62">
        <f t="shared" si="2282"/>
        <v>0</v>
      </c>
      <c r="FJS1340" s="62">
        <f t="shared" si="2282"/>
        <v>2000000</v>
      </c>
      <c r="FJT1340" s="62">
        <f t="shared" si="2282"/>
        <v>2000000</v>
      </c>
      <c r="FJZ1340" s="62" t="s">
        <v>197</v>
      </c>
      <c r="FKA1340" s="62" t="s">
        <v>1294</v>
      </c>
      <c r="FKB1340" s="62">
        <f t="shared" ref="FKB1340:FKJ1340" si="2283">FKB1334</f>
        <v>0</v>
      </c>
      <c r="FKC1340" s="62">
        <f t="shared" si="2283"/>
        <v>0</v>
      </c>
      <c r="FKD1340" s="62">
        <f t="shared" si="2283"/>
        <v>0</v>
      </c>
      <c r="FKE1340" s="62">
        <f t="shared" si="2283"/>
        <v>0</v>
      </c>
      <c r="FKF1340" s="62">
        <f t="shared" si="2283"/>
        <v>2000000</v>
      </c>
      <c r="FKG1340" s="62">
        <f t="shared" si="2283"/>
        <v>0</v>
      </c>
      <c r="FKH1340" s="62">
        <f t="shared" si="2283"/>
        <v>0</v>
      </c>
      <c r="FKI1340" s="62">
        <f t="shared" si="2283"/>
        <v>2000000</v>
      </c>
      <c r="FKJ1340" s="62">
        <f t="shared" si="2283"/>
        <v>2000000</v>
      </c>
      <c r="FKP1340" s="62" t="s">
        <v>197</v>
      </c>
      <c r="FKQ1340" s="62" t="s">
        <v>1294</v>
      </c>
      <c r="FKR1340" s="62">
        <f t="shared" ref="FKR1340:FKZ1340" si="2284">FKR1334</f>
        <v>0</v>
      </c>
      <c r="FKS1340" s="62">
        <f t="shared" si="2284"/>
        <v>0</v>
      </c>
      <c r="FKT1340" s="62">
        <f t="shared" si="2284"/>
        <v>0</v>
      </c>
      <c r="FKU1340" s="62">
        <f t="shared" si="2284"/>
        <v>0</v>
      </c>
      <c r="FKV1340" s="62">
        <f t="shared" si="2284"/>
        <v>2000000</v>
      </c>
      <c r="FKW1340" s="62">
        <f t="shared" si="2284"/>
        <v>0</v>
      </c>
      <c r="FKX1340" s="62">
        <f t="shared" si="2284"/>
        <v>0</v>
      </c>
      <c r="FKY1340" s="62">
        <f t="shared" si="2284"/>
        <v>2000000</v>
      </c>
      <c r="FKZ1340" s="62">
        <f t="shared" si="2284"/>
        <v>2000000</v>
      </c>
      <c r="FLF1340" s="62" t="s">
        <v>197</v>
      </c>
      <c r="FLG1340" s="62" t="s">
        <v>1294</v>
      </c>
      <c r="FLH1340" s="62">
        <f t="shared" ref="FLH1340:FLP1340" si="2285">FLH1334</f>
        <v>0</v>
      </c>
      <c r="FLI1340" s="62">
        <f t="shared" si="2285"/>
        <v>0</v>
      </c>
      <c r="FLJ1340" s="62">
        <f t="shared" si="2285"/>
        <v>0</v>
      </c>
      <c r="FLK1340" s="62">
        <f t="shared" si="2285"/>
        <v>0</v>
      </c>
      <c r="FLL1340" s="62">
        <f t="shared" si="2285"/>
        <v>2000000</v>
      </c>
      <c r="FLM1340" s="62">
        <f t="shared" si="2285"/>
        <v>0</v>
      </c>
      <c r="FLN1340" s="62">
        <f t="shared" si="2285"/>
        <v>0</v>
      </c>
      <c r="FLO1340" s="62">
        <f t="shared" si="2285"/>
        <v>2000000</v>
      </c>
      <c r="FLP1340" s="62">
        <f t="shared" si="2285"/>
        <v>2000000</v>
      </c>
      <c r="FLV1340" s="62" t="s">
        <v>197</v>
      </c>
      <c r="FLW1340" s="62" t="s">
        <v>1294</v>
      </c>
      <c r="FLX1340" s="62">
        <f t="shared" ref="FLX1340:FMF1340" si="2286">FLX1334</f>
        <v>0</v>
      </c>
      <c r="FLY1340" s="62">
        <f t="shared" si="2286"/>
        <v>0</v>
      </c>
      <c r="FLZ1340" s="62">
        <f t="shared" si="2286"/>
        <v>0</v>
      </c>
      <c r="FMA1340" s="62">
        <f t="shared" si="2286"/>
        <v>0</v>
      </c>
      <c r="FMB1340" s="62">
        <f t="shared" si="2286"/>
        <v>2000000</v>
      </c>
      <c r="FMC1340" s="62">
        <f t="shared" si="2286"/>
        <v>0</v>
      </c>
      <c r="FMD1340" s="62">
        <f t="shared" si="2286"/>
        <v>0</v>
      </c>
      <c r="FME1340" s="62">
        <f t="shared" si="2286"/>
        <v>2000000</v>
      </c>
      <c r="FMF1340" s="62">
        <f t="shared" si="2286"/>
        <v>2000000</v>
      </c>
      <c r="FML1340" s="62" t="s">
        <v>197</v>
      </c>
      <c r="FMM1340" s="62" t="s">
        <v>1294</v>
      </c>
      <c r="FMN1340" s="62">
        <f t="shared" ref="FMN1340:FMV1340" si="2287">FMN1334</f>
        <v>0</v>
      </c>
      <c r="FMO1340" s="62">
        <f t="shared" si="2287"/>
        <v>0</v>
      </c>
      <c r="FMP1340" s="62">
        <f t="shared" si="2287"/>
        <v>0</v>
      </c>
      <c r="FMQ1340" s="62">
        <f t="shared" si="2287"/>
        <v>0</v>
      </c>
      <c r="FMR1340" s="62">
        <f t="shared" si="2287"/>
        <v>2000000</v>
      </c>
      <c r="FMS1340" s="62">
        <f t="shared" si="2287"/>
        <v>0</v>
      </c>
      <c r="FMT1340" s="62">
        <f t="shared" si="2287"/>
        <v>0</v>
      </c>
      <c r="FMU1340" s="62">
        <f t="shared" si="2287"/>
        <v>2000000</v>
      </c>
      <c r="FMV1340" s="62">
        <f t="shared" si="2287"/>
        <v>2000000</v>
      </c>
      <c r="FNB1340" s="62" t="s">
        <v>197</v>
      </c>
      <c r="FNC1340" s="62" t="s">
        <v>1294</v>
      </c>
      <c r="FND1340" s="62">
        <f t="shared" ref="FND1340:FNL1340" si="2288">FND1334</f>
        <v>0</v>
      </c>
      <c r="FNE1340" s="62">
        <f t="shared" si="2288"/>
        <v>0</v>
      </c>
      <c r="FNF1340" s="62">
        <f t="shared" si="2288"/>
        <v>0</v>
      </c>
      <c r="FNG1340" s="62">
        <f t="shared" si="2288"/>
        <v>0</v>
      </c>
      <c r="FNH1340" s="62">
        <f t="shared" si="2288"/>
        <v>2000000</v>
      </c>
      <c r="FNI1340" s="62">
        <f t="shared" si="2288"/>
        <v>0</v>
      </c>
      <c r="FNJ1340" s="62">
        <f t="shared" si="2288"/>
        <v>0</v>
      </c>
      <c r="FNK1340" s="62">
        <f t="shared" si="2288"/>
        <v>2000000</v>
      </c>
      <c r="FNL1340" s="62">
        <f t="shared" si="2288"/>
        <v>2000000</v>
      </c>
      <c r="FNR1340" s="62" t="s">
        <v>197</v>
      </c>
      <c r="FNS1340" s="62" t="s">
        <v>1294</v>
      </c>
      <c r="FNT1340" s="62">
        <f t="shared" ref="FNT1340:FOB1340" si="2289">FNT1334</f>
        <v>0</v>
      </c>
      <c r="FNU1340" s="62">
        <f t="shared" si="2289"/>
        <v>0</v>
      </c>
      <c r="FNV1340" s="62">
        <f t="shared" si="2289"/>
        <v>0</v>
      </c>
      <c r="FNW1340" s="62">
        <f t="shared" si="2289"/>
        <v>0</v>
      </c>
      <c r="FNX1340" s="62">
        <f t="shared" si="2289"/>
        <v>2000000</v>
      </c>
      <c r="FNY1340" s="62">
        <f t="shared" si="2289"/>
        <v>0</v>
      </c>
      <c r="FNZ1340" s="62">
        <f t="shared" si="2289"/>
        <v>0</v>
      </c>
      <c r="FOA1340" s="62">
        <f t="shared" si="2289"/>
        <v>2000000</v>
      </c>
      <c r="FOB1340" s="62">
        <f t="shared" si="2289"/>
        <v>2000000</v>
      </c>
      <c r="FOH1340" s="62" t="s">
        <v>197</v>
      </c>
      <c r="FOI1340" s="62" t="s">
        <v>1294</v>
      </c>
      <c r="FOJ1340" s="62">
        <f t="shared" ref="FOJ1340:FOR1340" si="2290">FOJ1334</f>
        <v>0</v>
      </c>
      <c r="FOK1340" s="62">
        <f t="shared" si="2290"/>
        <v>0</v>
      </c>
      <c r="FOL1340" s="62">
        <f t="shared" si="2290"/>
        <v>0</v>
      </c>
      <c r="FOM1340" s="62">
        <f t="shared" si="2290"/>
        <v>0</v>
      </c>
      <c r="FON1340" s="62">
        <f t="shared" si="2290"/>
        <v>2000000</v>
      </c>
      <c r="FOO1340" s="62">
        <f t="shared" si="2290"/>
        <v>0</v>
      </c>
      <c r="FOP1340" s="62">
        <f t="shared" si="2290"/>
        <v>0</v>
      </c>
      <c r="FOQ1340" s="62">
        <f t="shared" si="2290"/>
        <v>2000000</v>
      </c>
      <c r="FOR1340" s="62">
        <f t="shared" si="2290"/>
        <v>2000000</v>
      </c>
      <c r="FOX1340" s="62" t="s">
        <v>197</v>
      </c>
      <c r="FOY1340" s="62" t="s">
        <v>1294</v>
      </c>
      <c r="FOZ1340" s="62">
        <f t="shared" ref="FOZ1340:FPH1340" si="2291">FOZ1334</f>
        <v>0</v>
      </c>
      <c r="FPA1340" s="62">
        <f t="shared" si="2291"/>
        <v>0</v>
      </c>
      <c r="FPB1340" s="62">
        <f t="shared" si="2291"/>
        <v>0</v>
      </c>
      <c r="FPC1340" s="62">
        <f t="shared" si="2291"/>
        <v>0</v>
      </c>
      <c r="FPD1340" s="62">
        <f t="shared" si="2291"/>
        <v>2000000</v>
      </c>
      <c r="FPE1340" s="62">
        <f t="shared" si="2291"/>
        <v>0</v>
      </c>
      <c r="FPF1340" s="62">
        <f t="shared" si="2291"/>
        <v>0</v>
      </c>
      <c r="FPG1340" s="62">
        <f t="shared" si="2291"/>
        <v>2000000</v>
      </c>
      <c r="FPH1340" s="62">
        <f t="shared" si="2291"/>
        <v>2000000</v>
      </c>
      <c r="FPN1340" s="62" t="s">
        <v>197</v>
      </c>
      <c r="FPO1340" s="62" t="s">
        <v>1294</v>
      </c>
      <c r="FPP1340" s="62">
        <f t="shared" ref="FPP1340:FPX1340" si="2292">FPP1334</f>
        <v>0</v>
      </c>
      <c r="FPQ1340" s="62">
        <f t="shared" si="2292"/>
        <v>0</v>
      </c>
      <c r="FPR1340" s="62">
        <f t="shared" si="2292"/>
        <v>0</v>
      </c>
      <c r="FPS1340" s="62">
        <f t="shared" si="2292"/>
        <v>0</v>
      </c>
      <c r="FPT1340" s="62">
        <f t="shared" si="2292"/>
        <v>2000000</v>
      </c>
      <c r="FPU1340" s="62">
        <f t="shared" si="2292"/>
        <v>0</v>
      </c>
      <c r="FPV1340" s="62">
        <f t="shared" si="2292"/>
        <v>0</v>
      </c>
      <c r="FPW1340" s="62">
        <f t="shared" si="2292"/>
        <v>2000000</v>
      </c>
      <c r="FPX1340" s="62">
        <f t="shared" si="2292"/>
        <v>2000000</v>
      </c>
      <c r="FQD1340" s="62" t="s">
        <v>197</v>
      </c>
      <c r="FQE1340" s="62" t="s">
        <v>1294</v>
      </c>
      <c r="FQF1340" s="62">
        <f t="shared" ref="FQF1340:FQN1340" si="2293">FQF1334</f>
        <v>0</v>
      </c>
      <c r="FQG1340" s="62">
        <f t="shared" si="2293"/>
        <v>0</v>
      </c>
      <c r="FQH1340" s="62">
        <f t="shared" si="2293"/>
        <v>0</v>
      </c>
      <c r="FQI1340" s="62">
        <f t="shared" si="2293"/>
        <v>0</v>
      </c>
      <c r="FQJ1340" s="62">
        <f t="shared" si="2293"/>
        <v>2000000</v>
      </c>
      <c r="FQK1340" s="62">
        <f t="shared" si="2293"/>
        <v>0</v>
      </c>
      <c r="FQL1340" s="62">
        <f t="shared" si="2293"/>
        <v>0</v>
      </c>
      <c r="FQM1340" s="62">
        <f t="shared" si="2293"/>
        <v>2000000</v>
      </c>
      <c r="FQN1340" s="62">
        <f t="shared" si="2293"/>
        <v>2000000</v>
      </c>
      <c r="FQT1340" s="62" t="s">
        <v>197</v>
      </c>
      <c r="FQU1340" s="62" t="s">
        <v>1294</v>
      </c>
      <c r="FQV1340" s="62">
        <f t="shared" ref="FQV1340:FRD1340" si="2294">FQV1334</f>
        <v>0</v>
      </c>
      <c r="FQW1340" s="62">
        <f t="shared" si="2294"/>
        <v>0</v>
      </c>
      <c r="FQX1340" s="62">
        <f t="shared" si="2294"/>
        <v>0</v>
      </c>
      <c r="FQY1340" s="62">
        <f t="shared" si="2294"/>
        <v>0</v>
      </c>
      <c r="FQZ1340" s="62">
        <f t="shared" si="2294"/>
        <v>2000000</v>
      </c>
      <c r="FRA1340" s="62">
        <f t="shared" si="2294"/>
        <v>0</v>
      </c>
      <c r="FRB1340" s="62">
        <f t="shared" si="2294"/>
        <v>0</v>
      </c>
      <c r="FRC1340" s="62">
        <f t="shared" si="2294"/>
        <v>2000000</v>
      </c>
      <c r="FRD1340" s="62">
        <f t="shared" si="2294"/>
        <v>2000000</v>
      </c>
      <c r="FRJ1340" s="62" t="s">
        <v>197</v>
      </c>
      <c r="FRK1340" s="62" t="s">
        <v>1294</v>
      </c>
      <c r="FRL1340" s="62">
        <f t="shared" ref="FRL1340:FRT1340" si="2295">FRL1334</f>
        <v>0</v>
      </c>
      <c r="FRM1340" s="62">
        <f t="shared" si="2295"/>
        <v>0</v>
      </c>
      <c r="FRN1340" s="62">
        <f t="shared" si="2295"/>
        <v>0</v>
      </c>
      <c r="FRO1340" s="62">
        <f t="shared" si="2295"/>
        <v>0</v>
      </c>
      <c r="FRP1340" s="62">
        <f t="shared" si="2295"/>
        <v>2000000</v>
      </c>
      <c r="FRQ1340" s="62">
        <f t="shared" si="2295"/>
        <v>0</v>
      </c>
      <c r="FRR1340" s="62">
        <f t="shared" si="2295"/>
        <v>0</v>
      </c>
      <c r="FRS1340" s="62">
        <f t="shared" si="2295"/>
        <v>2000000</v>
      </c>
      <c r="FRT1340" s="62">
        <f t="shared" si="2295"/>
        <v>2000000</v>
      </c>
      <c r="FRZ1340" s="62" t="s">
        <v>197</v>
      </c>
      <c r="FSA1340" s="62" t="s">
        <v>1294</v>
      </c>
      <c r="FSB1340" s="62">
        <f t="shared" ref="FSB1340:FSJ1340" si="2296">FSB1334</f>
        <v>0</v>
      </c>
      <c r="FSC1340" s="62">
        <f t="shared" si="2296"/>
        <v>0</v>
      </c>
      <c r="FSD1340" s="62">
        <f t="shared" si="2296"/>
        <v>0</v>
      </c>
      <c r="FSE1340" s="62">
        <f t="shared" si="2296"/>
        <v>0</v>
      </c>
      <c r="FSF1340" s="62">
        <f t="shared" si="2296"/>
        <v>2000000</v>
      </c>
      <c r="FSG1340" s="62">
        <f t="shared" si="2296"/>
        <v>0</v>
      </c>
      <c r="FSH1340" s="62">
        <f t="shared" si="2296"/>
        <v>0</v>
      </c>
      <c r="FSI1340" s="62">
        <f t="shared" si="2296"/>
        <v>2000000</v>
      </c>
      <c r="FSJ1340" s="62">
        <f t="shared" si="2296"/>
        <v>2000000</v>
      </c>
      <c r="FSP1340" s="62" t="s">
        <v>197</v>
      </c>
      <c r="FSQ1340" s="62" t="s">
        <v>1294</v>
      </c>
      <c r="FSR1340" s="62">
        <f t="shared" ref="FSR1340:FSZ1340" si="2297">FSR1334</f>
        <v>0</v>
      </c>
      <c r="FSS1340" s="62">
        <f t="shared" si="2297"/>
        <v>0</v>
      </c>
      <c r="FST1340" s="62">
        <f t="shared" si="2297"/>
        <v>0</v>
      </c>
      <c r="FSU1340" s="62">
        <f t="shared" si="2297"/>
        <v>0</v>
      </c>
      <c r="FSV1340" s="62">
        <f t="shared" si="2297"/>
        <v>2000000</v>
      </c>
      <c r="FSW1340" s="62">
        <f t="shared" si="2297"/>
        <v>0</v>
      </c>
      <c r="FSX1340" s="62">
        <f t="shared" si="2297"/>
        <v>0</v>
      </c>
      <c r="FSY1340" s="62">
        <f t="shared" si="2297"/>
        <v>2000000</v>
      </c>
      <c r="FSZ1340" s="62">
        <f t="shared" si="2297"/>
        <v>2000000</v>
      </c>
      <c r="FTF1340" s="62" t="s">
        <v>197</v>
      </c>
      <c r="FTG1340" s="62" t="s">
        <v>1294</v>
      </c>
      <c r="FTH1340" s="62">
        <f t="shared" ref="FTH1340:FTP1340" si="2298">FTH1334</f>
        <v>0</v>
      </c>
      <c r="FTI1340" s="62">
        <f t="shared" si="2298"/>
        <v>0</v>
      </c>
      <c r="FTJ1340" s="62">
        <f t="shared" si="2298"/>
        <v>0</v>
      </c>
      <c r="FTK1340" s="62">
        <f t="shared" si="2298"/>
        <v>0</v>
      </c>
      <c r="FTL1340" s="62">
        <f t="shared" si="2298"/>
        <v>2000000</v>
      </c>
      <c r="FTM1340" s="62">
        <f t="shared" si="2298"/>
        <v>0</v>
      </c>
      <c r="FTN1340" s="62">
        <f t="shared" si="2298"/>
        <v>0</v>
      </c>
      <c r="FTO1340" s="62">
        <f t="shared" si="2298"/>
        <v>2000000</v>
      </c>
      <c r="FTP1340" s="62">
        <f t="shared" si="2298"/>
        <v>2000000</v>
      </c>
      <c r="FTV1340" s="62" t="s">
        <v>197</v>
      </c>
      <c r="FTW1340" s="62" t="s">
        <v>1294</v>
      </c>
      <c r="FTX1340" s="62">
        <f t="shared" ref="FTX1340:FUF1340" si="2299">FTX1334</f>
        <v>0</v>
      </c>
      <c r="FTY1340" s="62">
        <f t="shared" si="2299"/>
        <v>0</v>
      </c>
      <c r="FTZ1340" s="62">
        <f t="shared" si="2299"/>
        <v>0</v>
      </c>
      <c r="FUA1340" s="62">
        <f t="shared" si="2299"/>
        <v>0</v>
      </c>
      <c r="FUB1340" s="62">
        <f t="shared" si="2299"/>
        <v>2000000</v>
      </c>
      <c r="FUC1340" s="62">
        <f t="shared" si="2299"/>
        <v>0</v>
      </c>
      <c r="FUD1340" s="62">
        <f t="shared" si="2299"/>
        <v>0</v>
      </c>
      <c r="FUE1340" s="62">
        <f t="shared" si="2299"/>
        <v>2000000</v>
      </c>
      <c r="FUF1340" s="62">
        <f t="shared" si="2299"/>
        <v>2000000</v>
      </c>
      <c r="FUL1340" s="62" t="s">
        <v>197</v>
      </c>
      <c r="FUM1340" s="62" t="s">
        <v>1294</v>
      </c>
      <c r="FUN1340" s="62">
        <f t="shared" ref="FUN1340:FUV1340" si="2300">FUN1334</f>
        <v>0</v>
      </c>
      <c r="FUO1340" s="62">
        <f t="shared" si="2300"/>
        <v>0</v>
      </c>
      <c r="FUP1340" s="62">
        <f t="shared" si="2300"/>
        <v>0</v>
      </c>
      <c r="FUQ1340" s="62">
        <f t="shared" si="2300"/>
        <v>0</v>
      </c>
      <c r="FUR1340" s="62">
        <f t="shared" si="2300"/>
        <v>2000000</v>
      </c>
      <c r="FUS1340" s="62">
        <f t="shared" si="2300"/>
        <v>0</v>
      </c>
      <c r="FUT1340" s="62">
        <f t="shared" si="2300"/>
        <v>0</v>
      </c>
      <c r="FUU1340" s="62">
        <f t="shared" si="2300"/>
        <v>2000000</v>
      </c>
      <c r="FUV1340" s="62">
        <f t="shared" si="2300"/>
        <v>2000000</v>
      </c>
      <c r="FVB1340" s="62" t="s">
        <v>197</v>
      </c>
      <c r="FVC1340" s="62" t="s">
        <v>1294</v>
      </c>
      <c r="FVD1340" s="62">
        <f t="shared" ref="FVD1340:FVL1340" si="2301">FVD1334</f>
        <v>0</v>
      </c>
      <c r="FVE1340" s="62">
        <f t="shared" si="2301"/>
        <v>0</v>
      </c>
      <c r="FVF1340" s="62">
        <f t="shared" si="2301"/>
        <v>0</v>
      </c>
      <c r="FVG1340" s="62">
        <f t="shared" si="2301"/>
        <v>0</v>
      </c>
      <c r="FVH1340" s="62">
        <f t="shared" si="2301"/>
        <v>2000000</v>
      </c>
      <c r="FVI1340" s="62">
        <f t="shared" si="2301"/>
        <v>0</v>
      </c>
      <c r="FVJ1340" s="62">
        <f t="shared" si="2301"/>
        <v>0</v>
      </c>
      <c r="FVK1340" s="62">
        <f t="shared" si="2301"/>
        <v>2000000</v>
      </c>
      <c r="FVL1340" s="62">
        <f t="shared" si="2301"/>
        <v>2000000</v>
      </c>
      <c r="FVR1340" s="62" t="s">
        <v>197</v>
      </c>
      <c r="FVS1340" s="62" t="s">
        <v>1294</v>
      </c>
      <c r="FVT1340" s="62">
        <f t="shared" ref="FVT1340:FWB1340" si="2302">FVT1334</f>
        <v>0</v>
      </c>
      <c r="FVU1340" s="62">
        <f t="shared" si="2302"/>
        <v>0</v>
      </c>
      <c r="FVV1340" s="62">
        <f t="shared" si="2302"/>
        <v>0</v>
      </c>
      <c r="FVW1340" s="62">
        <f t="shared" si="2302"/>
        <v>0</v>
      </c>
      <c r="FVX1340" s="62">
        <f t="shared" si="2302"/>
        <v>2000000</v>
      </c>
      <c r="FVY1340" s="62">
        <f t="shared" si="2302"/>
        <v>0</v>
      </c>
      <c r="FVZ1340" s="62">
        <f t="shared" si="2302"/>
        <v>0</v>
      </c>
      <c r="FWA1340" s="62">
        <f t="shared" si="2302"/>
        <v>2000000</v>
      </c>
      <c r="FWB1340" s="62">
        <f t="shared" si="2302"/>
        <v>2000000</v>
      </c>
      <c r="FWH1340" s="62" t="s">
        <v>197</v>
      </c>
      <c r="FWI1340" s="62" t="s">
        <v>1294</v>
      </c>
      <c r="FWJ1340" s="62">
        <f t="shared" ref="FWJ1340:FWR1340" si="2303">FWJ1334</f>
        <v>0</v>
      </c>
      <c r="FWK1340" s="62">
        <f t="shared" si="2303"/>
        <v>0</v>
      </c>
      <c r="FWL1340" s="62">
        <f t="shared" si="2303"/>
        <v>0</v>
      </c>
      <c r="FWM1340" s="62">
        <f t="shared" si="2303"/>
        <v>0</v>
      </c>
      <c r="FWN1340" s="62">
        <f t="shared" si="2303"/>
        <v>2000000</v>
      </c>
      <c r="FWO1340" s="62">
        <f t="shared" si="2303"/>
        <v>0</v>
      </c>
      <c r="FWP1340" s="62">
        <f t="shared" si="2303"/>
        <v>0</v>
      </c>
      <c r="FWQ1340" s="62">
        <f t="shared" si="2303"/>
        <v>2000000</v>
      </c>
      <c r="FWR1340" s="62">
        <f t="shared" si="2303"/>
        <v>2000000</v>
      </c>
      <c r="FWX1340" s="62" t="s">
        <v>197</v>
      </c>
      <c r="FWY1340" s="62" t="s">
        <v>1294</v>
      </c>
      <c r="FWZ1340" s="62">
        <f t="shared" ref="FWZ1340:FXH1340" si="2304">FWZ1334</f>
        <v>0</v>
      </c>
      <c r="FXA1340" s="62">
        <f t="shared" si="2304"/>
        <v>0</v>
      </c>
      <c r="FXB1340" s="62">
        <f t="shared" si="2304"/>
        <v>0</v>
      </c>
      <c r="FXC1340" s="62">
        <f t="shared" si="2304"/>
        <v>0</v>
      </c>
      <c r="FXD1340" s="62">
        <f t="shared" si="2304"/>
        <v>2000000</v>
      </c>
      <c r="FXE1340" s="62">
        <f t="shared" si="2304"/>
        <v>0</v>
      </c>
      <c r="FXF1340" s="62">
        <f t="shared" si="2304"/>
        <v>0</v>
      </c>
      <c r="FXG1340" s="62">
        <f t="shared" si="2304"/>
        <v>2000000</v>
      </c>
      <c r="FXH1340" s="62">
        <f t="shared" si="2304"/>
        <v>2000000</v>
      </c>
      <c r="FXN1340" s="62" t="s">
        <v>197</v>
      </c>
      <c r="FXO1340" s="62" t="s">
        <v>1294</v>
      </c>
      <c r="FXP1340" s="62">
        <f t="shared" ref="FXP1340:FXX1340" si="2305">FXP1334</f>
        <v>0</v>
      </c>
      <c r="FXQ1340" s="62">
        <f t="shared" si="2305"/>
        <v>0</v>
      </c>
      <c r="FXR1340" s="62">
        <f t="shared" si="2305"/>
        <v>0</v>
      </c>
      <c r="FXS1340" s="62">
        <f t="shared" si="2305"/>
        <v>0</v>
      </c>
      <c r="FXT1340" s="62">
        <f t="shared" si="2305"/>
        <v>2000000</v>
      </c>
      <c r="FXU1340" s="62">
        <f t="shared" si="2305"/>
        <v>0</v>
      </c>
      <c r="FXV1340" s="62">
        <f t="shared" si="2305"/>
        <v>0</v>
      </c>
      <c r="FXW1340" s="62">
        <f t="shared" si="2305"/>
        <v>2000000</v>
      </c>
      <c r="FXX1340" s="62">
        <f t="shared" si="2305"/>
        <v>2000000</v>
      </c>
      <c r="FYD1340" s="62" t="s">
        <v>197</v>
      </c>
      <c r="FYE1340" s="62" t="s">
        <v>1294</v>
      </c>
      <c r="FYF1340" s="62">
        <f t="shared" ref="FYF1340:FYN1340" si="2306">FYF1334</f>
        <v>0</v>
      </c>
      <c r="FYG1340" s="62">
        <f t="shared" si="2306"/>
        <v>0</v>
      </c>
      <c r="FYH1340" s="62">
        <f t="shared" si="2306"/>
        <v>0</v>
      </c>
      <c r="FYI1340" s="62">
        <f t="shared" si="2306"/>
        <v>0</v>
      </c>
      <c r="FYJ1340" s="62">
        <f t="shared" si="2306"/>
        <v>2000000</v>
      </c>
      <c r="FYK1340" s="62">
        <f t="shared" si="2306"/>
        <v>0</v>
      </c>
      <c r="FYL1340" s="62">
        <f t="shared" si="2306"/>
        <v>0</v>
      </c>
      <c r="FYM1340" s="62">
        <f t="shared" si="2306"/>
        <v>2000000</v>
      </c>
      <c r="FYN1340" s="62">
        <f t="shared" si="2306"/>
        <v>2000000</v>
      </c>
      <c r="FYT1340" s="62" t="s">
        <v>197</v>
      </c>
      <c r="FYU1340" s="62" t="s">
        <v>1294</v>
      </c>
      <c r="FYV1340" s="62">
        <f t="shared" ref="FYV1340:FZD1340" si="2307">FYV1334</f>
        <v>0</v>
      </c>
      <c r="FYW1340" s="62">
        <f t="shared" si="2307"/>
        <v>0</v>
      </c>
      <c r="FYX1340" s="62">
        <f t="shared" si="2307"/>
        <v>0</v>
      </c>
      <c r="FYY1340" s="62">
        <f t="shared" si="2307"/>
        <v>0</v>
      </c>
      <c r="FYZ1340" s="62">
        <f t="shared" si="2307"/>
        <v>2000000</v>
      </c>
      <c r="FZA1340" s="62">
        <f t="shared" si="2307"/>
        <v>0</v>
      </c>
      <c r="FZB1340" s="62">
        <f t="shared" si="2307"/>
        <v>0</v>
      </c>
      <c r="FZC1340" s="62">
        <f t="shared" si="2307"/>
        <v>2000000</v>
      </c>
      <c r="FZD1340" s="62">
        <f t="shared" si="2307"/>
        <v>2000000</v>
      </c>
      <c r="FZJ1340" s="62" t="s">
        <v>197</v>
      </c>
      <c r="FZK1340" s="62" t="s">
        <v>1294</v>
      </c>
      <c r="FZL1340" s="62">
        <f t="shared" ref="FZL1340:FZT1340" si="2308">FZL1334</f>
        <v>0</v>
      </c>
      <c r="FZM1340" s="62">
        <f t="shared" si="2308"/>
        <v>0</v>
      </c>
      <c r="FZN1340" s="62">
        <f t="shared" si="2308"/>
        <v>0</v>
      </c>
      <c r="FZO1340" s="62">
        <f t="shared" si="2308"/>
        <v>0</v>
      </c>
      <c r="FZP1340" s="62">
        <f t="shared" si="2308"/>
        <v>2000000</v>
      </c>
      <c r="FZQ1340" s="62">
        <f t="shared" si="2308"/>
        <v>0</v>
      </c>
      <c r="FZR1340" s="62">
        <f t="shared" si="2308"/>
        <v>0</v>
      </c>
      <c r="FZS1340" s="62">
        <f t="shared" si="2308"/>
        <v>2000000</v>
      </c>
      <c r="FZT1340" s="62">
        <f t="shared" si="2308"/>
        <v>2000000</v>
      </c>
      <c r="FZZ1340" s="62" t="s">
        <v>197</v>
      </c>
      <c r="GAA1340" s="62" t="s">
        <v>1294</v>
      </c>
      <c r="GAB1340" s="62">
        <f t="shared" ref="GAB1340:GAJ1340" si="2309">GAB1334</f>
        <v>0</v>
      </c>
      <c r="GAC1340" s="62">
        <f t="shared" si="2309"/>
        <v>0</v>
      </c>
      <c r="GAD1340" s="62">
        <f t="shared" si="2309"/>
        <v>0</v>
      </c>
      <c r="GAE1340" s="62">
        <f t="shared" si="2309"/>
        <v>0</v>
      </c>
      <c r="GAF1340" s="62">
        <f t="shared" si="2309"/>
        <v>2000000</v>
      </c>
      <c r="GAG1340" s="62">
        <f t="shared" si="2309"/>
        <v>0</v>
      </c>
      <c r="GAH1340" s="62">
        <f t="shared" si="2309"/>
        <v>0</v>
      </c>
      <c r="GAI1340" s="62">
        <f t="shared" si="2309"/>
        <v>2000000</v>
      </c>
      <c r="GAJ1340" s="62">
        <f t="shared" si="2309"/>
        <v>2000000</v>
      </c>
      <c r="GAP1340" s="62" t="s">
        <v>197</v>
      </c>
      <c r="GAQ1340" s="62" t="s">
        <v>1294</v>
      </c>
      <c r="GAR1340" s="62">
        <f t="shared" ref="GAR1340:GAZ1340" si="2310">GAR1334</f>
        <v>0</v>
      </c>
      <c r="GAS1340" s="62">
        <f t="shared" si="2310"/>
        <v>0</v>
      </c>
      <c r="GAT1340" s="62">
        <f t="shared" si="2310"/>
        <v>0</v>
      </c>
      <c r="GAU1340" s="62">
        <f t="shared" si="2310"/>
        <v>0</v>
      </c>
      <c r="GAV1340" s="62">
        <f t="shared" si="2310"/>
        <v>2000000</v>
      </c>
      <c r="GAW1340" s="62">
        <f t="shared" si="2310"/>
        <v>0</v>
      </c>
      <c r="GAX1340" s="62">
        <f t="shared" si="2310"/>
        <v>0</v>
      </c>
      <c r="GAY1340" s="62">
        <f t="shared" si="2310"/>
        <v>2000000</v>
      </c>
      <c r="GAZ1340" s="62">
        <f t="shared" si="2310"/>
        <v>2000000</v>
      </c>
      <c r="GBF1340" s="62" t="s">
        <v>197</v>
      </c>
      <c r="GBG1340" s="62" t="s">
        <v>1294</v>
      </c>
      <c r="GBH1340" s="62">
        <f t="shared" ref="GBH1340:GBP1340" si="2311">GBH1334</f>
        <v>0</v>
      </c>
      <c r="GBI1340" s="62">
        <f t="shared" si="2311"/>
        <v>0</v>
      </c>
      <c r="GBJ1340" s="62">
        <f t="shared" si="2311"/>
        <v>0</v>
      </c>
      <c r="GBK1340" s="62">
        <f t="shared" si="2311"/>
        <v>0</v>
      </c>
      <c r="GBL1340" s="62">
        <f t="shared" si="2311"/>
        <v>2000000</v>
      </c>
      <c r="GBM1340" s="62">
        <f t="shared" si="2311"/>
        <v>0</v>
      </c>
      <c r="GBN1340" s="62">
        <f t="shared" si="2311"/>
        <v>0</v>
      </c>
      <c r="GBO1340" s="62">
        <f t="shared" si="2311"/>
        <v>2000000</v>
      </c>
      <c r="GBP1340" s="62">
        <f t="shared" si="2311"/>
        <v>2000000</v>
      </c>
      <c r="GBV1340" s="62" t="s">
        <v>197</v>
      </c>
      <c r="GBW1340" s="62" t="s">
        <v>1294</v>
      </c>
      <c r="GBX1340" s="62">
        <f t="shared" ref="GBX1340:GCF1340" si="2312">GBX1334</f>
        <v>0</v>
      </c>
      <c r="GBY1340" s="62">
        <f t="shared" si="2312"/>
        <v>0</v>
      </c>
      <c r="GBZ1340" s="62">
        <f t="shared" si="2312"/>
        <v>0</v>
      </c>
      <c r="GCA1340" s="62">
        <f t="shared" si="2312"/>
        <v>0</v>
      </c>
      <c r="GCB1340" s="62">
        <f t="shared" si="2312"/>
        <v>2000000</v>
      </c>
      <c r="GCC1340" s="62">
        <f t="shared" si="2312"/>
        <v>0</v>
      </c>
      <c r="GCD1340" s="62">
        <f t="shared" si="2312"/>
        <v>0</v>
      </c>
      <c r="GCE1340" s="62">
        <f t="shared" si="2312"/>
        <v>2000000</v>
      </c>
      <c r="GCF1340" s="62">
        <f t="shared" si="2312"/>
        <v>2000000</v>
      </c>
      <c r="GCL1340" s="62" t="s">
        <v>197</v>
      </c>
      <c r="GCM1340" s="62" t="s">
        <v>1294</v>
      </c>
      <c r="GCN1340" s="62">
        <f t="shared" ref="GCN1340:GCV1340" si="2313">GCN1334</f>
        <v>0</v>
      </c>
      <c r="GCO1340" s="62">
        <f t="shared" si="2313"/>
        <v>0</v>
      </c>
      <c r="GCP1340" s="62">
        <f t="shared" si="2313"/>
        <v>0</v>
      </c>
      <c r="GCQ1340" s="62">
        <f t="shared" si="2313"/>
        <v>0</v>
      </c>
      <c r="GCR1340" s="62">
        <f t="shared" si="2313"/>
        <v>2000000</v>
      </c>
      <c r="GCS1340" s="62">
        <f t="shared" si="2313"/>
        <v>0</v>
      </c>
      <c r="GCT1340" s="62">
        <f t="shared" si="2313"/>
        <v>0</v>
      </c>
      <c r="GCU1340" s="62">
        <f t="shared" si="2313"/>
        <v>2000000</v>
      </c>
      <c r="GCV1340" s="62">
        <f t="shared" si="2313"/>
        <v>2000000</v>
      </c>
      <c r="GDB1340" s="62" t="s">
        <v>197</v>
      </c>
      <c r="GDC1340" s="62" t="s">
        <v>1294</v>
      </c>
      <c r="GDD1340" s="62">
        <f t="shared" ref="GDD1340:GDL1340" si="2314">GDD1334</f>
        <v>0</v>
      </c>
      <c r="GDE1340" s="62">
        <f t="shared" si="2314"/>
        <v>0</v>
      </c>
      <c r="GDF1340" s="62">
        <f t="shared" si="2314"/>
        <v>0</v>
      </c>
      <c r="GDG1340" s="62">
        <f t="shared" si="2314"/>
        <v>0</v>
      </c>
      <c r="GDH1340" s="62">
        <f t="shared" si="2314"/>
        <v>2000000</v>
      </c>
      <c r="GDI1340" s="62">
        <f t="shared" si="2314"/>
        <v>0</v>
      </c>
      <c r="GDJ1340" s="62">
        <f t="shared" si="2314"/>
        <v>0</v>
      </c>
      <c r="GDK1340" s="62">
        <f t="shared" si="2314"/>
        <v>2000000</v>
      </c>
      <c r="GDL1340" s="62">
        <f t="shared" si="2314"/>
        <v>2000000</v>
      </c>
      <c r="GDR1340" s="62" t="s">
        <v>197</v>
      </c>
      <c r="GDS1340" s="62" t="s">
        <v>1294</v>
      </c>
      <c r="GDT1340" s="62">
        <f t="shared" ref="GDT1340:GEB1340" si="2315">GDT1334</f>
        <v>0</v>
      </c>
      <c r="GDU1340" s="62">
        <f t="shared" si="2315"/>
        <v>0</v>
      </c>
      <c r="GDV1340" s="62">
        <f t="shared" si="2315"/>
        <v>0</v>
      </c>
      <c r="GDW1340" s="62">
        <f t="shared" si="2315"/>
        <v>0</v>
      </c>
      <c r="GDX1340" s="62">
        <f t="shared" si="2315"/>
        <v>2000000</v>
      </c>
      <c r="GDY1340" s="62">
        <f t="shared" si="2315"/>
        <v>0</v>
      </c>
      <c r="GDZ1340" s="62">
        <f t="shared" si="2315"/>
        <v>0</v>
      </c>
      <c r="GEA1340" s="62">
        <f t="shared" si="2315"/>
        <v>2000000</v>
      </c>
      <c r="GEB1340" s="62">
        <f t="shared" si="2315"/>
        <v>2000000</v>
      </c>
      <c r="GEH1340" s="62" t="s">
        <v>197</v>
      </c>
      <c r="GEI1340" s="62" t="s">
        <v>1294</v>
      </c>
      <c r="GEJ1340" s="62">
        <f t="shared" ref="GEJ1340:GER1340" si="2316">GEJ1334</f>
        <v>0</v>
      </c>
      <c r="GEK1340" s="62">
        <f t="shared" si="2316"/>
        <v>0</v>
      </c>
      <c r="GEL1340" s="62">
        <f t="shared" si="2316"/>
        <v>0</v>
      </c>
      <c r="GEM1340" s="62">
        <f t="shared" si="2316"/>
        <v>0</v>
      </c>
      <c r="GEN1340" s="62">
        <f t="shared" si="2316"/>
        <v>2000000</v>
      </c>
      <c r="GEO1340" s="62">
        <f t="shared" si="2316"/>
        <v>0</v>
      </c>
      <c r="GEP1340" s="62">
        <f t="shared" si="2316"/>
        <v>0</v>
      </c>
      <c r="GEQ1340" s="62">
        <f t="shared" si="2316"/>
        <v>2000000</v>
      </c>
      <c r="GER1340" s="62">
        <f t="shared" si="2316"/>
        <v>2000000</v>
      </c>
      <c r="GEX1340" s="62" t="s">
        <v>197</v>
      </c>
      <c r="GEY1340" s="62" t="s">
        <v>1294</v>
      </c>
      <c r="GEZ1340" s="62">
        <f t="shared" ref="GEZ1340:GFH1340" si="2317">GEZ1334</f>
        <v>0</v>
      </c>
      <c r="GFA1340" s="62">
        <f t="shared" si="2317"/>
        <v>0</v>
      </c>
      <c r="GFB1340" s="62">
        <f t="shared" si="2317"/>
        <v>0</v>
      </c>
      <c r="GFC1340" s="62">
        <f t="shared" si="2317"/>
        <v>0</v>
      </c>
      <c r="GFD1340" s="62">
        <f t="shared" si="2317"/>
        <v>2000000</v>
      </c>
      <c r="GFE1340" s="62">
        <f t="shared" si="2317"/>
        <v>0</v>
      </c>
      <c r="GFF1340" s="62">
        <f t="shared" si="2317"/>
        <v>0</v>
      </c>
      <c r="GFG1340" s="62">
        <f t="shared" si="2317"/>
        <v>2000000</v>
      </c>
      <c r="GFH1340" s="62">
        <f t="shared" si="2317"/>
        <v>2000000</v>
      </c>
      <c r="GFN1340" s="62" t="s">
        <v>197</v>
      </c>
      <c r="GFO1340" s="62" t="s">
        <v>1294</v>
      </c>
      <c r="GFP1340" s="62">
        <f t="shared" ref="GFP1340:GFX1340" si="2318">GFP1334</f>
        <v>0</v>
      </c>
      <c r="GFQ1340" s="62">
        <f t="shared" si="2318"/>
        <v>0</v>
      </c>
      <c r="GFR1340" s="62">
        <f t="shared" si="2318"/>
        <v>0</v>
      </c>
      <c r="GFS1340" s="62">
        <f t="shared" si="2318"/>
        <v>0</v>
      </c>
      <c r="GFT1340" s="62">
        <f t="shared" si="2318"/>
        <v>2000000</v>
      </c>
      <c r="GFU1340" s="62">
        <f t="shared" si="2318"/>
        <v>0</v>
      </c>
      <c r="GFV1340" s="62">
        <f t="shared" si="2318"/>
        <v>0</v>
      </c>
      <c r="GFW1340" s="62">
        <f t="shared" si="2318"/>
        <v>2000000</v>
      </c>
      <c r="GFX1340" s="62">
        <f t="shared" si="2318"/>
        <v>2000000</v>
      </c>
      <c r="GGD1340" s="62" t="s">
        <v>197</v>
      </c>
      <c r="GGE1340" s="62" t="s">
        <v>1294</v>
      </c>
      <c r="GGF1340" s="62">
        <f t="shared" ref="GGF1340:GGN1340" si="2319">GGF1334</f>
        <v>0</v>
      </c>
      <c r="GGG1340" s="62">
        <f t="shared" si="2319"/>
        <v>0</v>
      </c>
      <c r="GGH1340" s="62">
        <f t="shared" si="2319"/>
        <v>0</v>
      </c>
      <c r="GGI1340" s="62">
        <f t="shared" si="2319"/>
        <v>0</v>
      </c>
      <c r="GGJ1340" s="62">
        <f t="shared" si="2319"/>
        <v>2000000</v>
      </c>
      <c r="GGK1340" s="62">
        <f t="shared" si="2319"/>
        <v>0</v>
      </c>
      <c r="GGL1340" s="62">
        <f t="shared" si="2319"/>
        <v>0</v>
      </c>
      <c r="GGM1340" s="62">
        <f t="shared" si="2319"/>
        <v>2000000</v>
      </c>
      <c r="GGN1340" s="62">
        <f t="shared" si="2319"/>
        <v>2000000</v>
      </c>
      <c r="GGT1340" s="62" t="s">
        <v>197</v>
      </c>
      <c r="GGU1340" s="62" t="s">
        <v>1294</v>
      </c>
      <c r="GGV1340" s="62">
        <f t="shared" ref="GGV1340:GHD1340" si="2320">GGV1334</f>
        <v>0</v>
      </c>
      <c r="GGW1340" s="62">
        <f t="shared" si="2320"/>
        <v>0</v>
      </c>
      <c r="GGX1340" s="62">
        <f t="shared" si="2320"/>
        <v>0</v>
      </c>
      <c r="GGY1340" s="62">
        <f t="shared" si="2320"/>
        <v>0</v>
      </c>
      <c r="GGZ1340" s="62">
        <f t="shared" si="2320"/>
        <v>2000000</v>
      </c>
      <c r="GHA1340" s="62">
        <f t="shared" si="2320"/>
        <v>0</v>
      </c>
      <c r="GHB1340" s="62">
        <f t="shared" si="2320"/>
        <v>0</v>
      </c>
      <c r="GHC1340" s="62">
        <f t="shared" si="2320"/>
        <v>2000000</v>
      </c>
      <c r="GHD1340" s="62">
        <f t="shared" si="2320"/>
        <v>2000000</v>
      </c>
      <c r="GHJ1340" s="62" t="s">
        <v>197</v>
      </c>
      <c r="GHK1340" s="62" t="s">
        <v>1294</v>
      </c>
      <c r="GHL1340" s="62">
        <f t="shared" ref="GHL1340:GHT1340" si="2321">GHL1334</f>
        <v>0</v>
      </c>
      <c r="GHM1340" s="62">
        <f t="shared" si="2321"/>
        <v>0</v>
      </c>
      <c r="GHN1340" s="62">
        <f t="shared" si="2321"/>
        <v>0</v>
      </c>
      <c r="GHO1340" s="62">
        <f t="shared" si="2321"/>
        <v>0</v>
      </c>
      <c r="GHP1340" s="62">
        <f t="shared" si="2321"/>
        <v>2000000</v>
      </c>
      <c r="GHQ1340" s="62">
        <f t="shared" si="2321"/>
        <v>0</v>
      </c>
      <c r="GHR1340" s="62">
        <f t="shared" si="2321"/>
        <v>0</v>
      </c>
      <c r="GHS1340" s="62">
        <f t="shared" si="2321"/>
        <v>2000000</v>
      </c>
      <c r="GHT1340" s="62">
        <f t="shared" si="2321"/>
        <v>2000000</v>
      </c>
      <c r="GHZ1340" s="62" t="s">
        <v>197</v>
      </c>
      <c r="GIA1340" s="62" t="s">
        <v>1294</v>
      </c>
      <c r="GIB1340" s="62">
        <f t="shared" ref="GIB1340:GIJ1340" si="2322">GIB1334</f>
        <v>0</v>
      </c>
      <c r="GIC1340" s="62">
        <f t="shared" si="2322"/>
        <v>0</v>
      </c>
      <c r="GID1340" s="62">
        <f t="shared" si="2322"/>
        <v>0</v>
      </c>
      <c r="GIE1340" s="62">
        <f t="shared" si="2322"/>
        <v>0</v>
      </c>
      <c r="GIF1340" s="62">
        <f t="shared" si="2322"/>
        <v>2000000</v>
      </c>
      <c r="GIG1340" s="62">
        <f t="shared" si="2322"/>
        <v>0</v>
      </c>
      <c r="GIH1340" s="62">
        <f t="shared" si="2322"/>
        <v>0</v>
      </c>
      <c r="GII1340" s="62">
        <f t="shared" si="2322"/>
        <v>2000000</v>
      </c>
      <c r="GIJ1340" s="62">
        <f t="shared" si="2322"/>
        <v>2000000</v>
      </c>
      <c r="GIP1340" s="62" t="s">
        <v>197</v>
      </c>
      <c r="GIQ1340" s="62" t="s">
        <v>1294</v>
      </c>
      <c r="GIR1340" s="62">
        <f t="shared" ref="GIR1340:GIZ1340" si="2323">GIR1334</f>
        <v>0</v>
      </c>
      <c r="GIS1340" s="62">
        <f t="shared" si="2323"/>
        <v>0</v>
      </c>
      <c r="GIT1340" s="62">
        <f t="shared" si="2323"/>
        <v>0</v>
      </c>
      <c r="GIU1340" s="62">
        <f t="shared" si="2323"/>
        <v>0</v>
      </c>
      <c r="GIV1340" s="62">
        <f t="shared" si="2323"/>
        <v>2000000</v>
      </c>
      <c r="GIW1340" s="62">
        <f t="shared" si="2323"/>
        <v>0</v>
      </c>
      <c r="GIX1340" s="62">
        <f t="shared" si="2323"/>
        <v>0</v>
      </c>
      <c r="GIY1340" s="62">
        <f t="shared" si="2323"/>
        <v>2000000</v>
      </c>
      <c r="GIZ1340" s="62">
        <f t="shared" si="2323"/>
        <v>2000000</v>
      </c>
      <c r="GJF1340" s="62" t="s">
        <v>197</v>
      </c>
      <c r="GJG1340" s="62" t="s">
        <v>1294</v>
      </c>
      <c r="GJH1340" s="62">
        <f t="shared" ref="GJH1340:GJP1340" si="2324">GJH1334</f>
        <v>0</v>
      </c>
      <c r="GJI1340" s="62">
        <f t="shared" si="2324"/>
        <v>0</v>
      </c>
      <c r="GJJ1340" s="62">
        <f t="shared" si="2324"/>
        <v>0</v>
      </c>
      <c r="GJK1340" s="62">
        <f t="shared" si="2324"/>
        <v>0</v>
      </c>
      <c r="GJL1340" s="62">
        <f t="shared" si="2324"/>
        <v>2000000</v>
      </c>
      <c r="GJM1340" s="62">
        <f t="shared" si="2324"/>
        <v>0</v>
      </c>
      <c r="GJN1340" s="62">
        <f t="shared" si="2324"/>
        <v>0</v>
      </c>
      <c r="GJO1340" s="62">
        <f t="shared" si="2324"/>
        <v>2000000</v>
      </c>
      <c r="GJP1340" s="62">
        <f t="shared" si="2324"/>
        <v>2000000</v>
      </c>
      <c r="GJV1340" s="62" t="s">
        <v>197</v>
      </c>
      <c r="GJW1340" s="62" t="s">
        <v>1294</v>
      </c>
      <c r="GJX1340" s="62">
        <f t="shared" ref="GJX1340:GKF1340" si="2325">GJX1334</f>
        <v>0</v>
      </c>
      <c r="GJY1340" s="62">
        <f t="shared" si="2325"/>
        <v>0</v>
      </c>
      <c r="GJZ1340" s="62">
        <f t="shared" si="2325"/>
        <v>0</v>
      </c>
      <c r="GKA1340" s="62">
        <f t="shared" si="2325"/>
        <v>0</v>
      </c>
      <c r="GKB1340" s="62">
        <f t="shared" si="2325"/>
        <v>2000000</v>
      </c>
      <c r="GKC1340" s="62">
        <f t="shared" si="2325"/>
        <v>0</v>
      </c>
      <c r="GKD1340" s="62">
        <f t="shared" si="2325"/>
        <v>0</v>
      </c>
      <c r="GKE1340" s="62">
        <f t="shared" si="2325"/>
        <v>2000000</v>
      </c>
      <c r="GKF1340" s="62">
        <f t="shared" si="2325"/>
        <v>2000000</v>
      </c>
      <c r="GKL1340" s="62" t="s">
        <v>197</v>
      </c>
      <c r="GKM1340" s="62" t="s">
        <v>1294</v>
      </c>
      <c r="GKN1340" s="62">
        <f t="shared" ref="GKN1340:GKV1340" si="2326">GKN1334</f>
        <v>0</v>
      </c>
      <c r="GKO1340" s="62">
        <f t="shared" si="2326"/>
        <v>0</v>
      </c>
      <c r="GKP1340" s="62">
        <f t="shared" si="2326"/>
        <v>0</v>
      </c>
      <c r="GKQ1340" s="62">
        <f t="shared" si="2326"/>
        <v>0</v>
      </c>
      <c r="GKR1340" s="62">
        <f t="shared" si="2326"/>
        <v>2000000</v>
      </c>
      <c r="GKS1340" s="62">
        <f t="shared" si="2326"/>
        <v>0</v>
      </c>
      <c r="GKT1340" s="62">
        <f t="shared" si="2326"/>
        <v>0</v>
      </c>
      <c r="GKU1340" s="62">
        <f t="shared" si="2326"/>
        <v>2000000</v>
      </c>
      <c r="GKV1340" s="62">
        <f t="shared" si="2326"/>
        <v>2000000</v>
      </c>
      <c r="GLB1340" s="62" t="s">
        <v>197</v>
      </c>
      <c r="GLC1340" s="62" t="s">
        <v>1294</v>
      </c>
      <c r="GLD1340" s="62">
        <f t="shared" ref="GLD1340:GLL1340" si="2327">GLD1334</f>
        <v>0</v>
      </c>
      <c r="GLE1340" s="62">
        <f t="shared" si="2327"/>
        <v>0</v>
      </c>
      <c r="GLF1340" s="62">
        <f t="shared" si="2327"/>
        <v>0</v>
      </c>
      <c r="GLG1340" s="62">
        <f t="shared" si="2327"/>
        <v>0</v>
      </c>
      <c r="GLH1340" s="62">
        <f t="shared" si="2327"/>
        <v>2000000</v>
      </c>
      <c r="GLI1340" s="62">
        <f t="shared" si="2327"/>
        <v>0</v>
      </c>
      <c r="GLJ1340" s="62">
        <f t="shared" si="2327"/>
        <v>0</v>
      </c>
      <c r="GLK1340" s="62">
        <f t="shared" si="2327"/>
        <v>2000000</v>
      </c>
      <c r="GLL1340" s="62">
        <f t="shared" si="2327"/>
        <v>2000000</v>
      </c>
      <c r="GLR1340" s="62" t="s">
        <v>197</v>
      </c>
      <c r="GLS1340" s="62" t="s">
        <v>1294</v>
      </c>
      <c r="GLT1340" s="62">
        <f t="shared" ref="GLT1340:GMB1340" si="2328">GLT1334</f>
        <v>0</v>
      </c>
      <c r="GLU1340" s="62">
        <f t="shared" si="2328"/>
        <v>0</v>
      </c>
      <c r="GLV1340" s="62">
        <f t="shared" si="2328"/>
        <v>0</v>
      </c>
      <c r="GLW1340" s="62">
        <f t="shared" si="2328"/>
        <v>0</v>
      </c>
      <c r="GLX1340" s="62">
        <f t="shared" si="2328"/>
        <v>2000000</v>
      </c>
      <c r="GLY1340" s="62">
        <f t="shared" si="2328"/>
        <v>0</v>
      </c>
      <c r="GLZ1340" s="62">
        <f t="shared" si="2328"/>
        <v>0</v>
      </c>
      <c r="GMA1340" s="62">
        <f t="shared" si="2328"/>
        <v>2000000</v>
      </c>
      <c r="GMB1340" s="62">
        <f t="shared" si="2328"/>
        <v>2000000</v>
      </c>
      <c r="GMH1340" s="62" t="s">
        <v>197</v>
      </c>
      <c r="GMI1340" s="62" t="s">
        <v>1294</v>
      </c>
      <c r="GMJ1340" s="62">
        <f t="shared" ref="GMJ1340:GMR1340" si="2329">GMJ1334</f>
        <v>0</v>
      </c>
      <c r="GMK1340" s="62">
        <f t="shared" si="2329"/>
        <v>0</v>
      </c>
      <c r="GML1340" s="62">
        <f t="shared" si="2329"/>
        <v>0</v>
      </c>
      <c r="GMM1340" s="62">
        <f t="shared" si="2329"/>
        <v>0</v>
      </c>
      <c r="GMN1340" s="62">
        <f t="shared" si="2329"/>
        <v>2000000</v>
      </c>
      <c r="GMO1340" s="62">
        <f t="shared" si="2329"/>
        <v>0</v>
      </c>
      <c r="GMP1340" s="62">
        <f t="shared" si="2329"/>
        <v>0</v>
      </c>
      <c r="GMQ1340" s="62">
        <f t="shared" si="2329"/>
        <v>2000000</v>
      </c>
      <c r="GMR1340" s="62">
        <f t="shared" si="2329"/>
        <v>2000000</v>
      </c>
      <c r="GMX1340" s="62" t="s">
        <v>197</v>
      </c>
      <c r="GMY1340" s="62" t="s">
        <v>1294</v>
      </c>
      <c r="GMZ1340" s="62">
        <f t="shared" ref="GMZ1340:GNH1340" si="2330">GMZ1334</f>
        <v>0</v>
      </c>
      <c r="GNA1340" s="62">
        <f t="shared" si="2330"/>
        <v>0</v>
      </c>
      <c r="GNB1340" s="62">
        <f t="shared" si="2330"/>
        <v>0</v>
      </c>
      <c r="GNC1340" s="62">
        <f t="shared" si="2330"/>
        <v>0</v>
      </c>
      <c r="GND1340" s="62">
        <f t="shared" si="2330"/>
        <v>2000000</v>
      </c>
      <c r="GNE1340" s="62">
        <f t="shared" si="2330"/>
        <v>0</v>
      </c>
      <c r="GNF1340" s="62">
        <f t="shared" si="2330"/>
        <v>0</v>
      </c>
      <c r="GNG1340" s="62">
        <f t="shared" si="2330"/>
        <v>2000000</v>
      </c>
      <c r="GNH1340" s="62">
        <f t="shared" si="2330"/>
        <v>2000000</v>
      </c>
      <c r="GNN1340" s="62" t="s">
        <v>197</v>
      </c>
      <c r="GNO1340" s="62" t="s">
        <v>1294</v>
      </c>
      <c r="GNP1340" s="62">
        <f>GNP1334</f>
        <v>0</v>
      </c>
      <c r="GNQ1340" s="62">
        <f>GNQ1334</f>
        <v>0</v>
      </c>
      <c r="GNR1340" s="62">
        <f>GNR1334</f>
        <v>0</v>
      </c>
      <c r="GNS1340" s="62">
        <f>GNS1334</f>
        <v>0</v>
      </c>
      <c r="GNT1340" s="62">
        <f>GNT1334</f>
        <v>2000000</v>
      </c>
      <c r="GNU1340" s="62">
        <f>GNU1334</f>
        <v>0</v>
      </c>
      <c r="GNV1340" s="62">
        <f>GNV1334</f>
        <v>0</v>
      </c>
      <c r="GNW1340" s="62">
        <f>GNW1334</f>
        <v>2000000</v>
      </c>
      <c r="GNX1340" s="62">
        <f>GNX1334</f>
        <v>2000000</v>
      </c>
      <c r="GOD1340" s="62" t="s">
        <v>197</v>
      </c>
      <c r="GOE1340" s="62" t="s">
        <v>1294</v>
      </c>
      <c r="GOF1340" s="62">
        <f t="shared" ref="GOF1340:GON1340" si="2331">GOF1334</f>
        <v>0</v>
      </c>
      <c r="GOG1340" s="62">
        <f t="shared" si="2331"/>
        <v>0</v>
      </c>
      <c r="GOH1340" s="62">
        <f t="shared" si="2331"/>
        <v>0</v>
      </c>
      <c r="GOI1340" s="62">
        <f t="shared" si="2331"/>
        <v>0</v>
      </c>
      <c r="GOJ1340" s="62">
        <f t="shared" si="2331"/>
        <v>2000000</v>
      </c>
      <c r="GOK1340" s="62">
        <f t="shared" si="2331"/>
        <v>0</v>
      </c>
      <c r="GOL1340" s="62">
        <f t="shared" si="2331"/>
        <v>0</v>
      </c>
      <c r="GOM1340" s="62">
        <f t="shared" si="2331"/>
        <v>2000000</v>
      </c>
      <c r="GON1340" s="62">
        <f t="shared" si="2331"/>
        <v>2000000</v>
      </c>
      <c r="GOT1340" s="62" t="s">
        <v>197</v>
      </c>
      <c r="GOU1340" s="62" t="s">
        <v>1294</v>
      </c>
      <c r="GOV1340" s="62">
        <f t="shared" ref="GOV1340:GPD1340" si="2332">GOV1334</f>
        <v>0</v>
      </c>
      <c r="GOW1340" s="62">
        <f t="shared" si="2332"/>
        <v>0</v>
      </c>
      <c r="GOX1340" s="62">
        <f t="shared" si="2332"/>
        <v>0</v>
      </c>
      <c r="GOY1340" s="62">
        <f t="shared" si="2332"/>
        <v>0</v>
      </c>
      <c r="GOZ1340" s="62">
        <f t="shared" si="2332"/>
        <v>2000000</v>
      </c>
      <c r="GPA1340" s="62">
        <f t="shared" si="2332"/>
        <v>0</v>
      </c>
      <c r="GPB1340" s="62">
        <f t="shared" si="2332"/>
        <v>0</v>
      </c>
      <c r="GPC1340" s="62">
        <f t="shared" si="2332"/>
        <v>2000000</v>
      </c>
      <c r="GPD1340" s="62">
        <f t="shared" si="2332"/>
        <v>2000000</v>
      </c>
      <c r="GPJ1340" s="62" t="s">
        <v>197</v>
      </c>
      <c r="GPK1340" s="62" t="s">
        <v>1294</v>
      </c>
      <c r="GPL1340" s="62">
        <f t="shared" ref="GPL1340:GPT1340" si="2333">GPL1334</f>
        <v>0</v>
      </c>
      <c r="GPM1340" s="62">
        <f t="shared" si="2333"/>
        <v>0</v>
      </c>
      <c r="GPN1340" s="62">
        <f t="shared" si="2333"/>
        <v>0</v>
      </c>
      <c r="GPO1340" s="62">
        <f t="shared" si="2333"/>
        <v>0</v>
      </c>
      <c r="GPP1340" s="62">
        <f t="shared" si="2333"/>
        <v>2000000</v>
      </c>
      <c r="GPQ1340" s="62">
        <f t="shared" si="2333"/>
        <v>0</v>
      </c>
      <c r="GPR1340" s="62">
        <f t="shared" si="2333"/>
        <v>0</v>
      </c>
      <c r="GPS1340" s="62">
        <f t="shared" si="2333"/>
        <v>2000000</v>
      </c>
      <c r="GPT1340" s="62">
        <f t="shared" si="2333"/>
        <v>2000000</v>
      </c>
      <c r="GPZ1340" s="62" t="s">
        <v>197</v>
      </c>
      <c r="GQA1340" s="62" t="s">
        <v>1294</v>
      </c>
      <c r="GQB1340" s="62">
        <f t="shared" ref="GQB1340:GQJ1340" si="2334">GQB1334</f>
        <v>0</v>
      </c>
      <c r="GQC1340" s="62">
        <f t="shared" si="2334"/>
        <v>0</v>
      </c>
      <c r="GQD1340" s="62">
        <f t="shared" si="2334"/>
        <v>0</v>
      </c>
      <c r="GQE1340" s="62">
        <f t="shared" si="2334"/>
        <v>0</v>
      </c>
      <c r="GQF1340" s="62">
        <f t="shared" si="2334"/>
        <v>2000000</v>
      </c>
      <c r="GQG1340" s="62">
        <f t="shared" si="2334"/>
        <v>0</v>
      </c>
      <c r="GQH1340" s="62">
        <f t="shared" si="2334"/>
        <v>0</v>
      </c>
      <c r="GQI1340" s="62">
        <f t="shared" si="2334"/>
        <v>2000000</v>
      </c>
      <c r="GQJ1340" s="62">
        <f t="shared" si="2334"/>
        <v>2000000</v>
      </c>
      <c r="GQP1340" s="62" t="s">
        <v>197</v>
      </c>
      <c r="GQQ1340" s="62" t="s">
        <v>1294</v>
      </c>
      <c r="GQR1340" s="62">
        <f t="shared" ref="GQR1340:GQZ1340" si="2335">GQR1334</f>
        <v>0</v>
      </c>
      <c r="GQS1340" s="62">
        <f t="shared" si="2335"/>
        <v>0</v>
      </c>
      <c r="GQT1340" s="62">
        <f t="shared" si="2335"/>
        <v>0</v>
      </c>
      <c r="GQU1340" s="62">
        <f t="shared" si="2335"/>
        <v>0</v>
      </c>
      <c r="GQV1340" s="62">
        <f t="shared" si="2335"/>
        <v>2000000</v>
      </c>
      <c r="GQW1340" s="62">
        <f t="shared" si="2335"/>
        <v>0</v>
      </c>
      <c r="GQX1340" s="62">
        <f t="shared" si="2335"/>
        <v>0</v>
      </c>
      <c r="GQY1340" s="62">
        <f t="shared" si="2335"/>
        <v>2000000</v>
      </c>
      <c r="GQZ1340" s="62">
        <f t="shared" si="2335"/>
        <v>2000000</v>
      </c>
      <c r="GRF1340" s="62" t="s">
        <v>197</v>
      </c>
      <c r="GRG1340" s="62" t="s">
        <v>1294</v>
      </c>
      <c r="GRH1340" s="62">
        <f t="shared" ref="GRH1340:GRP1340" si="2336">GRH1334</f>
        <v>0</v>
      </c>
      <c r="GRI1340" s="62">
        <f t="shared" si="2336"/>
        <v>0</v>
      </c>
      <c r="GRJ1340" s="62">
        <f t="shared" si="2336"/>
        <v>0</v>
      </c>
      <c r="GRK1340" s="62">
        <f t="shared" si="2336"/>
        <v>0</v>
      </c>
      <c r="GRL1340" s="62">
        <f t="shared" si="2336"/>
        <v>2000000</v>
      </c>
      <c r="GRM1340" s="62">
        <f t="shared" si="2336"/>
        <v>0</v>
      </c>
      <c r="GRN1340" s="62">
        <f t="shared" si="2336"/>
        <v>0</v>
      </c>
      <c r="GRO1340" s="62">
        <f t="shared" si="2336"/>
        <v>2000000</v>
      </c>
      <c r="GRP1340" s="62">
        <f t="shared" si="2336"/>
        <v>2000000</v>
      </c>
      <c r="GRV1340" s="62" t="s">
        <v>197</v>
      </c>
      <c r="GRW1340" s="62" t="s">
        <v>1294</v>
      </c>
      <c r="GRX1340" s="62">
        <f t="shared" ref="GRX1340:GSF1340" si="2337">GRX1334</f>
        <v>0</v>
      </c>
      <c r="GRY1340" s="62">
        <f t="shared" si="2337"/>
        <v>0</v>
      </c>
      <c r="GRZ1340" s="62">
        <f t="shared" si="2337"/>
        <v>0</v>
      </c>
      <c r="GSA1340" s="62">
        <f t="shared" si="2337"/>
        <v>0</v>
      </c>
      <c r="GSB1340" s="62">
        <f t="shared" si="2337"/>
        <v>2000000</v>
      </c>
      <c r="GSC1340" s="62">
        <f t="shared" si="2337"/>
        <v>0</v>
      </c>
      <c r="GSD1340" s="62">
        <f t="shared" si="2337"/>
        <v>0</v>
      </c>
      <c r="GSE1340" s="62">
        <f t="shared" si="2337"/>
        <v>2000000</v>
      </c>
      <c r="GSF1340" s="62">
        <f t="shared" si="2337"/>
        <v>2000000</v>
      </c>
      <c r="GSL1340" s="62" t="s">
        <v>197</v>
      </c>
      <c r="GSM1340" s="62" t="s">
        <v>1294</v>
      </c>
      <c r="GSN1340" s="62">
        <f t="shared" ref="GSN1340:GSV1340" si="2338">GSN1334</f>
        <v>0</v>
      </c>
      <c r="GSO1340" s="62">
        <f t="shared" si="2338"/>
        <v>0</v>
      </c>
      <c r="GSP1340" s="62">
        <f t="shared" si="2338"/>
        <v>0</v>
      </c>
      <c r="GSQ1340" s="62">
        <f t="shared" si="2338"/>
        <v>0</v>
      </c>
      <c r="GSR1340" s="62">
        <f t="shared" si="2338"/>
        <v>2000000</v>
      </c>
      <c r="GSS1340" s="62">
        <f t="shared" si="2338"/>
        <v>0</v>
      </c>
      <c r="GST1340" s="62">
        <f t="shared" si="2338"/>
        <v>0</v>
      </c>
      <c r="GSU1340" s="62">
        <f t="shared" si="2338"/>
        <v>2000000</v>
      </c>
      <c r="GSV1340" s="62">
        <f t="shared" si="2338"/>
        <v>2000000</v>
      </c>
      <c r="GTB1340" s="62" t="s">
        <v>197</v>
      </c>
      <c r="GTC1340" s="62" t="s">
        <v>1294</v>
      </c>
      <c r="GTD1340" s="62">
        <f t="shared" ref="GTD1340:GTL1340" si="2339">GTD1334</f>
        <v>0</v>
      </c>
      <c r="GTE1340" s="62">
        <f t="shared" si="2339"/>
        <v>0</v>
      </c>
      <c r="GTF1340" s="62">
        <f t="shared" si="2339"/>
        <v>0</v>
      </c>
      <c r="GTG1340" s="62">
        <f t="shared" si="2339"/>
        <v>0</v>
      </c>
      <c r="GTH1340" s="62">
        <f t="shared" si="2339"/>
        <v>2000000</v>
      </c>
      <c r="GTI1340" s="62">
        <f t="shared" si="2339"/>
        <v>0</v>
      </c>
      <c r="GTJ1340" s="62">
        <f t="shared" si="2339"/>
        <v>0</v>
      </c>
      <c r="GTK1340" s="62">
        <f t="shared" si="2339"/>
        <v>2000000</v>
      </c>
      <c r="GTL1340" s="62">
        <f t="shared" si="2339"/>
        <v>2000000</v>
      </c>
      <c r="GTR1340" s="62" t="s">
        <v>197</v>
      </c>
      <c r="GTS1340" s="62" t="s">
        <v>1294</v>
      </c>
      <c r="GTT1340" s="62">
        <f t="shared" ref="GTT1340:GUB1340" si="2340">GTT1334</f>
        <v>0</v>
      </c>
      <c r="GTU1340" s="62">
        <f t="shared" si="2340"/>
        <v>0</v>
      </c>
      <c r="GTV1340" s="62">
        <f t="shared" si="2340"/>
        <v>0</v>
      </c>
      <c r="GTW1340" s="62">
        <f t="shared" si="2340"/>
        <v>0</v>
      </c>
      <c r="GTX1340" s="62">
        <f t="shared" si="2340"/>
        <v>2000000</v>
      </c>
      <c r="GTY1340" s="62">
        <f t="shared" si="2340"/>
        <v>0</v>
      </c>
      <c r="GTZ1340" s="62">
        <f t="shared" si="2340"/>
        <v>0</v>
      </c>
      <c r="GUA1340" s="62">
        <f t="shared" si="2340"/>
        <v>2000000</v>
      </c>
      <c r="GUB1340" s="62">
        <f t="shared" si="2340"/>
        <v>2000000</v>
      </c>
      <c r="GUH1340" s="62" t="s">
        <v>197</v>
      </c>
      <c r="GUI1340" s="62" t="s">
        <v>1294</v>
      </c>
      <c r="GUJ1340" s="62">
        <f t="shared" ref="GUJ1340:GUR1340" si="2341">GUJ1334</f>
        <v>0</v>
      </c>
      <c r="GUK1340" s="62">
        <f t="shared" si="2341"/>
        <v>0</v>
      </c>
      <c r="GUL1340" s="62">
        <f t="shared" si="2341"/>
        <v>0</v>
      </c>
      <c r="GUM1340" s="62">
        <f t="shared" si="2341"/>
        <v>0</v>
      </c>
      <c r="GUN1340" s="62">
        <f t="shared" si="2341"/>
        <v>2000000</v>
      </c>
      <c r="GUO1340" s="62">
        <f t="shared" si="2341"/>
        <v>0</v>
      </c>
      <c r="GUP1340" s="62">
        <f t="shared" si="2341"/>
        <v>0</v>
      </c>
      <c r="GUQ1340" s="62">
        <f t="shared" si="2341"/>
        <v>2000000</v>
      </c>
      <c r="GUR1340" s="62">
        <f t="shared" si="2341"/>
        <v>2000000</v>
      </c>
      <c r="GUX1340" s="62" t="s">
        <v>197</v>
      </c>
      <c r="GUY1340" s="62" t="s">
        <v>1294</v>
      </c>
      <c r="GUZ1340" s="62">
        <f t="shared" ref="GUZ1340:GVH1340" si="2342">GUZ1334</f>
        <v>0</v>
      </c>
      <c r="GVA1340" s="62">
        <f t="shared" si="2342"/>
        <v>0</v>
      </c>
      <c r="GVB1340" s="62">
        <f t="shared" si="2342"/>
        <v>0</v>
      </c>
      <c r="GVC1340" s="62">
        <f t="shared" si="2342"/>
        <v>0</v>
      </c>
      <c r="GVD1340" s="62">
        <f t="shared" si="2342"/>
        <v>2000000</v>
      </c>
      <c r="GVE1340" s="62">
        <f t="shared" si="2342"/>
        <v>0</v>
      </c>
      <c r="GVF1340" s="62">
        <f t="shared" si="2342"/>
        <v>0</v>
      </c>
      <c r="GVG1340" s="62">
        <f t="shared" si="2342"/>
        <v>2000000</v>
      </c>
      <c r="GVH1340" s="62">
        <f t="shared" si="2342"/>
        <v>2000000</v>
      </c>
      <c r="GVN1340" s="62" t="s">
        <v>197</v>
      </c>
      <c r="GVO1340" s="62" t="s">
        <v>1294</v>
      </c>
      <c r="GVP1340" s="62">
        <f t="shared" ref="GVP1340:GVX1340" si="2343">GVP1334</f>
        <v>0</v>
      </c>
      <c r="GVQ1340" s="62">
        <f t="shared" si="2343"/>
        <v>0</v>
      </c>
      <c r="GVR1340" s="62">
        <f t="shared" si="2343"/>
        <v>0</v>
      </c>
      <c r="GVS1340" s="62">
        <f t="shared" si="2343"/>
        <v>0</v>
      </c>
      <c r="GVT1340" s="62">
        <f t="shared" si="2343"/>
        <v>2000000</v>
      </c>
      <c r="GVU1340" s="62">
        <f t="shared" si="2343"/>
        <v>0</v>
      </c>
      <c r="GVV1340" s="62">
        <f t="shared" si="2343"/>
        <v>0</v>
      </c>
      <c r="GVW1340" s="62">
        <f t="shared" si="2343"/>
        <v>2000000</v>
      </c>
      <c r="GVX1340" s="62">
        <f t="shared" si="2343"/>
        <v>2000000</v>
      </c>
      <c r="GWD1340" s="62" t="s">
        <v>197</v>
      </c>
      <c r="GWE1340" s="62" t="s">
        <v>1294</v>
      </c>
      <c r="GWF1340" s="62">
        <f t="shared" ref="GWF1340:GWN1340" si="2344">GWF1334</f>
        <v>0</v>
      </c>
      <c r="GWG1340" s="62">
        <f t="shared" si="2344"/>
        <v>0</v>
      </c>
      <c r="GWH1340" s="62">
        <f t="shared" si="2344"/>
        <v>0</v>
      </c>
      <c r="GWI1340" s="62">
        <f t="shared" si="2344"/>
        <v>0</v>
      </c>
      <c r="GWJ1340" s="62">
        <f t="shared" si="2344"/>
        <v>2000000</v>
      </c>
      <c r="GWK1340" s="62">
        <f t="shared" si="2344"/>
        <v>0</v>
      </c>
      <c r="GWL1340" s="62">
        <f t="shared" si="2344"/>
        <v>0</v>
      </c>
      <c r="GWM1340" s="62">
        <f t="shared" si="2344"/>
        <v>2000000</v>
      </c>
      <c r="GWN1340" s="62">
        <f t="shared" si="2344"/>
        <v>2000000</v>
      </c>
      <c r="GWT1340" s="62" t="s">
        <v>197</v>
      </c>
      <c r="GWU1340" s="62" t="s">
        <v>1294</v>
      </c>
      <c r="GWV1340" s="62">
        <f t="shared" ref="GWV1340:GXD1340" si="2345">GWV1334</f>
        <v>0</v>
      </c>
      <c r="GWW1340" s="62">
        <f t="shared" si="2345"/>
        <v>0</v>
      </c>
      <c r="GWX1340" s="62">
        <f t="shared" si="2345"/>
        <v>0</v>
      </c>
      <c r="GWY1340" s="62">
        <f t="shared" si="2345"/>
        <v>0</v>
      </c>
      <c r="GWZ1340" s="62">
        <f t="shared" si="2345"/>
        <v>2000000</v>
      </c>
      <c r="GXA1340" s="62">
        <f t="shared" si="2345"/>
        <v>0</v>
      </c>
      <c r="GXB1340" s="62">
        <f t="shared" si="2345"/>
        <v>0</v>
      </c>
      <c r="GXC1340" s="62">
        <f t="shared" si="2345"/>
        <v>2000000</v>
      </c>
      <c r="GXD1340" s="62">
        <f t="shared" si="2345"/>
        <v>2000000</v>
      </c>
      <c r="GXJ1340" s="62" t="s">
        <v>197</v>
      </c>
      <c r="GXK1340" s="62" t="s">
        <v>1294</v>
      </c>
      <c r="GXL1340" s="62">
        <f t="shared" ref="GXL1340:GXT1340" si="2346">GXL1334</f>
        <v>0</v>
      </c>
      <c r="GXM1340" s="62">
        <f t="shared" si="2346"/>
        <v>0</v>
      </c>
      <c r="GXN1340" s="62">
        <f t="shared" si="2346"/>
        <v>0</v>
      </c>
      <c r="GXO1340" s="62">
        <f t="shared" si="2346"/>
        <v>0</v>
      </c>
      <c r="GXP1340" s="62">
        <f t="shared" si="2346"/>
        <v>2000000</v>
      </c>
      <c r="GXQ1340" s="62">
        <f t="shared" si="2346"/>
        <v>0</v>
      </c>
      <c r="GXR1340" s="62">
        <f t="shared" si="2346"/>
        <v>0</v>
      </c>
      <c r="GXS1340" s="62">
        <f t="shared" si="2346"/>
        <v>2000000</v>
      </c>
      <c r="GXT1340" s="62">
        <f t="shared" si="2346"/>
        <v>2000000</v>
      </c>
      <c r="GXZ1340" s="62" t="s">
        <v>197</v>
      </c>
      <c r="GYA1340" s="62" t="s">
        <v>1294</v>
      </c>
      <c r="GYB1340" s="62">
        <f t="shared" ref="GYB1340:GYJ1340" si="2347">GYB1334</f>
        <v>0</v>
      </c>
      <c r="GYC1340" s="62">
        <f t="shared" si="2347"/>
        <v>0</v>
      </c>
      <c r="GYD1340" s="62">
        <f t="shared" si="2347"/>
        <v>0</v>
      </c>
      <c r="GYE1340" s="62">
        <f t="shared" si="2347"/>
        <v>0</v>
      </c>
      <c r="GYF1340" s="62">
        <f t="shared" si="2347"/>
        <v>2000000</v>
      </c>
      <c r="GYG1340" s="62">
        <f t="shared" si="2347"/>
        <v>0</v>
      </c>
      <c r="GYH1340" s="62">
        <f t="shared" si="2347"/>
        <v>0</v>
      </c>
      <c r="GYI1340" s="62">
        <f t="shared" si="2347"/>
        <v>2000000</v>
      </c>
      <c r="GYJ1340" s="62">
        <f t="shared" si="2347"/>
        <v>2000000</v>
      </c>
      <c r="GYP1340" s="62" t="s">
        <v>197</v>
      </c>
      <c r="GYQ1340" s="62" t="s">
        <v>1294</v>
      </c>
      <c r="GYR1340" s="62">
        <f t="shared" ref="GYR1340:GYZ1340" si="2348">GYR1334</f>
        <v>0</v>
      </c>
      <c r="GYS1340" s="62">
        <f t="shared" si="2348"/>
        <v>0</v>
      </c>
      <c r="GYT1340" s="62">
        <f t="shared" si="2348"/>
        <v>0</v>
      </c>
      <c r="GYU1340" s="62">
        <f t="shared" si="2348"/>
        <v>0</v>
      </c>
      <c r="GYV1340" s="62">
        <f t="shared" si="2348"/>
        <v>2000000</v>
      </c>
      <c r="GYW1340" s="62">
        <f t="shared" si="2348"/>
        <v>0</v>
      </c>
      <c r="GYX1340" s="62">
        <f t="shared" si="2348"/>
        <v>0</v>
      </c>
      <c r="GYY1340" s="62">
        <f t="shared" si="2348"/>
        <v>2000000</v>
      </c>
      <c r="GYZ1340" s="62">
        <f t="shared" si="2348"/>
        <v>2000000</v>
      </c>
      <c r="GZF1340" s="62" t="s">
        <v>197</v>
      </c>
      <c r="GZG1340" s="62" t="s">
        <v>1294</v>
      </c>
      <c r="GZH1340" s="62">
        <f t="shared" ref="GZH1340:GZP1340" si="2349">GZH1334</f>
        <v>0</v>
      </c>
      <c r="GZI1340" s="62">
        <f t="shared" si="2349"/>
        <v>0</v>
      </c>
      <c r="GZJ1340" s="62">
        <f t="shared" si="2349"/>
        <v>0</v>
      </c>
      <c r="GZK1340" s="62">
        <f t="shared" si="2349"/>
        <v>0</v>
      </c>
      <c r="GZL1340" s="62">
        <f t="shared" si="2349"/>
        <v>2000000</v>
      </c>
      <c r="GZM1340" s="62">
        <f t="shared" si="2349"/>
        <v>0</v>
      </c>
      <c r="GZN1340" s="62">
        <f t="shared" si="2349"/>
        <v>0</v>
      </c>
      <c r="GZO1340" s="62">
        <f t="shared" si="2349"/>
        <v>2000000</v>
      </c>
      <c r="GZP1340" s="62">
        <f t="shared" si="2349"/>
        <v>2000000</v>
      </c>
      <c r="GZV1340" s="62" t="s">
        <v>197</v>
      </c>
      <c r="GZW1340" s="62" t="s">
        <v>1294</v>
      </c>
      <c r="GZX1340" s="62">
        <f t="shared" ref="GZX1340:HAF1340" si="2350">GZX1334</f>
        <v>0</v>
      </c>
      <c r="GZY1340" s="62">
        <f t="shared" si="2350"/>
        <v>0</v>
      </c>
      <c r="GZZ1340" s="62">
        <f t="shared" si="2350"/>
        <v>0</v>
      </c>
      <c r="HAA1340" s="62">
        <f t="shared" si="2350"/>
        <v>0</v>
      </c>
      <c r="HAB1340" s="62">
        <f t="shared" si="2350"/>
        <v>2000000</v>
      </c>
      <c r="HAC1340" s="62">
        <f t="shared" si="2350"/>
        <v>0</v>
      </c>
      <c r="HAD1340" s="62">
        <f t="shared" si="2350"/>
        <v>0</v>
      </c>
      <c r="HAE1340" s="62">
        <f t="shared" si="2350"/>
        <v>2000000</v>
      </c>
      <c r="HAF1340" s="62">
        <f t="shared" si="2350"/>
        <v>2000000</v>
      </c>
      <c r="HAL1340" s="62" t="s">
        <v>197</v>
      </c>
      <c r="HAM1340" s="62" t="s">
        <v>1294</v>
      </c>
      <c r="HAN1340" s="62">
        <f t="shared" ref="HAN1340:HAV1340" si="2351">HAN1334</f>
        <v>0</v>
      </c>
      <c r="HAO1340" s="62">
        <f t="shared" si="2351"/>
        <v>0</v>
      </c>
      <c r="HAP1340" s="62">
        <f t="shared" si="2351"/>
        <v>0</v>
      </c>
      <c r="HAQ1340" s="62">
        <f t="shared" si="2351"/>
        <v>0</v>
      </c>
      <c r="HAR1340" s="62">
        <f t="shared" si="2351"/>
        <v>2000000</v>
      </c>
      <c r="HAS1340" s="62">
        <f t="shared" si="2351"/>
        <v>0</v>
      </c>
      <c r="HAT1340" s="62">
        <f t="shared" si="2351"/>
        <v>0</v>
      </c>
      <c r="HAU1340" s="62">
        <f t="shared" si="2351"/>
        <v>2000000</v>
      </c>
      <c r="HAV1340" s="62">
        <f t="shared" si="2351"/>
        <v>2000000</v>
      </c>
      <c r="HBB1340" s="62" t="s">
        <v>197</v>
      </c>
      <c r="HBC1340" s="62" t="s">
        <v>1294</v>
      </c>
      <c r="HBD1340" s="62">
        <f t="shared" ref="HBD1340:HBL1340" si="2352">HBD1334</f>
        <v>0</v>
      </c>
      <c r="HBE1340" s="62">
        <f t="shared" si="2352"/>
        <v>0</v>
      </c>
      <c r="HBF1340" s="62">
        <f t="shared" si="2352"/>
        <v>0</v>
      </c>
      <c r="HBG1340" s="62">
        <f t="shared" si="2352"/>
        <v>0</v>
      </c>
      <c r="HBH1340" s="62">
        <f t="shared" si="2352"/>
        <v>2000000</v>
      </c>
      <c r="HBI1340" s="62">
        <f t="shared" si="2352"/>
        <v>0</v>
      </c>
      <c r="HBJ1340" s="62">
        <f t="shared" si="2352"/>
        <v>0</v>
      </c>
      <c r="HBK1340" s="62">
        <f t="shared" si="2352"/>
        <v>2000000</v>
      </c>
      <c r="HBL1340" s="62">
        <f t="shared" si="2352"/>
        <v>2000000</v>
      </c>
      <c r="HBR1340" s="62" t="s">
        <v>197</v>
      </c>
      <c r="HBS1340" s="62" t="s">
        <v>1294</v>
      </c>
      <c r="HBT1340" s="62">
        <f t="shared" ref="HBT1340:HCB1340" si="2353">HBT1334</f>
        <v>0</v>
      </c>
      <c r="HBU1340" s="62">
        <f t="shared" si="2353"/>
        <v>0</v>
      </c>
      <c r="HBV1340" s="62">
        <f t="shared" si="2353"/>
        <v>0</v>
      </c>
      <c r="HBW1340" s="62">
        <f t="shared" si="2353"/>
        <v>0</v>
      </c>
      <c r="HBX1340" s="62">
        <f t="shared" si="2353"/>
        <v>2000000</v>
      </c>
      <c r="HBY1340" s="62">
        <f t="shared" si="2353"/>
        <v>0</v>
      </c>
      <c r="HBZ1340" s="62">
        <f t="shared" si="2353"/>
        <v>0</v>
      </c>
      <c r="HCA1340" s="62">
        <f t="shared" si="2353"/>
        <v>2000000</v>
      </c>
      <c r="HCB1340" s="62">
        <f t="shared" si="2353"/>
        <v>2000000</v>
      </c>
      <c r="HCH1340" s="62" t="s">
        <v>197</v>
      </c>
      <c r="HCI1340" s="62" t="s">
        <v>1294</v>
      </c>
      <c r="HCJ1340" s="62">
        <f t="shared" ref="HCJ1340:HCR1340" si="2354">HCJ1334</f>
        <v>0</v>
      </c>
      <c r="HCK1340" s="62">
        <f t="shared" si="2354"/>
        <v>0</v>
      </c>
      <c r="HCL1340" s="62">
        <f t="shared" si="2354"/>
        <v>0</v>
      </c>
      <c r="HCM1340" s="62">
        <f t="shared" si="2354"/>
        <v>0</v>
      </c>
      <c r="HCN1340" s="62">
        <f t="shared" si="2354"/>
        <v>2000000</v>
      </c>
      <c r="HCO1340" s="62">
        <f t="shared" si="2354"/>
        <v>0</v>
      </c>
      <c r="HCP1340" s="62">
        <f t="shared" si="2354"/>
        <v>0</v>
      </c>
      <c r="HCQ1340" s="62">
        <f t="shared" si="2354"/>
        <v>2000000</v>
      </c>
      <c r="HCR1340" s="62">
        <f t="shared" si="2354"/>
        <v>2000000</v>
      </c>
      <c r="HCX1340" s="62" t="s">
        <v>197</v>
      </c>
      <c r="HCY1340" s="62" t="s">
        <v>1294</v>
      </c>
      <c r="HCZ1340" s="62">
        <f t="shared" ref="HCZ1340:HDH1340" si="2355">HCZ1334</f>
        <v>0</v>
      </c>
      <c r="HDA1340" s="62">
        <f t="shared" si="2355"/>
        <v>0</v>
      </c>
      <c r="HDB1340" s="62">
        <f t="shared" si="2355"/>
        <v>0</v>
      </c>
      <c r="HDC1340" s="62">
        <f t="shared" si="2355"/>
        <v>0</v>
      </c>
      <c r="HDD1340" s="62">
        <f t="shared" si="2355"/>
        <v>2000000</v>
      </c>
      <c r="HDE1340" s="62">
        <f t="shared" si="2355"/>
        <v>0</v>
      </c>
      <c r="HDF1340" s="62">
        <f t="shared" si="2355"/>
        <v>0</v>
      </c>
      <c r="HDG1340" s="62">
        <f t="shared" si="2355"/>
        <v>2000000</v>
      </c>
      <c r="HDH1340" s="62">
        <f t="shared" si="2355"/>
        <v>2000000</v>
      </c>
      <c r="HDN1340" s="62" t="s">
        <v>197</v>
      </c>
      <c r="HDO1340" s="62" t="s">
        <v>1294</v>
      </c>
      <c r="HDP1340" s="62">
        <f t="shared" ref="HDP1340:HDX1340" si="2356">HDP1334</f>
        <v>0</v>
      </c>
      <c r="HDQ1340" s="62">
        <f t="shared" si="2356"/>
        <v>0</v>
      </c>
      <c r="HDR1340" s="62">
        <f t="shared" si="2356"/>
        <v>0</v>
      </c>
      <c r="HDS1340" s="62">
        <f t="shared" si="2356"/>
        <v>0</v>
      </c>
      <c r="HDT1340" s="62">
        <f t="shared" si="2356"/>
        <v>2000000</v>
      </c>
      <c r="HDU1340" s="62">
        <f t="shared" si="2356"/>
        <v>0</v>
      </c>
      <c r="HDV1340" s="62">
        <f t="shared" si="2356"/>
        <v>0</v>
      </c>
      <c r="HDW1340" s="62">
        <f t="shared" si="2356"/>
        <v>2000000</v>
      </c>
      <c r="HDX1340" s="62">
        <f t="shared" si="2356"/>
        <v>2000000</v>
      </c>
      <c r="HED1340" s="62" t="s">
        <v>197</v>
      </c>
      <c r="HEE1340" s="62" t="s">
        <v>1294</v>
      </c>
      <c r="HEF1340" s="62">
        <f t="shared" ref="HEF1340:HEN1340" si="2357">HEF1334</f>
        <v>0</v>
      </c>
      <c r="HEG1340" s="62">
        <f t="shared" si="2357"/>
        <v>0</v>
      </c>
      <c r="HEH1340" s="62">
        <f t="shared" si="2357"/>
        <v>0</v>
      </c>
      <c r="HEI1340" s="62">
        <f t="shared" si="2357"/>
        <v>0</v>
      </c>
      <c r="HEJ1340" s="62">
        <f t="shared" si="2357"/>
        <v>2000000</v>
      </c>
      <c r="HEK1340" s="62">
        <f t="shared" si="2357"/>
        <v>0</v>
      </c>
      <c r="HEL1340" s="62">
        <f t="shared" si="2357"/>
        <v>0</v>
      </c>
      <c r="HEM1340" s="62">
        <f t="shared" si="2357"/>
        <v>2000000</v>
      </c>
      <c r="HEN1340" s="62">
        <f t="shared" si="2357"/>
        <v>2000000</v>
      </c>
      <c r="HET1340" s="62" t="s">
        <v>197</v>
      </c>
      <c r="HEU1340" s="62" t="s">
        <v>1294</v>
      </c>
      <c r="HEV1340" s="62">
        <f t="shared" ref="HEV1340:HFD1340" si="2358">HEV1334</f>
        <v>0</v>
      </c>
      <c r="HEW1340" s="62">
        <f t="shared" si="2358"/>
        <v>0</v>
      </c>
      <c r="HEX1340" s="62">
        <f t="shared" si="2358"/>
        <v>0</v>
      </c>
      <c r="HEY1340" s="62">
        <f t="shared" si="2358"/>
        <v>0</v>
      </c>
      <c r="HEZ1340" s="62">
        <f t="shared" si="2358"/>
        <v>2000000</v>
      </c>
      <c r="HFA1340" s="62">
        <f t="shared" si="2358"/>
        <v>0</v>
      </c>
      <c r="HFB1340" s="62">
        <f t="shared" si="2358"/>
        <v>0</v>
      </c>
      <c r="HFC1340" s="62">
        <f t="shared" si="2358"/>
        <v>2000000</v>
      </c>
      <c r="HFD1340" s="62">
        <f t="shared" si="2358"/>
        <v>2000000</v>
      </c>
      <c r="HFJ1340" s="62" t="s">
        <v>197</v>
      </c>
      <c r="HFK1340" s="62" t="s">
        <v>1294</v>
      </c>
      <c r="HFL1340" s="62">
        <f t="shared" ref="HFL1340:HFT1340" si="2359">HFL1334</f>
        <v>0</v>
      </c>
      <c r="HFM1340" s="62">
        <f t="shared" si="2359"/>
        <v>0</v>
      </c>
      <c r="HFN1340" s="62">
        <f t="shared" si="2359"/>
        <v>0</v>
      </c>
      <c r="HFO1340" s="62">
        <f t="shared" si="2359"/>
        <v>0</v>
      </c>
      <c r="HFP1340" s="62">
        <f t="shared" si="2359"/>
        <v>2000000</v>
      </c>
      <c r="HFQ1340" s="62">
        <f t="shared" si="2359"/>
        <v>0</v>
      </c>
      <c r="HFR1340" s="62">
        <f t="shared" si="2359"/>
        <v>0</v>
      </c>
      <c r="HFS1340" s="62">
        <f t="shared" si="2359"/>
        <v>2000000</v>
      </c>
      <c r="HFT1340" s="62">
        <f t="shared" si="2359"/>
        <v>2000000</v>
      </c>
      <c r="HFZ1340" s="62" t="s">
        <v>197</v>
      </c>
      <c r="HGA1340" s="62" t="s">
        <v>1294</v>
      </c>
      <c r="HGB1340" s="62">
        <f t="shared" ref="HGB1340:HGJ1340" si="2360">HGB1334</f>
        <v>0</v>
      </c>
      <c r="HGC1340" s="62">
        <f t="shared" si="2360"/>
        <v>0</v>
      </c>
      <c r="HGD1340" s="62">
        <f t="shared" si="2360"/>
        <v>0</v>
      </c>
      <c r="HGE1340" s="62">
        <f t="shared" si="2360"/>
        <v>0</v>
      </c>
      <c r="HGF1340" s="62">
        <f t="shared" si="2360"/>
        <v>2000000</v>
      </c>
      <c r="HGG1340" s="62">
        <f t="shared" si="2360"/>
        <v>0</v>
      </c>
      <c r="HGH1340" s="62">
        <f t="shared" si="2360"/>
        <v>0</v>
      </c>
      <c r="HGI1340" s="62">
        <f t="shared" si="2360"/>
        <v>2000000</v>
      </c>
      <c r="HGJ1340" s="62">
        <f t="shared" si="2360"/>
        <v>2000000</v>
      </c>
      <c r="HGP1340" s="62" t="s">
        <v>197</v>
      </c>
      <c r="HGQ1340" s="62" t="s">
        <v>1294</v>
      </c>
      <c r="HGR1340" s="62">
        <f t="shared" ref="HGR1340:HGZ1340" si="2361">HGR1334</f>
        <v>0</v>
      </c>
      <c r="HGS1340" s="62">
        <f t="shared" si="2361"/>
        <v>0</v>
      </c>
      <c r="HGT1340" s="62">
        <f t="shared" si="2361"/>
        <v>0</v>
      </c>
      <c r="HGU1340" s="62">
        <f t="shared" si="2361"/>
        <v>0</v>
      </c>
      <c r="HGV1340" s="62">
        <f t="shared" si="2361"/>
        <v>2000000</v>
      </c>
      <c r="HGW1340" s="62">
        <f t="shared" si="2361"/>
        <v>0</v>
      </c>
      <c r="HGX1340" s="62">
        <f t="shared" si="2361"/>
        <v>0</v>
      </c>
      <c r="HGY1340" s="62">
        <f t="shared" si="2361"/>
        <v>2000000</v>
      </c>
      <c r="HGZ1340" s="62">
        <f t="shared" si="2361"/>
        <v>2000000</v>
      </c>
      <c r="HHF1340" s="62" t="s">
        <v>197</v>
      </c>
      <c r="HHG1340" s="62" t="s">
        <v>1294</v>
      </c>
      <c r="HHH1340" s="62">
        <f t="shared" ref="HHH1340:HHP1340" si="2362">HHH1334</f>
        <v>0</v>
      </c>
      <c r="HHI1340" s="62">
        <f t="shared" si="2362"/>
        <v>0</v>
      </c>
      <c r="HHJ1340" s="62">
        <f t="shared" si="2362"/>
        <v>0</v>
      </c>
      <c r="HHK1340" s="62">
        <f t="shared" si="2362"/>
        <v>0</v>
      </c>
      <c r="HHL1340" s="62">
        <f t="shared" si="2362"/>
        <v>2000000</v>
      </c>
      <c r="HHM1340" s="62">
        <f t="shared" si="2362"/>
        <v>0</v>
      </c>
      <c r="HHN1340" s="62">
        <f t="shared" si="2362"/>
        <v>0</v>
      </c>
      <c r="HHO1340" s="62">
        <f t="shared" si="2362"/>
        <v>2000000</v>
      </c>
      <c r="HHP1340" s="62">
        <f t="shared" si="2362"/>
        <v>2000000</v>
      </c>
      <c r="HHV1340" s="62" t="s">
        <v>197</v>
      </c>
      <c r="HHW1340" s="62" t="s">
        <v>1294</v>
      </c>
      <c r="HHX1340" s="62">
        <f t="shared" ref="HHX1340:HIF1340" si="2363">HHX1334</f>
        <v>0</v>
      </c>
      <c r="HHY1340" s="62">
        <f t="shared" si="2363"/>
        <v>0</v>
      </c>
      <c r="HHZ1340" s="62">
        <f t="shared" si="2363"/>
        <v>0</v>
      </c>
      <c r="HIA1340" s="62">
        <f t="shared" si="2363"/>
        <v>0</v>
      </c>
      <c r="HIB1340" s="62">
        <f t="shared" si="2363"/>
        <v>2000000</v>
      </c>
      <c r="HIC1340" s="62">
        <f t="shared" si="2363"/>
        <v>0</v>
      </c>
      <c r="HID1340" s="62">
        <f t="shared" si="2363"/>
        <v>0</v>
      </c>
      <c r="HIE1340" s="62">
        <f t="shared" si="2363"/>
        <v>2000000</v>
      </c>
      <c r="HIF1340" s="62">
        <f t="shared" si="2363"/>
        <v>2000000</v>
      </c>
      <c r="HIL1340" s="62" t="s">
        <v>197</v>
      </c>
      <c r="HIM1340" s="62" t="s">
        <v>1294</v>
      </c>
      <c r="HIN1340" s="62">
        <f t="shared" ref="HIN1340:HIV1340" si="2364">HIN1334</f>
        <v>0</v>
      </c>
      <c r="HIO1340" s="62">
        <f t="shared" si="2364"/>
        <v>0</v>
      </c>
      <c r="HIP1340" s="62">
        <f t="shared" si="2364"/>
        <v>0</v>
      </c>
      <c r="HIQ1340" s="62">
        <f t="shared" si="2364"/>
        <v>0</v>
      </c>
      <c r="HIR1340" s="62">
        <f t="shared" si="2364"/>
        <v>2000000</v>
      </c>
      <c r="HIS1340" s="62">
        <f t="shared" si="2364"/>
        <v>0</v>
      </c>
      <c r="HIT1340" s="62">
        <f t="shared" si="2364"/>
        <v>0</v>
      </c>
      <c r="HIU1340" s="62">
        <f t="shared" si="2364"/>
        <v>2000000</v>
      </c>
      <c r="HIV1340" s="62">
        <f t="shared" si="2364"/>
        <v>2000000</v>
      </c>
      <c r="HJB1340" s="62" t="s">
        <v>197</v>
      </c>
      <c r="HJC1340" s="62" t="s">
        <v>1294</v>
      </c>
      <c r="HJD1340" s="62">
        <f t="shared" ref="HJD1340:HJL1340" si="2365">HJD1334</f>
        <v>0</v>
      </c>
      <c r="HJE1340" s="62">
        <f t="shared" si="2365"/>
        <v>0</v>
      </c>
      <c r="HJF1340" s="62">
        <f t="shared" si="2365"/>
        <v>0</v>
      </c>
      <c r="HJG1340" s="62">
        <f t="shared" si="2365"/>
        <v>0</v>
      </c>
      <c r="HJH1340" s="62">
        <f t="shared" si="2365"/>
        <v>2000000</v>
      </c>
      <c r="HJI1340" s="62">
        <f t="shared" si="2365"/>
        <v>0</v>
      </c>
      <c r="HJJ1340" s="62">
        <f t="shared" si="2365"/>
        <v>0</v>
      </c>
      <c r="HJK1340" s="62">
        <f t="shared" si="2365"/>
        <v>2000000</v>
      </c>
      <c r="HJL1340" s="62">
        <f t="shared" si="2365"/>
        <v>2000000</v>
      </c>
      <c r="HJR1340" s="62" t="s">
        <v>197</v>
      </c>
      <c r="HJS1340" s="62" t="s">
        <v>1294</v>
      </c>
      <c r="HJT1340" s="62">
        <f t="shared" ref="HJT1340:HKB1340" si="2366">HJT1334</f>
        <v>0</v>
      </c>
      <c r="HJU1340" s="62">
        <f t="shared" si="2366"/>
        <v>0</v>
      </c>
      <c r="HJV1340" s="62">
        <f t="shared" si="2366"/>
        <v>0</v>
      </c>
      <c r="HJW1340" s="62">
        <f t="shared" si="2366"/>
        <v>0</v>
      </c>
      <c r="HJX1340" s="62">
        <f t="shared" si="2366"/>
        <v>2000000</v>
      </c>
      <c r="HJY1340" s="62">
        <f t="shared" si="2366"/>
        <v>0</v>
      </c>
      <c r="HJZ1340" s="62">
        <f t="shared" si="2366"/>
        <v>0</v>
      </c>
      <c r="HKA1340" s="62">
        <f t="shared" si="2366"/>
        <v>2000000</v>
      </c>
      <c r="HKB1340" s="62">
        <f t="shared" si="2366"/>
        <v>2000000</v>
      </c>
      <c r="HKH1340" s="62" t="s">
        <v>197</v>
      </c>
      <c r="HKI1340" s="62" t="s">
        <v>1294</v>
      </c>
      <c r="HKJ1340" s="62">
        <f t="shared" ref="HKJ1340:HKR1340" si="2367">HKJ1334</f>
        <v>0</v>
      </c>
      <c r="HKK1340" s="62">
        <f t="shared" si="2367"/>
        <v>0</v>
      </c>
      <c r="HKL1340" s="62">
        <f t="shared" si="2367"/>
        <v>0</v>
      </c>
      <c r="HKM1340" s="62">
        <f t="shared" si="2367"/>
        <v>0</v>
      </c>
      <c r="HKN1340" s="62">
        <f t="shared" si="2367"/>
        <v>2000000</v>
      </c>
      <c r="HKO1340" s="62">
        <f t="shared" si="2367"/>
        <v>0</v>
      </c>
      <c r="HKP1340" s="62">
        <f t="shared" si="2367"/>
        <v>0</v>
      </c>
      <c r="HKQ1340" s="62">
        <f t="shared" si="2367"/>
        <v>2000000</v>
      </c>
      <c r="HKR1340" s="62">
        <f t="shared" si="2367"/>
        <v>2000000</v>
      </c>
      <c r="HKX1340" s="62" t="s">
        <v>197</v>
      </c>
      <c r="HKY1340" s="62" t="s">
        <v>1294</v>
      </c>
      <c r="HKZ1340" s="62">
        <f t="shared" ref="HKZ1340:HLH1340" si="2368">HKZ1334</f>
        <v>0</v>
      </c>
      <c r="HLA1340" s="62">
        <f t="shared" si="2368"/>
        <v>0</v>
      </c>
      <c r="HLB1340" s="62">
        <f t="shared" si="2368"/>
        <v>0</v>
      </c>
      <c r="HLC1340" s="62">
        <f t="shared" si="2368"/>
        <v>0</v>
      </c>
      <c r="HLD1340" s="62">
        <f t="shared" si="2368"/>
        <v>2000000</v>
      </c>
      <c r="HLE1340" s="62">
        <f t="shared" si="2368"/>
        <v>0</v>
      </c>
      <c r="HLF1340" s="62">
        <f t="shared" si="2368"/>
        <v>0</v>
      </c>
      <c r="HLG1340" s="62">
        <f t="shared" si="2368"/>
        <v>2000000</v>
      </c>
      <c r="HLH1340" s="62">
        <f t="shared" si="2368"/>
        <v>2000000</v>
      </c>
      <c r="HLN1340" s="62" t="s">
        <v>197</v>
      </c>
      <c r="HLO1340" s="62" t="s">
        <v>1294</v>
      </c>
      <c r="HLP1340" s="62">
        <f t="shared" ref="HLP1340:HLX1340" si="2369">HLP1334</f>
        <v>0</v>
      </c>
      <c r="HLQ1340" s="62">
        <f t="shared" si="2369"/>
        <v>0</v>
      </c>
      <c r="HLR1340" s="62">
        <f t="shared" si="2369"/>
        <v>0</v>
      </c>
      <c r="HLS1340" s="62">
        <f t="shared" si="2369"/>
        <v>0</v>
      </c>
      <c r="HLT1340" s="62">
        <f t="shared" si="2369"/>
        <v>2000000</v>
      </c>
      <c r="HLU1340" s="62">
        <f t="shared" si="2369"/>
        <v>0</v>
      </c>
      <c r="HLV1340" s="62">
        <f t="shared" si="2369"/>
        <v>0</v>
      </c>
      <c r="HLW1340" s="62">
        <f t="shared" si="2369"/>
        <v>2000000</v>
      </c>
      <c r="HLX1340" s="62">
        <f t="shared" si="2369"/>
        <v>2000000</v>
      </c>
      <c r="HMD1340" s="62" t="s">
        <v>197</v>
      </c>
      <c r="HME1340" s="62" t="s">
        <v>1294</v>
      </c>
      <c r="HMF1340" s="62">
        <f t="shared" ref="HMF1340:HMN1340" si="2370">HMF1334</f>
        <v>0</v>
      </c>
      <c r="HMG1340" s="62">
        <f t="shared" si="2370"/>
        <v>0</v>
      </c>
      <c r="HMH1340" s="62">
        <f t="shared" si="2370"/>
        <v>0</v>
      </c>
      <c r="HMI1340" s="62">
        <f t="shared" si="2370"/>
        <v>0</v>
      </c>
      <c r="HMJ1340" s="62">
        <f t="shared" si="2370"/>
        <v>2000000</v>
      </c>
      <c r="HMK1340" s="62">
        <f t="shared" si="2370"/>
        <v>0</v>
      </c>
      <c r="HML1340" s="62">
        <f t="shared" si="2370"/>
        <v>0</v>
      </c>
      <c r="HMM1340" s="62">
        <f t="shared" si="2370"/>
        <v>2000000</v>
      </c>
      <c r="HMN1340" s="62">
        <f t="shared" si="2370"/>
        <v>2000000</v>
      </c>
      <c r="HMT1340" s="62" t="s">
        <v>197</v>
      </c>
      <c r="HMU1340" s="62" t="s">
        <v>1294</v>
      </c>
      <c r="HMV1340" s="62">
        <f t="shared" ref="HMV1340:HND1340" si="2371">HMV1334</f>
        <v>0</v>
      </c>
      <c r="HMW1340" s="62">
        <f t="shared" si="2371"/>
        <v>0</v>
      </c>
      <c r="HMX1340" s="62">
        <f t="shared" si="2371"/>
        <v>0</v>
      </c>
      <c r="HMY1340" s="62">
        <f t="shared" si="2371"/>
        <v>0</v>
      </c>
      <c r="HMZ1340" s="62">
        <f t="shared" si="2371"/>
        <v>2000000</v>
      </c>
      <c r="HNA1340" s="62">
        <f t="shared" si="2371"/>
        <v>0</v>
      </c>
      <c r="HNB1340" s="62">
        <f t="shared" si="2371"/>
        <v>0</v>
      </c>
      <c r="HNC1340" s="62">
        <f t="shared" si="2371"/>
        <v>2000000</v>
      </c>
      <c r="HND1340" s="62">
        <f t="shared" si="2371"/>
        <v>2000000</v>
      </c>
      <c r="HNJ1340" s="62" t="s">
        <v>197</v>
      </c>
      <c r="HNK1340" s="62" t="s">
        <v>1294</v>
      </c>
      <c r="HNL1340" s="62">
        <f t="shared" ref="HNL1340:HNT1340" si="2372">HNL1334</f>
        <v>0</v>
      </c>
      <c r="HNM1340" s="62">
        <f t="shared" si="2372"/>
        <v>0</v>
      </c>
      <c r="HNN1340" s="62">
        <f t="shared" si="2372"/>
        <v>0</v>
      </c>
      <c r="HNO1340" s="62">
        <f t="shared" si="2372"/>
        <v>0</v>
      </c>
      <c r="HNP1340" s="62">
        <f t="shared" si="2372"/>
        <v>2000000</v>
      </c>
      <c r="HNQ1340" s="62">
        <f t="shared" si="2372"/>
        <v>0</v>
      </c>
      <c r="HNR1340" s="62">
        <f t="shared" si="2372"/>
        <v>0</v>
      </c>
      <c r="HNS1340" s="62">
        <f t="shared" si="2372"/>
        <v>2000000</v>
      </c>
      <c r="HNT1340" s="62">
        <f t="shared" si="2372"/>
        <v>2000000</v>
      </c>
      <c r="HNZ1340" s="62" t="s">
        <v>197</v>
      </c>
      <c r="HOA1340" s="62" t="s">
        <v>1294</v>
      </c>
      <c r="HOB1340" s="62">
        <f t="shared" ref="HOB1340:HOJ1340" si="2373">HOB1334</f>
        <v>0</v>
      </c>
      <c r="HOC1340" s="62">
        <f t="shared" si="2373"/>
        <v>0</v>
      </c>
      <c r="HOD1340" s="62">
        <f t="shared" si="2373"/>
        <v>0</v>
      </c>
      <c r="HOE1340" s="62">
        <f t="shared" si="2373"/>
        <v>0</v>
      </c>
      <c r="HOF1340" s="62">
        <f t="shared" si="2373"/>
        <v>2000000</v>
      </c>
      <c r="HOG1340" s="62">
        <f t="shared" si="2373"/>
        <v>0</v>
      </c>
      <c r="HOH1340" s="62">
        <f t="shared" si="2373"/>
        <v>0</v>
      </c>
      <c r="HOI1340" s="62">
        <f t="shared" si="2373"/>
        <v>2000000</v>
      </c>
      <c r="HOJ1340" s="62">
        <f t="shared" si="2373"/>
        <v>2000000</v>
      </c>
      <c r="HOP1340" s="62" t="s">
        <v>197</v>
      </c>
      <c r="HOQ1340" s="62" t="s">
        <v>1294</v>
      </c>
      <c r="HOR1340" s="62">
        <f t="shared" ref="HOR1340:HOZ1340" si="2374">HOR1334</f>
        <v>0</v>
      </c>
      <c r="HOS1340" s="62">
        <f t="shared" si="2374"/>
        <v>0</v>
      </c>
      <c r="HOT1340" s="62">
        <f t="shared" si="2374"/>
        <v>0</v>
      </c>
      <c r="HOU1340" s="62">
        <f t="shared" si="2374"/>
        <v>0</v>
      </c>
      <c r="HOV1340" s="62">
        <f t="shared" si="2374"/>
        <v>2000000</v>
      </c>
      <c r="HOW1340" s="62">
        <f t="shared" si="2374"/>
        <v>0</v>
      </c>
      <c r="HOX1340" s="62">
        <f t="shared" si="2374"/>
        <v>0</v>
      </c>
      <c r="HOY1340" s="62">
        <f t="shared" si="2374"/>
        <v>2000000</v>
      </c>
      <c r="HOZ1340" s="62">
        <f t="shared" si="2374"/>
        <v>2000000</v>
      </c>
      <c r="HPF1340" s="62" t="s">
        <v>197</v>
      </c>
      <c r="HPG1340" s="62" t="s">
        <v>1294</v>
      </c>
      <c r="HPH1340" s="62">
        <f t="shared" ref="HPH1340:HPP1340" si="2375">HPH1334</f>
        <v>0</v>
      </c>
      <c r="HPI1340" s="62">
        <f t="shared" si="2375"/>
        <v>0</v>
      </c>
      <c r="HPJ1340" s="62">
        <f t="shared" si="2375"/>
        <v>0</v>
      </c>
      <c r="HPK1340" s="62">
        <f t="shared" si="2375"/>
        <v>0</v>
      </c>
      <c r="HPL1340" s="62">
        <f t="shared" si="2375"/>
        <v>2000000</v>
      </c>
      <c r="HPM1340" s="62">
        <f t="shared" si="2375"/>
        <v>0</v>
      </c>
      <c r="HPN1340" s="62">
        <f t="shared" si="2375"/>
        <v>0</v>
      </c>
      <c r="HPO1340" s="62">
        <f t="shared" si="2375"/>
        <v>2000000</v>
      </c>
      <c r="HPP1340" s="62">
        <f t="shared" si="2375"/>
        <v>2000000</v>
      </c>
      <c r="HPV1340" s="62" t="s">
        <v>197</v>
      </c>
      <c r="HPW1340" s="62" t="s">
        <v>1294</v>
      </c>
      <c r="HPX1340" s="62">
        <f t="shared" ref="HPX1340:HQF1340" si="2376">HPX1334</f>
        <v>0</v>
      </c>
      <c r="HPY1340" s="62">
        <f t="shared" si="2376"/>
        <v>0</v>
      </c>
      <c r="HPZ1340" s="62">
        <f t="shared" si="2376"/>
        <v>0</v>
      </c>
      <c r="HQA1340" s="62">
        <f t="shared" si="2376"/>
        <v>0</v>
      </c>
      <c r="HQB1340" s="62">
        <f t="shared" si="2376"/>
        <v>2000000</v>
      </c>
      <c r="HQC1340" s="62">
        <f t="shared" si="2376"/>
        <v>0</v>
      </c>
      <c r="HQD1340" s="62">
        <f t="shared" si="2376"/>
        <v>0</v>
      </c>
      <c r="HQE1340" s="62">
        <f t="shared" si="2376"/>
        <v>2000000</v>
      </c>
      <c r="HQF1340" s="62">
        <f t="shared" si="2376"/>
        <v>2000000</v>
      </c>
      <c r="HQL1340" s="62" t="s">
        <v>197</v>
      </c>
      <c r="HQM1340" s="62" t="s">
        <v>1294</v>
      </c>
      <c r="HQN1340" s="62">
        <f t="shared" ref="HQN1340:HQV1340" si="2377">HQN1334</f>
        <v>0</v>
      </c>
      <c r="HQO1340" s="62">
        <f t="shared" si="2377"/>
        <v>0</v>
      </c>
      <c r="HQP1340" s="62">
        <f t="shared" si="2377"/>
        <v>0</v>
      </c>
      <c r="HQQ1340" s="62">
        <f t="shared" si="2377"/>
        <v>0</v>
      </c>
      <c r="HQR1340" s="62">
        <f t="shared" si="2377"/>
        <v>2000000</v>
      </c>
      <c r="HQS1340" s="62">
        <f t="shared" si="2377"/>
        <v>0</v>
      </c>
      <c r="HQT1340" s="62">
        <f t="shared" si="2377"/>
        <v>0</v>
      </c>
      <c r="HQU1340" s="62">
        <f t="shared" si="2377"/>
        <v>2000000</v>
      </c>
      <c r="HQV1340" s="62">
        <f t="shared" si="2377"/>
        <v>2000000</v>
      </c>
      <c r="HRB1340" s="62" t="s">
        <v>197</v>
      </c>
      <c r="HRC1340" s="62" t="s">
        <v>1294</v>
      </c>
      <c r="HRD1340" s="62">
        <f t="shared" ref="HRD1340:HRL1340" si="2378">HRD1334</f>
        <v>0</v>
      </c>
      <c r="HRE1340" s="62">
        <f t="shared" si="2378"/>
        <v>0</v>
      </c>
      <c r="HRF1340" s="62">
        <f t="shared" si="2378"/>
        <v>0</v>
      </c>
      <c r="HRG1340" s="62">
        <f t="shared" si="2378"/>
        <v>0</v>
      </c>
      <c r="HRH1340" s="62">
        <f t="shared" si="2378"/>
        <v>2000000</v>
      </c>
      <c r="HRI1340" s="62">
        <f t="shared" si="2378"/>
        <v>0</v>
      </c>
      <c r="HRJ1340" s="62">
        <f t="shared" si="2378"/>
        <v>0</v>
      </c>
      <c r="HRK1340" s="62">
        <f t="shared" si="2378"/>
        <v>2000000</v>
      </c>
      <c r="HRL1340" s="62">
        <f t="shared" si="2378"/>
        <v>2000000</v>
      </c>
      <c r="HRR1340" s="62" t="s">
        <v>197</v>
      </c>
      <c r="HRS1340" s="62" t="s">
        <v>1294</v>
      </c>
      <c r="HRT1340" s="62">
        <f t="shared" ref="HRT1340:HSB1340" si="2379">HRT1334</f>
        <v>0</v>
      </c>
      <c r="HRU1340" s="62">
        <f t="shared" si="2379"/>
        <v>0</v>
      </c>
      <c r="HRV1340" s="62">
        <f t="shared" si="2379"/>
        <v>0</v>
      </c>
      <c r="HRW1340" s="62">
        <f t="shared" si="2379"/>
        <v>0</v>
      </c>
      <c r="HRX1340" s="62">
        <f t="shared" si="2379"/>
        <v>2000000</v>
      </c>
      <c r="HRY1340" s="62">
        <f t="shared" si="2379"/>
        <v>0</v>
      </c>
      <c r="HRZ1340" s="62">
        <f t="shared" si="2379"/>
        <v>0</v>
      </c>
      <c r="HSA1340" s="62">
        <f t="shared" si="2379"/>
        <v>2000000</v>
      </c>
      <c r="HSB1340" s="62">
        <f t="shared" si="2379"/>
        <v>2000000</v>
      </c>
      <c r="HSH1340" s="62" t="s">
        <v>197</v>
      </c>
      <c r="HSI1340" s="62" t="s">
        <v>1294</v>
      </c>
      <c r="HSJ1340" s="62">
        <f t="shared" ref="HSJ1340:HSR1340" si="2380">HSJ1334</f>
        <v>0</v>
      </c>
      <c r="HSK1340" s="62">
        <f t="shared" si="2380"/>
        <v>0</v>
      </c>
      <c r="HSL1340" s="62">
        <f t="shared" si="2380"/>
        <v>0</v>
      </c>
      <c r="HSM1340" s="62">
        <f t="shared" si="2380"/>
        <v>0</v>
      </c>
      <c r="HSN1340" s="62">
        <f t="shared" si="2380"/>
        <v>2000000</v>
      </c>
      <c r="HSO1340" s="62">
        <f t="shared" si="2380"/>
        <v>0</v>
      </c>
      <c r="HSP1340" s="62">
        <f t="shared" si="2380"/>
        <v>0</v>
      </c>
      <c r="HSQ1340" s="62">
        <f t="shared" si="2380"/>
        <v>2000000</v>
      </c>
      <c r="HSR1340" s="62">
        <f t="shared" si="2380"/>
        <v>2000000</v>
      </c>
      <c r="HSX1340" s="62" t="s">
        <v>197</v>
      </c>
      <c r="HSY1340" s="62" t="s">
        <v>1294</v>
      </c>
      <c r="HSZ1340" s="62">
        <f t="shared" ref="HSZ1340:HTH1340" si="2381">HSZ1334</f>
        <v>0</v>
      </c>
      <c r="HTA1340" s="62">
        <f t="shared" si="2381"/>
        <v>0</v>
      </c>
      <c r="HTB1340" s="62">
        <f t="shared" si="2381"/>
        <v>0</v>
      </c>
      <c r="HTC1340" s="62">
        <f t="shared" si="2381"/>
        <v>0</v>
      </c>
      <c r="HTD1340" s="62">
        <f t="shared" si="2381"/>
        <v>2000000</v>
      </c>
      <c r="HTE1340" s="62">
        <f t="shared" si="2381"/>
        <v>0</v>
      </c>
      <c r="HTF1340" s="62">
        <f t="shared" si="2381"/>
        <v>0</v>
      </c>
      <c r="HTG1340" s="62">
        <f t="shared" si="2381"/>
        <v>2000000</v>
      </c>
      <c r="HTH1340" s="62">
        <f t="shared" si="2381"/>
        <v>2000000</v>
      </c>
      <c r="HTN1340" s="62" t="s">
        <v>197</v>
      </c>
      <c r="HTO1340" s="62" t="s">
        <v>1294</v>
      </c>
      <c r="HTP1340" s="62">
        <f t="shared" ref="HTP1340:HTX1340" si="2382">HTP1334</f>
        <v>0</v>
      </c>
      <c r="HTQ1340" s="62">
        <f t="shared" si="2382"/>
        <v>0</v>
      </c>
      <c r="HTR1340" s="62">
        <f t="shared" si="2382"/>
        <v>0</v>
      </c>
      <c r="HTS1340" s="62">
        <f t="shared" si="2382"/>
        <v>0</v>
      </c>
      <c r="HTT1340" s="62">
        <f t="shared" si="2382"/>
        <v>2000000</v>
      </c>
      <c r="HTU1340" s="62">
        <f t="shared" si="2382"/>
        <v>0</v>
      </c>
      <c r="HTV1340" s="62">
        <f t="shared" si="2382"/>
        <v>0</v>
      </c>
      <c r="HTW1340" s="62">
        <f t="shared" si="2382"/>
        <v>2000000</v>
      </c>
      <c r="HTX1340" s="62">
        <f t="shared" si="2382"/>
        <v>2000000</v>
      </c>
      <c r="HUD1340" s="62" t="s">
        <v>197</v>
      </c>
      <c r="HUE1340" s="62" t="s">
        <v>1294</v>
      </c>
      <c r="HUF1340" s="62">
        <f t="shared" ref="HUF1340:HUN1340" si="2383">HUF1334</f>
        <v>0</v>
      </c>
      <c r="HUG1340" s="62">
        <f t="shared" si="2383"/>
        <v>0</v>
      </c>
      <c r="HUH1340" s="62">
        <f t="shared" si="2383"/>
        <v>0</v>
      </c>
      <c r="HUI1340" s="62">
        <f t="shared" si="2383"/>
        <v>0</v>
      </c>
      <c r="HUJ1340" s="62">
        <f t="shared" si="2383"/>
        <v>2000000</v>
      </c>
      <c r="HUK1340" s="62">
        <f t="shared" si="2383"/>
        <v>0</v>
      </c>
      <c r="HUL1340" s="62">
        <f t="shared" si="2383"/>
        <v>0</v>
      </c>
      <c r="HUM1340" s="62">
        <f t="shared" si="2383"/>
        <v>2000000</v>
      </c>
      <c r="HUN1340" s="62">
        <f t="shared" si="2383"/>
        <v>2000000</v>
      </c>
      <c r="HUT1340" s="62" t="s">
        <v>197</v>
      </c>
      <c r="HUU1340" s="62" t="s">
        <v>1294</v>
      </c>
      <c r="HUV1340" s="62">
        <f t="shared" ref="HUV1340:HVD1340" si="2384">HUV1334</f>
        <v>0</v>
      </c>
      <c r="HUW1340" s="62">
        <f t="shared" si="2384"/>
        <v>0</v>
      </c>
      <c r="HUX1340" s="62">
        <f t="shared" si="2384"/>
        <v>0</v>
      </c>
      <c r="HUY1340" s="62">
        <f t="shared" si="2384"/>
        <v>0</v>
      </c>
      <c r="HUZ1340" s="62">
        <f t="shared" si="2384"/>
        <v>2000000</v>
      </c>
      <c r="HVA1340" s="62">
        <f t="shared" si="2384"/>
        <v>0</v>
      </c>
      <c r="HVB1340" s="62">
        <f t="shared" si="2384"/>
        <v>0</v>
      </c>
      <c r="HVC1340" s="62">
        <f t="shared" si="2384"/>
        <v>2000000</v>
      </c>
      <c r="HVD1340" s="62">
        <f t="shared" si="2384"/>
        <v>2000000</v>
      </c>
      <c r="HVJ1340" s="62" t="s">
        <v>197</v>
      </c>
      <c r="HVK1340" s="62" t="s">
        <v>1294</v>
      </c>
      <c r="HVL1340" s="62">
        <f t="shared" ref="HVL1340:HVT1340" si="2385">HVL1334</f>
        <v>0</v>
      </c>
      <c r="HVM1340" s="62">
        <f t="shared" si="2385"/>
        <v>0</v>
      </c>
      <c r="HVN1340" s="62">
        <f t="shared" si="2385"/>
        <v>0</v>
      </c>
      <c r="HVO1340" s="62">
        <f t="shared" si="2385"/>
        <v>0</v>
      </c>
      <c r="HVP1340" s="62">
        <f t="shared" si="2385"/>
        <v>2000000</v>
      </c>
      <c r="HVQ1340" s="62">
        <f t="shared" si="2385"/>
        <v>0</v>
      </c>
      <c r="HVR1340" s="62">
        <f t="shared" si="2385"/>
        <v>0</v>
      </c>
      <c r="HVS1340" s="62">
        <f t="shared" si="2385"/>
        <v>2000000</v>
      </c>
      <c r="HVT1340" s="62">
        <f t="shared" si="2385"/>
        <v>2000000</v>
      </c>
      <c r="HVZ1340" s="62" t="s">
        <v>197</v>
      </c>
      <c r="HWA1340" s="62" t="s">
        <v>1294</v>
      </c>
      <c r="HWB1340" s="62">
        <f t="shared" ref="HWB1340:HWJ1340" si="2386">HWB1334</f>
        <v>0</v>
      </c>
      <c r="HWC1340" s="62">
        <f t="shared" si="2386"/>
        <v>0</v>
      </c>
      <c r="HWD1340" s="62">
        <f t="shared" si="2386"/>
        <v>0</v>
      </c>
      <c r="HWE1340" s="62">
        <f t="shared" si="2386"/>
        <v>0</v>
      </c>
      <c r="HWF1340" s="62">
        <f t="shared" si="2386"/>
        <v>2000000</v>
      </c>
      <c r="HWG1340" s="62">
        <f t="shared" si="2386"/>
        <v>0</v>
      </c>
      <c r="HWH1340" s="62">
        <f t="shared" si="2386"/>
        <v>0</v>
      </c>
      <c r="HWI1340" s="62">
        <f t="shared" si="2386"/>
        <v>2000000</v>
      </c>
      <c r="HWJ1340" s="62">
        <f t="shared" si="2386"/>
        <v>2000000</v>
      </c>
      <c r="HWP1340" s="62" t="s">
        <v>197</v>
      </c>
      <c r="HWQ1340" s="62" t="s">
        <v>1294</v>
      </c>
      <c r="HWR1340" s="62">
        <f t="shared" ref="HWR1340:HWZ1340" si="2387">HWR1334</f>
        <v>0</v>
      </c>
      <c r="HWS1340" s="62">
        <f t="shared" si="2387"/>
        <v>0</v>
      </c>
      <c r="HWT1340" s="62">
        <f t="shared" si="2387"/>
        <v>0</v>
      </c>
      <c r="HWU1340" s="62">
        <f t="shared" si="2387"/>
        <v>0</v>
      </c>
      <c r="HWV1340" s="62">
        <f t="shared" si="2387"/>
        <v>2000000</v>
      </c>
      <c r="HWW1340" s="62">
        <f t="shared" si="2387"/>
        <v>0</v>
      </c>
      <c r="HWX1340" s="62">
        <f t="shared" si="2387"/>
        <v>0</v>
      </c>
      <c r="HWY1340" s="62">
        <f t="shared" si="2387"/>
        <v>2000000</v>
      </c>
      <c r="HWZ1340" s="62">
        <f t="shared" si="2387"/>
        <v>2000000</v>
      </c>
      <c r="HXF1340" s="62" t="s">
        <v>197</v>
      </c>
      <c r="HXG1340" s="62" t="s">
        <v>1294</v>
      </c>
      <c r="HXH1340" s="62">
        <f t="shared" ref="HXH1340:HXP1340" si="2388">HXH1334</f>
        <v>0</v>
      </c>
      <c r="HXI1340" s="62">
        <f t="shared" si="2388"/>
        <v>0</v>
      </c>
      <c r="HXJ1340" s="62">
        <f t="shared" si="2388"/>
        <v>0</v>
      </c>
      <c r="HXK1340" s="62">
        <f t="shared" si="2388"/>
        <v>0</v>
      </c>
      <c r="HXL1340" s="62">
        <f t="shared" si="2388"/>
        <v>2000000</v>
      </c>
      <c r="HXM1340" s="62">
        <f t="shared" si="2388"/>
        <v>0</v>
      </c>
      <c r="HXN1340" s="62">
        <f t="shared" si="2388"/>
        <v>0</v>
      </c>
      <c r="HXO1340" s="62">
        <f t="shared" si="2388"/>
        <v>2000000</v>
      </c>
      <c r="HXP1340" s="62">
        <f t="shared" si="2388"/>
        <v>2000000</v>
      </c>
      <c r="HXV1340" s="62" t="s">
        <v>197</v>
      </c>
      <c r="HXW1340" s="62" t="s">
        <v>1294</v>
      </c>
      <c r="HXX1340" s="62">
        <f t="shared" ref="HXX1340:HYF1340" si="2389">HXX1334</f>
        <v>0</v>
      </c>
      <c r="HXY1340" s="62">
        <f t="shared" si="2389"/>
        <v>0</v>
      </c>
      <c r="HXZ1340" s="62">
        <f t="shared" si="2389"/>
        <v>0</v>
      </c>
      <c r="HYA1340" s="62">
        <f t="shared" si="2389"/>
        <v>0</v>
      </c>
      <c r="HYB1340" s="62">
        <f t="shared" si="2389"/>
        <v>2000000</v>
      </c>
      <c r="HYC1340" s="62">
        <f t="shared" si="2389"/>
        <v>0</v>
      </c>
      <c r="HYD1340" s="62">
        <f t="shared" si="2389"/>
        <v>0</v>
      </c>
      <c r="HYE1340" s="62">
        <f t="shared" si="2389"/>
        <v>2000000</v>
      </c>
      <c r="HYF1340" s="62">
        <f t="shared" si="2389"/>
        <v>2000000</v>
      </c>
      <c r="HYL1340" s="62" t="s">
        <v>197</v>
      </c>
      <c r="HYM1340" s="62" t="s">
        <v>1294</v>
      </c>
      <c r="HYN1340" s="62">
        <f t="shared" ref="HYN1340:HYV1340" si="2390">HYN1334</f>
        <v>0</v>
      </c>
      <c r="HYO1340" s="62">
        <f t="shared" si="2390"/>
        <v>0</v>
      </c>
      <c r="HYP1340" s="62">
        <f t="shared" si="2390"/>
        <v>0</v>
      </c>
      <c r="HYQ1340" s="62">
        <f t="shared" si="2390"/>
        <v>0</v>
      </c>
      <c r="HYR1340" s="62">
        <f t="shared" si="2390"/>
        <v>2000000</v>
      </c>
      <c r="HYS1340" s="62">
        <f t="shared" si="2390"/>
        <v>0</v>
      </c>
      <c r="HYT1340" s="62">
        <f t="shared" si="2390"/>
        <v>0</v>
      </c>
      <c r="HYU1340" s="62">
        <f t="shared" si="2390"/>
        <v>2000000</v>
      </c>
      <c r="HYV1340" s="62">
        <f t="shared" si="2390"/>
        <v>2000000</v>
      </c>
      <c r="HZB1340" s="62" t="s">
        <v>197</v>
      </c>
      <c r="HZC1340" s="62" t="s">
        <v>1294</v>
      </c>
      <c r="HZD1340" s="62">
        <f t="shared" ref="HZD1340:HZL1340" si="2391">HZD1334</f>
        <v>0</v>
      </c>
      <c r="HZE1340" s="62">
        <f t="shared" si="2391"/>
        <v>0</v>
      </c>
      <c r="HZF1340" s="62">
        <f t="shared" si="2391"/>
        <v>0</v>
      </c>
      <c r="HZG1340" s="62">
        <f t="shared" si="2391"/>
        <v>0</v>
      </c>
      <c r="HZH1340" s="62">
        <f t="shared" si="2391"/>
        <v>2000000</v>
      </c>
      <c r="HZI1340" s="62">
        <f t="shared" si="2391"/>
        <v>0</v>
      </c>
      <c r="HZJ1340" s="62">
        <f t="shared" si="2391"/>
        <v>0</v>
      </c>
      <c r="HZK1340" s="62">
        <f t="shared" si="2391"/>
        <v>2000000</v>
      </c>
      <c r="HZL1340" s="62">
        <f t="shared" si="2391"/>
        <v>2000000</v>
      </c>
      <c r="HZR1340" s="62" t="s">
        <v>197</v>
      </c>
      <c r="HZS1340" s="62" t="s">
        <v>1294</v>
      </c>
      <c r="HZT1340" s="62">
        <f t="shared" ref="HZT1340:IAB1340" si="2392">HZT1334</f>
        <v>0</v>
      </c>
      <c r="HZU1340" s="62">
        <f t="shared" si="2392"/>
        <v>0</v>
      </c>
      <c r="HZV1340" s="62">
        <f t="shared" si="2392"/>
        <v>0</v>
      </c>
      <c r="HZW1340" s="62">
        <f t="shared" si="2392"/>
        <v>0</v>
      </c>
      <c r="HZX1340" s="62">
        <f t="shared" si="2392"/>
        <v>2000000</v>
      </c>
      <c r="HZY1340" s="62">
        <f t="shared" si="2392"/>
        <v>0</v>
      </c>
      <c r="HZZ1340" s="62">
        <f t="shared" si="2392"/>
        <v>0</v>
      </c>
      <c r="IAA1340" s="62">
        <f t="shared" si="2392"/>
        <v>2000000</v>
      </c>
      <c r="IAB1340" s="62">
        <f t="shared" si="2392"/>
        <v>2000000</v>
      </c>
      <c r="IAH1340" s="62" t="s">
        <v>197</v>
      </c>
      <c r="IAI1340" s="62" t="s">
        <v>1294</v>
      </c>
      <c r="IAJ1340" s="62">
        <f t="shared" ref="IAJ1340:IAR1340" si="2393">IAJ1334</f>
        <v>0</v>
      </c>
      <c r="IAK1340" s="62">
        <f t="shared" si="2393"/>
        <v>0</v>
      </c>
      <c r="IAL1340" s="62">
        <f t="shared" si="2393"/>
        <v>0</v>
      </c>
      <c r="IAM1340" s="62">
        <f t="shared" si="2393"/>
        <v>0</v>
      </c>
      <c r="IAN1340" s="62">
        <f t="shared" si="2393"/>
        <v>2000000</v>
      </c>
      <c r="IAO1340" s="62">
        <f t="shared" si="2393"/>
        <v>0</v>
      </c>
      <c r="IAP1340" s="62">
        <f t="shared" si="2393"/>
        <v>0</v>
      </c>
      <c r="IAQ1340" s="62">
        <f t="shared" si="2393"/>
        <v>2000000</v>
      </c>
      <c r="IAR1340" s="62">
        <f t="shared" si="2393"/>
        <v>2000000</v>
      </c>
      <c r="IAX1340" s="62" t="s">
        <v>197</v>
      </c>
      <c r="IAY1340" s="62" t="s">
        <v>1294</v>
      </c>
      <c r="IAZ1340" s="62">
        <f>IAZ1334</f>
        <v>0</v>
      </c>
      <c r="IBA1340" s="62">
        <f>IBA1334</f>
        <v>0</v>
      </c>
      <c r="IBB1340" s="62">
        <f>IBB1334</f>
        <v>0</v>
      </c>
      <c r="IBC1340" s="62">
        <f>IBC1334</f>
        <v>0</v>
      </c>
      <c r="IBD1340" s="62">
        <f>IBD1334</f>
        <v>2000000</v>
      </c>
      <c r="IBE1340" s="62">
        <f>IBE1334</f>
        <v>0</v>
      </c>
      <c r="IBF1340" s="62">
        <f>IBF1334</f>
        <v>0</v>
      </c>
      <c r="IBG1340" s="62">
        <f>IBG1334</f>
        <v>2000000</v>
      </c>
      <c r="IBH1340" s="62">
        <f>IBH1334</f>
        <v>2000000</v>
      </c>
      <c r="IBN1340" s="62" t="s">
        <v>197</v>
      </c>
      <c r="IBO1340" s="62" t="s">
        <v>1294</v>
      </c>
      <c r="IBP1340" s="62">
        <f t="shared" ref="IBP1340:IBX1340" si="2394">IBP1334</f>
        <v>0</v>
      </c>
      <c r="IBQ1340" s="62">
        <f t="shared" si="2394"/>
        <v>0</v>
      </c>
      <c r="IBR1340" s="62">
        <f t="shared" si="2394"/>
        <v>0</v>
      </c>
      <c r="IBS1340" s="62">
        <f t="shared" si="2394"/>
        <v>0</v>
      </c>
      <c r="IBT1340" s="62">
        <f t="shared" si="2394"/>
        <v>2000000</v>
      </c>
      <c r="IBU1340" s="62">
        <f t="shared" si="2394"/>
        <v>0</v>
      </c>
      <c r="IBV1340" s="62">
        <f t="shared" si="2394"/>
        <v>0</v>
      </c>
      <c r="IBW1340" s="62">
        <f t="shared" si="2394"/>
        <v>2000000</v>
      </c>
      <c r="IBX1340" s="62">
        <f t="shared" si="2394"/>
        <v>2000000</v>
      </c>
      <c r="ICD1340" s="62" t="s">
        <v>197</v>
      </c>
      <c r="ICE1340" s="62" t="s">
        <v>1294</v>
      </c>
      <c r="ICF1340" s="62">
        <f t="shared" ref="ICF1340:ICN1340" si="2395">ICF1334</f>
        <v>0</v>
      </c>
      <c r="ICG1340" s="62">
        <f t="shared" si="2395"/>
        <v>0</v>
      </c>
      <c r="ICH1340" s="62">
        <f t="shared" si="2395"/>
        <v>0</v>
      </c>
      <c r="ICI1340" s="62">
        <f t="shared" si="2395"/>
        <v>0</v>
      </c>
      <c r="ICJ1340" s="62">
        <f t="shared" si="2395"/>
        <v>2000000</v>
      </c>
      <c r="ICK1340" s="62">
        <f t="shared" si="2395"/>
        <v>0</v>
      </c>
      <c r="ICL1340" s="62">
        <f t="shared" si="2395"/>
        <v>0</v>
      </c>
      <c r="ICM1340" s="62">
        <f t="shared" si="2395"/>
        <v>2000000</v>
      </c>
      <c r="ICN1340" s="62">
        <f t="shared" si="2395"/>
        <v>2000000</v>
      </c>
      <c r="ICT1340" s="62" t="s">
        <v>197</v>
      </c>
      <c r="ICU1340" s="62" t="s">
        <v>1294</v>
      </c>
      <c r="ICV1340" s="62">
        <f t="shared" ref="ICV1340:IDD1340" si="2396">ICV1334</f>
        <v>0</v>
      </c>
      <c r="ICW1340" s="62">
        <f t="shared" si="2396"/>
        <v>0</v>
      </c>
      <c r="ICX1340" s="62">
        <f t="shared" si="2396"/>
        <v>0</v>
      </c>
      <c r="ICY1340" s="62">
        <f t="shared" si="2396"/>
        <v>0</v>
      </c>
      <c r="ICZ1340" s="62">
        <f t="shared" si="2396"/>
        <v>2000000</v>
      </c>
      <c r="IDA1340" s="62">
        <f t="shared" si="2396"/>
        <v>0</v>
      </c>
      <c r="IDB1340" s="62">
        <f t="shared" si="2396"/>
        <v>0</v>
      </c>
      <c r="IDC1340" s="62">
        <f t="shared" si="2396"/>
        <v>2000000</v>
      </c>
      <c r="IDD1340" s="62">
        <f t="shared" si="2396"/>
        <v>2000000</v>
      </c>
      <c r="IDJ1340" s="62" t="s">
        <v>197</v>
      </c>
      <c r="IDK1340" s="62" t="s">
        <v>1294</v>
      </c>
      <c r="IDL1340" s="62">
        <f t="shared" ref="IDL1340:IDT1340" si="2397">IDL1334</f>
        <v>0</v>
      </c>
      <c r="IDM1340" s="62">
        <f t="shared" si="2397"/>
        <v>0</v>
      </c>
      <c r="IDN1340" s="62">
        <f t="shared" si="2397"/>
        <v>0</v>
      </c>
      <c r="IDO1340" s="62">
        <f t="shared" si="2397"/>
        <v>0</v>
      </c>
      <c r="IDP1340" s="62">
        <f t="shared" si="2397"/>
        <v>2000000</v>
      </c>
      <c r="IDQ1340" s="62">
        <f t="shared" si="2397"/>
        <v>0</v>
      </c>
      <c r="IDR1340" s="62">
        <f t="shared" si="2397"/>
        <v>0</v>
      </c>
      <c r="IDS1340" s="62">
        <f t="shared" si="2397"/>
        <v>2000000</v>
      </c>
      <c r="IDT1340" s="62">
        <f t="shared" si="2397"/>
        <v>2000000</v>
      </c>
      <c r="IDZ1340" s="62" t="s">
        <v>197</v>
      </c>
      <c r="IEA1340" s="62" t="s">
        <v>1294</v>
      </c>
      <c r="IEB1340" s="62">
        <f t="shared" ref="IEB1340:IEJ1340" si="2398">IEB1334</f>
        <v>0</v>
      </c>
      <c r="IEC1340" s="62">
        <f t="shared" si="2398"/>
        <v>0</v>
      </c>
      <c r="IED1340" s="62">
        <f t="shared" si="2398"/>
        <v>0</v>
      </c>
      <c r="IEE1340" s="62">
        <f t="shared" si="2398"/>
        <v>0</v>
      </c>
      <c r="IEF1340" s="62">
        <f t="shared" si="2398"/>
        <v>2000000</v>
      </c>
      <c r="IEG1340" s="62">
        <f t="shared" si="2398"/>
        <v>0</v>
      </c>
      <c r="IEH1340" s="62">
        <f t="shared" si="2398"/>
        <v>0</v>
      </c>
      <c r="IEI1340" s="62">
        <f t="shared" si="2398"/>
        <v>2000000</v>
      </c>
      <c r="IEJ1340" s="62">
        <f t="shared" si="2398"/>
        <v>2000000</v>
      </c>
      <c r="IEP1340" s="62" t="s">
        <v>197</v>
      </c>
      <c r="IEQ1340" s="62" t="s">
        <v>1294</v>
      </c>
      <c r="IER1340" s="62">
        <f t="shared" ref="IER1340:IEZ1340" si="2399">IER1334</f>
        <v>0</v>
      </c>
      <c r="IES1340" s="62">
        <f t="shared" si="2399"/>
        <v>0</v>
      </c>
      <c r="IET1340" s="62">
        <f t="shared" si="2399"/>
        <v>0</v>
      </c>
      <c r="IEU1340" s="62">
        <f t="shared" si="2399"/>
        <v>0</v>
      </c>
      <c r="IEV1340" s="62">
        <f t="shared" si="2399"/>
        <v>2000000</v>
      </c>
      <c r="IEW1340" s="62">
        <f t="shared" si="2399"/>
        <v>0</v>
      </c>
      <c r="IEX1340" s="62">
        <f t="shared" si="2399"/>
        <v>0</v>
      </c>
      <c r="IEY1340" s="62">
        <f t="shared" si="2399"/>
        <v>2000000</v>
      </c>
      <c r="IEZ1340" s="62">
        <f t="shared" si="2399"/>
        <v>2000000</v>
      </c>
      <c r="IFF1340" s="62" t="s">
        <v>197</v>
      </c>
      <c r="IFG1340" s="62" t="s">
        <v>1294</v>
      </c>
      <c r="IFH1340" s="62">
        <f t="shared" ref="IFH1340:IFP1340" si="2400">IFH1334</f>
        <v>0</v>
      </c>
      <c r="IFI1340" s="62">
        <f t="shared" si="2400"/>
        <v>0</v>
      </c>
      <c r="IFJ1340" s="62">
        <f t="shared" si="2400"/>
        <v>0</v>
      </c>
      <c r="IFK1340" s="62">
        <f t="shared" si="2400"/>
        <v>0</v>
      </c>
      <c r="IFL1340" s="62">
        <f t="shared" si="2400"/>
        <v>2000000</v>
      </c>
      <c r="IFM1340" s="62">
        <f t="shared" si="2400"/>
        <v>0</v>
      </c>
      <c r="IFN1340" s="62">
        <f t="shared" si="2400"/>
        <v>0</v>
      </c>
      <c r="IFO1340" s="62">
        <f t="shared" si="2400"/>
        <v>2000000</v>
      </c>
      <c r="IFP1340" s="62">
        <f t="shared" si="2400"/>
        <v>2000000</v>
      </c>
      <c r="IFV1340" s="62" t="s">
        <v>197</v>
      </c>
      <c r="IFW1340" s="62" t="s">
        <v>1294</v>
      </c>
      <c r="IFX1340" s="62">
        <f t="shared" ref="IFX1340:IGF1340" si="2401">IFX1334</f>
        <v>0</v>
      </c>
      <c r="IFY1340" s="62">
        <f t="shared" si="2401"/>
        <v>0</v>
      </c>
      <c r="IFZ1340" s="62">
        <f t="shared" si="2401"/>
        <v>0</v>
      </c>
      <c r="IGA1340" s="62">
        <f t="shared" si="2401"/>
        <v>0</v>
      </c>
      <c r="IGB1340" s="62">
        <f t="shared" si="2401"/>
        <v>2000000</v>
      </c>
      <c r="IGC1340" s="62">
        <f t="shared" si="2401"/>
        <v>0</v>
      </c>
      <c r="IGD1340" s="62">
        <f t="shared" si="2401"/>
        <v>0</v>
      </c>
      <c r="IGE1340" s="62">
        <f t="shared" si="2401"/>
        <v>2000000</v>
      </c>
      <c r="IGF1340" s="62">
        <f t="shared" si="2401"/>
        <v>2000000</v>
      </c>
      <c r="IGL1340" s="62" t="s">
        <v>197</v>
      </c>
      <c r="IGM1340" s="62" t="s">
        <v>1294</v>
      </c>
      <c r="IGN1340" s="62">
        <f t="shared" ref="IGN1340:IGV1340" si="2402">IGN1334</f>
        <v>0</v>
      </c>
      <c r="IGO1340" s="62">
        <f t="shared" si="2402"/>
        <v>0</v>
      </c>
      <c r="IGP1340" s="62">
        <f t="shared" si="2402"/>
        <v>0</v>
      </c>
      <c r="IGQ1340" s="62">
        <f t="shared" si="2402"/>
        <v>0</v>
      </c>
      <c r="IGR1340" s="62">
        <f t="shared" si="2402"/>
        <v>2000000</v>
      </c>
      <c r="IGS1340" s="62">
        <f t="shared" si="2402"/>
        <v>0</v>
      </c>
      <c r="IGT1340" s="62">
        <f t="shared" si="2402"/>
        <v>0</v>
      </c>
      <c r="IGU1340" s="62">
        <f t="shared" si="2402"/>
        <v>2000000</v>
      </c>
      <c r="IGV1340" s="62">
        <f t="shared" si="2402"/>
        <v>2000000</v>
      </c>
      <c r="IHB1340" s="62" t="s">
        <v>197</v>
      </c>
      <c r="IHC1340" s="62" t="s">
        <v>1294</v>
      </c>
      <c r="IHD1340" s="62">
        <f t="shared" ref="IHD1340:IHL1340" si="2403">IHD1334</f>
        <v>0</v>
      </c>
      <c r="IHE1340" s="62">
        <f t="shared" si="2403"/>
        <v>0</v>
      </c>
      <c r="IHF1340" s="62">
        <f t="shared" si="2403"/>
        <v>0</v>
      </c>
      <c r="IHG1340" s="62">
        <f t="shared" si="2403"/>
        <v>0</v>
      </c>
      <c r="IHH1340" s="62">
        <f t="shared" si="2403"/>
        <v>2000000</v>
      </c>
      <c r="IHI1340" s="62">
        <f t="shared" si="2403"/>
        <v>0</v>
      </c>
      <c r="IHJ1340" s="62">
        <f t="shared" si="2403"/>
        <v>0</v>
      </c>
      <c r="IHK1340" s="62">
        <f t="shared" si="2403"/>
        <v>2000000</v>
      </c>
      <c r="IHL1340" s="62">
        <f t="shared" si="2403"/>
        <v>2000000</v>
      </c>
      <c r="IHR1340" s="62" t="s">
        <v>197</v>
      </c>
      <c r="IHS1340" s="62" t="s">
        <v>1294</v>
      </c>
      <c r="IHT1340" s="62">
        <f t="shared" ref="IHT1340:IIB1340" si="2404">IHT1334</f>
        <v>0</v>
      </c>
      <c r="IHU1340" s="62">
        <f t="shared" si="2404"/>
        <v>0</v>
      </c>
      <c r="IHV1340" s="62">
        <f t="shared" si="2404"/>
        <v>0</v>
      </c>
      <c r="IHW1340" s="62">
        <f t="shared" si="2404"/>
        <v>0</v>
      </c>
      <c r="IHX1340" s="62">
        <f t="shared" si="2404"/>
        <v>2000000</v>
      </c>
      <c r="IHY1340" s="62">
        <f t="shared" si="2404"/>
        <v>0</v>
      </c>
      <c r="IHZ1340" s="62">
        <f t="shared" si="2404"/>
        <v>0</v>
      </c>
      <c r="IIA1340" s="62">
        <f t="shared" si="2404"/>
        <v>2000000</v>
      </c>
      <c r="IIB1340" s="62">
        <f t="shared" si="2404"/>
        <v>2000000</v>
      </c>
      <c r="IIH1340" s="62" t="s">
        <v>197</v>
      </c>
      <c r="III1340" s="62" t="s">
        <v>1294</v>
      </c>
      <c r="IIJ1340" s="62">
        <f t="shared" ref="IIJ1340:IIR1340" si="2405">IIJ1334</f>
        <v>0</v>
      </c>
      <c r="IIK1340" s="62">
        <f t="shared" si="2405"/>
        <v>0</v>
      </c>
      <c r="IIL1340" s="62">
        <f t="shared" si="2405"/>
        <v>0</v>
      </c>
      <c r="IIM1340" s="62">
        <f t="shared" si="2405"/>
        <v>0</v>
      </c>
      <c r="IIN1340" s="62">
        <f t="shared" si="2405"/>
        <v>2000000</v>
      </c>
      <c r="IIO1340" s="62">
        <f t="shared" si="2405"/>
        <v>0</v>
      </c>
      <c r="IIP1340" s="62">
        <f t="shared" si="2405"/>
        <v>0</v>
      </c>
      <c r="IIQ1340" s="62">
        <f t="shared" si="2405"/>
        <v>2000000</v>
      </c>
      <c r="IIR1340" s="62">
        <f t="shared" si="2405"/>
        <v>2000000</v>
      </c>
      <c r="IIX1340" s="62" t="s">
        <v>197</v>
      </c>
      <c r="IIY1340" s="62" t="s">
        <v>1294</v>
      </c>
      <c r="IIZ1340" s="62">
        <f t="shared" ref="IIZ1340:IJH1340" si="2406">IIZ1334</f>
        <v>0</v>
      </c>
      <c r="IJA1340" s="62">
        <f t="shared" si="2406"/>
        <v>0</v>
      </c>
      <c r="IJB1340" s="62">
        <f t="shared" si="2406"/>
        <v>0</v>
      </c>
      <c r="IJC1340" s="62">
        <f t="shared" si="2406"/>
        <v>0</v>
      </c>
      <c r="IJD1340" s="62">
        <f t="shared" si="2406"/>
        <v>2000000</v>
      </c>
      <c r="IJE1340" s="62">
        <f t="shared" si="2406"/>
        <v>0</v>
      </c>
      <c r="IJF1340" s="62">
        <f t="shared" si="2406"/>
        <v>0</v>
      </c>
      <c r="IJG1340" s="62">
        <f t="shared" si="2406"/>
        <v>2000000</v>
      </c>
      <c r="IJH1340" s="62">
        <f t="shared" si="2406"/>
        <v>2000000</v>
      </c>
      <c r="IJN1340" s="62" t="s">
        <v>197</v>
      </c>
      <c r="IJO1340" s="62" t="s">
        <v>1294</v>
      </c>
      <c r="IJP1340" s="62">
        <f t="shared" ref="IJP1340:IJX1340" si="2407">IJP1334</f>
        <v>0</v>
      </c>
      <c r="IJQ1340" s="62">
        <f t="shared" si="2407"/>
        <v>0</v>
      </c>
      <c r="IJR1340" s="62">
        <f t="shared" si="2407"/>
        <v>0</v>
      </c>
      <c r="IJS1340" s="62">
        <f t="shared" si="2407"/>
        <v>0</v>
      </c>
      <c r="IJT1340" s="62">
        <f t="shared" si="2407"/>
        <v>2000000</v>
      </c>
      <c r="IJU1340" s="62">
        <f t="shared" si="2407"/>
        <v>0</v>
      </c>
      <c r="IJV1340" s="62">
        <f t="shared" si="2407"/>
        <v>0</v>
      </c>
      <c r="IJW1340" s="62">
        <f t="shared" si="2407"/>
        <v>2000000</v>
      </c>
      <c r="IJX1340" s="62">
        <f t="shared" si="2407"/>
        <v>2000000</v>
      </c>
      <c r="IKD1340" s="62" t="s">
        <v>197</v>
      </c>
      <c r="IKE1340" s="62" t="s">
        <v>1294</v>
      </c>
      <c r="IKF1340" s="62">
        <f t="shared" ref="IKF1340:IKN1340" si="2408">IKF1334</f>
        <v>0</v>
      </c>
      <c r="IKG1340" s="62">
        <f t="shared" si="2408"/>
        <v>0</v>
      </c>
      <c r="IKH1340" s="62">
        <f t="shared" si="2408"/>
        <v>0</v>
      </c>
      <c r="IKI1340" s="62">
        <f t="shared" si="2408"/>
        <v>0</v>
      </c>
      <c r="IKJ1340" s="62">
        <f t="shared" si="2408"/>
        <v>2000000</v>
      </c>
      <c r="IKK1340" s="62">
        <f t="shared" si="2408"/>
        <v>0</v>
      </c>
      <c r="IKL1340" s="62">
        <f t="shared" si="2408"/>
        <v>0</v>
      </c>
      <c r="IKM1340" s="62">
        <f t="shared" si="2408"/>
        <v>2000000</v>
      </c>
      <c r="IKN1340" s="62">
        <f t="shared" si="2408"/>
        <v>2000000</v>
      </c>
      <c r="IKT1340" s="62" t="s">
        <v>197</v>
      </c>
      <c r="IKU1340" s="62" t="s">
        <v>1294</v>
      </c>
      <c r="IKV1340" s="62">
        <f t="shared" ref="IKV1340:ILD1340" si="2409">IKV1334</f>
        <v>0</v>
      </c>
      <c r="IKW1340" s="62">
        <f t="shared" si="2409"/>
        <v>0</v>
      </c>
      <c r="IKX1340" s="62">
        <f t="shared" si="2409"/>
        <v>0</v>
      </c>
      <c r="IKY1340" s="62">
        <f t="shared" si="2409"/>
        <v>0</v>
      </c>
      <c r="IKZ1340" s="62">
        <f t="shared" si="2409"/>
        <v>2000000</v>
      </c>
      <c r="ILA1340" s="62">
        <f t="shared" si="2409"/>
        <v>0</v>
      </c>
      <c r="ILB1340" s="62">
        <f t="shared" si="2409"/>
        <v>0</v>
      </c>
      <c r="ILC1340" s="62">
        <f t="shared" si="2409"/>
        <v>2000000</v>
      </c>
      <c r="ILD1340" s="62">
        <f t="shared" si="2409"/>
        <v>2000000</v>
      </c>
      <c r="ILJ1340" s="62" t="s">
        <v>197</v>
      </c>
      <c r="ILK1340" s="62" t="s">
        <v>1294</v>
      </c>
      <c r="ILL1340" s="62">
        <f t="shared" ref="ILL1340:ILT1340" si="2410">ILL1334</f>
        <v>0</v>
      </c>
      <c r="ILM1340" s="62">
        <f t="shared" si="2410"/>
        <v>0</v>
      </c>
      <c r="ILN1340" s="62">
        <f t="shared" si="2410"/>
        <v>0</v>
      </c>
      <c r="ILO1340" s="62">
        <f t="shared" si="2410"/>
        <v>0</v>
      </c>
      <c r="ILP1340" s="62">
        <f t="shared" si="2410"/>
        <v>2000000</v>
      </c>
      <c r="ILQ1340" s="62">
        <f t="shared" si="2410"/>
        <v>0</v>
      </c>
      <c r="ILR1340" s="62">
        <f t="shared" si="2410"/>
        <v>0</v>
      </c>
      <c r="ILS1340" s="62">
        <f t="shared" si="2410"/>
        <v>2000000</v>
      </c>
      <c r="ILT1340" s="62">
        <f t="shared" si="2410"/>
        <v>2000000</v>
      </c>
      <c r="ILZ1340" s="62" t="s">
        <v>197</v>
      </c>
      <c r="IMA1340" s="62" t="s">
        <v>1294</v>
      </c>
      <c r="IMB1340" s="62">
        <f t="shared" ref="IMB1340:IMJ1340" si="2411">IMB1334</f>
        <v>0</v>
      </c>
      <c r="IMC1340" s="62">
        <f t="shared" si="2411"/>
        <v>0</v>
      </c>
      <c r="IMD1340" s="62">
        <f t="shared" si="2411"/>
        <v>0</v>
      </c>
      <c r="IME1340" s="62">
        <f t="shared" si="2411"/>
        <v>0</v>
      </c>
      <c r="IMF1340" s="62">
        <f t="shared" si="2411"/>
        <v>2000000</v>
      </c>
      <c r="IMG1340" s="62">
        <f t="shared" si="2411"/>
        <v>0</v>
      </c>
      <c r="IMH1340" s="62">
        <f t="shared" si="2411"/>
        <v>0</v>
      </c>
      <c r="IMI1340" s="62">
        <f t="shared" si="2411"/>
        <v>2000000</v>
      </c>
      <c r="IMJ1340" s="62">
        <f t="shared" si="2411"/>
        <v>2000000</v>
      </c>
      <c r="IMP1340" s="62" t="s">
        <v>197</v>
      </c>
      <c r="IMQ1340" s="62" t="s">
        <v>1294</v>
      </c>
      <c r="IMR1340" s="62">
        <f t="shared" ref="IMR1340:IMZ1340" si="2412">IMR1334</f>
        <v>0</v>
      </c>
      <c r="IMS1340" s="62">
        <f t="shared" si="2412"/>
        <v>0</v>
      </c>
      <c r="IMT1340" s="62">
        <f t="shared" si="2412"/>
        <v>0</v>
      </c>
      <c r="IMU1340" s="62">
        <f t="shared" si="2412"/>
        <v>0</v>
      </c>
      <c r="IMV1340" s="62">
        <f t="shared" si="2412"/>
        <v>2000000</v>
      </c>
      <c r="IMW1340" s="62">
        <f t="shared" si="2412"/>
        <v>0</v>
      </c>
      <c r="IMX1340" s="62">
        <f t="shared" si="2412"/>
        <v>0</v>
      </c>
      <c r="IMY1340" s="62">
        <f t="shared" si="2412"/>
        <v>2000000</v>
      </c>
      <c r="IMZ1340" s="62">
        <f t="shared" si="2412"/>
        <v>2000000</v>
      </c>
      <c r="INF1340" s="62" t="s">
        <v>197</v>
      </c>
      <c r="ING1340" s="62" t="s">
        <v>1294</v>
      </c>
      <c r="INH1340" s="62">
        <f t="shared" ref="INH1340:INP1340" si="2413">INH1334</f>
        <v>0</v>
      </c>
      <c r="INI1340" s="62">
        <f t="shared" si="2413"/>
        <v>0</v>
      </c>
      <c r="INJ1340" s="62">
        <f t="shared" si="2413"/>
        <v>0</v>
      </c>
      <c r="INK1340" s="62">
        <f t="shared" si="2413"/>
        <v>0</v>
      </c>
      <c r="INL1340" s="62">
        <f t="shared" si="2413"/>
        <v>2000000</v>
      </c>
      <c r="INM1340" s="62">
        <f t="shared" si="2413"/>
        <v>0</v>
      </c>
      <c r="INN1340" s="62">
        <f t="shared" si="2413"/>
        <v>0</v>
      </c>
      <c r="INO1340" s="62">
        <f t="shared" si="2413"/>
        <v>2000000</v>
      </c>
      <c r="INP1340" s="62">
        <f t="shared" si="2413"/>
        <v>2000000</v>
      </c>
      <c r="INV1340" s="62" t="s">
        <v>197</v>
      </c>
      <c r="INW1340" s="62" t="s">
        <v>1294</v>
      </c>
      <c r="INX1340" s="62">
        <f t="shared" ref="INX1340:IOF1340" si="2414">INX1334</f>
        <v>0</v>
      </c>
      <c r="INY1340" s="62">
        <f t="shared" si="2414"/>
        <v>0</v>
      </c>
      <c r="INZ1340" s="62">
        <f t="shared" si="2414"/>
        <v>0</v>
      </c>
      <c r="IOA1340" s="62">
        <f t="shared" si="2414"/>
        <v>0</v>
      </c>
      <c r="IOB1340" s="62">
        <f t="shared" si="2414"/>
        <v>2000000</v>
      </c>
      <c r="IOC1340" s="62">
        <f t="shared" si="2414"/>
        <v>0</v>
      </c>
      <c r="IOD1340" s="62">
        <f t="shared" si="2414"/>
        <v>0</v>
      </c>
      <c r="IOE1340" s="62">
        <f t="shared" si="2414"/>
        <v>2000000</v>
      </c>
      <c r="IOF1340" s="62">
        <f t="shared" si="2414"/>
        <v>2000000</v>
      </c>
      <c r="IOL1340" s="62" t="s">
        <v>197</v>
      </c>
      <c r="IOM1340" s="62" t="s">
        <v>1294</v>
      </c>
      <c r="ION1340" s="62">
        <f t="shared" ref="ION1340:IOV1340" si="2415">ION1334</f>
        <v>0</v>
      </c>
      <c r="IOO1340" s="62">
        <f t="shared" si="2415"/>
        <v>0</v>
      </c>
      <c r="IOP1340" s="62">
        <f t="shared" si="2415"/>
        <v>0</v>
      </c>
      <c r="IOQ1340" s="62">
        <f t="shared" si="2415"/>
        <v>0</v>
      </c>
      <c r="IOR1340" s="62">
        <f t="shared" si="2415"/>
        <v>2000000</v>
      </c>
      <c r="IOS1340" s="62">
        <f t="shared" si="2415"/>
        <v>0</v>
      </c>
      <c r="IOT1340" s="62">
        <f t="shared" si="2415"/>
        <v>0</v>
      </c>
      <c r="IOU1340" s="62">
        <f t="shared" si="2415"/>
        <v>2000000</v>
      </c>
      <c r="IOV1340" s="62">
        <f t="shared" si="2415"/>
        <v>2000000</v>
      </c>
      <c r="IPB1340" s="62" t="s">
        <v>197</v>
      </c>
      <c r="IPC1340" s="62" t="s">
        <v>1294</v>
      </c>
      <c r="IPD1340" s="62">
        <f t="shared" ref="IPD1340:IPL1340" si="2416">IPD1334</f>
        <v>0</v>
      </c>
      <c r="IPE1340" s="62">
        <f t="shared" si="2416"/>
        <v>0</v>
      </c>
      <c r="IPF1340" s="62">
        <f t="shared" si="2416"/>
        <v>0</v>
      </c>
      <c r="IPG1340" s="62">
        <f t="shared" si="2416"/>
        <v>0</v>
      </c>
      <c r="IPH1340" s="62">
        <f t="shared" si="2416"/>
        <v>2000000</v>
      </c>
      <c r="IPI1340" s="62">
        <f t="shared" si="2416"/>
        <v>0</v>
      </c>
      <c r="IPJ1340" s="62">
        <f t="shared" si="2416"/>
        <v>0</v>
      </c>
      <c r="IPK1340" s="62">
        <f t="shared" si="2416"/>
        <v>2000000</v>
      </c>
      <c r="IPL1340" s="62">
        <f t="shared" si="2416"/>
        <v>2000000</v>
      </c>
      <c r="IPR1340" s="62" t="s">
        <v>197</v>
      </c>
      <c r="IPS1340" s="62" t="s">
        <v>1294</v>
      </c>
      <c r="IPT1340" s="62">
        <f t="shared" ref="IPT1340:IQB1340" si="2417">IPT1334</f>
        <v>0</v>
      </c>
      <c r="IPU1340" s="62">
        <f t="shared" si="2417"/>
        <v>0</v>
      </c>
      <c r="IPV1340" s="62">
        <f t="shared" si="2417"/>
        <v>0</v>
      </c>
      <c r="IPW1340" s="62">
        <f t="shared" si="2417"/>
        <v>0</v>
      </c>
      <c r="IPX1340" s="62">
        <f t="shared" si="2417"/>
        <v>2000000</v>
      </c>
      <c r="IPY1340" s="62">
        <f t="shared" si="2417"/>
        <v>0</v>
      </c>
      <c r="IPZ1340" s="62">
        <f t="shared" si="2417"/>
        <v>0</v>
      </c>
      <c r="IQA1340" s="62">
        <f t="shared" si="2417"/>
        <v>2000000</v>
      </c>
      <c r="IQB1340" s="62">
        <f t="shared" si="2417"/>
        <v>2000000</v>
      </c>
      <c r="IQH1340" s="62" t="s">
        <v>197</v>
      </c>
      <c r="IQI1340" s="62" t="s">
        <v>1294</v>
      </c>
      <c r="IQJ1340" s="62">
        <f t="shared" ref="IQJ1340:IQR1340" si="2418">IQJ1334</f>
        <v>0</v>
      </c>
      <c r="IQK1340" s="62">
        <f t="shared" si="2418"/>
        <v>0</v>
      </c>
      <c r="IQL1340" s="62">
        <f t="shared" si="2418"/>
        <v>0</v>
      </c>
      <c r="IQM1340" s="62">
        <f t="shared" si="2418"/>
        <v>0</v>
      </c>
      <c r="IQN1340" s="62">
        <f t="shared" si="2418"/>
        <v>2000000</v>
      </c>
      <c r="IQO1340" s="62">
        <f t="shared" si="2418"/>
        <v>0</v>
      </c>
      <c r="IQP1340" s="62">
        <f t="shared" si="2418"/>
        <v>0</v>
      </c>
      <c r="IQQ1340" s="62">
        <f t="shared" si="2418"/>
        <v>2000000</v>
      </c>
      <c r="IQR1340" s="62">
        <f t="shared" si="2418"/>
        <v>2000000</v>
      </c>
      <c r="IQX1340" s="62" t="s">
        <v>197</v>
      </c>
      <c r="IQY1340" s="62" t="s">
        <v>1294</v>
      </c>
      <c r="IQZ1340" s="62">
        <f t="shared" ref="IQZ1340:IRH1340" si="2419">IQZ1334</f>
        <v>0</v>
      </c>
      <c r="IRA1340" s="62">
        <f t="shared" si="2419"/>
        <v>0</v>
      </c>
      <c r="IRB1340" s="62">
        <f t="shared" si="2419"/>
        <v>0</v>
      </c>
      <c r="IRC1340" s="62">
        <f t="shared" si="2419"/>
        <v>0</v>
      </c>
      <c r="IRD1340" s="62">
        <f t="shared" si="2419"/>
        <v>2000000</v>
      </c>
      <c r="IRE1340" s="62">
        <f t="shared" si="2419"/>
        <v>0</v>
      </c>
      <c r="IRF1340" s="62">
        <f t="shared" si="2419"/>
        <v>0</v>
      </c>
      <c r="IRG1340" s="62">
        <f t="shared" si="2419"/>
        <v>2000000</v>
      </c>
      <c r="IRH1340" s="62">
        <f t="shared" si="2419"/>
        <v>2000000</v>
      </c>
      <c r="IRN1340" s="62" t="s">
        <v>197</v>
      </c>
      <c r="IRO1340" s="62" t="s">
        <v>1294</v>
      </c>
      <c r="IRP1340" s="62">
        <f t="shared" ref="IRP1340:IRX1340" si="2420">IRP1334</f>
        <v>0</v>
      </c>
      <c r="IRQ1340" s="62">
        <f t="shared" si="2420"/>
        <v>0</v>
      </c>
      <c r="IRR1340" s="62">
        <f t="shared" si="2420"/>
        <v>0</v>
      </c>
      <c r="IRS1340" s="62">
        <f t="shared" si="2420"/>
        <v>0</v>
      </c>
      <c r="IRT1340" s="62">
        <f t="shared" si="2420"/>
        <v>2000000</v>
      </c>
      <c r="IRU1340" s="62">
        <f t="shared" si="2420"/>
        <v>0</v>
      </c>
      <c r="IRV1340" s="62">
        <f t="shared" si="2420"/>
        <v>0</v>
      </c>
      <c r="IRW1340" s="62">
        <f t="shared" si="2420"/>
        <v>2000000</v>
      </c>
      <c r="IRX1340" s="62">
        <f t="shared" si="2420"/>
        <v>2000000</v>
      </c>
      <c r="ISD1340" s="62" t="s">
        <v>197</v>
      </c>
      <c r="ISE1340" s="62" t="s">
        <v>1294</v>
      </c>
      <c r="ISF1340" s="62">
        <f t="shared" ref="ISF1340:ISN1340" si="2421">ISF1334</f>
        <v>0</v>
      </c>
      <c r="ISG1340" s="62">
        <f t="shared" si="2421"/>
        <v>0</v>
      </c>
      <c r="ISH1340" s="62">
        <f t="shared" si="2421"/>
        <v>0</v>
      </c>
      <c r="ISI1340" s="62">
        <f t="shared" si="2421"/>
        <v>0</v>
      </c>
      <c r="ISJ1340" s="62">
        <f t="shared" si="2421"/>
        <v>2000000</v>
      </c>
      <c r="ISK1340" s="62">
        <f t="shared" si="2421"/>
        <v>0</v>
      </c>
      <c r="ISL1340" s="62">
        <f t="shared" si="2421"/>
        <v>0</v>
      </c>
      <c r="ISM1340" s="62">
        <f t="shared" si="2421"/>
        <v>2000000</v>
      </c>
      <c r="ISN1340" s="62">
        <f t="shared" si="2421"/>
        <v>2000000</v>
      </c>
      <c r="IST1340" s="62" t="s">
        <v>197</v>
      </c>
      <c r="ISU1340" s="62" t="s">
        <v>1294</v>
      </c>
      <c r="ISV1340" s="62">
        <f t="shared" ref="ISV1340:ITD1340" si="2422">ISV1334</f>
        <v>0</v>
      </c>
      <c r="ISW1340" s="62">
        <f t="shared" si="2422"/>
        <v>0</v>
      </c>
      <c r="ISX1340" s="62">
        <f t="shared" si="2422"/>
        <v>0</v>
      </c>
      <c r="ISY1340" s="62">
        <f t="shared" si="2422"/>
        <v>0</v>
      </c>
      <c r="ISZ1340" s="62">
        <f t="shared" si="2422"/>
        <v>2000000</v>
      </c>
      <c r="ITA1340" s="62">
        <f t="shared" si="2422"/>
        <v>0</v>
      </c>
      <c r="ITB1340" s="62">
        <f t="shared" si="2422"/>
        <v>0</v>
      </c>
      <c r="ITC1340" s="62">
        <f t="shared" si="2422"/>
        <v>2000000</v>
      </c>
      <c r="ITD1340" s="62">
        <f t="shared" si="2422"/>
        <v>2000000</v>
      </c>
      <c r="ITJ1340" s="62" t="s">
        <v>197</v>
      </c>
      <c r="ITK1340" s="62" t="s">
        <v>1294</v>
      </c>
      <c r="ITL1340" s="62">
        <f t="shared" ref="ITL1340:ITT1340" si="2423">ITL1334</f>
        <v>0</v>
      </c>
      <c r="ITM1340" s="62">
        <f t="shared" si="2423"/>
        <v>0</v>
      </c>
      <c r="ITN1340" s="62">
        <f t="shared" si="2423"/>
        <v>0</v>
      </c>
      <c r="ITO1340" s="62">
        <f t="shared" si="2423"/>
        <v>0</v>
      </c>
      <c r="ITP1340" s="62">
        <f t="shared" si="2423"/>
        <v>2000000</v>
      </c>
      <c r="ITQ1340" s="62">
        <f t="shared" si="2423"/>
        <v>0</v>
      </c>
      <c r="ITR1340" s="62">
        <f t="shared" si="2423"/>
        <v>0</v>
      </c>
      <c r="ITS1340" s="62">
        <f t="shared" si="2423"/>
        <v>2000000</v>
      </c>
      <c r="ITT1340" s="62">
        <f t="shared" si="2423"/>
        <v>2000000</v>
      </c>
      <c r="ITZ1340" s="62" t="s">
        <v>197</v>
      </c>
      <c r="IUA1340" s="62" t="s">
        <v>1294</v>
      </c>
      <c r="IUB1340" s="62">
        <f t="shared" ref="IUB1340:IUJ1340" si="2424">IUB1334</f>
        <v>0</v>
      </c>
      <c r="IUC1340" s="62">
        <f t="shared" si="2424"/>
        <v>0</v>
      </c>
      <c r="IUD1340" s="62">
        <f t="shared" si="2424"/>
        <v>0</v>
      </c>
      <c r="IUE1340" s="62">
        <f t="shared" si="2424"/>
        <v>0</v>
      </c>
      <c r="IUF1340" s="62">
        <f t="shared" si="2424"/>
        <v>2000000</v>
      </c>
      <c r="IUG1340" s="62">
        <f t="shared" si="2424"/>
        <v>0</v>
      </c>
      <c r="IUH1340" s="62">
        <f t="shared" si="2424"/>
        <v>0</v>
      </c>
      <c r="IUI1340" s="62">
        <f t="shared" si="2424"/>
        <v>2000000</v>
      </c>
      <c r="IUJ1340" s="62">
        <f t="shared" si="2424"/>
        <v>2000000</v>
      </c>
      <c r="IUP1340" s="62" t="s">
        <v>197</v>
      </c>
      <c r="IUQ1340" s="62" t="s">
        <v>1294</v>
      </c>
      <c r="IUR1340" s="62">
        <f t="shared" ref="IUR1340:IUZ1340" si="2425">IUR1334</f>
        <v>0</v>
      </c>
      <c r="IUS1340" s="62">
        <f t="shared" si="2425"/>
        <v>0</v>
      </c>
      <c r="IUT1340" s="62">
        <f t="shared" si="2425"/>
        <v>0</v>
      </c>
      <c r="IUU1340" s="62">
        <f t="shared" si="2425"/>
        <v>0</v>
      </c>
      <c r="IUV1340" s="62">
        <f t="shared" si="2425"/>
        <v>2000000</v>
      </c>
      <c r="IUW1340" s="62">
        <f t="shared" si="2425"/>
        <v>0</v>
      </c>
      <c r="IUX1340" s="62">
        <f t="shared" si="2425"/>
        <v>0</v>
      </c>
      <c r="IUY1340" s="62">
        <f t="shared" si="2425"/>
        <v>2000000</v>
      </c>
      <c r="IUZ1340" s="62">
        <f t="shared" si="2425"/>
        <v>2000000</v>
      </c>
      <c r="IVF1340" s="62" t="s">
        <v>197</v>
      </c>
      <c r="IVG1340" s="62" t="s">
        <v>1294</v>
      </c>
      <c r="IVH1340" s="62">
        <f t="shared" ref="IVH1340:IVP1340" si="2426">IVH1334</f>
        <v>0</v>
      </c>
      <c r="IVI1340" s="62">
        <f t="shared" si="2426"/>
        <v>0</v>
      </c>
      <c r="IVJ1340" s="62">
        <f t="shared" si="2426"/>
        <v>0</v>
      </c>
      <c r="IVK1340" s="62">
        <f t="shared" si="2426"/>
        <v>0</v>
      </c>
      <c r="IVL1340" s="62">
        <f t="shared" si="2426"/>
        <v>2000000</v>
      </c>
      <c r="IVM1340" s="62">
        <f t="shared" si="2426"/>
        <v>0</v>
      </c>
      <c r="IVN1340" s="62">
        <f t="shared" si="2426"/>
        <v>0</v>
      </c>
      <c r="IVO1340" s="62">
        <f t="shared" si="2426"/>
        <v>2000000</v>
      </c>
      <c r="IVP1340" s="62">
        <f t="shared" si="2426"/>
        <v>2000000</v>
      </c>
      <c r="IVV1340" s="62" t="s">
        <v>197</v>
      </c>
      <c r="IVW1340" s="62" t="s">
        <v>1294</v>
      </c>
      <c r="IVX1340" s="62">
        <f t="shared" ref="IVX1340:IWF1340" si="2427">IVX1334</f>
        <v>0</v>
      </c>
      <c r="IVY1340" s="62">
        <f t="shared" si="2427"/>
        <v>0</v>
      </c>
      <c r="IVZ1340" s="62">
        <f t="shared" si="2427"/>
        <v>0</v>
      </c>
      <c r="IWA1340" s="62">
        <f t="shared" si="2427"/>
        <v>0</v>
      </c>
      <c r="IWB1340" s="62">
        <f t="shared" si="2427"/>
        <v>2000000</v>
      </c>
      <c r="IWC1340" s="62">
        <f t="shared" si="2427"/>
        <v>0</v>
      </c>
      <c r="IWD1340" s="62">
        <f t="shared" si="2427"/>
        <v>0</v>
      </c>
      <c r="IWE1340" s="62">
        <f t="shared" si="2427"/>
        <v>2000000</v>
      </c>
      <c r="IWF1340" s="62">
        <f t="shared" si="2427"/>
        <v>2000000</v>
      </c>
      <c r="IWL1340" s="62" t="s">
        <v>197</v>
      </c>
      <c r="IWM1340" s="62" t="s">
        <v>1294</v>
      </c>
      <c r="IWN1340" s="62">
        <f t="shared" ref="IWN1340:IWV1340" si="2428">IWN1334</f>
        <v>0</v>
      </c>
      <c r="IWO1340" s="62">
        <f t="shared" si="2428"/>
        <v>0</v>
      </c>
      <c r="IWP1340" s="62">
        <f t="shared" si="2428"/>
        <v>0</v>
      </c>
      <c r="IWQ1340" s="62">
        <f t="shared" si="2428"/>
        <v>0</v>
      </c>
      <c r="IWR1340" s="62">
        <f t="shared" si="2428"/>
        <v>2000000</v>
      </c>
      <c r="IWS1340" s="62">
        <f t="shared" si="2428"/>
        <v>0</v>
      </c>
      <c r="IWT1340" s="62">
        <f t="shared" si="2428"/>
        <v>0</v>
      </c>
      <c r="IWU1340" s="62">
        <f t="shared" si="2428"/>
        <v>2000000</v>
      </c>
      <c r="IWV1340" s="62">
        <f t="shared" si="2428"/>
        <v>2000000</v>
      </c>
      <c r="IXB1340" s="62" t="s">
        <v>197</v>
      </c>
      <c r="IXC1340" s="62" t="s">
        <v>1294</v>
      </c>
      <c r="IXD1340" s="62">
        <f t="shared" ref="IXD1340:IXL1340" si="2429">IXD1334</f>
        <v>0</v>
      </c>
      <c r="IXE1340" s="62">
        <f t="shared" si="2429"/>
        <v>0</v>
      </c>
      <c r="IXF1340" s="62">
        <f t="shared" si="2429"/>
        <v>0</v>
      </c>
      <c r="IXG1340" s="62">
        <f t="shared" si="2429"/>
        <v>0</v>
      </c>
      <c r="IXH1340" s="62">
        <f t="shared" si="2429"/>
        <v>2000000</v>
      </c>
      <c r="IXI1340" s="62">
        <f t="shared" si="2429"/>
        <v>0</v>
      </c>
      <c r="IXJ1340" s="62">
        <f t="shared" si="2429"/>
        <v>0</v>
      </c>
      <c r="IXK1340" s="62">
        <f t="shared" si="2429"/>
        <v>2000000</v>
      </c>
      <c r="IXL1340" s="62">
        <f t="shared" si="2429"/>
        <v>2000000</v>
      </c>
      <c r="IXR1340" s="62" t="s">
        <v>197</v>
      </c>
      <c r="IXS1340" s="62" t="s">
        <v>1294</v>
      </c>
      <c r="IXT1340" s="62">
        <f t="shared" ref="IXT1340:IYB1340" si="2430">IXT1334</f>
        <v>0</v>
      </c>
      <c r="IXU1340" s="62">
        <f t="shared" si="2430"/>
        <v>0</v>
      </c>
      <c r="IXV1340" s="62">
        <f t="shared" si="2430"/>
        <v>0</v>
      </c>
      <c r="IXW1340" s="62">
        <f t="shared" si="2430"/>
        <v>0</v>
      </c>
      <c r="IXX1340" s="62">
        <f t="shared" si="2430"/>
        <v>2000000</v>
      </c>
      <c r="IXY1340" s="62">
        <f t="shared" si="2430"/>
        <v>0</v>
      </c>
      <c r="IXZ1340" s="62">
        <f t="shared" si="2430"/>
        <v>0</v>
      </c>
      <c r="IYA1340" s="62">
        <f t="shared" si="2430"/>
        <v>2000000</v>
      </c>
      <c r="IYB1340" s="62">
        <f t="shared" si="2430"/>
        <v>2000000</v>
      </c>
      <c r="IYH1340" s="62" t="s">
        <v>197</v>
      </c>
      <c r="IYI1340" s="62" t="s">
        <v>1294</v>
      </c>
      <c r="IYJ1340" s="62">
        <f t="shared" ref="IYJ1340:IYR1340" si="2431">IYJ1334</f>
        <v>0</v>
      </c>
      <c r="IYK1340" s="62">
        <f t="shared" si="2431"/>
        <v>0</v>
      </c>
      <c r="IYL1340" s="62">
        <f t="shared" si="2431"/>
        <v>0</v>
      </c>
      <c r="IYM1340" s="62">
        <f t="shared" si="2431"/>
        <v>0</v>
      </c>
      <c r="IYN1340" s="62">
        <f t="shared" si="2431"/>
        <v>2000000</v>
      </c>
      <c r="IYO1340" s="62">
        <f t="shared" si="2431"/>
        <v>0</v>
      </c>
      <c r="IYP1340" s="62">
        <f t="shared" si="2431"/>
        <v>0</v>
      </c>
      <c r="IYQ1340" s="62">
        <f t="shared" si="2431"/>
        <v>2000000</v>
      </c>
      <c r="IYR1340" s="62">
        <f t="shared" si="2431"/>
        <v>2000000</v>
      </c>
      <c r="IYX1340" s="62" t="s">
        <v>197</v>
      </c>
      <c r="IYY1340" s="62" t="s">
        <v>1294</v>
      </c>
      <c r="IYZ1340" s="62">
        <f t="shared" ref="IYZ1340:IZH1340" si="2432">IYZ1334</f>
        <v>0</v>
      </c>
      <c r="IZA1340" s="62">
        <f t="shared" si="2432"/>
        <v>0</v>
      </c>
      <c r="IZB1340" s="62">
        <f t="shared" si="2432"/>
        <v>0</v>
      </c>
      <c r="IZC1340" s="62">
        <f t="shared" si="2432"/>
        <v>0</v>
      </c>
      <c r="IZD1340" s="62">
        <f t="shared" si="2432"/>
        <v>2000000</v>
      </c>
      <c r="IZE1340" s="62">
        <f t="shared" si="2432"/>
        <v>0</v>
      </c>
      <c r="IZF1340" s="62">
        <f t="shared" si="2432"/>
        <v>0</v>
      </c>
      <c r="IZG1340" s="62">
        <f t="shared" si="2432"/>
        <v>2000000</v>
      </c>
      <c r="IZH1340" s="62">
        <f t="shared" si="2432"/>
        <v>2000000</v>
      </c>
      <c r="IZN1340" s="62" t="s">
        <v>197</v>
      </c>
      <c r="IZO1340" s="62" t="s">
        <v>1294</v>
      </c>
      <c r="IZP1340" s="62">
        <f t="shared" ref="IZP1340:IZX1340" si="2433">IZP1334</f>
        <v>0</v>
      </c>
      <c r="IZQ1340" s="62">
        <f t="shared" si="2433"/>
        <v>0</v>
      </c>
      <c r="IZR1340" s="62">
        <f t="shared" si="2433"/>
        <v>0</v>
      </c>
      <c r="IZS1340" s="62">
        <f t="shared" si="2433"/>
        <v>0</v>
      </c>
      <c r="IZT1340" s="62">
        <f t="shared" si="2433"/>
        <v>2000000</v>
      </c>
      <c r="IZU1340" s="62">
        <f t="shared" si="2433"/>
        <v>0</v>
      </c>
      <c r="IZV1340" s="62">
        <f t="shared" si="2433"/>
        <v>0</v>
      </c>
      <c r="IZW1340" s="62">
        <f t="shared" si="2433"/>
        <v>2000000</v>
      </c>
      <c r="IZX1340" s="62">
        <f t="shared" si="2433"/>
        <v>2000000</v>
      </c>
      <c r="JAD1340" s="62" t="s">
        <v>197</v>
      </c>
      <c r="JAE1340" s="62" t="s">
        <v>1294</v>
      </c>
      <c r="JAF1340" s="62">
        <f t="shared" ref="JAF1340:JAN1340" si="2434">JAF1334</f>
        <v>0</v>
      </c>
      <c r="JAG1340" s="62">
        <f t="shared" si="2434"/>
        <v>0</v>
      </c>
      <c r="JAH1340" s="62">
        <f t="shared" si="2434"/>
        <v>0</v>
      </c>
      <c r="JAI1340" s="62">
        <f t="shared" si="2434"/>
        <v>0</v>
      </c>
      <c r="JAJ1340" s="62">
        <f t="shared" si="2434"/>
        <v>2000000</v>
      </c>
      <c r="JAK1340" s="62">
        <f t="shared" si="2434"/>
        <v>0</v>
      </c>
      <c r="JAL1340" s="62">
        <f t="shared" si="2434"/>
        <v>0</v>
      </c>
      <c r="JAM1340" s="62">
        <f t="shared" si="2434"/>
        <v>2000000</v>
      </c>
      <c r="JAN1340" s="62">
        <f t="shared" si="2434"/>
        <v>2000000</v>
      </c>
      <c r="JAT1340" s="62" t="s">
        <v>197</v>
      </c>
      <c r="JAU1340" s="62" t="s">
        <v>1294</v>
      </c>
      <c r="JAV1340" s="62">
        <f t="shared" ref="JAV1340:JBD1340" si="2435">JAV1334</f>
        <v>0</v>
      </c>
      <c r="JAW1340" s="62">
        <f t="shared" si="2435"/>
        <v>0</v>
      </c>
      <c r="JAX1340" s="62">
        <f t="shared" si="2435"/>
        <v>0</v>
      </c>
      <c r="JAY1340" s="62">
        <f t="shared" si="2435"/>
        <v>0</v>
      </c>
      <c r="JAZ1340" s="62">
        <f t="shared" si="2435"/>
        <v>2000000</v>
      </c>
      <c r="JBA1340" s="62">
        <f t="shared" si="2435"/>
        <v>0</v>
      </c>
      <c r="JBB1340" s="62">
        <f t="shared" si="2435"/>
        <v>0</v>
      </c>
      <c r="JBC1340" s="62">
        <f t="shared" si="2435"/>
        <v>2000000</v>
      </c>
      <c r="JBD1340" s="62">
        <f t="shared" si="2435"/>
        <v>2000000</v>
      </c>
      <c r="JBJ1340" s="62" t="s">
        <v>197</v>
      </c>
      <c r="JBK1340" s="62" t="s">
        <v>1294</v>
      </c>
      <c r="JBL1340" s="62">
        <f t="shared" ref="JBL1340:JBT1340" si="2436">JBL1334</f>
        <v>0</v>
      </c>
      <c r="JBM1340" s="62">
        <f t="shared" si="2436"/>
        <v>0</v>
      </c>
      <c r="JBN1340" s="62">
        <f t="shared" si="2436"/>
        <v>0</v>
      </c>
      <c r="JBO1340" s="62">
        <f t="shared" si="2436"/>
        <v>0</v>
      </c>
      <c r="JBP1340" s="62">
        <f t="shared" si="2436"/>
        <v>2000000</v>
      </c>
      <c r="JBQ1340" s="62">
        <f t="shared" si="2436"/>
        <v>0</v>
      </c>
      <c r="JBR1340" s="62">
        <f t="shared" si="2436"/>
        <v>0</v>
      </c>
      <c r="JBS1340" s="62">
        <f t="shared" si="2436"/>
        <v>2000000</v>
      </c>
      <c r="JBT1340" s="62">
        <f t="shared" si="2436"/>
        <v>2000000</v>
      </c>
      <c r="JBZ1340" s="62" t="s">
        <v>197</v>
      </c>
      <c r="JCA1340" s="62" t="s">
        <v>1294</v>
      </c>
      <c r="JCB1340" s="62">
        <f t="shared" ref="JCB1340:JCJ1340" si="2437">JCB1334</f>
        <v>0</v>
      </c>
      <c r="JCC1340" s="62">
        <f t="shared" si="2437"/>
        <v>0</v>
      </c>
      <c r="JCD1340" s="62">
        <f t="shared" si="2437"/>
        <v>0</v>
      </c>
      <c r="JCE1340" s="62">
        <f t="shared" si="2437"/>
        <v>0</v>
      </c>
      <c r="JCF1340" s="62">
        <f t="shared" si="2437"/>
        <v>2000000</v>
      </c>
      <c r="JCG1340" s="62">
        <f t="shared" si="2437"/>
        <v>0</v>
      </c>
      <c r="JCH1340" s="62">
        <f t="shared" si="2437"/>
        <v>0</v>
      </c>
      <c r="JCI1340" s="62">
        <f t="shared" si="2437"/>
        <v>2000000</v>
      </c>
      <c r="JCJ1340" s="62">
        <f t="shared" si="2437"/>
        <v>2000000</v>
      </c>
      <c r="JCP1340" s="62" t="s">
        <v>197</v>
      </c>
      <c r="JCQ1340" s="62" t="s">
        <v>1294</v>
      </c>
      <c r="JCR1340" s="62">
        <f t="shared" ref="JCR1340:JCZ1340" si="2438">JCR1334</f>
        <v>0</v>
      </c>
      <c r="JCS1340" s="62">
        <f t="shared" si="2438"/>
        <v>0</v>
      </c>
      <c r="JCT1340" s="62">
        <f t="shared" si="2438"/>
        <v>0</v>
      </c>
      <c r="JCU1340" s="62">
        <f t="shared" si="2438"/>
        <v>0</v>
      </c>
      <c r="JCV1340" s="62">
        <f t="shared" si="2438"/>
        <v>2000000</v>
      </c>
      <c r="JCW1340" s="62">
        <f t="shared" si="2438"/>
        <v>0</v>
      </c>
      <c r="JCX1340" s="62">
        <f t="shared" si="2438"/>
        <v>0</v>
      </c>
      <c r="JCY1340" s="62">
        <f t="shared" si="2438"/>
        <v>2000000</v>
      </c>
      <c r="JCZ1340" s="62">
        <f t="shared" si="2438"/>
        <v>2000000</v>
      </c>
      <c r="JDF1340" s="62" t="s">
        <v>197</v>
      </c>
      <c r="JDG1340" s="62" t="s">
        <v>1294</v>
      </c>
      <c r="JDH1340" s="62">
        <f t="shared" ref="JDH1340:JDP1340" si="2439">JDH1334</f>
        <v>0</v>
      </c>
      <c r="JDI1340" s="62">
        <f t="shared" si="2439"/>
        <v>0</v>
      </c>
      <c r="JDJ1340" s="62">
        <f t="shared" si="2439"/>
        <v>0</v>
      </c>
      <c r="JDK1340" s="62">
        <f t="shared" si="2439"/>
        <v>0</v>
      </c>
      <c r="JDL1340" s="62">
        <f t="shared" si="2439"/>
        <v>2000000</v>
      </c>
      <c r="JDM1340" s="62">
        <f t="shared" si="2439"/>
        <v>0</v>
      </c>
      <c r="JDN1340" s="62">
        <f t="shared" si="2439"/>
        <v>0</v>
      </c>
      <c r="JDO1340" s="62">
        <f t="shared" si="2439"/>
        <v>2000000</v>
      </c>
      <c r="JDP1340" s="62">
        <f t="shared" si="2439"/>
        <v>2000000</v>
      </c>
      <c r="JDV1340" s="62" t="s">
        <v>197</v>
      </c>
      <c r="JDW1340" s="62" t="s">
        <v>1294</v>
      </c>
      <c r="JDX1340" s="62">
        <f t="shared" ref="JDX1340:JEF1340" si="2440">JDX1334</f>
        <v>0</v>
      </c>
      <c r="JDY1340" s="62">
        <f t="shared" si="2440"/>
        <v>0</v>
      </c>
      <c r="JDZ1340" s="62">
        <f t="shared" si="2440"/>
        <v>0</v>
      </c>
      <c r="JEA1340" s="62">
        <f t="shared" si="2440"/>
        <v>0</v>
      </c>
      <c r="JEB1340" s="62">
        <f t="shared" si="2440"/>
        <v>2000000</v>
      </c>
      <c r="JEC1340" s="62">
        <f t="shared" si="2440"/>
        <v>0</v>
      </c>
      <c r="JED1340" s="62">
        <f t="shared" si="2440"/>
        <v>0</v>
      </c>
      <c r="JEE1340" s="62">
        <f t="shared" si="2440"/>
        <v>2000000</v>
      </c>
      <c r="JEF1340" s="62">
        <f t="shared" si="2440"/>
        <v>2000000</v>
      </c>
      <c r="JEL1340" s="62" t="s">
        <v>197</v>
      </c>
      <c r="JEM1340" s="62" t="s">
        <v>1294</v>
      </c>
      <c r="JEN1340" s="62">
        <f t="shared" ref="JEN1340:JEV1340" si="2441">JEN1334</f>
        <v>0</v>
      </c>
      <c r="JEO1340" s="62">
        <f t="shared" si="2441"/>
        <v>0</v>
      </c>
      <c r="JEP1340" s="62">
        <f t="shared" si="2441"/>
        <v>0</v>
      </c>
      <c r="JEQ1340" s="62">
        <f t="shared" si="2441"/>
        <v>0</v>
      </c>
      <c r="JER1340" s="62">
        <f t="shared" si="2441"/>
        <v>2000000</v>
      </c>
      <c r="JES1340" s="62">
        <f t="shared" si="2441"/>
        <v>0</v>
      </c>
      <c r="JET1340" s="62">
        <f t="shared" si="2441"/>
        <v>0</v>
      </c>
      <c r="JEU1340" s="62">
        <f t="shared" si="2441"/>
        <v>2000000</v>
      </c>
      <c r="JEV1340" s="62">
        <f t="shared" si="2441"/>
        <v>2000000</v>
      </c>
      <c r="JFB1340" s="62" t="s">
        <v>197</v>
      </c>
      <c r="JFC1340" s="62" t="s">
        <v>1294</v>
      </c>
      <c r="JFD1340" s="62">
        <f t="shared" ref="JFD1340:JFL1340" si="2442">JFD1334</f>
        <v>0</v>
      </c>
      <c r="JFE1340" s="62">
        <f t="shared" si="2442"/>
        <v>0</v>
      </c>
      <c r="JFF1340" s="62">
        <f t="shared" si="2442"/>
        <v>0</v>
      </c>
      <c r="JFG1340" s="62">
        <f t="shared" si="2442"/>
        <v>0</v>
      </c>
      <c r="JFH1340" s="62">
        <f t="shared" si="2442"/>
        <v>2000000</v>
      </c>
      <c r="JFI1340" s="62">
        <f t="shared" si="2442"/>
        <v>0</v>
      </c>
      <c r="JFJ1340" s="62">
        <f t="shared" si="2442"/>
        <v>0</v>
      </c>
      <c r="JFK1340" s="62">
        <f t="shared" si="2442"/>
        <v>2000000</v>
      </c>
      <c r="JFL1340" s="62">
        <f t="shared" si="2442"/>
        <v>2000000</v>
      </c>
      <c r="JFR1340" s="62" t="s">
        <v>197</v>
      </c>
      <c r="JFS1340" s="62" t="s">
        <v>1294</v>
      </c>
      <c r="JFT1340" s="62">
        <f t="shared" ref="JFT1340:JGB1340" si="2443">JFT1334</f>
        <v>0</v>
      </c>
      <c r="JFU1340" s="62">
        <f t="shared" si="2443"/>
        <v>0</v>
      </c>
      <c r="JFV1340" s="62">
        <f t="shared" si="2443"/>
        <v>0</v>
      </c>
      <c r="JFW1340" s="62">
        <f t="shared" si="2443"/>
        <v>0</v>
      </c>
      <c r="JFX1340" s="62">
        <f t="shared" si="2443"/>
        <v>2000000</v>
      </c>
      <c r="JFY1340" s="62">
        <f t="shared" si="2443"/>
        <v>0</v>
      </c>
      <c r="JFZ1340" s="62">
        <f t="shared" si="2443"/>
        <v>0</v>
      </c>
      <c r="JGA1340" s="62">
        <f t="shared" si="2443"/>
        <v>2000000</v>
      </c>
      <c r="JGB1340" s="62">
        <f t="shared" si="2443"/>
        <v>2000000</v>
      </c>
      <c r="JGH1340" s="62" t="s">
        <v>197</v>
      </c>
      <c r="JGI1340" s="62" t="s">
        <v>1294</v>
      </c>
      <c r="JGJ1340" s="62">
        <f t="shared" ref="JGJ1340:JGR1340" si="2444">JGJ1334</f>
        <v>0</v>
      </c>
      <c r="JGK1340" s="62">
        <f t="shared" si="2444"/>
        <v>0</v>
      </c>
      <c r="JGL1340" s="62">
        <f t="shared" si="2444"/>
        <v>0</v>
      </c>
      <c r="JGM1340" s="62">
        <f t="shared" si="2444"/>
        <v>0</v>
      </c>
      <c r="JGN1340" s="62">
        <f t="shared" si="2444"/>
        <v>2000000</v>
      </c>
      <c r="JGO1340" s="62">
        <f t="shared" si="2444"/>
        <v>0</v>
      </c>
      <c r="JGP1340" s="62">
        <f t="shared" si="2444"/>
        <v>0</v>
      </c>
      <c r="JGQ1340" s="62">
        <f t="shared" si="2444"/>
        <v>2000000</v>
      </c>
      <c r="JGR1340" s="62">
        <f t="shared" si="2444"/>
        <v>2000000</v>
      </c>
      <c r="JGX1340" s="62" t="s">
        <v>197</v>
      </c>
      <c r="JGY1340" s="62" t="s">
        <v>1294</v>
      </c>
      <c r="JGZ1340" s="62">
        <f t="shared" ref="JGZ1340:JHH1340" si="2445">JGZ1334</f>
        <v>0</v>
      </c>
      <c r="JHA1340" s="62">
        <f t="shared" si="2445"/>
        <v>0</v>
      </c>
      <c r="JHB1340" s="62">
        <f t="shared" si="2445"/>
        <v>0</v>
      </c>
      <c r="JHC1340" s="62">
        <f t="shared" si="2445"/>
        <v>0</v>
      </c>
      <c r="JHD1340" s="62">
        <f t="shared" si="2445"/>
        <v>2000000</v>
      </c>
      <c r="JHE1340" s="62">
        <f t="shared" si="2445"/>
        <v>0</v>
      </c>
      <c r="JHF1340" s="62">
        <f t="shared" si="2445"/>
        <v>0</v>
      </c>
      <c r="JHG1340" s="62">
        <f t="shared" si="2445"/>
        <v>2000000</v>
      </c>
      <c r="JHH1340" s="62">
        <f t="shared" si="2445"/>
        <v>2000000</v>
      </c>
      <c r="JHN1340" s="62" t="s">
        <v>197</v>
      </c>
      <c r="JHO1340" s="62" t="s">
        <v>1294</v>
      </c>
      <c r="JHP1340" s="62">
        <f t="shared" ref="JHP1340:JHX1340" si="2446">JHP1334</f>
        <v>0</v>
      </c>
      <c r="JHQ1340" s="62">
        <f t="shared" si="2446"/>
        <v>0</v>
      </c>
      <c r="JHR1340" s="62">
        <f t="shared" si="2446"/>
        <v>0</v>
      </c>
      <c r="JHS1340" s="62">
        <f t="shared" si="2446"/>
        <v>0</v>
      </c>
      <c r="JHT1340" s="62">
        <f t="shared" si="2446"/>
        <v>2000000</v>
      </c>
      <c r="JHU1340" s="62">
        <f t="shared" si="2446"/>
        <v>0</v>
      </c>
      <c r="JHV1340" s="62">
        <f t="shared" si="2446"/>
        <v>0</v>
      </c>
      <c r="JHW1340" s="62">
        <f t="shared" si="2446"/>
        <v>2000000</v>
      </c>
      <c r="JHX1340" s="62">
        <f t="shared" si="2446"/>
        <v>2000000</v>
      </c>
      <c r="JID1340" s="62" t="s">
        <v>197</v>
      </c>
      <c r="JIE1340" s="62" t="s">
        <v>1294</v>
      </c>
      <c r="JIF1340" s="62">
        <f t="shared" ref="JIF1340:JIN1340" si="2447">JIF1334</f>
        <v>0</v>
      </c>
      <c r="JIG1340" s="62">
        <f t="shared" si="2447"/>
        <v>0</v>
      </c>
      <c r="JIH1340" s="62">
        <f t="shared" si="2447"/>
        <v>0</v>
      </c>
      <c r="JII1340" s="62">
        <f t="shared" si="2447"/>
        <v>0</v>
      </c>
      <c r="JIJ1340" s="62">
        <f t="shared" si="2447"/>
        <v>2000000</v>
      </c>
      <c r="JIK1340" s="62">
        <f t="shared" si="2447"/>
        <v>0</v>
      </c>
      <c r="JIL1340" s="62">
        <f t="shared" si="2447"/>
        <v>0</v>
      </c>
      <c r="JIM1340" s="62">
        <f t="shared" si="2447"/>
        <v>2000000</v>
      </c>
      <c r="JIN1340" s="62">
        <f t="shared" si="2447"/>
        <v>2000000</v>
      </c>
      <c r="JIT1340" s="62" t="s">
        <v>197</v>
      </c>
      <c r="JIU1340" s="62" t="s">
        <v>1294</v>
      </c>
      <c r="JIV1340" s="62">
        <f t="shared" ref="JIV1340:JJD1340" si="2448">JIV1334</f>
        <v>0</v>
      </c>
      <c r="JIW1340" s="62">
        <f t="shared" si="2448"/>
        <v>0</v>
      </c>
      <c r="JIX1340" s="62">
        <f t="shared" si="2448"/>
        <v>0</v>
      </c>
      <c r="JIY1340" s="62">
        <f t="shared" si="2448"/>
        <v>0</v>
      </c>
      <c r="JIZ1340" s="62">
        <f t="shared" si="2448"/>
        <v>2000000</v>
      </c>
      <c r="JJA1340" s="62">
        <f t="shared" si="2448"/>
        <v>0</v>
      </c>
      <c r="JJB1340" s="62">
        <f t="shared" si="2448"/>
        <v>0</v>
      </c>
      <c r="JJC1340" s="62">
        <f t="shared" si="2448"/>
        <v>2000000</v>
      </c>
      <c r="JJD1340" s="62">
        <f t="shared" si="2448"/>
        <v>2000000</v>
      </c>
      <c r="JJJ1340" s="62" t="s">
        <v>197</v>
      </c>
      <c r="JJK1340" s="62" t="s">
        <v>1294</v>
      </c>
      <c r="JJL1340" s="62">
        <f t="shared" ref="JJL1340:JJT1340" si="2449">JJL1334</f>
        <v>0</v>
      </c>
      <c r="JJM1340" s="62">
        <f t="shared" si="2449"/>
        <v>0</v>
      </c>
      <c r="JJN1340" s="62">
        <f t="shared" si="2449"/>
        <v>0</v>
      </c>
      <c r="JJO1340" s="62">
        <f t="shared" si="2449"/>
        <v>0</v>
      </c>
      <c r="JJP1340" s="62">
        <f t="shared" si="2449"/>
        <v>2000000</v>
      </c>
      <c r="JJQ1340" s="62">
        <f t="shared" si="2449"/>
        <v>0</v>
      </c>
      <c r="JJR1340" s="62">
        <f t="shared" si="2449"/>
        <v>0</v>
      </c>
      <c r="JJS1340" s="62">
        <f t="shared" si="2449"/>
        <v>2000000</v>
      </c>
      <c r="JJT1340" s="62">
        <f t="shared" si="2449"/>
        <v>2000000</v>
      </c>
      <c r="JJZ1340" s="62" t="s">
        <v>197</v>
      </c>
      <c r="JKA1340" s="62" t="s">
        <v>1294</v>
      </c>
      <c r="JKB1340" s="62">
        <f t="shared" ref="JKB1340:JKJ1340" si="2450">JKB1334</f>
        <v>0</v>
      </c>
      <c r="JKC1340" s="62">
        <f t="shared" si="2450"/>
        <v>0</v>
      </c>
      <c r="JKD1340" s="62">
        <f t="shared" si="2450"/>
        <v>0</v>
      </c>
      <c r="JKE1340" s="62">
        <f t="shared" si="2450"/>
        <v>0</v>
      </c>
      <c r="JKF1340" s="62">
        <f t="shared" si="2450"/>
        <v>2000000</v>
      </c>
      <c r="JKG1340" s="62">
        <f t="shared" si="2450"/>
        <v>0</v>
      </c>
      <c r="JKH1340" s="62">
        <f t="shared" si="2450"/>
        <v>0</v>
      </c>
      <c r="JKI1340" s="62">
        <f t="shared" si="2450"/>
        <v>2000000</v>
      </c>
      <c r="JKJ1340" s="62">
        <f t="shared" si="2450"/>
        <v>2000000</v>
      </c>
      <c r="JKP1340" s="62" t="s">
        <v>197</v>
      </c>
      <c r="JKQ1340" s="62" t="s">
        <v>1294</v>
      </c>
      <c r="JKR1340" s="62">
        <f t="shared" ref="JKR1340:JKZ1340" si="2451">JKR1334</f>
        <v>0</v>
      </c>
      <c r="JKS1340" s="62">
        <f t="shared" si="2451"/>
        <v>0</v>
      </c>
      <c r="JKT1340" s="62">
        <f t="shared" si="2451"/>
        <v>0</v>
      </c>
      <c r="JKU1340" s="62">
        <f t="shared" si="2451"/>
        <v>0</v>
      </c>
      <c r="JKV1340" s="62">
        <f t="shared" si="2451"/>
        <v>2000000</v>
      </c>
      <c r="JKW1340" s="62">
        <f t="shared" si="2451"/>
        <v>0</v>
      </c>
      <c r="JKX1340" s="62">
        <f t="shared" si="2451"/>
        <v>0</v>
      </c>
      <c r="JKY1340" s="62">
        <f t="shared" si="2451"/>
        <v>2000000</v>
      </c>
      <c r="JKZ1340" s="62">
        <f t="shared" si="2451"/>
        <v>2000000</v>
      </c>
      <c r="JLF1340" s="62" t="s">
        <v>197</v>
      </c>
      <c r="JLG1340" s="62" t="s">
        <v>1294</v>
      </c>
      <c r="JLH1340" s="62">
        <f t="shared" ref="JLH1340:JLP1340" si="2452">JLH1334</f>
        <v>0</v>
      </c>
      <c r="JLI1340" s="62">
        <f t="shared" si="2452"/>
        <v>0</v>
      </c>
      <c r="JLJ1340" s="62">
        <f t="shared" si="2452"/>
        <v>0</v>
      </c>
      <c r="JLK1340" s="62">
        <f t="shared" si="2452"/>
        <v>0</v>
      </c>
      <c r="JLL1340" s="62">
        <f t="shared" si="2452"/>
        <v>2000000</v>
      </c>
      <c r="JLM1340" s="62">
        <f t="shared" si="2452"/>
        <v>0</v>
      </c>
      <c r="JLN1340" s="62">
        <f t="shared" si="2452"/>
        <v>0</v>
      </c>
      <c r="JLO1340" s="62">
        <f t="shared" si="2452"/>
        <v>2000000</v>
      </c>
      <c r="JLP1340" s="62">
        <f t="shared" si="2452"/>
        <v>2000000</v>
      </c>
      <c r="JLV1340" s="62" t="s">
        <v>197</v>
      </c>
      <c r="JLW1340" s="62" t="s">
        <v>1294</v>
      </c>
      <c r="JLX1340" s="62">
        <f t="shared" ref="JLX1340:JMF1340" si="2453">JLX1334</f>
        <v>0</v>
      </c>
      <c r="JLY1340" s="62">
        <f t="shared" si="2453"/>
        <v>0</v>
      </c>
      <c r="JLZ1340" s="62">
        <f t="shared" si="2453"/>
        <v>0</v>
      </c>
      <c r="JMA1340" s="62">
        <f t="shared" si="2453"/>
        <v>0</v>
      </c>
      <c r="JMB1340" s="62">
        <f t="shared" si="2453"/>
        <v>2000000</v>
      </c>
      <c r="JMC1340" s="62">
        <f t="shared" si="2453"/>
        <v>0</v>
      </c>
      <c r="JMD1340" s="62">
        <f t="shared" si="2453"/>
        <v>0</v>
      </c>
      <c r="JME1340" s="62">
        <f t="shared" si="2453"/>
        <v>2000000</v>
      </c>
      <c r="JMF1340" s="62">
        <f t="shared" si="2453"/>
        <v>2000000</v>
      </c>
      <c r="JML1340" s="62" t="s">
        <v>197</v>
      </c>
      <c r="JMM1340" s="62" t="s">
        <v>1294</v>
      </c>
      <c r="JMN1340" s="62">
        <f t="shared" ref="JMN1340:JMV1340" si="2454">JMN1334</f>
        <v>0</v>
      </c>
      <c r="JMO1340" s="62">
        <f t="shared" si="2454"/>
        <v>0</v>
      </c>
      <c r="JMP1340" s="62">
        <f t="shared" si="2454"/>
        <v>0</v>
      </c>
      <c r="JMQ1340" s="62">
        <f t="shared" si="2454"/>
        <v>0</v>
      </c>
      <c r="JMR1340" s="62">
        <f t="shared" si="2454"/>
        <v>2000000</v>
      </c>
      <c r="JMS1340" s="62">
        <f t="shared" si="2454"/>
        <v>0</v>
      </c>
      <c r="JMT1340" s="62">
        <f t="shared" si="2454"/>
        <v>0</v>
      </c>
      <c r="JMU1340" s="62">
        <f t="shared" si="2454"/>
        <v>2000000</v>
      </c>
      <c r="JMV1340" s="62">
        <f t="shared" si="2454"/>
        <v>2000000</v>
      </c>
      <c r="JNB1340" s="62" t="s">
        <v>197</v>
      </c>
      <c r="JNC1340" s="62" t="s">
        <v>1294</v>
      </c>
      <c r="JND1340" s="62">
        <f t="shared" ref="JND1340:JNL1340" si="2455">JND1334</f>
        <v>0</v>
      </c>
      <c r="JNE1340" s="62">
        <f t="shared" si="2455"/>
        <v>0</v>
      </c>
      <c r="JNF1340" s="62">
        <f t="shared" si="2455"/>
        <v>0</v>
      </c>
      <c r="JNG1340" s="62">
        <f t="shared" si="2455"/>
        <v>0</v>
      </c>
      <c r="JNH1340" s="62">
        <f t="shared" si="2455"/>
        <v>2000000</v>
      </c>
      <c r="JNI1340" s="62">
        <f t="shared" si="2455"/>
        <v>0</v>
      </c>
      <c r="JNJ1340" s="62">
        <f t="shared" si="2455"/>
        <v>0</v>
      </c>
      <c r="JNK1340" s="62">
        <f t="shared" si="2455"/>
        <v>2000000</v>
      </c>
      <c r="JNL1340" s="62">
        <f t="shared" si="2455"/>
        <v>2000000</v>
      </c>
      <c r="JNR1340" s="62" t="s">
        <v>197</v>
      </c>
      <c r="JNS1340" s="62" t="s">
        <v>1294</v>
      </c>
      <c r="JNT1340" s="62">
        <f t="shared" ref="JNT1340:JOB1340" si="2456">JNT1334</f>
        <v>0</v>
      </c>
      <c r="JNU1340" s="62">
        <f t="shared" si="2456"/>
        <v>0</v>
      </c>
      <c r="JNV1340" s="62">
        <f t="shared" si="2456"/>
        <v>0</v>
      </c>
      <c r="JNW1340" s="62">
        <f t="shared" si="2456"/>
        <v>0</v>
      </c>
      <c r="JNX1340" s="62">
        <f t="shared" si="2456"/>
        <v>2000000</v>
      </c>
      <c r="JNY1340" s="62">
        <f t="shared" si="2456"/>
        <v>0</v>
      </c>
      <c r="JNZ1340" s="62">
        <f t="shared" si="2456"/>
        <v>0</v>
      </c>
      <c r="JOA1340" s="62">
        <f t="shared" si="2456"/>
        <v>2000000</v>
      </c>
      <c r="JOB1340" s="62">
        <f t="shared" si="2456"/>
        <v>2000000</v>
      </c>
      <c r="JOH1340" s="62" t="s">
        <v>197</v>
      </c>
      <c r="JOI1340" s="62" t="s">
        <v>1294</v>
      </c>
      <c r="JOJ1340" s="62">
        <f>JOJ1334</f>
        <v>0</v>
      </c>
      <c r="JOK1340" s="62">
        <f>JOK1334</f>
        <v>0</v>
      </c>
      <c r="JOL1340" s="62">
        <f>JOL1334</f>
        <v>0</v>
      </c>
      <c r="JOM1340" s="62">
        <f>JOM1334</f>
        <v>0</v>
      </c>
      <c r="JON1340" s="62">
        <f>JON1334</f>
        <v>2000000</v>
      </c>
      <c r="JOO1340" s="62">
        <f>JOO1334</f>
        <v>0</v>
      </c>
      <c r="JOP1340" s="62">
        <f>JOP1334</f>
        <v>0</v>
      </c>
      <c r="JOQ1340" s="62">
        <f>JOQ1334</f>
        <v>2000000</v>
      </c>
      <c r="JOR1340" s="62">
        <f>JOR1334</f>
        <v>2000000</v>
      </c>
      <c r="JOX1340" s="62" t="s">
        <v>197</v>
      </c>
      <c r="JOY1340" s="62" t="s">
        <v>1294</v>
      </c>
      <c r="JOZ1340" s="62">
        <f t="shared" ref="JOZ1340:JPH1340" si="2457">JOZ1334</f>
        <v>0</v>
      </c>
      <c r="JPA1340" s="62">
        <f t="shared" si="2457"/>
        <v>0</v>
      </c>
      <c r="JPB1340" s="62">
        <f t="shared" si="2457"/>
        <v>0</v>
      </c>
      <c r="JPC1340" s="62">
        <f t="shared" si="2457"/>
        <v>0</v>
      </c>
      <c r="JPD1340" s="62">
        <f t="shared" si="2457"/>
        <v>2000000</v>
      </c>
      <c r="JPE1340" s="62">
        <f t="shared" si="2457"/>
        <v>0</v>
      </c>
      <c r="JPF1340" s="62">
        <f t="shared" si="2457"/>
        <v>0</v>
      </c>
      <c r="JPG1340" s="62">
        <f t="shared" si="2457"/>
        <v>2000000</v>
      </c>
      <c r="JPH1340" s="62">
        <f t="shared" si="2457"/>
        <v>2000000</v>
      </c>
      <c r="JPN1340" s="62" t="s">
        <v>197</v>
      </c>
      <c r="JPO1340" s="62" t="s">
        <v>1294</v>
      </c>
      <c r="JPP1340" s="62">
        <f t="shared" ref="JPP1340:JPX1340" si="2458">JPP1334</f>
        <v>0</v>
      </c>
      <c r="JPQ1340" s="62">
        <f t="shared" si="2458"/>
        <v>0</v>
      </c>
      <c r="JPR1340" s="62">
        <f t="shared" si="2458"/>
        <v>0</v>
      </c>
      <c r="JPS1340" s="62">
        <f t="shared" si="2458"/>
        <v>0</v>
      </c>
      <c r="JPT1340" s="62">
        <f t="shared" si="2458"/>
        <v>2000000</v>
      </c>
      <c r="JPU1340" s="62">
        <f t="shared" si="2458"/>
        <v>0</v>
      </c>
      <c r="JPV1340" s="62">
        <f t="shared" si="2458"/>
        <v>0</v>
      </c>
      <c r="JPW1340" s="62">
        <f t="shared" si="2458"/>
        <v>2000000</v>
      </c>
      <c r="JPX1340" s="62">
        <f t="shared" si="2458"/>
        <v>2000000</v>
      </c>
      <c r="JQD1340" s="62" t="s">
        <v>197</v>
      </c>
      <c r="JQE1340" s="62" t="s">
        <v>1294</v>
      </c>
      <c r="JQF1340" s="62">
        <f t="shared" ref="JQF1340:JQN1340" si="2459">JQF1334</f>
        <v>0</v>
      </c>
      <c r="JQG1340" s="62">
        <f t="shared" si="2459"/>
        <v>0</v>
      </c>
      <c r="JQH1340" s="62">
        <f t="shared" si="2459"/>
        <v>0</v>
      </c>
      <c r="JQI1340" s="62">
        <f t="shared" si="2459"/>
        <v>0</v>
      </c>
      <c r="JQJ1340" s="62">
        <f t="shared" si="2459"/>
        <v>2000000</v>
      </c>
      <c r="JQK1340" s="62">
        <f t="shared" si="2459"/>
        <v>0</v>
      </c>
      <c r="JQL1340" s="62">
        <f t="shared" si="2459"/>
        <v>0</v>
      </c>
      <c r="JQM1340" s="62">
        <f t="shared" si="2459"/>
        <v>2000000</v>
      </c>
      <c r="JQN1340" s="62">
        <f t="shared" si="2459"/>
        <v>2000000</v>
      </c>
      <c r="JQT1340" s="62" t="s">
        <v>197</v>
      </c>
      <c r="JQU1340" s="62" t="s">
        <v>1294</v>
      </c>
      <c r="JQV1340" s="62">
        <f t="shared" ref="JQV1340:JRD1340" si="2460">JQV1334</f>
        <v>0</v>
      </c>
      <c r="JQW1340" s="62">
        <f t="shared" si="2460"/>
        <v>0</v>
      </c>
      <c r="JQX1340" s="62">
        <f t="shared" si="2460"/>
        <v>0</v>
      </c>
      <c r="JQY1340" s="62">
        <f t="shared" si="2460"/>
        <v>0</v>
      </c>
      <c r="JQZ1340" s="62">
        <f t="shared" si="2460"/>
        <v>2000000</v>
      </c>
      <c r="JRA1340" s="62">
        <f t="shared" si="2460"/>
        <v>0</v>
      </c>
      <c r="JRB1340" s="62">
        <f t="shared" si="2460"/>
        <v>0</v>
      </c>
      <c r="JRC1340" s="62">
        <f t="shared" si="2460"/>
        <v>2000000</v>
      </c>
      <c r="JRD1340" s="62">
        <f t="shared" si="2460"/>
        <v>2000000</v>
      </c>
      <c r="JRJ1340" s="62" t="s">
        <v>197</v>
      </c>
      <c r="JRK1340" s="62" t="s">
        <v>1294</v>
      </c>
      <c r="JRL1340" s="62">
        <f t="shared" ref="JRL1340:JRT1340" si="2461">JRL1334</f>
        <v>0</v>
      </c>
      <c r="JRM1340" s="62">
        <f t="shared" si="2461"/>
        <v>0</v>
      </c>
      <c r="JRN1340" s="62">
        <f t="shared" si="2461"/>
        <v>0</v>
      </c>
      <c r="JRO1340" s="62">
        <f t="shared" si="2461"/>
        <v>0</v>
      </c>
      <c r="JRP1340" s="62">
        <f t="shared" si="2461"/>
        <v>2000000</v>
      </c>
      <c r="JRQ1340" s="62">
        <f t="shared" si="2461"/>
        <v>0</v>
      </c>
      <c r="JRR1340" s="62">
        <f t="shared" si="2461"/>
        <v>0</v>
      </c>
      <c r="JRS1340" s="62">
        <f t="shared" si="2461"/>
        <v>2000000</v>
      </c>
      <c r="JRT1340" s="62">
        <f t="shared" si="2461"/>
        <v>2000000</v>
      </c>
      <c r="JRZ1340" s="62" t="s">
        <v>197</v>
      </c>
      <c r="JSA1340" s="62" t="s">
        <v>1294</v>
      </c>
      <c r="JSB1340" s="62">
        <f t="shared" ref="JSB1340:JSJ1340" si="2462">JSB1334</f>
        <v>0</v>
      </c>
      <c r="JSC1340" s="62">
        <f t="shared" si="2462"/>
        <v>0</v>
      </c>
      <c r="JSD1340" s="62">
        <f t="shared" si="2462"/>
        <v>0</v>
      </c>
      <c r="JSE1340" s="62">
        <f t="shared" si="2462"/>
        <v>0</v>
      </c>
      <c r="JSF1340" s="62">
        <f t="shared" si="2462"/>
        <v>2000000</v>
      </c>
      <c r="JSG1340" s="62">
        <f t="shared" si="2462"/>
        <v>0</v>
      </c>
      <c r="JSH1340" s="62">
        <f t="shared" si="2462"/>
        <v>0</v>
      </c>
      <c r="JSI1340" s="62">
        <f t="shared" si="2462"/>
        <v>2000000</v>
      </c>
      <c r="JSJ1340" s="62">
        <f t="shared" si="2462"/>
        <v>2000000</v>
      </c>
      <c r="JSP1340" s="62" t="s">
        <v>197</v>
      </c>
      <c r="JSQ1340" s="62" t="s">
        <v>1294</v>
      </c>
      <c r="JSR1340" s="62">
        <f t="shared" ref="JSR1340:JSZ1340" si="2463">JSR1334</f>
        <v>0</v>
      </c>
      <c r="JSS1340" s="62">
        <f t="shared" si="2463"/>
        <v>0</v>
      </c>
      <c r="JST1340" s="62">
        <f t="shared" si="2463"/>
        <v>0</v>
      </c>
      <c r="JSU1340" s="62">
        <f t="shared" si="2463"/>
        <v>0</v>
      </c>
      <c r="JSV1340" s="62">
        <f t="shared" si="2463"/>
        <v>2000000</v>
      </c>
      <c r="JSW1340" s="62">
        <f t="shared" si="2463"/>
        <v>0</v>
      </c>
      <c r="JSX1340" s="62">
        <f t="shared" si="2463"/>
        <v>0</v>
      </c>
      <c r="JSY1340" s="62">
        <f t="shared" si="2463"/>
        <v>2000000</v>
      </c>
      <c r="JSZ1340" s="62">
        <f t="shared" si="2463"/>
        <v>2000000</v>
      </c>
      <c r="JTF1340" s="62" t="s">
        <v>197</v>
      </c>
      <c r="JTG1340" s="62" t="s">
        <v>1294</v>
      </c>
      <c r="JTH1340" s="62">
        <f t="shared" ref="JTH1340:JTP1340" si="2464">JTH1334</f>
        <v>0</v>
      </c>
      <c r="JTI1340" s="62">
        <f t="shared" si="2464"/>
        <v>0</v>
      </c>
      <c r="JTJ1340" s="62">
        <f t="shared" si="2464"/>
        <v>0</v>
      </c>
      <c r="JTK1340" s="62">
        <f t="shared" si="2464"/>
        <v>0</v>
      </c>
      <c r="JTL1340" s="62">
        <f t="shared" si="2464"/>
        <v>2000000</v>
      </c>
      <c r="JTM1340" s="62">
        <f t="shared" si="2464"/>
        <v>0</v>
      </c>
      <c r="JTN1340" s="62">
        <f t="shared" si="2464"/>
        <v>0</v>
      </c>
      <c r="JTO1340" s="62">
        <f t="shared" si="2464"/>
        <v>2000000</v>
      </c>
      <c r="JTP1340" s="62">
        <f t="shared" si="2464"/>
        <v>2000000</v>
      </c>
      <c r="JTV1340" s="62" t="s">
        <v>197</v>
      </c>
      <c r="JTW1340" s="62" t="s">
        <v>1294</v>
      </c>
      <c r="JTX1340" s="62">
        <f t="shared" ref="JTX1340:JUF1340" si="2465">JTX1334</f>
        <v>0</v>
      </c>
      <c r="JTY1340" s="62">
        <f t="shared" si="2465"/>
        <v>0</v>
      </c>
      <c r="JTZ1340" s="62">
        <f t="shared" si="2465"/>
        <v>0</v>
      </c>
      <c r="JUA1340" s="62">
        <f t="shared" si="2465"/>
        <v>0</v>
      </c>
      <c r="JUB1340" s="62">
        <f t="shared" si="2465"/>
        <v>2000000</v>
      </c>
      <c r="JUC1340" s="62">
        <f t="shared" si="2465"/>
        <v>0</v>
      </c>
      <c r="JUD1340" s="62">
        <f t="shared" si="2465"/>
        <v>0</v>
      </c>
      <c r="JUE1340" s="62">
        <f t="shared" si="2465"/>
        <v>2000000</v>
      </c>
      <c r="JUF1340" s="62">
        <f t="shared" si="2465"/>
        <v>2000000</v>
      </c>
      <c r="JUL1340" s="62" t="s">
        <v>197</v>
      </c>
      <c r="JUM1340" s="62" t="s">
        <v>1294</v>
      </c>
      <c r="JUN1340" s="62">
        <f t="shared" ref="JUN1340:JUV1340" si="2466">JUN1334</f>
        <v>0</v>
      </c>
      <c r="JUO1340" s="62">
        <f t="shared" si="2466"/>
        <v>0</v>
      </c>
      <c r="JUP1340" s="62">
        <f t="shared" si="2466"/>
        <v>0</v>
      </c>
      <c r="JUQ1340" s="62">
        <f t="shared" si="2466"/>
        <v>0</v>
      </c>
      <c r="JUR1340" s="62">
        <f t="shared" si="2466"/>
        <v>2000000</v>
      </c>
      <c r="JUS1340" s="62">
        <f t="shared" si="2466"/>
        <v>0</v>
      </c>
      <c r="JUT1340" s="62">
        <f t="shared" si="2466"/>
        <v>0</v>
      </c>
      <c r="JUU1340" s="62">
        <f t="shared" si="2466"/>
        <v>2000000</v>
      </c>
      <c r="JUV1340" s="62">
        <f t="shared" si="2466"/>
        <v>2000000</v>
      </c>
      <c r="JVB1340" s="62" t="s">
        <v>197</v>
      </c>
      <c r="JVC1340" s="62" t="s">
        <v>1294</v>
      </c>
      <c r="JVD1340" s="62">
        <f t="shared" ref="JVD1340:JVL1340" si="2467">JVD1334</f>
        <v>0</v>
      </c>
      <c r="JVE1340" s="62">
        <f t="shared" si="2467"/>
        <v>0</v>
      </c>
      <c r="JVF1340" s="62">
        <f t="shared" si="2467"/>
        <v>0</v>
      </c>
      <c r="JVG1340" s="62">
        <f t="shared" si="2467"/>
        <v>0</v>
      </c>
      <c r="JVH1340" s="62">
        <f t="shared" si="2467"/>
        <v>2000000</v>
      </c>
      <c r="JVI1340" s="62">
        <f t="shared" si="2467"/>
        <v>0</v>
      </c>
      <c r="JVJ1340" s="62">
        <f t="shared" si="2467"/>
        <v>0</v>
      </c>
      <c r="JVK1340" s="62">
        <f t="shared" si="2467"/>
        <v>2000000</v>
      </c>
      <c r="JVL1340" s="62">
        <f t="shared" si="2467"/>
        <v>2000000</v>
      </c>
      <c r="JVR1340" s="62" t="s">
        <v>197</v>
      </c>
      <c r="JVS1340" s="62" t="s">
        <v>1294</v>
      </c>
      <c r="JVT1340" s="62">
        <f t="shared" ref="JVT1340:JWB1340" si="2468">JVT1334</f>
        <v>0</v>
      </c>
      <c r="JVU1340" s="62">
        <f t="shared" si="2468"/>
        <v>0</v>
      </c>
      <c r="JVV1340" s="62">
        <f t="shared" si="2468"/>
        <v>0</v>
      </c>
      <c r="JVW1340" s="62">
        <f t="shared" si="2468"/>
        <v>0</v>
      </c>
      <c r="JVX1340" s="62">
        <f t="shared" si="2468"/>
        <v>2000000</v>
      </c>
      <c r="JVY1340" s="62">
        <f t="shared" si="2468"/>
        <v>0</v>
      </c>
      <c r="JVZ1340" s="62">
        <f t="shared" si="2468"/>
        <v>0</v>
      </c>
      <c r="JWA1340" s="62">
        <f t="shared" si="2468"/>
        <v>2000000</v>
      </c>
      <c r="JWB1340" s="62">
        <f t="shared" si="2468"/>
        <v>2000000</v>
      </c>
      <c r="JWH1340" s="62" t="s">
        <v>197</v>
      </c>
      <c r="JWI1340" s="62" t="s">
        <v>1294</v>
      </c>
      <c r="JWJ1340" s="62">
        <f t="shared" ref="JWJ1340:JWR1340" si="2469">JWJ1334</f>
        <v>0</v>
      </c>
      <c r="JWK1340" s="62">
        <f t="shared" si="2469"/>
        <v>0</v>
      </c>
      <c r="JWL1340" s="62">
        <f t="shared" si="2469"/>
        <v>0</v>
      </c>
      <c r="JWM1340" s="62">
        <f t="shared" si="2469"/>
        <v>0</v>
      </c>
      <c r="JWN1340" s="62">
        <f t="shared" si="2469"/>
        <v>2000000</v>
      </c>
      <c r="JWO1340" s="62">
        <f t="shared" si="2469"/>
        <v>0</v>
      </c>
      <c r="JWP1340" s="62">
        <f t="shared" si="2469"/>
        <v>0</v>
      </c>
      <c r="JWQ1340" s="62">
        <f t="shared" si="2469"/>
        <v>2000000</v>
      </c>
      <c r="JWR1340" s="62">
        <f t="shared" si="2469"/>
        <v>2000000</v>
      </c>
      <c r="JWX1340" s="62" t="s">
        <v>197</v>
      </c>
      <c r="JWY1340" s="62" t="s">
        <v>1294</v>
      </c>
      <c r="JWZ1340" s="62">
        <f t="shared" ref="JWZ1340:JXH1340" si="2470">JWZ1334</f>
        <v>0</v>
      </c>
      <c r="JXA1340" s="62">
        <f t="shared" si="2470"/>
        <v>0</v>
      </c>
      <c r="JXB1340" s="62">
        <f t="shared" si="2470"/>
        <v>0</v>
      </c>
      <c r="JXC1340" s="62">
        <f t="shared" si="2470"/>
        <v>0</v>
      </c>
      <c r="JXD1340" s="62">
        <f t="shared" si="2470"/>
        <v>2000000</v>
      </c>
      <c r="JXE1340" s="62">
        <f t="shared" si="2470"/>
        <v>0</v>
      </c>
      <c r="JXF1340" s="62">
        <f t="shared" si="2470"/>
        <v>0</v>
      </c>
      <c r="JXG1340" s="62">
        <f t="shared" si="2470"/>
        <v>2000000</v>
      </c>
      <c r="JXH1340" s="62">
        <f t="shared" si="2470"/>
        <v>2000000</v>
      </c>
      <c r="JXN1340" s="62" t="s">
        <v>197</v>
      </c>
      <c r="JXO1340" s="62" t="s">
        <v>1294</v>
      </c>
      <c r="JXP1340" s="62">
        <f t="shared" ref="JXP1340:JXX1340" si="2471">JXP1334</f>
        <v>0</v>
      </c>
      <c r="JXQ1340" s="62">
        <f t="shared" si="2471"/>
        <v>0</v>
      </c>
      <c r="JXR1340" s="62">
        <f t="shared" si="2471"/>
        <v>0</v>
      </c>
      <c r="JXS1340" s="62">
        <f t="shared" si="2471"/>
        <v>0</v>
      </c>
      <c r="JXT1340" s="62">
        <f t="shared" si="2471"/>
        <v>2000000</v>
      </c>
      <c r="JXU1340" s="62">
        <f t="shared" si="2471"/>
        <v>0</v>
      </c>
      <c r="JXV1340" s="62">
        <f t="shared" si="2471"/>
        <v>0</v>
      </c>
      <c r="JXW1340" s="62">
        <f t="shared" si="2471"/>
        <v>2000000</v>
      </c>
      <c r="JXX1340" s="62">
        <f t="shared" si="2471"/>
        <v>2000000</v>
      </c>
      <c r="JYD1340" s="62" t="s">
        <v>197</v>
      </c>
      <c r="JYE1340" s="62" t="s">
        <v>1294</v>
      </c>
      <c r="JYF1340" s="62">
        <f t="shared" ref="JYF1340:JYN1340" si="2472">JYF1334</f>
        <v>0</v>
      </c>
      <c r="JYG1340" s="62">
        <f t="shared" si="2472"/>
        <v>0</v>
      </c>
      <c r="JYH1340" s="62">
        <f t="shared" si="2472"/>
        <v>0</v>
      </c>
      <c r="JYI1340" s="62">
        <f t="shared" si="2472"/>
        <v>0</v>
      </c>
      <c r="JYJ1340" s="62">
        <f t="shared" si="2472"/>
        <v>2000000</v>
      </c>
      <c r="JYK1340" s="62">
        <f t="shared" si="2472"/>
        <v>0</v>
      </c>
      <c r="JYL1340" s="62">
        <f t="shared" si="2472"/>
        <v>0</v>
      </c>
      <c r="JYM1340" s="62">
        <f t="shared" si="2472"/>
        <v>2000000</v>
      </c>
      <c r="JYN1340" s="62">
        <f t="shared" si="2472"/>
        <v>2000000</v>
      </c>
      <c r="JYT1340" s="62" t="s">
        <v>197</v>
      </c>
      <c r="JYU1340" s="62" t="s">
        <v>1294</v>
      </c>
      <c r="JYV1340" s="62">
        <f t="shared" ref="JYV1340:JZD1340" si="2473">JYV1334</f>
        <v>0</v>
      </c>
      <c r="JYW1340" s="62">
        <f t="shared" si="2473"/>
        <v>0</v>
      </c>
      <c r="JYX1340" s="62">
        <f t="shared" si="2473"/>
        <v>0</v>
      </c>
      <c r="JYY1340" s="62">
        <f t="shared" si="2473"/>
        <v>0</v>
      </c>
      <c r="JYZ1340" s="62">
        <f t="shared" si="2473"/>
        <v>2000000</v>
      </c>
      <c r="JZA1340" s="62">
        <f t="shared" si="2473"/>
        <v>0</v>
      </c>
      <c r="JZB1340" s="62">
        <f t="shared" si="2473"/>
        <v>0</v>
      </c>
      <c r="JZC1340" s="62">
        <f t="shared" si="2473"/>
        <v>2000000</v>
      </c>
      <c r="JZD1340" s="62">
        <f t="shared" si="2473"/>
        <v>2000000</v>
      </c>
      <c r="JZJ1340" s="62" t="s">
        <v>197</v>
      </c>
      <c r="JZK1340" s="62" t="s">
        <v>1294</v>
      </c>
      <c r="JZL1340" s="62">
        <f t="shared" ref="JZL1340:JZT1340" si="2474">JZL1334</f>
        <v>0</v>
      </c>
      <c r="JZM1340" s="62">
        <f t="shared" si="2474"/>
        <v>0</v>
      </c>
      <c r="JZN1340" s="62">
        <f t="shared" si="2474"/>
        <v>0</v>
      </c>
      <c r="JZO1340" s="62">
        <f t="shared" si="2474"/>
        <v>0</v>
      </c>
      <c r="JZP1340" s="62">
        <f t="shared" si="2474"/>
        <v>2000000</v>
      </c>
      <c r="JZQ1340" s="62">
        <f t="shared" si="2474"/>
        <v>0</v>
      </c>
      <c r="JZR1340" s="62">
        <f t="shared" si="2474"/>
        <v>0</v>
      </c>
      <c r="JZS1340" s="62">
        <f t="shared" si="2474"/>
        <v>2000000</v>
      </c>
      <c r="JZT1340" s="62">
        <f t="shared" si="2474"/>
        <v>2000000</v>
      </c>
      <c r="JZZ1340" s="62" t="s">
        <v>197</v>
      </c>
      <c r="KAA1340" s="62" t="s">
        <v>1294</v>
      </c>
      <c r="KAB1340" s="62">
        <f t="shared" ref="KAB1340:KAJ1340" si="2475">KAB1334</f>
        <v>0</v>
      </c>
      <c r="KAC1340" s="62">
        <f t="shared" si="2475"/>
        <v>0</v>
      </c>
      <c r="KAD1340" s="62">
        <f t="shared" si="2475"/>
        <v>0</v>
      </c>
      <c r="KAE1340" s="62">
        <f t="shared" si="2475"/>
        <v>0</v>
      </c>
      <c r="KAF1340" s="62">
        <f t="shared" si="2475"/>
        <v>2000000</v>
      </c>
      <c r="KAG1340" s="62">
        <f t="shared" si="2475"/>
        <v>0</v>
      </c>
      <c r="KAH1340" s="62">
        <f t="shared" si="2475"/>
        <v>0</v>
      </c>
      <c r="KAI1340" s="62">
        <f t="shared" si="2475"/>
        <v>2000000</v>
      </c>
      <c r="KAJ1340" s="62">
        <f t="shared" si="2475"/>
        <v>2000000</v>
      </c>
      <c r="KAP1340" s="62" t="s">
        <v>197</v>
      </c>
      <c r="KAQ1340" s="62" t="s">
        <v>1294</v>
      </c>
      <c r="KAR1340" s="62">
        <f t="shared" ref="KAR1340:KAZ1340" si="2476">KAR1334</f>
        <v>0</v>
      </c>
      <c r="KAS1340" s="62">
        <f t="shared" si="2476"/>
        <v>0</v>
      </c>
      <c r="KAT1340" s="62">
        <f t="shared" si="2476"/>
        <v>0</v>
      </c>
      <c r="KAU1340" s="62">
        <f t="shared" si="2476"/>
        <v>0</v>
      </c>
      <c r="KAV1340" s="62">
        <f t="shared" si="2476"/>
        <v>2000000</v>
      </c>
      <c r="KAW1340" s="62">
        <f t="shared" si="2476"/>
        <v>0</v>
      </c>
      <c r="KAX1340" s="62">
        <f t="shared" si="2476"/>
        <v>0</v>
      </c>
      <c r="KAY1340" s="62">
        <f t="shared" si="2476"/>
        <v>2000000</v>
      </c>
      <c r="KAZ1340" s="62">
        <f t="shared" si="2476"/>
        <v>2000000</v>
      </c>
      <c r="KBF1340" s="62" t="s">
        <v>197</v>
      </c>
      <c r="KBG1340" s="62" t="s">
        <v>1294</v>
      </c>
      <c r="KBH1340" s="62">
        <f t="shared" ref="KBH1340:KBP1340" si="2477">KBH1334</f>
        <v>0</v>
      </c>
      <c r="KBI1340" s="62">
        <f t="shared" si="2477"/>
        <v>0</v>
      </c>
      <c r="KBJ1340" s="62">
        <f t="shared" si="2477"/>
        <v>0</v>
      </c>
      <c r="KBK1340" s="62">
        <f t="shared" si="2477"/>
        <v>0</v>
      </c>
      <c r="KBL1340" s="62">
        <f t="shared" si="2477"/>
        <v>2000000</v>
      </c>
      <c r="KBM1340" s="62">
        <f t="shared" si="2477"/>
        <v>0</v>
      </c>
      <c r="KBN1340" s="62">
        <f t="shared" si="2477"/>
        <v>0</v>
      </c>
      <c r="KBO1340" s="62">
        <f t="shared" si="2477"/>
        <v>2000000</v>
      </c>
      <c r="KBP1340" s="62">
        <f t="shared" si="2477"/>
        <v>2000000</v>
      </c>
      <c r="KBV1340" s="62" t="s">
        <v>197</v>
      </c>
      <c r="KBW1340" s="62" t="s">
        <v>1294</v>
      </c>
      <c r="KBX1340" s="62">
        <f t="shared" ref="KBX1340:KCF1340" si="2478">KBX1334</f>
        <v>0</v>
      </c>
      <c r="KBY1340" s="62">
        <f t="shared" si="2478"/>
        <v>0</v>
      </c>
      <c r="KBZ1340" s="62">
        <f t="shared" si="2478"/>
        <v>0</v>
      </c>
      <c r="KCA1340" s="62">
        <f t="shared" si="2478"/>
        <v>0</v>
      </c>
      <c r="KCB1340" s="62">
        <f t="shared" si="2478"/>
        <v>2000000</v>
      </c>
      <c r="KCC1340" s="62">
        <f t="shared" si="2478"/>
        <v>0</v>
      </c>
      <c r="KCD1340" s="62">
        <f t="shared" si="2478"/>
        <v>0</v>
      </c>
      <c r="KCE1340" s="62">
        <f t="shared" si="2478"/>
        <v>2000000</v>
      </c>
      <c r="KCF1340" s="62">
        <f t="shared" si="2478"/>
        <v>2000000</v>
      </c>
      <c r="KCL1340" s="62" t="s">
        <v>197</v>
      </c>
      <c r="KCM1340" s="62" t="s">
        <v>1294</v>
      </c>
      <c r="KCN1340" s="62">
        <f t="shared" ref="KCN1340:KCV1340" si="2479">KCN1334</f>
        <v>0</v>
      </c>
      <c r="KCO1340" s="62">
        <f t="shared" si="2479"/>
        <v>0</v>
      </c>
      <c r="KCP1340" s="62">
        <f t="shared" si="2479"/>
        <v>0</v>
      </c>
      <c r="KCQ1340" s="62">
        <f t="shared" si="2479"/>
        <v>0</v>
      </c>
      <c r="KCR1340" s="62">
        <f t="shared" si="2479"/>
        <v>2000000</v>
      </c>
      <c r="KCS1340" s="62">
        <f t="shared" si="2479"/>
        <v>0</v>
      </c>
      <c r="KCT1340" s="62">
        <f t="shared" si="2479"/>
        <v>0</v>
      </c>
      <c r="KCU1340" s="62">
        <f t="shared" si="2479"/>
        <v>2000000</v>
      </c>
      <c r="KCV1340" s="62">
        <f t="shared" si="2479"/>
        <v>2000000</v>
      </c>
      <c r="KDB1340" s="62" t="s">
        <v>197</v>
      </c>
      <c r="KDC1340" s="62" t="s">
        <v>1294</v>
      </c>
      <c r="KDD1340" s="62">
        <f t="shared" ref="KDD1340:KDL1340" si="2480">KDD1334</f>
        <v>0</v>
      </c>
      <c r="KDE1340" s="62">
        <f t="shared" si="2480"/>
        <v>0</v>
      </c>
      <c r="KDF1340" s="62">
        <f t="shared" si="2480"/>
        <v>0</v>
      </c>
      <c r="KDG1340" s="62">
        <f t="shared" si="2480"/>
        <v>0</v>
      </c>
      <c r="KDH1340" s="62">
        <f t="shared" si="2480"/>
        <v>2000000</v>
      </c>
      <c r="KDI1340" s="62">
        <f t="shared" si="2480"/>
        <v>0</v>
      </c>
      <c r="KDJ1340" s="62">
        <f t="shared" si="2480"/>
        <v>0</v>
      </c>
      <c r="KDK1340" s="62">
        <f t="shared" si="2480"/>
        <v>2000000</v>
      </c>
      <c r="KDL1340" s="62">
        <f t="shared" si="2480"/>
        <v>2000000</v>
      </c>
      <c r="KDR1340" s="62" t="s">
        <v>197</v>
      </c>
      <c r="KDS1340" s="62" t="s">
        <v>1294</v>
      </c>
      <c r="KDT1340" s="62">
        <f t="shared" ref="KDT1340:KEB1340" si="2481">KDT1334</f>
        <v>0</v>
      </c>
      <c r="KDU1340" s="62">
        <f t="shared" si="2481"/>
        <v>0</v>
      </c>
      <c r="KDV1340" s="62">
        <f t="shared" si="2481"/>
        <v>0</v>
      </c>
      <c r="KDW1340" s="62">
        <f t="shared" si="2481"/>
        <v>0</v>
      </c>
      <c r="KDX1340" s="62">
        <f t="shared" si="2481"/>
        <v>2000000</v>
      </c>
      <c r="KDY1340" s="62">
        <f t="shared" si="2481"/>
        <v>0</v>
      </c>
      <c r="KDZ1340" s="62">
        <f t="shared" si="2481"/>
        <v>0</v>
      </c>
      <c r="KEA1340" s="62">
        <f t="shared" si="2481"/>
        <v>2000000</v>
      </c>
      <c r="KEB1340" s="62">
        <f t="shared" si="2481"/>
        <v>2000000</v>
      </c>
      <c r="KEH1340" s="62" t="s">
        <v>197</v>
      </c>
      <c r="KEI1340" s="62" t="s">
        <v>1294</v>
      </c>
      <c r="KEJ1340" s="62">
        <f t="shared" ref="KEJ1340:KER1340" si="2482">KEJ1334</f>
        <v>0</v>
      </c>
      <c r="KEK1340" s="62">
        <f t="shared" si="2482"/>
        <v>0</v>
      </c>
      <c r="KEL1340" s="62">
        <f t="shared" si="2482"/>
        <v>0</v>
      </c>
      <c r="KEM1340" s="62">
        <f t="shared" si="2482"/>
        <v>0</v>
      </c>
      <c r="KEN1340" s="62">
        <f t="shared" si="2482"/>
        <v>2000000</v>
      </c>
      <c r="KEO1340" s="62">
        <f t="shared" si="2482"/>
        <v>0</v>
      </c>
      <c r="KEP1340" s="62">
        <f t="shared" si="2482"/>
        <v>0</v>
      </c>
      <c r="KEQ1340" s="62">
        <f t="shared" si="2482"/>
        <v>2000000</v>
      </c>
      <c r="KER1340" s="62">
        <f t="shared" si="2482"/>
        <v>2000000</v>
      </c>
      <c r="KEX1340" s="62" t="s">
        <v>197</v>
      </c>
      <c r="KEY1340" s="62" t="s">
        <v>1294</v>
      </c>
      <c r="KEZ1340" s="62">
        <f t="shared" ref="KEZ1340:KFH1340" si="2483">KEZ1334</f>
        <v>0</v>
      </c>
      <c r="KFA1340" s="62">
        <f t="shared" si="2483"/>
        <v>0</v>
      </c>
      <c r="KFB1340" s="62">
        <f t="shared" si="2483"/>
        <v>0</v>
      </c>
      <c r="KFC1340" s="62">
        <f t="shared" si="2483"/>
        <v>0</v>
      </c>
      <c r="KFD1340" s="62">
        <f t="shared" si="2483"/>
        <v>2000000</v>
      </c>
      <c r="KFE1340" s="62">
        <f t="shared" si="2483"/>
        <v>0</v>
      </c>
      <c r="KFF1340" s="62">
        <f t="shared" si="2483"/>
        <v>0</v>
      </c>
      <c r="KFG1340" s="62">
        <f t="shared" si="2483"/>
        <v>2000000</v>
      </c>
      <c r="KFH1340" s="62">
        <f t="shared" si="2483"/>
        <v>2000000</v>
      </c>
      <c r="KFN1340" s="62" t="s">
        <v>197</v>
      </c>
      <c r="KFO1340" s="62" t="s">
        <v>1294</v>
      </c>
      <c r="KFP1340" s="62">
        <f t="shared" ref="KFP1340:KFX1340" si="2484">KFP1334</f>
        <v>0</v>
      </c>
      <c r="KFQ1340" s="62">
        <f t="shared" si="2484"/>
        <v>0</v>
      </c>
      <c r="KFR1340" s="62">
        <f t="shared" si="2484"/>
        <v>0</v>
      </c>
      <c r="KFS1340" s="62">
        <f t="shared" si="2484"/>
        <v>0</v>
      </c>
      <c r="KFT1340" s="62">
        <f t="shared" si="2484"/>
        <v>2000000</v>
      </c>
      <c r="KFU1340" s="62">
        <f t="shared" si="2484"/>
        <v>0</v>
      </c>
      <c r="KFV1340" s="62">
        <f t="shared" si="2484"/>
        <v>0</v>
      </c>
      <c r="KFW1340" s="62">
        <f t="shared" si="2484"/>
        <v>2000000</v>
      </c>
      <c r="KFX1340" s="62">
        <f t="shared" si="2484"/>
        <v>2000000</v>
      </c>
      <c r="KGD1340" s="62" t="s">
        <v>197</v>
      </c>
      <c r="KGE1340" s="62" t="s">
        <v>1294</v>
      </c>
      <c r="KGF1340" s="62">
        <f t="shared" ref="KGF1340:KGN1340" si="2485">KGF1334</f>
        <v>0</v>
      </c>
      <c r="KGG1340" s="62">
        <f t="shared" si="2485"/>
        <v>0</v>
      </c>
      <c r="KGH1340" s="62">
        <f t="shared" si="2485"/>
        <v>0</v>
      </c>
      <c r="KGI1340" s="62">
        <f t="shared" si="2485"/>
        <v>0</v>
      </c>
      <c r="KGJ1340" s="62">
        <f t="shared" si="2485"/>
        <v>2000000</v>
      </c>
      <c r="KGK1340" s="62">
        <f t="shared" si="2485"/>
        <v>0</v>
      </c>
      <c r="KGL1340" s="62">
        <f t="shared" si="2485"/>
        <v>0</v>
      </c>
      <c r="KGM1340" s="62">
        <f t="shared" si="2485"/>
        <v>2000000</v>
      </c>
      <c r="KGN1340" s="62">
        <f t="shared" si="2485"/>
        <v>2000000</v>
      </c>
      <c r="KGT1340" s="62" t="s">
        <v>197</v>
      </c>
      <c r="KGU1340" s="62" t="s">
        <v>1294</v>
      </c>
      <c r="KGV1340" s="62">
        <f t="shared" ref="KGV1340:KHD1340" si="2486">KGV1334</f>
        <v>0</v>
      </c>
      <c r="KGW1340" s="62">
        <f t="shared" si="2486"/>
        <v>0</v>
      </c>
      <c r="KGX1340" s="62">
        <f t="shared" si="2486"/>
        <v>0</v>
      </c>
      <c r="KGY1340" s="62">
        <f t="shared" si="2486"/>
        <v>0</v>
      </c>
      <c r="KGZ1340" s="62">
        <f t="shared" si="2486"/>
        <v>2000000</v>
      </c>
      <c r="KHA1340" s="62">
        <f t="shared" si="2486"/>
        <v>0</v>
      </c>
      <c r="KHB1340" s="62">
        <f t="shared" si="2486"/>
        <v>0</v>
      </c>
      <c r="KHC1340" s="62">
        <f t="shared" si="2486"/>
        <v>2000000</v>
      </c>
      <c r="KHD1340" s="62">
        <f t="shared" si="2486"/>
        <v>2000000</v>
      </c>
      <c r="KHJ1340" s="62" t="s">
        <v>197</v>
      </c>
      <c r="KHK1340" s="62" t="s">
        <v>1294</v>
      </c>
      <c r="KHL1340" s="62">
        <f t="shared" ref="KHL1340:KHT1340" si="2487">KHL1334</f>
        <v>0</v>
      </c>
      <c r="KHM1340" s="62">
        <f t="shared" si="2487"/>
        <v>0</v>
      </c>
      <c r="KHN1340" s="62">
        <f t="shared" si="2487"/>
        <v>0</v>
      </c>
      <c r="KHO1340" s="62">
        <f t="shared" si="2487"/>
        <v>0</v>
      </c>
      <c r="KHP1340" s="62">
        <f t="shared" si="2487"/>
        <v>2000000</v>
      </c>
      <c r="KHQ1340" s="62">
        <f t="shared" si="2487"/>
        <v>0</v>
      </c>
      <c r="KHR1340" s="62">
        <f t="shared" si="2487"/>
        <v>0</v>
      </c>
      <c r="KHS1340" s="62">
        <f t="shared" si="2487"/>
        <v>2000000</v>
      </c>
      <c r="KHT1340" s="62">
        <f t="shared" si="2487"/>
        <v>2000000</v>
      </c>
      <c r="KHZ1340" s="62" t="s">
        <v>197</v>
      </c>
      <c r="KIA1340" s="62" t="s">
        <v>1294</v>
      </c>
      <c r="KIB1340" s="62">
        <f t="shared" ref="KIB1340:KIJ1340" si="2488">KIB1334</f>
        <v>0</v>
      </c>
      <c r="KIC1340" s="62">
        <f t="shared" si="2488"/>
        <v>0</v>
      </c>
      <c r="KID1340" s="62">
        <f t="shared" si="2488"/>
        <v>0</v>
      </c>
      <c r="KIE1340" s="62">
        <f t="shared" si="2488"/>
        <v>0</v>
      </c>
      <c r="KIF1340" s="62">
        <f t="shared" si="2488"/>
        <v>2000000</v>
      </c>
      <c r="KIG1340" s="62">
        <f t="shared" si="2488"/>
        <v>0</v>
      </c>
      <c r="KIH1340" s="62">
        <f t="shared" si="2488"/>
        <v>0</v>
      </c>
      <c r="KII1340" s="62">
        <f t="shared" si="2488"/>
        <v>2000000</v>
      </c>
      <c r="KIJ1340" s="62">
        <f t="shared" si="2488"/>
        <v>2000000</v>
      </c>
      <c r="KIP1340" s="62" t="s">
        <v>197</v>
      </c>
      <c r="KIQ1340" s="62" t="s">
        <v>1294</v>
      </c>
      <c r="KIR1340" s="62">
        <f t="shared" ref="KIR1340:KIZ1340" si="2489">KIR1334</f>
        <v>0</v>
      </c>
      <c r="KIS1340" s="62">
        <f t="shared" si="2489"/>
        <v>0</v>
      </c>
      <c r="KIT1340" s="62">
        <f t="shared" si="2489"/>
        <v>0</v>
      </c>
      <c r="KIU1340" s="62">
        <f t="shared" si="2489"/>
        <v>0</v>
      </c>
      <c r="KIV1340" s="62">
        <f t="shared" si="2489"/>
        <v>2000000</v>
      </c>
      <c r="KIW1340" s="62">
        <f t="shared" si="2489"/>
        <v>0</v>
      </c>
      <c r="KIX1340" s="62">
        <f t="shared" si="2489"/>
        <v>0</v>
      </c>
      <c r="KIY1340" s="62">
        <f t="shared" si="2489"/>
        <v>2000000</v>
      </c>
      <c r="KIZ1340" s="62">
        <f t="shared" si="2489"/>
        <v>2000000</v>
      </c>
      <c r="KJF1340" s="62" t="s">
        <v>197</v>
      </c>
      <c r="KJG1340" s="62" t="s">
        <v>1294</v>
      </c>
      <c r="KJH1340" s="62">
        <f t="shared" ref="KJH1340:KJP1340" si="2490">KJH1334</f>
        <v>0</v>
      </c>
      <c r="KJI1340" s="62">
        <f t="shared" si="2490"/>
        <v>0</v>
      </c>
      <c r="KJJ1340" s="62">
        <f t="shared" si="2490"/>
        <v>0</v>
      </c>
      <c r="KJK1340" s="62">
        <f t="shared" si="2490"/>
        <v>0</v>
      </c>
      <c r="KJL1340" s="62">
        <f t="shared" si="2490"/>
        <v>2000000</v>
      </c>
      <c r="KJM1340" s="62">
        <f t="shared" si="2490"/>
        <v>0</v>
      </c>
      <c r="KJN1340" s="62">
        <f t="shared" si="2490"/>
        <v>0</v>
      </c>
      <c r="KJO1340" s="62">
        <f t="shared" si="2490"/>
        <v>2000000</v>
      </c>
      <c r="KJP1340" s="62">
        <f t="shared" si="2490"/>
        <v>2000000</v>
      </c>
      <c r="KJV1340" s="62" t="s">
        <v>197</v>
      </c>
      <c r="KJW1340" s="62" t="s">
        <v>1294</v>
      </c>
      <c r="KJX1340" s="62">
        <f t="shared" ref="KJX1340:KKF1340" si="2491">KJX1334</f>
        <v>0</v>
      </c>
      <c r="KJY1340" s="62">
        <f t="shared" si="2491"/>
        <v>0</v>
      </c>
      <c r="KJZ1340" s="62">
        <f t="shared" si="2491"/>
        <v>0</v>
      </c>
      <c r="KKA1340" s="62">
        <f t="shared" si="2491"/>
        <v>0</v>
      </c>
      <c r="KKB1340" s="62">
        <f t="shared" si="2491"/>
        <v>2000000</v>
      </c>
      <c r="KKC1340" s="62">
        <f t="shared" si="2491"/>
        <v>0</v>
      </c>
      <c r="KKD1340" s="62">
        <f t="shared" si="2491"/>
        <v>0</v>
      </c>
      <c r="KKE1340" s="62">
        <f t="shared" si="2491"/>
        <v>2000000</v>
      </c>
      <c r="KKF1340" s="62">
        <f t="shared" si="2491"/>
        <v>2000000</v>
      </c>
      <c r="KKL1340" s="62" t="s">
        <v>197</v>
      </c>
      <c r="KKM1340" s="62" t="s">
        <v>1294</v>
      </c>
      <c r="KKN1340" s="62">
        <f t="shared" ref="KKN1340:KKV1340" si="2492">KKN1334</f>
        <v>0</v>
      </c>
      <c r="KKO1340" s="62">
        <f t="shared" si="2492"/>
        <v>0</v>
      </c>
      <c r="KKP1340" s="62">
        <f t="shared" si="2492"/>
        <v>0</v>
      </c>
      <c r="KKQ1340" s="62">
        <f t="shared" si="2492"/>
        <v>0</v>
      </c>
      <c r="KKR1340" s="62">
        <f t="shared" si="2492"/>
        <v>2000000</v>
      </c>
      <c r="KKS1340" s="62">
        <f t="shared" si="2492"/>
        <v>0</v>
      </c>
      <c r="KKT1340" s="62">
        <f t="shared" si="2492"/>
        <v>0</v>
      </c>
      <c r="KKU1340" s="62">
        <f t="shared" si="2492"/>
        <v>2000000</v>
      </c>
      <c r="KKV1340" s="62">
        <f t="shared" si="2492"/>
        <v>2000000</v>
      </c>
      <c r="KLB1340" s="62" t="s">
        <v>197</v>
      </c>
      <c r="KLC1340" s="62" t="s">
        <v>1294</v>
      </c>
      <c r="KLD1340" s="62">
        <f t="shared" ref="KLD1340:KLL1340" si="2493">KLD1334</f>
        <v>0</v>
      </c>
      <c r="KLE1340" s="62">
        <f t="shared" si="2493"/>
        <v>0</v>
      </c>
      <c r="KLF1340" s="62">
        <f t="shared" si="2493"/>
        <v>0</v>
      </c>
      <c r="KLG1340" s="62">
        <f t="shared" si="2493"/>
        <v>0</v>
      </c>
      <c r="KLH1340" s="62">
        <f t="shared" si="2493"/>
        <v>2000000</v>
      </c>
      <c r="KLI1340" s="62">
        <f t="shared" si="2493"/>
        <v>0</v>
      </c>
      <c r="KLJ1340" s="62">
        <f t="shared" si="2493"/>
        <v>0</v>
      </c>
      <c r="KLK1340" s="62">
        <f t="shared" si="2493"/>
        <v>2000000</v>
      </c>
      <c r="KLL1340" s="62">
        <f t="shared" si="2493"/>
        <v>2000000</v>
      </c>
      <c r="KLR1340" s="62" t="s">
        <v>197</v>
      </c>
      <c r="KLS1340" s="62" t="s">
        <v>1294</v>
      </c>
      <c r="KLT1340" s="62">
        <f t="shared" ref="KLT1340:KMB1340" si="2494">KLT1334</f>
        <v>0</v>
      </c>
      <c r="KLU1340" s="62">
        <f t="shared" si="2494"/>
        <v>0</v>
      </c>
      <c r="KLV1340" s="62">
        <f t="shared" si="2494"/>
        <v>0</v>
      </c>
      <c r="KLW1340" s="62">
        <f t="shared" si="2494"/>
        <v>0</v>
      </c>
      <c r="KLX1340" s="62">
        <f t="shared" si="2494"/>
        <v>2000000</v>
      </c>
      <c r="KLY1340" s="62">
        <f t="shared" si="2494"/>
        <v>0</v>
      </c>
      <c r="KLZ1340" s="62">
        <f t="shared" si="2494"/>
        <v>0</v>
      </c>
      <c r="KMA1340" s="62">
        <f t="shared" si="2494"/>
        <v>2000000</v>
      </c>
      <c r="KMB1340" s="62">
        <f t="shared" si="2494"/>
        <v>2000000</v>
      </c>
      <c r="KMH1340" s="62" t="s">
        <v>197</v>
      </c>
      <c r="KMI1340" s="62" t="s">
        <v>1294</v>
      </c>
      <c r="KMJ1340" s="62">
        <f t="shared" ref="KMJ1340:KMR1340" si="2495">KMJ1334</f>
        <v>0</v>
      </c>
      <c r="KMK1340" s="62">
        <f t="shared" si="2495"/>
        <v>0</v>
      </c>
      <c r="KML1340" s="62">
        <f t="shared" si="2495"/>
        <v>0</v>
      </c>
      <c r="KMM1340" s="62">
        <f t="shared" si="2495"/>
        <v>0</v>
      </c>
      <c r="KMN1340" s="62">
        <f t="shared" si="2495"/>
        <v>2000000</v>
      </c>
      <c r="KMO1340" s="62">
        <f t="shared" si="2495"/>
        <v>0</v>
      </c>
      <c r="KMP1340" s="62">
        <f t="shared" si="2495"/>
        <v>0</v>
      </c>
      <c r="KMQ1340" s="62">
        <f t="shared" si="2495"/>
        <v>2000000</v>
      </c>
      <c r="KMR1340" s="62">
        <f t="shared" si="2495"/>
        <v>2000000</v>
      </c>
      <c r="KMX1340" s="62" t="s">
        <v>197</v>
      </c>
      <c r="KMY1340" s="62" t="s">
        <v>1294</v>
      </c>
      <c r="KMZ1340" s="62">
        <f t="shared" ref="KMZ1340:KNH1340" si="2496">KMZ1334</f>
        <v>0</v>
      </c>
      <c r="KNA1340" s="62">
        <f t="shared" si="2496"/>
        <v>0</v>
      </c>
      <c r="KNB1340" s="62">
        <f t="shared" si="2496"/>
        <v>0</v>
      </c>
      <c r="KNC1340" s="62">
        <f t="shared" si="2496"/>
        <v>0</v>
      </c>
      <c r="KND1340" s="62">
        <f t="shared" si="2496"/>
        <v>2000000</v>
      </c>
      <c r="KNE1340" s="62">
        <f t="shared" si="2496"/>
        <v>0</v>
      </c>
      <c r="KNF1340" s="62">
        <f t="shared" si="2496"/>
        <v>0</v>
      </c>
      <c r="KNG1340" s="62">
        <f t="shared" si="2496"/>
        <v>2000000</v>
      </c>
      <c r="KNH1340" s="62">
        <f t="shared" si="2496"/>
        <v>2000000</v>
      </c>
      <c r="KNN1340" s="62" t="s">
        <v>197</v>
      </c>
      <c r="KNO1340" s="62" t="s">
        <v>1294</v>
      </c>
      <c r="KNP1340" s="62">
        <f t="shared" ref="KNP1340:KNX1340" si="2497">KNP1334</f>
        <v>0</v>
      </c>
      <c r="KNQ1340" s="62">
        <f t="shared" si="2497"/>
        <v>0</v>
      </c>
      <c r="KNR1340" s="62">
        <f t="shared" si="2497"/>
        <v>0</v>
      </c>
      <c r="KNS1340" s="62">
        <f t="shared" si="2497"/>
        <v>0</v>
      </c>
      <c r="KNT1340" s="62">
        <f t="shared" si="2497"/>
        <v>2000000</v>
      </c>
      <c r="KNU1340" s="62">
        <f t="shared" si="2497"/>
        <v>0</v>
      </c>
      <c r="KNV1340" s="62">
        <f t="shared" si="2497"/>
        <v>0</v>
      </c>
      <c r="KNW1340" s="62">
        <f t="shared" si="2497"/>
        <v>2000000</v>
      </c>
      <c r="KNX1340" s="62">
        <f t="shared" si="2497"/>
        <v>2000000</v>
      </c>
      <c r="KOD1340" s="62" t="s">
        <v>197</v>
      </c>
      <c r="KOE1340" s="62" t="s">
        <v>1294</v>
      </c>
      <c r="KOF1340" s="62">
        <f t="shared" ref="KOF1340:KON1340" si="2498">KOF1334</f>
        <v>0</v>
      </c>
      <c r="KOG1340" s="62">
        <f t="shared" si="2498"/>
        <v>0</v>
      </c>
      <c r="KOH1340" s="62">
        <f t="shared" si="2498"/>
        <v>0</v>
      </c>
      <c r="KOI1340" s="62">
        <f t="shared" si="2498"/>
        <v>0</v>
      </c>
      <c r="KOJ1340" s="62">
        <f t="shared" si="2498"/>
        <v>2000000</v>
      </c>
      <c r="KOK1340" s="62">
        <f t="shared" si="2498"/>
        <v>0</v>
      </c>
      <c r="KOL1340" s="62">
        <f t="shared" si="2498"/>
        <v>0</v>
      </c>
      <c r="KOM1340" s="62">
        <f t="shared" si="2498"/>
        <v>2000000</v>
      </c>
      <c r="KON1340" s="62">
        <f t="shared" si="2498"/>
        <v>2000000</v>
      </c>
      <c r="KOT1340" s="62" t="s">
        <v>197</v>
      </c>
      <c r="KOU1340" s="62" t="s">
        <v>1294</v>
      </c>
      <c r="KOV1340" s="62">
        <f t="shared" ref="KOV1340:KPD1340" si="2499">KOV1334</f>
        <v>0</v>
      </c>
      <c r="KOW1340" s="62">
        <f t="shared" si="2499"/>
        <v>0</v>
      </c>
      <c r="KOX1340" s="62">
        <f t="shared" si="2499"/>
        <v>0</v>
      </c>
      <c r="KOY1340" s="62">
        <f t="shared" si="2499"/>
        <v>0</v>
      </c>
      <c r="KOZ1340" s="62">
        <f t="shared" si="2499"/>
        <v>2000000</v>
      </c>
      <c r="KPA1340" s="62">
        <f t="shared" si="2499"/>
        <v>0</v>
      </c>
      <c r="KPB1340" s="62">
        <f t="shared" si="2499"/>
        <v>0</v>
      </c>
      <c r="KPC1340" s="62">
        <f t="shared" si="2499"/>
        <v>2000000</v>
      </c>
      <c r="KPD1340" s="62">
        <f t="shared" si="2499"/>
        <v>2000000</v>
      </c>
      <c r="KPJ1340" s="62" t="s">
        <v>197</v>
      </c>
      <c r="KPK1340" s="62" t="s">
        <v>1294</v>
      </c>
      <c r="KPL1340" s="62">
        <f t="shared" ref="KPL1340:KPT1340" si="2500">KPL1334</f>
        <v>0</v>
      </c>
      <c r="KPM1340" s="62">
        <f t="shared" si="2500"/>
        <v>0</v>
      </c>
      <c r="KPN1340" s="62">
        <f t="shared" si="2500"/>
        <v>0</v>
      </c>
      <c r="KPO1340" s="62">
        <f t="shared" si="2500"/>
        <v>0</v>
      </c>
      <c r="KPP1340" s="62">
        <f t="shared" si="2500"/>
        <v>2000000</v>
      </c>
      <c r="KPQ1340" s="62">
        <f t="shared" si="2500"/>
        <v>0</v>
      </c>
      <c r="KPR1340" s="62">
        <f t="shared" si="2500"/>
        <v>0</v>
      </c>
      <c r="KPS1340" s="62">
        <f t="shared" si="2500"/>
        <v>2000000</v>
      </c>
      <c r="KPT1340" s="62">
        <f t="shared" si="2500"/>
        <v>2000000</v>
      </c>
      <c r="KPZ1340" s="62" t="s">
        <v>197</v>
      </c>
      <c r="KQA1340" s="62" t="s">
        <v>1294</v>
      </c>
      <c r="KQB1340" s="62">
        <f t="shared" ref="KQB1340:KQJ1340" si="2501">KQB1334</f>
        <v>0</v>
      </c>
      <c r="KQC1340" s="62">
        <f t="shared" si="2501"/>
        <v>0</v>
      </c>
      <c r="KQD1340" s="62">
        <f t="shared" si="2501"/>
        <v>0</v>
      </c>
      <c r="KQE1340" s="62">
        <f t="shared" si="2501"/>
        <v>0</v>
      </c>
      <c r="KQF1340" s="62">
        <f t="shared" si="2501"/>
        <v>2000000</v>
      </c>
      <c r="KQG1340" s="62">
        <f t="shared" si="2501"/>
        <v>0</v>
      </c>
      <c r="KQH1340" s="62">
        <f t="shared" si="2501"/>
        <v>0</v>
      </c>
      <c r="KQI1340" s="62">
        <f t="shared" si="2501"/>
        <v>2000000</v>
      </c>
      <c r="KQJ1340" s="62">
        <f t="shared" si="2501"/>
        <v>2000000</v>
      </c>
      <c r="KQP1340" s="62" t="s">
        <v>197</v>
      </c>
      <c r="KQQ1340" s="62" t="s">
        <v>1294</v>
      </c>
      <c r="KQR1340" s="62">
        <f t="shared" ref="KQR1340:KQZ1340" si="2502">KQR1334</f>
        <v>0</v>
      </c>
      <c r="KQS1340" s="62">
        <f t="shared" si="2502"/>
        <v>0</v>
      </c>
      <c r="KQT1340" s="62">
        <f t="shared" si="2502"/>
        <v>0</v>
      </c>
      <c r="KQU1340" s="62">
        <f t="shared" si="2502"/>
        <v>0</v>
      </c>
      <c r="KQV1340" s="62">
        <f t="shared" si="2502"/>
        <v>2000000</v>
      </c>
      <c r="KQW1340" s="62">
        <f t="shared" si="2502"/>
        <v>0</v>
      </c>
      <c r="KQX1340" s="62">
        <f t="shared" si="2502"/>
        <v>0</v>
      </c>
      <c r="KQY1340" s="62">
        <f t="shared" si="2502"/>
        <v>2000000</v>
      </c>
      <c r="KQZ1340" s="62">
        <f t="shared" si="2502"/>
        <v>2000000</v>
      </c>
      <c r="KRF1340" s="62" t="s">
        <v>197</v>
      </c>
      <c r="KRG1340" s="62" t="s">
        <v>1294</v>
      </c>
      <c r="KRH1340" s="62">
        <f t="shared" ref="KRH1340:KRP1340" si="2503">KRH1334</f>
        <v>0</v>
      </c>
      <c r="KRI1340" s="62">
        <f t="shared" si="2503"/>
        <v>0</v>
      </c>
      <c r="KRJ1340" s="62">
        <f t="shared" si="2503"/>
        <v>0</v>
      </c>
      <c r="KRK1340" s="62">
        <f t="shared" si="2503"/>
        <v>0</v>
      </c>
      <c r="KRL1340" s="62">
        <f t="shared" si="2503"/>
        <v>2000000</v>
      </c>
      <c r="KRM1340" s="62">
        <f t="shared" si="2503"/>
        <v>0</v>
      </c>
      <c r="KRN1340" s="62">
        <f t="shared" si="2503"/>
        <v>0</v>
      </c>
      <c r="KRO1340" s="62">
        <f t="shared" si="2503"/>
        <v>2000000</v>
      </c>
      <c r="KRP1340" s="62">
        <f t="shared" si="2503"/>
        <v>2000000</v>
      </c>
      <c r="KRV1340" s="62" t="s">
        <v>197</v>
      </c>
      <c r="KRW1340" s="62" t="s">
        <v>1294</v>
      </c>
      <c r="KRX1340" s="62">
        <f t="shared" ref="KRX1340:KSF1340" si="2504">KRX1334</f>
        <v>0</v>
      </c>
      <c r="KRY1340" s="62">
        <f t="shared" si="2504"/>
        <v>0</v>
      </c>
      <c r="KRZ1340" s="62">
        <f t="shared" si="2504"/>
        <v>0</v>
      </c>
      <c r="KSA1340" s="62">
        <f t="shared" si="2504"/>
        <v>0</v>
      </c>
      <c r="KSB1340" s="62">
        <f t="shared" si="2504"/>
        <v>2000000</v>
      </c>
      <c r="KSC1340" s="62">
        <f t="shared" si="2504"/>
        <v>0</v>
      </c>
      <c r="KSD1340" s="62">
        <f t="shared" si="2504"/>
        <v>0</v>
      </c>
      <c r="KSE1340" s="62">
        <f t="shared" si="2504"/>
        <v>2000000</v>
      </c>
      <c r="KSF1340" s="62">
        <f t="shared" si="2504"/>
        <v>2000000</v>
      </c>
      <c r="KSL1340" s="62" t="s">
        <v>197</v>
      </c>
      <c r="KSM1340" s="62" t="s">
        <v>1294</v>
      </c>
      <c r="KSN1340" s="62">
        <f t="shared" ref="KSN1340:KSV1340" si="2505">KSN1334</f>
        <v>0</v>
      </c>
      <c r="KSO1340" s="62">
        <f t="shared" si="2505"/>
        <v>0</v>
      </c>
      <c r="KSP1340" s="62">
        <f t="shared" si="2505"/>
        <v>0</v>
      </c>
      <c r="KSQ1340" s="62">
        <f t="shared" si="2505"/>
        <v>0</v>
      </c>
      <c r="KSR1340" s="62">
        <f t="shared" si="2505"/>
        <v>2000000</v>
      </c>
      <c r="KSS1340" s="62">
        <f t="shared" si="2505"/>
        <v>0</v>
      </c>
      <c r="KST1340" s="62">
        <f t="shared" si="2505"/>
        <v>0</v>
      </c>
      <c r="KSU1340" s="62">
        <f t="shared" si="2505"/>
        <v>2000000</v>
      </c>
      <c r="KSV1340" s="62">
        <f t="shared" si="2505"/>
        <v>2000000</v>
      </c>
      <c r="KTB1340" s="62" t="s">
        <v>197</v>
      </c>
      <c r="KTC1340" s="62" t="s">
        <v>1294</v>
      </c>
      <c r="KTD1340" s="62">
        <f t="shared" ref="KTD1340:KTL1340" si="2506">KTD1334</f>
        <v>0</v>
      </c>
      <c r="KTE1340" s="62">
        <f t="shared" si="2506"/>
        <v>0</v>
      </c>
      <c r="KTF1340" s="62">
        <f t="shared" si="2506"/>
        <v>0</v>
      </c>
      <c r="KTG1340" s="62">
        <f t="shared" si="2506"/>
        <v>0</v>
      </c>
      <c r="KTH1340" s="62">
        <f t="shared" si="2506"/>
        <v>2000000</v>
      </c>
      <c r="KTI1340" s="62">
        <f t="shared" si="2506"/>
        <v>0</v>
      </c>
      <c r="KTJ1340" s="62">
        <f t="shared" si="2506"/>
        <v>0</v>
      </c>
      <c r="KTK1340" s="62">
        <f t="shared" si="2506"/>
        <v>2000000</v>
      </c>
      <c r="KTL1340" s="62">
        <f t="shared" si="2506"/>
        <v>2000000</v>
      </c>
      <c r="KTR1340" s="62" t="s">
        <v>197</v>
      </c>
      <c r="KTS1340" s="62" t="s">
        <v>1294</v>
      </c>
      <c r="KTT1340" s="62">
        <f t="shared" ref="KTT1340:KUB1340" si="2507">KTT1334</f>
        <v>0</v>
      </c>
      <c r="KTU1340" s="62">
        <f t="shared" si="2507"/>
        <v>0</v>
      </c>
      <c r="KTV1340" s="62">
        <f t="shared" si="2507"/>
        <v>0</v>
      </c>
      <c r="KTW1340" s="62">
        <f t="shared" si="2507"/>
        <v>0</v>
      </c>
      <c r="KTX1340" s="62">
        <f t="shared" si="2507"/>
        <v>2000000</v>
      </c>
      <c r="KTY1340" s="62">
        <f t="shared" si="2507"/>
        <v>0</v>
      </c>
      <c r="KTZ1340" s="62">
        <f t="shared" si="2507"/>
        <v>0</v>
      </c>
      <c r="KUA1340" s="62">
        <f t="shared" si="2507"/>
        <v>2000000</v>
      </c>
      <c r="KUB1340" s="62">
        <f t="shared" si="2507"/>
        <v>2000000</v>
      </c>
      <c r="KUH1340" s="62" t="s">
        <v>197</v>
      </c>
      <c r="KUI1340" s="62" t="s">
        <v>1294</v>
      </c>
      <c r="KUJ1340" s="62">
        <f t="shared" ref="KUJ1340:KUR1340" si="2508">KUJ1334</f>
        <v>0</v>
      </c>
      <c r="KUK1340" s="62">
        <f t="shared" si="2508"/>
        <v>0</v>
      </c>
      <c r="KUL1340" s="62">
        <f t="shared" si="2508"/>
        <v>0</v>
      </c>
      <c r="KUM1340" s="62">
        <f t="shared" si="2508"/>
        <v>0</v>
      </c>
      <c r="KUN1340" s="62">
        <f t="shared" si="2508"/>
        <v>2000000</v>
      </c>
      <c r="KUO1340" s="62">
        <f t="shared" si="2508"/>
        <v>0</v>
      </c>
      <c r="KUP1340" s="62">
        <f t="shared" si="2508"/>
        <v>0</v>
      </c>
      <c r="KUQ1340" s="62">
        <f t="shared" si="2508"/>
        <v>2000000</v>
      </c>
      <c r="KUR1340" s="62">
        <f t="shared" si="2508"/>
        <v>2000000</v>
      </c>
      <c r="KUX1340" s="62" t="s">
        <v>197</v>
      </c>
      <c r="KUY1340" s="62" t="s">
        <v>1294</v>
      </c>
      <c r="KUZ1340" s="62">
        <f t="shared" ref="KUZ1340:KVH1340" si="2509">KUZ1334</f>
        <v>0</v>
      </c>
      <c r="KVA1340" s="62">
        <f t="shared" si="2509"/>
        <v>0</v>
      </c>
      <c r="KVB1340" s="62">
        <f t="shared" si="2509"/>
        <v>0</v>
      </c>
      <c r="KVC1340" s="62">
        <f t="shared" si="2509"/>
        <v>0</v>
      </c>
      <c r="KVD1340" s="62">
        <f t="shared" si="2509"/>
        <v>2000000</v>
      </c>
      <c r="KVE1340" s="62">
        <f t="shared" si="2509"/>
        <v>0</v>
      </c>
      <c r="KVF1340" s="62">
        <f t="shared" si="2509"/>
        <v>0</v>
      </c>
      <c r="KVG1340" s="62">
        <f t="shared" si="2509"/>
        <v>2000000</v>
      </c>
      <c r="KVH1340" s="62">
        <f t="shared" si="2509"/>
        <v>2000000</v>
      </c>
      <c r="KVN1340" s="62" t="s">
        <v>197</v>
      </c>
      <c r="KVO1340" s="62" t="s">
        <v>1294</v>
      </c>
      <c r="KVP1340" s="62">
        <f t="shared" ref="KVP1340:KVX1340" si="2510">KVP1334</f>
        <v>0</v>
      </c>
      <c r="KVQ1340" s="62">
        <f t="shared" si="2510"/>
        <v>0</v>
      </c>
      <c r="KVR1340" s="62">
        <f t="shared" si="2510"/>
        <v>0</v>
      </c>
      <c r="KVS1340" s="62">
        <f t="shared" si="2510"/>
        <v>0</v>
      </c>
      <c r="KVT1340" s="62">
        <f t="shared" si="2510"/>
        <v>2000000</v>
      </c>
      <c r="KVU1340" s="62">
        <f t="shared" si="2510"/>
        <v>0</v>
      </c>
      <c r="KVV1340" s="62">
        <f t="shared" si="2510"/>
        <v>0</v>
      </c>
      <c r="KVW1340" s="62">
        <f t="shared" si="2510"/>
        <v>2000000</v>
      </c>
      <c r="KVX1340" s="62">
        <f t="shared" si="2510"/>
        <v>2000000</v>
      </c>
      <c r="KWD1340" s="62" t="s">
        <v>197</v>
      </c>
      <c r="KWE1340" s="62" t="s">
        <v>1294</v>
      </c>
      <c r="KWF1340" s="62">
        <f t="shared" ref="KWF1340:KWN1340" si="2511">KWF1334</f>
        <v>0</v>
      </c>
      <c r="KWG1340" s="62">
        <f t="shared" si="2511"/>
        <v>0</v>
      </c>
      <c r="KWH1340" s="62">
        <f t="shared" si="2511"/>
        <v>0</v>
      </c>
      <c r="KWI1340" s="62">
        <f t="shared" si="2511"/>
        <v>0</v>
      </c>
      <c r="KWJ1340" s="62">
        <f t="shared" si="2511"/>
        <v>2000000</v>
      </c>
      <c r="KWK1340" s="62">
        <f t="shared" si="2511"/>
        <v>0</v>
      </c>
      <c r="KWL1340" s="62">
        <f t="shared" si="2511"/>
        <v>0</v>
      </c>
      <c r="KWM1340" s="62">
        <f t="shared" si="2511"/>
        <v>2000000</v>
      </c>
      <c r="KWN1340" s="62">
        <f t="shared" si="2511"/>
        <v>2000000</v>
      </c>
      <c r="KWT1340" s="62" t="s">
        <v>197</v>
      </c>
      <c r="KWU1340" s="62" t="s">
        <v>1294</v>
      </c>
      <c r="KWV1340" s="62">
        <f t="shared" ref="KWV1340:KXD1340" si="2512">KWV1334</f>
        <v>0</v>
      </c>
      <c r="KWW1340" s="62">
        <f t="shared" si="2512"/>
        <v>0</v>
      </c>
      <c r="KWX1340" s="62">
        <f t="shared" si="2512"/>
        <v>0</v>
      </c>
      <c r="KWY1340" s="62">
        <f t="shared" si="2512"/>
        <v>0</v>
      </c>
      <c r="KWZ1340" s="62">
        <f t="shared" si="2512"/>
        <v>2000000</v>
      </c>
      <c r="KXA1340" s="62">
        <f t="shared" si="2512"/>
        <v>0</v>
      </c>
      <c r="KXB1340" s="62">
        <f t="shared" si="2512"/>
        <v>0</v>
      </c>
      <c r="KXC1340" s="62">
        <f t="shared" si="2512"/>
        <v>2000000</v>
      </c>
      <c r="KXD1340" s="62">
        <f t="shared" si="2512"/>
        <v>2000000</v>
      </c>
      <c r="KXJ1340" s="62" t="s">
        <v>197</v>
      </c>
      <c r="KXK1340" s="62" t="s">
        <v>1294</v>
      </c>
      <c r="KXL1340" s="62">
        <f t="shared" ref="KXL1340:KXT1340" si="2513">KXL1334</f>
        <v>0</v>
      </c>
      <c r="KXM1340" s="62">
        <f t="shared" si="2513"/>
        <v>0</v>
      </c>
      <c r="KXN1340" s="62">
        <f t="shared" si="2513"/>
        <v>0</v>
      </c>
      <c r="KXO1340" s="62">
        <f t="shared" si="2513"/>
        <v>0</v>
      </c>
      <c r="KXP1340" s="62">
        <f t="shared" si="2513"/>
        <v>2000000</v>
      </c>
      <c r="KXQ1340" s="62">
        <f t="shared" si="2513"/>
        <v>0</v>
      </c>
      <c r="KXR1340" s="62">
        <f t="shared" si="2513"/>
        <v>0</v>
      </c>
      <c r="KXS1340" s="62">
        <f t="shared" si="2513"/>
        <v>2000000</v>
      </c>
      <c r="KXT1340" s="62">
        <f t="shared" si="2513"/>
        <v>2000000</v>
      </c>
      <c r="KXZ1340" s="62" t="s">
        <v>197</v>
      </c>
      <c r="KYA1340" s="62" t="s">
        <v>1294</v>
      </c>
      <c r="KYB1340" s="62">
        <f t="shared" ref="KYB1340:KYJ1340" si="2514">KYB1334</f>
        <v>0</v>
      </c>
      <c r="KYC1340" s="62">
        <f t="shared" si="2514"/>
        <v>0</v>
      </c>
      <c r="KYD1340" s="62">
        <f t="shared" si="2514"/>
        <v>0</v>
      </c>
      <c r="KYE1340" s="62">
        <f t="shared" si="2514"/>
        <v>0</v>
      </c>
      <c r="KYF1340" s="62">
        <f t="shared" si="2514"/>
        <v>2000000</v>
      </c>
      <c r="KYG1340" s="62">
        <f t="shared" si="2514"/>
        <v>0</v>
      </c>
      <c r="KYH1340" s="62">
        <f t="shared" si="2514"/>
        <v>0</v>
      </c>
      <c r="KYI1340" s="62">
        <f t="shared" si="2514"/>
        <v>2000000</v>
      </c>
      <c r="KYJ1340" s="62">
        <f t="shared" si="2514"/>
        <v>2000000</v>
      </c>
      <c r="KYP1340" s="62" t="s">
        <v>197</v>
      </c>
      <c r="KYQ1340" s="62" t="s">
        <v>1294</v>
      </c>
      <c r="KYR1340" s="62">
        <f t="shared" ref="KYR1340:KYZ1340" si="2515">KYR1334</f>
        <v>0</v>
      </c>
      <c r="KYS1340" s="62">
        <f t="shared" si="2515"/>
        <v>0</v>
      </c>
      <c r="KYT1340" s="62">
        <f t="shared" si="2515"/>
        <v>0</v>
      </c>
      <c r="KYU1340" s="62">
        <f t="shared" si="2515"/>
        <v>0</v>
      </c>
      <c r="KYV1340" s="62">
        <f t="shared" si="2515"/>
        <v>2000000</v>
      </c>
      <c r="KYW1340" s="62">
        <f t="shared" si="2515"/>
        <v>0</v>
      </c>
      <c r="KYX1340" s="62">
        <f t="shared" si="2515"/>
        <v>0</v>
      </c>
      <c r="KYY1340" s="62">
        <f t="shared" si="2515"/>
        <v>2000000</v>
      </c>
      <c r="KYZ1340" s="62">
        <f t="shared" si="2515"/>
        <v>2000000</v>
      </c>
      <c r="KZF1340" s="62" t="s">
        <v>197</v>
      </c>
      <c r="KZG1340" s="62" t="s">
        <v>1294</v>
      </c>
      <c r="KZH1340" s="62">
        <f t="shared" ref="KZH1340:KZP1340" si="2516">KZH1334</f>
        <v>0</v>
      </c>
      <c r="KZI1340" s="62">
        <f t="shared" si="2516"/>
        <v>0</v>
      </c>
      <c r="KZJ1340" s="62">
        <f t="shared" si="2516"/>
        <v>0</v>
      </c>
      <c r="KZK1340" s="62">
        <f t="shared" si="2516"/>
        <v>0</v>
      </c>
      <c r="KZL1340" s="62">
        <f t="shared" si="2516"/>
        <v>2000000</v>
      </c>
      <c r="KZM1340" s="62">
        <f t="shared" si="2516"/>
        <v>0</v>
      </c>
      <c r="KZN1340" s="62">
        <f t="shared" si="2516"/>
        <v>0</v>
      </c>
      <c r="KZO1340" s="62">
        <f t="shared" si="2516"/>
        <v>2000000</v>
      </c>
      <c r="KZP1340" s="62">
        <f t="shared" si="2516"/>
        <v>2000000</v>
      </c>
      <c r="KZV1340" s="62" t="s">
        <v>197</v>
      </c>
      <c r="KZW1340" s="62" t="s">
        <v>1294</v>
      </c>
      <c r="KZX1340" s="62">
        <f t="shared" ref="KZX1340:LAF1340" si="2517">KZX1334</f>
        <v>0</v>
      </c>
      <c r="KZY1340" s="62">
        <f t="shared" si="2517"/>
        <v>0</v>
      </c>
      <c r="KZZ1340" s="62">
        <f t="shared" si="2517"/>
        <v>0</v>
      </c>
      <c r="LAA1340" s="62">
        <f t="shared" si="2517"/>
        <v>0</v>
      </c>
      <c r="LAB1340" s="62">
        <f t="shared" si="2517"/>
        <v>2000000</v>
      </c>
      <c r="LAC1340" s="62">
        <f t="shared" si="2517"/>
        <v>0</v>
      </c>
      <c r="LAD1340" s="62">
        <f t="shared" si="2517"/>
        <v>0</v>
      </c>
      <c r="LAE1340" s="62">
        <f t="shared" si="2517"/>
        <v>2000000</v>
      </c>
      <c r="LAF1340" s="62">
        <f t="shared" si="2517"/>
        <v>2000000</v>
      </c>
      <c r="LAL1340" s="62" t="s">
        <v>197</v>
      </c>
      <c r="LAM1340" s="62" t="s">
        <v>1294</v>
      </c>
      <c r="LAN1340" s="62">
        <f t="shared" ref="LAN1340:LAV1340" si="2518">LAN1334</f>
        <v>0</v>
      </c>
      <c r="LAO1340" s="62">
        <f t="shared" si="2518"/>
        <v>0</v>
      </c>
      <c r="LAP1340" s="62">
        <f t="shared" si="2518"/>
        <v>0</v>
      </c>
      <c r="LAQ1340" s="62">
        <f t="shared" si="2518"/>
        <v>0</v>
      </c>
      <c r="LAR1340" s="62">
        <f t="shared" si="2518"/>
        <v>2000000</v>
      </c>
      <c r="LAS1340" s="62">
        <f t="shared" si="2518"/>
        <v>0</v>
      </c>
      <c r="LAT1340" s="62">
        <f t="shared" si="2518"/>
        <v>0</v>
      </c>
      <c r="LAU1340" s="62">
        <f t="shared" si="2518"/>
        <v>2000000</v>
      </c>
      <c r="LAV1340" s="62">
        <f t="shared" si="2518"/>
        <v>2000000</v>
      </c>
      <c r="LBB1340" s="62" t="s">
        <v>197</v>
      </c>
      <c r="LBC1340" s="62" t="s">
        <v>1294</v>
      </c>
      <c r="LBD1340" s="62">
        <f t="shared" ref="LBD1340:LBL1340" si="2519">LBD1334</f>
        <v>0</v>
      </c>
      <c r="LBE1340" s="62">
        <f t="shared" si="2519"/>
        <v>0</v>
      </c>
      <c r="LBF1340" s="62">
        <f t="shared" si="2519"/>
        <v>0</v>
      </c>
      <c r="LBG1340" s="62">
        <f t="shared" si="2519"/>
        <v>0</v>
      </c>
      <c r="LBH1340" s="62">
        <f t="shared" si="2519"/>
        <v>2000000</v>
      </c>
      <c r="LBI1340" s="62">
        <f t="shared" si="2519"/>
        <v>0</v>
      </c>
      <c r="LBJ1340" s="62">
        <f t="shared" si="2519"/>
        <v>0</v>
      </c>
      <c r="LBK1340" s="62">
        <f t="shared" si="2519"/>
        <v>2000000</v>
      </c>
      <c r="LBL1340" s="62">
        <f t="shared" si="2519"/>
        <v>2000000</v>
      </c>
      <c r="LBR1340" s="62" t="s">
        <v>197</v>
      </c>
      <c r="LBS1340" s="62" t="s">
        <v>1294</v>
      </c>
      <c r="LBT1340" s="62">
        <f>LBT1334</f>
        <v>0</v>
      </c>
      <c r="LBU1340" s="62">
        <f>LBU1334</f>
        <v>0</v>
      </c>
      <c r="LBV1340" s="62">
        <f>LBV1334</f>
        <v>0</v>
      </c>
      <c r="LBW1340" s="62">
        <f>LBW1334</f>
        <v>0</v>
      </c>
      <c r="LBX1340" s="62">
        <f>LBX1334</f>
        <v>2000000</v>
      </c>
      <c r="LBY1340" s="62">
        <f>LBY1334</f>
        <v>0</v>
      </c>
      <c r="LBZ1340" s="62">
        <f>LBZ1334</f>
        <v>0</v>
      </c>
      <c r="LCA1340" s="62">
        <f>LCA1334</f>
        <v>2000000</v>
      </c>
      <c r="LCB1340" s="62">
        <f>LCB1334</f>
        <v>2000000</v>
      </c>
      <c r="LCH1340" s="62" t="s">
        <v>197</v>
      </c>
      <c r="LCI1340" s="62" t="s">
        <v>1294</v>
      </c>
      <c r="LCJ1340" s="62">
        <f t="shared" ref="LCJ1340:LCR1340" si="2520">LCJ1334</f>
        <v>0</v>
      </c>
      <c r="LCK1340" s="62">
        <f t="shared" si="2520"/>
        <v>0</v>
      </c>
      <c r="LCL1340" s="62">
        <f t="shared" si="2520"/>
        <v>0</v>
      </c>
      <c r="LCM1340" s="62">
        <f t="shared" si="2520"/>
        <v>0</v>
      </c>
      <c r="LCN1340" s="62">
        <f t="shared" si="2520"/>
        <v>2000000</v>
      </c>
      <c r="LCO1340" s="62">
        <f t="shared" si="2520"/>
        <v>0</v>
      </c>
      <c r="LCP1340" s="62">
        <f t="shared" si="2520"/>
        <v>0</v>
      </c>
      <c r="LCQ1340" s="62">
        <f t="shared" si="2520"/>
        <v>2000000</v>
      </c>
      <c r="LCR1340" s="62">
        <f t="shared" si="2520"/>
        <v>2000000</v>
      </c>
      <c r="LCX1340" s="62" t="s">
        <v>197</v>
      </c>
      <c r="LCY1340" s="62" t="s">
        <v>1294</v>
      </c>
      <c r="LCZ1340" s="62">
        <f t="shared" ref="LCZ1340:LDH1340" si="2521">LCZ1334</f>
        <v>0</v>
      </c>
      <c r="LDA1340" s="62">
        <f t="shared" si="2521"/>
        <v>0</v>
      </c>
      <c r="LDB1340" s="62">
        <f t="shared" si="2521"/>
        <v>0</v>
      </c>
      <c r="LDC1340" s="62">
        <f t="shared" si="2521"/>
        <v>0</v>
      </c>
      <c r="LDD1340" s="62">
        <f t="shared" si="2521"/>
        <v>2000000</v>
      </c>
      <c r="LDE1340" s="62">
        <f t="shared" si="2521"/>
        <v>0</v>
      </c>
      <c r="LDF1340" s="62">
        <f t="shared" si="2521"/>
        <v>0</v>
      </c>
      <c r="LDG1340" s="62">
        <f t="shared" si="2521"/>
        <v>2000000</v>
      </c>
      <c r="LDH1340" s="62">
        <f t="shared" si="2521"/>
        <v>2000000</v>
      </c>
      <c r="LDN1340" s="62" t="s">
        <v>197</v>
      </c>
      <c r="LDO1340" s="62" t="s">
        <v>1294</v>
      </c>
      <c r="LDP1340" s="62">
        <f t="shared" ref="LDP1340:LDX1340" si="2522">LDP1334</f>
        <v>0</v>
      </c>
      <c r="LDQ1340" s="62">
        <f t="shared" si="2522"/>
        <v>0</v>
      </c>
      <c r="LDR1340" s="62">
        <f t="shared" si="2522"/>
        <v>0</v>
      </c>
      <c r="LDS1340" s="62">
        <f t="shared" si="2522"/>
        <v>0</v>
      </c>
      <c r="LDT1340" s="62">
        <f t="shared" si="2522"/>
        <v>2000000</v>
      </c>
      <c r="LDU1340" s="62">
        <f t="shared" si="2522"/>
        <v>0</v>
      </c>
      <c r="LDV1340" s="62">
        <f t="shared" si="2522"/>
        <v>0</v>
      </c>
      <c r="LDW1340" s="62">
        <f t="shared" si="2522"/>
        <v>2000000</v>
      </c>
      <c r="LDX1340" s="62">
        <f t="shared" si="2522"/>
        <v>2000000</v>
      </c>
      <c r="LED1340" s="62" t="s">
        <v>197</v>
      </c>
      <c r="LEE1340" s="62" t="s">
        <v>1294</v>
      </c>
      <c r="LEF1340" s="62">
        <f t="shared" ref="LEF1340:LEN1340" si="2523">LEF1334</f>
        <v>0</v>
      </c>
      <c r="LEG1340" s="62">
        <f t="shared" si="2523"/>
        <v>0</v>
      </c>
      <c r="LEH1340" s="62">
        <f t="shared" si="2523"/>
        <v>0</v>
      </c>
      <c r="LEI1340" s="62">
        <f t="shared" si="2523"/>
        <v>0</v>
      </c>
      <c r="LEJ1340" s="62">
        <f t="shared" si="2523"/>
        <v>2000000</v>
      </c>
      <c r="LEK1340" s="62">
        <f t="shared" si="2523"/>
        <v>0</v>
      </c>
      <c r="LEL1340" s="62">
        <f t="shared" si="2523"/>
        <v>0</v>
      </c>
      <c r="LEM1340" s="62">
        <f t="shared" si="2523"/>
        <v>2000000</v>
      </c>
      <c r="LEN1340" s="62">
        <f t="shared" si="2523"/>
        <v>2000000</v>
      </c>
      <c r="LET1340" s="62" t="s">
        <v>197</v>
      </c>
      <c r="LEU1340" s="62" t="s">
        <v>1294</v>
      </c>
      <c r="LEV1340" s="62">
        <f t="shared" ref="LEV1340:LFD1340" si="2524">LEV1334</f>
        <v>0</v>
      </c>
      <c r="LEW1340" s="62">
        <f t="shared" si="2524"/>
        <v>0</v>
      </c>
      <c r="LEX1340" s="62">
        <f t="shared" si="2524"/>
        <v>0</v>
      </c>
      <c r="LEY1340" s="62">
        <f t="shared" si="2524"/>
        <v>0</v>
      </c>
      <c r="LEZ1340" s="62">
        <f t="shared" si="2524"/>
        <v>2000000</v>
      </c>
      <c r="LFA1340" s="62">
        <f t="shared" si="2524"/>
        <v>0</v>
      </c>
      <c r="LFB1340" s="62">
        <f t="shared" si="2524"/>
        <v>0</v>
      </c>
      <c r="LFC1340" s="62">
        <f t="shared" si="2524"/>
        <v>2000000</v>
      </c>
      <c r="LFD1340" s="62">
        <f t="shared" si="2524"/>
        <v>2000000</v>
      </c>
      <c r="LFJ1340" s="62" t="s">
        <v>197</v>
      </c>
      <c r="LFK1340" s="62" t="s">
        <v>1294</v>
      </c>
      <c r="LFL1340" s="62">
        <f t="shared" ref="LFL1340:LFT1340" si="2525">LFL1334</f>
        <v>0</v>
      </c>
      <c r="LFM1340" s="62">
        <f t="shared" si="2525"/>
        <v>0</v>
      </c>
      <c r="LFN1340" s="62">
        <f t="shared" si="2525"/>
        <v>0</v>
      </c>
      <c r="LFO1340" s="62">
        <f t="shared" si="2525"/>
        <v>0</v>
      </c>
      <c r="LFP1340" s="62">
        <f t="shared" si="2525"/>
        <v>2000000</v>
      </c>
      <c r="LFQ1340" s="62">
        <f t="shared" si="2525"/>
        <v>0</v>
      </c>
      <c r="LFR1340" s="62">
        <f t="shared" si="2525"/>
        <v>0</v>
      </c>
      <c r="LFS1340" s="62">
        <f t="shared" si="2525"/>
        <v>2000000</v>
      </c>
      <c r="LFT1340" s="62">
        <f t="shared" si="2525"/>
        <v>2000000</v>
      </c>
      <c r="LFZ1340" s="62" t="s">
        <v>197</v>
      </c>
      <c r="LGA1340" s="62" t="s">
        <v>1294</v>
      </c>
      <c r="LGB1340" s="62">
        <f t="shared" ref="LGB1340:LGJ1340" si="2526">LGB1334</f>
        <v>0</v>
      </c>
      <c r="LGC1340" s="62">
        <f t="shared" si="2526"/>
        <v>0</v>
      </c>
      <c r="LGD1340" s="62">
        <f t="shared" si="2526"/>
        <v>0</v>
      </c>
      <c r="LGE1340" s="62">
        <f t="shared" si="2526"/>
        <v>0</v>
      </c>
      <c r="LGF1340" s="62">
        <f t="shared" si="2526"/>
        <v>2000000</v>
      </c>
      <c r="LGG1340" s="62">
        <f t="shared" si="2526"/>
        <v>0</v>
      </c>
      <c r="LGH1340" s="62">
        <f t="shared" si="2526"/>
        <v>0</v>
      </c>
      <c r="LGI1340" s="62">
        <f t="shared" si="2526"/>
        <v>2000000</v>
      </c>
      <c r="LGJ1340" s="62">
        <f t="shared" si="2526"/>
        <v>2000000</v>
      </c>
      <c r="LGP1340" s="62" t="s">
        <v>197</v>
      </c>
      <c r="LGQ1340" s="62" t="s">
        <v>1294</v>
      </c>
      <c r="LGR1340" s="62">
        <f t="shared" ref="LGR1340:LGZ1340" si="2527">LGR1334</f>
        <v>0</v>
      </c>
      <c r="LGS1340" s="62">
        <f t="shared" si="2527"/>
        <v>0</v>
      </c>
      <c r="LGT1340" s="62">
        <f t="shared" si="2527"/>
        <v>0</v>
      </c>
      <c r="LGU1340" s="62">
        <f t="shared" si="2527"/>
        <v>0</v>
      </c>
      <c r="LGV1340" s="62">
        <f t="shared" si="2527"/>
        <v>2000000</v>
      </c>
      <c r="LGW1340" s="62">
        <f t="shared" si="2527"/>
        <v>0</v>
      </c>
      <c r="LGX1340" s="62">
        <f t="shared" si="2527"/>
        <v>0</v>
      </c>
      <c r="LGY1340" s="62">
        <f t="shared" si="2527"/>
        <v>2000000</v>
      </c>
      <c r="LGZ1340" s="62">
        <f t="shared" si="2527"/>
        <v>2000000</v>
      </c>
      <c r="LHF1340" s="62" t="s">
        <v>197</v>
      </c>
      <c r="LHG1340" s="62" t="s">
        <v>1294</v>
      </c>
      <c r="LHH1340" s="62">
        <f t="shared" ref="LHH1340:LHP1340" si="2528">LHH1334</f>
        <v>0</v>
      </c>
      <c r="LHI1340" s="62">
        <f t="shared" si="2528"/>
        <v>0</v>
      </c>
      <c r="LHJ1340" s="62">
        <f t="shared" si="2528"/>
        <v>0</v>
      </c>
      <c r="LHK1340" s="62">
        <f t="shared" si="2528"/>
        <v>0</v>
      </c>
      <c r="LHL1340" s="62">
        <f t="shared" si="2528"/>
        <v>2000000</v>
      </c>
      <c r="LHM1340" s="62">
        <f t="shared" si="2528"/>
        <v>0</v>
      </c>
      <c r="LHN1340" s="62">
        <f t="shared" si="2528"/>
        <v>0</v>
      </c>
      <c r="LHO1340" s="62">
        <f t="shared" si="2528"/>
        <v>2000000</v>
      </c>
      <c r="LHP1340" s="62">
        <f t="shared" si="2528"/>
        <v>2000000</v>
      </c>
      <c r="LHV1340" s="62" t="s">
        <v>197</v>
      </c>
      <c r="LHW1340" s="62" t="s">
        <v>1294</v>
      </c>
      <c r="LHX1340" s="62">
        <f t="shared" ref="LHX1340:LIF1340" si="2529">LHX1334</f>
        <v>0</v>
      </c>
      <c r="LHY1340" s="62">
        <f t="shared" si="2529"/>
        <v>0</v>
      </c>
      <c r="LHZ1340" s="62">
        <f t="shared" si="2529"/>
        <v>0</v>
      </c>
      <c r="LIA1340" s="62">
        <f t="shared" si="2529"/>
        <v>0</v>
      </c>
      <c r="LIB1340" s="62">
        <f t="shared" si="2529"/>
        <v>2000000</v>
      </c>
      <c r="LIC1340" s="62">
        <f t="shared" si="2529"/>
        <v>0</v>
      </c>
      <c r="LID1340" s="62">
        <f t="shared" si="2529"/>
        <v>0</v>
      </c>
      <c r="LIE1340" s="62">
        <f t="shared" si="2529"/>
        <v>2000000</v>
      </c>
      <c r="LIF1340" s="62">
        <f t="shared" si="2529"/>
        <v>2000000</v>
      </c>
      <c r="LIL1340" s="62" t="s">
        <v>197</v>
      </c>
      <c r="LIM1340" s="62" t="s">
        <v>1294</v>
      </c>
      <c r="LIN1340" s="62">
        <f t="shared" ref="LIN1340:LIV1340" si="2530">LIN1334</f>
        <v>0</v>
      </c>
      <c r="LIO1340" s="62">
        <f t="shared" si="2530"/>
        <v>0</v>
      </c>
      <c r="LIP1340" s="62">
        <f t="shared" si="2530"/>
        <v>0</v>
      </c>
      <c r="LIQ1340" s="62">
        <f t="shared" si="2530"/>
        <v>0</v>
      </c>
      <c r="LIR1340" s="62">
        <f t="shared" si="2530"/>
        <v>2000000</v>
      </c>
      <c r="LIS1340" s="62">
        <f t="shared" si="2530"/>
        <v>0</v>
      </c>
      <c r="LIT1340" s="62">
        <f t="shared" si="2530"/>
        <v>0</v>
      </c>
      <c r="LIU1340" s="62">
        <f t="shared" si="2530"/>
        <v>2000000</v>
      </c>
      <c r="LIV1340" s="62">
        <f t="shared" si="2530"/>
        <v>2000000</v>
      </c>
      <c r="LJB1340" s="62" t="s">
        <v>197</v>
      </c>
      <c r="LJC1340" s="62" t="s">
        <v>1294</v>
      </c>
      <c r="LJD1340" s="62">
        <f t="shared" ref="LJD1340:LJL1340" si="2531">LJD1334</f>
        <v>0</v>
      </c>
      <c r="LJE1340" s="62">
        <f t="shared" si="2531"/>
        <v>0</v>
      </c>
      <c r="LJF1340" s="62">
        <f t="shared" si="2531"/>
        <v>0</v>
      </c>
      <c r="LJG1340" s="62">
        <f t="shared" si="2531"/>
        <v>0</v>
      </c>
      <c r="LJH1340" s="62">
        <f t="shared" si="2531"/>
        <v>2000000</v>
      </c>
      <c r="LJI1340" s="62">
        <f t="shared" si="2531"/>
        <v>0</v>
      </c>
      <c r="LJJ1340" s="62">
        <f t="shared" si="2531"/>
        <v>0</v>
      </c>
      <c r="LJK1340" s="62">
        <f t="shared" si="2531"/>
        <v>2000000</v>
      </c>
      <c r="LJL1340" s="62">
        <f t="shared" si="2531"/>
        <v>2000000</v>
      </c>
      <c r="LJR1340" s="62" t="s">
        <v>197</v>
      </c>
      <c r="LJS1340" s="62" t="s">
        <v>1294</v>
      </c>
      <c r="LJT1340" s="62">
        <f t="shared" ref="LJT1340:LKB1340" si="2532">LJT1334</f>
        <v>0</v>
      </c>
      <c r="LJU1340" s="62">
        <f t="shared" si="2532"/>
        <v>0</v>
      </c>
      <c r="LJV1340" s="62">
        <f t="shared" si="2532"/>
        <v>0</v>
      </c>
      <c r="LJW1340" s="62">
        <f t="shared" si="2532"/>
        <v>0</v>
      </c>
      <c r="LJX1340" s="62">
        <f t="shared" si="2532"/>
        <v>2000000</v>
      </c>
      <c r="LJY1340" s="62">
        <f t="shared" si="2532"/>
        <v>0</v>
      </c>
      <c r="LJZ1340" s="62">
        <f t="shared" si="2532"/>
        <v>0</v>
      </c>
      <c r="LKA1340" s="62">
        <f t="shared" si="2532"/>
        <v>2000000</v>
      </c>
      <c r="LKB1340" s="62">
        <f t="shared" si="2532"/>
        <v>2000000</v>
      </c>
      <c r="LKH1340" s="62" t="s">
        <v>197</v>
      </c>
      <c r="LKI1340" s="62" t="s">
        <v>1294</v>
      </c>
      <c r="LKJ1340" s="62">
        <f t="shared" ref="LKJ1340:LKR1340" si="2533">LKJ1334</f>
        <v>0</v>
      </c>
      <c r="LKK1340" s="62">
        <f t="shared" si="2533"/>
        <v>0</v>
      </c>
      <c r="LKL1340" s="62">
        <f t="shared" si="2533"/>
        <v>0</v>
      </c>
      <c r="LKM1340" s="62">
        <f t="shared" si="2533"/>
        <v>0</v>
      </c>
      <c r="LKN1340" s="62">
        <f t="shared" si="2533"/>
        <v>2000000</v>
      </c>
      <c r="LKO1340" s="62">
        <f t="shared" si="2533"/>
        <v>0</v>
      </c>
      <c r="LKP1340" s="62">
        <f t="shared" si="2533"/>
        <v>0</v>
      </c>
      <c r="LKQ1340" s="62">
        <f t="shared" si="2533"/>
        <v>2000000</v>
      </c>
      <c r="LKR1340" s="62">
        <f t="shared" si="2533"/>
        <v>2000000</v>
      </c>
      <c r="LKX1340" s="62" t="s">
        <v>197</v>
      </c>
      <c r="LKY1340" s="62" t="s">
        <v>1294</v>
      </c>
      <c r="LKZ1340" s="62">
        <f t="shared" ref="LKZ1340:LLH1340" si="2534">LKZ1334</f>
        <v>0</v>
      </c>
      <c r="LLA1340" s="62">
        <f t="shared" si="2534"/>
        <v>0</v>
      </c>
      <c r="LLB1340" s="62">
        <f t="shared" si="2534"/>
        <v>0</v>
      </c>
      <c r="LLC1340" s="62">
        <f t="shared" si="2534"/>
        <v>0</v>
      </c>
      <c r="LLD1340" s="62">
        <f t="shared" si="2534"/>
        <v>2000000</v>
      </c>
      <c r="LLE1340" s="62">
        <f t="shared" si="2534"/>
        <v>0</v>
      </c>
      <c r="LLF1340" s="62">
        <f t="shared" si="2534"/>
        <v>0</v>
      </c>
      <c r="LLG1340" s="62">
        <f t="shared" si="2534"/>
        <v>2000000</v>
      </c>
      <c r="LLH1340" s="62">
        <f t="shared" si="2534"/>
        <v>2000000</v>
      </c>
      <c r="LLN1340" s="62" t="s">
        <v>197</v>
      </c>
      <c r="LLO1340" s="62" t="s">
        <v>1294</v>
      </c>
      <c r="LLP1340" s="62">
        <f t="shared" ref="LLP1340:LLX1340" si="2535">LLP1334</f>
        <v>0</v>
      </c>
      <c r="LLQ1340" s="62">
        <f t="shared" si="2535"/>
        <v>0</v>
      </c>
      <c r="LLR1340" s="62">
        <f t="shared" si="2535"/>
        <v>0</v>
      </c>
      <c r="LLS1340" s="62">
        <f t="shared" si="2535"/>
        <v>0</v>
      </c>
      <c r="LLT1340" s="62">
        <f t="shared" si="2535"/>
        <v>2000000</v>
      </c>
      <c r="LLU1340" s="62">
        <f t="shared" si="2535"/>
        <v>0</v>
      </c>
      <c r="LLV1340" s="62">
        <f t="shared" si="2535"/>
        <v>0</v>
      </c>
      <c r="LLW1340" s="62">
        <f t="shared" si="2535"/>
        <v>2000000</v>
      </c>
      <c r="LLX1340" s="62">
        <f t="shared" si="2535"/>
        <v>2000000</v>
      </c>
      <c r="LMD1340" s="62" t="s">
        <v>197</v>
      </c>
      <c r="LME1340" s="62" t="s">
        <v>1294</v>
      </c>
      <c r="LMF1340" s="62">
        <f t="shared" ref="LMF1340:LMN1340" si="2536">LMF1334</f>
        <v>0</v>
      </c>
      <c r="LMG1340" s="62">
        <f t="shared" si="2536"/>
        <v>0</v>
      </c>
      <c r="LMH1340" s="62">
        <f t="shared" si="2536"/>
        <v>0</v>
      </c>
      <c r="LMI1340" s="62">
        <f t="shared" si="2536"/>
        <v>0</v>
      </c>
      <c r="LMJ1340" s="62">
        <f t="shared" si="2536"/>
        <v>2000000</v>
      </c>
      <c r="LMK1340" s="62">
        <f t="shared" si="2536"/>
        <v>0</v>
      </c>
      <c r="LML1340" s="62">
        <f t="shared" si="2536"/>
        <v>0</v>
      </c>
      <c r="LMM1340" s="62">
        <f t="shared" si="2536"/>
        <v>2000000</v>
      </c>
      <c r="LMN1340" s="62">
        <f t="shared" si="2536"/>
        <v>2000000</v>
      </c>
      <c r="LMT1340" s="62" t="s">
        <v>197</v>
      </c>
      <c r="LMU1340" s="62" t="s">
        <v>1294</v>
      </c>
      <c r="LMV1340" s="62">
        <f t="shared" ref="LMV1340:LND1340" si="2537">LMV1334</f>
        <v>0</v>
      </c>
      <c r="LMW1340" s="62">
        <f t="shared" si="2537"/>
        <v>0</v>
      </c>
      <c r="LMX1340" s="62">
        <f t="shared" si="2537"/>
        <v>0</v>
      </c>
      <c r="LMY1340" s="62">
        <f t="shared" si="2537"/>
        <v>0</v>
      </c>
      <c r="LMZ1340" s="62">
        <f t="shared" si="2537"/>
        <v>2000000</v>
      </c>
      <c r="LNA1340" s="62">
        <f t="shared" si="2537"/>
        <v>0</v>
      </c>
      <c r="LNB1340" s="62">
        <f t="shared" si="2537"/>
        <v>0</v>
      </c>
      <c r="LNC1340" s="62">
        <f t="shared" si="2537"/>
        <v>2000000</v>
      </c>
      <c r="LND1340" s="62">
        <f t="shared" si="2537"/>
        <v>2000000</v>
      </c>
      <c r="LNJ1340" s="62" t="s">
        <v>197</v>
      </c>
      <c r="LNK1340" s="62" t="s">
        <v>1294</v>
      </c>
      <c r="LNL1340" s="62">
        <f t="shared" ref="LNL1340:LNT1340" si="2538">LNL1334</f>
        <v>0</v>
      </c>
      <c r="LNM1340" s="62">
        <f t="shared" si="2538"/>
        <v>0</v>
      </c>
      <c r="LNN1340" s="62">
        <f t="shared" si="2538"/>
        <v>0</v>
      </c>
      <c r="LNO1340" s="62">
        <f t="shared" si="2538"/>
        <v>0</v>
      </c>
      <c r="LNP1340" s="62">
        <f t="shared" si="2538"/>
        <v>2000000</v>
      </c>
      <c r="LNQ1340" s="62">
        <f t="shared" si="2538"/>
        <v>0</v>
      </c>
      <c r="LNR1340" s="62">
        <f t="shared" si="2538"/>
        <v>0</v>
      </c>
      <c r="LNS1340" s="62">
        <f t="shared" si="2538"/>
        <v>2000000</v>
      </c>
      <c r="LNT1340" s="62">
        <f t="shared" si="2538"/>
        <v>2000000</v>
      </c>
      <c r="LNZ1340" s="62" t="s">
        <v>197</v>
      </c>
      <c r="LOA1340" s="62" t="s">
        <v>1294</v>
      </c>
      <c r="LOB1340" s="62">
        <f t="shared" ref="LOB1340:LOJ1340" si="2539">LOB1334</f>
        <v>0</v>
      </c>
      <c r="LOC1340" s="62">
        <f t="shared" si="2539"/>
        <v>0</v>
      </c>
      <c r="LOD1340" s="62">
        <f t="shared" si="2539"/>
        <v>0</v>
      </c>
      <c r="LOE1340" s="62">
        <f t="shared" si="2539"/>
        <v>0</v>
      </c>
      <c r="LOF1340" s="62">
        <f t="shared" si="2539"/>
        <v>2000000</v>
      </c>
      <c r="LOG1340" s="62">
        <f t="shared" si="2539"/>
        <v>0</v>
      </c>
      <c r="LOH1340" s="62">
        <f t="shared" si="2539"/>
        <v>0</v>
      </c>
      <c r="LOI1340" s="62">
        <f t="shared" si="2539"/>
        <v>2000000</v>
      </c>
      <c r="LOJ1340" s="62">
        <f t="shared" si="2539"/>
        <v>2000000</v>
      </c>
      <c r="LOP1340" s="62" t="s">
        <v>197</v>
      </c>
      <c r="LOQ1340" s="62" t="s">
        <v>1294</v>
      </c>
      <c r="LOR1340" s="62">
        <f t="shared" ref="LOR1340:LOZ1340" si="2540">LOR1334</f>
        <v>0</v>
      </c>
      <c r="LOS1340" s="62">
        <f t="shared" si="2540"/>
        <v>0</v>
      </c>
      <c r="LOT1340" s="62">
        <f t="shared" si="2540"/>
        <v>0</v>
      </c>
      <c r="LOU1340" s="62">
        <f t="shared" si="2540"/>
        <v>0</v>
      </c>
      <c r="LOV1340" s="62">
        <f t="shared" si="2540"/>
        <v>2000000</v>
      </c>
      <c r="LOW1340" s="62">
        <f t="shared" si="2540"/>
        <v>0</v>
      </c>
      <c r="LOX1340" s="62">
        <f t="shared" si="2540"/>
        <v>0</v>
      </c>
      <c r="LOY1340" s="62">
        <f t="shared" si="2540"/>
        <v>2000000</v>
      </c>
      <c r="LOZ1340" s="62">
        <f t="shared" si="2540"/>
        <v>2000000</v>
      </c>
      <c r="LPF1340" s="62" t="s">
        <v>197</v>
      </c>
      <c r="LPG1340" s="62" t="s">
        <v>1294</v>
      </c>
      <c r="LPH1340" s="62">
        <f t="shared" ref="LPH1340:LPP1340" si="2541">LPH1334</f>
        <v>0</v>
      </c>
      <c r="LPI1340" s="62">
        <f t="shared" si="2541"/>
        <v>0</v>
      </c>
      <c r="LPJ1340" s="62">
        <f t="shared" si="2541"/>
        <v>0</v>
      </c>
      <c r="LPK1340" s="62">
        <f t="shared" si="2541"/>
        <v>0</v>
      </c>
      <c r="LPL1340" s="62">
        <f t="shared" si="2541"/>
        <v>2000000</v>
      </c>
      <c r="LPM1340" s="62">
        <f t="shared" si="2541"/>
        <v>0</v>
      </c>
      <c r="LPN1340" s="62">
        <f t="shared" si="2541"/>
        <v>0</v>
      </c>
      <c r="LPO1340" s="62">
        <f t="shared" si="2541"/>
        <v>2000000</v>
      </c>
      <c r="LPP1340" s="62">
        <f t="shared" si="2541"/>
        <v>2000000</v>
      </c>
      <c r="LPV1340" s="62" t="s">
        <v>197</v>
      </c>
      <c r="LPW1340" s="62" t="s">
        <v>1294</v>
      </c>
      <c r="LPX1340" s="62">
        <f t="shared" ref="LPX1340:LQF1340" si="2542">LPX1334</f>
        <v>0</v>
      </c>
      <c r="LPY1340" s="62">
        <f t="shared" si="2542"/>
        <v>0</v>
      </c>
      <c r="LPZ1340" s="62">
        <f t="shared" si="2542"/>
        <v>0</v>
      </c>
      <c r="LQA1340" s="62">
        <f t="shared" si="2542"/>
        <v>0</v>
      </c>
      <c r="LQB1340" s="62">
        <f t="shared" si="2542"/>
        <v>2000000</v>
      </c>
      <c r="LQC1340" s="62">
        <f t="shared" si="2542"/>
        <v>0</v>
      </c>
      <c r="LQD1340" s="62">
        <f t="shared" si="2542"/>
        <v>0</v>
      </c>
      <c r="LQE1340" s="62">
        <f t="shared" si="2542"/>
        <v>2000000</v>
      </c>
      <c r="LQF1340" s="62">
        <f t="shared" si="2542"/>
        <v>2000000</v>
      </c>
      <c r="LQL1340" s="62" t="s">
        <v>197</v>
      </c>
      <c r="LQM1340" s="62" t="s">
        <v>1294</v>
      </c>
      <c r="LQN1340" s="62">
        <f t="shared" ref="LQN1340:LQV1340" si="2543">LQN1334</f>
        <v>0</v>
      </c>
      <c r="LQO1340" s="62">
        <f t="shared" si="2543"/>
        <v>0</v>
      </c>
      <c r="LQP1340" s="62">
        <f t="shared" si="2543"/>
        <v>0</v>
      </c>
      <c r="LQQ1340" s="62">
        <f t="shared" si="2543"/>
        <v>0</v>
      </c>
      <c r="LQR1340" s="62">
        <f t="shared" si="2543"/>
        <v>2000000</v>
      </c>
      <c r="LQS1340" s="62">
        <f t="shared" si="2543"/>
        <v>0</v>
      </c>
      <c r="LQT1340" s="62">
        <f t="shared" si="2543"/>
        <v>0</v>
      </c>
      <c r="LQU1340" s="62">
        <f t="shared" si="2543"/>
        <v>2000000</v>
      </c>
      <c r="LQV1340" s="62">
        <f t="shared" si="2543"/>
        <v>2000000</v>
      </c>
      <c r="LRB1340" s="62" t="s">
        <v>197</v>
      </c>
      <c r="LRC1340" s="62" t="s">
        <v>1294</v>
      </c>
      <c r="LRD1340" s="62">
        <f t="shared" ref="LRD1340:LRL1340" si="2544">LRD1334</f>
        <v>0</v>
      </c>
      <c r="LRE1340" s="62">
        <f t="shared" si="2544"/>
        <v>0</v>
      </c>
      <c r="LRF1340" s="62">
        <f t="shared" si="2544"/>
        <v>0</v>
      </c>
      <c r="LRG1340" s="62">
        <f t="shared" si="2544"/>
        <v>0</v>
      </c>
      <c r="LRH1340" s="62">
        <f t="shared" si="2544"/>
        <v>2000000</v>
      </c>
      <c r="LRI1340" s="62">
        <f t="shared" si="2544"/>
        <v>0</v>
      </c>
      <c r="LRJ1340" s="62">
        <f t="shared" si="2544"/>
        <v>0</v>
      </c>
      <c r="LRK1340" s="62">
        <f t="shared" si="2544"/>
        <v>2000000</v>
      </c>
      <c r="LRL1340" s="62">
        <f t="shared" si="2544"/>
        <v>2000000</v>
      </c>
      <c r="LRR1340" s="62" t="s">
        <v>197</v>
      </c>
      <c r="LRS1340" s="62" t="s">
        <v>1294</v>
      </c>
      <c r="LRT1340" s="62">
        <f t="shared" ref="LRT1340:LSB1340" si="2545">LRT1334</f>
        <v>0</v>
      </c>
      <c r="LRU1340" s="62">
        <f t="shared" si="2545"/>
        <v>0</v>
      </c>
      <c r="LRV1340" s="62">
        <f t="shared" si="2545"/>
        <v>0</v>
      </c>
      <c r="LRW1340" s="62">
        <f t="shared" si="2545"/>
        <v>0</v>
      </c>
      <c r="LRX1340" s="62">
        <f t="shared" si="2545"/>
        <v>2000000</v>
      </c>
      <c r="LRY1340" s="62">
        <f t="shared" si="2545"/>
        <v>0</v>
      </c>
      <c r="LRZ1340" s="62">
        <f t="shared" si="2545"/>
        <v>0</v>
      </c>
      <c r="LSA1340" s="62">
        <f t="shared" si="2545"/>
        <v>2000000</v>
      </c>
      <c r="LSB1340" s="62">
        <f t="shared" si="2545"/>
        <v>2000000</v>
      </c>
      <c r="LSH1340" s="62" t="s">
        <v>197</v>
      </c>
      <c r="LSI1340" s="62" t="s">
        <v>1294</v>
      </c>
      <c r="LSJ1340" s="62">
        <f t="shared" ref="LSJ1340:LSR1340" si="2546">LSJ1334</f>
        <v>0</v>
      </c>
      <c r="LSK1340" s="62">
        <f t="shared" si="2546"/>
        <v>0</v>
      </c>
      <c r="LSL1340" s="62">
        <f t="shared" si="2546"/>
        <v>0</v>
      </c>
      <c r="LSM1340" s="62">
        <f t="shared" si="2546"/>
        <v>0</v>
      </c>
      <c r="LSN1340" s="62">
        <f t="shared" si="2546"/>
        <v>2000000</v>
      </c>
      <c r="LSO1340" s="62">
        <f t="shared" si="2546"/>
        <v>0</v>
      </c>
      <c r="LSP1340" s="62">
        <f t="shared" si="2546"/>
        <v>0</v>
      </c>
      <c r="LSQ1340" s="62">
        <f t="shared" si="2546"/>
        <v>2000000</v>
      </c>
      <c r="LSR1340" s="62">
        <f t="shared" si="2546"/>
        <v>2000000</v>
      </c>
      <c r="LSX1340" s="62" t="s">
        <v>197</v>
      </c>
      <c r="LSY1340" s="62" t="s">
        <v>1294</v>
      </c>
      <c r="LSZ1340" s="62">
        <f t="shared" ref="LSZ1340:LTH1340" si="2547">LSZ1334</f>
        <v>0</v>
      </c>
      <c r="LTA1340" s="62">
        <f t="shared" si="2547"/>
        <v>0</v>
      </c>
      <c r="LTB1340" s="62">
        <f t="shared" si="2547"/>
        <v>0</v>
      </c>
      <c r="LTC1340" s="62">
        <f t="shared" si="2547"/>
        <v>0</v>
      </c>
      <c r="LTD1340" s="62">
        <f t="shared" si="2547"/>
        <v>2000000</v>
      </c>
      <c r="LTE1340" s="62">
        <f t="shared" si="2547"/>
        <v>0</v>
      </c>
      <c r="LTF1340" s="62">
        <f t="shared" si="2547"/>
        <v>0</v>
      </c>
      <c r="LTG1340" s="62">
        <f t="shared" si="2547"/>
        <v>2000000</v>
      </c>
      <c r="LTH1340" s="62">
        <f t="shared" si="2547"/>
        <v>2000000</v>
      </c>
      <c r="LTN1340" s="62" t="s">
        <v>197</v>
      </c>
      <c r="LTO1340" s="62" t="s">
        <v>1294</v>
      </c>
      <c r="LTP1340" s="62">
        <f t="shared" ref="LTP1340:LTX1340" si="2548">LTP1334</f>
        <v>0</v>
      </c>
      <c r="LTQ1340" s="62">
        <f t="shared" si="2548"/>
        <v>0</v>
      </c>
      <c r="LTR1340" s="62">
        <f t="shared" si="2548"/>
        <v>0</v>
      </c>
      <c r="LTS1340" s="62">
        <f t="shared" si="2548"/>
        <v>0</v>
      </c>
      <c r="LTT1340" s="62">
        <f t="shared" si="2548"/>
        <v>2000000</v>
      </c>
      <c r="LTU1340" s="62">
        <f t="shared" si="2548"/>
        <v>0</v>
      </c>
      <c r="LTV1340" s="62">
        <f t="shared" si="2548"/>
        <v>0</v>
      </c>
      <c r="LTW1340" s="62">
        <f t="shared" si="2548"/>
        <v>2000000</v>
      </c>
      <c r="LTX1340" s="62">
        <f t="shared" si="2548"/>
        <v>2000000</v>
      </c>
      <c r="LUD1340" s="62" t="s">
        <v>197</v>
      </c>
      <c r="LUE1340" s="62" t="s">
        <v>1294</v>
      </c>
      <c r="LUF1340" s="62">
        <f t="shared" ref="LUF1340:LUN1340" si="2549">LUF1334</f>
        <v>0</v>
      </c>
      <c r="LUG1340" s="62">
        <f t="shared" si="2549"/>
        <v>0</v>
      </c>
      <c r="LUH1340" s="62">
        <f t="shared" si="2549"/>
        <v>0</v>
      </c>
      <c r="LUI1340" s="62">
        <f t="shared" si="2549"/>
        <v>0</v>
      </c>
      <c r="LUJ1340" s="62">
        <f t="shared" si="2549"/>
        <v>2000000</v>
      </c>
      <c r="LUK1340" s="62">
        <f t="shared" si="2549"/>
        <v>0</v>
      </c>
      <c r="LUL1340" s="62">
        <f t="shared" si="2549"/>
        <v>0</v>
      </c>
      <c r="LUM1340" s="62">
        <f t="shared" si="2549"/>
        <v>2000000</v>
      </c>
      <c r="LUN1340" s="62">
        <f t="shared" si="2549"/>
        <v>2000000</v>
      </c>
      <c r="LUT1340" s="62" t="s">
        <v>197</v>
      </c>
      <c r="LUU1340" s="62" t="s">
        <v>1294</v>
      </c>
      <c r="LUV1340" s="62">
        <f t="shared" ref="LUV1340:LVD1340" si="2550">LUV1334</f>
        <v>0</v>
      </c>
      <c r="LUW1340" s="62">
        <f t="shared" si="2550"/>
        <v>0</v>
      </c>
      <c r="LUX1340" s="62">
        <f t="shared" si="2550"/>
        <v>0</v>
      </c>
      <c r="LUY1340" s="62">
        <f t="shared" si="2550"/>
        <v>0</v>
      </c>
      <c r="LUZ1340" s="62">
        <f t="shared" si="2550"/>
        <v>2000000</v>
      </c>
      <c r="LVA1340" s="62">
        <f t="shared" si="2550"/>
        <v>0</v>
      </c>
      <c r="LVB1340" s="62">
        <f t="shared" si="2550"/>
        <v>0</v>
      </c>
      <c r="LVC1340" s="62">
        <f t="shared" si="2550"/>
        <v>2000000</v>
      </c>
      <c r="LVD1340" s="62">
        <f t="shared" si="2550"/>
        <v>2000000</v>
      </c>
      <c r="LVJ1340" s="62" t="s">
        <v>197</v>
      </c>
      <c r="LVK1340" s="62" t="s">
        <v>1294</v>
      </c>
      <c r="LVL1340" s="62">
        <f t="shared" ref="LVL1340:LVT1340" si="2551">LVL1334</f>
        <v>0</v>
      </c>
      <c r="LVM1340" s="62">
        <f t="shared" si="2551"/>
        <v>0</v>
      </c>
      <c r="LVN1340" s="62">
        <f t="shared" si="2551"/>
        <v>0</v>
      </c>
      <c r="LVO1340" s="62">
        <f t="shared" si="2551"/>
        <v>0</v>
      </c>
      <c r="LVP1340" s="62">
        <f t="shared" si="2551"/>
        <v>2000000</v>
      </c>
      <c r="LVQ1340" s="62">
        <f t="shared" si="2551"/>
        <v>0</v>
      </c>
      <c r="LVR1340" s="62">
        <f t="shared" si="2551"/>
        <v>0</v>
      </c>
      <c r="LVS1340" s="62">
        <f t="shared" si="2551"/>
        <v>2000000</v>
      </c>
      <c r="LVT1340" s="62">
        <f t="shared" si="2551"/>
        <v>2000000</v>
      </c>
      <c r="LVZ1340" s="62" t="s">
        <v>197</v>
      </c>
      <c r="LWA1340" s="62" t="s">
        <v>1294</v>
      </c>
      <c r="LWB1340" s="62">
        <f t="shared" ref="LWB1340:LWJ1340" si="2552">LWB1334</f>
        <v>0</v>
      </c>
      <c r="LWC1340" s="62">
        <f t="shared" si="2552"/>
        <v>0</v>
      </c>
      <c r="LWD1340" s="62">
        <f t="shared" si="2552"/>
        <v>0</v>
      </c>
      <c r="LWE1340" s="62">
        <f t="shared" si="2552"/>
        <v>0</v>
      </c>
      <c r="LWF1340" s="62">
        <f t="shared" si="2552"/>
        <v>2000000</v>
      </c>
      <c r="LWG1340" s="62">
        <f t="shared" si="2552"/>
        <v>0</v>
      </c>
      <c r="LWH1340" s="62">
        <f t="shared" si="2552"/>
        <v>0</v>
      </c>
      <c r="LWI1340" s="62">
        <f t="shared" si="2552"/>
        <v>2000000</v>
      </c>
      <c r="LWJ1340" s="62">
        <f t="shared" si="2552"/>
        <v>2000000</v>
      </c>
      <c r="LWP1340" s="62" t="s">
        <v>197</v>
      </c>
      <c r="LWQ1340" s="62" t="s">
        <v>1294</v>
      </c>
      <c r="LWR1340" s="62">
        <f t="shared" ref="LWR1340:LWZ1340" si="2553">LWR1334</f>
        <v>0</v>
      </c>
      <c r="LWS1340" s="62">
        <f t="shared" si="2553"/>
        <v>0</v>
      </c>
      <c r="LWT1340" s="62">
        <f t="shared" si="2553"/>
        <v>0</v>
      </c>
      <c r="LWU1340" s="62">
        <f t="shared" si="2553"/>
        <v>0</v>
      </c>
      <c r="LWV1340" s="62">
        <f t="shared" si="2553"/>
        <v>2000000</v>
      </c>
      <c r="LWW1340" s="62">
        <f t="shared" si="2553"/>
        <v>0</v>
      </c>
      <c r="LWX1340" s="62">
        <f t="shared" si="2553"/>
        <v>0</v>
      </c>
      <c r="LWY1340" s="62">
        <f t="shared" si="2553"/>
        <v>2000000</v>
      </c>
      <c r="LWZ1340" s="62">
        <f t="shared" si="2553"/>
        <v>2000000</v>
      </c>
      <c r="LXF1340" s="62" t="s">
        <v>197</v>
      </c>
      <c r="LXG1340" s="62" t="s">
        <v>1294</v>
      </c>
      <c r="LXH1340" s="62">
        <f t="shared" ref="LXH1340:LXP1340" si="2554">LXH1334</f>
        <v>0</v>
      </c>
      <c r="LXI1340" s="62">
        <f t="shared" si="2554"/>
        <v>0</v>
      </c>
      <c r="LXJ1340" s="62">
        <f t="shared" si="2554"/>
        <v>0</v>
      </c>
      <c r="LXK1340" s="62">
        <f t="shared" si="2554"/>
        <v>0</v>
      </c>
      <c r="LXL1340" s="62">
        <f t="shared" si="2554"/>
        <v>2000000</v>
      </c>
      <c r="LXM1340" s="62">
        <f t="shared" si="2554"/>
        <v>0</v>
      </c>
      <c r="LXN1340" s="62">
        <f t="shared" si="2554"/>
        <v>0</v>
      </c>
      <c r="LXO1340" s="62">
        <f t="shared" si="2554"/>
        <v>2000000</v>
      </c>
      <c r="LXP1340" s="62">
        <f t="shared" si="2554"/>
        <v>2000000</v>
      </c>
      <c r="LXV1340" s="62" t="s">
        <v>197</v>
      </c>
      <c r="LXW1340" s="62" t="s">
        <v>1294</v>
      </c>
      <c r="LXX1340" s="62">
        <f t="shared" ref="LXX1340:LYF1340" si="2555">LXX1334</f>
        <v>0</v>
      </c>
      <c r="LXY1340" s="62">
        <f t="shared" si="2555"/>
        <v>0</v>
      </c>
      <c r="LXZ1340" s="62">
        <f t="shared" si="2555"/>
        <v>0</v>
      </c>
      <c r="LYA1340" s="62">
        <f t="shared" si="2555"/>
        <v>0</v>
      </c>
      <c r="LYB1340" s="62">
        <f t="shared" si="2555"/>
        <v>2000000</v>
      </c>
      <c r="LYC1340" s="62">
        <f t="shared" si="2555"/>
        <v>0</v>
      </c>
      <c r="LYD1340" s="62">
        <f t="shared" si="2555"/>
        <v>0</v>
      </c>
      <c r="LYE1340" s="62">
        <f t="shared" si="2555"/>
        <v>2000000</v>
      </c>
      <c r="LYF1340" s="62">
        <f t="shared" si="2555"/>
        <v>2000000</v>
      </c>
      <c r="LYL1340" s="62" t="s">
        <v>197</v>
      </c>
      <c r="LYM1340" s="62" t="s">
        <v>1294</v>
      </c>
      <c r="LYN1340" s="62">
        <f t="shared" ref="LYN1340:LYV1340" si="2556">LYN1334</f>
        <v>0</v>
      </c>
      <c r="LYO1340" s="62">
        <f t="shared" si="2556"/>
        <v>0</v>
      </c>
      <c r="LYP1340" s="62">
        <f t="shared" si="2556"/>
        <v>0</v>
      </c>
      <c r="LYQ1340" s="62">
        <f t="shared" si="2556"/>
        <v>0</v>
      </c>
      <c r="LYR1340" s="62">
        <f t="shared" si="2556"/>
        <v>2000000</v>
      </c>
      <c r="LYS1340" s="62">
        <f t="shared" si="2556"/>
        <v>0</v>
      </c>
      <c r="LYT1340" s="62">
        <f t="shared" si="2556"/>
        <v>0</v>
      </c>
      <c r="LYU1340" s="62">
        <f t="shared" si="2556"/>
        <v>2000000</v>
      </c>
      <c r="LYV1340" s="62">
        <f t="shared" si="2556"/>
        <v>2000000</v>
      </c>
      <c r="LZB1340" s="62" t="s">
        <v>197</v>
      </c>
      <c r="LZC1340" s="62" t="s">
        <v>1294</v>
      </c>
      <c r="LZD1340" s="62">
        <f t="shared" ref="LZD1340:LZL1340" si="2557">LZD1334</f>
        <v>0</v>
      </c>
      <c r="LZE1340" s="62">
        <f t="shared" si="2557"/>
        <v>0</v>
      </c>
      <c r="LZF1340" s="62">
        <f t="shared" si="2557"/>
        <v>0</v>
      </c>
      <c r="LZG1340" s="62">
        <f t="shared" si="2557"/>
        <v>0</v>
      </c>
      <c r="LZH1340" s="62">
        <f t="shared" si="2557"/>
        <v>2000000</v>
      </c>
      <c r="LZI1340" s="62">
        <f t="shared" si="2557"/>
        <v>0</v>
      </c>
      <c r="LZJ1340" s="62">
        <f t="shared" si="2557"/>
        <v>0</v>
      </c>
      <c r="LZK1340" s="62">
        <f t="shared" si="2557"/>
        <v>2000000</v>
      </c>
      <c r="LZL1340" s="62">
        <f t="shared" si="2557"/>
        <v>2000000</v>
      </c>
      <c r="LZR1340" s="62" t="s">
        <v>197</v>
      </c>
      <c r="LZS1340" s="62" t="s">
        <v>1294</v>
      </c>
      <c r="LZT1340" s="62">
        <f t="shared" ref="LZT1340:MAB1340" si="2558">LZT1334</f>
        <v>0</v>
      </c>
      <c r="LZU1340" s="62">
        <f t="shared" si="2558"/>
        <v>0</v>
      </c>
      <c r="LZV1340" s="62">
        <f t="shared" si="2558"/>
        <v>0</v>
      </c>
      <c r="LZW1340" s="62">
        <f t="shared" si="2558"/>
        <v>0</v>
      </c>
      <c r="LZX1340" s="62">
        <f t="shared" si="2558"/>
        <v>2000000</v>
      </c>
      <c r="LZY1340" s="62">
        <f t="shared" si="2558"/>
        <v>0</v>
      </c>
      <c r="LZZ1340" s="62">
        <f t="shared" si="2558"/>
        <v>0</v>
      </c>
      <c r="MAA1340" s="62">
        <f t="shared" si="2558"/>
        <v>2000000</v>
      </c>
      <c r="MAB1340" s="62">
        <f t="shared" si="2558"/>
        <v>2000000</v>
      </c>
      <c r="MAH1340" s="62" t="s">
        <v>197</v>
      </c>
      <c r="MAI1340" s="62" t="s">
        <v>1294</v>
      </c>
      <c r="MAJ1340" s="62">
        <f t="shared" ref="MAJ1340:MAR1340" si="2559">MAJ1334</f>
        <v>0</v>
      </c>
      <c r="MAK1340" s="62">
        <f t="shared" si="2559"/>
        <v>0</v>
      </c>
      <c r="MAL1340" s="62">
        <f t="shared" si="2559"/>
        <v>0</v>
      </c>
      <c r="MAM1340" s="62">
        <f t="shared" si="2559"/>
        <v>0</v>
      </c>
      <c r="MAN1340" s="62">
        <f t="shared" si="2559"/>
        <v>2000000</v>
      </c>
      <c r="MAO1340" s="62">
        <f t="shared" si="2559"/>
        <v>0</v>
      </c>
      <c r="MAP1340" s="62">
        <f t="shared" si="2559"/>
        <v>0</v>
      </c>
      <c r="MAQ1340" s="62">
        <f t="shared" si="2559"/>
        <v>2000000</v>
      </c>
      <c r="MAR1340" s="62">
        <f t="shared" si="2559"/>
        <v>2000000</v>
      </c>
      <c r="MAX1340" s="62" t="s">
        <v>197</v>
      </c>
      <c r="MAY1340" s="62" t="s">
        <v>1294</v>
      </c>
      <c r="MAZ1340" s="62">
        <f t="shared" ref="MAZ1340:MBH1340" si="2560">MAZ1334</f>
        <v>0</v>
      </c>
      <c r="MBA1340" s="62">
        <f t="shared" si="2560"/>
        <v>0</v>
      </c>
      <c r="MBB1340" s="62">
        <f t="shared" si="2560"/>
        <v>0</v>
      </c>
      <c r="MBC1340" s="62">
        <f t="shared" si="2560"/>
        <v>0</v>
      </c>
      <c r="MBD1340" s="62">
        <f t="shared" si="2560"/>
        <v>2000000</v>
      </c>
      <c r="MBE1340" s="62">
        <f t="shared" si="2560"/>
        <v>0</v>
      </c>
      <c r="MBF1340" s="62">
        <f t="shared" si="2560"/>
        <v>0</v>
      </c>
      <c r="MBG1340" s="62">
        <f t="shared" si="2560"/>
        <v>2000000</v>
      </c>
      <c r="MBH1340" s="62">
        <f t="shared" si="2560"/>
        <v>2000000</v>
      </c>
      <c r="MBN1340" s="62" t="s">
        <v>197</v>
      </c>
      <c r="MBO1340" s="62" t="s">
        <v>1294</v>
      </c>
      <c r="MBP1340" s="62">
        <f t="shared" ref="MBP1340:MBX1340" si="2561">MBP1334</f>
        <v>0</v>
      </c>
      <c r="MBQ1340" s="62">
        <f t="shared" si="2561"/>
        <v>0</v>
      </c>
      <c r="MBR1340" s="62">
        <f t="shared" si="2561"/>
        <v>0</v>
      </c>
      <c r="MBS1340" s="62">
        <f t="shared" si="2561"/>
        <v>0</v>
      </c>
      <c r="MBT1340" s="62">
        <f t="shared" si="2561"/>
        <v>2000000</v>
      </c>
      <c r="MBU1340" s="62">
        <f t="shared" si="2561"/>
        <v>0</v>
      </c>
      <c r="MBV1340" s="62">
        <f t="shared" si="2561"/>
        <v>0</v>
      </c>
      <c r="MBW1340" s="62">
        <f t="shared" si="2561"/>
        <v>2000000</v>
      </c>
      <c r="MBX1340" s="62">
        <f t="shared" si="2561"/>
        <v>2000000</v>
      </c>
      <c r="MCD1340" s="62" t="s">
        <v>197</v>
      </c>
      <c r="MCE1340" s="62" t="s">
        <v>1294</v>
      </c>
      <c r="MCF1340" s="62">
        <f t="shared" ref="MCF1340:MCN1340" si="2562">MCF1334</f>
        <v>0</v>
      </c>
      <c r="MCG1340" s="62">
        <f t="shared" si="2562"/>
        <v>0</v>
      </c>
      <c r="MCH1340" s="62">
        <f t="shared" si="2562"/>
        <v>0</v>
      </c>
      <c r="MCI1340" s="62">
        <f t="shared" si="2562"/>
        <v>0</v>
      </c>
      <c r="MCJ1340" s="62">
        <f t="shared" si="2562"/>
        <v>2000000</v>
      </c>
      <c r="MCK1340" s="62">
        <f t="shared" si="2562"/>
        <v>0</v>
      </c>
      <c r="MCL1340" s="62">
        <f t="shared" si="2562"/>
        <v>0</v>
      </c>
      <c r="MCM1340" s="62">
        <f t="shared" si="2562"/>
        <v>2000000</v>
      </c>
      <c r="MCN1340" s="62">
        <f t="shared" si="2562"/>
        <v>2000000</v>
      </c>
      <c r="MCT1340" s="62" t="s">
        <v>197</v>
      </c>
      <c r="MCU1340" s="62" t="s">
        <v>1294</v>
      </c>
      <c r="MCV1340" s="62">
        <f t="shared" ref="MCV1340:MDD1340" si="2563">MCV1334</f>
        <v>0</v>
      </c>
      <c r="MCW1340" s="62">
        <f t="shared" si="2563"/>
        <v>0</v>
      </c>
      <c r="MCX1340" s="62">
        <f t="shared" si="2563"/>
        <v>0</v>
      </c>
      <c r="MCY1340" s="62">
        <f t="shared" si="2563"/>
        <v>0</v>
      </c>
      <c r="MCZ1340" s="62">
        <f t="shared" si="2563"/>
        <v>2000000</v>
      </c>
      <c r="MDA1340" s="62">
        <f t="shared" si="2563"/>
        <v>0</v>
      </c>
      <c r="MDB1340" s="62">
        <f t="shared" si="2563"/>
        <v>0</v>
      </c>
      <c r="MDC1340" s="62">
        <f t="shared" si="2563"/>
        <v>2000000</v>
      </c>
      <c r="MDD1340" s="62">
        <f t="shared" si="2563"/>
        <v>2000000</v>
      </c>
      <c r="MDJ1340" s="62" t="s">
        <v>197</v>
      </c>
      <c r="MDK1340" s="62" t="s">
        <v>1294</v>
      </c>
      <c r="MDL1340" s="62">
        <f t="shared" ref="MDL1340:MDT1340" si="2564">MDL1334</f>
        <v>0</v>
      </c>
      <c r="MDM1340" s="62">
        <f t="shared" si="2564"/>
        <v>0</v>
      </c>
      <c r="MDN1340" s="62">
        <f t="shared" si="2564"/>
        <v>0</v>
      </c>
      <c r="MDO1340" s="62">
        <f t="shared" si="2564"/>
        <v>0</v>
      </c>
      <c r="MDP1340" s="62">
        <f t="shared" si="2564"/>
        <v>2000000</v>
      </c>
      <c r="MDQ1340" s="62">
        <f t="shared" si="2564"/>
        <v>0</v>
      </c>
      <c r="MDR1340" s="62">
        <f t="shared" si="2564"/>
        <v>0</v>
      </c>
      <c r="MDS1340" s="62">
        <f t="shared" si="2564"/>
        <v>2000000</v>
      </c>
      <c r="MDT1340" s="62">
        <f t="shared" si="2564"/>
        <v>2000000</v>
      </c>
      <c r="MDZ1340" s="62" t="s">
        <v>197</v>
      </c>
      <c r="MEA1340" s="62" t="s">
        <v>1294</v>
      </c>
      <c r="MEB1340" s="62">
        <f t="shared" ref="MEB1340:MEJ1340" si="2565">MEB1334</f>
        <v>0</v>
      </c>
      <c r="MEC1340" s="62">
        <f t="shared" si="2565"/>
        <v>0</v>
      </c>
      <c r="MED1340" s="62">
        <f t="shared" si="2565"/>
        <v>0</v>
      </c>
      <c r="MEE1340" s="62">
        <f t="shared" si="2565"/>
        <v>0</v>
      </c>
      <c r="MEF1340" s="62">
        <f t="shared" si="2565"/>
        <v>2000000</v>
      </c>
      <c r="MEG1340" s="62">
        <f t="shared" si="2565"/>
        <v>0</v>
      </c>
      <c r="MEH1340" s="62">
        <f t="shared" si="2565"/>
        <v>0</v>
      </c>
      <c r="MEI1340" s="62">
        <f t="shared" si="2565"/>
        <v>2000000</v>
      </c>
      <c r="MEJ1340" s="62">
        <f t="shared" si="2565"/>
        <v>2000000</v>
      </c>
      <c r="MEP1340" s="62" t="s">
        <v>197</v>
      </c>
      <c r="MEQ1340" s="62" t="s">
        <v>1294</v>
      </c>
      <c r="MER1340" s="62">
        <f t="shared" ref="MER1340:MEZ1340" si="2566">MER1334</f>
        <v>0</v>
      </c>
      <c r="MES1340" s="62">
        <f t="shared" si="2566"/>
        <v>0</v>
      </c>
      <c r="MET1340" s="62">
        <f t="shared" si="2566"/>
        <v>0</v>
      </c>
      <c r="MEU1340" s="62">
        <f t="shared" si="2566"/>
        <v>0</v>
      </c>
      <c r="MEV1340" s="62">
        <f t="shared" si="2566"/>
        <v>2000000</v>
      </c>
      <c r="MEW1340" s="62">
        <f t="shared" si="2566"/>
        <v>0</v>
      </c>
      <c r="MEX1340" s="62">
        <f t="shared" si="2566"/>
        <v>0</v>
      </c>
      <c r="MEY1340" s="62">
        <f t="shared" si="2566"/>
        <v>2000000</v>
      </c>
      <c r="MEZ1340" s="62">
        <f t="shared" si="2566"/>
        <v>2000000</v>
      </c>
      <c r="MFF1340" s="62" t="s">
        <v>197</v>
      </c>
      <c r="MFG1340" s="62" t="s">
        <v>1294</v>
      </c>
      <c r="MFH1340" s="62">
        <f t="shared" ref="MFH1340:MFP1340" si="2567">MFH1334</f>
        <v>0</v>
      </c>
      <c r="MFI1340" s="62">
        <f t="shared" si="2567"/>
        <v>0</v>
      </c>
      <c r="MFJ1340" s="62">
        <f t="shared" si="2567"/>
        <v>0</v>
      </c>
      <c r="MFK1340" s="62">
        <f t="shared" si="2567"/>
        <v>0</v>
      </c>
      <c r="MFL1340" s="62">
        <f t="shared" si="2567"/>
        <v>2000000</v>
      </c>
      <c r="MFM1340" s="62">
        <f t="shared" si="2567"/>
        <v>0</v>
      </c>
      <c r="MFN1340" s="62">
        <f t="shared" si="2567"/>
        <v>0</v>
      </c>
      <c r="MFO1340" s="62">
        <f t="shared" si="2567"/>
        <v>2000000</v>
      </c>
      <c r="MFP1340" s="62">
        <f t="shared" si="2567"/>
        <v>2000000</v>
      </c>
      <c r="MFV1340" s="62" t="s">
        <v>197</v>
      </c>
      <c r="MFW1340" s="62" t="s">
        <v>1294</v>
      </c>
      <c r="MFX1340" s="62">
        <f t="shared" ref="MFX1340:MGF1340" si="2568">MFX1334</f>
        <v>0</v>
      </c>
      <c r="MFY1340" s="62">
        <f t="shared" si="2568"/>
        <v>0</v>
      </c>
      <c r="MFZ1340" s="62">
        <f t="shared" si="2568"/>
        <v>0</v>
      </c>
      <c r="MGA1340" s="62">
        <f t="shared" si="2568"/>
        <v>0</v>
      </c>
      <c r="MGB1340" s="62">
        <f t="shared" si="2568"/>
        <v>2000000</v>
      </c>
      <c r="MGC1340" s="62">
        <f t="shared" si="2568"/>
        <v>0</v>
      </c>
      <c r="MGD1340" s="62">
        <f t="shared" si="2568"/>
        <v>0</v>
      </c>
      <c r="MGE1340" s="62">
        <f t="shared" si="2568"/>
        <v>2000000</v>
      </c>
      <c r="MGF1340" s="62">
        <f t="shared" si="2568"/>
        <v>2000000</v>
      </c>
      <c r="MGL1340" s="62" t="s">
        <v>197</v>
      </c>
      <c r="MGM1340" s="62" t="s">
        <v>1294</v>
      </c>
      <c r="MGN1340" s="62">
        <f t="shared" ref="MGN1340:MGV1340" si="2569">MGN1334</f>
        <v>0</v>
      </c>
      <c r="MGO1340" s="62">
        <f t="shared" si="2569"/>
        <v>0</v>
      </c>
      <c r="MGP1340" s="62">
        <f t="shared" si="2569"/>
        <v>0</v>
      </c>
      <c r="MGQ1340" s="62">
        <f t="shared" si="2569"/>
        <v>0</v>
      </c>
      <c r="MGR1340" s="62">
        <f t="shared" si="2569"/>
        <v>2000000</v>
      </c>
      <c r="MGS1340" s="62">
        <f t="shared" si="2569"/>
        <v>0</v>
      </c>
      <c r="MGT1340" s="62">
        <f t="shared" si="2569"/>
        <v>0</v>
      </c>
      <c r="MGU1340" s="62">
        <f t="shared" si="2569"/>
        <v>2000000</v>
      </c>
      <c r="MGV1340" s="62">
        <f t="shared" si="2569"/>
        <v>2000000</v>
      </c>
      <c r="MHB1340" s="62" t="s">
        <v>197</v>
      </c>
      <c r="MHC1340" s="62" t="s">
        <v>1294</v>
      </c>
      <c r="MHD1340" s="62">
        <f t="shared" ref="MHD1340:MHL1340" si="2570">MHD1334</f>
        <v>0</v>
      </c>
      <c r="MHE1340" s="62">
        <f t="shared" si="2570"/>
        <v>0</v>
      </c>
      <c r="MHF1340" s="62">
        <f t="shared" si="2570"/>
        <v>0</v>
      </c>
      <c r="MHG1340" s="62">
        <f t="shared" si="2570"/>
        <v>0</v>
      </c>
      <c r="MHH1340" s="62">
        <f t="shared" si="2570"/>
        <v>2000000</v>
      </c>
      <c r="MHI1340" s="62">
        <f t="shared" si="2570"/>
        <v>0</v>
      </c>
      <c r="MHJ1340" s="62">
        <f t="shared" si="2570"/>
        <v>0</v>
      </c>
      <c r="MHK1340" s="62">
        <f t="shared" si="2570"/>
        <v>2000000</v>
      </c>
      <c r="MHL1340" s="62">
        <f t="shared" si="2570"/>
        <v>2000000</v>
      </c>
      <c r="MHR1340" s="62" t="s">
        <v>197</v>
      </c>
      <c r="MHS1340" s="62" t="s">
        <v>1294</v>
      </c>
      <c r="MHT1340" s="62">
        <f t="shared" ref="MHT1340:MIB1340" si="2571">MHT1334</f>
        <v>0</v>
      </c>
      <c r="MHU1340" s="62">
        <f t="shared" si="2571"/>
        <v>0</v>
      </c>
      <c r="MHV1340" s="62">
        <f t="shared" si="2571"/>
        <v>0</v>
      </c>
      <c r="MHW1340" s="62">
        <f t="shared" si="2571"/>
        <v>0</v>
      </c>
      <c r="MHX1340" s="62">
        <f t="shared" si="2571"/>
        <v>2000000</v>
      </c>
      <c r="MHY1340" s="62">
        <f t="shared" si="2571"/>
        <v>0</v>
      </c>
      <c r="MHZ1340" s="62">
        <f t="shared" si="2571"/>
        <v>0</v>
      </c>
      <c r="MIA1340" s="62">
        <f t="shared" si="2571"/>
        <v>2000000</v>
      </c>
      <c r="MIB1340" s="62">
        <f t="shared" si="2571"/>
        <v>2000000</v>
      </c>
      <c r="MIH1340" s="62" t="s">
        <v>197</v>
      </c>
      <c r="MII1340" s="62" t="s">
        <v>1294</v>
      </c>
      <c r="MIJ1340" s="62">
        <f t="shared" ref="MIJ1340:MIR1340" si="2572">MIJ1334</f>
        <v>0</v>
      </c>
      <c r="MIK1340" s="62">
        <f t="shared" si="2572"/>
        <v>0</v>
      </c>
      <c r="MIL1340" s="62">
        <f t="shared" si="2572"/>
        <v>0</v>
      </c>
      <c r="MIM1340" s="62">
        <f t="shared" si="2572"/>
        <v>0</v>
      </c>
      <c r="MIN1340" s="62">
        <f t="shared" si="2572"/>
        <v>2000000</v>
      </c>
      <c r="MIO1340" s="62">
        <f t="shared" si="2572"/>
        <v>0</v>
      </c>
      <c r="MIP1340" s="62">
        <f t="shared" si="2572"/>
        <v>0</v>
      </c>
      <c r="MIQ1340" s="62">
        <f t="shared" si="2572"/>
        <v>2000000</v>
      </c>
      <c r="MIR1340" s="62">
        <f t="shared" si="2572"/>
        <v>2000000</v>
      </c>
      <c r="MIX1340" s="62" t="s">
        <v>197</v>
      </c>
      <c r="MIY1340" s="62" t="s">
        <v>1294</v>
      </c>
      <c r="MIZ1340" s="62">
        <f t="shared" ref="MIZ1340:MJH1340" si="2573">MIZ1334</f>
        <v>0</v>
      </c>
      <c r="MJA1340" s="62">
        <f t="shared" si="2573"/>
        <v>0</v>
      </c>
      <c r="MJB1340" s="62">
        <f t="shared" si="2573"/>
        <v>0</v>
      </c>
      <c r="MJC1340" s="62">
        <f t="shared" si="2573"/>
        <v>0</v>
      </c>
      <c r="MJD1340" s="62">
        <f t="shared" si="2573"/>
        <v>2000000</v>
      </c>
      <c r="MJE1340" s="62">
        <f t="shared" si="2573"/>
        <v>0</v>
      </c>
      <c r="MJF1340" s="62">
        <f t="shared" si="2573"/>
        <v>0</v>
      </c>
      <c r="MJG1340" s="62">
        <f t="shared" si="2573"/>
        <v>2000000</v>
      </c>
      <c r="MJH1340" s="62">
        <f t="shared" si="2573"/>
        <v>2000000</v>
      </c>
      <c r="MJN1340" s="62" t="s">
        <v>197</v>
      </c>
      <c r="MJO1340" s="62" t="s">
        <v>1294</v>
      </c>
      <c r="MJP1340" s="62">
        <f t="shared" ref="MJP1340:MJX1340" si="2574">MJP1334</f>
        <v>0</v>
      </c>
      <c r="MJQ1340" s="62">
        <f t="shared" si="2574"/>
        <v>0</v>
      </c>
      <c r="MJR1340" s="62">
        <f t="shared" si="2574"/>
        <v>0</v>
      </c>
      <c r="MJS1340" s="62">
        <f t="shared" si="2574"/>
        <v>0</v>
      </c>
      <c r="MJT1340" s="62">
        <f t="shared" si="2574"/>
        <v>2000000</v>
      </c>
      <c r="MJU1340" s="62">
        <f t="shared" si="2574"/>
        <v>0</v>
      </c>
      <c r="MJV1340" s="62">
        <f t="shared" si="2574"/>
        <v>0</v>
      </c>
      <c r="MJW1340" s="62">
        <f t="shared" si="2574"/>
        <v>2000000</v>
      </c>
      <c r="MJX1340" s="62">
        <f t="shared" si="2574"/>
        <v>2000000</v>
      </c>
      <c r="MKD1340" s="62" t="s">
        <v>197</v>
      </c>
      <c r="MKE1340" s="62" t="s">
        <v>1294</v>
      </c>
      <c r="MKF1340" s="62">
        <f t="shared" ref="MKF1340:MKN1340" si="2575">MKF1334</f>
        <v>0</v>
      </c>
      <c r="MKG1340" s="62">
        <f t="shared" si="2575"/>
        <v>0</v>
      </c>
      <c r="MKH1340" s="62">
        <f t="shared" si="2575"/>
        <v>0</v>
      </c>
      <c r="MKI1340" s="62">
        <f t="shared" si="2575"/>
        <v>0</v>
      </c>
      <c r="MKJ1340" s="62">
        <f t="shared" si="2575"/>
        <v>2000000</v>
      </c>
      <c r="MKK1340" s="62">
        <f t="shared" si="2575"/>
        <v>0</v>
      </c>
      <c r="MKL1340" s="62">
        <f t="shared" si="2575"/>
        <v>0</v>
      </c>
      <c r="MKM1340" s="62">
        <f t="shared" si="2575"/>
        <v>2000000</v>
      </c>
      <c r="MKN1340" s="62">
        <f t="shared" si="2575"/>
        <v>2000000</v>
      </c>
      <c r="MKT1340" s="62" t="s">
        <v>197</v>
      </c>
      <c r="MKU1340" s="62" t="s">
        <v>1294</v>
      </c>
      <c r="MKV1340" s="62">
        <f t="shared" ref="MKV1340:MLD1340" si="2576">MKV1334</f>
        <v>0</v>
      </c>
      <c r="MKW1340" s="62">
        <f t="shared" si="2576"/>
        <v>0</v>
      </c>
      <c r="MKX1340" s="62">
        <f t="shared" si="2576"/>
        <v>0</v>
      </c>
      <c r="MKY1340" s="62">
        <f t="shared" si="2576"/>
        <v>0</v>
      </c>
      <c r="MKZ1340" s="62">
        <f t="shared" si="2576"/>
        <v>2000000</v>
      </c>
      <c r="MLA1340" s="62">
        <f t="shared" si="2576"/>
        <v>0</v>
      </c>
      <c r="MLB1340" s="62">
        <f t="shared" si="2576"/>
        <v>0</v>
      </c>
      <c r="MLC1340" s="62">
        <f t="shared" si="2576"/>
        <v>2000000</v>
      </c>
      <c r="MLD1340" s="62">
        <f t="shared" si="2576"/>
        <v>2000000</v>
      </c>
      <c r="MLJ1340" s="62" t="s">
        <v>197</v>
      </c>
      <c r="MLK1340" s="62" t="s">
        <v>1294</v>
      </c>
      <c r="MLL1340" s="62">
        <f t="shared" ref="MLL1340:MLT1340" si="2577">MLL1334</f>
        <v>0</v>
      </c>
      <c r="MLM1340" s="62">
        <f t="shared" si="2577"/>
        <v>0</v>
      </c>
      <c r="MLN1340" s="62">
        <f t="shared" si="2577"/>
        <v>0</v>
      </c>
      <c r="MLO1340" s="62">
        <f t="shared" si="2577"/>
        <v>0</v>
      </c>
      <c r="MLP1340" s="62">
        <f t="shared" si="2577"/>
        <v>2000000</v>
      </c>
      <c r="MLQ1340" s="62">
        <f t="shared" si="2577"/>
        <v>0</v>
      </c>
      <c r="MLR1340" s="62">
        <f t="shared" si="2577"/>
        <v>0</v>
      </c>
      <c r="MLS1340" s="62">
        <f t="shared" si="2577"/>
        <v>2000000</v>
      </c>
      <c r="MLT1340" s="62">
        <f t="shared" si="2577"/>
        <v>2000000</v>
      </c>
      <c r="MLZ1340" s="62" t="s">
        <v>197</v>
      </c>
      <c r="MMA1340" s="62" t="s">
        <v>1294</v>
      </c>
      <c r="MMB1340" s="62">
        <f t="shared" ref="MMB1340:MMJ1340" si="2578">MMB1334</f>
        <v>0</v>
      </c>
      <c r="MMC1340" s="62">
        <f t="shared" si="2578"/>
        <v>0</v>
      </c>
      <c r="MMD1340" s="62">
        <f t="shared" si="2578"/>
        <v>0</v>
      </c>
      <c r="MME1340" s="62">
        <f t="shared" si="2578"/>
        <v>0</v>
      </c>
      <c r="MMF1340" s="62">
        <f t="shared" si="2578"/>
        <v>2000000</v>
      </c>
      <c r="MMG1340" s="62">
        <f t="shared" si="2578"/>
        <v>0</v>
      </c>
      <c r="MMH1340" s="62">
        <f t="shared" si="2578"/>
        <v>0</v>
      </c>
      <c r="MMI1340" s="62">
        <f t="shared" si="2578"/>
        <v>2000000</v>
      </c>
      <c r="MMJ1340" s="62">
        <f t="shared" si="2578"/>
        <v>2000000</v>
      </c>
      <c r="MMP1340" s="62" t="s">
        <v>197</v>
      </c>
      <c r="MMQ1340" s="62" t="s">
        <v>1294</v>
      </c>
      <c r="MMR1340" s="62">
        <f t="shared" ref="MMR1340:MMZ1340" si="2579">MMR1334</f>
        <v>0</v>
      </c>
      <c r="MMS1340" s="62">
        <f t="shared" si="2579"/>
        <v>0</v>
      </c>
      <c r="MMT1340" s="62">
        <f t="shared" si="2579"/>
        <v>0</v>
      </c>
      <c r="MMU1340" s="62">
        <f t="shared" si="2579"/>
        <v>0</v>
      </c>
      <c r="MMV1340" s="62">
        <f t="shared" si="2579"/>
        <v>2000000</v>
      </c>
      <c r="MMW1340" s="62">
        <f t="shared" si="2579"/>
        <v>0</v>
      </c>
      <c r="MMX1340" s="62">
        <f t="shared" si="2579"/>
        <v>0</v>
      </c>
      <c r="MMY1340" s="62">
        <f t="shared" si="2579"/>
        <v>2000000</v>
      </c>
      <c r="MMZ1340" s="62">
        <f t="shared" si="2579"/>
        <v>2000000</v>
      </c>
      <c r="MNF1340" s="62" t="s">
        <v>197</v>
      </c>
      <c r="MNG1340" s="62" t="s">
        <v>1294</v>
      </c>
      <c r="MNH1340" s="62">
        <f t="shared" ref="MNH1340:MNP1340" si="2580">MNH1334</f>
        <v>0</v>
      </c>
      <c r="MNI1340" s="62">
        <f t="shared" si="2580"/>
        <v>0</v>
      </c>
      <c r="MNJ1340" s="62">
        <f t="shared" si="2580"/>
        <v>0</v>
      </c>
      <c r="MNK1340" s="62">
        <f t="shared" si="2580"/>
        <v>0</v>
      </c>
      <c r="MNL1340" s="62">
        <f t="shared" si="2580"/>
        <v>2000000</v>
      </c>
      <c r="MNM1340" s="62">
        <f t="shared" si="2580"/>
        <v>0</v>
      </c>
      <c r="MNN1340" s="62">
        <f t="shared" si="2580"/>
        <v>0</v>
      </c>
      <c r="MNO1340" s="62">
        <f t="shared" si="2580"/>
        <v>2000000</v>
      </c>
      <c r="MNP1340" s="62">
        <f t="shared" si="2580"/>
        <v>2000000</v>
      </c>
      <c r="MNV1340" s="62" t="s">
        <v>197</v>
      </c>
      <c r="MNW1340" s="62" t="s">
        <v>1294</v>
      </c>
      <c r="MNX1340" s="62">
        <f t="shared" ref="MNX1340:MOF1340" si="2581">MNX1334</f>
        <v>0</v>
      </c>
      <c r="MNY1340" s="62">
        <f t="shared" si="2581"/>
        <v>0</v>
      </c>
      <c r="MNZ1340" s="62">
        <f t="shared" si="2581"/>
        <v>0</v>
      </c>
      <c r="MOA1340" s="62">
        <f t="shared" si="2581"/>
        <v>0</v>
      </c>
      <c r="MOB1340" s="62">
        <f t="shared" si="2581"/>
        <v>2000000</v>
      </c>
      <c r="MOC1340" s="62">
        <f t="shared" si="2581"/>
        <v>0</v>
      </c>
      <c r="MOD1340" s="62">
        <f t="shared" si="2581"/>
        <v>0</v>
      </c>
      <c r="MOE1340" s="62">
        <f t="shared" si="2581"/>
        <v>2000000</v>
      </c>
      <c r="MOF1340" s="62">
        <f t="shared" si="2581"/>
        <v>2000000</v>
      </c>
      <c r="MOL1340" s="62" t="s">
        <v>197</v>
      </c>
      <c r="MOM1340" s="62" t="s">
        <v>1294</v>
      </c>
      <c r="MON1340" s="62">
        <f t="shared" ref="MON1340:MOV1340" si="2582">MON1334</f>
        <v>0</v>
      </c>
      <c r="MOO1340" s="62">
        <f t="shared" si="2582"/>
        <v>0</v>
      </c>
      <c r="MOP1340" s="62">
        <f t="shared" si="2582"/>
        <v>0</v>
      </c>
      <c r="MOQ1340" s="62">
        <f t="shared" si="2582"/>
        <v>0</v>
      </c>
      <c r="MOR1340" s="62">
        <f t="shared" si="2582"/>
        <v>2000000</v>
      </c>
      <c r="MOS1340" s="62">
        <f t="shared" si="2582"/>
        <v>0</v>
      </c>
      <c r="MOT1340" s="62">
        <f t="shared" si="2582"/>
        <v>0</v>
      </c>
      <c r="MOU1340" s="62">
        <f t="shared" si="2582"/>
        <v>2000000</v>
      </c>
      <c r="MOV1340" s="62">
        <f t="shared" si="2582"/>
        <v>2000000</v>
      </c>
      <c r="MPB1340" s="62" t="s">
        <v>197</v>
      </c>
      <c r="MPC1340" s="62" t="s">
        <v>1294</v>
      </c>
      <c r="MPD1340" s="62">
        <f>MPD1334</f>
        <v>0</v>
      </c>
      <c r="MPE1340" s="62">
        <f>MPE1334</f>
        <v>0</v>
      </c>
      <c r="MPF1340" s="62">
        <f>MPF1334</f>
        <v>0</v>
      </c>
      <c r="MPG1340" s="62">
        <f>MPG1334</f>
        <v>0</v>
      </c>
      <c r="MPH1340" s="62">
        <f>MPH1334</f>
        <v>2000000</v>
      </c>
      <c r="MPI1340" s="62">
        <f>MPI1334</f>
        <v>0</v>
      </c>
      <c r="MPJ1340" s="62">
        <f>MPJ1334</f>
        <v>0</v>
      </c>
      <c r="MPK1340" s="62">
        <f>MPK1334</f>
        <v>2000000</v>
      </c>
      <c r="MPL1340" s="62">
        <f>MPL1334</f>
        <v>2000000</v>
      </c>
      <c r="MPR1340" s="62" t="s">
        <v>197</v>
      </c>
      <c r="MPS1340" s="62" t="s">
        <v>1294</v>
      </c>
      <c r="MPT1340" s="62">
        <f t="shared" ref="MPT1340:MQB1340" si="2583">MPT1334</f>
        <v>0</v>
      </c>
      <c r="MPU1340" s="62">
        <f t="shared" si="2583"/>
        <v>0</v>
      </c>
      <c r="MPV1340" s="62">
        <f t="shared" si="2583"/>
        <v>0</v>
      </c>
      <c r="MPW1340" s="62">
        <f t="shared" si="2583"/>
        <v>0</v>
      </c>
      <c r="MPX1340" s="62">
        <f t="shared" si="2583"/>
        <v>2000000</v>
      </c>
      <c r="MPY1340" s="62">
        <f t="shared" si="2583"/>
        <v>0</v>
      </c>
      <c r="MPZ1340" s="62">
        <f t="shared" si="2583"/>
        <v>0</v>
      </c>
      <c r="MQA1340" s="62">
        <f t="shared" si="2583"/>
        <v>2000000</v>
      </c>
      <c r="MQB1340" s="62">
        <f t="shared" si="2583"/>
        <v>2000000</v>
      </c>
      <c r="MQH1340" s="62" t="s">
        <v>197</v>
      </c>
      <c r="MQI1340" s="62" t="s">
        <v>1294</v>
      </c>
      <c r="MQJ1340" s="62">
        <f t="shared" ref="MQJ1340:MQR1340" si="2584">MQJ1334</f>
        <v>0</v>
      </c>
      <c r="MQK1340" s="62">
        <f t="shared" si="2584"/>
        <v>0</v>
      </c>
      <c r="MQL1340" s="62">
        <f t="shared" si="2584"/>
        <v>0</v>
      </c>
      <c r="MQM1340" s="62">
        <f t="shared" si="2584"/>
        <v>0</v>
      </c>
      <c r="MQN1340" s="62">
        <f t="shared" si="2584"/>
        <v>2000000</v>
      </c>
      <c r="MQO1340" s="62">
        <f t="shared" si="2584"/>
        <v>0</v>
      </c>
      <c r="MQP1340" s="62">
        <f t="shared" si="2584"/>
        <v>0</v>
      </c>
      <c r="MQQ1340" s="62">
        <f t="shared" si="2584"/>
        <v>2000000</v>
      </c>
      <c r="MQR1340" s="62">
        <f t="shared" si="2584"/>
        <v>2000000</v>
      </c>
      <c r="MQX1340" s="62" t="s">
        <v>197</v>
      </c>
      <c r="MQY1340" s="62" t="s">
        <v>1294</v>
      </c>
      <c r="MQZ1340" s="62">
        <f t="shared" ref="MQZ1340:MRH1340" si="2585">MQZ1334</f>
        <v>0</v>
      </c>
      <c r="MRA1340" s="62">
        <f t="shared" si="2585"/>
        <v>0</v>
      </c>
      <c r="MRB1340" s="62">
        <f t="shared" si="2585"/>
        <v>0</v>
      </c>
      <c r="MRC1340" s="62">
        <f t="shared" si="2585"/>
        <v>0</v>
      </c>
      <c r="MRD1340" s="62">
        <f t="shared" si="2585"/>
        <v>2000000</v>
      </c>
      <c r="MRE1340" s="62">
        <f t="shared" si="2585"/>
        <v>0</v>
      </c>
      <c r="MRF1340" s="62">
        <f t="shared" si="2585"/>
        <v>0</v>
      </c>
      <c r="MRG1340" s="62">
        <f t="shared" si="2585"/>
        <v>2000000</v>
      </c>
      <c r="MRH1340" s="62">
        <f t="shared" si="2585"/>
        <v>2000000</v>
      </c>
      <c r="MRN1340" s="62" t="s">
        <v>197</v>
      </c>
      <c r="MRO1340" s="62" t="s">
        <v>1294</v>
      </c>
      <c r="MRP1340" s="62">
        <f t="shared" ref="MRP1340:MRX1340" si="2586">MRP1334</f>
        <v>0</v>
      </c>
      <c r="MRQ1340" s="62">
        <f t="shared" si="2586"/>
        <v>0</v>
      </c>
      <c r="MRR1340" s="62">
        <f t="shared" si="2586"/>
        <v>0</v>
      </c>
      <c r="MRS1340" s="62">
        <f t="shared" si="2586"/>
        <v>0</v>
      </c>
      <c r="MRT1340" s="62">
        <f t="shared" si="2586"/>
        <v>2000000</v>
      </c>
      <c r="MRU1340" s="62">
        <f t="shared" si="2586"/>
        <v>0</v>
      </c>
      <c r="MRV1340" s="62">
        <f t="shared" si="2586"/>
        <v>0</v>
      </c>
      <c r="MRW1340" s="62">
        <f t="shared" si="2586"/>
        <v>2000000</v>
      </c>
      <c r="MRX1340" s="62">
        <f t="shared" si="2586"/>
        <v>2000000</v>
      </c>
      <c r="MSD1340" s="62" t="s">
        <v>197</v>
      </c>
      <c r="MSE1340" s="62" t="s">
        <v>1294</v>
      </c>
      <c r="MSF1340" s="62">
        <f t="shared" ref="MSF1340:MSN1340" si="2587">MSF1334</f>
        <v>0</v>
      </c>
      <c r="MSG1340" s="62">
        <f t="shared" si="2587"/>
        <v>0</v>
      </c>
      <c r="MSH1340" s="62">
        <f t="shared" si="2587"/>
        <v>0</v>
      </c>
      <c r="MSI1340" s="62">
        <f t="shared" si="2587"/>
        <v>0</v>
      </c>
      <c r="MSJ1340" s="62">
        <f t="shared" si="2587"/>
        <v>2000000</v>
      </c>
      <c r="MSK1340" s="62">
        <f t="shared" si="2587"/>
        <v>0</v>
      </c>
      <c r="MSL1340" s="62">
        <f t="shared" si="2587"/>
        <v>0</v>
      </c>
      <c r="MSM1340" s="62">
        <f t="shared" si="2587"/>
        <v>2000000</v>
      </c>
      <c r="MSN1340" s="62">
        <f t="shared" si="2587"/>
        <v>2000000</v>
      </c>
      <c r="MST1340" s="62" t="s">
        <v>197</v>
      </c>
      <c r="MSU1340" s="62" t="s">
        <v>1294</v>
      </c>
      <c r="MSV1340" s="62">
        <f t="shared" ref="MSV1340:MTD1340" si="2588">MSV1334</f>
        <v>0</v>
      </c>
      <c r="MSW1340" s="62">
        <f t="shared" si="2588"/>
        <v>0</v>
      </c>
      <c r="MSX1340" s="62">
        <f t="shared" si="2588"/>
        <v>0</v>
      </c>
      <c r="MSY1340" s="62">
        <f t="shared" si="2588"/>
        <v>0</v>
      </c>
      <c r="MSZ1340" s="62">
        <f t="shared" si="2588"/>
        <v>2000000</v>
      </c>
      <c r="MTA1340" s="62">
        <f t="shared" si="2588"/>
        <v>0</v>
      </c>
      <c r="MTB1340" s="62">
        <f t="shared" si="2588"/>
        <v>0</v>
      </c>
      <c r="MTC1340" s="62">
        <f t="shared" si="2588"/>
        <v>2000000</v>
      </c>
      <c r="MTD1340" s="62">
        <f t="shared" si="2588"/>
        <v>2000000</v>
      </c>
      <c r="MTJ1340" s="62" t="s">
        <v>197</v>
      </c>
      <c r="MTK1340" s="62" t="s">
        <v>1294</v>
      </c>
      <c r="MTL1340" s="62">
        <f t="shared" ref="MTL1340:MTT1340" si="2589">MTL1334</f>
        <v>0</v>
      </c>
      <c r="MTM1340" s="62">
        <f t="shared" si="2589"/>
        <v>0</v>
      </c>
      <c r="MTN1340" s="62">
        <f t="shared" si="2589"/>
        <v>0</v>
      </c>
      <c r="MTO1340" s="62">
        <f t="shared" si="2589"/>
        <v>0</v>
      </c>
      <c r="MTP1340" s="62">
        <f t="shared" si="2589"/>
        <v>2000000</v>
      </c>
      <c r="MTQ1340" s="62">
        <f t="shared" si="2589"/>
        <v>0</v>
      </c>
      <c r="MTR1340" s="62">
        <f t="shared" si="2589"/>
        <v>0</v>
      </c>
      <c r="MTS1340" s="62">
        <f t="shared" si="2589"/>
        <v>2000000</v>
      </c>
      <c r="MTT1340" s="62">
        <f t="shared" si="2589"/>
        <v>2000000</v>
      </c>
      <c r="MTZ1340" s="62" t="s">
        <v>197</v>
      </c>
      <c r="MUA1340" s="62" t="s">
        <v>1294</v>
      </c>
      <c r="MUB1340" s="62">
        <f t="shared" ref="MUB1340:MUJ1340" si="2590">MUB1334</f>
        <v>0</v>
      </c>
      <c r="MUC1340" s="62">
        <f t="shared" si="2590"/>
        <v>0</v>
      </c>
      <c r="MUD1340" s="62">
        <f t="shared" si="2590"/>
        <v>0</v>
      </c>
      <c r="MUE1340" s="62">
        <f t="shared" si="2590"/>
        <v>0</v>
      </c>
      <c r="MUF1340" s="62">
        <f t="shared" si="2590"/>
        <v>2000000</v>
      </c>
      <c r="MUG1340" s="62">
        <f t="shared" si="2590"/>
        <v>0</v>
      </c>
      <c r="MUH1340" s="62">
        <f t="shared" si="2590"/>
        <v>0</v>
      </c>
      <c r="MUI1340" s="62">
        <f t="shared" si="2590"/>
        <v>2000000</v>
      </c>
      <c r="MUJ1340" s="62">
        <f t="shared" si="2590"/>
        <v>2000000</v>
      </c>
      <c r="MUP1340" s="62" t="s">
        <v>197</v>
      </c>
      <c r="MUQ1340" s="62" t="s">
        <v>1294</v>
      </c>
      <c r="MUR1340" s="62">
        <f t="shared" ref="MUR1340:MUZ1340" si="2591">MUR1334</f>
        <v>0</v>
      </c>
      <c r="MUS1340" s="62">
        <f t="shared" si="2591"/>
        <v>0</v>
      </c>
      <c r="MUT1340" s="62">
        <f t="shared" si="2591"/>
        <v>0</v>
      </c>
      <c r="MUU1340" s="62">
        <f t="shared" si="2591"/>
        <v>0</v>
      </c>
      <c r="MUV1340" s="62">
        <f t="shared" si="2591"/>
        <v>2000000</v>
      </c>
      <c r="MUW1340" s="62">
        <f t="shared" si="2591"/>
        <v>0</v>
      </c>
      <c r="MUX1340" s="62">
        <f t="shared" si="2591"/>
        <v>0</v>
      </c>
      <c r="MUY1340" s="62">
        <f t="shared" si="2591"/>
        <v>2000000</v>
      </c>
      <c r="MUZ1340" s="62">
        <f t="shared" si="2591"/>
        <v>2000000</v>
      </c>
      <c r="MVF1340" s="62" t="s">
        <v>197</v>
      </c>
      <c r="MVG1340" s="62" t="s">
        <v>1294</v>
      </c>
      <c r="MVH1340" s="62">
        <f t="shared" ref="MVH1340:MVP1340" si="2592">MVH1334</f>
        <v>0</v>
      </c>
      <c r="MVI1340" s="62">
        <f t="shared" si="2592"/>
        <v>0</v>
      </c>
      <c r="MVJ1340" s="62">
        <f t="shared" si="2592"/>
        <v>0</v>
      </c>
      <c r="MVK1340" s="62">
        <f t="shared" si="2592"/>
        <v>0</v>
      </c>
      <c r="MVL1340" s="62">
        <f t="shared" si="2592"/>
        <v>2000000</v>
      </c>
      <c r="MVM1340" s="62">
        <f t="shared" si="2592"/>
        <v>0</v>
      </c>
      <c r="MVN1340" s="62">
        <f t="shared" si="2592"/>
        <v>0</v>
      </c>
      <c r="MVO1340" s="62">
        <f t="shared" si="2592"/>
        <v>2000000</v>
      </c>
      <c r="MVP1340" s="62">
        <f t="shared" si="2592"/>
        <v>2000000</v>
      </c>
      <c r="MVV1340" s="62" t="s">
        <v>197</v>
      </c>
      <c r="MVW1340" s="62" t="s">
        <v>1294</v>
      </c>
      <c r="MVX1340" s="62">
        <f t="shared" ref="MVX1340:MWF1340" si="2593">MVX1334</f>
        <v>0</v>
      </c>
      <c r="MVY1340" s="62">
        <f t="shared" si="2593"/>
        <v>0</v>
      </c>
      <c r="MVZ1340" s="62">
        <f t="shared" si="2593"/>
        <v>0</v>
      </c>
      <c r="MWA1340" s="62">
        <f t="shared" si="2593"/>
        <v>0</v>
      </c>
      <c r="MWB1340" s="62">
        <f t="shared" si="2593"/>
        <v>2000000</v>
      </c>
      <c r="MWC1340" s="62">
        <f t="shared" si="2593"/>
        <v>0</v>
      </c>
      <c r="MWD1340" s="62">
        <f t="shared" si="2593"/>
        <v>0</v>
      </c>
      <c r="MWE1340" s="62">
        <f t="shared" si="2593"/>
        <v>2000000</v>
      </c>
      <c r="MWF1340" s="62">
        <f t="shared" si="2593"/>
        <v>2000000</v>
      </c>
      <c r="MWL1340" s="62" t="s">
        <v>197</v>
      </c>
      <c r="MWM1340" s="62" t="s">
        <v>1294</v>
      </c>
      <c r="MWN1340" s="62">
        <f t="shared" ref="MWN1340:MWV1340" si="2594">MWN1334</f>
        <v>0</v>
      </c>
      <c r="MWO1340" s="62">
        <f t="shared" si="2594"/>
        <v>0</v>
      </c>
      <c r="MWP1340" s="62">
        <f t="shared" si="2594"/>
        <v>0</v>
      </c>
      <c r="MWQ1340" s="62">
        <f t="shared" si="2594"/>
        <v>0</v>
      </c>
      <c r="MWR1340" s="62">
        <f t="shared" si="2594"/>
        <v>2000000</v>
      </c>
      <c r="MWS1340" s="62">
        <f t="shared" si="2594"/>
        <v>0</v>
      </c>
      <c r="MWT1340" s="62">
        <f t="shared" si="2594"/>
        <v>0</v>
      </c>
      <c r="MWU1340" s="62">
        <f t="shared" si="2594"/>
        <v>2000000</v>
      </c>
      <c r="MWV1340" s="62">
        <f t="shared" si="2594"/>
        <v>2000000</v>
      </c>
      <c r="MXB1340" s="62" t="s">
        <v>197</v>
      </c>
      <c r="MXC1340" s="62" t="s">
        <v>1294</v>
      </c>
      <c r="MXD1340" s="62">
        <f t="shared" ref="MXD1340:MXL1340" si="2595">MXD1334</f>
        <v>0</v>
      </c>
      <c r="MXE1340" s="62">
        <f t="shared" si="2595"/>
        <v>0</v>
      </c>
      <c r="MXF1340" s="62">
        <f t="shared" si="2595"/>
        <v>0</v>
      </c>
      <c r="MXG1340" s="62">
        <f t="shared" si="2595"/>
        <v>0</v>
      </c>
      <c r="MXH1340" s="62">
        <f t="shared" si="2595"/>
        <v>2000000</v>
      </c>
      <c r="MXI1340" s="62">
        <f t="shared" si="2595"/>
        <v>0</v>
      </c>
      <c r="MXJ1340" s="62">
        <f t="shared" si="2595"/>
        <v>0</v>
      </c>
      <c r="MXK1340" s="62">
        <f t="shared" si="2595"/>
        <v>2000000</v>
      </c>
      <c r="MXL1340" s="62">
        <f t="shared" si="2595"/>
        <v>2000000</v>
      </c>
      <c r="MXR1340" s="62" t="s">
        <v>197</v>
      </c>
      <c r="MXS1340" s="62" t="s">
        <v>1294</v>
      </c>
      <c r="MXT1340" s="62">
        <f t="shared" ref="MXT1340:MYB1340" si="2596">MXT1334</f>
        <v>0</v>
      </c>
      <c r="MXU1340" s="62">
        <f t="shared" si="2596"/>
        <v>0</v>
      </c>
      <c r="MXV1340" s="62">
        <f t="shared" si="2596"/>
        <v>0</v>
      </c>
      <c r="MXW1340" s="62">
        <f t="shared" si="2596"/>
        <v>0</v>
      </c>
      <c r="MXX1340" s="62">
        <f t="shared" si="2596"/>
        <v>2000000</v>
      </c>
      <c r="MXY1340" s="62">
        <f t="shared" si="2596"/>
        <v>0</v>
      </c>
      <c r="MXZ1340" s="62">
        <f t="shared" si="2596"/>
        <v>0</v>
      </c>
      <c r="MYA1340" s="62">
        <f t="shared" si="2596"/>
        <v>2000000</v>
      </c>
      <c r="MYB1340" s="62">
        <f t="shared" si="2596"/>
        <v>2000000</v>
      </c>
      <c r="MYH1340" s="62" t="s">
        <v>197</v>
      </c>
      <c r="MYI1340" s="62" t="s">
        <v>1294</v>
      </c>
      <c r="MYJ1340" s="62">
        <f t="shared" ref="MYJ1340:MYR1340" si="2597">MYJ1334</f>
        <v>0</v>
      </c>
      <c r="MYK1340" s="62">
        <f t="shared" si="2597"/>
        <v>0</v>
      </c>
      <c r="MYL1340" s="62">
        <f t="shared" si="2597"/>
        <v>0</v>
      </c>
      <c r="MYM1340" s="62">
        <f t="shared" si="2597"/>
        <v>0</v>
      </c>
      <c r="MYN1340" s="62">
        <f t="shared" si="2597"/>
        <v>2000000</v>
      </c>
      <c r="MYO1340" s="62">
        <f t="shared" si="2597"/>
        <v>0</v>
      </c>
      <c r="MYP1340" s="62">
        <f t="shared" si="2597"/>
        <v>0</v>
      </c>
      <c r="MYQ1340" s="62">
        <f t="shared" si="2597"/>
        <v>2000000</v>
      </c>
      <c r="MYR1340" s="62">
        <f t="shared" si="2597"/>
        <v>2000000</v>
      </c>
      <c r="MYX1340" s="62" t="s">
        <v>197</v>
      </c>
      <c r="MYY1340" s="62" t="s">
        <v>1294</v>
      </c>
      <c r="MYZ1340" s="62">
        <f t="shared" ref="MYZ1340:MZH1340" si="2598">MYZ1334</f>
        <v>0</v>
      </c>
      <c r="MZA1340" s="62">
        <f t="shared" si="2598"/>
        <v>0</v>
      </c>
      <c r="MZB1340" s="62">
        <f t="shared" si="2598"/>
        <v>0</v>
      </c>
      <c r="MZC1340" s="62">
        <f t="shared" si="2598"/>
        <v>0</v>
      </c>
      <c r="MZD1340" s="62">
        <f t="shared" si="2598"/>
        <v>2000000</v>
      </c>
      <c r="MZE1340" s="62">
        <f t="shared" si="2598"/>
        <v>0</v>
      </c>
      <c r="MZF1340" s="62">
        <f t="shared" si="2598"/>
        <v>0</v>
      </c>
      <c r="MZG1340" s="62">
        <f t="shared" si="2598"/>
        <v>2000000</v>
      </c>
      <c r="MZH1340" s="62">
        <f t="shared" si="2598"/>
        <v>2000000</v>
      </c>
      <c r="MZN1340" s="62" t="s">
        <v>197</v>
      </c>
      <c r="MZO1340" s="62" t="s">
        <v>1294</v>
      </c>
      <c r="MZP1340" s="62">
        <f t="shared" ref="MZP1340:MZX1340" si="2599">MZP1334</f>
        <v>0</v>
      </c>
      <c r="MZQ1340" s="62">
        <f t="shared" si="2599"/>
        <v>0</v>
      </c>
      <c r="MZR1340" s="62">
        <f t="shared" si="2599"/>
        <v>0</v>
      </c>
      <c r="MZS1340" s="62">
        <f t="shared" si="2599"/>
        <v>0</v>
      </c>
      <c r="MZT1340" s="62">
        <f t="shared" si="2599"/>
        <v>2000000</v>
      </c>
      <c r="MZU1340" s="62">
        <f t="shared" si="2599"/>
        <v>0</v>
      </c>
      <c r="MZV1340" s="62">
        <f t="shared" si="2599"/>
        <v>0</v>
      </c>
      <c r="MZW1340" s="62">
        <f t="shared" si="2599"/>
        <v>2000000</v>
      </c>
      <c r="MZX1340" s="62">
        <f t="shared" si="2599"/>
        <v>2000000</v>
      </c>
      <c r="NAD1340" s="62" t="s">
        <v>197</v>
      </c>
      <c r="NAE1340" s="62" t="s">
        <v>1294</v>
      </c>
      <c r="NAF1340" s="62">
        <f t="shared" ref="NAF1340:NAN1340" si="2600">NAF1334</f>
        <v>0</v>
      </c>
      <c r="NAG1340" s="62">
        <f t="shared" si="2600"/>
        <v>0</v>
      </c>
      <c r="NAH1340" s="62">
        <f t="shared" si="2600"/>
        <v>0</v>
      </c>
      <c r="NAI1340" s="62">
        <f t="shared" si="2600"/>
        <v>0</v>
      </c>
      <c r="NAJ1340" s="62">
        <f t="shared" si="2600"/>
        <v>2000000</v>
      </c>
      <c r="NAK1340" s="62">
        <f t="shared" si="2600"/>
        <v>0</v>
      </c>
      <c r="NAL1340" s="62">
        <f t="shared" si="2600"/>
        <v>0</v>
      </c>
      <c r="NAM1340" s="62">
        <f t="shared" si="2600"/>
        <v>2000000</v>
      </c>
      <c r="NAN1340" s="62">
        <f t="shared" si="2600"/>
        <v>2000000</v>
      </c>
      <c r="NAT1340" s="62" t="s">
        <v>197</v>
      </c>
      <c r="NAU1340" s="62" t="s">
        <v>1294</v>
      </c>
      <c r="NAV1340" s="62">
        <f t="shared" ref="NAV1340:NBD1340" si="2601">NAV1334</f>
        <v>0</v>
      </c>
      <c r="NAW1340" s="62">
        <f t="shared" si="2601"/>
        <v>0</v>
      </c>
      <c r="NAX1340" s="62">
        <f t="shared" si="2601"/>
        <v>0</v>
      </c>
      <c r="NAY1340" s="62">
        <f t="shared" si="2601"/>
        <v>0</v>
      </c>
      <c r="NAZ1340" s="62">
        <f t="shared" si="2601"/>
        <v>2000000</v>
      </c>
      <c r="NBA1340" s="62">
        <f t="shared" si="2601"/>
        <v>0</v>
      </c>
      <c r="NBB1340" s="62">
        <f t="shared" si="2601"/>
        <v>0</v>
      </c>
      <c r="NBC1340" s="62">
        <f t="shared" si="2601"/>
        <v>2000000</v>
      </c>
      <c r="NBD1340" s="62">
        <f t="shared" si="2601"/>
        <v>2000000</v>
      </c>
      <c r="NBJ1340" s="62" t="s">
        <v>197</v>
      </c>
      <c r="NBK1340" s="62" t="s">
        <v>1294</v>
      </c>
      <c r="NBL1340" s="62">
        <f t="shared" ref="NBL1340:NBT1340" si="2602">NBL1334</f>
        <v>0</v>
      </c>
      <c r="NBM1340" s="62">
        <f t="shared" si="2602"/>
        <v>0</v>
      </c>
      <c r="NBN1340" s="62">
        <f t="shared" si="2602"/>
        <v>0</v>
      </c>
      <c r="NBO1340" s="62">
        <f t="shared" si="2602"/>
        <v>0</v>
      </c>
      <c r="NBP1340" s="62">
        <f t="shared" si="2602"/>
        <v>2000000</v>
      </c>
      <c r="NBQ1340" s="62">
        <f t="shared" si="2602"/>
        <v>0</v>
      </c>
      <c r="NBR1340" s="62">
        <f t="shared" si="2602"/>
        <v>0</v>
      </c>
      <c r="NBS1340" s="62">
        <f t="shared" si="2602"/>
        <v>2000000</v>
      </c>
      <c r="NBT1340" s="62">
        <f t="shared" si="2602"/>
        <v>2000000</v>
      </c>
      <c r="NBZ1340" s="62" t="s">
        <v>197</v>
      </c>
      <c r="NCA1340" s="62" t="s">
        <v>1294</v>
      </c>
      <c r="NCB1340" s="62">
        <f t="shared" ref="NCB1340:NCJ1340" si="2603">NCB1334</f>
        <v>0</v>
      </c>
      <c r="NCC1340" s="62">
        <f t="shared" si="2603"/>
        <v>0</v>
      </c>
      <c r="NCD1340" s="62">
        <f t="shared" si="2603"/>
        <v>0</v>
      </c>
      <c r="NCE1340" s="62">
        <f t="shared" si="2603"/>
        <v>0</v>
      </c>
      <c r="NCF1340" s="62">
        <f t="shared" si="2603"/>
        <v>2000000</v>
      </c>
      <c r="NCG1340" s="62">
        <f t="shared" si="2603"/>
        <v>0</v>
      </c>
      <c r="NCH1340" s="62">
        <f t="shared" si="2603"/>
        <v>0</v>
      </c>
      <c r="NCI1340" s="62">
        <f t="shared" si="2603"/>
        <v>2000000</v>
      </c>
      <c r="NCJ1340" s="62">
        <f t="shared" si="2603"/>
        <v>2000000</v>
      </c>
      <c r="NCP1340" s="62" t="s">
        <v>197</v>
      </c>
      <c r="NCQ1340" s="62" t="s">
        <v>1294</v>
      </c>
      <c r="NCR1340" s="62">
        <f t="shared" ref="NCR1340:NCZ1340" si="2604">NCR1334</f>
        <v>0</v>
      </c>
      <c r="NCS1340" s="62">
        <f t="shared" si="2604"/>
        <v>0</v>
      </c>
      <c r="NCT1340" s="62">
        <f t="shared" si="2604"/>
        <v>0</v>
      </c>
      <c r="NCU1340" s="62">
        <f t="shared" si="2604"/>
        <v>0</v>
      </c>
      <c r="NCV1340" s="62">
        <f t="shared" si="2604"/>
        <v>2000000</v>
      </c>
      <c r="NCW1340" s="62">
        <f t="shared" si="2604"/>
        <v>0</v>
      </c>
      <c r="NCX1340" s="62">
        <f t="shared" si="2604"/>
        <v>0</v>
      </c>
      <c r="NCY1340" s="62">
        <f t="shared" si="2604"/>
        <v>2000000</v>
      </c>
      <c r="NCZ1340" s="62">
        <f t="shared" si="2604"/>
        <v>2000000</v>
      </c>
      <c r="NDF1340" s="62" t="s">
        <v>197</v>
      </c>
      <c r="NDG1340" s="62" t="s">
        <v>1294</v>
      </c>
      <c r="NDH1340" s="62">
        <f t="shared" ref="NDH1340:NDP1340" si="2605">NDH1334</f>
        <v>0</v>
      </c>
      <c r="NDI1340" s="62">
        <f t="shared" si="2605"/>
        <v>0</v>
      </c>
      <c r="NDJ1340" s="62">
        <f t="shared" si="2605"/>
        <v>0</v>
      </c>
      <c r="NDK1340" s="62">
        <f t="shared" si="2605"/>
        <v>0</v>
      </c>
      <c r="NDL1340" s="62">
        <f t="shared" si="2605"/>
        <v>2000000</v>
      </c>
      <c r="NDM1340" s="62">
        <f t="shared" si="2605"/>
        <v>0</v>
      </c>
      <c r="NDN1340" s="62">
        <f t="shared" si="2605"/>
        <v>0</v>
      </c>
      <c r="NDO1340" s="62">
        <f t="shared" si="2605"/>
        <v>2000000</v>
      </c>
      <c r="NDP1340" s="62">
        <f t="shared" si="2605"/>
        <v>2000000</v>
      </c>
      <c r="NDV1340" s="62" t="s">
        <v>197</v>
      </c>
      <c r="NDW1340" s="62" t="s">
        <v>1294</v>
      </c>
      <c r="NDX1340" s="62">
        <f t="shared" ref="NDX1340:NEF1340" si="2606">NDX1334</f>
        <v>0</v>
      </c>
      <c r="NDY1340" s="62">
        <f t="shared" si="2606"/>
        <v>0</v>
      </c>
      <c r="NDZ1340" s="62">
        <f t="shared" si="2606"/>
        <v>0</v>
      </c>
      <c r="NEA1340" s="62">
        <f t="shared" si="2606"/>
        <v>0</v>
      </c>
      <c r="NEB1340" s="62">
        <f t="shared" si="2606"/>
        <v>2000000</v>
      </c>
      <c r="NEC1340" s="62">
        <f t="shared" si="2606"/>
        <v>0</v>
      </c>
      <c r="NED1340" s="62">
        <f t="shared" si="2606"/>
        <v>0</v>
      </c>
      <c r="NEE1340" s="62">
        <f t="shared" si="2606"/>
        <v>2000000</v>
      </c>
      <c r="NEF1340" s="62">
        <f t="shared" si="2606"/>
        <v>2000000</v>
      </c>
      <c r="NEL1340" s="62" t="s">
        <v>197</v>
      </c>
      <c r="NEM1340" s="62" t="s">
        <v>1294</v>
      </c>
      <c r="NEN1340" s="62">
        <f t="shared" ref="NEN1340:NEV1340" si="2607">NEN1334</f>
        <v>0</v>
      </c>
      <c r="NEO1340" s="62">
        <f t="shared" si="2607"/>
        <v>0</v>
      </c>
      <c r="NEP1340" s="62">
        <f t="shared" si="2607"/>
        <v>0</v>
      </c>
      <c r="NEQ1340" s="62">
        <f t="shared" si="2607"/>
        <v>0</v>
      </c>
      <c r="NER1340" s="62">
        <f t="shared" si="2607"/>
        <v>2000000</v>
      </c>
      <c r="NES1340" s="62">
        <f t="shared" si="2607"/>
        <v>0</v>
      </c>
      <c r="NET1340" s="62">
        <f t="shared" si="2607"/>
        <v>0</v>
      </c>
      <c r="NEU1340" s="62">
        <f t="shared" si="2607"/>
        <v>2000000</v>
      </c>
      <c r="NEV1340" s="62">
        <f t="shared" si="2607"/>
        <v>2000000</v>
      </c>
      <c r="NFB1340" s="62" t="s">
        <v>197</v>
      </c>
      <c r="NFC1340" s="62" t="s">
        <v>1294</v>
      </c>
      <c r="NFD1340" s="62">
        <f t="shared" ref="NFD1340:NFL1340" si="2608">NFD1334</f>
        <v>0</v>
      </c>
      <c r="NFE1340" s="62">
        <f t="shared" si="2608"/>
        <v>0</v>
      </c>
      <c r="NFF1340" s="62">
        <f t="shared" si="2608"/>
        <v>0</v>
      </c>
      <c r="NFG1340" s="62">
        <f t="shared" si="2608"/>
        <v>0</v>
      </c>
      <c r="NFH1340" s="62">
        <f t="shared" si="2608"/>
        <v>2000000</v>
      </c>
      <c r="NFI1340" s="62">
        <f t="shared" si="2608"/>
        <v>0</v>
      </c>
      <c r="NFJ1340" s="62">
        <f t="shared" si="2608"/>
        <v>0</v>
      </c>
      <c r="NFK1340" s="62">
        <f t="shared" si="2608"/>
        <v>2000000</v>
      </c>
      <c r="NFL1340" s="62">
        <f t="shared" si="2608"/>
        <v>2000000</v>
      </c>
      <c r="NFR1340" s="62" t="s">
        <v>197</v>
      </c>
      <c r="NFS1340" s="62" t="s">
        <v>1294</v>
      </c>
      <c r="NFT1340" s="62">
        <f t="shared" ref="NFT1340:NGB1340" si="2609">NFT1334</f>
        <v>0</v>
      </c>
      <c r="NFU1340" s="62">
        <f t="shared" si="2609"/>
        <v>0</v>
      </c>
      <c r="NFV1340" s="62">
        <f t="shared" si="2609"/>
        <v>0</v>
      </c>
      <c r="NFW1340" s="62">
        <f t="shared" si="2609"/>
        <v>0</v>
      </c>
      <c r="NFX1340" s="62">
        <f t="shared" si="2609"/>
        <v>2000000</v>
      </c>
      <c r="NFY1340" s="62">
        <f t="shared" si="2609"/>
        <v>0</v>
      </c>
      <c r="NFZ1340" s="62">
        <f t="shared" si="2609"/>
        <v>0</v>
      </c>
      <c r="NGA1340" s="62">
        <f t="shared" si="2609"/>
        <v>2000000</v>
      </c>
      <c r="NGB1340" s="62">
        <f t="shared" si="2609"/>
        <v>2000000</v>
      </c>
      <c r="NGH1340" s="62" t="s">
        <v>197</v>
      </c>
      <c r="NGI1340" s="62" t="s">
        <v>1294</v>
      </c>
      <c r="NGJ1340" s="62">
        <f t="shared" ref="NGJ1340:NGR1340" si="2610">NGJ1334</f>
        <v>0</v>
      </c>
      <c r="NGK1340" s="62">
        <f t="shared" si="2610"/>
        <v>0</v>
      </c>
      <c r="NGL1340" s="62">
        <f t="shared" si="2610"/>
        <v>0</v>
      </c>
      <c r="NGM1340" s="62">
        <f t="shared" si="2610"/>
        <v>0</v>
      </c>
      <c r="NGN1340" s="62">
        <f t="shared" si="2610"/>
        <v>2000000</v>
      </c>
      <c r="NGO1340" s="62">
        <f t="shared" si="2610"/>
        <v>0</v>
      </c>
      <c r="NGP1340" s="62">
        <f t="shared" si="2610"/>
        <v>0</v>
      </c>
      <c r="NGQ1340" s="62">
        <f t="shared" si="2610"/>
        <v>2000000</v>
      </c>
      <c r="NGR1340" s="62">
        <f t="shared" si="2610"/>
        <v>2000000</v>
      </c>
      <c r="NGX1340" s="62" t="s">
        <v>197</v>
      </c>
      <c r="NGY1340" s="62" t="s">
        <v>1294</v>
      </c>
      <c r="NGZ1340" s="62">
        <f t="shared" ref="NGZ1340:NHH1340" si="2611">NGZ1334</f>
        <v>0</v>
      </c>
      <c r="NHA1340" s="62">
        <f t="shared" si="2611"/>
        <v>0</v>
      </c>
      <c r="NHB1340" s="62">
        <f t="shared" si="2611"/>
        <v>0</v>
      </c>
      <c r="NHC1340" s="62">
        <f t="shared" si="2611"/>
        <v>0</v>
      </c>
      <c r="NHD1340" s="62">
        <f t="shared" si="2611"/>
        <v>2000000</v>
      </c>
      <c r="NHE1340" s="62">
        <f t="shared" si="2611"/>
        <v>0</v>
      </c>
      <c r="NHF1340" s="62">
        <f t="shared" si="2611"/>
        <v>0</v>
      </c>
      <c r="NHG1340" s="62">
        <f t="shared" si="2611"/>
        <v>2000000</v>
      </c>
      <c r="NHH1340" s="62">
        <f t="shared" si="2611"/>
        <v>2000000</v>
      </c>
      <c r="NHN1340" s="62" t="s">
        <v>197</v>
      </c>
      <c r="NHO1340" s="62" t="s">
        <v>1294</v>
      </c>
      <c r="NHP1340" s="62">
        <f t="shared" ref="NHP1340:NHX1340" si="2612">NHP1334</f>
        <v>0</v>
      </c>
      <c r="NHQ1340" s="62">
        <f t="shared" si="2612"/>
        <v>0</v>
      </c>
      <c r="NHR1340" s="62">
        <f t="shared" si="2612"/>
        <v>0</v>
      </c>
      <c r="NHS1340" s="62">
        <f t="shared" si="2612"/>
        <v>0</v>
      </c>
      <c r="NHT1340" s="62">
        <f t="shared" si="2612"/>
        <v>2000000</v>
      </c>
      <c r="NHU1340" s="62">
        <f t="shared" si="2612"/>
        <v>0</v>
      </c>
      <c r="NHV1340" s="62">
        <f t="shared" si="2612"/>
        <v>0</v>
      </c>
      <c r="NHW1340" s="62">
        <f t="shared" si="2612"/>
        <v>2000000</v>
      </c>
      <c r="NHX1340" s="62">
        <f t="shared" si="2612"/>
        <v>2000000</v>
      </c>
      <c r="NID1340" s="62" t="s">
        <v>197</v>
      </c>
      <c r="NIE1340" s="62" t="s">
        <v>1294</v>
      </c>
      <c r="NIF1340" s="62">
        <f t="shared" ref="NIF1340:NIN1340" si="2613">NIF1334</f>
        <v>0</v>
      </c>
      <c r="NIG1340" s="62">
        <f t="shared" si="2613"/>
        <v>0</v>
      </c>
      <c r="NIH1340" s="62">
        <f t="shared" si="2613"/>
        <v>0</v>
      </c>
      <c r="NII1340" s="62">
        <f t="shared" si="2613"/>
        <v>0</v>
      </c>
      <c r="NIJ1340" s="62">
        <f t="shared" si="2613"/>
        <v>2000000</v>
      </c>
      <c r="NIK1340" s="62">
        <f t="shared" si="2613"/>
        <v>0</v>
      </c>
      <c r="NIL1340" s="62">
        <f t="shared" si="2613"/>
        <v>0</v>
      </c>
      <c r="NIM1340" s="62">
        <f t="shared" si="2613"/>
        <v>2000000</v>
      </c>
      <c r="NIN1340" s="62">
        <f t="shared" si="2613"/>
        <v>2000000</v>
      </c>
      <c r="NIT1340" s="62" t="s">
        <v>197</v>
      </c>
      <c r="NIU1340" s="62" t="s">
        <v>1294</v>
      </c>
      <c r="NIV1340" s="62">
        <f t="shared" ref="NIV1340:NJD1340" si="2614">NIV1334</f>
        <v>0</v>
      </c>
      <c r="NIW1340" s="62">
        <f t="shared" si="2614"/>
        <v>0</v>
      </c>
      <c r="NIX1340" s="62">
        <f t="shared" si="2614"/>
        <v>0</v>
      </c>
      <c r="NIY1340" s="62">
        <f t="shared" si="2614"/>
        <v>0</v>
      </c>
      <c r="NIZ1340" s="62">
        <f t="shared" si="2614"/>
        <v>2000000</v>
      </c>
      <c r="NJA1340" s="62">
        <f t="shared" si="2614"/>
        <v>0</v>
      </c>
      <c r="NJB1340" s="62">
        <f t="shared" si="2614"/>
        <v>0</v>
      </c>
      <c r="NJC1340" s="62">
        <f t="shared" si="2614"/>
        <v>2000000</v>
      </c>
      <c r="NJD1340" s="62">
        <f t="shared" si="2614"/>
        <v>2000000</v>
      </c>
      <c r="NJJ1340" s="62" t="s">
        <v>197</v>
      </c>
      <c r="NJK1340" s="62" t="s">
        <v>1294</v>
      </c>
      <c r="NJL1340" s="62">
        <f t="shared" ref="NJL1340:NJT1340" si="2615">NJL1334</f>
        <v>0</v>
      </c>
      <c r="NJM1340" s="62">
        <f t="shared" si="2615"/>
        <v>0</v>
      </c>
      <c r="NJN1340" s="62">
        <f t="shared" si="2615"/>
        <v>0</v>
      </c>
      <c r="NJO1340" s="62">
        <f t="shared" si="2615"/>
        <v>0</v>
      </c>
      <c r="NJP1340" s="62">
        <f t="shared" si="2615"/>
        <v>2000000</v>
      </c>
      <c r="NJQ1340" s="62">
        <f t="shared" si="2615"/>
        <v>0</v>
      </c>
      <c r="NJR1340" s="62">
        <f t="shared" si="2615"/>
        <v>0</v>
      </c>
      <c r="NJS1340" s="62">
        <f t="shared" si="2615"/>
        <v>2000000</v>
      </c>
      <c r="NJT1340" s="62">
        <f t="shared" si="2615"/>
        <v>2000000</v>
      </c>
      <c r="NJZ1340" s="62" t="s">
        <v>197</v>
      </c>
      <c r="NKA1340" s="62" t="s">
        <v>1294</v>
      </c>
      <c r="NKB1340" s="62">
        <f t="shared" ref="NKB1340:NKJ1340" si="2616">NKB1334</f>
        <v>0</v>
      </c>
      <c r="NKC1340" s="62">
        <f t="shared" si="2616"/>
        <v>0</v>
      </c>
      <c r="NKD1340" s="62">
        <f t="shared" si="2616"/>
        <v>0</v>
      </c>
      <c r="NKE1340" s="62">
        <f t="shared" si="2616"/>
        <v>0</v>
      </c>
      <c r="NKF1340" s="62">
        <f t="shared" si="2616"/>
        <v>2000000</v>
      </c>
      <c r="NKG1340" s="62">
        <f t="shared" si="2616"/>
        <v>0</v>
      </c>
      <c r="NKH1340" s="62">
        <f t="shared" si="2616"/>
        <v>0</v>
      </c>
      <c r="NKI1340" s="62">
        <f t="shared" si="2616"/>
        <v>2000000</v>
      </c>
      <c r="NKJ1340" s="62">
        <f t="shared" si="2616"/>
        <v>2000000</v>
      </c>
      <c r="NKP1340" s="62" t="s">
        <v>197</v>
      </c>
      <c r="NKQ1340" s="62" t="s">
        <v>1294</v>
      </c>
      <c r="NKR1340" s="62">
        <f t="shared" ref="NKR1340:NKZ1340" si="2617">NKR1334</f>
        <v>0</v>
      </c>
      <c r="NKS1340" s="62">
        <f t="shared" si="2617"/>
        <v>0</v>
      </c>
      <c r="NKT1340" s="62">
        <f t="shared" si="2617"/>
        <v>0</v>
      </c>
      <c r="NKU1340" s="62">
        <f t="shared" si="2617"/>
        <v>0</v>
      </c>
      <c r="NKV1340" s="62">
        <f t="shared" si="2617"/>
        <v>2000000</v>
      </c>
      <c r="NKW1340" s="62">
        <f t="shared" si="2617"/>
        <v>0</v>
      </c>
      <c r="NKX1340" s="62">
        <f t="shared" si="2617"/>
        <v>0</v>
      </c>
      <c r="NKY1340" s="62">
        <f t="shared" si="2617"/>
        <v>2000000</v>
      </c>
      <c r="NKZ1340" s="62">
        <f t="shared" si="2617"/>
        <v>2000000</v>
      </c>
      <c r="NLF1340" s="62" t="s">
        <v>197</v>
      </c>
      <c r="NLG1340" s="62" t="s">
        <v>1294</v>
      </c>
      <c r="NLH1340" s="62">
        <f t="shared" ref="NLH1340:NLP1340" si="2618">NLH1334</f>
        <v>0</v>
      </c>
      <c r="NLI1340" s="62">
        <f t="shared" si="2618"/>
        <v>0</v>
      </c>
      <c r="NLJ1340" s="62">
        <f t="shared" si="2618"/>
        <v>0</v>
      </c>
      <c r="NLK1340" s="62">
        <f t="shared" si="2618"/>
        <v>0</v>
      </c>
      <c r="NLL1340" s="62">
        <f t="shared" si="2618"/>
        <v>2000000</v>
      </c>
      <c r="NLM1340" s="62">
        <f t="shared" si="2618"/>
        <v>0</v>
      </c>
      <c r="NLN1340" s="62">
        <f t="shared" si="2618"/>
        <v>0</v>
      </c>
      <c r="NLO1340" s="62">
        <f t="shared" si="2618"/>
        <v>2000000</v>
      </c>
      <c r="NLP1340" s="62">
        <f t="shared" si="2618"/>
        <v>2000000</v>
      </c>
      <c r="NLV1340" s="62" t="s">
        <v>197</v>
      </c>
      <c r="NLW1340" s="62" t="s">
        <v>1294</v>
      </c>
      <c r="NLX1340" s="62">
        <f t="shared" ref="NLX1340:NMF1340" si="2619">NLX1334</f>
        <v>0</v>
      </c>
      <c r="NLY1340" s="62">
        <f t="shared" si="2619"/>
        <v>0</v>
      </c>
      <c r="NLZ1340" s="62">
        <f t="shared" si="2619"/>
        <v>0</v>
      </c>
      <c r="NMA1340" s="62">
        <f t="shared" si="2619"/>
        <v>0</v>
      </c>
      <c r="NMB1340" s="62">
        <f t="shared" si="2619"/>
        <v>2000000</v>
      </c>
      <c r="NMC1340" s="62">
        <f t="shared" si="2619"/>
        <v>0</v>
      </c>
      <c r="NMD1340" s="62">
        <f t="shared" si="2619"/>
        <v>0</v>
      </c>
      <c r="NME1340" s="62">
        <f t="shared" si="2619"/>
        <v>2000000</v>
      </c>
      <c r="NMF1340" s="62">
        <f t="shared" si="2619"/>
        <v>2000000</v>
      </c>
      <c r="NML1340" s="62" t="s">
        <v>197</v>
      </c>
      <c r="NMM1340" s="62" t="s">
        <v>1294</v>
      </c>
      <c r="NMN1340" s="62">
        <f t="shared" ref="NMN1340:NMV1340" si="2620">NMN1334</f>
        <v>0</v>
      </c>
      <c r="NMO1340" s="62">
        <f t="shared" si="2620"/>
        <v>0</v>
      </c>
      <c r="NMP1340" s="62">
        <f t="shared" si="2620"/>
        <v>0</v>
      </c>
      <c r="NMQ1340" s="62">
        <f t="shared" si="2620"/>
        <v>0</v>
      </c>
      <c r="NMR1340" s="62">
        <f t="shared" si="2620"/>
        <v>2000000</v>
      </c>
      <c r="NMS1340" s="62">
        <f t="shared" si="2620"/>
        <v>0</v>
      </c>
      <c r="NMT1340" s="62">
        <f t="shared" si="2620"/>
        <v>0</v>
      </c>
      <c r="NMU1340" s="62">
        <f t="shared" si="2620"/>
        <v>2000000</v>
      </c>
      <c r="NMV1340" s="62">
        <f t="shared" si="2620"/>
        <v>2000000</v>
      </c>
      <c r="NNB1340" s="62" t="s">
        <v>197</v>
      </c>
      <c r="NNC1340" s="62" t="s">
        <v>1294</v>
      </c>
      <c r="NND1340" s="62">
        <f t="shared" ref="NND1340:NNL1340" si="2621">NND1334</f>
        <v>0</v>
      </c>
      <c r="NNE1340" s="62">
        <f t="shared" si="2621"/>
        <v>0</v>
      </c>
      <c r="NNF1340" s="62">
        <f t="shared" si="2621"/>
        <v>0</v>
      </c>
      <c r="NNG1340" s="62">
        <f t="shared" si="2621"/>
        <v>0</v>
      </c>
      <c r="NNH1340" s="62">
        <f t="shared" si="2621"/>
        <v>2000000</v>
      </c>
      <c r="NNI1340" s="62">
        <f t="shared" si="2621"/>
        <v>0</v>
      </c>
      <c r="NNJ1340" s="62">
        <f t="shared" si="2621"/>
        <v>0</v>
      </c>
      <c r="NNK1340" s="62">
        <f t="shared" si="2621"/>
        <v>2000000</v>
      </c>
      <c r="NNL1340" s="62">
        <f t="shared" si="2621"/>
        <v>2000000</v>
      </c>
      <c r="NNR1340" s="62" t="s">
        <v>197</v>
      </c>
      <c r="NNS1340" s="62" t="s">
        <v>1294</v>
      </c>
      <c r="NNT1340" s="62">
        <f t="shared" ref="NNT1340:NOB1340" si="2622">NNT1334</f>
        <v>0</v>
      </c>
      <c r="NNU1340" s="62">
        <f t="shared" si="2622"/>
        <v>0</v>
      </c>
      <c r="NNV1340" s="62">
        <f t="shared" si="2622"/>
        <v>0</v>
      </c>
      <c r="NNW1340" s="62">
        <f t="shared" si="2622"/>
        <v>0</v>
      </c>
      <c r="NNX1340" s="62">
        <f t="shared" si="2622"/>
        <v>2000000</v>
      </c>
      <c r="NNY1340" s="62">
        <f t="shared" si="2622"/>
        <v>0</v>
      </c>
      <c r="NNZ1340" s="62">
        <f t="shared" si="2622"/>
        <v>0</v>
      </c>
      <c r="NOA1340" s="62">
        <f t="shared" si="2622"/>
        <v>2000000</v>
      </c>
      <c r="NOB1340" s="62">
        <f t="shared" si="2622"/>
        <v>2000000</v>
      </c>
      <c r="NOH1340" s="62" t="s">
        <v>197</v>
      </c>
      <c r="NOI1340" s="62" t="s">
        <v>1294</v>
      </c>
      <c r="NOJ1340" s="62">
        <f t="shared" ref="NOJ1340:NOR1340" si="2623">NOJ1334</f>
        <v>0</v>
      </c>
      <c r="NOK1340" s="62">
        <f t="shared" si="2623"/>
        <v>0</v>
      </c>
      <c r="NOL1340" s="62">
        <f t="shared" si="2623"/>
        <v>0</v>
      </c>
      <c r="NOM1340" s="62">
        <f t="shared" si="2623"/>
        <v>0</v>
      </c>
      <c r="NON1340" s="62">
        <f t="shared" si="2623"/>
        <v>2000000</v>
      </c>
      <c r="NOO1340" s="62">
        <f t="shared" si="2623"/>
        <v>0</v>
      </c>
      <c r="NOP1340" s="62">
        <f t="shared" si="2623"/>
        <v>0</v>
      </c>
      <c r="NOQ1340" s="62">
        <f t="shared" si="2623"/>
        <v>2000000</v>
      </c>
      <c r="NOR1340" s="62">
        <f t="shared" si="2623"/>
        <v>2000000</v>
      </c>
      <c r="NOX1340" s="62" t="s">
        <v>197</v>
      </c>
      <c r="NOY1340" s="62" t="s">
        <v>1294</v>
      </c>
      <c r="NOZ1340" s="62">
        <f t="shared" ref="NOZ1340:NPH1340" si="2624">NOZ1334</f>
        <v>0</v>
      </c>
      <c r="NPA1340" s="62">
        <f t="shared" si="2624"/>
        <v>0</v>
      </c>
      <c r="NPB1340" s="62">
        <f t="shared" si="2624"/>
        <v>0</v>
      </c>
      <c r="NPC1340" s="62">
        <f t="shared" si="2624"/>
        <v>0</v>
      </c>
      <c r="NPD1340" s="62">
        <f t="shared" si="2624"/>
        <v>2000000</v>
      </c>
      <c r="NPE1340" s="62">
        <f t="shared" si="2624"/>
        <v>0</v>
      </c>
      <c r="NPF1340" s="62">
        <f t="shared" si="2624"/>
        <v>0</v>
      </c>
      <c r="NPG1340" s="62">
        <f t="shared" si="2624"/>
        <v>2000000</v>
      </c>
      <c r="NPH1340" s="62">
        <f t="shared" si="2624"/>
        <v>2000000</v>
      </c>
      <c r="NPN1340" s="62" t="s">
        <v>197</v>
      </c>
      <c r="NPO1340" s="62" t="s">
        <v>1294</v>
      </c>
      <c r="NPP1340" s="62">
        <f t="shared" ref="NPP1340:NPX1340" si="2625">NPP1334</f>
        <v>0</v>
      </c>
      <c r="NPQ1340" s="62">
        <f t="shared" si="2625"/>
        <v>0</v>
      </c>
      <c r="NPR1340" s="62">
        <f t="shared" si="2625"/>
        <v>0</v>
      </c>
      <c r="NPS1340" s="62">
        <f t="shared" si="2625"/>
        <v>0</v>
      </c>
      <c r="NPT1340" s="62">
        <f t="shared" si="2625"/>
        <v>2000000</v>
      </c>
      <c r="NPU1340" s="62">
        <f t="shared" si="2625"/>
        <v>0</v>
      </c>
      <c r="NPV1340" s="62">
        <f t="shared" si="2625"/>
        <v>0</v>
      </c>
      <c r="NPW1340" s="62">
        <f t="shared" si="2625"/>
        <v>2000000</v>
      </c>
      <c r="NPX1340" s="62">
        <f t="shared" si="2625"/>
        <v>2000000</v>
      </c>
      <c r="NQD1340" s="62" t="s">
        <v>197</v>
      </c>
      <c r="NQE1340" s="62" t="s">
        <v>1294</v>
      </c>
      <c r="NQF1340" s="62">
        <f t="shared" ref="NQF1340:NQN1340" si="2626">NQF1334</f>
        <v>0</v>
      </c>
      <c r="NQG1340" s="62">
        <f t="shared" si="2626"/>
        <v>0</v>
      </c>
      <c r="NQH1340" s="62">
        <f t="shared" si="2626"/>
        <v>0</v>
      </c>
      <c r="NQI1340" s="62">
        <f t="shared" si="2626"/>
        <v>0</v>
      </c>
      <c r="NQJ1340" s="62">
        <f t="shared" si="2626"/>
        <v>2000000</v>
      </c>
      <c r="NQK1340" s="62">
        <f t="shared" si="2626"/>
        <v>0</v>
      </c>
      <c r="NQL1340" s="62">
        <f t="shared" si="2626"/>
        <v>0</v>
      </c>
      <c r="NQM1340" s="62">
        <f t="shared" si="2626"/>
        <v>2000000</v>
      </c>
      <c r="NQN1340" s="62">
        <f t="shared" si="2626"/>
        <v>2000000</v>
      </c>
      <c r="NQT1340" s="62" t="s">
        <v>197</v>
      </c>
      <c r="NQU1340" s="62" t="s">
        <v>1294</v>
      </c>
      <c r="NQV1340" s="62">
        <f t="shared" ref="NQV1340:NRD1340" si="2627">NQV1334</f>
        <v>0</v>
      </c>
      <c r="NQW1340" s="62">
        <f t="shared" si="2627"/>
        <v>0</v>
      </c>
      <c r="NQX1340" s="62">
        <f t="shared" si="2627"/>
        <v>0</v>
      </c>
      <c r="NQY1340" s="62">
        <f t="shared" si="2627"/>
        <v>0</v>
      </c>
      <c r="NQZ1340" s="62">
        <f t="shared" si="2627"/>
        <v>2000000</v>
      </c>
      <c r="NRA1340" s="62">
        <f t="shared" si="2627"/>
        <v>0</v>
      </c>
      <c r="NRB1340" s="62">
        <f t="shared" si="2627"/>
        <v>0</v>
      </c>
      <c r="NRC1340" s="62">
        <f t="shared" si="2627"/>
        <v>2000000</v>
      </c>
      <c r="NRD1340" s="62">
        <f t="shared" si="2627"/>
        <v>2000000</v>
      </c>
      <c r="NRJ1340" s="62" t="s">
        <v>197</v>
      </c>
      <c r="NRK1340" s="62" t="s">
        <v>1294</v>
      </c>
      <c r="NRL1340" s="62">
        <f t="shared" ref="NRL1340:NRT1340" si="2628">NRL1334</f>
        <v>0</v>
      </c>
      <c r="NRM1340" s="62">
        <f t="shared" si="2628"/>
        <v>0</v>
      </c>
      <c r="NRN1340" s="62">
        <f t="shared" si="2628"/>
        <v>0</v>
      </c>
      <c r="NRO1340" s="62">
        <f t="shared" si="2628"/>
        <v>0</v>
      </c>
      <c r="NRP1340" s="62">
        <f t="shared" si="2628"/>
        <v>2000000</v>
      </c>
      <c r="NRQ1340" s="62">
        <f t="shared" si="2628"/>
        <v>0</v>
      </c>
      <c r="NRR1340" s="62">
        <f t="shared" si="2628"/>
        <v>0</v>
      </c>
      <c r="NRS1340" s="62">
        <f t="shared" si="2628"/>
        <v>2000000</v>
      </c>
      <c r="NRT1340" s="62">
        <f t="shared" si="2628"/>
        <v>2000000</v>
      </c>
      <c r="NRZ1340" s="62" t="s">
        <v>197</v>
      </c>
      <c r="NSA1340" s="62" t="s">
        <v>1294</v>
      </c>
      <c r="NSB1340" s="62">
        <f t="shared" ref="NSB1340:NSJ1340" si="2629">NSB1334</f>
        <v>0</v>
      </c>
      <c r="NSC1340" s="62">
        <f t="shared" si="2629"/>
        <v>0</v>
      </c>
      <c r="NSD1340" s="62">
        <f t="shared" si="2629"/>
        <v>0</v>
      </c>
      <c r="NSE1340" s="62">
        <f t="shared" si="2629"/>
        <v>0</v>
      </c>
      <c r="NSF1340" s="62">
        <f t="shared" si="2629"/>
        <v>2000000</v>
      </c>
      <c r="NSG1340" s="62">
        <f t="shared" si="2629"/>
        <v>0</v>
      </c>
      <c r="NSH1340" s="62">
        <f t="shared" si="2629"/>
        <v>0</v>
      </c>
      <c r="NSI1340" s="62">
        <f t="shared" si="2629"/>
        <v>2000000</v>
      </c>
      <c r="NSJ1340" s="62">
        <f t="shared" si="2629"/>
        <v>2000000</v>
      </c>
      <c r="NSP1340" s="62" t="s">
        <v>197</v>
      </c>
      <c r="NSQ1340" s="62" t="s">
        <v>1294</v>
      </c>
      <c r="NSR1340" s="62">
        <f t="shared" ref="NSR1340:NSZ1340" si="2630">NSR1334</f>
        <v>0</v>
      </c>
      <c r="NSS1340" s="62">
        <f t="shared" si="2630"/>
        <v>0</v>
      </c>
      <c r="NST1340" s="62">
        <f t="shared" si="2630"/>
        <v>0</v>
      </c>
      <c r="NSU1340" s="62">
        <f t="shared" si="2630"/>
        <v>0</v>
      </c>
      <c r="NSV1340" s="62">
        <f t="shared" si="2630"/>
        <v>2000000</v>
      </c>
      <c r="NSW1340" s="62">
        <f t="shared" si="2630"/>
        <v>0</v>
      </c>
      <c r="NSX1340" s="62">
        <f t="shared" si="2630"/>
        <v>0</v>
      </c>
      <c r="NSY1340" s="62">
        <f t="shared" si="2630"/>
        <v>2000000</v>
      </c>
      <c r="NSZ1340" s="62">
        <f t="shared" si="2630"/>
        <v>2000000</v>
      </c>
      <c r="NTF1340" s="62" t="s">
        <v>197</v>
      </c>
      <c r="NTG1340" s="62" t="s">
        <v>1294</v>
      </c>
      <c r="NTH1340" s="62">
        <f t="shared" ref="NTH1340:NTP1340" si="2631">NTH1334</f>
        <v>0</v>
      </c>
      <c r="NTI1340" s="62">
        <f t="shared" si="2631"/>
        <v>0</v>
      </c>
      <c r="NTJ1340" s="62">
        <f t="shared" si="2631"/>
        <v>0</v>
      </c>
      <c r="NTK1340" s="62">
        <f t="shared" si="2631"/>
        <v>0</v>
      </c>
      <c r="NTL1340" s="62">
        <f t="shared" si="2631"/>
        <v>2000000</v>
      </c>
      <c r="NTM1340" s="62">
        <f t="shared" si="2631"/>
        <v>0</v>
      </c>
      <c r="NTN1340" s="62">
        <f t="shared" si="2631"/>
        <v>0</v>
      </c>
      <c r="NTO1340" s="62">
        <f t="shared" si="2631"/>
        <v>2000000</v>
      </c>
      <c r="NTP1340" s="62">
        <f t="shared" si="2631"/>
        <v>2000000</v>
      </c>
      <c r="NTV1340" s="62" t="s">
        <v>197</v>
      </c>
      <c r="NTW1340" s="62" t="s">
        <v>1294</v>
      </c>
      <c r="NTX1340" s="62">
        <f t="shared" ref="NTX1340:NUF1340" si="2632">NTX1334</f>
        <v>0</v>
      </c>
      <c r="NTY1340" s="62">
        <f t="shared" si="2632"/>
        <v>0</v>
      </c>
      <c r="NTZ1340" s="62">
        <f t="shared" si="2632"/>
        <v>0</v>
      </c>
      <c r="NUA1340" s="62">
        <f t="shared" si="2632"/>
        <v>0</v>
      </c>
      <c r="NUB1340" s="62">
        <f t="shared" si="2632"/>
        <v>2000000</v>
      </c>
      <c r="NUC1340" s="62">
        <f t="shared" si="2632"/>
        <v>0</v>
      </c>
      <c r="NUD1340" s="62">
        <f t="shared" si="2632"/>
        <v>0</v>
      </c>
      <c r="NUE1340" s="62">
        <f t="shared" si="2632"/>
        <v>2000000</v>
      </c>
      <c r="NUF1340" s="62">
        <f t="shared" si="2632"/>
        <v>2000000</v>
      </c>
      <c r="NUL1340" s="62" t="s">
        <v>197</v>
      </c>
      <c r="NUM1340" s="62" t="s">
        <v>1294</v>
      </c>
      <c r="NUN1340" s="62">
        <f t="shared" ref="NUN1340:NUV1340" si="2633">NUN1334</f>
        <v>0</v>
      </c>
      <c r="NUO1340" s="62">
        <f t="shared" si="2633"/>
        <v>0</v>
      </c>
      <c r="NUP1340" s="62">
        <f t="shared" si="2633"/>
        <v>0</v>
      </c>
      <c r="NUQ1340" s="62">
        <f t="shared" si="2633"/>
        <v>0</v>
      </c>
      <c r="NUR1340" s="62">
        <f t="shared" si="2633"/>
        <v>2000000</v>
      </c>
      <c r="NUS1340" s="62">
        <f t="shared" si="2633"/>
        <v>0</v>
      </c>
      <c r="NUT1340" s="62">
        <f t="shared" si="2633"/>
        <v>0</v>
      </c>
      <c r="NUU1340" s="62">
        <f t="shared" si="2633"/>
        <v>2000000</v>
      </c>
      <c r="NUV1340" s="62">
        <f t="shared" si="2633"/>
        <v>2000000</v>
      </c>
      <c r="NVB1340" s="62" t="s">
        <v>197</v>
      </c>
      <c r="NVC1340" s="62" t="s">
        <v>1294</v>
      </c>
      <c r="NVD1340" s="62">
        <f t="shared" ref="NVD1340:NVL1340" si="2634">NVD1334</f>
        <v>0</v>
      </c>
      <c r="NVE1340" s="62">
        <f t="shared" si="2634"/>
        <v>0</v>
      </c>
      <c r="NVF1340" s="62">
        <f t="shared" si="2634"/>
        <v>0</v>
      </c>
      <c r="NVG1340" s="62">
        <f t="shared" si="2634"/>
        <v>0</v>
      </c>
      <c r="NVH1340" s="62">
        <f t="shared" si="2634"/>
        <v>2000000</v>
      </c>
      <c r="NVI1340" s="62">
        <f t="shared" si="2634"/>
        <v>0</v>
      </c>
      <c r="NVJ1340" s="62">
        <f t="shared" si="2634"/>
        <v>0</v>
      </c>
      <c r="NVK1340" s="62">
        <f t="shared" si="2634"/>
        <v>2000000</v>
      </c>
      <c r="NVL1340" s="62">
        <f t="shared" si="2634"/>
        <v>2000000</v>
      </c>
      <c r="NVR1340" s="62" t="s">
        <v>197</v>
      </c>
      <c r="NVS1340" s="62" t="s">
        <v>1294</v>
      </c>
      <c r="NVT1340" s="62">
        <f t="shared" ref="NVT1340:NWB1340" si="2635">NVT1334</f>
        <v>0</v>
      </c>
      <c r="NVU1340" s="62">
        <f t="shared" si="2635"/>
        <v>0</v>
      </c>
      <c r="NVV1340" s="62">
        <f t="shared" si="2635"/>
        <v>0</v>
      </c>
      <c r="NVW1340" s="62">
        <f t="shared" si="2635"/>
        <v>0</v>
      </c>
      <c r="NVX1340" s="62">
        <f t="shared" si="2635"/>
        <v>2000000</v>
      </c>
      <c r="NVY1340" s="62">
        <f t="shared" si="2635"/>
        <v>0</v>
      </c>
      <c r="NVZ1340" s="62">
        <f t="shared" si="2635"/>
        <v>0</v>
      </c>
      <c r="NWA1340" s="62">
        <f t="shared" si="2635"/>
        <v>2000000</v>
      </c>
      <c r="NWB1340" s="62">
        <f t="shared" si="2635"/>
        <v>2000000</v>
      </c>
      <c r="NWH1340" s="62" t="s">
        <v>197</v>
      </c>
      <c r="NWI1340" s="62" t="s">
        <v>1294</v>
      </c>
      <c r="NWJ1340" s="62">
        <f t="shared" ref="NWJ1340:NWR1340" si="2636">NWJ1334</f>
        <v>0</v>
      </c>
      <c r="NWK1340" s="62">
        <f t="shared" si="2636"/>
        <v>0</v>
      </c>
      <c r="NWL1340" s="62">
        <f t="shared" si="2636"/>
        <v>0</v>
      </c>
      <c r="NWM1340" s="62">
        <f t="shared" si="2636"/>
        <v>0</v>
      </c>
      <c r="NWN1340" s="62">
        <f t="shared" si="2636"/>
        <v>2000000</v>
      </c>
      <c r="NWO1340" s="62">
        <f t="shared" si="2636"/>
        <v>0</v>
      </c>
      <c r="NWP1340" s="62">
        <f t="shared" si="2636"/>
        <v>0</v>
      </c>
      <c r="NWQ1340" s="62">
        <f t="shared" si="2636"/>
        <v>2000000</v>
      </c>
      <c r="NWR1340" s="62">
        <f t="shared" si="2636"/>
        <v>2000000</v>
      </c>
      <c r="NWX1340" s="62" t="s">
        <v>197</v>
      </c>
      <c r="NWY1340" s="62" t="s">
        <v>1294</v>
      </c>
      <c r="NWZ1340" s="62">
        <f t="shared" ref="NWZ1340:NXH1340" si="2637">NWZ1334</f>
        <v>0</v>
      </c>
      <c r="NXA1340" s="62">
        <f t="shared" si="2637"/>
        <v>0</v>
      </c>
      <c r="NXB1340" s="62">
        <f t="shared" si="2637"/>
        <v>0</v>
      </c>
      <c r="NXC1340" s="62">
        <f t="shared" si="2637"/>
        <v>0</v>
      </c>
      <c r="NXD1340" s="62">
        <f t="shared" si="2637"/>
        <v>2000000</v>
      </c>
      <c r="NXE1340" s="62">
        <f t="shared" si="2637"/>
        <v>0</v>
      </c>
      <c r="NXF1340" s="62">
        <f t="shared" si="2637"/>
        <v>0</v>
      </c>
      <c r="NXG1340" s="62">
        <f t="shared" si="2637"/>
        <v>2000000</v>
      </c>
      <c r="NXH1340" s="62">
        <f t="shared" si="2637"/>
        <v>2000000</v>
      </c>
      <c r="NXN1340" s="62" t="s">
        <v>197</v>
      </c>
      <c r="NXO1340" s="62" t="s">
        <v>1294</v>
      </c>
      <c r="NXP1340" s="62">
        <f t="shared" ref="NXP1340:NXX1340" si="2638">NXP1334</f>
        <v>0</v>
      </c>
      <c r="NXQ1340" s="62">
        <f t="shared" si="2638"/>
        <v>0</v>
      </c>
      <c r="NXR1340" s="62">
        <f t="shared" si="2638"/>
        <v>0</v>
      </c>
      <c r="NXS1340" s="62">
        <f t="shared" si="2638"/>
        <v>0</v>
      </c>
      <c r="NXT1340" s="62">
        <f t="shared" si="2638"/>
        <v>2000000</v>
      </c>
      <c r="NXU1340" s="62">
        <f t="shared" si="2638"/>
        <v>0</v>
      </c>
      <c r="NXV1340" s="62">
        <f t="shared" si="2638"/>
        <v>0</v>
      </c>
      <c r="NXW1340" s="62">
        <f t="shared" si="2638"/>
        <v>2000000</v>
      </c>
      <c r="NXX1340" s="62">
        <f t="shared" si="2638"/>
        <v>2000000</v>
      </c>
      <c r="NYD1340" s="62" t="s">
        <v>197</v>
      </c>
      <c r="NYE1340" s="62" t="s">
        <v>1294</v>
      </c>
      <c r="NYF1340" s="62">
        <f t="shared" ref="NYF1340:NYN1340" si="2639">NYF1334</f>
        <v>0</v>
      </c>
      <c r="NYG1340" s="62">
        <f t="shared" si="2639"/>
        <v>0</v>
      </c>
      <c r="NYH1340" s="62">
        <f t="shared" si="2639"/>
        <v>0</v>
      </c>
      <c r="NYI1340" s="62">
        <f t="shared" si="2639"/>
        <v>0</v>
      </c>
      <c r="NYJ1340" s="62">
        <f t="shared" si="2639"/>
        <v>2000000</v>
      </c>
      <c r="NYK1340" s="62">
        <f t="shared" si="2639"/>
        <v>0</v>
      </c>
      <c r="NYL1340" s="62">
        <f t="shared" si="2639"/>
        <v>0</v>
      </c>
      <c r="NYM1340" s="62">
        <f t="shared" si="2639"/>
        <v>2000000</v>
      </c>
      <c r="NYN1340" s="62">
        <f t="shared" si="2639"/>
        <v>2000000</v>
      </c>
      <c r="NYT1340" s="62" t="s">
        <v>197</v>
      </c>
      <c r="NYU1340" s="62" t="s">
        <v>1294</v>
      </c>
      <c r="NYV1340" s="62">
        <f t="shared" ref="NYV1340:NZD1340" si="2640">NYV1334</f>
        <v>0</v>
      </c>
      <c r="NYW1340" s="62">
        <f t="shared" si="2640"/>
        <v>0</v>
      </c>
      <c r="NYX1340" s="62">
        <f t="shared" si="2640"/>
        <v>0</v>
      </c>
      <c r="NYY1340" s="62">
        <f t="shared" si="2640"/>
        <v>0</v>
      </c>
      <c r="NYZ1340" s="62">
        <f t="shared" si="2640"/>
        <v>2000000</v>
      </c>
      <c r="NZA1340" s="62">
        <f t="shared" si="2640"/>
        <v>0</v>
      </c>
      <c r="NZB1340" s="62">
        <f t="shared" si="2640"/>
        <v>0</v>
      </c>
      <c r="NZC1340" s="62">
        <f t="shared" si="2640"/>
        <v>2000000</v>
      </c>
      <c r="NZD1340" s="62">
        <f t="shared" si="2640"/>
        <v>2000000</v>
      </c>
      <c r="NZJ1340" s="62" t="s">
        <v>197</v>
      </c>
      <c r="NZK1340" s="62" t="s">
        <v>1294</v>
      </c>
      <c r="NZL1340" s="62">
        <f t="shared" ref="NZL1340:NZT1340" si="2641">NZL1334</f>
        <v>0</v>
      </c>
      <c r="NZM1340" s="62">
        <f t="shared" si="2641"/>
        <v>0</v>
      </c>
      <c r="NZN1340" s="62">
        <f t="shared" si="2641"/>
        <v>0</v>
      </c>
      <c r="NZO1340" s="62">
        <f t="shared" si="2641"/>
        <v>0</v>
      </c>
      <c r="NZP1340" s="62">
        <f t="shared" si="2641"/>
        <v>2000000</v>
      </c>
      <c r="NZQ1340" s="62">
        <f t="shared" si="2641"/>
        <v>0</v>
      </c>
      <c r="NZR1340" s="62">
        <f t="shared" si="2641"/>
        <v>0</v>
      </c>
      <c r="NZS1340" s="62">
        <f t="shared" si="2641"/>
        <v>2000000</v>
      </c>
      <c r="NZT1340" s="62">
        <f t="shared" si="2641"/>
        <v>2000000</v>
      </c>
      <c r="NZZ1340" s="62" t="s">
        <v>197</v>
      </c>
      <c r="OAA1340" s="62" t="s">
        <v>1294</v>
      </c>
      <c r="OAB1340" s="62">
        <f t="shared" ref="OAB1340:OAJ1340" si="2642">OAB1334</f>
        <v>0</v>
      </c>
      <c r="OAC1340" s="62">
        <f t="shared" si="2642"/>
        <v>0</v>
      </c>
      <c r="OAD1340" s="62">
        <f t="shared" si="2642"/>
        <v>0</v>
      </c>
      <c r="OAE1340" s="62">
        <f t="shared" si="2642"/>
        <v>0</v>
      </c>
      <c r="OAF1340" s="62">
        <f t="shared" si="2642"/>
        <v>2000000</v>
      </c>
      <c r="OAG1340" s="62">
        <f t="shared" si="2642"/>
        <v>0</v>
      </c>
      <c r="OAH1340" s="62">
        <f t="shared" si="2642"/>
        <v>0</v>
      </c>
      <c r="OAI1340" s="62">
        <f t="shared" si="2642"/>
        <v>2000000</v>
      </c>
      <c r="OAJ1340" s="62">
        <f t="shared" si="2642"/>
        <v>2000000</v>
      </c>
      <c r="OAP1340" s="62" t="s">
        <v>197</v>
      </c>
      <c r="OAQ1340" s="62" t="s">
        <v>1294</v>
      </c>
      <c r="OAR1340" s="62">
        <f t="shared" ref="OAR1340:OAZ1340" si="2643">OAR1334</f>
        <v>0</v>
      </c>
      <c r="OAS1340" s="62">
        <f t="shared" si="2643"/>
        <v>0</v>
      </c>
      <c r="OAT1340" s="62">
        <f t="shared" si="2643"/>
        <v>0</v>
      </c>
      <c r="OAU1340" s="62">
        <f t="shared" si="2643"/>
        <v>0</v>
      </c>
      <c r="OAV1340" s="62">
        <f t="shared" si="2643"/>
        <v>2000000</v>
      </c>
      <c r="OAW1340" s="62">
        <f t="shared" si="2643"/>
        <v>0</v>
      </c>
      <c r="OAX1340" s="62">
        <f t="shared" si="2643"/>
        <v>0</v>
      </c>
      <c r="OAY1340" s="62">
        <f t="shared" si="2643"/>
        <v>2000000</v>
      </c>
      <c r="OAZ1340" s="62">
        <f t="shared" si="2643"/>
        <v>2000000</v>
      </c>
      <c r="OBF1340" s="62" t="s">
        <v>197</v>
      </c>
      <c r="OBG1340" s="62" t="s">
        <v>1294</v>
      </c>
      <c r="OBH1340" s="62">
        <f t="shared" ref="OBH1340:OBP1340" si="2644">OBH1334</f>
        <v>0</v>
      </c>
      <c r="OBI1340" s="62">
        <f t="shared" si="2644"/>
        <v>0</v>
      </c>
      <c r="OBJ1340" s="62">
        <f t="shared" si="2644"/>
        <v>0</v>
      </c>
      <c r="OBK1340" s="62">
        <f t="shared" si="2644"/>
        <v>0</v>
      </c>
      <c r="OBL1340" s="62">
        <f t="shared" si="2644"/>
        <v>2000000</v>
      </c>
      <c r="OBM1340" s="62">
        <f t="shared" si="2644"/>
        <v>0</v>
      </c>
      <c r="OBN1340" s="62">
        <f t="shared" si="2644"/>
        <v>0</v>
      </c>
      <c r="OBO1340" s="62">
        <f t="shared" si="2644"/>
        <v>2000000</v>
      </c>
      <c r="OBP1340" s="62">
        <f t="shared" si="2644"/>
        <v>2000000</v>
      </c>
      <c r="OBV1340" s="62" t="s">
        <v>197</v>
      </c>
      <c r="OBW1340" s="62" t="s">
        <v>1294</v>
      </c>
      <c r="OBX1340" s="62">
        <f t="shared" ref="OBX1340:OCF1340" si="2645">OBX1334</f>
        <v>0</v>
      </c>
      <c r="OBY1340" s="62">
        <f t="shared" si="2645"/>
        <v>0</v>
      </c>
      <c r="OBZ1340" s="62">
        <f t="shared" si="2645"/>
        <v>0</v>
      </c>
      <c r="OCA1340" s="62">
        <f t="shared" si="2645"/>
        <v>0</v>
      </c>
      <c r="OCB1340" s="62">
        <f t="shared" si="2645"/>
        <v>2000000</v>
      </c>
      <c r="OCC1340" s="62">
        <f t="shared" si="2645"/>
        <v>0</v>
      </c>
      <c r="OCD1340" s="62">
        <f t="shared" si="2645"/>
        <v>0</v>
      </c>
      <c r="OCE1340" s="62">
        <f t="shared" si="2645"/>
        <v>2000000</v>
      </c>
      <c r="OCF1340" s="62">
        <f t="shared" si="2645"/>
        <v>2000000</v>
      </c>
      <c r="OCL1340" s="62" t="s">
        <v>197</v>
      </c>
      <c r="OCM1340" s="62" t="s">
        <v>1294</v>
      </c>
      <c r="OCN1340" s="62">
        <f>OCN1334</f>
        <v>0</v>
      </c>
      <c r="OCO1340" s="62">
        <f>OCO1334</f>
        <v>0</v>
      </c>
      <c r="OCP1340" s="62">
        <f>OCP1334</f>
        <v>0</v>
      </c>
      <c r="OCQ1340" s="62">
        <f>OCQ1334</f>
        <v>0</v>
      </c>
      <c r="OCR1340" s="62">
        <f>OCR1334</f>
        <v>2000000</v>
      </c>
      <c r="OCS1340" s="62">
        <f>OCS1334</f>
        <v>0</v>
      </c>
      <c r="OCT1340" s="62">
        <f>OCT1334</f>
        <v>0</v>
      </c>
      <c r="OCU1340" s="62">
        <f>OCU1334</f>
        <v>2000000</v>
      </c>
      <c r="OCV1340" s="62">
        <f>OCV1334</f>
        <v>2000000</v>
      </c>
      <c r="ODB1340" s="62" t="s">
        <v>197</v>
      </c>
      <c r="ODC1340" s="62" t="s">
        <v>1294</v>
      </c>
      <c r="ODD1340" s="62">
        <f t="shared" ref="ODD1340:ODL1340" si="2646">ODD1334</f>
        <v>0</v>
      </c>
      <c r="ODE1340" s="62">
        <f t="shared" si="2646"/>
        <v>0</v>
      </c>
      <c r="ODF1340" s="62">
        <f t="shared" si="2646"/>
        <v>0</v>
      </c>
      <c r="ODG1340" s="62">
        <f t="shared" si="2646"/>
        <v>0</v>
      </c>
      <c r="ODH1340" s="62">
        <f t="shared" si="2646"/>
        <v>2000000</v>
      </c>
      <c r="ODI1340" s="62">
        <f t="shared" si="2646"/>
        <v>0</v>
      </c>
      <c r="ODJ1340" s="62">
        <f t="shared" si="2646"/>
        <v>0</v>
      </c>
      <c r="ODK1340" s="62">
        <f t="shared" si="2646"/>
        <v>2000000</v>
      </c>
      <c r="ODL1340" s="62">
        <f t="shared" si="2646"/>
        <v>2000000</v>
      </c>
      <c r="ODR1340" s="62" t="s">
        <v>197</v>
      </c>
      <c r="ODS1340" s="62" t="s">
        <v>1294</v>
      </c>
      <c r="ODT1340" s="62">
        <f t="shared" ref="ODT1340:OEB1340" si="2647">ODT1334</f>
        <v>0</v>
      </c>
      <c r="ODU1340" s="62">
        <f t="shared" si="2647"/>
        <v>0</v>
      </c>
      <c r="ODV1340" s="62">
        <f t="shared" si="2647"/>
        <v>0</v>
      </c>
      <c r="ODW1340" s="62">
        <f t="shared" si="2647"/>
        <v>0</v>
      </c>
      <c r="ODX1340" s="62">
        <f t="shared" si="2647"/>
        <v>2000000</v>
      </c>
      <c r="ODY1340" s="62">
        <f t="shared" si="2647"/>
        <v>0</v>
      </c>
      <c r="ODZ1340" s="62">
        <f t="shared" si="2647"/>
        <v>0</v>
      </c>
      <c r="OEA1340" s="62">
        <f t="shared" si="2647"/>
        <v>2000000</v>
      </c>
      <c r="OEB1340" s="62">
        <f t="shared" si="2647"/>
        <v>2000000</v>
      </c>
      <c r="OEH1340" s="62" t="s">
        <v>197</v>
      </c>
      <c r="OEI1340" s="62" t="s">
        <v>1294</v>
      </c>
      <c r="OEJ1340" s="62">
        <f t="shared" ref="OEJ1340:OER1340" si="2648">OEJ1334</f>
        <v>0</v>
      </c>
      <c r="OEK1340" s="62">
        <f t="shared" si="2648"/>
        <v>0</v>
      </c>
      <c r="OEL1340" s="62">
        <f t="shared" si="2648"/>
        <v>0</v>
      </c>
      <c r="OEM1340" s="62">
        <f t="shared" si="2648"/>
        <v>0</v>
      </c>
      <c r="OEN1340" s="62">
        <f t="shared" si="2648"/>
        <v>2000000</v>
      </c>
      <c r="OEO1340" s="62">
        <f t="shared" si="2648"/>
        <v>0</v>
      </c>
      <c r="OEP1340" s="62">
        <f t="shared" si="2648"/>
        <v>0</v>
      </c>
      <c r="OEQ1340" s="62">
        <f t="shared" si="2648"/>
        <v>2000000</v>
      </c>
      <c r="OER1340" s="62">
        <f t="shared" si="2648"/>
        <v>2000000</v>
      </c>
      <c r="OEX1340" s="62" t="s">
        <v>197</v>
      </c>
      <c r="OEY1340" s="62" t="s">
        <v>1294</v>
      </c>
      <c r="OEZ1340" s="62">
        <f t="shared" ref="OEZ1340:OFH1340" si="2649">OEZ1334</f>
        <v>0</v>
      </c>
      <c r="OFA1340" s="62">
        <f t="shared" si="2649"/>
        <v>0</v>
      </c>
      <c r="OFB1340" s="62">
        <f t="shared" si="2649"/>
        <v>0</v>
      </c>
      <c r="OFC1340" s="62">
        <f t="shared" si="2649"/>
        <v>0</v>
      </c>
      <c r="OFD1340" s="62">
        <f t="shared" si="2649"/>
        <v>2000000</v>
      </c>
      <c r="OFE1340" s="62">
        <f t="shared" si="2649"/>
        <v>0</v>
      </c>
      <c r="OFF1340" s="62">
        <f t="shared" si="2649"/>
        <v>0</v>
      </c>
      <c r="OFG1340" s="62">
        <f t="shared" si="2649"/>
        <v>2000000</v>
      </c>
      <c r="OFH1340" s="62">
        <f t="shared" si="2649"/>
        <v>2000000</v>
      </c>
      <c r="OFN1340" s="62" t="s">
        <v>197</v>
      </c>
      <c r="OFO1340" s="62" t="s">
        <v>1294</v>
      </c>
      <c r="OFP1340" s="62">
        <f t="shared" ref="OFP1340:OFX1340" si="2650">OFP1334</f>
        <v>0</v>
      </c>
      <c r="OFQ1340" s="62">
        <f t="shared" si="2650"/>
        <v>0</v>
      </c>
      <c r="OFR1340" s="62">
        <f t="shared" si="2650"/>
        <v>0</v>
      </c>
      <c r="OFS1340" s="62">
        <f t="shared" si="2650"/>
        <v>0</v>
      </c>
      <c r="OFT1340" s="62">
        <f t="shared" si="2650"/>
        <v>2000000</v>
      </c>
      <c r="OFU1340" s="62">
        <f t="shared" si="2650"/>
        <v>0</v>
      </c>
      <c r="OFV1340" s="62">
        <f t="shared" si="2650"/>
        <v>0</v>
      </c>
      <c r="OFW1340" s="62">
        <f t="shared" si="2650"/>
        <v>2000000</v>
      </c>
      <c r="OFX1340" s="62">
        <f t="shared" si="2650"/>
        <v>2000000</v>
      </c>
      <c r="OGD1340" s="62" t="s">
        <v>197</v>
      </c>
      <c r="OGE1340" s="62" t="s">
        <v>1294</v>
      </c>
      <c r="OGF1340" s="62">
        <f t="shared" ref="OGF1340:OGN1340" si="2651">OGF1334</f>
        <v>0</v>
      </c>
      <c r="OGG1340" s="62">
        <f t="shared" si="2651"/>
        <v>0</v>
      </c>
      <c r="OGH1340" s="62">
        <f t="shared" si="2651"/>
        <v>0</v>
      </c>
      <c r="OGI1340" s="62">
        <f t="shared" si="2651"/>
        <v>0</v>
      </c>
      <c r="OGJ1340" s="62">
        <f t="shared" si="2651"/>
        <v>2000000</v>
      </c>
      <c r="OGK1340" s="62">
        <f t="shared" si="2651"/>
        <v>0</v>
      </c>
      <c r="OGL1340" s="62">
        <f t="shared" si="2651"/>
        <v>0</v>
      </c>
      <c r="OGM1340" s="62">
        <f t="shared" si="2651"/>
        <v>2000000</v>
      </c>
      <c r="OGN1340" s="62">
        <f t="shared" si="2651"/>
        <v>2000000</v>
      </c>
      <c r="OGT1340" s="62" t="s">
        <v>197</v>
      </c>
      <c r="OGU1340" s="62" t="s">
        <v>1294</v>
      </c>
      <c r="OGV1340" s="62">
        <f t="shared" ref="OGV1340:OHD1340" si="2652">OGV1334</f>
        <v>0</v>
      </c>
      <c r="OGW1340" s="62">
        <f t="shared" si="2652"/>
        <v>0</v>
      </c>
      <c r="OGX1340" s="62">
        <f t="shared" si="2652"/>
        <v>0</v>
      </c>
      <c r="OGY1340" s="62">
        <f t="shared" si="2652"/>
        <v>0</v>
      </c>
      <c r="OGZ1340" s="62">
        <f t="shared" si="2652"/>
        <v>2000000</v>
      </c>
      <c r="OHA1340" s="62">
        <f t="shared" si="2652"/>
        <v>0</v>
      </c>
      <c r="OHB1340" s="62">
        <f t="shared" si="2652"/>
        <v>0</v>
      </c>
      <c r="OHC1340" s="62">
        <f t="shared" si="2652"/>
        <v>2000000</v>
      </c>
      <c r="OHD1340" s="62">
        <f t="shared" si="2652"/>
        <v>2000000</v>
      </c>
      <c r="OHJ1340" s="62" t="s">
        <v>197</v>
      </c>
      <c r="OHK1340" s="62" t="s">
        <v>1294</v>
      </c>
      <c r="OHL1340" s="62">
        <f t="shared" ref="OHL1340:OHT1340" si="2653">OHL1334</f>
        <v>0</v>
      </c>
      <c r="OHM1340" s="62">
        <f t="shared" si="2653"/>
        <v>0</v>
      </c>
      <c r="OHN1340" s="62">
        <f t="shared" si="2653"/>
        <v>0</v>
      </c>
      <c r="OHO1340" s="62">
        <f t="shared" si="2653"/>
        <v>0</v>
      </c>
      <c r="OHP1340" s="62">
        <f t="shared" si="2653"/>
        <v>2000000</v>
      </c>
      <c r="OHQ1340" s="62">
        <f t="shared" si="2653"/>
        <v>0</v>
      </c>
      <c r="OHR1340" s="62">
        <f t="shared" si="2653"/>
        <v>0</v>
      </c>
      <c r="OHS1340" s="62">
        <f t="shared" si="2653"/>
        <v>2000000</v>
      </c>
      <c r="OHT1340" s="62">
        <f t="shared" si="2653"/>
        <v>2000000</v>
      </c>
      <c r="OHZ1340" s="62" t="s">
        <v>197</v>
      </c>
      <c r="OIA1340" s="62" t="s">
        <v>1294</v>
      </c>
      <c r="OIB1340" s="62">
        <f t="shared" ref="OIB1340:OIJ1340" si="2654">OIB1334</f>
        <v>0</v>
      </c>
      <c r="OIC1340" s="62">
        <f t="shared" si="2654"/>
        <v>0</v>
      </c>
      <c r="OID1340" s="62">
        <f t="shared" si="2654"/>
        <v>0</v>
      </c>
      <c r="OIE1340" s="62">
        <f t="shared" si="2654"/>
        <v>0</v>
      </c>
      <c r="OIF1340" s="62">
        <f t="shared" si="2654"/>
        <v>2000000</v>
      </c>
      <c r="OIG1340" s="62">
        <f t="shared" si="2654"/>
        <v>0</v>
      </c>
      <c r="OIH1340" s="62">
        <f t="shared" si="2654"/>
        <v>0</v>
      </c>
      <c r="OII1340" s="62">
        <f t="shared" si="2654"/>
        <v>2000000</v>
      </c>
      <c r="OIJ1340" s="62">
        <f t="shared" si="2654"/>
        <v>2000000</v>
      </c>
      <c r="OIP1340" s="62" t="s">
        <v>197</v>
      </c>
      <c r="OIQ1340" s="62" t="s">
        <v>1294</v>
      </c>
      <c r="OIR1340" s="62">
        <f t="shared" ref="OIR1340:OIZ1340" si="2655">OIR1334</f>
        <v>0</v>
      </c>
      <c r="OIS1340" s="62">
        <f t="shared" si="2655"/>
        <v>0</v>
      </c>
      <c r="OIT1340" s="62">
        <f t="shared" si="2655"/>
        <v>0</v>
      </c>
      <c r="OIU1340" s="62">
        <f t="shared" si="2655"/>
        <v>0</v>
      </c>
      <c r="OIV1340" s="62">
        <f t="shared" si="2655"/>
        <v>2000000</v>
      </c>
      <c r="OIW1340" s="62">
        <f t="shared" si="2655"/>
        <v>0</v>
      </c>
      <c r="OIX1340" s="62">
        <f t="shared" si="2655"/>
        <v>0</v>
      </c>
      <c r="OIY1340" s="62">
        <f t="shared" si="2655"/>
        <v>2000000</v>
      </c>
      <c r="OIZ1340" s="62">
        <f t="shared" si="2655"/>
        <v>2000000</v>
      </c>
      <c r="OJF1340" s="62" t="s">
        <v>197</v>
      </c>
      <c r="OJG1340" s="62" t="s">
        <v>1294</v>
      </c>
      <c r="OJH1340" s="62">
        <f t="shared" ref="OJH1340:OJP1340" si="2656">OJH1334</f>
        <v>0</v>
      </c>
      <c r="OJI1340" s="62">
        <f t="shared" si="2656"/>
        <v>0</v>
      </c>
      <c r="OJJ1340" s="62">
        <f t="shared" si="2656"/>
        <v>0</v>
      </c>
      <c r="OJK1340" s="62">
        <f t="shared" si="2656"/>
        <v>0</v>
      </c>
      <c r="OJL1340" s="62">
        <f t="shared" si="2656"/>
        <v>2000000</v>
      </c>
      <c r="OJM1340" s="62">
        <f t="shared" si="2656"/>
        <v>0</v>
      </c>
      <c r="OJN1340" s="62">
        <f t="shared" si="2656"/>
        <v>0</v>
      </c>
      <c r="OJO1340" s="62">
        <f t="shared" si="2656"/>
        <v>2000000</v>
      </c>
      <c r="OJP1340" s="62">
        <f t="shared" si="2656"/>
        <v>2000000</v>
      </c>
      <c r="OJV1340" s="62" t="s">
        <v>197</v>
      </c>
      <c r="OJW1340" s="62" t="s">
        <v>1294</v>
      </c>
      <c r="OJX1340" s="62">
        <f t="shared" ref="OJX1340:OKF1340" si="2657">OJX1334</f>
        <v>0</v>
      </c>
      <c r="OJY1340" s="62">
        <f t="shared" si="2657"/>
        <v>0</v>
      </c>
      <c r="OJZ1340" s="62">
        <f t="shared" si="2657"/>
        <v>0</v>
      </c>
      <c r="OKA1340" s="62">
        <f t="shared" si="2657"/>
        <v>0</v>
      </c>
      <c r="OKB1340" s="62">
        <f t="shared" si="2657"/>
        <v>2000000</v>
      </c>
      <c r="OKC1340" s="62">
        <f t="shared" si="2657"/>
        <v>0</v>
      </c>
      <c r="OKD1340" s="62">
        <f t="shared" si="2657"/>
        <v>0</v>
      </c>
      <c r="OKE1340" s="62">
        <f t="shared" si="2657"/>
        <v>2000000</v>
      </c>
      <c r="OKF1340" s="62">
        <f t="shared" si="2657"/>
        <v>2000000</v>
      </c>
      <c r="OKL1340" s="62" t="s">
        <v>197</v>
      </c>
      <c r="OKM1340" s="62" t="s">
        <v>1294</v>
      </c>
      <c r="OKN1340" s="62">
        <f t="shared" ref="OKN1340:OKV1340" si="2658">OKN1334</f>
        <v>0</v>
      </c>
      <c r="OKO1340" s="62">
        <f t="shared" si="2658"/>
        <v>0</v>
      </c>
      <c r="OKP1340" s="62">
        <f t="shared" si="2658"/>
        <v>0</v>
      </c>
      <c r="OKQ1340" s="62">
        <f t="shared" si="2658"/>
        <v>0</v>
      </c>
      <c r="OKR1340" s="62">
        <f t="shared" si="2658"/>
        <v>2000000</v>
      </c>
      <c r="OKS1340" s="62">
        <f t="shared" si="2658"/>
        <v>0</v>
      </c>
      <c r="OKT1340" s="62">
        <f t="shared" si="2658"/>
        <v>0</v>
      </c>
      <c r="OKU1340" s="62">
        <f t="shared" si="2658"/>
        <v>2000000</v>
      </c>
      <c r="OKV1340" s="62">
        <f t="shared" si="2658"/>
        <v>2000000</v>
      </c>
      <c r="OLB1340" s="62" t="s">
        <v>197</v>
      </c>
      <c r="OLC1340" s="62" t="s">
        <v>1294</v>
      </c>
      <c r="OLD1340" s="62">
        <f t="shared" ref="OLD1340:OLL1340" si="2659">OLD1334</f>
        <v>0</v>
      </c>
      <c r="OLE1340" s="62">
        <f t="shared" si="2659"/>
        <v>0</v>
      </c>
      <c r="OLF1340" s="62">
        <f t="shared" si="2659"/>
        <v>0</v>
      </c>
      <c r="OLG1340" s="62">
        <f t="shared" si="2659"/>
        <v>0</v>
      </c>
      <c r="OLH1340" s="62">
        <f t="shared" si="2659"/>
        <v>2000000</v>
      </c>
      <c r="OLI1340" s="62">
        <f t="shared" si="2659"/>
        <v>0</v>
      </c>
      <c r="OLJ1340" s="62">
        <f t="shared" si="2659"/>
        <v>0</v>
      </c>
      <c r="OLK1340" s="62">
        <f t="shared" si="2659"/>
        <v>2000000</v>
      </c>
      <c r="OLL1340" s="62">
        <f t="shared" si="2659"/>
        <v>2000000</v>
      </c>
      <c r="OLR1340" s="62" t="s">
        <v>197</v>
      </c>
      <c r="OLS1340" s="62" t="s">
        <v>1294</v>
      </c>
      <c r="OLT1340" s="62">
        <f t="shared" ref="OLT1340:OMB1340" si="2660">OLT1334</f>
        <v>0</v>
      </c>
      <c r="OLU1340" s="62">
        <f t="shared" si="2660"/>
        <v>0</v>
      </c>
      <c r="OLV1340" s="62">
        <f t="shared" si="2660"/>
        <v>0</v>
      </c>
      <c r="OLW1340" s="62">
        <f t="shared" si="2660"/>
        <v>0</v>
      </c>
      <c r="OLX1340" s="62">
        <f t="shared" si="2660"/>
        <v>2000000</v>
      </c>
      <c r="OLY1340" s="62">
        <f t="shared" si="2660"/>
        <v>0</v>
      </c>
      <c r="OLZ1340" s="62">
        <f t="shared" si="2660"/>
        <v>0</v>
      </c>
      <c r="OMA1340" s="62">
        <f t="shared" si="2660"/>
        <v>2000000</v>
      </c>
      <c r="OMB1340" s="62">
        <f t="shared" si="2660"/>
        <v>2000000</v>
      </c>
      <c r="OMH1340" s="62" t="s">
        <v>197</v>
      </c>
      <c r="OMI1340" s="62" t="s">
        <v>1294</v>
      </c>
      <c r="OMJ1340" s="62">
        <f t="shared" ref="OMJ1340:OMR1340" si="2661">OMJ1334</f>
        <v>0</v>
      </c>
      <c r="OMK1340" s="62">
        <f t="shared" si="2661"/>
        <v>0</v>
      </c>
      <c r="OML1340" s="62">
        <f t="shared" si="2661"/>
        <v>0</v>
      </c>
      <c r="OMM1340" s="62">
        <f t="shared" si="2661"/>
        <v>0</v>
      </c>
      <c r="OMN1340" s="62">
        <f t="shared" si="2661"/>
        <v>2000000</v>
      </c>
      <c r="OMO1340" s="62">
        <f t="shared" si="2661"/>
        <v>0</v>
      </c>
      <c r="OMP1340" s="62">
        <f t="shared" si="2661"/>
        <v>0</v>
      </c>
      <c r="OMQ1340" s="62">
        <f t="shared" si="2661"/>
        <v>2000000</v>
      </c>
      <c r="OMR1340" s="62">
        <f t="shared" si="2661"/>
        <v>2000000</v>
      </c>
      <c r="OMX1340" s="62" t="s">
        <v>197</v>
      </c>
      <c r="OMY1340" s="62" t="s">
        <v>1294</v>
      </c>
      <c r="OMZ1340" s="62">
        <f t="shared" ref="OMZ1340:ONH1340" si="2662">OMZ1334</f>
        <v>0</v>
      </c>
      <c r="ONA1340" s="62">
        <f t="shared" si="2662"/>
        <v>0</v>
      </c>
      <c r="ONB1340" s="62">
        <f t="shared" si="2662"/>
        <v>0</v>
      </c>
      <c r="ONC1340" s="62">
        <f t="shared" si="2662"/>
        <v>0</v>
      </c>
      <c r="OND1340" s="62">
        <f t="shared" si="2662"/>
        <v>2000000</v>
      </c>
      <c r="ONE1340" s="62">
        <f t="shared" si="2662"/>
        <v>0</v>
      </c>
      <c r="ONF1340" s="62">
        <f t="shared" si="2662"/>
        <v>0</v>
      </c>
      <c r="ONG1340" s="62">
        <f t="shared" si="2662"/>
        <v>2000000</v>
      </c>
      <c r="ONH1340" s="62">
        <f t="shared" si="2662"/>
        <v>2000000</v>
      </c>
      <c r="ONN1340" s="62" t="s">
        <v>197</v>
      </c>
      <c r="ONO1340" s="62" t="s">
        <v>1294</v>
      </c>
      <c r="ONP1340" s="62">
        <f t="shared" ref="ONP1340:ONX1340" si="2663">ONP1334</f>
        <v>0</v>
      </c>
      <c r="ONQ1340" s="62">
        <f t="shared" si="2663"/>
        <v>0</v>
      </c>
      <c r="ONR1340" s="62">
        <f t="shared" si="2663"/>
        <v>0</v>
      </c>
      <c r="ONS1340" s="62">
        <f t="shared" si="2663"/>
        <v>0</v>
      </c>
      <c r="ONT1340" s="62">
        <f t="shared" si="2663"/>
        <v>2000000</v>
      </c>
      <c r="ONU1340" s="62">
        <f t="shared" si="2663"/>
        <v>0</v>
      </c>
      <c r="ONV1340" s="62">
        <f t="shared" si="2663"/>
        <v>0</v>
      </c>
      <c r="ONW1340" s="62">
        <f t="shared" si="2663"/>
        <v>2000000</v>
      </c>
      <c r="ONX1340" s="62">
        <f t="shared" si="2663"/>
        <v>2000000</v>
      </c>
      <c r="OOD1340" s="62" t="s">
        <v>197</v>
      </c>
      <c r="OOE1340" s="62" t="s">
        <v>1294</v>
      </c>
      <c r="OOF1340" s="62">
        <f t="shared" ref="OOF1340:OON1340" si="2664">OOF1334</f>
        <v>0</v>
      </c>
      <c r="OOG1340" s="62">
        <f t="shared" si="2664"/>
        <v>0</v>
      </c>
      <c r="OOH1340" s="62">
        <f t="shared" si="2664"/>
        <v>0</v>
      </c>
      <c r="OOI1340" s="62">
        <f t="shared" si="2664"/>
        <v>0</v>
      </c>
      <c r="OOJ1340" s="62">
        <f t="shared" si="2664"/>
        <v>2000000</v>
      </c>
      <c r="OOK1340" s="62">
        <f t="shared" si="2664"/>
        <v>0</v>
      </c>
      <c r="OOL1340" s="62">
        <f t="shared" si="2664"/>
        <v>0</v>
      </c>
      <c r="OOM1340" s="62">
        <f t="shared" si="2664"/>
        <v>2000000</v>
      </c>
      <c r="OON1340" s="62">
        <f t="shared" si="2664"/>
        <v>2000000</v>
      </c>
      <c r="OOT1340" s="62" t="s">
        <v>197</v>
      </c>
      <c r="OOU1340" s="62" t="s">
        <v>1294</v>
      </c>
      <c r="OOV1340" s="62">
        <f t="shared" ref="OOV1340:OPD1340" si="2665">OOV1334</f>
        <v>0</v>
      </c>
      <c r="OOW1340" s="62">
        <f t="shared" si="2665"/>
        <v>0</v>
      </c>
      <c r="OOX1340" s="62">
        <f t="shared" si="2665"/>
        <v>0</v>
      </c>
      <c r="OOY1340" s="62">
        <f t="shared" si="2665"/>
        <v>0</v>
      </c>
      <c r="OOZ1340" s="62">
        <f t="shared" si="2665"/>
        <v>2000000</v>
      </c>
      <c r="OPA1340" s="62">
        <f t="shared" si="2665"/>
        <v>0</v>
      </c>
      <c r="OPB1340" s="62">
        <f t="shared" si="2665"/>
        <v>0</v>
      </c>
      <c r="OPC1340" s="62">
        <f t="shared" si="2665"/>
        <v>2000000</v>
      </c>
      <c r="OPD1340" s="62">
        <f t="shared" si="2665"/>
        <v>2000000</v>
      </c>
      <c r="OPJ1340" s="62" t="s">
        <v>197</v>
      </c>
      <c r="OPK1340" s="62" t="s">
        <v>1294</v>
      </c>
      <c r="OPL1340" s="62">
        <f t="shared" ref="OPL1340:OPT1340" si="2666">OPL1334</f>
        <v>0</v>
      </c>
      <c r="OPM1340" s="62">
        <f t="shared" si="2666"/>
        <v>0</v>
      </c>
      <c r="OPN1340" s="62">
        <f t="shared" si="2666"/>
        <v>0</v>
      </c>
      <c r="OPO1340" s="62">
        <f t="shared" si="2666"/>
        <v>0</v>
      </c>
      <c r="OPP1340" s="62">
        <f t="shared" si="2666"/>
        <v>2000000</v>
      </c>
      <c r="OPQ1340" s="62">
        <f t="shared" si="2666"/>
        <v>0</v>
      </c>
      <c r="OPR1340" s="62">
        <f t="shared" si="2666"/>
        <v>0</v>
      </c>
      <c r="OPS1340" s="62">
        <f t="shared" si="2666"/>
        <v>2000000</v>
      </c>
      <c r="OPT1340" s="62">
        <f t="shared" si="2666"/>
        <v>2000000</v>
      </c>
      <c r="OPZ1340" s="62" t="s">
        <v>197</v>
      </c>
      <c r="OQA1340" s="62" t="s">
        <v>1294</v>
      </c>
      <c r="OQB1340" s="62">
        <f t="shared" ref="OQB1340:OQJ1340" si="2667">OQB1334</f>
        <v>0</v>
      </c>
      <c r="OQC1340" s="62">
        <f t="shared" si="2667"/>
        <v>0</v>
      </c>
      <c r="OQD1340" s="62">
        <f t="shared" si="2667"/>
        <v>0</v>
      </c>
      <c r="OQE1340" s="62">
        <f t="shared" si="2667"/>
        <v>0</v>
      </c>
      <c r="OQF1340" s="62">
        <f t="shared" si="2667"/>
        <v>2000000</v>
      </c>
      <c r="OQG1340" s="62">
        <f t="shared" si="2667"/>
        <v>0</v>
      </c>
      <c r="OQH1340" s="62">
        <f t="shared" si="2667"/>
        <v>0</v>
      </c>
      <c r="OQI1340" s="62">
        <f t="shared" si="2667"/>
        <v>2000000</v>
      </c>
      <c r="OQJ1340" s="62">
        <f t="shared" si="2667"/>
        <v>2000000</v>
      </c>
      <c r="OQP1340" s="62" t="s">
        <v>197</v>
      </c>
      <c r="OQQ1340" s="62" t="s">
        <v>1294</v>
      </c>
      <c r="OQR1340" s="62">
        <f t="shared" ref="OQR1340:OQZ1340" si="2668">OQR1334</f>
        <v>0</v>
      </c>
      <c r="OQS1340" s="62">
        <f t="shared" si="2668"/>
        <v>0</v>
      </c>
      <c r="OQT1340" s="62">
        <f t="shared" si="2668"/>
        <v>0</v>
      </c>
      <c r="OQU1340" s="62">
        <f t="shared" si="2668"/>
        <v>0</v>
      </c>
      <c r="OQV1340" s="62">
        <f t="shared" si="2668"/>
        <v>2000000</v>
      </c>
      <c r="OQW1340" s="62">
        <f t="shared" si="2668"/>
        <v>0</v>
      </c>
      <c r="OQX1340" s="62">
        <f t="shared" si="2668"/>
        <v>0</v>
      </c>
      <c r="OQY1340" s="62">
        <f t="shared" si="2668"/>
        <v>2000000</v>
      </c>
      <c r="OQZ1340" s="62">
        <f t="shared" si="2668"/>
        <v>2000000</v>
      </c>
      <c r="ORF1340" s="62" t="s">
        <v>197</v>
      </c>
      <c r="ORG1340" s="62" t="s">
        <v>1294</v>
      </c>
      <c r="ORH1340" s="62">
        <f t="shared" ref="ORH1340:ORP1340" si="2669">ORH1334</f>
        <v>0</v>
      </c>
      <c r="ORI1340" s="62">
        <f t="shared" si="2669"/>
        <v>0</v>
      </c>
      <c r="ORJ1340" s="62">
        <f t="shared" si="2669"/>
        <v>0</v>
      </c>
      <c r="ORK1340" s="62">
        <f t="shared" si="2669"/>
        <v>0</v>
      </c>
      <c r="ORL1340" s="62">
        <f t="shared" si="2669"/>
        <v>2000000</v>
      </c>
      <c r="ORM1340" s="62">
        <f t="shared" si="2669"/>
        <v>0</v>
      </c>
      <c r="ORN1340" s="62">
        <f t="shared" si="2669"/>
        <v>0</v>
      </c>
      <c r="ORO1340" s="62">
        <f t="shared" si="2669"/>
        <v>2000000</v>
      </c>
      <c r="ORP1340" s="62">
        <f t="shared" si="2669"/>
        <v>2000000</v>
      </c>
      <c r="ORV1340" s="62" t="s">
        <v>197</v>
      </c>
      <c r="ORW1340" s="62" t="s">
        <v>1294</v>
      </c>
      <c r="ORX1340" s="62">
        <f t="shared" ref="ORX1340:OSF1340" si="2670">ORX1334</f>
        <v>0</v>
      </c>
      <c r="ORY1340" s="62">
        <f t="shared" si="2670"/>
        <v>0</v>
      </c>
      <c r="ORZ1340" s="62">
        <f t="shared" si="2670"/>
        <v>0</v>
      </c>
      <c r="OSA1340" s="62">
        <f t="shared" si="2670"/>
        <v>0</v>
      </c>
      <c r="OSB1340" s="62">
        <f t="shared" si="2670"/>
        <v>2000000</v>
      </c>
      <c r="OSC1340" s="62">
        <f t="shared" si="2670"/>
        <v>0</v>
      </c>
      <c r="OSD1340" s="62">
        <f t="shared" si="2670"/>
        <v>0</v>
      </c>
      <c r="OSE1340" s="62">
        <f t="shared" si="2670"/>
        <v>2000000</v>
      </c>
      <c r="OSF1340" s="62">
        <f t="shared" si="2670"/>
        <v>2000000</v>
      </c>
      <c r="OSL1340" s="62" t="s">
        <v>197</v>
      </c>
      <c r="OSM1340" s="62" t="s">
        <v>1294</v>
      </c>
      <c r="OSN1340" s="62">
        <f t="shared" ref="OSN1340:OSV1340" si="2671">OSN1334</f>
        <v>0</v>
      </c>
      <c r="OSO1340" s="62">
        <f t="shared" si="2671"/>
        <v>0</v>
      </c>
      <c r="OSP1340" s="62">
        <f t="shared" si="2671"/>
        <v>0</v>
      </c>
      <c r="OSQ1340" s="62">
        <f t="shared" si="2671"/>
        <v>0</v>
      </c>
      <c r="OSR1340" s="62">
        <f t="shared" si="2671"/>
        <v>2000000</v>
      </c>
      <c r="OSS1340" s="62">
        <f t="shared" si="2671"/>
        <v>0</v>
      </c>
      <c r="OST1340" s="62">
        <f t="shared" si="2671"/>
        <v>0</v>
      </c>
      <c r="OSU1340" s="62">
        <f t="shared" si="2671"/>
        <v>2000000</v>
      </c>
      <c r="OSV1340" s="62">
        <f t="shared" si="2671"/>
        <v>2000000</v>
      </c>
      <c r="OTB1340" s="62" t="s">
        <v>197</v>
      </c>
      <c r="OTC1340" s="62" t="s">
        <v>1294</v>
      </c>
      <c r="OTD1340" s="62">
        <f t="shared" ref="OTD1340:OTL1340" si="2672">OTD1334</f>
        <v>0</v>
      </c>
      <c r="OTE1340" s="62">
        <f t="shared" si="2672"/>
        <v>0</v>
      </c>
      <c r="OTF1340" s="62">
        <f t="shared" si="2672"/>
        <v>0</v>
      </c>
      <c r="OTG1340" s="62">
        <f t="shared" si="2672"/>
        <v>0</v>
      </c>
      <c r="OTH1340" s="62">
        <f t="shared" si="2672"/>
        <v>2000000</v>
      </c>
      <c r="OTI1340" s="62">
        <f t="shared" si="2672"/>
        <v>0</v>
      </c>
      <c r="OTJ1340" s="62">
        <f t="shared" si="2672"/>
        <v>0</v>
      </c>
      <c r="OTK1340" s="62">
        <f t="shared" si="2672"/>
        <v>2000000</v>
      </c>
      <c r="OTL1340" s="62">
        <f t="shared" si="2672"/>
        <v>2000000</v>
      </c>
      <c r="OTR1340" s="62" t="s">
        <v>197</v>
      </c>
      <c r="OTS1340" s="62" t="s">
        <v>1294</v>
      </c>
      <c r="OTT1340" s="62">
        <f t="shared" ref="OTT1340:OUB1340" si="2673">OTT1334</f>
        <v>0</v>
      </c>
      <c r="OTU1340" s="62">
        <f t="shared" si="2673"/>
        <v>0</v>
      </c>
      <c r="OTV1340" s="62">
        <f t="shared" si="2673"/>
        <v>0</v>
      </c>
      <c r="OTW1340" s="62">
        <f t="shared" si="2673"/>
        <v>0</v>
      </c>
      <c r="OTX1340" s="62">
        <f t="shared" si="2673"/>
        <v>2000000</v>
      </c>
      <c r="OTY1340" s="62">
        <f t="shared" si="2673"/>
        <v>0</v>
      </c>
      <c r="OTZ1340" s="62">
        <f t="shared" si="2673"/>
        <v>0</v>
      </c>
      <c r="OUA1340" s="62">
        <f t="shared" si="2673"/>
        <v>2000000</v>
      </c>
      <c r="OUB1340" s="62">
        <f t="shared" si="2673"/>
        <v>2000000</v>
      </c>
      <c r="OUH1340" s="62" t="s">
        <v>197</v>
      </c>
      <c r="OUI1340" s="62" t="s">
        <v>1294</v>
      </c>
      <c r="OUJ1340" s="62">
        <f t="shared" ref="OUJ1340:OUR1340" si="2674">OUJ1334</f>
        <v>0</v>
      </c>
      <c r="OUK1340" s="62">
        <f t="shared" si="2674"/>
        <v>0</v>
      </c>
      <c r="OUL1340" s="62">
        <f t="shared" si="2674"/>
        <v>0</v>
      </c>
      <c r="OUM1340" s="62">
        <f t="shared" si="2674"/>
        <v>0</v>
      </c>
      <c r="OUN1340" s="62">
        <f t="shared" si="2674"/>
        <v>2000000</v>
      </c>
      <c r="OUO1340" s="62">
        <f t="shared" si="2674"/>
        <v>0</v>
      </c>
      <c r="OUP1340" s="62">
        <f t="shared" si="2674"/>
        <v>0</v>
      </c>
      <c r="OUQ1340" s="62">
        <f t="shared" si="2674"/>
        <v>2000000</v>
      </c>
      <c r="OUR1340" s="62">
        <f t="shared" si="2674"/>
        <v>2000000</v>
      </c>
      <c r="OUX1340" s="62" t="s">
        <v>197</v>
      </c>
      <c r="OUY1340" s="62" t="s">
        <v>1294</v>
      </c>
      <c r="OUZ1340" s="62">
        <f t="shared" ref="OUZ1340:OVH1340" si="2675">OUZ1334</f>
        <v>0</v>
      </c>
      <c r="OVA1340" s="62">
        <f t="shared" si="2675"/>
        <v>0</v>
      </c>
      <c r="OVB1340" s="62">
        <f t="shared" si="2675"/>
        <v>0</v>
      </c>
      <c r="OVC1340" s="62">
        <f t="shared" si="2675"/>
        <v>0</v>
      </c>
      <c r="OVD1340" s="62">
        <f t="shared" si="2675"/>
        <v>2000000</v>
      </c>
      <c r="OVE1340" s="62">
        <f t="shared" si="2675"/>
        <v>0</v>
      </c>
      <c r="OVF1340" s="62">
        <f t="shared" si="2675"/>
        <v>0</v>
      </c>
      <c r="OVG1340" s="62">
        <f t="shared" si="2675"/>
        <v>2000000</v>
      </c>
      <c r="OVH1340" s="62">
        <f t="shared" si="2675"/>
        <v>2000000</v>
      </c>
      <c r="OVN1340" s="62" t="s">
        <v>197</v>
      </c>
      <c r="OVO1340" s="62" t="s">
        <v>1294</v>
      </c>
      <c r="OVP1340" s="62">
        <f t="shared" ref="OVP1340:OVX1340" si="2676">OVP1334</f>
        <v>0</v>
      </c>
      <c r="OVQ1340" s="62">
        <f t="shared" si="2676"/>
        <v>0</v>
      </c>
      <c r="OVR1340" s="62">
        <f t="shared" si="2676"/>
        <v>0</v>
      </c>
      <c r="OVS1340" s="62">
        <f t="shared" si="2676"/>
        <v>0</v>
      </c>
      <c r="OVT1340" s="62">
        <f t="shared" si="2676"/>
        <v>2000000</v>
      </c>
      <c r="OVU1340" s="62">
        <f t="shared" si="2676"/>
        <v>0</v>
      </c>
      <c r="OVV1340" s="62">
        <f t="shared" si="2676"/>
        <v>0</v>
      </c>
      <c r="OVW1340" s="62">
        <f t="shared" si="2676"/>
        <v>2000000</v>
      </c>
      <c r="OVX1340" s="62">
        <f t="shared" si="2676"/>
        <v>2000000</v>
      </c>
      <c r="OWD1340" s="62" t="s">
        <v>197</v>
      </c>
      <c r="OWE1340" s="62" t="s">
        <v>1294</v>
      </c>
      <c r="OWF1340" s="62">
        <f t="shared" ref="OWF1340:OWN1340" si="2677">OWF1334</f>
        <v>0</v>
      </c>
      <c r="OWG1340" s="62">
        <f t="shared" si="2677"/>
        <v>0</v>
      </c>
      <c r="OWH1340" s="62">
        <f t="shared" si="2677"/>
        <v>0</v>
      </c>
      <c r="OWI1340" s="62">
        <f t="shared" si="2677"/>
        <v>0</v>
      </c>
      <c r="OWJ1340" s="62">
        <f t="shared" si="2677"/>
        <v>2000000</v>
      </c>
      <c r="OWK1340" s="62">
        <f t="shared" si="2677"/>
        <v>0</v>
      </c>
      <c r="OWL1340" s="62">
        <f t="shared" si="2677"/>
        <v>0</v>
      </c>
      <c r="OWM1340" s="62">
        <f t="shared" si="2677"/>
        <v>2000000</v>
      </c>
      <c r="OWN1340" s="62">
        <f t="shared" si="2677"/>
        <v>2000000</v>
      </c>
      <c r="OWT1340" s="62" t="s">
        <v>197</v>
      </c>
      <c r="OWU1340" s="62" t="s">
        <v>1294</v>
      </c>
      <c r="OWV1340" s="62">
        <f t="shared" ref="OWV1340:OXD1340" si="2678">OWV1334</f>
        <v>0</v>
      </c>
      <c r="OWW1340" s="62">
        <f t="shared" si="2678"/>
        <v>0</v>
      </c>
      <c r="OWX1340" s="62">
        <f t="shared" si="2678"/>
        <v>0</v>
      </c>
      <c r="OWY1340" s="62">
        <f t="shared" si="2678"/>
        <v>0</v>
      </c>
      <c r="OWZ1340" s="62">
        <f t="shared" si="2678"/>
        <v>2000000</v>
      </c>
      <c r="OXA1340" s="62">
        <f t="shared" si="2678"/>
        <v>0</v>
      </c>
      <c r="OXB1340" s="62">
        <f t="shared" si="2678"/>
        <v>0</v>
      </c>
      <c r="OXC1340" s="62">
        <f t="shared" si="2678"/>
        <v>2000000</v>
      </c>
      <c r="OXD1340" s="62">
        <f t="shared" si="2678"/>
        <v>2000000</v>
      </c>
      <c r="OXJ1340" s="62" t="s">
        <v>197</v>
      </c>
      <c r="OXK1340" s="62" t="s">
        <v>1294</v>
      </c>
      <c r="OXL1340" s="62">
        <f t="shared" ref="OXL1340:OXT1340" si="2679">OXL1334</f>
        <v>0</v>
      </c>
      <c r="OXM1340" s="62">
        <f t="shared" si="2679"/>
        <v>0</v>
      </c>
      <c r="OXN1340" s="62">
        <f t="shared" si="2679"/>
        <v>0</v>
      </c>
      <c r="OXO1340" s="62">
        <f t="shared" si="2679"/>
        <v>0</v>
      </c>
      <c r="OXP1340" s="62">
        <f t="shared" si="2679"/>
        <v>2000000</v>
      </c>
      <c r="OXQ1340" s="62">
        <f t="shared" si="2679"/>
        <v>0</v>
      </c>
      <c r="OXR1340" s="62">
        <f t="shared" si="2679"/>
        <v>0</v>
      </c>
      <c r="OXS1340" s="62">
        <f t="shared" si="2679"/>
        <v>2000000</v>
      </c>
      <c r="OXT1340" s="62">
        <f t="shared" si="2679"/>
        <v>2000000</v>
      </c>
      <c r="OXZ1340" s="62" t="s">
        <v>197</v>
      </c>
      <c r="OYA1340" s="62" t="s">
        <v>1294</v>
      </c>
      <c r="OYB1340" s="62">
        <f t="shared" ref="OYB1340:OYJ1340" si="2680">OYB1334</f>
        <v>0</v>
      </c>
      <c r="OYC1340" s="62">
        <f t="shared" si="2680"/>
        <v>0</v>
      </c>
      <c r="OYD1340" s="62">
        <f t="shared" si="2680"/>
        <v>0</v>
      </c>
      <c r="OYE1340" s="62">
        <f t="shared" si="2680"/>
        <v>0</v>
      </c>
      <c r="OYF1340" s="62">
        <f t="shared" si="2680"/>
        <v>2000000</v>
      </c>
      <c r="OYG1340" s="62">
        <f t="shared" si="2680"/>
        <v>0</v>
      </c>
      <c r="OYH1340" s="62">
        <f t="shared" si="2680"/>
        <v>0</v>
      </c>
      <c r="OYI1340" s="62">
        <f t="shared" si="2680"/>
        <v>2000000</v>
      </c>
      <c r="OYJ1340" s="62">
        <f t="shared" si="2680"/>
        <v>2000000</v>
      </c>
      <c r="OYP1340" s="62" t="s">
        <v>197</v>
      </c>
      <c r="OYQ1340" s="62" t="s">
        <v>1294</v>
      </c>
      <c r="OYR1340" s="62">
        <f t="shared" ref="OYR1340:OYZ1340" si="2681">OYR1334</f>
        <v>0</v>
      </c>
      <c r="OYS1340" s="62">
        <f t="shared" si="2681"/>
        <v>0</v>
      </c>
      <c r="OYT1340" s="62">
        <f t="shared" si="2681"/>
        <v>0</v>
      </c>
      <c r="OYU1340" s="62">
        <f t="shared" si="2681"/>
        <v>0</v>
      </c>
      <c r="OYV1340" s="62">
        <f t="shared" si="2681"/>
        <v>2000000</v>
      </c>
      <c r="OYW1340" s="62">
        <f t="shared" si="2681"/>
        <v>0</v>
      </c>
      <c r="OYX1340" s="62">
        <f t="shared" si="2681"/>
        <v>0</v>
      </c>
      <c r="OYY1340" s="62">
        <f t="shared" si="2681"/>
        <v>2000000</v>
      </c>
      <c r="OYZ1340" s="62">
        <f t="shared" si="2681"/>
        <v>2000000</v>
      </c>
      <c r="OZF1340" s="62" t="s">
        <v>197</v>
      </c>
      <c r="OZG1340" s="62" t="s">
        <v>1294</v>
      </c>
      <c r="OZH1340" s="62">
        <f t="shared" ref="OZH1340:OZP1340" si="2682">OZH1334</f>
        <v>0</v>
      </c>
      <c r="OZI1340" s="62">
        <f t="shared" si="2682"/>
        <v>0</v>
      </c>
      <c r="OZJ1340" s="62">
        <f t="shared" si="2682"/>
        <v>0</v>
      </c>
      <c r="OZK1340" s="62">
        <f t="shared" si="2682"/>
        <v>0</v>
      </c>
      <c r="OZL1340" s="62">
        <f t="shared" si="2682"/>
        <v>2000000</v>
      </c>
      <c r="OZM1340" s="62">
        <f t="shared" si="2682"/>
        <v>0</v>
      </c>
      <c r="OZN1340" s="62">
        <f t="shared" si="2682"/>
        <v>0</v>
      </c>
      <c r="OZO1340" s="62">
        <f t="shared" si="2682"/>
        <v>2000000</v>
      </c>
      <c r="OZP1340" s="62">
        <f t="shared" si="2682"/>
        <v>2000000</v>
      </c>
      <c r="OZV1340" s="62" t="s">
        <v>197</v>
      </c>
      <c r="OZW1340" s="62" t="s">
        <v>1294</v>
      </c>
      <c r="OZX1340" s="62">
        <f t="shared" ref="OZX1340:PAF1340" si="2683">OZX1334</f>
        <v>0</v>
      </c>
      <c r="OZY1340" s="62">
        <f t="shared" si="2683"/>
        <v>0</v>
      </c>
      <c r="OZZ1340" s="62">
        <f t="shared" si="2683"/>
        <v>0</v>
      </c>
      <c r="PAA1340" s="62">
        <f t="shared" si="2683"/>
        <v>0</v>
      </c>
      <c r="PAB1340" s="62">
        <f t="shared" si="2683"/>
        <v>2000000</v>
      </c>
      <c r="PAC1340" s="62">
        <f t="shared" si="2683"/>
        <v>0</v>
      </c>
      <c r="PAD1340" s="62">
        <f t="shared" si="2683"/>
        <v>0</v>
      </c>
      <c r="PAE1340" s="62">
        <f t="shared" si="2683"/>
        <v>2000000</v>
      </c>
      <c r="PAF1340" s="62">
        <f t="shared" si="2683"/>
        <v>2000000</v>
      </c>
      <c r="PAL1340" s="62" t="s">
        <v>197</v>
      </c>
      <c r="PAM1340" s="62" t="s">
        <v>1294</v>
      </c>
      <c r="PAN1340" s="62">
        <f t="shared" ref="PAN1340:PAV1340" si="2684">PAN1334</f>
        <v>0</v>
      </c>
      <c r="PAO1340" s="62">
        <f t="shared" si="2684"/>
        <v>0</v>
      </c>
      <c r="PAP1340" s="62">
        <f t="shared" si="2684"/>
        <v>0</v>
      </c>
      <c r="PAQ1340" s="62">
        <f t="shared" si="2684"/>
        <v>0</v>
      </c>
      <c r="PAR1340" s="62">
        <f t="shared" si="2684"/>
        <v>2000000</v>
      </c>
      <c r="PAS1340" s="62">
        <f t="shared" si="2684"/>
        <v>0</v>
      </c>
      <c r="PAT1340" s="62">
        <f t="shared" si="2684"/>
        <v>0</v>
      </c>
      <c r="PAU1340" s="62">
        <f t="shared" si="2684"/>
        <v>2000000</v>
      </c>
      <c r="PAV1340" s="62">
        <f t="shared" si="2684"/>
        <v>2000000</v>
      </c>
      <c r="PBB1340" s="62" t="s">
        <v>197</v>
      </c>
      <c r="PBC1340" s="62" t="s">
        <v>1294</v>
      </c>
      <c r="PBD1340" s="62">
        <f t="shared" ref="PBD1340:PBL1340" si="2685">PBD1334</f>
        <v>0</v>
      </c>
      <c r="PBE1340" s="62">
        <f t="shared" si="2685"/>
        <v>0</v>
      </c>
      <c r="PBF1340" s="62">
        <f t="shared" si="2685"/>
        <v>0</v>
      </c>
      <c r="PBG1340" s="62">
        <f t="shared" si="2685"/>
        <v>0</v>
      </c>
      <c r="PBH1340" s="62">
        <f t="shared" si="2685"/>
        <v>2000000</v>
      </c>
      <c r="PBI1340" s="62">
        <f t="shared" si="2685"/>
        <v>0</v>
      </c>
      <c r="PBJ1340" s="62">
        <f t="shared" si="2685"/>
        <v>0</v>
      </c>
      <c r="PBK1340" s="62">
        <f t="shared" si="2685"/>
        <v>2000000</v>
      </c>
      <c r="PBL1340" s="62">
        <f t="shared" si="2685"/>
        <v>2000000</v>
      </c>
      <c r="PBR1340" s="62" t="s">
        <v>197</v>
      </c>
      <c r="PBS1340" s="62" t="s">
        <v>1294</v>
      </c>
      <c r="PBT1340" s="62">
        <f t="shared" ref="PBT1340:PCB1340" si="2686">PBT1334</f>
        <v>0</v>
      </c>
      <c r="PBU1340" s="62">
        <f t="shared" si="2686"/>
        <v>0</v>
      </c>
      <c r="PBV1340" s="62">
        <f t="shared" si="2686"/>
        <v>0</v>
      </c>
      <c r="PBW1340" s="62">
        <f t="shared" si="2686"/>
        <v>0</v>
      </c>
      <c r="PBX1340" s="62">
        <f t="shared" si="2686"/>
        <v>2000000</v>
      </c>
      <c r="PBY1340" s="62">
        <f t="shared" si="2686"/>
        <v>0</v>
      </c>
      <c r="PBZ1340" s="62">
        <f t="shared" si="2686"/>
        <v>0</v>
      </c>
      <c r="PCA1340" s="62">
        <f t="shared" si="2686"/>
        <v>2000000</v>
      </c>
      <c r="PCB1340" s="62">
        <f t="shared" si="2686"/>
        <v>2000000</v>
      </c>
      <c r="PCH1340" s="62" t="s">
        <v>197</v>
      </c>
      <c r="PCI1340" s="62" t="s">
        <v>1294</v>
      </c>
      <c r="PCJ1340" s="62">
        <f t="shared" ref="PCJ1340:PCR1340" si="2687">PCJ1334</f>
        <v>0</v>
      </c>
      <c r="PCK1340" s="62">
        <f t="shared" si="2687"/>
        <v>0</v>
      </c>
      <c r="PCL1340" s="62">
        <f t="shared" si="2687"/>
        <v>0</v>
      </c>
      <c r="PCM1340" s="62">
        <f t="shared" si="2687"/>
        <v>0</v>
      </c>
      <c r="PCN1340" s="62">
        <f t="shared" si="2687"/>
        <v>2000000</v>
      </c>
      <c r="PCO1340" s="62">
        <f t="shared" si="2687"/>
        <v>0</v>
      </c>
      <c r="PCP1340" s="62">
        <f t="shared" si="2687"/>
        <v>0</v>
      </c>
      <c r="PCQ1340" s="62">
        <f t="shared" si="2687"/>
        <v>2000000</v>
      </c>
      <c r="PCR1340" s="62">
        <f t="shared" si="2687"/>
        <v>2000000</v>
      </c>
      <c r="PCX1340" s="62" t="s">
        <v>197</v>
      </c>
      <c r="PCY1340" s="62" t="s">
        <v>1294</v>
      </c>
      <c r="PCZ1340" s="62">
        <f t="shared" ref="PCZ1340:PDH1340" si="2688">PCZ1334</f>
        <v>0</v>
      </c>
      <c r="PDA1340" s="62">
        <f t="shared" si="2688"/>
        <v>0</v>
      </c>
      <c r="PDB1340" s="62">
        <f t="shared" si="2688"/>
        <v>0</v>
      </c>
      <c r="PDC1340" s="62">
        <f t="shared" si="2688"/>
        <v>0</v>
      </c>
      <c r="PDD1340" s="62">
        <f t="shared" si="2688"/>
        <v>2000000</v>
      </c>
      <c r="PDE1340" s="62">
        <f t="shared" si="2688"/>
        <v>0</v>
      </c>
      <c r="PDF1340" s="62">
        <f t="shared" si="2688"/>
        <v>0</v>
      </c>
      <c r="PDG1340" s="62">
        <f t="shared" si="2688"/>
        <v>2000000</v>
      </c>
      <c r="PDH1340" s="62">
        <f t="shared" si="2688"/>
        <v>2000000</v>
      </c>
      <c r="PDN1340" s="62" t="s">
        <v>197</v>
      </c>
      <c r="PDO1340" s="62" t="s">
        <v>1294</v>
      </c>
      <c r="PDP1340" s="62">
        <f t="shared" ref="PDP1340:PDX1340" si="2689">PDP1334</f>
        <v>0</v>
      </c>
      <c r="PDQ1340" s="62">
        <f t="shared" si="2689"/>
        <v>0</v>
      </c>
      <c r="PDR1340" s="62">
        <f t="shared" si="2689"/>
        <v>0</v>
      </c>
      <c r="PDS1340" s="62">
        <f t="shared" si="2689"/>
        <v>0</v>
      </c>
      <c r="PDT1340" s="62">
        <f t="shared" si="2689"/>
        <v>2000000</v>
      </c>
      <c r="PDU1340" s="62">
        <f t="shared" si="2689"/>
        <v>0</v>
      </c>
      <c r="PDV1340" s="62">
        <f t="shared" si="2689"/>
        <v>0</v>
      </c>
      <c r="PDW1340" s="62">
        <f t="shared" si="2689"/>
        <v>2000000</v>
      </c>
      <c r="PDX1340" s="62">
        <f t="shared" si="2689"/>
        <v>2000000</v>
      </c>
      <c r="PED1340" s="62" t="s">
        <v>197</v>
      </c>
      <c r="PEE1340" s="62" t="s">
        <v>1294</v>
      </c>
      <c r="PEF1340" s="62">
        <f t="shared" ref="PEF1340:PEN1340" si="2690">PEF1334</f>
        <v>0</v>
      </c>
      <c r="PEG1340" s="62">
        <f t="shared" si="2690"/>
        <v>0</v>
      </c>
      <c r="PEH1340" s="62">
        <f t="shared" si="2690"/>
        <v>0</v>
      </c>
      <c r="PEI1340" s="62">
        <f t="shared" si="2690"/>
        <v>0</v>
      </c>
      <c r="PEJ1340" s="62">
        <f t="shared" si="2690"/>
        <v>2000000</v>
      </c>
      <c r="PEK1340" s="62">
        <f t="shared" si="2690"/>
        <v>0</v>
      </c>
      <c r="PEL1340" s="62">
        <f t="shared" si="2690"/>
        <v>0</v>
      </c>
      <c r="PEM1340" s="62">
        <f t="shared" si="2690"/>
        <v>2000000</v>
      </c>
      <c r="PEN1340" s="62">
        <f t="shared" si="2690"/>
        <v>2000000</v>
      </c>
      <c r="PET1340" s="62" t="s">
        <v>197</v>
      </c>
      <c r="PEU1340" s="62" t="s">
        <v>1294</v>
      </c>
      <c r="PEV1340" s="62">
        <f t="shared" ref="PEV1340:PFD1340" si="2691">PEV1334</f>
        <v>0</v>
      </c>
      <c r="PEW1340" s="62">
        <f t="shared" si="2691"/>
        <v>0</v>
      </c>
      <c r="PEX1340" s="62">
        <f t="shared" si="2691"/>
        <v>0</v>
      </c>
      <c r="PEY1340" s="62">
        <f t="shared" si="2691"/>
        <v>0</v>
      </c>
      <c r="PEZ1340" s="62">
        <f t="shared" si="2691"/>
        <v>2000000</v>
      </c>
      <c r="PFA1340" s="62">
        <f t="shared" si="2691"/>
        <v>0</v>
      </c>
      <c r="PFB1340" s="62">
        <f t="shared" si="2691"/>
        <v>0</v>
      </c>
      <c r="PFC1340" s="62">
        <f t="shared" si="2691"/>
        <v>2000000</v>
      </c>
      <c r="PFD1340" s="62">
        <f t="shared" si="2691"/>
        <v>2000000</v>
      </c>
      <c r="PFJ1340" s="62" t="s">
        <v>197</v>
      </c>
      <c r="PFK1340" s="62" t="s">
        <v>1294</v>
      </c>
      <c r="PFL1340" s="62">
        <f t="shared" ref="PFL1340:PFT1340" si="2692">PFL1334</f>
        <v>0</v>
      </c>
      <c r="PFM1340" s="62">
        <f t="shared" si="2692"/>
        <v>0</v>
      </c>
      <c r="PFN1340" s="62">
        <f t="shared" si="2692"/>
        <v>0</v>
      </c>
      <c r="PFO1340" s="62">
        <f t="shared" si="2692"/>
        <v>0</v>
      </c>
      <c r="PFP1340" s="62">
        <f t="shared" si="2692"/>
        <v>2000000</v>
      </c>
      <c r="PFQ1340" s="62">
        <f t="shared" si="2692"/>
        <v>0</v>
      </c>
      <c r="PFR1340" s="62">
        <f t="shared" si="2692"/>
        <v>0</v>
      </c>
      <c r="PFS1340" s="62">
        <f t="shared" si="2692"/>
        <v>2000000</v>
      </c>
      <c r="PFT1340" s="62">
        <f t="shared" si="2692"/>
        <v>2000000</v>
      </c>
      <c r="PFZ1340" s="62" t="s">
        <v>197</v>
      </c>
      <c r="PGA1340" s="62" t="s">
        <v>1294</v>
      </c>
      <c r="PGB1340" s="62">
        <f t="shared" ref="PGB1340:PGJ1340" si="2693">PGB1334</f>
        <v>0</v>
      </c>
      <c r="PGC1340" s="62">
        <f t="shared" si="2693"/>
        <v>0</v>
      </c>
      <c r="PGD1340" s="62">
        <f t="shared" si="2693"/>
        <v>0</v>
      </c>
      <c r="PGE1340" s="62">
        <f t="shared" si="2693"/>
        <v>0</v>
      </c>
      <c r="PGF1340" s="62">
        <f t="shared" si="2693"/>
        <v>2000000</v>
      </c>
      <c r="PGG1340" s="62">
        <f t="shared" si="2693"/>
        <v>0</v>
      </c>
      <c r="PGH1340" s="62">
        <f t="shared" si="2693"/>
        <v>0</v>
      </c>
      <c r="PGI1340" s="62">
        <f t="shared" si="2693"/>
        <v>2000000</v>
      </c>
      <c r="PGJ1340" s="62">
        <f t="shared" si="2693"/>
        <v>2000000</v>
      </c>
      <c r="PGP1340" s="62" t="s">
        <v>197</v>
      </c>
      <c r="PGQ1340" s="62" t="s">
        <v>1294</v>
      </c>
      <c r="PGR1340" s="62">
        <f t="shared" ref="PGR1340:PGZ1340" si="2694">PGR1334</f>
        <v>0</v>
      </c>
      <c r="PGS1340" s="62">
        <f t="shared" si="2694"/>
        <v>0</v>
      </c>
      <c r="PGT1340" s="62">
        <f t="shared" si="2694"/>
        <v>0</v>
      </c>
      <c r="PGU1340" s="62">
        <f t="shared" si="2694"/>
        <v>0</v>
      </c>
      <c r="PGV1340" s="62">
        <f t="shared" si="2694"/>
        <v>2000000</v>
      </c>
      <c r="PGW1340" s="62">
        <f t="shared" si="2694"/>
        <v>0</v>
      </c>
      <c r="PGX1340" s="62">
        <f t="shared" si="2694"/>
        <v>0</v>
      </c>
      <c r="PGY1340" s="62">
        <f t="shared" si="2694"/>
        <v>2000000</v>
      </c>
      <c r="PGZ1340" s="62">
        <f t="shared" si="2694"/>
        <v>2000000</v>
      </c>
      <c r="PHF1340" s="62" t="s">
        <v>197</v>
      </c>
      <c r="PHG1340" s="62" t="s">
        <v>1294</v>
      </c>
      <c r="PHH1340" s="62">
        <f t="shared" ref="PHH1340:PHP1340" si="2695">PHH1334</f>
        <v>0</v>
      </c>
      <c r="PHI1340" s="62">
        <f t="shared" si="2695"/>
        <v>0</v>
      </c>
      <c r="PHJ1340" s="62">
        <f t="shared" si="2695"/>
        <v>0</v>
      </c>
      <c r="PHK1340" s="62">
        <f t="shared" si="2695"/>
        <v>0</v>
      </c>
      <c r="PHL1340" s="62">
        <f t="shared" si="2695"/>
        <v>2000000</v>
      </c>
      <c r="PHM1340" s="62">
        <f t="shared" si="2695"/>
        <v>0</v>
      </c>
      <c r="PHN1340" s="62">
        <f t="shared" si="2695"/>
        <v>0</v>
      </c>
      <c r="PHO1340" s="62">
        <f t="shared" si="2695"/>
        <v>2000000</v>
      </c>
      <c r="PHP1340" s="62">
        <f t="shared" si="2695"/>
        <v>2000000</v>
      </c>
      <c r="PHV1340" s="62" t="s">
        <v>197</v>
      </c>
      <c r="PHW1340" s="62" t="s">
        <v>1294</v>
      </c>
      <c r="PHX1340" s="62">
        <f t="shared" ref="PHX1340:PIF1340" si="2696">PHX1334</f>
        <v>0</v>
      </c>
      <c r="PHY1340" s="62">
        <f t="shared" si="2696"/>
        <v>0</v>
      </c>
      <c r="PHZ1340" s="62">
        <f t="shared" si="2696"/>
        <v>0</v>
      </c>
      <c r="PIA1340" s="62">
        <f t="shared" si="2696"/>
        <v>0</v>
      </c>
      <c r="PIB1340" s="62">
        <f t="shared" si="2696"/>
        <v>2000000</v>
      </c>
      <c r="PIC1340" s="62">
        <f t="shared" si="2696"/>
        <v>0</v>
      </c>
      <c r="PID1340" s="62">
        <f t="shared" si="2696"/>
        <v>0</v>
      </c>
      <c r="PIE1340" s="62">
        <f t="shared" si="2696"/>
        <v>2000000</v>
      </c>
      <c r="PIF1340" s="62">
        <f t="shared" si="2696"/>
        <v>2000000</v>
      </c>
      <c r="PIL1340" s="62" t="s">
        <v>197</v>
      </c>
      <c r="PIM1340" s="62" t="s">
        <v>1294</v>
      </c>
      <c r="PIN1340" s="62">
        <f t="shared" ref="PIN1340:PIV1340" si="2697">PIN1334</f>
        <v>0</v>
      </c>
      <c r="PIO1340" s="62">
        <f t="shared" si="2697"/>
        <v>0</v>
      </c>
      <c r="PIP1340" s="62">
        <f t="shared" si="2697"/>
        <v>0</v>
      </c>
      <c r="PIQ1340" s="62">
        <f t="shared" si="2697"/>
        <v>0</v>
      </c>
      <c r="PIR1340" s="62">
        <f t="shared" si="2697"/>
        <v>2000000</v>
      </c>
      <c r="PIS1340" s="62">
        <f t="shared" si="2697"/>
        <v>0</v>
      </c>
      <c r="PIT1340" s="62">
        <f t="shared" si="2697"/>
        <v>0</v>
      </c>
      <c r="PIU1340" s="62">
        <f t="shared" si="2697"/>
        <v>2000000</v>
      </c>
      <c r="PIV1340" s="62">
        <f t="shared" si="2697"/>
        <v>2000000</v>
      </c>
      <c r="PJB1340" s="62" t="s">
        <v>197</v>
      </c>
      <c r="PJC1340" s="62" t="s">
        <v>1294</v>
      </c>
      <c r="PJD1340" s="62">
        <f t="shared" ref="PJD1340:PJL1340" si="2698">PJD1334</f>
        <v>0</v>
      </c>
      <c r="PJE1340" s="62">
        <f t="shared" si="2698"/>
        <v>0</v>
      </c>
      <c r="PJF1340" s="62">
        <f t="shared" si="2698"/>
        <v>0</v>
      </c>
      <c r="PJG1340" s="62">
        <f t="shared" si="2698"/>
        <v>0</v>
      </c>
      <c r="PJH1340" s="62">
        <f t="shared" si="2698"/>
        <v>2000000</v>
      </c>
      <c r="PJI1340" s="62">
        <f t="shared" si="2698"/>
        <v>0</v>
      </c>
      <c r="PJJ1340" s="62">
        <f t="shared" si="2698"/>
        <v>0</v>
      </c>
      <c r="PJK1340" s="62">
        <f t="shared" si="2698"/>
        <v>2000000</v>
      </c>
      <c r="PJL1340" s="62">
        <f t="shared" si="2698"/>
        <v>2000000</v>
      </c>
      <c r="PJR1340" s="62" t="s">
        <v>197</v>
      </c>
      <c r="PJS1340" s="62" t="s">
        <v>1294</v>
      </c>
      <c r="PJT1340" s="62">
        <f t="shared" ref="PJT1340:PKB1340" si="2699">PJT1334</f>
        <v>0</v>
      </c>
      <c r="PJU1340" s="62">
        <f t="shared" si="2699"/>
        <v>0</v>
      </c>
      <c r="PJV1340" s="62">
        <f t="shared" si="2699"/>
        <v>0</v>
      </c>
      <c r="PJW1340" s="62">
        <f t="shared" si="2699"/>
        <v>0</v>
      </c>
      <c r="PJX1340" s="62">
        <f t="shared" si="2699"/>
        <v>2000000</v>
      </c>
      <c r="PJY1340" s="62">
        <f t="shared" si="2699"/>
        <v>0</v>
      </c>
      <c r="PJZ1340" s="62">
        <f t="shared" si="2699"/>
        <v>0</v>
      </c>
      <c r="PKA1340" s="62">
        <f t="shared" si="2699"/>
        <v>2000000</v>
      </c>
      <c r="PKB1340" s="62">
        <f t="shared" si="2699"/>
        <v>2000000</v>
      </c>
      <c r="PKH1340" s="62" t="s">
        <v>197</v>
      </c>
      <c r="PKI1340" s="62" t="s">
        <v>1294</v>
      </c>
      <c r="PKJ1340" s="62">
        <f t="shared" ref="PKJ1340:PKR1340" si="2700">PKJ1334</f>
        <v>0</v>
      </c>
      <c r="PKK1340" s="62">
        <f t="shared" si="2700"/>
        <v>0</v>
      </c>
      <c r="PKL1340" s="62">
        <f t="shared" si="2700"/>
        <v>0</v>
      </c>
      <c r="PKM1340" s="62">
        <f t="shared" si="2700"/>
        <v>0</v>
      </c>
      <c r="PKN1340" s="62">
        <f t="shared" si="2700"/>
        <v>2000000</v>
      </c>
      <c r="PKO1340" s="62">
        <f t="shared" si="2700"/>
        <v>0</v>
      </c>
      <c r="PKP1340" s="62">
        <f t="shared" si="2700"/>
        <v>0</v>
      </c>
      <c r="PKQ1340" s="62">
        <f t="shared" si="2700"/>
        <v>2000000</v>
      </c>
      <c r="PKR1340" s="62">
        <f t="shared" si="2700"/>
        <v>2000000</v>
      </c>
      <c r="PKX1340" s="62" t="s">
        <v>197</v>
      </c>
      <c r="PKY1340" s="62" t="s">
        <v>1294</v>
      </c>
      <c r="PKZ1340" s="62">
        <f t="shared" ref="PKZ1340:PLH1340" si="2701">PKZ1334</f>
        <v>0</v>
      </c>
      <c r="PLA1340" s="62">
        <f t="shared" si="2701"/>
        <v>0</v>
      </c>
      <c r="PLB1340" s="62">
        <f t="shared" si="2701"/>
        <v>0</v>
      </c>
      <c r="PLC1340" s="62">
        <f t="shared" si="2701"/>
        <v>0</v>
      </c>
      <c r="PLD1340" s="62">
        <f t="shared" si="2701"/>
        <v>2000000</v>
      </c>
      <c r="PLE1340" s="62">
        <f t="shared" si="2701"/>
        <v>0</v>
      </c>
      <c r="PLF1340" s="62">
        <f t="shared" si="2701"/>
        <v>0</v>
      </c>
      <c r="PLG1340" s="62">
        <f t="shared" si="2701"/>
        <v>2000000</v>
      </c>
      <c r="PLH1340" s="62">
        <f t="shared" si="2701"/>
        <v>2000000</v>
      </c>
      <c r="PLN1340" s="62" t="s">
        <v>197</v>
      </c>
      <c r="PLO1340" s="62" t="s">
        <v>1294</v>
      </c>
      <c r="PLP1340" s="62">
        <f t="shared" ref="PLP1340:PLX1340" si="2702">PLP1334</f>
        <v>0</v>
      </c>
      <c r="PLQ1340" s="62">
        <f t="shared" si="2702"/>
        <v>0</v>
      </c>
      <c r="PLR1340" s="62">
        <f t="shared" si="2702"/>
        <v>0</v>
      </c>
      <c r="PLS1340" s="62">
        <f t="shared" si="2702"/>
        <v>0</v>
      </c>
      <c r="PLT1340" s="62">
        <f t="shared" si="2702"/>
        <v>2000000</v>
      </c>
      <c r="PLU1340" s="62">
        <f t="shared" si="2702"/>
        <v>0</v>
      </c>
      <c r="PLV1340" s="62">
        <f t="shared" si="2702"/>
        <v>0</v>
      </c>
      <c r="PLW1340" s="62">
        <f t="shared" si="2702"/>
        <v>2000000</v>
      </c>
      <c r="PLX1340" s="62">
        <f t="shared" si="2702"/>
        <v>2000000</v>
      </c>
      <c r="PMD1340" s="62" t="s">
        <v>197</v>
      </c>
      <c r="PME1340" s="62" t="s">
        <v>1294</v>
      </c>
      <c r="PMF1340" s="62">
        <f t="shared" ref="PMF1340:PMN1340" si="2703">PMF1334</f>
        <v>0</v>
      </c>
      <c r="PMG1340" s="62">
        <f t="shared" si="2703"/>
        <v>0</v>
      </c>
      <c r="PMH1340" s="62">
        <f t="shared" si="2703"/>
        <v>0</v>
      </c>
      <c r="PMI1340" s="62">
        <f t="shared" si="2703"/>
        <v>0</v>
      </c>
      <c r="PMJ1340" s="62">
        <f t="shared" si="2703"/>
        <v>2000000</v>
      </c>
      <c r="PMK1340" s="62">
        <f t="shared" si="2703"/>
        <v>0</v>
      </c>
      <c r="PML1340" s="62">
        <f t="shared" si="2703"/>
        <v>0</v>
      </c>
      <c r="PMM1340" s="62">
        <f t="shared" si="2703"/>
        <v>2000000</v>
      </c>
      <c r="PMN1340" s="62">
        <f t="shared" si="2703"/>
        <v>2000000</v>
      </c>
      <c r="PMT1340" s="62" t="s">
        <v>197</v>
      </c>
      <c r="PMU1340" s="62" t="s">
        <v>1294</v>
      </c>
      <c r="PMV1340" s="62">
        <f t="shared" ref="PMV1340:PND1340" si="2704">PMV1334</f>
        <v>0</v>
      </c>
      <c r="PMW1340" s="62">
        <f t="shared" si="2704"/>
        <v>0</v>
      </c>
      <c r="PMX1340" s="62">
        <f t="shared" si="2704"/>
        <v>0</v>
      </c>
      <c r="PMY1340" s="62">
        <f t="shared" si="2704"/>
        <v>0</v>
      </c>
      <c r="PMZ1340" s="62">
        <f t="shared" si="2704"/>
        <v>2000000</v>
      </c>
      <c r="PNA1340" s="62">
        <f t="shared" si="2704"/>
        <v>0</v>
      </c>
      <c r="PNB1340" s="62">
        <f t="shared" si="2704"/>
        <v>0</v>
      </c>
      <c r="PNC1340" s="62">
        <f t="shared" si="2704"/>
        <v>2000000</v>
      </c>
      <c r="PND1340" s="62">
        <f t="shared" si="2704"/>
        <v>2000000</v>
      </c>
      <c r="PNJ1340" s="62" t="s">
        <v>197</v>
      </c>
      <c r="PNK1340" s="62" t="s">
        <v>1294</v>
      </c>
      <c r="PNL1340" s="62">
        <f t="shared" ref="PNL1340:PNT1340" si="2705">PNL1334</f>
        <v>0</v>
      </c>
      <c r="PNM1340" s="62">
        <f t="shared" si="2705"/>
        <v>0</v>
      </c>
      <c r="PNN1340" s="62">
        <f t="shared" si="2705"/>
        <v>0</v>
      </c>
      <c r="PNO1340" s="62">
        <f t="shared" si="2705"/>
        <v>0</v>
      </c>
      <c r="PNP1340" s="62">
        <f t="shared" si="2705"/>
        <v>2000000</v>
      </c>
      <c r="PNQ1340" s="62">
        <f t="shared" si="2705"/>
        <v>0</v>
      </c>
      <c r="PNR1340" s="62">
        <f t="shared" si="2705"/>
        <v>0</v>
      </c>
      <c r="PNS1340" s="62">
        <f t="shared" si="2705"/>
        <v>2000000</v>
      </c>
      <c r="PNT1340" s="62">
        <f t="shared" si="2705"/>
        <v>2000000</v>
      </c>
      <c r="PNZ1340" s="62" t="s">
        <v>197</v>
      </c>
      <c r="POA1340" s="62" t="s">
        <v>1294</v>
      </c>
      <c r="POB1340" s="62">
        <f t="shared" ref="POB1340:POJ1340" si="2706">POB1334</f>
        <v>0</v>
      </c>
      <c r="POC1340" s="62">
        <f t="shared" si="2706"/>
        <v>0</v>
      </c>
      <c r="POD1340" s="62">
        <f t="shared" si="2706"/>
        <v>0</v>
      </c>
      <c r="POE1340" s="62">
        <f t="shared" si="2706"/>
        <v>0</v>
      </c>
      <c r="POF1340" s="62">
        <f t="shared" si="2706"/>
        <v>2000000</v>
      </c>
      <c r="POG1340" s="62">
        <f t="shared" si="2706"/>
        <v>0</v>
      </c>
      <c r="POH1340" s="62">
        <f t="shared" si="2706"/>
        <v>0</v>
      </c>
      <c r="POI1340" s="62">
        <f t="shared" si="2706"/>
        <v>2000000</v>
      </c>
      <c r="POJ1340" s="62">
        <f t="shared" si="2706"/>
        <v>2000000</v>
      </c>
      <c r="POP1340" s="62" t="s">
        <v>197</v>
      </c>
      <c r="POQ1340" s="62" t="s">
        <v>1294</v>
      </c>
      <c r="POR1340" s="62">
        <f t="shared" ref="POR1340:POZ1340" si="2707">POR1334</f>
        <v>0</v>
      </c>
      <c r="POS1340" s="62">
        <f t="shared" si="2707"/>
        <v>0</v>
      </c>
      <c r="POT1340" s="62">
        <f t="shared" si="2707"/>
        <v>0</v>
      </c>
      <c r="POU1340" s="62">
        <f t="shared" si="2707"/>
        <v>0</v>
      </c>
      <c r="POV1340" s="62">
        <f t="shared" si="2707"/>
        <v>2000000</v>
      </c>
      <c r="POW1340" s="62">
        <f t="shared" si="2707"/>
        <v>0</v>
      </c>
      <c r="POX1340" s="62">
        <f t="shared" si="2707"/>
        <v>0</v>
      </c>
      <c r="POY1340" s="62">
        <f t="shared" si="2707"/>
        <v>2000000</v>
      </c>
      <c r="POZ1340" s="62">
        <f t="shared" si="2707"/>
        <v>2000000</v>
      </c>
      <c r="PPF1340" s="62" t="s">
        <v>197</v>
      </c>
      <c r="PPG1340" s="62" t="s">
        <v>1294</v>
      </c>
      <c r="PPH1340" s="62">
        <f t="shared" ref="PPH1340:PPP1340" si="2708">PPH1334</f>
        <v>0</v>
      </c>
      <c r="PPI1340" s="62">
        <f t="shared" si="2708"/>
        <v>0</v>
      </c>
      <c r="PPJ1340" s="62">
        <f t="shared" si="2708"/>
        <v>0</v>
      </c>
      <c r="PPK1340" s="62">
        <f t="shared" si="2708"/>
        <v>0</v>
      </c>
      <c r="PPL1340" s="62">
        <f t="shared" si="2708"/>
        <v>2000000</v>
      </c>
      <c r="PPM1340" s="62">
        <f t="shared" si="2708"/>
        <v>0</v>
      </c>
      <c r="PPN1340" s="62">
        <f t="shared" si="2708"/>
        <v>0</v>
      </c>
      <c r="PPO1340" s="62">
        <f t="shared" si="2708"/>
        <v>2000000</v>
      </c>
      <c r="PPP1340" s="62">
        <f t="shared" si="2708"/>
        <v>2000000</v>
      </c>
      <c r="PPV1340" s="62" t="s">
        <v>197</v>
      </c>
      <c r="PPW1340" s="62" t="s">
        <v>1294</v>
      </c>
      <c r="PPX1340" s="62">
        <f>PPX1334</f>
        <v>0</v>
      </c>
      <c r="PPY1340" s="62">
        <f>PPY1334</f>
        <v>0</v>
      </c>
      <c r="PPZ1340" s="62">
        <f>PPZ1334</f>
        <v>0</v>
      </c>
      <c r="PQA1340" s="62">
        <f>PQA1334</f>
        <v>0</v>
      </c>
      <c r="PQB1340" s="62">
        <f>PQB1334</f>
        <v>2000000</v>
      </c>
      <c r="PQC1340" s="62">
        <f>PQC1334</f>
        <v>0</v>
      </c>
      <c r="PQD1340" s="62">
        <f>PQD1334</f>
        <v>0</v>
      </c>
      <c r="PQE1340" s="62">
        <f>PQE1334</f>
        <v>2000000</v>
      </c>
      <c r="PQF1340" s="62">
        <f>PQF1334</f>
        <v>2000000</v>
      </c>
      <c r="PQL1340" s="62" t="s">
        <v>197</v>
      </c>
      <c r="PQM1340" s="62" t="s">
        <v>1294</v>
      </c>
      <c r="PQN1340" s="62">
        <f t="shared" ref="PQN1340:PQV1340" si="2709">PQN1334</f>
        <v>0</v>
      </c>
      <c r="PQO1340" s="62">
        <f t="shared" si="2709"/>
        <v>0</v>
      </c>
      <c r="PQP1340" s="62">
        <f t="shared" si="2709"/>
        <v>0</v>
      </c>
      <c r="PQQ1340" s="62">
        <f t="shared" si="2709"/>
        <v>0</v>
      </c>
      <c r="PQR1340" s="62">
        <f t="shared" si="2709"/>
        <v>2000000</v>
      </c>
      <c r="PQS1340" s="62">
        <f t="shared" si="2709"/>
        <v>0</v>
      </c>
      <c r="PQT1340" s="62">
        <f t="shared" si="2709"/>
        <v>0</v>
      </c>
      <c r="PQU1340" s="62">
        <f t="shared" si="2709"/>
        <v>2000000</v>
      </c>
      <c r="PQV1340" s="62">
        <f t="shared" si="2709"/>
        <v>2000000</v>
      </c>
      <c r="PRB1340" s="62" t="s">
        <v>197</v>
      </c>
      <c r="PRC1340" s="62" t="s">
        <v>1294</v>
      </c>
      <c r="PRD1340" s="62">
        <f t="shared" ref="PRD1340:PRL1340" si="2710">PRD1334</f>
        <v>0</v>
      </c>
      <c r="PRE1340" s="62">
        <f t="shared" si="2710"/>
        <v>0</v>
      </c>
      <c r="PRF1340" s="62">
        <f t="shared" si="2710"/>
        <v>0</v>
      </c>
      <c r="PRG1340" s="62">
        <f t="shared" si="2710"/>
        <v>0</v>
      </c>
      <c r="PRH1340" s="62">
        <f t="shared" si="2710"/>
        <v>2000000</v>
      </c>
      <c r="PRI1340" s="62">
        <f t="shared" si="2710"/>
        <v>0</v>
      </c>
      <c r="PRJ1340" s="62">
        <f t="shared" si="2710"/>
        <v>0</v>
      </c>
      <c r="PRK1340" s="62">
        <f t="shared" si="2710"/>
        <v>2000000</v>
      </c>
      <c r="PRL1340" s="62">
        <f t="shared" si="2710"/>
        <v>2000000</v>
      </c>
      <c r="PRR1340" s="62" t="s">
        <v>197</v>
      </c>
      <c r="PRS1340" s="62" t="s">
        <v>1294</v>
      </c>
      <c r="PRT1340" s="62">
        <f t="shared" ref="PRT1340:PSB1340" si="2711">PRT1334</f>
        <v>0</v>
      </c>
      <c r="PRU1340" s="62">
        <f t="shared" si="2711"/>
        <v>0</v>
      </c>
      <c r="PRV1340" s="62">
        <f t="shared" si="2711"/>
        <v>0</v>
      </c>
      <c r="PRW1340" s="62">
        <f t="shared" si="2711"/>
        <v>0</v>
      </c>
      <c r="PRX1340" s="62">
        <f t="shared" si="2711"/>
        <v>2000000</v>
      </c>
      <c r="PRY1340" s="62">
        <f t="shared" si="2711"/>
        <v>0</v>
      </c>
      <c r="PRZ1340" s="62">
        <f t="shared" si="2711"/>
        <v>0</v>
      </c>
      <c r="PSA1340" s="62">
        <f t="shared" si="2711"/>
        <v>2000000</v>
      </c>
      <c r="PSB1340" s="62">
        <f t="shared" si="2711"/>
        <v>2000000</v>
      </c>
      <c r="PSH1340" s="62" t="s">
        <v>197</v>
      </c>
      <c r="PSI1340" s="62" t="s">
        <v>1294</v>
      </c>
      <c r="PSJ1340" s="62">
        <f t="shared" ref="PSJ1340:PSR1340" si="2712">PSJ1334</f>
        <v>0</v>
      </c>
      <c r="PSK1340" s="62">
        <f t="shared" si="2712"/>
        <v>0</v>
      </c>
      <c r="PSL1340" s="62">
        <f t="shared" si="2712"/>
        <v>0</v>
      </c>
      <c r="PSM1340" s="62">
        <f t="shared" si="2712"/>
        <v>0</v>
      </c>
      <c r="PSN1340" s="62">
        <f t="shared" si="2712"/>
        <v>2000000</v>
      </c>
      <c r="PSO1340" s="62">
        <f t="shared" si="2712"/>
        <v>0</v>
      </c>
      <c r="PSP1340" s="62">
        <f t="shared" si="2712"/>
        <v>0</v>
      </c>
      <c r="PSQ1340" s="62">
        <f t="shared" si="2712"/>
        <v>2000000</v>
      </c>
      <c r="PSR1340" s="62">
        <f t="shared" si="2712"/>
        <v>2000000</v>
      </c>
      <c r="PSX1340" s="62" t="s">
        <v>197</v>
      </c>
      <c r="PSY1340" s="62" t="s">
        <v>1294</v>
      </c>
      <c r="PSZ1340" s="62">
        <f t="shared" ref="PSZ1340:PTH1340" si="2713">PSZ1334</f>
        <v>0</v>
      </c>
      <c r="PTA1340" s="62">
        <f t="shared" si="2713"/>
        <v>0</v>
      </c>
      <c r="PTB1340" s="62">
        <f t="shared" si="2713"/>
        <v>0</v>
      </c>
      <c r="PTC1340" s="62">
        <f t="shared" si="2713"/>
        <v>0</v>
      </c>
      <c r="PTD1340" s="62">
        <f t="shared" si="2713"/>
        <v>2000000</v>
      </c>
      <c r="PTE1340" s="62">
        <f t="shared" si="2713"/>
        <v>0</v>
      </c>
      <c r="PTF1340" s="62">
        <f t="shared" si="2713"/>
        <v>0</v>
      </c>
      <c r="PTG1340" s="62">
        <f t="shared" si="2713"/>
        <v>2000000</v>
      </c>
      <c r="PTH1340" s="62">
        <f t="shared" si="2713"/>
        <v>2000000</v>
      </c>
      <c r="PTN1340" s="62" t="s">
        <v>197</v>
      </c>
      <c r="PTO1340" s="62" t="s">
        <v>1294</v>
      </c>
      <c r="PTP1340" s="62">
        <f t="shared" ref="PTP1340:PTX1340" si="2714">PTP1334</f>
        <v>0</v>
      </c>
      <c r="PTQ1340" s="62">
        <f t="shared" si="2714"/>
        <v>0</v>
      </c>
      <c r="PTR1340" s="62">
        <f t="shared" si="2714"/>
        <v>0</v>
      </c>
      <c r="PTS1340" s="62">
        <f t="shared" si="2714"/>
        <v>0</v>
      </c>
      <c r="PTT1340" s="62">
        <f t="shared" si="2714"/>
        <v>2000000</v>
      </c>
      <c r="PTU1340" s="62">
        <f t="shared" si="2714"/>
        <v>0</v>
      </c>
      <c r="PTV1340" s="62">
        <f t="shared" si="2714"/>
        <v>0</v>
      </c>
      <c r="PTW1340" s="62">
        <f t="shared" si="2714"/>
        <v>2000000</v>
      </c>
      <c r="PTX1340" s="62">
        <f t="shared" si="2714"/>
        <v>2000000</v>
      </c>
      <c r="PUD1340" s="62" t="s">
        <v>197</v>
      </c>
      <c r="PUE1340" s="62" t="s">
        <v>1294</v>
      </c>
      <c r="PUF1340" s="62">
        <f t="shared" ref="PUF1340:PUN1340" si="2715">PUF1334</f>
        <v>0</v>
      </c>
      <c r="PUG1340" s="62">
        <f t="shared" si="2715"/>
        <v>0</v>
      </c>
      <c r="PUH1340" s="62">
        <f t="shared" si="2715"/>
        <v>0</v>
      </c>
      <c r="PUI1340" s="62">
        <f t="shared" si="2715"/>
        <v>0</v>
      </c>
      <c r="PUJ1340" s="62">
        <f t="shared" si="2715"/>
        <v>2000000</v>
      </c>
      <c r="PUK1340" s="62">
        <f t="shared" si="2715"/>
        <v>0</v>
      </c>
      <c r="PUL1340" s="62">
        <f t="shared" si="2715"/>
        <v>0</v>
      </c>
      <c r="PUM1340" s="62">
        <f t="shared" si="2715"/>
        <v>2000000</v>
      </c>
      <c r="PUN1340" s="62">
        <f t="shared" si="2715"/>
        <v>2000000</v>
      </c>
      <c r="PUT1340" s="62" t="s">
        <v>197</v>
      </c>
      <c r="PUU1340" s="62" t="s">
        <v>1294</v>
      </c>
      <c r="PUV1340" s="62">
        <f t="shared" ref="PUV1340:PVD1340" si="2716">PUV1334</f>
        <v>0</v>
      </c>
      <c r="PUW1340" s="62">
        <f t="shared" si="2716"/>
        <v>0</v>
      </c>
      <c r="PUX1340" s="62">
        <f t="shared" si="2716"/>
        <v>0</v>
      </c>
      <c r="PUY1340" s="62">
        <f t="shared" si="2716"/>
        <v>0</v>
      </c>
      <c r="PUZ1340" s="62">
        <f t="shared" si="2716"/>
        <v>2000000</v>
      </c>
      <c r="PVA1340" s="62">
        <f t="shared" si="2716"/>
        <v>0</v>
      </c>
      <c r="PVB1340" s="62">
        <f t="shared" si="2716"/>
        <v>0</v>
      </c>
      <c r="PVC1340" s="62">
        <f t="shared" si="2716"/>
        <v>2000000</v>
      </c>
      <c r="PVD1340" s="62">
        <f t="shared" si="2716"/>
        <v>2000000</v>
      </c>
      <c r="PVJ1340" s="62" t="s">
        <v>197</v>
      </c>
      <c r="PVK1340" s="62" t="s">
        <v>1294</v>
      </c>
      <c r="PVL1340" s="62">
        <f t="shared" ref="PVL1340:PVT1340" si="2717">PVL1334</f>
        <v>0</v>
      </c>
      <c r="PVM1340" s="62">
        <f t="shared" si="2717"/>
        <v>0</v>
      </c>
      <c r="PVN1340" s="62">
        <f t="shared" si="2717"/>
        <v>0</v>
      </c>
      <c r="PVO1340" s="62">
        <f t="shared" si="2717"/>
        <v>0</v>
      </c>
      <c r="PVP1340" s="62">
        <f t="shared" si="2717"/>
        <v>2000000</v>
      </c>
      <c r="PVQ1340" s="62">
        <f t="shared" si="2717"/>
        <v>0</v>
      </c>
      <c r="PVR1340" s="62">
        <f t="shared" si="2717"/>
        <v>0</v>
      </c>
      <c r="PVS1340" s="62">
        <f t="shared" si="2717"/>
        <v>2000000</v>
      </c>
      <c r="PVT1340" s="62">
        <f t="shared" si="2717"/>
        <v>2000000</v>
      </c>
      <c r="PVZ1340" s="62" t="s">
        <v>197</v>
      </c>
      <c r="PWA1340" s="62" t="s">
        <v>1294</v>
      </c>
      <c r="PWB1340" s="62">
        <f t="shared" ref="PWB1340:PWJ1340" si="2718">PWB1334</f>
        <v>0</v>
      </c>
      <c r="PWC1340" s="62">
        <f t="shared" si="2718"/>
        <v>0</v>
      </c>
      <c r="PWD1340" s="62">
        <f t="shared" si="2718"/>
        <v>0</v>
      </c>
      <c r="PWE1340" s="62">
        <f t="shared" si="2718"/>
        <v>0</v>
      </c>
      <c r="PWF1340" s="62">
        <f t="shared" si="2718"/>
        <v>2000000</v>
      </c>
      <c r="PWG1340" s="62">
        <f t="shared" si="2718"/>
        <v>0</v>
      </c>
      <c r="PWH1340" s="62">
        <f t="shared" si="2718"/>
        <v>0</v>
      </c>
      <c r="PWI1340" s="62">
        <f t="shared" si="2718"/>
        <v>2000000</v>
      </c>
      <c r="PWJ1340" s="62">
        <f t="shared" si="2718"/>
        <v>2000000</v>
      </c>
      <c r="PWP1340" s="62" t="s">
        <v>197</v>
      </c>
      <c r="PWQ1340" s="62" t="s">
        <v>1294</v>
      </c>
      <c r="PWR1340" s="62">
        <f t="shared" ref="PWR1340:PWZ1340" si="2719">PWR1334</f>
        <v>0</v>
      </c>
      <c r="PWS1340" s="62">
        <f t="shared" si="2719"/>
        <v>0</v>
      </c>
      <c r="PWT1340" s="62">
        <f t="shared" si="2719"/>
        <v>0</v>
      </c>
      <c r="PWU1340" s="62">
        <f t="shared" si="2719"/>
        <v>0</v>
      </c>
      <c r="PWV1340" s="62">
        <f t="shared" si="2719"/>
        <v>2000000</v>
      </c>
      <c r="PWW1340" s="62">
        <f t="shared" si="2719"/>
        <v>0</v>
      </c>
      <c r="PWX1340" s="62">
        <f t="shared" si="2719"/>
        <v>0</v>
      </c>
      <c r="PWY1340" s="62">
        <f t="shared" si="2719"/>
        <v>2000000</v>
      </c>
      <c r="PWZ1340" s="62">
        <f t="shared" si="2719"/>
        <v>2000000</v>
      </c>
      <c r="PXF1340" s="62" t="s">
        <v>197</v>
      </c>
      <c r="PXG1340" s="62" t="s">
        <v>1294</v>
      </c>
      <c r="PXH1340" s="62">
        <f t="shared" ref="PXH1340:PXP1340" si="2720">PXH1334</f>
        <v>0</v>
      </c>
      <c r="PXI1340" s="62">
        <f t="shared" si="2720"/>
        <v>0</v>
      </c>
      <c r="PXJ1340" s="62">
        <f t="shared" si="2720"/>
        <v>0</v>
      </c>
      <c r="PXK1340" s="62">
        <f t="shared" si="2720"/>
        <v>0</v>
      </c>
      <c r="PXL1340" s="62">
        <f t="shared" si="2720"/>
        <v>2000000</v>
      </c>
      <c r="PXM1340" s="62">
        <f t="shared" si="2720"/>
        <v>0</v>
      </c>
      <c r="PXN1340" s="62">
        <f t="shared" si="2720"/>
        <v>0</v>
      </c>
      <c r="PXO1340" s="62">
        <f t="shared" si="2720"/>
        <v>2000000</v>
      </c>
      <c r="PXP1340" s="62">
        <f t="shared" si="2720"/>
        <v>2000000</v>
      </c>
      <c r="PXV1340" s="62" t="s">
        <v>197</v>
      </c>
      <c r="PXW1340" s="62" t="s">
        <v>1294</v>
      </c>
      <c r="PXX1340" s="62">
        <f t="shared" ref="PXX1340:PYF1340" si="2721">PXX1334</f>
        <v>0</v>
      </c>
      <c r="PXY1340" s="62">
        <f t="shared" si="2721"/>
        <v>0</v>
      </c>
      <c r="PXZ1340" s="62">
        <f t="shared" si="2721"/>
        <v>0</v>
      </c>
      <c r="PYA1340" s="62">
        <f t="shared" si="2721"/>
        <v>0</v>
      </c>
      <c r="PYB1340" s="62">
        <f t="shared" si="2721"/>
        <v>2000000</v>
      </c>
      <c r="PYC1340" s="62">
        <f t="shared" si="2721"/>
        <v>0</v>
      </c>
      <c r="PYD1340" s="62">
        <f t="shared" si="2721"/>
        <v>0</v>
      </c>
      <c r="PYE1340" s="62">
        <f t="shared" si="2721"/>
        <v>2000000</v>
      </c>
      <c r="PYF1340" s="62">
        <f t="shared" si="2721"/>
        <v>2000000</v>
      </c>
      <c r="PYL1340" s="62" t="s">
        <v>197</v>
      </c>
      <c r="PYM1340" s="62" t="s">
        <v>1294</v>
      </c>
      <c r="PYN1340" s="62">
        <f t="shared" ref="PYN1340:PYV1340" si="2722">PYN1334</f>
        <v>0</v>
      </c>
      <c r="PYO1340" s="62">
        <f t="shared" si="2722"/>
        <v>0</v>
      </c>
      <c r="PYP1340" s="62">
        <f t="shared" si="2722"/>
        <v>0</v>
      </c>
      <c r="PYQ1340" s="62">
        <f t="shared" si="2722"/>
        <v>0</v>
      </c>
      <c r="PYR1340" s="62">
        <f t="shared" si="2722"/>
        <v>2000000</v>
      </c>
      <c r="PYS1340" s="62">
        <f t="shared" si="2722"/>
        <v>0</v>
      </c>
      <c r="PYT1340" s="62">
        <f t="shared" si="2722"/>
        <v>0</v>
      </c>
      <c r="PYU1340" s="62">
        <f t="shared" si="2722"/>
        <v>2000000</v>
      </c>
      <c r="PYV1340" s="62">
        <f t="shared" si="2722"/>
        <v>2000000</v>
      </c>
      <c r="PZB1340" s="62" t="s">
        <v>197</v>
      </c>
      <c r="PZC1340" s="62" t="s">
        <v>1294</v>
      </c>
      <c r="PZD1340" s="62">
        <f t="shared" ref="PZD1340:PZL1340" si="2723">PZD1334</f>
        <v>0</v>
      </c>
      <c r="PZE1340" s="62">
        <f t="shared" si="2723"/>
        <v>0</v>
      </c>
      <c r="PZF1340" s="62">
        <f t="shared" si="2723"/>
        <v>0</v>
      </c>
      <c r="PZG1340" s="62">
        <f t="shared" si="2723"/>
        <v>0</v>
      </c>
      <c r="PZH1340" s="62">
        <f t="shared" si="2723"/>
        <v>2000000</v>
      </c>
      <c r="PZI1340" s="62">
        <f t="shared" si="2723"/>
        <v>0</v>
      </c>
      <c r="PZJ1340" s="62">
        <f t="shared" si="2723"/>
        <v>0</v>
      </c>
      <c r="PZK1340" s="62">
        <f t="shared" si="2723"/>
        <v>2000000</v>
      </c>
      <c r="PZL1340" s="62">
        <f t="shared" si="2723"/>
        <v>2000000</v>
      </c>
      <c r="PZR1340" s="62" t="s">
        <v>197</v>
      </c>
      <c r="PZS1340" s="62" t="s">
        <v>1294</v>
      </c>
      <c r="PZT1340" s="62">
        <f t="shared" ref="PZT1340:QAB1340" si="2724">PZT1334</f>
        <v>0</v>
      </c>
      <c r="PZU1340" s="62">
        <f t="shared" si="2724"/>
        <v>0</v>
      </c>
      <c r="PZV1340" s="62">
        <f t="shared" si="2724"/>
        <v>0</v>
      </c>
      <c r="PZW1340" s="62">
        <f t="shared" si="2724"/>
        <v>0</v>
      </c>
      <c r="PZX1340" s="62">
        <f t="shared" si="2724"/>
        <v>2000000</v>
      </c>
      <c r="PZY1340" s="62">
        <f t="shared" si="2724"/>
        <v>0</v>
      </c>
      <c r="PZZ1340" s="62">
        <f t="shared" si="2724"/>
        <v>0</v>
      </c>
      <c r="QAA1340" s="62">
        <f t="shared" si="2724"/>
        <v>2000000</v>
      </c>
      <c r="QAB1340" s="62">
        <f t="shared" si="2724"/>
        <v>2000000</v>
      </c>
      <c r="QAH1340" s="62" t="s">
        <v>197</v>
      </c>
      <c r="QAI1340" s="62" t="s">
        <v>1294</v>
      </c>
      <c r="QAJ1340" s="62">
        <f t="shared" ref="QAJ1340:QAR1340" si="2725">QAJ1334</f>
        <v>0</v>
      </c>
      <c r="QAK1340" s="62">
        <f t="shared" si="2725"/>
        <v>0</v>
      </c>
      <c r="QAL1340" s="62">
        <f t="shared" si="2725"/>
        <v>0</v>
      </c>
      <c r="QAM1340" s="62">
        <f t="shared" si="2725"/>
        <v>0</v>
      </c>
      <c r="QAN1340" s="62">
        <f t="shared" si="2725"/>
        <v>2000000</v>
      </c>
      <c r="QAO1340" s="62">
        <f t="shared" si="2725"/>
        <v>0</v>
      </c>
      <c r="QAP1340" s="62">
        <f t="shared" si="2725"/>
        <v>0</v>
      </c>
      <c r="QAQ1340" s="62">
        <f t="shared" si="2725"/>
        <v>2000000</v>
      </c>
      <c r="QAR1340" s="62">
        <f t="shared" si="2725"/>
        <v>2000000</v>
      </c>
      <c r="QAX1340" s="62" t="s">
        <v>197</v>
      </c>
      <c r="QAY1340" s="62" t="s">
        <v>1294</v>
      </c>
      <c r="QAZ1340" s="62">
        <f t="shared" ref="QAZ1340:QBH1340" si="2726">QAZ1334</f>
        <v>0</v>
      </c>
      <c r="QBA1340" s="62">
        <f t="shared" si="2726"/>
        <v>0</v>
      </c>
      <c r="QBB1340" s="62">
        <f t="shared" si="2726"/>
        <v>0</v>
      </c>
      <c r="QBC1340" s="62">
        <f t="shared" si="2726"/>
        <v>0</v>
      </c>
      <c r="QBD1340" s="62">
        <f t="shared" si="2726"/>
        <v>2000000</v>
      </c>
      <c r="QBE1340" s="62">
        <f t="shared" si="2726"/>
        <v>0</v>
      </c>
      <c r="QBF1340" s="62">
        <f t="shared" si="2726"/>
        <v>0</v>
      </c>
      <c r="QBG1340" s="62">
        <f t="shared" si="2726"/>
        <v>2000000</v>
      </c>
      <c r="QBH1340" s="62">
        <f t="shared" si="2726"/>
        <v>2000000</v>
      </c>
      <c r="QBN1340" s="62" t="s">
        <v>197</v>
      </c>
      <c r="QBO1340" s="62" t="s">
        <v>1294</v>
      </c>
      <c r="QBP1340" s="62">
        <f t="shared" ref="QBP1340:QBX1340" si="2727">QBP1334</f>
        <v>0</v>
      </c>
      <c r="QBQ1340" s="62">
        <f t="shared" si="2727"/>
        <v>0</v>
      </c>
      <c r="QBR1340" s="62">
        <f t="shared" si="2727"/>
        <v>0</v>
      </c>
      <c r="QBS1340" s="62">
        <f t="shared" si="2727"/>
        <v>0</v>
      </c>
      <c r="QBT1340" s="62">
        <f t="shared" si="2727"/>
        <v>2000000</v>
      </c>
      <c r="QBU1340" s="62">
        <f t="shared" si="2727"/>
        <v>0</v>
      </c>
      <c r="QBV1340" s="62">
        <f t="shared" si="2727"/>
        <v>0</v>
      </c>
      <c r="QBW1340" s="62">
        <f t="shared" si="2727"/>
        <v>2000000</v>
      </c>
      <c r="QBX1340" s="62">
        <f t="shared" si="2727"/>
        <v>2000000</v>
      </c>
      <c r="QCD1340" s="62" t="s">
        <v>197</v>
      </c>
      <c r="QCE1340" s="62" t="s">
        <v>1294</v>
      </c>
      <c r="QCF1340" s="62">
        <f t="shared" ref="QCF1340:QCN1340" si="2728">QCF1334</f>
        <v>0</v>
      </c>
      <c r="QCG1340" s="62">
        <f t="shared" si="2728"/>
        <v>0</v>
      </c>
      <c r="QCH1340" s="62">
        <f t="shared" si="2728"/>
        <v>0</v>
      </c>
      <c r="QCI1340" s="62">
        <f t="shared" si="2728"/>
        <v>0</v>
      </c>
      <c r="QCJ1340" s="62">
        <f t="shared" si="2728"/>
        <v>2000000</v>
      </c>
      <c r="QCK1340" s="62">
        <f t="shared" si="2728"/>
        <v>0</v>
      </c>
      <c r="QCL1340" s="62">
        <f t="shared" si="2728"/>
        <v>0</v>
      </c>
      <c r="QCM1340" s="62">
        <f t="shared" si="2728"/>
        <v>2000000</v>
      </c>
      <c r="QCN1340" s="62">
        <f t="shared" si="2728"/>
        <v>2000000</v>
      </c>
      <c r="QCT1340" s="62" t="s">
        <v>197</v>
      </c>
      <c r="QCU1340" s="62" t="s">
        <v>1294</v>
      </c>
      <c r="QCV1340" s="62">
        <f t="shared" ref="QCV1340:QDD1340" si="2729">QCV1334</f>
        <v>0</v>
      </c>
      <c r="QCW1340" s="62">
        <f t="shared" si="2729"/>
        <v>0</v>
      </c>
      <c r="QCX1340" s="62">
        <f t="shared" si="2729"/>
        <v>0</v>
      </c>
      <c r="QCY1340" s="62">
        <f t="shared" si="2729"/>
        <v>0</v>
      </c>
      <c r="QCZ1340" s="62">
        <f t="shared" si="2729"/>
        <v>2000000</v>
      </c>
      <c r="QDA1340" s="62">
        <f t="shared" si="2729"/>
        <v>0</v>
      </c>
      <c r="QDB1340" s="62">
        <f t="shared" si="2729"/>
        <v>0</v>
      </c>
      <c r="QDC1340" s="62">
        <f t="shared" si="2729"/>
        <v>2000000</v>
      </c>
      <c r="QDD1340" s="62">
        <f t="shared" si="2729"/>
        <v>2000000</v>
      </c>
      <c r="QDJ1340" s="62" t="s">
        <v>197</v>
      </c>
      <c r="QDK1340" s="62" t="s">
        <v>1294</v>
      </c>
      <c r="QDL1340" s="62">
        <f t="shared" ref="QDL1340:QDT1340" si="2730">QDL1334</f>
        <v>0</v>
      </c>
      <c r="QDM1340" s="62">
        <f t="shared" si="2730"/>
        <v>0</v>
      </c>
      <c r="QDN1340" s="62">
        <f t="shared" si="2730"/>
        <v>0</v>
      </c>
      <c r="QDO1340" s="62">
        <f t="shared" si="2730"/>
        <v>0</v>
      </c>
      <c r="QDP1340" s="62">
        <f t="shared" si="2730"/>
        <v>2000000</v>
      </c>
      <c r="QDQ1340" s="62">
        <f t="shared" si="2730"/>
        <v>0</v>
      </c>
      <c r="QDR1340" s="62">
        <f t="shared" si="2730"/>
        <v>0</v>
      </c>
      <c r="QDS1340" s="62">
        <f t="shared" si="2730"/>
        <v>2000000</v>
      </c>
      <c r="QDT1340" s="62">
        <f t="shared" si="2730"/>
        <v>2000000</v>
      </c>
      <c r="QDZ1340" s="62" t="s">
        <v>197</v>
      </c>
      <c r="QEA1340" s="62" t="s">
        <v>1294</v>
      </c>
      <c r="QEB1340" s="62">
        <f t="shared" ref="QEB1340:QEJ1340" si="2731">QEB1334</f>
        <v>0</v>
      </c>
      <c r="QEC1340" s="62">
        <f t="shared" si="2731"/>
        <v>0</v>
      </c>
      <c r="QED1340" s="62">
        <f t="shared" si="2731"/>
        <v>0</v>
      </c>
      <c r="QEE1340" s="62">
        <f t="shared" si="2731"/>
        <v>0</v>
      </c>
      <c r="QEF1340" s="62">
        <f t="shared" si="2731"/>
        <v>2000000</v>
      </c>
      <c r="QEG1340" s="62">
        <f t="shared" si="2731"/>
        <v>0</v>
      </c>
      <c r="QEH1340" s="62">
        <f t="shared" si="2731"/>
        <v>0</v>
      </c>
      <c r="QEI1340" s="62">
        <f t="shared" si="2731"/>
        <v>2000000</v>
      </c>
      <c r="QEJ1340" s="62">
        <f t="shared" si="2731"/>
        <v>2000000</v>
      </c>
      <c r="QEP1340" s="62" t="s">
        <v>197</v>
      </c>
      <c r="QEQ1340" s="62" t="s">
        <v>1294</v>
      </c>
      <c r="QER1340" s="62">
        <f t="shared" ref="QER1340:QEZ1340" si="2732">QER1334</f>
        <v>0</v>
      </c>
      <c r="QES1340" s="62">
        <f t="shared" si="2732"/>
        <v>0</v>
      </c>
      <c r="QET1340" s="62">
        <f t="shared" si="2732"/>
        <v>0</v>
      </c>
      <c r="QEU1340" s="62">
        <f t="shared" si="2732"/>
        <v>0</v>
      </c>
      <c r="QEV1340" s="62">
        <f t="shared" si="2732"/>
        <v>2000000</v>
      </c>
      <c r="QEW1340" s="62">
        <f t="shared" si="2732"/>
        <v>0</v>
      </c>
      <c r="QEX1340" s="62">
        <f t="shared" si="2732"/>
        <v>0</v>
      </c>
      <c r="QEY1340" s="62">
        <f t="shared" si="2732"/>
        <v>2000000</v>
      </c>
      <c r="QEZ1340" s="62">
        <f t="shared" si="2732"/>
        <v>2000000</v>
      </c>
      <c r="QFF1340" s="62" t="s">
        <v>197</v>
      </c>
      <c r="QFG1340" s="62" t="s">
        <v>1294</v>
      </c>
      <c r="QFH1340" s="62">
        <f t="shared" ref="QFH1340:QFP1340" si="2733">QFH1334</f>
        <v>0</v>
      </c>
      <c r="QFI1340" s="62">
        <f t="shared" si="2733"/>
        <v>0</v>
      </c>
      <c r="QFJ1340" s="62">
        <f t="shared" si="2733"/>
        <v>0</v>
      </c>
      <c r="QFK1340" s="62">
        <f t="shared" si="2733"/>
        <v>0</v>
      </c>
      <c r="QFL1340" s="62">
        <f t="shared" si="2733"/>
        <v>2000000</v>
      </c>
      <c r="QFM1340" s="62">
        <f t="shared" si="2733"/>
        <v>0</v>
      </c>
      <c r="QFN1340" s="62">
        <f t="shared" si="2733"/>
        <v>0</v>
      </c>
      <c r="QFO1340" s="62">
        <f t="shared" si="2733"/>
        <v>2000000</v>
      </c>
      <c r="QFP1340" s="62">
        <f t="shared" si="2733"/>
        <v>2000000</v>
      </c>
      <c r="QFV1340" s="62" t="s">
        <v>197</v>
      </c>
      <c r="QFW1340" s="62" t="s">
        <v>1294</v>
      </c>
      <c r="QFX1340" s="62">
        <f t="shared" ref="QFX1340:QGF1340" si="2734">QFX1334</f>
        <v>0</v>
      </c>
      <c r="QFY1340" s="62">
        <f t="shared" si="2734"/>
        <v>0</v>
      </c>
      <c r="QFZ1340" s="62">
        <f t="shared" si="2734"/>
        <v>0</v>
      </c>
      <c r="QGA1340" s="62">
        <f t="shared" si="2734"/>
        <v>0</v>
      </c>
      <c r="QGB1340" s="62">
        <f t="shared" si="2734"/>
        <v>2000000</v>
      </c>
      <c r="QGC1340" s="62">
        <f t="shared" si="2734"/>
        <v>0</v>
      </c>
      <c r="QGD1340" s="62">
        <f t="shared" si="2734"/>
        <v>0</v>
      </c>
      <c r="QGE1340" s="62">
        <f t="shared" si="2734"/>
        <v>2000000</v>
      </c>
      <c r="QGF1340" s="62">
        <f t="shared" si="2734"/>
        <v>2000000</v>
      </c>
      <c r="QGL1340" s="62" t="s">
        <v>197</v>
      </c>
      <c r="QGM1340" s="62" t="s">
        <v>1294</v>
      </c>
      <c r="QGN1340" s="62">
        <f t="shared" ref="QGN1340:QGV1340" si="2735">QGN1334</f>
        <v>0</v>
      </c>
      <c r="QGO1340" s="62">
        <f t="shared" si="2735"/>
        <v>0</v>
      </c>
      <c r="QGP1340" s="62">
        <f t="shared" si="2735"/>
        <v>0</v>
      </c>
      <c r="QGQ1340" s="62">
        <f t="shared" si="2735"/>
        <v>0</v>
      </c>
      <c r="QGR1340" s="62">
        <f t="shared" si="2735"/>
        <v>2000000</v>
      </c>
      <c r="QGS1340" s="62">
        <f t="shared" si="2735"/>
        <v>0</v>
      </c>
      <c r="QGT1340" s="62">
        <f t="shared" si="2735"/>
        <v>0</v>
      </c>
      <c r="QGU1340" s="62">
        <f t="shared" si="2735"/>
        <v>2000000</v>
      </c>
      <c r="QGV1340" s="62">
        <f t="shared" si="2735"/>
        <v>2000000</v>
      </c>
      <c r="QHB1340" s="62" t="s">
        <v>197</v>
      </c>
      <c r="QHC1340" s="62" t="s">
        <v>1294</v>
      </c>
      <c r="QHD1340" s="62">
        <f t="shared" ref="QHD1340:QHL1340" si="2736">QHD1334</f>
        <v>0</v>
      </c>
      <c r="QHE1340" s="62">
        <f t="shared" si="2736"/>
        <v>0</v>
      </c>
      <c r="QHF1340" s="62">
        <f t="shared" si="2736"/>
        <v>0</v>
      </c>
      <c r="QHG1340" s="62">
        <f t="shared" si="2736"/>
        <v>0</v>
      </c>
      <c r="QHH1340" s="62">
        <f t="shared" si="2736"/>
        <v>2000000</v>
      </c>
      <c r="QHI1340" s="62">
        <f t="shared" si="2736"/>
        <v>0</v>
      </c>
      <c r="QHJ1340" s="62">
        <f t="shared" si="2736"/>
        <v>0</v>
      </c>
      <c r="QHK1340" s="62">
        <f t="shared" si="2736"/>
        <v>2000000</v>
      </c>
      <c r="QHL1340" s="62">
        <f t="shared" si="2736"/>
        <v>2000000</v>
      </c>
      <c r="QHR1340" s="62" t="s">
        <v>197</v>
      </c>
      <c r="QHS1340" s="62" t="s">
        <v>1294</v>
      </c>
      <c r="QHT1340" s="62">
        <f t="shared" ref="QHT1340:QIB1340" si="2737">QHT1334</f>
        <v>0</v>
      </c>
      <c r="QHU1340" s="62">
        <f t="shared" si="2737"/>
        <v>0</v>
      </c>
      <c r="QHV1340" s="62">
        <f t="shared" si="2737"/>
        <v>0</v>
      </c>
      <c r="QHW1340" s="62">
        <f t="shared" si="2737"/>
        <v>0</v>
      </c>
      <c r="QHX1340" s="62">
        <f t="shared" si="2737"/>
        <v>2000000</v>
      </c>
      <c r="QHY1340" s="62">
        <f t="shared" si="2737"/>
        <v>0</v>
      </c>
      <c r="QHZ1340" s="62">
        <f t="shared" si="2737"/>
        <v>0</v>
      </c>
      <c r="QIA1340" s="62">
        <f t="shared" si="2737"/>
        <v>2000000</v>
      </c>
      <c r="QIB1340" s="62">
        <f t="shared" si="2737"/>
        <v>2000000</v>
      </c>
      <c r="QIH1340" s="62" t="s">
        <v>197</v>
      </c>
      <c r="QII1340" s="62" t="s">
        <v>1294</v>
      </c>
      <c r="QIJ1340" s="62">
        <f t="shared" ref="QIJ1340:QIR1340" si="2738">QIJ1334</f>
        <v>0</v>
      </c>
      <c r="QIK1340" s="62">
        <f t="shared" si="2738"/>
        <v>0</v>
      </c>
      <c r="QIL1340" s="62">
        <f t="shared" si="2738"/>
        <v>0</v>
      </c>
      <c r="QIM1340" s="62">
        <f t="shared" si="2738"/>
        <v>0</v>
      </c>
      <c r="QIN1340" s="62">
        <f t="shared" si="2738"/>
        <v>2000000</v>
      </c>
      <c r="QIO1340" s="62">
        <f t="shared" si="2738"/>
        <v>0</v>
      </c>
      <c r="QIP1340" s="62">
        <f t="shared" si="2738"/>
        <v>0</v>
      </c>
      <c r="QIQ1340" s="62">
        <f t="shared" si="2738"/>
        <v>2000000</v>
      </c>
      <c r="QIR1340" s="62">
        <f t="shared" si="2738"/>
        <v>2000000</v>
      </c>
      <c r="QIX1340" s="62" t="s">
        <v>197</v>
      </c>
      <c r="QIY1340" s="62" t="s">
        <v>1294</v>
      </c>
      <c r="QIZ1340" s="62">
        <f t="shared" ref="QIZ1340:QJH1340" si="2739">QIZ1334</f>
        <v>0</v>
      </c>
      <c r="QJA1340" s="62">
        <f t="shared" si="2739"/>
        <v>0</v>
      </c>
      <c r="QJB1340" s="62">
        <f t="shared" si="2739"/>
        <v>0</v>
      </c>
      <c r="QJC1340" s="62">
        <f t="shared" si="2739"/>
        <v>0</v>
      </c>
      <c r="QJD1340" s="62">
        <f t="shared" si="2739"/>
        <v>2000000</v>
      </c>
      <c r="QJE1340" s="62">
        <f t="shared" si="2739"/>
        <v>0</v>
      </c>
      <c r="QJF1340" s="62">
        <f t="shared" si="2739"/>
        <v>0</v>
      </c>
      <c r="QJG1340" s="62">
        <f t="shared" si="2739"/>
        <v>2000000</v>
      </c>
      <c r="QJH1340" s="62">
        <f t="shared" si="2739"/>
        <v>2000000</v>
      </c>
      <c r="QJN1340" s="62" t="s">
        <v>197</v>
      </c>
      <c r="QJO1340" s="62" t="s">
        <v>1294</v>
      </c>
      <c r="QJP1340" s="62">
        <f t="shared" ref="QJP1340:QJX1340" si="2740">QJP1334</f>
        <v>0</v>
      </c>
      <c r="QJQ1340" s="62">
        <f t="shared" si="2740"/>
        <v>0</v>
      </c>
      <c r="QJR1340" s="62">
        <f t="shared" si="2740"/>
        <v>0</v>
      </c>
      <c r="QJS1340" s="62">
        <f t="shared" si="2740"/>
        <v>0</v>
      </c>
      <c r="QJT1340" s="62">
        <f t="shared" si="2740"/>
        <v>2000000</v>
      </c>
      <c r="QJU1340" s="62">
        <f t="shared" si="2740"/>
        <v>0</v>
      </c>
      <c r="QJV1340" s="62">
        <f t="shared" si="2740"/>
        <v>0</v>
      </c>
      <c r="QJW1340" s="62">
        <f t="shared" si="2740"/>
        <v>2000000</v>
      </c>
      <c r="QJX1340" s="62">
        <f t="shared" si="2740"/>
        <v>2000000</v>
      </c>
      <c r="QKD1340" s="62" t="s">
        <v>197</v>
      </c>
      <c r="QKE1340" s="62" t="s">
        <v>1294</v>
      </c>
      <c r="QKF1340" s="62">
        <f t="shared" ref="QKF1340:QKN1340" si="2741">QKF1334</f>
        <v>0</v>
      </c>
      <c r="QKG1340" s="62">
        <f t="shared" si="2741"/>
        <v>0</v>
      </c>
      <c r="QKH1340" s="62">
        <f t="shared" si="2741"/>
        <v>0</v>
      </c>
      <c r="QKI1340" s="62">
        <f t="shared" si="2741"/>
        <v>0</v>
      </c>
      <c r="QKJ1340" s="62">
        <f t="shared" si="2741"/>
        <v>2000000</v>
      </c>
      <c r="QKK1340" s="62">
        <f t="shared" si="2741"/>
        <v>0</v>
      </c>
      <c r="QKL1340" s="62">
        <f t="shared" si="2741"/>
        <v>0</v>
      </c>
      <c r="QKM1340" s="62">
        <f t="shared" si="2741"/>
        <v>2000000</v>
      </c>
      <c r="QKN1340" s="62">
        <f t="shared" si="2741"/>
        <v>2000000</v>
      </c>
      <c r="QKT1340" s="62" t="s">
        <v>197</v>
      </c>
      <c r="QKU1340" s="62" t="s">
        <v>1294</v>
      </c>
      <c r="QKV1340" s="62">
        <f t="shared" ref="QKV1340:QLD1340" si="2742">QKV1334</f>
        <v>0</v>
      </c>
      <c r="QKW1340" s="62">
        <f t="shared" si="2742"/>
        <v>0</v>
      </c>
      <c r="QKX1340" s="62">
        <f t="shared" si="2742"/>
        <v>0</v>
      </c>
      <c r="QKY1340" s="62">
        <f t="shared" si="2742"/>
        <v>0</v>
      </c>
      <c r="QKZ1340" s="62">
        <f t="shared" si="2742"/>
        <v>2000000</v>
      </c>
      <c r="QLA1340" s="62">
        <f t="shared" si="2742"/>
        <v>0</v>
      </c>
      <c r="QLB1340" s="62">
        <f t="shared" si="2742"/>
        <v>0</v>
      </c>
      <c r="QLC1340" s="62">
        <f t="shared" si="2742"/>
        <v>2000000</v>
      </c>
      <c r="QLD1340" s="62">
        <f t="shared" si="2742"/>
        <v>2000000</v>
      </c>
      <c r="QLJ1340" s="62" t="s">
        <v>197</v>
      </c>
      <c r="QLK1340" s="62" t="s">
        <v>1294</v>
      </c>
      <c r="QLL1340" s="62">
        <f t="shared" ref="QLL1340:QLT1340" si="2743">QLL1334</f>
        <v>0</v>
      </c>
      <c r="QLM1340" s="62">
        <f t="shared" si="2743"/>
        <v>0</v>
      </c>
      <c r="QLN1340" s="62">
        <f t="shared" si="2743"/>
        <v>0</v>
      </c>
      <c r="QLO1340" s="62">
        <f t="shared" si="2743"/>
        <v>0</v>
      </c>
      <c r="QLP1340" s="62">
        <f t="shared" si="2743"/>
        <v>2000000</v>
      </c>
      <c r="QLQ1340" s="62">
        <f t="shared" si="2743"/>
        <v>0</v>
      </c>
      <c r="QLR1340" s="62">
        <f t="shared" si="2743"/>
        <v>0</v>
      </c>
      <c r="QLS1340" s="62">
        <f t="shared" si="2743"/>
        <v>2000000</v>
      </c>
      <c r="QLT1340" s="62">
        <f t="shared" si="2743"/>
        <v>2000000</v>
      </c>
      <c r="QLZ1340" s="62" t="s">
        <v>197</v>
      </c>
      <c r="QMA1340" s="62" t="s">
        <v>1294</v>
      </c>
      <c r="QMB1340" s="62">
        <f t="shared" ref="QMB1340:QMJ1340" si="2744">QMB1334</f>
        <v>0</v>
      </c>
      <c r="QMC1340" s="62">
        <f t="shared" si="2744"/>
        <v>0</v>
      </c>
      <c r="QMD1340" s="62">
        <f t="shared" si="2744"/>
        <v>0</v>
      </c>
      <c r="QME1340" s="62">
        <f t="shared" si="2744"/>
        <v>0</v>
      </c>
      <c r="QMF1340" s="62">
        <f t="shared" si="2744"/>
        <v>2000000</v>
      </c>
      <c r="QMG1340" s="62">
        <f t="shared" si="2744"/>
        <v>0</v>
      </c>
      <c r="QMH1340" s="62">
        <f t="shared" si="2744"/>
        <v>0</v>
      </c>
      <c r="QMI1340" s="62">
        <f t="shared" si="2744"/>
        <v>2000000</v>
      </c>
      <c r="QMJ1340" s="62">
        <f t="shared" si="2744"/>
        <v>2000000</v>
      </c>
      <c r="QMP1340" s="62" t="s">
        <v>197</v>
      </c>
      <c r="QMQ1340" s="62" t="s">
        <v>1294</v>
      </c>
      <c r="QMR1340" s="62">
        <f t="shared" ref="QMR1340:QMZ1340" si="2745">QMR1334</f>
        <v>0</v>
      </c>
      <c r="QMS1340" s="62">
        <f t="shared" si="2745"/>
        <v>0</v>
      </c>
      <c r="QMT1340" s="62">
        <f t="shared" si="2745"/>
        <v>0</v>
      </c>
      <c r="QMU1340" s="62">
        <f t="shared" si="2745"/>
        <v>0</v>
      </c>
      <c r="QMV1340" s="62">
        <f t="shared" si="2745"/>
        <v>2000000</v>
      </c>
      <c r="QMW1340" s="62">
        <f t="shared" si="2745"/>
        <v>0</v>
      </c>
      <c r="QMX1340" s="62">
        <f t="shared" si="2745"/>
        <v>0</v>
      </c>
      <c r="QMY1340" s="62">
        <f t="shared" si="2745"/>
        <v>2000000</v>
      </c>
      <c r="QMZ1340" s="62">
        <f t="shared" si="2745"/>
        <v>2000000</v>
      </c>
      <c r="QNF1340" s="62" t="s">
        <v>197</v>
      </c>
      <c r="QNG1340" s="62" t="s">
        <v>1294</v>
      </c>
      <c r="QNH1340" s="62">
        <f t="shared" ref="QNH1340:QNP1340" si="2746">QNH1334</f>
        <v>0</v>
      </c>
      <c r="QNI1340" s="62">
        <f t="shared" si="2746"/>
        <v>0</v>
      </c>
      <c r="QNJ1340" s="62">
        <f t="shared" si="2746"/>
        <v>0</v>
      </c>
      <c r="QNK1340" s="62">
        <f t="shared" si="2746"/>
        <v>0</v>
      </c>
      <c r="QNL1340" s="62">
        <f t="shared" si="2746"/>
        <v>2000000</v>
      </c>
      <c r="QNM1340" s="62">
        <f t="shared" si="2746"/>
        <v>0</v>
      </c>
      <c r="QNN1340" s="62">
        <f t="shared" si="2746"/>
        <v>0</v>
      </c>
      <c r="QNO1340" s="62">
        <f t="shared" si="2746"/>
        <v>2000000</v>
      </c>
      <c r="QNP1340" s="62">
        <f t="shared" si="2746"/>
        <v>2000000</v>
      </c>
      <c r="QNV1340" s="62" t="s">
        <v>197</v>
      </c>
      <c r="QNW1340" s="62" t="s">
        <v>1294</v>
      </c>
      <c r="QNX1340" s="62">
        <f t="shared" ref="QNX1340:QOF1340" si="2747">QNX1334</f>
        <v>0</v>
      </c>
      <c r="QNY1340" s="62">
        <f t="shared" si="2747"/>
        <v>0</v>
      </c>
      <c r="QNZ1340" s="62">
        <f t="shared" si="2747"/>
        <v>0</v>
      </c>
      <c r="QOA1340" s="62">
        <f t="shared" si="2747"/>
        <v>0</v>
      </c>
      <c r="QOB1340" s="62">
        <f t="shared" si="2747"/>
        <v>2000000</v>
      </c>
      <c r="QOC1340" s="62">
        <f t="shared" si="2747"/>
        <v>0</v>
      </c>
      <c r="QOD1340" s="62">
        <f t="shared" si="2747"/>
        <v>0</v>
      </c>
      <c r="QOE1340" s="62">
        <f t="shared" si="2747"/>
        <v>2000000</v>
      </c>
      <c r="QOF1340" s="62">
        <f t="shared" si="2747"/>
        <v>2000000</v>
      </c>
      <c r="QOL1340" s="62" t="s">
        <v>197</v>
      </c>
      <c r="QOM1340" s="62" t="s">
        <v>1294</v>
      </c>
      <c r="QON1340" s="62">
        <f t="shared" ref="QON1340:QOV1340" si="2748">QON1334</f>
        <v>0</v>
      </c>
      <c r="QOO1340" s="62">
        <f t="shared" si="2748"/>
        <v>0</v>
      </c>
      <c r="QOP1340" s="62">
        <f t="shared" si="2748"/>
        <v>0</v>
      </c>
      <c r="QOQ1340" s="62">
        <f t="shared" si="2748"/>
        <v>0</v>
      </c>
      <c r="QOR1340" s="62">
        <f t="shared" si="2748"/>
        <v>2000000</v>
      </c>
      <c r="QOS1340" s="62">
        <f t="shared" si="2748"/>
        <v>0</v>
      </c>
      <c r="QOT1340" s="62">
        <f t="shared" si="2748"/>
        <v>0</v>
      </c>
      <c r="QOU1340" s="62">
        <f t="shared" si="2748"/>
        <v>2000000</v>
      </c>
      <c r="QOV1340" s="62">
        <f t="shared" si="2748"/>
        <v>2000000</v>
      </c>
      <c r="QPB1340" s="62" t="s">
        <v>197</v>
      </c>
      <c r="QPC1340" s="62" t="s">
        <v>1294</v>
      </c>
      <c r="QPD1340" s="62">
        <f t="shared" ref="QPD1340:QPL1340" si="2749">QPD1334</f>
        <v>0</v>
      </c>
      <c r="QPE1340" s="62">
        <f t="shared" si="2749"/>
        <v>0</v>
      </c>
      <c r="QPF1340" s="62">
        <f t="shared" si="2749"/>
        <v>0</v>
      </c>
      <c r="QPG1340" s="62">
        <f t="shared" si="2749"/>
        <v>0</v>
      </c>
      <c r="QPH1340" s="62">
        <f t="shared" si="2749"/>
        <v>2000000</v>
      </c>
      <c r="QPI1340" s="62">
        <f t="shared" si="2749"/>
        <v>0</v>
      </c>
      <c r="QPJ1340" s="62">
        <f t="shared" si="2749"/>
        <v>0</v>
      </c>
      <c r="QPK1340" s="62">
        <f t="shared" si="2749"/>
        <v>2000000</v>
      </c>
      <c r="QPL1340" s="62">
        <f t="shared" si="2749"/>
        <v>2000000</v>
      </c>
      <c r="QPR1340" s="62" t="s">
        <v>197</v>
      </c>
      <c r="QPS1340" s="62" t="s">
        <v>1294</v>
      </c>
      <c r="QPT1340" s="62">
        <f t="shared" ref="QPT1340:QQB1340" si="2750">QPT1334</f>
        <v>0</v>
      </c>
      <c r="QPU1340" s="62">
        <f t="shared" si="2750"/>
        <v>0</v>
      </c>
      <c r="QPV1340" s="62">
        <f t="shared" si="2750"/>
        <v>0</v>
      </c>
      <c r="QPW1340" s="62">
        <f t="shared" si="2750"/>
        <v>0</v>
      </c>
      <c r="QPX1340" s="62">
        <f t="shared" si="2750"/>
        <v>2000000</v>
      </c>
      <c r="QPY1340" s="62">
        <f t="shared" si="2750"/>
        <v>0</v>
      </c>
      <c r="QPZ1340" s="62">
        <f t="shared" si="2750"/>
        <v>0</v>
      </c>
      <c r="QQA1340" s="62">
        <f t="shared" si="2750"/>
        <v>2000000</v>
      </c>
      <c r="QQB1340" s="62">
        <f t="shared" si="2750"/>
        <v>2000000</v>
      </c>
      <c r="QQH1340" s="62" t="s">
        <v>197</v>
      </c>
      <c r="QQI1340" s="62" t="s">
        <v>1294</v>
      </c>
      <c r="QQJ1340" s="62">
        <f t="shared" ref="QQJ1340:QQR1340" si="2751">QQJ1334</f>
        <v>0</v>
      </c>
      <c r="QQK1340" s="62">
        <f t="shared" si="2751"/>
        <v>0</v>
      </c>
      <c r="QQL1340" s="62">
        <f t="shared" si="2751"/>
        <v>0</v>
      </c>
      <c r="QQM1340" s="62">
        <f t="shared" si="2751"/>
        <v>0</v>
      </c>
      <c r="QQN1340" s="62">
        <f t="shared" si="2751"/>
        <v>2000000</v>
      </c>
      <c r="QQO1340" s="62">
        <f t="shared" si="2751"/>
        <v>0</v>
      </c>
      <c r="QQP1340" s="62">
        <f t="shared" si="2751"/>
        <v>0</v>
      </c>
      <c r="QQQ1340" s="62">
        <f t="shared" si="2751"/>
        <v>2000000</v>
      </c>
      <c r="QQR1340" s="62">
        <f t="shared" si="2751"/>
        <v>2000000</v>
      </c>
      <c r="QQX1340" s="62" t="s">
        <v>197</v>
      </c>
      <c r="QQY1340" s="62" t="s">
        <v>1294</v>
      </c>
      <c r="QQZ1340" s="62">
        <f t="shared" ref="QQZ1340:QRH1340" si="2752">QQZ1334</f>
        <v>0</v>
      </c>
      <c r="QRA1340" s="62">
        <f t="shared" si="2752"/>
        <v>0</v>
      </c>
      <c r="QRB1340" s="62">
        <f t="shared" si="2752"/>
        <v>0</v>
      </c>
      <c r="QRC1340" s="62">
        <f t="shared" si="2752"/>
        <v>0</v>
      </c>
      <c r="QRD1340" s="62">
        <f t="shared" si="2752"/>
        <v>2000000</v>
      </c>
      <c r="QRE1340" s="62">
        <f t="shared" si="2752"/>
        <v>0</v>
      </c>
      <c r="QRF1340" s="62">
        <f t="shared" si="2752"/>
        <v>0</v>
      </c>
      <c r="QRG1340" s="62">
        <f t="shared" si="2752"/>
        <v>2000000</v>
      </c>
      <c r="QRH1340" s="62">
        <f t="shared" si="2752"/>
        <v>2000000</v>
      </c>
      <c r="QRN1340" s="62" t="s">
        <v>197</v>
      </c>
      <c r="QRO1340" s="62" t="s">
        <v>1294</v>
      </c>
      <c r="QRP1340" s="62">
        <f t="shared" ref="QRP1340:QRX1340" si="2753">QRP1334</f>
        <v>0</v>
      </c>
      <c r="QRQ1340" s="62">
        <f t="shared" si="2753"/>
        <v>0</v>
      </c>
      <c r="QRR1340" s="62">
        <f t="shared" si="2753"/>
        <v>0</v>
      </c>
      <c r="QRS1340" s="62">
        <f t="shared" si="2753"/>
        <v>0</v>
      </c>
      <c r="QRT1340" s="62">
        <f t="shared" si="2753"/>
        <v>2000000</v>
      </c>
      <c r="QRU1340" s="62">
        <f t="shared" si="2753"/>
        <v>0</v>
      </c>
      <c r="QRV1340" s="62">
        <f t="shared" si="2753"/>
        <v>0</v>
      </c>
      <c r="QRW1340" s="62">
        <f t="shared" si="2753"/>
        <v>2000000</v>
      </c>
      <c r="QRX1340" s="62">
        <f t="shared" si="2753"/>
        <v>2000000</v>
      </c>
      <c r="QSD1340" s="62" t="s">
        <v>197</v>
      </c>
      <c r="QSE1340" s="62" t="s">
        <v>1294</v>
      </c>
      <c r="QSF1340" s="62">
        <f t="shared" ref="QSF1340:QSN1340" si="2754">QSF1334</f>
        <v>0</v>
      </c>
      <c r="QSG1340" s="62">
        <f t="shared" si="2754"/>
        <v>0</v>
      </c>
      <c r="QSH1340" s="62">
        <f t="shared" si="2754"/>
        <v>0</v>
      </c>
      <c r="QSI1340" s="62">
        <f t="shared" si="2754"/>
        <v>0</v>
      </c>
      <c r="QSJ1340" s="62">
        <f t="shared" si="2754"/>
        <v>2000000</v>
      </c>
      <c r="QSK1340" s="62">
        <f t="shared" si="2754"/>
        <v>0</v>
      </c>
      <c r="QSL1340" s="62">
        <f t="shared" si="2754"/>
        <v>0</v>
      </c>
      <c r="QSM1340" s="62">
        <f t="shared" si="2754"/>
        <v>2000000</v>
      </c>
      <c r="QSN1340" s="62">
        <f t="shared" si="2754"/>
        <v>2000000</v>
      </c>
      <c r="QST1340" s="62" t="s">
        <v>197</v>
      </c>
      <c r="QSU1340" s="62" t="s">
        <v>1294</v>
      </c>
      <c r="QSV1340" s="62">
        <f t="shared" ref="QSV1340:QTD1340" si="2755">QSV1334</f>
        <v>0</v>
      </c>
      <c r="QSW1340" s="62">
        <f t="shared" si="2755"/>
        <v>0</v>
      </c>
      <c r="QSX1340" s="62">
        <f t="shared" si="2755"/>
        <v>0</v>
      </c>
      <c r="QSY1340" s="62">
        <f t="shared" si="2755"/>
        <v>0</v>
      </c>
      <c r="QSZ1340" s="62">
        <f t="shared" si="2755"/>
        <v>2000000</v>
      </c>
      <c r="QTA1340" s="62">
        <f t="shared" si="2755"/>
        <v>0</v>
      </c>
      <c r="QTB1340" s="62">
        <f t="shared" si="2755"/>
        <v>0</v>
      </c>
      <c r="QTC1340" s="62">
        <f t="shared" si="2755"/>
        <v>2000000</v>
      </c>
      <c r="QTD1340" s="62">
        <f t="shared" si="2755"/>
        <v>2000000</v>
      </c>
      <c r="QTJ1340" s="62" t="s">
        <v>197</v>
      </c>
      <c r="QTK1340" s="62" t="s">
        <v>1294</v>
      </c>
      <c r="QTL1340" s="62">
        <f t="shared" ref="QTL1340:QTT1340" si="2756">QTL1334</f>
        <v>0</v>
      </c>
      <c r="QTM1340" s="62">
        <f t="shared" si="2756"/>
        <v>0</v>
      </c>
      <c r="QTN1340" s="62">
        <f t="shared" si="2756"/>
        <v>0</v>
      </c>
      <c r="QTO1340" s="62">
        <f t="shared" si="2756"/>
        <v>0</v>
      </c>
      <c r="QTP1340" s="62">
        <f t="shared" si="2756"/>
        <v>2000000</v>
      </c>
      <c r="QTQ1340" s="62">
        <f t="shared" si="2756"/>
        <v>0</v>
      </c>
      <c r="QTR1340" s="62">
        <f t="shared" si="2756"/>
        <v>0</v>
      </c>
      <c r="QTS1340" s="62">
        <f t="shared" si="2756"/>
        <v>2000000</v>
      </c>
      <c r="QTT1340" s="62">
        <f t="shared" si="2756"/>
        <v>2000000</v>
      </c>
      <c r="QTZ1340" s="62" t="s">
        <v>197</v>
      </c>
      <c r="QUA1340" s="62" t="s">
        <v>1294</v>
      </c>
      <c r="QUB1340" s="62">
        <f t="shared" ref="QUB1340:QUJ1340" si="2757">QUB1334</f>
        <v>0</v>
      </c>
      <c r="QUC1340" s="62">
        <f t="shared" si="2757"/>
        <v>0</v>
      </c>
      <c r="QUD1340" s="62">
        <f t="shared" si="2757"/>
        <v>0</v>
      </c>
      <c r="QUE1340" s="62">
        <f t="shared" si="2757"/>
        <v>0</v>
      </c>
      <c r="QUF1340" s="62">
        <f t="shared" si="2757"/>
        <v>2000000</v>
      </c>
      <c r="QUG1340" s="62">
        <f t="shared" si="2757"/>
        <v>0</v>
      </c>
      <c r="QUH1340" s="62">
        <f t="shared" si="2757"/>
        <v>0</v>
      </c>
      <c r="QUI1340" s="62">
        <f t="shared" si="2757"/>
        <v>2000000</v>
      </c>
      <c r="QUJ1340" s="62">
        <f t="shared" si="2757"/>
        <v>2000000</v>
      </c>
      <c r="QUP1340" s="62" t="s">
        <v>197</v>
      </c>
      <c r="QUQ1340" s="62" t="s">
        <v>1294</v>
      </c>
      <c r="QUR1340" s="62">
        <f t="shared" ref="QUR1340:QUZ1340" si="2758">QUR1334</f>
        <v>0</v>
      </c>
      <c r="QUS1340" s="62">
        <f t="shared" si="2758"/>
        <v>0</v>
      </c>
      <c r="QUT1340" s="62">
        <f t="shared" si="2758"/>
        <v>0</v>
      </c>
      <c r="QUU1340" s="62">
        <f t="shared" si="2758"/>
        <v>0</v>
      </c>
      <c r="QUV1340" s="62">
        <f t="shared" si="2758"/>
        <v>2000000</v>
      </c>
      <c r="QUW1340" s="62">
        <f t="shared" si="2758"/>
        <v>0</v>
      </c>
      <c r="QUX1340" s="62">
        <f t="shared" si="2758"/>
        <v>0</v>
      </c>
      <c r="QUY1340" s="62">
        <f t="shared" si="2758"/>
        <v>2000000</v>
      </c>
      <c r="QUZ1340" s="62">
        <f t="shared" si="2758"/>
        <v>2000000</v>
      </c>
      <c r="QVF1340" s="62" t="s">
        <v>197</v>
      </c>
      <c r="QVG1340" s="62" t="s">
        <v>1294</v>
      </c>
      <c r="QVH1340" s="62">
        <f t="shared" ref="QVH1340:QVP1340" si="2759">QVH1334</f>
        <v>0</v>
      </c>
      <c r="QVI1340" s="62">
        <f t="shared" si="2759"/>
        <v>0</v>
      </c>
      <c r="QVJ1340" s="62">
        <f t="shared" si="2759"/>
        <v>0</v>
      </c>
      <c r="QVK1340" s="62">
        <f t="shared" si="2759"/>
        <v>0</v>
      </c>
      <c r="QVL1340" s="62">
        <f t="shared" si="2759"/>
        <v>2000000</v>
      </c>
      <c r="QVM1340" s="62">
        <f t="shared" si="2759"/>
        <v>0</v>
      </c>
      <c r="QVN1340" s="62">
        <f t="shared" si="2759"/>
        <v>0</v>
      </c>
      <c r="QVO1340" s="62">
        <f t="shared" si="2759"/>
        <v>2000000</v>
      </c>
      <c r="QVP1340" s="62">
        <f t="shared" si="2759"/>
        <v>2000000</v>
      </c>
      <c r="QVV1340" s="62" t="s">
        <v>197</v>
      </c>
      <c r="QVW1340" s="62" t="s">
        <v>1294</v>
      </c>
      <c r="QVX1340" s="62">
        <f t="shared" ref="QVX1340:QWF1340" si="2760">QVX1334</f>
        <v>0</v>
      </c>
      <c r="QVY1340" s="62">
        <f t="shared" si="2760"/>
        <v>0</v>
      </c>
      <c r="QVZ1340" s="62">
        <f t="shared" si="2760"/>
        <v>0</v>
      </c>
      <c r="QWA1340" s="62">
        <f t="shared" si="2760"/>
        <v>0</v>
      </c>
      <c r="QWB1340" s="62">
        <f t="shared" si="2760"/>
        <v>2000000</v>
      </c>
      <c r="QWC1340" s="62">
        <f t="shared" si="2760"/>
        <v>0</v>
      </c>
      <c r="QWD1340" s="62">
        <f t="shared" si="2760"/>
        <v>0</v>
      </c>
      <c r="QWE1340" s="62">
        <f t="shared" si="2760"/>
        <v>2000000</v>
      </c>
      <c r="QWF1340" s="62">
        <f t="shared" si="2760"/>
        <v>2000000</v>
      </c>
      <c r="QWL1340" s="62" t="s">
        <v>197</v>
      </c>
      <c r="QWM1340" s="62" t="s">
        <v>1294</v>
      </c>
      <c r="QWN1340" s="62">
        <f t="shared" ref="QWN1340:QWV1340" si="2761">QWN1334</f>
        <v>0</v>
      </c>
      <c r="QWO1340" s="62">
        <f t="shared" si="2761"/>
        <v>0</v>
      </c>
      <c r="QWP1340" s="62">
        <f t="shared" si="2761"/>
        <v>0</v>
      </c>
      <c r="QWQ1340" s="62">
        <f t="shared" si="2761"/>
        <v>0</v>
      </c>
      <c r="QWR1340" s="62">
        <f t="shared" si="2761"/>
        <v>2000000</v>
      </c>
      <c r="QWS1340" s="62">
        <f t="shared" si="2761"/>
        <v>0</v>
      </c>
      <c r="QWT1340" s="62">
        <f t="shared" si="2761"/>
        <v>0</v>
      </c>
      <c r="QWU1340" s="62">
        <f t="shared" si="2761"/>
        <v>2000000</v>
      </c>
      <c r="QWV1340" s="62">
        <f t="shared" si="2761"/>
        <v>2000000</v>
      </c>
      <c r="QXB1340" s="62" t="s">
        <v>197</v>
      </c>
      <c r="QXC1340" s="62" t="s">
        <v>1294</v>
      </c>
      <c r="QXD1340" s="62">
        <f t="shared" ref="QXD1340:QXL1340" si="2762">QXD1334</f>
        <v>0</v>
      </c>
      <c r="QXE1340" s="62">
        <f t="shared" si="2762"/>
        <v>0</v>
      </c>
      <c r="QXF1340" s="62">
        <f t="shared" si="2762"/>
        <v>0</v>
      </c>
      <c r="QXG1340" s="62">
        <f t="shared" si="2762"/>
        <v>0</v>
      </c>
      <c r="QXH1340" s="62">
        <f t="shared" si="2762"/>
        <v>2000000</v>
      </c>
      <c r="QXI1340" s="62">
        <f t="shared" si="2762"/>
        <v>0</v>
      </c>
      <c r="QXJ1340" s="62">
        <f t="shared" si="2762"/>
        <v>0</v>
      </c>
      <c r="QXK1340" s="62">
        <f t="shared" si="2762"/>
        <v>2000000</v>
      </c>
      <c r="QXL1340" s="62">
        <f t="shared" si="2762"/>
        <v>2000000</v>
      </c>
      <c r="QXR1340" s="62" t="s">
        <v>197</v>
      </c>
      <c r="QXS1340" s="62" t="s">
        <v>1294</v>
      </c>
      <c r="QXT1340" s="62">
        <f t="shared" ref="QXT1340:QYB1340" si="2763">QXT1334</f>
        <v>0</v>
      </c>
      <c r="QXU1340" s="62">
        <f t="shared" si="2763"/>
        <v>0</v>
      </c>
      <c r="QXV1340" s="62">
        <f t="shared" si="2763"/>
        <v>0</v>
      </c>
      <c r="QXW1340" s="62">
        <f t="shared" si="2763"/>
        <v>0</v>
      </c>
      <c r="QXX1340" s="62">
        <f t="shared" si="2763"/>
        <v>2000000</v>
      </c>
      <c r="QXY1340" s="62">
        <f t="shared" si="2763"/>
        <v>0</v>
      </c>
      <c r="QXZ1340" s="62">
        <f t="shared" si="2763"/>
        <v>0</v>
      </c>
      <c r="QYA1340" s="62">
        <f t="shared" si="2763"/>
        <v>2000000</v>
      </c>
      <c r="QYB1340" s="62">
        <f t="shared" si="2763"/>
        <v>2000000</v>
      </c>
      <c r="QYH1340" s="62" t="s">
        <v>197</v>
      </c>
      <c r="QYI1340" s="62" t="s">
        <v>1294</v>
      </c>
      <c r="QYJ1340" s="62">
        <f t="shared" ref="QYJ1340:QYR1340" si="2764">QYJ1334</f>
        <v>0</v>
      </c>
      <c r="QYK1340" s="62">
        <f t="shared" si="2764"/>
        <v>0</v>
      </c>
      <c r="QYL1340" s="62">
        <f t="shared" si="2764"/>
        <v>0</v>
      </c>
      <c r="QYM1340" s="62">
        <f t="shared" si="2764"/>
        <v>0</v>
      </c>
      <c r="QYN1340" s="62">
        <f t="shared" si="2764"/>
        <v>2000000</v>
      </c>
      <c r="QYO1340" s="62">
        <f t="shared" si="2764"/>
        <v>0</v>
      </c>
      <c r="QYP1340" s="62">
        <f t="shared" si="2764"/>
        <v>0</v>
      </c>
      <c r="QYQ1340" s="62">
        <f t="shared" si="2764"/>
        <v>2000000</v>
      </c>
      <c r="QYR1340" s="62">
        <f t="shared" si="2764"/>
        <v>2000000</v>
      </c>
      <c r="QYX1340" s="62" t="s">
        <v>197</v>
      </c>
      <c r="QYY1340" s="62" t="s">
        <v>1294</v>
      </c>
      <c r="QYZ1340" s="62">
        <f t="shared" ref="QYZ1340:QZH1340" si="2765">QYZ1334</f>
        <v>0</v>
      </c>
      <c r="QZA1340" s="62">
        <f t="shared" si="2765"/>
        <v>0</v>
      </c>
      <c r="QZB1340" s="62">
        <f t="shared" si="2765"/>
        <v>0</v>
      </c>
      <c r="QZC1340" s="62">
        <f t="shared" si="2765"/>
        <v>0</v>
      </c>
      <c r="QZD1340" s="62">
        <f t="shared" si="2765"/>
        <v>2000000</v>
      </c>
      <c r="QZE1340" s="62">
        <f t="shared" si="2765"/>
        <v>0</v>
      </c>
      <c r="QZF1340" s="62">
        <f t="shared" si="2765"/>
        <v>0</v>
      </c>
      <c r="QZG1340" s="62">
        <f t="shared" si="2765"/>
        <v>2000000</v>
      </c>
      <c r="QZH1340" s="62">
        <f t="shared" si="2765"/>
        <v>2000000</v>
      </c>
      <c r="QZN1340" s="62" t="s">
        <v>197</v>
      </c>
      <c r="QZO1340" s="62" t="s">
        <v>1294</v>
      </c>
      <c r="QZP1340" s="62">
        <f t="shared" ref="QZP1340:QZX1340" si="2766">QZP1334</f>
        <v>0</v>
      </c>
      <c r="QZQ1340" s="62">
        <f t="shared" si="2766"/>
        <v>0</v>
      </c>
      <c r="QZR1340" s="62">
        <f t="shared" si="2766"/>
        <v>0</v>
      </c>
      <c r="QZS1340" s="62">
        <f t="shared" si="2766"/>
        <v>0</v>
      </c>
      <c r="QZT1340" s="62">
        <f t="shared" si="2766"/>
        <v>2000000</v>
      </c>
      <c r="QZU1340" s="62">
        <f t="shared" si="2766"/>
        <v>0</v>
      </c>
      <c r="QZV1340" s="62">
        <f t="shared" si="2766"/>
        <v>0</v>
      </c>
      <c r="QZW1340" s="62">
        <f t="shared" si="2766"/>
        <v>2000000</v>
      </c>
      <c r="QZX1340" s="62">
        <f t="shared" si="2766"/>
        <v>2000000</v>
      </c>
      <c r="RAD1340" s="62" t="s">
        <v>197</v>
      </c>
      <c r="RAE1340" s="62" t="s">
        <v>1294</v>
      </c>
      <c r="RAF1340" s="62">
        <f t="shared" ref="RAF1340:RAN1340" si="2767">RAF1334</f>
        <v>0</v>
      </c>
      <c r="RAG1340" s="62">
        <f t="shared" si="2767"/>
        <v>0</v>
      </c>
      <c r="RAH1340" s="62">
        <f t="shared" si="2767"/>
        <v>0</v>
      </c>
      <c r="RAI1340" s="62">
        <f t="shared" si="2767"/>
        <v>0</v>
      </c>
      <c r="RAJ1340" s="62">
        <f t="shared" si="2767"/>
        <v>2000000</v>
      </c>
      <c r="RAK1340" s="62">
        <f t="shared" si="2767"/>
        <v>0</v>
      </c>
      <c r="RAL1340" s="62">
        <f t="shared" si="2767"/>
        <v>0</v>
      </c>
      <c r="RAM1340" s="62">
        <f t="shared" si="2767"/>
        <v>2000000</v>
      </c>
      <c r="RAN1340" s="62">
        <f t="shared" si="2767"/>
        <v>2000000</v>
      </c>
      <c r="RAT1340" s="62" t="s">
        <v>197</v>
      </c>
      <c r="RAU1340" s="62" t="s">
        <v>1294</v>
      </c>
      <c r="RAV1340" s="62">
        <f t="shared" ref="RAV1340:RBD1340" si="2768">RAV1334</f>
        <v>0</v>
      </c>
      <c r="RAW1340" s="62">
        <f t="shared" si="2768"/>
        <v>0</v>
      </c>
      <c r="RAX1340" s="62">
        <f t="shared" si="2768"/>
        <v>0</v>
      </c>
      <c r="RAY1340" s="62">
        <f t="shared" si="2768"/>
        <v>0</v>
      </c>
      <c r="RAZ1340" s="62">
        <f t="shared" si="2768"/>
        <v>2000000</v>
      </c>
      <c r="RBA1340" s="62">
        <f t="shared" si="2768"/>
        <v>0</v>
      </c>
      <c r="RBB1340" s="62">
        <f t="shared" si="2768"/>
        <v>0</v>
      </c>
      <c r="RBC1340" s="62">
        <f t="shared" si="2768"/>
        <v>2000000</v>
      </c>
      <c r="RBD1340" s="62">
        <f t="shared" si="2768"/>
        <v>2000000</v>
      </c>
      <c r="RBJ1340" s="62" t="s">
        <v>197</v>
      </c>
      <c r="RBK1340" s="62" t="s">
        <v>1294</v>
      </c>
      <c r="RBL1340" s="62">
        <f t="shared" ref="RBL1340:RBT1340" si="2769">RBL1334</f>
        <v>0</v>
      </c>
      <c r="RBM1340" s="62">
        <f t="shared" si="2769"/>
        <v>0</v>
      </c>
      <c r="RBN1340" s="62">
        <f t="shared" si="2769"/>
        <v>0</v>
      </c>
      <c r="RBO1340" s="62">
        <f t="shared" si="2769"/>
        <v>0</v>
      </c>
      <c r="RBP1340" s="62">
        <f t="shared" si="2769"/>
        <v>2000000</v>
      </c>
      <c r="RBQ1340" s="62">
        <f t="shared" si="2769"/>
        <v>0</v>
      </c>
      <c r="RBR1340" s="62">
        <f t="shared" si="2769"/>
        <v>0</v>
      </c>
      <c r="RBS1340" s="62">
        <f t="shared" si="2769"/>
        <v>2000000</v>
      </c>
      <c r="RBT1340" s="62">
        <f t="shared" si="2769"/>
        <v>2000000</v>
      </c>
      <c r="RBZ1340" s="62" t="s">
        <v>197</v>
      </c>
      <c r="RCA1340" s="62" t="s">
        <v>1294</v>
      </c>
      <c r="RCB1340" s="62">
        <f t="shared" ref="RCB1340:RCJ1340" si="2770">RCB1334</f>
        <v>0</v>
      </c>
      <c r="RCC1340" s="62">
        <f t="shared" si="2770"/>
        <v>0</v>
      </c>
      <c r="RCD1340" s="62">
        <f t="shared" si="2770"/>
        <v>0</v>
      </c>
      <c r="RCE1340" s="62">
        <f t="shared" si="2770"/>
        <v>0</v>
      </c>
      <c r="RCF1340" s="62">
        <f t="shared" si="2770"/>
        <v>2000000</v>
      </c>
      <c r="RCG1340" s="62">
        <f t="shared" si="2770"/>
        <v>0</v>
      </c>
      <c r="RCH1340" s="62">
        <f t="shared" si="2770"/>
        <v>0</v>
      </c>
      <c r="RCI1340" s="62">
        <f t="shared" si="2770"/>
        <v>2000000</v>
      </c>
      <c r="RCJ1340" s="62">
        <f t="shared" si="2770"/>
        <v>2000000</v>
      </c>
      <c r="RCP1340" s="62" t="s">
        <v>197</v>
      </c>
      <c r="RCQ1340" s="62" t="s">
        <v>1294</v>
      </c>
      <c r="RCR1340" s="62">
        <f t="shared" ref="RCR1340:RCZ1340" si="2771">RCR1334</f>
        <v>0</v>
      </c>
      <c r="RCS1340" s="62">
        <f t="shared" si="2771"/>
        <v>0</v>
      </c>
      <c r="RCT1340" s="62">
        <f t="shared" si="2771"/>
        <v>0</v>
      </c>
      <c r="RCU1340" s="62">
        <f t="shared" si="2771"/>
        <v>0</v>
      </c>
      <c r="RCV1340" s="62">
        <f t="shared" si="2771"/>
        <v>2000000</v>
      </c>
      <c r="RCW1340" s="62">
        <f t="shared" si="2771"/>
        <v>0</v>
      </c>
      <c r="RCX1340" s="62">
        <f t="shared" si="2771"/>
        <v>0</v>
      </c>
      <c r="RCY1340" s="62">
        <f t="shared" si="2771"/>
        <v>2000000</v>
      </c>
      <c r="RCZ1340" s="62">
        <f t="shared" si="2771"/>
        <v>2000000</v>
      </c>
      <c r="RDF1340" s="62" t="s">
        <v>197</v>
      </c>
      <c r="RDG1340" s="62" t="s">
        <v>1294</v>
      </c>
      <c r="RDH1340" s="62">
        <f>RDH1334</f>
        <v>0</v>
      </c>
      <c r="RDI1340" s="62">
        <f>RDI1334</f>
        <v>0</v>
      </c>
      <c r="RDJ1340" s="62">
        <f>RDJ1334</f>
        <v>0</v>
      </c>
      <c r="RDK1340" s="62">
        <f>RDK1334</f>
        <v>0</v>
      </c>
      <c r="RDL1340" s="62">
        <f>RDL1334</f>
        <v>2000000</v>
      </c>
      <c r="RDM1340" s="62">
        <f>RDM1334</f>
        <v>0</v>
      </c>
      <c r="RDN1340" s="62">
        <f>RDN1334</f>
        <v>0</v>
      </c>
      <c r="RDO1340" s="62">
        <f>RDO1334</f>
        <v>2000000</v>
      </c>
      <c r="RDP1340" s="62">
        <f>RDP1334</f>
        <v>2000000</v>
      </c>
      <c r="RDV1340" s="62" t="s">
        <v>197</v>
      </c>
      <c r="RDW1340" s="62" t="s">
        <v>1294</v>
      </c>
      <c r="RDX1340" s="62">
        <f t="shared" ref="RDX1340:REF1340" si="2772">RDX1334</f>
        <v>0</v>
      </c>
      <c r="RDY1340" s="62">
        <f t="shared" si="2772"/>
        <v>0</v>
      </c>
      <c r="RDZ1340" s="62">
        <f t="shared" si="2772"/>
        <v>0</v>
      </c>
      <c r="REA1340" s="62">
        <f t="shared" si="2772"/>
        <v>0</v>
      </c>
      <c r="REB1340" s="62">
        <f t="shared" si="2772"/>
        <v>2000000</v>
      </c>
      <c r="REC1340" s="62">
        <f t="shared" si="2772"/>
        <v>0</v>
      </c>
      <c r="RED1340" s="62">
        <f t="shared" si="2772"/>
        <v>0</v>
      </c>
      <c r="REE1340" s="62">
        <f t="shared" si="2772"/>
        <v>2000000</v>
      </c>
      <c r="REF1340" s="62">
        <f t="shared" si="2772"/>
        <v>2000000</v>
      </c>
      <c r="REL1340" s="62" t="s">
        <v>197</v>
      </c>
      <c r="REM1340" s="62" t="s">
        <v>1294</v>
      </c>
      <c r="REN1340" s="62">
        <f t="shared" ref="REN1340:REV1340" si="2773">REN1334</f>
        <v>0</v>
      </c>
      <c r="REO1340" s="62">
        <f t="shared" si="2773"/>
        <v>0</v>
      </c>
      <c r="REP1340" s="62">
        <f t="shared" si="2773"/>
        <v>0</v>
      </c>
      <c r="REQ1340" s="62">
        <f t="shared" si="2773"/>
        <v>0</v>
      </c>
      <c r="RER1340" s="62">
        <f t="shared" si="2773"/>
        <v>2000000</v>
      </c>
      <c r="RES1340" s="62">
        <f t="shared" si="2773"/>
        <v>0</v>
      </c>
      <c r="RET1340" s="62">
        <f t="shared" si="2773"/>
        <v>0</v>
      </c>
      <c r="REU1340" s="62">
        <f t="shared" si="2773"/>
        <v>2000000</v>
      </c>
      <c r="REV1340" s="62">
        <f t="shared" si="2773"/>
        <v>2000000</v>
      </c>
      <c r="RFB1340" s="62" t="s">
        <v>197</v>
      </c>
      <c r="RFC1340" s="62" t="s">
        <v>1294</v>
      </c>
      <c r="RFD1340" s="62">
        <f t="shared" ref="RFD1340:RFL1340" si="2774">RFD1334</f>
        <v>0</v>
      </c>
      <c r="RFE1340" s="62">
        <f t="shared" si="2774"/>
        <v>0</v>
      </c>
      <c r="RFF1340" s="62">
        <f t="shared" si="2774"/>
        <v>0</v>
      </c>
      <c r="RFG1340" s="62">
        <f t="shared" si="2774"/>
        <v>0</v>
      </c>
      <c r="RFH1340" s="62">
        <f t="shared" si="2774"/>
        <v>2000000</v>
      </c>
      <c r="RFI1340" s="62">
        <f t="shared" si="2774"/>
        <v>0</v>
      </c>
      <c r="RFJ1340" s="62">
        <f t="shared" si="2774"/>
        <v>0</v>
      </c>
      <c r="RFK1340" s="62">
        <f t="shared" si="2774"/>
        <v>2000000</v>
      </c>
      <c r="RFL1340" s="62">
        <f t="shared" si="2774"/>
        <v>2000000</v>
      </c>
      <c r="RFR1340" s="62" t="s">
        <v>197</v>
      </c>
      <c r="RFS1340" s="62" t="s">
        <v>1294</v>
      </c>
      <c r="RFT1340" s="62">
        <f t="shared" ref="RFT1340:RGB1340" si="2775">RFT1334</f>
        <v>0</v>
      </c>
      <c r="RFU1340" s="62">
        <f t="shared" si="2775"/>
        <v>0</v>
      </c>
      <c r="RFV1340" s="62">
        <f t="shared" si="2775"/>
        <v>0</v>
      </c>
      <c r="RFW1340" s="62">
        <f t="shared" si="2775"/>
        <v>0</v>
      </c>
      <c r="RFX1340" s="62">
        <f t="shared" si="2775"/>
        <v>2000000</v>
      </c>
      <c r="RFY1340" s="62">
        <f t="shared" si="2775"/>
        <v>0</v>
      </c>
      <c r="RFZ1340" s="62">
        <f t="shared" si="2775"/>
        <v>0</v>
      </c>
      <c r="RGA1340" s="62">
        <f t="shared" si="2775"/>
        <v>2000000</v>
      </c>
      <c r="RGB1340" s="62">
        <f t="shared" si="2775"/>
        <v>2000000</v>
      </c>
      <c r="RGH1340" s="62" t="s">
        <v>197</v>
      </c>
      <c r="RGI1340" s="62" t="s">
        <v>1294</v>
      </c>
      <c r="RGJ1340" s="62">
        <f t="shared" ref="RGJ1340:RGR1340" si="2776">RGJ1334</f>
        <v>0</v>
      </c>
      <c r="RGK1340" s="62">
        <f t="shared" si="2776"/>
        <v>0</v>
      </c>
      <c r="RGL1340" s="62">
        <f t="shared" si="2776"/>
        <v>0</v>
      </c>
      <c r="RGM1340" s="62">
        <f t="shared" si="2776"/>
        <v>0</v>
      </c>
      <c r="RGN1340" s="62">
        <f t="shared" si="2776"/>
        <v>2000000</v>
      </c>
      <c r="RGO1340" s="62">
        <f t="shared" si="2776"/>
        <v>0</v>
      </c>
      <c r="RGP1340" s="62">
        <f t="shared" si="2776"/>
        <v>0</v>
      </c>
      <c r="RGQ1340" s="62">
        <f t="shared" si="2776"/>
        <v>2000000</v>
      </c>
      <c r="RGR1340" s="62">
        <f t="shared" si="2776"/>
        <v>2000000</v>
      </c>
      <c r="RGX1340" s="62" t="s">
        <v>197</v>
      </c>
      <c r="RGY1340" s="62" t="s">
        <v>1294</v>
      </c>
      <c r="RGZ1340" s="62">
        <f t="shared" ref="RGZ1340:RHH1340" si="2777">RGZ1334</f>
        <v>0</v>
      </c>
      <c r="RHA1340" s="62">
        <f t="shared" si="2777"/>
        <v>0</v>
      </c>
      <c r="RHB1340" s="62">
        <f t="shared" si="2777"/>
        <v>0</v>
      </c>
      <c r="RHC1340" s="62">
        <f t="shared" si="2777"/>
        <v>0</v>
      </c>
      <c r="RHD1340" s="62">
        <f t="shared" si="2777"/>
        <v>2000000</v>
      </c>
      <c r="RHE1340" s="62">
        <f t="shared" si="2777"/>
        <v>0</v>
      </c>
      <c r="RHF1340" s="62">
        <f t="shared" si="2777"/>
        <v>0</v>
      </c>
      <c r="RHG1340" s="62">
        <f t="shared" si="2777"/>
        <v>2000000</v>
      </c>
      <c r="RHH1340" s="62">
        <f t="shared" si="2777"/>
        <v>2000000</v>
      </c>
      <c r="RHN1340" s="62" t="s">
        <v>197</v>
      </c>
      <c r="RHO1340" s="62" t="s">
        <v>1294</v>
      </c>
      <c r="RHP1340" s="62">
        <f t="shared" ref="RHP1340:RHX1340" si="2778">RHP1334</f>
        <v>0</v>
      </c>
      <c r="RHQ1340" s="62">
        <f t="shared" si="2778"/>
        <v>0</v>
      </c>
      <c r="RHR1340" s="62">
        <f t="shared" si="2778"/>
        <v>0</v>
      </c>
      <c r="RHS1340" s="62">
        <f t="shared" si="2778"/>
        <v>0</v>
      </c>
      <c r="RHT1340" s="62">
        <f t="shared" si="2778"/>
        <v>2000000</v>
      </c>
      <c r="RHU1340" s="62">
        <f t="shared" si="2778"/>
        <v>0</v>
      </c>
      <c r="RHV1340" s="62">
        <f t="shared" si="2778"/>
        <v>0</v>
      </c>
      <c r="RHW1340" s="62">
        <f t="shared" si="2778"/>
        <v>2000000</v>
      </c>
      <c r="RHX1340" s="62">
        <f t="shared" si="2778"/>
        <v>2000000</v>
      </c>
      <c r="RID1340" s="62" t="s">
        <v>197</v>
      </c>
      <c r="RIE1340" s="62" t="s">
        <v>1294</v>
      </c>
      <c r="RIF1340" s="62">
        <f t="shared" ref="RIF1340:RIN1340" si="2779">RIF1334</f>
        <v>0</v>
      </c>
      <c r="RIG1340" s="62">
        <f t="shared" si="2779"/>
        <v>0</v>
      </c>
      <c r="RIH1340" s="62">
        <f t="shared" si="2779"/>
        <v>0</v>
      </c>
      <c r="RII1340" s="62">
        <f t="shared" si="2779"/>
        <v>0</v>
      </c>
      <c r="RIJ1340" s="62">
        <f t="shared" si="2779"/>
        <v>2000000</v>
      </c>
      <c r="RIK1340" s="62">
        <f t="shared" si="2779"/>
        <v>0</v>
      </c>
      <c r="RIL1340" s="62">
        <f t="shared" si="2779"/>
        <v>0</v>
      </c>
      <c r="RIM1340" s="62">
        <f t="shared" si="2779"/>
        <v>2000000</v>
      </c>
      <c r="RIN1340" s="62">
        <f t="shared" si="2779"/>
        <v>2000000</v>
      </c>
      <c r="RIT1340" s="62" t="s">
        <v>197</v>
      </c>
      <c r="RIU1340" s="62" t="s">
        <v>1294</v>
      </c>
      <c r="RIV1340" s="62">
        <f t="shared" ref="RIV1340:RJD1340" si="2780">RIV1334</f>
        <v>0</v>
      </c>
      <c r="RIW1340" s="62">
        <f t="shared" si="2780"/>
        <v>0</v>
      </c>
      <c r="RIX1340" s="62">
        <f t="shared" si="2780"/>
        <v>0</v>
      </c>
      <c r="RIY1340" s="62">
        <f t="shared" si="2780"/>
        <v>0</v>
      </c>
      <c r="RIZ1340" s="62">
        <f t="shared" si="2780"/>
        <v>2000000</v>
      </c>
      <c r="RJA1340" s="62">
        <f t="shared" si="2780"/>
        <v>0</v>
      </c>
      <c r="RJB1340" s="62">
        <f t="shared" si="2780"/>
        <v>0</v>
      </c>
      <c r="RJC1340" s="62">
        <f t="shared" si="2780"/>
        <v>2000000</v>
      </c>
      <c r="RJD1340" s="62">
        <f t="shared" si="2780"/>
        <v>2000000</v>
      </c>
      <c r="RJJ1340" s="62" t="s">
        <v>197</v>
      </c>
      <c r="RJK1340" s="62" t="s">
        <v>1294</v>
      </c>
      <c r="RJL1340" s="62">
        <f t="shared" ref="RJL1340:RJT1340" si="2781">RJL1334</f>
        <v>0</v>
      </c>
      <c r="RJM1340" s="62">
        <f t="shared" si="2781"/>
        <v>0</v>
      </c>
      <c r="RJN1340" s="62">
        <f t="shared" si="2781"/>
        <v>0</v>
      </c>
      <c r="RJO1340" s="62">
        <f t="shared" si="2781"/>
        <v>0</v>
      </c>
      <c r="RJP1340" s="62">
        <f t="shared" si="2781"/>
        <v>2000000</v>
      </c>
      <c r="RJQ1340" s="62">
        <f t="shared" si="2781"/>
        <v>0</v>
      </c>
      <c r="RJR1340" s="62">
        <f t="shared" si="2781"/>
        <v>0</v>
      </c>
      <c r="RJS1340" s="62">
        <f t="shared" si="2781"/>
        <v>2000000</v>
      </c>
      <c r="RJT1340" s="62">
        <f t="shared" si="2781"/>
        <v>2000000</v>
      </c>
      <c r="RJZ1340" s="62" t="s">
        <v>197</v>
      </c>
      <c r="RKA1340" s="62" t="s">
        <v>1294</v>
      </c>
      <c r="RKB1340" s="62">
        <f t="shared" ref="RKB1340:RKJ1340" si="2782">RKB1334</f>
        <v>0</v>
      </c>
      <c r="RKC1340" s="62">
        <f t="shared" si="2782"/>
        <v>0</v>
      </c>
      <c r="RKD1340" s="62">
        <f t="shared" si="2782"/>
        <v>0</v>
      </c>
      <c r="RKE1340" s="62">
        <f t="shared" si="2782"/>
        <v>0</v>
      </c>
      <c r="RKF1340" s="62">
        <f t="shared" si="2782"/>
        <v>2000000</v>
      </c>
      <c r="RKG1340" s="62">
        <f t="shared" si="2782"/>
        <v>0</v>
      </c>
      <c r="RKH1340" s="62">
        <f t="shared" si="2782"/>
        <v>0</v>
      </c>
      <c r="RKI1340" s="62">
        <f t="shared" si="2782"/>
        <v>2000000</v>
      </c>
      <c r="RKJ1340" s="62">
        <f t="shared" si="2782"/>
        <v>2000000</v>
      </c>
      <c r="RKP1340" s="62" t="s">
        <v>197</v>
      </c>
      <c r="RKQ1340" s="62" t="s">
        <v>1294</v>
      </c>
      <c r="RKR1340" s="62">
        <f t="shared" ref="RKR1340:RKZ1340" si="2783">RKR1334</f>
        <v>0</v>
      </c>
      <c r="RKS1340" s="62">
        <f t="shared" si="2783"/>
        <v>0</v>
      </c>
      <c r="RKT1340" s="62">
        <f t="shared" si="2783"/>
        <v>0</v>
      </c>
      <c r="RKU1340" s="62">
        <f t="shared" si="2783"/>
        <v>0</v>
      </c>
      <c r="RKV1340" s="62">
        <f t="shared" si="2783"/>
        <v>2000000</v>
      </c>
      <c r="RKW1340" s="62">
        <f t="shared" si="2783"/>
        <v>0</v>
      </c>
      <c r="RKX1340" s="62">
        <f t="shared" si="2783"/>
        <v>0</v>
      </c>
      <c r="RKY1340" s="62">
        <f t="shared" si="2783"/>
        <v>2000000</v>
      </c>
      <c r="RKZ1340" s="62">
        <f t="shared" si="2783"/>
        <v>2000000</v>
      </c>
      <c r="RLF1340" s="62" t="s">
        <v>197</v>
      </c>
      <c r="RLG1340" s="62" t="s">
        <v>1294</v>
      </c>
      <c r="RLH1340" s="62">
        <f t="shared" ref="RLH1340:RLP1340" si="2784">RLH1334</f>
        <v>0</v>
      </c>
      <c r="RLI1340" s="62">
        <f t="shared" si="2784"/>
        <v>0</v>
      </c>
      <c r="RLJ1340" s="62">
        <f t="shared" si="2784"/>
        <v>0</v>
      </c>
      <c r="RLK1340" s="62">
        <f t="shared" si="2784"/>
        <v>0</v>
      </c>
      <c r="RLL1340" s="62">
        <f t="shared" si="2784"/>
        <v>2000000</v>
      </c>
      <c r="RLM1340" s="62">
        <f t="shared" si="2784"/>
        <v>0</v>
      </c>
      <c r="RLN1340" s="62">
        <f t="shared" si="2784"/>
        <v>0</v>
      </c>
      <c r="RLO1340" s="62">
        <f t="shared" si="2784"/>
        <v>2000000</v>
      </c>
      <c r="RLP1340" s="62">
        <f t="shared" si="2784"/>
        <v>2000000</v>
      </c>
      <c r="RLV1340" s="62" t="s">
        <v>197</v>
      </c>
      <c r="RLW1340" s="62" t="s">
        <v>1294</v>
      </c>
      <c r="RLX1340" s="62">
        <f t="shared" ref="RLX1340:RMF1340" si="2785">RLX1334</f>
        <v>0</v>
      </c>
      <c r="RLY1340" s="62">
        <f t="shared" si="2785"/>
        <v>0</v>
      </c>
      <c r="RLZ1340" s="62">
        <f t="shared" si="2785"/>
        <v>0</v>
      </c>
      <c r="RMA1340" s="62">
        <f t="shared" si="2785"/>
        <v>0</v>
      </c>
      <c r="RMB1340" s="62">
        <f t="shared" si="2785"/>
        <v>2000000</v>
      </c>
      <c r="RMC1340" s="62">
        <f t="shared" si="2785"/>
        <v>0</v>
      </c>
      <c r="RMD1340" s="62">
        <f t="shared" si="2785"/>
        <v>0</v>
      </c>
      <c r="RME1340" s="62">
        <f t="shared" si="2785"/>
        <v>2000000</v>
      </c>
      <c r="RMF1340" s="62">
        <f t="shared" si="2785"/>
        <v>2000000</v>
      </c>
      <c r="RML1340" s="62" t="s">
        <v>197</v>
      </c>
      <c r="RMM1340" s="62" t="s">
        <v>1294</v>
      </c>
      <c r="RMN1340" s="62">
        <f t="shared" ref="RMN1340:RMV1340" si="2786">RMN1334</f>
        <v>0</v>
      </c>
      <c r="RMO1340" s="62">
        <f t="shared" si="2786"/>
        <v>0</v>
      </c>
      <c r="RMP1340" s="62">
        <f t="shared" si="2786"/>
        <v>0</v>
      </c>
      <c r="RMQ1340" s="62">
        <f t="shared" si="2786"/>
        <v>0</v>
      </c>
      <c r="RMR1340" s="62">
        <f t="shared" si="2786"/>
        <v>2000000</v>
      </c>
      <c r="RMS1340" s="62">
        <f t="shared" si="2786"/>
        <v>0</v>
      </c>
      <c r="RMT1340" s="62">
        <f t="shared" si="2786"/>
        <v>0</v>
      </c>
      <c r="RMU1340" s="62">
        <f t="shared" si="2786"/>
        <v>2000000</v>
      </c>
      <c r="RMV1340" s="62">
        <f t="shared" si="2786"/>
        <v>2000000</v>
      </c>
      <c r="RNB1340" s="62" t="s">
        <v>197</v>
      </c>
      <c r="RNC1340" s="62" t="s">
        <v>1294</v>
      </c>
      <c r="RND1340" s="62">
        <f t="shared" ref="RND1340:RNL1340" si="2787">RND1334</f>
        <v>0</v>
      </c>
      <c r="RNE1340" s="62">
        <f t="shared" si="2787"/>
        <v>0</v>
      </c>
      <c r="RNF1340" s="62">
        <f t="shared" si="2787"/>
        <v>0</v>
      </c>
      <c r="RNG1340" s="62">
        <f t="shared" si="2787"/>
        <v>0</v>
      </c>
      <c r="RNH1340" s="62">
        <f t="shared" si="2787"/>
        <v>2000000</v>
      </c>
      <c r="RNI1340" s="62">
        <f t="shared" si="2787"/>
        <v>0</v>
      </c>
      <c r="RNJ1340" s="62">
        <f t="shared" si="2787"/>
        <v>0</v>
      </c>
      <c r="RNK1340" s="62">
        <f t="shared" si="2787"/>
        <v>2000000</v>
      </c>
      <c r="RNL1340" s="62">
        <f t="shared" si="2787"/>
        <v>2000000</v>
      </c>
      <c r="RNR1340" s="62" t="s">
        <v>197</v>
      </c>
      <c r="RNS1340" s="62" t="s">
        <v>1294</v>
      </c>
      <c r="RNT1340" s="62">
        <f t="shared" ref="RNT1340:ROB1340" si="2788">RNT1334</f>
        <v>0</v>
      </c>
      <c r="RNU1340" s="62">
        <f t="shared" si="2788"/>
        <v>0</v>
      </c>
      <c r="RNV1340" s="62">
        <f t="shared" si="2788"/>
        <v>0</v>
      </c>
      <c r="RNW1340" s="62">
        <f t="shared" si="2788"/>
        <v>0</v>
      </c>
      <c r="RNX1340" s="62">
        <f t="shared" si="2788"/>
        <v>2000000</v>
      </c>
      <c r="RNY1340" s="62">
        <f t="shared" si="2788"/>
        <v>0</v>
      </c>
      <c r="RNZ1340" s="62">
        <f t="shared" si="2788"/>
        <v>0</v>
      </c>
      <c r="ROA1340" s="62">
        <f t="shared" si="2788"/>
        <v>2000000</v>
      </c>
      <c r="ROB1340" s="62">
        <f t="shared" si="2788"/>
        <v>2000000</v>
      </c>
      <c r="ROH1340" s="62" t="s">
        <v>197</v>
      </c>
      <c r="ROI1340" s="62" t="s">
        <v>1294</v>
      </c>
      <c r="ROJ1340" s="62">
        <f t="shared" ref="ROJ1340:ROR1340" si="2789">ROJ1334</f>
        <v>0</v>
      </c>
      <c r="ROK1340" s="62">
        <f t="shared" si="2789"/>
        <v>0</v>
      </c>
      <c r="ROL1340" s="62">
        <f t="shared" si="2789"/>
        <v>0</v>
      </c>
      <c r="ROM1340" s="62">
        <f t="shared" si="2789"/>
        <v>0</v>
      </c>
      <c r="RON1340" s="62">
        <f t="shared" si="2789"/>
        <v>2000000</v>
      </c>
      <c r="ROO1340" s="62">
        <f t="shared" si="2789"/>
        <v>0</v>
      </c>
      <c r="ROP1340" s="62">
        <f t="shared" si="2789"/>
        <v>0</v>
      </c>
      <c r="ROQ1340" s="62">
        <f t="shared" si="2789"/>
        <v>2000000</v>
      </c>
      <c r="ROR1340" s="62">
        <f t="shared" si="2789"/>
        <v>2000000</v>
      </c>
      <c r="ROX1340" s="62" t="s">
        <v>197</v>
      </c>
      <c r="ROY1340" s="62" t="s">
        <v>1294</v>
      </c>
      <c r="ROZ1340" s="62">
        <f t="shared" ref="ROZ1340:RPH1340" si="2790">ROZ1334</f>
        <v>0</v>
      </c>
      <c r="RPA1340" s="62">
        <f t="shared" si="2790"/>
        <v>0</v>
      </c>
      <c r="RPB1340" s="62">
        <f t="shared" si="2790"/>
        <v>0</v>
      </c>
      <c r="RPC1340" s="62">
        <f t="shared" si="2790"/>
        <v>0</v>
      </c>
      <c r="RPD1340" s="62">
        <f t="shared" si="2790"/>
        <v>2000000</v>
      </c>
      <c r="RPE1340" s="62">
        <f t="shared" si="2790"/>
        <v>0</v>
      </c>
      <c r="RPF1340" s="62">
        <f t="shared" si="2790"/>
        <v>0</v>
      </c>
      <c r="RPG1340" s="62">
        <f t="shared" si="2790"/>
        <v>2000000</v>
      </c>
      <c r="RPH1340" s="62">
        <f t="shared" si="2790"/>
        <v>2000000</v>
      </c>
      <c r="RPN1340" s="62" t="s">
        <v>197</v>
      </c>
      <c r="RPO1340" s="62" t="s">
        <v>1294</v>
      </c>
      <c r="RPP1340" s="62">
        <f t="shared" ref="RPP1340:RPX1340" si="2791">RPP1334</f>
        <v>0</v>
      </c>
      <c r="RPQ1340" s="62">
        <f t="shared" si="2791"/>
        <v>0</v>
      </c>
      <c r="RPR1340" s="62">
        <f t="shared" si="2791"/>
        <v>0</v>
      </c>
      <c r="RPS1340" s="62">
        <f t="shared" si="2791"/>
        <v>0</v>
      </c>
      <c r="RPT1340" s="62">
        <f t="shared" si="2791"/>
        <v>2000000</v>
      </c>
      <c r="RPU1340" s="62">
        <f t="shared" si="2791"/>
        <v>0</v>
      </c>
      <c r="RPV1340" s="62">
        <f t="shared" si="2791"/>
        <v>0</v>
      </c>
      <c r="RPW1340" s="62">
        <f t="shared" si="2791"/>
        <v>2000000</v>
      </c>
      <c r="RPX1340" s="62">
        <f t="shared" si="2791"/>
        <v>2000000</v>
      </c>
      <c r="RQD1340" s="62" t="s">
        <v>197</v>
      </c>
      <c r="RQE1340" s="62" t="s">
        <v>1294</v>
      </c>
      <c r="RQF1340" s="62">
        <f t="shared" ref="RQF1340:RQN1340" si="2792">RQF1334</f>
        <v>0</v>
      </c>
      <c r="RQG1340" s="62">
        <f t="shared" si="2792"/>
        <v>0</v>
      </c>
      <c r="RQH1340" s="62">
        <f t="shared" si="2792"/>
        <v>0</v>
      </c>
      <c r="RQI1340" s="62">
        <f t="shared" si="2792"/>
        <v>0</v>
      </c>
      <c r="RQJ1340" s="62">
        <f t="shared" si="2792"/>
        <v>2000000</v>
      </c>
      <c r="RQK1340" s="62">
        <f t="shared" si="2792"/>
        <v>0</v>
      </c>
      <c r="RQL1340" s="62">
        <f t="shared" si="2792"/>
        <v>0</v>
      </c>
      <c r="RQM1340" s="62">
        <f t="shared" si="2792"/>
        <v>2000000</v>
      </c>
      <c r="RQN1340" s="62">
        <f t="shared" si="2792"/>
        <v>2000000</v>
      </c>
      <c r="RQT1340" s="62" t="s">
        <v>197</v>
      </c>
      <c r="RQU1340" s="62" t="s">
        <v>1294</v>
      </c>
      <c r="RQV1340" s="62">
        <f t="shared" ref="RQV1340:RRD1340" si="2793">RQV1334</f>
        <v>0</v>
      </c>
      <c r="RQW1340" s="62">
        <f t="shared" si="2793"/>
        <v>0</v>
      </c>
      <c r="RQX1340" s="62">
        <f t="shared" si="2793"/>
        <v>0</v>
      </c>
      <c r="RQY1340" s="62">
        <f t="shared" si="2793"/>
        <v>0</v>
      </c>
      <c r="RQZ1340" s="62">
        <f t="shared" si="2793"/>
        <v>2000000</v>
      </c>
      <c r="RRA1340" s="62">
        <f t="shared" si="2793"/>
        <v>0</v>
      </c>
      <c r="RRB1340" s="62">
        <f t="shared" si="2793"/>
        <v>0</v>
      </c>
      <c r="RRC1340" s="62">
        <f t="shared" si="2793"/>
        <v>2000000</v>
      </c>
      <c r="RRD1340" s="62">
        <f t="shared" si="2793"/>
        <v>2000000</v>
      </c>
      <c r="RRJ1340" s="62" t="s">
        <v>197</v>
      </c>
      <c r="RRK1340" s="62" t="s">
        <v>1294</v>
      </c>
      <c r="RRL1340" s="62">
        <f t="shared" ref="RRL1340:RRT1340" si="2794">RRL1334</f>
        <v>0</v>
      </c>
      <c r="RRM1340" s="62">
        <f t="shared" si="2794"/>
        <v>0</v>
      </c>
      <c r="RRN1340" s="62">
        <f t="shared" si="2794"/>
        <v>0</v>
      </c>
      <c r="RRO1340" s="62">
        <f t="shared" si="2794"/>
        <v>0</v>
      </c>
      <c r="RRP1340" s="62">
        <f t="shared" si="2794"/>
        <v>2000000</v>
      </c>
      <c r="RRQ1340" s="62">
        <f t="shared" si="2794"/>
        <v>0</v>
      </c>
      <c r="RRR1340" s="62">
        <f t="shared" si="2794"/>
        <v>0</v>
      </c>
      <c r="RRS1340" s="62">
        <f t="shared" si="2794"/>
        <v>2000000</v>
      </c>
      <c r="RRT1340" s="62">
        <f t="shared" si="2794"/>
        <v>2000000</v>
      </c>
      <c r="RRZ1340" s="62" t="s">
        <v>197</v>
      </c>
      <c r="RSA1340" s="62" t="s">
        <v>1294</v>
      </c>
      <c r="RSB1340" s="62">
        <f t="shared" ref="RSB1340:RSJ1340" si="2795">RSB1334</f>
        <v>0</v>
      </c>
      <c r="RSC1340" s="62">
        <f t="shared" si="2795"/>
        <v>0</v>
      </c>
      <c r="RSD1340" s="62">
        <f t="shared" si="2795"/>
        <v>0</v>
      </c>
      <c r="RSE1340" s="62">
        <f t="shared" si="2795"/>
        <v>0</v>
      </c>
      <c r="RSF1340" s="62">
        <f t="shared" si="2795"/>
        <v>2000000</v>
      </c>
      <c r="RSG1340" s="62">
        <f t="shared" si="2795"/>
        <v>0</v>
      </c>
      <c r="RSH1340" s="62">
        <f t="shared" si="2795"/>
        <v>0</v>
      </c>
      <c r="RSI1340" s="62">
        <f t="shared" si="2795"/>
        <v>2000000</v>
      </c>
      <c r="RSJ1340" s="62">
        <f t="shared" si="2795"/>
        <v>2000000</v>
      </c>
      <c r="RSP1340" s="62" t="s">
        <v>197</v>
      </c>
      <c r="RSQ1340" s="62" t="s">
        <v>1294</v>
      </c>
      <c r="RSR1340" s="62">
        <f t="shared" ref="RSR1340:RSZ1340" si="2796">RSR1334</f>
        <v>0</v>
      </c>
      <c r="RSS1340" s="62">
        <f t="shared" si="2796"/>
        <v>0</v>
      </c>
      <c r="RST1340" s="62">
        <f t="shared" si="2796"/>
        <v>0</v>
      </c>
      <c r="RSU1340" s="62">
        <f t="shared" si="2796"/>
        <v>0</v>
      </c>
      <c r="RSV1340" s="62">
        <f t="shared" si="2796"/>
        <v>2000000</v>
      </c>
      <c r="RSW1340" s="62">
        <f t="shared" si="2796"/>
        <v>0</v>
      </c>
      <c r="RSX1340" s="62">
        <f t="shared" si="2796"/>
        <v>0</v>
      </c>
      <c r="RSY1340" s="62">
        <f t="shared" si="2796"/>
        <v>2000000</v>
      </c>
      <c r="RSZ1340" s="62">
        <f t="shared" si="2796"/>
        <v>2000000</v>
      </c>
      <c r="RTF1340" s="62" t="s">
        <v>197</v>
      </c>
      <c r="RTG1340" s="62" t="s">
        <v>1294</v>
      </c>
      <c r="RTH1340" s="62">
        <f t="shared" ref="RTH1340:RTP1340" si="2797">RTH1334</f>
        <v>0</v>
      </c>
      <c r="RTI1340" s="62">
        <f t="shared" si="2797"/>
        <v>0</v>
      </c>
      <c r="RTJ1340" s="62">
        <f t="shared" si="2797"/>
        <v>0</v>
      </c>
      <c r="RTK1340" s="62">
        <f t="shared" si="2797"/>
        <v>0</v>
      </c>
      <c r="RTL1340" s="62">
        <f t="shared" si="2797"/>
        <v>2000000</v>
      </c>
      <c r="RTM1340" s="62">
        <f t="shared" si="2797"/>
        <v>0</v>
      </c>
      <c r="RTN1340" s="62">
        <f t="shared" si="2797"/>
        <v>0</v>
      </c>
      <c r="RTO1340" s="62">
        <f t="shared" si="2797"/>
        <v>2000000</v>
      </c>
      <c r="RTP1340" s="62">
        <f t="shared" si="2797"/>
        <v>2000000</v>
      </c>
      <c r="RTV1340" s="62" t="s">
        <v>197</v>
      </c>
      <c r="RTW1340" s="62" t="s">
        <v>1294</v>
      </c>
      <c r="RTX1340" s="62">
        <f t="shared" ref="RTX1340:RUF1340" si="2798">RTX1334</f>
        <v>0</v>
      </c>
      <c r="RTY1340" s="62">
        <f t="shared" si="2798"/>
        <v>0</v>
      </c>
      <c r="RTZ1340" s="62">
        <f t="shared" si="2798"/>
        <v>0</v>
      </c>
      <c r="RUA1340" s="62">
        <f t="shared" si="2798"/>
        <v>0</v>
      </c>
      <c r="RUB1340" s="62">
        <f t="shared" si="2798"/>
        <v>2000000</v>
      </c>
      <c r="RUC1340" s="62">
        <f t="shared" si="2798"/>
        <v>0</v>
      </c>
      <c r="RUD1340" s="62">
        <f t="shared" si="2798"/>
        <v>0</v>
      </c>
      <c r="RUE1340" s="62">
        <f t="shared" si="2798"/>
        <v>2000000</v>
      </c>
      <c r="RUF1340" s="62">
        <f t="shared" si="2798"/>
        <v>2000000</v>
      </c>
      <c r="RUL1340" s="62" t="s">
        <v>197</v>
      </c>
      <c r="RUM1340" s="62" t="s">
        <v>1294</v>
      </c>
      <c r="RUN1340" s="62">
        <f t="shared" ref="RUN1340:RUV1340" si="2799">RUN1334</f>
        <v>0</v>
      </c>
      <c r="RUO1340" s="62">
        <f t="shared" si="2799"/>
        <v>0</v>
      </c>
      <c r="RUP1340" s="62">
        <f t="shared" si="2799"/>
        <v>0</v>
      </c>
      <c r="RUQ1340" s="62">
        <f t="shared" si="2799"/>
        <v>0</v>
      </c>
      <c r="RUR1340" s="62">
        <f t="shared" si="2799"/>
        <v>2000000</v>
      </c>
      <c r="RUS1340" s="62">
        <f t="shared" si="2799"/>
        <v>0</v>
      </c>
      <c r="RUT1340" s="62">
        <f t="shared" si="2799"/>
        <v>0</v>
      </c>
      <c r="RUU1340" s="62">
        <f t="shared" si="2799"/>
        <v>2000000</v>
      </c>
      <c r="RUV1340" s="62">
        <f t="shared" si="2799"/>
        <v>2000000</v>
      </c>
      <c r="RVB1340" s="62" t="s">
        <v>197</v>
      </c>
      <c r="RVC1340" s="62" t="s">
        <v>1294</v>
      </c>
      <c r="RVD1340" s="62">
        <f t="shared" ref="RVD1340:RVL1340" si="2800">RVD1334</f>
        <v>0</v>
      </c>
      <c r="RVE1340" s="62">
        <f t="shared" si="2800"/>
        <v>0</v>
      </c>
      <c r="RVF1340" s="62">
        <f t="shared" si="2800"/>
        <v>0</v>
      </c>
      <c r="RVG1340" s="62">
        <f t="shared" si="2800"/>
        <v>0</v>
      </c>
      <c r="RVH1340" s="62">
        <f t="shared" si="2800"/>
        <v>2000000</v>
      </c>
      <c r="RVI1340" s="62">
        <f t="shared" si="2800"/>
        <v>0</v>
      </c>
      <c r="RVJ1340" s="62">
        <f t="shared" si="2800"/>
        <v>0</v>
      </c>
      <c r="RVK1340" s="62">
        <f t="shared" si="2800"/>
        <v>2000000</v>
      </c>
      <c r="RVL1340" s="62">
        <f t="shared" si="2800"/>
        <v>2000000</v>
      </c>
      <c r="RVR1340" s="62" t="s">
        <v>197</v>
      </c>
      <c r="RVS1340" s="62" t="s">
        <v>1294</v>
      </c>
      <c r="RVT1340" s="62">
        <f t="shared" ref="RVT1340:RWB1340" si="2801">RVT1334</f>
        <v>0</v>
      </c>
      <c r="RVU1340" s="62">
        <f t="shared" si="2801"/>
        <v>0</v>
      </c>
      <c r="RVV1340" s="62">
        <f t="shared" si="2801"/>
        <v>0</v>
      </c>
      <c r="RVW1340" s="62">
        <f t="shared" si="2801"/>
        <v>0</v>
      </c>
      <c r="RVX1340" s="62">
        <f t="shared" si="2801"/>
        <v>2000000</v>
      </c>
      <c r="RVY1340" s="62">
        <f t="shared" si="2801"/>
        <v>0</v>
      </c>
      <c r="RVZ1340" s="62">
        <f t="shared" si="2801"/>
        <v>0</v>
      </c>
      <c r="RWA1340" s="62">
        <f t="shared" si="2801"/>
        <v>2000000</v>
      </c>
      <c r="RWB1340" s="62">
        <f t="shared" si="2801"/>
        <v>2000000</v>
      </c>
      <c r="RWH1340" s="62" t="s">
        <v>197</v>
      </c>
      <c r="RWI1340" s="62" t="s">
        <v>1294</v>
      </c>
      <c r="RWJ1340" s="62">
        <f t="shared" ref="RWJ1340:RWR1340" si="2802">RWJ1334</f>
        <v>0</v>
      </c>
      <c r="RWK1340" s="62">
        <f t="shared" si="2802"/>
        <v>0</v>
      </c>
      <c r="RWL1340" s="62">
        <f t="shared" si="2802"/>
        <v>0</v>
      </c>
      <c r="RWM1340" s="62">
        <f t="shared" si="2802"/>
        <v>0</v>
      </c>
      <c r="RWN1340" s="62">
        <f t="shared" si="2802"/>
        <v>2000000</v>
      </c>
      <c r="RWO1340" s="62">
        <f t="shared" si="2802"/>
        <v>0</v>
      </c>
      <c r="RWP1340" s="62">
        <f t="shared" si="2802"/>
        <v>0</v>
      </c>
      <c r="RWQ1340" s="62">
        <f t="shared" si="2802"/>
        <v>2000000</v>
      </c>
      <c r="RWR1340" s="62">
        <f t="shared" si="2802"/>
        <v>2000000</v>
      </c>
      <c r="RWX1340" s="62" t="s">
        <v>197</v>
      </c>
      <c r="RWY1340" s="62" t="s">
        <v>1294</v>
      </c>
      <c r="RWZ1340" s="62">
        <f t="shared" ref="RWZ1340:RXH1340" si="2803">RWZ1334</f>
        <v>0</v>
      </c>
      <c r="RXA1340" s="62">
        <f t="shared" si="2803"/>
        <v>0</v>
      </c>
      <c r="RXB1340" s="62">
        <f t="shared" si="2803"/>
        <v>0</v>
      </c>
      <c r="RXC1340" s="62">
        <f t="shared" si="2803"/>
        <v>0</v>
      </c>
      <c r="RXD1340" s="62">
        <f t="shared" si="2803"/>
        <v>2000000</v>
      </c>
      <c r="RXE1340" s="62">
        <f t="shared" si="2803"/>
        <v>0</v>
      </c>
      <c r="RXF1340" s="62">
        <f t="shared" si="2803"/>
        <v>0</v>
      </c>
      <c r="RXG1340" s="62">
        <f t="shared" si="2803"/>
        <v>2000000</v>
      </c>
      <c r="RXH1340" s="62">
        <f t="shared" si="2803"/>
        <v>2000000</v>
      </c>
      <c r="RXN1340" s="62" t="s">
        <v>197</v>
      </c>
      <c r="RXO1340" s="62" t="s">
        <v>1294</v>
      </c>
      <c r="RXP1340" s="62">
        <f t="shared" ref="RXP1340:RXX1340" si="2804">RXP1334</f>
        <v>0</v>
      </c>
      <c r="RXQ1340" s="62">
        <f t="shared" si="2804"/>
        <v>0</v>
      </c>
      <c r="RXR1340" s="62">
        <f t="shared" si="2804"/>
        <v>0</v>
      </c>
      <c r="RXS1340" s="62">
        <f t="shared" si="2804"/>
        <v>0</v>
      </c>
      <c r="RXT1340" s="62">
        <f t="shared" si="2804"/>
        <v>2000000</v>
      </c>
      <c r="RXU1340" s="62">
        <f t="shared" si="2804"/>
        <v>0</v>
      </c>
      <c r="RXV1340" s="62">
        <f t="shared" si="2804"/>
        <v>0</v>
      </c>
      <c r="RXW1340" s="62">
        <f t="shared" si="2804"/>
        <v>2000000</v>
      </c>
      <c r="RXX1340" s="62">
        <f t="shared" si="2804"/>
        <v>2000000</v>
      </c>
      <c r="RYD1340" s="62" t="s">
        <v>197</v>
      </c>
      <c r="RYE1340" s="62" t="s">
        <v>1294</v>
      </c>
      <c r="RYF1340" s="62">
        <f t="shared" ref="RYF1340:RYN1340" si="2805">RYF1334</f>
        <v>0</v>
      </c>
      <c r="RYG1340" s="62">
        <f t="shared" si="2805"/>
        <v>0</v>
      </c>
      <c r="RYH1340" s="62">
        <f t="shared" si="2805"/>
        <v>0</v>
      </c>
      <c r="RYI1340" s="62">
        <f t="shared" si="2805"/>
        <v>0</v>
      </c>
      <c r="RYJ1340" s="62">
        <f t="shared" si="2805"/>
        <v>2000000</v>
      </c>
      <c r="RYK1340" s="62">
        <f t="shared" si="2805"/>
        <v>0</v>
      </c>
      <c r="RYL1340" s="62">
        <f t="shared" si="2805"/>
        <v>0</v>
      </c>
      <c r="RYM1340" s="62">
        <f t="shared" si="2805"/>
        <v>2000000</v>
      </c>
      <c r="RYN1340" s="62">
        <f t="shared" si="2805"/>
        <v>2000000</v>
      </c>
      <c r="RYT1340" s="62" t="s">
        <v>197</v>
      </c>
      <c r="RYU1340" s="62" t="s">
        <v>1294</v>
      </c>
      <c r="RYV1340" s="62">
        <f t="shared" ref="RYV1340:RZD1340" si="2806">RYV1334</f>
        <v>0</v>
      </c>
      <c r="RYW1340" s="62">
        <f t="shared" si="2806"/>
        <v>0</v>
      </c>
      <c r="RYX1340" s="62">
        <f t="shared" si="2806"/>
        <v>0</v>
      </c>
      <c r="RYY1340" s="62">
        <f t="shared" si="2806"/>
        <v>0</v>
      </c>
      <c r="RYZ1340" s="62">
        <f t="shared" si="2806"/>
        <v>2000000</v>
      </c>
      <c r="RZA1340" s="62">
        <f t="shared" si="2806"/>
        <v>0</v>
      </c>
      <c r="RZB1340" s="62">
        <f t="shared" si="2806"/>
        <v>0</v>
      </c>
      <c r="RZC1340" s="62">
        <f t="shared" si="2806"/>
        <v>2000000</v>
      </c>
      <c r="RZD1340" s="62">
        <f t="shared" si="2806"/>
        <v>2000000</v>
      </c>
      <c r="RZJ1340" s="62" t="s">
        <v>197</v>
      </c>
      <c r="RZK1340" s="62" t="s">
        <v>1294</v>
      </c>
      <c r="RZL1340" s="62">
        <f t="shared" ref="RZL1340:RZT1340" si="2807">RZL1334</f>
        <v>0</v>
      </c>
      <c r="RZM1340" s="62">
        <f t="shared" si="2807"/>
        <v>0</v>
      </c>
      <c r="RZN1340" s="62">
        <f t="shared" si="2807"/>
        <v>0</v>
      </c>
      <c r="RZO1340" s="62">
        <f t="shared" si="2807"/>
        <v>0</v>
      </c>
      <c r="RZP1340" s="62">
        <f t="shared" si="2807"/>
        <v>2000000</v>
      </c>
      <c r="RZQ1340" s="62">
        <f t="shared" si="2807"/>
        <v>0</v>
      </c>
      <c r="RZR1340" s="62">
        <f t="shared" si="2807"/>
        <v>0</v>
      </c>
      <c r="RZS1340" s="62">
        <f t="shared" si="2807"/>
        <v>2000000</v>
      </c>
      <c r="RZT1340" s="62">
        <f t="shared" si="2807"/>
        <v>2000000</v>
      </c>
      <c r="RZZ1340" s="62" t="s">
        <v>197</v>
      </c>
      <c r="SAA1340" s="62" t="s">
        <v>1294</v>
      </c>
      <c r="SAB1340" s="62">
        <f t="shared" ref="SAB1340:SAJ1340" si="2808">SAB1334</f>
        <v>0</v>
      </c>
      <c r="SAC1340" s="62">
        <f t="shared" si="2808"/>
        <v>0</v>
      </c>
      <c r="SAD1340" s="62">
        <f t="shared" si="2808"/>
        <v>0</v>
      </c>
      <c r="SAE1340" s="62">
        <f t="shared" si="2808"/>
        <v>0</v>
      </c>
      <c r="SAF1340" s="62">
        <f t="shared" si="2808"/>
        <v>2000000</v>
      </c>
      <c r="SAG1340" s="62">
        <f t="shared" si="2808"/>
        <v>0</v>
      </c>
      <c r="SAH1340" s="62">
        <f t="shared" si="2808"/>
        <v>0</v>
      </c>
      <c r="SAI1340" s="62">
        <f t="shared" si="2808"/>
        <v>2000000</v>
      </c>
      <c r="SAJ1340" s="62">
        <f t="shared" si="2808"/>
        <v>2000000</v>
      </c>
      <c r="SAP1340" s="62" t="s">
        <v>197</v>
      </c>
      <c r="SAQ1340" s="62" t="s">
        <v>1294</v>
      </c>
      <c r="SAR1340" s="62">
        <f t="shared" ref="SAR1340:SAZ1340" si="2809">SAR1334</f>
        <v>0</v>
      </c>
      <c r="SAS1340" s="62">
        <f t="shared" si="2809"/>
        <v>0</v>
      </c>
      <c r="SAT1340" s="62">
        <f t="shared" si="2809"/>
        <v>0</v>
      </c>
      <c r="SAU1340" s="62">
        <f t="shared" si="2809"/>
        <v>0</v>
      </c>
      <c r="SAV1340" s="62">
        <f t="shared" si="2809"/>
        <v>2000000</v>
      </c>
      <c r="SAW1340" s="62">
        <f t="shared" si="2809"/>
        <v>0</v>
      </c>
      <c r="SAX1340" s="62">
        <f t="shared" si="2809"/>
        <v>0</v>
      </c>
      <c r="SAY1340" s="62">
        <f t="shared" si="2809"/>
        <v>2000000</v>
      </c>
      <c r="SAZ1340" s="62">
        <f t="shared" si="2809"/>
        <v>2000000</v>
      </c>
      <c r="SBF1340" s="62" t="s">
        <v>197</v>
      </c>
      <c r="SBG1340" s="62" t="s">
        <v>1294</v>
      </c>
      <c r="SBH1340" s="62">
        <f t="shared" ref="SBH1340:SBP1340" si="2810">SBH1334</f>
        <v>0</v>
      </c>
      <c r="SBI1340" s="62">
        <f t="shared" si="2810"/>
        <v>0</v>
      </c>
      <c r="SBJ1340" s="62">
        <f t="shared" si="2810"/>
        <v>0</v>
      </c>
      <c r="SBK1340" s="62">
        <f t="shared" si="2810"/>
        <v>0</v>
      </c>
      <c r="SBL1340" s="62">
        <f t="shared" si="2810"/>
        <v>2000000</v>
      </c>
      <c r="SBM1340" s="62">
        <f t="shared" si="2810"/>
        <v>0</v>
      </c>
      <c r="SBN1340" s="62">
        <f t="shared" si="2810"/>
        <v>0</v>
      </c>
      <c r="SBO1340" s="62">
        <f t="shared" si="2810"/>
        <v>2000000</v>
      </c>
      <c r="SBP1340" s="62">
        <f t="shared" si="2810"/>
        <v>2000000</v>
      </c>
      <c r="SBV1340" s="62" t="s">
        <v>197</v>
      </c>
      <c r="SBW1340" s="62" t="s">
        <v>1294</v>
      </c>
      <c r="SBX1340" s="62">
        <f t="shared" ref="SBX1340:SCF1340" si="2811">SBX1334</f>
        <v>0</v>
      </c>
      <c r="SBY1340" s="62">
        <f t="shared" si="2811"/>
        <v>0</v>
      </c>
      <c r="SBZ1340" s="62">
        <f t="shared" si="2811"/>
        <v>0</v>
      </c>
      <c r="SCA1340" s="62">
        <f t="shared" si="2811"/>
        <v>0</v>
      </c>
      <c r="SCB1340" s="62">
        <f t="shared" si="2811"/>
        <v>2000000</v>
      </c>
      <c r="SCC1340" s="62">
        <f t="shared" si="2811"/>
        <v>0</v>
      </c>
      <c r="SCD1340" s="62">
        <f t="shared" si="2811"/>
        <v>0</v>
      </c>
      <c r="SCE1340" s="62">
        <f t="shared" si="2811"/>
        <v>2000000</v>
      </c>
      <c r="SCF1340" s="62">
        <f t="shared" si="2811"/>
        <v>2000000</v>
      </c>
      <c r="SCL1340" s="62" t="s">
        <v>197</v>
      </c>
      <c r="SCM1340" s="62" t="s">
        <v>1294</v>
      </c>
      <c r="SCN1340" s="62">
        <f t="shared" ref="SCN1340:SCV1340" si="2812">SCN1334</f>
        <v>0</v>
      </c>
      <c r="SCO1340" s="62">
        <f t="shared" si="2812"/>
        <v>0</v>
      </c>
      <c r="SCP1340" s="62">
        <f t="shared" si="2812"/>
        <v>0</v>
      </c>
      <c r="SCQ1340" s="62">
        <f t="shared" si="2812"/>
        <v>0</v>
      </c>
      <c r="SCR1340" s="62">
        <f t="shared" si="2812"/>
        <v>2000000</v>
      </c>
      <c r="SCS1340" s="62">
        <f t="shared" si="2812"/>
        <v>0</v>
      </c>
      <c r="SCT1340" s="62">
        <f t="shared" si="2812"/>
        <v>0</v>
      </c>
      <c r="SCU1340" s="62">
        <f t="shared" si="2812"/>
        <v>2000000</v>
      </c>
      <c r="SCV1340" s="62">
        <f t="shared" si="2812"/>
        <v>2000000</v>
      </c>
      <c r="SDB1340" s="62" t="s">
        <v>197</v>
      </c>
      <c r="SDC1340" s="62" t="s">
        <v>1294</v>
      </c>
      <c r="SDD1340" s="62">
        <f t="shared" ref="SDD1340:SDL1340" si="2813">SDD1334</f>
        <v>0</v>
      </c>
      <c r="SDE1340" s="62">
        <f t="shared" si="2813"/>
        <v>0</v>
      </c>
      <c r="SDF1340" s="62">
        <f t="shared" si="2813"/>
        <v>0</v>
      </c>
      <c r="SDG1340" s="62">
        <f t="shared" si="2813"/>
        <v>0</v>
      </c>
      <c r="SDH1340" s="62">
        <f t="shared" si="2813"/>
        <v>2000000</v>
      </c>
      <c r="SDI1340" s="62">
        <f t="shared" si="2813"/>
        <v>0</v>
      </c>
      <c r="SDJ1340" s="62">
        <f t="shared" si="2813"/>
        <v>0</v>
      </c>
      <c r="SDK1340" s="62">
        <f t="shared" si="2813"/>
        <v>2000000</v>
      </c>
      <c r="SDL1340" s="62">
        <f t="shared" si="2813"/>
        <v>2000000</v>
      </c>
      <c r="SDR1340" s="62" t="s">
        <v>197</v>
      </c>
      <c r="SDS1340" s="62" t="s">
        <v>1294</v>
      </c>
      <c r="SDT1340" s="62">
        <f t="shared" ref="SDT1340:SEB1340" si="2814">SDT1334</f>
        <v>0</v>
      </c>
      <c r="SDU1340" s="62">
        <f t="shared" si="2814"/>
        <v>0</v>
      </c>
      <c r="SDV1340" s="62">
        <f t="shared" si="2814"/>
        <v>0</v>
      </c>
      <c r="SDW1340" s="62">
        <f t="shared" si="2814"/>
        <v>0</v>
      </c>
      <c r="SDX1340" s="62">
        <f t="shared" si="2814"/>
        <v>2000000</v>
      </c>
      <c r="SDY1340" s="62">
        <f t="shared" si="2814"/>
        <v>0</v>
      </c>
      <c r="SDZ1340" s="62">
        <f t="shared" si="2814"/>
        <v>0</v>
      </c>
      <c r="SEA1340" s="62">
        <f t="shared" si="2814"/>
        <v>2000000</v>
      </c>
      <c r="SEB1340" s="62">
        <f t="shared" si="2814"/>
        <v>2000000</v>
      </c>
      <c r="SEH1340" s="62" t="s">
        <v>197</v>
      </c>
      <c r="SEI1340" s="62" t="s">
        <v>1294</v>
      </c>
      <c r="SEJ1340" s="62">
        <f t="shared" ref="SEJ1340:SER1340" si="2815">SEJ1334</f>
        <v>0</v>
      </c>
      <c r="SEK1340" s="62">
        <f t="shared" si="2815"/>
        <v>0</v>
      </c>
      <c r="SEL1340" s="62">
        <f t="shared" si="2815"/>
        <v>0</v>
      </c>
      <c r="SEM1340" s="62">
        <f t="shared" si="2815"/>
        <v>0</v>
      </c>
      <c r="SEN1340" s="62">
        <f t="shared" si="2815"/>
        <v>2000000</v>
      </c>
      <c r="SEO1340" s="62">
        <f t="shared" si="2815"/>
        <v>0</v>
      </c>
      <c r="SEP1340" s="62">
        <f t="shared" si="2815"/>
        <v>0</v>
      </c>
      <c r="SEQ1340" s="62">
        <f t="shared" si="2815"/>
        <v>2000000</v>
      </c>
      <c r="SER1340" s="62">
        <f t="shared" si="2815"/>
        <v>2000000</v>
      </c>
      <c r="SEX1340" s="62" t="s">
        <v>197</v>
      </c>
      <c r="SEY1340" s="62" t="s">
        <v>1294</v>
      </c>
      <c r="SEZ1340" s="62">
        <f t="shared" ref="SEZ1340:SFH1340" si="2816">SEZ1334</f>
        <v>0</v>
      </c>
      <c r="SFA1340" s="62">
        <f t="shared" si="2816"/>
        <v>0</v>
      </c>
      <c r="SFB1340" s="62">
        <f t="shared" si="2816"/>
        <v>0</v>
      </c>
      <c r="SFC1340" s="62">
        <f t="shared" si="2816"/>
        <v>0</v>
      </c>
      <c r="SFD1340" s="62">
        <f t="shared" si="2816"/>
        <v>2000000</v>
      </c>
      <c r="SFE1340" s="62">
        <f t="shared" si="2816"/>
        <v>0</v>
      </c>
      <c r="SFF1340" s="62">
        <f t="shared" si="2816"/>
        <v>0</v>
      </c>
      <c r="SFG1340" s="62">
        <f t="shared" si="2816"/>
        <v>2000000</v>
      </c>
      <c r="SFH1340" s="62">
        <f t="shared" si="2816"/>
        <v>2000000</v>
      </c>
      <c r="SFN1340" s="62" t="s">
        <v>197</v>
      </c>
      <c r="SFO1340" s="62" t="s">
        <v>1294</v>
      </c>
      <c r="SFP1340" s="62">
        <f t="shared" ref="SFP1340:SFX1340" si="2817">SFP1334</f>
        <v>0</v>
      </c>
      <c r="SFQ1340" s="62">
        <f t="shared" si="2817"/>
        <v>0</v>
      </c>
      <c r="SFR1340" s="62">
        <f t="shared" si="2817"/>
        <v>0</v>
      </c>
      <c r="SFS1340" s="62">
        <f t="shared" si="2817"/>
        <v>0</v>
      </c>
      <c r="SFT1340" s="62">
        <f t="shared" si="2817"/>
        <v>2000000</v>
      </c>
      <c r="SFU1340" s="62">
        <f t="shared" si="2817"/>
        <v>0</v>
      </c>
      <c r="SFV1340" s="62">
        <f t="shared" si="2817"/>
        <v>0</v>
      </c>
      <c r="SFW1340" s="62">
        <f t="shared" si="2817"/>
        <v>2000000</v>
      </c>
      <c r="SFX1340" s="62">
        <f t="shared" si="2817"/>
        <v>2000000</v>
      </c>
      <c r="SGD1340" s="62" t="s">
        <v>197</v>
      </c>
      <c r="SGE1340" s="62" t="s">
        <v>1294</v>
      </c>
      <c r="SGF1340" s="62">
        <f t="shared" ref="SGF1340:SGN1340" si="2818">SGF1334</f>
        <v>0</v>
      </c>
      <c r="SGG1340" s="62">
        <f t="shared" si="2818"/>
        <v>0</v>
      </c>
      <c r="SGH1340" s="62">
        <f t="shared" si="2818"/>
        <v>0</v>
      </c>
      <c r="SGI1340" s="62">
        <f t="shared" si="2818"/>
        <v>0</v>
      </c>
      <c r="SGJ1340" s="62">
        <f t="shared" si="2818"/>
        <v>2000000</v>
      </c>
      <c r="SGK1340" s="62">
        <f t="shared" si="2818"/>
        <v>0</v>
      </c>
      <c r="SGL1340" s="62">
        <f t="shared" si="2818"/>
        <v>0</v>
      </c>
      <c r="SGM1340" s="62">
        <f t="shared" si="2818"/>
        <v>2000000</v>
      </c>
      <c r="SGN1340" s="62">
        <f t="shared" si="2818"/>
        <v>2000000</v>
      </c>
      <c r="SGT1340" s="62" t="s">
        <v>197</v>
      </c>
      <c r="SGU1340" s="62" t="s">
        <v>1294</v>
      </c>
      <c r="SGV1340" s="62">
        <f t="shared" ref="SGV1340:SHD1340" si="2819">SGV1334</f>
        <v>0</v>
      </c>
      <c r="SGW1340" s="62">
        <f t="shared" si="2819"/>
        <v>0</v>
      </c>
      <c r="SGX1340" s="62">
        <f t="shared" si="2819"/>
        <v>0</v>
      </c>
      <c r="SGY1340" s="62">
        <f t="shared" si="2819"/>
        <v>0</v>
      </c>
      <c r="SGZ1340" s="62">
        <f t="shared" si="2819"/>
        <v>2000000</v>
      </c>
      <c r="SHA1340" s="62">
        <f t="shared" si="2819"/>
        <v>0</v>
      </c>
      <c r="SHB1340" s="62">
        <f t="shared" si="2819"/>
        <v>0</v>
      </c>
      <c r="SHC1340" s="62">
        <f t="shared" si="2819"/>
        <v>2000000</v>
      </c>
      <c r="SHD1340" s="62">
        <f t="shared" si="2819"/>
        <v>2000000</v>
      </c>
      <c r="SHJ1340" s="62" t="s">
        <v>197</v>
      </c>
      <c r="SHK1340" s="62" t="s">
        <v>1294</v>
      </c>
      <c r="SHL1340" s="62">
        <f t="shared" ref="SHL1340:SHT1340" si="2820">SHL1334</f>
        <v>0</v>
      </c>
      <c r="SHM1340" s="62">
        <f t="shared" si="2820"/>
        <v>0</v>
      </c>
      <c r="SHN1340" s="62">
        <f t="shared" si="2820"/>
        <v>0</v>
      </c>
      <c r="SHO1340" s="62">
        <f t="shared" si="2820"/>
        <v>0</v>
      </c>
      <c r="SHP1340" s="62">
        <f t="shared" si="2820"/>
        <v>2000000</v>
      </c>
      <c r="SHQ1340" s="62">
        <f t="shared" si="2820"/>
        <v>0</v>
      </c>
      <c r="SHR1340" s="62">
        <f t="shared" si="2820"/>
        <v>0</v>
      </c>
      <c r="SHS1340" s="62">
        <f t="shared" si="2820"/>
        <v>2000000</v>
      </c>
      <c r="SHT1340" s="62">
        <f t="shared" si="2820"/>
        <v>2000000</v>
      </c>
      <c r="SHZ1340" s="62" t="s">
        <v>197</v>
      </c>
      <c r="SIA1340" s="62" t="s">
        <v>1294</v>
      </c>
      <c r="SIB1340" s="62">
        <f t="shared" ref="SIB1340:SIJ1340" si="2821">SIB1334</f>
        <v>0</v>
      </c>
      <c r="SIC1340" s="62">
        <f t="shared" si="2821"/>
        <v>0</v>
      </c>
      <c r="SID1340" s="62">
        <f t="shared" si="2821"/>
        <v>0</v>
      </c>
      <c r="SIE1340" s="62">
        <f t="shared" si="2821"/>
        <v>0</v>
      </c>
      <c r="SIF1340" s="62">
        <f t="shared" si="2821"/>
        <v>2000000</v>
      </c>
      <c r="SIG1340" s="62">
        <f t="shared" si="2821"/>
        <v>0</v>
      </c>
      <c r="SIH1340" s="62">
        <f t="shared" si="2821"/>
        <v>0</v>
      </c>
      <c r="SII1340" s="62">
        <f t="shared" si="2821"/>
        <v>2000000</v>
      </c>
      <c r="SIJ1340" s="62">
        <f t="shared" si="2821"/>
        <v>2000000</v>
      </c>
      <c r="SIP1340" s="62" t="s">
        <v>197</v>
      </c>
      <c r="SIQ1340" s="62" t="s">
        <v>1294</v>
      </c>
      <c r="SIR1340" s="62">
        <f t="shared" ref="SIR1340:SIZ1340" si="2822">SIR1334</f>
        <v>0</v>
      </c>
      <c r="SIS1340" s="62">
        <f t="shared" si="2822"/>
        <v>0</v>
      </c>
      <c r="SIT1340" s="62">
        <f t="shared" si="2822"/>
        <v>0</v>
      </c>
      <c r="SIU1340" s="62">
        <f t="shared" si="2822"/>
        <v>0</v>
      </c>
      <c r="SIV1340" s="62">
        <f t="shared" si="2822"/>
        <v>2000000</v>
      </c>
      <c r="SIW1340" s="62">
        <f t="shared" si="2822"/>
        <v>0</v>
      </c>
      <c r="SIX1340" s="62">
        <f t="shared" si="2822"/>
        <v>0</v>
      </c>
      <c r="SIY1340" s="62">
        <f t="shared" si="2822"/>
        <v>2000000</v>
      </c>
      <c r="SIZ1340" s="62">
        <f t="shared" si="2822"/>
        <v>2000000</v>
      </c>
      <c r="SJF1340" s="62" t="s">
        <v>197</v>
      </c>
      <c r="SJG1340" s="62" t="s">
        <v>1294</v>
      </c>
      <c r="SJH1340" s="62">
        <f t="shared" ref="SJH1340:SJP1340" si="2823">SJH1334</f>
        <v>0</v>
      </c>
      <c r="SJI1340" s="62">
        <f t="shared" si="2823"/>
        <v>0</v>
      </c>
      <c r="SJJ1340" s="62">
        <f t="shared" si="2823"/>
        <v>0</v>
      </c>
      <c r="SJK1340" s="62">
        <f t="shared" si="2823"/>
        <v>0</v>
      </c>
      <c r="SJL1340" s="62">
        <f t="shared" si="2823"/>
        <v>2000000</v>
      </c>
      <c r="SJM1340" s="62">
        <f t="shared" si="2823"/>
        <v>0</v>
      </c>
      <c r="SJN1340" s="62">
        <f t="shared" si="2823"/>
        <v>0</v>
      </c>
      <c r="SJO1340" s="62">
        <f t="shared" si="2823"/>
        <v>2000000</v>
      </c>
      <c r="SJP1340" s="62">
        <f t="shared" si="2823"/>
        <v>2000000</v>
      </c>
      <c r="SJV1340" s="62" t="s">
        <v>197</v>
      </c>
      <c r="SJW1340" s="62" t="s">
        <v>1294</v>
      </c>
      <c r="SJX1340" s="62">
        <f t="shared" ref="SJX1340:SKF1340" si="2824">SJX1334</f>
        <v>0</v>
      </c>
      <c r="SJY1340" s="62">
        <f t="shared" si="2824"/>
        <v>0</v>
      </c>
      <c r="SJZ1340" s="62">
        <f t="shared" si="2824"/>
        <v>0</v>
      </c>
      <c r="SKA1340" s="62">
        <f t="shared" si="2824"/>
        <v>0</v>
      </c>
      <c r="SKB1340" s="62">
        <f t="shared" si="2824"/>
        <v>2000000</v>
      </c>
      <c r="SKC1340" s="62">
        <f t="shared" si="2824"/>
        <v>0</v>
      </c>
      <c r="SKD1340" s="62">
        <f t="shared" si="2824"/>
        <v>0</v>
      </c>
      <c r="SKE1340" s="62">
        <f t="shared" si="2824"/>
        <v>2000000</v>
      </c>
      <c r="SKF1340" s="62">
        <f t="shared" si="2824"/>
        <v>2000000</v>
      </c>
      <c r="SKL1340" s="62" t="s">
        <v>197</v>
      </c>
      <c r="SKM1340" s="62" t="s">
        <v>1294</v>
      </c>
      <c r="SKN1340" s="62">
        <f t="shared" ref="SKN1340:SKV1340" si="2825">SKN1334</f>
        <v>0</v>
      </c>
      <c r="SKO1340" s="62">
        <f t="shared" si="2825"/>
        <v>0</v>
      </c>
      <c r="SKP1340" s="62">
        <f t="shared" si="2825"/>
        <v>0</v>
      </c>
      <c r="SKQ1340" s="62">
        <f t="shared" si="2825"/>
        <v>0</v>
      </c>
      <c r="SKR1340" s="62">
        <f t="shared" si="2825"/>
        <v>2000000</v>
      </c>
      <c r="SKS1340" s="62">
        <f t="shared" si="2825"/>
        <v>0</v>
      </c>
      <c r="SKT1340" s="62">
        <f t="shared" si="2825"/>
        <v>0</v>
      </c>
      <c r="SKU1340" s="62">
        <f t="shared" si="2825"/>
        <v>2000000</v>
      </c>
      <c r="SKV1340" s="62">
        <f t="shared" si="2825"/>
        <v>2000000</v>
      </c>
      <c r="SLB1340" s="62" t="s">
        <v>197</v>
      </c>
      <c r="SLC1340" s="62" t="s">
        <v>1294</v>
      </c>
      <c r="SLD1340" s="62">
        <f t="shared" ref="SLD1340:SLL1340" si="2826">SLD1334</f>
        <v>0</v>
      </c>
      <c r="SLE1340" s="62">
        <f t="shared" si="2826"/>
        <v>0</v>
      </c>
      <c r="SLF1340" s="62">
        <f t="shared" si="2826"/>
        <v>0</v>
      </c>
      <c r="SLG1340" s="62">
        <f t="shared" si="2826"/>
        <v>0</v>
      </c>
      <c r="SLH1340" s="62">
        <f t="shared" si="2826"/>
        <v>2000000</v>
      </c>
      <c r="SLI1340" s="62">
        <f t="shared" si="2826"/>
        <v>0</v>
      </c>
      <c r="SLJ1340" s="62">
        <f t="shared" si="2826"/>
        <v>0</v>
      </c>
      <c r="SLK1340" s="62">
        <f t="shared" si="2826"/>
        <v>2000000</v>
      </c>
      <c r="SLL1340" s="62">
        <f t="shared" si="2826"/>
        <v>2000000</v>
      </c>
      <c r="SLR1340" s="62" t="s">
        <v>197</v>
      </c>
      <c r="SLS1340" s="62" t="s">
        <v>1294</v>
      </c>
      <c r="SLT1340" s="62">
        <f t="shared" ref="SLT1340:SMB1340" si="2827">SLT1334</f>
        <v>0</v>
      </c>
      <c r="SLU1340" s="62">
        <f t="shared" si="2827"/>
        <v>0</v>
      </c>
      <c r="SLV1340" s="62">
        <f t="shared" si="2827"/>
        <v>0</v>
      </c>
      <c r="SLW1340" s="62">
        <f t="shared" si="2827"/>
        <v>0</v>
      </c>
      <c r="SLX1340" s="62">
        <f t="shared" si="2827"/>
        <v>2000000</v>
      </c>
      <c r="SLY1340" s="62">
        <f t="shared" si="2827"/>
        <v>0</v>
      </c>
      <c r="SLZ1340" s="62">
        <f t="shared" si="2827"/>
        <v>0</v>
      </c>
      <c r="SMA1340" s="62">
        <f t="shared" si="2827"/>
        <v>2000000</v>
      </c>
      <c r="SMB1340" s="62">
        <f t="shared" si="2827"/>
        <v>2000000</v>
      </c>
      <c r="SMH1340" s="62" t="s">
        <v>197</v>
      </c>
      <c r="SMI1340" s="62" t="s">
        <v>1294</v>
      </c>
      <c r="SMJ1340" s="62">
        <f t="shared" ref="SMJ1340:SMR1340" si="2828">SMJ1334</f>
        <v>0</v>
      </c>
      <c r="SMK1340" s="62">
        <f t="shared" si="2828"/>
        <v>0</v>
      </c>
      <c r="SML1340" s="62">
        <f t="shared" si="2828"/>
        <v>0</v>
      </c>
      <c r="SMM1340" s="62">
        <f t="shared" si="2828"/>
        <v>0</v>
      </c>
      <c r="SMN1340" s="62">
        <f t="shared" si="2828"/>
        <v>2000000</v>
      </c>
      <c r="SMO1340" s="62">
        <f t="shared" si="2828"/>
        <v>0</v>
      </c>
      <c r="SMP1340" s="62">
        <f t="shared" si="2828"/>
        <v>0</v>
      </c>
      <c r="SMQ1340" s="62">
        <f t="shared" si="2828"/>
        <v>2000000</v>
      </c>
      <c r="SMR1340" s="62">
        <f t="shared" si="2828"/>
        <v>2000000</v>
      </c>
      <c r="SMX1340" s="62" t="s">
        <v>197</v>
      </c>
      <c r="SMY1340" s="62" t="s">
        <v>1294</v>
      </c>
      <c r="SMZ1340" s="62">
        <f t="shared" ref="SMZ1340:SNH1340" si="2829">SMZ1334</f>
        <v>0</v>
      </c>
      <c r="SNA1340" s="62">
        <f t="shared" si="2829"/>
        <v>0</v>
      </c>
      <c r="SNB1340" s="62">
        <f t="shared" si="2829"/>
        <v>0</v>
      </c>
      <c r="SNC1340" s="62">
        <f t="shared" si="2829"/>
        <v>0</v>
      </c>
      <c r="SND1340" s="62">
        <f t="shared" si="2829"/>
        <v>2000000</v>
      </c>
      <c r="SNE1340" s="62">
        <f t="shared" si="2829"/>
        <v>0</v>
      </c>
      <c r="SNF1340" s="62">
        <f t="shared" si="2829"/>
        <v>0</v>
      </c>
      <c r="SNG1340" s="62">
        <f t="shared" si="2829"/>
        <v>2000000</v>
      </c>
      <c r="SNH1340" s="62">
        <f t="shared" si="2829"/>
        <v>2000000</v>
      </c>
      <c r="SNN1340" s="62" t="s">
        <v>197</v>
      </c>
      <c r="SNO1340" s="62" t="s">
        <v>1294</v>
      </c>
      <c r="SNP1340" s="62">
        <f t="shared" ref="SNP1340:SNX1340" si="2830">SNP1334</f>
        <v>0</v>
      </c>
      <c r="SNQ1340" s="62">
        <f t="shared" si="2830"/>
        <v>0</v>
      </c>
      <c r="SNR1340" s="62">
        <f t="shared" si="2830"/>
        <v>0</v>
      </c>
      <c r="SNS1340" s="62">
        <f t="shared" si="2830"/>
        <v>0</v>
      </c>
      <c r="SNT1340" s="62">
        <f t="shared" si="2830"/>
        <v>2000000</v>
      </c>
      <c r="SNU1340" s="62">
        <f t="shared" si="2830"/>
        <v>0</v>
      </c>
      <c r="SNV1340" s="62">
        <f t="shared" si="2830"/>
        <v>0</v>
      </c>
      <c r="SNW1340" s="62">
        <f t="shared" si="2830"/>
        <v>2000000</v>
      </c>
      <c r="SNX1340" s="62">
        <f t="shared" si="2830"/>
        <v>2000000</v>
      </c>
      <c r="SOD1340" s="62" t="s">
        <v>197</v>
      </c>
      <c r="SOE1340" s="62" t="s">
        <v>1294</v>
      </c>
      <c r="SOF1340" s="62">
        <f t="shared" ref="SOF1340:SON1340" si="2831">SOF1334</f>
        <v>0</v>
      </c>
      <c r="SOG1340" s="62">
        <f t="shared" si="2831"/>
        <v>0</v>
      </c>
      <c r="SOH1340" s="62">
        <f t="shared" si="2831"/>
        <v>0</v>
      </c>
      <c r="SOI1340" s="62">
        <f t="shared" si="2831"/>
        <v>0</v>
      </c>
      <c r="SOJ1340" s="62">
        <f t="shared" si="2831"/>
        <v>2000000</v>
      </c>
      <c r="SOK1340" s="62">
        <f t="shared" si="2831"/>
        <v>0</v>
      </c>
      <c r="SOL1340" s="62">
        <f t="shared" si="2831"/>
        <v>0</v>
      </c>
      <c r="SOM1340" s="62">
        <f t="shared" si="2831"/>
        <v>2000000</v>
      </c>
      <c r="SON1340" s="62">
        <f t="shared" si="2831"/>
        <v>2000000</v>
      </c>
      <c r="SOT1340" s="62" t="s">
        <v>197</v>
      </c>
      <c r="SOU1340" s="62" t="s">
        <v>1294</v>
      </c>
      <c r="SOV1340" s="62">
        <f t="shared" ref="SOV1340:SPD1340" si="2832">SOV1334</f>
        <v>0</v>
      </c>
      <c r="SOW1340" s="62">
        <f t="shared" si="2832"/>
        <v>0</v>
      </c>
      <c r="SOX1340" s="62">
        <f t="shared" si="2832"/>
        <v>0</v>
      </c>
      <c r="SOY1340" s="62">
        <f t="shared" si="2832"/>
        <v>0</v>
      </c>
      <c r="SOZ1340" s="62">
        <f t="shared" si="2832"/>
        <v>2000000</v>
      </c>
      <c r="SPA1340" s="62">
        <f t="shared" si="2832"/>
        <v>0</v>
      </c>
      <c r="SPB1340" s="62">
        <f t="shared" si="2832"/>
        <v>0</v>
      </c>
      <c r="SPC1340" s="62">
        <f t="shared" si="2832"/>
        <v>2000000</v>
      </c>
      <c r="SPD1340" s="62">
        <f t="shared" si="2832"/>
        <v>2000000</v>
      </c>
      <c r="SPJ1340" s="62" t="s">
        <v>197</v>
      </c>
      <c r="SPK1340" s="62" t="s">
        <v>1294</v>
      </c>
      <c r="SPL1340" s="62">
        <f t="shared" ref="SPL1340:SPT1340" si="2833">SPL1334</f>
        <v>0</v>
      </c>
      <c r="SPM1340" s="62">
        <f t="shared" si="2833"/>
        <v>0</v>
      </c>
      <c r="SPN1340" s="62">
        <f t="shared" si="2833"/>
        <v>0</v>
      </c>
      <c r="SPO1340" s="62">
        <f t="shared" si="2833"/>
        <v>0</v>
      </c>
      <c r="SPP1340" s="62">
        <f t="shared" si="2833"/>
        <v>2000000</v>
      </c>
      <c r="SPQ1340" s="62">
        <f t="shared" si="2833"/>
        <v>0</v>
      </c>
      <c r="SPR1340" s="62">
        <f t="shared" si="2833"/>
        <v>0</v>
      </c>
      <c r="SPS1340" s="62">
        <f t="shared" si="2833"/>
        <v>2000000</v>
      </c>
      <c r="SPT1340" s="62">
        <f t="shared" si="2833"/>
        <v>2000000</v>
      </c>
      <c r="SPZ1340" s="62" t="s">
        <v>197</v>
      </c>
      <c r="SQA1340" s="62" t="s">
        <v>1294</v>
      </c>
      <c r="SQB1340" s="62">
        <f t="shared" ref="SQB1340:SQJ1340" si="2834">SQB1334</f>
        <v>0</v>
      </c>
      <c r="SQC1340" s="62">
        <f t="shared" si="2834"/>
        <v>0</v>
      </c>
      <c r="SQD1340" s="62">
        <f t="shared" si="2834"/>
        <v>0</v>
      </c>
      <c r="SQE1340" s="62">
        <f t="shared" si="2834"/>
        <v>0</v>
      </c>
      <c r="SQF1340" s="62">
        <f t="shared" si="2834"/>
        <v>2000000</v>
      </c>
      <c r="SQG1340" s="62">
        <f t="shared" si="2834"/>
        <v>0</v>
      </c>
      <c r="SQH1340" s="62">
        <f t="shared" si="2834"/>
        <v>0</v>
      </c>
      <c r="SQI1340" s="62">
        <f t="shared" si="2834"/>
        <v>2000000</v>
      </c>
      <c r="SQJ1340" s="62">
        <f t="shared" si="2834"/>
        <v>2000000</v>
      </c>
      <c r="SQP1340" s="62" t="s">
        <v>197</v>
      </c>
      <c r="SQQ1340" s="62" t="s">
        <v>1294</v>
      </c>
      <c r="SQR1340" s="62">
        <f>SQR1334</f>
        <v>0</v>
      </c>
      <c r="SQS1340" s="62">
        <f>SQS1334</f>
        <v>0</v>
      </c>
      <c r="SQT1340" s="62">
        <f>SQT1334</f>
        <v>0</v>
      </c>
      <c r="SQU1340" s="62">
        <f>SQU1334</f>
        <v>0</v>
      </c>
      <c r="SQV1340" s="62">
        <f>SQV1334</f>
        <v>2000000</v>
      </c>
      <c r="SQW1340" s="62">
        <f>SQW1334</f>
        <v>0</v>
      </c>
      <c r="SQX1340" s="62">
        <f>SQX1334</f>
        <v>0</v>
      </c>
      <c r="SQY1340" s="62">
        <f>SQY1334</f>
        <v>2000000</v>
      </c>
      <c r="SQZ1340" s="62">
        <f>SQZ1334</f>
        <v>2000000</v>
      </c>
      <c r="SRF1340" s="62" t="s">
        <v>197</v>
      </c>
      <c r="SRG1340" s="62" t="s">
        <v>1294</v>
      </c>
      <c r="SRH1340" s="62">
        <f t="shared" ref="SRH1340:SRP1340" si="2835">SRH1334</f>
        <v>0</v>
      </c>
      <c r="SRI1340" s="62">
        <f t="shared" si="2835"/>
        <v>0</v>
      </c>
      <c r="SRJ1340" s="62">
        <f t="shared" si="2835"/>
        <v>0</v>
      </c>
      <c r="SRK1340" s="62">
        <f t="shared" si="2835"/>
        <v>0</v>
      </c>
      <c r="SRL1340" s="62">
        <f t="shared" si="2835"/>
        <v>2000000</v>
      </c>
      <c r="SRM1340" s="62">
        <f t="shared" si="2835"/>
        <v>0</v>
      </c>
      <c r="SRN1340" s="62">
        <f t="shared" si="2835"/>
        <v>0</v>
      </c>
      <c r="SRO1340" s="62">
        <f t="shared" si="2835"/>
        <v>2000000</v>
      </c>
      <c r="SRP1340" s="62">
        <f t="shared" si="2835"/>
        <v>2000000</v>
      </c>
      <c r="SRV1340" s="62" t="s">
        <v>197</v>
      </c>
      <c r="SRW1340" s="62" t="s">
        <v>1294</v>
      </c>
      <c r="SRX1340" s="62">
        <f t="shared" ref="SRX1340:SSF1340" si="2836">SRX1334</f>
        <v>0</v>
      </c>
      <c r="SRY1340" s="62">
        <f t="shared" si="2836"/>
        <v>0</v>
      </c>
      <c r="SRZ1340" s="62">
        <f t="shared" si="2836"/>
        <v>0</v>
      </c>
      <c r="SSA1340" s="62">
        <f t="shared" si="2836"/>
        <v>0</v>
      </c>
      <c r="SSB1340" s="62">
        <f t="shared" si="2836"/>
        <v>2000000</v>
      </c>
      <c r="SSC1340" s="62">
        <f t="shared" si="2836"/>
        <v>0</v>
      </c>
      <c r="SSD1340" s="62">
        <f t="shared" si="2836"/>
        <v>0</v>
      </c>
      <c r="SSE1340" s="62">
        <f t="shared" si="2836"/>
        <v>2000000</v>
      </c>
      <c r="SSF1340" s="62">
        <f t="shared" si="2836"/>
        <v>2000000</v>
      </c>
      <c r="SSL1340" s="62" t="s">
        <v>197</v>
      </c>
      <c r="SSM1340" s="62" t="s">
        <v>1294</v>
      </c>
      <c r="SSN1340" s="62">
        <f t="shared" ref="SSN1340:SSV1340" si="2837">SSN1334</f>
        <v>0</v>
      </c>
      <c r="SSO1340" s="62">
        <f t="shared" si="2837"/>
        <v>0</v>
      </c>
      <c r="SSP1340" s="62">
        <f t="shared" si="2837"/>
        <v>0</v>
      </c>
      <c r="SSQ1340" s="62">
        <f t="shared" si="2837"/>
        <v>0</v>
      </c>
      <c r="SSR1340" s="62">
        <f t="shared" si="2837"/>
        <v>2000000</v>
      </c>
      <c r="SSS1340" s="62">
        <f t="shared" si="2837"/>
        <v>0</v>
      </c>
      <c r="SST1340" s="62">
        <f t="shared" si="2837"/>
        <v>0</v>
      </c>
      <c r="SSU1340" s="62">
        <f t="shared" si="2837"/>
        <v>2000000</v>
      </c>
      <c r="SSV1340" s="62">
        <f t="shared" si="2837"/>
        <v>2000000</v>
      </c>
      <c r="STB1340" s="62" t="s">
        <v>197</v>
      </c>
      <c r="STC1340" s="62" t="s">
        <v>1294</v>
      </c>
      <c r="STD1340" s="62">
        <f t="shared" ref="STD1340:STL1340" si="2838">STD1334</f>
        <v>0</v>
      </c>
      <c r="STE1340" s="62">
        <f t="shared" si="2838"/>
        <v>0</v>
      </c>
      <c r="STF1340" s="62">
        <f t="shared" si="2838"/>
        <v>0</v>
      </c>
      <c r="STG1340" s="62">
        <f t="shared" si="2838"/>
        <v>0</v>
      </c>
      <c r="STH1340" s="62">
        <f t="shared" si="2838"/>
        <v>2000000</v>
      </c>
      <c r="STI1340" s="62">
        <f t="shared" si="2838"/>
        <v>0</v>
      </c>
      <c r="STJ1340" s="62">
        <f t="shared" si="2838"/>
        <v>0</v>
      </c>
      <c r="STK1340" s="62">
        <f t="shared" si="2838"/>
        <v>2000000</v>
      </c>
      <c r="STL1340" s="62">
        <f t="shared" si="2838"/>
        <v>2000000</v>
      </c>
      <c r="STR1340" s="62" t="s">
        <v>197</v>
      </c>
      <c r="STS1340" s="62" t="s">
        <v>1294</v>
      </c>
      <c r="STT1340" s="62">
        <f t="shared" ref="STT1340:SUB1340" si="2839">STT1334</f>
        <v>0</v>
      </c>
      <c r="STU1340" s="62">
        <f t="shared" si="2839"/>
        <v>0</v>
      </c>
      <c r="STV1340" s="62">
        <f t="shared" si="2839"/>
        <v>0</v>
      </c>
      <c r="STW1340" s="62">
        <f t="shared" si="2839"/>
        <v>0</v>
      </c>
      <c r="STX1340" s="62">
        <f t="shared" si="2839"/>
        <v>2000000</v>
      </c>
      <c r="STY1340" s="62">
        <f t="shared" si="2839"/>
        <v>0</v>
      </c>
      <c r="STZ1340" s="62">
        <f t="shared" si="2839"/>
        <v>0</v>
      </c>
      <c r="SUA1340" s="62">
        <f t="shared" si="2839"/>
        <v>2000000</v>
      </c>
      <c r="SUB1340" s="62">
        <f t="shared" si="2839"/>
        <v>2000000</v>
      </c>
      <c r="SUH1340" s="62" t="s">
        <v>197</v>
      </c>
      <c r="SUI1340" s="62" t="s">
        <v>1294</v>
      </c>
      <c r="SUJ1340" s="62">
        <f t="shared" ref="SUJ1340:SUR1340" si="2840">SUJ1334</f>
        <v>0</v>
      </c>
      <c r="SUK1340" s="62">
        <f t="shared" si="2840"/>
        <v>0</v>
      </c>
      <c r="SUL1340" s="62">
        <f t="shared" si="2840"/>
        <v>0</v>
      </c>
      <c r="SUM1340" s="62">
        <f t="shared" si="2840"/>
        <v>0</v>
      </c>
      <c r="SUN1340" s="62">
        <f t="shared" si="2840"/>
        <v>2000000</v>
      </c>
      <c r="SUO1340" s="62">
        <f t="shared" si="2840"/>
        <v>0</v>
      </c>
      <c r="SUP1340" s="62">
        <f t="shared" si="2840"/>
        <v>0</v>
      </c>
      <c r="SUQ1340" s="62">
        <f t="shared" si="2840"/>
        <v>2000000</v>
      </c>
      <c r="SUR1340" s="62">
        <f t="shared" si="2840"/>
        <v>2000000</v>
      </c>
      <c r="SUX1340" s="62" t="s">
        <v>197</v>
      </c>
      <c r="SUY1340" s="62" t="s">
        <v>1294</v>
      </c>
      <c r="SUZ1340" s="62">
        <f t="shared" ref="SUZ1340:SVH1340" si="2841">SUZ1334</f>
        <v>0</v>
      </c>
      <c r="SVA1340" s="62">
        <f t="shared" si="2841"/>
        <v>0</v>
      </c>
      <c r="SVB1340" s="62">
        <f t="shared" si="2841"/>
        <v>0</v>
      </c>
      <c r="SVC1340" s="62">
        <f t="shared" si="2841"/>
        <v>0</v>
      </c>
      <c r="SVD1340" s="62">
        <f t="shared" si="2841"/>
        <v>2000000</v>
      </c>
      <c r="SVE1340" s="62">
        <f t="shared" si="2841"/>
        <v>0</v>
      </c>
      <c r="SVF1340" s="62">
        <f t="shared" si="2841"/>
        <v>0</v>
      </c>
      <c r="SVG1340" s="62">
        <f t="shared" si="2841"/>
        <v>2000000</v>
      </c>
      <c r="SVH1340" s="62">
        <f t="shared" si="2841"/>
        <v>2000000</v>
      </c>
      <c r="SVN1340" s="62" t="s">
        <v>197</v>
      </c>
      <c r="SVO1340" s="62" t="s">
        <v>1294</v>
      </c>
      <c r="SVP1340" s="62">
        <f t="shared" ref="SVP1340:SVX1340" si="2842">SVP1334</f>
        <v>0</v>
      </c>
      <c r="SVQ1340" s="62">
        <f t="shared" si="2842"/>
        <v>0</v>
      </c>
      <c r="SVR1340" s="62">
        <f t="shared" si="2842"/>
        <v>0</v>
      </c>
      <c r="SVS1340" s="62">
        <f t="shared" si="2842"/>
        <v>0</v>
      </c>
      <c r="SVT1340" s="62">
        <f t="shared" si="2842"/>
        <v>2000000</v>
      </c>
      <c r="SVU1340" s="62">
        <f t="shared" si="2842"/>
        <v>0</v>
      </c>
      <c r="SVV1340" s="62">
        <f t="shared" si="2842"/>
        <v>0</v>
      </c>
      <c r="SVW1340" s="62">
        <f t="shared" si="2842"/>
        <v>2000000</v>
      </c>
      <c r="SVX1340" s="62">
        <f t="shared" si="2842"/>
        <v>2000000</v>
      </c>
      <c r="SWD1340" s="62" t="s">
        <v>197</v>
      </c>
      <c r="SWE1340" s="62" t="s">
        <v>1294</v>
      </c>
      <c r="SWF1340" s="62">
        <f t="shared" ref="SWF1340:SWN1340" si="2843">SWF1334</f>
        <v>0</v>
      </c>
      <c r="SWG1340" s="62">
        <f t="shared" si="2843"/>
        <v>0</v>
      </c>
      <c r="SWH1340" s="62">
        <f t="shared" si="2843"/>
        <v>0</v>
      </c>
      <c r="SWI1340" s="62">
        <f t="shared" si="2843"/>
        <v>0</v>
      </c>
      <c r="SWJ1340" s="62">
        <f t="shared" si="2843"/>
        <v>2000000</v>
      </c>
      <c r="SWK1340" s="62">
        <f t="shared" si="2843"/>
        <v>0</v>
      </c>
      <c r="SWL1340" s="62">
        <f t="shared" si="2843"/>
        <v>0</v>
      </c>
      <c r="SWM1340" s="62">
        <f t="shared" si="2843"/>
        <v>2000000</v>
      </c>
      <c r="SWN1340" s="62">
        <f t="shared" si="2843"/>
        <v>2000000</v>
      </c>
      <c r="SWT1340" s="62" t="s">
        <v>197</v>
      </c>
      <c r="SWU1340" s="62" t="s">
        <v>1294</v>
      </c>
      <c r="SWV1340" s="62">
        <f t="shared" ref="SWV1340:SXD1340" si="2844">SWV1334</f>
        <v>0</v>
      </c>
      <c r="SWW1340" s="62">
        <f t="shared" si="2844"/>
        <v>0</v>
      </c>
      <c r="SWX1340" s="62">
        <f t="shared" si="2844"/>
        <v>0</v>
      </c>
      <c r="SWY1340" s="62">
        <f t="shared" si="2844"/>
        <v>0</v>
      </c>
      <c r="SWZ1340" s="62">
        <f t="shared" si="2844"/>
        <v>2000000</v>
      </c>
      <c r="SXA1340" s="62">
        <f t="shared" si="2844"/>
        <v>0</v>
      </c>
      <c r="SXB1340" s="62">
        <f t="shared" si="2844"/>
        <v>0</v>
      </c>
      <c r="SXC1340" s="62">
        <f t="shared" si="2844"/>
        <v>2000000</v>
      </c>
      <c r="SXD1340" s="62">
        <f t="shared" si="2844"/>
        <v>2000000</v>
      </c>
      <c r="SXJ1340" s="62" t="s">
        <v>197</v>
      </c>
      <c r="SXK1340" s="62" t="s">
        <v>1294</v>
      </c>
      <c r="SXL1340" s="62">
        <f t="shared" ref="SXL1340:SXT1340" si="2845">SXL1334</f>
        <v>0</v>
      </c>
      <c r="SXM1340" s="62">
        <f t="shared" si="2845"/>
        <v>0</v>
      </c>
      <c r="SXN1340" s="62">
        <f t="shared" si="2845"/>
        <v>0</v>
      </c>
      <c r="SXO1340" s="62">
        <f t="shared" si="2845"/>
        <v>0</v>
      </c>
      <c r="SXP1340" s="62">
        <f t="shared" si="2845"/>
        <v>2000000</v>
      </c>
      <c r="SXQ1340" s="62">
        <f t="shared" si="2845"/>
        <v>0</v>
      </c>
      <c r="SXR1340" s="62">
        <f t="shared" si="2845"/>
        <v>0</v>
      </c>
      <c r="SXS1340" s="62">
        <f t="shared" si="2845"/>
        <v>2000000</v>
      </c>
      <c r="SXT1340" s="62">
        <f t="shared" si="2845"/>
        <v>2000000</v>
      </c>
      <c r="SXZ1340" s="62" t="s">
        <v>197</v>
      </c>
      <c r="SYA1340" s="62" t="s">
        <v>1294</v>
      </c>
      <c r="SYB1340" s="62">
        <f t="shared" ref="SYB1340:SYJ1340" si="2846">SYB1334</f>
        <v>0</v>
      </c>
      <c r="SYC1340" s="62">
        <f t="shared" si="2846"/>
        <v>0</v>
      </c>
      <c r="SYD1340" s="62">
        <f t="shared" si="2846"/>
        <v>0</v>
      </c>
      <c r="SYE1340" s="62">
        <f t="shared" si="2846"/>
        <v>0</v>
      </c>
      <c r="SYF1340" s="62">
        <f t="shared" si="2846"/>
        <v>2000000</v>
      </c>
      <c r="SYG1340" s="62">
        <f t="shared" si="2846"/>
        <v>0</v>
      </c>
      <c r="SYH1340" s="62">
        <f t="shared" si="2846"/>
        <v>0</v>
      </c>
      <c r="SYI1340" s="62">
        <f t="shared" si="2846"/>
        <v>2000000</v>
      </c>
      <c r="SYJ1340" s="62">
        <f t="shared" si="2846"/>
        <v>2000000</v>
      </c>
      <c r="SYP1340" s="62" t="s">
        <v>197</v>
      </c>
      <c r="SYQ1340" s="62" t="s">
        <v>1294</v>
      </c>
      <c r="SYR1340" s="62">
        <f t="shared" ref="SYR1340:SYZ1340" si="2847">SYR1334</f>
        <v>0</v>
      </c>
      <c r="SYS1340" s="62">
        <f t="shared" si="2847"/>
        <v>0</v>
      </c>
      <c r="SYT1340" s="62">
        <f t="shared" si="2847"/>
        <v>0</v>
      </c>
      <c r="SYU1340" s="62">
        <f t="shared" si="2847"/>
        <v>0</v>
      </c>
      <c r="SYV1340" s="62">
        <f t="shared" si="2847"/>
        <v>2000000</v>
      </c>
      <c r="SYW1340" s="62">
        <f t="shared" si="2847"/>
        <v>0</v>
      </c>
      <c r="SYX1340" s="62">
        <f t="shared" si="2847"/>
        <v>0</v>
      </c>
      <c r="SYY1340" s="62">
        <f t="shared" si="2847"/>
        <v>2000000</v>
      </c>
      <c r="SYZ1340" s="62">
        <f t="shared" si="2847"/>
        <v>2000000</v>
      </c>
      <c r="SZF1340" s="62" t="s">
        <v>197</v>
      </c>
      <c r="SZG1340" s="62" t="s">
        <v>1294</v>
      </c>
      <c r="SZH1340" s="62">
        <f t="shared" ref="SZH1340:SZP1340" si="2848">SZH1334</f>
        <v>0</v>
      </c>
      <c r="SZI1340" s="62">
        <f t="shared" si="2848"/>
        <v>0</v>
      </c>
      <c r="SZJ1340" s="62">
        <f t="shared" si="2848"/>
        <v>0</v>
      </c>
      <c r="SZK1340" s="62">
        <f t="shared" si="2848"/>
        <v>0</v>
      </c>
      <c r="SZL1340" s="62">
        <f t="shared" si="2848"/>
        <v>2000000</v>
      </c>
      <c r="SZM1340" s="62">
        <f t="shared" si="2848"/>
        <v>0</v>
      </c>
      <c r="SZN1340" s="62">
        <f t="shared" si="2848"/>
        <v>0</v>
      </c>
      <c r="SZO1340" s="62">
        <f t="shared" si="2848"/>
        <v>2000000</v>
      </c>
      <c r="SZP1340" s="62">
        <f t="shared" si="2848"/>
        <v>2000000</v>
      </c>
      <c r="SZV1340" s="62" t="s">
        <v>197</v>
      </c>
      <c r="SZW1340" s="62" t="s">
        <v>1294</v>
      </c>
      <c r="SZX1340" s="62">
        <f t="shared" ref="SZX1340:TAF1340" si="2849">SZX1334</f>
        <v>0</v>
      </c>
      <c r="SZY1340" s="62">
        <f t="shared" si="2849"/>
        <v>0</v>
      </c>
      <c r="SZZ1340" s="62">
        <f t="shared" si="2849"/>
        <v>0</v>
      </c>
      <c r="TAA1340" s="62">
        <f t="shared" si="2849"/>
        <v>0</v>
      </c>
      <c r="TAB1340" s="62">
        <f t="shared" si="2849"/>
        <v>2000000</v>
      </c>
      <c r="TAC1340" s="62">
        <f t="shared" si="2849"/>
        <v>0</v>
      </c>
      <c r="TAD1340" s="62">
        <f t="shared" si="2849"/>
        <v>0</v>
      </c>
      <c r="TAE1340" s="62">
        <f t="shared" si="2849"/>
        <v>2000000</v>
      </c>
      <c r="TAF1340" s="62">
        <f t="shared" si="2849"/>
        <v>2000000</v>
      </c>
      <c r="TAL1340" s="62" t="s">
        <v>197</v>
      </c>
      <c r="TAM1340" s="62" t="s">
        <v>1294</v>
      </c>
      <c r="TAN1340" s="62">
        <f t="shared" ref="TAN1340:TAV1340" si="2850">TAN1334</f>
        <v>0</v>
      </c>
      <c r="TAO1340" s="62">
        <f t="shared" si="2850"/>
        <v>0</v>
      </c>
      <c r="TAP1340" s="62">
        <f t="shared" si="2850"/>
        <v>0</v>
      </c>
      <c r="TAQ1340" s="62">
        <f t="shared" si="2850"/>
        <v>0</v>
      </c>
      <c r="TAR1340" s="62">
        <f t="shared" si="2850"/>
        <v>2000000</v>
      </c>
      <c r="TAS1340" s="62">
        <f t="shared" si="2850"/>
        <v>0</v>
      </c>
      <c r="TAT1340" s="62">
        <f t="shared" si="2850"/>
        <v>0</v>
      </c>
      <c r="TAU1340" s="62">
        <f t="shared" si="2850"/>
        <v>2000000</v>
      </c>
      <c r="TAV1340" s="62">
        <f t="shared" si="2850"/>
        <v>2000000</v>
      </c>
      <c r="TBB1340" s="62" t="s">
        <v>197</v>
      </c>
      <c r="TBC1340" s="62" t="s">
        <v>1294</v>
      </c>
      <c r="TBD1340" s="62">
        <f t="shared" ref="TBD1340:TBL1340" si="2851">TBD1334</f>
        <v>0</v>
      </c>
      <c r="TBE1340" s="62">
        <f t="shared" si="2851"/>
        <v>0</v>
      </c>
      <c r="TBF1340" s="62">
        <f t="shared" si="2851"/>
        <v>0</v>
      </c>
      <c r="TBG1340" s="62">
        <f t="shared" si="2851"/>
        <v>0</v>
      </c>
      <c r="TBH1340" s="62">
        <f t="shared" si="2851"/>
        <v>2000000</v>
      </c>
      <c r="TBI1340" s="62">
        <f t="shared" si="2851"/>
        <v>0</v>
      </c>
      <c r="TBJ1340" s="62">
        <f t="shared" si="2851"/>
        <v>0</v>
      </c>
      <c r="TBK1340" s="62">
        <f t="shared" si="2851"/>
        <v>2000000</v>
      </c>
      <c r="TBL1340" s="62">
        <f t="shared" si="2851"/>
        <v>2000000</v>
      </c>
      <c r="TBR1340" s="62" t="s">
        <v>197</v>
      </c>
      <c r="TBS1340" s="62" t="s">
        <v>1294</v>
      </c>
      <c r="TBT1340" s="62">
        <f t="shared" ref="TBT1340:TCB1340" si="2852">TBT1334</f>
        <v>0</v>
      </c>
      <c r="TBU1340" s="62">
        <f t="shared" si="2852"/>
        <v>0</v>
      </c>
      <c r="TBV1340" s="62">
        <f t="shared" si="2852"/>
        <v>0</v>
      </c>
      <c r="TBW1340" s="62">
        <f t="shared" si="2852"/>
        <v>0</v>
      </c>
      <c r="TBX1340" s="62">
        <f t="shared" si="2852"/>
        <v>2000000</v>
      </c>
      <c r="TBY1340" s="62">
        <f t="shared" si="2852"/>
        <v>0</v>
      </c>
      <c r="TBZ1340" s="62">
        <f t="shared" si="2852"/>
        <v>0</v>
      </c>
      <c r="TCA1340" s="62">
        <f t="shared" si="2852"/>
        <v>2000000</v>
      </c>
      <c r="TCB1340" s="62">
        <f t="shared" si="2852"/>
        <v>2000000</v>
      </c>
      <c r="TCH1340" s="62" t="s">
        <v>197</v>
      </c>
      <c r="TCI1340" s="62" t="s">
        <v>1294</v>
      </c>
      <c r="TCJ1340" s="62">
        <f t="shared" ref="TCJ1340:TCR1340" si="2853">TCJ1334</f>
        <v>0</v>
      </c>
      <c r="TCK1340" s="62">
        <f t="shared" si="2853"/>
        <v>0</v>
      </c>
      <c r="TCL1340" s="62">
        <f t="shared" si="2853"/>
        <v>0</v>
      </c>
      <c r="TCM1340" s="62">
        <f t="shared" si="2853"/>
        <v>0</v>
      </c>
      <c r="TCN1340" s="62">
        <f t="shared" si="2853"/>
        <v>2000000</v>
      </c>
      <c r="TCO1340" s="62">
        <f t="shared" si="2853"/>
        <v>0</v>
      </c>
      <c r="TCP1340" s="62">
        <f t="shared" si="2853"/>
        <v>0</v>
      </c>
      <c r="TCQ1340" s="62">
        <f t="shared" si="2853"/>
        <v>2000000</v>
      </c>
      <c r="TCR1340" s="62">
        <f t="shared" si="2853"/>
        <v>2000000</v>
      </c>
      <c r="TCX1340" s="62" t="s">
        <v>197</v>
      </c>
      <c r="TCY1340" s="62" t="s">
        <v>1294</v>
      </c>
      <c r="TCZ1340" s="62">
        <f t="shared" ref="TCZ1340:TDH1340" si="2854">TCZ1334</f>
        <v>0</v>
      </c>
      <c r="TDA1340" s="62">
        <f t="shared" si="2854"/>
        <v>0</v>
      </c>
      <c r="TDB1340" s="62">
        <f t="shared" si="2854"/>
        <v>0</v>
      </c>
      <c r="TDC1340" s="62">
        <f t="shared" si="2854"/>
        <v>0</v>
      </c>
      <c r="TDD1340" s="62">
        <f t="shared" si="2854"/>
        <v>2000000</v>
      </c>
      <c r="TDE1340" s="62">
        <f t="shared" si="2854"/>
        <v>0</v>
      </c>
      <c r="TDF1340" s="62">
        <f t="shared" si="2854"/>
        <v>0</v>
      </c>
      <c r="TDG1340" s="62">
        <f t="shared" si="2854"/>
        <v>2000000</v>
      </c>
      <c r="TDH1340" s="62">
        <f t="shared" si="2854"/>
        <v>2000000</v>
      </c>
      <c r="TDN1340" s="62" t="s">
        <v>197</v>
      </c>
      <c r="TDO1340" s="62" t="s">
        <v>1294</v>
      </c>
      <c r="TDP1340" s="62">
        <f t="shared" ref="TDP1340:TDX1340" si="2855">TDP1334</f>
        <v>0</v>
      </c>
      <c r="TDQ1340" s="62">
        <f t="shared" si="2855"/>
        <v>0</v>
      </c>
      <c r="TDR1340" s="62">
        <f t="shared" si="2855"/>
        <v>0</v>
      </c>
      <c r="TDS1340" s="62">
        <f t="shared" si="2855"/>
        <v>0</v>
      </c>
      <c r="TDT1340" s="62">
        <f t="shared" si="2855"/>
        <v>2000000</v>
      </c>
      <c r="TDU1340" s="62">
        <f t="shared" si="2855"/>
        <v>0</v>
      </c>
      <c r="TDV1340" s="62">
        <f t="shared" si="2855"/>
        <v>0</v>
      </c>
      <c r="TDW1340" s="62">
        <f t="shared" si="2855"/>
        <v>2000000</v>
      </c>
      <c r="TDX1340" s="62">
        <f t="shared" si="2855"/>
        <v>2000000</v>
      </c>
      <c r="TED1340" s="62" t="s">
        <v>197</v>
      </c>
      <c r="TEE1340" s="62" t="s">
        <v>1294</v>
      </c>
      <c r="TEF1340" s="62">
        <f t="shared" ref="TEF1340:TEN1340" si="2856">TEF1334</f>
        <v>0</v>
      </c>
      <c r="TEG1340" s="62">
        <f t="shared" si="2856"/>
        <v>0</v>
      </c>
      <c r="TEH1340" s="62">
        <f t="shared" si="2856"/>
        <v>0</v>
      </c>
      <c r="TEI1340" s="62">
        <f t="shared" si="2856"/>
        <v>0</v>
      </c>
      <c r="TEJ1340" s="62">
        <f t="shared" si="2856"/>
        <v>2000000</v>
      </c>
      <c r="TEK1340" s="62">
        <f t="shared" si="2856"/>
        <v>0</v>
      </c>
      <c r="TEL1340" s="62">
        <f t="shared" si="2856"/>
        <v>0</v>
      </c>
      <c r="TEM1340" s="62">
        <f t="shared" si="2856"/>
        <v>2000000</v>
      </c>
      <c r="TEN1340" s="62">
        <f t="shared" si="2856"/>
        <v>2000000</v>
      </c>
      <c r="TET1340" s="62" t="s">
        <v>197</v>
      </c>
      <c r="TEU1340" s="62" t="s">
        <v>1294</v>
      </c>
      <c r="TEV1340" s="62">
        <f t="shared" ref="TEV1340:TFD1340" si="2857">TEV1334</f>
        <v>0</v>
      </c>
      <c r="TEW1340" s="62">
        <f t="shared" si="2857"/>
        <v>0</v>
      </c>
      <c r="TEX1340" s="62">
        <f t="shared" si="2857"/>
        <v>0</v>
      </c>
      <c r="TEY1340" s="62">
        <f t="shared" si="2857"/>
        <v>0</v>
      </c>
      <c r="TEZ1340" s="62">
        <f t="shared" si="2857"/>
        <v>2000000</v>
      </c>
      <c r="TFA1340" s="62">
        <f t="shared" si="2857"/>
        <v>0</v>
      </c>
      <c r="TFB1340" s="62">
        <f t="shared" si="2857"/>
        <v>0</v>
      </c>
      <c r="TFC1340" s="62">
        <f t="shared" si="2857"/>
        <v>2000000</v>
      </c>
      <c r="TFD1340" s="62">
        <f t="shared" si="2857"/>
        <v>2000000</v>
      </c>
      <c r="TFJ1340" s="62" t="s">
        <v>197</v>
      </c>
      <c r="TFK1340" s="62" t="s">
        <v>1294</v>
      </c>
      <c r="TFL1340" s="62">
        <f t="shared" ref="TFL1340:TFT1340" si="2858">TFL1334</f>
        <v>0</v>
      </c>
      <c r="TFM1340" s="62">
        <f t="shared" si="2858"/>
        <v>0</v>
      </c>
      <c r="TFN1340" s="62">
        <f t="shared" si="2858"/>
        <v>0</v>
      </c>
      <c r="TFO1340" s="62">
        <f t="shared" si="2858"/>
        <v>0</v>
      </c>
      <c r="TFP1340" s="62">
        <f t="shared" si="2858"/>
        <v>2000000</v>
      </c>
      <c r="TFQ1340" s="62">
        <f t="shared" si="2858"/>
        <v>0</v>
      </c>
      <c r="TFR1340" s="62">
        <f t="shared" si="2858"/>
        <v>0</v>
      </c>
      <c r="TFS1340" s="62">
        <f t="shared" si="2858"/>
        <v>2000000</v>
      </c>
      <c r="TFT1340" s="62">
        <f t="shared" si="2858"/>
        <v>2000000</v>
      </c>
      <c r="TFZ1340" s="62" t="s">
        <v>197</v>
      </c>
      <c r="TGA1340" s="62" t="s">
        <v>1294</v>
      </c>
      <c r="TGB1340" s="62">
        <f t="shared" ref="TGB1340:TGJ1340" si="2859">TGB1334</f>
        <v>0</v>
      </c>
      <c r="TGC1340" s="62">
        <f t="shared" si="2859"/>
        <v>0</v>
      </c>
      <c r="TGD1340" s="62">
        <f t="shared" si="2859"/>
        <v>0</v>
      </c>
      <c r="TGE1340" s="62">
        <f t="shared" si="2859"/>
        <v>0</v>
      </c>
      <c r="TGF1340" s="62">
        <f t="shared" si="2859"/>
        <v>2000000</v>
      </c>
      <c r="TGG1340" s="62">
        <f t="shared" si="2859"/>
        <v>0</v>
      </c>
      <c r="TGH1340" s="62">
        <f t="shared" si="2859"/>
        <v>0</v>
      </c>
      <c r="TGI1340" s="62">
        <f t="shared" si="2859"/>
        <v>2000000</v>
      </c>
      <c r="TGJ1340" s="62">
        <f t="shared" si="2859"/>
        <v>2000000</v>
      </c>
      <c r="TGP1340" s="62" t="s">
        <v>197</v>
      </c>
      <c r="TGQ1340" s="62" t="s">
        <v>1294</v>
      </c>
      <c r="TGR1340" s="62">
        <f t="shared" ref="TGR1340:TGZ1340" si="2860">TGR1334</f>
        <v>0</v>
      </c>
      <c r="TGS1340" s="62">
        <f t="shared" si="2860"/>
        <v>0</v>
      </c>
      <c r="TGT1340" s="62">
        <f t="shared" si="2860"/>
        <v>0</v>
      </c>
      <c r="TGU1340" s="62">
        <f t="shared" si="2860"/>
        <v>0</v>
      </c>
      <c r="TGV1340" s="62">
        <f t="shared" si="2860"/>
        <v>2000000</v>
      </c>
      <c r="TGW1340" s="62">
        <f t="shared" si="2860"/>
        <v>0</v>
      </c>
      <c r="TGX1340" s="62">
        <f t="shared" si="2860"/>
        <v>0</v>
      </c>
      <c r="TGY1340" s="62">
        <f t="shared" si="2860"/>
        <v>2000000</v>
      </c>
      <c r="TGZ1340" s="62">
        <f t="shared" si="2860"/>
        <v>2000000</v>
      </c>
      <c r="THF1340" s="62" t="s">
        <v>197</v>
      </c>
      <c r="THG1340" s="62" t="s">
        <v>1294</v>
      </c>
      <c r="THH1340" s="62">
        <f t="shared" ref="THH1340:THP1340" si="2861">THH1334</f>
        <v>0</v>
      </c>
      <c r="THI1340" s="62">
        <f t="shared" si="2861"/>
        <v>0</v>
      </c>
      <c r="THJ1340" s="62">
        <f t="shared" si="2861"/>
        <v>0</v>
      </c>
      <c r="THK1340" s="62">
        <f t="shared" si="2861"/>
        <v>0</v>
      </c>
      <c r="THL1340" s="62">
        <f t="shared" si="2861"/>
        <v>2000000</v>
      </c>
      <c r="THM1340" s="62">
        <f t="shared" si="2861"/>
        <v>0</v>
      </c>
      <c r="THN1340" s="62">
        <f t="shared" si="2861"/>
        <v>0</v>
      </c>
      <c r="THO1340" s="62">
        <f t="shared" si="2861"/>
        <v>2000000</v>
      </c>
      <c r="THP1340" s="62">
        <f t="shared" si="2861"/>
        <v>2000000</v>
      </c>
      <c r="THV1340" s="62" t="s">
        <v>197</v>
      </c>
      <c r="THW1340" s="62" t="s">
        <v>1294</v>
      </c>
      <c r="THX1340" s="62">
        <f t="shared" ref="THX1340:TIF1340" si="2862">THX1334</f>
        <v>0</v>
      </c>
      <c r="THY1340" s="62">
        <f t="shared" si="2862"/>
        <v>0</v>
      </c>
      <c r="THZ1340" s="62">
        <f t="shared" si="2862"/>
        <v>0</v>
      </c>
      <c r="TIA1340" s="62">
        <f t="shared" si="2862"/>
        <v>0</v>
      </c>
      <c r="TIB1340" s="62">
        <f t="shared" si="2862"/>
        <v>2000000</v>
      </c>
      <c r="TIC1340" s="62">
        <f t="shared" si="2862"/>
        <v>0</v>
      </c>
      <c r="TID1340" s="62">
        <f t="shared" si="2862"/>
        <v>0</v>
      </c>
      <c r="TIE1340" s="62">
        <f t="shared" si="2862"/>
        <v>2000000</v>
      </c>
      <c r="TIF1340" s="62">
        <f t="shared" si="2862"/>
        <v>2000000</v>
      </c>
      <c r="TIL1340" s="62" t="s">
        <v>197</v>
      </c>
      <c r="TIM1340" s="62" t="s">
        <v>1294</v>
      </c>
      <c r="TIN1340" s="62">
        <f t="shared" ref="TIN1340:TIV1340" si="2863">TIN1334</f>
        <v>0</v>
      </c>
      <c r="TIO1340" s="62">
        <f t="shared" si="2863"/>
        <v>0</v>
      </c>
      <c r="TIP1340" s="62">
        <f t="shared" si="2863"/>
        <v>0</v>
      </c>
      <c r="TIQ1340" s="62">
        <f t="shared" si="2863"/>
        <v>0</v>
      </c>
      <c r="TIR1340" s="62">
        <f t="shared" si="2863"/>
        <v>2000000</v>
      </c>
      <c r="TIS1340" s="62">
        <f t="shared" si="2863"/>
        <v>0</v>
      </c>
      <c r="TIT1340" s="62">
        <f t="shared" si="2863"/>
        <v>0</v>
      </c>
      <c r="TIU1340" s="62">
        <f t="shared" si="2863"/>
        <v>2000000</v>
      </c>
      <c r="TIV1340" s="62">
        <f t="shared" si="2863"/>
        <v>2000000</v>
      </c>
      <c r="TJB1340" s="62" t="s">
        <v>197</v>
      </c>
      <c r="TJC1340" s="62" t="s">
        <v>1294</v>
      </c>
      <c r="TJD1340" s="62">
        <f t="shared" ref="TJD1340:TJL1340" si="2864">TJD1334</f>
        <v>0</v>
      </c>
      <c r="TJE1340" s="62">
        <f t="shared" si="2864"/>
        <v>0</v>
      </c>
      <c r="TJF1340" s="62">
        <f t="shared" si="2864"/>
        <v>0</v>
      </c>
      <c r="TJG1340" s="62">
        <f t="shared" si="2864"/>
        <v>0</v>
      </c>
      <c r="TJH1340" s="62">
        <f t="shared" si="2864"/>
        <v>2000000</v>
      </c>
      <c r="TJI1340" s="62">
        <f t="shared" si="2864"/>
        <v>0</v>
      </c>
      <c r="TJJ1340" s="62">
        <f t="shared" si="2864"/>
        <v>0</v>
      </c>
      <c r="TJK1340" s="62">
        <f t="shared" si="2864"/>
        <v>2000000</v>
      </c>
      <c r="TJL1340" s="62">
        <f t="shared" si="2864"/>
        <v>2000000</v>
      </c>
      <c r="TJR1340" s="62" t="s">
        <v>197</v>
      </c>
      <c r="TJS1340" s="62" t="s">
        <v>1294</v>
      </c>
      <c r="TJT1340" s="62">
        <f t="shared" ref="TJT1340:TKB1340" si="2865">TJT1334</f>
        <v>0</v>
      </c>
      <c r="TJU1340" s="62">
        <f t="shared" si="2865"/>
        <v>0</v>
      </c>
      <c r="TJV1340" s="62">
        <f t="shared" si="2865"/>
        <v>0</v>
      </c>
      <c r="TJW1340" s="62">
        <f t="shared" si="2865"/>
        <v>0</v>
      </c>
      <c r="TJX1340" s="62">
        <f t="shared" si="2865"/>
        <v>2000000</v>
      </c>
      <c r="TJY1340" s="62">
        <f t="shared" si="2865"/>
        <v>0</v>
      </c>
      <c r="TJZ1340" s="62">
        <f t="shared" si="2865"/>
        <v>0</v>
      </c>
      <c r="TKA1340" s="62">
        <f t="shared" si="2865"/>
        <v>2000000</v>
      </c>
      <c r="TKB1340" s="62">
        <f t="shared" si="2865"/>
        <v>2000000</v>
      </c>
      <c r="TKH1340" s="62" t="s">
        <v>197</v>
      </c>
      <c r="TKI1340" s="62" t="s">
        <v>1294</v>
      </c>
      <c r="TKJ1340" s="62">
        <f t="shared" ref="TKJ1340:TKR1340" si="2866">TKJ1334</f>
        <v>0</v>
      </c>
      <c r="TKK1340" s="62">
        <f t="shared" si="2866"/>
        <v>0</v>
      </c>
      <c r="TKL1340" s="62">
        <f t="shared" si="2866"/>
        <v>0</v>
      </c>
      <c r="TKM1340" s="62">
        <f t="shared" si="2866"/>
        <v>0</v>
      </c>
      <c r="TKN1340" s="62">
        <f t="shared" si="2866"/>
        <v>2000000</v>
      </c>
      <c r="TKO1340" s="62">
        <f t="shared" si="2866"/>
        <v>0</v>
      </c>
      <c r="TKP1340" s="62">
        <f t="shared" si="2866"/>
        <v>0</v>
      </c>
      <c r="TKQ1340" s="62">
        <f t="shared" si="2866"/>
        <v>2000000</v>
      </c>
      <c r="TKR1340" s="62">
        <f t="shared" si="2866"/>
        <v>2000000</v>
      </c>
      <c r="TKX1340" s="62" t="s">
        <v>197</v>
      </c>
      <c r="TKY1340" s="62" t="s">
        <v>1294</v>
      </c>
      <c r="TKZ1340" s="62">
        <f t="shared" ref="TKZ1340:TLH1340" si="2867">TKZ1334</f>
        <v>0</v>
      </c>
      <c r="TLA1340" s="62">
        <f t="shared" si="2867"/>
        <v>0</v>
      </c>
      <c r="TLB1340" s="62">
        <f t="shared" si="2867"/>
        <v>0</v>
      </c>
      <c r="TLC1340" s="62">
        <f t="shared" si="2867"/>
        <v>0</v>
      </c>
      <c r="TLD1340" s="62">
        <f t="shared" si="2867"/>
        <v>2000000</v>
      </c>
      <c r="TLE1340" s="62">
        <f t="shared" si="2867"/>
        <v>0</v>
      </c>
      <c r="TLF1340" s="62">
        <f t="shared" si="2867"/>
        <v>0</v>
      </c>
      <c r="TLG1340" s="62">
        <f t="shared" si="2867"/>
        <v>2000000</v>
      </c>
      <c r="TLH1340" s="62">
        <f t="shared" si="2867"/>
        <v>2000000</v>
      </c>
      <c r="TLN1340" s="62" t="s">
        <v>197</v>
      </c>
      <c r="TLO1340" s="62" t="s">
        <v>1294</v>
      </c>
      <c r="TLP1340" s="62">
        <f t="shared" ref="TLP1340:TLX1340" si="2868">TLP1334</f>
        <v>0</v>
      </c>
      <c r="TLQ1340" s="62">
        <f t="shared" si="2868"/>
        <v>0</v>
      </c>
      <c r="TLR1340" s="62">
        <f t="shared" si="2868"/>
        <v>0</v>
      </c>
      <c r="TLS1340" s="62">
        <f t="shared" si="2868"/>
        <v>0</v>
      </c>
      <c r="TLT1340" s="62">
        <f t="shared" si="2868"/>
        <v>2000000</v>
      </c>
      <c r="TLU1340" s="62">
        <f t="shared" si="2868"/>
        <v>0</v>
      </c>
      <c r="TLV1340" s="62">
        <f t="shared" si="2868"/>
        <v>0</v>
      </c>
      <c r="TLW1340" s="62">
        <f t="shared" si="2868"/>
        <v>2000000</v>
      </c>
      <c r="TLX1340" s="62">
        <f t="shared" si="2868"/>
        <v>2000000</v>
      </c>
      <c r="TMD1340" s="62" t="s">
        <v>197</v>
      </c>
      <c r="TME1340" s="62" t="s">
        <v>1294</v>
      </c>
      <c r="TMF1340" s="62">
        <f t="shared" ref="TMF1340:TMN1340" si="2869">TMF1334</f>
        <v>0</v>
      </c>
      <c r="TMG1340" s="62">
        <f t="shared" si="2869"/>
        <v>0</v>
      </c>
      <c r="TMH1340" s="62">
        <f t="shared" si="2869"/>
        <v>0</v>
      </c>
      <c r="TMI1340" s="62">
        <f t="shared" si="2869"/>
        <v>0</v>
      </c>
      <c r="TMJ1340" s="62">
        <f t="shared" si="2869"/>
        <v>2000000</v>
      </c>
      <c r="TMK1340" s="62">
        <f t="shared" si="2869"/>
        <v>0</v>
      </c>
      <c r="TML1340" s="62">
        <f t="shared" si="2869"/>
        <v>0</v>
      </c>
      <c r="TMM1340" s="62">
        <f t="shared" si="2869"/>
        <v>2000000</v>
      </c>
      <c r="TMN1340" s="62">
        <f t="shared" si="2869"/>
        <v>2000000</v>
      </c>
      <c r="TMT1340" s="62" t="s">
        <v>197</v>
      </c>
      <c r="TMU1340" s="62" t="s">
        <v>1294</v>
      </c>
      <c r="TMV1340" s="62">
        <f t="shared" ref="TMV1340:TND1340" si="2870">TMV1334</f>
        <v>0</v>
      </c>
      <c r="TMW1340" s="62">
        <f t="shared" si="2870"/>
        <v>0</v>
      </c>
      <c r="TMX1340" s="62">
        <f t="shared" si="2870"/>
        <v>0</v>
      </c>
      <c r="TMY1340" s="62">
        <f t="shared" si="2870"/>
        <v>0</v>
      </c>
      <c r="TMZ1340" s="62">
        <f t="shared" si="2870"/>
        <v>2000000</v>
      </c>
      <c r="TNA1340" s="62">
        <f t="shared" si="2870"/>
        <v>0</v>
      </c>
      <c r="TNB1340" s="62">
        <f t="shared" si="2870"/>
        <v>0</v>
      </c>
      <c r="TNC1340" s="62">
        <f t="shared" si="2870"/>
        <v>2000000</v>
      </c>
      <c r="TND1340" s="62">
        <f t="shared" si="2870"/>
        <v>2000000</v>
      </c>
      <c r="TNJ1340" s="62" t="s">
        <v>197</v>
      </c>
      <c r="TNK1340" s="62" t="s">
        <v>1294</v>
      </c>
      <c r="TNL1340" s="62">
        <f t="shared" ref="TNL1340:TNT1340" si="2871">TNL1334</f>
        <v>0</v>
      </c>
      <c r="TNM1340" s="62">
        <f t="shared" si="2871"/>
        <v>0</v>
      </c>
      <c r="TNN1340" s="62">
        <f t="shared" si="2871"/>
        <v>0</v>
      </c>
      <c r="TNO1340" s="62">
        <f t="shared" si="2871"/>
        <v>0</v>
      </c>
      <c r="TNP1340" s="62">
        <f t="shared" si="2871"/>
        <v>2000000</v>
      </c>
      <c r="TNQ1340" s="62">
        <f t="shared" si="2871"/>
        <v>0</v>
      </c>
      <c r="TNR1340" s="62">
        <f t="shared" si="2871"/>
        <v>0</v>
      </c>
      <c r="TNS1340" s="62">
        <f t="shared" si="2871"/>
        <v>2000000</v>
      </c>
      <c r="TNT1340" s="62">
        <f t="shared" si="2871"/>
        <v>2000000</v>
      </c>
      <c r="TNZ1340" s="62" t="s">
        <v>197</v>
      </c>
      <c r="TOA1340" s="62" t="s">
        <v>1294</v>
      </c>
      <c r="TOB1340" s="62">
        <f t="shared" ref="TOB1340:TOJ1340" si="2872">TOB1334</f>
        <v>0</v>
      </c>
      <c r="TOC1340" s="62">
        <f t="shared" si="2872"/>
        <v>0</v>
      </c>
      <c r="TOD1340" s="62">
        <f t="shared" si="2872"/>
        <v>0</v>
      </c>
      <c r="TOE1340" s="62">
        <f t="shared" si="2872"/>
        <v>0</v>
      </c>
      <c r="TOF1340" s="62">
        <f t="shared" si="2872"/>
        <v>2000000</v>
      </c>
      <c r="TOG1340" s="62">
        <f t="shared" si="2872"/>
        <v>0</v>
      </c>
      <c r="TOH1340" s="62">
        <f t="shared" si="2872"/>
        <v>0</v>
      </c>
      <c r="TOI1340" s="62">
        <f t="shared" si="2872"/>
        <v>2000000</v>
      </c>
      <c r="TOJ1340" s="62">
        <f t="shared" si="2872"/>
        <v>2000000</v>
      </c>
      <c r="TOP1340" s="62" t="s">
        <v>197</v>
      </c>
      <c r="TOQ1340" s="62" t="s">
        <v>1294</v>
      </c>
      <c r="TOR1340" s="62">
        <f t="shared" ref="TOR1340:TOZ1340" si="2873">TOR1334</f>
        <v>0</v>
      </c>
      <c r="TOS1340" s="62">
        <f t="shared" si="2873"/>
        <v>0</v>
      </c>
      <c r="TOT1340" s="62">
        <f t="shared" si="2873"/>
        <v>0</v>
      </c>
      <c r="TOU1340" s="62">
        <f t="shared" si="2873"/>
        <v>0</v>
      </c>
      <c r="TOV1340" s="62">
        <f t="shared" si="2873"/>
        <v>2000000</v>
      </c>
      <c r="TOW1340" s="62">
        <f t="shared" si="2873"/>
        <v>0</v>
      </c>
      <c r="TOX1340" s="62">
        <f t="shared" si="2873"/>
        <v>0</v>
      </c>
      <c r="TOY1340" s="62">
        <f t="shared" si="2873"/>
        <v>2000000</v>
      </c>
      <c r="TOZ1340" s="62">
        <f t="shared" si="2873"/>
        <v>2000000</v>
      </c>
      <c r="TPF1340" s="62" t="s">
        <v>197</v>
      </c>
      <c r="TPG1340" s="62" t="s">
        <v>1294</v>
      </c>
      <c r="TPH1340" s="62">
        <f t="shared" ref="TPH1340:TPP1340" si="2874">TPH1334</f>
        <v>0</v>
      </c>
      <c r="TPI1340" s="62">
        <f t="shared" si="2874"/>
        <v>0</v>
      </c>
      <c r="TPJ1340" s="62">
        <f t="shared" si="2874"/>
        <v>0</v>
      </c>
      <c r="TPK1340" s="62">
        <f t="shared" si="2874"/>
        <v>0</v>
      </c>
      <c r="TPL1340" s="62">
        <f t="shared" si="2874"/>
        <v>2000000</v>
      </c>
      <c r="TPM1340" s="62">
        <f t="shared" si="2874"/>
        <v>0</v>
      </c>
      <c r="TPN1340" s="62">
        <f t="shared" si="2874"/>
        <v>0</v>
      </c>
      <c r="TPO1340" s="62">
        <f t="shared" si="2874"/>
        <v>2000000</v>
      </c>
      <c r="TPP1340" s="62">
        <f t="shared" si="2874"/>
        <v>2000000</v>
      </c>
      <c r="TPV1340" s="62" t="s">
        <v>197</v>
      </c>
      <c r="TPW1340" s="62" t="s">
        <v>1294</v>
      </c>
      <c r="TPX1340" s="62">
        <f t="shared" ref="TPX1340:TQF1340" si="2875">TPX1334</f>
        <v>0</v>
      </c>
      <c r="TPY1340" s="62">
        <f t="shared" si="2875"/>
        <v>0</v>
      </c>
      <c r="TPZ1340" s="62">
        <f t="shared" si="2875"/>
        <v>0</v>
      </c>
      <c r="TQA1340" s="62">
        <f t="shared" si="2875"/>
        <v>0</v>
      </c>
      <c r="TQB1340" s="62">
        <f t="shared" si="2875"/>
        <v>2000000</v>
      </c>
      <c r="TQC1340" s="62">
        <f t="shared" si="2875"/>
        <v>0</v>
      </c>
      <c r="TQD1340" s="62">
        <f t="shared" si="2875"/>
        <v>0</v>
      </c>
      <c r="TQE1340" s="62">
        <f t="shared" si="2875"/>
        <v>2000000</v>
      </c>
      <c r="TQF1340" s="62">
        <f t="shared" si="2875"/>
        <v>2000000</v>
      </c>
      <c r="TQL1340" s="62" t="s">
        <v>197</v>
      </c>
      <c r="TQM1340" s="62" t="s">
        <v>1294</v>
      </c>
      <c r="TQN1340" s="62">
        <f t="shared" ref="TQN1340:TQV1340" si="2876">TQN1334</f>
        <v>0</v>
      </c>
      <c r="TQO1340" s="62">
        <f t="shared" si="2876"/>
        <v>0</v>
      </c>
      <c r="TQP1340" s="62">
        <f t="shared" si="2876"/>
        <v>0</v>
      </c>
      <c r="TQQ1340" s="62">
        <f t="shared" si="2876"/>
        <v>0</v>
      </c>
      <c r="TQR1340" s="62">
        <f t="shared" si="2876"/>
        <v>2000000</v>
      </c>
      <c r="TQS1340" s="62">
        <f t="shared" si="2876"/>
        <v>0</v>
      </c>
      <c r="TQT1340" s="62">
        <f t="shared" si="2876"/>
        <v>0</v>
      </c>
      <c r="TQU1340" s="62">
        <f t="shared" si="2876"/>
        <v>2000000</v>
      </c>
      <c r="TQV1340" s="62">
        <f t="shared" si="2876"/>
        <v>2000000</v>
      </c>
      <c r="TRB1340" s="62" t="s">
        <v>197</v>
      </c>
      <c r="TRC1340" s="62" t="s">
        <v>1294</v>
      </c>
      <c r="TRD1340" s="62">
        <f t="shared" ref="TRD1340:TRL1340" si="2877">TRD1334</f>
        <v>0</v>
      </c>
      <c r="TRE1340" s="62">
        <f t="shared" si="2877"/>
        <v>0</v>
      </c>
      <c r="TRF1340" s="62">
        <f t="shared" si="2877"/>
        <v>0</v>
      </c>
      <c r="TRG1340" s="62">
        <f t="shared" si="2877"/>
        <v>0</v>
      </c>
      <c r="TRH1340" s="62">
        <f t="shared" si="2877"/>
        <v>2000000</v>
      </c>
      <c r="TRI1340" s="62">
        <f t="shared" si="2877"/>
        <v>0</v>
      </c>
      <c r="TRJ1340" s="62">
        <f t="shared" si="2877"/>
        <v>0</v>
      </c>
      <c r="TRK1340" s="62">
        <f t="shared" si="2877"/>
        <v>2000000</v>
      </c>
      <c r="TRL1340" s="62">
        <f t="shared" si="2877"/>
        <v>2000000</v>
      </c>
      <c r="TRR1340" s="62" t="s">
        <v>197</v>
      </c>
      <c r="TRS1340" s="62" t="s">
        <v>1294</v>
      </c>
      <c r="TRT1340" s="62">
        <f t="shared" ref="TRT1340:TSB1340" si="2878">TRT1334</f>
        <v>0</v>
      </c>
      <c r="TRU1340" s="62">
        <f t="shared" si="2878"/>
        <v>0</v>
      </c>
      <c r="TRV1340" s="62">
        <f t="shared" si="2878"/>
        <v>0</v>
      </c>
      <c r="TRW1340" s="62">
        <f t="shared" si="2878"/>
        <v>0</v>
      </c>
      <c r="TRX1340" s="62">
        <f t="shared" si="2878"/>
        <v>2000000</v>
      </c>
      <c r="TRY1340" s="62">
        <f t="shared" si="2878"/>
        <v>0</v>
      </c>
      <c r="TRZ1340" s="62">
        <f t="shared" si="2878"/>
        <v>0</v>
      </c>
      <c r="TSA1340" s="62">
        <f t="shared" si="2878"/>
        <v>2000000</v>
      </c>
      <c r="TSB1340" s="62">
        <f t="shared" si="2878"/>
        <v>2000000</v>
      </c>
      <c r="TSH1340" s="62" t="s">
        <v>197</v>
      </c>
      <c r="TSI1340" s="62" t="s">
        <v>1294</v>
      </c>
      <c r="TSJ1340" s="62">
        <f t="shared" ref="TSJ1340:TSR1340" si="2879">TSJ1334</f>
        <v>0</v>
      </c>
      <c r="TSK1340" s="62">
        <f t="shared" si="2879"/>
        <v>0</v>
      </c>
      <c r="TSL1340" s="62">
        <f t="shared" si="2879"/>
        <v>0</v>
      </c>
      <c r="TSM1340" s="62">
        <f t="shared" si="2879"/>
        <v>0</v>
      </c>
      <c r="TSN1340" s="62">
        <f t="shared" si="2879"/>
        <v>2000000</v>
      </c>
      <c r="TSO1340" s="62">
        <f t="shared" si="2879"/>
        <v>0</v>
      </c>
      <c r="TSP1340" s="62">
        <f t="shared" si="2879"/>
        <v>0</v>
      </c>
      <c r="TSQ1340" s="62">
        <f t="shared" si="2879"/>
        <v>2000000</v>
      </c>
      <c r="TSR1340" s="62">
        <f t="shared" si="2879"/>
        <v>2000000</v>
      </c>
      <c r="TSX1340" s="62" t="s">
        <v>197</v>
      </c>
      <c r="TSY1340" s="62" t="s">
        <v>1294</v>
      </c>
      <c r="TSZ1340" s="62">
        <f t="shared" ref="TSZ1340:TTH1340" si="2880">TSZ1334</f>
        <v>0</v>
      </c>
      <c r="TTA1340" s="62">
        <f t="shared" si="2880"/>
        <v>0</v>
      </c>
      <c r="TTB1340" s="62">
        <f t="shared" si="2880"/>
        <v>0</v>
      </c>
      <c r="TTC1340" s="62">
        <f t="shared" si="2880"/>
        <v>0</v>
      </c>
      <c r="TTD1340" s="62">
        <f t="shared" si="2880"/>
        <v>2000000</v>
      </c>
      <c r="TTE1340" s="62">
        <f t="shared" si="2880"/>
        <v>0</v>
      </c>
      <c r="TTF1340" s="62">
        <f t="shared" si="2880"/>
        <v>0</v>
      </c>
      <c r="TTG1340" s="62">
        <f t="shared" si="2880"/>
        <v>2000000</v>
      </c>
      <c r="TTH1340" s="62">
        <f t="shared" si="2880"/>
        <v>2000000</v>
      </c>
      <c r="TTN1340" s="62" t="s">
        <v>197</v>
      </c>
      <c r="TTO1340" s="62" t="s">
        <v>1294</v>
      </c>
      <c r="TTP1340" s="62">
        <f t="shared" ref="TTP1340:TTX1340" si="2881">TTP1334</f>
        <v>0</v>
      </c>
      <c r="TTQ1340" s="62">
        <f t="shared" si="2881"/>
        <v>0</v>
      </c>
      <c r="TTR1340" s="62">
        <f t="shared" si="2881"/>
        <v>0</v>
      </c>
      <c r="TTS1340" s="62">
        <f t="shared" si="2881"/>
        <v>0</v>
      </c>
      <c r="TTT1340" s="62">
        <f t="shared" si="2881"/>
        <v>2000000</v>
      </c>
      <c r="TTU1340" s="62">
        <f t="shared" si="2881"/>
        <v>0</v>
      </c>
      <c r="TTV1340" s="62">
        <f t="shared" si="2881"/>
        <v>0</v>
      </c>
      <c r="TTW1340" s="62">
        <f t="shared" si="2881"/>
        <v>2000000</v>
      </c>
      <c r="TTX1340" s="62">
        <f t="shared" si="2881"/>
        <v>2000000</v>
      </c>
      <c r="TUD1340" s="62" t="s">
        <v>197</v>
      </c>
      <c r="TUE1340" s="62" t="s">
        <v>1294</v>
      </c>
      <c r="TUF1340" s="62">
        <f t="shared" ref="TUF1340:TUN1340" si="2882">TUF1334</f>
        <v>0</v>
      </c>
      <c r="TUG1340" s="62">
        <f t="shared" si="2882"/>
        <v>0</v>
      </c>
      <c r="TUH1340" s="62">
        <f t="shared" si="2882"/>
        <v>0</v>
      </c>
      <c r="TUI1340" s="62">
        <f t="shared" si="2882"/>
        <v>0</v>
      </c>
      <c r="TUJ1340" s="62">
        <f t="shared" si="2882"/>
        <v>2000000</v>
      </c>
      <c r="TUK1340" s="62">
        <f t="shared" si="2882"/>
        <v>0</v>
      </c>
      <c r="TUL1340" s="62">
        <f t="shared" si="2882"/>
        <v>0</v>
      </c>
      <c r="TUM1340" s="62">
        <f t="shared" si="2882"/>
        <v>2000000</v>
      </c>
      <c r="TUN1340" s="62">
        <f t="shared" si="2882"/>
        <v>2000000</v>
      </c>
      <c r="TUT1340" s="62" t="s">
        <v>197</v>
      </c>
      <c r="TUU1340" s="62" t="s">
        <v>1294</v>
      </c>
      <c r="TUV1340" s="62">
        <f t="shared" ref="TUV1340:TVD1340" si="2883">TUV1334</f>
        <v>0</v>
      </c>
      <c r="TUW1340" s="62">
        <f t="shared" si="2883"/>
        <v>0</v>
      </c>
      <c r="TUX1340" s="62">
        <f t="shared" si="2883"/>
        <v>0</v>
      </c>
      <c r="TUY1340" s="62">
        <f t="shared" si="2883"/>
        <v>0</v>
      </c>
      <c r="TUZ1340" s="62">
        <f t="shared" si="2883"/>
        <v>2000000</v>
      </c>
      <c r="TVA1340" s="62">
        <f t="shared" si="2883"/>
        <v>0</v>
      </c>
      <c r="TVB1340" s="62">
        <f t="shared" si="2883"/>
        <v>0</v>
      </c>
      <c r="TVC1340" s="62">
        <f t="shared" si="2883"/>
        <v>2000000</v>
      </c>
      <c r="TVD1340" s="62">
        <f t="shared" si="2883"/>
        <v>2000000</v>
      </c>
      <c r="TVJ1340" s="62" t="s">
        <v>197</v>
      </c>
      <c r="TVK1340" s="62" t="s">
        <v>1294</v>
      </c>
      <c r="TVL1340" s="62">
        <f t="shared" ref="TVL1340:TVT1340" si="2884">TVL1334</f>
        <v>0</v>
      </c>
      <c r="TVM1340" s="62">
        <f t="shared" si="2884"/>
        <v>0</v>
      </c>
      <c r="TVN1340" s="62">
        <f t="shared" si="2884"/>
        <v>0</v>
      </c>
      <c r="TVO1340" s="62">
        <f t="shared" si="2884"/>
        <v>0</v>
      </c>
      <c r="TVP1340" s="62">
        <f t="shared" si="2884"/>
        <v>2000000</v>
      </c>
      <c r="TVQ1340" s="62">
        <f t="shared" si="2884"/>
        <v>0</v>
      </c>
      <c r="TVR1340" s="62">
        <f t="shared" si="2884"/>
        <v>0</v>
      </c>
      <c r="TVS1340" s="62">
        <f t="shared" si="2884"/>
        <v>2000000</v>
      </c>
      <c r="TVT1340" s="62">
        <f t="shared" si="2884"/>
        <v>2000000</v>
      </c>
      <c r="TVZ1340" s="62" t="s">
        <v>197</v>
      </c>
      <c r="TWA1340" s="62" t="s">
        <v>1294</v>
      </c>
      <c r="TWB1340" s="62">
        <f t="shared" ref="TWB1340:TWJ1340" si="2885">TWB1334</f>
        <v>0</v>
      </c>
      <c r="TWC1340" s="62">
        <f t="shared" si="2885"/>
        <v>0</v>
      </c>
      <c r="TWD1340" s="62">
        <f t="shared" si="2885"/>
        <v>0</v>
      </c>
      <c r="TWE1340" s="62">
        <f t="shared" si="2885"/>
        <v>0</v>
      </c>
      <c r="TWF1340" s="62">
        <f t="shared" si="2885"/>
        <v>2000000</v>
      </c>
      <c r="TWG1340" s="62">
        <f t="shared" si="2885"/>
        <v>0</v>
      </c>
      <c r="TWH1340" s="62">
        <f t="shared" si="2885"/>
        <v>0</v>
      </c>
      <c r="TWI1340" s="62">
        <f t="shared" si="2885"/>
        <v>2000000</v>
      </c>
      <c r="TWJ1340" s="62">
        <f t="shared" si="2885"/>
        <v>2000000</v>
      </c>
      <c r="TWP1340" s="62" t="s">
        <v>197</v>
      </c>
      <c r="TWQ1340" s="62" t="s">
        <v>1294</v>
      </c>
      <c r="TWR1340" s="62">
        <f t="shared" ref="TWR1340:TWZ1340" si="2886">TWR1334</f>
        <v>0</v>
      </c>
      <c r="TWS1340" s="62">
        <f t="shared" si="2886"/>
        <v>0</v>
      </c>
      <c r="TWT1340" s="62">
        <f t="shared" si="2886"/>
        <v>0</v>
      </c>
      <c r="TWU1340" s="62">
        <f t="shared" si="2886"/>
        <v>0</v>
      </c>
      <c r="TWV1340" s="62">
        <f t="shared" si="2886"/>
        <v>2000000</v>
      </c>
      <c r="TWW1340" s="62">
        <f t="shared" si="2886"/>
        <v>0</v>
      </c>
      <c r="TWX1340" s="62">
        <f t="shared" si="2886"/>
        <v>0</v>
      </c>
      <c r="TWY1340" s="62">
        <f t="shared" si="2886"/>
        <v>2000000</v>
      </c>
      <c r="TWZ1340" s="62">
        <f t="shared" si="2886"/>
        <v>2000000</v>
      </c>
      <c r="TXF1340" s="62" t="s">
        <v>197</v>
      </c>
      <c r="TXG1340" s="62" t="s">
        <v>1294</v>
      </c>
      <c r="TXH1340" s="62">
        <f t="shared" ref="TXH1340:TXP1340" si="2887">TXH1334</f>
        <v>0</v>
      </c>
      <c r="TXI1340" s="62">
        <f t="shared" si="2887"/>
        <v>0</v>
      </c>
      <c r="TXJ1340" s="62">
        <f t="shared" si="2887"/>
        <v>0</v>
      </c>
      <c r="TXK1340" s="62">
        <f t="shared" si="2887"/>
        <v>0</v>
      </c>
      <c r="TXL1340" s="62">
        <f t="shared" si="2887"/>
        <v>2000000</v>
      </c>
      <c r="TXM1340" s="62">
        <f t="shared" si="2887"/>
        <v>0</v>
      </c>
      <c r="TXN1340" s="62">
        <f t="shared" si="2887"/>
        <v>0</v>
      </c>
      <c r="TXO1340" s="62">
        <f t="shared" si="2887"/>
        <v>2000000</v>
      </c>
      <c r="TXP1340" s="62">
        <f t="shared" si="2887"/>
        <v>2000000</v>
      </c>
      <c r="TXV1340" s="62" t="s">
        <v>197</v>
      </c>
      <c r="TXW1340" s="62" t="s">
        <v>1294</v>
      </c>
      <c r="TXX1340" s="62">
        <f t="shared" ref="TXX1340:TYF1340" si="2888">TXX1334</f>
        <v>0</v>
      </c>
      <c r="TXY1340" s="62">
        <f t="shared" si="2888"/>
        <v>0</v>
      </c>
      <c r="TXZ1340" s="62">
        <f t="shared" si="2888"/>
        <v>0</v>
      </c>
      <c r="TYA1340" s="62">
        <f t="shared" si="2888"/>
        <v>0</v>
      </c>
      <c r="TYB1340" s="62">
        <f t="shared" si="2888"/>
        <v>2000000</v>
      </c>
      <c r="TYC1340" s="62">
        <f t="shared" si="2888"/>
        <v>0</v>
      </c>
      <c r="TYD1340" s="62">
        <f t="shared" si="2888"/>
        <v>0</v>
      </c>
      <c r="TYE1340" s="62">
        <f t="shared" si="2888"/>
        <v>2000000</v>
      </c>
      <c r="TYF1340" s="62">
        <f t="shared" si="2888"/>
        <v>2000000</v>
      </c>
      <c r="TYL1340" s="62" t="s">
        <v>197</v>
      </c>
      <c r="TYM1340" s="62" t="s">
        <v>1294</v>
      </c>
      <c r="TYN1340" s="62">
        <f t="shared" ref="TYN1340:TYV1340" si="2889">TYN1334</f>
        <v>0</v>
      </c>
      <c r="TYO1340" s="62">
        <f t="shared" si="2889"/>
        <v>0</v>
      </c>
      <c r="TYP1340" s="62">
        <f t="shared" si="2889"/>
        <v>0</v>
      </c>
      <c r="TYQ1340" s="62">
        <f t="shared" si="2889"/>
        <v>0</v>
      </c>
      <c r="TYR1340" s="62">
        <f t="shared" si="2889"/>
        <v>2000000</v>
      </c>
      <c r="TYS1340" s="62">
        <f t="shared" si="2889"/>
        <v>0</v>
      </c>
      <c r="TYT1340" s="62">
        <f t="shared" si="2889"/>
        <v>0</v>
      </c>
      <c r="TYU1340" s="62">
        <f t="shared" si="2889"/>
        <v>2000000</v>
      </c>
      <c r="TYV1340" s="62">
        <f t="shared" si="2889"/>
        <v>2000000</v>
      </c>
      <c r="TZB1340" s="62" t="s">
        <v>197</v>
      </c>
      <c r="TZC1340" s="62" t="s">
        <v>1294</v>
      </c>
      <c r="TZD1340" s="62">
        <f t="shared" ref="TZD1340:TZL1340" si="2890">TZD1334</f>
        <v>0</v>
      </c>
      <c r="TZE1340" s="62">
        <f t="shared" si="2890"/>
        <v>0</v>
      </c>
      <c r="TZF1340" s="62">
        <f t="shared" si="2890"/>
        <v>0</v>
      </c>
      <c r="TZG1340" s="62">
        <f t="shared" si="2890"/>
        <v>0</v>
      </c>
      <c r="TZH1340" s="62">
        <f t="shared" si="2890"/>
        <v>2000000</v>
      </c>
      <c r="TZI1340" s="62">
        <f t="shared" si="2890"/>
        <v>0</v>
      </c>
      <c r="TZJ1340" s="62">
        <f t="shared" si="2890"/>
        <v>0</v>
      </c>
      <c r="TZK1340" s="62">
        <f t="shared" si="2890"/>
        <v>2000000</v>
      </c>
      <c r="TZL1340" s="62">
        <f t="shared" si="2890"/>
        <v>2000000</v>
      </c>
      <c r="TZR1340" s="62" t="s">
        <v>197</v>
      </c>
      <c r="TZS1340" s="62" t="s">
        <v>1294</v>
      </c>
      <c r="TZT1340" s="62">
        <f t="shared" ref="TZT1340:UAB1340" si="2891">TZT1334</f>
        <v>0</v>
      </c>
      <c r="TZU1340" s="62">
        <f t="shared" si="2891"/>
        <v>0</v>
      </c>
      <c r="TZV1340" s="62">
        <f t="shared" si="2891"/>
        <v>0</v>
      </c>
      <c r="TZW1340" s="62">
        <f t="shared" si="2891"/>
        <v>0</v>
      </c>
      <c r="TZX1340" s="62">
        <f t="shared" si="2891"/>
        <v>2000000</v>
      </c>
      <c r="TZY1340" s="62">
        <f t="shared" si="2891"/>
        <v>0</v>
      </c>
      <c r="TZZ1340" s="62">
        <f t="shared" si="2891"/>
        <v>0</v>
      </c>
      <c r="UAA1340" s="62">
        <f t="shared" si="2891"/>
        <v>2000000</v>
      </c>
      <c r="UAB1340" s="62">
        <f t="shared" si="2891"/>
        <v>2000000</v>
      </c>
      <c r="UAH1340" s="62" t="s">
        <v>197</v>
      </c>
      <c r="UAI1340" s="62" t="s">
        <v>1294</v>
      </c>
      <c r="UAJ1340" s="62">
        <f t="shared" ref="UAJ1340:UAR1340" si="2892">UAJ1334</f>
        <v>0</v>
      </c>
      <c r="UAK1340" s="62">
        <f t="shared" si="2892"/>
        <v>0</v>
      </c>
      <c r="UAL1340" s="62">
        <f t="shared" si="2892"/>
        <v>0</v>
      </c>
      <c r="UAM1340" s="62">
        <f t="shared" si="2892"/>
        <v>0</v>
      </c>
      <c r="UAN1340" s="62">
        <f t="shared" si="2892"/>
        <v>2000000</v>
      </c>
      <c r="UAO1340" s="62">
        <f t="shared" si="2892"/>
        <v>0</v>
      </c>
      <c r="UAP1340" s="62">
        <f t="shared" si="2892"/>
        <v>0</v>
      </c>
      <c r="UAQ1340" s="62">
        <f t="shared" si="2892"/>
        <v>2000000</v>
      </c>
      <c r="UAR1340" s="62">
        <f t="shared" si="2892"/>
        <v>2000000</v>
      </c>
      <c r="UAX1340" s="62" t="s">
        <v>197</v>
      </c>
      <c r="UAY1340" s="62" t="s">
        <v>1294</v>
      </c>
      <c r="UAZ1340" s="62">
        <f t="shared" ref="UAZ1340:UBH1340" si="2893">UAZ1334</f>
        <v>0</v>
      </c>
      <c r="UBA1340" s="62">
        <f t="shared" si="2893"/>
        <v>0</v>
      </c>
      <c r="UBB1340" s="62">
        <f t="shared" si="2893"/>
        <v>0</v>
      </c>
      <c r="UBC1340" s="62">
        <f t="shared" si="2893"/>
        <v>0</v>
      </c>
      <c r="UBD1340" s="62">
        <f t="shared" si="2893"/>
        <v>2000000</v>
      </c>
      <c r="UBE1340" s="62">
        <f t="shared" si="2893"/>
        <v>0</v>
      </c>
      <c r="UBF1340" s="62">
        <f t="shared" si="2893"/>
        <v>0</v>
      </c>
      <c r="UBG1340" s="62">
        <f t="shared" si="2893"/>
        <v>2000000</v>
      </c>
      <c r="UBH1340" s="62">
        <f t="shared" si="2893"/>
        <v>2000000</v>
      </c>
      <c r="UBN1340" s="62" t="s">
        <v>197</v>
      </c>
      <c r="UBO1340" s="62" t="s">
        <v>1294</v>
      </c>
      <c r="UBP1340" s="62">
        <f t="shared" ref="UBP1340:UBX1340" si="2894">UBP1334</f>
        <v>0</v>
      </c>
      <c r="UBQ1340" s="62">
        <f t="shared" si="2894"/>
        <v>0</v>
      </c>
      <c r="UBR1340" s="62">
        <f t="shared" si="2894"/>
        <v>0</v>
      </c>
      <c r="UBS1340" s="62">
        <f t="shared" si="2894"/>
        <v>0</v>
      </c>
      <c r="UBT1340" s="62">
        <f t="shared" si="2894"/>
        <v>2000000</v>
      </c>
      <c r="UBU1340" s="62">
        <f t="shared" si="2894"/>
        <v>0</v>
      </c>
      <c r="UBV1340" s="62">
        <f t="shared" si="2894"/>
        <v>0</v>
      </c>
      <c r="UBW1340" s="62">
        <f t="shared" si="2894"/>
        <v>2000000</v>
      </c>
      <c r="UBX1340" s="62">
        <f t="shared" si="2894"/>
        <v>2000000</v>
      </c>
      <c r="UCD1340" s="62" t="s">
        <v>197</v>
      </c>
      <c r="UCE1340" s="62" t="s">
        <v>1294</v>
      </c>
      <c r="UCF1340" s="62">
        <f t="shared" ref="UCF1340:UCN1340" si="2895">UCF1334</f>
        <v>0</v>
      </c>
      <c r="UCG1340" s="62">
        <f t="shared" si="2895"/>
        <v>0</v>
      </c>
      <c r="UCH1340" s="62">
        <f t="shared" si="2895"/>
        <v>0</v>
      </c>
      <c r="UCI1340" s="62">
        <f t="shared" si="2895"/>
        <v>0</v>
      </c>
      <c r="UCJ1340" s="62">
        <f t="shared" si="2895"/>
        <v>2000000</v>
      </c>
      <c r="UCK1340" s="62">
        <f t="shared" si="2895"/>
        <v>0</v>
      </c>
      <c r="UCL1340" s="62">
        <f t="shared" si="2895"/>
        <v>0</v>
      </c>
      <c r="UCM1340" s="62">
        <f t="shared" si="2895"/>
        <v>2000000</v>
      </c>
      <c r="UCN1340" s="62">
        <f t="shared" si="2895"/>
        <v>2000000</v>
      </c>
      <c r="UCT1340" s="62" t="s">
        <v>197</v>
      </c>
      <c r="UCU1340" s="62" t="s">
        <v>1294</v>
      </c>
      <c r="UCV1340" s="62">
        <f t="shared" ref="UCV1340:UDD1340" si="2896">UCV1334</f>
        <v>0</v>
      </c>
      <c r="UCW1340" s="62">
        <f t="shared" si="2896"/>
        <v>0</v>
      </c>
      <c r="UCX1340" s="62">
        <f t="shared" si="2896"/>
        <v>0</v>
      </c>
      <c r="UCY1340" s="62">
        <f t="shared" si="2896"/>
        <v>0</v>
      </c>
      <c r="UCZ1340" s="62">
        <f t="shared" si="2896"/>
        <v>2000000</v>
      </c>
      <c r="UDA1340" s="62">
        <f t="shared" si="2896"/>
        <v>0</v>
      </c>
      <c r="UDB1340" s="62">
        <f t="shared" si="2896"/>
        <v>0</v>
      </c>
      <c r="UDC1340" s="62">
        <f t="shared" si="2896"/>
        <v>2000000</v>
      </c>
      <c r="UDD1340" s="62">
        <f t="shared" si="2896"/>
        <v>2000000</v>
      </c>
      <c r="UDJ1340" s="62" t="s">
        <v>197</v>
      </c>
      <c r="UDK1340" s="62" t="s">
        <v>1294</v>
      </c>
      <c r="UDL1340" s="62">
        <f t="shared" ref="UDL1340:UDT1340" si="2897">UDL1334</f>
        <v>0</v>
      </c>
      <c r="UDM1340" s="62">
        <f t="shared" si="2897"/>
        <v>0</v>
      </c>
      <c r="UDN1340" s="62">
        <f t="shared" si="2897"/>
        <v>0</v>
      </c>
      <c r="UDO1340" s="62">
        <f t="shared" si="2897"/>
        <v>0</v>
      </c>
      <c r="UDP1340" s="62">
        <f t="shared" si="2897"/>
        <v>2000000</v>
      </c>
      <c r="UDQ1340" s="62">
        <f t="shared" si="2897"/>
        <v>0</v>
      </c>
      <c r="UDR1340" s="62">
        <f t="shared" si="2897"/>
        <v>0</v>
      </c>
      <c r="UDS1340" s="62">
        <f t="shared" si="2897"/>
        <v>2000000</v>
      </c>
      <c r="UDT1340" s="62">
        <f t="shared" si="2897"/>
        <v>2000000</v>
      </c>
      <c r="UDZ1340" s="62" t="s">
        <v>197</v>
      </c>
      <c r="UEA1340" s="62" t="s">
        <v>1294</v>
      </c>
      <c r="UEB1340" s="62">
        <f>UEB1334</f>
        <v>0</v>
      </c>
      <c r="UEC1340" s="62">
        <f>UEC1334</f>
        <v>0</v>
      </c>
      <c r="UED1340" s="62">
        <f>UED1334</f>
        <v>0</v>
      </c>
      <c r="UEE1340" s="62">
        <f>UEE1334</f>
        <v>0</v>
      </c>
      <c r="UEF1340" s="62">
        <f>UEF1334</f>
        <v>2000000</v>
      </c>
      <c r="UEG1340" s="62">
        <f>UEG1334</f>
        <v>0</v>
      </c>
      <c r="UEH1340" s="62">
        <f>UEH1334</f>
        <v>0</v>
      </c>
      <c r="UEI1340" s="62">
        <f>UEI1334</f>
        <v>2000000</v>
      </c>
      <c r="UEJ1340" s="62">
        <f>UEJ1334</f>
        <v>2000000</v>
      </c>
      <c r="UEP1340" s="62" t="s">
        <v>197</v>
      </c>
      <c r="UEQ1340" s="62" t="s">
        <v>1294</v>
      </c>
      <c r="UER1340" s="62">
        <f t="shared" ref="UER1340:UEZ1340" si="2898">UER1334</f>
        <v>0</v>
      </c>
      <c r="UES1340" s="62">
        <f t="shared" si="2898"/>
        <v>0</v>
      </c>
      <c r="UET1340" s="62">
        <f t="shared" si="2898"/>
        <v>0</v>
      </c>
      <c r="UEU1340" s="62">
        <f t="shared" si="2898"/>
        <v>0</v>
      </c>
      <c r="UEV1340" s="62">
        <f t="shared" si="2898"/>
        <v>2000000</v>
      </c>
      <c r="UEW1340" s="62">
        <f t="shared" si="2898"/>
        <v>0</v>
      </c>
      <c r="UEX1340" s="62">
        <f t="shared" si="2898"/>
        <v>0</v>
      </c>
      <c r="UEY1340" s="62">
        <f t="shared" si="2898"/>
        <v>2000000</v>
      </c>
      <c r="UEZ1340" s="62">
        <f t="shared" si="2898"/>
        <v>2000000</v>
      </c>
      <c r="UFF1340" s="62" t="s">
        <v>197</v>
      </c>
      <c r="UFG1340" s="62" t="s">
        <v>1294</v>
      </c>
      <c r="UFH1340" s="62">
        <f t="shared" ref="UFH1340:UFP1340" si="2899">UFH1334</f>
        <v>0</v>
      </c>
      <c r="UFI1340" s="62">
        <f t="shared" si="2899"/>
        <v>0</v>
      </c>
      <c r="UFJ1340" s="62">
        <f t="shared" si="2899"/>
        <v>0</v>
      </c>
      <c r="UFK1340" s="62">
        <f t="shared" si="2899"/>
        <v>0</v>
      </c>
      <c r="UFL1340" s="62">
        <f t="shared" si="2899"/>
        <v>2000000</v>
      </c>
      <c r="UFM1340" s="62">
        <f t="shared" si="2899"/>
        <v>0</v>
      </c>
      <c r="UFN1340" s="62">
        <f t="shared" si="2899"/>
        <v>0</v>
      </c>
      <c r="UFO1340" s="62">
        <f t="shared" si="2899"/>
        <v>2000000</v>
      </c>
      <c r="UFP1340" s="62">
        <f t="shared" si="2899"/>
        <v>2000000</v>
      </c>
      <c r="UFV1340" s="62" t="s">
        <v>197</v>
      </c>
      <c r="UFW1340" s="62" t="s">
        <v>1294</v>
      </c>
      <c r="UFX1340" s="62">
        <f t="shared" ref="UFX1340:UGF1340" si="2900">UFX1334</f>
        <v>0</v>
      </c>
      <c r="UFY1340" s="62">
        <f t="shared" si="2900"/>
        <v>0</v>
      </c>
      <c r="UFZ1340" s="62">
        <f t="shared" si="2900"/>
        <v>0</v>
      </c>
      <c r="UGA1340" s="62">
        <f t="shared" si="2900"/>
        <v>0</v>
      </c>
      <c r="UGB1340" s="62">
        <f t="shared" si="2900"/>
        <v>2000000</v>
      </c>
      <c r="UGC1340" s="62">
        <f t="shared" si="2900"/>
        <v>0</v>
      </c>
      <c r="UGD1340" s="62">
        <f t="shared" si="2900"/>
        <v>0</v>
      </c>
      <c r="UGE1340" s="62">
        <f t="shared" si="2900"/>
        <v>2000000</v>
      </c>
      <c r="UGF1340" s="62">
        <f t="shared" si="2900"/>
        <v>2000000</v>
      </c>
      <c r="UGL1340" s="62" t="s">
        <v>197</v>
      </c>
      <c r="UGM1340" s="62" t="s">
        <v>1294</v>
      </c>
      <c r="UGN1340" s="62">
        <f t="shared" ref="UGN1340:UGV1340" si="2901">UGN1334</f>
        <v>0</v>
      </c>
      <c r="UGO1340" s="62">
        <f t="shared" si="2901"/>
        <v>0</v>
      </c>
      <c r="UGP1340" s="62">
        <f t="shared" si="2901"/>
        <v>0</v>
      </c>
      <c r="UGQ1340" s="62">
        <f t="shared" si="2901"/>
        <v>0</v>
      </c>
      <c r="UGR1340" s="62">
        <f t="shared" si="2901"/>
        <v>2000000</v>
      </c>
      <c r="UGS1340" s="62">
        <f t="shared" si="2901"/>
        <v>0</v>
      </c>
      <c r="UGT1340" s="62">
        <f t="shared" si="2901"/>
        <v>0</v>
      </c>
      <c r="UGU1340" s="62">
        <f t="shared" si="2901"/>
        <v>2000000</v>
      </c>
      <c r="UGV1340" s="62">
        <f t="shared" si="2901"/>
        <v>2000000</v>
      </c>
      <c r="UHB1340" s="62" t="s">
        <v>197</v>
      </c>
      <c r="UHC1340" s="62" t="s">
        <v>1294</v>
      </c>
      <c r="UHD1340" s="62">
        <f t="shared" ref="UHD1340:UHL1340" si="2902">UHD1334</f>
        <v>0</v>
      </c>
      <c r="UHE1340" s="62">
        <f t="shared" si="2902"/>
        <v>0</v>
      </c>
      <c r="UHF1340" s="62">
        <f t="shared" si="2902"/>
        <v>0</v>
      </c>
      <c r="UHG1340" s="62">
        <f t="shared" si="2902"/>
        <v>0</v>
      </c>
      <c r="UHH1340" s="62">
        <f t="shared" si="2902"/>
        <v>2000000</v>
      </c>
      <c r="UHI1340" s="62">
        <f t="shared" si="2902"/>
        <v>0</v>
      </c>
      <c r="UHJ1340" s="62">
        <f t="shared" si="2902"/>
        <v>0</v>
      </c>
      <c r="UHK1340" s="62">
        <f t="shared" si="2902"/>
        <v>2000000</v>
      </c>
      <c r="UHL1340" s="62">
        <f t="shared" si="2902"/>
        <v>2000000</v>
      </c>
      <c r="UHR1340" s="62" t="s">
        <v>197</v>
      </c>
      <c r="UHS1340" s="62" t="s">
        <v>1294</v>
      </c>
      <c r="UHT1340" s="62">
        <f t="shared" ref="UHT1340:UIB1340" si="2903">UHT1334</f>
        <v>0</v>
      </c>
      <c r="UHU1340" s="62">
        <f t="shared" si="2903"/>
        <v>0</v>
      </c>
      <c r="UHV1340" s="62">
        <f t="shared" si="2903"/>
        <v>0</v>
      </c>
      <c r="UHW1340" s="62">
        <f t="shared" si="2903"/>
        <v>0</v>
      </c>
      <c r="UHX1340" s="62">
        <f t="shared" si="2903"/>
        <v>2000000</v>
      </c>
      <c r="UHY1340" s="62">
        <f t="shared" si="2903"/>
        <v>0</v>
      </c>
      <c r="UHZ1340" s="62">
        <f t="shared" si="2903"/>
        <v>0</v>
      </c>
      <c r="UIA1340" s="62">
        <f t="shared" si="2903"/>
        <v>2000000</v>
      </c>
      <c r="UIB1340" s="62">
        <f t="shared" si="2903"/>
        <v>2000000</v>
      </c>
      <c r="UIH1340" s="62" t="s">
        <v>197</v>
      </c>
      <c r="UII1340" s="62" t="s">
        <v>1294</v>
      </c>
      <c r="UIJ1340" s="62">
        <f t="shared" ref="UIJ1340:UIR1340" si="2904">UIJ1334</f>
        <v>0</v>
      </c>
      <c r="UIK1340" s="62">
        <f t="shared" si="2904"/>
        <v>0</v>
      </c>
      <c r="UIL1340" s="62">
        <f t="shared" si="2904"/>
        <v>0</v>
      </c>
      <c r="UIM1340" s="62">
        <f t="shared" si="2904"/>
        <v>0</v>
      </c>
      <c r="UIN1340" s="62">
        <f t="shared" si="2904"/>
        <v>2000000</v>
      </c>
      <c r="UIO1340" s="62">
        <f t="shared" si="2904"/>
        <v>0</v>
      </c>
      <c r="UIP1340" s="62">
        <f t="shared" si="2904"/>
        <v>0</v>
      </c>
      <c r="UIQ1340" s="62">
        <f t="shared" si="2904"/>
        <v>2000000</v>
      </c>
      <c r="UIR1340" s="62">
        <f t="shared" si="2904"/>
        <v>2000000</v>
      </c>
      <c r="UIX1340" s="62" t="s">
        <v>197</v>
      </c>
      <c r="UIY1340" s="62" t="s">
        <v>1294</v>
      </c>
      <c r="UIZ1340" s="62">
        <f t="shared" ref="UIZ1340:UJH1340" si="2905">UIZ1334</f>
        <v>0</v>
      </c>
      <c r="UJA1340" s="62">
        <f t="shared" si="2905"/>
        <v>0</v>
      </c>
      <c r="UJB1340" s="62">
        <f t="shared" si="2905"/>
        <v>0</v>
      </c>
      <c r="UJC1340" s="62">
        <f t="shared" si="2905"/>
        <v>0</v>
      </c>
      <c r="UJD1340" s="62">
        <f t="shared" si="2905"/>
        <v>2000000</v>
      </c>
      <c r="UJE1340" s="62">
        <f t="shared" si="2905"/>
        <v>0</v>
      </c>
      <c r="UJF1340" s="62">
        <f t="shared" si="2905"/>
        <v>0</v>
      </c>
      <c r="UJG1340" s="62">
        <f t="shared" si="2905"/>
        <v>2000000</v>
      </c>
      <c r="UJH1340" s="62">
        <f t="shared" si="2905"/>
        <v>2000000</v>
      </c>
      <c r="UJN1340" s="62" t="s">
        <v>197</v>
      </c>
      <c r="UJO1340" s="62" t="s">
        <v>1294</v>
      </c>
      <c r="UJP1340" s="62">
        <f t="shared" ref="UJP1340:UJX1340" si="2906">UJP1334</f>
        <v>0</v>
      </c>
      <c r="UJQ1340" s="62">
        <f t="shared" si="2906"/>
        <v>0</v>
      </c>
      <c r="UJR1340" s="62">
        <f t="shared" si="2906"/>
        <v>0</v>
      </c>
      <c r="UJS1340" s="62">
        <f t="shared" si="2906"/>
        <v>0</v>
      </c>
      <c r="UJT1340" s="62">
        <f t="shared" si="2906"/>
        <v>2000000</v>
      </c>
      <c r="UJU1340" s="62">
        <f t="shared" si="2906"/>
        <v>0</v>
      </c>
      <c r="UJV1340" s="62">
        <f t="shared" si="2906"/>
        <v>0</v>
      </c>
      <c r="UJW1340" s="62">
        <f t="shared" si="2906"/>
        <v>2000000</v>
      </c>
      <c r="UJX1340" s="62">
        <f t="shared" si="2906"/>
        <v>2000000</v>
      </c>
      <c r="UKD1340" s="62" t="s">
        <v>197</v>
      </c>
      <c r="UKE1340" s="62" t="s">
        <v>1294</v>
      </c>
      <c r="UKF1340" s="62">
        <f t="shared" ref="UKF1340:UKN1340" si="2907">UKF1334</f>
        <v>0</v>
      </c>
      <c r="UKG1340" s="62">
        <f t="shared" si="2907"/>
        <v>0</v>
      </c>
      <c r="UKH1340" s="62">
        <f t="shared" si="2907"/>
        <v>0</v>
      </c>
      <c r="UKI1340" s="62">
        <f t="shared" si="2907"/>
        <v>0</v>
      </c>
      <c r="UKJ1340" s="62">
        <f t="shared" si="2907"/>
        <v>2000000</v>
      </c>
      <c r="UKK1340" s="62">
        <f t="shared" si="2907"/>
        <v>0</v>
      </c>
      <c r="UKL1340" s="62">
        <f t="shared" si="2907"/>
        <v>0</v>
      </c>
      <c r="UKM1340" s="62">
        <f t="shared" si="2907"/>
        <v>2000000</v>
      </c>
      <c r="UKN1340" s="62">
        <f t="shared" si="2907"/>
        <v>2000000</v>
      </c>
      <c r="UKT1340" s="62" t="s">
        <v>197</v>
      </c>
      <c r="UKU1340" s="62" t="s">
        <v>1294</v>
      </c>
      <c r="UKV1340" s="62">
        <f t="shared" ref="UKV1340:ULD1340" si="2908">UKV1334</f>
        <v>0</v>
      </c>
      <c r="UKW1340" s="62">
        <f t="shared" si="2908"/>
        <v>0</v>
      </c>
      <c r="UKX1340" s="62">
        <f t="shared" si="2908"/>
        <v>0</v>
      </c>
      <c r="UKY1340" s="62">
        <f t="shared" si="2908"/>
        <v>0</v>
      </c>
      <c r="UKZ1340" s="62">
        <f t="shared" si="2908"/>
        <v>2000000</v>
      </c>
      <c r="ULA1340" s="62">
        <f t="shared" si="2908"/>
        <v>0</v>
      </c>
      <c r="ULB1340" s="62">
        <f t="shared" si="2908"/>
        <v>0</v>
      </c>
      <c r="ULC1340" s="62">
        <f t="shared" si="2908"/>
        <v>2000000</v>
      </c>
      <c r="ULD1340" s="62">
        <f t="shared" si="2908"/>
        <v>2000000</v>
      </c>
      <c r="ULJ1340" s="62" t="s">
        <v>197</v>
      </c>
      <c r="ULK1340" s="62" t="s">
        <v>1294</v>
      </c>
      <c r="ULL1340" s="62">
        <f t="shared" ref="ULL1340:ULT1340" si="2909">ULL1334</f>
        <v>0</v>
      </c>
      <c r="ULM1340" s="62">
        <f t="shared" si="2909"/>
        <v>0</v>
      </c>
      <c r="ULN1340" s="62">
        <f t="shared" si="2909"/>
        <v>0</v>
      </c>
      <c r="ULO1340" s="62">
        <f t="shared" si="2909"/>
        <v>0</v>
      </c>
      <c r="ULP1340" s="62">
        <f t="shared" si="2909"/>
        <v>2000000</v>
      </c>
      <c r="ULQ1340" s="62">
        <f t="shared" si="2909"/>
        <v>0</v>
      </c>
      <c r="ULR1340" s="62">
        <f t="shared" si="2909"/>
        <v>0</v>
      </c>
      <c r="ULS1340" s="62">
        <f t="shared" si="2909"/>
        <v>2000000</v>
      </c>
      <c r="ULT1340" s="62">
        <f t="shared" si="2909"/>
        <v>2000000</v>
      </c>
      <c r="ULZ1340" s="62" t="s">
        <v>197</v>
      </c>
      <c r="UMA1340" s="62" t="s">
        <v>1294</v>
      </c>
      <c r="UMB1340" s="62">
        <f t="shared" ref="UMB1340:UMJ1340" si="2910">UMB1334</f>
        <v>0</v>
      </c>
      <c r="UMC1340" s="62">
        <f t="shared" si="2910"/>
        <v>0</v>
      </c>
      <c r="UMD1340" s="62">
        <f t="shared" si="2910"/>
        <v>0</v>
      </c>
      <c r="UME1340" s="62">
        <f t="shared" si="2910"/>
        <v>0</v>
      </c>
      <c r="UMF1340" s="62">
        <f t="shared" si="2910"/>
        <v>2000000</v>
      </c>
      <c r="UMG1340" s="62">
        <f t="shared" si="2910"/>
        <v>0</v>
      </c>
      <c r="UMH1340" s="62">
        <f t="shared" si="2910"/>
        <v>0</v>
      </c>
      <c r="UMI1340" s="62">
        <f t="shared" si="2910"/>
        <v>2000000</v>
      </c>
      <c r="UMJ1340" s="62">
        <f t="shared" si="2910"/>
        <v>2000000</v>
      </c>
      <c r="UMP1340" s="62" t="s">
        <v>197</v>
      </c>
      <c r="UMQ1340" s="62" t="s">
        <v>1294</v>
      </c>
      <c r="UMR1340" s="62">
        <f t="shared" ref="UMR1340:UMZ1340" si="2911">UMR1334</f>
        <v>0</v>
      </c>
      <c r="UMS1340" s="62">
        <f t="shared" si="2911"/>
        <v>0</v>
      </c>
      <c r="UMT1340" s="62">
        <f t="shared" si="2911"/>
        <v>0</v>
      </c>
      <c r="UMU1340" s="62">
        <f t="shared" si="2911"/>
        <v>0</v>
      </c>
      <c r="UMV1340" s="62">
        <f t="shared" si="2911"/>
        <v>2000000</v>
      </c>
      <c r="UMW1340" s="62">
        <f t="shared" si="2911"/>
        <v>0</v>
      </c>
      <c r="UMX1340" s="62">
        <f t="shared" si="2911"/>
        <v>0</v>
      </c>
      <c r="UMY1340" s="62">
        <f t="shared" si="2911"/>
        <v>2000000</v>
      </c>
      <c r="UMZ1340" s="62">
        <f t="shared" si="2911"/>
        <v>2000000</v>
      </c>
      <c r="UNF1340" s="62" t="s">
        <v>197</v>
      </c>
      <c r="UNG1340" s="62" t="s">
        <v>1294</v>
      </c>
      <c r="UNH1340" s="62">
        <f t="shared" ref="UNH1340:UNP1340" si="2912">UNH1334</f>
        <v>0</v>
      </c>
      <c r="UNI1340" s="62">
        <f t="shared" si="2912"/>
        <v>0</v>
      </c>
      <c r="UNJ1340" s="62">
        <f t="shared" si="2912"/>
        <v>0</v>
      </c>
      <c r="UNK1340" s="62">
        <f t="shared" si="2912"/>
        <v>0</v>
      </c>
      <c r="UNL1340" s="62">
        <f t="shared" si="2912"/>
        <v>2000000</v>
      </c>
      <c r="UNM1340" s="62">
        <f t="shared" si="2912"/>
        <v>0</v>
      </c>
      <c r="UNN1340" s="62">
        <f t="shared" si="2912"/>
        <v>0</v>
      </c>
      <c r="UNO1340" s="62">
        <f t="shared" si="2912"/>
        <v>2000000</v>
      </c>
      <c r="UNP1340" s="62">
        <f t="shared" si="2912"/>
        <v>2000000</v>
      </c>
      <c r="UNV1340" s="62" t="s">
        <v>197</v>
      </c>
      <c r="UNW1340" s="62" t="s">
        <v>1294</v>
      </c>
      <c r="UNX1340" s="62">
        <f t="shared" ref="UNX1340:UOF1340" si="2913">UNX1334</f>
        <v>0</v>
      </c>
      <c r="UNY1340" s="62">
        <f t="shared" si="2913"/>
        <v>0</v>
      </c>
      <c r="UNZ1340" s="62">
        <f t="shared" si="2913"/>
        <v>0</v>
      </c>
      <c r="UOA1340" s="62">
        <f t="shared" si="2913"/>
        <v>0</v>
      </c>
      <c r="UOB1340" s="62">
        <f t="shared" si="2913"/>
        <v>2000000</v>
      </c>
      <c r="UOC1340" s="62">
        <f t="shared" si="2913"/>
        <v>0</v>
      </c>
      <c r="UOD1340" s="62">
        <f t="shared" si="2913"/>
        <v>0</v>
      </c>
      <c r="UOE1340" s="62">
        <f t="shared" si="2913"/>
        <v>2000000</v>
      </c>
      <c r="UOF1340" s="62">
        <f t="shared" si="2913"/>
        <v>2000000</v>
      </c>
      <c r="UOL1340" s="62" t="s">
        <v>197</v>
      </c>
      <c r="UOM1340" s="62" t="s">
        <v>1294</v>
      </c>
      <c r="UON1340" s="62">
        <f t="shared" ref="UON1340:UOV1340" si="2914">UON1334</f>
        <v>0</v>
      </c>
      <c r="UOO1340" s="62">
        <f t="shared" si="2914"/>
        <v>0</v>
      </c>
      <c r="UOP1340" s="62">
        <f t="shared" si="2914"/>
        <v>0</v>
      </c>
      <c r="UOQ1340" s="62">
        <f t="shared" si="2914"/>
        <v>0</v>
      </c>
      <c r="UOR1340" s="62">
        <f t="shared" si="2914"/>
        <v>2000000</v>
      </c>
      <c r="UOS1340" s="62">
        <f t="shared" si="2914"/>
        <v>0</v>
      </c>
      <c r="UOT1340" s="62">
        <f t="shared" si="2914"/>
        <v>0</v>
      </c>
      <c r="UOU1340" s="62">
        <f t="shared" si="2914"/>
        <v>2000000</v>
      </c>
      <c r="UOV1340" s="62">
        <f t="shared" si="2914"/>
        <v>2000000</v>
      </c>
      <c r="UPB1340" s="62" t="s">
        <v>197</v>
      </c>
      <c r="UPC1340" s="62" t="s">
        <v>1294</v>
      </c>
      <c r="UPD1340" s="62">
        <f t="shared" ref="UPD1340:UPL1340" si="2915">UPD1334</f>
        <v>0</v>
      </c>
      <c r="UPE1340" s="62">
        <f t="shared" si="2915"/>
        <v>0</v>
      </c>
      <c r="UPF1340" s="62">
        <f t="shared" si="2915"/>
        <v>0</v>
      </c>
      <c r="UPG1340" s="62">
        <f t="shared" si="2915"/>
        <v>0</v>
      </c>
      <c r="UPH1340" s="62">
        <f t="shared" si="2915"/>
        <v>2000000</v>
      </c>
      <c r="UPI1340" s="62">
        <f t="shared" si="2915"/>
        <v>0</v>
      </c>
      <c r="UPJ1340" s="62">
        <f t="shared" si="2915"/>
        <v>0</v>
      </c>
      <c r="UPK1340" s="62">
        <f t="shared" si="2915"/>
        <v>2000000</v>
      </c>
      <c r="UPL1340" s="62">
        <f t="shared" si="2915"/>
        <v>2000000</v>
      </c>
      <c r="UPR1340" s="62" t="s">
        <v>197</v>
      </c>
      <c r="UPS1340" s="62" t="s">
        <v>1294</v>
      </c>
      <c r="UPT1340" s="62">
        <f t="shared" ref="UPT1340:UQB1340" si="2916">UPT1334</f>
        <v>0</v>
      </c>
      <c r="UPU1340" s="62">
        <f t="shared" si="2916"/>
        <v>0</v>
      </c>
      <c r="UPV1340" s="62">
        <f t="shared" si="2916"/>
        <v>0</v>
      </c>
      <c r="UPW1340" s="62">
        <f t="shared" si="2916"/>
        <v>0</v>
      </c>
      <c r="UPX1340" s="62">
        <f t="shared" si="2916"/>
        <v>2000000</v>
      </c>
      <c r="UPY1340" s="62">
        <f t="shared" si="2916"/>
        <v>0</v>
      </c>
      <c r="UPZ1340" s="62">
        <f t="shared" si="2916"/>
        <v>0</v>
      </c>
      <c r="UQA1340" s="62">
        <f t="shared" si="2916"/>
        <v>2000000</v>
      </c>
      <c r="UQB1340" s="62">
        <f t="shared" si="2916"/>
        <v>2000000</v>
      </c>
      <c r="UQH1340" s="62" t="s">
        <v>197</v>
      </c>
      <c r="UQI1340" s="62" t="s">
        <v>1294</v>
      </c>
      <c r="UQJ1340" s="62">
        <f t="shared" ref="UQJ1340:UQR1340" si="2917">UQJ1334</f>
        <v>0</v>
      </c>
      <c r="UQK1340" s="62">
        <f t="shared" si="2917"/>
        <v>0</v>
      </c>
      <c r="UQL1340" s="62">
        <f t="shared" si="2917"/>
        <v>0</v>
      </c>
      <c r="UQM1340" s="62">
        <f t="shared" si="2917"/>
        <v>0</v>
      </c>
      <c r="UQN1340" s="62">
        <f t="shared" si="2917"/>
        <v>2000000</v>
      </c>
      <c r="UQO1340" s="62">
        <f t="shared" si="2917"/>
        <v>0</v>
      </c>
      <c r="UQP1340" s="62">
        <f t="shared" si="2917"/>
        <v>0</v>
      </c>
      <c r="UQQ1340" s="62">
        <f t="shared" si="2917"/>
        <v>2000000</v>
      </c>
      <c r="UQR1340" s="62">
        <f t="shared" si="2917"/>
        <v>2000000</v>
      </c>
      <c r="UQX1340" s="62" t="s">
        <v>197</v>
      </c>
      <c r="UQY1340" s="62" t="s">
        <v>1294</v>
      </c>
      <c r="UQZ1340" s="62">
        <f t="shared" ref="UQZ1340:URH1340" si="2918">UQZ1334</f>
        <v>0</v>
      </c>
      <c r="URA1340" s="62">
        <f t="shared" si="2918"/>
        <v>0</v>
      </c>
      <c r="URB1340" s="62">
        <f t="shared" si="2918"/>
        <v>0</v>
      </c>
      <c r="URC1340" s="62">
        <f t="shared" si="2918"/>
        <v>0</v>
      </c>
      <c r="URD1340" s="62">
        <f t="shared" si="2918"/>
        <v>2000000</v>
      </c>
      <c r="URE1340" s="62">
        <f t="shared" si="2918"/>
        <v>0</v>
      </c>
      <c r="URF1340" s="62">
        <f t="shared" si="2918"/>
        <v>0</v>
      </c>
      <c r="URG1340" s="62">
        <f t="shared" si="2918"/>
        <v>2000000</v>
      </c>
      <c r="URH1340" s="62">
        <f t="shared" si="2918"/>
        <v>2000000</v>
      </c>
      <c r="URN1340" s="62" t="s">
        <v>197</v>
      </c>
      <c r="URO1340" s="62" t="s">
        <v>1294</v>
      </c>
      <c r="URP1340" s="62">
        <f t="shared" ref="URP1340:URX1340" si="2919">URP1334</f>
        <v>0</v>
      </c>
      <c r="URQ1340" s="62">
        <f t="shared" si="2919"/>
        <v>0</v>
      </c>
      <c r="URR1340" s="62">
        <f t="shared" si="2919"/>
        <v>0</v>
      </c>
      <c r="URS1340" s="62">
        <f t="shared" si="2919"/>
        <v>0</v>
      </c>
      <c r="URT1340" s="62">
        <f t="shared" si="2919"/>
        <v>2000000</v>
      </c>
      <c r="URU1340" s="62">
        <f t="shared" si="2919"/>
        <v>0</v>
      </c>
      <c r="URV1340" s="62">
        <f t="shared" si="2919"/>
        <v>0</v>
      </c>
      <c r="URW1340" s="62">
        <f t="shared" si="2919"/>
        <v>2000000</v>
      </c>
      <c r="URX1340" s="62">
        <f t="shared" si="2919"/>
        <v>2000000</v>
      </c>
      <c r="USD1340" s="62" t="s">
        <v>197</v>
      </c>
      <c r="USE1340" s="62" t="s">
        <v>1294</v>
      </c>
      <c r="USF1340" s="62">
        <f t="shared" ref="USF1340:USN1340" si="2920">USF1334</f>
        <v>0</v>
      </c>
      <c r="USG1340" s="62">
        <f t="shared" si="2920"/>
        <v>0</v>
      </c>
      <c r="USH1340" s="62">
        <f t="shared" si="2920"/>
        <v>0</v>
      </c>
      <c r="USI1340" s="62">
        <f t="shared" si="2920"/>
        <v>0</v>
      </c>
      <c r="USJ1340" s="62">
        <f t="shared" si="2920"/>
        <v>2000000</v>
      </c>
      <c r="USK1340" s="62">
        <f t="shared" si="2920"/>
        <v>0</v>
      </c>
      <c r="USL1340" s="62">
        <f t="shared" si="2920"/>
        <v>0</v>
      </c>
      <c r="USM1340" s="62">
        <f t="shared" si="2920"/>
        <v>2000000</v>
      </c>
      <c r="USN1340" s="62">
        <f t="shared" si="2920"/>
        <v>2000000</v>
      </c>
      <c r="UST1340" s="62" t="s">
        <v>197</v>
      </c>
      <c r="USU1340" s="62" t="s">
        <v>1294</v>
      </c>
      <c r="USV1340" s="62">
        <f t="shared" ref="USV1340:UTD1340" si="2921">USV1334</f>
        <v>0</v>
      </c>
      <c r="USW1340" s="62">
        <f t="shared" si="2921"/>
        <v>0</v>
      </c>
      <c r="USX1340" s="62">
        <f t="shared" si="2921"/>
        <v>0</v>
      </c>
      <c r="USY1340" s="62">
        <f t="shared" si="2921"/>
        <v>0</v>
      </c>
      <c r="USZ1340" s="62">
        <f t="shared" si="2921"/>
        <v>2000000</v>
      </c>
      <c r="UTA1340" s="62">
        <f t="shared" si="2921"/>
        <v>0</v>
      </c>
      <c r="UTB1340" s="62">
        <f t="shared" si="2921"/>
        <v>0</v>
      </c>
      <c r="UTC1340" s="62">
        <f t="shared" si="2921"/>
        <v>2000000</v>
      </c>
      <c r="UTD1340" s="62">
        <f t="shared" si="2921"/>
        <v>2000000</v>
      </c>
      <c r="UTJ1340" s="62" t="s">
        <v>197</v>
      </c>
      <c r="UTK1340" s="62" t="s">
        <v>1294</v>
      </c>
      <c r="UTL1340" s="62">
        <f t="shared" ref="UTL1340:UTT1340" si="2922">UTL1334</f>
        <v>0</v>
      </c>
      <c r="UTM1340" s="62">
        <f t="shared" si="2922"/>
        <v>0</v>
      </c>
      <c r="UTN1340" s="62">
        <f t="shared" si="2922"/>
        <v>0</v>
      </c>
      <c r="UTO1340" s="62">
        <f t="shared" si="2922"/>
        <v>0</v>
      </c>
      <c r="UTP1340" s="62">
        <f t="shared" si="2922"/>
        <v>2000000</v>
      </c>
      <c r="UTQ1340" s="62">
        <f t="shared" si="2922"/>
        <v>0</v>
      </c>
      <c r="UTR1340" s="62">
        <f t="shared" si="2922"/>
        <v>0</v>
      </c>
      <c r="UTS1340" s="62">
        <f t="shared" si="2922"/>
        <v>2000000</v>
      </c>
      <c r="UTT1340" s="62">
        <f t="shared" si="2922"/>
        <v>2000000</v>
      </c>
      <c r="UTZ1340" s="62" t="s">
        <v>197</v>
      </c>
      <c r="UUA1340" s="62" t="s">
        <v>1294</v>
      </c>
      <c r="UUB1340" s="62">
        <f t="shared" ref="UUB1340:UUJ1340" si="2923">UUB1334</f>
        <v>0</v>
      </c>
      <c r="UUC1340" s="62">
        <f t="shared" si="2923"/>
        <v>0</v>
      </c>
      <c r="UUD1340" s="62">
        <f t="shared" si="2923"/>
        <v>0</v>
      </c>
      <c r="UUE1340" s="62">
        <f t="shared" si="2923"/>
        <v>0</v>
      </c>
      <c r="UUF1340" s="62">
        <f t="shared" si="2923"/>
        <v>2000000</v>
      </c>
      <c r="UUG1340" s="62">
        <f t="shared" si="2923"/>
        <v>0</v>
      </c>
      <c r="UUH1340" s="62">
        <f t="shared" si="2923"/>
        <v>0</v>
      </c>
      <c r="UUI1340" s="62">
        <f t="shared" si="2923"/>
        <v>2000000</v>
      </c>
      <c r="UUJ1340" s="62">
        <f t="shared" si="2923"/>
        <v>2000000</v>
      </c>
      <c r="UUP1340" s="62" t="s">
        <v>197</v>
      </c>
      <c r="UUQ1340" s="62" t="s">
        <v>1294</v>
      </c>
      <c r="UUR1340" s="62">
        <f t="shared" ref="UUR1340:UUZ1340" si="2924">UUR1334</f>
        <v>0</v>
      </c>
      <c r="UUS1340" s="62">
        <f t="shared" si="2924"/>
        <v>0</v>
      </c>
      <c r="UUT1340" s="62">
        <f t="shared" si="2924"/>
        <v>0</v>
      </c>
      <c r="UUU1340" s="62">
        <f t="shared" si="2924"/>
        <v>0</v>
      </c>
      <c r="UUV1340" s="62">
        <f t="shared" si="2924"/>
        <v>2000000</v>
      </c>
      <c r="UUW1340" s="62">
        <f t="shared" si="2924"/>
        <v>0</v>
      </c>
      <c r="UUX1340" s="62">
        <f t="shared" si="2924"/>
        <v>0</v>
      </c>
      <c r="UUY1340" s="62">
        <f t="shared" si="2924"/>
        <v>2000000</v>
      </c>
      <c r="UUZ1340" s="62">
        <f t="shared" si="2924"/>
        <v>2000000</v>
      </c>
      <c r="UVF1340" s="62" t="s">
        <v>197</v>
      </c>
      <c r="UVG1340" s="62" t="s">
        <v>1294</v>
      </c>
      <c r="UVH1340" s="62">
        <f t="shared" ref="UVH1340:UVP1340" si="2925">UVH1334</f>
        <v>0</v>
      </c>
      <c r="UVI1340" s="62">
        <f t="shared" si="2925"/>
        <v>0</v>
      </c>
      <c r="UVJ1340" s="62">
        <f t="shared" si="2925"/>
        <v>0</v>
      </c>
      <c r="UVK1340" s="62">
        <f t="shared" si="2925"/>
        <v>0</v>
      </c>
      <c r="UVL1340" s="62">
        <f t="shared" si="2925"/>
        <v>2000000</v>
      </c>
      <c r="UVM1340" s="62">
        <f t="shared" si="2925"/>
        <v>0</v>
      </c>
      <c r="UVN1340" s="62">
        <f t="shared" si="2925"/>
        <v>0</v>
      </c>
      <c r="UVO1340" s="62">
        <f t="shared" si="2925"/>
        <v>2000000</v>
      </c>
      <c r="UVP1340" s="62">
        <f t="shared" si="2925"/>
        <v>2000000</v>
      </c>
      <c r="UVV1340" s="62" t="s">
        <v>197</v>
      </c>
      <c r="UVW1340" s="62" t="s">
        <v>1294</v>
      </c>
      <c r="UVX1340" s="62">
        <f t="shared" ref="UVX1340:UWF1340" si="2926">UVX1334</f>
        <v>0</v>
      </c>
      <c r="UVY1340" s="62">
        <f t="shared" si="2926"/>
        <v>0</v>
      </c>
      <c r="UVZ1340" s="62">
        <f t="shared" si="2926"/>
        <v>0</v>
      </c>
      <c r="UWA1340" s="62">
        <f t="shared" si="2926"/>
        <v>0</v>
      </c>
      <c r="UWB1340" s="62">
        <f t="shared" si="2926"/>
        <v>2000000</v>
      </c>
      <c r="UWC1340" s="62">
        <f t="shared" si="2926"/>
        <v>0</v>
      </c>
      <c r="UWD1340" s="62">
        <f t="shared" si="2926"/>
        <v>0</v>
      </c>
      <c r="UWE1340" s="62">
        <f t="shared" si="2926"/>
        <v>2000000</v>
      </c>
      <c r="UWF1340" s="62">
        <f t="shared" si="2926"/>
        <v>2000000</v>
      </c>
      <c r="UWL1340" s="62" t="s">
        <v>197</v>
      </c>
      <c r="UWM1340" s="62" t="s">
        <v>1294</v>
      </c>
      <c r="UWN1340" s="62">
        <f t="shared" ref="UWN1340:UWV1340" si="2927">UWN1334</f>
        <v>0</v>
      </c>
      <c r="UWO1340" s="62">
        <f t="shared" si="2927"/>
        <v>0</v>
      </c>
      <c r="UWP1340" s="62">
        <f t="shared" si="2927"/>
        <v>0</v>
      </c>
      <c r="UWQ1340" s="62">
        <f t="shared" si="2927"/>
        <v>0</v>
      </c>
      <c r="UWR1340" s="62">
        <f t="shared" si="2927"/>
        <v>2000000</v>
      </c>
      <c r="UWS1340" s="62">
        <f t="shared" si="2927"/>
        <v>0</v>
      </c>
      <c r="UWT1340" s="62">
        <f t="shared" si="2927"/>
        <v>0</v>
      </c>
      <c r="UWU1340" s="62">
        <f t="shared" si="2927"/>
        <v>2000000</v>
      </c>
      <c r="UWV1340" s="62">
        <f t="shared" si="2927"/>
        <v>2000000</v>
      </c>
      <c r="UXB1340" s="62" t="s">
        <v>197</v>
      </c>
      <c r="UXC1340" s="62" t="s">
        <v>1294</v>
      </c>
      <c r="UXD1340" s="62">
        <f t="shared" ref="UXD1340:UXL1340" si="2928">UXD1334</f>
        <v>0</v>
      </c>
      <c r="UXE1340" s="62">
        <f t="shared" si="2928"/>
        <v>0</v>
      </c>
      <c r="UXF1340" s="62">
        <f t="shared" si="2928"/>
        <v>0</v>
      </c>
      <c r="UXG1340" s="62">
        <f t="shared" si="2928"/>
        <v>0</v>
      </c>
      <c r="UXH1340" s="62">
        <f t="shared" si="2928"/>
        <v>2000000</v>
      </c>
      <c r="UXI1340" s="62">
        <f t="shared" si="2928"/>
        <v>0</v>
      </c>
      <c r="UXJ1340" s="62">
        <f t="shared" si="2928"/>
        <v>0</v>
      </c>
      <c r="UXK1340" s="62">
        <f t="shared" si="2928"/>
        <v>2000000</v>
      </c>
      <c r="UXL1340" s="62">
        <f t="shared" si="2928"/>
        <v>2000000</v>
      </c>
      <c r="UXR1340" s="62" t="s">
        <v>197</v>
      </c>
      <c r="UXS1340" s="62" t="s">
        <v>1294</v>
      </c>
      <c r="UXT1340" s="62">
        <f t="shared" ref="UXT1340:UYB1340" si="2929">UXT1334</f>
        <v>0</v>
      </c>
      <c r="UXU1340" s="62">
        <f t="shared" si="2929"/>
        <v>0</v>
      </c>
      <c r="UXV1340" s="62">
        <f t="shared" si="2929"/>
        <v>0</v>
      </c>
      <c r="UXW1340" s="62">
        <f t="shared" si="2929"/>
        <v>0</v>
      </c>
      <c r="UXX1340" s="62">
        <f t="shared" si="2929"/>
        <v>2000000</v>
      </c>
      <c r="UXY1340" s="62">
        <f t="shared" si="2929"/>
        <v>0</v>
      </c>
      <c r="UXZ1340" s="62">
        <f t="shared" si="2929"/>
        <v>0</v>
      </c>
      <c r="UYA1340" s="62">
        <f t="shared" si="2929"/>
        <v>2000000</v>
      </c>
      <c r="UYB1340" s="62">
        <f t="shared" si="2929"/>
        <v>2000000</v>
      </c>
      <c r="UYH1340" s="62" t="s">
        <v>197</v>
      </c>
      <c r="UYI1340" s="62" t="s">
        <v>1294</v>
      </c>
      <c r="UYJ1340" s="62">
        <f t="shared" ref="UYJ1340:UYR1340" si="2930">UYJ1334</f>
        <v>0</v>
      </c>
      <c r="UYK1340" s="62">
        <f t="shared" si="2930"/>
        <v>0</v>
      </c>
      <c r="UYL1340" s="62">
        <f t="shared" si="2930"/>
        <v>0</v>
      </c>
      <c r="UYM1340" s="62">
        <f t="shared" si="2930"/>
        <v>0</v>
      </c>
      <c r="UYN1340" s="62">
        <f t="shared" si="2930"/>
        <v>2000000</v>
      </c>
      <c r="UYO1340" s="62">
        <f t="shared" si="2930"/>
        <v>0</v>
      </c>
      <c r="UYP1340" s="62">
        <f t="shared" si="2930"/>
        <v>0</v>
      </c>
      <c r="UYQ1340" s="62">
        <f t="shared" si="2930"/>
        <v>2000000</v>
      </c>
      <c r="UYR1340" s="62">
        <f t="shared" si="2930"/>
        <v>2000000</v>
      </c>
      <c r="UYX1340" s="62" t="s">
        <v>197</v>
      </c>
      <c r="UYY1340" s="62" t="s">
        <v>1294</v>
      </c>
      <c r="UYZ1340" s="62">
        <f t="shared" ref="UYZ1340:UZH1340" si="2931">UYZ1334</f>
        <v>0</v>
      </c>
      <c r="UZA1340" s="62">
        <f t="shared" si="2931"/>
        <v>0</v>
      </c>
      <c r="UZB1340" s="62">
        <f t="shared" si="2931"/>
        <v>0</v>
      </c>
      <c r="UZC1340" s="62">
        <f t="shared" si="2931"/>
        <v>0</v>
      </c>
      <c r="UZD1340" s="62">
        <f t="shared" si="2931"/>
        <v>2000000</v>
      </c>
      <c r="UZE1340" s="62">
        <f t="shared" si="2931"/>
        <v>0</v>
      </c>
      <c r="UZF1340" s="62">
        <f t="shared" si="2931"/>
        <v>0</v>
      </c>
      <c r="UZG1340" s="62">
        <f t="shared" si="2931"/>
        <v>2000000</v>
      </c>
      <c r="UZH1340" s="62">
        <f t="shared" si="2931"/>
        <v>2000000</v>
      </c>
      <c r="UZN1340" s="62" t="s">
        <v>197</v>
      </c>
      <c r="UZO1340" s="62" t="s">
        <v>1294</v>
      </c>
      <c r="UZP1340" s="62">
        <f t="shared" ref="UZP1340:UZX1340" si="2932">UZP1334</f>
        <v>0</v>
      </c>
      <c r="UZQ1340" s="62">
        <f t="shared" si="2932"/>
        <v>0</v>
      </c>
      <c r="UZR1340" s="62">
        <f t="shared" si="2932"/>
        <v>0</v>
      </c>
      <c r="UZS1340" s="62">
        <f t="shared" si="2932"/>
        <v>0</v>
      </c>
      <c r="UZT1340" s="62">
        <f t="shared" si="2932"/>
        <v>2000000</v>
      </c>
      <c r="UZU1340" s="62">
        <f t="shared" si="2932"/>
        <v>0</v>
      </c>
      <c r="UZV1340" s="62">
        <f t="shared" si="2932"/>
        <v>0</v>
      </c>
      <c r="UZW1340" s="62">
        <f t="shared" si="2932"/>
        <v>2000000</v>
      </c>
      <c r="UZX1340" s="62">
        <f t="shared" si="2932"/>
        <v>2000000</v>
      </c>
      <c r="VAD1340" s="62" t="s">
        <v>197</v>
      </c>
      <c r="VAE1340" s="62" t="s">
        <v>1294</v>
      </c>
      <c r="VAF1340" s="62">
        <f t="shared" ref="VAF1340:VAN1340" si="2933">VAF1334</f>
        <v>0</v>
      </c>
      <c r="VAG1340" s="62">
        <f t="shared" si="2933"/>
        <v>0</v>
      </c>
      <c r="VAH1340" s="62">
        <f t="shared" si="2933"/>
        <v>0</v>
      </c>
      <c r="VAI1340" s="62">
        <f t="shared" si="2933"/>
        <v>0</v>
      </c>
      <c r="VAJ1340" s="62">
        <f t="shared" si="2933"/>
        <v>2000000</v>
      </c>
      <c r="VAK1340" s="62">
        <f t="shared" si="2933"/>
        <v>0</v>
      </c>
      <c r="VAL1340" s="62">
        <f t="shared" si="2933"/>
        <v>0</v>
      </c>
      <c r="VAM1340" s="62">
        <f t="shared" si="2933"/>
        <v>2000000</v>
      </c>
      <c r="VAN1340" s="62">
        <f t="shared" si="2933"/>
        <v>2000000</v>
      </c>
      <c r="VAT1340" s="62" t="s">
        <v>197</v>
      </c>
      <c r="VAU1340" s="62" t="s">
        <v>1294</v>
      </c>
      <c r="VAV1340" s="62">
        <f t="shared" ref="VAV1340:VBD1340" si="2934">VAV1334</f>
        <v>0</v>
      </c>
      <c r="VAW1340" s="62">
        <f t="shared" si="2934"/>
        <v>0</v>
      </c>
      <c r="VAX1340" s="62">
        <f t="shared" si="2934"/>
        <v>0</v>
      </c>
      <c r="VAY1340" s="62">
        <f t="shared" si="2934"/>
        <v>0</v>
      </c>
      <c r="VAZ1340" s="62">
        <f t="shared" si="2934"/>
        <v>2000000</v>
      </c>
      <c r="VBA1340" s="62">
        <f t="shared" si="2934"/>
        <v>0</v>
      </c>
      <c r="VBB1340" s="62">
        <f t="shared" si="2934"/>
        <v>0</v>
      </c>
      <c r="VBC1340" s="62">
        <f t="shared" si="2934"/>
        <v>2000000</v>
      </c>
      <c r="VBD1340" s="62">
        <f t="shared" si="2934"/>
        <v>2000000</v>
      </c>
      <c r="VBJ1340" s="62" t="s">
        <v>197</v>
      </c>
      <c r="VBK1340" s="62" t="s">
        <v>1294</v>
      </c>
      <c r="VBL1340" s="62">
        <f t="shared" ref="VBL1340:VBT1340" si="2935">VBL1334</f>
        <v>0</v>
      </c>
      <c r="VBM1340" s="62">
        <f t="shared" si="2935"/>
        <v>0</v>
      </c>
      <c r="VBN1340" s="62">
        <f t="shared" si="2935"/>
        <v>0</v>
      </c>
      <c r="VBO1340" s="62">
        <f t="shared" si="2935"/>
        <v>0</v>
      </c>
      <c r="VBP1340" s="62">
        <f t="shared" si="2935"/>
        <v>2000000</v>
      </c>
      <c r="VBQ1340" s="62">
        <f t="shared" si="2935"/>
        <v>0</v>
      </c>
      <c r="VBR1340" s="62">
        <f t="shared" si="2935"/>
        <v>0</v>
      </c>
      <c r="VBS1340" s="62">
        <f t="shared" si="2935"/>
        <v>2000000</v>
      </c>
      <c r="VBT1340" s="62">
        <f t="shared" si="2935"/>
        <v>2000000</v>
      </c>
      <c r="VBZ1340" s="62" t="s">
        <v>197</v>
      </c>
      <c r="VCA1340" s="62" t="s">
        <v>1294</v>
      </c>
      <c r="VCB1340" s="62">
        <f t="shared" ref="VCB1340:VCJ1340" si="2936">VCB1334</f>
        <v>0</v>
      </c>
      <c r="VCC1340" s="62">
        <f t="shared" si="2936"/>
        <v>0</v>
      </c>
      <c r="VCD1340" s="62">
        <f t="shared" si="2936"/>
        <v>0</v>
      </c>
      <c r="VCE1340" s="62">
        <f t="shared" si="2936"/>
        <v>0</v>
      </c>
      <c r="VCF1340" s="62">
        <f t="shared" si="2936"/>
        <v>2000000</v>
      </c>
      <c r="VCG1340" s="62">
        <f t="shared" si="2936"/>
        <v>0</v>
      </c>
      <c r="VCH1340" s="62">
        <f t="shared" si="2936"/>
        <v>0</v>
      </c>
      <c r="VCI1340" s="62">
        <f t="shared" si="2936"/>
        <v>2000000</v>
      </c>
      <c r="VCJ1340" s="62">
        <f t="shared" si="2936"/>
        <v>2000000</v>
      </c>
      <c r="VCP1340" s="62" t="s">
        <v>197</v>
      </c>
      <c r="VCQ1340" s="62" t="s">
        <v>1294</v>
      </c>
      <c r="VCR1340" s="62">
        <f t="shared" ref="VCR1340:VCZ1340" si="2937">VCR1334</f>
        <v>0</v>
      </c>
      <c r="VCS1340" s="62">
        <f t="shared" si="2937"/>
        <v>0</v>
      </c>
      <c r="VCT1340" s="62">
        <f t="shared" si="2937"/>
        <v>0</v>
      </c>
      <c r="VCU1340" s="62">
        <f t="shared" si="2937"/>
        <v>0</v>
      </c>
      <c r="VCV1340" s="62">
        <f t="shared" si="2937"/>
        <v>2000000</v>
      </c>
      <c r="VCW1340" s="62">
        <f t="shared" si="2937"/>
        <v>0</v>
      </c>
      <c r="VCX1340" s="62">
        <f t="shared" si="2937"/>
        <v>0</v>
      </c>
      <c r="VCY1340" s="62">
        <f t="shared" si="2937"/>
        <v>2000000</v>
      </c>
      <c r="VCZ1340" s="62">
        <f t="shared" si="2937"/>
        <v>2000000</v>
      </c>
      <c r="VDF1340" s="62" t="s">
        <v>197</v>
      </c>
      <c r="VDG1340" s="62" t="s">
        <v>1294</v>
      </c>
      <c r="VDH1340" s="62">
        <f t="shared" ref="VDH1340:VDP1340" si="2938">VDH1334</f>
        <v>0</v>
      </c>
      <c r="VDI1340" s="62">
        <f t="shared" si="2938"/>
        <v>0</v>
      </c>
      <c r="VDJ1340" s="62">
        <f t="shared" si="2938"/>
        <v>0</v>
      </c>
      <c r="VDK1340" s="62">
        <f t="shared" si="2938"/>
        <v>0</v>
      </c>
      <c r="VDL1340" s="62">
        <f t="shared" si="2938"/>
        <v>2000000</v>
      </c>
      <c r="VDM1340" s="62">
        <f t="shared" si="2938"/>
        <v>0</v>
      </c>
      <c r="VDN1340" s="62">
        <f t="shared" si="2938"/>
        <v>0</v>
      </c>
      <c r="VDO1340" s="62">
        <f t="shared" si="2938"/>
        <v>2000000</v>
      </c>
      <c r="VDP1340" s="62">
        <f t="shared" si="2938"/>
        <v>2000000</v>
      </c>
      <c r="VDV1340" s="62" t="s">
        <v>197</v>
      </c>
      <c r="VDW1340" s="62" t="s">
        <v>1294</v>
      </c>
      <c r="VDX1340" s="62">
        <f t="shared" ref="VDX1340:VEF1340" si="2939">VDX1334</f>
        <v>0</v>
      </c>
      <c r="VDY1340" s="62">
        <f t="shared" si="2939"/>
        <v>0</v>
      </c>
      <c r="VDZ1340" s="62">
        <f t="shared" si="2939"/>
        <v>0</v>
      </c>
      <c r="VEA1340" s="62">
        <f t="shared" si="2939"/>
        <v>0</v>
      </c>
      <c r="VEB1340" s="62">
        <f t="shared" si="2939"/>
        <v>2000000</v>
      </c>
      <c r="VEC1340" s="62">
        <f t="shared" si="2939"/>
        <v>0</v>
      </c>
      <c r="VED1340" s="62">
        <f t="shared" si="2939"/>
        <v>0</v>
      </c>
      <c r="VEE1340" s="62">
        <f t="shared" si="2939"/>
        <v>2000000</v>
      </c>
      <c r="VEF1340" s="62">
        <f t="shared" si="2939"/>
        <v>2000000</v>
      </c>
      <c r="VEL1340" s="62" t="s">
        <v>197</v>
      </c>
      <c r="VEM1340" s="62" t="s">
        <v>1294</v>
      </c>
      <c r="VEN1340" s="62">
        <f t="shared" ref="VEN1340:VEV1340" si="2940">VEN1334</f>
        <v>0</v>
      </c>
      <c r="VEO1340" s="62">
        <f t="shared" si="2940"/>
        <v>0</v>
      </c>
      <c r="VEP1340" s="62">
        <f t="shared" si="2940"/>
        <v>0</v>
      </c>
      <c r="VEQ1340" s="62">
        <f t="shared" si="2940"/>
        <v>0</v>
      </c>
      <c r="VER1340" s="62">
        <f t="shared" si="2940"/>
        <v>2000000</v>
      </c>
      <c r="VES1340" s="62">
        <f t="shared" si="2940"/>
        <v>0</v>
      </c>
      <c r="VET1340" s="62">
        <f t="shared" si="2940"/>
        <v>0</v>
      </c>
      <c r="VEU1340" s="62">
        <f t="shared" si="2940"/>
        <v>2000000</v>
      </c>
      <c r="VEV1340" s="62">
        <f t="shared" si="2940"/>
        <v>2000000</v>
      </c>
      <c r="VFB1340" s="62" t="s">
        <v>197</v>
      </c>
      <c r="VFC1340" s="62" t="s">
        <v>1294</v>
      </c>
      <c r="VFD1340" s="62">
        <f t="shared" ref="VFD1340:VFL1340" si="2941">VFD1334</f>
        <v>0</v>
      </c>
      <c r="VFE1340" s="62">
        <f t="shared" si="2941"/>
        <v>0</v>
      </c>
      <c r="VFF1340" s="62">
        <f t="shared" si="2941"/>
        <v>0</v>
      </c>
      <c r="VFG1340" s="62">
        <f t="shared" si="2941"/>
        <v>0</v>
      </c>
      <c r="VFH1340" s="62">
        <f t="shared" si="2941"/>
        <v>2000000</v>
      </c>
      <c r="VFI1340" s="62">
        <f t="shared" si="2941"/>
        <v>0</v>
      </c>
      <c r="VFJ1340" s="62">
        <f t="shared" si="2941"/>
        <v>0</v>
      </c>
      <c r="VFK1340" s="62">
        <f t="shared" si="2941"/>
        <v>2000000</v>
      </c>
      <c r="VFL1340" s="62">
        <f t="shared" si="2941"/>
        <v>2000000</v>
      </c>
      <c r="VFR1340" s="62" t="s">
        <v>197</v>
      </c>
      <c r="VFS1340" s="62" t="s">
        <v>1294</v>
      </c>
      <c r="VFT1340" s="62">
        <f t="shared" ref="VFT1340:VGB1340" si="2942">VFT1334</f>
        <v>0</v>
      </c>
      <c r="VFU1340" s="62">
        <f t="shared" si="2942"/>
        <v>0</v>
      </c>
      <c r="VFV1340" s="62">
        <f t="shared" si="2942"/>
        <v>0</v>
      </c>
      <c r="VFW1340" s="62">
        <f t="shared" si="2942"/>
        <v>0</v>
      </c>
      <c r="VFX1340" s="62">
        <f t="shared" si="2942"/>
        <v>2000000</v>
      </c>
      <c r="VFY1340" s="62">
        <f t="shared" si="2942"/>
        <v>0</v>
      </c>
      <c r="VFZ1340" s="62">
        <f t="shared" si="2942"/>
        <v>0</v>
      </c>
      <c r="VGA1340" s="62">
        <f t="shared" si="2942"/>
        <v>2000000</v>
      </c>
      <c r="VGB1340" s="62">
        <f t="shared" si="2942"/>
        <v>2000000</v>
      </c>
      <c r="VGH1340" s="62" t="s">
        <v>197</v>
      </c>
      <c r="VGI1340" s="62" t="s">
        <v>1294</v>
      </c>
      <c r="VGJ1340" s="62">
        <f t="shared" ref="VGJ1340:VGR1340" si="2943">VGJ1334</f>
        <v>0</v>
      </c>
      <c r="VGK1340" s="62">
        <f t="shared" si="2943"/>
        <v>0</v>
      </c>
      <c r="VGL1340" s="62">
        <f t="shared" si="2943"/>
        <v>0</v>
      </c>
      <c r="VGM1340" s="62">
        <f t="shared" si="2943"/>
        <v>0</v>
      </c>
      <c r="VGN1340" s="62">
        <f t="shared" si="2943"/>
        <v>2000000</v>
      </c>
      <c r="VGO1340" s="62">
        <f t="shared" si="2943"/>
        <v>0</v>
      </c>
      <c r="VGP1340" s="62">
        <f t="shared" si="2943"/>
        <v>0</v>
      </c>
      <c r="VGQ1340" s="62">
        <f t="shared" si="2943"/>
        <v>2000000</v>
      </c>
      <c r="VGR1340" s="62">
        <f t="shared" si="2943"/>
        <v>2000000</v>
      </c>
      <c r="VGX1340" s="62" t="s">
        <v>197</v>
      </c>
      <c r="VGY1340" s="62" t="s">
        <v>1294</v>
      </c>
      <c r="VGZ1340" s="62">
        <f t="shared" ref="VGZ1340:VHH1340" si="2944">VGZ1334</f>
        <v>0</v>
      </c>
      <c r="VHA1340" s="62">
        <f t="shared" si="2944"/>
        <v>0</v>
      </c>
      <c r="VHB1340" s="62">
        <f t="shared" si="2944"/>
        <v>0</v>
      </c>
      <c r="VHC1340" s="62">
        <f t="shared" si="2944"/>
        <v>0</v>
      </c>
      <c r="VHD1340" s="62">
        <f t="shared" si="2944"/>
        <v>2000000</v>
      </c>
      <c r="VHE1340" s="62">
        <f t="shared" si="2944"/>
        <v>0</v>
      </c>
      <c r="VHF1340" s="62">
        <f t="shared" si="2944"/>
        <v>0</v>
      </c>
      <c r="VHG1340" s="62">
        <f t="shared" si="2944"/>
        <v>2000000</v>
      </c>
      <c r="VHH1340" s="62">
        <f t="shared" si="2944"/>
        <v>2000000</v>
      </c>
      <c r="VHN1340" s="62" t="s">
        <v>197</v>
      </c>
      <c r="VHO1340" s="62" t="s">
        <v>1294</v>
      </c>
      <c r="VHP1340" s="62">
        <f t="shared" ref="VHP1340:VHX1340" si="2945">VHP1334</f>
        <v>0</v>
      </c>
      <c r="VHQ1340" s="62">
        <f t="shared" si="2945"/>
        <v>0</v>
      </c>
      <c r="VHR1340" s="62">
        <f t="shared" si="2945"/>
        <v>0</v>
      </c>
      <c r="VHS1340" s="62">
        <f t="shared" si="2945"/>
        <v>0</v>
      </c>
      <c r="VHT1340" s="62">
        <f t="shared" si="2945"/>
        <v>2000000</v>
      </c>
      <c r="VHU1340" s="62">
        <f t="shared" si="2945"/>
        <v>0</v>
      </c>
      <c r="VHV1340" s="62">
        <f t="shared" si="2945"/>
        <v>0</v>
      </c>
      <c r="VHW1340" s="62">
        <f t="shared" si="2945"/>
        <v>2000000</v>
      </c>
      <c r="VHX1340" s="62">
        <f t="shared" si="2945"/>
        <v>2000000</v>
      </c>
      <c r="VID1340" s="62" t="s">
        <v>197</v>
      </c>
      <c r="VIE1340" s="62" t="s">
        <v>1294</v>
      </c>
      <c r="VIF1340" s="62">
        <f t="shared" ref="VIF1340:VIN1340" si="2946">VIF1334</f>
        <v>0</v>
      </c>
      <c r="VIG1340" s="62">
        <f t="shared" si="2946"/>
        <v>0</v>
      </c>
      <c r="VIH1340" s="62">
        <f t="shared" si="2946"/>
        <v>0</v>
      </c>
      <c r="VII1340" s="62">
        <f t="shared" si="2946"/>
        <v>0</v>
      </c>
      <c r="VIJ1340" s="62">
        <f t="shared" si="2946"/>
        <v>2000000</v>
      </c>
      <c r="VIK1340" s="62">
        <f t="shared" si="2946"/>
        <v>0</v>
      </c>
      <c r="VIL1340" s="62">
        <f t="shared" si="2946"/>
        <v>0</v>
      </c>
      <c r="VIM1340" s="62">
        <f t="shared" si="2946"/>
        <v>2000000</v>
      </c>
      <c r="VIN1340" s="62">
        <f t="shared" si="2946"/>
        <v>2000000</v>
      </c>
      <c r="VIT1340" s="62" t="s">
        <v>197</v>
      </c>
      <c r="VIU1340" s="62" t="s">
        <v>1294</v>
      </c>
      <c r="VIV1340" s="62">
        <f t="shared" ref="VIV1340:VJD1340" si="2947">VIV1334</f>
        <v>0</v>
      </c>
      <c r="VIW1340" s="62">
        <f t="shared" si="2947"/>
        <v>0</v>
      </c>
      <c r="VIX1340" s="62">
        <f t="shared" si="2947"/>
        <v>0</v>
      </c>
      <c r="VIY1340" s="62">
        <f t="shared" si="2947"/>
        <v>0</v>
      </c>
      <c r="VIZ1340" s="62">
        <f t="shared" si="2947"/>
        <v>2000000</v>
      </c>
      <c r="VJA1340" s="62">
        <f t="shared" si="2947"/>
        <v>0</v>
      </c>
      <c r="VJB1340" s="62">
        <f t="shared" si="2947"/>
        <v>0</v>
      </c>
      <c r="VJC1340" s="62">
        <f t="shared" si="2947"/>
        <v>2000000</v>
      </c>
      <c r="VJD1340" s="62">
        <f t="shared" si="2947"/>
        <v>2000000</v>
      </c>
      <c r="VJJ1340" s="62" t="s">
        <v>197</v>
      </c>
      <c r="VJK1340" s="62" t="s">
        <v>1294</v>
      </c>
      <c r="VJL1340" s="62">
        <f t="shared" ref="VJL1340:VJT1340" si="2948">VJL1334</f>
        <v>0</v>
      </c>
      <c r="VJM1340" s="62">
        <f t="shared" si="2948"/>
        <v>0</v>
      </c>
      <c r="VJN1340" s="62">
        <f t="shared" si="2948"/>
        <v>0</v>
      </c>
      <c r="VJO1340" s="62">
        <f t="shared" si="2948"/>
        <v>0</v>
      </c>
      <c r="VJP1340" s="62">
        <f t="shared" si="2948"/>
        <v>2000000</v>
      </c>
      <c r="VJQ1340" s="62">
        <f t="shared" si="2948"/>
        <v>0</v>
      </c>
      <c r="VJR1340" s="62">
        <f t="shared" si="2948"/>
        <v>0</v>
      </c>
      <c r="VJS1340" s="62">
        <f t="shared" si="2948"/>
        <v>2000000</v>
      </c>
      <c r="VJT1340" s="62">
        <f t="shared" si="2948"/>
        <v>2000000</v>
      </c>
      <c r="VJZ1340" s="62" t="s">
        <v>197</v>
      </c>
      <c r="VKA1340" s="62" t="s">
        <v>1294</v>
      </c>
      <c r="VKB1340" s="62">
        <f t="shared" ref="VKB1340:VKJ1340" si="2949">VKB1334</f>
        <v>0</v>
      </c>
      <c r="VKC1340" s="62">
        <f t="shared" si="2949"/>
        <v>0</v>
      </c>
      <c r="VKD1340" s="62">
        <f t="shared" si="2949"/>
        <v>0</v>
      </c>
      <c r="VKE1340" s="62">
        <f t="shared" si="2949"/>
        <v>0</v>
      </c>
      <c r="VKF1340" s="62">
        <f t="shared" si="2949"/>
        <v>2000000</v>
      </c>
      <c r="VKG1340" s="62">
        <f t="shared" si="2949"/>
        <v>0</v>
      </c>
      <c r="VKH1340" s="62">
        <f t="shared" si="2949"/>
        <v>0</v>
      </c>
      <c r="VKI1340" s="62">
        <f t="shared" si="2949"/>
        <v>2000000</v>
      </c>
      <c r="VKJ1340" s="62">
        <f t="shared" si="2949"/>
        <v>2000000</v>
      </c>
      <c r="VKP1340" s="62" t="s">
        <v>197</v>
      </c>
      <c r="VKQ1340" s="62" t="s">
        <v>1294</v>
      </c>
      <c r="VKR1340" s="62">
        <f t="shared" ref="VKR1340:VKZ1340" si="2950">VKR1334</f>
        <v>0</v>
      </c>
      <c r="VKS1340" s="62">
        <f t="shared" si="2950"/>
        <v>0</v>
      </c>
      <c r="VKT1340" s="62">
        <f t="shared" si="2950"/>
        <v>0</v>
      </c>
      <c r="VKU1340" s="62">
        <f t="shared" si="2950"/>
        <v>0</v>
      </c>
      <c r="VKV1340" s="62">
        <f t="shared" si="2950"/>
        <v>2000000</v>
      </c>
      <c r="VKW1340" s="62">
        <f t="shared" si="2950"/>
        <v>0</v>
      </c>
      <c r="VKX1340" s="62">
        <f t="shared" si="2950"/>
        <v>0</v>
      </c>
      <c r="VKY1340" s="62">
        <f t="shared" si="2950"/>
        <v>2000000</v>
      </c>
      <c r="VKZ1340" s="62">
        <f t="shared" si="2950"/>
        <v>2000000</v>
      </c>
      <c r="VLF1340" s="62" t="s">
        <v>197</v>
      </c>
      <c r="VLG1340" s="62" t="s">
        <v>1294</v>
      </c>
      <c r="VLH1340" s="62">
        <f t="shared" ref="VLH1340:VLP1340" si="2951">VLH1334</f>
        <v>0</v>
      </c>
      <c r="VLI1340" s="62">
        <f t="shared" si="2951"/>
        <v>0</v>
      </c>
      <c r="VLJ1340" s="62">
        <f t="shared" si="2951"/>
        <v>0</v>
      </c>
      <c r="VLK1340" s="62">
        <f t="shared" si="2951"/>
        <v>0</v>
      </c>
      <c r="VLL1340" s="62">
        <f t="shared" si="2951"/>
        <v>2000000</v>
      </c>
      <c r="VLM1340" s="62">
        <f t="shared" si="2951"/>
        <v>0</v>
      </c>
      <c r="VLN1340" s="62">
        <f t="shared" si="2951"/>
        <v>0</v>
      </c>
      <c r="VLO1340" s="62">
        <f t="shared" si="2951"/>
        <v>2000000</v>
      </c>
      <c r="VLP1340" s="62">
        <f t="shared" si="2951"/>
        <v>2000000</v>
      </c>
      <c r="VLV1340" s="62" t="s">
        <v>197</v>
      </c>
      <c r="VLW1340" s="62" t="s">
        <v>1294</v>
      </c>
      <c r="VLX1340" s="62">
        <f t="shared" ref="VLX1340:VMF1340" si="2952">VLX1334</f>
        <v>0</v>
      </c>
      <c r="VLY1340" s="62">
        <f t="shared" si="2952"/>
        <v>0</v>
      </c>
      <c r="VLZ1340" s="62">
        <f t="shared" si="2952"/>
        <v>0</v>
      </c>
      <c r="VMA1340" s="62">
        <f t="shared" si="2952"/>
        <v>0</v>
      </c>
      <c r="VMB1340" s="62">
        <f t="shared" si="2952"/>
        <v>2000000</v>
      </c>
      <c r="VMC1340" s="62">
        <f t="shared" si="2952"/>
        <v>0</v>
      </c>
      <c r="VMD1340" s="62">
        <f t="shared" si="2952"/>
        <v>0</v>
      </c>
      <c r="VME1340" s="62">
        <f t="shared" si="2952"/>
        <v>2000000</v>
      </c>
      <c r="VMF1340" s="62">
        <f t="shared" si="2952"/>
        <v>2000000</v>
      </c>
      <c r="VML1340" s="62" t="s">
        <v>197</v>
      </c>
      <c r="VMM1340" s="62" t="s">
        <v>1294</v>
      </c>
      <c r="VMN1340" s="62">
        <f t="shared" ref="VMN1340:VMV1340" si="2953">VMN1334</f>
        <v>0</v>
      </c>
      <c r="VMO1340" s="62">
        <f t="shared" si="2953"/>
        <v>0</v>
      </c>
      <c r="VMP1340" s="62">
        <f t="shared" si="2953"/>
        <v>0</v>
      </c>
      <c r="VMQ1340" s="62">
        <f t="shared" si="2953"/>
        <v>0</v>
      </c>
      <c r="VMR1340" s="62">
        <f t="shared" si="2953"/>
        <v>2000000</v>
      </c>
      <c r="VMS1340" s="62">
        <f t="shared" si="2953"/>
        <v>0</v>
      </c>
      <c r="VMT1340" s="62">
        <f t="shared" si="2953"/>
        <v>0</v>
      </c>
      <c r="VMU1340" s="62">
        <f t="shared" si="2953"/>
        <v>2000000</v>
      </c>
      <c r="VMV1340" s="62">
        <f t="shared" si="2953"/>
        <v>2000000</v>
      </c>
      <c r="VNB1340" s="62" t="s">
        <v>197</v>
      </c>
      <c r="VNC1340" s="62" t="s">
        <v>1294</v>
      </c>
      <c r="VND1340" s="62">
        <f t="shared" ref="VND1340:VNL1340" si="2954">VND1334</f>
        <v>0</v>
      </c>
      <c r="VNE1340" s="62">
        <f t="shared" si="2954"/>
        <v>0</v>
      </c>
      <c r="VNF1340" s="62">
        <f t="shared" si="2954"/>
        <v>0</v>
      </c>
      <c r="VNG1340" s="62">
        <f t="shared" si="2954"/>
        <v>0</v>
      </c>
      <c r="VNH1340" s="62">
        <f t="shared" si="2954"/>
        <v>2000000</v>
      </c>
      <c r="VNI1340" s="62">
        <f t="shared" si="2954"/>
        <v>0</v>
      </c>
      <c r="VNJ1340" s="62">
        <f t="shared" si="2954"/>
        <v>0</v>
      </c>
      <c r="VNK1340" s="62">
        <f t="shared" si="2954"/>
        <v>2000000</v>
      </c>
      <c r="VNL1340" s="62">
        <f t="shared" si="2954"/>
        <v>2000000</v>
      </c>
      <c r="VNR1340" s="62" t="s">
        <v>197</v>
      </c>
      <c r="VNS1340" s="62" t="s">
        <v>1294</v>
      </c>
      <c r="VNT1340" s="62">
        <f t="shared" ref="VNT1340:VOB1340" si="2955">VNT1334</f>
        <v>0</v>
      </c>
      <c r="VNU1340" s="62">
        <f t="shared" si="2955"/>
        <v>0</v>
      </c>
      <c r="VNV1340" s="62">
        <f t="shared" si="2955"/>
        <v>0</v>
      </c>
      <c r="VNW1340" s="62">
        <f t="shared" si="2955"/>
        <v>0</v>
      </c>
      <c r="VNX1340" s="62">
        <f t="shared" si="2955"/>
        <v>2000000</v>
      </c>
      <c r="VNY1340" s="62">
        <f t="shared" si="2955"/>
        <v>0</v>
      </c>
      <c r="VNZ1340" s="62">
        <f t="shared" si="2955"/>
        <v>0</v>
      </c>
      <c r="VOA1340" s="62">
        <f t="shared" si="2955"/>
        <v>2000000</v>
      </c>
      <c r="VOB1340" s="62">
        <f t="shared" si="2955"/>
        <v>2000000</v>
      </c>
      <c r="VOH1340" s="62" t="s">
        <v>197</v>
      </c>
      <c r="VOI1340" s="62" t="s">
        <v>1294</v>
      </c>
      <c r="VOJ1340" s="62">
        <f t="shared" ref="VOJ1340:VOR1340" si="2956">VOJ1334</f>
        <v>0</v>
      </c>
      <c r="VOK1340" s="62">
        <f t="shared" si="2956"/>
        <v>0</v>
      </c>
      <c r="VOL1340" s="62">
        <f t="shared" si="2956"/>
        <v>0</v>
      </c>
      <c r="VOM1340" s="62">
        <f t="shared" si="2956"/>
        <v>0</v>
      </c>
      <c r="VON1340" s="62">
        <f t="shared" si="2956"/>
        <v>2000000</v>
      </c>
      <c r="VOO1340" s="62">
        <f t="shared" si="2956"/>
        <v>0</v>
      </c>
      <c r="VOP1340" s="62">
        <f t="shared" si="2956"/>
        <v>0</v>
      </c>
      <c r="VOQ1340" s="62">
        <f t="shared" si="2956"/>
        <v>2000000</v>
      </c>
      <c r="VOR1340" s="62">
        <f t="shared" si="2956"/>
        <v>2000000</v>
      </c>
      <c r="VOX1340" s="62" t="s">
        <v>197</v>
      </c>
      <c r="VOY1340" s="62" t="s">
        <v>1294</v>
      </c>
      <c r="VOZ1340" s="62">
        <f t="shared" ref="VOZ1340:VPH1340" si="2957">VOZ1334</f>
        <v>0</v>
      </c>
      <c r="VPA1340" s="62">
        <f t="shared" si="2957"/>
        <v>0</v>
      </c>
      <c r="VPB1340" s="62">
        <f t="shared" si="2957"/>
        <v>0</v>
      </c>
      <c r="VPC1340" s="62">
        <f t="shared" si="2957"/>
        <v>0</v>
      </c>
      <c r="VPD1340" s="62">
        <f t="shared" si="2957"/>
        <v>2000000</v>
      </c>
      <c r="VPE1340" s="62">
        <f t="shared" si="2957"/>
        <v>0</v>
      </c>
      <c r="VPF1340" s="62">
        <f t="shared" si="2957"/>
        <v>0</v>
      </c>
      <c r="VPG1340" s="62">
        <f t="shared" si="2957"/>
        <v>2000000</v>
      </c>
      <c r="VPH1340" s="62">
        <f t="shared" si="2957"/>
        <v>2000000</v>
      </c>
      <c r="VPN1340" s="62" t="s">
        <v>197</v>
      </c>
      <c r="VPO1340" s="62" t="s">
        <v>1294</v>
      </c>
      <c r="VPP1340" s="62">
        <f t="shared" ref="VPP1340:VPX1340" si="2958">VPP1334</f>
        <v>0</v>
      </c>
      <c r="VPQ1340" s="62">
        <f t="shared" si="2958"/>
        <v>0</v>
      </c>
      <c r="VPR1340" s="62">
        <f t="shared" si="2958"/>
        <v>0</v>
      </c>
      <c r="VPS1340" s="62">
        <f t="shared" si="2958"/>
        <v>0</v>
      </c>
      <c r="VPT1340" s="62">
        <f t="shared" si="2958"/>
        <v>2000000</v>
      </c>
      <c r="VPU1340" s="62">
        <f t="shared" si="2958"/>
        <v>0</v>
      </c>
      <c r="VPV1340" s="62">
        <f t="shared" si="2958"/>
        <v>0</v>
      </c>
      <c r="VPW1340" s="62">
        <f t="shared" si="2958"/>
        <v>2000000</v>
      </c>
      <c r="VPX1340" s="62">
        <f t="shared" si="2958"/>
        <v>2000000</v>
      </c>
      <c r="VQD1340" s="62" t="s">
        <v>197</v>
      </c>
      <c r="VQE1340" s="62" t="s">
        <v>1294</v>
      </c>
      <c r="VQF1340" s="62">
        <f t="shared" ref="VQF1340:VQN1340" si="2959">VQF1334</f>
        <v>0</v>
      </c>
      <c r="VQG1340" s="62">
        <f t="shared" si="2959"/>
        <v>0</v>
      </c>
      <c r="VQH1340" s="62">
        <f t="shared" si="2959"/>
        <v>0</v>
      </c>
      <c r="VQI1340" s="62">
        <f t="shared" si="2959"/>
        <v>0</v>
      </c>
      <c r="VQJ1340" s="62">
        <f t="shared" si="2959"/>
        <v>2000000</v>
      </c>
      <c r="VQK1340" s="62">
        <f t="shared" si="2959"/>
        <v>0</v>
      </c>
      <c r="VQL1340" s="62">
        <f t="shared" si="2959"/>
        <v>0</v>
      </c>
      <c r="VQM1340" s="62">
        <f t="shared" si="2959"/>
        <v>2000000</v>
      </c>
      <c r="VQN1340" s="62">
        <f t="shared" si="2959"/>
        <v>2000000</v>
      </c>
      <c r="VQT1340" s="62" t="s">
        <v>197</v>
      </c>
      <c r="VQU1340" s="62" t="s">
        <v>1294</v>
      </c>
      <c r="VQV1340" s="62">
        <f t="shared" ref="VQV1340:VRD1340" si="2960">VQV1334</f>
        <v>0</v>
      </c>
      <c r="VQW1340" s="62">
        <f t="shared" si="2960"/>
        <v>0</v>
      </c>
      <c r="VQX1340" s="62">
        <f t="shared" si="2960"/>
        <v>0</v>
      </c>
      <c r="VQY1340" s="62">
        <f t="shared" si="2960"/>
        <v>0</v>
      </c>
      <c r="VQZ1340" s="62">
        <f t="shared" si="2960"/>
        <v>2000000</v>
      </c>
      <c r="VRA1340" s="62">
        <f t="shared" si="2960"/>
        <v>0</v>
      </c>
      <c r="VRB1340" s="62">
        <f t="shared" si="2960"/>
        <v>0</v>
      </c>
      <c r="VRC1340" s="62">
        <f t="shared" si="2960"/>
        <v>2000000</v>
      </c>
      <c r="VRD1340" s="62">
        <f t="shared" si="2960"/>
        <v>2000000</v>
      </c>
      <c r="VRJ1340" s="62" t="s">
        <v>197</v>
      </c>
      <c r="VRK1340" s="62" t="s">
        <v>1294</v>
      </c>
      <c r="VRL1340" s="62">
        <f>VRL1334</f>
        <v>0</v>
      </c>
      <c r="VRM1340" s="62">
        <f>VRM1334</f>
        <v>0</v>
      </c>
      <c r="VRN1340" s="62">
        <f>VRN1334</f>
        <v>0</v>
      </c>
      <c r="VRO1340" s="62">
        <f>VRO1334</f>
        <v>0</v>
      </c>
      <c r="VRP1340" s="62">
        <f>VRP1334</f>
        <v>2000000</v>
      </c>
      <c r="VRQ1340" s="62">
        <f>VRQ1334</f>
        <v>0</v>
      </c>
      <c r="VRR1340" s="62">
        <f>VRR1334</f>
        <v>0</v>
      </c>
      <c r="VRS1340" s="62">
        <f>VRS1334</f>
        <v>2000000</v>
      </c>
      <c r="VRT1340" s="62">
        <f>VRT1334</f>
        <v>2000000</v>
      </c>
      <c r="VRZ1340" s="62" t="s">
        <v>197</v>
      </c>
      <c r="VSA1340" s="62" t="s">
        <v>1294</v>
      </c>
      <c r="VSB1340" s="62">
        <f t="shared" ref="VSB1340:VSJ1340" si="2961">VSB1334</f>
        <v>0</v>
      </c>
      <c r="VSC1340" s="62">
        <f t="shared" si="2961"/>
        <v>0</v>
      </c>
      <c r="VSD1340" s="62">
        <f t="shared" si="2961"/>
        <v>0</v>
      </c>
      <c r="VSE1340" s="62">
        <f t="shared" si="2961"/>
        <v>0</v>
      </c>
      <c r="VSF1340" s="62">
        <f t="shared" si="2961"/>
        <v>2000000</v>
      </c>
      <c r="VSG1340" s="62">
        <f t="shared" si="2961"/>
        <v>0</v>
      </c>
      <c r="VSH1340" s="62">
        <f t="shared" si="2961"/>
        <v>0</v>
      </c>
      <c r="VSI1340" s="62">
        <f t="shared" si="2961"/>
        <v>2000000</v>
      </c>
      <c r="VSJ1340" s="62">
        <f t="shared" si="2961"/>
        <v>2000000</v>
      </c>
      <c r="VSP1340" s="62" t="s">
        <v>197</v>
      </c>
      <c r="VSQ1340" s="62" t="s">
        <v>1294</v>
      </c>
      <c r="VSR1340" s="62">
        <f t="shared" ref="VSR1340:VSZ1340" si="2962">VSR1334</f>
        <v>0</v>
      </c>
      <c r="VSS1340" s="62">
        <f t="shared" si="2962"/>
        <v>0</v>
      </c>
      <c r="VST1340" s="62">
        <f t="shared" si="2962"/>
        <v>0</v>
      </c>
      <c r="VSU1340" s="62">
        <f t="shared" si="2962"/>
        <v>0</v>
      </c>
      <c r="VSV1340" s="62">
        <f t="shared" si="2962"/>
        <v>2000000</v>
      </c>
      <c r="VSW1340" s="62">
        <f t="shared" si="2962"/>
        <v>0</v>
      </c>
      <c r="VSX1340" s="62">
        <f t="shared" si="2962"/>
        <v>0</v>
      </c>
      <c r="VSY1340" s="62">
        <f t="shared" si="2962"/>
        <v>2000000</v>
      </c>
      <c r="VSZ1340" s="62">
        <f t="shared" si="2962"/>
        <v>2000000</v>
      </c>
      <c r="VTF1340" s="62" t="s">
        <v>197</v>
      </c>
      <c r="VTG1340" s="62" t="s">
        <v>1294</v>
      </c>
      <c r="VTH1340" s="62">
        <f t="shared" ref="VTH1340:VTP1340" si="2963">VTH1334</f>
        <v>0</v>
      </c>
      <c r="VTI1340" s="62">
        <f t="shared" si="2963"/>
        <v>0</v>
      </c>
      <c r="VTJ1340" s="62">
        <f t="shared" si="2963"/>
        <v>0</v>
      </c>
      <c r="VTK1340" s="62">
        <f t="shared" si="2963"/>
        <v>0</v>
      </c>
      <c r="VTL1340" s="62">
        <f t="shared" si="2963"/>
        <v>2000000</v>
      </c>
      <c r="VTM1340" s="62">
        <f t="shared" si="2963"/>
        <v>0</v>
      </c>
      <c r="VTN1340" s="62">
        <f t="shared" si="2963"/>
        <v>0</v>
      </c>
      <c r="VTO1340" s="62">
        <f t="shared" si="2963"/>
        <v>2000000</v>
      </c>
      <c r="VTP1340" s="62">
        <f t="shared" si="2963"/>
        <v>2000000</v>
      </c>
      <c r="VTV1340" s="62" t="s">
        <v>197</v>
      </c>
      <c r="VTW1340" s="62" t="s">
        <v>1294</v>
      </c>
      <c r="VTX1340" s="62">
        <f t="shared" ref="VTX1340:VUF1340" si="2964">VTX1334</f>
        <v>0</v>
      </c>
      <c r="VTY1340" s="62">
        <f t="shared" si="2964"/>
        <v>0</v>
      </c>
      <c r="VTZ1340" s="62">
        <f t="shared" si="2964"/>
        <v>0</v>
      </c>
      <c r="VUA1340" s="62">
        <f t="shared" si="2964"/>
        <v>0</v>
      </c>
      <c r="VUB1340" s="62">
        <f t="shared" si="2964"/>
        <v>2000000</v>
      </c>
      <c r="VUC1340" s="62">
        <f t="shared" si="2964"/>
        <v>0</v>
      </c>
      <c r="VUD1340" s="62">
        <f t="shared" si="2964"/>
        <v>0</v>
      </c>
      <c r="VUE1340" s="62">
        <f t="shared" si="2964"/>
        <v>2000000</v>
      </c>
      <c r="VUF1340" s="62">
        <f t="shared" si="2964"/>
        <v>2000000</v>
      </c>
      <c r="VUL1340" s="62" t="s">
        <v>197</v>
      </c>
      <c r="VUM1340" s="62" t="s">
        <v>1294</v>
      </c>
      <c r="VUN1340" s="62">
        <f t="shared" ref="VUN1340:VUV1340" si="2965">VUN1334</f>
        <v>0</v>
      </c>
      <c r="VUO1340" s="62">
        <f t="shared" si="2965"/>
        <v>0</v>
      </c>
      <c r="VUP1340" s="62">
        <f t="shared" si="2965"/>
        <v>0</v>
      </c>
      <c r="VUQ1340" s="62">
        <f t="shared" si="2965"/>
        <v>0</v>
      </c>
      <c r="VUR1340" s="62">
        <f t="shared" si="2965"/>
        <v>2000000</v>
      </c>
      <c r="VUS1340" s="62">
        <f t="shared" si="2965"/>
        <v>0</v>
      </c>
      <c r="VUT1340" s="62">
        <f t="shared" si="2965"/>
        <v>0</v>
      </c>
      <c r="VUU1340" s="62">
        <f t="shared" si="2965"/>
        <v>2000000</v>
      </c>
      <c r="VUV1340" s="62">
        <f t="shared" si="2965"/>
        <v>2000000</v>
      </c>
      <c r="VVB1340" s="62" t="s">
        <v>197</v>
      </c>
      <c r="VVC1340" s="62" t="s">
        <v>1294</v>
      </c>
      <c r="VVD1340" s="62">
        <f t="shared" ref="VVD1340:VVL1340" si="2966">VVD1334</f>
        <v>0</v>
      </c>
      <c r="VVE1340" s="62">
        <f t="shared" si="2966"/>
        <v>0</v>
      </c>
      <c r="VVF1340" s="62">
        <f t="shared" si="2966"/>
        <v>0</v>
      </c>
      <c r="VVG1340" s="62">
        <f t="shared" si="2966"/>
        <v>0</v>
      </c>
      <c r="VVH1340" s="62">
        <f t="shared" si="2966"/>
        <v>2000000</v>
      </c>
      <c r="VVI1340" s="62">
        <f t="shared" si="2966"/>
        <v>0</v>
      </c>
      <c r="VVJ1340" s="62">
        <f t="shared" si="2966"/>
        <v>0</v>
      </c>
      <c r="VVK1340" s="62">
        <f t="shared" si="2966"/>
        <v>2000000</v>
      </c>
      <c r="VVL1340" s="62">
        <f t="shared" si="2966"/>
        <v>2000000</v>
      </c>
      <c r="VVR1340" s="62" t="s">
        <v>197</v>
      </c>
      <c r="VVS1340" s="62" t="s">
        <v>1294</v>
      </c>
      <c r="VVT1340" s="62">
        <f t="shared" ref="VVT1340:VWB1340" si="2967">VVT1334</f>
        <v>0</v>
      </c>
      <c r="VVU1340" s="62">
        <f t="shared" si="2967"/>
        <v>0</v>
      </c>
      <c r="VVV1340" s="62">
        <f t="shared" si="2967"/>
        <v>0</v>
      </c>
      <c r="VVW1340" s="62">
        <f t="shared" si="2967"/>
        <v>0</v>
      </c>
      <c r="VVX1340" s="62">
        <f t="shared" si="2967"/>
        <v>2000000</v>
      </c>
      <c r="VVY1340" s="62">
        <f t="shared" si="2967"/>
        <v>0</v>
      </c>
      <c r="VVZ1340" s="62">
        <f t="shared" si="2967"/>
        <v>0</v>
      </c>
      <c r="VWA1340" s="62">
        <f t="shared" si="2967"/>
        <v>2000000</v>
      </c>
      <c r="VWB1340" s="62">
        <f t="shared" si="2967"/>
        <v>2000000</v>
      </c>
      <c r="VWH1340" s="62" t="s">
        <v>197</v>
      </c>
      <c r="VWI1340" s="62" t="s">
        <v>1294</v>
      </c>
      <c r="VWJ1340" s="62">
        <f t="shared" ref="VWJ1340:VWR1340" si="2968">VWJ1334</f>
        <v>0</v>
      </c>
      <c r="VWK1340" s="62">
        <f t="shared" si="2968"/>
        <v>0</v>
      </c>
      <c r="VWL1340" s="62">
        <f t="shared" si="2968"/>
        <v>0</v>
      </c>
      <c r="VWM1340" s="62">
        <f t="shared" si="2968"/>
        <v>0</v>
      </c>
      <c r="VWN1340" s="62">
        <f t="shared" si="2968"/>
        <v>2000000</v>
      </c>
      <c r="VWO1340" s="62">
        <f t="shared" si="2968"/>
        <v>0</v>
      </c>
      <c r="VWP1340" s="62">
        <f t="shared" si="2968"/>
        <v>0</v>
      </c>
      <c r="VWQ1340" s="62">
        <f t="shared" si="2968"/>
        <v>2000000</v>
      </c>
      <c r="VWR1340" s="62">
        <f t="shared" si="2968"/>
        <v>2000000</v>
      </c>
      <c r="VWX1340" s="62" t="s">
        <v>197</v>
      </c>
      <c r="VWY1340" s="62" t="s">
        <v>1294</v>
      </c>
      <c r="VWZ1340" s="62">
        <f t="shared" ref="VWZ1340:VXH1340" si="2969">VWZ1334</f>
        <v>0</v>
      </c>
      <c r="VXA1340" s="62">
        <f t="shared" si="2969"/>
        <v>0</v>
      </c>
      <c r="VXB1340" s="62">
        <f t="shared" si="2969"/>
        <v>0</v>
      </c>
      <c r="VXC1340" s="62">
        <f t="shared" si="2969"/>
        <v>0</v>
      </c>
      <c r="VXD1340" s="62">
        <f t="shared" si="2969"/>
        <v>2000000</v>
      </c>
      <c r="VXE1340" s="62">
        <f t="shared" si="2969"/>
        <v>0</v>
      </c>
      <c r="VXF1340" s="62">
        <f t="shared" si="2969"/>
        <v>0</v>
      </c>
      <c r="VXG1340" s="62">
        <f t="shared" si="2969"/>
        <v>2000000</v>
      </c>
      <c r="VXH1340" s="62">
        <f t="shared" si="2969"/>
        <v>2000000</v>
      </c>
      <c r="VXN1340" s="62" t="s">
        <v>197</v>
      </c>
      <c r="VXO1340" s="62" t="s">
        <v>1294</v>
      </c>
      <c r="VXP1340" s="62">
        <f t="shared" ref="VXP1340:VXX1340" si="2970">VXP1334</f>
        <v>0</v>
      </c>
      <c r="VXQ1340" s="62">
        <f t="shared" si="2970"/>
        <v>0</v>
      </c>
      <c r="VXR1340" s="62">
        <f t="shared" si="2970"/>
        <v>0</v>
      </c>
      <c r="VXS1340" s="62">
        <f t="shared" si="2970"/>
        <v>0</v>
      </c>
      <c r="VXT1340" s="62">
        <f t="shared" si="2970"/>
        <v>2000000</v>
      </c>
      <c r="VXU1340" s="62">
        <f t="shared" si="2970"/>
        <v>0</v>
      </c>
      <c r="VXV1340" s="62">
        <f t="shared" si="2970"/>
        <v>0</v>
      </c>
      <c r="VXW1340" s="62">
        <f t="shared" si="2970"/>
        <v>2000000</v>
      </c>
      <c r="VXX1340" s="62">
        <f t="shared" si="2970"/>
        <v>2000000</v>
      </c>
      <c r="VYD1340" s="62" t="s">
        <v>197</v>
      </c>
      <c r="VYE1340" s="62" t="s">
        <v>1294</v>
      </c>
      <c r="VYF1340" s="62">
        <f t="shared" ref="VYF1340:VYN1340" si="2971">VYF1334</f>
        <v>0</v>
      </c>
      <c r="VYG1340" s="62">
        <f t="shared" si="2971"/>
        <v>0</v>
      </c>
      <c r="VYH1340" s="62">
        <f t="shared" si="2971"/>
        <v>0</v>
      </c>
      <c r="VYI1340" s="62">
        <f t="shared" si="2971"/>
        <v>0</v>
      </c>
      <c r="VYJ1340" s="62">
        <f t="shared" si="2971"/>
        <v>2000000</v>
      </c>
      <c r="VYK1340" s="62">
        <f t="shared" si="2971"/>
        <v>0</v>
      </c>
      <c r="VYL1340" s="62">
        <f t="shared" si="2971"/>
        <v>0</v>
      </c>
      <c r="VYM1340" s="62">
        <f t="shared" si="2971"/>
        <v>2000000</v>
      </c>
      <c r="VYN1340" s="62">
        <f t="shared" si="2971"/>
        <v>2000000</v>
      </c>
      <c r="VYT1340" s="62" t="s">
        <v>197</v>
      </c>
      <c r="VYU1340" s="62" t="s">
        <v>1294</v>
      </c>
      <c r="VYV1340" s="62">
        <f t="shared" ref="VYV1340:VZD1340" si="2972">VYV1334</f>
        <v>0</v>
      </c>
      <c r="VYW1340" s="62">
        <f t="shared" si="2972"/>
        <v>0</v>
      </c>
      <c r="VYX1340" s="62">
        <f t="shared" si="2972"/>
        <v>0</v>
      </c>
      <c r="VYY1340" s="62">
        <f t="shared" si="2972"/>
        <v>0</v>
      </c>
      <c r="VYZ1340" s="62">
        <f t="shared" si="2972"/>
        <v>2000000</v>
      </c>
      <c r="VZA1340" s="62">
        <f t="shared" si="2972"/>
        <v>0</v>
      </c>
      <c r="VZB1340" s="62">
        <f t="shared" si="2972"/>
        <v>0</v>
      </c>
      <c r="VZC1340" s="62">
        <f t="shared" si="2972"/>
        <v>2000000</v>
      </c>
      <c r="VZD1340" s="62">
        <f t="shared" si="2972"/>
        <v>2000000</v>
      </c>
      <c r="VZJ1340" s="62" t="s">
        <v>197</v>
      </c>
      <c r="VZK1340" s="62" t="s">
        <v>1294</v>
      </c>
      <c r="VZL1340" s="62">
        <f t="shared" ref="VZL1340:VZT1340" si="2973">VZL1334</f>
        <v>0</v>
      </c>
      <c r="VZM1340" s="62">
        <f t="shared" si="2973"/>
        <v>0</v>
      </c>
      <c r="VZN1340" s="62">
        <f t="shared" si="2973"/>
        <v>0</v>
      </c>
      <c r="VZO1340" s="62">
        <f t="shared" si="2973"/>
        <v>0</v>
      </c>
      <c r="VZP1340" s="62">
        <f t="shared" si="2973"/>
        <v>2000000</v>
      </c>
      <c r="VZQ1340" s="62">
        <f t="shared" si="2973"/>
        <v>0</v>
      </c>
      <c r="VZR1340" s="62">
        <f t="shared" si="2973"/>
        <v>0</v>
      </c>
      <c r="VZS1340" s="62">
        <f t="shared" si="2973"/>
        <v>2000000</v>
      </c>
      <c r="VZT1340" s="62">
        <f t="shared" si="2973"/>
        <v>2000000</v>
      </c>
      <c r="VZZ1340" s="62" t="s">
        <v>197</v>
      </c>
      <c r="WAA1340" s="62" t="s">
        <v>1294</v>
      </c>
      <c r="WAB1340" s="62">
        <f t="shared" ref="WAB1340:WAJ1340" si="2974">WAB1334</f>
        <v>0</v>
      </c>
      <c r="WAC1340" s="62">
        <f t="shared" si="2974"/>
        <v>0</v>
      </c>
      <c r="WAD1340" s="62">
        <f t="shared" si="2974"/>
        <v>0</v>
      </c>
      <c r="WAE1340" s="62">
        <f t="shared" si="2974"/>
        <v>0</v>
      </c>
      <c r="WAF1340" s="62">
        <f t="shared" si="2974"/>
        <v>2000000</v>
      </c>
      <c r="WAG1340" s="62">
        <f t="shared" si="2974"/>
        <v>0</v>
      </c>
      <c r="WAH1340" s="62">
        <f t="shared" si="2974"/>
        <v>0</v>
      </c>
      <c r="WAI1340" s="62">
        <f t="shared" si="2974"/>
        <v>2000000</v>
      </c>
      <c r="WAJ1340" s="62">
        <f t="shared" si="2974"/>
        <v>2000000</v>
      </c>
      <c r="WAP1340" s="62" t="s">
        <v>197</v>
      </c>
      <c r="WAQ1340" s="62" t="s">
        <v>1294</v>
      </c>
      <c r="WAR1340" s="62">
        <f t="shared" ref="WAR1340:WAZ1340" si="2975">WAR1334</f>
        <v>0</v>
      </c>
      <c r="WAS1340" s="62">
        <f t="shared" si="2975"/>
        <v>0</v>
      </c>
      <c r="WAT1340" s="62">
        <f t="shared" si="2975"/>
        <v>0</v>
      </c>
      <c r="WAU1340" s="62">
        <f t="shared" si="2975"/>
        <v>0</v>
      </c>
      <c r="WAV1340" s="62">
        <f t="shared" si="2975"/>
        <v>2000000</v>
      </c>
      <c r="WAW1340" s="62">
        <f t="shared" si="2975"/>
        <v>0</v>
      </c>
      <c r="WAX1340" s="62">
        <f t="shared" si="2975"/>
        <v>0</v>
      </c>
      <c r="WAY1340" s="62">
        <f t="shared" si="2975"/>
        <v>2000000</v>
      </c>
      <c r="WAZ1340" s="62">
        <f t="shared" si="2975"/>
        <v>2000000</v>
      </c>
      <c r="WBF1340" s="62" t="s">
        <v>197</v>
      </c>
      <c r="WBG1340" s="62" t="s">
        <v>1294</v>
      </c>
      <c r="WBH1340" s="62">
        <f t="shared" ref="WBH1340:WBP1340" si="2976">WBH1334</f>
        <v>0</v>
      </c>
      <c r="WBI1340" s="62">
        <f t="shared" si="2976"/>
        <v>0</v>
      </c>
      <c r="WBJ1340" s="62">
        <f t="shared" si="2976"/>
        <v>0</v>
      </c>
      <c r="WBK1340" s="62">
        <f t="shared" si="2976"/>
        <v>0</v>
      </c>
      <c r="WBL1340" s="62">
        <f t="shared" si="2976"/>
        <v>2000000</v>
      </c>
      <c r="WBM1340" s="62">
        <f t="shared" si="2976"/>
        <v>0</v>
      </c>
      <c r="WBN1340" s="62">
        <f t="shared" si="2976"/>
        <v>0</v>
      </c>
      <c r="WBO1340" s="62">
        <f t="shared" si="2976"/>
        <v>2000000</v>
      </c>
      <c r="WBP1340" s="62">
        <f t="shared" si="2976"/>
        <v>2000000</v>
      </c>
      <c r="WBV1340" s="62" t="s">
        <v>197</v>
      </c>
      <c r="WBW1340" s="62" t="s">
        <v>1294</v>
      </c>
      <c r="WBX1340" s="62">
        <f t="shared" ref="WBX1340:WCF1340" si="2977">WBX1334</f>
        <v>0</v>
      </c>
      <c r="WBY1340" s="62">
        <f t="shared" si="2977"/>
        <v>0</v>
      </c>
      <c r="WBZ1340" s="62">
        <f t="shared" si="2977"/>
        <v>0</v>
      </c>
      <c r="WCA1340" s="62">
        <f t="shared" si="2977"/>
        <v>0</v>
      </c>
      <c r="WCB1340" s="62">
        <f t="shared" si="2977"/>
        <v>2000000</v>
      </c>
      <c r="WCC1340" s="62">
        <f t="shared" si="2977"/>
        <v>0</v>
      </c>
      <c r="WCD1340" s="62">
        <f t="shared" si="2977"/>
        <v>0</v>
      </c>
      <c r="WCE1340" s="62">
        <f t="shared" si="2977"/>
        <v>2000000</v>
      </c>
      <c r="WCF1340" s="62">
        <f t="shared" si="2977"/>
        <v>2000000</v>
      </c>
      <c r="WCL1340" s="62" t="s">
        <v>197</v>
      </c>
      <c r="WCM1340" s="62" t="s">
        <v>1294</v>
      </c>
      <c r="WCN1340" s="62">
        <f t="shared" ref="WCN1340:WCV1340" si="2978">WCN1334</f>
        <v>0</v>
      </c>
      <c r="WCO1340" s="62">
        <f t="shared" si="2978"/>
        <v>0</v>
      </c>
      <c r="WCP1340" s="62">
        <f t="shared" si="2978"/>
        <v>0</v>
      </c>
      <c r="WCQ1340" s="62">
        <f t="shared" si="2978"/>
        <v>0</v>
      </c>
      <c r="WCR1340" s="62">
        <f t="shared" si="2978"/>
        <v>2000000</v>
      </c>
      <c r="WCS1340" s="62">
        <f t="shared" si="2978"/>
        <v>0</v>
      </c>
      <c r="WCT1340" s="62">
        <f t="shared" si="2978"/>
        <v>0</v>
      </c>
      <c r="WCU1340" s="62">
        <f t="shared" si="2978"/>
        <v>2000000</v>
      </c>
      <c r="WCV1340" s="62">
        <f t="shared" si="2978"/>
        <v>2000000</v>
      </c>
      <c r="WDB1340" s="62" t="s">
        <v>197</v>
      </c>
      <c r="WDC1340" s="62" t="s">
        <v>1294</v>
      </c>
      <c r="WDD1340" s="62">
        <f t="shared" ref="WDD1340:WDL1340" si="2979">WDD1334</f>
        <v>0</v>
      </c>
      <c r="WDE1340" s="62">
        <f t="shared" si="2979"/>
        <v>0</v>
      </c>
      <c r="WDF1340" s="62">
        <f t="shared" si="2979"/>
        <v>0</v>
      </c>
      <c r="WDG1340" s="62">
        <f t="shared" si="2979"/>
        <v>0</v>
      </c>
      <c r="WDH1340" s="62">
        <f t="shared" si="2979"/>
        <v>2000000</v>
      </c>
      <c r="WDI1340" s="62">
        <f t="shared" si="2979"/>
        <v>0</v>
      </c>
      <c r="WDJ1340" s="62">
        <f t="shared" si="2979"/>
        <v>0</v>
      </c>
      <c r="WDK1340" s="62">
        <f t="shared" si="2979"/>
        <v>2000000</v>
      </c>
      <c r="WDL1340" s="62">
        <f t="shared" si="2979"/>
        <v>2000000</v>
      </c>
      <c r="WDR1340" s="62" t="s">
        <v>197</v>
      </c>
      <c r="WDS1340" s="62" t="s">
        <v>1294</v>
      </c>
      <c r="WDT1340" s="62">
        <f t="shared" ref="WDT1340:WEB1340" si="2980">WDT1334</f>
        <v>0</v>
      </c>
      <c r="WDU1340" s="62">
        <f t="shared" si="2980"/>
        <v>0</v>
      </c>
      <c r="WDV1340" s="62">
        <f t="shared" si="2980"/>
        <v>0</v>
      </c>
      <c r="WDW1340" s="62">
        <f t="shared" si="2980"/>
        <v>0</v>
      </c>
      <c r="WDX1340" s="62">
        <f t="shared" si="2980"/>
        <v>2000000</v>
      </c>
      <c r="WDY1340" s="62">
        <f t="shared" si="2980"/>
        <v>0</v>
      </c>
      <c r="WDZ1340" s="62">
        <f t="shared" si="2980"/>
        <v>0</v>
      </c>
      <c r="WEA1340" s="62">
        <f t="shared" si="2980"/>
        <v>2000000</v>
      </c>
      <c r="WEB1340" s="62">
        <f t="shared" si="2980"/>
        <v>2000000</v>
      </c>
      <c r="WEH1340" s="62" t="s">
        <v>197</v>
      </c>
      <c r="WEI1340" s="62" t="s">
        <v>1294</v>
      </c>
      <c r="WEJ1340" s="62">
        <f t="shared" ref="WEJ1340:WER1340" si="2981">WEJ1334</f>
        <v>0</v>
      </c>
      <c r="WEK1340" s="62">
        <f t="shared" si="2981"/>
        <v>0</v>
      </c>
      <c r="WEL1340" s="62">
        <f t="shared" si="2981"/>
        <v>0</v>
      </c>
      <c r="WEM1340" s="62">
        <f t="shared" si="2981"/>
        <v>0</v>
      </c>
      <c r="WEN1340" s="62">
        <f t="shared" si="2981"/>
        <v>2000000</v>
      </c>
      <c r="WEO1340" s="62">
        <f t="shared" si="2981"/>
        <v>0</v>
      </c>
      <c r="WEP1340" s="62">
        <f t="shared" si="2981"/>
        <v>0</v>
      </c>
      <c r="WEQ1340" s="62">
        <f t="shared" si="2981"/>
        <v>2000000</v>
      </c>
      <c r="WER1340" s="62">
        <f t="shared" si="2981"/>
        <v>2000000</v>
      </c>
      <c r="WEX1340" s="62" t="s">
        <v>197</v>
      </c>
      <c r="WEY1340" s="62" t="s">
        <v>1294</v>
      </c>
      <c r="WEZ1340" s="62">
        <f t="shared" ref="WEZ1340:WFH1340" si="2982">WEZ1334</f>
        <v>0</v>
      </c>
      <c r="WFA1340" s="62">
        <f t="shared" si="2982"/>
        <v>0</v>
      </c>
      <c r="WFB1340" s="62">
        <f t="shared" si="2982"/>
        <v>0</v>
      </c>
      <c r="WFC1340" s="62">
        <f t="shared" si="2982"/>
        <v>0</v>
      </c>
      <c r="WFD1340" s="62">
        <f t="shared" si="2982"/>
        <v>2000000</v>
      </c>
      <c r="WFE1340" s="62">
        <f t="shared" si="2982"/>
        <v>0</v>
      </c>
      <c r="WFF1340" s="62">
        <f t="shared" si="2982"/>
        <v>0</v>
      </c>
      <c r="WFG1340" s="62">
        <f t="shared" si="2982"/>
        <v>2000000</v>
      </c>
      <c r="WFH1340" s="62">
        <f t="shared" si="2982"/>
        <v>2000000</v>
      </c>
      <c r="WFN1340" s="62" t="s">
        <v>197</v>
      </c>
      <c r="WFO1340" s="62" t="s">
        <v>1294</v>
      </c>
      <c r="WFP1340" s="62">
        <f t="shared" ref="WFP1340:WFX1340" si="2983">WFP1334</f>
        <v>0</v>
      </c>
      <c r="WFQ1340" s="62">
        <f t="shared" si="2983"/>
        <v>0</v>
      </c>
      <c r="WFR1340" s="62">
        <f t="shared" si="2983"/>
        <v>0</v>
      </c>
      <c r="WFS1340" s="62">
        <f t="shared" si="2983"/>
        <v>0</v>
      </c>
      <c r="WFT1340" s="62">
        <f t="shared" si="2983"/>
        <v>2000000</v>
      </c>
      <c r="WFU1340" s="62">
        <f t="shared" si="2983"/>
        <v>0</v>
      </c>
      <c r="WFV1340" s="62">
        <f t="shared" si="2983"/>
        <v>0</v>
      </c>
      <c r="WFW1340" s="62">
        <f t="shared" si="2983"/>
        <v>2000000</v>
      </c>
      <c r="WFX1340" s="62">
        <f t="shared" si="2983"/>
        <v>2000000</v>
      </c>
      <c r="WGD1340" s="62" t="s">
        <v>197</v>
      </c>
      <c r="WGE1340" s="62" t="s">
        <v>1294</v>
      </c>
      <c r="WGF1340" s="62">
        <f t="shared" ref="WGF1340:WGN1340" si="2984">WGF1334</f>
        <v>0</v>
      </c>
      <c r="WGG1340" s="62">
        <f t="shared" si="2984"/>
        <v>0</v>
      </c>
      <c r="WGH1340" s="62">
        <f t="shared" si="2984"/>
        <v>0</v>
      </c>
      <c r="WGI1340" s="62">
        <f t="shared" si="2984"/>
        <v>0</v>
      </c>
      <c r="WGJ1340" s="62">
        <f t="shared" si="2984"/>
        <v>2000000</v>
      </c>
      <c r="WGK1340" s="62">
        <f t="shared" si="2984"/>
        <v>0</v>
      </c>
      <c r="WGL1340" s="62">
        <f t="shared" si="2984"/>
        <v>0</v>
      </c>
      <c r="WGM1340" s="62">
        <f t="shared" si="2984"/>
        <v>2000000</v>
      </c>
      <c r="WGN1340" s="62">
        <f t="shared" si="2984"/>
        <v>2000000</v>
      </c>
      <c r="WGT1340" s="62" t="s">
        <v>197</v>
      </c>
      <c r="WGU1340" s="62" t="s">
        <v>1294</v>
      </c>
      <c r="WGV1340" s="62">
        <f t="shared" ref="WGV1340:WHD1340" si="2985">WGV1334</f>
        <v>0</v>
      </c>
      <c r="WGW1340" s="62">
        <f t="shared" si="2985"/>
        <v>0</v>
      </c>
      <c r="WGX1340" s="62">
        <f t="shared" si="2985"/>
        <v>0</v>
      </c>
      <c r="WGY1340" s="62">
        <f t="shared" si="2985"/>
        <v>0</v>
      </c>
      <c r="WGZ1340" s="62">
        <f t="shared" si="2985"/>
        <v>2000000</v>
      </c>
      <c r="WHA1340" s="62">
        <f t="shared" si="2985"/>
        <v>0</v>
      </c>
      <c r="WHB1340" s="62">
        <f t="shared" si="2985"/>
        <v>0</v>
      </c>
      <c r="WHC1340" s="62">
        <f t="shared" si="2985"/>
        <v>2000000</v>
      </c>
      <c r="WHD1340" s="62">
        <f t="shared" si="2985"/>
        <v>2000000</v>
      </c>
      <c r="WHJ1340" s="62" t="s">
        <v>197</v>
      </c>
      <c r="WHK1340" s="62" t="s">
        <v>1294</v>
      </c>
      <c r="WHL1340" s="62">
        <f t="shared" ref="WHL1340:WHT1340" si="2986">WHL1334</f>
        <v>0</v>
      </c>
      <c r="WHM1340" s="62">
        <f t="shared" si="2986"/>
        <v>0</v>
      </c>
      <c r="WHN1340" s="62">
        <f t="shared" si="2986"/>
        <v>0</v>
      </c>
      <c r="WHO1340" s="62">
        <f t="shared" si="2986"/>
        <v>0</v>
      </c>
      <c r="WHP1340" s="62">
        <f t="shared" si="2986"/>
        <v>2000000</v>
      </c>
      <c r="WHQ1340" s="62">
        <f t="shared" si="2986"/>
        <v>0</v>
      </c>
      <c r="WHR1340" s="62">
        <f t="shared" si="2986"/>
        <v>0</v>
      </c>
      <c r="WHS1340" s="62">
        <f t="shared" si="2986"/>
        <v>2000000</v>
      </c>
      <c r="WHT1340" s="62">
        <f t="shared" si="2986"/>
        <v>2000000</v>
      </c>
      <c r="WHZ1340" s="62" t="s">
        <v>197</v>
      </c>
      <c r="WIA1340" s="62" t="s">
        <v>1294</v>
      </c>
      <c r="WIB1340" s="62">
        <f t="shared" ref="WIB1340:WIJ1340" si="2987">WIB1334</f>
        <v>0</v>
      </c>
      <c r="WIC1340" s="62">
        <f t="shared" si="2987"/>
        <v>0</v>
      </c>
      <c r="WID1340" s="62">
        <f t="shared" si="2987"/>
        <v>0</v>
      </c>
      <c r="WIE1340" s="62">
        <f t="shared" si="2987"/>
        <v>0</v>
      </c>
      <c r="WIF1340" s="62">
        <f t="shared" si="2987"/>
        <v>2000000</v>
      </c>
      <c r="WIG1340" s="62">
        <f t="shared" si="2987"/>
        <v>0</v>
      </c>
      <c r="WIH1340" s="62">
        <f t="shared" si="2987"/>
        <v>0</v>
      </c>
      <c r="WII1340" s="62">
        <f t="shared" si="2987"/>
        <v>2000000</v>
      </c>
      <c r="WIJ1340" s="62">
        <f t="shared" si="2987"/>
        <v>2000000</v>
      </c>
      <c r="WIP1340" s="62" t="s">
        <v>197</v>
      </c>
      <c r="WIQ1340" s="62" t="s">
        <v>1294</v>
      </c>
      <c r="WIR1340" s="62">
        <f t="shared" ref="WIR1340:WIZ1340" si="2988">WIR1334</f>
        <v>0</v>
      </c>
      <c r="WIS1340" s="62">
        <f t="shared" si="2988"/>
        <v>0</v>
      </c>
      <c r="WIT1340" s="62">
        <f t="shared" si="2988"/>
        <v>0</v>
      </c>
      <c r="WIU1340" s="62">
        <f t="shared" si="2988"/>
        <v>0</v>
      </c>
      <c r="WIV1340" s="62">
        <f t="shared" si="2988"/>
        <v>2000000</v>
      </c>
      <c r="WIW1340" s="62">
        <f t="shared" si="2988"/>
        <v>0</v>
      </c>
      <c r="WIX1340" s="62">
        <f t="shared" si="2988"/>
        <v>0</v>
      </c>
      <c r="WIY1340" s="62">
        <f t="shared" si="2988"/>
        <v>2000000</v>
      </c>
      <c r="WIZ1340" s="62">
        <f t="shared" si="2988"/>
        <v>2000000</v>
      </c>
      <c r="WJF1340" s="62" t="s">
        <v>197</v>
      </c>
      <c r="WJG1340" s="62" t="s">
        <v>1294</v>
      </c>
      <c r="WJH1340" s="62">
        <f t="shared" ref="WJH1340:WJP1340" si="2989">WJH1334</f>
        <v>0</v>
      </c>
      <c r="WJI1340" s="62">
        <f t="shared" si="2989"/>
        <v>0</v>
      </c>
      <c r="WJJ1340" s="62">
        <f t="shared" si="2989"/>
        <v>0</v>
      </c>
      <c r="WJK1340" s="62">
        <f t="shared" si="2989"/>
        <v>0</v>
      </c>
      <c r="WJL1340" s="62">
        <f t="shared" si="2989"/>
        <v>2000000</v>
      </c>
      <c r="WJM1340" s="62">
        <f t="shared" si="2989"/>
        <v>0</v>
      </c>
      <c r="WJN1340" s="62">
        <f t="shared" si="2989"/>
        <v>0</v>
      </c>
      <c r="WJO1340" s="62">
        <f t="shared" si="2989"/>
        <v>2000000</v>
      </c>
      <c r="WJP1340" s="62">
        <f t="shared" si="2989"/>
        <v>2000000</v>
      </c>
      <c r="WJV1340" s="62" t="s">
        <v>197</v>
      </c>
      <c r="WJW1340" s="62" t="s">
        <v>1294</v>
      </c>
      <c r="WJX1340" s="62">
        <f t="shared" ref="WJX1340:WKF1340" si="2990">WJX1334</f>
        <v>0</v>
      </c>
      <c r="WJY1340" s="62">
        <f t="shared" si="2990"/>
        <v>0</v>
      </c>
      <c r="WJZ1340" s="62">
        <f t="shared" si="2990"/>
        <v>0</v>
      </c>
      <c r="WKA1340" s="62">
        <f t="shared" si="2990"/>
        <v>0</v>
      </c>
      <c r="WKB1340" s="62">
        <f t="shared" si="2990"/>
        <v>2000000</v>
      </c>
      <c r="WKC1340" s="62">
        <f t="shared" si="2990"/>
        <v>0</v>
      </c>
      <c r="WKD1340" s="62">
        <f t="shared" si="2990"/>
        <v>0</v>
      </c>
      <c r="WKE1340" s="62">
        <f t="shared" si="2990"/>
        <v>2000000</v>
      </c>
      <c r="WKF1340" s="62">
        <f t="shared" si="2990"/>
        <v>2000000</v>
      </c>
      <c r="WKL1340" s="62" t="s">
        <v>197</v>
      </c>
      <c r="WKM1340" s="62" t="s">
        <v>1294</v>
      </c>
      <c r="WKN1340" s="62">
        <f t="shared" ref="WKN1340:WKV1340" si="2991">WKN1334</f>
        <v>0</v>
      </c>
      <c r="WKO1340" s="62">
        <f t="shared" si="2991"/>
        <v>0</v>
      </c>
      <c r="WKP1340" s="62">
        <f t="shared" si="2991"/>
        <v>0</v>
      </c>
      <c r="WKQ1340" s="62">
        <f t="shared" si="2991"/>
        <v>0</v>
      </c>
      <c r="WKR1340" s="62">
        <f t="shared" si="2991"/>
        <v>2000000</v>
      </c>
      <c r="WKS1340" s="62">
        <f t="shared" si="2991"/>
        <v>0</v>
      </c>
      <c r="WKT1340" s="62">
        <f t="shared" si="2991"/>
        <v>0</v>
      </c>
      <c r="WKU1340" s="62">
        <f t="shared" si="2991"/>
        <v>2000000</v>
      </c>
      <c r="WKV1340" s="62">
        <f t="shared" si="2991"/>
        <v>2000000</v>
      </c>
      <c r="WLB1340" s="62" t="s">
        <v>197</v>
      </c>
      <c r="WLC1340" s="62" t="s">
        <v>1294</v>
      </c>
      <c r="WLD1340" s="62">
        <f t="shared" ref="WLD1340:WLL1340" si="2992">WLD1334</f>
        <v>0</v>
      </c>
      <c r="WLE1340" s="62">
        <f t="shared" si="2992"/>
        <v>0</v>
      </c>
      <c r="WLF1340" s="62">
        <f t="shared" si="2992"/>
        <v>0</v>
      </c>
      <c r="WLG1340" s="62">
        <f t="shared" si="2992"/>
        <v>0</v>
      </c>
      <c r="WLH1340" s="62">
        <f t="shared" si="2992"/>
        <v>2000000</v>
      </c>
      <c r="WLI1340" s="62">
        <f t="shared" si="2992"/>
        <v>0</v>
      </c>
      <c r="WLJ1340" s="62">
        <f t="shared" si="2992"/>
        <v>0</v>
      </c>
      <c r="WLK1340" s="62">
        <f t="shared" si="2992"/>
        <v>2000000</v>
      </c>
      <c r="WLL1340" s="62">
        <f t="shared" si="2992"/>
        <v>2000000</v>
      </c>
      <c r="WLR1340" s="62" t="s">
        <v>197</v>
      </c>
      <c r="WLS1340" s="62" t="s">
        <v>1294</v>
      </c>
      <c r="WLT1340" s="62">
        <f t="shared" ref="WLT1340:WMB1340" si="2993">WLT1334</f>
        <v>0</v>
      </c>
      <c r="WLU1340" s="62">
        <f t="shared" si="2993"/>
        <v>0</v>
      </c>
      <c r="WLV1340" s="62">
        <f t="shared" si="2993"/>
        <v>0</v>
      </c>
      <c r="WLW1340" s="62">
        <f t="shared" si="2993"/>
        <v>0</v>
      </c>
      <c r="WLX1340" s="62">
        <f t="shared" si="2993"/>
        <v>2000000</v>
      </c>
      <c r="WLY1340" s="62">
        <f t="shared" si="2993"/>
        <v>0</v>
      </c>
      <c r="WLZ1340" s="62">
        <f t="shared" si="2993"/>
        <v>0</v>
      </c>
      <c r="WMA1340" s="62">
        <f t="shared" si="2993"/>
        <v>2000000</v>
      </c>
      <c r="WMB1340" s="62">
        <f t="shared" si="2993"/>
        <v>2000000</v>
      </c>
      <c r="WMH1340" s="62" t="s">
        <v>197</v>
      </c>
      <c r="WMI1340" s="62" t="s">
        <v>1294</v>
      </c>
      <c r="WMJ1340" s="62">
        <f t="shared" ref="WMJ1340:WMR1340" si="2994">WMJ1334</f>
        <v>0</v>
      </c>
      <c r="WMK1340" s="62">
        <f t="shared" si="2994"/>
        <v>0</v>
      </c>
      <c r="WML1340" s="62">
        <f t="shared" si="2994"/>
        <v>0</v>
      </c>
      <c r="WMM1340" s="62">
        <f t="shared" si="2994"/>
        <v>0</v>
      </c>
      <c r="WMN1340" s="62">
        <f t="shared" si="2994"/>
        <v>2000000</v>
      </c>
      <c r="WMO1340" s="62">
        <f t="shared" si="2994"/>
        <v>0</v>
      </c>
      <c r="WMP1340" s="62">
        <f t="shared" si="2994"/>
        <v>0</v>
      </c>
      <c r="WMQ1340" s="62">
        <f t="shared" si="2994"/>
        <v>2000000</v>
      </c>
      <c r="WMR1340" s="62">
        <f t="shared" si="2994"/>
        <v>2000000</v>
      </c>
      <c r="WMX1340" s="62" t="s">
        <v>197</v>
      </c>
      <c r="WMY1340" s="62" t="s">
        <v>1294</v>
      </c>
      <c r="WMZ1340" s="62">
        <f t="shared" ref="WMZ1340:WNH1340" si="2995">WMZ1334</f>
        <v>0</v>
      </c>
      <c r="WNA1340" s="62">
        <f t="shared" si="2995"/>
        <v>0</v>
      </c>
      <c r="WNB1340" s="62">
        <f t="shared" si="2995"/>
        <v>0</v>
      </c>
      <c r="WNC1340" s="62">
        <f t="shared" si="2995"/>
        <v>0</v>
      </c>
      <c r="WND1340" s="62">
        <f t="shared" si="2995"/>
        <v>2000000</v>
      </c>
      <c r="WNE1340" s="62">
        <f t="shared" si="2995"/>
        <v>0</v>
      </c>
      <c r="WNF1340" s="62">
        <f t="shared" si="2995"/>
        <v>0</v>
      </c>
      <c r="WNG1340" s="62">
        <f t="shared" si="2995"/>
        <v>2000000</v>
      </c>
      <c r="WNH1340" s="62">
        <f t="shared" si="2995"/>
        <v>2000000</v>
      </c>
      <c r="WNN1340" s="62" t="s">
        <v>197</v>
      </c>
      <c r="WNO1340" s="62" t="s">
        <v>1294</v>
      </c>
      <c r="WNP1340" s="62">
        <f t="shared" ref="WNP1340:WNX1340" si="2996">WNP1334</f>
        <v>0</v>
      </c>
      <c r="WNQ1340" s="62">
        <f t="shared" si="2996"/>
        <v>0</v>
      </c>
      <c r="WNR1340" s="62">
        <f t="shared" si="2996"/>
        <v>0</v>
      </c>
      <c r="WNS1340" s="62">
        <f t="shared" si="2996"/>
        <v>0</v>
      </c>
      <c r="WNT1340" s="62">
        <f t="shared" si="2996"/>
        <v>2000000</v>
      </c>
      <c r="WNU1340" s="62">
        <f t="shared" si="2996"/>
        <v>0</v>
      </c>
      <c r="WNV1340" s="62">
        <f t="shared" si="2996"/>
        <v>0</v>
      </c>
      <c r="WNW1340" s="62">
        <f t="shared" si="2996"/>
        <v>2000000</v>
      </c>
      <c r="WNX1340" s="62">
        <f t="shared" si="2996"/>
        <v>2000000</v>
      </c>
      <c r="WOD1340" s="62" t="s">
        <v>197</v>
      </c>
      <c r="WOE1340" s="62" t="s">
        <v>1294</v>
      </c>
      <c r="WOF1340" s="62">
        <f t="shared" ref="WOF1340:WON1340" si="2997">WOF1334</f>
        <v>0</v>
      </c>
      <c r="WOG1340" s="62">
        <f t="shared" si="2997"/>
        <v>0</v>
      </c>
      <c r="WOH1340" s="62">
        <f t="shared" si="2997"/>
        <v>0</v>
      </c>
      <c r="WOI1340" s="62">
        <f t="shared" si="2997"/>
        <v>0</v>
      </c>
      <c r="WOJ1340" s="62">
        <f t="shared" si="2997"/>
        <v>2000000</v>
      </c>
      <c r="WOK1340" s="62">
        <f t="shared" si="2997"/>
        <v>0</v>
      </c>
      <c r="WOL1340" s="62">
        <f t="shared" si="2997"/>
        <v>0</v>
      </c>
      <c r="WOM1340" s="62">
        <f t="shared" si="2997"/>
        <v>2000000</v>
      </c>
      <c r="WON1340" s="62">
        <f t="shared" si="2997"/>
        <v>2000000</v>
      </c>
      <c r="WOT1340" s="62" t="s">
        <v>197</v>
      </c>
      <c r="WOU1340" s="62" t="s">
        <v>1294</v>
      </c>
      <c r="WOV1340" s="62">
        <f t="shared" ref="WOV1340:WPD1340" si="2998">WOV1334</f>
        <v>0</v>
      </c>
      <c r="WOW1340" s="62">
        <f t="shared" si="2998"/>
        <v>0</v>
      </c>
      <c r="WOX1340" s="62">
        <f t="shared" si="2998"/>
        <v>0</v>
      </c>
      <c r="WOY1340" s="62">
        <f t="shared" si="2998"/>
        <v>0</v>
      </c>
      <c r="WOZ1340" s="62">
        <f t="shared" si="2998"/>
        <v>2000000</v>
      </c>
      <c r="WPA1340" s="62">
        <f t="shared" si="2998"/>
        <v>0</v>
      </c>
      <c r="WPB1340" s="62">
        <f t="shared" si="2998"/>
        <v>0</v>
      </c>
      <c r="WPC1340" s="62">
        <f t="shared" si="2998"/>
        <v>2000000</v>
      </c>
      <c r="WPD1340" s="62">
        <f t="shared" si="2998"/>
        <v>2000000</v>
      </c>
      <c r="WPJ1340" s="62" t="s">
        <v>197</v>
      </c>
      <c r="WPK1340" s="62" t="s">
        <v>1294</v>
      </c>
      <c r="WPL1340" s="62">
        <f t="shared" ref="WPL1340:WPT1340" si="2999">WPL1334</f>
        <v>0</v>
      </c>
      <c r="WPM1340" s="62">
        <f t="shared" si="2999"/>
        <v>0</v>
      </c>
      <c r="WPN1340" s="62">
        <f t="shared" si="2999"/>
        <v>0</v>
      </c>
      <c r="WPO1340" s="62">
        <f t="shared" si="2999"/>
        <v>0</v>
      </c>
      <c r="WPP1340" s="62">
        <f t="shared" si="2999"/>
        <v>2000000</v>
      </c>
      <c r="WPQ1340" s="62">
        <f t="shared" si="2999"/>
        <v>0</v>
      </c>
      <c r="WPR1340" s="62">
        <f t="shared" si="2999"/>
        <v>0</v>
      </c>
      <c r="WPS1340" s="62">
        <f t="shared" si="2999"/>
        <v>2000000</v>
      </c>
      <c r="WPT1340" s="62">
        <f t="shared" si="2999"/>
        <v>2000000</v>
      </c>
      <c r="WPZ1340" s="62" t="s">
        <v>197</v>
      </c>
      <c r="WQA1340" s="62" t="s">
        <v>1294</v>
      </c>
      <c r="WQB1340" s="62">
        <f t="shared" ref="WQB1340:WQJ1340" si="3000">WQB1334</f>
        <v>0</v>
      </c>
      <c r="WQC1340" s="62">
        <f t="shared" si="3000"/>
        <v>0</v>
      </c>
      <c r="WQD1340" s="62">
        <f t="shared" si="3000"/>
        <v>0</v>
      </c>
      <c r="WQE1340" s="62">
        <f t="shared" si="3000"/>
        <v>0</v>
      </c>
      <c r="WQF1340" s="62">
        <f t="shared" si="3000"/>
        <v>2000000</v>
      </c>
      <c r="WQG1340" s="62">
        <f t="shared" si="3000"/>
        <v>0</v>
      </c>
      <c r="WQH1340" s="62">
        <f t="shared" si="3000"/>
        <v>0</v>
      </c>
      <c r="WQI1340" s="62">
        <f t="shared" si="3000"/>
        <v>2000000</v>
      </c>
      <c r="WQJ1340" s="62">
        <f t="shared" si="3000"/>
        <v>2000000</v>
      </c>
      <c r="WQP1340" s="62" t="s">
        <v>197</v>
      </c>
      <c r="WQQ1340" s="62" t="s">
        <v>1294</v>
      </c>
      <c r="WQR1340" s="62">
        <f t="shared" ref="WQR1340:WQZ1340" si="3001">WQR1334</f>
        <v>0</v>
      </c>
      <c r="WQS1340" s="62">
        <f t="shared" si="3001"/>
        <v>0</v>
      </c>
      <c r="WQT1340" s="62">
        <f t="shared" si="3001"/>
        <v>0</v>
      </c>
      <c r="WQU1340" s="62">
        <f t="shared" si="3001"/>
        <v>0</v>
      </c>
      <c r="WQV1340" s="62">
        <f t="shared" si="3001"/>
        <v>2000000</v>
      </c>
      <c r="WQW1340" s="62">
        <f t="shared" si="3001"/>
        <v>0</v>
      </c>
      <c r="WQX1340" s="62">
        <f t="shared" si="3001"/>
        <v>0</v>
      </c>
      <c r="WQY1340" s="62">
        <f t="shared" si="3001"/>
        <v>2000000</v>
      </c>
      <c r="WQZ1340" s="62">
        <f t="shared" si="3001"/>
        <v>2000000</v>
      </c>
      <c r="WRF1340" s="62" t="s">
        <v>197</v>
      </c>
      <c r="WRG1340" s="62" t="s">
        <v>1294</v>
      </c>
      <c r="WRH1340" s="62">
        <f t="shared" ref="WRH1340:WRP1340" si="3002">WRH1334</f>
        <v>0</v>
      </c>
      <c r="WRI1340" s="62">
        <f t="shared" si="3002"/>
        <v>0</v>
      </c>
      <c r="WRJ1340" s="62">
        <f t="shared" si="3002"/>
        <v>0</v>
      </c>
      <c r="WRK1340" s="62">
        <f t="shared" si="3002"/>
        <v>0</v>
      </c>
      <c r="WRL1340" s="62">
        <f t="shared" si="3002"/>
        <v>2000000</v>
      </c>
      <c r="WRM1340" s="62">
        <f t="shared" si="3002"/>
        <v>0</v>
      </c>
      <c r="WRN1340" s="62">
        <f t="shared" si="3002"/>
        <v>0</v>
      </c>
      <c r="WRO1340" s="62">
        <f t="shared" si="3002"/>
        <v>2000000</v>
      </c>
      <c r="WRP1340" s="62">
        <f t="shared" si="3002"/>
        <v>2000000</v>
      </c>
      <c r="WRV1340" s="62" t="s">
        <v>197</v>
      </c>
      <c r="WRW1340" s="62" t="s">
        <v>1294</v>
      </c>
      <c r="WRX1340" s="62">
        <f t="shared" ref="WRX1340:WSF1340" si="3003">WRX1334</f>
        <v>0</v>
      </c>
      <c r="WRY1340" s="62">
        <f t="shared" si="3003"/>
        <v>0</v>
      </c>
      <c r="WRZ1340" s="62">
        <f t="shared" si="3003"/>
        <v>0</v>
      </c>
      <c r="WSA1340" s="62">
        <f t="shared" si="3003"/>
        <v>0</v>
      </c>
      <c r="WSB1340" s="62">
        <f t="shared" si="3003"/>
        <v>2000000</v>
      </c>
      <c r="WSC1340" s="62">
        <f t="shared" si="3003"/>
        <v>0</v>
      </c>
      <c r="WSD1340" s="62">
        <f t="shared" si="3003"/>
        <v>0</v>
      </c>
      <c r="WSE1340" s="62">
        <f t="shared" si="3003"/>
        <v>2000000</v>
      </c>
      <c r="WSF1340" s="62">
        <f t="shared" si="3003"/>
        <v>2000000</v>
      </c>
      <c r="WSL1340" s="62" t="s">
        <v>197</v>
      </c>
      <c r="WSM1340" s="62" t="s">
        <v>1294</v>
      </c>
      <c r="WSN1340" s="62">
        <f t="shared" ref="WSN1340:WSV1340" si="3004">WSN1334</f>
        <v>0</v>
      </c>
      <c r="WSO1340" s="62">
        <f t="shared" si="3004"/>
        <v>0</v>
      </c>
      <c r="WSP1340" s="62">
        <f t="shared" si="3004"/>
        <v>0</v>
      </c>
      <c r="WSQ1340" s="62">
        <f t="shared" si="3004"/>
        <v>0</v>
      </c>
      <c r="WSR1340" s="62">
        <f t="shared" si="3004"/>
        <v>2000000</v>
      </c>
      <c r="WSS1340" s="62">
        <f t="shared" si="3004"/>
        <v>0</v>
      </c>
      <c r="WST1340" s="62">
        <f t="shared" si="3004"/>
        <v>0</v>
      </c>
      <c r="WSU1340" s="62">
        <f t="shared" si="3004"/>
        <v>2000000</v>
      </c>
      <c r="WSV1340" s="62">
        <f t="shared" si="3004"/>
        <v>2000000</v>
      </c>
      <c r="WTB1340" s="62" t="s">
        <v>197</v>
      </c>
      <c r="WTC1340" s="62" t="s">
        <v>1294</v>
      </c>
      <c r="WTD1340" s="62">
        <f t="shared" ref="WTD1340:WTL1340" si="3005">WTD1334</f>
        <v>0</v>
      </c>
      <c r="WTE1340" s="62">
        <f t="shared" si="3005"/>
        <v>0</v>
      </c>
      <c r="WTF1340" s="62">
        <f t="shared" si="3005"/>
        <v>0</v>
      </c>
      <c r="WTG1340" s="62">
        <f t="shared" si="3005"/>
        <v>0</v>
      </c>
      <c r="WTH1340" s="62">
        <f t="shared" si="3005"/>
        <v>2000000</v>
      </c>
      <c r="WTI1340" s="62">
        <f t="shared" si="3005"/>
        <v>0</v>
      </c>
      <c r="WTJ1340" s="62">
        <f t="shared" si="3005"/>
        <v>0</v>
      </c>
      <c r="WTK1340" s="62">
        <f t="shared" si="3005"/>
        <v>2000000</v>
      </c>
      <c r="WTL1340" s="62">
        <f t="shared" si="3005"/>
        <v>2000000</v>
      </c>
      <c r="WTR1340" s="62" t="s">
        <v>197</v>
      </c>
      <c r="WTS1340" s="62" t="s">
        <v>1294</v>
      </c>
      <c r="WTT1340" s="62">
        <f t="shared" ref="WTT1340:WUB1340" si="3006">WTT1334</f>
        <v>0</v>
      </c>
      <c r="WTU1340" s="62">
        <f t="shared" si="3006"/>
        <v>0</v>
      </c>
      <c r="WTV1340" s="62">
        <f t="shared" si="3006"/>
        <v>0</v>
      </c>
      <c r="WTW1340" s="62">
        <f t="shared" si="3006"/>
        <v>0</v>
      </c>
      <c r="WTX1340" s="62">
        <f t="shared" si="3006"/>
        <v>2000000</v>
      </c>
      <c r="WTY1340" s="62">
        <f t="shared" si="3006"/>
        <v>0</v>
      </c>
      <c r="WTZ1340" s="62">
        <f t="shared" si="3006"/>
        <v>0</v>
      </c>
      <c r="WUA1340" s="62">
        <f t="shared" si="3006"/>
        <v>2000000</v>
      </c>
      <c r="WUB1340" s="62">
        <f t="shared" si="3006"/>
        <v>2000000</v>
      </c>
      <c r="WUH1340" s="62" t="s">
        <v>197</v>
      </c>
      <c r="WUI1340" s="62" t="s">
        <v>1294</v>
      </c>
      <c r="WUJ1340" s="62">
        <f t="shared" ref="WUJ1340:WUR1340" si="3007">WUJ1334</f>
        <v>0</v>
      </c>
      <c r="WUK1340" s="62">
        <f t="shared" si="3007"/>
        <v>0</v>
      </c>
      <c r="WUL1340" s="62">
        <f t="shared" si="3007"/>
        <v>0</v>
      </c>
      <c r="WUM1340" s="62">
        <f t="shared" si="3007"/>
        <v>0</v>
      </c>
      <c r="WUN1340" s="62">
        <f t="shared" si="3007"/>
        <v>2000000</v>
      </c>
      <c r="WUO1340" s="62">
        <f t="shared" si="3007"/>
        <v>0</v>
      </c>
      <c r="WUP1340" s="62">
        <f t="shared" si="3007"/>
        <v>0</v>
      </c>
      <c r="WUQ1340" s="62">
        <f t="shared" si="3007"/>
        <v>2000000</v>
      </c>
      <c r="WUR1340" s="62">
        <f t="shared" si="3007"/>
        <v>2000000</v>
      </c>
      <c r="WUX1340" s="62" t="s">
        <v>197</v>
      </c>
      <c r="WUY1340" s="62" t="s">
        <v>1294</v>
      </c>
      <c r="WUZ1340" s="62">
        <f t="shared" ref="WUZ1340:WVH1340" si="3008">WUZ1334</f>
        <v>0</v>
      </c>
      <c r="WVA1340" s="62">
        <f t="shared" si="3008"/>
        <v>0</v>
      </c>
      <c r="WVB1340" s="62">
        <f t="shared" si="3008"/>
        <v>0</v>
      </c>
      <c r="WVC1340" s="62">
        <f t="shared" si="3008"/>
        <v>0</v>
      </c>
      <c r="WVD1340" s="62">
        <f t="shared" si="3008"/>
        <v>2000000</v>
      </c>
      <c r="WVE1340" s="62">
        <f t="shared" si="3008"/>
        <v>0</v>
      </c>
      <c r="WVF1340" s="62">
        <f t="shared" si="3008"/>
        <v>0</v>
      </c>
      <c r="WVG1340" s="62">
        <f t="shared" si="3008"/>
        <v>2000000</v>
      </c>
      <c r="WVH1340" s="62">
        <f t="shared" si="3008"/>
        <v>2000000</v>
      </c>
      <c r="WVN1340" s="62" t="s">
        <v>197</v>
      </c>
      <c r="WVO1340" s="62" t="s">
        <v>1294</v>
      </c>
      <c r="WVP1340" s="62">
        <f t="shared" ref="WVP1340:WVX1340" si="3009">WVP1334</f>
        <v>0</v>
      </c>
      <c r="WVQ1340" s="62">
        <f t="shared" si="3009"/>
        <v>0</v>
      </c>
      <c r="WVR1340" s="62">
        <f t="shared" si="3009"/>
        <v>0</v>
      </c>
      <c r="WVS1340" s="62">
        <f t="shared" si="3009"/>
        <v>0</v>
      </c>
      <c r="WVT1340" s="62">
        <f t="shared" si="3009"/>
        <v>2000000</v>
      </c>
      <c r="WVU1340" s="62">
        <f t="shared" si="3009"/>
        <v>0</v>
      </c>
      <c r="WVV1340" s="62">
        <f t="shared" si="3009"/>
        <v>0</v>
      </c>
      <c r="WVW1340" s="62">
        <f t="shared" si="3009"/>
        <v>2000000</v>
      </c>
      <c r="WVX1340" s="62">
        <f t="shared" si="3009"/>
        <v>2000000</v>
      </c>
      <c r="WWD1340" s="62" t="s">
        <v>197</v>
      </c>
      <c r="WWE1340" s="62" t="s">
        <v>1294</v>
      </c>
      <c r="WWF1340" s="62">
        <f t="shared" ref="WWF1340:WWN1340" si="3010">WWF1334</f>
        <v>0</v>
      </c>
      <c r="WWG1340" s="62">
        <f t="shared" si="3010"/>
        <v>0</v>
      </c>
      <c r="WWH1340" s="62">
        <f t="shared" si="3010"/>
        <v>0</v>
      </c>
      <c r="WWI1340" s="62">
        <f t="shared" si="3010"/>
        <v>0</v>
      </c>
      <c r="WWJ1340" s="62">
        <f t="shared" si="3010"/>
        <v>2000000</v>
      </c>
      <c r="WWK1340" s="62">
        <f t="shared" si="3010"/>
        <v>0</v>
      </c>
      <c r="WWL1340" s="62">
        <f t="shared" si="3010"/>
        <v>0</v>
      </c>
      <c r="WWM1340" s="62">
        <f t="shared" si="3010"/>
        <v>2000000</v>
      </c>
      <c r="WWN1340" s="62">
        <f t="shared" si="3010"/>
        <v>2000000</v>
      </c>
      <c r="WWT1340" s="62" t="s">
        <v>197</v>
      </c>
      <c r="WWU1340" s="62" t="s">
        <v>1294</v>
      </c>
      <c r="WWV1340" s="62">
        <f t="shared" ref="WWV1340:WXD1340" si="3011">WWV1334</f>
        <v>0</v>
      </c>
      <c r="WWW1340" s="62">
        <f t="shared" si="3011"/>
        <v>0</v>
      </c>
      <c r="WWX1340" s="62">
        <f t="shared" si="3011"/>
        <v>0</v>
      </c>
      <c r="WWY1340" s="62">
        <f t="shared" si="3011"/>
        <v>0</v>
      </c>
      <c r="WWZ1340" s="62">
        <f t="shared" si="3011"/>
        <v>2000000</v>
      </c>
      <c r="WXA1340" s="62">
        <f t="shared" si="3011"/>
        <v>0</v>
      </c>
      <c r="WXB1340" s="62">
        <f t="shared" si="3011"/>
        <v>0</v>
      </c>
      <c r="WXC1340" s="62">
        <f t="shared" si="3011"/>
        <v>2000000</v>
      </c>
      <c r="WXD1340" s="62">
        <f t="shared" si="3011"/>
        <v>2000000</v>
      </c>
      <c r="WXJ1340" s="62" t="s">
        <v>197</v>
      </c>
      <c r="WXK1340" s="62" t="s">
        <v>1294</v>
      </c>
      <c r="WXL1340" s="62">
        <f t="shared" ref="WXL1340:WXT1340" si="3012">WXL1334</f>
        <v>0</v>
      </c>
      <c r="WXM1340" s="62">
        <f t="shared" si="3012"/>
        <v>0</v>
      </c>
      <c r="WXN1340" s="62">
        <f t="shared" si="3012"/>
        <v>0</v>
      </c>
      <c r="WXO1340" s="62">
        <f t="shared" si="3012"/>
        <v>0</v>
      </c>
      <c r="WXP1340" s="62">
        <f t="shared" si="3012"/>
        <v>2000000</v>
      </c>
      <c r="WXQ1340" s="62">
        <f t="shared" si="3012"/>
        <v>0</v>
      </c>
      <c r="WXR1340" s="62">
        <f t="shared" si="3012"/>
        <v>0</v>
      </c>
      <c r="WXS1340" s="62">
        <f t="shared" si="3012"/>
        <v>2000000</v>
      </c>
      <c r="WXT1340" s="62">
        <f t="shared" si="3012"/>
        <v>2000000</v>
      </c>
      <c r="WXZ1340" s="62" t="s">
        <v>197</v>
      </c>
      <c r="WYA1340" s="62" t="s">
        <v>1294</v>
      </c>
      <c r="WYB1340" s="62">
        <f t="shared" ref="WYB1340:WYJ1340" si="3013">WYB1334</f>
        <v>0</v>
      </c>
      <c r="WYC1340" s="62">
        <f t="shared" si="3013"/>
        <v>0</v>
      </c>
      <c r="WYD1340" s="62">
        <f t="shared" si="3013"/>
        <v>0</v>
      </c>
      <c r="WYE1340" s="62">
        <f t="shared" si="3013"/>
        <v>0</v>
      </c>
      <c r="WYF1340" s="62">
        <f t="shared" si="3013"/>
        <v>2000000</v>
      </c>
      <c r="WYG1340" s="62">
        <f t="shared" si="3013"/>
        <v>0</v>
      </c>
      <c r="WYH1340" s="62">
        <f t="shared" si="3013"/>
        <v>0</v>
      </c>
      <c r="WYI1340" s="62">
        <f t="shared" si="3013"/>
        <v>2000000</v>
      </c>
      <c r="WYJ1340" s="62">
        <f t="shared" si="3013"/>
        <v>2000000</v>
      </c>
      <c r="WYP1340" s="62" t="s">
        <v>197</v>
      </c>
      <c r="WYQ1340" s="62" t="s">
        <v>1294</v>
      </c>
      <c r="WYR1340" s="62">
        <f t="shared" ref="WYR1340:WYZ1340" si="3014">WYR1334</f>
        <v>0</v>
      </c>
      <c r="WYS1340" s="62">
        <f t="shared" si="3014"/>
        <v>0</v>
      </c>
      <c r="WYT1340" s="62">
        <f t="shared" si="3014"/>
        <v>0</v>
      </c>
      <c r="WYU1340" s="62">
        <f t="shared" si="3014"/>
        <v>0</v>
      </c>
      <c r="WYV1340" s="62">
        <f t="shared" si="3014"/>
        <v>2000000</v>
      </c>
      <c r="WYW1340" s="62">
        <f t="shared" si="3014"/>
        <v>0</v>
      </c>
      <c r="WYX1340" s="62">
        <f t="shared" si="3014"/>
        <v>0</v>
      </c>
      <c r="WYY1340" s="62">
        <f t="shared" si="3014"/>
        <v>2000000</v>
      </c>
      <c r="WYZ1340" s="62">
        <f t="shared" si="3014"/>
        <v>2000000</v>
      </c>
      <c r="WZF1340" s="62" t="s">
        <v>197</v>
      </c>
      <c r="WZG1340" s="62" t="s">
        <v>1294</v>
      </c>
      <c r="WZH1340" s="62">
        <f t="shared" ref="WZH1340:WZP1340" si="3015">WZH1334</f>
        <v>0</v>
      </c>
      <c r="WZI1340" s="62">
        <f t="shared" si="3015"/>
        <v>0</v>
      </c>
      <c r="WZJ1340" s="62">
        <f t="shared" si="3015"/>
        <v>0</v>
      </c>
      <c r="WZK1340" s="62">
        <f t="shared" si="3015"/>
        <v>0</v>
      </c>
      <c r="WZL1340" s="62">
        <f t="shared" si="3015"/>
        <v>2000000</v>
      </c>
      <c r="WZM1340" s="62">
        <f t="shared" si="3015"/>
        <v>0</v>
      </c>
      <c r="WZN1340" s="62">
        <f t="shared" si="3015"/>
        <v>0</v>
      </c>
      <c r="WZO1340" s="62">
        <f t="shared" si="3015"/>
        <v>2000000</v>
      </c>
      <c r="WZP1340" s="62">
        <f t="shared" si="3015"/>
        <v>2000000</v>
      </c>
      <c r="WZV1340" s="62" t="s">
        <v>197</v>
      </c>
      <c r="WZW1340" s="62" t="s">
        <v>1294</v>
      </c>
      <c r="WZX1340" s="62">
        <f t="shared" ref="WZX1340:XAF1340" si="3016">WZX1334</f>
        <v>0</v>
      </c>
      <c r="WZY1340" s="62">
        <f t="shared" si="3016"/>
        <v>0</v>
      </c>
      <c r="WZZ1340" s="62">
        <f t="shared" si="3016"/>
        <v>0</v>
      </c>
      <c r="XAA1340" s="62">
        <f t="shared" si="3016"/>
        <v>0</v>
      </c>
      <c r="XAB1340" s="62">
        <f t="shared" si="3016"/>
        <v>2000000</v>
      </c>
      <c r="XAC1340" s="62">
        <f t="shared" si="3016"/>
        <v>0</v>
      </c>
      <c r="XAD1340" s="62">
        <f t="shared" si="3016"/>
        <v>0</v>
      </c>
      <c r="XAE1340" s="62">
        <f t="shared" si="3016"/>
        <v>2000000</v>
      </c>
      <c r="XAF1340" s="62">
        <f t="shared" si="3016"/>
        <v>2000000</v>
      </c>
      <c r="XAL1340" s="62" t="s">
        <v>197</v>
      </c>
      <c r="XAM1340" s="62" t="s">
        <v>1294</v>
      </c>
      <c r="XAN1340" s="62">
        <f t="shared" ref="XAN1340:XAV1340" si="3017">XAN1334</f>
        <v>0</v>
      </c>
      <c r="XAO1340" s="62">
        <f t="shared" si="3017"/>
        <v>0</v>
      </c>
      <c r="XAP1340" s="62">
        <f t="shared" si="3017"/>
        <v>0</v>
      </c>
      <c r="XAQ1340" s="62">
        <f t="shared" si="3017"/>
        <v>0</v>
      </c>
      <c r="XAR1340" s="62">
        <f t="shared" si="3017"/>
        <v>2000000</v>
      </c>
      <c r="XAS1340" s="62">
        <f t="shared" si="3017"/>
        <v>0</v>
      </c>
      <c r="XAT1340" s="62">
        <f t="shared" si="3017"/>
        <v>0</v>
      </c>
      <c r="XAU1340" s="62">
        <f t="shared" si="3017"/>
        <v>2000000</v>
      </c>
      <c r="XAV1340" s="62">
        <f t="shared" si="3017"/>
        <v>2000000</v>
      </c>
      <c r="XBB1340" s="62" t="s">
        <v>197</v>
      </c>
      <c r="XBC1340" s="62" t="s">
        <v>1294</v>
      </c>
      <c r="XBD1340" s="62">
        <f t="shared" ref="XBD1340:XBL1340" si="3018">XBD1334</f>
        <v>0</v>
      </c>
      <c r="XBE1340" s="62">
        <f t="shared" si="3018"/>
        <v>0</v>
      </c>
      <c r="XBF1340" s="62">
        <f t="shared" si="3018"/>
        <v>0</v>
      </c>
      <c r="XBG1340" s="62">
        <f t="shared" si="3018"/>
        <v>0</v>
      </c>
      <c r="XBH1340" s="62">
        <f t="shared" si="3018"/>
        <v>2000000</v>
      </c>
      <c r="XBI1340" s="62">
        <f t="shared" si="3018"/>
        <v>0</v>
      </c>
      <c r="XBJ1340" s="62">
        <f t="shared" si="3018"/>
        <v>0</v>
      </c>
      <c r="XBK1340" s="62">
        <f t="shared" si="3018"/>
        <v>2000000</v>
      </c>
      <c r="XBL1340" s="62">
        <f t="shared" si="3018"/>
        <v>2000000</v>
      </c>
      <c r="XBR1340" s="62" t="s">
        <v>197</v>
      </c>
      <c r="XBS1340" s="62" t="s">
        <v>1294</v>
      </c>
      <c r="XBT1340" s="62">
        <f t="shared" ref="XBT1340:XCB1340" si="3019">XBT1334</f>
        <v>0</v>
      </c>
      <c r="XBU1340" s="62">
        <f t="shared" si="3019"/>
        <v>0</v>
      </c>
      <c r="XBV1340" s="62">
        <f t="shared" si="3019"/>
        <v>0</v>
      </c>
      <c r="XBW1340" s="62">
        <f t="shared" si="3019"/>
        <v>0</v>
      </c>
      <c r="XBX1340" s="62">
        <f t="shared" si="3019"/>
        <v>2000000</v>
      </c>
      <c r="XBY1340" s="62">
        <f t="shared" si="3019"/>
        <v>0</v>
      </c>
      <c r="XBZ1340" s="62">
        <f t="shared" si="3019"/>
        <v>0</v>
      </c>
      <c r="XCA1340" s="62">
        <f t="shared" si="3019"/>
        <v>2000000</v>
      </c>
      <c r="XCB1340" s="62">
        <f t="shared" si="3019"/>
        <v>2000000</v>
      </c>
      <c r="XCH1340" s="62" t="s">
        <v>197</v>
      </c>
      <c r="XCI1340" s="62" t="s">
        <v>1294</v>
      </c>
      <c r="XCJ1340" s="62">
        <f t="shared" ref="XCJ1340:XCR1340" si="3020">XCJ1334</f>
        <v>0</v>
      </c>
      <c r="XCK1340" s="62">
        <f t="shared" si="3020"/>
        <v>0</v>
      </c>
      <c r="XCL1340" s="62">
        <f t="shared" si="3020"/>
        <v>0</v>
      </c>
      <c r="XCM1340" s="62">
        <f t="shared" si="3020"/>
        <v>0</v>
      </c>
      <c r="XCN1340" s="62">
        <f t="shared" si="3020"/>
        <v>2000000</v>
      </c>
      <c r="XCO1340" s="62">
        <f t="shared" si="3020"/>
        <v>0</v>
      </c>
      <c r="XCP1340" s="62">
        <f t="shared" si="3020"/>
        <v>0</v>
      </c>
      <c r="XCQ1340" s="62">
        <f t="shared" si="3020"/>
        <v>2000000</v>
      </c>
      <c r="XCR1340" s="62">
        <f t="shared" si="3020"/>
        <v>2000000</v>
      </c>
      <c r="XCX1340" s="62" t="s">
        <v>197</v>
      </c>
      <c r="XCY1340" s="62" t="s">
        <v>1294</v>
      </c>
      <c r="XCZ1340" s="62">
        <f t="shared" ref="XCZ1340:XDH1340" si="3021">XCZ1334</f>
        <v>0</v>
      </c>
      <c r="XDA1340" s="62">
        <f t="shared" si="3021"/>
        <v>0</v>
      </c>
      <c r="XDB1340" s="62">
        <f t="shared" si="3021"/>
        <v>0</v>
      </c>
      <c r="XDC1340" s="62">
        <f t="shared" si="3021"/>
        <v>0</v>
      </c>
      <c r="XDD1340" s="62">
        <f t="shared" si="3021"/>
        <v>2000000</v>
      </c>
      <c r="XDE1340" s="62">
        <f t="shared" si="3021"/>
        <v>0</v>
      </c>
      <c r="XDF1340" s="62">
        <f t="shared" si="3021"/>
        <v>0</v>
      </c>
      <c r="XDG1340" s="62">
        <f t="shared" si="3021"/>
        <v>2000000</v>
      </c>
      <c r="XDH1340" s="62">
        <f t="shared" si="3021"/>
        <v>2000000</v>
      </c>
      <c r="XDN1340" s="62" t="s">
        <v>197</v>
      </c>
      <c r="XDO1340" s="62" t="s">
        <v>1294</v>
      </c>
      <c r="XDP1340" s="62">
        <f t="shared" ref="XDP1340:XDX1340" si="3022">XDP1334</f>
        <v>0</v>
      </c>
      <c r="XDQ1340" s="62">
        <f t="shared" si="3022"/>
        <v>0</v>
      </c>
      <c r="XDR1340" s="62">
        <f t="shared" si="3022"/>
        <v>0</v>
      </c>
      <c r="XDS1340" s="62">
        <f t="shared" si="3022"/>
        <v>0</v>
      </c>
      <c r="XDT1340" s="62">
        <f t="shared" si="3022"/>
        <v>2000000</v>
      </c>
      <c r="XDU1340" s="62">
        <f t="shared" si="3022"/>
        <v>0</v>
      </c>
      <c r="XDV1340" s="62">
        <f t="shared" si="3022"/>
        <v>0</v>
      </c>
      <c r="XDW1340" s="62">
        <f t="shared" si="3022"/>
        <v>2000000</v>
      </c>
      <c r="XDX1340" s="62">
        <f t="shared" si="3022"/>
        <v>2000000</v>
      </c>
      <c r="XED1340" s="62" t="s">
        <v>197</v>
      </c>
      <c r="XEE1340" s="62" t="s">
        <v>1294</v>
      </c>
      <c r="XEF1340" s="62">
        <f t="shared" ref="XEF1340:XEN1340" si="3023">XEF1334</f>
        <v>0</v>
      </c>
      <c r="XEG1340" s="62">
        <f t="shared" si="3023"/>
        <v>0</v>
      </c>
      <c r="XEH1340" s="62">
        <f t="shared" si="3023"/>
        <v>0</v>
      </c>
      <c r="XEI1340" s="62">
        <f t="shared" si="3023"/>
        <v>0</v>
      </c>
      <c r="XEJ1340" s="62">
        <f t="shared" si="3023"/>
        <v>2000000</v>
      </c>
      <c r="XEK1340" s="62">
        <f t="shared" si="3023"/>
        <v>0</v>
      </c>
      <c r="XEL1340" s="62">
        <f t="shared" si="3023"/>
        <v>0</v>
      </c>
      <c r="XEM1340" s="62">
        <f t="shared" si="3023"/>
        <v>2000000</v>
      </c>
      <c r="XEN1340" s="62">
        <f t="shared" si="3023"/>
        <v>2000000</v>
      </c>
      <c r="XET1340" s="62" t="s">
        <v>197</v>
      </c>
      <c r="XEU1340" s="62" t="s">
        <v>1294</v>
      </c>
      <c r="XEV1340" s="62">
        <f t="shared" ref="XEV1340:XFD1340" si="3024">XEV1334</f>
        <v>0</v>
      </c>
      <c r="XEW1340" s="62">
        <f t="shared" si="3024"/>
        <v>0</v>
      </c>
      <c r="XEX1340" s="62">
        <f t="shared" si="3024"/>
        <v>0</v>
      </c>
      <c r="XEY1340" s="62">
        <f t="shared" si="3024"/>
        <v>0</v>
      </c>
      <c r="XEZ1340" s="62">
        <f t="shared" si="3024"/>
        <v>2000000</v>
      </c>
      <c r="XFA1340" s="62">
        <f t="shared" si="3024"/>
        <v>0</v>
      </c>
      <c r="XFB1340" s="62">
        <f t="shared" si="3024"/>
        <v>0</v>
      </c>
      <c r="XFC1340" s="62">
        <f t="shared" si="3024"/>
        <v>2000000</v>
      </c>
      <c r="XFD1340" s="62">
        <f t="shared" si="3024"/>
        <v>2000000</v>
      </c>
    </row>
    <row r="1341" spans="1:1024 1030:2048 2054:3072 3078:4096 4102:5120 5126:6144 6150:7168 7174:8192 8198:9216 9222:10240 10246:11264 11270:12288 12294:13312 13318:14336 14342:15360 15366:16384" ht="30" x14ac:dyDescent="0.25">
      <c r="A1341" s="62"/>
      <c r="B1341" s="62"/>
      <c r="E1341" s="1074"/>
      <c r="F1341" s="938">
        <v>17</v>
      </c>
      <c r="G1341" s="939" t="s">
        <v>2016</v>
      </c>
      <c r="H1341" s="718">
        <v>0</v>
      </c>
      <c r="I1341" s="718"/>
      <c r="J1341" s="719"/>
      <c r="K1341" s="718"/>
      <c r="L1341" s="720">
        <f>L1335</f>
        <v>0</v>
      </c>
      <c r="M1341" s="720"/>
      <c r="N1341" s="721"/>
      <c r="O1341" s="720"/>
      <c r="P1341" s="720">
        <f>L1341</f>
        <v>0</v>
      </c>
      <c r="Q1341" s="738"/>
      <c r="R1341" s="739"/>
      <c r="S1341" s="738"/>
      <c r="T1341" s="62"/>
      <c r="V1341" s="62"/>
      <c r="W1341" s="62"/>
    </row>
    <row r="1342" spans="1:1024 1030:2048 2054:3072 3078:4096 4102:5120 5126:6144 6150:7168 7174:8192 8198:9216 9222:10240 10246:11264 11270:12288 12294:13312 13318:14336 14342:15360 15366:16384" x14ac:dyDescent="0.25">
      <c r="A1342" s="62"/>
      <c r="B1342" s="62"/>
      <c r="G1342" s="735" t="s">
        <v>1940</v>
      </c>
      <c r="H1342" s="718">
        <f>H1336</f>
        <v>3000000</v>
      </c>
      <c r="I1342" s="718">
        <f t="shared" ref="I1342:BL1342" si="3025">I1336</f>
        <v>0</v>
      </c>
      <c r="J1342" s="719">
        <f t="shared" si="3025"/>
        <v>0</v>
      </c>
      <c r="K1342" s="718">
        <f t="shared" si="3025"/>
        <v>3000000</v>
      </c>
      <c r="L1342" s="720">
        <f t="shared" si="3025"/>
        <v>0</v>
      </c>
      <c r="M1342" s="720">
        <f t="shared" si="3025"/>
        <v>0</v>
      </c>
      <c r="N1342" s="721" t="e">
        <f t="shared" si="3025"/>
        <v>#DIV/0!</v>
      </c>
      <c r="O1342" s="720">
        <f t="shared" si="3025"/>
        <v>0</v>
      </c>
      <c r="P1342" s="720">
        <f t="shared" si="3025"/>
        <v>3000000</v>
      </c>
      <c r="Q1342" s="738"/>
      <c r="R1342" s="739"/>
      <c r="S1342" s="738"/>
      <c r="T1342" s="62"/>
      <c r="V1342" s="62"/>
      <c r="W1342" s="62" t="s">
        <v>1940</v>
      </c>
      <c r="X1342" s="753">
        <f>X1336</f>
        <v>1000000</v>
      </c>
      <c r="Y1342" s="754">
        <f t="shared" si="3025"/>
        <v>0</v>
      </c>
      <c r="Z1342" s="750">
        <f t="shared" si="3025"/>
        <v>0</v>
      </c>
      <c r="AA1342" s="751">
        <f t="shared" si="3025"/>
        <v>1000000</v>
      </c>
      <c r="AB1342" s="62">
        <f t="shared" si="3025"/>
        <v>2000000</v>
      </c>
      <c r="AC1342" s="62">
        <f t="shared" si="3025"/>
        <v>0</v>
      </c>
      <c r="AD1342" s="62">
        <f t="shared" si="3025"/>
        <v>0</v>
      </c>
      <c r="AE1342" s="62">
        <f t="shared" si="3025"/>
        <v>2000000</v>
      </c>
      <c r="AF1342" s="62">
        <f t="shared" si="3025"/>
        <v>3000000</v>
      </c>
      <c r="AM1342" s="62" t="s">
        <v>1940</v>
      </c>
      <c r="AN1342" s="62">
        <f>AN1336</f>
        <v>1000000</v>
      </c>
      <c r="AO1342" s="62">
        <f t="shared" si="3025"/>
        <v>0</v>
      </c>
      <c r="AP1342" s="62">
        <f t="shared" si="3025"/>
        <v>0</v>
      </c>
      <c r="AQ1342" s="62">
        <f t="shared" si="3025"/>
        <v>1000000</v>
      </c>
      <c r="AR1342" s="62">
        <f t="shared" si="3025"/>
        <v>2000000</v>
      </c>
      <c r="AS1342" s="62">
        <f t="shared" si="3025"/>
        <v>0</v>
      </c>
      <c r="AT1342" s="62">
        <f t="shared" si="3025"/>
        <v>0</v>
      </c>
      <c r="AU1342" s="62">
        <f t="shared" si="3025"/>
        <v>2000000</v>
      </c>
      <c r="AV1342" s="62">
        <f t="shared" si="3025"/>
        <v>3000000</v>
      </c>
      <c r="BC1342" s="62" t="s">
        <v>1940</v>
      </c>
      <c r="BD1342" s="62">
        <f>BD1336</f>
        <v>1000000</v>
      </c>
      <c r="BE1342" s="62">
        <f t="shared" si="3025"/>
        <v>0</v>
      </c>
      <c r="BF1342" s="62">
        <f t="shared" si="3025"/>
        <v>0</v>
      </c>
      <c r="BG1342" s="62">
        <f t="shared" si="3025"/>
        <v>1000000</v>
      </c>
      <c r="BH1342" s="62">
        <f t="shared" si="3025"/>
        <v>2000000</v>
      </c>
      <c r="BI1342" s="62">
        <f t="shared" si="3025"/>
        <v>0</v>
      </c>
      <c r="BJ1342" s="62">
        <f t="shared" si="3025"/>
        <v>0</v>
      </c>
      <c r="BK1342" s="62">
        <f t="shared" si="3025"/>
        <v>2000000</v>
      </c>
      <c r="BL1342" s="62">
        <f t="shared" si="3025"/>
        <v>3000000</v>
      </c>
      <c r="BS1342" s="62" t="s">
        <v>1940</v>
      </c>
      <c r="BT1342" s="62">
        <f>BT1336</f>
        <v>1000000</v>
      </c>
      <c r="BU1342" s="62">
        <f t="shared" ref="BU1342:DX1342" si="3026">BU1336</f>
        <v>0</v>
      </c>
      <c r="BV1342" s="62">
        <f t="shared" si="3026"/>
        <v>0</v>
      </c>
      <c r="BW1342" s="62">
        <f t="shared" si="3026"/>
        <v>1000000</v>
      </c>
      <c r="BX1342" s="62">
        <f t="shared" si="3026"/>
        <v>2000000</v>
      </c>
      <c r="BY1342" s="62">
        <f t="shared" si="3026"/>
        <v>0</v>
      </c>
      <c r="BZ1342" s="62">
        <f t="shared" si="3026"/>
        <v>0</v>
      </c>
      <c r="CA1342" s="62">
        <f t="shared" si="3026"/>
        <v>2000000</v>
      </c>
      <c r="CB1342" s="62">
        <f t="shared" si="3026"/>
        <v>3000000</v>
      </c>
      <c r="CI1342" s="62" t="s">
        <v>1940</v>
      </c>
      <c r="CJ1342" s="62">
        <f>CJ1336</f>
        <v>1000000</v>
      </c>
      <c r="CK1342" s="62">
        <f t="shared" si="3026"/>
        <v>0</v>
      </c>
      <c r="CL1342" s="62">
        <f t="shared" si="3026"/>
        <v>0</v>
      </c>
      <c r="CM1342" s="62">
        <f t="shared" si="3026"/>
        <v>1000000</v>
      </c>
      <c r="CN1342" s="62">
        <f t="shared" si="3026"/>
        <v>2000000</v>
      </c>
      <c r="CO1342" s="62">
        <f t="shared" si="3026"/>
        <v>0</v>
      </c>
      <c r="CP1342" s="62">
        <f t="shared" si="3026"/>
        <v>0</v>
      </c>
      <c r="CQ1342" s="62">
        <f t="shared" si="3026"/>
        <v>2000000</v>
      </c>
      <c r="CR1342" s="62">
        <f t="shared" si="3026"/>
        <v>3000000</v>
      </c>
      <c r="CY1342" s="62" t="s">
        <v>1940</v>
      </c>
      <c r="CZ1342" s="62">
        <f>CZ1336</f>
        <v>1000000</v>
      </c>
      <c r="DA1342" s="62">
        <f t="shared" si="3026"/>
        <v>0</v>
      </c>
      <c r="DB1342" s="62">
        <f t="shared" si="3026"/>
        <v>0</v>
      </c>
      <c r="DC1342" s="62">
        <f t="shared" si="3026"/>
        <v>1000000</v>
      </c>
      <c r="DD1342" s="62">
        <f t="shared" si="3026"/>
        <v>2000000</v>
      </c>
      <c r="DE1342" s="62">
        <f t="shared" si="3026"/>
        <v>0</v>
      </c>
      <c r="DF1342" s="62">
        <f t="shared" si="3026"/>
        <v>0</v>
      </c>
      <c r="DG1342" s="62">
        <f t="shared" si="3026"/>
        <v>2000000</v>
      </c>
      <c r="DH1342" s="62">
        <f t="shared" si="3026"/>
        <v>3000000</v>
      </c>
      <c r="DO1342" s="62" t="s">
        <v>1940</v>
      </c>
      <c r="DP1342" s="62">
        <f>DP1336</f>
        <v>1000000</v>
      </c>
      <c r="DQ1342" s="62">
        <f t="shared" si="3026"/>
        <v>0</v>
      </c>
      <c r="DR1342" s="62">
        <f t="shared" si="3026"/>
        <v>0</v>
      </c>
      <c r="DS1342" s="62">
        <f t="shared" si="3026"/>
        <v>1000000</v>
      </c>
      <c r="DT1342" s="62">
        <f t="shared" si="3026"/>
        <v>2000000</v>
      </c>
      <c r="DU1342" s="62">
        <f t="shared" si="3026"/>
        <v>0</v>
      </c>
      <c r="DV1342" s="62">
        <f t="shared" si="3026"/>
        <v>0</v>
      </c>
      <c r="DW1342" s="62">
        <f t="shared" si="3026"/>
        <v>2000000</v>
      </c>
      <c r="DX1342" s="62">
        <f t="shared" si="3026"/>
        <v>3000000</v>
      </c>
      <c r="EE1342" s="62" t="s">
        <v>1940</v>
      </c>
      <c r="EF1342" s="62">
        <f>EF1336</f>
        <v>1000000</v>
      </c>
      <c r="EG1342" s="62">
        <f t="shared" ref="EG1342:GJ1342" si="3027">EG1336</f>
        <v>0</v>
      </c>
      <c r="EH1342" s="62">
        <f t="shared" si="3027"/>
        <v>0</v>
      </c>
      <c r="EI1342" s="62">
        <f t="shared" si="3027"/>
        <v>1000000</v>
      </c>
      <c r="EJ1342" s="62">
        <f t="shared" si="3027"/>
        <v>2000000</v>
      </c>
      <c r="EK1342" s="62">
        <f t="shared" si="3027"/>
        <v>0</v>
      </c>
      <c r="EL1342" s="62">
        <f t="shared" si="3027"/>
        <v>0</v>
      </c>
      <c r="EM1342" s="62">
        <f t="shared" si="3027"/>
        <v>2000000</v>
      </c>
      <c r="EN1342" s="62">
        <f t="shared" si="3027"/>
        <v>3000000</v>
      </c>
      <c r="EU1342" s="62" t="s">
        <v>1940</v>
      </c>
      <c r="EV1342" s="62">
        <f>EV1336</f>
        <v>1000000</v>
      </c>
      <c r="EW1342" s="62">
        <f t="shared" si="3027"/>
        <v>0</v>
      </c>
      <c r="EX1342" s="62">
        <f t="shared" si="3027"/>
        <v>0</v>
      </c>
      <c r="EY1342" s="62">
        <f t="shared" si="3027"/>
        <v>1000000</v>
      </c>
      <c r="EZ1342" s="62">
        <f t="shared" si="3027"/>
        <v>2000000</v>
      </c>
      <c r="FA1342" s="62">
        <f t="shared" si="3027"/>
        <v>0</v>
      </c>
      <c r="FB1342" s="62">
        <f t="shared" si="3027"/>
        <v>0</v>
      </c>
      <c r="FC1342" s="62">
        <f t="shared" si="3027"/>
        <v>2000000</v>
      </c>
      <c r="FD1342" s="62">
        <f t="shared" si="3027"/>
        <v>3000000</v>
      </c>
      <c r="FK1342" s="62" t="s">
        <v>1940</v>
      </c>
      <c r="FL1342" s="62">
        <f>FL1336</f>
        <v>1000000</v>
      </c>
      <c r="FM1342" s="62">
        <f t="shared" si="3027"/>
        <v>0</v>
      </c>
      <c r="FN1342" s="62">
        <f t="shared" si="3027"/>
        <v>0</v>
      </c>
      <c r="FO1342" s="62">
        <f t="shared" si="3027"/>
        <v>1000000</v>
      </c>
      <c r="FP1342" s="62">
        <f t="shared" si="3027"/>
        <v>2000000</v>
      </c>
      <c r="FQ1342" s="62">
        <f t="shared" si="3027"/>
        <v>0</v>
      </c>
      <c r="FR1342" s="62">
        <f t="shared" si="3027"/>
        <v>0</v>
      </c>
      <c r="FS1342" s="62">
        <f t="shared" si="3027"/>
        <v>2000000</v>
      </c>
      <c r="FT1342" s="62">
        <f t="shared" si="3027"/>
        <v>3000000</v>
      </c>
      <c r="GA1342" s="62" t="s">
        <v>1940</v>
      </c>
      <c r="GB1342" s="62">
        <f>GB1336</f>
        <v>1000000</v>
      </c>
      <c r="GC1342" s="62">
        <f t="shared" si="3027"/>
        <v>0</v>
      </c>
      <c r="GD1342" s="62">
        <f t="shared" si="3027"/>
        <v>0</v>
      </c>
      <c r="GE1342" s="62">
        <f t="shared" si="3027"/>
        <v>1000000</v>
      </c>
      <c r="GF1342" s="62">
        <f t="shared" si="3027"/>
        <v>2000000</v>
      </c>
      <c r="GG1342" s="62">
        <f t="shared" si="3027"/>
        <v>0</v>
      </c>
      <c r="GH1342" s="62">
        <f t="shared" si="3027"/>
        <v>0</v>
      </c>
      <c r="GI1342" s="62">
        <f t="shared" si="3027"/>
        <v>2000000</v>
      </c>
      <c r="GJ1342" s="62">
        <f t="shared" si="3027"/>
        <v>3000000</v>
      </c>
      <c r="GQ1342" s="62" t="s">
        <v>1940</v>
      </c>
      <c r="GR1342" s="62">
        <f>GR1336</f>
        <v>1000000</v>
      </c>
      <c r="GS1342" s="62">
        <f t="shared" ref="GS1342:IV1342" si="3028">GS1336</f>
        <v>0</v>
      </c>
      <c r="GT1342" s="62">
        <f t="shared" si="3028"/>
        <v>0</v>
      </c>
      <c r="GU1342" s="62">
        <f t="shared" si="3028"/>
        <v>1000000</v>
      </c>
      <c r="GV1342" s="62">
        <f t="shared" si="3028"/>
        <v>2000000</v>
      </c>
      <c r="GW1342" s="62">
        <f t="shared" si="3028"/>
        <v>0</v>
      </c>
      <c r="GX1342" s="62">
        <f t="shared" si="3028"/>
        <v>0</v>
      </c>
      <c r="GY1342" s="62">
        <f t="shared" si="3028"/>
        <v>2000000</v>
      </c>
      <c r="GZ1342" s="62">
        <f t="shared" si="3028"/>
        <v>3000000</v>
      </c>
      <c r="HG1342" s="62" t="s">
        <v>1940</v>
      </c>
      <c r="HH1342" s="62">
        <f>HH1336</f>
        <v>1000000</v>
      </c>
      <c r="HI1342" s="62">
        <f t="shared" si="3028"/>
        <v>0</v>
      </c>
      <c r="HJ1342" s="62">
        <f t="shared" si="3028"/>
        <v>0</v>
      </c>
      <c r="HK1342" s="62">
        <f t="shared" si="3028"/>
        <v>1000000</v>
      </c>
      <c r="HL1342" s="62">
        <f t="shared" si="3028"/>
        <v>2000000</v>
      </c>
      <c r="HM1342" s="62">
        <f t="shared" si="3028"/>
        <v>0</v>
      </c>
      <c r="HN1342" s="62">
        <f t="shared" si="3028"/>
        <v>0</v>
      </c>
      <c r="HO1342" s="62">
        <f t="shared" si="3028"/>
        <v>2000000</v>
      </c>
      <c r="HP1342" s="62">
        <f t="shared" si="3028"/>
        <v>3000000</v>
      </c>
      <c r="HW1342" s="62" t="s">
        <v>1940</v>
      </c>
      <c r="HX1342" s="62">
        <f>HX1336</f>
        <v>1000000</v>
      </c>
      <c r="HY1342" s="62">
        <f t="shared" si="3028"/>
        <v>0</v>
      </c>
      <c r="HZ1342" s="62">
        <f t="shared" si="3028"/>
        <v>0</v>
      </c>
      <c r="IA1342" s="62">
        <f t="shared" si="3028"/>
        <v>1000000</v>
      </c>
      <c r="IB1342" s="62">
        <f t="shared" si="3028"/>
        <v>2000000</v>
      </c>
      <c r="IC1342" s="62">
        <f t="shared" si="3028"/>
        <v>0</v>
      </c>
      <c r="ID1342" s="62">
        <f t="shared" si="3028"/>
        <v>0</v>
      </c>
      <c r="IE1342" s="62">
        <f t="shared" si="3028"/>
        <v>2000000</v>
      </c>
      <c r="IF1342" s="62">
        <f t="shared" si="3028"/>
        <v>3000000</v>
      </c>
      <c r="IM1342" s="62" t="s">
        <v>1940</v>
      </c>
      <c r="IN1342" s="62">
        <f>IN1336</f>
        <v>1000000</v>
      </c>
      <c r="IO1342" s="62">
        <f t="shared" si="3028"/>
        <v>0</v>
      </c>
      <c r="IP1342" s="62">
        <f t="shared" si="3028"/>
        <v>0</v>
      </c>
      <c r="IQ1342" s="62">
        <f t="shared" si="3028"/>
        <v>1000000</v>
      </c>
      <c r="IR1342" s="62">
        <f t="shared" si="3028"/>
        <v>2000000</v>
      </c>
      <c r="IS1342" s="62">
        <f t="shared" si="3028"/>
        <v>0</v>
      </c>
      <c r="IT1342" s="62">
        <f t="shared" si="3028"/>
        <v>0</v>
      </c>
      <c r="IU1342" s="62">
        <f t="shared" si="3028"/>
        <v>2000000</v>
      </c>
      <c r="IV1342" s="62">
        <f t="shared" si="3028"/>
        <v>3000000</v>
      </c>
      <c r="JC1342" s="62" t="s">
        <v>1940</v>
      </c>
      <c r="JD1342" s="62">
        <f>JD1336</f>
        <v>1000000</v>
      </c>
      <c r="JE1342" s="62">
        <f t="shared" ref="JE1342:LH1342" si="3029">JE1336</f>
        <v>0</v>
      </c>
      <c r="JF1342" s="62">
        <f t="shared" si="3029"/>
        <v>0</v>
      </c>
      <c r="JG1342" s="62">
        <f t="shared" si="3029"/>
        <v>1000000</v>
      </c>
      <c r="JH1342" s="62">
        <f t="shared" si="3029"/>
        <v>2000000</v>
      </c>
      <c r="JI1342" s="62">
        <f t="shared" si="3029"/>
        <v>0</v>
      </c>
      <c r="JJ1342" s="62">
        <f t="shared" si="3029"/>
        <v>0</v>
      </c>
      <c r="JK1342" s="62">
        <f t="shared" si="3029"/>
        <v>2000000</v>
      </c>
      <c r="JL1342" s="62">
        <f t="shared" si="3029"/>
        <v>3000000</v>
      </c>
      <c r="JS1342" s="62" t="s">
        <v>1940</v>
      </c>
      <c r="JT1342" s="62">
        <f>JT1336</f>
        <v>1000000</v>
      </c>
      <c r="JU1342" s="62">
        <f t="shared" si="3029"/>
        <v>0</v>
      </c>
      <c r="JV1342" s="62">
        <f t="shared" si="3029"/>
        <v>0</v>
      </c>
      <c r="JW1342" s="62">
        <f t="shared" si="3029"/>
        <v>1000000</v>
      </c>
      <c r="JX1342" s="62">
        <f t="shared" si="3029"/>
        <v>2000000</v>
      </c>
      <c r="JY1342" s="62">
        <f t="shared" si="3029"/>
        <v>0</v>
      </c>
      <c r="JZ1342" s="62">
        <f t="shared" si="3029"/>
        <v>0</v>
      </c>
      <c r="KA1342" s="62">
        <f t="shared" si="3029"/>
        <v>2000000</v>
      </c>
      <c r="KB1342" s="62">
        <f t="shared" si="3029"/>
        <v>3000000</v>
      </c>
      <c r="KI1342" s="62" t="s">
        <v>1940</v>
      </c>
      <c r="KJ1342" s="62">
        <f>KJ1336</f>
        <v>1000000</v>
      </c>
      <c r="KK1342" s="62">
        <f t="shared" si="3029"/>
        <v>0</v>
      </c>
      <c r="KL1342" s="62">
        <f t="shared" si="3029"/>
        <v>0</v>
      </c>
      <c r="KM1342" s="62">
        <f t="shared" si="3029"/>
        <v>1000000</v>
      </c>
      <c r="KN1342" s="62">
        <f t="shared" si="3029"/>
        <v>2000000</v>
      </c>
      <c r="KO1342" s="62">
        <f t="shared" si="3029"/>
        <v>0</v>
      </c>
      <c r="KP1342" s="62">
        <f t="shared" si="3029"/>
        <v>0</v>
      </c>
      <c r="KQ1342" s="62">
        <f t="shared" si="3029"/>
        <v>2000000</v>
      </c>
      <c r="KR1342" s="62">
        <f t="shared" si="3029"/>
        <v>3000000</v>
      </c>
      <c r="KY1342" s="62" t="s">
        <v>1940</v>
      </c>
      <c r="KZ1342" s="62">
        <f>KZ1336</f>
        <v>1000000</v>
      </c>
      <c r="LA1342" s="62">
        <f t="shared" si="3029"/>
        <v>0</v>
      </c>
      <c r="LB1342" s="62">
        <f t="shared" si="3029"/>
        <v>0</v>
      </c>
      <c r="LC1342" s="62">
        <f t="shared" si="3029"/>
        <v>1000000</v>
      </c>
      <c r="LD1342" s="62">
        <f t="shared" si="3029"/>
        <v>2000000</v>
      </c>
      <c r="LE1342" s="62">
        <f t="shared" si="3029"/>
        <v>0</v>
      </c>
      <c r="LF1342" s="62">
        <f t="shared" si="3029"/>
        <v>0</v>
      </c>
      <c r="LG1342" s="62">
        <f t="shared" si="3029"/>
        <v>2000000</v>
      </c>
      <c r="LH1342" s="62">
        <f t="shared" si="3029"/>
        <v>3000000</v>
      </c>
      <c r="LO1342" s="62" t="s">
        <v>1940</v>
      </c>
      <c r="LP1342" s="62">
        <f>LP1336</f>
        <v>1000000</v>
      </c>
      <c r="LQ1342" s="62">
        <f t="shared" ref="LQ1342:NT1342" si="3030">LQ1336</f>
        <v>0</v>
      </c>
      <c r="LR1342" s="62">
        <f t="shared" si="3030"/>
        <v>0</v>
      </c>
      <c r="LS1342" s="62">
        <f t="shared" si="3030"/>
        <v>1000000</v>
      </c>
      <c r="LT1342" s="62">
        <f t="shared" si="3030"/>
        <v>2000000</v>
      </c>
      <c r="LU1342" s="62">
        <f t="shared" si="3030"/>
        <v>0</v>
      </c>
      <c r="LV1342" s="62">
        <f t="shared" si="3030"/>
        <v>0</v>
      </c>
      <c r="LW1342" s="62">
        <f t="shared" si="3030"/>
        <v>2000000</v>
      </c>
      <c r="LX1342" s="62">
        <f t="shared" si="3030"/>
        <v>3000000</v>
      </c>
      <c r="ME1342" s="62" t="s">
        <v>1940</v>
      </c>
      <c r="MF1342" s="62">
        <f>MF1336</f>
        <v>1000000</v>
      </c>
      <c r="MG1342" s="62">
        <f t="shared" si="3030"/>
        <v>0</v>
      </c>
      <c r="MH1342" s="62">
        <f t="shared" si="3030"/>
        <v>0</v>
      </c>
      <c r="MI1342" s="62">
        <f t="shared" si="3030"/>
        <v>1000000</v>
      </c>
      <c r="MJ1342" s="62">
        <f t="shared" si="3030"/>
        <v>2000000</v>
      </c>
      <c r="MK1342" s="62">
        <f t="shared" si="3030"/>
        <v>0</v>
      </c>
      <c r="ML1342" s="62">
        <f t="shared" si="3030"/>
        <v>0</v>
      </c>
      <c r="MM1342" s="62">
        <f t="shared" si="3030"/>
        <v>2000000</v>
      </c>
      <c r="MN1342" s="62">
        <f t="shared" si="3030"/>
        <v>3000000</v>
      </c>
      <c r="MU1342" s="62" t="s">
        <v>1940</v>
      </c>
      <c r="MV1342" s="62">
        <f>MV1336</f>
        <v>1000000</v>
      </c>
      <c r="MW1342" s="62">
        <f t="shared" si="3030"/>
        <v>0</v>
      </c>
      <c r="MX1342" s="62">
        <f t="shared" si="3030"/>
        <v>0</v>
      </c>
      <c r="MY1342" s="62">
        <f t="shared" si="3030"/>
        <v>1000000</v>
      </c>
      <c r="MZ1342" s="62">
        <f t="shared" si="3030"/>
        <v>2000000</v>
      </c>
      <c r="NA1342" s="62">
        <f t="shared" si="3030"/>
        <v>0</v>
      </c>
      <c r="NB1342" s="62">
        <f t="shared" si="3030"/>
        <v>0</v>
      </c>
      <c r="NC1342" s="62">
        <f t="shared" si="3030"/>
        <v>2000000</v>
      </c>
      <c r="ND1342" s="62">
        <f t="shared" si="3030"/>
        <v>3000000</v>
      </c>
      <c r="NK1342" s="62" t="s">
        <v>1940</v>
      </c>
      <c r="NL1342" s="62">
        <f>NL1336</f>
        <v>1000000</v>
      </c>
      <c r="NM1342" s="62">
        <f t="shared" si="3030"/>
        <v>0</v>
      </c>
      <c r="NN1342" s="62">
        <f t="shared" si="3030"/>
        <v>0</v>
      </c>
      <c r="NO1342" s="62">
        <f t="shared" si="3030"/>
        <v>1000000</v>
      </c>
      <c r="NP1342" s="62">
        <f t="shared" si="3030"/>
        <v>2000000</v>
      </c>
      <c r="NQ1342" s="62">
        <f t="shared" si="3030"/>
        <v>0</v>
      </c>
      <c r="NR1342" s="62">
        <f t="shared" si="3030"/>
        <v>0</v>
      </c>
      <c r="NS1342" s="62">
        <f t="shared" si="3030"/>
        <v>2000000</v>
      </c>
      <c r="NT1342" s="62">
        <f t="shared" si="3030"/>
        <v>3000000</v>
      </c>
      <c r="OA1342" s="62" t="s">
        <v>1940</v>
      </c>
      <c r="OB1342" s="62">
        <f>OB1336</f>
        <v>1000000</v>
      </c>
      <c r="OC1342" s="62">
        <f t="shared" ref="OC1342:QF1342" si="3031">OC1336</f>
        <v>0</v>
      </c>
      <c r="OD1342" s="62">
        <f t="shared" si="3031"/>
        <v>0</v>
      </c>
      <c r="OE1342" s="62">
        <f t="shared" si="3031"/>
        <v>1000000</v>
      </c>
      <c r="OF1342" s="62">
        <f t="shared" si="3031"/>
        <v>2000000</v>
      </c>
      <c r="OG1342" s="62">
        <f t="shared" si="3031"/>
        <v>0</v>
      </c>
      <c r="OH1342" s="62">
        <f t="shared" si="3031"/>
        <v>0</v>
      </c>
      <c r="OI1342" s="62">
        <f t="shared" si="3031"/>
        <v>2000000</v>
      </c>
      <c r="OJ1342" s="62">
        <f t="shared" si="3031"/>
        <v>3000000</v>
      </c>
      <c r="OQ1342" s="62" t="s">
        <v>1940</v>
      </c>
      <c r="OR1342" s="62">
        <f>OR1336</f>
        <v>1000000</v>
      </c>
      <c r="OS1342" s="62">
        <f t="shared" si="3031"/>
        <v>0</v>
      </c>
      <c r="OT1342" s="62">
        <f t="shared" si="3031"/>
        <v>0</v>
      </c>
      <c r="OU1342" s="62">
        <f t="shared" si="3031"/>
        <v>1000000</v>
      </c>
      <c r="OV1342" s="62">
        <f t="shared" si="3031"/>
        <v>2000000</v>
      </c>
      <c r="OW1342" s="62">
        <f t="shared" si="3031"/>
        <v>0</v>
      </c>
      <c r="OX1342" s="62">
        <f t="shared" si="3031"/>
        <v>0</v>
      </c>
      <c r="OY1342" s="62">
        <f t="shared" si="3031"/>
        <v>2000000</v>
      </c>
      <c r="OZ1342" s="62">
        <f t="shared" si="3031"/>
        <v>3000000</v>
      </c>
      <c r="PG1342" s="62" t="s">
        <v>1940</v>
      </c>
      <c r="PH1342" s="62">
        <f>PH1336</f>
        <v>1000000</v>
      </c>
      <c r="PI1342" s="62">
        <f t="shared" si="3031"/>
        <v>0</v>
      </c>
      <c r="PJ1342" s="62">
        <f t="shared" si="3031"/>
        <v>0</v>
      </c>
      <c r="PK1342" s="62">
        <f t="shared" si="3031"/>
        <v>1000000</v>
      </c>
      <c r="PL1342" s="62">
        <f t="shared" si="3031"/>
        <v>2000000</v>
      </c>
      <c r="PM1342" s="62">
        <f t="shared" si="3031"/>
        <v>0</v>
      </c>
      <c r="PN1342" s="62">
        <f t="shared" si="3031"/>
        <v>0</v>
      </c>
      <c r="PO1342" s="62">
        <f t="shared" si="3031"/>
        <v>2000000</v>
      </c>
      <c r="PP1342" s="62">
        <f t="shared" si="3031"/>
        <v>3000000</v>
      </c>
      <c r="PW1342" s="62" t="s">
        <v>1940</v>
      </c>
      <c r="PX1342" s="62">
        <f>PX1336</f>
        <v>1000000</v>
      </c>
      <c r="PY1342" s="62">
        <f t="shared" si="3031"/>
        <v>0</v>
      </c>
      <c r="PZ1342" s="62">
        <f t="shared" si="3031"/>
        <v>0</v>
      </c>
      <c r="QA1342" s="62">
        <f t="shared" si="3031"/>
        <v>1000000</v>
      </c>
      <c r="QB1342" s="62">
        <f t="shared" si="3031"/>
        <v>2000000</v>
      </c>
      <c r="QC1342" s="62">
        <f t="shared" si="3031"/>
        <v>0</v>
      </c>
      <c r="QD1342" s="62">
        <f t="shared" si="3031"/>
        <v>0</v>
      </c>
      <c r="QE1342" s="62">
        <f t="shared" si="3031"/>
        <v>2000000</v>
      </c>
      <c r="QF1342" s="62">
        <f t="shared" si="3031"/>
        <v>3000000</v>
      </c>
      <c r="QM1342" s="62" t="s">
        <v>1940</v>
      </c>
      <c r="QN1342" s="62">
        <f>QN1336</f>
        <v>1000000</v>
      </c>
      <c r="QO1342" s="62">
        <f t="shared" ref="QO1342:SR1342" si="3032">QO1336</f>
        <v>0</v>
      </c>
      <c r="QP1342" s="62">
        <f t="shared" si="3032"/>
        <v>0</v>
      </c>
      <c r="QQ1342" s="62">
        <f t="shared" si="3032"/>
        <v>1000000</v>
      </c>
      <c r="QR1342" s="62">
        <f t="shared" si="3032"/>
        <v>2000000</v>
      </c>
      <c r="QS1342" s="62">
        <f t="shared" si="3032"/>
        <v>0</v>
      </c>
      <c r="QT1342" s="62">
        <f t="shared" si="3032"/>
        <v>0</v>
      </c>
      <c r="QU1342" s="62">
        <f t="shared" si="3032"/>
        <v>2000000</v>
      </c>
      <c r="QV1342" s="62">
        <f t="shared" si="3032"/>
        <v>3000000</v>
      </c>
      <c r="RC1342" s="62" t="s">
        <v>1940</v>
      </c>
      <c r="RD1342" s="62">
        <f>RD1336</f>
        <v>1000000</v>
      </c>
      <c r="RE1342" s="62">
        <f t="shared" si="3032"/>
        <v>0</v>
      </c>
      <c r="RF1342" s="62">
        <f t="shared" si="3032"/>
        <v>0</v>
      </c>
      <c r="RG1342" s="62">
        <f t="shared" si="3032"/>
        <v>1000000</v>
      </c>
      <c r="RH1342" s="62">
        <f t="shared" si="3032"/>
        <v>2000000</v>
      </c>
      <c r="RI1342" s="62">
        <f t="shared" si="3032"/>
        <v>0</v>
      </c>
      <c r="RJ1342" s="62">
        <f t="shared" si="3032"/>
        <v>0</v>
      </c>
      <c r="RK1342" s="62">
        <f t="shared" si="3032"/>
        <v>2000000</v>
      </c>
      <c r="RL1342" s="62">
        <f t="shared" si="3032"/>
        <v>3000000</v>
      </c>
      <c r="RS1342" s="62" t="s">
        <v>1940</v>
      </c>
      <c r="RT1342" s="62">
        <f>RT1336</f>
        <v>1000000</v>
      </c>
      <c r="RU1342" s="62">
        <f t="shared" si="3032"/>
        <v>0</v>
      </c>
      <c r="RV1342" s="62">
        <f t="shared" si="3032"/>
        <v>0</v>
      </c>
      <c r="RW1342" s="62">
        <f t="shared" si="3032"/>
        <v>1000000</v>
      </c>
      <c r="RX1342" s="62">
        <f t="shared" si="3032"/>
        <v>2000000</v>
      </c>
      <c r="RY1342" s="62">
        <f t="shared" si="3032"/>
        <v>0</v>
      </c>
      <c r="RZ1342" s="62">
        <f t="shared" si="3032"/>
        <v>0</v>
      </c>
      <c r="SA1342" s="62">
        <f t="shared" si="3032"/>
        <v>2000000</v>
      </c>
      <c r="SB1342" s="62">
        <f t="shared" si="3032"/>
        <v>3000000</v>
      </c>
      <c r="SI1342" s="62" t="s">
        <v>1940</v>
      </c>
      <c r="SJ1342" s="62">
        <f>SJ1336</f>
        <v>1000000</v>
      </c>
      <c r="SK1342" s="62">
        <f t="shared" si="3032"/>
        <v>0</v>
      </c>
      <c r="SL1342" s="62">
        <f t="shared" si="3032"/>
        <v>0</v>
      </c>
      <c r="SM1342" s="62">
        <f t="shared" si="3032"/>
        <v>1000000</v>
      </c>
      <c r="SN1342" s="62">
        <f t="shared" si="3032"/>
        <v>2000000</v>
      </c>
      <c r="SO1342" s="62">
        <f t="shared" si="3032"/>
        <v>0</v>
      </c>
      <c r="SP1342" s="62">
        <f t="shared" si="3032"/>
        <v>0</v>
      </c>
      <c r="SQ1342" s="62">
        <f t="shared" si="3032"/>
        <v>2000000</v>
      </c>
      <c r="SR1342" s="62">
        <f t="shared" si="3032"/>
        <v>3000000</v>
      </c>
      <c r="SY1342" s="62" t="s">
        <v>1940</v>
      </c>
      <c r="SZ1342" s="62">
        <f>SZ1336</f>
        <v>1000000</v>
      </c>
      <c r="TA1342" s="62">
        <f t="shared" ref="TA1342:VD1342" si="3033">TA1336</f>
        <v>0</v>
      </c>
      <c r="TB1342" s="62">
        <f t="shared" si="3033"/>
        <v>0</v>
      </c>
      <c r="TC1342" s="62">
        <f t="shared" si="3033"/>
        <v>1000000</v>
      </c>
      <c r="TD1342" s="62">
        <f t="shared" si="3033"/>
        <v>2000000</v>
      </c>
      <c r="TE1342" s="62">
        <f t="shared" si="3033"/>
        <v>0</v>
      </c>
      <c r="TF1342" s="62">
        <f t="shared" si="3033"/>
        <v>0</v>
      </c>
      <c r="TG1342" s="62">
        <f t="shared" si="3033"/>
        <v>2000000</v>
      </c>
      <c r="TH1342" s="62">
        <f t="shared" si="3033"/>
        <v>3000000</v>
      </c>
      <c r="TO1342" s="62" t="s">
        <v>1940</v>
      </c>
      <c r="TP1342" s="62">
        <f>TP1336</f>
        <v>1000000</v>
      </c>
      <c r="TQ1342" s="62">
        <f t="shared" si="3033"/>
        <v>0</v>
      </c>
      <c r="TR1342" s="62">
        <f t="shared" si="3033"/>
        <v>0</v>
      </c>
      <c r="TS1342" s="62">
        <f t="shared" si="3033"/>
        <v>1000000</v>
      </c>
      <c r="TT1342" s="62">
        <f t="shared" si="3033"/>
        <v>2000000</v>
      </c>
      <c r="TU1342" s="62">
        <f t="shared" si="3033"/>
        <v>0</v>
      </c>
      <c r="TV1342" s="62">
        <f t="shared" si="3033"/>
        <v>0</v>
      </c>
      <c r="TW1342" s="62">
        <f t="shared" si="3033"/>
        <v>2000000</v>
      </c>
      <c r="TX1342" s="62">
        <f t="shared" si="3033"/>
        <v>3000000</v>
      </c>
      <c r="UE1342" s="62" t="s">
        <v>1940</v>
      </c>
      <c r="UF1342" s="62">
        <f>UF1336</f>
        <v>1000000</v>
      </c>
      <c r="UG1342" s="62">
        <f t="shared" si="3033"/>
        <v>0</v>
      </c>
      <c r="UH1342" s="62">
        <f t="shared" si="3033"/>
        <v>0</v>
      </c>
      <c r="UI1342" s="62">
        <f t="shared" si="3033"/>
        <v>1000000</v>
      </c>
      <c r="UJ1342" s="62">
        <f t="shared" si="3033"/>
        <v>2000000</v>
      </c>
      <c r="UK1342" s="62">
        <f t="shared" si="3033"/>
        <v>0</v>
      </c>
      <c r="UL1342" s="62">
        <f t="shared" si="3033"/>
        <v>0</v>
      </c>
      <c r="UM1342" s="62">
        <f t="shared" si="3033"/>
        <v>2000000</v>
      </c>
      <c r="UN1342" s="62">
        <f t="shared" si="3033"/>
        <v>3000000</v>
      </c>
      <c r="UU1342" s="62" t="s">
        <v>1940</v>
      </c>
      <c r="UV1342" s="62">
        <f>UV1336</f>
        <v>1000000</v>
      </c>
      <c r="UW1342" s="62">
        <f t="shared" si="3033"/>
        <v>0</v>
      </c>
      <c r="UX1342" s="62">
        <f t="shared" si="3033"/>
        <v>0</v>
      </c>
      <c r="UY1342" s="62">
        <f t="shared" si="3033"/>
        <v>1000000</v>
      </c>
      <c r="UZ1342" s="62">
        <f t="shared" si="3033"/>
        <v>2000000</v>
      </c>
      <c r="VA1342" s="62">
        <f t="shared" si="3033"/>
        <v>0</v>
      </c>
      <c r="VB1342" s="62">
        <f t="shared" si="3033"/>
        <v>0</v>
      </c>
      <c r="VC1342" s="62">
        <f t="shared" si="3033"/>
        <v>2000000</v>
      </c>
      <c r="VD1342" s="62">
        <f t="shared" si="3033"/>
        <v>3000000</v>
      </c>
      <c r="VK1342" s="62" t="s">
        <v>1940</v>
      </c>
      <c r="VL1342" s="62">
        <f>VL1336</f>
        <v>1000000</v>
      </c>
      <c r="VM1342" s="62">
        <f t="shared" ref="VM1342:XP1342" si="3034">VM1336</f>
        <v>0</v>
      </c>
      <c r="VN1342" s="62">
        <f t="shared" si="3034"/>
        <v>0</v>
      </c>
      <c r="VO1342" s="62">
        <f t="shared" si="3034"/>
        <v>1000000</v>
      </c>
      <c r="VP1342" s="62">
        <f t="shared" si="3034"/>
        <v>2000000</v>
      </c>
      <c r="VQ1342" s="62">
        <f t="shared" si="3034"/>
        <v>0</v>
      </c>
      <c r="VR1342" s="62">
        <f t="shared" si="3034"/>
        <v>0</v>
      </c>
      <c r="VS1342" s="62">
        <f t="shared" si="3034"/>
        <v>2000000</v>
      </c>
      <c r="VT1342" s="62">
        <f t="shared" si="3034"/>
        <v>3000000</v>
      </c>
      <c r="WA1342" s="62" t="s">
        <v>1940</v>
      </c>
      <c r="WB1342" s="62">
        <f>WB1336</f>
        <v>1000000</v>
      </c>
      <c r="WC1342" s="62">
        <f t="shared" si="3034"/>
        <v>0</v>
      </c>
      <c r="WD1342" s="62">
        <f t="shared" si="3034"/>
        <v>0</v>
      </c>
      <c r="WE1342" s="62">
        <f t="shared" si="3034"/>
        <v>1000000</v>
      </c>
      <c r="WF1342" s="62">
        <f t="shared" si="3034"/>
        <v>2000000</v>
      </c>
      <c r="WG1342" s="62">
        <f t="shared" si="3034"/>
        <v>0</v>
      </c>
      <c r="WH1342" s="62">
        <f t="shared" si="3034"/>
        <v>0</v>
      </c>
      <c r="WI1342" s="62">
        <f t="shared" si="3034"/>
        <v>2000000</v>
      </c>
      <c r="WJ1342" s="62">
        <f t="shared" si="3034"/>
        <v>3000000</v>
      </c>
      <c r="WQ1342" s="62" t="s">
        <v>1940</v>
      </c>
      <c r="WR1342" s="62">
        <f>WR1336</f>
        <v>1000000</v>
      </c>
      <c r="WS1342" s="62">
        <f t="shared" si="3034"/>
        <v>0</v>
      </c>
      <c r="WT1342" s="62">
        <f t="shared" si="3034"/>
        <v>0</v>
      </c>
      <c r="WU1342" s="62">
        <f t="shared" si="3034"/>
        <v>1000000</v>
      </c>
      <c r="WV1342" s="62">
        <f t="shared" si="3034"/>
        <v>2000000</v>
      </c>
      <c r="WW1342" s="62">
        <f t="shared" si="3034"/>
        <v>0</v>
      </c>
      <c r="WX1342" s="62">
        <f t="shared" si="3034"/>
        <v>0</v>
      </c>
      <c r="WY1342" s="62">
        <f t="shared" si="3034"/>
        <v>2000000</v>
      </c>
      <c r="WZ1342" s="62">
        <f t="shared" si="3034"/>
        <v>3000000</v>
      </c>
      <c r="XG1342" s="62" t="s">
        <v>1940</v>
      </c>
      <c r="XH1342" s="62">
        <f>XH1336</f>
        <v>1000000</v>
      </c>
      <c r="XI1342" s="62">
        <f t="shared" si="3034"/>
        <v>0</v>
      </c>
      <c r="XJ1342" s="62">
        <f t="shared" si="3034"/>
        <v>0</v>
      </c>
      <c r="XK1342" s="62">
        <f t="shared" si="3034"/>
        <v>1000000</v>
      </c>
      <c r="XL1342" s="62">
        <f t="shared" si="3034"/>
        <v>2000000</v>
      </c>
      <c r="XM1342" s="62">
        <f t="shared" si="3034"/>
        <v>0</v>
      </c>
      <c r="XN1342" s="62">
        <f t="shared" si="3034"/>
        <v>0</v>
      </c>
      <c r="XO1342" s="62">
        <f t="shared" si="3034"/>
        <v>2000000</v>
      </c>
      <c r="XP1342" s="62">
        <f t="shared" si="3034"/>
        <v>3000000</v>
      </c>
      <c r="XW1342" s="62" t="s">
        <v>1940</v>
      </c>
      <c r="XX1342" s="62">
        <f>XX1336</f>
        <v>1000000</v>
      </c>
      <c r="XY1342" s="62">
        <f t="shared" ref="XY1342:AAB1342" si="3035">XY1336</f>
        <v>0</v>
      </c>
      <c r="XZ1342" s="62">
        <f t="shared" si="3035"/>
        <v>0</v>
      </c>
      <c r="YA1342" s="62">
        <f t="shared" si="3035"/>
        <v>1000000</v>
      </c>
      <c r="YB1342" s="62">
        <f t="shared" si="3035"/>
        <v>2000000</v>
      </c>
      <c r="YC1342" s="62">
        <f t="shared" si="3035"/>
        <v>0</v>
      </c>
      <c r="YD1342" s="62">
        <f t="shared" si="3035"/>
        <v>0</v>
      </c>
      <c r="YE1342" s="62">
        <f t="shared" si="3035"/>
        <v>2000000</v>
      </c>
      <c r="YF1342" s="62">
        <f t="shared" si="3035"/>
        <v>3000000</v>
      </c>
      <c r="YM1342" s="62" t="s">
        <v>1940</v>
      </c>
      <c r="YN1342" s="62">
        <f>YN1336</f>
        <v>1000000</v>
      </c>
      <c r="YO1342" s="62">
        <f t="shared" si="3035"/>
        <v>0</v>
      </c>
      <c r="YP1342" s="62">
        <f t="shared" si="3035"/>
        <v>0</v>
      </c>
      <c r="YQ1342" s="62">
        <f t="shared" si="3035"/>
        <v>1000000</v>
      </c>
      <c r="YR1342" s="62">
        <f t="shared" si="3035"/>
        <v>2000000</v>
      </c>
      <c r="YS1342" s="62">
        <f t="shared" si="3035"/>
        <v>0</v>
      </c>
      <c r="YT1342" s="62">
        <f t="shared" si="3035"/>
        <v>0</v>
      </c>
      <c r="YU1342" s="62">
        <f t="shared" si="3035"/>
        <v>2000000</v>
      </c>
      <c r="YV1342" s="62">
        <f t="shared" si="3035"/>
        <v>3000000</v>
      </c>
      <c r="ZC1342" s="62" t="s">
        <v>1940</v>
      </c>
      <c r="ZD1342" s="62">
        <f>ZD1336</f>
        <v>1000000</v>
      </c>
      <c r="ZE1342" s="62">
        <f t="shared" si="3035"/>
        <v>0</v>
      </c>
      <c r="ZF1342" s="62">
        <f t="shared" si="3035"/>
        <v>0</v>
      </c>
      <c r="ZG1342" s="62">
        <f t="shared" si="3035"/>
        <v>1000000</v>
      </c>
      <c r="ZH1342" s="62">
        <f t="shared" si="3035"/>
        <v>2000000</v>
      </c>
      <c r="ZI1342" s="62">
        <f t="shared" si="3035"/>
        <v>0</v>
      </c>
      <c r="ZJ1342" s="62">
        <f t="shared" si="3035"/>
        <v>0</v>
      </c>
      <c r="ZK1342" s="62">
        <f t="shared" si="3035"/>
        <v>2000000</v>
      </c>
      <c r="ZL1342" s="62">
        <f t="shared" si="3035"/>
        <v>3000000</v>
      </c>
      <c r="ZS1342" s="62" t="s">
        <v>1940</v>
      </c>
      <c r="ZT1342" s="62">
        <f>ZT1336</f>
        <v>1000000</v>
      </c>
      <c r="ZU1342" s="62">
        <f t="shared" si="3035"/>
        <v>0</v>
      </c>
      <c r="ZV1342" s="62">
        <f t="shared" si="3035"/>
        <v>0</v>
      </c>
      <c r="ZW1342" s="62">
        <f t="shared" si="3035"/>
        <v>1000000</v>
      </c>
      <c r="ZX1342" s="62">
        <f t="shared" si="3035"/>
        <v>2000000</v>
      </c>
      <c r="ZY1342" s="62">
        <f t="shared" si="3035"/>
        <v>0</v>
      </c>
      <c r="ZZ1342" s="62">
        <f t="shared" si="3035"/>
        <v>0</v>
      </c>
      <c r="AAA1342" s="62">
        <f t="shared" si="3035"/>
        <v>2000000</v>
      </c>
      <c r="AAB1342" s="62">
        <f t="shared" si="3035"/>
        <v>3000000</v>
      </c>
      <c r="AAI1342" s="62" t="s">
        <v>1940</v>
      </c>
      <c r="AAJ1342" s="62">
        <f>AAJ1336</f>
        <v>1000000</v>
      </c>
      <c r="AAK1342" s="62">
        <f t="shared" ref="AAK1342:ACN1342" si="3036">AAK1336</f>
        <v>0</v>
      </c>
      <c r="AAL1342" s="62">
        <f t="shared" si="3036"/>
        <v>0</v>
      </c>
      <c r="AAM1342" s="62">
        <f t="shared" si="3036"/>
        <v>1000000</v>
      </c>
      <c r="AAN1342" s="62">
        <f t="shared" si="3036"/>
        <v>2000000</v>
      </c>
      <c r="AAO1342" s="62">
        <f t="shared" si="3036"/>
        <v>0</v>
      </c>
      <c r="AAP1342" s="62">
        <f t="shared" si="3036"/>
        <v>0</v>
      </c>
      <c r="AAQ1342" s="62">
        <f t="shared" si="3036"/>
        <v>2000000</v>
      </c>
      <c r="AAR1342" s="62">
        <f t="shared" si="3036"/>
        <v>3000000</v>
      </c>
      <c r="AAY1342" s="62" t="s">
        <v>1940</v>
      </c>
      <c r="AAZ1342" s="62">
        <f>AAZ1336</f>
        <v>1000000</v>
      </c>
      <c r="ABA1342" s="62">
        <f t="shared" si="3036"/>
        <v>0</v>
      </c>
      <c r="ABB1342" s="62">
        <f t="shared" si="3036"/>
        <v>0</v>
      </c>
      <c r="ABC1342" s="62">
        <f t="shared" si="3036"/>
        <v>1000000</v>
      </c>
      <c r="ABD1342" s="62">
        <f t="shared" si="3036"/>
        <v>2000000</v>
      </c>
      <c r="ABE1342" s="62">
        <f t="shared" si="3036"/>
        <v>0</v>
      </c>
      <c r="ABF1342" s="62">
        <f t="shared" si="3036"/>
        <v>0</v>
      </c>
      <c r="ABG1342" s="62">
        <f t="shared" si="3036"/>
        <v>2000000</v>
      </c>
      <c r="ABH1342" s="62">
        <f t="shared" si="3036"/>
        <v>3000000</v>
      </c>
      <c r="ABO1342" s="62" t="s">
        <v>1940</v>
      </c>
      <c r="ABP1342" s="62">
        <f>ABP1336</f>
        <v>1000000</v>
      </c>
      <c r="ABQ1342" s="62">
        <f t="shared" si="3036"/>
        <v>0</v>
      </c>
      <c r="ABR1342" s="62">
        <f t="shared" si="3036"/>
        <v>0</v>
      </c>
      <c r="ABS1342" s="62">
        <f t="shared" si="3036"/>
        <v>1000000</v>
      </c>
      <c r="ABT1342" s="62">
        <f t="shared" si="3036"/>
        <v>2000000</v>
      </c>
      <c r="ABU1342" s="62">
        <f t="shared" si="3036"/>
        <v>0</v>
      </c>
      <c r="ABV1342" s="62">
        <f t="shared" si="3036"/>
        <v>0</v>
      </c>
      <c r="ABW1342" s="62">
        <f t="shared" si="3036"/>
        <v>2000000</v>
      </c>
      <c r="ABX1342" s="62">
        <f t="shared" si="3036"/>
        <v>3000000</v>
      </c>
      <c r="ACE1342" s="62" t="s">
        <v>1940</v>
      </c>
      <c r="ACF1342" s="62">
        <f>ACF1336</f>
        <v>1000000</v>
      </c>
      <c r="ACG1342" s="62">
        <f t="shared" si="3036"/>
        <v>0</v>
      </c>
      <c r="ACH1342" s="62">
        <f t="shared" si="3036"/>
        <v>0</v>
      </c>
      <c r="ACI1342" s="62">
        <f t="shared" si="3036"/>
        <v>1000000</v>
      </c>
      <c r="ACJ1342" s="62">
        <f t="shared" si="3036"/>
        <v>2000000</v>
      </c>
      <c r="ACK1342" s="62">
        <f t="shared" si="3036"/>
        <v>0</v>
      </c>
      <c r="ACL1342" s="62">
        <f t="shared" si="3036"/>
        <v>0</v>
      </c>
      <c r="ACM1342" s="62">
        <f t="shared" si="3036"/>
        <v>2000000</v>
      </c>
      <c r="ACN1342" s="62">
        <f t="shared" si="3036"/>
        <v>3000000</v>
      </c>
      <c r="ACU1342" s="62" t="s">
        <v>1940</v>
      </c>
      <c r="ACV1342" s="62">
        <f>ACV1336</f>
        <v>1000000</v>
      </c>
      <c r="ACW1342" s="62">
        <f t="shared" ref="ACW1342:AEZ1342" si="3037">ACW1336</f>
        <v>0</v>
      </c>
      <c r="ACX1342" s="62">
        <f t="shared" si="3037"/>
        <v>0</v>
      </c>
      <c r="ACY1342" s="62">
        <f t="shared" si="3037"/>
        <v>1000000</v>
      </c>
      <c r="ACZ1342" s="62">
        <f t="shared" si="3037"/>
        <v>2000000</v>
      </c>
      <c r="ADA1342" s="62">
        <f t="shared" si="3037"/>
        <v>0</v>
      </c>
      <c r="ADB1342" s="62">
        <f t="shared" si="3037"/>
        <v>0</v>
      </c>
      <c r="ADC1342" s="62">
        <f t="shared" si="3037"/>
        <v>2000000</v>
      </c>
      <c r="ADD1342" s="62">
        <f t="shared" si="3037"/>
        <v>3000000</v>
      </c>
      <c r="ADK1342" s="62" t="s">
        <v>1940</v>
      </c>
      <c r="ADL1342" s="62">
        <f>ADL1336</f>
        <v>1000000</v>
      </c>
      <c r="ADM1342" s="62">
        <f t="shared" si="3037"/>
        <v>0</v>
      </c>
      <c r="ADN1342" s="62">
        <f t="shared" si="3037"/>
        <v>0</v>
      </c>
      <c r="ADO1342" s="62">
        <f t="shared" si="3037"/>
        <v>1000000</v>
      </c>
      <c r="ADP1342" s="62">
        <f t="shared" si="3037"/>
        <v>2000000</v>
      </c>
      <c r="ADQ1342" s="62">
        <f t="shared" si="3037"/>
        <v>0</v>
      </c>
      <c r="ADR1342" s="62">
        <f t="shared" si="3037"/>
        <v>0</v>
      </c>
      <c r="ADS1342" s="62">
        <f t="shared" si="3037"/>
        <v>2000000</v>
      </c>
      <c r="ADT1342" s="62">
        <f t="shared" si="3037"/>
        <v>3000000</v>
      </c>
      <c r="AEA1342" s="62" t="s">
        <v>1940</v>
      </c>
      <c r="AEB1342" s="62">
        <f>AEB1336</f>
        <v>1000000</v>
      </c>
      <c r="AEC1342" s="62">
        <f t="shared" si="3037"/>
        <v>0</v>
      </c>
      <c r="AED1342" s="62">
        <f t="shared" si="3037"/>
        <v>0</v>
      </c>
      <c r="AEE1342" s="62">
        <f t="shared" si="3037"/>
        <v>1000000</v>
      </c>
      <c r="AEF1342" s="62">
        <f t="shared" si="3037"/>
        <v>2000000</v>
      </c>
      <c r="AEG1342" s="62">
        <f t="shared" si="3037"/>
        <v>0</v>
      </c>
      <c r="AEH1342" s="62">
        <f t="shared" si="3037"/>
        <v>0</v>
      </c>
      <c r="AEI1342" s="62">
        <f t="shared" si="3037"/>
        <v>2000000</v>
      </c>
      <c r="AEJ1342" s="62">
        <f t="shared" si="3037"/>
        <v>3000000</v>
      </c>
      <c r="AEQ1342" s="62" t="s">
        <v>1940</v>
      </c>
      <c r="AER1342" s="62">
        <f>AER1336</f>
        <v>1000000</v>
      </c>
      <c r="AES1342" s="62">
        <f t="shared" si="3037"/>
        <v>0</v>
      </c>
      <c r="AET1342" s="62">
        <f t="shared" si="3037"/>
        <v>0</v>
      </c>
      <c r="AEU1342" s="62">
        <f t="shared" si="3037"/>
        <v>1000000</v>
      </c>
      <c r="AEV1342" s="62">
        <f t="shared" si="3037"/>
        <v>2000000</v>
      </c>
      <c r="AEW1342" s="62">
        <f t="shared" si="3037"/>
        <v>0</v>
      </c>
      <c r="AEX1342" s="62">
        <f t="shared" si="3037"/>
        <v>0</v>
      </c>
      <c r="AEY1342" s="62">
        <f t="shared" si="3037"/>
        <v>2000000</v>
      </c>
      <c r="AEZ1342" s="62">
        <f t="shared" si="3037"/>
        <v>3000000</v>
      </c>
      <c r="AFG1342" s="62" t="s">
        <v>1940</v>
      </c>
      <c r="AFH1342" s="62">
        <f>AFH1336</f>
        <v>1000000</v>
      </c>
      <c r="AFI1342" s="62">
        <f t="shared" ref="AFI1342:AHL1342" si="3038">AFI1336</f>
        <v>0</v>
      </c>
      <c r="AFJ1342" s="62">
        <f t="shared" si="3038"/>
        <v>0</v>
      </c>
      <c r="AFK1342" s="62">
        <f t="shared" si="3038"/>
        <v>1000000</v>
      </c>
      <c r="AFL1342" s="62">
        <f t="shared" si="3038"/>
        <v>2000000</v>
      </c>
      <c r="AFM1342" s="62">
        <f t="shared" si="3038"/>
        <v>0</v>
      </c>
      <c r="AFN1342" s="62">
        <f t="shared" si="3038"/>
        <v>0</v>
      </c>
      <c r="AFO1342" s="62">
        <f t="shared" si="3038"/>
        <v>2000000</v>
      </c>
      <c r="AFP1342" s="62">
        <f t="shared" si="3038"/>
        <v>3000000</v>
      </c>
      <c r="AFW1342" s="62" t="s">
        <v>1940</v>
      </c>
      <c r="AFX1342" s="62">
        <f>AFX1336</f>
        <v>1000000</v>
      </c>
      <c r="AFY1342" s="62">
        <f t="shared" si="3038"/>
        <v>0</v>
      </c>
      <c r="AFZ1342" s="62">
        <f t="shared" si="3038"/>
        <v>0</v>
      </c>
      <c r="AGA1342" s="62">
        <f t="shared" si="3038"/>
        <v>1000000</v>
      </c>
      <c r="AGB1342" s="62">
        <f t="shared" si="3038"/>
        <v>2000000</v>
      </c>
      <c r="AGC1342" s="62">
        <f t="shared" si="3038"/>
        <v>0</v>
      </c>
      <c r="AGD1342" s="62">
        <f t="shared" si="3038"/>
        <v>0</v>
      </c>
      <c r="AGE1342" s="62">
        <f t="shared" si="3038"/>
        <v>2000000</v>
      </c>
      <c r="AGF1342" s="62">
        <f t="shared" si="3038"/>
        <v>3000000</v>
      </c>
      <c r="AGM1342" s="62" t="s">
        <v>1940</v>
      </c>
      <c r="AGN1342" s="62">
        <f>AGN1336</f>
        <v>1000000</v>
      </c>
      <c r="AGO1342" s="62">
        <f t="shared" si="3038"/>
        <v>0</v>
      </c>
      <c r="AGP1342" s="62">
        <f t="shared" si="3038"/>
        <v>0</v>
      </c>
      <c r="AGQ1342" s="62">
        <f t="shared" si="3038"/>
        <v>1000000</v>
      </c>
      <c r="AGR1342" s="62">
        <f t="shared" si="3038"/>
        <v>2000000</v>
      </c>
      <c r="AGS1342" s="62">
        <f t="shared" si="3038"/>
        <v>0</v>
      </c>
      <c r="AGT1342" s="62">
        <f t="shared" si="3038"/>
        <v>0</v>
      </c>
      <c r="AGU1342" s="62">
        <f t="shared" si="3038"/>
        <v>2000000</v>
      </c>
      <c r="AGV1342" s="62">
        <f t="shared" si="3038"/>
        <v>3000000</v>
      </c>
      <c r="AHC1342" s="62" t="s">
        <v>1940</v>
      </c>
      <c r="AHD1342" s="62">
        <f>AHD1336</f>
        <v>1000000</v>
      </c>
      <c r="AHE1342" s="62">
        <f t="shared" si="3038"/>
        <v>0</v>
      </c>
      <c r="AHF1342" s="62">
        <f t="shared" si="3038"/>
        <v>0</v>
      </c>
      <c r="AHG1342" s="62">
        <f t="shared" si="3038"/>
        <v>1000000</v>
      </c>
      <c r="AHH1342" s="62">
        <f t="shared" si="3038"/>
        <v>2000000</v>
      </c>
      <c r="AHI1342" s="62">
        <f t="shared" si="3038"/>
        <v>0</v>
      </c>
      <c r="AHJ1342" s="62">
        <f t="shared" si="3038"/>
        <v>0</v>
      </c>
      <c r="AHK1342" s="62">
        <f t="shared" si="3038"/>
        <v>2000000</v>
      </c>
      <c r="AHL1342" s="62">
        <f t="shared" si="3038"/>
        <v>3000000</v>
      </c>
      <c r="AHS1342" s="62" t="s">
        <v>1940</v>
      </c>
      <c r="AHT1342" s="62">
        <f>AHT1336</f>
        <v>1000000</v>
      </c>
      <c r="AHU1342" s="62">
        <f t="shared" ref="AHU1342:AJX1342" si="3039">AHU1336</f>
        <v>0</v>
      </c>
      <c r="AHV1342" s="62">
        <f t="shared" si="3039"/>
        <v>0</v>
      </c>
      <c r="AHW1342" s="62">
        <f t="shared" si="3039"/>
        <v>1000000</v>
      </c>
      <c r="AHX1342" s="62">
        <f t="shared" si="3039"/>
        <v>2000000</v>
      </c>
      <c r="AHY1342" s="62">
        <f t="shared" si="3039"/>
        <v>0</v>
      </c>
      <c r="AHZ1342" s="62">
        <f t="shared" si="3039"/>
        <v>0</v>
      </c>
      <c r="AIA1342" s="62">
        <f t="shared" si="3039"/>
        <v>2000000</v>
      </c>
      <c r="AIB1342" s="62">
        <f t="shared" si="3039"/>
        <v>3000000</v>
      </c>
      <c r="AII1342" s="62" t="s">
        <v>1940</v>
      </c>
      <c r="AIJ1342" s="62">
        <f>AIJ1336</f>
        <v>1000000</v>
      </c>
      <c r="AIK1342" s="62">
        <f t="shared" si="3039"/>
        <v>0</v>
      </c>
      <c r="AIL1342" s="62">
        <f t="shared" si="3039"/>
        <v>0</v>
      </c>
      <c r="AIM1342" s="62">
        <f t="shared" si="3039"/>
        <v>1000000</v>
      </c>
      <c r="AIN1342" s="62">
        <f t="shared" si="3039"/>
        <v>2000000</v>
      </c>
      <c r="AIO1342" s="62">
        <f t="shared" si="3039"/>
        <v>0</v>
      </c>
      <c r="AIP1342" s="62">
        <f t="shared" si="3039"/>
        <v>0</v>
      </c>
      <c r="AIQ1342" s="62">
        <f t="shared" si="3039"/>
        <v>2000000</v>
      </c>
      <c r="AIR1342" s="62">
        <f t="shared" si="3039"/>
        <v>3000000</v>
      </c>
      <c r="AIY1342" s="62" t="s">
        <v>1940</v>
      </c>
      <c r="AIZ1342" s="62">
        <f>AIZ1336</f>
        <v>1000000</v>
      </c>
      <c r="AJA1342" s="62">
        <f t="shared" si="3039"/>
        <v>0</v>
      </c>
      <c r="AJB1342" s="62">
        <f t="shared" si="3039"/>
        <v>0</v>
      </c>
      <c r="AJC1342" s="62">
        <f t="shared" si="3039"/>
        <v>1000000</v>
      </c>
      <c r="AJD1342" s="62">
        <f t="shared" si="3039"/>
        <v>2000000</v>
      </c>
      <c r="AJE1342" s="62">
        <f t="shared" si="3039"/>
        <v>0</v>
      </c>
      <c r="AJF1342" s="62">
        <f t="shared" si="3039"/>
        <v>0</v>
      </c>
      <c r="AJG1342" s="62">
        <f t="shared" si="3039"/>
        <v>2000000</v>
      </c>
      <c r="AJH1342" s="62">
        <f t="shared" si="3039"/>
        <v>3000000</v>
      </c>
      <c r="AJO1342" s="62" t="s">
        <v>1940</v>
      </c>
      <c r="AJP1342" s="62">
        <f>AJP1336</f>
        <v>1000000</v>
      </c>
      <c r="AJQ1342" s="62">
        <f t="shared" si="3039"/>
        <v>0</v>
      </c>
      <c r="AJR1342" s="62">
        <f t="shared" si="3039"/>
        <v>0</v>
      </c>
      <c r="AJS1342" s="62">
        <f t="shared" si="3039"/>
        <v>1000000</v>
      </c>
      <c r="AJT1342" s="62">
        <f t="shared" si="3039"/>
        <v>2000000</v>
      </c>
      <c r="AJU1342" s="62">
        <f t="shared" si="3039"/>
        <v>0</v>
      </c>
      <c r="AJV1342" s="62">
        <f t="shared" si="3039"/>
        <v>0</v>
      </c>
      <c r="AJW1342" s="62">
        <f t="shared" si="3039"/>
        <v>2000000</v>
      </c>
      <c r="AJX1342" s="62">
        <f t="shared" si="3039"/>
        <v>3000000</v>
      </c>
      <c r="AKE1342" s="62" t="s">
        <v>1940</v>
      </c>
      <c r="AKF1342" s="62">
        <f>AKF1336</f>
        <v>1000000</v>
      </c>
      <c r="AKG1342" s="62">
        <f t="shared" ref="AKG1342:AMJ1342" si="3040">AKG1336</f>
        <v>0</v>
      </c>
      <c r="AKH1342" s="62">
        <f t="shared" si="3040"/>
        <v>0</v>
      </c>
      <c r="AKI1342" s="62">
        <f t="shared" si="3040"/>
        <v>1000000</v>
      </c>
      <c r="AKJ1342" s="62">
        <f t="shared" si="3040"/>
        <v>2000000</v>
      </c>
      <c r="AKK1342" s="62">
        <f t="shared" si="3040"/>
        <v>0</v>
      </c>
      <c r="AKL1342" s="62">
        <f t="shared" si="3040"/>
        <v>0</v>
      </c>
      <c r="AKM1342" s="62">
        <f t="shared" si="3040"/>
        <v>2000000</v>
      </c>
      <c r="AKN1342" s="62">
        <f t="shared" si="3040"/>
        <v>3000000</v>
      </c>
      <c r="AKU1342" s="62" t="s">
        <v>1940</v>
      </c>
      <c r="AKV1342" s="62">
        <f>AKV1336</f>
        <v>1000000</v>
      </c>
      <c r="AKW1342" s="62">
        <f t="shared" si="3040"/>
        <v>0</v>
      </c>
      <c r="AKX1342" s="62">
        <f t="shared" si="3040"/>
        <v>0</v>
      </c>
      <c r="AKY1342" s="62">
        <f t="shared" si="3040"/>
        <v>1000000</v>
      </c>
      <c r="AKZ1342" s="62">
        <f t="shared" si="3040"/>
        <v>2000000</v>
      </c>
      <c r="ALA1342" s="62">
        <f t="shared" si="3040"/>
        <v>0</v>
      </c>
      <c r="ALB1342" s="62">
        <f t="shared" si="3040"/>
        <v>0</v>
      </c>
      <c r="ALC1342" s="62">
        <f t="shared" si="3040"/>
        <v>2000000</v>
      </c>
      <c r="ALD1342" s="62">
        <f t="shared" si="3040"/>
        <v>3000000</v>
      </c>
      <c r="ALK1342" s="62" t="s">
        <v>1940</v>
      </c>
      <c r="ALL1342" s="62">
        <f>ALL1336</f>
        <v>1000000</v>
      </c>
      <c r="ALM1342" s="62">
        <f t="shared" si="3040"/>
        <v>0</v>
      </c>
      <c r="ALN1342" s="62">
        <f t="shared" si="3040"/>
        <v>0</v>
      </c>
      <c r="ALO1342" s="62">
        <f t="shared" si="3040"/>
        <v>1000000</v>
      </c>
      <c r="ALP1342" s="62">
        <f t="shared" si="3040"/>
        <v>2000000</v>
      </c>
      <c r="ALQ1342" s="62">
        <f t="shared" si="3040"/>
        <v>0</v>
      </c>
      <c r="ALR1342" s="62">
        <f t="shared" si="3040"/>
        <v>0</v>
      </c>
      <c r="ALS1342" s="62">
        <f t="shared" si="3040"/>
        <v>2000000</v>
      </c>
      <c r="ALT1342" s="62">
        <f t="shared" si="3040"/>
        <v>3000000</v>
      </c>
      <c r="AMA1342" s="62" t="s">
        <v>1940</v>
      </c>
      <c r="AMB1342" s="62">
        <f>AMB1336</f>
        <v>1000000</v>
      </c>
      <c r="AMC1342" s="62">
        <f t="shared" si="3040"/>
        <v>0</v>
      </c>
      <c r="AMD1342" s="62">
        <f t="shared" si="3040"/>
        <v>0</v>
      </c>
      <c r="AME1342" s="62">
        <f t="shared" si="3040"/>
        <v>1000000</v>
      </c>
      <c r="AMF1342" s="62">
        <f t="shared" si="3040"/>
        <v>2000000</v>
      </c>
      <c r="AMG1342" s="62">
        <f t="shared" si="3040"/>
        <v>0</v>
      </c>
      <c r="AMH1342" s="62">
        <f t="shared" si="3040"/>
        <v>0</v>
      </c>
      <c r="AMI1342" s="62">
        <f t="shared" si="3040"/>
        <v>2000000</v>
      </c>
      <c r="AMJ1342" s="62">
        <f t="shared" si="3040"/>
        <v>3000000</v>
      </c>
      <c r="AMQ1342" s="62" t="s">
        <v>1940</v>
      </c>
      <c r="AMR1342" s="62">
        <f>AMR1336</f>
        <v>1000000</v>
      </c>
      <c r="AMS1342" s="62">
        <f t="shared" ref="AMS1342:AOV1342" si="3041">AMS1336</f>
        <v>0</v>
      </c>
      <c r="AMT1342" s="62">
        <f t="shared" si="3041"/>
        <v>0</v>
      </c>
      <c r="AMU1342" s="62">
        <f t="shared" si="3041"/>
        <v>1000000</v>
      </c>
      <c r="AMV1342" s="62">
        <f t="shared" si="3041"/>
        <v>2000000</v>
      </c>
      <c r="AMW1342" s="62">
        <f t="shared" si="3041"/>
        <v>0</v>
      </c>
      <c r="AMX1342" s="62">
        <f t="shared" si="3041"/>
        <v>0</v>
      </c>
      <c r="AMY1342" s="62">
        <f t="shared" si="3041"/>
        <v>2000000</v>
      </c>
      <c r="AMZ1342" s="62">
        <f t="shared" si="3041"/>
        <v>3000000</v>
      </c>
      <c r="ANG1342" s="62" t="s">
        <v>1940</v>
      </c>
      <c r="ANH1342" s="62">
        <f>ANH1336</f>
        <v>1000000</v>
      </c>
      <c r="ANI1342" s="62">
        <f t="shared" si="3041"/>
        <v>0</v>
      </c>
      <c r="ANJ1342" s="62">
        <f t="shared" si="3041"/>
        <v>0</v>
      </c>
      <c r="ANK1342" s="62">
        <f t="shared" si="3041"/>
        <v>1000000</v>
      </c>
      <c r="ANL1342" s="62">
        <f t="shared" si="3041"/>
        <v>2000000</v>
      </c>
      <c r="ANM1342" s="62">
        <f t="shared" si="3041"/>
        <v>0</v>
      </c>
      <c r="ANN1342" s="62">
        <f t="shared" si="3041"/>
        <v>0</v>
      </c>
      <c r="ANO1342" s="62">
        <f t="shared" si="3041"/>
        <v>2000000</v>
      </c>
      <c r="ANP1342" s="62">
        <f t="shared" si="3041"/>
        <v>3000000</v>
      </c>
      <c r="ANW1342" s="62" t="s">
        <v>1940</v>
      </c>
      <c r="ANX1342" s="62">
        <f>ANX1336</f>
        <v>1000000</v>
      </c>
      <c r="ANY1342" s="62">
        <f t="shared" si="3041"/>
        <v>0</v>
      </c>
      <c r="ANZ1342" s="62">
        <f t="shared" si="3041"/>
        <v>0</v>
      </c>
      <c r="AOA1342" s="62">
        <f t="shared" si="3041"/>
        <v>1000000</v>
      </c>
      <c r="AOB1342" s="62">
        <f t="shared" si="3041"/>
        <v>2000000</v>
      </c>
      <c r="AOC1342" s="62">
        <f t="shared" si="3041"/>
        <v>0</v>
      </c>
      <c r="AOD1342" s="62">
        <f t="shared" si="3041"/>
        <v>0</v>
      </c>
      <c r="AOE1342" s="62">
        <f t="shared" si="3041"/>
        <v>2000000</v>
      </c>
      <c r="AOF1342" s="62">
        <f t="shared" si="3041"/>
        <v>3000000</v>
      </c>
      <c r="AOM1342" s="62" t="s">
        <v>1940</v>
      </c>
      <c r="AON1342" s="62">
        <f>AON1336</f>
        <v>1000000</v>
      </c>
      <c r="AOO1342" s="62">
        <f t="shared" si="3041"/>
        <v>0</v>
      </c>
      <c r="AOP1342" s="62">
        <f t="shared" si="3041"/>
        <v>0</v>
      </c>
      <c r="AOQ1342" s="62">
        <f t="shared" si="3041"/>
        <v>1000000</v>
      </c>
      <c r="AOR1342" s="62">
        <f t="shared" si="3041"/>
        <v>2000000</v>
      </c>
      <c r="AOS1342" s="62">
        <f t="shared" si="3041"/>
        <v>0</v>
      </c>
      <c r="AOT1342" s="62">
        <f t="shared" si="3041"/>
        <v>0</v>
      </c>
      <c r="AOU1342" s="62">
        <f t="shared" si="3041"/>
        <v>2000000</v>
      </c>
      <c r="AOV1342" s="62">
        <f t="shared" si="3041"/>
        <v>3000000</v>
      </c>
      <c r="APC1342" s="62" t="s">
        <v>1940</v>
      </c>
      <c r="APD1342" s="62">
        <f>APD1336</f>
        <v>1000000</v>
      </c>
      <c r="APE1342" s="62">
        <f t="shared" ref="APE1342:ARH1342" si="3042">APE1336</f>
        <v>0</v>
      </c>
      <c r="APF1342" s="62">
        <f t="shared" si="3042"/>
        <v>0</v>
      </c>
      <c r="APG1342" s="62">
        <f t="shared" si="3042"/>
        <v>1000000</v>
      </c>
      <c r="APH1342" s="62">
        <f t="shared" si="3042"/>
        <v>2000000</v>
      </c>
      <c r="API1342" s="62">
        <f t="shared" si="3042"/>
        <v>0</v>
      </c>
      <c r="APJ1342" s="62">
        <f t="shared" si="3042"/>
        <v>0</v>
      </c>
      <c r="APK1342" s="62">
        <f t="shared" si="3042"/>
        <v>2000000</v>
      </c>
      <c r="APL1342" s="62">
        <f t="shared" si="3042"/>
        <v>3000000</v>
      </c>
      <c r="APS1342" s="62" t="s">
        <v>1940</v>
      </c>
      <c r="APT1342" s="62">
        <f>APT1336</f>
        <v>1000000</v>
      </c>
      <c r="APU1342" s="62">
        <f t="shared" si="3042"/>
        <v>0</v>
      </c>
      <c r="APV1342" s="62">
        <f t="shared" si="3042"/>
        <v>0</v>
      </c>
      <c r="APW1342" s="62">
        <f t="shared" si="3042"/>
        <v>1000000</v>
      </c>
      <c r="APX1342" s="62">
        <f t="shared" si="3042"/>
        <v>2000000</v>
      </c>
      <c r="APY1342" s="62">
        <f t="shared" si="3042"/>
        <v>0</v>
      </c>
      <c r="APZ1342" s="62">
        <f t="shared" si="3042"/>
        <v>0</v>
      </c>
      <c r="AQA1342" s="62">
        <f t="shared" si="3042"/>
        <v>2000000</v>
      </c>
      <c r="AQB1342" s="62">
        <f t="shared" si="3042"/>
        <v>3000000</v>
      </c>
      <c r="AQI1342" s="62" t="s">
        <v>1940</v>
      </c>
      <c r="AQJ1342" s="62">
        <f>AQJ1336</f>
        <v>1000000</v>
      </c>
      <c r="AQK1342" s="62">
        <f t="shared" si="3042"/>
        <v>0</v>
      </c>
      <c r="AQL1342" s="62">
        <f t="shared" si="3042"/>
        <v>0</v>
      </c>
      <c r="AQM1342" s="62">
        <f t="shared" si="3042"/>
        <v>1000000</v>
      </c>
      <c r="AQN1342" s="62">
        <f t="shared" si="3042"/>
        <v>2000000</v>
      </c>
      <c r="AQO1342" s="62">
        <f t="shared" si="3042"/>
        <v>0</v>
      </c>
      <c r="AQP1342" s="62">
        <f t="shared" si="3042"/>
        <v>0</v>
      </c>
      <c r="AQQ1342" s="62">
        <f t="shared" si="3042"/>
        <v>2000000</v>
      </c>
      <c r="AQR1342" s="62">
        <f t="shared" si="3042"/>
        <v>3000000</v>
      </c>
      <c r="AQY1342" s="62" t="s">
        <v>1940</v>
      </c>
      <c r="AQZ1342" s="62">
        <f>AQZ1336</f>
        <v>1000000</v>
      </c>
      <c r="ARA1342" s="62">
        <f t="shared" si="3042"/>
        <v>0</v>
      </c>
      <c r="ARB1342" s="62">
        <f t="shared" si="3042"/>
        <v>0</v>
      </c>
      <c r="ARC1342" s="62">
        <f t="shared" si="3042"/>
        <v>1000000</v>
      </c>
      <c r="ARD1342" s="62">
        <f t="shared" si="3042"/>
        <v>2000000</v>
      </c>
      <c r="ARE1342" s="62">
        <f t="shared" si="3042"/>
        <v>0</v>
      </c>
      <c r="ARF1342" s="62">
        <f t="shared" si="3042"/>
        <v>0</v>
      </c>
      <c r="ARG1342" s="62">
        <f t="shared" si="3042"/>
        <v>2000000</v>
      </c>
      <c r="ARH1342" s="62">
        <f t="shared" si="3042"/>
        <v>3000000</v>
      </c>
      <c r="ARO1342" s="62" t="s">
        <v>1940</v>
      </c>
      <c r="ARP1342" s="62">
        <f>ARP1336</f>
        <v>1000000</v>
      </c>
      <c r="ARQ1342" s="62">
        <f t="shared" ref="ARQ1342:ATT1342" si="3043">ARQ1336</f>
        <v>0</v>
      </c>
      <c r="ARR1342" s="62">
        <f t="shared" si="3043"/>
        <v>0</v>
      </c>
      <c r="ARS1342" s="62">
        <f t="shared" si="3043"/>
        <v>1000000</v>
      </c>
      <c r="ART1342" s="62">
        <f t="shared" si="3043"/>
        <v>2000000</v>
      </c>
      <c r="ARU1342" s="62">
        <f t="shared" si="3043"/>
        <v>0</v>
      </c>
      <c r="ARV1342" s="62">
        <f t="shared" si="3043"/>
        <v>0</v>
      </c>
      <c r="ARW1342" s="62">
        <f t="shared" si="3043"/>
        <v>2000000</v>
      </c>
      <c r="ARX1342" s="62">
        <f t="shared" si="3043"/>
        <v>3000000</v>
      </c>
      <c r="ASE1342" s="62" t="s">
        <v>1940</v>
      </c>
      <c r="ASF1342" s="62">
        <f>ASF1336</f>
        <v>1000000</v>
      </c>
      <c r="ASG1342" s="62">
        <f t="shared" si="3043"/>
        <v>0</v>
      </c>
      <c r="ASH1342" s="62">
        <f t="shared" si="3043"/>
        <v>0</v>
      </c>
      <c r="ASI1342" s="62">
        <f t="shared" si="3043"/>
        <v>1000000</v>
      </c>
      <c r="ASJ1342" s="62">
        <f t="shared" si="3043"/>
        <v>2000000</v>
      </c>
      <c r="ASK1342" s="62">
        <f t="shared" si="3043"/>
        <v>0</v>
      </c>
      <c r="ASL1342" s="62">
        <f t="shared" si="3043"/>
        <v>0</v>
      </c>
      <c r="ASM1342" s="62">
        <f t="shared" si="3043"/>
        <v>2000000</v>
      </c>
      <c r="ASN1342" s="62">
        <f t="shared" si="3043"/>
        <v>3000000</v>
      </c>
      <c r="ASU1342" s="62" t="s">
        <v>1940</v>
      </c>
      <c r="ASV1342" s="62">
        <f>ASV1336</f>
        <v>1000000</v>
      </c>
      <c r="ASW1342" s="62">
        <f t="shared" si="3043"/>
        <v>0</v>
      </c>
      <c r="ASX1342" s="62">
        <f t="shared" si="3043"/>
        <v>0</v>
      </c>
      <c r="ASY1342" s="62">
        <f t="shared" si="3043"/>
        <v>1000000</v>
      </c>
      <c r="ASZ1342" s="62">
        <f t="shared" si="3043"/>
        <v>2000000</v>
      </c>
      <c r="ATA1342" s="62">
        <f t="shared" si="3043"/>
        <v>0</v>
      </c>
      <c r="ATB1342" s="62">
        <f t="shared" si="3043"/>
        <v>0</v>
      </c>
      <c r="ATC1342" s="62">
        <f t="shared" si="3043"/>
        <v>2000000</v>
      </c>
      <c r="ATD1342" s="62">
        <f t="shared" si="3043"/>
        <v>3000000</v>
      </c>
      <c r="ATK1342" s="62" t="s">
        <v>1940</v>
      </c>
      <c r="ATL1342" s="62">
        <f>ATL1336</f>
        <v>1000000</v>
      </c>
      <c r="ATM1342" s="62">
        <f t="shared" si="3043"/>
        <v>0</v>
      </c>
      <c r="ATN1342" s="62">
        <f t="shared" si="3043"/>
        <v>0</v>
      </c>
      <c r="ATO1342" s="62">
        <f t="shared" si="3043"/>
        <v>1000000</v>
      </c>
      <c r="ATP1342" s="62">
        <f t="shared" si="3043"/>
        <v>2000000</v>
      </c>
      <c r="ATQ1342" s="62">
        <f t="shared" si="3043"/>
        <v>0</v>
      </c>
      <c r="ATR1342" s="62">
        <f t="shared" si="3043"/>
        <v>0</v>
      </c>
      <c r="ATS1342" s="62">
        <f t="shared" si="3043"/>
        <v>2000000</v>
      </c>
      <c r="ATT1342" s="62">
        <f t="shared" si="3043"/>
        <v>3000000</v>
      </c>
      <c r="AUA1342" s="62" t="s">
        <v>1940</v>
      </c>
      <c r="AUB1342" s="62">
        <f>AUB1336</f>
        <v>1000000</v>
      </c>
      <c r="AUC1342" s="62">
        <f t="shared" ref="AUC1342:AWF1342" si="3044">AUC1336</f>
        <v>0</v>
      </c>
      <c r="AUD1342" s="62">
        <f t="shared" si="3044"/>
        <v>0</v>
      </c>
      <c r="AUE1342" s="62">
        <f t="shared" si="3044"/>
        <v>1000000</v>
      </c>
      <c r="AUF1342" s="62">
        <f t="shared" si="3044"/>
        <v>2000000</v>
      </c>
      <c r="AUG1342" s="62">
        <f t="shared" si="3044"/>
        <v>0</v>
      </c>
      <c r="AUH1342" s="62">
        <f t="shared" si="3044"/>
        <v>0</v>
      </c>
      <c r="AUI1342" s="62">
        <f t="shared" si="3044"/>
        <v>2000000</v>
      </c>
      <c r="AUJ1342" s="62">
        <f t="shared" si="3044"/>
        <v>3000000</v>
      </c>
      <c r="AUQ1342" s="62" t="s">
        <v>1940</v>
      </c>
      <c r="AUR1342" s="62">
        <f>AUR1336</f>
        <v>1000000</v>
      </c>
      <c r="AUS1342" s="62">
        <f t="shared" si="3044"/>
        <v>0</v>
      </c>
      <c r="AUT1342" s="62">
        <f t="shared" si="3044"/>
        <v>0</v>
      </c>
      <c r="AUU1342" s="62">
        <f t="shared" si="3044"/>
        <v>1000000</v>
      </c>
      <c r="AUV1342" s="62">
        <f t="shared" si="3044"/>
        <v>2000000</v>
      </c>
      <c r="AUW1342" s="62">
        <f t="shared" si="3044"/>
        <v>0</v>
      </c>
      <c r="AUX1342" s="62">
        <f t="shared" si="3044"/>
        <v>0</v>
      </c>
      <c r="AUY1342" s="62">
        <f t="shared" si="3044"/>
        <v>2000000</v>
      </c>
      <c r="AUZ1342" s="62">
        <f t="shared" si="3044"/>
        <v>3000000</v>
      </c>
      <c r="AVG1342" s="62" t="s">
        <v>1940</v>
      </c>
      <c r="AVH1342" s="62">
        <f>AVH1336</f>
        <v>1000000</v>
      </c>
      <c r="AVI1342" s="62">
        <f t="shared" si="3044"/>
        <v>0</v>
      </c>
      <c r="AVJ1342" s="62">
        <f t="shared" si="3044"/>
        <v>0</v>
      </c>
      <c r="AVK1342" s="62">
        <f t="shared" si="3044"/>
        <v>1000000</v>
      </c>
      <c r="AVL1342" s="62">
        <f t="shared" si="3044"/>
        <v>2000000</v>
      </c>
      <c r="AVM1342" s="62">
        <f t="shared" si="3044"/>
        <v>0</v>
      </c>
      <c r="AVN1342" s="62">
        <f t="shared" si="3044"/>
        <v>0</v>
      </c>
      <c r="AVO1342" s="62">
        <f t="shared" si="3044"/>
        <v>2000000</v>
      </c>
      <c r="AVP1342" s="62">
        <f t="shared" si="3044"/>
        <v>3000000</v>
      </c>
      <c r="AVW1342" s="62" t="s">
        <v>1940</v>
      </c>
      <c r="AVX1342" s="62">
        <f>AVX1336</f>
        <v>1000000</v>
      </c>
      <c r="AVY1342" s="62">
        <f t="shared" si="3044"/>
        <v>0</v>
      </c>
      <c r="AVZ1342" s="62">
        <f t="shared" si="3044"/>
        <v>0</v>
      </c>
      <c r="AWA1342" s="62">
        <f t="shared" si="3044"/>
        <v>1000000</v>
      </c>
      <c r="AWB1342" s="62">
        <f t="shared" si="3044"/>
        <v>2000000</v>
      </c>
      <c r="AWC1342" s="62">
        <f t="shared" si="3044"/>
        <v>0</v>
      </c>
      <c r="AWD1342" s="62">
        <f t="shared" si="3044"/>
        <v>0</v>
      </c>
      <c r="AWE1342" s="62">
        <f t="shared" si="3044"/>
        <v>2000000</v>
      </c>
      <c r="AWF1342" s="62">
        <f t="shared" si="3044"/>
        <v>3000000</v>
      </c>
      <c r="AWM1342" s="62" t="s">
        <v>1940</v>
      </c>
      <c r="AWN1342" s="62">
        <f>AWN1336</f>
        <v>1000000</v>
      </c>
      <c r="AWO1342" s="62">
        <f t="shared" ref="AWO1342:AYR1342" si="3045">AWO1336</f>
        <v>0</v>
      </c>
      <c r="AWP1342" s="62">
        <f t="shared" si="3045"/>
        <v>0</v>
      </c>
      <c r="AWQ1342" s="62">
        <f t="shared" si="3045"/>
        <v>1000000</v>
      </c>
      <c r="AWR1342" s="62">
        <f t="shared" si="3045"/>
        <v>2000000</v>
      </c>
      <c r="AWS1342" s="62">
        <f t="shared" si="3045"/>
        <v>0</v>
      </c>
      <c r="AWT1342" s="62">
        <f t="shared" si="3045"/>
        <v>0</v>
      </c>
      <c r="AWU1342" s="62">
        <f t="shared" si="3045"/>
        <v>2000000</v>
      </c>
      <c r="AWV1342" s="62">
        <f t="shared" si="3045"/>
        <v>3000000</v>
      </c>
      <c r="AXC1342" s="62" t="s">
        <v>1940</v>
      </c>
      <c r="AXD1342" s="62">
        <f>AXD1336</f>
        <v>1000000</v>
      </c>
      <c r="AXE1342" s="62">
        <f t="shared" si="3045"/>
        <v>0</v>
      </c>
      <c r="AXF1342" s="62">
        <f t="shared" si="3045"/>
        <v>0</v>
      </c>
      <c r="AXG1342" s="62">
        <f t="shared" si="3045"/>
        <v>1000000</v>
      </c>
      <c r="AXH1342" s="62">
        <f t="shared" si="3045"/>
        <v>2000000</v>
      </c>
      <c r="AXI1342" s="62">
        <f t="shared" si="3045"/>
        <v>0</v>
      </c>
      <c r="AXJ1342" s="62">
        <f t="shared" si="3045"/>
        <v>0</v>
      </c>
      <c r="AXK1342" s="62">
        <f t="shared" si="3045"/>
        <v>2000000</v>
      </c>
      <c r="AXL1342" s="62">
        <f t="shared" si="3045"/>
        <v>3000000</v>
      </c>
      <c r="AXS1342" s="62" t="s">
        <v>1940</v>
      </c>
      <c r="AXT1342" s="62">
        <f>AXT1336</f>
        <v>1000000</v>
      </c>
      <c r="AXU1342" s="62">
        <f t="shared" si="3045"/>
        <v>0</v>
      </c>
      <c r="AXV1342" s="62">
        <f t="shared" si="3045"/>
        <v>0</v>
      </c>
      <c r="AXW1342" s="62">
        <f t="shared" si="3045"/>
        <v>1000000</v>
      </c>
      <c r="AXX1342" s="62">
        <f t="shared" si="3045"/>
        <v>2000000</v>
      </c>
      <c r="AXY1342" s="62">
        <f t="shared" si="3045"/>
        <v>0</v>
      </c>
      <c r="AXZ1342" s="62">
        <f t="shared" si="3045"/>
        <v>0</v>
      </c>
      <c r="AYA1342" s="62">
        <f t="shared" si="3045"/>
        <v>2000000</v>
      </c>
      <c r="AYB1342" s="62">
        <f t="shared" si="3045"/>
        <v>3000000</v>
      </c>
      <c r="AYI1342" s="62" t="s">
        <v>1940</v>
      </c>
      <c r="AYJ1342" s="62">
        <f>AYJ1336</f>
        <v>1000000</v>
      </c>
      <c r="AYK1342" s="62">
        <f t="shared" si="3045"/>
        <v>0</v>
      </c>
      <c r="AYL1342" s="62">
        <f t="shared" si="3045"/>
        <v>0</v>
      </c>
      <c r="AYM1342" s="62">
        <f t="shared" si="3045"/>
        <v>1000000</v>
      </c>
      <c r="AYN1342" s="62">
        <f t="shared" si="3045"/>
        <v>2000000</v>
      </c>
      <c r="AYO1342" s="62">
        <f t="shared" si="3045"/>
        <v>0</v>
      </c>
      <c r="AYP1342" s="62">
        <f t="shared" si="3045"/>
        <v>0</v>
      </c>
      <c r="AYQ1342" s="62">
        <f t="shared" si="3045"/>
        <v>2000000</v>
      </c>
      <c r="AYR1342" s="62">
        <f t="shared" si="3045"/>
        <v>3000000</v>
      </c>
      <c r="AYY1342" s="62" t="s">
        <v>1940</v>
      </c>
      <c r="AYZ1342" s="62">
        <f>AYZ1336</f>
        <v>1000000</v>
      </c>
      <c r="AZA1342" s="62">
        <f t="shared" ref="AZA1342:BBD1342" si="3046">AZA1336</f>
        <v>0</v>
      </c>
      <c r="AZB1342" s="62">
        <f t="shared" si="3046"/>
        <v>0</v>
      </c>
      <c r="AZC1342" s="62">
        <f t="shared" si="3046"/>
        <v>1000000</v>
      </c>
      <c r="AZD1342" s="62">
        <f t="shared" si="3046"/>
        <v>2000000</v>
      </c>
      <c r="AZE1342" s="62">
        <f t="shared" si="3046"/>
        <v>0</v>
      </c>
      <c r="AZF1342" s="62">
        <f t="shared" si="3046"/>
        <v>0</v>
      </c>
      <c r="AZG1342" s="62">
        <f t="shared" si="3046"/>
        <v>2000000</v>
      </c>
      <c r="AZH1342" s="62">
        <f t="shared" si="3046"/>
        <v>3000000</v>
      </c>
      <c r="AZO1342" s="62" t="s">
        <v>1940</v>
      </c>
      <c r="AZP1342" s="62">
        <f>AZP1336</f>
        <v>1000000</v>
      </c>
      <c r="AZQ1342" s="62">
        <f t="shared" si="3046"/>
        <v>0</v>
      </c>
      <c r="AZR1342" s="62">
        <f t="shared" si="3046"/>
        <v>0</v>
      </c>
      <c r="AZS1342" s="62">
        <f t="shared" si="3046"/>
        <v>1000000</v>
      </c>
      <c r="AZT1342" s="62">
        <f t="shared" si="3046"/>
        <v>2000000</v>
      </c>
      <c r="AZU1342" s="62">
        <f t="shared" si="3046"/>
        <v>0</v>
      </c>
      <c r="AZV1342" s="62">
        <f t="shared" si="3046"/>
        <v>0</v>
      </c>
      <c r="AZW1342" s="62">
        <f t="shared" si="3046"/>
        <v>2000000</v>
      </c>
      <c r="AZX1342" s="62">
        <f t="shared" si="3046"/>
        <v>3000000</v>
      </c>
      <c r="BAE1342" s="62" t="s">
        <v>1940</v>
      </c>
      <c r="BAF1342" s="62">
        <f>BAF1336</f>
        <v>1000000</v>
      </c>
      <c r="BAG1342" s="62">
        <f t="shared" si="3046"/>
        <v>0</v>
      </c>
      <c r="BAH1342" s="62">
        <f t="shared" si="3046"/>
        <v>0</v>
      </c>
      <c r="BAI1342" s="62">
        <f t="shared" si="3046"/>
        <v>1000000</v>
      </c>
      <c r="BAJ1342" s="62">
        <f t="shared" si="3046"/>
        <v>2000000</v>
      </c>
      <c r="BAK1342" s="62">
        <f t="shared" si="3046"/>
        <v>0</v>
      </c>
      <c r="BAL1342" s="62">
        <f t="shared" si="3046"/>
        <v>0</v>
      </c>
      <c r="BAM1342" s="62">
        <f t="shared" si="3046"/>
        <v>2000000</v>
      </c>
      <c r="BAN1342" s="62">
        <f t="shared" si="3046"/>
        <v>3000000</v>
      </c>
      <c r="BAU1342" s="62" t="s">
        <v>1940</v>
      </c>
      <c r="BAV1342" s="62">
        <f>BAV1336</f>
        <v>1000000</v>
      </c>
      <c r="BAW1342" s="62">
        <f t="shared" si="3046"/>
        <v>0</v>
      </c>
      <c r="BAX1342" s="62">
        <f t="shared" si="3046"/>
        <v>0</v>
      </c>
      <c r="BAY1342" s="62">
        <f t="shared" si="3046"/>
        <v>1000000</v>
      </c>
      <c r="BAZ1342" s="62">
        <f t="shared" si="3046"/>
        <v>2000000</v>
      </c>
      <c r="BBA1342" s="62">
        <f t="shared" si="3046"/>
        <v>0</v>
      </c>
      <c r="BBB1342" s="62">
        <f t="shared" si="3046"/>
        <v>0</v>
      </c>
      <c r="BBC1342" s="62">
        <f t="shared" si="3046"/>
        <v>2000000</v>
      </c>
      <c r="BBD1342" s="62">
        <f t="shared" si="3046"/>
        <v>3000000</v>
      </c>
      <c r="BBK1342" s="62" t="s">
        <v>1940</v>
      </c>
      <c r="BBL1342" s="62">
        <f>BBL1336</f>
        <v>1000000</v>
      </c>
      <c r="BBM1342" s="62">
        <f t="shared" ref="BBM1342:BDP1342" si="3047">BBM1336</f>
        <v>0</v>
      </c>
      <c r="BBN1342" s="62">
        <f t="shared" si="3047"/>
        <v>0</v>
      </c>
      <c r="BBO1342" s="62">
        <f t="shared" si="3047"/>
        <v>1000000</v>
      </c>
      <c r="BBP1342" s="62">
        <f t="shared" si="3047"/>
        <v>2000000</v>
      </c>
      <c r="BBQ1342" s="62">
        <f t="shared" si="3047"/>
        <v>0</v>
      </c>
      <c r="BBR1342" s="62">
        <f t="shared" si="3047"/>
        <v>0</v>
      </c>
      <c r="BBS1342" s="62">
        <f t="shared" si="3047"/>
        <v>2000000</v>
      </c>
      <c r="BBT1342" s="62">
        <f t="shared" si="3047"/>
        <v>3000000</v>
      </c>
      <c r="BCA1342" s="62" t="s">
        <v>1940</v>
      </c>
      <c r="BCB1342" s="62">
        <f>BCB1336</f>
        <v>1000000</v>
      </c>
      <c r="BCC1342" s="62">
        <f t="shared" si="3047"/>
        <v>0</v>
      </c>
      <c r="BCD1342" s="62">
        <f t="shared" si="3047"/>
        <v>0</v>
      </c>
      <c r="BCE1342" s="62">
        <f t="shared" si="3047"/>
        <v>1000000</v>
      </c>
      <c r="BCF1342" s="62">
        <f t="shared" si="3047"/>
        <v>2000000</v>
      </c>
      <c r="BCG1342" s="62">
        <f t="shared" si="3047"/>
        <v>0</v>
      </c>
      <c r="BCH1342" s="62">
        <f t="shared" si="3047"/>
        <v>0</v>
      </c>
      <c r="BCI1342" s="62">
        <f t="shared" si="3047"/>
        <v>2000000</v>
      </c>
      <c r="BCJ1342" s="62">
        <f t="shared" si="3047"/>
        <v>3000000</v>
      </c>
      <c r="BCQ1342" s="62" t="s">
        <v>1940</v>
      </c>
      <c r="BCR1342" s="62">
        <f>BCR1336</f>
        <v>1000000</v>
      </c>
      <c r="BCS1342" s="62">
        <f t="shared" si="3047"/>
        <v>0</v>
      </c>
      <c r="BCT1342" s="62">
        <f t="shared" si="3047"/>
        <v>0</v>
      </c>
      <c r="BCU1342" s="62">
        <f t="shared" si="3047"/>
        <v>1000000</v>
      </c>
      <c r="BCV1342" s="62">
        <f t="shared" si="3047"/>
        <v>2000000</v>
      </c>
      <c r="BCW1342" s="62">
        <f t="shared" si="3047"/>
        <v>0</v>
      </c>
      <c r="BCX1342" s="62">
        <f t="shared" si="3047"/>
        <v>0</v>
      </c>
      <c r="BCY1342" s="62">
        <f t="shared" si="3047"/>
        <v>2000000</v>
      </c>
      <c r="BCZ1342" s="62">
        <f t="shared" si="3047"/>
        <v>3000000</v>
      </c>
      <c r="BDG1342" s="62" t="s">
        <v>1940</v>
      </c>
      <c r="BDH1342" s="62">
        <f>BDH1336</f>
        <v>1000000</v>
      </c>
      <c r="BDI1342" s="62">
        <f t="shared" si="3047"/>
        <v>0</v>
      </c>
      <c r="BDJ1342" s="62">
        <f t="shared" si="3047"/>
        <v>0</v>
      </c>
      <c r="BDK1342" s="62">
        <f t="shared" si="3047"/>
        <v>1000000</v>
      </c>
      <c r="BDL1342" s="62">
        <f t="shared" si="3047"/>
        <v>2000000</v>
      </c>
      <c r="BDM1342" s="62">
        <f t="shared" si="3047"/>
        <v>0</v>
      </c>
      <c r="BDN1342" s="62">
        <f t="shared" si="3047"/>
        <v>0</v>
      </c>
      <c r="BDO1342" s="62">
        <f t="shared" si="3047"/>
        <v>2000000</v>
      </c>
      <c r="BDP1342" s="62">
        <f t="shared" si="3047"/>
        <v>3000000</v>
      </c>
      <c r="BDW1342" s="62" t="s">
        <v>1940</v>
      </c>
      <c r="BDX1342" s="62">
        <f>BDX1336</f>
        <v>1000000</v>
      </c>
      <c r="BDY1342" s="62">
        <f t="shared" ref="BDY1342:BGB1342" si="3048">BDY1336</f>
        <v>0</v>
      </c>
      <c r="BDZ1342" s="62">
        <f t="shared" si="3048"/>
        <v>0</v>
      </c>
      <c r="BEA1342" s="62">
        <f t="shared" si="3048"/>
        <v>1000000</v>
      </c>
      <c r="BEB1342" s="62">
        <f t="shared" si="3048"/>
        <v>2000000</v>
      </c>
      <c r="BEC1342" s="62">
        <f t="shared" si="3048"/>
        <v>0</v>
      </c>
      <c r="BED1342" s="62">
        <f t="shared" si="3048"/>
        <v>0</v>
      </c>
      <c r="BEE1342" s="62">
        <f t="shared" si="3048"/>
        <v>2000000</v>
      </c>
      <c r="BEF1342" s="62">
        <f t="shared" si="3048"/>
        <v>3000000</v>
      </c>
      <c r="BEM1342" s="62" t="s">
        <v>1940</v>
      </c>
      <c r="BEN1342" s="62">
        <f>BEN1336</f>
        <v>1000000</v>
      </c>
      <c r="BEO1342" s="62">
        <f t="shared" si="3048"/>
        <v>0</v>
      </c>
      <c r="BEP1342" s="62">
        <f t="shared" si="3048"/>
        <v>0</v>
      </c>
      <c r="BEQ1342" s="62">
        <f t="shared" si="3048"/>
        <v>1000000</v>
      </c>
      <c r="BER1342" s="62">
        <f t="shared" si="3048"/>
        <v>2000000</v>
      </c>
      <c r="BES1342" s="62">
        <f t="shared" si="3048"/>
        <v>0</v>
      </c>
      <c r="BET1342" s="62">
        <f t="shared" si="3048"/>
        <v>0</v>
      </c>
      <c r="BEU1342" s="62">
        <f t="shared" si="3048"/>
        <v>2000000</v>
      </c>
      <c r="BEV1342" s="62">
        <f t="shared" si="3048"/>
        <v>3000000</v>
      </c>
      <c r="BFC1342" s="62" t="s">
        <v>1940</v>
      </c>
      <c r="BFD1342" s="62">
        <f>BFD1336</f>
        <v>1000000</v>
      </c>
      <c r="BFE1342" s="62">
        <f t="shared" si="3048"/>
        <v>0</v>
      </c>
      <c r="BFF1342" s="62">
        <f t="shared" si="3048"/>
        <v>0</v>
      </c>
      <c r="BFG1342" s="62">
        <f t="shared" si="3048"/>
        <v>1000000</v>
      </c>
      <c r="BFH1342" s="62">
        <f t="shared" si="3048"/>
        <v>2000000</v>
      </c>
      <c r="BFI1342" s="62">
        <f t="shared" si="3048"/>
        <v>0</v>
      </c>
      <c r="BFJ1342" s="62">
        <f t="shared" si="3048"/>
        <v>0</v>
      </c>
      <c r="BFK1342" s="62">
        <f t="shared" si="3048"/>
        <v>2000000</v>
      </c>
      <c r="BFL1342" s="62">
        <f t="shared" si="3048"/>
        <v>3000000</v>
      </c>
      <c r="BFS1342" s="62" t="s">
        <v>1940</v>
      </c>
      <c r="BFT1342" s="62">
        <f>BFT1336</f>
        <v>1000000</v>
      </c>
      <c r="BFU1342" s="62">
        <f t="shared" si="3048"/>
        <v>0</v>
      </c>
      <c r="BFV1342" s="62">
        <f t="shared" si="3048"/>
        <v>0</v>
      </c>
      <c r="BFW1342" s="62">
        <f t="shared" si="3048"/>
        <v>1000000</v>
      </c>
      <c r="BFX1342" s="62">
        <f t="shared" si="3048"/>
        <v>2000000</v>
      </c>
      <c r="BFY1342" s="62">
        <f t="shared" si="3048"/>
        <v>0</v>
      </c>
      <c r="BFZ1342" s="62">
        <f t="shared" si="3048"/>
        <v>0</v>
      </c>
      <c r="BGA1342" s="62">
        <f t="shared" si="3048"/>
        <v>2000000</v>
      </c>
      <c r="BGB1342" s="62">
        <f t="shared" si="3048"/>
        <v>3000000</v>
      </c>
      <c r="BGI1342" s="62" t="s">
        <v>1940</v>
      </c>
      <c r="BGJ1342" s="62">
        <f>BGJ1336</f>
        <v>1000000</v>
      </c>
      <c r="BGK1342" s="62">
        <f t="shared" ref="BGK1342:BIN1342" si="3049">BGK1336</f>
        <v>0</v>
      </c>
      <c r="BGL1342" s="62">
        <f t="shared" si="3049"/>
        <v>0</v>
      </c>
      <c r="BGM1342" s="62">
        <f t="shared" si="3049"/>
        <v>1000000</v>
      </c>
      <c r="BGN1342" s="62">
        <f t="shared" si="3049"/>
        <v>2000000</v>
      </c>
      <c r="BGO1342" s="62">
        <f t="shared" si="3049"/>
        <v>0</v>
      </c>
      <c r="BGP1342" s="62">
        <f t="shared" si="3049"/>
        <v>0</v>
      </c>
      <c r="BGQ1342" s="62">
        <f t="shared" si="3049"/>
        <v>2000000</v>
      </c>
      <c r="BGR1342" s="62">
        <f t="shared" si="3049"/>
        <v>3000000</v>
      </c>
      <c r="BGY1342" s="62" t="s">
        <v>1940</v>
      </c>
      <c r="BGZ1342" s="62">
        <f>BGZ1336</f>
        <v>1000000</v>
      </c>
      <c r="BHA1342" s="62">
        <f t="shared" si="3049"/>
        <v>0</v>
      </c>
      <c r="BHB1342" s="62">
        <f t="shared" si="3049"/>
        <v>0</v>
      </c>
      <c r="BHC1342" s="62">
        <f t="shared" si="3049"/>
        <v>1000000</v>
      </c>
      <c r="BHD1342" s="62">
        <f t="shared" si="3049"/>
        <v>2000000</v>
      </c>
      <c r="BHE1342" s="62">
        <f t="shared" si="3049"/>
        <v>0</v>
      </c>
      <c r="BHF1342" s="62">
        <f t="shared" si="3049"/>
        <v>0</v>
      </c>
      <c r="BHG1342" s="62">
        <f t="shared" si="3049"/>
        <v>2000000</v>
      </c>
      <c r="BHH1342" s="62">
        <f t="shared" si="3049"/>
        <v>3000000</v>
      </c>
      <c r="BHO1342" s="62" t="s">
        <v>1940</v>
      </c>
      <c r="BHP1342" s="62">
        <f>BHP1336</f>
        <v>1000000</v>
      </c>
      <c r="BHQ1342" s="62">
        <f t="shared" si="3049"/>
        <v>0</v>
      </c>
      <c r="BHR1342" s="62">
        <f t="shared" si="3049"/>
        <v>0</v>
      </c>
      <c r="BHS1342" s="62">
        <f t="shared" si="3049"/>
        <v>1000000</v>
      </c>
      <c r="BHT1342" s="62">
        <f t="shared" si="3049"/>
        <v>2000000</v>
      </c>
      <c r="BHU1342" s="62">
        <f t="shared" si="3049"/>
        <v>0</v>
      </c>
      <c r="BHV1342" s="62">
        <f t="shared" si="3049"/>
        <v>0</v>
      </c>
      <c r="BHW1342" s="62">
        <f t="shared" si="3049"/>
        <v>2000000</v>
      </c>
      <c r="BHX1342" s="62">
        <f t="shared" si="3049"/>
        <v>3000000</v>
      </c>
      <c r="BIE1342" s="62" t="s">
        <v>1940</v>
      </c>
      <c r="BIF1342" s="62">
        <f>BIF1336</f>
        <v>1000000</v>
      </c>
      <c r="BIG1342" s="62">
        <f t="shared" si="3049"/>
        <v>0</v>
      </c>
      <c r="BIH1342" s="62">
        <f t="shared" si="3049"/>
        <v>0</v>
      </c>
      <c r="BII1342" s="62">
        <f t="shared" si="3049"/>
        <v>1000000</v>
      </c>
      <c r="BIJ1342" s="62">
        <f t="shared" si="3049"/>
        <v>2000000</v>
      </c>
      <c r="BIK1342" s="62">
        <f t="shared" si="3049"/>
        <v>0</v>
      </c>
      <c r="BIL1342" s="62">
        <f t="shared" si="3049"/>
        <v>0</v>
      </c>
      <c r="BIM1342" s="62">
        <f t="shared" si="3049"/>
        <v>2000000</v>
      </c>
      <c r="BIN1342" s="62">
        <f t="shared" si="3049"/>
        <v>3000000</v>
      </c>
      <c r="BIU1342" s="62" t="s">
        <v>1940</v>
      </c>
      <c r="BIV1342" s="62">
        <f>BIV1336</f>
        <v>1000000</v>
      </c>
      <c r="BIW1342" s="62">
        <f t="shared" ref="BIW1342:BKZ1342" si="3050">BIW1336</f>
        <v>0</v>
      </c>
      <c r="BIX1342" s="62">
        <f t="shared" si="3050"/>
        <v>0</v>
      </c>
      <c r="BIY1342" s="62">
        <f t="shared" si="3050"/>
        <v>1000000</v>
      </c>
      <c r="BIZ1342" s="62">
        <f t="shared" si="3050"/>
        <v>2000000</v>
      </c>
      <c r="BJA1342" s="62">
        <f t="shared" si="3050"/>
        <v>0</v>
      </c>
      <c r="BJB1342" s="62">
        <f t="shared" si="3050"/>
        <v>0</v>
      </c>
      <c r="BJC1342" s="62">
        <f t="shared" si="3050"/>
        <v>2000000</v>
      </c>
      <c r="BJD1342" s="62">
        <f t="shared" si="3050"/>
        <v>3000000</v>
      </c>
      <c r="BJK1342" s="62" t="s">
        <v>1940</v>
      </c>
      <c r="BJL1342" s="62">
        <f>BJL1336</f>
        <v>1000000</v>
      </c>
      <c r="BJM1342" s="62">
        <f t="shared" si="3050"/>
        <v>0</v>
      </c>
      <c r="BJN1342" s="62">
        <f t="shared" si="3050"/>
        <v>0</v>
      </c>
      <c r="BJO1342" s="62">
        <f t="shared" si="3050"/>
        <v>1000000</v>
      </c>
      <c r="BJP1342" s="62">
        <f t="shared" si="3050"/>
        <v>2000000</v>
      </c>
      <c r="BJQ1342" s="62">
        <f t="shared" si="3050"/>
        <v>0</v>
      </c>
      <c r="BJR1342" s="62">
        <f t="shared" si="3050"/>
        <v>0</v>
      </c>
      <c r="BJS1342" s="62">
        <f t="shared" si="3050"/>
        <v>2000000</v>
      </c>
      <c r="BJT1342" s="62">
        <f t="shared" si="3050"/>
        <v>3000000</v>
      </c>
      <c r="BKA1342" s="62" t="s">
        <v>1940</v>
      </c>
      <c r="BKB1342" s="62">
        <f>BKB1336</f>
        <v>1000000</v>
      </c>
      <c r="BKC1342" s="62">
        <f t="shared" si="3050"/>
        <v>0</v>
      </c>
      <c r="BKD1342" s="62">
        <f t="shared" si="3050"/>
        <v>0</v>
      </c>
      <c r="BKE1342" s="62">
        <f t="shared" si="3050"/>
        <v>1000000</v>
      </c>
      <c r="BKF1342" s="62">
        <f t="shared" si="3050"/>
        <v>2000000</v>
      </c>
      <c r="BKG1342" s="62">
        <f t="shared" si="3050"/>
        <v>0</v>
      </c>
      <c r="BKH1342" s="62">
        <f t="shared" si="3050"/>
        <v>0</v>
      </c>
      <c r="BKI1342" s="62">
        <f t="shared" si="3050"/>
        <v>2000000</v>
      </c>
      <c r="BKJ1342" s="62">
        <f t="shared" si="3050"/>
        <v>3000000</v>
      </c>
      <c r="BKQ1342" s="62" t="s">
        <v>1940</v>
      </c>
      <c r="BKR1342" s="62">
        <f>BKR1336</f>
        <v>1000000</v>
      </c>
      <c r="BKS1342" s="62">
        <f t="shared" si="3050"/>
        <v>0</v>
      </c>
      <c r="BKT1342" s="62">
        <f t="shared" si="3050"/>
        <v>0</v>
      </c>
      <c r="BKU1342" s="62">
        <f t="shared" si="3050"/>
        <v>1000000</v>
      </c>
      <c r="BKV1342" s="62">
        <f t="shared" si="3050"/>
        <v>2000000</v>
      </c>
      <c r="BKW1342" s="62">
        <f t="shared" si="3050"/>
        <v>0</v>
      </c>
      <c r="BKX1342" s="62">
        <f t="shared" si="3050"/>
        <v>0</v>
      </c>
      <c r="BKY1342" s="62">
        <f t="shared" si="3050"/>
        <v>2000000</v>
      </c>
      <c r="BKZ1342" s="62">
        <f t="shared" si="3050"/>
        <v>3000000</v>
      </c>
      <c r="BLG1342" s="62" t="s">
        <v>1940</v>
      </c>
      <c r="BLH1342" s="62">
        <f>BLH1336</f>
        <v>1000000</v>
      </c>
      <c r="BLI1342" s="62">
        <f t="shared" ref="BLI1342:BNL1342" si="3051">BLI1336</f>
        <v>0</v>
      </c>
      <c r="BLJ1342" s="62">
        <f t="shared" si="3051"/>
        <v>0</v>
      </c>
      <c r="BLK1342" s="62">
        <f t="shared" si="3051"/>
        <v>1000000</v>
      </c>
      <c r="BLL1342" s="62">
        <f t="shared" si="3051"/>
        <v>2000000</v>
      </c>
      <c r="BLM1342" s="62">
        <f t="shared" si="3051"/>
        <v>0</v>
      </c>
      <c r="BLN1342" s="62">
        <f t="shared" si="3051"/>
        <v>0</v>
      </c>
      <c r="BLO1342" s="62">
        <f t="shared" si="3051"/>
        <v>2000000</v>
      </c>
      <c r="BLP1342" s="62">
        <f t="shared" si="3051"/>
        <v>3000000</v>
      </c>
      <c r="BLW1342" s="62" t="s">
        <v>1940</v>
      </c>
      <c r="BLX1342" s="62">
        <f>BLX1336</f>
        <v>1000000</v>
      </c>
      <c r="BLY1342" s="62">
        <f t="shared" si="3051"/>
        <v>0</v>
      </c>
      <c r="BLZ1342" s="62">
        <f t="shared" si="3051"/>
        <v>0</v>
      </c>
      <c r="BMA1342" s="62">
        <f t="shared" si="3051"/>
        <v>1000000</v>
      </c>
      <c r="BMB1342" s="62">
        <f t="shared" si="3051"/>
        <v>2000000</v>
      </c>
      <c r="BMC1342" s="62">
        <f t="shared" si="3051"/>
        <v>0</v>
      </c>
      <c r="BMD1342" s="62">
        <f t="shared" si="3051"/>
        <v>0</v>
      </c>
      <c r="BME1342" s="62">
        <f t="shared" si="3051"/>
        <v>2000000</v>
      </c>
      <c r="BMF1342" s="62">
        <f t="shared" si="3051"/>
        <v>3000000</v>
      </c>
      <c r="BMM1342" s="62" t="s">
        <v>1940</v>
      </c>
      <c r="BMN1342" s="62">
        <f>BMN1336</f>
        <v>1000000</v>
      </c>
      <c r="BMO1342" s="62">
        <f t="shared" si="3051"/>
        <v>0</v>
      </c>
      <c r="BMP1342" s="62">
        <f t="shared" si="3051"/>
        <v>0</v>
      </c>
      <c r="BMQ1342" s="62">
        <f t="shared" si="3051"/>
        <v>1000000</v>
      </c>
      <c r="BMR1342" s="62">
        <f t="shared" si="3051"/>
        <v>2000000</v>
      </c>
      <c r="BMS1342" s="62">
        <f t="shared" si="3051"/>
        <v>0</v>
      </c>
      <c r="BMT1342" s="62">
        <f t="shared" si="3051"/>
        <v>0</v>
      </c>
      <c r="BMU1342" s="62">
        <f t="shared" si="3051"/>
        <v>2000000</v>
      </c>
      <c r="BMV1342" s="62">
        <f t="shared" si="3051"/>
        <v>3000000</v>
      </c>
      <c r="BNC1342" s="62" t="s">
        <v>1940</v>
      </c>
      <c r="BND1342" s="62">
        <f>BND1336</f>
        <v>1000000</v>
      </c>
      <c r="BNE1342" s="62">
        <f t="shared" si="3051"/>
        <v>0</v>
      </c>
      <c r="BNF1342" s="62">
        <f t="shared" si="3051"/>
        <v>0</v>
      </c>
      <c r="BNG1342" s="62">
        <f t="shared" si="3051"/>
        <v>1000000</v>
      </c>
      <c r="BNH1342" s="62">
        <f t="shared" si="3051"/>
        <v>2000000</v>
      </c>
      <c r="BNI1342" s="62">
        <f t="shared" si="3051"/>
        <v>0</v>
      </c>
      <c r="BNJ1342" s="62">
        <f t="shared" si="3051"/>
        <v>0</v>
      </c>
      <c r="BNK1342" s="62">
        <f t="shared" si="3051"/>
        <v>2000000</v>
      </c>
      <c r="BNL1342" s="62">
        <f t="shared" si="3051"/>
        <v>3000000</v>
      </c>
      <c r="BNS1342" s="62" t="s">
        <v>1940</v>
      </c>
      <c r="BNT1342" s="62">
        <f>BNT1336</f>
        <v>1000000</v>
      </c>
      <c r="BNU1342" s="62">
        <f t="shared" ref="BNU1342:BPX1342" si="3052">BNU1336</f>
        <v>0</v>
      </c>
      <c r="BNV1342" s="62">
        <f t="shared" si="3052"/>
        <v>0</v>
      </c>
      <c r="BNW1342" s="62">
        <f t="shared" si="3052"/>
        <v>1000000</v>
      </c>
      <c r="BNX1342" s="62">
        <f t="shared" si="3052"/>
        <v>2000000</v>
      </c>
      <c r="BNY1342" s="62">
        <f t="shared" si="3052"/>
        <v>0</v>
      </c>
      <c r="BNZ1342" s="62">
        <f t="shared" si="3052"/>
        <v>0</v>
      </c>
      <c r="BOA1342" s="62">
        <f t="shared" si="3052"/>
        <v>2000000</v>
      </c>
      <c r="BOB1342" s="62">
        <f t="shared" si="3052"/>
        <v>3000000</v>
      </c>
      <c r="BOI1342" s="62" t="s">
        <v>1940</v>
      </c>
      <c r="BOJ1342" s="62">
        <f>BOJ1336</f>
        <v>1000000</v>
      </c>
      <c r="BOK1342" s="62">
        <f t="shared" si="3052"/>
        <v>0</v>
      </c>
      <c r="BOL1342" s="62">
        <f t="shared" si="3052"/>
        <v>0</v>
      </c>
      <c r="BOM1342" s="62">
        <f t="shared" si="3052"/>
        <v>1000000</v>
      </c>
      <c r="BON1342" s="62">
        <f t="shared" si="3052"/>
        <v>2000000</v>
      </c>
      <c r="BOO1342" s="62">
        <f t="shared" si="3052"/>
        <v>0</v>
      </c>
      <c r="BOP1342" s="62">
        <f t="shared" si="3052"/>
        <v>0</v>
      </c>
      <c r="BOQ1342" s="62">
        <f t="shared" si="3052"/>
        <v>2000000</v>
      </c>
      <c r="BOR1342" s="62">
        <f t="shared" si="3052"/>
        <v>3000000</v>
      </c>
      <c r="BOY1342" s="62" t="s">
        <v>1940</v>
      </c>
      <c r="BOZ1342" s="62">
        <f>BOZ1336</f>
        <v>1000000</v>
      </c>
      <c r="BPA1342" s="62">
        <f t="shared" si="3052"/>
        <v>0</v>
      </c>
      <c r="BPB1342" s="62">
        <f t="shared" si="3052"/>
        <v>0</v>
      </c>
      <c r="BPC1342" s="62">
        <f t="shared" si="3052"/>
        <v>1000000</v>
      </c>
      <c r="BPD1342" s="62">
        <f t="shared" si="3052"/>
        <v>2000000</v>
      </c>
      <c r="BPE1342" s="62">
        <f t="shared" si="3052"/>
        <v>0</v>
      </c>
      <c r="BPF1342" s="62">
        <f t="shared" si="3052"/>
        <v>0</v>
      </c>
      <c r="BPG1342" s="62">
        <f t="shared" si="3052"/>
        <v>2000000</v>
      </c>
      <c r="BPH1342" s="62">
        <f t="shared" si="3052"/>
        <v>3000000</v>
      </c>
      <c r="BPO1342" s="62" t="s">
        <v>1940</v>
      </c>
      <c r="BPP1342" s="62">
        <f>BPP1336</f>
        <v>1000000</v>
      </c>
      <c r="BPQ1342" s="62">
        <f t="shared" si="3052"/>
        <v>0</v>
      </c>
      <c r="BPR1342" s="62">
        <f t="shared" si="3052"/>
        <v>0</v>
      </c>
      <c r="BPS1342" s="62">
        <f t="shared" si="3052"/>
        <v>1000000</v>
      </c>
      <c r="BPT1342" s="62">
        <f t="shared" si="3052"/>
        <v>2000000</v>
      </c>
      <c r="BPU1342" s="62">
        <f t="shared" si="3052"/>
        <v>0</v>
      </c>
      <c r="BPV1342" s="62">
        <f t="shared" si="3052"/>
        <v>0</v>
      </c>
      <c r="BPW1342" s="62">
        <f t="shared" si="3052"/>
        <v>2000000</v>
      </c>
      <c r="BPX1342" s="62">
        <f t="shared" si="3052"/>
        <v>3000000</v>
      </c>
      <c r="BQE1342" s="62" t="s">
        <v>1940</v>
      </c>
      <c r="BQF1342" s="62">
        <f>BQF1336</f>
        <v>1000000</v>
      </c>
      <c r="BQG1342" s="62">
        <f t="shared" ref="BQG1342:BSJ1342" si="3053">BQG1336</f>
        <v>0</v>
      </c>
      <c r="BQH1342" s="62">
        <f t="shared" si="3053"/>
        <v>0</v>
      </c>
      <c r="BQI1342" s="62">
        <f t="shared" si="3053"/>
        <v>1000000</v>
      </c>
      <c r="BQJ1342" s="62">
        <f t="shared" si="3053"/>
        <v>2000000</v>
      </c>
      <c r="BQK1342" s="62">
        <f t="shared" si="3053"/>
        <v>0</v>
      </c>
      <c r="BQL1342" s="62">
        <f t="shared" si="3053"/>
        <v>0</v>
      </c>
      <c r="BQM1342" s="62">
        <f t="shared" si="3053"/>
        <v>2000000</v>
      </c>
      <c r="BQN1342" s="62">
        <f t="shared" si="3053"/>
        <v>3000000</v>
      </c>
      <c r="BQU1342" s="62" t="s">
        <v>1940</v>
      </c>
      <c r="BQV1342" s="62">
        <f>BQV1336</f>
        <v>1000000</v>
      </c>
      <c r="BQW1342" s="62">
        <f t="shared" si="3053"/>
        <v>0</v>
      </c>
      <c r="BQX1342" s="62">
        <f t="shared" si="3053"/>
        <v>0</v>
      </c>
      <c r="BQY1342" s="62">
        <f t="shared" si="3053"/>
        <v>1000000</v>
      </c>
      <c r="BQZ1342" s="62">
        <f t="shared" si="3053"/>
        <v>2000000</v>
      </c>
      <c r="BRA1342" s="62">
        <f t="shared" si="3053"/>
        <v>0</v>
      </c>
      <c r="BRB1342" s="62">
        <f t="shared" si="3053"/>
        <v>0</v>
      </c>
      <c r="BRC1342" s="62">
        <f t="shared" si="3053"/>
        <v>2000000</v>
      </c>
      <c r="BRD1342" s="62">
        <f t="shared" si="3053"/>
        <v>3000000</v>
      </c>
      <c r="BRK1342" s="62" t="s">
        <v>1940</v>
      </c>
      <c r="BRL1342" s="62">
        <f>BRL1336</f>
        <v>1000000</v>
      </c>
      <c r="BRM1342" s="62">
        <f t="shared" si="3053"/>
        <v>0</v>
      </c>
      <c r="BRN1342" s="62">
        <f t="shared" si="3053"/>
        <v>0</v>
      </c>
      <c r="BRO1342" s="62">
        <f t="shared" si="3053"/>
        <v>1000000</v>
      </c>
      <c r="BRP1342" s="62">
        <f t="shared" si="3053"/>
        <v>2000000</v>
      </c>
      <c r="BRQ1342" s="62">
        <f t="shared" si="3053"/>
        <v>0</v>
      </c>
      <c r="BRR1342" s="62">
        <f t="shared" si="3053"/>
        <v>0</v>
      </c>
      <c r="BRS1342" s="62">
        <f t="shared" si="3053"/>
        <v>2000000</v>
      </c>
      <c r="BRT1342" s="62">
        <f t="shared" si="3053"/>
        <v>3000000</v>
      </c>
      <c r="BSA1342" s="62" t="s">
        <v>1940</v>
      </c>
      <c r="BSB1342" s="62">
        <f>BSB1336</f>
        <v>1000000</v>
      </c>
      <c r="BSC1342" s="62">
        <f t="shared" si="3053"/>
        <v>0</v>
      </c>
      <c r="BSD1342" s="62">
        <f t="shared" si="3053"/>
        <v>0</v>
      </c>
      <c r="BSE1342" s="62">
        <f t="shared" si="3053"/>
        <v>1000000</v>
      </c>
      <c r="BSF1342" s="62">
        <f t="shared" si="3053"/>
        <v>2000000</v>
      </c>
      <c r="BSG1342" s="62">
        <f t="shared" si="3053"/>
        <v>0</v>
      </c>
      <c r="BSH1342" s="62">
        <f t="shared" si="3053"/>
        <v>0</v>
      </c>
      <c r="BSI1342" s="62">
        <f t="shared" si="3053"/>
        <v>2000000</v>
      </c>
      <c r="BSJ1342" s="62">
        <f t="shared" si="3053"/>
        <v>3000000</v>
      </c>
      <c r="BSQ1342" s="62" t="s">
        <v>1940</v>
      </c>
      <c r="BSR1342" s="62">
        <f>BSR1336</f>
        <v>1000000</v>
      </c>
      <c r="BSS1342" s="62">
        <f t="shared" ref="BSS1342:BUV1342" si="3054">BSS1336</f>
        <v>0</v>
      </c>
      <c r="BST1342" s="62">
        <f t="shared" si="3054"/>
        <v>0</v>
      </c>
      <c r="BSU1342" s="62">
        <f t="shared" si="3054"/>
        <v>1000000</v>
      </c>
      <c r="BSV1342" s="62">
        <f t="shared" si="3054"/>
        <v>2000000</v>
      </c>
      <c r="BSW1342" s="62">
        <f t="shared" si="3054"/>
        <v>0</v>
      </c>
      <c r="BSX1342" s="62">
        <f t="shared" si="3054"/>
        <v>0</v>
      </c>
      <c r="BSY1342" s="62">
        <f t="shared" si="3054"/>
        <v>2000000</v>
      </c>
      <c r="BSZ1342" s="62">
        <f t="shared" si="3054"/>
        <v>3000000</v>
      </c>
      <c r="BTG1342" s="62" t="s">
        <v>1940</v>
      </c>
      <c r="BTH1342" s="62">
        <f>BTH1336</f>
        <v>1000000</v>
      </c>
      <c r="BTI1342" s="62">
        <f t="shared" si="3054"/>
        <v>0</v>
      </c>
      <c r="BTJ1342" s="62">
        <f t="shared" si="3054"/>
        <v>0</v>
      </c>
      <c r="BTK1342" s="62">
        <f t="shared" si="3054"/>
        <v>1000000</v>
      </c>
      <c r="BTL1342" s="62">
        <f t="shared" si="3054"/>
        <v>2000000</v>
      </c>
      <c r="BTM1342" s="62">
        <f t="shared" si="3054"/>
        <v>0</v>
      </c>
      <c r="BTN1342" s="62">
        <f t="shared" si="3054"/>
        <v>0</v>
      </c>
      <c r="BTO1342" s="62">
        <f t="shared" si="3054"/>
        <v>2000000</v>
      </c>
      <c r="BTP1342" s="62">
        <f t="shared" si="3054"/>
        <v>3000000</v>
      </c>
      <c r="BTW1342" s="62" t="s">
        <v>1940</v>
      </c>
      <c r="BTX1342" s="62">
        <f>BTX1336</f>
        <v>1000000</v>
      </c>
      <c r="BTY1342" s="62">
        <f t="shared" si="3054"/>
        <v>0</v>
      </c>
      <c r="BTZ1342" s="62">
        <f t="shared" si="3054"/>
        <v>0</v>
      </c>
      <c r="BUA1342" s="62">
        <f t="shared" si="3054"/>
        <v>1000000</v>
      </c>
      <c r="BUB1342" s="62">
        <f t="shared" si="3054"/>
        <v>2000000</v>
      </c>
      <c r="BUC1342" s="62">
        <f t="shared" si="3054"/>
        <v>0</v>
      </c>
      <c r="BUD1342" s="62">
        <f t="shared" si="3054"/>
        <v>0</v>
      </c>
      <c r="BUE1342" s="62">
        <f t="shared" si="3054"/>
        <v>2000000</v>
      </c>
      <c r="BUF1342" s="62">
        <f t="shared" si="3054"/>
        <v>3000000</v>
      </c>
      <c r="BUM1342" s="62" t="s">
        <v>1940</v>
      </c>
      <c r="BUN1342" s="62">
        <f>BUN1336</f>
        <v>1000000</v>
      </c>
      <c r="BUO1342" s="62">
        <f t="shared" si="3054"/>
        <v>0</v>
      </c>
      <c r="BUP1342" s="62">
        <f t="shared" si="3054"/>
        <v>0</v>
      </c>
      <c r="BUQ1342" s="62">
        <f t="shared" si="3054"/>
        <v>1000000</v>
      </c>
      <c r="BUR1342" s="62">
        <f t="shared" si="3054"/>
        <v>2000000</v>
      </c>
      <c r="BUS1342" s="62">
        <f t="shared" si="3054"/>
        <v>0</v>
      </c>
      <c r="BUT1342" s="62">
        <f t="shared" si="3054"/>
        <v>0</v>
      </c>
      <c r="BUU1342" s="62">
        <f t="shared" si="3054"/>
        <v>2000000</v>
      </c>
      <c r="BUV1342" s="62">
        <f t="shared" si="3054"/>
        <v>3000000</v>
      </c>
      <c r="BVC1342" s="62" t="s">
        <v>1940</v>
      </c>
      <c r="BVD1342" s="62">
        <f>BVD1336</f>
        <v>1000000</v>
      </c>
      <c r="BVE1342" s="62">
        <f t="shared" ref="BVE1342:BXH1342" si="3055">BVE1336</f>
        <v>0</v>
      </c>
      <c r="BVF1342" s="62">
        <f t="shared" si="3055"/>
        <v>0</v>
      </c>
      <c r="BVG1342" s="62">
        <f t="shared" si="3055"/>
        <v>1000000</v>
      </c>
      <c r="BVH1342" s="62">
        <f t="shared" si="3055"/>
        <v>2000000</v>
      </c>
      <c r="BVI1342" s="62">
        <f t="shared" si="3055"/>
        <v>0</v>
      </c>
      <c r="BVJ1342" s="62">
        <f t="shared" si="3055"/>
        <v>0</v>
      </c>
      <c r="BVK1342" s="62">
        <f t="shared" si="3055"/>
        <v>2000000</v>
      </c>
      <c r="BVL1342" s="62">
        <f t="shared" si="3055"/>
        <v>3000000</v>
      </c>
      <c r="BVS1342" s="62" t="s">
        <v>1940</v>
      </c>
      <c r="BVT1342" s="62">
        <f>BVT1336</f>
        <v>1000000</v>
      </c>
      <c r="BVU1342" s="62">
        <f t="shared" si="3055"/>
        <v>0</v>
      </c>
      <c r="BVV1342" s="62">
        <f t="shared" si="3055"/>
        <v>0</v>
      </c>
      <c r="BVW1342" s="62">
        <f t="shared" si="3055"/>
        <v>1000000</v>
      </c>
      <c r="BVX1342" s="62">
        <f t="shared" si="3055"/>
        <v>2000000</v>
      </c>
      <c r="BVY1342" s="62">
        <f t="shared" si="3055"/>
        <v>0</v>
      </c>
      <c r="BVZ1342" s="62">
        <f t="shared" si="3055"/>
        <v>0</v>
      </c>
      <c r="BWA1342" s="62">
        <f t="shared" si="3055"/>
        <v>2000000</v>
      </c>
      <c r="BWB1342" s="62">
        <f t="shared" si="3055"/>
        <v>3000000</v>
      </c>
      <c r="BWI1342" s="62" t="s">
        <v>1940</v>
      </c>
      <c r="BWJ1342" s="62">
        <f>BWJ1336</f>
        <v>1000000</v>
      </c>
      <c r="BWK1342" s="62">
        <f t="shared" si="3055"/>
        <v>0</v>
      </c>
      <c r="BWL1342" s="62">
        <f t="shared" si="3055"/>
        <v>0</v>
      </c>
      <c r="BWM1342" s="62">
        <f t="shared" si="3055"/>
        <v>1000000</v>
      </c>
      <c r="BWN1342" s="62">
        <f t="shared" si="3055"/>
        <v>2000000</v>
      </c>
      <c r="BWO1342" s="62">
        <f t="shared" si="3055"/>
        <v>0</v>
      </c>
      <c r="BWP1342" s="62">
        <f t="shared" si="3055"/>
        <v>0</v>
      </c>
      <c r="BWQ1342" s="62">
        <f t="shared" si="3055"/>
        <v>2000000</v>
      </c>
      <c r="BWR1342" s="62">
        <f t="shared" si="3055"/>
        <v>3000000</v>
      </c>
      <c r="BWY1342" s="62" t="s">
        <v>1940</v>
      </c>
      <c r="BWZ1342" s="62">
        <f>BWZ1336</f>
        <v>1000000</v>
      </c>
      <c r="BXA1342" s="62">
        <f t="shared" si="3055"/>
        <v>0</v>
      </c>
      <c r="BXB1342" s="62">
        <f t="shared" si="3055"/>
        <v>0</v>
      </c>
      <c r="BXC1342" s="62">
        <f t="shared" si="3055"/>
        <v>1000000</v>
      </c>
      <c r="BXD1342" s="62">
        <f t="shared" si="3055"/>
        <v>2000000</v>
      </c>
      <c r="BXE1342" s="62">
        <f t="shared" si="3055"/>
        <v>0</v>
      </c>
      <c r="BXF1342" s="62">
        <f t="shared" si="3055"/>
        <v>0</v>
      </c>
      <c r="BXG1342" s="62">
        <f t="shared" si="3055"/>
        <v>2000000</v>
      </c>
      <c r="BXH1342" s="62">
        <f t="shared" si="3055"/>
        <v>3000000</v>
      </c>
      <c r="BXO1342" s="62" t="s">
        <v>1940</v>
      </c>
      <c r="BXP1342" s="62">
        <f>BXP1336</f>
        <v>1000000</v>
      </c>
      <c r="BXQ1342" s="62">
        <f t="shared" ref="BXQ1342:BZT1342" si="3056">BXQ1336</f>
        <v>0</v>
      </c>
      <c r="BXR1342" s="62">
        <f t="shared" si="3056"/>
        <v>0</v>
      </c>
      <c r="BXS1342" s="62">
        <f t="shared" si="3056"/>
        <v>1000000</v>
      </c>
      <c r="BXT1342" s="62">
        <f t="shared" si="3056"/>
        <v>2000000</v>
      </c>
      <c r="BXU1342" s="62">
        <f t="shared" si="3056"/>
        <v>0</v>
      </c>
      <c r="BXV1342" s="62">
        <f t="shared" si="3056"/>
        <v>0</v>
      </c>
      <c r="BXW1342" s="62">
        <f t="shared" si="3056"/>
        <v>2000000</v>
      </c>
      <c r="BXX1342" s="62">
        <f t="shared" si="3056"/>
        <v>3000000</v>
      </c>
      <c r="BYE1342" s="62" t="s">
        <v>1940</v>
      </c>
      <c r="BYF1342" s="62">
        <f>BYF1336</f>
        <v>1000000</v>
      </c>
      <c r="BYG1342" s="62">
        <f t="shared" si="3056"/>
        <v>0</v>
      </c>
      <c r="BYH1342" s="62">
        <f t="shared" si="3056"/>
        <v>0</v>
      </c>
      <c r="BYI1342" s="62">
        <f t="shared" si="3056"/>
        <v>1000000</v>
      </c>
      <c r="BYJ1342" s="62">
        <f t="shared" si="3056"/>
        <v>2000000</v>
      </c>
      <c r="BYK1342" s="62">
        <f t="shared" si="3056"/>
        <v>0</v>
      </c>
      <c r="BYL1342" s="62">
        <f t="shared" si="3056"/>
        <v>0</v>
      </c>
      <c r="BYM1342" s="62">
        <f t="shared" si="3056"/>
        <v>2000000</v>
      </c>
      <c r="BYN1342" s="62">
        <f t="shared" si="3056"/>
        <v>3000000</v>
      </c>
      <c r="BYU1342" s="62" t="s">
        <v>1940</v>
      </c>
      <c r="BYV1342" s="62">
        <f>BYV1336</f>
        <v>1000000</v>
      </c>
      <c r="BYW1342" s="62">
        <f t="shared" si="3056"/>
        <v>0</v>
      </c>
      <c r="BYX1342" s="62">
        <f t="shared" si="3056"/>
        <v>0</v>
      </c>
      <c r="BYY1342" s="62">
        <f t="shared" si="3056"/>
        <v>1000000</v>
      </c>
      <c r="BYZ1342" s="62">
        <f t="shared" si="3056"/>
        <v>2000000</v>
      </c>
      <c r="BZA1342" s="62">
        <f t="shared" si="3056"/>
        <v>0</v>
      </c>
      <c r="BZB1342" s="62">
        <f t="shared" si="3056"/>
        <v>0</v>
      </c>
      <c r="BZC1342" s="62">
        <f t="shared" si="3056"/>
        <v>2000000</v>
      </c>
      <c r="BZD1342" s="62">
        <f t="shared" si="3056"/>
        <v>3000000</v>
      </c>
      <c r="BZK1342" s="62" t="s">
        <v>1940</v>
      </c>
      <c r="BZL1342" s="62">
        <f>BZL1336</f>
        <v>1000000</v>
      </c>
      <c r="BZM1342" s="62">
        <f t="shared" si="3056"/>
        <v>0</v>
      </c>
      <c r="BZN1342" s="62">
        <f t="shared" si="3056"/>
        <v>0</v>
      </c>
      <c r="BZO1342" s="62">
        <f t="shared" si="3056"/>
        <v>1000000</v>
      </c>
      <c r="BZP1342" s="62">
        <f t="shared" si="3056"/>
        <v>2000000</v>
      </c>
      <c r="BZQ1342" s="62">
        <f t="shared" si="3056"/>
        <v>0</v>
      </c>
      <c r="BZR1342" s="62">
        <f t="shared" si="3056"/>
        <v>0</v>
      </c>
      <c r="BZS1342" s="62">
        <f t="shared" si="3056"/>
        <v>2000000</v>
      </c>
      <c r="BZT1342" s="62">
        <f t="shared" si="3056"/>
        <v>3000000</v>
      </c>
      <c r="CAA1342" s="62" t="s">
        <v>1940</v>
      </c>
      <c r="CAB1342" s="62">
        <f>CAB1336</f>
        <v>1000000</v>
      </c>
      <c r="CAC1342" s="62">
        <f t="shared" ref="CAC1342:CCF1342" si="3057">CAC1336</f>
        <v>0</v>
      </c>
      <c r="CAD1342" s="62">
        <f t="shared" si="3057"/>
        <v>0</v>
      </c>
      <c r="CAE1342" s="62">
        <f t="shared" si="3057"/>
        <v>1000000</v>
      </c>
      <c r="CAF1342" s="62">
        <f t="shared" si="3057"/>
        <v>2000000</v>
      </c>
      <c r="CAG1342" s="62">
        <f t="shared" si="3057"/>
        <v>0</v>
      </c>
      <c r="CAH1342" s="62">
        <f t="shared" si="3057"/>
        <v>0</v>
      </c>
      <c r="CAI1342" s="62">
        <f t="shared" si="3057"/>
        <v>2000000</v>
      </c>
      <c r="CAJ1342" s="62">
        <f t="shared" si="3057"/>
        <v>3000000</v>
      </c>
      <c r="CAQ1342" s="62" t="s">
        <v>1940</v>
      </c>
      <c r="CAR1342" s="62">
        <f>CAR1336</f>
        <v>1000000</v>
      </c>
      <c r="CAS1342" s="62">
        <f t="shared" si="3057"/>
        <v>0</v>
      </c>
      <c r="CAT1342" s="62">
        <f t="shared" si="3057"/>
        <v>0</v>
      </c>
      <c r="CAU1342" s="62">
        <f t="shared" si="3057"/>
        <v>1000000</v>
      </c>
      <c r="CAV1342" s="62">
        <f t="shared" si="3057"/>
        <v>2000000</v>
      </c>
      <c r="CAW1342" s="62">
        <f t="shared" si="3057"/>
        <v>0</v>
      </c>
      <c r="CAX1342" s="62">
        <f t="shared" si="3057"/>
        <v>0</v>
      </c>
      <c r="CAY1342" s="62">
        <f t="shared" si="3057"/>
        <v>2000000</v>
      </c>
      <c r="CAZ1342" s="62">
        <f t="shared" si="3057"/>
        <v>3000000</v>
      </c>
      <c r="CBG1342" s="62" t="s">
        <v>1940</v>
      </c>
      <c r="CBH1342" s="62">
        <f>CBH1336</f>
        <v>1000000</v>
      </c>
      <c r="CBI1342" s="62">
        <f t="shared" si="3057"/>
        <v>0</v>
      </c>
      <c r="CBJ1342" s="62">
        <f t="shared" si="3057"/>
        <v>0</v>
      </c>
      <c r="CBK1342" s="62">
        <f t="shared" si="3057"/>
        <v>1000000</v>
      </c>
      <c r="CBL1342" s="62">
        <f t="shared" si="3057"/>
        <v>2000000</v>
      </c>
      <c r="CBM1342" s="62">
        <f t="shared" si="3057"/>
        <v>0</v>
      </c>
      <c r="CBN1342" s="62">
        <f t="shared" si="3057"/>
        <v>0</v>
      </c>
      <c r="CBO1342" s="62">
        <f t="shared" si="3057"/>
        <v>2000000</v>
      </c>
      <c r="CBP1342" s="62">
        <f t="shared" si="3057"/>
        <v>3000000</v>
      </c>
      <c r="CBW1342" s="62" t="s">
        <v>1940</v>
      </c>
      <c r="CBX1342" s="62">
        <f>CBX1336</f>
        <v>1000000</v>
      </c>
      <c r="CBY1342" s="62">
        <f t="shared" si="3057"/>
        <v>0</v>
      </c>
      <c r="CBZ1342" s="62">
        <f t="shared" si="3057"/>
        <v>0</v>
      </c>
      <c r="CCA1342" s="62">
        <f t="shared" si="3057"/>
        <v>1000000</v>
      </c>
      <c r="CCB1342" s="62">
        <f t="shared" si="3057"/>
        <v>2000000</v>
      </c>
      <c r="CCC1342" s="62">
        <f t="shared" si="3057"/>
        <v>0</v>
      </c>
      <c r="CCD1342" s="62">
        <f t="shared" si="3057"/>
        <v>0</v>
      </c>
      <c r="CCE1342" s="62">
        <f t="shared" si="3057"/>
        <v>2000000</v>
      </c>
      <c r="CCF1342" s="62">
        <f t="shared" si="3057"/>
        <v>3000000</v>
      </c>
      <c r="CCM1342" s="62" t="s">
        <v>1940</v>
      </c>
      <c r="CCN1342" s="62">
        <f>CCN1336</f>
        <v>1000000</v>
      </c>
      <c r="CCO1342" s="62">
        <f t="shared" ref="CCO1342:CER1342" si="3058">CCO1336</f>
        <v>0</v>
      </c>
      <c r="CCP1342" s="62">
        <f t="shared" si="3058"/>
        <v>0</v>
      </c>
      <c r="CCQ1342" s="62">
        <f t="shared" si="3058"/>
        <v>1000000</v>
      </c>
      <c r="CCR1342" s="62">
        <f t="shared" si="3058"/>
        <v>2000000</v>
      </c>
      <c r="CCS1342" s="62">
        <f t="shared" si="3058"/>
        <v>0</v>
      </c>
      <c r="CCT1342" s="62">
        <f t="shared" si="3058"/>
        <v>0</v>
      </c>
      <c r="CCU1342" s="62">
        <f t="shared" si="3058"/>
        <v>2000000</v>
      </c>
      <c r="CCV1342" s="62">
        <f t="shared" si="3058"/>
        <v>3000000</v>
      </c>
      <c r="CDC1342" s="62" t="s">
        <v>1940</v>
      </c>
      <c r="CDD1342" s="62">
        <f>CDD1336</f>
        <v>1000000</v>
      </c>
      <c r="CDE1342" s="62">
        <f t="shared" si="3058"/>
        <v>0</v>
      </c>
      <c r="CDF1342" s="62">
        <f t="shared" si="3058"/>
        <v>0</v>
      </c>
      <c r="CDG1342" s="62">
        <f t="shared" si="3058"/>
        <v>1000000</v>
      </c>
      <c r="CDH1342" s="62">
        <f t="shared" si="3058"/>
        <v>2000000</v>
      </c>
      <c r="CDI1342" s="62">
        <f t="shared" si="3058"/>
        <v>0</v>
      </c>
      <c r="CDJ1342" s="62">
        <f t="shared" si="3058"/>
        <v>0</v>
      </c>
      <c r="CDK1342" s="62">
        <f t="shared" si="3058"/>
        <v>2000000</v>
      </c>
      <c r="CDL1342" s="62">
        <f t="shared" si="3058"/>
        <v>3000000</v>
      </c>
      <c r="CDS1342" s="62" t="s">
        <v>1940</v>
      </c>
      <c r="CDT1342" s="62">
        <f>CDT1336</f>
        <v>1000000</v>
      </c>
      <c r="CDU1342" s="62">
        <f t="shared" si="3058"/>
        <v>0</v>
      </c>
      <c r="CDV1342" s="62">
        <f t="shared" si="3058"/>
        <v>0</v>
      </c>
      <c r="CDW1342" s="62">
        <f t="shared" si="3058"/>
        <v>1000000</v>
      </c>
      <c r="CDX1342" s="62">
        <f t="shared" si="3058"/>
        <v>2000000</v>
      </c>
      <c r="CDY1342" s="62">
        <f t="shared" si="3058"/>
        <v>0</v>
      </c>
      <c r="CDZ1342" s="62">
        <f t="shared" si="3058"/>
        <v>0</v>
      </c>
      <c r="CEA1342" s="62">
        <f t="shared" si="3058"/>
        <v>2000000</v>
      </c>
      <c r="CEB1342" s="62">
        <f t="shared" si="3058"/>
        <v>3000000</v>
      </c>
      <c r="CEI1342" s="62" t="s">
        <v>1940</v>
      </c>
      <c r="CEJ1342" s="62">
        <f>CEJ1336</f>
        <v>1000000</v>
      </c>
      <c r="CEK1342" s="62">
        <f t="shared" si="3058"/>
        <v>0</v>
      </c>
      <c r="CEL1342" s="62">
        <f t="shared" si="3058"/>
        <v>0</v>
      </c>
      <c r="CEM1342" s="62">
        <f t="shared" si="3058"/>
        <v>1000000</v>
      </c>
      <c r="CEN1342" s="62">
        <f t="shared" si="3058"/>
        <v>2000000</v>
      </c>
      <c r="CEO1342" s="62">
        <f t="shared" si="3058"/>
        <v>0</v>
      </c>
      <c r="CEP1342" s="62">
        <f t="shared" si="3058"/>
        <v>0</v>
      </c>
      <c r="CEQ1342" s="62">
        <f t="shared" si="3058"/>
        <v>2000000</v>
      </c>
      <c r="CER1342" s="62">
        <f t="shared" si="3058"/>
        <v>3000000</v>
      </c>
      <c r="CEY1342" s="62" t="s">
        <v>1940</v>
      </c>
      <c r="CEZ1342" s="62">
        <f>CEZ1336</f>
        <v>1000000</v>
      </c>
      <c r="CFA1342" s="62">
        <f t="shared" ref="CFA1342:CHD1342" si="3059">CFA1336</f>
        <v>0</v>
      </c>
      <c r="CFB1342" s="62">
        <f t="shared" si="3059"/>
        <v>0</v>
      </c>
      <c r="CFC1342" s="62">
        <f t="shared" si="3059"/>
        <v>1000000</v>
      </c>
      <c r="CFD1342" s="62">
        <f t="shared" si="3059"/>
        <v>2000000</v>
      </c>
      <c r="CFE1342" s="62">
        <f t="shared" si="3059"/>
        <v>0</v>
      </c>
      <c r="CFF1342" s="62">
        <f t="shared" si="3059"/>
        <v>0</v>
      </c>
      <c r="CFG1342" s="62">
        <f t="shared" si="3059"/>
        <v>2000000</v>
      </c>
      <c r="CFH1342" s="62">
        <f t="shared" si="3059"/>
        <v>3000000</v>
      </c>
      <c r="CFO1342" s="62" t="s">
        <v>1940</v>
      </c>
      <c r="CFP1342" s="62">
        <f>CFP1336</f>
        <v>1000000</v>
      </c>
      <c r="CFQ1342" s="62">
        <f t="shared" si="3059"/>
        <v>0</v>
      </c>
      <c r="CFR1342" s="62">
        <f t="shared" si="3059"/>
        <v>0</v>
      </c>
      <c r="CFS1342" s="62">
        <f t="shared" si="3059"/>
        <v>1000000</v>
      </c>
      <c r="CFT1342" s="62">
        <f t="shared" si="3059"/>
        <v>2000000</v>
      </c>
      <c r="CFU1342" s="62">
        <f t="shared" si="3059"/>
        <v>0</v>
      </c>
      <c r="CFV1342" s="62">
        <f t="shared" si="3059"/>
        <v>0</v>
      </c>
      <c r="CFW1342" s="62">
        <f t="shared" si="3059"/>
        <v>2000000</v>
      </c>
      <c r="CFX1342" s="62">
        <f t="shared" si="3059"/>
        <v>3000000</v>
      </c>
      <c r="CGE1342" s="62" t="s">
        <v>1940</v>
      </c>
      <c r="CGF1342" s="62">
        <f>CGF1336</f>
        <v>1000000</v>
      </c>
      <c r="CGG1342" s="62">
        <f t="shared" si="3059"/>
        <v>0</v>
      </c>
      <c r="CGH1342" s="62">
        <f t="shared" si="3059"/>
        <v>0</v>
      </c>
      <c r="CGI1342" s="62">
        <f t="shared" si="3059"/>
        <v>1000000</v>
      </c>
      <c r="CGJ1342" s="62">
        <f t="shared" si="3059"/>
        <v>2000000</v>
      </c>
      <c r="CGK1342" s="62">
        <f t="shared" si="3059"/>
        <v>0</v>
      </c>
      <c r="CGL1342" s="62">
        <f t="shared" si="3059"/>
        <v>0</v>
      </c>
      <c r="CGM1342" s="62">
        <f t="shared" si="3059"/>
        <v>2000000</v>
      </c>
      <c r="CGN1342" s="62">
        <f t="shared" si="3059"/>
        <v>3000000</v>
      </c>
      <c r="CGU1342" s="62" t="s">
        <v>1940</v>
      </c>
      <c r="CGV1342" s="62">
        <f>CGV1336</f>
        <v>1000000</v>
      </c>
      <c r="CGW1342" s="62">
        <f t="shared" si="3059"/>
        <v>0</v>
      </c>
      <c r="CGX1342" s="62">
        <f t="shared" si="3059"/>
        <v>0</v>
      </c>
      <c r="CGY1342" s="62">
        <f t="shared" si="3059"/>
        <v>1000000</v>
      </c>
      <c r="CGZ1342" s="62">
        <f t="shared" si="3059"/>
        <v>2000000</v>
      </c>
      <c r="CHA1342" s="62">
        <f t="shared" si="3059"/>
        <v>0</v>
      </c>
      <c r="CHB1342" s="62">
        <f t="shared" si="3059"/>
        <v>0</v>
      </c>
      <c r="CHC1342" s="62">
        <f t="shared" si="3059"/>
        <v>2000000</v>
      </c>
      <c r="CHD1342" s="62">
        <f t="shared" si="3059"/>
        <v>3000000</v>
      </c>
      <c r="CHK1342" s="62" t="s">
        <v>1940</v>
      </c>
      <c r="CHL1342" s="62">
        <f>CHL1336</f>
        <v>1000000</v>
      </c>
      <c r="CHM1342" s="62">
        <f t="shared" ref="CHM1342:CJP1342" si="3060">CHM1336</f>
        <v>0</v>
      </c>
      <c r="CHN1342" s="62">
        <f t="shared" si="3060"/>
        <v>0</v>
      </c>
      <c r="CHO1342" s="62">
        <f t="shared" si="3060"/>
        <v>1000000</v>
      </c>
      <c r="CHP1342" s="62">
        <f t="shared" si="3060"/>
        <v>2000000</v>
      </c>
      <c r="CHQ1342" s="62">
        <f t="shared" si="3060"/>
        <v>0</v>
      </c>
      <c r="CHR1342" s="62">
        <f t="shared" si="3060"/>
        <v>0</v>
      </c>
      <c r="CHS1342" s="62">
        <f t="shared" si="3060"/>
        <v>2000000</v>
      </c>
      <c r="CHT1342" s="62">
        <f t="shared" si="3060"/>
        <v>3000000</v>
      </c>
      <c r="CIA1342" s="62" t="s">
        <v>1940</v>
      </c>
      <c r="CIB1342" s="62">
        <f>CIB1336</f>
        <v>1000000</v>
      </c>
      <c r="CIC1342" s="62">
        <f t="shared" si="3060"/>
        <v>0</v>
      </c>
      <c r="CID1342" s="62">
        <f t="shared" si="3060"/>
        <v>0</v>
      </c>
      <c r="CIE1342" s="62">
        <f t="shared" si="3060"/>
        <v>1000000</v>
      </c>
      <c r="CIF1342" s="62">
        <f t="shared" si="3060"/>
        <v>2000000</v>
      </c>
      <c r="CIG1342" s="62">
        <f t="shared" si="3060"/>
        <v>0</v>
      </c>
      <c r="CIH1342" s="62">
        <f t="shared" si="3060"/>
        <v>0</v>
      </c>
      <c r="CII1342" s="62">
        <f t="shared" si="3060"/>
        <v>2000000</v>
      </c>
      <c r="CIJ1342" s="62">
        <f t="shared" si="3060"/>
        <v>3000000</v>
      </c>
      <c r="CIQ1342" s="62" t="s">
        <v>1940</v>
      </c>
      <c r="CIR1342" s="62">
        <f>CIR1336</f>
        <v>1000000</v>
      </c>
      <c r="CIS1342" s="62">
        <f t="shared" si="3060"/>
        <v>0</v>
      </c>
      <c r="CIT1342" s="62">
        <f t="shared" si="3060"/>
        <v>0</v>
      </c>
      <c r="CIU1342" s="62">
        <f t="shared" si="3060"/>
        <v>1000000</v>
      </c>
      <c r="CIV1342" s="62">
        <f t="shared" si="3060"/>
        <v>2000000</v>
      </c>
      <c r="CIW1342" s="62">
        <f t="shared" si="3060"/>
        <v>0</v>
      </c>
      <c r="CIX1342" s="62">
        <f t="shared" si="3060"/>
        <v>0</v>
      </c>
      <c r="CIY1342" s="62">
        <f t="shared" si="3060"/>
        <v>2000000</v>
      </c>
      <c r="CIZ1342" s="62">
        <f t="shared" si="3060"/>
        <v>3000000</v>
      </c>
      <c r="CJG1342" s="62" t="s">
        <v>1940</v>
      </c>
      <c r="CJH1342" s="62">
        <f>CJH1336</f>
        <v>1000000</v>
      </c>
      <c r="CJI1342" s="62">
        <f t="shared" si="3060"/>
        <v>0</v>
      </c>
      <c r="CJJ1342" s="62">
        <f t="shared" si="3060"/>
        <v>0</v>
      </c>
      <c r="CJK1342" s="62">
        <f t="shared" si="3060"/>
        <v>1000000</v>
      </c>
      <c r="CJL1342" s="62">
        <f t="shared" si="3060"/>
        <v>2000000</v>
      </c>
      <c r="CJM1342" s="62">
        <f t="shared" si="3060"/>
        <v>0</v>
      </c>
      <c r="CJN1342" s="62">
        <f t="shared" si="3060"/>
        <v>0</v>
      </c>
      <c r="CJO1342" s="62">
        <f t="shared" si="3060"/>
        <v>2000000</v>
      </c>
      <c r="CJP1342" s="62">
        <f t="shared" si="3060"/>
        <v>3000000</v>
      </c>
      <c r="CJW1342" s="62" t="s">
        <v>1940</v>
      </c>
      <c r="CJX1342" s="62">
        <f>CJX1336</f>
        <v>1000000</v>
      </c>
      <c r="CJY1342" s="62">
        <f t="shared" ref="CJY1342:CMB1342" si="3061">CJY1336</f>
        <v>0</v>
      </c>
      <c r="CJZ1342" s="62">
        <f t="shared" si="3061"/>
        <v>0</v>
      </c>
      <c r="CKA1342" s="62">
        <f t="shared" si="3061"/>
        <v>1000000</v>
      </c>
      <c r="CKB1342" s="62">
        <f t="shared" si="3061"/>
        <v>2000000</v>
      </c>
      <c r="CKC1342" s="62">
        <f t="shared" si="3061"/>
        <v>0</v>
      </c>
      <c r="CKD1342" s="62">
        <f t="shared" si="3061"/>
        <v>0</v>
      </c>
      <c r="CKE1342" s="62">
        <f t="shared" si="3061"/>
        <v>2000000</v>
      </c>
      <c r="CKF1342" s="62">
        <f t="shared" si="3061"/>
        <v>3000000</v>
      </c>
      <c r="CKM1342" s="62" t="s">
        <v>1940</v>
      </c>
      <c r="CKN1342" s="62">
        <f>CKN1336</f>
        <v>1000000</v>
      </c>
      <c r="CKO1342" s="62">
        <f t="shared" si="3061"/>
        <v>0</v>
      </c>
      <c r="CKP1342" s="62">
        <f t="shared" si="3061"/>
        <v>0</v>
      </c>
      <c r="CKQ1342" s="62">
        <f t="shared" si="3061"/>
        <v>1000000</v>
      </c>
      <c r="CKR1342" s="62">
        <f t="shared" si="3061"/>
        <v>2000000</v>
      </c>
      <c r="CKS1342" s="62">
        <f t="shared" si="3061"/>
        <v>0</v>
      </c>
      <c r="CKT1342" s="62">
        <f t="shared" si="3061"/>
        <v>0</v>
      </c>
      <c r="CKU1342" s="62">
        <f t="shared" si="3061"/>
        <v>2000000</v>
      </c>
      <c r="CKV1342" s="62">
        <f t="shared" si="3061"/>
        <v>3000000</v>
      </c>
      <c r="CLC1342" s="62" t="s">
        <v>1940</v>
      </c>
      <c r="CLD1342" s="62">
        <f>CLD1336</f>
        <v>1000000</v>
      </c>
      <c r="CLE1342" s="62">
        <f t="shared" si="3061"/>
        <v>0</v>
      </c>
      <c r="CLF1342" s="62">
        <f t="shared" si="3061"/>
        <v>0</v>
      </c>
      <c r="CLG1342" s="62">
        <f t="shared" si="3061"/>
        <v>1000000</v>
      </c>
      <c r="CLH1342" s="62">
        <f t="shared" si="3061"/>
        <v>2000000</v>
      </c>
      <c r="CLI1342" s="62">
        <f t="shared" si="3061"/>
        <v>0</v>
      </c>
      <c r="CLJ1342" s="62">
        <f t="shared" si="3061"/>
        <v>0</v>
      </c>
      <c r="CLK1342" s="62">
        <f t="shared" si="3061"/>
        <v>2000000</v>
      </c>
      <c r="CLL1342" s="62">
        <f t="shared" si="3061"/>
        <v>3000000</v>
      </c>
      <c r="CLS1342" s="62" t="s">
        <v>1940</v>
      </c>
      <c r="CLT1342" s="62">
        <f>CLT1336</f>
        <v>1000000</v>
      </c>
      <c r="CLU1342" s="62">
        <f t="shared" si="3061"/>
        <v>0</v>
      </c>
      <c r="CLV1342" s="62">
        <f t="shared" si="3061"/>
        <v>0</v>
      </c>
      <c r="CLW1342" s="62">
        <f t="shared" si="3061"/>
        <v>1000000</v>
      </c>
      <c r="CLX1342" s="62">
        <f t="shared" si="3061"/>
        <v>2000000</v>
      </c>
      <c r="CLY1342" s="62">
        <f t="shared" si="3061"/>
        <v>0</v>
      </c>
      <c r="CLZ1342" s="62">
        <f t="shared" si="3061"/>
        <v>0</v>
      </c>
      <c r="CMA1342" s="62">
        <f t="shared" si="3061"/>
        <v>2000000</v>
      </c>
      <c r="CMB1342" s="62">
        <f t="shared" si="3061"/>
        <v>3000000</v>
      </c>
      <c r="CMI1342" s="62" t="s">
        <v>1940</v>
      </c>
      <c r="CMJ1342" s="62">
        <f>CMJ1336</f>
        <v>1000000</v>
      </c>
      <c r="CMK1342" s="62">
        <f t="shared" ref="CMK1342:CON1342" si="3062">CMK1336</f>
        <v>0</v>
      </c>
      <c r="CML1342" s="62">
        <f t="shared" si="3062"/>
        <v>0</v>
      </c>
      <c r="CMM1342" s="62">
        <f t="shared" si="3062"/>
        <v>1000000</v>
      </c>
      <c r="CMN1342" s="62">
        <f t="shared" si="3062"/>
        <v>2000000</v>
      </c>
      <c r="CMO1342" s="62">
        <f t="shared" si="3062"/>
        <v>0</v>
      </c>
      <c r="CMP1342" s="62">
        <f t="shared" si="3062"/>
        <v>0</v>
      </c>
      <c r="CMQ1342" s="62">
        <f t="shared" si="3062"/>
        <v>2000000</v>
      </c>
      <c r="CMR1342" s="62">
        <f t="shared" si="3062"/>
        <v>3000000</v>
      </c>
      <c r="CMY1342" s="62" t="s">
        <v>1940</v>
      </c>
      <c r="CMZ1342" s="62">
        <f>CMZ1336</f>
        <v>1000000</v>
      </c>
      <c r="CNA1342" s="62">
        <f t="shared" si="3062"/>
        <v>0</v>
      </c>
      <c r="CNB1342" s="62">
        <f t="shared" si="3062"/>
        <v>0</v>
      </c>
      <c r="CNC1342" s="62">
        <f t="shared" si="3062"/>
        <v>1000000</v>
      </c>
      <c r="CND1342" s="62">
        <f t="shared" si="3062"/>
        <v>2000000</v>
      </c>
      <c r="CNE1342" s="62">
        <f t="shared" si="3062"/>
        <v>0</v>
      </c>
      <c r="CNF1342" s="62">
        <f t="shared" si="3062"/>
        <v>0</v>
      </c>
      <c r="CNG1342" s="62">
        <f t="shared" si="3062"/>
        <v>2000000</v>
      </c>
      <c r="CNH1342" s="62">
        <f t="shared" si="3062"/>
        <v>3000000</v>
      </c>
      <c r="CNO1342" s="62" t="s">
        <v>1940</v>
      </c>
      <c r="CNP1342" s="62">
        <f>CNP1336</f>
        <v>1000000</v>
      </c>
      <c r="CNQ1342" s="62">
        <f t="shared" si="3062"/>
        <v>0</v>
      </c>
      <c r="CNR1342" s="62">
        <f t="shared" si="3062"/>
        <v>0</v>
      </c>
      <c r="CNS1342" s="62">
        <f t="shared" si="3062"/>
        <v>1000000</v>
      </c>
      <c r="CNT1342" s="62">
        <f t="shared" si="3062"/>
        <v>2000000</v>
      </c>
      <c r="CNU1342" s="62">
        <f t="shared" si="3062"/>
        <v>0</v>
      </c>
      <c r="CNV1342" s="62">
        <f t="shared" si="3062"/>
        <v>0</v>
      </c>
      <c r="CNW1342" s="62">
        <f t="shared" si="3062"/>
        <v>2000000</v>
      </c>
      <c r="CNX1342" s="62">
        <f t="shared" si="3062"/>
        <v>3000000</v>
      </c>
      <c r="COE1342" s="62" t="s">
        <v>1940</v>
      </c>
      <c r="COF1342" s="62">
        <f>COF1336</f>
        <v>1000000</v>
      </c>
      <c r="COG1342" s="62">
        <f t="shared" si="3062"/>
        <v>0</v>
      </c>
      <c r="COH1342" s="62">
        <f t="shared" si="3062"/>
        <v>0</v>
      </c>
      <c r="COI1342" s="62">
        <f t="shared" si="3062"/>
        <v>1000000</v>
      </c>
      <c r="COJ1342" s="62">
        <f t="shared" si="3062"/>
        <v>2000000</v>
      </c>
      <c r="COK1342" s="62">
        <f t="shared" si="3062"/>
        <v>0</v>
      </c>
      <c r="COL1342" s="62">
        <f t="shared" si="3062"/>
        <v>0</v>
      </c>
      <c r="COM1342" s="62">
        <f t="shared" si="3062"/>
        <v>2000000</v>
      </c>
      <c r="CON1342" s="62">
        <f t="shared" si="3062"/>
        <v>3000000</v>
      </c>
      <c r="COU1342" s="62" t="s">
        <v>1940</v>
      </c>
      <c r="COV1342" s="62">
        <f>COV1336</f>
        <v>1000000</v>
      </c>
      <c r="COW1342" s="62">
        <f t="shared" ref="COW1342:CQZ1342" si="3063">COW1336</f>
        <v>0</v>
      </c>
      <c r="COX1342" s="62">
        <f t="shared" si="3063"/>
        <v>0</v>
      </c>
      <c r="COY1342" s="62">
        <f t="shared" si="3063"/>
        <v>1000000</v>
      </c>
      <c r="COZ1342" s="62">
        <f t="shared" si="3063"/>
        <v>2000000</v>
      </c>
      <c r="CPA1342" s="62">
        <f t="shared" si="3063"/>
        <v>0</v>
      </c>
      <c r="CPB1342" s="62">
        <f t="shared" si="3063"/>
        <v>0</v>
      </c>
      <c r="CPC1342" s="62">
        <f t="shared" si="3063"/>
        <v>2000000</v>
      </c>
      <c r="CPD1342" s="62">
        <f t="shared" si="3063"/>
        <v>3000000</v>
      </c>
      <c r="CPK1342" s="62" t="s">
        <v>1940</v>
      </c>
      <c r="CPL1342" s="62">
        <f>CPL1336</f>
        <v>1000000</v>
      </c>
      <c r="CPM1342" s="62">
        <f t="shared" si="3063"/>
        <v>0</v>
      </c>
      <c r="CPN1342" s="62">
        <f t="shared" si="3063"/>
        <v>0</v>
      </c>
      <c r="CPO1342" s="62">
        <f t="shared" si="3063"/>
        <v>1000000</v>
      </c>
      <c r="CPP1342" s="62">
        <f t="shared" si="3063"/>
        <v>2000000</v>
      </c>
      <c r="CPQ1342" s="62">
        <f t="shared" si="3063"/>
        <v>0</v>
      </c>
      <c r="CPR1342" s="62">
        <f t="shared" si="3063"/>
        <v>0</v>
      </c>
      <c r="CPS1342" s="62">
        <f t="shared" si="3063"/>
        <v>2000000</v>
      </c>
      <c r="CPT1342" s="62">
        <f t="shared" si="3063"/>
        <v>3000000</v>
      </c>
      <c r="CQA1342" s="62" t="s">
        <v>1940</v>
      </c>
      <c r="CQB1342" s="62">
        <f>CQB1336</f>
        <v>1000000</v>
      </c>
      <c r="CQC1342" s="62">
        <f t="shared" si="3063"/>
        <v>0</v>
      </c>
      <c r="CQD1342" s="62">
        <f t="shared" si="3063"/>
        <v>0</v>
      </c>
      <c r="CQE1342" s="62">
        <f t="shared" si="3063"/>
        <v>1000000</v>
      </c>
      <c r="CQF1342" s="62">
        <f t="shared" si="3063"/>
        <v>2000000</v>
      </c>
      <c r="CQG1342" s="62">
        <f t="shared" si="3063"/>
        <v>0</v>
      </c>
      <c r="CQH1342" s="62">
        <f t="shared" si="3063"/>
        <v>0</v>
      </c>
      <c r="CQI1342" s="62">
        <f t="shared" si="3063"/>
        <v>2000000</v>
      </c>
      <c r="CQJ1342" s="62">
        <f t="shared" si="3063"/>
        <v>3000000</v>
      </c>
      <c r="CQQ1342" s="62" t="s">
        <v>1940</v>
      </c>
      <c r="CQR1342" s="62">
        <f>CQR1336</f>
        <v>1000000</v>
      </c>
      <c r="CQS1342" s="62">
        <f t="shared" si="3063"/>
        <v>0</v>
      </c>
      <c r="CQT1342" s="62">
        <f t="shared" si="3063"/>
        <v>0</v>
      </c>
      <c r="CQU1342" s="62">
        <f t="shared" si="3063"/>
        <v>1000000</v>
      </c>
      <c r="CQV1342" s="62">
        <f t="shared" si="3063"/>
        <v>2000000</v>
      </c>
      <c r="CQW1342" s="62">
        <f t="shared" si="3063"/>
        <v>0</v>
      </c>
      <c r="CQX1342" s="62">
        <f t="shared" si="3063"/>
        <v>0</v>
      </c>
      <c r="CQY1342" s="62">
        <f t="shared" si="3063"/>
        <v>2000000</v>
      </c>
      <c r="CQZ1342" s="62">
        <f t="shared" si="3063"/>
        <v>3000000</v>
      </c>
      <c r="CRG1342" s="62" t="s">
        <v>1940</v>
      </c>
      <c r="CRH1342" s="62">
        <f>CRH1336</f>
        <v>1000000</v>
      </c>
      <c r="CRI1342" s="62">
        <f t="shared" ref="CRI1342:CTL1342" si="3064">CRI1336</f>
        <v>0</v>
      </c>
      <c r="CRJ1342" s="62">
        <f t="shared" si="3064"/>
        <v>0</v>
      </c>
      <c r="CRK1342" s="62">
        <f t="shared" si="3064"/>
        <v>1000000</v>
      </c>
      <c r="CRL1342" s="62">
        <f t="shared" si="3064"/>
        <v>2000000</v>
      </c>
      <c r="CRM1342" s="62">
        <f t="shared" si="3064"/>
        <v>0</v>
      </c>
      <c r="CRN1342" s="62">
        <f t="shared" si="3064"/>
        <v>0</v>
      </c>
      <c r="CRO1342" s="62">
        <f t="shared" si="3064"/>
        <v>2000000</v>
      </c>
      <c r="CRP1342" s="62">
        <f t="shared" si="3064"/>
        <v>3000000</v>
      </c>
      <c r="CRW1342" s="62" t="s">
        <v>1940</v>
      </c>
      <c r="CRX1342" s="62">
        <f>CRX1336</f>
        <v>1000000</v>
      </c>
      <c r="CRY1342" s="62">
        <f t="shared" si="3064"/>
        <v>0</v>
      </c>
      <c r="CRZ1342" s="62">
        <f t="shared" si="3064"/>
        <v>0</v>
      </c>
      <c r="CSA1342" s="62">
        <f t="shared" si="3064"/>
        <v>1000000</v>
      </c>
      <c r="CSB1342" s="62">
        <f t="shared" si="3064"/>
        <v>2000000</v>
      </c>
      <c r="CSC1342" s="62">
        <f t="shared" si="3064"/>
        <v>0</v>
      </c>
      <c r="CSD1342" s="62">
        <f t="shared" si="3064"/>
        <v>0</v>
      </c>
      <c r="CSE1342" s="62">
        <f t="shared" si="3064"/>
        <v>2000000</v>
      </c>
      <c r="CSF1342" s="62">
        <f t="shared" si="3064"/>
        <v>3000000</v>
      </c>
      <c r="CSM1342" s="62" t="s">
        <v>1940</v>
      </c>
      <c r="CSN1342" s="62">
        <f>CSN1336</f>
        <v>1000000</v>
      </c>
      <c r="CSO1342" s="62">
        <f t="shared" si="3064"/>
        <v>0</v>
      </c>
      <c r="CSP1342" s="62">
        <f t="shared" si="3064"/>
        <v>0</v>
      </c>
      <c r="CSQ1342" s="62">
        <f t="shared" si="3064"/>
        <v>1000000</v>
      </c>
      <c r="CSR1342" s="62">
        <f t="shared" si="3064"/>
        <v>2000000</v>
      </c>
      <c r="CSS1342" s="62">
        <f t="shared" si="3064"/>
        <v>0</v>
      </c>
      <c r="CST1342" s="62">
        <f t="shared" si="3064"/>
        <v>0</v>
      </c>
      <c r="CSU1342" s="62">
        <f t="shared" si="3064"/>
        <v>2000000</v>
      </c>
      <c r="CSV1342" s="62">
        <f t="shared" si="3064"/>
        <v>3000000</v>
      </c>
      <c r="CTC1342" s="62" t="s">
        <v>1940</v>
      </c>
      <c r="CTD1342" s="62">
        <f>CTD1336</f>
        <v>1000000</v>
      </c>
      <c r="CTE1342" s="62">
        <f t="shared" si="3064"/>
        <v>0</v>
      </c>
      <c r="CTF1342" s="62">
        <f t="shared" si="3064"/>
        <v>0</v>
      </c>
      <c r="CTG1342" s="62">
        <f t="shared" si="3064"/>
        <v>1000000</v>
      </c>
      <c r="CTH1342" s="62">
        <f t="shared" si="3064"/>
        <v>2000000</v>
      </c>
      <c r="CTI1342" s="62">
        <f t="shared" si="3064"/>
        <v>0</v>
      </c>
      <c r="CTJ1342" s="62">
        <f t="shared" si="3064"/>
        <v>0</v>
      </c>
      <c r="CTK1342" s="62">
        <f t="shared" si="3064"/>
        <v>2000000</v>
      </c>
      <c r="CTL1342" s="62">
        <f t="shared" si="3064"/>
        <v>3000000</v>
      </c>
      <c r="CTS1342" s="62" t="s">
        <v>1940</v>
      </c>
      <c r="CTT1342" s="62">
        <f>CTT1336</f>
        <v>1000000</v>
      </c>
      <c r="CTU1342" s="62">
        <f t="shared" ref="CTU1342:CVX1342" si="3065">CTU1336</f>
        <v>0</v>
      </c>
      <c r="CTV1342" s="62">
        <f t="shared" si="3065"/>
        <v>0</v>
      </c>
      <c r="CTW1342" s="62">
        <f t="shared" si="3065"/>
        <v>1000000</v>
      </c>
      <c r="CTX1342" s="62">
        <f t="shared" si="3065"/>
        <v>2000000</v>
      </c>
      <c r="CTY1342" s="62">
        <f t="shared" si="3065"/>
        <v>0</v>
      </c>
      <c r="CTZ1342" s="62">
        <f t="shared" si="3065"/>
        <v>0</v>
      </c>
      <c r="CUA1342" s="62">
        <f t="shared" si="3065"/>
        <v>2000000</v>
      </c>
      <c r="CUB1342" s="62">
        <f t="shared" si="3065"/>
        <v>3000000</v>
      </c>
      <c r="CUI1342" s="62" t="s">
        <v>1940</v>
      </c>
      <c r="CUJ1342" s="62">
        <f>CUJ1336</f>
        <v>1000000</v>
      </c>
      <c r="CUK1342" s="62">
        <f t="shared" si="3065"/>
        <v>0</v>
      </c>
      <c r="CUL1342" s="62">
        <f t="shared" si="3065"/>
        <v>0</v>
      </c>
      <c r="CUM1342" s="62">
        <f t="shared" si="3065"/>
        <v>1000000</v>
      </c>
      <c r="CUN1342" s="62">
        <f t="shared" si="3065"/>
        <v>2000000</v>
      </c>
      <c r="CUO1342" s="62">
        <f t="shared" si="3065"/>
        <v>0</v>
      </c>
      <c r="CUP1342" s="62">
        <f t="shared" si="3065"/>
        <v>0</v>
      </c>
      <c r="CUQ1342" s="62">
        <f t="shared" si="3065"/>
        <v>2000000</v>
      </c>
      <c r="CUR1342" s="62">
        <f t="shared" si="3065"/>
        <v>3000000</v>
      </c>
      <c r="CUY1342" s="62" t="s">
        <v>1940</v>
      </c>
      <c r="CUZ1342" s="62">
        <f>CUZ1336</f>
        <v>1000000</v>
      </c>
      <c r="CVA1342" s="62">
        <f t="shared" si="3065"/>
        <v>0</v>
      </c>
      <c r="CVB1342" s="62">
        <f t="shared" si="3065"/>
        <v>0</v>
      </c>
      <c r="CVC1342" s="62">
        <f t="shared" si="3065"/>
        <v>1000000</v>
      </c>
      <c r="CVD1342" s="62">
        <f t="shared" si="3065"/>
        <v>2000000</v>
      </c>
      <c r="CVE1342" s="62">
        <f t="shared" si="3065"/>
        <v>0</v>
      </c>
      <c r="CVF1342" s="62">
        <f t="shared" si="3065"/>
        <v>0</v>
      </c>
      <c r="CVG1342" s="62">
        <f t="shared" si="3065"/>
        <v>2000000</v>
      </c>
      <c r="CVH1342" s="62">
        <f t="shared" si="3065"/>
        <v>3000000</v>
      </c>
      <c r="CVO1342" s="62" t="s">
        <v>1940</v>
      </c>
      <c r="CVP1342" s="62">
        <f>CVP1336</f>
        <v>1000000</v>
      </c>
      <c r="CVQ1342" s="62">
        <f t="shared" si="3065"/>
        <v>0</v>
      </c>
      <c r="CVR1342" s="62">
        <f t="shared" si="3065"/>
        <v>0</v>
      </c>
      <c r="CVS1342" s="62">
        <f t="shared" si="3065"/>
        <v>1000000</v>
      </c>
      <c r="CVT1342" s="62">
        <f t="shared" si="3065"/>
        <v>2000000</v>
      </c>
      <c r="CVU1342" s="62">
        <f t="shared" si="3065"/>
        <v>0</v>
      </c>
      <c r="CVV1342" s="62">
        <f t="shared" si="3065"/>
        <v>0</v>
      </c>
      <c r="CVW1342" s="62">
        <f t="shared" si="3065"/>
        <v>2000000</v>
      </c>
      <c r="CVX1342" s="62">
        <f t="shared" si="3065"/>
        <v>3000000</v>
      </c>
      <c r="CWE1342" s="62" t="s">
        <v>1940</v>
      </c>
      <c r="CWF1342" s="62">
        <f>CWF1336</f>
        <v>1000000</v>
      </c>
      <c r="CWG1342" s="62">
        <f t="shared" ref="CWG1342:CYJ1342" si="3066">CWG1336</f>
        <v>0</v>
      </c>
      <c r="CWH1342" s="62">
        <f t="shared" si="3066"/>
        <v>0</v>
      </c>
      <c r="CWI1342" s="62">
        <f t="shared" si="3066"/>
        <v>1000000</v>
      </c>
      <c r="CWJ1342" s="62">
        <f t="shared" si="3066"/>
        <v>2000000</v>
      </c>
      <c r="CWK1342" s="62">
        <f t="shared" si="3066"/>
        <v>0</v>
      </c>
      <c r="CWL1342" s="62">
        <f t="shared" si="3066"/>
        <v>0</v>
      </c>
      <c r="CWM1342" s="62">
        <f t="shared" si="3066"/>
        <v>2000000</v>
      </c>
      <c r="CWN1342" s="62">
        <f t="shared" si="3066"/>
        <v>3000000</v>
      </c>
      <c r="CWU1342" s="62" t="s">
        <v>1940</v>
      </c>
      <c r="CWV1342" s="62">
        <f>CWV1336</f>
        <v>1000000</v>
      </c>
      <c r="CWW1342" s="62">
        <f t="shared" si="3066"/>
        <v>0</v>
      </c>
      <c r="CWX1342" s="62">
        <f t="shared" si="3066"/>
        <v>0</v>
      </c>
      <c r="CWY1342" s="62">
        <f t="shared" si="3066"/>
        <v>1000000</v>
      </c>
      <c r="CWZ1342" s="62">
        <f t="shared" si="3066"/>
        <v>2000000</v>
      </c>
      <c r="CXA1342" s="62">
        <f t="shared" si="3066"/>
        <v>0</v>
      </c>
      <c r="CXB1342" s="62">
        <f t="shared" si="3066"/>
        <v>0</v>
      </c>
      <c r="CXC1342" s="62">
        <f t="shared" si="3066"/>
        <v>2000000</v>
      </c>
      <c r="CXD1342" s="62">
        <f t="shared" si="3066"/>
        <v>3000000</v>
      </c>
      <c r="CXK1342" s="62" t="s">
        <v>1940</v>
      </c>
      <c r="CXL1342" s="62">
        <f>CXL1336</f>
        <v>1000000</v>
      </c>
      <c r="CXM1342" s="62">
        <f t="shared" si="3066"/>
        <v>0</v>
      </c>
      <c r="CXN1342" s="62">
        <f t="shared" si="3066"/>
        <v>0</v>
      </c>
      <c r="CXO1342" s="62">
        <f t="shared" si="3066"/>
        <v>1000000</v>
      </c>
      <c r="CXP1342" s="62">
        <f t="shared" si="3066"/>
        <v>2000000</v>
      </c>
      <c r="CXQ1342" s="62">
        <f t="shared" si="3066"/>
        <v>0</v>
      </c>
      <c r="CXR1342" s="62">
        <f t="shared" si="3066"/>
        <v>0</v>
      </c>
      <c r="CXS1342" s="62">
        <f t="shared" si="3066"/>
        <v>2000000</v>
      </c>
      <c r="CXT1342" s="62">
        <f t="shared" si="3066"/>
        <v>3000000</v>
      </c>
      <c r="CYA1342" s="62" t="s">
        <v>1940</v>
      </c>
      <c r="CYB1342" s="62">
        <f>CYB1336</f>
        <v>1000000</v>
      </c>
      <c r="CYC1342" s="62">
        <f t="shared" si="3066"/>
        <v>0</v>
      </c>
      <c r="CYD1342" s="62">
        <f t="shared" si="3066"/>
        <v>0</v>
      </c>
      <c r="CYE1342" s="62">
        <f t="shared" si="3066"/>
        <v>1000000</v>
      </c>
      <c r="CYF1342" s="62">
        <f t="shared" si="3066"/>
        <v>2000000</v>
      </c>
      <c r="CYG1342" s="62">
        <f t="shared" si="3066"/>
        <v>0</v>
      </c>
      <c r="CYH1342" s="62">
        <f t="shared" si="3066"/>
        <v>0</v>
      </c>
      <c r="CYI1342" s="62">
        <f t="shared" si="3066"/>
        <v>2000000</v>
      </c>
      <c r="CYJ1342" s="62">
        <f t="shared" si="3066"/>
        <v>3000000</v>
      </c>
      <c r="CYQ1342" s="62" t="s">
        <v>1940</v>
      </c>
      <c r="CYR1342" s="62">
        <f>CYR1336</f>
        <v>1000000</v>
      </c>
      <c r="CYS1342" s="62">
        <f t="shared" ref="CYS1342:DAV1342" si="3067">CYS1336</f>
        <v>0</v>
      </c>
      <c r="CYT1342" s="62">
        <f t="shared" si="3067"/>
        <v>0</v>
      </c>
      <c r="CYU1342" s="62">
        <f t="shared" si="3067"/>
        <v>1000000</v>
      </c>
      <c r="CYV1342" s="62">
        <f t="shared" si="3067"/>
        <v>2000000</v>
      </c>
      <c r="CYW1342" s="62">
        <f t="shared" si="3067"/>
        <v>0</v>
      </c>
      <c r="CYX1342" s="62">
        <f t="shared" si="3067"/>
        <v>0</v>
      </c>
      <c r="CYY1342" s="62">
        <f t="shared" si="3067"/>
        <v>2000000</v>
      </c>
      <c r="CYZ1342" s="62">
        <f t="shared" si="3067"/>
        <v>3000000</v>
      </c>
      <c r="CZG1342" s="62" t="s">
        <v>1940</v>
      </c>
      <c r="CZH1342" s="62">
        <f>CZH1336</f>
        <v>1000000</v>
      </c>
      <c r="CZI1342" s="62">
        <f t="shared" si="3067"/>
        <v>0</v>
      </c>
      <c r="CZJ1342" s="62">
        <f t="shared" si="3067"/>
        <v>0</v>
      </c>
      <c r="CZK1342" s="62">
        <f t="shared" si="3067"/>
        <v>1000000</v>
      </c>
      <c r="CZL1342" s="62">
        <f t="shared" si="3067"/>
        <v>2000000</v>
      </c>
      <c r="CZM1342" s="62">
        <f t="shared" si="3067"/>
        <v>0</v>
      </c>
      <c r="CZN1342" s="62">
        <f t="shared" si="3067"/>
        <v>0</v>
      </c>
      <c r="CZO1342" s="62">
        <f t="shared" si="3067"/>
        <v>2000000</v>
      </c>
      <c r="CZP1342" s="62">
        <f t="shared" si="3067"/>
        <v>3000000</v>
      </c>
      <c r="CZW1342" s="62" t="s">
        <v>1940</v>
      </c>
      <c r="CZX1342" s="62">
        <f>CZX1336</f>
        <v>1000000</v>
      </c>
      <c r="CZY1342" s="62">
        <f t="shared" si="3067"/>
        <v>0</v>
      </c>
      <c r="CZZ1342" s="62">
        <f t="shared" si="3067"/>
        <v>0</v>
      </c>
      <c r="DAA1342" s="62">
        <f t="shared" si="3067"/>
        <v>1000000</v>
      </c>
      <c r="DAB1342" s="62">
        <f t="shared" si="3067"/>
        <v>2000000</v>
      </c>
      <c r="DAC1342" s="62">
        <f t="shared" si="3067"/>
        <v>0</v>
      </c>
      <c r="DAD1342" s="62">
        <f t="shared" si="3067"/>
        <v>0</v>
      </c>
      <c r="DAE1342" s="62">
        <f t="shared" si="3067"/>
        <v>2000000</v>
      </c>
      <c r="DAF1342" s="62">
        <f t="shared" si="3067"/>
        <v>3000000</v>
      </c>
      <c r="DAM1342" s="62" t="s">
        <v>1940</v>
      </c>
      <c r="DAN1342" s="62">
        <f>DAN1336</f>
        <v>1000000</v>
      </c>
      <c r="DAO1342" s="62">
        <f t="shared" si="3067"/>
        <v>0</v>
      </c>
      <c r="DAP1342" s="62">
        <f t="shared" si="3067"/>
        <v>0</v>
      </c>
      <c r="DAQ1342" s="62">
        <f t="shared" si="3067"/>
        <v>1000000</v>
      </c>
      <c r="DAR1342" s="62">
        <f t="shared" si="3067"/>
        <v>2000000</v>
      </c>
      <c r="DAS1342" s="62">
        <f t="shared" si="3067"/>
        <v>0</v>
      </c>
      <c r="DAT1342" s="62">
        <f t="shared" si="3067"/>
        <v>0</v>
      </c>
      <c r="DAU1342" s="62">
        <f t="shared" si="3067"/>
        <v>2000000</v>
      </c>
      <c r="DAV1342" s="62">
        <f t="shared" si="3067"/>
        <v>3000000</v>
      </c>
      <c r="DBC1342" s="62" t="s">
        <v>1940</v>
      </c>
      <c r="DBD1342" s="62">
        <f>DBD1336</f>
        <v>1000000</v>
      </c>
      <c r="DBE1342" s="62">
        <f t="shared" ref="DBE1342:DDH1342" si="3068">DBE1336</f>
        <v>0</v>
      </c>
      <c r="DBF1342" s="62">
        <f t="shared" si="3068"/>
        <v>0</v>
      </c>
      <c r="DBG1342" s="62">
        <f t="shared" si="3068"/>
        <v>1000000</v>
      </c>
      <c r="DBH1342" s="62">
        <f t="shared" si="3068"/>
        <v>2000000</v>
      </c>
      <c r="DBI1342" s="62">
        <f t="shared" si="3068"/>
        <v>0</v>
      </c>
      <c r="DBJ1342" s="62">
        <f t="shared" si="3068"/>
        <v>0</v>
      </c>
      <c r="DBK1342" s="62">
        <f t="shared" si="3068"/>
        <v>2000000</v>
      </c>
      <c r="DBL1342" s="62">
        <f t="shared" si="3068"/>
        <v>3000000</v>
      </c>
      <c r="DBS1342" s="62" t="s">
        <v>1940</v>
      </c>
      <c r="DBT1342" s="62">
        <f>DBT1336</f>
        <v>1000000</v>
      </c>
      <c r="DBU1342" s="62">
        <f t="shared" si="3068"/>
        <v>0</v>
      </c>
      <c r="DBV1342" s="62">
        <f t="shared" si="3068"/>
        <v>0</v>
      </c>
      <c r="DBW1342" s="62">
        <f t="shared" si="3068"/>
        <v>1000000</v>
      </c>
      <c r="DBX1342" s="62">
        <f t="shared" si="3068"/>
        <v>2000000</v>
      </c>
      <c r="DBY1342" s="62">
        <f t="shared" si="3068"/>
        <v>0</v>
      </c>
      <c r="DBZ1342" s="62">
        <f t="shared" si="3068"/>
        <v>0</v>
      </c>
      <c r="DCA1342" s="62">
        <f t="shared" si="3068"/>
        <v>2000000</v>
      </c>
      <c r="DCB1342" s="62">
        <f t="shared" si="3068"/>
        <v>3000000</v>
      </c>
      <c r="DCI1342" s="62" t="s">
        <v>1940</v>
      </c>
      <c r="DCJ1342" s="62">
        <f>DCJ1336</f>
        <v>1000000</v>
      </c>
      <c r="DCK1342" s="62">
        <f t="shared" si="3068"/>
        <v>0</v>
      </c>
      <c r="DCL1342" s="62">
        <f t="shared" si="3068"/>
        <v>0</v>
      </c>
      <c r="DCM1342" s="62">
        <f t="shared" si="3068"/>
        <v>1000000</v>
      </c>
      <c r="DCN1342" s="62">
        <f t="shared" si="3068"/>
        <v>2000000</v>
      </c>
      <c r="DCO1342" s="62">
        <f t="shared" si="3068"/>
        <v>0</v>
      </c>
      <c r="DCP1342" s="62">
        <f t="shared" si="3068"/>
        <v>0</v>
      </c>
      <c r="DCQ1342" s="62">
        <f t="shared" si="3068"/>
        <v>2000000</v>
      </c>
      <c r="DCR1342" s="62">
        <f t="shared" si="3068"/>
        <v>3000000</v>
      </c>
      <c r="DCY1342" s="62" t="s">
        <v>1940</v>
      </c>
      <c r="DCZ1342" s="62">
        <f>DCZ1336</f>
        <v>1000000</v>
      </c>
      <c r="DDA1342" s="62">
        <f t="shared" si="3068"/>
        <v>0</v>
      </c>
      <c r="DDB1342" s="62">
        <f t="shared" si="3068"/>
        <v>0</v>
      </c>
      <c r="DDC1342" s="62">
        <f t="shared" si="3068"/>
        <v>1000000</v>
      </c>
      <c r="DDD1342" s="62">
        <f t="shared" si="3068"/>
        <v>2000000</v>
      </c>
      <c r="DDE1342" s="62">
        <f t="shared" si="3068"/>
        <v>0</v>
      </c>
      <c r="DDF1342" s="62">
        <f t="shared" si="3068"/>
        <v>0</v>
      </c>
      <c r="DDG1342" s="62">
        <f t="shared" si="3068"/>
        <v>2000000</v>
      </c>
      <c r="DDH1342" s="62">
        <f t="shared" si="3068"/>
        <v>3000000</v>
      </c>
      <c r="DDO1342" s="62" t="s">
        <v>1940</v>
      </c>
      <c r="DDP1342" s="62">
        <f>DDP1336</f>
        <v>1000000</v>
      </c>
      <c r="DDQ1342" s="62">
        <f t="shared" ref="DDQ1342:DFT1342" si="3069">DDQ1336</f>
        <v>0</v>
      </c>
      <c r="DDR1342" s="62">
        <f t="shared" si="3069"/>
        <v>0</v>
      </c>
      <c r="DDS1342" s="62">
        <f t="shared" si="3069"/>
        <v>1000000</v>
      </c>
      <c r="DDT1342" s="62">
        <f t="shared" si="3069"/>
        <v>2000000</v>
      </c>
      <c r="DDU1342" s="62">
        <f t="shared" si="3069"/>
        <v>0</v>
      </c>
      <c r="DDV1342" s="62">
        <f t="shared" si="3069"/>
        <v>0</v>
      </c>
      <c r="DDW1342" s="62">
        <f t="shared" si="3069"/>
        <v>2000000</v>
      </c>
      <c r="DDX1342" s="62">
        <f t="shared" si="3069"/>
        <v>3000000</v>
      </c>
      <c r="DEE1342" s="62" t="s">
        <v>1940</v>
      </c>
      <c r="DEF1342" s="62">
        <f>DEF1336</f>
        <v>1000000</v>
      </c>
      <c r="DEG1342" s="62">
        <f t="shared" si="3069"/>
        <v>0</v>
      </c>
      <c r="DEH1342" s="62">
        <f t="shared" si="3069"/>
        <v>0</v>
      </c>
      <c r="DEI1342" s="62">
        <f t="shared" si="3069"/>
        <v>1000000</v>
      </c>
      <c r="DEJ1342" s="62">
        <f t="shared" si="3069"/>
        <v>2000000</v>
      </c>
      <c r="DEK1342" s="62">
        <f t="shared" si="3069"/>
        <v>0</v>
      </c>
      <c r="DEL1342" s="62">
        <f t="shared" si="3069"/>
        <v>0</v>
      </c>
      <c r="DEM1342" s="62">
        <f t="shared" si="3069"/>
        <v>2000000</v>
      </c>
      <c r="DEN1342" s="62">
        <f t="shared" si="3069"/>
        <v>3000000</v>
      </c>
      <c r="DEU1342" s="62" t="s">
        <v>1940</v>
      </c>
      <c r="DEV1342" s="62">
        <f>DEV1336</f>
        <v>1000000</v>
      </c>
      <c r="DEW1342" s="62">
        <f t="shared" si="3069"/>
        <v>0</v>
      </c>
      <c r="DEX1342" s="62">
        <f t="shared" si="3069"/>
        <v>0</v>
      </c>
      <c r="DEY1342" s="62">
        <f t="shared" si="3069"/>
        <v>1000000</v>
      </c>
      <c r="DEZ1342" s="62">
        <f t="shared" si="3069"/>
        <v>2000000</v>
      </c>
      <c r="DFA1342" s="62">
        <f t="shared" si="3069"/>
        <v>0</v>
      </c>
      <c r="DFB1342" s="62">
        <f t="shared" si="3069"/>
        <v>0</v>
      </c>
      <c r="DFC1342" s="62">
        <f t="shared" si="3069"/>
        <v>2000000</v>
      </c>
      <c r="DFD1342" s="62">
        <f t="shared" si="3069"/>
        <v>3000000</v>
      </c>
      <c r="DFK1342" s="62" t="s">
        <v>1940</v>
      </c>
      <c r="DFL1342" s="62">
        <f>DFL1336</f>
        <v>1000000</v>
      </c>
      <c r="DFM1342" s="62">
        <f t="shared" si="3069"/>
        <v>0</v>
      </c>
      <c r="DFN1342" s="62">
        <f t="shared" si="3069"/>
        <v>0</v>
      </c>
      <c r="DFO1342" s="62">
        <f t="shared" si="3069"/>
        <v>1000000</v>
      </c>
      <c r="DFP1342" s="62">
        <f t="shared" si="3069"/>
        <v>2000000</v>
      </c>
      <c r="DFQ1342" s="62">
        <f t="shared" si="3069"/>
        <v>0</v>
      </c>
      <c r="DFR1342" s="62">
        <f t="shared" si="3069"/>
        <v>0</v>
      </c>
      <c r="DFS1342" s="62">
        <f t="shared" si="3069"/>
        <v>2000000</v>
      </c>
      <c r="DFT1342" s="62">
        <f t="shared" si="3069"/>
        <v>3000000</v>
      </c>
      <c r="DGA1342" s="62" t="s">
        <v>1940</v>
      </c>
      <c r="DGB1342" s="62">
        <f>DGB1336</f>
        <v>1000000</v>
      </c>
      <c r="DGC1342" s="62">
        <f t="shared" ref="DGC1342:DIF1342" si="3070">DGC1336</f>
        <v>0</v>
      </c>
      <c r="DGD1342" s="62">
        <f t="shared" si="3070"/>
        <v>0</v>
      </c>
      <c r="DGE1342" s="62">
        <f t="shared" si="3070"/>
        <v>1000000</v>
      </c>
      <c r="DGF1342" s="62">
        <f t="shared" si="3070"/>
        <v>2000000</v>
      </c>
      <c r="DGG1342" s="62">
        <f t="shared" si="3070"/>
        <v>0</v>
      </c>
      <c r="DGH1342" s="62">
        <f t="shared" si="3070"/>
        <v>0</v>
      </c>
      <c r="DGI1342" s="62">
        <f t="shared" si="3070"/>
        <v>2000000</v>
      </c>
      <c r="DGJ1342" s="62">
        <f t="shared" si="3070"/>
        <v>3000000</v>
      </c>
      <c r="DGQ1342" s="62" t="s">
        <v>1940</v>
      </c>
      <c r="DGR1342" s="62">
        <f>DGR1336</f>
        <v>1000000</v>
      </c>
      <c r="DGS1342" s="62">
        <f t="shared" si="3070"/>
        <v>0</v>
      </c>
      <c r="DGT1342" s="62">
        <f t="shared" si="3070"/>
        <v>0</v>
      </c>
      <c r="DGU1342" s="62">
        <f t="shared" si="3070"/>
        <v>1000000</v>
      </c>
      <c r="DGV1342" s="62">
        <f t="shared" si="3070"/>
        <v>2000000</v>
      </c>
      <c r="DGW1342" s="62">
        <f t="shared" si="3070"/>
        <v>0</v>
      </c>
      <c r="DGX1342" s="62">
        <f t="shared" si="3070"/>
        <v>0</v>
      </c>
      <c r="DGY1342" s="62">
        <f t="shared" si="3070"/>
        <v>2000000</v>
      </c>
      <c r="DGZ1342" s="62">
        <f t="shared" si="3070"/>
        <v>3000000</v>
      </c>
      <c r="DHG1342" s="62" t="s">
        <v>1940</v>
      </c>
      <c r="DHH1342" s="62">
        <f>DHH1336</f>
        <v>1000000</v>
      </c>
      <c r="DHI1342" s="62">
        <f t="shared" si="3070"/>
        <v>0</v>
      </c>
      <c r="DHJ1342" s="62">
        <f t="shared" si="3070"/>
        <v>0</v>
      </c>
      <c r="DHK1342" s="62">
        <f t="shared" si="3070"/>
        <v>1000000</v>
      </c>
      <c r="DHL1342" s="62">
        <f t="shared" si="3070"/>
        <v>2000000</v>
      </c>
      <c r="DHM1342" s="62">
        <f t="shared" si="3070"/>
        <v>0</v>
      </c>
      <c r="DHN1342" s="62">
        <f t="shared" si="3070"/>
        <v>0</v>
      </c>
      <c r="DHO1342" s="62">
        <f t="shared" si="3070"/>
        <v>2000000</v>
      </c>
      <c r="DHP1342" s="62">
        <f t="shared" si="3070"/>
        <v>3000000</v>
      </c>
      <c r="DHW1342" s="62" t="s">
        <v>1940</v>
      </c>
      <c r="DHX1342" s="62">
        <f>DHX1336</f>
        <v>1000000</v>
      </c>
      <c r="DHY1342" s="62">
        <f t="shared" si="3070"/>
        <v>0</v>
      </c>
      <c r="DHZ1342" s="62">
        <f t="shared" si="3070"/>
        <v>0</v>
      </c>
      <c r="DIA1342" s="62">
        <f t="shared" si="3070"/>
        <v>1000000</v>
      </c>
      <c r="DIB1342" s="62">
        <f t="shared" si="3070"/>
        <v>2000000</v>
      </c>
      <c r="DIC1342" s="62">
        <f t="shared" si="3070"/>
        <v>0</v>
      </c>
      <c r="DID1342" s="62">
        <f t="shared" si="3070"/>
        <v>0</v>
      </c>
      <c r="DIE1342" s="62">
        <f t="shared" si="3070"/>
        <v>2000000</v>
      </c>
      <c r="DIF1342" s="62">
        <f t="shared" si="3070"/>
        <v>3000000</v>
      </c>
      <c r="DIM1342" s="62" t="s">
        <v>1940</v>
      </c>
      <c r="DIN1342" s="62">
        <f>DIN1336</f>
        <v>1000000</v>
      </c>
      <c r="DIO1342" s="62">
        <f t="shared" ref="DIO1342:DKR1342" si="3071">DIO1336</f>
        <v>0</v>
      </c>
      <c r="DIP1342" s="62">
        <f t="shared" si="3071"/>
        <v>0</v>
      </c>
      <c r="DIQ1342" s="62">
        <f t="shared" si="3071"/>
        <v>1000000</v>
      </c>
      <c r="DIR1342" s="62">
        <f t="shared" si="3071"/>
        <v>2000000</v>
      </c>
      <c r="DIS1342" s="62">
        <f t="shared" si="3071"/>
        <v>0</v>
      </c>
      <c r="DIT1342" s="62">
        <f t="shared" si="3071"/>
        <v>0</v>
      </c>
      <c r="DIU1342" s="62">
        <f t="shared" si="3071"/>
        <v>2000000</v>
      </c>
      <c r="DIV1342" s="62">
        <f t="shared" si="3071"/>
        <v>3000000</v>
      </c>
      <c r="DJC1342" s="62" t="s">
        <v>1940</v>
      </c>
      <c r="DJD1342" s="62">
        <f>DJD1336</f>
        <v>1000000</v>
      </c>
      <c r="DJE1342" s="62">
        <f t="shared" si="3071"/>
        <v>0</v>
      </c>
      <c r="DJF1342" s="62">
        <f t="shared" si="3071"/>
        <v>0</v>
      </c>
      <c r="DJG1342" s="62">
        <f t="shared" si="3071"/>
        <v>1000000</v>
      </c>
      <c r="DJH1342" s="62">
        <f t="shared" si="3071"/>
        <v>2000000</v>
      </c>
      <c r="DJI1342" s="62">
        <f t="shared" si="3071"/>
        <v>0</v>
      </c>
      <c r="DJJ1342" s="62">
        <f t="shared" si="3071"/>
        <v>0</v>
      </c>
      <c r="DJK1342" s="62">
        <f t="shared" si="3071"/>
        <v>2000000</v>
      </c>
      <c r="DJL1342" s="62">
        <f t="shared" si="3071"/>
        <v>3000000</v>
      </c>
      <c r="DJS1342" s="62" t="s">
        <v>1940</v>
      </c>
      <c r="DJT1342" s="62">
        <f>DJT1336</f>
        <v>1000000</v>
      </c>
      <c r="DJU1342" s="62">
        <f t="shared" si="3071"/>
        <v>0</v>
      </c>
      <c r="DJV1342" s="62">
        <f t="shared" si="3071"/>
        <v>0</v>
      </c>
      <c r="DJW1342" s="62">
        <f t="shared" si="3071"/>
        <v>1000000</v>
      </c>
      <c r="DJX1342" s="62">
        <f t="shared" si="3071"/>
        <v>2000000</v>
      </c>
      <c r="DJY1342" s="62">
        <f t="shared" si="3071"/>
        <v>0</v>
      </c>
      <c r="DJZ1342" s="62">
        <f t="shared" si="3071"/>
        <v>0</v>
      </c>
      <c r="DKA1342" s="62">
        <f t="shared" si="3071"/>
        <v>2000000</v>
      </c>
      <c r="DKB1342" s="62">
        <f t="shared" si="3071"/>
        <v>3000000</v>
      </c>
      <c r="DKI1342" s="62" t="s">
        <v>1940</v>
      </c>
      <c r="DKJ1342" s="62">
        <f>DKJ1336</f>
        <v>1000000</v>
      </c>
      <c r="DKK1342" s="62">
        <f t="shared" si="3071"/>
        <v>0</v>
      </c>
      <c r="DKL1342" s="62">
        <f t="shared" si="3071"/>
        <v>0</v>
      </c>
      <c r="DKM1342" s="62">
        <f t="shared" si="3071"/>
        <v>1000000</v>
      </c>
      <c r="DKN1342" s="62">
        <f t="shared" si="3071"/>
        <v>2000000</v>
      </c>
      <c r="DKO1342" s="62">
        <f t="shared" si="3071"/>
        <v>0</v>
      </c>
      <c r="DKP1342" s="62">
        <f t="shared" si="3071"/>
        <v>0</v>
      </c>
      <c r="DKQ1342" s="62">
        <f t="shared" si="3071"/>
        <v>2000000</v>
      </c>
      <c r="DKR1342" s="62">
        <f t="shared" si="3071"/>
        <v>3000000</v>
      </c>
      <c r="DKY1342" s="62" t="s">
        <v>1940</v>
      </c>
      <c r="DKZ1342" s="62">
        <f>DKZ1336</f>
        <v>1000000</v>
      </c>
      <c r="DLA1342" s="62">
        <f t="shared" ref="DLA1342:DND1342" si="3072">DLA1336</f>
        <v>0</v>
      </c>
      <c r="DLB1342" s="62">
        <f t="shared" si="3072"/>
        <v>0</v>
      </c>
      <c r="DLC1342" s="62">
        <f t="shared" si="3072"/>
        <v>1000000</v>
      </c>
      <c r="DLD1342" s="62">
        <f t="shared" si="3072"/>
        <v>2000000</v>
      </c>
      <c r="DLE1342" s="62">
        <f t="shared" si="3072"/>
        <v>0</v>
      </c>
      <c r="DLF1342" s="62">
        <f t="shared" si="3072"/>
        <v>0</v>
      </c>
      <c r="DLG1342" s="62">
        <f t="shared" si="3072"/>
        <v>2000000</v>
      </c>
      <c r="DLH1342" s="62">
        <f t="shared" si="3072"/>
        <v>3000000</v>
      </c>
      <c r="DLO1342" s="62" t="s">
        <v>1940</v>
      </c>
      <c r="DLP1342" s="62">
        <f>DLP1336</f>
        <v>1000000</v>
      </c>
      <c r="DLQ1342" s="62">
        <f t="shared" si="3072"/>
        <v>0</v>
      </c>
      <c r="DLR1342" s="62">
        <f t="shared" si="3072"/>
        <v>0</v>
      </c>
      <c r="DLS1342" s="62">
        <f t="shared" si="3072"/>
        <v>1000000</v>
      </c>
      <c r="DLT1342" s="62">
        <f t="shared" si="3072"/>
        <v>2000000</v>
      </c>
      <c r="DLU1342" s="62">
        <f t="shared" si="3072"/>
        <v>0</v>
      </c>
      <c r="DLV1342" s="62">
        <f t="shared" si="3072"/>
        <v>0</v>
      </c>
      <c r="DLW1342" s="62">
        <f t="shared" si="3072"/>
        <v>2000000</v>
      </c>
      <c r="DLX1342" s="62">
        <f t="shared" si="3072"/>
        <v>3000000</v>
      </c>
      <c r="DME1342" s="62" t="s">
        <v>1940</v>
      </c>
      <c r="DMF1342" s="62">
        <f>DMF1336</f>
        <v>1000000</v>
      </c>
      <c r="DMG1342" s="62">
        <f t="shared" si="3072"/>
        <v>0</v>
      </c>
      <c r="DMH1342" s="62">
        <f t="shared" si="3072"/>
        <v>0</v>
      </c>
      <c r="DMI1342" s="62">
        <f t="shared" si="3072"/>
        <v>1000000</v>
      </c>
      <c r="DMJ1342" s="62">
        <f t="shared" si="3072"/>
        <v>2000000</v>
      </c>
      <c r="DMK1342" s="62">
        <f t="shared" si="3072"/>
        <v>0</v>
      </c>
      <c r="DML1342" s="62">
        <f t="shared" si="3072"/>
        <v>0</v>
      </c>
      <c r="DMM1342" s="62">
        <f t="shared" si="3072"/>
        <v>2000000</v>
      </c>
      <c r="DMN1342" s="62">
        <f t="shared" si="3072"/>
        <v>3000000</v>
      </c>
      <c r="DMU1342" s="62" t="s">
        <v>1940</v>
      </c>
      <c r="DMV1342" s="62">
        <f>DMV1336</f>
        <v>1000000</v>
      </c>
      <c r="DMW1342" s="62">
        <f t="shared" si="3072"/>
        <v>0</v>
      </c>
      <c r="DMX1342" s="62">
        <f t="shared" si="3072"/>
        <v>0</v>
      </c>
      <c r="DMY1342" s="62">
        <f t="shared" si="3072"/>
        <v>1000000</v>
      </c>
      <c r="DMZ1342" s="62">
        <f t="shared" si="3072"/>
        <v>2000000</v>
      </c>
      <c r="DNA1342" s="62">
        <f t="shared" si="3072"/>
        <v>0</v>
      </c>
      <c r="DNB1342" s="62">
        <f t="shared" si="3072"/>
        <v>0</v>
      </c>
      <c r="DNC1342" s="62">
        <f t="shared" si="3072"/>
        <v>2000000</v>
      </c>
      <c r="DND1342" s="62">
        <f t="shared" si="3072"/>
        <v>3000000</v>
      </c>
      <c r="DNK1342" s="62" t="s">
        <v>1940</v>
      </c>
      <c r="DNL1342" s="62">
        <f>DNL1336</f>
        <v>1000000</v>
      </c>
      <c r="DNM1342" s="62">
        <f t="shared" ref="DNM1342:DPP1342" si="3073">DNM1336</f>
        <v>0</v>
      </c>
      <c r="DNN1342" s="62">
        <f t="shared" si="3073"/>
        <v>0</v>
      </c>
      <c r="DNO1342" s="62">
        <f t="shared" si="3073"/>
        <v>1000000</v>
      </c>
      <c r="DNP1342" s="62">
        <f t="shared" si="3073"/>
        <v>2000000</v>
      </c>
      <c r="DNQ1342" s="62">
        <f t="shared" si="3073"/>
        <v>0</v>
      </c>
      <c r="DNR1342" s="62">
        <f t="shared" si="3073"/>
        <v>0</v>
      </c>
      <c r="DNS1342" s="62">
        <f t="shared" si="3073"/>
        <v>2000000</v>
      </c>
      <c r="DNT1342" s="62">
        <f t="shared" si="3073"/>
        <v>3000000</v>
      </c>
      <c r="DOA1342" s="62" t="s">
        <v>1940</v>
      </c>
      <c r="DOB1342" s="62">
        <f>DOB1336</f>
        <v>1000000</v>
      </c>
      <c r="DOC1342" s="62">
        <f t="shared" si="3073"/>
        <v>0</v>
      </c>
      <c r="DOD1342" s="62">
        <f t="shared" si="3073"/>
        <v>0</v>
      </c>
      <c r="DOE1342" s="62">
        <f t="shared" si="3073"/>
        <v>1000000</v>
      </c>
      <c r="DOF1342" s="62">
        <f t="shared" si="3073"/>
        <v>2000000</v>
      </c>
      <c r="DOG1342" s="62">
        <f t="shared" si="3073"/>
        <v>0</v>
      </c>
      <c r="DOH1342" s="62">
        <f t="shared" si="3073"/>
        <v>0</v>
      </c>
      <c r="DOI1342" s="62">
        <f t="shared" si="3073"/>
        <v>2000000</v>
      </c>
      <c r="DOJ1342" s="62">
        <f t="shared" si="3073"/>
        <v>3000000</v>
      </c>
      <c r="DOQ1342" s="62" t="s">
        <v>1940</v>
      </c>
      <c r="DOR1342" s="62">
        <f>DOR1336</f>
        <v>1000000</v>
      </c>
      <c r="DOS1342" s="62">
        <f t="shared" si="3073"/>
        <v>0</v>
      </c>
      <c r="DOT1342" s="62">
        <f t="shared" si="3073"/>
        <v>0</v>
      </c>
      <c r="DOU1342" s="62">
        <f t="shared" si="3073"/>
        <v>1000000</v>
      </c>
      <c r="DOV1342" s="62">
        <f t="shared" si="3073"/>
        <v>2000000</v>
      </c>
      <c r="DOW1342" s="62">
        <f t="shared" si="3073"/>
        <v>0</v>
      </c>
      <c r="DOX1342" s="62">
        <f t="shared" si="3073"/>
        <v>0</v>
      </c>
      <c r="DOY1342" s="62">
        <f t="shared" si="3073"/>
        <v>2000000</v>
      </c>
      <c r="DOZ1342" s="62">
        <f t="shared" si="3073"/>
        <v>3000000</v>
      </c>
      <c r="DPG1342" s="62" t="s">
        <v>1940</v>
      </c>
      <c r="DPH1342" s="62">
        <f>DPH1336</f>
        <v>1000000</v>
      </c>
      <c r="DPI1342" s="62">
        <f t="shared" si="3073"/>
        <v>0</v>
      </c>
      <c r="DPJ1342" s="62">
        <f t="shared" si="3073"/>
        <v>0</v>
      </c>
      <c r="DPK1342" s="62">
        <f t="shared" si="3073"/>
        <v>1000000</v>
      </c>
      <c r="DPL1342" s="62">
        <f t="shared" si="3073"/>
        <v>2000000</v>
      </c>
      <c r="DPM1342" s="62">
        <f t="shared" si="3073"/>
        <v>0</v>
      </c>
      <c r="DPN1342" s="62">
        <f t="shared" si="3073"/>
        <v>0</v>
      </c>
      <c r="DPO1342" s="62">
        <f t="shared" si="3073"/>
        <v>2000000</v>
      </c>
      <c r="DPP1342" s="62">
        <f t="shared" si="3073"/>
        <v>3000000</v>
      </c>
      <c r="DPW1342" s="62" t="s">
        <v>1940</v>
      </c>
      <c r="DPX1342" s="62">
        <f>DPX1336</f>
        <v>1000000</v>
      </c>
      <c r="DPY1342" s="62">
        <f t="shared" ref="DPY1342:DSB1342" si="3074">DPY1336</f>
        <v>0</v>
      </c>
      <c r="DPZ1342" s="62">
        <f t="shared" si="3074"/>
        <v>0</v>
      </c>
      <c r="DQA1342" s="62">
        <f t="shared" si="3074"/>
        <v>1000000</v>
      </c>
      <c r="DQB1342" s="62">
        <f t="shared" si="3074"/>
        <v>2000000</v>
      </c>
      <c r="DQC1342" s="62">
        <f t="shared" si="3074"/>
        <v>0</v>
      </c>
      <c r="DQD1342" s="62">
        <f t="shared" si="3074"/>
        <v>0</v>
      </c>
      <c r="DQE1342" s="62">
        <f t="shared" si="3074"/>
        <v>2000000</v>
      </c>
      <c r="DQF1342" s="62">
        <f t="shared" si="3074"/>
        <v>3000000</v>
      </c>
      <c r="DQM1342" s="62" t="s">
        <v>1940</v>
      </c>
      <c r="DQN1342" s="62">
        <f>DQN1336</f>
        <v>1000000</v>
      </c>
      <c r="DQO1342" s="62">
        <f t="shared" si="3074"/>
        <v>0</v>
      </c>
      <c r="DQP1342" s="62">
        <f t="shared" si="3074"/>
        <v>0</v>
      </c>
      <c r="DQQ1342" s="62">
        <f t="shared" si="3074"/>
        <v>1000000</v>
      </c>
      <c r="DQR1342" s="62">
        <f t="shared" si="3074"/>
        <v>2000000</v>
      </c>
      <c r="DQS1342" s="62">
        <f t="shared" si="3074"/>
        <v>0</v>
      </c>
      <c r="DQT1342" s="62">
        <f t="shared" si="3074"/>
        <v>0</v>
      </c>
      <c r="DQU1342" s="62">
        <f t="shared" si="3074"/>
        <v>2000000</v>
      </c>
      <c r="DQV1342" s="62">
        <f t="shared" si="3074"/>
        <v>3000000</v>
      </c>
      <c r="DRC1342" s="62" t="s">
        <v>1940</v>
      </c>
      <c r="DRD1342" s="62">
        <f>DRD1336</f>
        <v>1000000</v>
      </c>
      <c r="DRE1342" s="62">
        <f t="shared" si="3074"/>
        <v>0</v>
      </c>
      <c r="DRF1342" s="62">
        <f t="shared" si="3074"/>
        <v>0</v>
      </c>
      <c r="DRG1342" s="62">
        <f t="shared" si="3074"/>
        <v>1000000</v>
      </c>
      <c r="DRH1342" s="62">
        <f t="shared" si="3074"/>
        <v>2000000</v>
      </c>
      <c r="DRI1342" s="62">
        <f t="shared" si="3074"/>
        <v>0</v>
      </c>
      <c r="DRJ1342" s="62">
        <f t="shared" si="3074"/>
        <v>0</v>
      </c>
      <c r="DRK1342" s="62">
        <f t="shared" si="3074"/>
        <v>2000000</v>
      </c>
      <c r="DRL1342" s="62">
        <f t="shared" si="3074"/>
        <v>3000000</v>
      </c>
      <c r="DRS1342" s="62" t="s">
        <v>1940</v>
      </c>
      <c r="DRT1342" s="62">
        <f>DRT1336</f>
        <v>1000000</v>
      </c>
      <c r="DRU1342" s="62">
        <f t="shared" si="3074"/>
        <v>0</v>
      </c>
      <c r="DRV1342" s="62">
        <f t="shared" si="3074"/>
        <v>0</v>
      </c>
      <c r="DRW1342" s="62">
        <f t="shared" si="3074"/>
        <v>1000000</v>
      </c>
      <c r="DRX1342" s="62">
        <f t="shared" si="3074"/>
        <v>2000000</v>
      </c>
      <c r="DRY1342" s="62">
        <f t="shared" si="3074"/>
        <v>0</v>
      </c>
      <c r="DRZ1342" s="62">
        <f t="shared" si="3074"/>
        <v>0</v>
      </c>
      <c r="DSA1342" s="62">
        <f t="shared" si="3074"/>
        <v>2000000</v>
      </c>
      <c r="DSB1342" s="62">
        <f t="shared" si="3074"/>
        <v>3000000</v>
      </c>
      <c r="DSI1342" s="62" t="s">
        <v>1940</v>
      </c>
      <c r="DSJ1342" s="62">
        <f>DSJ1336</f>
        <v>1000000</v>
      </c>
      <c r="DSK1342" s="62">
        <f t="shared" ref="DSK1342:DUN1342" si="3075">DSK1336</f>
        <v>0</v>
      </c>
      <c r="DSL1342" s="62">
        <f t="shared" si="3075"/>
        <v>0</v>
      </c>
      <c r="DSM1342" s="62">
        <f t="shared" si="3075"/>
        <v>1000000</v>
      </c>
      <c r="DSN1342" s="62">
        <f t="shared" si="3075"/>
        <v>2000000</v>
      </c>
      <c r="DSO1342" s="62">
        <f t="shared" si="3075"/>
        <v>0</v>
      </c>
      <c r="DSP1342" s="62">
        <f t="shared" si="3075"/>
        <v>0</v>
      </c>
      <c r="DSQ1342" s="62">
        <f t="shared" si="3075"/>
        <v>2000000</v>
      </c>
      <c r="DSR1342" s="62">
        <f t="shared" si="3075"/>
        <v>3000000</v>
      </c>
      <c r="DSY1342" s="62" t="s">
        <v>1940</v>
      </c>
      <c r="DSZ1342" s="62">
        <f>DSZ1336</f>
        <v>1000000</v>
      </c>
      <c r="DTA1342" s="62">
        <f t="shared" si="3075"/>
        <v>0</v>
      </c>
      <c r="DTB1342" s="62">
        <f t="shared" si="3075"/>
        <v>0</v>
      </c>
      <c r="DTC1342" s="62">
        <f t="shared" si="3075"/>
        <v>1000000</v>
      </c>
      <c r="DTD1342" s="62">
        <f t="shared" si="3075"/>
        <v>2000000</v>
      </c>
      <c r="DTE1342" s="62">
        <f t="shared" si="3075"/>
        <v>0</v>
      </c>
      <c r="DTF1342" s="62">
        <f t="shared" si="3075"/>
        <v>0</v>
      </c>
      <c r="DTG1342" s="62">
        <f t="shared" si="3075"/>
        <v>2000000</v>
      </c>
      <c r="DTH1342" s="62">
        <f t="shared" si="3075"/>
        <v>3000000</v>
      </c>
      <c r="DTO1342" s="62" t="s">
        <v>1940</v>
      </c>
      <c r="DTP1342" s="62">
        <f>DTP1336</f>
        <v>1000000</v>
      </c>
      <c r="DTQ1342" s="62">
        <f t="shared" si="3075"/>
        <v>0</v>
      </c>
      <c r="DTR1342" s="62">
        <f t="shared" si="3075"/>
        <v>0</v>
      </c>
      <c r="DTS1342" s="62">
        <f t="shared" si="3075"/>
        <v>1000000</v>
      </c>
      <c r="DTT1342" s="62">
        <f t="shared" si="3075"/>
        <v>2000000</v>
      </c>
      <c r="DTU1342" s="62">
        <f t="shared" si="3075"/>
        <v>0</v>
      </c>
      <c r="DTV1342" s="62">
        <f t="shared" si="3075"/>
        <v>0</v>
      </c>
      <c r="DTW1342" s="62">
        <f t="shared" si="3075"/>
        <v>2000000</v>
      </c>
      <c r="DTX1342" s="62">
        <f t="shared" si="3075"/>
        <v>3000000</v>
      </c>
      <c r="DUE1342" s="62" t="s">
        <v>1940</v>
      </c>
      <c r="DUF1342" s="62">
        <f>DUF1336</f>
        <v>1000000</v>
      </c>
      <c r="DUG1342" s="62">
        <f t="shared" si="3075"/>
        <v>0</v>
      </c>
      <c r="DUH1342" s="62">
        <f t="shared" si="3075"/>
        <v>0</v>
      </c>
      <c r="DUI1342" s="62">
        <f t="shared" si="3075"/>
        <v>1000000</v>
      </c>
      <c r="DUJ1342" s="62">
        <f t="shared" si="3075"/>
        <v>2000000</v>
      </c>
      <c r="DUK1342" s="62">
        <f t="shared" si="3075"/>
        <v>0</v>
      </c>
      <c r="DUL1342" s="62">
        <f t="shared" si="3075"/>
        <v>0</v>
      </c>
      <c r="DUM1342" s="62">
        <f t="shared" si="3075"/>
        <v>2000000</v>
      </c>
      <c r="DUN1342" s="62">
        <f t="shared" si="3075"/>
        <v>3000000</v>
      </c>
      <c r="DUU1342" s="62" t="s">
        <v>1940</v>
      </c>
      <c r="DUV1342" s="62">
        <f>DUV1336</f>
        <v>1000000</v>
      </c>
      <c r="DUW1342" s="62">
        <f t="shared" ref="DUW1342:DWZ1342" si="3076">DUW1336</f>
        <v>0</v>
      </c>
      <c r="DUX1342" s="62">
        <f t="shared" si="3076"/>
        <v>0</v>
      </c>
      <c r="DUY1342" s="62">
        <f t="shared" si="3076"/>
        <v>1000000</v>
      </c>
      <c r="DUZ1342" s="62">
        <f t="shared" si="3076"/>
        <v>2000000</v>
      </c>
      <c r="DVA1342" s="62">
        <f t="shared" si="3076"/>
        <v>0</v>
      </c>
      <c r="DVB1342" s="62">
        <f t="shared" si="3076"/>
        <v>0</v>
      </c>
      <c r="DVC1342" s="62">
        <f t="shared" si="3076"/>
        <v>2000000</v>
      </c>
      <c r="DVD1342" s="62">
        <f t="shared" si="3076"/>
        <v>3000000</v>
      </c>
      <c r="DVK1342" s="62" t="s">
        <v>1940</v>
      </c>
      <c r="DVL1342" s="62">
        <f>DVL1336</f>
        <v>1000000</v>
      </c>
      <c r="DVM1342" s="62">
        <f t="shared" si="3076"/>
        <v>0</v>
      </c>
      <c r="DVN1342" s="62">
        <f t="shared" si="3076"/>
        <v>0</v>
      </c>
      <c r="DVO1342" s="62">
        <f t="shared" si="3076"/>
        <v>1000000</v>
      </c>
      <c r="DVP1342" s="62">
        <f t="shared" si="3076"/>
        <v>2000000</v>
      </c>
      <c r="DVQ1342" s="62">
        <f t="shared" si="3076"/>
        <v>0</v>
      </c>
      <c r="DVR1342" s="62">
        <f t="shared" si="3076"/>
        <v>0</v>
      </c>
      <c r="DVS1342" s="62">
        <f t="shared" si="3076"/>
        <v>2000000</v>
      </c>
      <c r="DVT1342" s="62">
        <f t="shared" si="3076"/>
        <v>3000000</v>
      </c>
      <c r="DWA1342" s="62" t="s">
        <v>1940</v>
      </c>
      <c r="DWB1342" s="62">
        <f>DWB1336</f>
        <v>1000000</v>
      </c>
      <c r="DWC1342" s="62">
        <f t="shared" si="3076"/>
        <v>0</v>
      </c>
      <c r="DWD1342" s="62">
        <f t="shared" si="3076"/>
        <v>0</v>
      </c>
      <c r="DWE1342" s="62">
        <f t="shared" si="3076"/>
        <v>1000000</v>
      </c>
      <c r="DWF1342" s="62">
        <f t="shared" si="3076"/>
        <v>2000000</v>
      </c>
      <c r="DWG1342" s="62">
        <f t="shared" si="3076"/>
        <v>0</v>
      </c>
      <c r="DWH1342" s="62">
        <f t="shared" si="3076"/>
        <v>0</v>
      </c>
      <c r="DWI1342" s="62">
        <f t="shared" si="3076"/>
        <v>2000000</v>
      </c>
      <c r="DWJ1342" s="62">
        <f t="shared" si="3076"/>
        <v>3000000</v>
      </c>
      <c r="DWQ1342" s="62" t="s">
        <v>1940</v>
      </c>
      <c r="DWR1342" s="62">
        <f>DWR1336</f>
        <v>1000000</v>
      </c>
      <c r="DWS1342" s="62">
        <f t="shared" si="3076"/>
        <v>0</v>
      </c>
      <c r="DWT1342" s="62">
        <f t="shared" si="3076"/>
        <v>0</v>
      </c>
      <c r="DWU1342" s="62">
        <f t="shared" si="3076"/>
        <v>1000000</v>
      </c>
      <c r="DWV1342" s="62">
        <f t="shared" si="3076"/>
        <v>2000000</v>
      </c>
      <c r="DWW1342" s="62">
        <f t="shared" si="3076"/>
        <v>0</v>
      </c>
      <c r="DWX1342" s="62">
        <f t="shared" si="3076"/>
        <v>0</v>
      </c>
      <c r="DWY1342" s="62">
        <f t="shared" si="3076"/>
        <v>2000000</v>
      </c>
      <c r="DWZ1342" s="62">
        <f t="shared" si="3076"/>
        <v>3000000</v>
      </c>
      <c r="DXG1342" s="62" t="s">
        <v>1940</v>
      </c>
      <c r="DXH1342" s="62">
        <f>DXH1336</f>
        <v>1000000</v>
      </c>
      <c r="DXI1342" s="62">
        <f t="shared" ref="DXI1342:DZL1342" si="3077">DXI1336</f>
        <v>0</v>
      </c>
      <c r="DXJ1342" s="62">
        <f t="shared" si="3077"/>
        <v>0</v>
      </c>
      <c r="DXK1342" s="62">
        <f t="shared" si="3077"/>
        <v>1000000</v>
      </c>
      <c r="DXL1342" s="62">
        <f t="shared" si="3077"/>
        <v>2000000</v>
      </c>
      <c r="DXM1342" s="62">
        <f t="shared" si="3077"/>
        <v>0</v>
      </c>
      <c r="DXN1342" s="62">
        <f t="shared" si="3077"/>
        <v>0</v>
      </c>
      <c r="DXO1342" s="62">
        <f t="shared" si="3077"/>
        <v>2000000</v>
      </c>
      <c r="DXP1342" s="62">
        <f t="shared" si="3077"/>
        <v>3000000</v>
      </c>
      <c r="DXW1342" s="62" t="s">
        <v>1940</v>
      </c>
      <c r="DXX1342" s="62">
        <f>DXX1336</f>
        <v>1000000</v>
      </c>
      <c r="DXY1342" s="62">
        <f t="shared" si="3077"/>
        <v>0</v>
      </c>
      <c r="DXZ1342" s="62">
        <f t="shared" si="3077"/>
        <v>0</v>
      </c>
      <c r="DYA1342" s="62">
        <f t="shared" si="3077"/>
        <v>1000000</v>
      </c>
      <c r="DYB1342" s="62">
        <f t="shared" si="3077"/>
        <v>2000000</v>
      </c>
      <c r="DYC1342" s="62">
        <f t="shared" si="3077"/>
        <v>0</v>
      </c>
      <c r="DYD1342" s="62">
        <f t="shared" si="3077"/>
        <v>0</v>
      </c>
      <c r="DYE1342" s="62">
        <f t="shared" si="3077"/>
        <v>2000000</v>
      </c>
      <c r="DYF1342" s="62">
        <f t="shared" si="3077"/>
        <v>3000000</v>
      </c>
      <c r="DYM1342" s="62" t="s">
        <v>1940</v>
      </c>
      <c r="DYN1342" s="62">
        <f>DYN1336</f>
        <v>1000000</v>
      </c>
      <c r="DYO1342" s="62">
        <f t="shared" si="3077"/>
        <v>0</v>
      </c>
      <c r="DYP1342" s="62">
        <f t="shared" si="3077"/>
        <v>0</v>
      </c>
      <c r="DYQ1342" s="62">
        <f t="shared" si="3077"/>
        <v>1000000</v>
      </c>
      <c r="DYR1342" s="62">
        <f t="shared" si="3077"/>
        <v>2000000</v>
      </c>
      <c r="DYS1342" s="62">
        <f t="shared" si="3077"/>
        <v>0</v>
      </c>
      <c r="DYT1342" s="62">
        <f t="shared" si="3077"/>
        <v>0</v>
      </c>
      <c r="DYU1342" s="62">
        <f t="shared" si="3077"/>
        <v>2000000</v>
      </c>
      <c r="DYV1342" s="62">
        <f t="shared" si="3077"/>
        <v>3000000</v>
      </c>
      <c r="DZC1342" s="62" t="s">
        <v>1940</v>
      </c>
      <c r="DZD1342" s="62">
        <f>DZD1336</f>
        <v>1000000</v>
      </c>
      <c r="DZE1342" s="62">
        <f t="shared" si="3077"/>
        <v>0</v>
      </c>
      <c r="DZF1342" s="62">
        <f t="shared" si="3077"/>
        <v>0</v>
      </c>
      <c r="DZG1342" s="62">
        <f t="shared" si="3077"/>
        <v>1000000</v>
      </c>
      <c r="DZH1342" s="62">
        <f t="shared" si="3077"/>
        <v>2000000</v>
      </c>
      <c r="DZI1342" s="62">
        <f t="shared" si="3077"/>
        <v>0</v>
      </c>
      <c r="DZJ1342" s="62">
        <f t="shared" si="3077"/>
        <v>0</v>
      </c>
      <c r="DZK1342" s="62">
        <f t="shared" si="3077"/>
        <v>2000000</v>
      </c>
      <c r="DZL1342" s="62">
        <f t="shared" si="3077"/>
        <v>3000000</v>
      </c>
      <c r="DZS1342" s="62" t="s">
        <v>1940</v>
      </c>
      <c r="DZT1342" s="62">
        <f>DZT1336</f>
        <v>1000000</v>
      </c>
      <c r="DZU1342" s="62">
        <f t="shared" ref="DZU1342:EBX1342" si="3078">DZU1336</f>
        <v>0</v>
      </c>
      <c r="DZV1342" s="62">
        <f t="shared" si="3078"/>
        <v>0</v>
      </c>
      <c r="DZW1342" s="62">
        <f t="shared" si="3078"/>
        <v>1000000</v>
      </c>
      <c r="DZX1342" s="62">
        <f t="shared" si="3078"/>
        <v>2000000</v>
      </c>
      <c r="DZY1342" s="62">
        <f t="shared" si="3078"/>
        <v>0</v>
      </c>
      <c r="DZZ1342" s="62">
        <f t="shared" si="3078"/>
        <v>0</v>
      </c>
      <c r="EAA1342" s="62">
        <f t="shared" si="3078"/>
        <v>2000000</v>
      </c>
      <c r="EAB1342" s="62">
        <f t="shared" si="3078"/>
        <v>3000000</v>
      </c>
      <c r="EAI1342" s="62" t="s">
        <v>1940</v>
      </c>
      <c r="EAJ1342" s="62">
        <f>EAJ1336</f>
        <v>1000000</v>
      </c>
      <c r="EAK1342" s="62">
        <f t="shared" si="3078"/>
        <v>0</v>
      </c>
      <c r="EAL1342" s="62">
        <f t="shared" si="3078"/>
        <v>0</v>
      </c>
      <c r="EAM1342" s="62">
        <f t="shared" si="3078"/>
        <v>1000000</v>
      </c>
      <c r="EAN1342" s="62">
        <f t="shared" si="3078"/>
        <v>2000000</v>
      </c>
      <c r="EAO1342" s="62">
        <f t="shared" si="3078"/>
        <v>0</v>
      </c>
      <c r="EAP1342" s="62">
        <f t="shared" si="3078"/>
        <v>0</v>
      </c>
      <c r="EAQ1342" s="62">
        <f t="shared" si="3078"/>
        <v>2000000</v>
      </c>
      <c r="EAR1342" s="62">
        <f t="shared" si="3078"/>
        <v>3000000</v>
      </c>
      <c r="EAY1342" s="62" t="s">
        <v>1940</v>
      </c>
      <c r="EAZ1342" s="62">
        <f>EAZ1336</f>
        <v>1000000</v>
      </c>
      <c r="EBA1342" s="62">
        <f t="shared" si="3078"/>
        <v>0</v>
      </c>
      <c r="EBB1342" s="62">
        <f t="shared" si="3078"/>
        <v>0</v>
      </c>
      <c r="EBC1342" s="62">
        <f t="shared" si="3078"/>
        <v>1000000</v>
      </c>
      <c r="EBD1342" s="62">
        <f t="shared" si="3078"/>
        <v>2000000</v>
      </c>
      <c r="EBE1342" s="62">
        <f t="shared" si="3078"/>
        <v>0</v>
      </c>
      <c r="EBF1342" s="62">
        <f t="shared" si="3078"/>
        <v>0</v>
      </c>
      <c r="EBG1342" s="62">
        <f t="shared" si="3078"/>
        <v>2000000</v>
      </c>
      <c r="EBH1342" s="62">
        <f t="shared" si="3078"/>
        <v>3000000</v>
      </c>
      <c r="EBO1342" s="62" t="s">
        <v>1940</v>
      </c>
      <c r="EBP1342" s="62">
        <f>EBP1336</f>
        <v>1000000</v>
      </c>
      <c r="EBQ1342" s="62">
        <f t="shared" si="3078"/>
        <v>0</v>
      </c>
      <c r="EBR1342" s="62">
        <f t="shared" si="3078"/>
        <v>0</v>
      </c>
      <c r="EBS1342" s="62">
        <f t="shared" si="3078"/>
        <v>1000000</v>
      </c>
      <c r="EBT1342" s="62">
        <f t="shared" si="3078"/>
        <v>2000000</v>
      </c>
      <c r="EBU1342" s="62">
        <f t="shared" si="3078"/>
        <v>0</v>
      </c>
      <c r="EBV1342" s="62">
        <f t="shared" si="3078"/>
        <v>0</v>
      </c>
      <c r="EBW1342" s="62">
        <f t="shared" si="3078"/>
        <v>2000000</v>
      </c>
      <c r="EBX1342" s="62">
        <f t="shared" si="3078"/>
        <v>3000000</v>
      </c>
      <c r="ECE1342" s="62" t="s">
        <v>1940</v>
      </c>
      <c r="ECF1342" s="62">
        <f>ECF1336</f>
        <v>1000000</v>
      </c>
      <c r="ECG1342" s="62">
        <f t="shared" ref="ECG1342:EEJ1342" si="3079">ECG1336</f>
        <v>0</v>
      </c>
      <c r="ECH1342" s="62">
        <f t="shared" si="3079"/>
        <v>0</v>
      </c>
      <c r="ECI1342" s="62">
        <f t="shared" si="3079"/>
        <v>1000000</v>
      </c>
      <c r="ECJ1342" s="62">
        <f t="shared" si="3079"/>
        <v>2000000</v>
      </c>
      <c r="ECK1342" s="62">
        <f t="shared" si="3079"/>
        <v>0</v>
      </c>
      <c r="ECL1342" s="62">
        <f t="shared" si="3079"/>
        <v>0</v>
      </c>
      <c r="ECM1342" s="62">
        <f t="shared" si="3079"/>
        <v>2000000</v>
      </c>
      <c r="ECN1342" s="62">
        <f t="shared" si="3079"/>
        <v>3000000</v>
      </c>
      <c r="ECU1342" s="62" t="s">
        <v>1940</v>
      </c>
      <c r="ECV1342" s="62">
        <f>ECV1336</f>
        <v>1000000</v>
      </c>
      <c r="ECW1342" s="62">
        <f t="shared" si="3079"/>
        <v>0</v>
      </c>
      <c r="ECX1342" s="62">
        <f t="shared" si="3079"/>
        <v>0</v>
      </c>
      <c r="ECY1342" s="62">
        <f t="shared" si="3079"/>
        <v>1000000</v>
      </c>
      <c r="ECZ1342" s="62">
        <f t="shared" si="3079"/>
        <v>2000000</v>
      </c>
      <c r="EDA1342" s="62">
        <f t="shared" si="3079"/>
        <v>0</v>
      </c>
      <c r="EDB1342" s="62">
        <f t="shared" si="3079"/>
        <v>0</v>
      </c>
      <c r="EDC1342" s="62">
        <f t="shared" si="3079"/>
        <v>2000000</v>
      </c>
      <c r="EDD1342" s="62">
        <f t="shared" si="3079"/>
        <v>3000000</v>
      </c>
      <c r="EDK1342" s="62" t="s">
        <v>1940</v>
      </c>
      <c r="EDL1342" s="62">
        <f>EDL1336</f>
        <v>1000000</v>
      </c>
      <c r="EDM1342" s="62">
        <f t="shared" si="3079"/>
        <v>0</v>
      </c>
      <c r="EDN1342" s="62">
        <f t="shared" si="3079"/>
        <v>0</v>
      </c>
      <c r="EDO1342" s="62">
        <f t="shared" si="3079"/>
        <v>1000000</v>
      </c>
      <c r="EDP1342" s="62">
        <f t="shared" si="3079"/>
        <v>2000000</v>
      </c>
      <c r="EDQ1342" s="62">
        <f t="shared" si="3079"/>
        <v>0</v>
      </c>
      <c r="EDR1342" s="62">
        <f t="shared" si="3079"/>
        <v>0</v>
      </c>
      <c r="EDS1342" s="62">
        <f t="shared" si="3079"/>
        <v>2000000</v>
      </c>
      <c r="EDT1342" s="62">
        <f t="shared" si="3079"/>
        <v>3000000</v>
      </c>
      <c r="EEA1342" s="62" t="s">
        <v>1940</v>
      </c>
      <c r="EEB1342" s="62">
        <f>EEB1336</f>
        <v>1000000</v>
      </c>
      <c r="EEC1342" s="62">
        <f t="shared" si="3079"/>
        <v>0</v>
      </c>
      <c r="EED1342" s="62">
        <f t="shared" si="3079"/>
        <v>0</v>
      </c>
      <c r="EEE1342" s="62">
        <f t="shared" si="3079"/>
        <v>1000000</v>
      </c>
      <c r="EEF1342" s="62">
        <f t="shared" si="3079"/>
        <v>2000000</v>
      </c>
      <c r="EEG1342" s="62">
        <f t="shared" si="3079"/>
        <v>0</v>
      </c>
      <c r="EEH1342" s="62">
        <f t="shared" si="3079"/>
        <v>0</v>
      </c>
      <c r="EEI1342" s="62">
        <f t="shared" si="3079"/>
        <v>2000000</v>
      </c>
      <c r="EEJ1342" s="62">
        <f t="shared" si="3079"/>
        <v>3000000</v>
      </c>
      <c r="EEQ1342" s="62" t="s">
        <v>1940</v>
      </c>
      <c r="EER1342" s="62">
        <f>EER1336</f>
        <v>1000000</v>
      </c>
      <c r="EES1342" s="62">
        <f t="shared" ref="EES1342:EGV1342" si="3080">EES1336</f>
        <v>0</v>
      </c>
      <c r="EET1342" s="62">
        <f t="shared" si="3080"/>
        <v>0</v>
      </c>
      <c r="EEU1342" s="62">
        <f t="shared" si="3080"/>
        <v>1000000</v>
      </c>
      <c r="EEV1342" s="62">
        <f t="shared" si="3080"/>
        <v>2000000</v>
      </c>
      <c r="EEW1342" s="62">
        <f t="shared" si="3080"/>
        <v>0</v>
      </c>
      <c r="EEX1342" s="62">
        <f t="shared" si="3080"/>
        <v>0</v>
      </c>
      <c r="EEY1342" s="62">
        <f t="shared" si="3080"/>
        <v>2000000</v>
      </c>
      <c r="EEZ1342" s="62">
        <f t="shared" si="3080"/>
        <v>3000000</v>
      </c>
      <c r="EFG1342" s="62" t="s">
        <v>1940</v>
      </c>
      <c r="EFH1342" s="62">
        <f>EFH1336</f>
        <v>1000000</v>
      </c>
      <c r="EFI1342" s="62">
        <f t="shared" si="3080"/>
        <v>0</v>
      </c>
      <c r="EFJ1342" s="62">
        <f t="shared" si="3080"/>
        <v>0</v>
      </c>
      <c r="EFK1342" s="62">
        <f t="shared" si="3080"/>
        <v>1000000</v>
      </c>
      <c r="EFL1342" s="62">
        <f t="shared" si="3080"/>
        <v>2000000</v>
      </c>
      <c r="EFM1342" s="62">
        <f t="shared" si="3080"/>
        <v>0</v>
      </c>
      <c r="EFN1342" s="62">
        <f t="shared" si="3080"/>
        <v>0</v>
      </c>
      <c r="EFO1342" s="62">
        <f t="shared" si="3080"/>
        <v>2000000</v>
      </c>
      <c r="EFP1342" s="62">
        <f t="shared" si="3080"/>
        <v>3000000</v>
      </c>
      <c r="EFW1342" s="62" t="s">
        <v>1940</v>
      </c>
      <c r="EFX1342" s="62">
        <f>EFX1336</f>
        <v>1000000</v>
      </c>
      <c r="EFY1342" s="62">
        <f t="shared" si="3080"/>
        <v>0</v>
      </c>
      <c r="EFZ1342" s="62">
        <f t="shared" si="3080"/>
        <v>0</v>
      </c>
      <c r="EGA1342" s="62">
        <f t="shared" si="3080"/>
        <v>1000000</v>
      </c>
      <c r="EGB1342" s="62">
        <f t="shared" si="3080"/>
        <v>2000000</v>
      </c>
      <c r="EGC1342" s="62">
        <f t="shared" si="3080"/>
        <v>0</v>
      </c>
      <c r="EGD1342" s="62">
        <f t="shared" si="3080"/>
        <v>0</v>
      </c>
      <c r="EGE1342" s="62">
        <f t="shared" si="3080"/>
        <v>2000000</v>
      </c>
      <c r="EGF1342" s="62">
        <f t="shared" si="3080"/>
        <v>3000000</v>
      </c>
      <c r="EGM1342" s="62" t="s">
        <v>1940</v>
      </c>
      <c r="EGN1342" s="62">
        <f>EGN1336</f>
        <v>1000000</v>
      </c>
      <c r="EGO1342" s="62">
        <f t="shared" si="3080"/>
        <v>0</v>
      </c>
      <c r="EGP1342" s="62">
        <f t="shared" si="3080"/>
        <v>0</v>
      </c>
      <c r="EGQ1342" s="62">
        <f t="shared" si="3080"/>
        <v>1000000</v>
      </c>
      <c r="EGR1342" s="62">
        <f t="shared" si="3080"/>
        <v>2000000</v>
      </c>
      <c r="EGS1342" s="62">
        <f t="shared" si="3080"/>
        <v>0</v>
      </c>
      <c r="EGT1342" s="62">
        <f t="shared" si="3080"/>
        <v>0</v>
      </c>
      <c r="EGU1342" s="62">
        <f t="shared" si="3080"/>
        <v>2000000</v>
      </c>
      <c r="EGV1342" s="62">
        <f t="shared" si="3080"/>
        <v>3000000</v>
      </c>
      <c r="EHC1342" s="62" t="s">
        <v>1940</v>
      </c>
      <c r="EHD1342" s="62">
        <f>EHD1336</f>
        <v>1000000</v>
      </c>
      <c r="EHE1342" s="62">
        <f t="shared" ref="EHE1342:EJH1342" si="3081">EHE1336</f>
        <v>0</v>
      </c>
      <c r="EHF1342" s="62">
        <f t="shared" si="3081"/>
        <v>0</v>
      </c>
      <c r="EHG1342" s="62">
        <f t="shared" si="3081"/>
        <v>1000000</v>
      </c>
      <c r="EHH1342" s="62">
        <f t="shared" si="3081"/>
        <v>2000000</v>
      </c>
      <c r="EHI1342" s="62">
        <f t="shared" si="3081"/>
        <v>0</v>
      </c>
      <c r="EHJ1342" s="62">
        <f t="shared" si="3081"/>
        <v>0</v>
      </c>
      <c r="EHK1342" s="62">
        <f t="shared" si="3081"/>
        <v>2000000</v>
      </c>
      <c r="EHL1342" s="62">
        <f t="shared" si="3081"/>
        <v>3000000</v>
      </c>
      <c r="EHS1342" s="62" t="s">
        <v>1940</v>
      </c>
      <c r="EHT1342" s="62">
        <f>EHT1336</f>
        <v>1000000</v>
      </c>
      <c r="EHU1342" s="62">
        <f t="shared" si="3081"/>
        <v>0</v>
      </c>
      <c r="EHV1342" s="62">
        <f t="shared" si="3081"/>
        <v>0</v>
      </c>
      <c r="EHW1342" s="62">
        <f t="shared" si="3081"/>
        <v>1000000</v>
      </c>
      <c r="EHX1342" s="62">
        <f t="shared" si="3081"/>
        <v>2000000</v>
      </c>
      <c r="EHY1342" s="62">
        <f t="shared" si="3081"/>
        <v>0</v>
      </c>
      <c r="EHZ1342" s="62">
        <f t="shared" si="3081"/>
        <v>0</v>
      </c>
      <c r="EIA1342" s="62">
        <f t="shared" si="3081"/>
        <v>2000000</v>
      </c>
      <c r="EIB1342" s="62">
        <f t="shared" si="3081"/>
        <v>3000000</v>
      </c>
      <c r="EII1342" s="62" t="s">
        <v>1940</v>
      </c>
      <c r="EIJ1342" s="62">
        <f>EIJ1336</f>
        <v>1000000</v>
      </c>
      <c r="EIK1342" s="62">
        <f t="shared" si="3081"/>
        <v>0</v>
      </c>
      <c r="EIL1342" s="62">
        <f t="shared" si="3081"/>
        <v>0</v>
      </c>
      <c r="EIM1342" s="62">
        <f t="shared" si="3081"/>
        <v>1000000</v>
      </c>
      <c r="EIN1342" s="62">
        <f t="shared" si="3081"/>
        <v>2000000</v>
      </c>
      <c r="EIO1342" s="62">
        <f t="shared" si="3081"/>
        <v>0</v>
      </c>
      <c r="EIP1342" s="62">
        <f t="shared" si="3081"/>
        <v>0</v>
      </c>
      <c r="EIQ1342" s="62">
        <f t="shared" si="3081"/>
        <v>2000000</v>
      </c>
      <c r="EIR1342" s="62">
        <f t="shared" si="3081"/>
        <v>3000000</v>
      </c>
      <c r="EIY1342" s="62" t="s">
        <v>1940</v>
      </c>
      <c r="EIZ1342" s="62">
        <f>EIZ1336</f>
        <v>1000000</v>
      </c>
      <c r="EJA1342" s="62">
        <f t="shared" si="3081"/>
        <v>0</v>
      </c>
      <c r="EJB1342" s="62">
        <f t="shared" si="3081"/>
        <v>0</v>
      </c>
      <c r="EJC1342" s="62">
        <f t="shared" si="3081"/>
        <v>1000000</v>
      </c>
      <c r="EJD1342" s="62">
        <f t="shared" si="3081"/>
        <v>2000000</v>
      </c>
      <c r="EJE1342" s="62">
        <f t="shared" si="3081"/>
        <v>0</v>
      </c>
      <c r="EJF1342" s="62">
        <f t="shared" si="3081"/>
        <v>0</v>
      </c>
      <c r="EJG1342" s="62">
        <f t="shared" si="3081"/>
        <v>2000000</v>
      </c>
      <c r="EJH1342" s="62">
        <f t="shared" si="3081"/>
        <v>3000000</v>
      </c>
      <c r="EJO1342" s="62" t="s">
        <v>1940</v>
      </c>
      <c r="EJP1342" s="62">
        <f>EJP1336</f>
        <v>1000000</v>
      </c>
      <c r="EJQ1342" s="62">
        <f t="shared" ref="EJQ1342:ELT1342" si="3082">EJQ1336</f>
        <v>0</v>
      </c>
      <c r="EJR1342" s="62">
        <f t="shared" si="3082"/>
        <v>0</v>
      </c>
      <c r="EJS1342" s="62">
        <f t="shared" si="3082"/>
        <v>1000000</v>
      </c>
      <c r="EJT1342" s="62">
        <f t="shared" si="3082"/>
        <v>2000000</v>
      </c>
      <c r="EJU1342" s="62">
        <f t="shared" si="3082"/>
        <v>0</v>
      </c>
      <c r="EJV1342" s="62">
        <f t="shared" si="3082"/>
        <v>0</v>
      </c>
      <c r="EJW1342" s="62">
        <f t="shared" si="3082"/>
        <v>2000000</v>
      </c>
      <c r="EJX1342" s="62">
        <f t="shared" si="3082"/>
        <v>3000000</v>
      </c>
      <c r="EKE1342" s="62" t="s">
        <v>1940</v>
      </c>
      <c r="EKF1342" s="62">
        <f>EKF1336</f>
        <v>1000000</v>
      </c>
      <c r="EKG1342" s="62">
        <f t="shared" si="3082"/>
        <v>0</v>
      </c>
      <c r="EKH1342" s="62">
        <f t="shared" si="3082"/>
        <v>0</v>
      </c>
      <c r="EKI1342" s="62">
        <f t="shared" si="3082"/>
        <v>1000000</v>
      </c>
      <c r="EKJ1342" s="62">
        <f t="shared" si="3082"/>
        <v>2000000</v>
      </c>
      <c r="EKK1342" s="62">
        <f t="shared" si="3082"/>
        <v>0</v>
      </c>
      <c r="EKL1342" s="62">
        <f t="shared" si="3082"/>
        <v>0</v>
      </c>
      <c r="EKM1342" s="62">
        <f t="shared" si="3082"/>
        <v>2000000</v>
      </c>
      <c r="EKN1342" s="62">
        <f t="shared" si="3082"/>
        <v>3000000</v>
      </c>
      <c r="EKU1342" s="62" t="s">
        <v>1940</v>
      </c>
      <c r="EKV1342" s="62">
        <f>EKV1336</f>
        <v>1000000</v>
      </c>
      <c r="EKW1342" s="62">
        <f t="shared" si="3082"/>
        <v>0</v>
      </c>
      <c r="EKX1342" s="62">
        <f t="shared" si="3082"/>
        <v>0</v>
      </c>
      <c r="EKY1342" s="62">
        <f t="shared" si="3082"/>
        <v>1000000</v>
      </c>
      <c r="EKZ1342" s="62">
        <f t="shared" si="3082"/>
        <v>2000000</v>
      </c>
      <c r="ELA1342" s="62">
        <f t="shared" si="3082"/>
        <v>0</v>
      </c>
      <c r="ELB1342" s="62">
        <f t="shared" si="3082"/>
        <v>0</v>
      </c>
      <c r="ELC1342" s="62">
        <f t="shared" si="3082"/>
        <v>2000000</v>
      </c>
      <c r="ELD1342" s="62">
        <f t="shared" si="3082"/>
        <v>3000000</v>
      </c>
      <c r="ELK1342" s="62" t="s">
        <v>1940</v>
      </c>
      <c r="ELL1342" s="62">
        <f>ELL1336</f>
        <v>1000000</v>
      </c>
      <c r="ELM1342" s="62">
        <f t="shared" si="3082"/>
        <v>0</v>
      </c>
      <c r="ELN1342" s="62">
        <f t="shared" si="3082"/>
        <v>0</v>
      </c>
      <c r="ELO1342" s="62">
        <f t="shared" si="3082"/>
        <v>1000000</v>
      </c>
      <c r="ELP1342" s="62">
        <f t="shared" si="3082"/>
        <v>2000000</v>
      </c>
      <c r="ELQ1342" s="62">
        <f t="shared" si="3082"/>
        <v>0</v>
      </c>
      <c r="ELR1342" s="62">
        <f t="shared" si="3082"/>
        <v>0</v>
      </c>
      <c r="ELS1342" s="62">
        <f t="shared" si="3082"/>
        <v>2000000</v>
      </c>
      <c r="ELT1342" s="62">
        <f t="shared" si="3082"/>
        <v>3000000</v>
      </c>
      <c r="EMA1342" s="62" t="s">
        <v>1940</v>
      </c>
      <c r="EMB1342" s="62">
        <f>EMB1336</f>
        <v>1000000</v>
      </c>
      <c r="EMC1342" s="62">
        <f t="shared" ref="EMC1342:EOF1342" si="3083">EMC1336</f>
        <v>0</v>
      </c>
      <c r="EMD1342" s="62">
        <f t="shared" si="3083"/>
        <v>0</v>
      </c>
      <c r="EME1342" s="62">
        <f t="shared" si="3083"/>
        <v>1000000</v>
      </c>
      <c r="EMF1342" s="62">
        <f t="shared" si="3083"/>
        <v>2000000</v>
      </c>
      <c r="EMG1342" s="62">
        <f t="shared" si="3083"/>
        <v>0</v>
      </c>
      <c r="EMH1342" s="62">
        <f t="shared" si="3083"/>
        <v>0</v>
      </c>
      <c r="EMI1342" s="62">
        <f t="shared" si="3083"/>
        <v>2000000</v>
      </c>
      <c r="EMJ1342" s="62">
        <f t="shared" si="3083"/>
        <v>3000000</v>
      </c>
      <c r="EMQ1342" s="62" t="s">
        <v>1940</v>
      </c>
      <c r="EMR1342" s="62">
        <f>EMR1336</f>
        <v>1000000</v>
      </c>
      <c r="EMS1342" s="62">
        <f t="shared" si="3083"/>
        <v>0</v>
      </c>
      <c r="EMT1342" s="62">
        <f t="shared" si="3083"/>
        <v>0</v>
      </c>
      <c r="EMU1342" s="62">
        <f t="shared" si="3083"/>
        <v>1000000</v>
      </c>
      <c r="EMV1342" s="62">
        <f t="shared" si="3083"/>
        <v>2000000</v>
      </c>
      <c r="EMW1342" s="62">
        <f t="shared" si="3083"/>
        <v>0</v>
      </c>
      <c r="EMX1342" s="62">
        <f t="shared" si="3083"/>
        <v>0</v>
      </c>
      <c r="EMY1342" s="62">
        <f t="shared" si="3083"/>
        <v>2000000</v>
      </c>
      <c r="EMZ1342" s="62">
        <f t="shared" si="3083"/>
        <v>3000000</v>
      </c>
      <c r="ENG1342" s="62" t="s">
        <v>1940</v>
      </c>
      <c r="ENH1342" s="62">
        <f>ENH1336</f>
        <v>1000000</v>
      </c>
      <c r="ENI1342" s="62">
        <f t="shared" si="3083"/>
        <v>0</v>
      </c>
      <c r="ENJ1342" s="62">
        <f t="shared" si="3083"/>
        <v>0</v>
      </c>
      <c r="ENK1342" s="62">
        <f t="shared" si="3083"/>
        <v>1000000</v>
      </c>
      <c r="ENL1342" s="62">
        <f t="shared" si="3083"/>
        <v>2000000</v>
      </c>
      <c r="ENM1342" s="62">
        <f t="shared" si="3083"/>
        <v>0</v>
      </c>
      <c r="ENN1342" s="62">
        <f t="shared" si="3083"/>
        <v>0</v>
      </c>
      <c r="ENO1342" s="62">
        <f t="shared" si="3083"/>
        <v>2000000</v>
      </c>
      <c r="ENP1342" s="62">
        <f t="shared" si="3083"/>
        <v>3000000</v>
      </c>
      <c r="ENW1342" s="62" t="s">
        <v>1940</v>
      </c>
      <c r="ENX1342" s="62">
        <f>ENX1336</f>
        <v>1000000</v>
      </c>
      <c r="ENY1342" s="62">
        <f t="shared" si="3083"/>
        <v>0</v>
      </c>
      <c r="ENZ1342" s="62">
        <f t="shared" si="3083"/>
        <v>0</v>
      </c>
      <c r="EOA1342" s="62">
        <f t="shared" si="3083"/>
        <v>1000000</v>
      </c>
      <c r="EOB1342" s="62">
        <f t="shared" si="3083"/>
        <v>2000000</v>
      </c>
      <c r="EOC1342" s="62">
        <f t="shared" si="3083"/>
        <v>0</v>
      </c>
      <c r="EOD1342" s="62">
        <f t="shared" si="3083"/>
        <v>0</v>
      </c>
      <c r="EOE1342" s="62">
        <f t="shared" si="3083"/>
        <v>2000000</v>
      </c>
      <c r="EOF1342" s="62">
        <f t="shared" si="3083"/>
        <v>3000000</v>
      </c>
      <c r="EOM1342" s="62" t="s">
        <v>1940</v>
      </c>
      <c r="EON1342" s="62">
        <f>EON1336</f>
        <v>1000000</v>
      </c>
      <c r="EOO1342" s="62">
        <f t="shared" ref="EOO1342:EQR1342" si="3084">EOO1336</f>
        <v>0</v>
      </c>
      <c r="EOP1342" s="62">
        <f t="shared" si="3084"/>
        <v>0</v>
      </c>
      <c r="EOQ1342" s="62">
        <f t="shared" si="3084"/>
        <v>1000000</v>
      </c>
      <c r="EOR1342" s="62">
        <f t="shared" si="3084"/>
        <v>2000000</v>
      </c>
      <c r="EOS1342" s="62">
        <f t="shared" si="3084"/>
        <v>0</v>
      </c>
      <c r="EOT1342" s="62">
        <f t="shared" si="3084"/>
        <v>0</v>
      </c>
      <c r="EOU1342" s="62">
        <f t="shared" si="3084"/>
        <v>2000000</v>
      </c>
      <c r="EOV1342" s="62">
        <f t="shared" si="3084"/>
        <v>3000000</v>
      </c>
      <c r="EPC1342" s="62" t="s">
        <v>1940</v>
      </c>
      <c r="EPD1342" s="62">
        <f>EPD1336</f>
        <v>1000000</v>
      </c>
      <c r="EPE1342" s="62">
        <f t="shared" si="3084"/>
        <v>0</v>
      </c>
      <c r="EPF1342" s="62">
        <f t="shared" si="3084"/>
        <v>0</v>
      </c>
      <c r="EPG1342" s="62">
        <f t="shared" si="3084"/>
        <v>1000000</v>
      </c>
      <c r="EPH1342" s="62">
        <f t="shared" si="3084"/>
        <v>2000000</v>
      </c>
      <c r="EPI1342" s="62">
        <f t="shared" si="3084"/>
        <v>0</v>
      </c>
      <c r="EPJ1342" s="62">
        <f t="shared" si="3084"/>
        <v>0</v>
      </c>
      <c r="EPK1342" s="62">
        <f t="shared" si="3084"/>
        <v>2000000</v>
      </c>
      <c r="EPL1342" s="62">
        <f t="shared" si="3084"/>
        <v>3000000</v>
      </c>
      <c r="EPS1342" s="62" t="s">
        <v>1940</v>
      </c>
      <c r="EPT1342" s="62">
        <f>EPT1336</f>
        <v>1000000</v>
      </c>
      <c r="EPU1342" s="62">
        <f t="shared" si="3084"/>
        <v>0</v>
      </c>
      <c r="EPV1342" s="62">
        <f t="shared" si="3084"/>
        <v>0</v>
      </c>
      <c r="EPW1342" s="62">
        <f t="shared" si="3084"/>
        <v>1000000</v>
      </c>
      <c r="EPX1342" s="62">
        <f t="shared" si="3084"/>
        <v>2000000</v>
      </c>
      <c r="EPY1342" s="62">
        <f t="shared" si="3084"/>
        <v>0</v>
      </c>
      <c r="EPZ1342" s="62">
        <f t="shared" si="3084"/>
        <v>0</v>
      </c>
      <c r="EQA1342" s="62">
        <f t="shared" si="3084"/>
        <v>2000000</v>
      </c>
      <c r="EQB1342" s="62">
        <f t="shared" si="3084"/>
        <v>3000000</v>
      </c>
      <c r="EQI1342" s="62" t="s">
        <v>1940</v>
      </c>
      <c r="EQJ1342" s="62">
        <f>EQJ1336</f>
        <v>1000000</v>
      </c>
      <c r="EQK1342" s="62">
        <f t="shared" si="3084"/>
        <v>0</v>
      </c>
      <c r="EQL1342" s="62">
        <f t="shared" si="3084"/>
        <v>0</v>
      </c>
      <c r="EQM1342" s="62">
        <f t="shared" si="3084"/>
        <v>1000000</v>
      </c>
      <c r="EQN1342" s="62">
        <f t="shared" si="3084"/>
        <v>2000000</v>
      </c>
      <c r="EQO1342" s="62">
        <f t="shared" si="3084"/>
        <v>0</v>
      </c>
      <c r="EQP1342" s="62">
        <f t="shared" si="3084"/>
        <v>0</v>
      </c>
      <c r="EQQ1342" s="62">
        <f t="shared" si="3084"/>
        <v>2000000</v>
      </c>
      <c r="EQR1342" s="62">
        <f t="shared" si="3084"/>
        <v>3000000</v>
      </c>
      <c r="EQY1342" s="62" t="s">
        <v>1940</v>
      </c>
      <c r="EQZ1342" s="62">
        <f>EQZ1336</f>
        <v>1000000</v>
      </c>
      <c r="ERA1342" s="62">
        <f t="shared" ref="ERA1342:ETD1342" si="3085">ERA1336</f>
        <v>0</v>
      </c>
      <c r="ERB1342" s="62">
        <f t="shared" si="3085"/>
        <v>0</v>
      </c>
      <c r="ERC1342" s="62">
        <f t="shared" si="3085"/>
        <v>1000000</v>
      </c>
      <c r="ERD1342" s="62">
        <f t="shared" si="3085"/>
        <v>2000000</v>
      </c>
      <c r="ERE1342" s="62">
        <f t="shared" si="3085"/>
        <v>0</v>
      </c>
      <c r="ERF1342" s="62">
        <f t="shared" si="3085"/>
        <v>0</v>
      </c>
      <c r="ERG1342" s="62">
        <f t="shared" si="3085"/>
        <v>2000000</v>
      </c>
      <c r="ERH1342" s="62">
        <f t="shared" si="3085"/>
        <v>3000000</v>
      </c>
      <c r="ERO1342" s="62" t="s">
        <v>1940</v>
      </c>
      <c r="ERP1342" s="62">
        <f>ERP1336</f>
        <v>1000000</v>
      </c>
      <c r="ERQ1342" s="62">
        <f t="shared" si="3085"/>
        <v>0</v>
      </c>
      <c r="ERR1342" s="62">
        <f t="shared" si="3085"/>
        <v>0</v>
      </c>
      <c r="ERS1342" s="62">
        <f t="shared" si="3085"/>
        <v>1000000</v>
      </c>
      <c r="ERT1342" s="62">
        <f t="shared" si="3085"/>
        <v>2000000</v>
      </c>
      <c r="ERU1342" s="62">
        <f t="shared" si="3085"/>
        <v>0</v>
      </c>
      <c r="ERV1342" s="62">
        <f t="shared" si="3085"/>
        <v>0</v>
      </c>
      <c r="ERW1342" s="62">
        <f t="shared" si="3085"/>
        <v>2000000</v>
      </c>
      <c r="ERX1342" s="62">
        <f t="shared" si="3085"/>
        <v>3000000</v>
      </c>
      <c r="ESE1342" s="62" t="s">
        <v>1940</v>
      </c>
      <c r="ESF1342" s="62">
        <f>ESF1336</f>
        <v>1000000</v>
      </c>
      <c r="ESG1342" s="62">
        <f t="shared" si="3085"/>
        <v>0</v>
      </c>
      <c r="ESH1342" s="62">
        <f t="shared" si="3085"/>
        <v>0</v>
      </c>
      <c r="ESI1342" s="62">
        <f t="shared" si="3085"/>
        <v>1000000</v>
      </c>
      <c r="ESJ1342" s="62">
        <f t="shared" si="3085"/>
        <v>2000000</v>
      </c>
      <c r="ESK1342" s="62">
        <f t="shared" si="3085"/>
        <v>0</v>
      </c>
      <c r="ESL1342" s="62">
        <f t="shared" si="3085"/>
        <v>0</v>
      </c>
      <c r="ESM1342" s="62">
        <f t="shared" si="3085"/>
        <v>2000000</v>
      </c>
      <c r="ESN1342" s="62">
        <f t="shared" si="3085"/>
        <v>3000000</v>
      </c>
      <c r="ESU1342" s="62" t="s">
        <v>1940</v>
      </c>
      <c r="ESV1342" s="62">
        <f>ESV1336</f>
        <v>1000000</v>
      </c>
      <c r="ESW1342" s="62">
        <f t="shared" si="3085"/>
        <v>0</v>
      </c>
      <c r="ESX1342" s="62">
        <f t="shared" si="3085"/>
        <v>0</v>
      </c>
      <c r="ESY1342" s="62">
        <f t="shared" si="3085"/>
        <v>1000000</v>
      </c>
      <c r="ESZ1342" s="62">
        <f t="shared" si="3085"/>
        <v>2000000</v>
      </c>
      <c r="ETA1342" s="62">
        <f t="shared" si="3085"/>
        <v>0</v>
      </c>
      <c r="ETB1342" s="62">
        <f t="shared" si="3085"/>
        <v>0</v>
      </c>
      <c r="ETC1342" s="62">
        <f t="shared" si="3085"/>
        <v>2000000</v>
      </c>
      <c r="ETD1342" s="62">
        <f t="shared" si="3085"/>
        <v>3000000</v>
      </c>
      <c r="ETK1342" s="62" t="s">
        <v>1940</v>
      </c>
      <c r="ETL1342" s="62">
        <f>ETL1336</f>
        <v>1000000</v>
      </c>
      <c r="ETM1342" s="62">
        <f t="shared" ref="ETM1342:EVP1342" si="3086">ETM1336</f>
        <v>0</v>
      </c>
      <c r="ETN1342" s="62">
        <f t="shared" si="3086"/>
        <v>0</v>
      </c>
      <c r="ETO1342" s="62">
        <f t="shared" si="3086"/>
        <v>1000000</v>
      </c>
      <c r="ETP1342" s="62">
        <f t="shared" si="3086"/>
        <v>2000000</v>
      </c>
      <c r="ETQ1342" s="62">
        <f t="shared" si="3086"/>
        <v>0</v>
      </c>
      <c r="ETR1342" s="62">
        <f t="shared" si="3086"/>
        <v>0</v>
      </c>
      <c r="ETS1342" s="62">
        <f t="shared" si="3086"/>
        <v>2000000</v>
      </c>
      <c r="ETT1342" s="62">
        <f t="shared" si="3086"/>
        <v>3000000</v>
      </c>
      <c r="EUA1342" s="62" t="s">
        <v>1940</v>
      </c>
      <c r="EUB1342" s="62">
        <f>EUB1336</f>
        <v>1000000</v>
      </c>
      <c r="EUC1342" s="62">
        <f t="shared" si="3086"/>
        <v>0</v>
      </c>
      <c r="EUD1342" s="62">
        <f t="shared" si="3086"/>
        <v>0</v>
      </c>
      <c r="EUE1342" s="62">
        <f t="shared" si="3086"/>
        <v>1000000</v>
      </c>
      <c r="EUF1342" s="62">
        <f t="shared" si="3086"/>
        <v>2000000</v>
      </c>
      <c r="EUG1342" s="62">
        <f t="shared" si="3086"/>
        <v>0</v>
      </c>
      <c r="EUH1342" s="62">
        <f t="shared" si="3086"/>
        <v>0</v>
      </c>
      <c r="EUI1342" s="62">
        <f t="shared" si="3086"/>
        <v>2000000</v>
      </c>
      <c r="EUJ1342" s="62">
        <f t="shared" si="3086"/>
        <v>3000000</v>
      </c>
      <c r="EUQ1342" s="62" t="s">
        <v>1940</v>
      </c>
      <c r="EUR1342" s="62">
        <f>EUR1336</f>
        <v>1000000</v>
      </c>
      <c r="EUS1342" s="62">
        <f t="shared" si="3086"/>
        <v>0</v>
      </c>
      <c r="EUT1342" s="62">
        <f t="shared" si="3086"/>
        <v>0</v>
      </c>
      <c r="EUU1342" s="62">
        <f t="shared" si="3086"/>
        <v>1000000</v>
      </c>
      <c r="EUV1342" s="62">
        <f t="shared" si="3086"/>
        <v>2000000</v>
      </c>
      <c r="EUW1342" s="62">
        <f t="shared" si="3086"/>
        <v>0</v>
      </c>
      <c r="EUX1342" s="62">
        <f t="shared" si="3086"/>
        <v>0</v>
      </c>
      <c r="EUY1342" s="62">
        <f t="shared" si="3086"/>
        <v>2000000</v>
      </c>
      <c r="EUZ1342" s="62">
        <f t="shared" si="3086"/>
        <v>3000000</v>
      </c>
      <c r="EVG1342" s="62" t="s">
        <v>1940</v>
      </c>
      <c r="EVH1342" s="62">
        <f>EVH1336</f>
        <v>1000000</v>
      </c>
      <c r="EVI1342" s="62">
        <f t="shared" si="3086"/>
        <v>0</v>
      </c>
      <c r="EVJ1342" s="62">
        <f t="shared" si="3086"/>
        <v>0</v>
      </c>
      <c r="EVK1342" s="62">
        <f t="shared" si="3086"/>
        <v>1000000</v>
      </c>
      <c r="EVL1342" s="62">
        <f t="shared" si="3086"/>
        <v>2000000</v>
      </c>
      <c r="EVM1342" s="62">
        <f t="shared" si="3086"/>
        <v>0</v>
      </c>
      <c r="EVN1342" s="62">
        <f t="shared" si="3086"/>
        <v>0</v>
      </c>
      <c r="EVO1342" s="62">
        <f t="shared" si="3086"/>
        <v>2000000</v>
      </c>
      <c r="EVP1342" s="62">
        <f t="shared" si="3086"/>
        <v>3000000</v>
      </c>
      <c r="EVW1342" s="62" t="s">
        <v>1940</v>
      </c>
      <c r="EVX1342" s="62">
        <f>EVX1336</f>
        <v>1000000</v>
      </c>
      <c r="EVY1342" s="62">
        <f t="shared" ref="EVY1342:EYB1342" si="3087">EVY1336</f>
        <v>0</v>
      </c>
      <c r="EVZ1342" s="62">
        <f t="shared" si="3087"/>
        <v>0</v>
      </c>
      <c r="EWA1342" s="62">
        <f t="shared" si="3087"/>
        <v>1000000</v>
      </c>
      <c r="EWB1342" s="62">
        <f t="shared" si="3087"/>
        <v>2000000</v>
      </c>
      <c r="EWC1342" s="62">
        <f t="shared" si="3087"/>
        <v>0</v>
      </c>
      <c r="EWD1342" s="62">
        <f t="shared" si="3087"/>
        <v>0</v>
      </c>
      <c r="EWE1342" s="62">
        <f t="shared" si="3087"/>
        <v>2000000</v>
      </c>
      <c r="EWF1342" s="62">
        <f t="shared" si="3087"/>
        <v>3000000</v>
      </c>
      <c r="EWM1342" s="62" t="s">
        <v>1940</v>
      </c>
      <c r="EWN1342" s="62">
        <f>EWN1336</f>
        <v>1000000</v>
      </c>
      <c r="EWO1342" s="62">
        <f t="shared" si="3087"/>
        <v>0</v>
      </c>
      <c r="EWP1342" s="62">
        <f t="shared" si="3087"/>
        <v>0</v>
      </c>
      <c r="EWQ1342" s="62">
        <f t="shared" si="3087"/>
        <v>1000000</v>
      </c>
      <c r="EWR1342" s="62">
        <f t="shared" si="3087"/>
        <v>2000000</v>
      </c>
      <c r="EWS1342" s="62">
        <f t="shared" si="3087"/>
        <v>0</v>
      </c>
      <c r="EWT1342" s="62">
        <f t="shared" si="3087"/>
        <v>0</v>
      </c>
      <c r="EWU1342" s="62">
        <f t="shared" si="3087"/>
        <v>2000000</v>
      </c>
      <c r="EWV1342" s="62">
        <f t="shared" si="3087"/>
        <v>3000000</v>
      </c>
      <c r="EXC1342" s="62" t="s">
        <v>1940</v>
      </c>
      <c r="EXD1342" s="62">
        <f>EXD1336</f>
        <v>1000000</v>
      </c>
      <c r="EXE1342" s="62">
        <f t="shared" si="3087"/>
        <v>0</v>
      </c>
      <c r="EXF1342" s="62">
        <f t="shared" si="3087"/>
        <v>0</v>
      </c>
      <c r="EXG1342" s="62">
        <f t="shared" si="3087"/>
        <v>1000000</v>
      </c>
      <c r="EXH1342" s="62">
        <f t="shared" si="3087"/>
        <v>2000000</v>
      </c>
      <c r="EXI1342" s="62">
        <f t="shared" si="3087"/>
        <v>0</v>
      </c>
      <c r="EXJ1342" s="62">
        <f t="shared" si="3087"/>
        <v>0</v>
      </c>
      <c r="EXK1342" s="62">
        <f t="shared" si="3087"/>
        <v>2000000</v>
      </c>
      <c r="EXL1342" s="62">
        <f t="shared" si="3087"/>
        <v>3000000</v>
      </c>
      <c r="EXS1342" s="62" t="s">
        <v>1940</v>
      </c>
      <c r="EXT1342" s="62">
        <f>EXT1336</f>
        <v>1000000</v>
      </c>
      <c r="EXU1342" s="62">
        <f t="shared" si="3087"/>
        <v>0</v>
      </c>
      <c r="EXV1342" s="62">
        <f t="shared" si="3087"/>
        <v>0</v>
      </c>
      <c r="EXW1342" s="62">
        <f t="shared" si="3087"/>
        <v>1000000</v>
      </c>
      <c r="EXX1342" s="62">
        <f t="shared" si="3087"/>
        <v>2000000</v>
      </c>
      <c r="EXY1342" s="62">
        <f t="shared" si="3087"/>
        <v>0</v>
      </c>
      <c r="EXZ1342" s="62">
        <f t="shared" si="3087"/>
        <v>0</v>
      </c>
      <c r="EYA1342" s="62">
        <f t="shared" si="3087"/>
        <v>2000000</v>
      </c>
      <c r="EYB1342" s="62">
        <f t="shared" si="3087"/>
        <v>3000000</v>
      </c>
      <c r="EYI1342" s="62" t="s">
        <v>1940</v>
      </c>
      <c r="EYJ1342" s="62">
        <f>EYJ1336</f>
        <v>1000000</v>
      </c>
      <c r="EYK1342" s="62">
        <f t="shared" ref="EYK1342:FAN1342" si="3088">EYK1336</f>
        <v>0</v>
      </c>
      <c r="EYL1342" s="62">
        <f t="shared" si="3088"/>
        <v>0</v>
      </c>
      <c r="EYM1342" s="62">
        <f t="shared" si="3088"/>
        <v>1000000</v>
      </c>
      <c r="EYN1342" s="62">
        <f t="shared" si="3088"/>
        <v>2000000</v>
      </c>
      <c r="EYO1342" s="62">
        <f t="shared" si="3088"/>
        <v>0</v>
      </c>
      <c r="EYP1342" s="62">
        <f t="shared" si="3088"/>
        <v>0</v>
      </c>
      <c r="EYQ1342" s="62">
        <f t="shared" si="3088"/>
        <v>2000000</v>
      </c>
      <c r="EYR1342" s="62">
        <f t="shared" si="3088"/>
        <v>3000000</v>
      </c>
      <c r="EYY1342" s="62" t="s">
        <v>1940</v>
      </c>
      <c r="EYZ1342" s="62">
        <f>EYZ1336</f>
        <v>1000000</v>
      </c>
      <c r="EZA1342" s="62">
        <f t="shared" si="3088"/>
        <v>0</v>
      </c>
      <c r="EZB1342" s="62">
        <f t="shared" si="3088"/>
        <v>0</v>
      </c>
      <c r="EZC1342" s="62">
        <f t="shared" si="3088"/>
        <v>1000000</v>
      </c>
      <c r="EZD1342" s="62">
        <f t="shared" si="3088"/>
        <v>2000000</v>
      </c>
      <c r="EZE1342" s="62">
        <f t="shared" si="3088"/>
        <v>0</v>
      </c>
      <c r="EZF1342" s="62">
        <f t="shared" si="3088"/>
        <v>0</v>
      </c>
      <c r="EZG1342" s="62">
        <f t="shared" si="3088"/>
        <v>2000000</v>
      </c>
      <c r="EZH1342" s="62">
        <f t="shared" si="3088"/>
        <v>3000000</v>
      </c>
      <c r="EZO1342" s="62" t="s">
        <v>1940</v>
      </c>
      <c r="EZP1342" s="62">
        <f>EZP1336</f>
        <v>1000000</v>
      </c>
      <c r="EZQ1342" s="62">
        <f t="shared" si="3088"/>
        <v>0</v>
      </c>
      <c r="EZR1342" s="62">
        <f t="shared" si="3088"/>
        <v>0</v>
      </c>
      <c r="EZS1342" s="62">
        <f t="shared" si="3088"/>
        <v>1000000</v>
      </c>
      <c r="EZT1342" s="62">
        <f t="shared" si="3088"/>
        <v>2000000</v>
      </c>
      <c r="EZU1342" s="62">
        <f t="shared" si="3088"/>
        <v>0</v>
      </c>
      <c r="EZV1342" s="62">
        <f t="shared" si="3088"/>
        <v>0</v>
      </c>
      <c r="EZW1342" s="62">
        <f t="shared" si="3088"/>
        <v>2000000</v>
      </c>
      <c r="EZX1342" s="62">
        <f t="shared" si="3088"/>
        <v>3000000</v>
      </c>
      <c r="FAE1342" s="62" t="s">
        <v>1940</v>
      </c>
      <c r="FAF1342" s="62">
        <f>FAF1336</f>
        <v>1000000</v>
      </c>
      <c r="FAG1342" s="62">
        <f t="shared" si="3088"/>
        <v>0</v>
      </c>
      <c r="FAH1342" s="62">
        <f t="shared" si="3088"/>
        <v>0</v>
      </c>
      <c r="FAI1342" s="62">
        <f t="shared" si="3088"/>
        <v>1000000</v>
      </c>
      <c r="FAJ1342" s="62">
        <f t="shared" si="3088"/>
        <v>2000000</v>
      </c>
      <c r="FAK1342" s="62">
        <f t="shared" si="3088"/>
        <v>0</v>
      </c>
      <c r="FAL1342" s="62">
        <f t="shared" si="3088"/>
        <v>0</v>
      </c>
      <c r="FAM1342" s="62">
        <f t="shared" si="3088"/>
        <v>2000000</v>
      </c>
      <c r="FAN1342" s="62">
        <f t="shared" si="3088"/>
        <v>3000000</v>
      </c>
      <c r="FAU1342" s="62" t="s">
        <v>1940</v>
      </c>
      <c r="FAV1342" s="62">
        <f>FAV1336</f>
        <v>1000000</v>
      </c>
      <c r="FAW1342" s="62">
        <f t="shared" ref="FAW1342:FCZ1342" si="3089">FAW1336</f>
        <v>0</v>
      </c>
      <c r="FAX1342" s="62">
        <f t="shared" si="3089"/>
        <v>0</v>
      </c>
      <c r="FAY1342" s="62">
        <f t="shared" si="3089"/>
        <v>1000000</v>
      </c>
      <c r="FAZ1342" s="62">
        <f t="shared" si="3089"/>
        <v>2000000</v>
      </c>
      <c r="FBA1342" s="62">
        <f t="shared" si="3089"/>
        <v>0</v>
      </c>
      <c r="FBB1342" s="62">
        <f t="shared" si="3089"/>
        <v>0</v>
      </c>
      <c r="FBC1342" s="62">
        <f t="shared" si="3089"/>
        <v>2000000</v>
      </c>
      <c r="FBD1342" s="62">
        <f t="shared" si="3089"/>
        <v>3000000</v>
      </c>
      <c r="FBK1342" s="62" t="s">
        <v>1940</v>
      </c>
      <c r="FBL1342" s="62">
        <f>FBL1336</f>
        <v>1000000</v>
      </c>
      <c r="FBM1342" s="62">
        <f t="shared" si="3089"/>
        <v>0</v>
      </c>
      <c r="FBN1342" s="62">
        <f t="shared" si="3089"/>
        <v>0</v>
      </c>
      <c r="FBO1342" s="62">
        <f t="shared" si="3089"/>
        <v>1000000</v>
      </c>
      <c r="FBP1342" s="62">
        <f t="shared" si="3089"/>
        <v>2000000</v>
      </c>
      <c r="FBQ1342" s="62">
        <f t="shared" si="3089"/>
        <v>0</v>
      </c>
      <c r="FBR1342" s="62">
        <f t="shared" si="3089"/>
        <v>0</v>
      </c>
      <c r="FBS1342" s="62">
        <f t="shared" si="3089"/>
        <v>2000000</v>
      </c>
      <c r="FBT1342" s="62">
        <f t="shared" si="3089"/>
        <v>3000000</v>
      </c>
      <c r="FCA1342" s="62" t="s">
        <v>1940</v>
      </c>
      <c r="FCB1342" s="62">
        <f>FCB1336</f>
        <v>1000000</v>
      </c>
      <c r="FCC1342" s="62">
        <f t="shared" si="3089"/>
        <v>0</v>
      </c>
      <c r="FCD1342" s="62">
        <f t="shared" si="3089"/>
        <v>0</v>
      </c>
      <c r="FCE1342" s="62">
        <f t="shared" si="3089"/>
        <v>1000000</v>
      </c>
      <c r="FCF1342" s="62">
        <f t="shared" si="3089"/>
        <v>2000000</v>
      </c>
      <c r="FCG1342" s="62">
        <f t="shared" si="3089"/>
        <v>0</v>
      </c>
      <c r="FCH1342" s="62">
        <f t="shared" si="3089"/>
        <v>0</v>
      </c>
      <c r="FCI1342" s="62">
        <f t="shared" si="3089"/>
        <v>2000000</v>
      </c>
      <c r="FCJ1342" s="62">
        <f t="shared" si="3089"/>
        <v>3000000</v>
      </c>
      <c r="FCQ1342" s="62" t="s">
        <v>1940</v>
      </c>
      <c r="FCR1342" s="62">
        <f>FCR1336</f>
        <v>1000000</v>
      </c>
      <c r="FCS1342" s="62">
        <f t="shared" si="3089"/>
        <v>0</v>
      </c>
      <c r="FCT1342" s="62">
        <f t="shared" si="3089"/>
        <v>0</v>
      </c>
      <c r="FCU1342" s="62">
        <f t="shared" si="3089"/>
        <v>1000000</v>
      </c>
      <c r="FCV1342" s="62">
        <f t="shared" si="3089"/>
        <v>2000000</v>
      </c>
      <c r="FCW1342" s="62">
        <f t="shared" si="3089"/>
        <v>0</v>
      </c>
      <c r="FCX1342" s="62">
        <f t="shared" si="3089"/>
        <v>0</v>
      </c>
      <c r="FCY1342" s="62">
        <f t="shared" si="3089"/>
        <v>2000000</v>
      </c>
      <c r="FCZ1342" s="62">
        <f t="shared" si="3089"/>
        <v>3000000</v>
      </c>
      <c r="FDG1342" s="62" t="s">
        <v>1940</v>
      </c>
      <c r="FDH1342" s="62">
        <f>FDH1336</f>
        <v>1000000</v>
      </c>
      <c r="FDI1342" s="62">
        <f t="shared" ref="FDI1342:FFL1342" si="3090">FDI1336</f>
        <v>0</v>
      </c>
      <c r="FDJ1342" s="62">
        <f t="shared" si="3090"/>
        <v>0</v>
      </c>
      <c r="FDK1342" s="62">
        <f t="shared" si="3090"/>
        <v>1000000</v>
      </c>
      <c r="FDL1342" s="62">
        <f t="shared" si="3090"/>
        <v>2000000</v>
      </c>
      <c r="FDM1342" s="62">
        <f t="shared" si="3090"/>
        <v>0</v>
      </c>
      <c r="FDN1342" s="62">
        <f t="shared" si="3090"/>
        <v>0</v>
      </c>
      <c r="FDO1342" s="62">
        <f t="shared" si="3090"/>
        <v>2000000</v>
      </c>
      <c r="FDP1342" s="62">
        <f t="shared" si="3090"/>
        <v>3000000</v>
      </c>
      <c r="FDW1342" s="62" t="s">
        <v>1940</v>
      </c>
      <c r="FDX1342" s="62">
        <f>FDX1336</f>
        <v>1000000</v>
      </c>
      <c r="FDY1342" s="62">
        <f t="shared" si="3090"/>
        <v>0</v>
      </c>
      <c r="FDZ1342" s="62">
        <f t="shared" si="3090"/>
        <v>0</v>
      </c>
      <c r="FEA1342" s="62">
        <f t="shared" si="3090"/>
        <v>1000000</v>
      </c>
      <c r="FEB1342" s="62">
        <f t="shared" si="3090"/>
        <v>2000000</v>
      </c>
      <c r="FEC1342" s="62">
        <f t="shared" si="3090"/>
        <v>0</v>
      </c>
      <c r="FED1342" s="62">
        <f t="shared" si="3090"/>
        <v>0</v>
      </c>
      <c r="FEE1342" s="62">
        <f t="shared" si="3090"/>
        <v>2000000</v>
      </c>
      <c r="FEF1342" s="62">
        <f t="shared" si="3090"/>
        <v>3000000</v>
      </c>
      <c r="FEM1342" s="62" t="s">
        <v>1940</v>
      </c>
      <c r="FEN1342" s="62">
        <f>FEN1336</f>
        <v>1000000</v>
      </c>
      <c r="FEO1342" s="62">
        <f t="shared" si="3090"/>
        <v>0</v>
      </c>
      <c r="FEP1342" s="62">
        <f t="shared" si="3090"/>
        <v>0</v>
      </c>
      <c r="FEQ1342" s="62">
        <f t="shared" si="3090"/>
        <v>1000000</v>
      </c>
      <c r="FER1342" s="62">
        <f t="shared" si="3090"/>
        <v>2000000</v>
      </c>
      <c r="FES1342" s="62">
        <f t="shared" si="3090"/>
        <v>0</v>
      </c>
      <c r="FET1342" s="62">
        <f t="shared" si="3090"/>
        <v>0</v>
      </c>
      <c r="FEU1342" s="62">
        <f t="shared" si="3090"/>
        <v>2000000</v>
      </c>
      <c r="FEV1342" s="62">
        <f t="shared" si="3090"/>
        <v>3000000</v>
      </c>
      <c r="FFC1342" s="62" t="s">
        <v>1940</v>
      </c>
      <c r="FFD1342" s="62">
        <f>FFD1336</f>
        <v>1000000</v>
      </c>
      <c r="FFE1342" s="62">
        <f t="shared" si="3090"/>
        <v>0</v>
      </c>
      <c r="FFF1342" s="62">
        <f t="shared" si="3090"/>
        <v>0</v>
      </c>
      <c r="FFG1342" s="62">
        <f t="shared" si="3090"/>
        <v>1000000</v>
      </c>
      <c r="FFH1342" s="62">
        <f t="shared" si="3090"/>
        <v>2000000</v>
      </c>
      <c r="FFI1342" s="62">
        <f t="shared" si="3090"/>
        <v>0</v>
      </c>
      <c r="FFJ1342" s="62">
        <f t="shared" si="3090"/>
        <v>0</v>
      </c>
      <c r="FFK1342" s="62">
        <f t="shared" si="3090"/>
        <v>2000000</v>
      </c>
      <c r="FFL1342" s="62">
        <f t="shared" si="3090"/>
        <v>3000000</v>
      </c>
      <c r="FFS1342" s="62" t="s">
        <v>1940</v>
      </c>
      <c r="FFT1342" s="62">
        <f>FFT1336</f>
        <v>1000000</v>
      </c>
      <c r="FFU1342" s="62">
        <f t="shared" ref="FFU1342:FHX1342" si="3091">FFU1336</f>
        <v>0</v>
      </c>
      <c r="FFV1342" s="62">
        <f t="shared" si="3091"/>
        <v>0</v>
      </c>
      <c r="FFW1342" s="62">
        <f t="shared" si="3091"/>
        <v>1000000</v>
      </c>
      <c r="FFX1342" s="62">
        <f t="shared" si="3091"/>
        <v>2000000</v>
      </c>
      <c r="FFY1342" s="62">
        <f t="shared" si="3091"/>
        <v>0</v>
      </c>
      <c r="FFZ1342" s="62">
        <f t="shared" si="3091"/>
        <v>0</v>
      </c>
      <c r="FGA1342" s="62">
        <f t="shared" si="3091"/>
        <v>2000000</v>
      </c>
      <c r="FGB1342" s="62">
        <f t="shared" si="3091"/>
        <v>3000000</v>
      </c>
      <c r="FGI1342" s="62" t="s">
        <v>1940</v>
      </c>
      <c r="FGJ1342" s="62">
        <f>FGJ1336</f>
        <v>1000000</v>
      </c>
      <c r="FGK1342" s="62">
        <f t="shared" si="3091"/>
        <v>0</v>
      </c>
      <c r="FGL1342" s="62">
        <f t="shared" si="3091"/>
        <v>0</v>
      </c>
      <c r="FGM1342" s="62">
        <f t="shared" si="3091"/>
        <v>1000000</v>
      </c>
      <c r="FGN1342" s="62">
        <f t="shared" si="3091"/>
        <v>2000000</v>
      </c>
      <c r="FGO1342" s="62">
        <f t="shared" si="3091"/>
        <v>0</v>
      </c>
      <c r="FGP1342" s="62">
        <f t="shared" si="3091"/>
        <v>0</v>
      </c>
      <c r="FGQ1342" s="62">
        <f t="shared" si="3091"/>
        <v>2000000</v>
      </c>
      <c r="FGR1342" s="62">
        <f t="shared" si="3091"/>
        <v>3000000</v>
      </c>
      <c r="FGY1342" s="62" t="s">
        <v>1940</v>
      </c>
      <c r="FGZ1342" s="62">
        <f>FGZ1336</f>
        <v>1000000</v>
      </c>
      <c r="FHA1342" s="62">
        <f t="shared" si="3091"/>
        <v>0</v>
      </c>
      <c r="FHB1342" s="62">
        <f t="shared" si="3091"/>
        <v>0</v>
      </c>
      <c r="FHC1342" s="62">
        <f t="shared" si="3091"/>
        <v>1000000</v>
      </c>
      <c r="FHD1342" s="62">
        <f t="shared" si="3091"/>
        <v>2000000</v>
      </c>
      <c r="FHE1342" s="62">
        <f t="shared" si="3091"/>
        <v>0</v>
      </c>
      <c r="FHF1342" s="62">
        <f t="shared" si="3091"/>
        <v>0</v>
      </c>
      <c r="FHG1342" s="62">
        <f t="shared" si="3091"/>
        <v>2000000</v>
      </c>
      <c r="FHH1342" s="62">
        <f t="shared" si="3091"/>
        <v>3000000</v>
      </c>
      <c r="FHO1342" s="62" t="s">
        <v>1940</v>
      </c>
      <c r="FHP1342" s="62">
        <f>FHP1336</f>
        <v>1000000</v>
      </c>
      <c r="FHQ1342" s="62">
        <f t="shared" si="3091"/>
        <v>0</v>
      </c>
      <c r="FHR1342" s="62">
        <f t="shared" si="3091"/>
        <v>0</v>
      </c>
      <c r="FHS1342" s="62">
        <f t="shared" si="3091"/>
        <v>1000000</v>
      </c>
      <c r="FHT1342" s="62">
        <f t="shared" si="3091"/>
        <v>2000000</v>
      </c>
      <c r="FHU1342" s="62">
        <f t="shared" si="3091"/>
        <v>0</v>
      </c>
      <c r="FHV1342" s="62">
        <f t="shared" si="3091"/>
        <v>0</v>
      </c>
      <c r="FHW1342" s="62">
        <f t="shared" si="3091"/>
        <v>2000000</v>
      </c>
      <c r="FHX1342" s="62">
        <f t="shared" si="3091"/>
        <v>3000000</v>
      </c>
      <c r="FIE1342" s="62" t="s">
        <v>1940</v>
      </c>
      <c r="FIF1342" s="62">
        <f>FIF1336</f>
        <v>1000000</v>
      </c>
      <c r="FIG1342" s="62">
        <f t="shared" ref="FIG1342:FKJ1342" si="3092">FIG1336</f>
        <v>0</v>
      </c>
      <c r="FIH1342" s="62">
        <f t="shared" si="3092"/>
        <v>0</v>
      </c>
      <c r="FII1342" s="62">
        <f t="shared" si="3092"/>
        <v>1000000</v>
      </c>
      <c r="FIJ1342" s="62">
        <f t="shared" si="3092"/>
        <v>2000000</v>
      </c>
      <c r="FIK1342" s="62">
        <f t="shared" si="3092"/>
        <v>0</v>
      </c>
      <c r="FIL1342" s="62">
        <f t="shared" si="3092"/>
        <v>0</v>
      </c>
      <c r="FIM1342" s="62">
        <f t="shared" si="3092"/>
        <v>2000000</v>
      </c>
      <c r="FIN1342" s="62">
        <f t="shared" si="3092"/>
        <v>3000000</v>
      </c>
      <c r="FIU1342" s="62" t="s">
        <v>1940</v>
      </c>
      <c r="FIV1342" s="62">
        <f>FIV1336</f>
        <v>1000000</v>
      </c>
      <c r="FIW1342" s="62">
        <f t="shared" si="3092"/>
        <v>0</v>
      </c>
      <c r="FIX1342" s="62">
        <f t="shared" si="3092"/>
        <v>0</v>
      </c>
      <c r="FIY1342" s="62">
        <f t="shared" si="3092"/>
        <v>1000000</v>
      </c>
      <c r="FIZ1342" s="62">
        <f t="shared" si="3092"/>
        <v>2000000</v>
      </c>
      <c r="FJA1342" s="62">
        <f t="shared" si="3092"/>
        <v>0</v>
      </c>
      <c r="FJB1342" s="62">
        <f t="shared" si="3092"/>
        <v>0</v>
      </c>
      <c r="FJC1342" s="62">
        <f t="shared" si="3092"/>
        <v>2000000</v>
      </c>
      <c r="FJD1342" s="62">
        <f t="shared" si="3092"/>
        <v>3000000</v>
      </c>
      <c r="FJK1342" s="62" t="s">
        <v>1940</v>
      </c>
      <c r="FJL1342" s="62">
        <f>FJL1336</f>
        <v>1000000</v>
      </c>
      <c r="FJM1342" s="62">
        <f t="shared" si="3092"/>
        <v>0</v>
      </c>
      <c r="FJN1342" s="62">
        <f t="shared" si="3092"/>
        <v>0</v>
      </c>
      <c r="FJO1342" s="62">
        <f t="shared" si="3092"/>
        <v>1000000</v>
      </c>
      <c r="FJP1342" s="62">
        <f t="shared" si="3092"/>
        <v>2000000</v>
      </c>
      <c r="FJQ1342" s="62">
        <f t="shared" si="3092"/>
        <v>0</v>
      </c>
      <c r="FJR1342" s="62">
        <f t="shared" si="3092"/>
        <v>0</v>
      </c>
      <c r="FJS1342" s="62">
        <f t="shared" si="3092"/>
        <v>2000000</v>
      </c>
      <c r="FJT1342" s="62">
        <f t="shared" si="3092"/>
        <v>3000000</v>
      </c>
      <c r="FKA1342" s="62" t="s">
        <v>1940</v>
      </c>
      <c r="FKB1342" s="62">
        <f>FKB1336</f>
        <v>1000000</v>
      </c>
      <c r="FKC1342" s="62">
        <f t="shared" si="3092"/>
        <v>0</v>
      </c>
      <c r="FKD1342" s="62">
        <f t="shared" si="3092"/>
        <v>0</v>
      </c>
      <c r="FKE1342" s="62">
        <f t="shared" si="3092"/>
        <v>1000000</v>
      </c>
      <c r="FKF1342" s="62">
        <f t="shared" si="3092"/>
        <v>2000000</v>
      </c>
      <c r="FKG1342" s="62">
        <f t="shared" si="3092"/>
        <v>0</v>
      </c>
      <c r="FKH1342" s="62">
        <f t="shared" si="3092"/>
        <v>0</v>
      </c>
      <c r="FKI1342" s="62">
        <f t="shared" si="3092"/>
        <v>2000000</v>
      </c>
      <c r="FKJ1342" s="62">
        <f t="shared" si="3092"/>
        <v>3000000</v>
      </c>
      <c r="FKQ1342" s="62" t="s">
        <v>1940</v>
      </c>
      <c r="FKR1342" s="62">
        <f>FKR1336</f>
        <v>1000000</v>
      </c>
      <c r="FKS1342" s="62">
        <f t="shared" ref="FKS1342:FMV1342" si="3093">FKS1336</f>
        <v>0</v>
      </c>
      <c r="FKT1342" s="62">
        <f t="shared" si="3093"/>
        <v>0</v>
      </c>
      <c r="FKU1342" s="62">
        <f t="shared" si="3093"/>
        <v>1000000</v>
      </c>
      <c r="FKV1342" s="62">
        <f t="shared" si="3093"/>
        <v>2000000</v>
      </c>
      <c r="FKW1342" s="62">
        <f t="shared" si="3093"/>
        <v>0</v>
      </c>
      <c r="FKX1342" s="62">
        <f t="shared" si="3093"/>
        <v>0</v>
      </c>
      <c r="FKY1342" s="62">
        <f t="shared" si="3093"/>
        <v>2000000</v>
      </c>
      <c r="FKZ1342" s="62">
        <f t="shared" si="3093"/>
        <v>3000000</v>
      </c>
      <c r="FLG1342" s="62" t="s">
        <v>1940</v>
      </c>
      <c r="FLH1342" s="62">
        <f>FLH1336</f>
        <v>1000000</v>
      </c>
      <c r="FLI1342" s="62">
        <f t="shared" si="3093"/>
        <v>0</v>
      </c>
      <c r="FLJ1342" s="62">
        <f t="shared" si="3093"/>
        <v>0</v>
      </c>
      <c r="FLK1342" s="62">
        <f t="shared" si="3093"/>
        <v>1000000</v>
      </c>
      <c r="FLL1342" s="62">
        <f t="shared" si="3093"/>
        <v>2000000</v>
      </c>
      <c r="FLM1342" s="62">
        <f t="shared" si="3093"/>
        <v>0</v>
      </c>
      <c r="FLN1342" s="62">
        <f t="shared" si="3093"/>
        <v>0</v>
      </c>
      <c r="FLO1342" s="62">
        <f t="shared" si="3093"/>
        <v>2000000</v>
      </c>
      <c r="FLP1342" s="62">
        <f t="shared" si="3093"/>
        <v>3000000</v>
      </c>
      <c r="FLW1342" s="62" t="s">
        <v>1940</v>
      </c>
      <c r="FLX1342" s="62">
        <f>FLX1336</f>
        <v>1000000</v>
      </c>
      <c r="FLY1342" s="62">
        <f t="shared" si="3093"/>
        <v>0</v>
      </c>
      <c r="FLZ1342" s="62">
        <f t="shared" si="3093"/>
        <v>0</v>
      </c>
      <c r="FMA1342" s="62">
        <f t="shared" si="3093"/>
        <v>1000000</v>
      </c>
      <c r="FMB1342" s="62">
        <f t="shared" si="3093"/>
        <v>2000000</v>
      </c>
      <c r="FMC1342" s="62">
        <f t="shared" si="3093"/>
        <v>0</v>
      </c>
      <c r="FMD1342" s="62">
        <f t="shared" si="3093"/>
        <v>0</v>
      </c>
      <c r="FME1342" s="62">
        <f t="shared" si="3093"/>
        <v>2000000</v>
      </c>
      <c r="FMF1342" s="62">
        <f t="shared" si="3093"/>
        <v>3000000</v>
      </c>
      <c r="FMM1342" s="62" t="s">
        <v>1940</v>
      </c>
      <c r="FMN1342" s="62">
        <f>FMN1336</f>
        <v>1000000</v>
      </c>
      <c r="FMO1342" s="62">
        <f t="shared" si="3093"/>
        <v>0</v>
      </c>
      <c r="FMP1342" s="62">
        <f t="shared" si="3093"/>
        <v>0</v>
      </c>
      <c r="FMQ1342" s="62">
        <f t="shared" si="3093"/>
        <v>1000000</v>
      </c>
      <c r="FMR1342" s="62">
        <f t="shared" si="3093"/>
        <v>2000000</v>
      </c>
      <c r="FMS1342" s="62">
        <f t="shared" si="3093"/>
        <v>0</v>
      </c>
      <c r="FMT1342" s="62">
        <f t="shared" si="3093"/>
        <v>0</v>
      </c>
      <c r="FMU1342" s="62">
        <f t="shared" si="3093"/>
        <v>2000000</v>
      </c>
      <c r="FMV1342" s="62">
        <f t="shared" si="3093"/>
        <v>3000000</v>
      </c>
      <c r="FNC1342" s="62" t="s">
        <v>1940</v>
      </c>
      <c r="FND1342" s="62">
        <f>FND1336</f>
        <v>1000000</v>
      </c>
      <c r="FNE1342" s="62">
        <f t="shared" ref="FNE1342:FPH1342" si="3094">FNE1336</f>
        <v>0</v>
      </c>
      <c r="FNF1342" s="62">
        <f t="shared" si="3094"/>
        <v>0</v>
      </c>
      <c r="FNG1342" s="62">
        <f t="shared" si="3094"/>
        <v>1000000</v>
      </c>
      <c r="FNH1342" s="62">
        <f t="shared" si="3094"/>
        <v>2000000</v>
      </c>
      <c r="FNI1342" s="62">
        <f t="shared" si="3094"/>
        <v>0</v>
      </c>
      <c r="FNJ1342" s="62">
        <f t="shared" si="3094"/>
        <v>0</v>
      </c>
      <c r="FNK1342" s="62">
        <f t="shared" si="3094"/>
        <v>2000000</v>
      </c>
      <c r="FNL1342" s="62">
        <f t="shared" si="3094"/>
        <v>3000000</v>
      </c>
      <c r="FNS1342" s="62" t="s">
        <v>1940</v>
      </c>
      <c r="FNT1342" s="62">
        <f>FNT1336</f>
        <v>1000000</v>
      </c>
      <c r="FNU1342" s="62">
        <f t="shared" si="3094"/>
        <v>0</v>
      </c>
      <c r="FNV1342" s="62">
        <f t="shared" si="3094"/>
        <v>0</v>
      </c>
      <c r="FNW1342" s="62">
        <f t="shared" si="3094"/>
        <v>1000000</v>
      </c>
      <c r="FNX1342" s="62">
        <f t="shared" si="3094"/>
        <v>2000000</v>
      </c>
      <c r="FNY1342" s="62">
        <f t="shared" si="3094"/>
        <v>0</v>
      </c>
      <c r="FNZ1342" s="62">
        <f t="shared" si="3094"/>
        <v>0</v>
      </c>
      <c r="FOA1342" s="62">
        <f t="shared" si="3094"/>
        <v>2000000</v>
      </c>
      <c r="FOB1342" s="62">
        <f t="shared" si="3094"/>
        <v>3000000</v>
      </c>
      <c r="FOI1342" s="62" t="s">
        <v>1940</v>
      </c>
      <c r="FOJ1342" s="62">
        <f>FOJ1336</f>
        <v>1000000</v>
      </c>
      <c r="FOK1342" s="62">
        <f t="shared" si="3094"/>
        <v>0</v>
      </c>
      <c r="FOL1342" s="62">
        <f t="shared" si="3094"/>
        <v>0</v>
      </c>
      <c r="FOM1342" s="62">
        <f t="shared" si="3094"/>
        <v>1000000</v>
      </c>
      <c r="FON1342" s="62">
        <f t="shared" si="3094"/>
        <v>2000000</v>
      </c>
      <c r="FOO1342" s="62">
        <f t="shared" si="3094"/>
        <v>0</v>
      </c>
      <c r="FOP1342" s="62">
        <f t="shared" si="3094"/>
        <v>0</v>
      </c>
      <c r="FOQ1342" s="62">
        <f t="shared" si="3094"/>
        <v>2000000</v>
      </c>
      <c r="FOR1342" s="62">
        <f t="shared" si="3094"/>
        <v>3000000</v>
      </c>
      <c r="FOY1342" s="62" t="s">
        <v>1940</v>
      </c>
      <c r="FOZ1342" s="62">
        <f>FOZ1336</f>
        <v>1000000</v>
      </c>
      <c r="FPA1342" s="62">
        <f t="shared" si="3094"/>
        <v>0</v>
      </c>
      <c r="FPB1342" s="62">
        <f t="shared" si="3094"/>
        <v>0</v>
      </c>
      <c r="FPC1342" s="62">
        <f t="shared" si="3094"/>
        <v>1000000</v>
      </c>
      <c r="FPD1342" s="62">
        <f t="shared" si="3094"/>
        <v>2000000</v>
      </c>
      <c r="FPE1342" s="62">
        <f t="shared" si="3094"/>
        <v>0</v>
      </c>
      <c r="FPF1342" s="62">
        <f t="shared" si="3094"/>
        <v>0</v>
      </c>
      <c r="FPG1342" s="62">
        <f t="shared" si="3094"/>
        <v>2000000</v>
      </c>
      <c r="FPH1342" s="62">
        <f t="shared" si="3094"/>
        <v>3000000</v>
      </c>
      <c r="FPO1342" s="62" t="s">
        <v>1940</v>
      </c>
      <c r="FPP1342" s="62">
        <f>FPP1336</f>
        <v>1000000</v>
      </c>
      <c r="FPQ1342" s="62">
        <f t="shared" ref="FPQ1342:FRT1342" si="3095">FPQ1336</f>
        <v>0</v>
      </c>
      <c r="FPR1342" s="62">
        <f t="shared" si="3095"/>
        <v>0</v>
      </c>
      <c r="FPS1342" s="62">
        <f t="shared" si="3095"/>
        <v>1000000</v>
      </c>
      <c r="FPT1342" s="62">
        <f t="shared" si="3095"/>
        <v>2000000</v>
      </c>
      <c r="FPU1342" s="62">
        <f t="shared" si="3095"/>
        <v>0</v>
      </c>
      <c r="FPV1342" s="62">
        <f t="shared" si="3095"/>
        <v>0</v>
      </c>
      <c r="FPW1342" s="62">
        <f t="shared" si="3095"/>
        <v>2000000</v>
      </c>
      <c r="FPX1342" s="62">
        <f t="shared" si="3095"/>
        <v>3000000</v>
      </c>
      <c r="FQE1342" s="62" t="s">
        <v>1940</v>
      </c>
      <c r="FQF1342" s="62">
        <f>FQF1336</f>
        <v>1000000</v>
      </c>
      <c r="FQG1342" s="62">
        <f t="shared" si="3095"/>
        <v>0</v>
      </c>
      <c r="FQH1342" s="62">
        <f t="shared" si="3095"/>
        <v>0</v>
      </c>
      <c r="FQI1342" s="62">
        <f t="shared" si="3095"/>
        <v>1000000</v>
      </c>
      <c r="FQJ1342" s="62">
        <f t="shared" si="3095"/>
        <v>2000000</v>
      </c>
      <c r="FQK1342" s="62">
        <f t="shared" si="3095"/>
        <v>0</v>
      </c>
      <c r="FQL1342" s="62">
        <f t="shared" si="3095"/>
        <v>0</v>
      </c>
      <c r="FQM1342" s="62">
        <f t="shared" si="3095"/>
        <v>2000000</v>
      </c>
      <c r="FQN1342" s="62">
        <f t="shared" si="3095"/>
        <v>3000000</v>
      </c>
      <c r="FQU1342" s="62" t="s">
        <v>1940</v>
      </c>
      <c r="FQV1342" s="62">
        <f>FQV1336</f>
        <v>1000000</v>
      </c>
      <c r="FQW1342" s="62">
        <f t="shared" si="3095"/>
        <v>0</v>
      </c>
      <c r="FQX1342" s="62">
        <f t="shared" si="3095"/>
        <v>0</v>
      </c>
      <c r="FQY1342" s="62">
        <f t="shared" si="3095"/>
        <v>1000000</v>
      </c>
      <c r="FQZ1342" s="62">
        <f t="shared" si="3095"/>
        <v>2000000</v>
      </c>
      <c r="FRA1342" s="62">
        <f t="shared" si="3095"/>
        <v>0</v>
      </c>
      <c r="FRB1342" s="62">
        <f t="shared" si="3095"/>
        <v>0</v>
      </c>
      <c r="FRC1342" s="62">
        <f t="shared" si="3095"/>
        <v>2000000</v>
      </c>
      <c r="FRD1342" s="62">
        <f t="shared" si="3095"/>
        <v>3000000</v>
      </c>
      <c r="FRK1342" s="62" t="s">
        <v>1940</v>
      </c>
      <c r="FRL1342" s="62">
        <f>FRL1336</f>
        <v>1000000</v>
      </c>
      <c r="FRM1342" s="62">
        <f t="shared" si="3095"/>
        <v>0</v>
      </c>
      <c r="FRN1342" s="62">
        <f t="shared" si="3095"/>
        <v>0</v>
      </c>
      <c r="FRO1342" s="62">
        <f t="shared" si="3095"/>
        <v>1000000</v>
      </c>
      <c r="FRP1342" s="62">
        <f t="shared" si="3095"/>
        <v>2000000</v>
      </c>
      <c r="FRQ1342" s="62">
        <f t="shared" si="3095"/>
        <v>0</v>
      </c>
      <c r="FRR1342" s="62">
        <f t="shared" si="3095"/>
        <v>0</v>
      </c>
      <c r="FRS1342" s="62">
        <f t="shared" si="3095"/>
        <v>2000000</v>
      </c>
      <c r="FRT1342" s="62">
        <f t="shared" si="3095"/>
        <v>3000000</v>
      </c>
      <c r="FSA1342" s="62" t="s">
        <v>1940</v>
      </c>
      <c r="FSB1342" s="62">
        <f>FSB1336</f>
        <v>1000000</v>
      </c>
      <c r="FSC1342" s="62">
        <f t="shared" ref="FSC1342:FUF1342" si="3096">FSC1336</f>
        <v>0</v>
      </c>
      <c r="FSD1342" s="62">
        <f t="shared" si="3096"/>
        <v>0</v>
      </c>
      <c r="FSE1342" s="62">
        <f t="shared" si="3096"/>
        <v>1000000</v>
      </c>
      <c r="FSF1342" s="62">
        <f t="shared" si="3096"/>
        <v>2000000</v>
      </c>
      <c r="FSG1342" s="62">
        <f t="shared" si="3096"/>
        <v>0</v>
      </c>
      <c r="FSH1342" s="62">
        <f t="shared" si="3096"/>
        <v>0</v>
      </c>
      <c r="FSI1342" s="62">
        <f t="shared" si="3096"/>
        <v>2000000</v>
      </c>
      <c r="FSJ1342" s="62">
        <f t="shared" si="3096"/>
        <v>3000000</v>
      </c>
      <c r="FSQ1342" s="62" t="s">
        <v>1940</v>
      </c>
      <c r="FSR1342" s="62">
        <f>FSR1336</f>
        <v>1000000</v>
      </c>
      <c r="FSS1342" s="62">
        <f t="shared" si="3096"/>
        <v>0</v>
      </c>
      <c r="FST1342" s="62">
        <f t="shared" si="3096"/>
        <v>0</v>
      </c>
      <c r="FSU1342" s="62">
        <f t="shared" si="3096"/>
        <v>1000000</v>
      </c>
      <c r="FSV1342" s="62">
        <f t="shared" si="3096"/>
        <v>2000000</v>
      </c>
      <c r="FSW1342" s="62">
        <f t="shared" si="3096"/>
        <v>0</v>
      </c>
      <c r="FSX1342" s="62">
        <f t="shared" si="3096"/>
        <v>0</v>
      </c>
      <c r="FSY1342" s="62">
        <f t="shared" si="3096"/>
        <v>2000000</v>
      </c>
      <c r="FSZ1342" s="62">
        <f t="shared" si="3096"/>
        <v>3000000</v>
      </c>
      <c r="FTG1342" s="62" t="s">
        <v>1940</v>
      </c>
      <c r="FTH1342" s="62">
        <f>FTH1336</f>
        <v>1000000</v>
      </c>
      <c r="FTI1342" s="62">
        <f t="shared" si="3096"/>
        <v>0</v>
      </c>
      <c r="FTJ1342" s="62">
        <f t="shared" si="3096"/>
        <v>0</v>
      </c>
      <c r="FTK1342" s="62">
        <f t="shared" si="3096"/>
        <v>1000000</v>
      </c>
      <c r="FTL1342" s="62">
        <f t="shared" si="3096"/>
        <v>2000000</v>
      </c>
      <c r="FTM1342" s="62">
        <f t="shared" si="3096"/>
        <v>0</v>
      </c>
      <c r="FTN1342" s="62">
        <f t="shared" si="3096"/>
        <v>0</v>
      </c>
      <c r="FTO1342" s="62">
        <f t="shared" si="3096"/>
        <v>2000000</v>
      </c>
      <c r="FTP1342" s="62">
        <f t="shared" si="3096"/>
        <v>3000000</v>
      </c>
      <c r="FTW1342" s="62" t="s">
        <v>1940</v>
      </c>
      <c r="FTX1342" s="62">
        <f>FTX1336</f>
        <v>1000000</v>
      </c>
      <c r="FTY1342" s="62">
        <f t="shared" si="3096"/>
        <v>0</v>
      </c>
      <c r="FTZ1342" s="62">
        <f t="shared" si="3096"/>
        <v>0</v>
      </c>
      <c r="FUA1342" s="62">
        <f t="shared" si="3096"/>
        <v>1000000</v>
      </c>
      <c r="FUB1342" s="62">
        <f t="shared" si="3096"/>
        <v>2000000</v>
      </c>
      <c r="FUC1342" s="62">
        <f t="shared" si="3096"/>
        <v>0</v>
      </c>
      <c r="FUD1342" s="62">
        <f t="shared" si="3096"/>
        <v>0</v>
      </c>
      <c r="FUE1342" s="62">
        <f t="shared" si="3096"/>
        <v>2000000</v>
      </c>
      <c r="FUF1342" s="62">
        <f t="shared" si="3096"/>
        <v>3000000</v>
      </c>
      <c r="FUM1342" s="62" t="s">
        <v>1940</v>
      </c>
      <c r="FUN1342" s="62">
        <f>FUN1336</f>
        <v>1000000</v>
      </c>
      <c r="FUO1342" s="62">
        <f t="shared" ref="FUO1342:FWR1342" si="3097">FUO1336</f>
        <v>0</v>
      </c>
      <c r="FUP1342" s="62">
        <f t="shared" si="3097"/>
        <v>0</v>
      </c>
      <c r="FUQ1342" s="62">
        <f t="shared" si="3097"/>
        <v>1000000</v>
      </c>
      <c r="FUR1342" s="62">
        <f t="shared" si="3097"/>
        <v>2000000</v>
      </c>
      <c r="FUS1342" s="62">
        <f t="shared" si="3097"/>
        <v>0</v>
      </c>
      <c r="FUT1342" s="62">
        <f t="shared" si="3097"/>
        <v>0</v>
      </c>
      <c r="FUU1342" s="62">
        <f t="shared" si="3097"/>
        <v>2000000</v>
      </c>
      <c r="FUV1342" s="62">
        <f t="shared" si="3097"/>
        <v>3000000</v>
      </c>
      <c r="FVC1342" s="62" t="s">
        <v>1940</v>
      </c>
      <c r="FVD1342" s="62">
        <f>FVD1336</f>
        <v>1000000</v>
      </c>
      <c r="FVE1342" s="62">
        <f t="shared" si="3097"/>
        <v>0</v>
      </c>
      <c r="FVF1342" s="62">
        <f t="shared" si="3097"/>
        <v>0</v>
      </c>
      <c r="FVG1342" s="62">
        <f t="shared" si="3097"/>
        <v>1000000</v>
      </c>
      <c r="FVH1342" s="62">
        <f t="shared" si="3097"/>
        <v>2000000</v>
      </c>
      <c r="FVI1342" s="62">
        <f t="shared" si="3097"/>
        <v>0</v>
      </c>
      <c r="FVJ1342" s="62">
        <f t="shared" si="3097"/>
        <v>0</v>
      </c>
      <c r="FVK1342" s="62">
        <f t="shared" si="3097"/>
        <v>2000000</v>
      </c>
      <c r="FVL1342" s="62">
        <f t="shared" si="3097"/>
        <v>3000000</v>
      </c>
      <c r="FVS1342" s="62" t="s">
        <v>1940</v>
      </c>
      <c r="FVT1342" s="62">
        <f>FVT1336</f>
        <v>1000000</v>
      </c>
      <c r="FVU1342" s="62">
        <f t="shared" si="3097"/>
        <v>0</v>
      </c>
      <c r="FVV1342" s="62">
        <f t="shared" si="3097"/>
        <v>0</v>
      </c>
      <c r="FVW1342" s="62">
        <f t="shared" si="3097"/>
        <v>1000000</v>
      </c>
      <c r="FVX1342" s="62">
        <f t="shared" si="3097"/>
        <v>2000000</v>
      </c>
      <c r="FVY1342" s="62">
        <f t="shared" si="3097"/>
        <v>0</v>
      </c>
      <c r="FVZ1342" s="62">
        <f t="shared" si="3097"/>
        <v>0</v>
      </c>
      <c r="FWA1342" s="62">
        <f t="shared" si="3097"/>
        <v>2000000</v>
      </c>
      <c r="FWB1342" s="62">
        <f t="shared" si="3097"/>
        <v>3000000</v>
      </c>
      <c r="FWI1342" s="62" t="s">
        <v>1940</v>
      </c>
      <c r="FWJ1342" s="62">
        <f>FWJ1336</f>
        <v>1000000</v>
      </c>
      <c r="FWK1342" s="62">
        <f t="shared" si="3097"/>
        <v>0</v>
      </c>
      <c r="FWL1342" s="62">
        <f t="shared" si="3097"/>
        <v>0</v>
      </c>
      <c r="FWM1342" s="62">
        <f t="shared" si="3097"/>
        <v>1000000</v>
      </c>
      <c r="FWN1342" s="62">
        <f t="shared" si="3097"/>
        <v>2000000</v>
      </c>
      <c r="FWO1342" s="62">
        <f t="shared" si="3097"/>
        <v>0</v>
      </c>
      <c r="FWP1342" s="62">
        <f t="shared" si="3097"/>
        <v>0</v>
      </c>
      <c r="FWQ1342" s="62">
        <f t="shared" si="3097"/>
        <v>2000000</v>
      </c>
      <c r="FWR1342" s="62">
        <f t="shared" si="3097"/>
        <v>3000000</v>
      </c>
      <c r="FWY1342" s="62" t="s">
        <v>1940</v>
      </c>
      <c r="FWZ1342" s="62">
        <f>FWZ1336</f>
        <v>1000000</v>
      </c>
      <c r="FXA1342" s="62">
        <f t="shared" ref="FXA1342:FZD1342" si="3098">FXA1336</f>
        <v>0</v>
      </c>
      <c r="FXB1342" s="62">
        <f t="shared" si="3098"/>
        <v>0</v>
      </c>
      <c r="FXC1342" s="62">
        <f t="shared" si="3098"/>
        <v>1000000</v>
      </c>
      <c r="FXD1342" s="62">
        <f t="shared" si="3098"/>
        <v>2000000</v>
      </c>
      <c r="FXE1342" s="62">
        <f t="shared" si="3098"/>
        <v>0</v>
      </c>
      <c r="FXF1342" s="62">
        <f t="shared" si="3098"/>
        <v>0</v>
      </c>
      <c r="FXG1342" s="62">
        <f t="shared" si="3098"/>
        <v>2000000</v>
      </c>
      <c r="FXH1342" s="62">
        <f t="shared" si="3098"/>
        <v>3000000</v>
      </c>
      <c r="FXO1342" s="62" t="s">
        <v>1940</v>
      </c>
      <c r="FXP1342" s="62">
        <f>FXP1336</f>
        <v>1000000</v>
      </c>
      <c r="FXQ1342" s="62">
        <f t="shared" si="3098"/>
        <v>0</v>
      </c>
      <c r="FXR1342" s="62">
        <f t="shared" si="3098"/>
        <v>0</v>
      </c>
      <c r="FXS1342" s="62">
        <f t="shared" si="3098"/>
        <v>1000000</v>
      </c>
      <c r="FXT1342" s="62">
        <f t="shared" si="3098"/>
        <v>2000000</v>
      </c>
      <c r="FXU1342" s="62">
        <f t="shared" si="3098"/>
        <v>0</v>
      </c>
      <c r="FXV1342" s="62">
        <f t="shared" si="3098"/>
        <v>0</v>
      </c>
      <c r="FXW1342" s="62">
        <f t="shared" si="3098"/>
        <v>2000000</v>
      </c>
      <c r="FXX1342" s="62">
        <f t="shared" si="3098"/>
        <v>3000000</v>
      </c>
      <c r="FYE1342" s="62" t="s">
        <v>1940</v>
      </c>
      <c r="FYF1342" s="62">
        <f>FYF1336</f>
        <v>1000000</v>
      </c>
      <c r="FYG1342" s="62">
        <f t="shared" si="3098"/>
        <v>0</v>
      </c>
      <c r="FYH1342" s="62">
        <f t="shared" si="3098"/>
        <v>0</v>
      </c>
      <c r="FYI1342" s="62">
        <f t="shared" si="3098"/>
        <v>1000000</v>
      </c>
      <c r="FYJ1342" s="62">
        <f t="shared" si="3098"/>
        <v>2000000</v>
      </c>
      <c r="FYK1342" s="62">
        <f t="shared" si="3098"/>
        <v>0</v>
      </c>
      <c r="FYL1342" s="62">
        <f t="shared" si="3098"/>
        <v>0</v>
      </c>
      <c r="FYM1342" s="62">
        <f t="shared" si="3098"/>
        <v>2000000</v>
      </c>
      <c r="FYN1342" s="62">
        <f t="shared" si="3098"/>
        <v>3000000</v>
      </c>
      <c r="FYU1342" s="62" t="s">
        <v>1940</v>
      </c>
      <c r="FYV1342" s="62">
        <f>FYV1336</f>
        <v>1000000</v>
      </c>
      <c r="FYW1342" s="62">
        <f t="shared" si="3098"/>
        <v>0</v>
      </c>
      <c r="FYX1342" s="62">
        <f t="shared" si="3098"/>
        <v>0</v>
      </c>
      <c r="FYY1342" s="62">
        <f t="shared" si="3098"/>
        <v>1000000</v>
      </c>
      <c r="FYZ1342" s="62">
        <f t="shared" si="3098"/>
        <v>2000000</v>
      </c>
      <c r="FZA1342" s="62">
        <f t="shared" si="3098"/>
        <v>0</v>
      </c>
      <c r="FZB1342" s="62">
        <f t="shared" si="3098"/>
        <v>0</v>
      </c>
      <c r="FZC1342" s="62">
        <f t="shared" si="3098"/>
        <v>2000000</v>
      </c>
      <c r="FZD1342" s="62">
        <f t="shared" si="3098"/>
        <v>3000000</v>
      </c>
      <c r="FZK1342" s="62" t="s">
        <v>1940</v>
      </c>
      <c r="FZL1342" s="62">
        <f>FZL1336</f>
        <v>1000000</v>
      </c>
      <c r="FZM1342" s="62">
        <f t="shared" ref="FZM1342:GBP1342" si="3099">FZM1336</f>
        <v>0</v>
      </c>
      <c r="FZN1342" s="62">
        <f t="shared" si="3099"/>
        <v>0</v>
      </c>
      <c r="FZO1342" s="62">
        <f t="shared" si="3099"/>
        <v>1000000</v>
      </c>
      <c r="FZP1342" s="62">
        <f t="shared" si="3099"/>
        <v>2000000</v>
      </c>
      <c r="FZQ1342" s="62">
        <f t="shared" si="3099"/>
        <v>0</v>
      </c>
      <c r="FZR1342" s="62">
        <f t="shared" si="3099"/>
        <v>0</v>
      </c>
      <c r="FZS1342" s="62">
        <f t="shared" si="3099"/>
        <v>2000000</v>
      </c>
      <c r="FZT1342" s="62">
        <f t="shared" si="3099"/>
        <v>3000000</v>
      </c>
      <c r="GAA1342" s="62" t="s">
        <v>1940</v>
      </c>
      <c r="GAB1342" s="62">
        <f>GAB1336</f>
        <v>1000000</v>
      </c>
      <c r="GAC1342" s="62">
        <f t="shared" si="3099"/>
        <v>0</v>
      </c>
      <c r="GAD1342" s="62">
        <f t="shared" si="3099"/>
        <v>0</v>
      </c>
      <c r="GAE1342" s="62">
        <f t="shared" si="3099"/>
        <v>1000000</v>
      </c>
      <c r="GAF1342" s="62">
        <f t="shared" si="3099"/>
        <v>2000000</v>
      </c>
      <c r="GAG1342" s="62">
        <f t="shared" si="3099"/>
        <v>0</v>
      </c>
      <c r="GAH1342" s="62">
        <f t="shared" si="3099"/>
        <v>0</v>
      </c>
      <c r="GAI1342" s="62">
        <f t="shared" si="3099"/>
        <v>2000000</v>
      </c>
      <c r="GAJ1342" s="62">
        <f t="shared" si="3099"/>
        <v>3000000</v>
      </c>
      <c r="GAQ1342" s="62" t="s">
        <v>1940</v>
      </c>
      <c r="GAR1342" s="62">
        <f>GAR1336</f>
        <v>1000000</v>
      </c>
      <c r="GAS1342" s="62">
        <f t="shared" si="3099"/>
        <v>0</v>
      </c>
      <c r="GAT1342" s="62">
        <f t="shared" si="3099"/>
        <v>0</v>
      </c>
      <c r="GAU1342" s="62">
        <f t="shared" si="3099"/>
        <v>1000000</v>
      </c>
      <c r="GAV1342" s="62">
        <f t="shared" si="3099"/>
        <v>2000000</v>
      </c>
      <c r="GAW1342" s="62">
        <f t="shared" si="3099"/>
        <v>0</v>
      </c>
      <c r="GAX1342" s="62">
        <f t="shared" si="3099"/>
        <v>0</v>
      </c>
      <c r="GAY1342" s="62">
        <f t="shared" si="3099"/>
        <v>2000000</v>
      </c>
      <c r="GAZ1342" s="62">
        <f t="shared" si="3099"/>
        <v>3000000</v>
      </c>
      <c r="GBG1342" s="62" t="s">
        <v>1940</v>
      </c>
      <c r="GBH1342" s="62">
        <f>GBH1336</f>
        <v>1000000</v>
      </c>
      <c r="GBI1342" s="62">
        <f t="shared" si="3099"/>
        <v>0</v>
      </c>
      <c r="GBJ1342" s="62">
        <f t="shared" si="3099"/>
        <v>0</v>
      </c>
      <c r="GBK1342" s="62">
        <f t="shared" si="3099"/>
        <v>1000000</v>
      </c>
      <c r="GBL1342" s="62">
        <f t="shared" si="3099"/>
        <v>2000000</v>
      </c>
      <c r="GBM1342" s="62">
        <f t="shared" si="3099"/>
        <v>0</v>
      </c>
      <c r="GBN1342" s="62">
        <f t="shared" si="3099"/>
        <v>0</v>
      </c>
      <c r="GBO1342" s="62">
        <f t="shared" si="3099"/>
        <v>2000000</v>
      </c>
      <c r="GBP1342" s="62">
        <f t="shared" si="3099"/>
        <v>3000000</v>
      </c>
      <c r="GBW1342" s="62" t="s">
        <v>1940</v>
      </c>
      <c r="GBX1342" s="62">
        <f>GBX1336</f>
        <v>1000000</v>
      </c>
      <c r="GBY1342" s="62">
        <f t="shared" ref="GBY1342:GEB1342" si="3100">GBY1336</f>
        <v>0</v>
      </c>
      <c r="GBZ1342" s="62">
        <f t="shared" si="3100"/>
        <v>0</v>
      </c>
      <c r="GCA1342" s="62">
        <f t="shared" si="3100"/>
        <v>1000000</v>
      </c>
      <c r="GCB1342" s="62">
        <f t="shared" si="3100"/>
        <v>2000000</v>
      </c>
      <c r="GCC1342" s="62">
        <f t="shared" si="3100"/>
        <v>0</v>
      </c>
      <c r="GCD1342" s="62">
        <f t="shared" si="3100"/>
        <v>0</v>
      </c>
      <c r="GCE1342" s="62">
        <f t="shared" si="3100"/>
        <v>2000000</v>
      </c>
      <c r="GCF1342" s="62">
        <f t="shared" si="3100"/>
        <v>3000000</v>
      </c>
      <c r="GCM1342" s="62" t="s">
        <v>1940</v>
      </c>
      <c r="GCN1342" s="62">
        <f>GCN1336</f>
        <v>1000000</v>
      </c>
      <c r="GCO1342" s="62">
        <f t="shared" si="3100"/>
        <v>0</v>
      </c>
      <c r="GCP1342" s="62">
        <f t="shared" si="3100"/>
        <v>0</v>
      </c>
      <c r="GCQ1342" s="62">
        <f t="shared" si="3100"/>
        <v>1000000</v>
      </c>
      <c r="GCR1342" s="62">
        <f t="shared" si="3100"/>
        <v>2000000</v>
      </c>
      <c r="GCS1342" s="62">
        <f t="shared" si="3100"/>
        <v>0</v>
      </c>
      <c r="GCT1342" s="62">
        <f t="shared" si="3100"/>
        <v>0</v>
      </c>
      <c r="GCU1342" s="62">
        <f t="shared" si="3100"/>
        <v>2000000</v>
      </c>
      <c r="GCV1342" s="62">
        <f t="shared" si="3100"/>
        <v>3000000</v>
      </c>
      <c r="GDC1342" s="62" t="s">
        <v>1940</v>
      </c>
      <c r="GDD1342" s="62">
        <f>GDD1336</f>
        <v>1000000</v>
      </c>
      <c r="GDE1342" s="62">
        <f t="shared" si="3100"/>
        <v>0</v>
      </c>
      <c r="GDF1342" s="62">
        <f t="shared" si="3100"/>
        <v>0</v>
      </c>
      <c r="GDG1342" s="62">
        <f t="shared" si="3100"/>
        <v>1000000</v>
      </c>
      <c r="GDH1342" s="62">
        <f t="shared" si="3100"/>
        <v>2000000</v>
      </c>
      <c r="GDI1342" s="62">
        <f t="shared" si="3100"/>
        <v>0</v>
      </c>
      <c r="GDJ1342" s="62">
        <f t="shared" si="3100"/>
        <v>0</v>
      </c>
      <c r="GDK1342" s="62">
        <f t="shared" si="3100"/>
        <v>2000000</v>
      </c>
      <c r="GDL1342" s="62">
        <f t="shared" si="3100"/>
        <v>3000000</v>
      </c>
      <c r="GDS1342" s="62" t="s">
        <v>1940</v>
      </c>
      <c r="GDT1342" s="62">
        <f>GDT1336</f>
        <v>1000000</v>
      </c>
      <c r="GDU1342" s="62">
        <f t="shared" si="3100"/>
        <v>0</v>
      </c>
      <c r="GDV1342" s="62">
        <f t="shared" si="3100"/>
        <v>0</v>
      </c>
      <c r="GDW1342" s="62">
        <f t="shared" si="3100"/>
        <v>1000000</v>
      </c>
      <c r="GDX1342" s="62">
        <f t="shared" si="3100"/>
        <v>2000000</v>
      </c>
      <c r="GDY1342" s="62">
        <f t="shared" si="3100"/>
        <v>0</v>
      </c>
      <c r="GDZ1342" s="62">
        <f t="shared" si="3100"/>
        <v>0</v>
      </c>
      <c r="GEA1342" s="62">
        <f t="shared" si="3100"/>
        <v>2000000</v>
      </c>
      <c r="GEB1342" s="62">
        <f t="shared" si="3100"/>
        <v>3000000</v>
      </c>
      <c r="GEI1342" s="62" t="s">
        <v>1940</v>
      </c>
      <c r="GEJ1342" s="62">
        <f>GEJ1336</f>
        <v>1000000</v>
      </c>
      <c r="GEK1342" s="62">
        <f t="shared" ref="GEK1342:GGN1342" si="3101">GEK1336</f>
        <v>0</v>
      </c>
      <c r="GEL1342" s="62">
        <f t="shared" si="3101"/>
        <v>0</v>
      </c>
      <c r="GEM1342" s="62">
        <f t="shared" si="3101"/>
        <v>1000000</v>
      </c>
      <c r="GEN1342" s="62">
        <f t="shared" si="3101"/>
        <v>2000000</v>
      </c>
      <c r="GEO1342" s="62">
        <f t="shared" si="3101"/>
        <v>0</v>
      </c>
      <c r="GEP1342" s="62">
        <f t="shared" si="3101"/>
        <v>0</v>
      </c>
      <c r="GEQ1342" s="62">
        <f t="shared" si="3101"/>
        <v>2000000</v>
      </c>
      <c r="GER1342" s="62">
        <f t="shared" si="3101"/>
        <v>3000000</v>
      </c>
      <c r="GEY1342" s="62" t="s">
        <v>1940</v>
      </c>
      <c r="GEZ1342" s="62">
        <f>GEZ1336</f>
        <v>1000000</v>
      </c>
      <c r="GFA1342" s="62">
        <f t="shared" si="3101"/>
        <v>0</v>
      </c>
      <c r="GFB1342" s="62">
        <f t="shared" si="3101"/>
        <v>0</v>
      </c>
      <c r="GFC1342" s="62">
        <f t="shared" si="3101"/>
        <v>1000000</v>
      </c>
      <c r="GFD1342" s="62">
        <f t="shared" si="3101"/>
        <v>2000000</v>
      </c>
      <c r="GFE1342" s="62">
        <f t="shared" si="3101"/>
        <v>0</v>
      </c>
      <c r="GFF1342" s="62">
        <f t="shared" si="3101"/>
        <v>0</v>
      </c>
      <c r="GFG1342" s="62">
        <f t="shared" si="3101"/>
        <v>2000000</v>
      </c>
      <c r="GFH1342" s="62">
        <f t="shared" si="3101"/>
        <v>3000000</v>
      </c>
      <c r="GFO1342" s="62" t="s">
        <v>1940</v>
      </c>
      <c r="GFP1342" s="62">
        <f>GFP1336</f>
        <v>1000000</v>
      </c>
      <c r="GFQ1342" s="62">
        <f t="shared" si="3101"/>
        <v>0</v>
      </c>
      <c r="GFR1342" s="62">
        <f t="shared" si="3101"/>
        <v>0</v>
      </c>
      <c r="GFS1342" s="62">
        <f t="shared" si="3101"/>
        <v>1000000</v>
      </c>
      <c r="GFT1342" s="62">
        <f t="shared" si="3101"/>
        <v>2000000</v>
      </c>
      <c r="GFU1342" s="62">
        <f t="shared" si="3101"/>
        <v>0</v>
      </c>
      <c r="GFV1342" s="62">
        <f t="shared" si="3101"/>
        <v>0</v>
      </c>
      <c r="GFW1342" s="62">
        <f t="shared" si="3101"/>
        <v>2000000</v>
      </c>
      <c r="GFX1342" s="62">
        <f t="shared" si="3101"/>
        <v>3000000</v>
      </c>
      <c r="GGE1342" s="62" t="s">
        <v>1940</v>
      </c>
      <c r="GGF1342" s="62">
        <f>GGF1336</f>
        <v>1000000</v>
      </c>
      <c r="GGG1342" s="62">
        <f t="shared" si="3101"/>
        <v>0</v>
      </c>
      <c r="GGH1342" s="62">
        <f t="shared" si="3101"/>
        <v>0</v>
      </c>
      <c r="GGI1342" s="62">
        <f t="shared" si="3101"/>
        <v>1000000</v>
      </c>
      <c r="GGJ1342" s="62">
        <f t="shared" si="3101"/>
        <v>2000000</v>
      </c>
      <c r="GGK1342" s="62">
        <f t="shared" si="3101"/>
        <v>0</v>
      </c>
      <c r="GGL1342" s="62">
        <f t="shared" si="3101"/>
        <v>0</v>
      </c>
      <c r="GGM1342" s="62">
        <f t="shared" si="3101"/>
        <v>2000000</v>
      </c>
      <c r="GGN1342" s="62">
        <f t="shared" si="3101"/>
        <v>3000000</v>
      </c>
      <c r="GGU1342" s="62" t="s">
        <v>1940</v>
      </c>
      <c r="GGV1342" s="62">
        <f>GGV1336</f>
        <v>1000000</v>
      </c>
      <c r="GGW1342" s="62">
        <f t="shared" ref="GGW1342:GIZ1342" si="3102">GGW1336</f>
        <v>0</v>
      </c>
      <c r="GGX1342" s="62">
        <f t="shared" si="3102"/>
        <v>0</v>
      </c>
      <c r="GGY1342" s="62">
        <f t="shared" si="3102"/>
        <v>1000000</v>
      </c>
      <c r="GGZ1342" s="62">
        <f t="shared" si="3102"/>
        <v>2000000</v>
      </c>
      <c r="GHA1342" s="62">
        <f t="shared" si="3102"/>
        <v>0</v>
      </c>
      <c r="GHB1342" s="62">
        <f t="shared" si="3102"/>
        <v>0</v>
      </c>
      <c r="GHC1342" s="62">
        <f t="shared" si="3102"/>
        <v>2000000</v>
      </c>
      <c r="GHD1342" s="62">
        <f t="shared" si="3102"/>
        <v>3000000</v>
      </c>
      <c r="GHK1342" s="62" t="s">
        <v>1940</v>
      </c>
      <c r="GHL1342" s="62">
        <f>GHL1336</f>
        <v>1000000</v>
      </c>
      <c r="GHM1342" s="62">
        <f t="shared" si="3102"/>
        <v>0</v>
      </c>
      <c r="GHN1342" s="62">
        <f t="shared" si="3102"/>
        <v>0</v>
      </c>
      <c r="GHO1342" s="62">
        <f t="shared" si="3102"/>
        <v>1000000</v>
      </c>
      <c r="GHP1342" s="62">
        <f t="shared" si="3102"/>
        <v>2000000</v>
      </c>
      <c r="GHQ1342" s="62">
        <f t="shared" si="3102"/>
        <v>0</v>
      </c>
      <c r="GHR1342" s="62">
        <f t="shared" si="3102"/>
        <v>0</v>
      </c>
      <c r="GHS1342" s="62">
        <f t="shared" si="3102"/>
        <v>2000000</v>
      </c>
      <c r="GHT1342" s="62">
        <f t="shared" si="3102"/>
        <v>3000000</v>
      </c>
      <c r="GIA1342" s="62" t="s">
        <v>1940</v>
      </c>
      <c r="GIB1342" s="62">
        <f>GIB1336</f>
        <v>1000000</v>
      </c>
      <c r="GIC1342" s="62">
        <f t="shared" si="3102"/>
        <v>0</v>
      </c>
      <c r="GID1342" s="62">
        <f t="shared" si="3102"/>
        <v>0</v>
      </c>
      <c r="GIE1342" s="62">
        <f t="shared" si="3102"/>
        <v>1000000</v>
      </c>
      <c r="GIF1342" s="62">
        <f t="shared" si="3102"/>
        <v>2000000</v>
      </c>
      <c r="GIG1342" s="62">
        <f t="shared" si="3102"/>
        <v>0</v>
      </c>
      <c r="GIH1342" s="62">
        <f t="shared" si="3102"/>
        <v>0</v>
      </c>
      <c r="GII1342" s="62">
        <f t="shared" si="3102"/>
        <v>2000000</v>
      </c>
      <c r="GIJ1342" s="62">
        <f t="shared" si="3102"/>
        <v>3000000</v>
      </c>
      <c r="GIQ1342" s="62" t="s">
        <v>1940</v>
      </c>
      <c r="GIR1342" s="62">
        <f>GIR1336</f>
        <v>1000000</v>
      </c>
      <c r="GIS1342" s="62">
        <f t="shared" si="3102"/>
        <v>0</v>
      </c>
      <c r="GIT1342" s="62">
        <f t="shared" si="3102"/>
        <v>0</v>
      </c>
      <c r="GIU1342" s="62">
        <f t="shared" si="3102"/>
        <v>1000000</v>
      </c>
      <c r="GIV1342" s="62">
        <f t="shared" si="3102"/>
        <v>2000000</v>
      </c>
      <c r="GIW1342" s="62">
        <f t="shared" si="3102"/>
        <v>0</v>
      </c>
      <c r="GIX1342" s="62">
        <f t="shared" si="3102"/>
        <v>0</v>
      </c>
      <c r="GIY1342" s="62">
        <f t="shared" si="3102"/>
        <v>2000000</v>
      </c>
      <c r="GIZ1342" s="62">
        <f t="shared" si="3102"/>
        <v>3000000</v>
      </c>
      <c r="GJG1342" s="62" t="s">
        <v>1940</v>
      </c>
      <c r="GJH1342" s="62">
        <f>GJH1336</f>
        <v>1000000</v>
      </c>
      <c r="GJI1342" s="62">
        <f t="shared" ref="GJI1342:GLL1342" si="3103">GJI1336</f>
        <v>0</v>
      </c>
      <c r="GJJ1342" s="62">
        <f t="shared" si="3103"/>
        <v>0</v>
      </c>
      <c r="GJK1342" s="62">
        <f t="shared" si="3103"/>
        <v>1000000</v>
      </c>
      <c r="GJL1342" s="62">
        <f t="shared" si="3103"/>
        <v>2000000</v>
      </c>
      <c r="GJM1342" s="62">
        <f t="shared" si="3103"/>
        <v>0</v>
      </c>
      <c r="GJN1342" s="62">
        <f t="shared" si="3103"/>
        <v>0</v>
      </c>
      <c r="GJO1342" s="62">
        <f t="shared" si="3103"/>
        <v>2000000</v>
      </c>
      <c r="GJP1342" s="62">
        <f t="shared" si="3103"/>
        <v>3000000</v>
      </c>
      <c r="GJW1342" s="62" t="s">
        <v>1940</v>
      </c>
      <c r="GJX1342" s="62">
        <f>GJX1336</f>
        <v>1000000</v>
      </c>
      <c r="GJY1342" s="62">
        <f t="shared" si="3103"/>
        <v>0</v>
      </c>
      <c r="GJZ1342" s="62">
        <f t="shared" si="3103"/>
        <v>0</v>
      </c>
      <c r="GKA1342" s="62">
        <f t="shared" si="3103"/>
        <v>1000000</v>
      </c>
      <c r="GKB1342" s="62">
        <f t="shared" si="3103"/>
        <v>2000000</v>
      </c>
      <c r="GKC1342" s="62">
        <f t="shared" si="3103"/>
        <v>0</v>
      </c>
      <c r="GKD1342" s="62">
        <f t="shared" si="3103"/>
        <v>0</v>
      </c>
      <c r="GKE1342" s="62">
        <f t="shared" si="3103"/>
        <v>2000000</v>
      </c>
      <c r="GKF1342" s="62">
        <f t="shared" si="3103"/>
        <v>3000000</v>
      </c>
      <c r="GKM1342" s="62" t="s">
        <v>1940</v>
      </c>
      <c r="GKN1342" s="62">
        <f>GKN1336</f>
        <v>1000000</v>
      </c>
      <c r="GKO1342" s="62">
        <f t="shared" si="3103"/>
        <v>0</v>
      </c>
      <c r="GKP1342" s="62">
        <f t="shared" si="3103"/>
        <v>0</v>
      </c>
      <c r="GKQ1342" s="62">
        <f t="shared" si="3103"/>
        <v>1000000</v>
      </c>
      <c r="GKR1342" s="62">
        <f t="shared" si="3103"/>
        <v>2000000</v>
      </c>
      <c r="GKS1342" s="62">
        <f t="shared" si="3103"/>
        <v>0</v>
      </c>
      <c r="GKT1342" s="62">
        <f t="shared" si="3103"/>
        <v>0</v>
      </c>
      <c r="GKU1342" s="62">
        <f t="shared" si="3103"/>
        <v>2000000</v>
      </c>
      <c r="GKV1342" s="62">
        <f t="shared" si="3103"/>
        <v>3000000</v>
      </c>
      <c r="GLC1342" s="62" t="s">
        <v>1940</v>
      </c>
      <c r="GLD1342" s="62">
        <f>GLD1336</f>
        <v>1000000</v>
      </c>
      <c r="GLE1342" s="62">
        <f t="shared" si="3103"/>
        <v>0</v>
      </c>
      <c r="GLF1342" s="62">
        <f t="shared" si="3103"/>
        <v>0</v>
      </c>
      <c r="GLG1342" s="62">
        <f t="shared" si="3103"/>
        <v>1000000</v>
      </c>
      <c r="GLH1342" s="62">
        <f t="shared" si="3103"/>
        <v>2000000</v>
      </c>
      <c r="GLI1342" s="62">
        <f t="shared" si="3103"/>
        <v>0</v>
      </c>
      <c r="GLJ1342" s="62">
        <f t="shared" si="3103"/>
        <v>0</v>
      </c>
      <c r="GLK1342" s="62">
        <f t="shared" si="3103"/>
        <v>2000000</v>
      </c>
      <c r="GLL1342" s="62">
        <f t="shared" si="3103"/>
        <v>3000000</v>
      </c>
      <c r="GLS1342" s="62" t="s">
        <v>1940</v>
      </c>
      <c r="GLT1342" s="62">
        <f>GLT1336</f>
        <v>1000000</v>
      </c>
      <c r="GLU1342" s="62">
        <f t="shared" ref="GLU1342:GNX1342" si="3104">GLU1336</f>
        <v>0</v>
      </c>
      <c r="GLV1342" s="62">
        <f t="shared" si="3104"/>
        <v>0</v>
      </c>
      <c r="GLW1342" s="62">
        <f t="shared" si="3104"/>
        <v>1000000</v>
      </c>
      <c r="GLX1342" s="62">
        <f t="shared" si="3104"/>
        <v>2000000</v>
      </c>
      <c r="GLY1342" s="62">
        <f t="shared" si="3104"/>
        <v>0</v>
      </c>
      <c r="GLZ1342" s="62">
        <f t="shared" si="3104"/>
        <v>0</v>
      </c>
      <c r="GMA1342" s="62">
        <f t="shared" si="3104"/>
        <v>2000000</v>
      </c>
      <c r="GMB1342" s="62">
        <f t="shared" si="3104"/>
        <v>3000000</v>
      </c>
      <c r="GMI1342" s="62" t="s">
        <v>1940</v>
      </c>
      <c r="GMJ1342" s="62">
        <f>GMJ1336</f>
        <v>1000000</v>
      </c>
      <c r="GMK1342" s="62">
        <f t="shared" si="3104"/>
        <v>0</v>
      </c>
      <c r="GML1342" s="62">
        <f t="shared" si="3104"/>
        <v>0</v>
      </c>
      <c r="GMM1342" s="62">
        <f t="shared" si="3104"/>
        <v>1000000</v>
      </c>
      <c r="GMN1342" s="62">
        <f t="shared" si="3104"/>
        <v>2000000</v>
      </c>
      <c r="GMO1342" s="62">
        <f t="shared" si="3104"/>
        <v>0</v>
      </c>
      <c r="GMP1342" s="62">
        <f t="shared" si="3104"/>
        <v>0</v>
      </c>
      <c r="GMQ1342" s="62">
        <f t="shared" si="3104"/>
        <v>2000000</v>
      </c>
      <c r="GMR1342" s="62">
        <f t="shared" si="3104"/>
        <v>3000000</v>
      </c>
      <c r="GMY1342" s="62" t="s">
        <v>1940</v>
      </c>
      <c r="GMZ1342" s="62">
        <f>GMZ1336</f>
        <v>1000000</v>
      </c>
      <c r="GNA1342" s="62">
        <f t="shared" si="3104"/>
        <v>0</v>
      </c>
      <c r="GNB1342" s="62">
        <f t="shared" si="3104"/>
        <v>0</v>
      </c>
      <c r="GNC1342" s="62">
        <f t="shared" si="3104"/>
        <v>1000000</v>
      </c>
      <c r="GND1342" s="62">
        <f t="shared" si="3104"/>
        <v>2000000</v>
      </c>
      <c r="GNE1342" s="62">
        <f t="shared" si="3104"/>
        <v>0</v>
      </c>
      <c r="GNF1342" s="62">
        <f t="shared" si="3104"/>
        <v>0</v>
      </c>
      <c r="GNG1342" s="62">
        <f t="shared" si="3104"/>
        <v>2000000</v>
      </c>
      <c r="GNH1342" s="62">
        <f t="shared" si="3104"/>
        <v>3000000</v>
      </c>
      <c r="GNO1342" s="62" t="s">
        <v>1940</v>
      </c>
      <c r="GNP1342" s="62">
        <f>GNP1336</f>
        <v>1000000</v>
      </c>
      <c r="GNQ1342" s="62">
        <f t="shared" si="3104"/>
        <v>0</v>
      </c>
      <c r="GNR1342" s="62">
        <f t="shared" si="3104"/>
        <v>0</v>
      </c>
      <c r="GNS1342" s="62">
        <f t="shared" si="3104"/>
        <v>1000000</v>
      </c>
      <c r="GNT1342" s="62">
        <f t="shared" si="3104"/>
        <v>2000000</v>
      </c>
      <c r="GNU1342" s="62">
        <f t="shared" si="3104"/>
        <v>0</v>
      </c>
      <c r="GNV1342" s="62">
        <f t="shared" si="3104"/>
        <v>0</v>
      </c>
      <c r="GNW1342" s="62">
        <f t="shared" si="3104"/>
        <v>2000000</v>
      </c>
      <c r="GNX1342" s="62">
        <f t="shared" si="3104"/>
        <v>3000000</v>
      </c>
      <c r="GOE1342" s="62" t="s">
        <v>1940</v>
      </c>
      <c r="GOF1342" s="62">
        <f>GOF1336</f>
        <v>1000000</v>
      </c>
      <c r="GOG1342" s="62">
        <f t="shared" ref="GOG1342:GQJ1342" si="3105">GOG1336</f>
        <v>0</v>
      </c>
      <c r="GOH1342" s="62">
        <f t="shared" si="3105"/>
        <v>0</v>
      </c>
      <c r="GOI1342" s="62">
        <f t="shared" si="3105"/>
        <v>1000000</v>
      </c>
      <c r="GOJ1342" s="62">
        <f t="shared" si="3105"/>
        <v>2000000</v>
      </c>
      <c r="GOK1342" s="62">
        <f t="shared" si="3105"/>
        <v>0</v>
      </c>
      <c r="GOL1342" s="62">
        <f t="shared" si="3105"/>
        <v>0</v>
      </c>
      <c r="GOM1342" s="62">
        <f t="shared" si="3105"/>
        <v>2000000</v>
      </c>
      <c r="GON1342" s="62">
        <f t="shared" si="3105"/>
        <v>3000000</v>
      </c>
      <c r="GOU1342" s="62" t="s">
        <v>1940</v>
      </c>
      <c r="GOV1342" s="62">
        <f>GOV1336</f>
        <v>1000000</v>
      </c>
      <c r="GOW1342" s="62">
        <f t="shared" si="3105"/>
        <v>0</v>
      </c>
      <c r="GOX1342" s="62">
        <f t="shared" si="3105"/>
        <v>0</v>
      </c>
      <c r="GOY1342" s="62">
        <f t="shared" si="3105"/>
        <v>1000000</v>
      </c>
      <c r="GOZ1342" s="62">
        <f t="shared" si="3105"/>
        <v>2000000</v>
      </c>
      <c r="GPA1342" s="62">
        <f t="shared" si="3105"/>
        <v>0</v>
      </c>
      <c r="GPB1342" s="62">
        <f t="shared" si="3105"/>
        <v>0</v>
      </c>
      <c r="GPC1342" s="62">
        <f t="shared" si="3105"/>
        <v>2000000</v>
      </c>
      <c r="GPD1342" s="62">
        <f t="shared" si="3105"/>
        <v>3000000</v>
      </c>
      <c r="GPK1342" s="62" t="s">
        <v>1940</v>
      </c>
      <c r="GPL1342" s="62">
        <f>GPL1336</f>
        <v>1000000</v>
      </c>
      <c r="GPM1342" s="62">
        <f t="shared" si="3105"/>
        <v>0</v>
      </c>
      <c r="GPN1342" s="62">
        <f t="shared" si="3105"/>
        <v>0</v>
      </c>
      <c r="GPO1342" s="62">
        <f t="shared" si="3105"/>
        <v>1000000</v>
      </c>
      <c r="GPP1342" s="62">
        <f t="shared" si="3105"/>
        <v>2000000</v>
      </c>
      <c r="GPQ1342" s="62">
        <f t="shared" si="3105"/>
        <v>0</v>
      </c>
      <c r="GPR1342" s="62">
        <f t="shared" si="3105"/>
        <v>0</v>
      </c>
      <c r="GPS1342" s="62">
        <f t="shared" si="3105"/>
        <v>2000000</v>
      </c>
      <c r="GPT1342" s="62">
        <f t="shared" si="3105"/>
        <v>3000000</v>
      </c>
      <c r="GQA1342" s="62" t="s">
        <v>1940</v>
      </c>
      <c r="GQB1342" s="62">
        <f>GQB1336</f>
        <v>1000000</v>
      </c>
      <c r="GQC1342" s="62">
        <f t="shared" si="3105"/>
        <v>0</v>
      </c>
      <c r="GQD1342" s="62">
        <f t="shared" si="3105"/>
        <v>0</v>
      </c>
      <c r="GQE1342" s="62">
        <f t="shared" si="3105"/>
        <v>1000000</v>
      </c>
      <c r="GQF1342" s="62">
        <f t="shared" si="3105"/>
        <v>2000000</v>
      </c>
      <c r="GQG1342" s="62">
        <f t="shared" si="3105"/>
        <v>0</v>
      </c>
      <c r="GQH1342" s="62">
        <f t="shared" si="3105"/>
        <v>0</v>
      </c>
      <c r="GQI1342" s="62">
        <f t="shared" si="3105"/>
        <v>2000000</v>
      </c>
      <c r="GQJ1342" s="62">
        <f t="shared" si="3105"/>
        <v>3000000</v>
      </c>
      <c r="GQQ1342" s="62" t="s">
        <v>1940</v>
      </c>
      <c r="GQR1342" s="62">
        <f>GQR1336</f>
        <v>1000000</v>
      </c>
      <c r="GQS1342" s="62">
        <f t="shared" ref="GQS1342:GSV1342" si="3106">GQS1336</f>
        <v>0</v>
      </c>
      <c r="GQT1342" s="62">
        <f t="shared" si="3106"/>
        <v>0</v>
      </c>
      <c r="GQU1342" s="62">
        <f t="shared" si="3106"/>
        <v>1000000</v>
      </c>
      <c r="GQV1342" s="62">
        <f t="shared" si="3106"/>
        <v>2000000</v>
      </c>
      <c r="GQW1342" s="62">
        <f t="shared" si="3106"/>
        <v>0</v>
      </c>
      <c r="GQX1342" s="62">
        <f t="shared" si="3106"/>
        <v>0</v>
      </c>
      <c r="GQY1342" s="62">
        <f t="shared" si="3106"/>
        <v>2000000</v>
      </c>
      <c r="GQZ1342" s="62">
        <f t="shared" si="3106"/>
        <v>3000000</v>
      </c>
      <c r="GRG1342" s="62" t="s">
        <v>1940</v>
      </c>
      <c r="GRH1342" s="62">
        <f>GRH1336</f>
        <v>1000000</v>
      </c>
      <c r="GRI1342" s="62">
        <f t="shared" si="3106"/>
        <v>0</v>
      </c>
      <c r="GRJ1342" s="62">
        <f t="shared" si="3106"/>
        <v>0</v>
      </c>
      <c r="GRK1342" s="62">
        <f t="shared" si="3106"/>
        <v>1000000</v>
      </c>
      <c r="GRL1342" s="62">
        <f t="shared" si="3106"/>
        <v>2000000</v>
      </c>
      <c r="GRM1342" s="62">
        <f t="shared" si="3106"/>
        <v>0</v>
      </c>
      <c r="GRN1342" s="62">
        <f t="shared" si="3106"/>
        <v>0</v>
      </c>
      <c r="GRO1342" s="62">
        <f t="shared" si="3106"/>
        <v>2000000</v>
      </c>
      <c r="GRP1342" s="62">
        <f t="shared" si="3106"/>
        <v>3000000</v>
      </c>
      <c r="GRW1342" s="62" t="s">
        <v>1940</v>
      </c>
      <c r="GRX1342" s="62">
        <f>GRX1336</f>
        <v>1000000</v>
      </c>
      <c r="GRY1342" s="62">
        <f t="shared" si="3106"/>
        <v>0</v>
      </c>
      <c r="GRZ1342" s="62">
        <f t="shared" si="3106"/>
        <v>0</v>
      </c>
      <c r="GSA1342" s="62">
        <f t="shared" si="3106"/>
        <v>1000000</v>
      </c>
      <c r="GSB1342" s="62">
        <f t="shared" si="3106"/>
        <v>2000000</v>
      </c>
      <c r="GSC1342" s="62">
        <f t="shared" si="3106"/>
        <v>0</v>
      </c>
      <c r="GSD1342" s="62">
        <f t="shared" si="3106"/>
        <v>0</v>
      </c>
      <c r="GSE1342" s="62">
        <f t="shared" si="3106"/>
        <v>2000000</v>
      </c>
      <c r="GSF1342" s="62">
        <f t="shared" si="3106"/>
        <v>3000000</v>
      </c>
      <c r="GSM1342" s="62" t="s">
        <v>1940</v>
      </c>
      <c r="GSN1342" s="62">
        <f>GSN1336</f>
        <v>1000000</v>
      </c>
      <c r="GSO1342" s="62">
        <f t="shared" si="3106"/>
        <v>0</v>
      </c>
      <c r="GSP1342" s="62">
        <f t="shared" si="3106"/>
        <v>0</v>
      </c>
      <c r="GSQ1342" s="62">
        <f t="shared" si="3106"/>
        <v>1000000</v>
      </c>
      <c r="GSR1342" s="62">
        <f t="shared" si="3106"/>
        <v>2000000</v>
      </c>
      <c r="GSS1342" s="62">
        <f t="shared" si="3106"/>
        <v>0</v>
      </c>
      <c r="GST1342" s="62">
        <f t="shared" si="3106"/>
        <v>0</v>
      </c>
      <c r="GSU1342" s="62">
        <f t="shared" si="3106"/>
        <v>2000000</v>
      </c>
      <c r="GSV1342" s="62">
        <f t="shared" si="3106"/>
        <v>3000000</v>
      </c>
      <c r="GTC1342" s="62" t="s">
        <v>1940</v>
      </c>
      <c r="GTD1342" s="62">
        <f>GTD1336</f>
        <v>1000000</v>
      </c>
      <c r="GTE1342" s="62">
        <f t="shared" ref="GTE1342:GVH1342" si="3107">GTE1336</f>
        <v>0</v>
      </c>
      <c r="GTF1342" s="62">
        <f t="shared" si="3107"/>
        <v>0</v>
      </c>
      <c r="GTG1342" s="62">
        <f t="shared" si="3107"/>
        <v>1000000</v>
      </c>
      <c r="GTH1342" s="62">
        <f t="shared" si="3107"/>
        <v>2000000</v>
      </c>
      <c r="GTI1342" s="62">
        <f t="shared" si="3107"/>
        <v>0</v>
      </c>
      <c r="GTJ1342" s="62">
        <f t="shared" si="3107"/>
        <v>0</v>
      </c>
      <c r="GTK1342" s="62">
        <f t="shared" si="3107"/>
        <v>2000000</v>
      </c>
      <c r="GTL1342" s="62">
        <f t="shared" si="3107"/>
        <v>3000000</v>
      </c>
      <c r="GTS1342" s="62" t="s">
        <v>1940</v>
      </c>
      <c r="GTT1342" s="62">
        <f>GTT1336</f>
        <v>1000000</v>
      </c>
      <c r="GTU1342" s="62">
        <f t="shared" si="3107"/>
        <v>0</v>
      </c>
      <c r="GTV1342" s="62">
        <f t="shared" si="3107"/>
        <v>0</v>
      </c>
      <c r="GTW1342" s="62">
        <f t="shared" si="3107"/>
        <v>1000000</v>
      </c>
      <c r="GTX1342" s="62">
        <f t="shared" si="3107"/>
        <v>2000000</v>
      </c>
      <c r="GTY1342" s="62">
        <f t="shared" si="3107"/>
        <v>0</v>
      </c>
      <c r="GTZ1342" s="62">
        <f t="shared" si="3107"/>
        <v>0</v>
      </c>
      <c r="GUA1342" s="62">
        <f t="shared" si="3107"/>
        <v>2000000</v>
      </c>
      <c r="GUB1342" s="62">
        <f t="shared" si="3107"/>
        <v>3000000</v>
      </c>
      <c r="GUI1342" s="62" t="s">
        <v>1940</v>
      </c>
      <c r="GUJ1342" s="62">
        <f>GUJ1336</f>
        <v>1000000</v>
      </c>
      <c r="GUK1342" s="62">
        <f t="shared" si="3107"/>
        <v>0</v>
      </c>
      <c r="GUL1342" s="62">
        <f t="shared" si="3107"/>
        <v>0</v>
      </c>
      <c r="GUM1342" s="62">
        <f t="shared" si="3107"/>
        <v>1000000</v>
      </c>
      <c r="GUN1342" s="62">
        <f t="shared" si="3107"/>
        <v>2000000</v>
      </c>
      <c r="GUO1342" s="62">
        <f t="shared" si="3107"/>
        <v>0</v>
      </c>
      <c r="GUP1342" s="62">
        <f t="shared" si="3107"/>
        <v>0</v>
      </c>
      <c r="GUQ1342" s="62">
        <f t="shared" si="3107"/>
        <v>2000000</v>
      </c>
      <c r="GUR1342" s="62">
        <f t="shared" si="3107"/>
        <v>3000000</v>
      </c>
      <c r="GUY1342" s="62" t="s">
        <v>1940</v>
      </c>
      <c r="GUZ1342" s="62">
        <f>GUZ1336</f>
        <v>1000000</v>
      </c>
      <c r="GVA1342" s="62">
        <f t="shared" si="3107"/>
        <v>0</v>
      </c>
      <c r="GVB1342" s="62">
        <f t="shared" si="3107"/>
        <v>0</v>
      </c>
      <c r="GVC1342" s="62">
        <f t="shared" si="3107"/>
        <v>1000000</v>
      </c>
      <c r="GVD1342" s="62">
        <f t="shared" si="3107"/>
        <v>2000000</v>
      </c>
      <c r="GVE1342" s="62">
        <f t="shared" si="3107"/>
        <v>0</v>
      </c>
      <c r="GVF1342" s="62">
        <f t="shared" si="3107"/>
        <v>0</v>
      </c>
      <c r="GVG1342" s="62">
        <f t="shared" si="3107"/>
        <v>2000000</v>
      </c>
      <c r="GVH1342" s="62">
        <f t="shared" si="3107"/>
        <v>3000000</v>
      </c>
      <c r="GVO1342" s="62" t="s">
        <v>1940</v>
      </c>
      <c r="GVP1342" s="62">
        <f>GVP1336</f>
        <v>1000000</v>
      </c>
      <c r="GVQ1342" s="62">
        <f t="shared" ref="GVQ1342:GXT1342" si="3108">GVQ1336</f>
        <v>0</v>
      </c>
      <c r="GVR1342" s="62">
        <f t="shared" si="3108"/>
        <v>0</v>
      </c>
      <c r="GVS1342" s="62">
        <f t="shared" si="3108"/>
        <v>1000000</v>
      </c>
      <c r="GVT1342" s="62">
        <f t="shared" si="3108"/>
        <v>2000000</v>
      </c>
      <c r="GVU1342" s="62">
        <f t="shared" si="3108"/>
        <v>0</v>
      </c>
      <c r="GVV1342" s="62">
        <f t="shared" si="3108"/>
        <v>0</v>
      </c>
      <c r="GVW1342" s="62">
        <f t="shared" si="3108"/>
        <v>2000000</v>
      </c>
      <c r="GVX1342" s="62">
        <f t="shared" si="3108"/>
        <v>3000000</v>
      </c>
      <c r="GWE1342" s="62" t="s">
        <v>1940</v>
      </c>
      <c r="GWF1342" s="62">
        <f>GWF1336</f>
        <v>1000000</v>
      </c>
      <c r="GWG1342" s="62">
        <f t="shared" si="3108"/>
        <v>0</v>
      </c>
      <c r="GWH1342" s="62">
        <f t="shared" si="3108"/>
        <v>0</v>
      </c>
      <c r="GWI1342" s="62">
        <f t="shared" si="3108"/>
        <v>1000000</v>
      </c>
      <c r="GWJ1342" s="62">
        <f t="shared" si="3108"/>
        <v>2000000</v>
      </c>
      <c r="GWK1342" s="62">
        <f t="shared" si="3108"/>
        <v>0</v>
      </c>
      <c r="GWL1342" s="62">
        <f t="shared" si="3108"/>
        <v>0</v>
      </c>
      <c r="GWM1342" s="62">
        <f t="shared" si="3108"/>
        <v>2000000</v>
      </c>
      <c r="GWN1342" s="62">
        <f t="shared" si="3108"/>
        <v>3000000</v>
      </c>
      <c r="GWU1342" s="62" t="s">
        <v>1940</v>
      </c>
      <c r="GWV1342" s="62">
        <f>GWV1336</f>
        <v>1000000</v>
      </c>
      <c r="GWW1342" s="62">
        <f t="shared" si="3108"/>
        <v>0</v>
      </c>
      <c r="GWX1342" s="62">
        <f t="shared" si="3108"/>
        <v>0</v>
      </c>
      <c r="GWY1342" s="62">
        <f t="shared" si="3108"/>
        <v>1000000</v>
      </c>
      <c r="GWZ1342" s="62">
        <f t="shared" si="3108"/>
        <v>2000000</v>
      </c>
      <c r="GXA1342" s="62">
        <f t="shared" si="3108"/>
        <v>0</v>
      </c>
      <c r="GXB1342" s="62">
        <f t="shared" si="3108"/>
        <v>0</v>
      </c>
      <c r="GXC1342" s="62">
        <f t="shared" si="3108"/>
        <v>2000000</v>
      </c>
      <c r="GXD1342" s="62">
        <f t="shared" si="3108"/>
        <v>3000000</v>
      </c>
      <c r="GXK1342" s="62" t="s">
        <v>1940</v>
      </c>
      <c r="GXL1342" s="62">
        <f>GXL1336</f>
        <v>1000000</v>
      </c>
      <c r="GXM1342" s="62">
        <f t="shared" si="3108"/>
        <v>0</v>
      </c>
      <c r="GXN1342" s="62">
        <f t="shared" si="3108"/>
        <v>0</v>
      </c>
      <c r="GXO1342" s="62">
        <f t="shared" si="3108"/>
        <v>1000000</v>
      </c>
      <c r="GXP1342" s="62">
        <f t="shared" si="3108"/>
        <v>2000000</v>
      </c>
      <c r="GXQ1342" s="62">
        <f t="shared" si="3108"/>
        <v>0</v>
      </c>
      <c r="GXR1342" s="62">
        <f t="shared" si="3108"/>
        <v>0</v>
      </c>
      <c r="GXS1342" s="62">
        <f t="shared" si="3108"/>
        <v>2000000</v>
      </c>
      <c r="GXT1342" s="62">
        <f t="shared" si="3108"/>
        <v>3000000</v>
      </c>
      <c r="GYA1342" s="62" t="s">
        <v>1940</v>
      </c>
      <c r="GYB1342" s="62">
        <f>GYB1336</f>
        <v>1000000</v>
      </c>
      <c r="GYC1342" s="62">
        <f t="shared" ref="GYC1342:HAF1342" si="3109">GYC1336</f>
        <v>0</v>
      </c>
      <c r="GYD1342" s="62">
        <f t="shared" si="3109"/>
        <v>0</v>
      </c>
      <c r="GYE1342" s="62">
        <f t="shared" si="3109"/>
        <v>1000000</v>
      </c>
      <c r="GYF1342" s="62">
        <f t="shared" si="3109"/>
        <v>2000000</v>
      </c>
      <c r="GYG1342" s="62">
        <f t="shared" si="3109"/>
        <v>0</v>
      </c>
      <c r="GYH1342" s="62">
        <f t="shared" si="3109"/>
        <v>0</v>
      </c>
      <c r="GYI1342" s="62">
        <f t="shared" si="3109"/>
        <v>2000000</v>
      </c>
      <c r="GYJ1342" s="62">
        <f t="shared" si="3109"/>
        <v>3000000</v>
      </c>
      <c r="GYQ1342" s="62" t="s">
        <v>1940</v>
      </c>
      <c r="GYR1342" s="62">
        <f>GYR1336</f>
        <v>1000000</v>
      </c>
      <c r="GYS1342" s="62">
        <f t="shared" si="3109"/>
        <v>0</v>
      </c>
      <c r="GYT1342" s="62">
        <f t="shared" si="3109"/>
        <v>0</v>
      </c>
      <c r="GYU1342" s="62">
        <f t="shared" si="3109"/>
        <v>1000000</v>
      </c>
      <c r="GYV1342" s="62">
        <f t="shared" si="3109"/>
        <v>2000000</v>
      </c>
      <c r="GYW1342" s="62">
        <f t="shared" si="3109"/>
        <v>0</v>
      </c>
      <c r="GYX1342" s="62">
        <f t="shared" si="3109"/>
        <v>0</v>
      </c>
      <c r="GYY1342" s="62">
        <f t="shared" si="3109"/>
        <v>2000000</v>
      </c>
      <c r="GYZ1342" s="62">
        <f t="shared" si="3109"/>
        <v>3000000</v>
      </c>
      <c r="GZG1342" s="62" t="s">
        <v>1940</v>
      </c>
      <c r="GZH1342" s="62">
        <f>GZH1336</f>
        <v>1000000</v>
      </c>
      <c r="GZI1342" s="62">
        <f t="shared" si="3109"/>
        <v>0</v>
      </c>
      <c r="GZJ1342" s="62">
        <f t="shared" si="3109"/>
        <v>0</v>
      </c>
      <c r="GZK1342" s="62">
        <f t="shared" si="3109"/>
        <v>1000000</v>
      </c>
      <c r="GZL1342" s="62">
        <f t="shared" si="3109"/>
        <v>2000000</v>
      </c>
      <c r="GZM1342" s="62">
        <f t="shared" si="3109"/>
        <v>0</v>
      </c>
      <c r="GZN1342" s="62">
        <f t="shared" si="3109"/>
        <v>0</v>
      </c>
      <c r="GZO1342" s="62">
        <f t="shared" si="3109"/>
        <v>2000000</v>
      </c>
      <c r="GZP1342" s="62">
        <f t="shared" si="3109"/>
        <v>3000000</v>
      </c>
      <c r="GZW1342" s="62" t="s">
        <v>1940</v>
      </c>
      <c r="GZX1342" s="62">
        <f>GZX1336</f>
        <v>1000000</v>
      </c>
      <c r="GZY1342" s="62">
        <f t="shared" si="3109"/>
        <v>0</v>
      </c>
      <c r="GZZ1342" s="62">
        <f t="shared" si="3109"/>
        <v>0</v>
      </c>
      <c r="HAA1342" s="62">
        <f t="shared" si="3109"/>
        <v>1000000</v>
      </c>
      <c r="HAB1342" s="62">
        <f t="shared" si="3109"/>
        <v>2000000</v>
      </c>
      <c r="HAC1342" s="62">
        <f t="shared" si="3109"/>
        <v>0</v>
      </c>
      <c r="HAD1342" s="62">
        <f t="shared" si="3109"/>
        <v>0</v>
      </c>
      <c r="HAE1342" s="62">
        <f t="shared" si="3109"/>
        <v>2000000</v>
      </c>
      <c r="HAF1342" s="62">
        <f t="shared" si="3109"/>
        <v>3000000</v>
      </c>
      <c r="HAM1342" s="62" t="s">
        <v>1940</v>
      </c>
      <c r="HAN1342" s="62">
        <f>HAN1336</f>
        <v>1000000</v>
      </c>
      <c r="HAO1342" s="62">
        <f t="shared" ref="HAO1342:HCR1342" si="3110">HAO1336</f>
        <v>0</v>
      </c>
      <c r="HAP1342" s="62">
        <f t="shared" si="3110"/>
        <v>0</v>
      </c>
      <c r="HAQ1342" s="62">
        <f t="shared" si="3110"/>
        <v>1000000</v>
      </c>
      <c r="HAR1342" s="62">
        <f t="shared" si="3110"/>
        <v>2000000</v>
      </c>
      <c r="HAS1342" s="62">
        <f t="shared" si="3110"/>
        <v>0</v>
      </c>
      <c r="HAT1342" s="62">
        <f t="shared" si="3110"/>
        <v>0</v>
      </c>
      <c r="HAU1342" s="62">
        <f t="shared" si="3110"/>
        <v>2000000</v>
      </c>
      <c r="HAV1342" s="62">
        <f t="shared" si="3110"/>
        <v>3000000</v>
      </c>
      <c r="HBC1342" s="62" t="s">
        <v>1940</v>
      </c>
      <c r="HBD1342" s="62">
        <f>HBD1336</f>
        <v>1000000</v>
      </c>
      <c r="HBE1342" s="62">
        <f t="shared" si="3110"/>
        <v>0</v>
      </c>
      <c r="HBF1342" s="62">
        <f t="shared" si="3110"/>
        <v>0</v>
      </c>
      <c r="HBG1342" s="62">
        <f t="shared" si="3110"/>
        <v>1000000</v>
      </c>
      <c r="HBH1342" s="62">
        <f t="shared" si="3110"/>
        <v>2000000</v>
      </c>
      <c r="HBI1342" s="62">
        <f t="shared" si="3110"/>
        <v>0</v>
      </c>
      <c r="HBJ1342" s="62">
        <f t="shared" si="3110"/>
        <v>0</v>
      </c>
      <c r="HBK1342" s="62">
        <f t="shared" si="3110"/>
        <v>2000000</v>
      </c>
      <c r="HBL1342" s="62">
        <f t="shared" si="3110"/>
        <v>3000000</v>
      </c>
      <c r="HBS1342" s="62" t="s">
        <v>1940</v>
      </c>
      <c r="HBT1342" s="62">
        <f>HBT1336</f>
        <v>1000000</v>
      </c>
      <c r="HBU1342" s="62">
        <f t="shared" si="3110"/>
        <v>0</v>
      </c>
      <c r="HBV1342" s="62">
        <f t="shared" si="3110"/>
        <v>0</v>
      </c>
      <c r="HBW1342" s="62">
        <f t="shared" si="3110"/>
        <v>1000000</v>
      </c>
      <c r="HBX1342" s="62">
        <f t="shared" si="3110"/>
        <v>2000000</v>
      </c>
      <c r="HBY1342" s="62">
        <f t="shared" si="3110"/>
        <v>0</v>
      </c>
      <c r="HBZ1342" s="62">
        <f t="shared" si="3110"/>
        <v>0</v>
      </c>
      <c r="HCA1342" s="62">
        <f t="shared" si="3110"/>
        <v>2000000</v>
      </c>
      <c r="HCB1342" s="62">
        <f t="shared" si="3110"/>
        <v>3000000</v>
      </c>
      <c r="HCI1342" s="62" t="s">
        <v>1940</v>
      </c>
      <c r="HCJ1342" s="62">
        <f>HCJ1336</f>
        <v>1000000</v>
      </c>
      <c r="HCK1342" s="62">
        <f t="shared" si="3110"/>
        <v>0</v>
      </c>
      <c r="HCL1342" s="62">
        <f t="shared" si="3110"/>
        <v>0</v>
      </c>
      <c r="HCM1342" s="62">
        <f t="shared" si="3110"/>
        <v>1000000</v>
      </c>
      <c r="HCN1342" s="62">
        <f t="shared" si="3110"/>
        <v>2000000</v>
      </c>
      <c r="HCO1342" s="62">
        <f t="shared" si="3110"/>
        <v>0</v>
      </c>
      <c r="HCP1342" s="62">
        <f t="shared" si="3110"/>
        <v>0</v>
      </c>
      <c r="HCQ1342" s="62">
        <f t="shared" si="3110"/>
        <v>2000000</v>
      </c>
      <c r="HCR1342" s="62">
        <f t="shared" si="3110"/>
        <v>3000000</v>
      </c>
      <c r="HCY1342" s="62" t="s">
        <v>1940</v>
      </c>
      <c r="HCZ1342" s="62">
        <f>HCZ1336</f>
        <v>1000000</v>
      </c>
      <c r="HDA1342" s="62">
        <f t="shared" ref="HDA1342:HFD1342" si="3111">HDA1336</f>
        <v>0</v>
      </c>
      <c r="HDB1342" s="62">
        <f t="shared" si="3111"/>
        <v>0</v>
      </c>
      <c r="HDC1342" s="62">
        <f t="shared" si="3111"/>
        <v>1000000</v>
      </c>
      <c r="HDD1342" s="62">
        <f t="shared" si="3111"/>
        <v>2000000</v>
      </c>
      <c r="HDE1342" s="62">
        <f t="shared" si="3111"/>
        <v>0</v>
      </c>
      <c r="HDF1342" s="62">
        <f t="shared" si="3111"/>
        <v>0</v>
      </c>
      <c r="HDG1342" s="62">
        <f t="shared" si="3111"/>
        <v>2000000</v>
      </c>
      <c r="HDH1342" s="62">
        <f t="shared" si="3111"/>
        <v>3000000</v>
      </c>
      <c r="HDO1342" s="62" t="s">
        <v>1940</v>
      </c>
      <c r="HDP1342" s="62">
        <f>HDP1336</f>
        <v>1000000</v>
      </c>
      <c r="HDQ1342" s="62">
        <f t="shared" si="3111"/>
        <v>0</v>
      </c>
      <c r="HDR1342" s="62">
        <f t="shared" si="3111"/>
        <v>0</v>
      </c>
      <c r="HDS1342" s="62">
        <f t="shared" si="3111"/>
        <v>1000000</v>
      </c>
      <c r="HDT1342" s="62">
        <f t="shared" si="3111"/>
        <v>2000000</v>
      </c>
      <c r="HDU1342" s="62">
        <f t="shared" si="3111"/>
        <v>0</v>
      </c>
      <c r="HDV1342" s="62">
        <f t="shared" si="3111"/>
        <v>0</v>
      </c>
      <c r="HDW1342" s="62">
        <f t="shared" si="3111"/>
        <v>2000000</v>
      </c>
      <c r="HDX1342" s="62">
        <f t="shared" si="3111"/>
        <v>3000000</v>
      </c>
      <c r="HEE1342" s="62" t="s">
        <v>1940</v>
      </c>
      <c r="HEF1342" s="62">
        <f>HEF1336</f>
        <v>1000000</v>
      </c>
      <c r="HEG1342" s="62">
        <f t="shared" si="3111"/>
        <v>0</v>
      </c>
      <c r="HEH1342" s="62">
        <f t="shared" si="3111"/>
        <v>0</v>
      </c>
      <c r="HEI1342" s="62">
        <f t="shared" si="3111"/>
        <v>1000000</v>
      </c>
      <c r="HEJ1342" s="62">
        <f t="shared" si="3111"/>
        <v>2000000</v>
      </c>
      <c r="HEK1342" s="62">
        <f t="shared" si="3111"/>
        <v>0</v>
      </c>
      <c r="HEL1342" s="62">
        <f t="shared" si="3111"/>
        <v>0</v>
      </c>
      <c r="HEM1342" s="62">
        <f t="shared" si="3111"/>
        <v>2000000</v>
      </c>
      <c r="HEN1342" s="62">
        <f t="shared" si="3111"/>
        <v>3000000</v>
      </c>
      <c r="HEU1342" s="62" t="s">
        <v>1940</v>
      </c>
      <c r="HEV1342" s="62">
        <f>HEV1336</f>
        <v>1000000</v>
      </c>
      <c r="HEW1342" s="62">
        <f t="shared" si="3111"/>
        <v>0</v>
      </c>
      <c r="HEX1342" s="62">
        <f t="shared" si="3111"/>
        <v>0</v>
      </c>
      <c r="HEY1342" s="62">
        <f t="shared" si="3111"/>
        <v>1000000</v>
      </c>
      <c r="HEZ1342" s="62">
        <f t="shared" si="3111"/>
        <v>2000000</v>
      </c>
      <c r="HFA1342" s="62">
        <f t="shared" si="3111"/>
        <v>0</v>
      </c>
      <c r="HFB1342" s="62">
        <f t="shared" si="3111"/>
        <v>0</v>
      </c>
      <c r="HFC1342" s="62">
        <f t="shared" si="3111"/>
        <v>2000000</v>
      </c>
      <c r="HFD1342" s="62">
        <f t="shared" si="3111"/>
        <v>3000000</v>
      </c>
      <c r="HFK1342" s="62" t="s">
        <v>1940</v>
      </c>
      <c r="HFL1342" s="62">
        <f>HFL1336</f>
        <v>1000000</v>
      </c>
      <c r="HFM1342" s="62">
        <f t="shared" ref="HFM1342:HHP1342" si="3112">HFM1336</f>
        <v>0</v>
      </c>
      <c r="HFN1342" s="62">
        <f t="shared" si="3112"/>
        <v>0</v>
      </c>
      <c r="HFO1342" s="62">
        <f t="shared" si="3112"/>
        <v>1000000</v>
      </c>
      <c r="HFP1342" s="62">
        <f t="shared" si="3112"/>
        <v>2000000</v>
      </c>
      <c r="HFQ1342" s="62">
        <f t="shared" si="3112"/>
        <v>0</v>
      </c>
      <c r="HFR1342" s="62">
        <f t="shared" si="3112"/>
        <v>0</v>
      </c>
      <c r="HFS1342" s="62">
        <f t="shared" si="3112"/>
        <v>2000000</v>
      </c>
      <c r="HFT1342" s="62">
        <f t="shared" si="3112"/>
        <v>3000000</v>
      </c>
      <c r="HGA1342" s="62" t="s">
        <v>1940</v>
      </c>
      <c r="HGB1342" s="62">
        <f>HGB1336</f>
        <v>1000000</v>
      </c>
      <c r="HGC1342" s="62">
        <f t="shared" si="3112"/>
        <v>0</v>
      </c>
      <c r="HGD1342" s="62">
        <f t="shared" si="3112"/>
        <v>0</v>
      </c>
      <c r="HGE1342" s="62">
        <f t="shared" si="3112"/>
        <v>1000000</v>
      </c>
      <c r="HGF1342" s="62">
        <f t="shared" si="3112"/>
        <v>2000000</v>
      </c>
      <c r="HGG1342" s="62">
        <f t="shared" si="3112"/>
        <v>0</v>
      </c>
      <c r="HGH1342" s="62">
        <f t="shared" si="3112"/>
        <v>0</v>
      </c>
      <c r="HGI1342" s="62">
        <f t="shared" si="3112"/>
        <v>2000000</v>
      </c>
      <c r="HGJ1342" s="62">
        <f t="shared" si="3112"/>
        <v>3000000</v>
      </c>
      <c r="HGQ1342" s="62" t="s">
        <v>1940</v>
      </c>
      <c r="HGR1342" s="62">
        <f>HGR1336</f>
        <v>1000000</v>
      </c>
      <c r="HGS1342" s="62">
        <f t="shared" si="3112"/>
        <v>0</v>
      </c>
      <c r="HGT1342" s="62">
        <f t="shared" si="3112"/>
        <v>0</v>
      </c>
      <c r="HGU1342" s="62">
        <f t="shared" si="3112"/>
        <v>1000000</v>
      </c>
      <c r="HGV1342" s="62">
        <f t="shared" si="3112"/>
        <v>2000000</v>
      </c>
      <c r="HGW1342" s="62">
        <f t="shared" si="3112"/>
        <v>0</v>
      </c>
      <c r="HGX1342" s="62">
        <f t="shared" si="3112"/>
        <v>0</v>
      </c>
      <c r="HGY1342" s="62">
        <f t="shared" si="3112"/>
        <v>2000000</v>
      </c>
      <c r="HGZ1342" s="62">
        <f t="shared" si="3112"/>
        <v>3000000</v>
      </c>
      <c r="HHG1342" s="62" t="s">
        <v>1940</v>
      </c>
      <c r="HHH1342" s="62">
        <f>HHH1336</f>
        <v>1000000</v>
      </c>
      <c r="HHI1342" s="62">
        <f t="shared" si="3112"/>
        <v>0</v>
      </c>
      <c r="HHJ1342" s="62">
        <f t="shared" si="3112"/>
        <v>0</v>
      </c>
      <c r="HHK1342" s="62">
        <f t="shared" si="3112"/>
        <v>1000000</v>
      </c>
      <c r="HHL1342" s="62">
        <f t="shared" si="3112"/>
        <v>2000000</v>
      </c>
      <c r="HHM1342" s="62">
        <f t="shared" si="3112"/>
        <v>0</v>
      </c>
      <c r="HHN1342" s="62">
        <f t="shared" si="3112"/>
        <v>0</v>
      </c>
      <c r="HHO1342" s="62">
        <f t="shared" si="3112"/>
        <v>2000000</v>
      </c>
      <c r="HHP1342" s="62">
        <f t="shared" si="3112"/>
        <v>3000000</v>
      </c>
      <c r="HHW1342" s="62" t="s">
        <v>1940</v>
      </c>
      <c r="HHX1342" s="62">
        <f>HHX1336</f>
        <v>1000000</v>
      </c>
      <c r="HHY1342" s="62">
        <f t="shared" ref="HHY1342:HKB1342" si="3113">HHY1336</f>
        <v>0</v>
      </c>
      <c r="HHZ1342" s="62">
        <f t="shared" si="3113"/>
        <v>0</v>
      </c>
      <c r="HIA1342" s="62">
        <f t="shared" si="3113"/>
        <v>1000000</v>
      </c>
      <c r="HIB1342" s="62">
        <f t="shared" si="3113"/>
        <v>2000000</v>
      </c>
      <c r="HIC1342" s="62">
        <f t="shared" si="3113"/>
        <v>0</v>
      </c>
      <c r="HID1342" s="62">
        <f t="shared" si="3113"/>
        <v>0</v>
      </c>
      <c r="HIE1342" s="62">
        <f t="shared" si="3113"/>
        <v>2000000</v>
      </c>
      <c r="HIF1342" s="62">
        <f t="shared" si="3113"/>
        <v>3000000</v>
      </c>
      <c r="HIM1342" s="62" t="s">
        <v>1940</v>
      </c>
      <c r="HIN1342" s="62">
        <f>HIN1336</f>
        <v>1000000</v>
      </c>
      <c r="HIO1342" s="62">
        <f t="shared" si="3113"/>
        <v>0</v>
      </c>
      <c r="HIP1342" s="62">
        <f t="shared" si="3113"/>
        <v>0</v>
      </c>
      <c r="HIQ1342" s="62">
        <f t="shared" si="3113"/>
        <v>1000000</v>
      </c>
      <c r="HIR1342" s="62">
        <f t="shared" si="3113"/>
        <v>2000000</v>
      </c>
      <c r="HIS1342" s="62">
        <f t="shared" si="3113"/>
        <v>0</v>
      </c>
      <c r="HIT1342" s="62">
        <f t="shared" si="3113"/>
        <v>0</v>
      </c>
      <c r="HIU1342" s="62">
        <f t="shared" si="3113"/>
        <v>2000000</v>
      </c>
      <c r="HIV1342" s="62">
        <f t="shared" si="3113"/>
        <v>3000000</v>
      </c>
      <c r="HJC1342" s="62" t="s">
        <v>1940</v>
      </c>
      <c r="HJD1342" s="62">
        <f>HJD1336</f>
        <v>1000000</v>
      </c>
      <c r="HJE1342" s="62">
        <f t="shared" si="3113"/>
        <v>0</v>
      </c>
      <c r="HJF1342" s="62">
        <f t="shared" si="3113"/>
        <v>0</v>
      </c>
      <c r="HJG1342" s="62">
        <f t="shared" si="3113"/>
        <v>1000000</v>
      </c>
      <c r="HJH1342" s="62">
        <f t="shared" si="3113"/>
        <v>2000000</v>
      </c>
      <c r="HJI1342" s="62">
        <f t="shared" si="3113"/>
        <v>0</v>
      </c>
      <c r="HJJ1342" s="62">
        <f t="shared" si="3113"/>
        <v>0</v>
      </c>
      <c r="HJK1342" s="62">
        <f t="shared" si="3113"/>
        <v>2000000</v>
      </c>
      <c r="HJL1342" s="62">
        <f t="shared" si="3113"/>
        <v>3000000</v>
      </c>
      <c r="HJS1342" s="62" t="s">
        <v>1940</v>
      </c>
      <c r="HJT1342" s="62">
        <f>HJT1336</f>
        <v>1000000</v>
      </c>
      <c r="HJU1342" s="62">
        <f t="shared" si="3113"/>
        <v>0</v>
      </c>
      <c r="HJV1342" s="62">
        <f t="shared" si="3113"/>
        <v>0</v>
      </c>
      <c r="HJW1342" s="62">
        <f t="shared" si="3113"/>
        <v>1000000</v>
      </c>
      <c r="HJX1342" s="62">
        <f t="shared" si="3113"/>
        <v>2000000</v>
      </c>
      <c r="HJY1342" s="62">
        <f t="shared" si="3113"/>
        <v>0</v>
      </c>
      <c r="HJZ1342" s="62">
        <f t="shared" si="3113"/>
        <v>0</v>
      </c>
      <c r="HKA1342" s="62">
        <f t="shared" si="3113"/>
        <v>2000000</v>
      </c>
      <c r="HKB1342" s="62">
        <f t="shared" si="3113"/>
        <v>3000000</v>
      </c>
      <c r="HKI1342" s="62" t="s">
        <v>1940</v>
      </c>
      <c r="HKJ1342" s="62">
        <f>HKJ1336</f>
        <v>1000000</v>
      </c>
      <c r="HKK1342" s="62">
        <f t="shared" ref="HKK1342:HMN1342" si="3114">HKK1336</f>
        <v>0</v>
      </c>
      <c r="HKL1342" s="62">
        <f t="shared" si="3114"/>
        <v>0</v>
      </c>
      <c r="HKM1342" s="62">
        <f t="shared" si="3114"/>
        <v>1000000</v>
      </c>
      <c r="HKN1342" s="62">
        <f t="shared" si="3114"/>
        <v>2000000</v>
      </c>
      <c r="HKO1342" s="62">
        <f t="shared" si="3114"/>
        <v>0</v>
      </c>
      <c r="HKP1342" s="62">
        <f t="shared" si="3114"/>
        <v>0</v>
      </c>
      <c r="HKQ1342" s="62">
        <f t="shared" si="3114"/>
        <v>2000000</v>
      </c>
      <c r="HKR1342" s="62">
        <f t="shared" si="3114"/>
        <v>3000000</v>
      </c>
      <c r="HKY1342" s="62" t="s">
        <v>1940</v>
      </c>
      <c r="HKZ1342" s="62">
        <f>HKZ1336</f>
        <v>1000000</v>
      </c>
      <c r="HLA1342" s="62">
        <f t="shared" si="3114"/>
        <v>0</v>
      </c>
      <c r="HLB1342" s="62">
        <f t="shared" si="3114"/>
        <v>0</v>
      </c>
      <c r="HLC1342" s="62">
        <f t="shared" si="3114"/>
        <v>1000000</v>
      </c>
      <c r="HLD1342" s="62">
        <f t="shared" si="3114"/>
        <v>2000000</v>
      </c>
      <c r="HLE1342" s="62">
        <f t="shared" si="3114"/>
        <v>0</v>
      </c>
      <c r="HLF1342" s="62">
        <f t="shared" si="3114"/>
        <v>0</v>
      </c>
      <c r="HLG1342" s="62">
        <f t="shared" si="3114"/>
        <v>2000000</v>
      </c>
      <c r="HLH1342" s="62">
        <f t="shared" si="3114"/>
        <v>3000000</v>
      </c>
      <c r="HLO1342" s="62" t="s">
        <v>1940</v>
      </c>
      <c r="HLP1342" s="62">
        <f>HLP1336</f>
        <v>1000000</v>
      </c>
      <c r="HLQ1342" s="62">
        <f t="shared" si="3114"/>
        <v>0</v>
      </c>
      <c r="HLR1342" s="62">
        <f t="shared" si="3114"/>
        <v>0</v>
      </c>
      <c r="HLS1342" s="62">
        <f t="shared" si="3114"/>
        <v>1000000</v>
      </c>
      <c r="HLT1342" s="62">
        <f t="shared" si="3114"/>
        <v>2000000</v>
      </c>
      <c r="HLU1342" s="62">
        <f t="shared" si="3114"/>
        <v>0</v>
      </c>
      <c r="HLV1342" s="62">
        <f t="shared" si="3114"/>
        <v>0</v>
      </c>
      <c r="HLW1342" s="62">
        <f t="shared" si="3114"/>
        <v>2000000</v>
      </c>
      <c r="HLX1342" s="62">
        <f t="shared" si="3114"/>
        <v>3000000</v>
      </c>
      <c r="HME1342" s="62" t="s">
        <v>1940</v>
      </c>
      <c r="HMF1342" s="62">
        <f>HMF1336</f>
        <v>1000000</v>
      </c>
      <c r="HMG1342" s="62">
        <f t="shared" si="3114"/>
        <v>0</v>
      </c>
      <c r="HMH1342" s="62">
        <f t="shared" si="3114"/>
        <v>0</v>
      </c>
      <c r="HMI1342" s="62">
        <f t="shared" si="3114"/>
        <v>1000000</v>
      </c>
      <c r="HMJ1342" s="62">
        <f t="shared" si="3114"/>
        <v>2000000</v>
      </c>
      <c r="HMK1342" s="62">
        <f t="shared" si="3114"/>
        <v>0</v>
      </c>
      <c r="HML1342" s="62">
        <f t="shared" si="3114"/>
        <v>0</v>
      </c>
      <c r="HMM1342" s="62">
        <f t="shared" si="3114"/>
        <v>2000000</v>
      </c>
      <c r="HMN1342" s="62">
        <f t="shared" si="3114"/>
        <v>3000000</v>
      </c>
      <c r="HMU1342" s="62" t="s">
        <v>1940</v>
      </c>
      <c r="HMV1342" s="62">
        <f>HMV1336</f>
        <v>1000000</v>
      </c>
      <c r="HMW1342" s="62">
        <f t="shared" ref="HMW1342:HOZ1342" si="3115">HMW1336</f>
        <v>0</v>
      </c>
      <c r="HMX1342" s="62">
        <f t="shared" si="3115"/>
        <v>0</v>
      </c>
      <c r="HMY1342" s="62">
        <f t="shared" si="3115"/>
        <v>1000000</v>
      </c>
      <c r="HMZ1342" s="62">
        <f t="shared" si="3115"/>
        <v>2000000</v>
      </c>
      <c r="HNA1342" s="62">
        <f t="shared" si="3115"/>
        <v>0</v>
      </c>
      <c r="HNB1342" s="62">
        <f t="shared" si="3115"/>
        <v>0</v>
      </c>
      <c r="HNC1342" s="62">
        <f t="shared" si="3115"/>
        <v>2000000</v>
      </c>
      <c r="HND1342" s="62">
        <f t="shared" si="3115"/>
        <v>3000000</v>
      </c>
      <c r="HNK1342" s="62" t="s">
        <v>1940</v>
      </c>
      <c r="HNL1342" s="62">
        <f>HNL1336</f>
        <v>1000000</v>
      </c>
      <c r="HNM1342" s="62">
        <f t="shared" si="3115"/>
        <v>0</v>
      </c>
      <c r="HNN1342" s="62">
        <f t="shared" si="3115"/>
        <v>0</v>
      </c>
      <c r="HNO1342" s="62">
        <f t="shared" si="3115"/>
        <v>1000000</v>
      </c>
      <c r="HNP1342" s="62">
        <f t="shared" si="3115"/>
        <v>2000000</v>
      </c>
      <c r="HNQ1342" s="62">
        <f t="shared" si="3115"/>
        <v>0</v>
      </c>
      <c r="HNR1342" s="62">
        <f t="shared" si="3115"/>
        <v>0</v>
      </c>
      <c r="HNS1342" s="62">
        <f t="shared" si="3115"/>
        <v>2000000</v>
      </c>
      <c r="HNT1342" s="62">
        <f t="shared" si="3115"/>
        <v>3000000</v>
      </c>
      <c r="HOA1342" s="62" t="s">
        <v>1940</v>
      </c>
      <c r="HOB1342" s="62">
        <f>HOB1336</f>
        <v>1000000</v>
      </c>
      <c r="HOC1342" s="62">
        <f t="shared" si="3115"/>
        <v>0</v>
      </c>
      <c r="HOD1342" s="62">
        <f t="shared" si="3115"/>
        <v>0</v>
      </c>
      <c r="HOE1342" s="62">
        <f t="shared" si="3115"/>
        <v>1000000</v>
      </c>
      <c r="HOF1342" s="62">
        <f t="shared" si="3115"/>
        <v>2000000</v>
      </c>
      <c r="HOG1342" s="62">
        <f t="shared" si="3115"/>
        <v>0</v>
      </c>
      <c r="HOH1342" s="62">
        <f t="shared" si="3115"/>
        <v>0</v>
      </c>
      <c r="HOI1342" s="62">
        <f t="shared" si="3115"/>
        <v>2000000</v>
      </c>
      <c r="HOJ1342" s="62">
        <f t="shared" si="3115"/>
        <v>3000000</v>
      </c>
      <c r="HOQ1342" s="62" t="s">
        <v>1940</v>
      </c>
      <c r="HOR1342" s="62">
        <f>HOR1336</f>
        <v>1000000</v>
      </c>
      <c r="HOS1342" s="62">
        <f t="shared" si="3115"/>
        <v>0</v>
      </c>
      <c r="HOT1342" s="62">
        <f t="shared" si="3115"/>
        <v>0</v>
      </c>
      <c r="HOU1342" s="62">
        <f t="shared" si="3115"/>
        <v>1000000</v>
      </c>
      <c r="HOV1342" s="62">
        <f t="shared" si="3115"/>
        <v>2000000</v>
      </c>
      <c r="HOW1342" s="62">
        <f t="shared" si="3115"/>
        <v>0</v>
      </c>
      <c r="HOX1342" s="62">
        <f t="shared" si="3115"/>
        <v>0</v>
      </c>
      <c r="HOY1342" s="62">
        <f t="shared" si="3115"/>
        <v>2000000</v>
      </c>
      <c r="HOZ1342" s="62">
        <f t="shared" si="3115"/>
        <v>3000000</v>
      </c>
      <c r="HPG1342" s="62" t="s">
        <v>1940</v>
      </c>
      <c r="HPH1342" s="62">
        <f>HPH1336</f>
        <v>1000000</v>
      </c>
      <c r="HPI1342" s="62">
        <f t="shared" ref="HPI1342:HRL1342" si="3116">HPI1336</f>
        <v>0</v>
      </c>
      <c r="HPJ1342" s="62">
        <f t="shared" si="3116"/>
        <v>0</v>
      </c>
      <c r="HPK1342" s="62">
        <f t="shared" si="3116"/>
        <v>1000000</v>
      </c>
      <c r="HPL1342" s="62">
        <f t="shared" si="3116"/>
        <v>2000000</v>
      </c>
      <c r="HPM1342" s="62">
        <f t="shared" si="3116"/>
        <v>0</v>
      </c>
      <c r="HPN1342" s="62">
        <f t="shared" si="3116"/>
        <v>0</v>
      </c>
      <c r="HPO1342" s="62">
        <f t="shared" si="3116"/>
        <v>2000000</v>
      </c>
      <c r="HPP1342" s="62">
        <f t="shared" si="3116"/>
        <v>3000000</v>
      </c>
      <c r="HPW1342" s="62" t="s">
        <v>1940</v>
      </c>
      <c r="HPX1342" s="62">
        <f>HPX1336</f>
        <v>1000000</v>
      </c>
      <c r="HPY1342" s="62">
        <f t="shared" si="3116"/>
        <v>0</v>
      </c>
      <c r="HPZ1342" s="62">
        <f t="shared" si="3116"/>
        <v>0</v>
      </c>
      <c r="HQA1342" s="62">
        <f t="shared" si="3116"/>
        <v>1000000</v>
      </c>
      <c r="HQB1342" s="62">
        <f t="shared" si="3116"/>
        <v>2000000</v>
      </c>
      <c r="HQC1342" s="62">
        <f t="shared" si="3116"/>
        <v>0</v>
      </c>
      <c r="HQD1342" s="62">
        <f t="shared" si="3116"/>
        <v>0</v>
      </c>
      <c r="HQE1342" s="62">
        <f t="shared" si="3116"/>
        <v>2000000</v>
      </c>
      <c r="HQF1342" s="62">
        <f t="shared" si="3116"/>
        <v>3000000</v>
      </c>
      <c r="HQM1342" s="62" t="s">
        <v>1940</v>
      </c>
      <c r="HQN1342" s="62">
        <f>HQN1336</f>
        <v>1000000</v>
      </c>
      <c r="HQO1342" s="62">
        <f t="shared" si="3116"/>
        <v>0</v>
      </c>
      <c r="HQP1342" s="62">
        <f t="shared" si="3116"/>
        <v>0</v>
      </c>
      <c r="HQQ1342" s="62">
        <f t="shared" si="3116"/>
        <v>1000000</v>
      </c>
      <c r="HQR1342" s="62">
        <f t="shared" si="3116"/>
        <v>2000000</v>
      </c>
      <c r="HQS1342" s="62">
        <f t="shared" si="3116"/>
        <v>0</v>
      </c>
      <c r="HQT1342" s="62">
        <f t="shared" si="3116"/>
        <v>0</v>
      </c>
      <c r="HQU1342" s="62">
        <f t="shared" si="3116"/>
        <v>2000000</v>
      </c>
      <c r="HQV1342" s="62">
        <f t="shared" si="3116"/>
        <v>3000000</v>
      </c>
      <c r="HRC1342" s="62" t="s">
        <v>1940</v>
      </c>
      <c r="HRD1342" s="62">
        <f>HRD1336</f>
        <v>1000000</v>
      </c>
      <c r="HRE1342" s="62">
        <f t="shared" si="3116"/>
        <v>0</v>
      </c>
      <c r="HRF1342" s="62">
        <f t="shared" si="3116"/>
        <v>0</v>
      </c>
      <c r="HRG1342" s="62">
        <f t="shared" si="3116"/>
        <v>1000000</v>
      </c>
      <c r="HRH1342" s="62">
        <f t="shared" si="3116"/>
        <v>2000000</v>
      </c>
      <c r="HRI1342" s="62">
        <f t="shared" si="3116"/>
        <v>0</v>
      </c>
      <c r="HRJ1342" s="62">
        <f t="shared" si="3116"/>
        <v>0</v>
      </c>
      <c r="HRK1342" s="62">
        <f t="shared" si="3116"/>
        <v>2000000</v>
      </c>
      <c r="HRL1342" s="62">
        <f t="shared" si="3116"/>
        <v>3000000</v>
      </c>
      <c r="HRS1342" s="62" t="s">
        <v>1940</v>
      </c>
      <c r="HRT1342" s="62">
        <f>HRT1336</f>
        <v>1000000</v>
      </c>
      <c r="HRU1342" s="62">
        <f t="shared" ref="HRU1342:HTX1342" si="3117">HRU1336</f>
        <v>0</v>
      </c>
      <c r="HRV1342" s="62">
        <f t="shared" si="3117"/>
        <v>0</v>
      </c>
      <c r="HRW1342" s="62">
        <f t="shared" si="3117"/>
        <v>1000000</v>
      </c>
      <c r="HRX1342" s="62">
        <f t="shared" si="3117"/>
        <v>2000000</v>
      </c>
      <c r="HRY1342" s="62">
        <f t="shared" si="3117"/>
        <v>0</v>
      </c>
      <c r="HRZ1342" s="62">
        <f t="shared" si="3117"/>
        <v>0</v>
      </c>
      <c r="HSA1342" s="62">
        <f t="shared" si="3117"/>
        <v>2000000</v>
      </c>
      <c r="HSB1342" s="62">
        <f t="shared" si="3117"/>
        <v>3000000</v>
      </c>
      <c r="HSI1342" s="62" t="s">
        <v>1940</v>
      </c>
      <c r="HSJ1342" s="62">
        <f>HSJ1336</f>
        <v>1000000</v>
      </c>
      <c r="HSK1342" s="62">
        <f t="shared" si="3117"/>
        <v>0</v>
      </c>
      <c r="HSL1342" s="62">
        <f t="shared" si="3117"/>
        <v>0</v>
      </c>
      <c r="HSM1342" s="62">
        <f t="shared" si="3117"/>
        <v>1000000</v>
      </c>
      <c r="HSN1342" s="62">
        <f t="shared" si="3117"/>
        <v>2000000</v>
      </c>
      <c r="HSO1342" s="62">
        <f t="shared" si="3117"/>
        <v>0</v>
      </c>
      <c r="HSP1342" s="62">
        <f t="shared" si="3117"/>
        <v>0</v>
      </c>
      <c r="HSQ1342" s="62">
        <f t="shared" si="3117"/>
        <v>2000000</v>
      </c>
      <c r="HSR1342" s="62">
        <f t="shared" si="3117"/>
        <v>3000000</v>
      </c>
      <c r="HSY1342" s="62" t="s">
        <v>1940</v>
      </c>
      <c r="HSZ1342" s="62">
        <f>HSZ1336</f>
        <v>1000000</v>
      </c>
      <c r="HTA1342" s="62">
        <f t="shared" si="3117"/>
        <v>0</v>
      </c>
      <c r="HTB1342" s="62">
        <f t="shared" si="3117"/>
        <v>0</v>
      </c>
      <c r="HTC1342" s="62">
        <f t="shared" si="3117"/>
        <v>1000000</v>
      </c>
      <c r="HTD1342" s="62">
        <f t="shared" si="3117"/>
        <v>2000000</v>
      </c>
      <c r="HTE1342" s="62">
        <f t="shared" si="3117"/>
        <v>0</v>
      </c>
      <c r="HTF1342" s="62">
        <f t="shared" si="3117"/>
        <v>0</v>
      </c>
      <c r="HTG1342" s="62">
        <f t="shared" si="3117"/>
        <v>2000000</v>
      </c>
      <c r="HTH1342" s="62">
        <f t="shared" si="3117"/>
        <v>3000000</v>
      </c>
      <c r="HTO1342" s="62" t="s">
        <v>1940</v>
      </c>
      <c r="HTP1342" s="62">
        <f>HTP1336</f>
        <v>1000000</v>
      </c>
      <c r="HTQ1342" s="62">
        <f t="shared" si="3117"/>
        <v>0</v>
      </c>
      <c r="HTR1342" s="62">
        <f t="shared" si="3117"/>
        <v>0</v>
      </c>
      <c r="HTS1342" s="62">
        <f t="shared" si="3117"/>
        <v>1000000</v>
      </c>
      <c r="HTT1342" s="62">
        <f t="shared" si="3117"/>
        <v>2000000</v>
      </c>
      <c r="HTU1342" s="62">
        <f t="shared" si="3117"/>
        <v>0</v>
      </c>
      <c r="HTV1342" s="62">
        <f t="shared" si="3117"/>
        <v>0</v>
      </c>
      <c r="HTW1342" s="62">
        <f t="shared" si="3117"/>
        <v>2000000</v>
      </c>
      <c r="HTX1342" s="62">
        <f t="shared" si="3117"/>
        <v>3000000</v>
      </c>
      <c r="HUE1342" s="62" t="s">
        <v>1940</v>
      </c>
      <c r="HUF1342" s="62">
        <f>HUF1336</f>
        <v>1000000</v>
      </c>
      <c r="HUG1342" s="62">
        <f t="shared" ref="HUG1342:HWJ1342" si="3118">HUG1336</f>
        <v>0</v>
      </c>
      <c r="HUH1342" s="62">
        <f t="shared" si="3118"/>
        <v>0</v>
      </c>
      <c r="HUI1342" s="62">
        <f t="shared" si="3118"/>
        <v>1000000</v>
      </c>
      <c r="HUJ1342" s="62">
        <f t="shared" si="3118"/>
        <v>2000000</v>
      </c>
      <c r="HUK1342" s="62">
        <f t="shared" si="3118"/>
        <v>0</v>
      </c>
      <c r="HUL1342" s="62">
        <f t="shared" si="3118"/>
        <v>0</v>
      </c>
      <c r="HUM1342" s="62">
        <f t="shared" si="3118"/>
        <v>2000000</v>
      </c>
      <c r="HUN1342" s="62">
        <f t="shared" si="3118"/>
        <v>3000000</v>
      </c>
      <c r="HUU1342" s="62" t="s">
        <v>1940</v>
      </c>
      <c r="HUV1342" s="62">
        <f>HUV1336</f>
        <v>1000000</v>
      </c>
      <c r="HUW1342" s="62">
        <f t="shared" si="3118"/>
        <v>0</v>
      </c>
      <c r="HUX1342" s="62">
        <f t="shared" si="3118"/>
        <v>0</v>
      </c>
      <c r="HUY1342" s="62">
        <f t="shared" si="3118"/>
        <v>1000000</v>
      </c>
      <c r="HUZ1342" s="62">
        <f t="shared" si="3118"/>
        <v>2000000</v>
      </c>
      <c r="HVA1342" s="62">
        <f t="shared" si="3118"/>
        <v>0</v>
      </c>
      <c r="HVB1342" s="62">
        <f t="shared" si="3118"/>
        <v>0</v>
      </c>
      <c r="HVC1342" s="62">
        <f t="shared" si="3118"/>
        <v>2000000</v>
      </c>
      <c r="HVD1342" s="62">
        <f t="shared" si="3118"/>
        <v>3000000</v>
      </c>
      <c r="HVK1342" s="62" t="s">
        <v>1940</v>
      </c>
      <c r="HVL1342" s="62">
        <f>HVL1336</f>
        <v>1000000</v>
      </c>
      <c r="HVM1342" s="62">
        <f t="shared" si="3118"/>
        <v>0</v>
      </c>
      <c r="HVN1342" s="62">
        <f t="shared" si="3118"/>
        <v>0</v>
      </c>
      <c r="HVO1342" s="62">
        <f t="shared" si="3118"/>
        <v>1000000</v>
      </c>
      <c r="HVP1342" s="62">
        <f t="shared" si="3118"/>
        <v>2000000</v>
      </c>
      <c r="HVQ1342" s="62">
        <f t="shared" si="3118"/>
        <v>0</v>
      </c>
      <c r="HVR1342" s="62">
        <f t="shared" si="3118"/>
        <v>0</v>
      </c>
      <c r="HVS1342" s="62">
        <f t="shared" si="3118"/>
        <v>2000000</v>
      </c>
      <c r="HVT1342" s="62">
        <f t="shared" si="3118"/>
        <v>3000000</v>
      </c>
      <c r="HWA1342" s="62" t="s">
        <v>1940</v>
      </c>
      <c r="HWB1342" s="62">
        <f>HWB1336</f>
        <v>1000000</v>
      </c>
      <c r="HWC1342" s="62">
        <f t="shared" si="3118"/>
        <v>0</v>
      </c>
      <c r="HWD1342" s="62">
        <f t="shared" si="3118"/>
        <v>0</v>
      </c>
      <c r="HWE1342" s="62">
        <f t="shared" si="3118"/>
        <v>1000000</v>
      </c>
      <c r="HWF1342" s="62">
        <f t="shared" si="3118"/>
        <v>2000000</v>
      </c>
      <c r="HWG1342" s="62">
        <f t="shared" si="3118"/>
        <v>0</v>
      </c>
      <c r="HWH1342" s="62">
        <f t="shared" si="3118"/>
        <v>0</v>
      </c>
      <c r="HWI1342" s="62">
        <f t="shared" si="3118"/>
        <v>2000000</v>
      </c>
      <c r="HWJ1342" s="62">
        <f t="shared" si="3118"/>
        <v>3000000</v>
      </c>
      <c r="HWQ1342" s="62" t="s">
        <v>1940</v>
      </c>
      <c r="HWR1342" s="62">
        <f>HWR1336</f>
        <v>1000000</v>
      </c>
      <c r="HWS1342" s="62">
        <f t="shared" ref="HWS1342:HYV1342" si="3119">HWS1336</f>
        <v>0</v>
      </c>
      <c r="HWT1342" s="62">
        <f t="shared" si="3119"/>
        <v>0</v>
      </c>
      <c r="HWU1342" s="62">
        <f t="shared" si="3119"/>
        <v>1000000</v>
      </c>
      <c r="HWV1342" s="62">
        <f t="shared" si="3119"/>
        <v>2000000</v>
      </c>
      <c r="HWW1342" s="62">
        <f t="shared" si="3119"/>
        <v>0</v>
      </c>
      <c r="HWX1342" s="62">
        <f t="shared" si="3119"/>
        <v>0</v>
      </c>
      <c r="HWY1342" s="62">
        <f t="shared" si="3119"/>
        <v>2000000</v>
      </c>
      <c r="HWZ1342" s="62">
        <f t="shared" si="3119"/>
        <v>3000000</v>
      </c>
      <c r="HXG1342" s="62" t="s">
        <v>1940</v>
      </c>
      <c r="HXH1342" s="62">
        <f>HXH1336</f>
        <v>1000000</v>
      </c>
      <c r="HXI1342" s="62">
        <f t="shared" si="3119"/>
        <v>0</v>
      </c>
      <c r="HXJ1342" s="62">
        <f t="shared" si="3119"/>
        <v>0</v>
      </c>
      <c r="HXK1342" s="62">
        <f t="shared" si="3119"/>
        <v>1000000</v>
      </c>
      <c r="HXL1342" s="62">
        <f t="shared" si="3119"/>
        <v>2000000</v>
      </c>
      <c r="HXM1342" s="62">
        <f t="shared" si="3119"/>
        <v>0</v>
      </c>
      <c r="HXN1342" s="62">
        <f t="shared" si="3119"/>
        <v>0</v>
      </c>
      <c r="HXO1342" s="62">
        <f t="shared" si="3119"/>
        <v>2000000</v>
      </c>
      <c r="HXP1342" s="62">
        <f t="shared" si="3119"/>
        <v>3000000</v>
      </c>
      <c r="HXW1342" s="62" t="s">
        <v>1940</v>
      </c>
      <c r="HXX1342" s="62">
        <f>HXX1336</f>
        <v>1000000</v>
      </c>
      <c r="HXY1342" s="62">
        <f t="shared" si="3119"/>
        <v>0</v>
      </c>
      <c r="HXZ1342" s="62">
        <f t="shared" si="3119"/>
        <v>0</v>
      </c>
      <c r="HYA1342" s="62">
        <f t="shared" si="3119"/>
        <v>1000000</v>
      </c>
      <c r="HYB1342" s="62">
        <f t="shared" si="3119"/>
        <v>2000000</v>
      </c>
      <c r="HYC1342" s="62">
        <f t="shared" si="3119"/>
        <v>0</v>
      </c>
      <c r="HYD1342" s="62">
        <f t="shared" si="3119"/>
        <v>0</v>
      </c>
      <c r="HYE1342" s="62">
        <f t="shared" si="3119"/>
        <v>2000000</v>
      </c>
      <c r="HYF1342" s="62">
        <f t="shared" si="3119"/>
        <v>3000000</v>
      </c>
      <c r="HYM1342" s="62" t="s">
        <v>1940</v>
      </c>
      <c r="HYN1342" s="62">
        <f>HYN1336</f>
        <v>1000000</v>
      </c>
      <c r="HYO1342" s="62">
        <f t="shared" si="3119"/>
        <v>0</v>
      </c>
      <c r="HYP1342" s="62">
        <f t="shared" si="3119"/>
        <v>0</v>
      </c>
      <c r="HYQ1342" s="62">
        <f t="shared" si="3119"/>
        <v>1000000</v>
      </c>
      <c r="HYR1342" s="62">
        <f t="shared" si="3119"/>
        <v>2000000</v>
      </c>
      <c r="HYS1342" s="62">
        <f t="shared" si="3119"/>
        <v>0</v>
      </c>
      <c r="HYT1342" s="62">
        <f t="shared" si="3119"/>
        <v>0</v>
      </c>
      <c r="HYU1342" s="62">
        <f t="shared" si="3119"/>
        <v>2000000</v>
      </c>
      <c r="HYV1342" s="62">
        <f t="shared" si="3119"/>
        <v>3000000</v>
      </c>
      <c r="HZC1342" s="62" t="s">
        <v>1940</v>
      </c>
      <c r="HZD1342" s="62">
        <f>HZD1336</f>
        <v>1000000</v>
      </c>
      <c r="HZE1342" s="62">
        <f t="shared" ref="HZE1342:IBH1342" si="3120">HZE1336</f>
        <v>0</v>
      </c>
      <c r="HZF1342" s="62">
        <f t="shared" si="3120"/>
        <v>0</v>
      </c>
      <c r="HZG1342" s="62">
        <f t="shared" si="3120"/>
        <v>1000000</v>
      </c>
      <c r="HZH1342" s="62">
        <f t="shared" si="3120"/>
        <v>2000000</v>
      </c>
      <c r="HZI1342" s="62">
        <f t="shared" si="3120"/>
        <v>0</v>
      </c>
      <c r="HZJ1342" s="62">
        <f t="shared" si="3120"/>
        <v>0</v>
      </c>
      <c r="HZK1342" s="62">
        <f t="shared" si="3120"/>
        <v>2000000</v>
      </c>
      <c r="HZL1342" s="62">
        <f t="shared" si="3120"/>
        <v>3000000</v>
      </c>
      <c r="HZS1342" s="62" t="s">
        <v>1940</v>
      </c>
      <c r="HZT1342" s="62">
        <f>HZT1336</f>
        <v>1000000</v>
      </c>
      <c r="HZU1342" s="62">
        <f t="shared" si="3120"/>
        <v>0</v>
      </c>
      <c r="HZV1342" s="62">
        <f t="shared" si="3120"/>
        <v>0</v>
      </c>
      <c r="HZW1342" s="62">
        <f t="shared" si="3120"/>
        <v>1000000</v>
      </c>
      <c r="HZX1342" s="62">
        <f t="shared" si="3120"/>
        <v>2000000</v>
      </c>
      <c r="HZY1342" s="62">
        <f t="shared" si="3120"/>
        <v>0</v>
      </c>
      <c r="HZZ1342" s="62">
        <f t="shared" si="3120"/>
        <v>0</v>
      </c>
      <c r="IAA1342" s="62">
        <f t="shared" si="3120"/>
        <v>2000000</v>
      </c>
      <c r="IAB1342" s="62">
        <f t="shared" si="3120"/>
        <v>3000000</v>
      </c>
      <c r="IAI1342" s="62" t="s">
        <v>1940</v>
      </c>
      <c r="IAJ1342" s="62">
        <f>IAJ1336</f>
        <v>1000000</v>
      </c>
      <c r="IAK1342" s="62">
        <f t="shared" si="3120"/>
        <v>0</v>
      </c>
      <c r="IAL1342" s="62">
        <f t="shared" si="3120"/>
        <v>0</v>
      </c>
      <c r="IAM1342" s="62">
        <f t="shared" si="3120"/>
        <v>1000000</v>
      </c>
      <c r="IAN1342" s="62">
        <f t="shared" si="3120"/>
        <v>2000000</v>
      </c>
      <c r="IAO1342" s="62">
        <f t="shared" si="3120"/>
        <v>0</v>
      </c>
      <c r="IAP1342" s="62">
        <f t="shared" si="3120"/>
        <v>0</v>
      </c>
      <c r="IAQ1342" s="62">
        <f t="shared" si="3120"/>
        <v>2000000</v>
      </c>
      <c r="IAR1342" s="62">
        <f t="shared" si="3120"/>
        <v>3000000</v>
      </c>
      <c r="IAY1342" s="62" t="s">
        <v>1940</v>
      </c>
      <c r="IAZ1342" s="62">
        <f>IAZ1336</f>
        <v>1000000</v>
      </c>
      <c r="IBA1342" s="62">
        <f t="shared" si="3120"/>
        <v>0</v>
      </c>
      <c r="IBB1342" s="62">
        <f t="shared" si="3120"/>
        <v>0</v>
      </c>
      <c r="IBC1342" s="62">
        <f t="shared" si="3120"/>
        <v>1000000</v>
      </c>
      <c r="IBD1342" s="62">
        <f t="shared" si="3120"/>
        <v>2000000</v>
      </c>
      <c r="IBE1342" s="62">
        <f t="shared" si="3120"/>
        <v>0</v>
      </c>
      <c r="IBF1342" s="62">
        <f t="shared" si="3120"/>
        <v>0</v>
      </c>
      <c r="IBG1342" s="62">
        <f t="shared" si="3120"/>
        <v>2000000</v>
      </c>
      <c r="IBH1342" s="62">
        <f t="shared" si="3120"/>
        <v>3000000</v>
      </c>
      <c r="IBO1342" s="62" t="s">
        <v>1940</v>
      </c>
      <c r="IBP1342" s="62">
        <f>IBP1336</f>
        <v>1000000</v>
      </c>
      <c r="IBQ1342" s="62">
        <f t="shared" ref="IBQ1342:IDT1342" si="3121">IBQ1336</f>
        <v>0</v>
      </c>
      <c r="IBR1342" s="62">
        <f t="shared" si="3121"/>
        <v>0</v>
      </c>
      <c r="IBS1342" s="62">
        <f t="shared" si="3121"/>
        <v>1000000</v>
      </c>
      <c r="IBT1342" s="62">
        <f t="shared" si="3121"/>
        <v>2000000</v>
      </c>
      <c r="IBU1342" s="62">
        <f t="shared" si="3121"/>
        <v>0</v>
      </c>
      <c r="IBV1342" s="62">
        <f t="shared" si="3121"/>
        <v>0</v>
      </c>
      <c r="IBW1342" s="62">
        <f t="shared" si="3121"/>
        <v>2000000</v>
      </c>
      <c r="IBX1342" s="62">
        <f t="shared" si="3121"/>
        <v>3000000</v>
      </c>
      <c r="ICE1342" s="62" t="s">
        <v>1940</v>
      </c>
      <c r="ICF1342" s="62">
        <f>ICF1336</f>
        <v>1000000</v>
      </c>
      <c r="ICG1342" s="62">
        <f t="shared" si="3121"/>
        <v>0</v>
      </c>
      <c r="ICH1342" s="62">
        <f t="shared" si="3121"/>
        <v>0</v>
      </c>
      <c r="ICI1342" s="62">
        <f t="shared" si="3121"/>
        <v>1000000</v>
      </c>
      <c r="ICJ1342" s="62">
        <f t="shared" si="3121"/>
        <v>2000000</v>
      </c>
      <c r="ICK1342" s="62">
        <f t="shared" si="3121"/>
        <v>0</v>
      </c>
      <c r="ICL1342" s="62">
        <f t="shared" si="3121"/>
        <v>0</v>
      </c>
      <c r="ICM1342" s="62">
        <f t="shared" si="3121"/>
        <v>2000000</v>
      </c>
      <c r="ICN1342" s="62">
        <f t="shared" si="3121"/>
        <v>3000000</v>
      </c>
      <c r="ICU1342" s="62" t="s">
        <v>1940</v>
      </c>
      <c r="ICV1342" s="62">
        <f>ICV1336</f>
        <v>1000000</v>
      </c>
      <c r="ICW1342" s="62">
        <f t="shared" si="3121"/>
        <v>0</v>
      </c>
      <c r="ICX1342" s="62">
        <f t="shared" si="3121"/>
        <v>0</v>
      </c>
      <c r="ICY1342" s="62">
        <f t="shared" si="3121"/>
        <v>1000000</v>
      </c>
      <c r="ICZ1342" s="62">
        <f t="shared" si="3121"/>
        <v>2000000</v>
      </c>
      <c r="IDA1342" s="62">
        <f t="shared" si="3121"/>
        <v>0</v>
      </c>
      <c r="IDB1342" s="62">
        <f t="shared" si="3121"/>
        <v>0</v>
      </c>
      <c r="IDC1342" s="62">
        <f t="shared" si="3121"/>
        <v>2000000</v>
      </c>
      <c r="IDD1342" s="62">
        <f t="shared" si="3121"/>
        <v>3000000</v>
      </c>
      <c r="IDK1342" s="62" t="s">
        <v>1940</v>
      </c>
      <c r="IDL1342" s="62">
        <f>IDL1336</f>
        <v>1000000</v>
      </c>
      <c r="IDM1342" s="62">
        <f t="shared" si="3121"/>
        <v>0</v>
      </c>
      <c r="IDN1342" s="62">
        <f t="shared" si="3121"/>
        <v>0</v>
      </c>
      <c r="IDO1342" s="62">
        <f t="shared" si="3121"/>
        <v>1000000</v>
      </c>
      <c r="IDP1342" s="62">
        <f t="shared" si="3121"/>
        <v>2000000</v>
      </c>
      <c r="IDQ1342" s="62">
        <f t="shared" si="3121"/>
        <v>0</v>
      </c>
      <c r="IDR1342" s="62">
        <f t="shared" si="3121"/>
        <v>0</v>
      </c>
      <c r="IDS1342" s="62">
        <f t="shared" si="3121"/>
        <v>2000000</v>
      </c>
      <c r="IDT1342" s="62">
        <f t="shared" si="3121"/>
        <v>3000000</v>
      </c>
      <c r="IEA1342" s="62" t="s">
        <v>1940</v>
      </c>
      <c r="IEB1342" s="62">
        <f>IEB1336</f>
        <v>1000000</v>
      </c>
      <c r="IEC1342" s="62">
        <f t="shared" ref="IEC1342:IGF1342" si="3122">IEC1336</f>
        <v>0</v>
      </c>
      <c r="IED1342" s="62">
        <f t="shared" si="3122"/>
        <v>0</v>
      </c>
      <c r="IEE1342" s="62">
        <f t="shared" si="3122"/>
        <v>1000000</v>
      </c>
      <c r="IEF1342" s="62">
        <f t="shared" si="3122"/>
        <v>2000000</v>
      </c>
      <c r="IEG1342" s="62">
        <f t="shared" si="3122"/>
        <v>0</v>
      </c>
      <c r="IEH1342" s="62">
        <f t="shared" si="3122"/>
        <v>0</v>
      </c>
      <c r="IEI1342" s="62">
        <f t="shared" si="3122"/>
        <v>2000000</v>
      </c>
      <c r="IEJ1342" s="62">
        <f t="shared" si="3122"/>
        <v>3000000</v>
      </c>
      <c r="IEQ1342" s="62" t="s">
        <v>1940</v>
      </c>
      <c r="IER1342" s="62">
        <f>IER1336</f>
        <v>1000000</v>
      </c>
      <c r="IES1342" s="62">
        <f t="shared" si="3122"/>
        <v>0</v>
      </c>
      <c r="IET1342" s="62">
        <f t="shared" si="3122"/>
        <v>0</v>
      </c>
      <c r="IEU1342" s="62">
        <f t="shared" si="3122"/>
        <v>1000000</v>
      </c>
      <c r="IEV1342" s="62">
        <f t="shared" si="3122"/>
        <v>2000000</v>
      </c>
      <c r="IEW1342" s="62">
        <f t="shared" si="3122"/>
        <v>0</v>
      </c>
      <c r="IEX1342" s="62">
        <f t="shared" si="3122"/>
        <v>0</v>
      </c>
      <c r="IEY1342" s="62">
        <f t="shared" si="3122"/>
        <v>2000000</v>
      </c>
      <c r="IEZ1342" s="62">
        <f t="shared" si="3122"/>
        <v>3000000</v>
      </c>
      <c r="IFG1342" s="62" t="s">
        <v>1940</v>
      </c>
      <c r="IFH1342" s="62">
        <f>IFH1336</f>
        <v>1000000</v>
      </c>
      <c r="IFI1342" s="62">
        <f t="shared" si="3122"/>
        <v>0</v>
      </c>
      <c r="IFJ1342" s="62">
        <f t="shared" si="3122"/>
        <v>0</v>
      </c>
      <c r="IFK1342" s="62">
        <f t="shared" si="3122"/>
        <v>1000000</v>
      </c>
      <c r="IFL1342" s="62">
        <f t="shared" si="3122"/>
        <v>2000000</v>
      </c>
      <c r="IFM1342" s="62">
        <f t="shared" si="3122"/>
        <v>0</v>
      </c>
      <c r="IFN1342" s="62">
        <f t="shared" si="3122"/>
        <v>0</v>
      </c>
      <c r="IFO1342" s="62">
        <f t="shared" si="3122"/>
        <v>2000000</v>
      </c>
      <c r="IFP1342" s="62">
        <f t="shared" si="3122"/>
        <v>3000000</v>
      </c>
      <c r="IFW1342" s="62" t="s">
        <v>1940</v>
      </c>
      <c r="IFX1342" s="62">
        <f>IFX1336</f>
        <v>1000000</v>
      </c>
      <c r="IFY1342" s="62">
        <f t="shared" si="3122"/>
        <v>0</v>
      </c>
      <c r="IFZ1342" s="62">
        <f t="shared" si="3122"/>
        <v>0</v>
      </c>
      <c r="IGA1342" s="62">
        <f t="shared" si="3122"/>
        <v>1000000</v>
      </c>
      <c r="IGB1342" s="62">
        <f t="shared" si="3122"/>
        <v>2000000</v>
      </c>
      <c r="IGC1342" s="62">
        <f t="shared" si="3122"/>
        <v>0</v>
      </c>
      <c r="IGD1342" s="62">
        <f t="shared" si="3122"/>
        <v>0</v>
      </c>
      <c r="IGE1342" s="62">
        <f t="shared" si="3122"/>
        <v>2000000</v>
      </c>
      <c r="IGF1342" s="62">
        <f t="shared" si="3122"/>
        <v>3000000</v>
      </c>
      <c r="IGM1342" s="62" t="s">
        <v>1940</v>
      </c>
      <c r="IGN1342" s="62">
        <f>IGN1336</f>
        <v>1000000</v>
      </c>
      <c r="IGO1342" s="62">
        <f t="shared" ref="IGO1342:IIR1342" si="3123">IGO1336</f>
        <v>0</v>
      </c>
      <c r="IGP1342" s="62">
        <f t="shared" si="3123"/>
        <v>0</v>
      </c>
      <c r="IGQ1342" s="62">
        <f t="shared" si="3123"/>
        <v>1000000</v>
      </c>
      <c r="IGR1342" s="62">
        <f t="shared" si="3123"/>
        <v>2000000</v>
      </c>
      <c r="IGS1342" s="62">
        <f t="shared" si="3123"/>
        <v>0</v>
      </c>
      <c r="IGT1342" s="62">
        <f t="shared" si="3123"/>
        <v>0</v>
      </c>
      <c r="IGU1342" s="62">
        <f t="shared" si="3123"/>
        <v>2000000</v>
      </c>
      <c r="IGV1342" s="62">
        <f t="shared" si="3123"/>
        <v>3000000</v>
      </c>
      <c r="IHC1342" s="62" t="s">
        <v>1940</v>
      </c>
      <c r="IHD1342" s="62">
        <f>IHD1336</f>
        <v>1000000</v>
      </c>
      <c r="IHE1342" s="62">
        <f t="shared" si="3123"/>
        <v>0</v>
      </c>
      <c r="IHF1342" s="62">
        <f t="shared" si="3123"/>
        <v>0</v>
      </c>
      <c r="IHG1342" s="62">
        <f t="shared" si="3123"/>
        <v>1000000</v>
      </c>
      <c r="IHH1342" s="62">
        <f t="shared" si="3123"/>
        <v>2000000</v>
      </c>
      <c r="IHI1342" s="62">
        <f t="shared" si="3123"/>
        <v>0</v>
      </c>
      <c r="IHJ1342" s="62">
        <f t="shared" si="3123"/>
        <v>0</v>
      </c>
      <c r="IHK1342" s="62">
        <f t="shared" si="3123"/>
        <v>2000000</v>
      </c>
      <c r="IHL1342" s="62">
        <f t="shared" si="3123"/>
        <v>3000000</v>
      </c>
      <c r="IHS1342" s="62" t="s">
        <v>1940</v>
      </c>
      <c r="IHT1342" s="62">
        <f>IHT1336</f>
        <v>1000000</v>
      </c>
      <c r="IHU1342" s="62">
        <f t="shared" si="3123"/>
        <v>0</v>
      </c>
      <c r="IHV1342" s="62">
        <f t="shared" si="3123"/>
        <v>0</v>
      </c>
      <c r="IHW1342" s="62">
        <f t="shared" si="3123"/>
        <v>1000000</v>
      </c>
      <c r="IHX1342" s="62">
        <f t="shared" si="3123"/>
        <v>2000000</v>
      </c>
      <c r="IHY1342" s="62">
        <f t="shared" si="3123"/>
        <v>0</v>
      </c>
      <c r="IHZ1342" s="62">
        <f t="shared" si="3123"/>
        <v>0</v>
      </c>
      <c r="IIA1342" s="62">
        <f t="shared" si="3123"/>
        <v>2000000</v>
      </c>
      <c r="IIB1342" s="62">
        <f t="shared" si="3123"/>
        <v>3000000</v>
      </c>
      <c r="III1342" s="62" t="s">
        <v>1940</v>
      </c>
      <c r="IIJ1342" s="62">
        <f>IIJ1336</f>
        <v>1000000</v>
      </c>
      <c r="IIK1342" s="62">
        <f t="shared" si="3123"/>
        <v>0</v>
      </c>
      <c r="IIL1342" s="62">
        <f t="shared" si="3123"/>
        <v>0</v>
      </c>
      <c r="IIM1342" s="62">
        <f t="shared" si="3123"/>
        <v>1000000</v>
      </c>
      <c r="IIN1342" s="62">
        <f t="shared" si="3123"/>
        <v>2000000</v>
      </c>
      <c r="IIO1342" s="62">
        <f t="shared" si="3123"/>
        <v>0</v>
      </c>
      <c r="IIP1342" s="62">
        <f t="shared" si="3123"/>
        <v>0</v>
      </c>
      <c r="IIQ1342" s="62">
        <f t="shared" si="3123"/>
        <v>2000000</v>
      </c>
      <c r="IIR1342" s="62">
        <f t="shared" si="3123"/>
        <v>3000000</v>
      </c>
      <c r="IIY1342" s="62" t="s">
        <v>1940</v>
      </c>
      <c r="IIZ1342" s="62">
        <f>IIZ1336</f>
        <v>1000000</v>
      </c>
      <c r="IJA1342" s="62">
        <f t="shared" ref="IJA1342:ILD1342" si="3124">IJA1336</f>
        <v>0</v>
      </c>
      <c r="IJB1342" s="62">
        <f t="shared" si="3124"/>
        <v>0</v>
      </c>
      <c r="IJC1342" s="62">
        <f t="shared" si="3124"/>
        <v>1000000</v>
      </c>
      <c r="IJD1342" s="62">
        <f t="shared" si="3124"/>
        <v>2000000</v>
      </c>
      <c r="IJE1342" s="62">
        <f t="shared" si="3124"/>
        <v>0</v>
      </c>
      <c r="IJF1342" s="62">
        <f t="shared" si="3124"/>
        <v>0</v>
      </c>
      <c r="IJG1342" s="62">
        <f t="shared" si="3124"/>
        <v>2000000</v>
      </c>
      <c r="IJH1342" s="62">
        <f t="shared" si="3124"/>
        <v>3000000</v>
      </c>
      <c r="IJO1342" s="62" t="s">
        <v>1940</v>
      </c>
      <c r="IJP1342" s="62">
        <f>IJP1336</f>
        <v>1000000</v>
      </c>
      <c r="IJQ1342" s="62">
        <f t="shared" si="3124"/>
        <v>0</v>
      </c>
      <c r="IJR1342" s="62">
        <f t="shared" si="3124"/>
        <v>0</v>
      </c>
      <c r="IJS1342" s="62">
        <f t="shared" si="3124"/>
        <v>1000000</v>
      </c>
      <c r="IJT1342" s="62">
        <f t="shared" si="3124"/>
        <v>2000000</v>
      </c>
      <c r="IJU1342" s="62">
        <f t="shared" si="3124"/>
        <v>0</v>
      </c>
      <c r="IJV1342" s="62">
        <f t="shared" si="3124"/>
        <v>0</v>
      </c>
      <c r="IJW1342" s="62">
        <f t="shared" si="3124"/>
        <v>2000000</v>
      </c>
      <c r="IJX1342" s="62">
        <f t="shared" si="3124"/>
        <v>3000000</v>
      </c>
      <c r="IKE1342" s="62" t="s">
        <v>1940</v>
      </c>
      <c r="IKF1342" s="62">
        <f>IKF1336</f>
        <v>1000000</v>
      </c>
      <c r="IKG1342" s="62">
        <f t="shared" si="3124"/>
        <v>0</v>
      </c>
      <c r="IKH1342" s="62">
        <f t="shared" si="3124"/>
        <v>0</v>
      </c>
      <c r="IKI1342" s="62">
        <f t="shared" si="3124"/>
        <v>1000000</v>
      </c>
      <c r="IKJ1342" s="62">
        <f t="shared" si="3124"/>
        <v>2000000</v>
      </c>
      <c r="IKK1342" s="62">
        <f t="shared" si="3124"/>
        <v>0</v>
      </c>
      <c r="IKL1342" s="62">
        <f t="shared" si="3124"/>
        <v>0</v>
      </c>
      <c r="IKM1342" s="62">
        <f t="shared" si="3124"/>
        <v>2000000</v>
      </c>
      <c r="IKN1342" s="62">
        <f t="shared" si="3124"/>
        <v>3000000</v>
      </c>
      <c r="IKU1342" s="62" t="s">
        <v>1940</v>
      </c>
      <c r="IKV1342" s="62">
        <f>IKV1336</f>
        <v>1000000</v>
      </c>
      <c r="IKW1342" s="62">
        <f t="shared" si="3124"/>
        <v>0</v>
      </c>
      <c r="IKX1342" s="62">
        <f t="shared" si="3124"/>
        <v>0</v>
      </c>
      <c r="IKY1342" s="62">
        <f t="shared" si="3124"/>
        <v>1000000</v>
      </c>
      <c r="IKZ1342" s="62">
        <f t="shared" si="3124"/>
        <v>2000000</v>
      </c>
      <c r="ILA1342" s="62">
        <f t="shared" si="3124"/>
        <v>0</v>
      </c>
      <c r="ILB1342" s="62">
        <f t="shared" si="3124"/>
        <v>0</v>
      </c>
      <c r="ILC1342" s="62">
        <f t="shared" si="3124"/>
        <v>2000000</v>
      </c>
      <c r="ILD1342" s="62">
        <f t="shared" si="3124"/>
        <v>3000000</v>
      </c>
      <c r="ILK1342" s="62" t="s">
        <v>1940</v>
      </c>
      <c r="ILL1342" s="62">
        <f>ILL1336</f>
        <v>1000000</v>
      </c>
      <c r="ILM1342" s="62">
        <f t="shared" ref="ILM1342:INP1342" si="3125">ILM1336</f>
        <v>0</v>
      </c>
      <c r="ILN1342" s="62">
        <f t="shared" si="3125"/>
        <v>0</v>
      </c>
      <c r="ILO1342" s="62">
        <f t="shared" si="3125"/>
        <v>1000000</v>
      </c>
      <c r="ILP1342" s="62">
        <f t="shared" si="3125"/>
        <v>2000000</v>
      </c>
      <c r="ILQ1342" s="62">
        <f t="shared" si="3125"/>
        <v>0</v>
      </c>
      <c r="ILR1342" s="62">
        <f t="shared" si="3125"/>
        <v>0</v>
      </c>
      <c r="ILS1342" s="62">
        <f t="shared" si="3125"/>
        <v>2000000</v>
      </c>
      <c r="ILT1342" s="62">
        <f t="shared" si="3125"/>
        <v>3000000</v>
      </c>
      <c r="IMA1342" s="62" t="s">
        <v>1940</v>
      </c>
      <c r="IMB1342" s="62">
        <f>IMB1336</f>
        <v>1000000</v>
      </c>
      <c r="IMC1342" s="62">
        <f t="shared" si="3125"/>
        <v>0</v>
      </c>
      <c r="IMD1342" s="62">
        <f t="shared" si="3125"/>
        <v>0</v>
      </c>
      <c r="IME1342" s="62">
        <f t="shared" si="3125"/>
        <v>1000000</v>
      </c>
      <c r="IMF1342" s="62">
        <f t="shared" si="3125"/>
        <v>2000000</v>
      </c>
      <c r="IMG1342" s="62">
        <f t="shared" si="3125"/>
        <v>0</v>
      </c>
      <c r="IMH1342" s="62">
        <f t="shared" si="3125"/>
        <v>0</v>
      </c>
      <c r="IMI1342" s="62">
        <f t="shared" si="3125"/>
        <v>2000000</v>
      </c>
      <c r="IMJ1342" s="62">
        <f t="shared" si="3125"/>
        <v>3000000</v>
      </c>
      <c r="IMQ1342" s="62" t="s">
        <v>1940</v>
      </c>
      <c r="IMR1342" s="62">
        <f>IMR1336</f>
        <v>1000000</v>
      </c>
      <c r="IMS1342" s="62">
        <f t="shared" si="3125"/>
        <v>0</v>
      </c>
      <c r="IMT1342" s="62">
        <f t="shared" si="3125"/>
        <v>0</v>
      </c>
      <c r="IMU1342" s="62">
        <f t="shared" si="3125"/>
        <v>1000000</v>
      </c>
      <c r="IMV1342" s="62">
        <f t="shared" si="3125"/>
        <v>2000000</v>
      </c>
      <c r="IMW1342" s="62">
        <f t="shared" si="3125"/>
        <v>0</v>
      </c>
      <c r="IMX1342" s="62">
        <f t="shared" si="3125"/>
        <v>0</v>
      </c>
      <c r="IMY1342" s="62">
        <f t="shared" si="3125"/>
        <v>2000000</v>
      </c>
      <c r="IMZ1342" s="62">
        <f t="shared" si="3125"/>
        <v>3000000</v>
      </c>
      <c r="ING1342" s="62" t="s">
        <v>1940</v>
      </c>
      <c r="INH1342" s="62">
        <f>INH1336</f>
        <v>1000000</v>
      </c>
      <c r="INI1342" s="62">
        <f t="shared" si="3125"/>
        <v>0</v>
      </c>
      <c r="INJ1342" s="62">
        <f t="shared" si="3125"/>
        <v>0</v>
      </c>
      <c r="INK1342" s="62">
        <f t="shared" si="3125"/>
        <v>1000000</v>
      </c>
      <c r="INL1342" s="62">
        <f t="shared" si="3125"/>
        <v>2000000</v>
      </c>
      <c r="INM1342" s="62">
        <f t="shared" si="3125"/>
        <v>0</v>
      </c>
      <c r="INN1342" s="62">
        <f t="shared" si="3125"/>
        <v>0</v>
      </c>
      <c r="INO1342" s="62">
        <f t="shared" si="3125"/>
        <v>2000000</v>
      </c>
      <c r="INP1342" s="62">
        <f t="shared" si="3125"/>
        <v>3000000</v>
      </c>
      <c r="INW1342" s="62" t="s">
        <v>1940</v>
      </c>
      <c r="INX1342" s="62">
        <f>INX1336</f>
        <v>1000000</v>
      </c>
      <c r="INY1342" s="62">
        <f t="shared" ref="INY1342:IQB1342" si="3126">INY1336</f>
        <v>0</v>
      </c>
      <c r="INZ1342" s="62">
        <f t="shared" si="3126"/>
        <v>0</v>
      </c>
      <c r="IOA1342" s="62">
        <f t="shared" si="3126"/>
        <v>1000000</v>
      </c>
      <c r="IOB1342" s="62">
        <f t="shared" si="3126"/>
        <v>2000000</v>
      </c>
      <c r="IOC1342" s="62">
        <f t="shared" si="3126"/>
        <v>0</v>
      </c>
      <c r="IOD1342" s="62">
        <f t="shared" si="3126"/>
        <v>0</v>
      </c>
      <c r="IOE1342" s="62">
        <f t="shared" si="3126"/>
        <v>2000000</v>
      </c>
      <c r="IOF1342" s="62">
        <f t="shared" si="3126"/>
        <v>3000000</v>
      </c>
      <c r="IOM1342" s="62" t="s">
        <v>1940</v>
      </c>
      <c r="ION1342" s="62">
        <f>ION1336</f>
        <v>1000000</v>
      </c>
      <c r="IOO1342" s="62">
        <f t="shared" si="3126"/>
        <v>0</v>
      </c>
      <c r="IOP1342" s="62">
        <f t="shared" si="3126"/>
        <v>0</v>
      </c>
      <c r="IOQ1342" s="62">
        <f t="shared" si="3126"/>
        <v>1000000</v>
      </c>
      <c r="IOR1342" s="62">
        <f t="shared" si="3126"/>
        <v>2000000</v>
      </c>
      <c r="IOS1342" s="62">
        <f t="shared" si="3126"/>
        <v>0</v>
      </c>
      <c r="IOT1342" s="62">
        <f t="shared" si="3126"/>
        <v>0</v>
      </c>
      <c r="IOU1342" s="62">
        <f t="shared" si="3126"/>
        <v>2000000</v>
      </c>
      <c r="IOV1342" s="62">
        <f t="shared" si="3126"/>
        <v>3000000</v>
      </c>
      <c r="IPC1342" s="62" t="s">
        <v>1940</v>
      </c>
      <c r="IPD1342" s="62">
        <f>IPD1336</f>
        <v>1000000</v>
      </c>
      <c r="IPE1342" s="62">
        <f t="shared" si="3126"/>
        <v>0</v>
      </c>
      <c r="IPF1342" s="62">
        <f t="shared" si="3126"/>
        <v>0</v>
      </c>
      <c r="IPG1342" s="62">
        <f t="shared" si="3126"/>
        <v>1000000</v>
      </c>
      <c r="IPH1342" s="62">
        <f t="shared" si="3126"/>
        <v>2000000</v>
      </c>
      <c r="IPI1342" s="62">
        <f t="shared" si="3126"/>
        <v>0</v>
      </c>
      <c r="IPJ1342" s="62">
        <f t="shared" si="3126"/>
        <v>0</v>
      </c>
      <c r="IPK1342" s="62">
        <f t="shared" si="3126"/>
        <v>2000000</v>
      </c>
      <c r="IPL1342" s="62">
        <f t="shared" si="3126"/>
        <v>3000000</v>
      </c>
      <c r="IPS1342" s="62" t="s">
        <v>1940</v>
      </c>
      <c r="IPT1342" s="62">
        <f>IPT1336</f>
        <v>1000000</v>
      </c>
      <c r="IPU1342" s="62">
        <f t="shared" si="3126"/>
        <v>0</v>
      </c>
      <c r="IPV1342" s="62">
        <f t="shared" si="3126"/>
        <v>0</v>
      </c>
      <c r="IPW1342" s="62">
        <f t="shared" si="3126"/>
        <v>1000000</v>
      </c>
      <c r="IPX1342" s="62">
        <f t="shared" si="3126"/>
        <v>2000000</v>
      </c>
      <c r="IPY1342" s="62">
        <f t="shared" si="3126"/>
        <v>0</v>
      </c>
      <c r="IPZ1342" s="62">
        <f t="shared" si="3126"/>
        <v>0</v>
      </c>
      <c r="IQA1342" s="62">
        <f t="shared" si="3126"/>
        <v>2000000</v>
      </c>
      <c r="IQB1342" s="62">
        <f t="shared" si="3126"/>
        <v>3000000</v>
      </c>
      <c r="IQI1342" s="62" t="s">
        <v>1940</v>
      </c>
      <c r="IQJ1342" s="62">
        <f>IQJ1336</f>
        <v>1000000</v>
      </c>
      <c r="IQK1342" s="62">
        <f t="shared" ref="IQK1342:ISN1342" si="3127">IQK1336</f>
        <v>0</v>
      </c>
      <c r="IQL1342" s="62">
        <f t="shared" si="3127"/>
        <v>0</v>
      </c>
      <c r="IQM1342" s="62">
        <f t="shared" si="3127"/>
        <v>1000000</v>
      </c>
      <c r="IQN1342" s="62">
        <f t="shared" si="3127"/>
        <v>2000000</v>
      </c>
      <c r="IQO1342" s="62">
        <f t="shared" si="3127"/>
        <v>0</v>
      </c>
      <c r="IQP1342" s="62">
        <f t="shared" si="3127"/>
        <v>0</v>
      </c>
      <c r="IQQ1342" s="62">
        <f t="shared" si="3127"/>
        <v>2000000</v>
      </c>
      <c r="IQR1342" s="62">
        <f t="shared" si="3127"/>
        <v>3000000</v>
      </c>
      <c r="IQY1342" s="62" t="s">
        <v>1940</v>
      </c>
      <c r="IQZ1342" s="62">
        <f>IQZ1336</f>
        <v>1000000</v>
      </c>
      <c r="IRA1342" s="62">
        <f t="shared" si="3127"/>
        <v>0</v>
      </c>
      <c r="IRB1342" s="62">
        <f t="shared" si="3127"/>
        <v>0</v>
      </c>
      <c r="IRC1342" s="62">
        <f t="shared" si="3127"/>
        <v>1000000</v>
      </c>
      <c r="IRD1342" s="62">
        <f t="shared" si="3127"/>
        <v>2000000</v>
      </c>
      <c r="IRE1342" s="62">
        <f t="shared" si="3127"/>
        <v>0</v>
      </c>
      <c r="IRF1342" s="62">
        <f t="shared" si="3127"/>
        <v>0</v>
      </c>
      <c r="IRG1342" s="62">
        <f t="shared" si="3127"/>
        <v>2000000</v>
      </c>
      <c r="IRH1342" s="62">
        <f t="shared" si="3127"/>
        <v>3000000</v>
      </c>
      <c r="IRO1342" s="62" t="s">
        <v>1940</v>
      </c>
      <c r="IRP1342" s="62">
        <f>IRP1336</f>
        <v>1000000</v>
      </c>
      <c r="IRQ1342" s="62">
        <f t="shared" si="3127"/>
        <v>0</v>
      </c>
      <c r="IRR1342" s="62">
        <f t="shared" si="3127"/>
        <v>0</v>
      </c>
      <c r="IRS1342" s="62">
        <f t="shared" si="3127"/>
        <v>1000000</v>
      </c>
      <c r="IRT1342" s="62">
        <f t="shared" si="3127"/>
        <v>2000000</v>
      </c>
      <c r="IRU1342" s="62">
        <f t="shared" si="3127"/>
        <v>0</v>
      </c>
      <c r="IRV1342" s="62">
        <f t="shared" si="3127"/>
        <v>0</v>
      </c>
      <c r="IRW1342" s="62">
        <f t="shared" si="3127"/>
        <v>2000000</v>
      </c>
      <c r="IRX1342" s="62">
        <f t="shared" si="3127"/>
        <v>3000000</v>
      </c>
      <c r="ISE1342" s="62" t="s">
        <v>1940</v>
      </c>
      <c r="ISF1342" s="62">
        <f>ISF1336</f>
        <v>1000000</v>
      </c>
      <c r="ISG1342" s="62">
        <f t="shared" si="3127"/>
        <v>0</v>
      </c>
      <c r="ISH1342" s="62">
        <f t="shared" si="3127"/>
        <v>0</v>
      </c>
      <c r="ISI1342" s="62">
        <f t="shared" si="3127"/>
        <v>1000000</v>
      </c>
      <c r="ISJ1342" s="62">
        <f t="shared" si="3127"/>
        <v>2000000</v>
      </c>
      <c r="ISK1342" s="62">
        <f t="shared" si="3127"/>
        <v>0</v>
      </c>
      <c r="ISL1342" s="62">
        <f t="shared" si="3127"/>
        <v>0</v>
      </c>
      <c r="ISM1342" s="62">
        <f t="shared" si="3127"/>
        <v>2000000</v>
      </c>
      <c r="ISN1342" s="62">
        <f t="shared" si="3127"/>
        <v>3000000</v>
      </c>
      <c r="ISU1342" s="62" t="s">
        <v>1940</v>
      </c>
      <c r="ISV1342" s="62">
        <f>ISV1336</f>
        <v>1000000</v>
      </c>
      <c r="ISW1342" s="62">
        <f t="shared" ref="ISW1342:IUZ1342" si="3128">ISW1336</f>
        <v>0</v>
      </c>
      <c r="ISX1342" s="62">
        <f t="shared" si="3128"/>
        <v>0</v>
      </c>
      <c r="ISY1342" s="62">
        <f t="shared" si="3128"/>
        <v>1000000</v>
      </c>
      <c r="ISZ1342" s="62">
        <f t="shared" si="3128"/>
        <v>2000000</v>
      </c>
      <c r="ITA1342" s="62">
        <f t="shared" si="3128"/>
        <v>0</v>
      </c>
      <c r="ITB1342" s="62">
        <f t="shared" si="3128"/>
        <v>0</v>
      </c>
      <c r="ITC1342" s="62">
        <f t="shared" si="3128"/>
        <v>2000000</v>
      </c>
      <c r="ITD1342" s="62">
        <f t="shared" si="3128"/>
        <v>3000000</v>
      </c>
      <c r="ITK1342" s="62" t="s">
        <v>1940</v>
      </c>
      <c r="ITL1342" s="62">
        <f>ITL1336</f>
        <v>1000000</v>
      </c>
      <c r="ITM1342" s="62">
        <f t="shared" si="3128"/>
        <v>0</v>
      </c>
      <c r="ITN1342" s="62">
        <f t="shared" si="3128"/>
        <v>0</v>
      </c>
      <c r="ITO1342" s="62">
        <f t="shared" si="3128"/>
        <v>1000000</v>
      </c>
      <c r="ITP1342" s="62">
        <f t="shared" si="3128"/>
        <v>2000000</v>
      </c>
      <c r="ITQ1342" s="62">
        <f t="shared" si="3128"/>
        <v>0</v>
      </c>
      <c r="ITR1342" s="62">
        <f t="shared" si="3128"/>
        <v>0</v>
      </c>
      <c r="ITS1342" s="62">
        <f t="shared" si="3128"/>
        <v>2000000</v>
      </c>
      <c r="ITT1342" s="62">
        <f t="shared" si="3128"/>
        <v>3000000</v>
      </c>
      <c r="IUA1342" s="62" t="s">
        <v>1940</v>
      </c>
      <c r="IUB1342" s="62">
        <f>IUB1336</f>
        <v>1000000</v>
      </c>
      <c r="IUC1342" s="62">
        <f t="shared" si="3128"/>
        <v>0</v>
      </c>
      <c r="IUD1342" s="62">
        <f t="shared" si="3128"/>
        <v>0</v>
      </c>
      <c r="IUE1342" s="62">
        <f t="shared" si="3128"/>
        <v>1000000</v>
      </c>
      <c r="IUF1342" s="62">
        <f t="shared" si="3128"/>
        <v>2000000</v>
      </c>
      <c r="IUG1342" s="62">
        <f t="shared" si="3128"/>
        <v>0</v>
      </c>
      <c r="IUH1342" s="62">
        <f t="shared" si="3128"/>
        <v>0</v>
      </c>
      <c r="IUI1342" s="62">
        <f t="shared" si="3128"/>
        <v>2000000</v>
      </c>
      <c r="IUJ1342" s="62">
        <f t="shared" si="3128"/>
        <v>3000000</v>
      </c>
      <c r="IUQ1342" s="62" t="s">
        <v>1940</v>
      </c>
      <c r="IUR1342" s="62">
        <f>IUR1336</f>
        <v>1000000</v>
      </c>
      <c r="IUS1342" s="62">
        <f t="shared" si="3128"/>
        <v>0</v>
      </c>
      <c r="IUT1342" s="62">
        <f t="shared" si="3128"/>
        <v>0</v>
      </c>
      <c r="IUU1342" s="62">
        <f t="shared" si="3128"/>
        <v>1000000</v>
      </c>
      <c r="IUV1342" s="62">
        <f t="shared" si="3128"/>
        <v>2000000</v>
      </c>
      <c r="IUW1342" s="62">
        <f t="shared" si="3128"/>
        <v>0</v>
      </c>
      <c r="IUX1342" s="62">
        <f t="shared" si="3128"/>
        <v>0</v>
      </c>
      <c r="IUY1342" s="62">
        <f t="shared" si="3128"/>
        <v>2000000</v>
      </c>
      <c r="IUZ1342" s="62">
        <f t="shared" si="3128"/>
        <v>3000000</v>
      </c>
      <c r="IVG1342" s="62" t="s">
        <v>1940</v>
      </c>
      <c r="IVH1342" s="62">
        <f>IVH1336</f>
        <v>1000000</v>
      </c>
      <c r="IVI1342" s="62">
        <f t="shared" ref="IVI1342:IXL1342" si="3129">IVI1336</f>
        <v>0</v>
      </c>
      <c r="IVJ1342" s="62">
        <f t="shared" si="3129"/>
        <v>0</v>
      </c>
      <c r="IVK1342" s="62">
        <f t="shared" si="3129"/>
        <v>1000000</v>
      </c>
      <c r="IVL1342" s="62">
        <f t="shared" si="3129"/>
        <v>2000000</v>
      </c>
      <c r="IVM1342" s="62">
        <f t="shared" si="3129"/>
        <v>0</v>
      </c>
      <c r="IVN1342" s="62">
        <f t="shared" si="3129"/>
        <v>0</v>
      </c>
      <c r="IVO1342" s="62">
        <f t="shared" si="3129"/>
        <v>2000000</v>
      </c>
      <c r="IVP1342" s="62">
        <f t="shared" si="3129"/>
        <v>3000000</v>
      </c>
      <c r="IVW1342" s="62" t="s">
        <v>1940</v>
      </c>
      <c r="IVX1342" s="62">
        <f>IVX1336</f>
        <v>1000000</v>
      </c>
      <c r="IVY1342" s="62">
        <f t="shared" si="3129"/>
        <v>0</v>
      </c>
      <c r="IVZ1342" s="62">
        <f t="shared" si="3129"/>
        <v>0</v>
      </c>
      <c r="IWA1342" s="62">
        <f t="shared" si="3129"/>
        <v>1000000</v>
      </c>
      <c r="IWB1342" s="62">
        <f t="shared" si="3129"/>
        <v>2000000</v>
      </c>
      <c r="IWC1342" s="62">
        <f t="shared" si="3129"/>
        <v>0</v>
      </c>
      <c r="IWD1342" s="62">
        <f t="shared" si="3129"/>
        <v>0</v>
      </c>
      <c r="IWE1342" s="62">
        <f t="shared" si="3129"/>
        <v>2000000</v>
      </c>
      <c r="IWF1342" s="62">
        <f t="shared" si="3129"/>
        <v>3000000</v>
      </c>
      <c r="IWM1342" s="62" t="s">
        <v>1940</v>
      </c>
      <c r="IWN1342" s="62">
        <f>IWN1336</f>
        <v>1000000</v>
      </c>
      <c r="IWO1342" s="62">
        <f t="shared" si="3129"/>
        <v>0</v>
      </c>
      <c r="IWP1342" s="62">
        <f t="shared" si="3129"/>
        <v>0</v>
      </c>
      <c r="IWQ1342" s="62">
        <f t="shared" si="3129"/>
        <v>1000000</v>
      </c>
      <c r="IWR1342" s="62">
        <f t="shared" si="3129"/>
        <v>2000000</v>
      </c>
      <c r="IWS1342" s="62">
        <f t="shared" si="3129"/>
        <v>0</v>
      </c>
      <c r="IWT1342" s="62">
        <f t="shared" si="3129"/>
        <v>0</v>
      </c>
      <c r="IWU1342" s="62">
        <f t="shared" si="3129"/>
        <v>2000000</v>
      </c>
      <c r="IWV1342" s="62">
        <f t="shared" si="3129"/>
        <v>3000000</v>
      </c>
      <c r="IXC1342" s="62" t="s">
        <v>1940</v>
      </c>
      <c r="IXD1342" s="62">
        <f>IXD1336</f>
        <v>1000000</v>
      </c>
      <c r="IXE1342" s="62">
        <f t="shared" si="3129"/>
        <v>0</v>
      </c>
      <c r="IXF1342" s="62">
        <f t="shared" si="3129"/>
        <v>0</v>
      </c>
      <c r="IXG1342" s="62">
        <f t="shared" si="3129"/>
        <v>1000000</v>
      </c>
      <c r="IXH1342" s="62">
        <f t="shared" si="3129"/>
        <v>2000000</v>
      </c>
      <c r="IXI1342" s="62">
        <f t="shared" si="3129"/>
        <v>0</v>
      </c>
      <c r="IXJ1342" s="62">
        <f t="shared" si="3129"/>
        <v>0</v>
      </c>
      <c r="IXK1342" s="62">
        <f t="shared" si="3129"/>
        <v>2000000</v>
      </c>
      <c r="IXL1342" s="62">
        <f t="shared" si="3129"/>
        <v>3000000</v>
      </c>
      <c r="IXS1342" s="62" t="s">
        <v>1940</v>
      </c>
      <c r="IXT1342" s="62">
        <f>IXT1336</f>
        <v>1000000</v>
      </c>
      <c r="IXU1342" s="62">
        <f t="shared" ref="IXU1342:IZX1342" si="3130">IXU1336</f>
        <v>0</v>
      </c>
      <c r="IXV1342" s="62">
        <f t="shared" si="3130"/>
        <v>0</v>
      </c>
      <c r="IXW1342" s="62">
        <f t="shared" si="3130"/>
        <v>1000000</v>
      </c>
      <c r="IXX1342" s="62">
        <f t="shared" si="3130"/>
        <v>2000000</v>
      </c>
      <c r="IXY1342" s="62">
        <f t="shared" si="3130"/>
        <v>0</v>
      </c>
      <c r="IXZ1342" s="62">
        <f t="shared" si="3130"/>
        <v>0</v>
      </c>
      <c r="IYA1342" s="62">
        <f t="shared" si="3130"/>
        <v>2000000</v>
      </c>
      <c r="IYB1342" s="62">
        <f t="shared" si="3130"/>
        <v>3000000</v>
      </c>
      <c r="IYI1342" s="62" t="s">
        <v>1940</v>
      </c>
      <c r="IYJ1342" s="62">
        <f>IYJ1336</f>
        <v>1000000</v>
      </c>
      <c r="IYK1342" s="62">
        <f t="shared" si="3130"/>
        <v>0</v>
      </c>
      <c r="IYL1342" s="62">
        <f t="shared" si="3130"/>
        <v>0</v>
      </c>
      <c r="IYM1342" s="62">
        <f t="shared" si="3130"/>
        <v>1000000</v>
      </c>
      <c r="IYN1342" s="62">
        <f t="shared" si="3130"/>
        <v>2000000</v>
      </c>
      <c r="IYO1342" s="62">
        <f t="shared" si="3130"/>
        <v>0</v>
      </c>
      <c r="IYP1342" s="62">
        <f t="shared" si="3130"/>
        <v>0</v>
      </c>
      <c r="IYQ1342" s="62">
        <f t="shared" si="3130"/>
        <v>2000000</v>
      </c>
      <c r="IYR1342" s="62">
        <f t="shared" si="3130"/>
        <v>3000000</v>
      </c>
      <c r="IYY1342" s="62" t="s">
        <v>1940</v>
      </c>
      <c r="IYZ1342" s="62">
        <f>IYZ1336</f>
        <v>1000000</v>
      </c>
      <c r="IZA1342" s="62">
        <f t="shared" si="3130"/>
        <v>0</v>
      </c>
      <c r="IZB1342" s="62">
        <f t="shared" si="3130"/>
        <v>0</v>
      </c>
      <c r="IZC1342" s="62">
        <f t="shared" si="3130"/>
        <v>1000000</v>
      </c>
      <c r="IZD1342" s="62">
        <f t="shared" si="3130"/>
        <v>2000000</v>
      </c>
      <c r="IZE1342" s="62">
        <f t="shared" si="3130"/>
        <v>0</v>
      </c>
      <c r="IZF1342" s="62">
        <f t="shared" si="3130"/>
        <v>0</v>
      </c>
      <c r="IZG1342" s="62">
        <f t="shared" si="3130"/>
        <v>2000000</v>
      </c>
      <c r="IZH1342" s="62">
        <f t="shared" si="3130"/>
        <v>3000000</v>
      </c>
      <c r="IZO1342" s="62" t="s">
        <v>1940</v>
      </c>
      <c r="IZP1342" s="62">
        <f>IZP1336</f>
        <v>1000000</v>
      </c>
      <c r="IZQ1342" s="62">
        <f t="shared" si="3130"/>
        <v>0</v>
      </c>
      <c r="IZR1342" s="62">
        <f t="shared" si="3130"/>
        <v>0</v>
      </c>
      <c r="IZS1342" s="62">
        <f t="shared" si="3130"/>
        <v>1000000</v>
      </c>
      <c r="IZT1342" s="62">
        <f t="shared" si="3130"/>
        <v>2000000</v>
      </c>
      <c r="IZU1342" s="62">
        <f t="shared" si="3130"/>
        <v>0</v>
      </c>
      <c r="IZV1342" s="62">
        <f t="shared" si="3130"/>
        <v>0</v>
      </c>
      <c r="IZW1342" s="62">
        <f t="shared" si="3130"/>
        <v>2000000</v>
      </c>
      <c r="IZX1342" s="62">
        <f t="shared" si="3130"/>
        <v>3000000</v>
      </c>
      <c r="JAE1342" s="62" t="s">
        <v>1940</v>
      </c>
      <c r="JAF1342" s="62">
        <f>JAF1336</f>
        <v>1000000</v>
      </c>
      <c r="JAG1342" s="62">
        <f t="shared" ref="JAG1342:JCJ1342" si="3131">JAG1336</f>
        <v>0</v>
      </c>
      <c r="JAH1342" s="62">
        <f t="shared" si="3131"/>
        <v>0</v>
      </c>
      <c r="JAI1342" s="62">
        <f t="shared" si="3131"/>
        <v>1000000</v>
      </c>
      <c r="JAJ1342" s="62">
        <f t="shared" si="3131"/>
        <v>2000000</v>
      </c>
      <c r="JAK1342" s="62">
        <f t="shared" si="3131"/>
        <v>0</v>
      </c>
      <c r="JAL1342" s="62">
        <f t="shared" si="3131"/>
        <v>0</v>
      </c>
      <c r="JAM1342" s="62">
        <f t="shared" si="3131"/>
        <v>2000000</v>
      </c>
      <c r="JAN1342" s="62">
        <f t="shared" si="3131"/>
        <v>3000000</v>
      </c>
      <c r="JAU1342" s="62" t="s">
        <v>1940</v>
      </c>
      <c r="JAV1342" s="62">
        <f>JAV1336</f>
        <v>1000000</v>
      </c>
      <c r="JAW1342" s="62">
        <f t="shared" si="3131"/>
        <v>0</v>
      </c>
      <c r="JAX1342" s="62">
        <f t="shared" si="3131"/>
        <v>0</v>
      </c>
      <c r="JAY1342" s="62">
        <f t="shared" si="3131"/>
        <v>1000000</v>
      </c>
      <c r="JAZ1342" s="62">
        <f t="shared" si="3131"/>
        <v>2000000</v>
      </c>
      <c r="JBA1342" s="62">
        <f t="shared" si="3131"/>
        <v>0</v>
      </c>
      <c r="JBB1342" s="62">
        <f t="shared" si="3131"/>
        <v>0</v>
      </c>
      <c r="JBC1342" s="62">
        <f t="shared" si="3131"/>
        <v>2000000</v>
      </c>
      <c r="JBD1342" s="62">
        <f t="shared" si="3131"/>
        <v>3000000</v>
      </c>
      <c r="JBK1342" s="62" t="s">
        <v>1940</v>
      </c>
      <c r="JBL1342" s="62">
        <f>JBL1336</f>
        <v>1000000</v>
      </c>
      <c r="JBM1342" s="62">
        <f t="shared" si="3131"/>
        <v>0</v>
      </c>
      <c r="JBN1342" s="62">
        <f t="shared" si="3131"/>
        <v>0</v>
      </c>
      <c r="JBO1342" s="62">
        <f t="shared" si="3131"/>
        <v>1000000</v>
      </c>
      <c r="JBP1342" s="62">
        <f t="shared" si="3131"/>
        <v>2000000</v>
      </c>
      <c r="JBQ1342" s="62">
        <f t="shared" si="3131"/>
        <v>0</v>
      </c>
      <c r="JBR1342" s="62">
        <f t="shared" si="3131"/>
        <v>0</v>
      </c>
      <c r="JBS1342" s="62">
        <f t="shared" si="3131"/>
        <v>2000000</v>
      </c>
      <c r="JBT1342" s="62">
        <f t="shared" si="3131"/>
        <v>3000000</v>
      </c>
      <c r="JCA1342" s="62" t="s">
        <v>1940</v>
      </c>
      <c r="JCB1342" s="62">
        <f>JCB1336</f>
        <v>1000000</v>
      </c>
      <c r="JCC1342" s="62">
        <f t="shared" si="3131"/>
        <v>0</v>
      </c>
      <c r="JCD1342" s="62">
        <f t="shared" si="3131"/>
        <v>0</v>
      </c>
      <c r="JCE1342" s="62">
        <f t="shared" si="3131"/>
        <v>1000000</v>
      </c>
      <c r="JCF1342" s="62">
        <f t="shared" si="3131"/>
        <v>2000000</v>
      </c>
      <c r="JCG1342" s="62">
        <f t="shared" si="3131"/>
        <v>0</v>
      </c>
      <c r="JCH1342" s="62">
        <f t="shared" si="3131"/>
        <v>0</v>
      </c>
      <c r="JCI1342" s="62">
        <f t="shared" si="3131"/>
        <v>2000000</v>
      </c>
      <c r="JCJ1342" s="62">
        <f t="shared" si="3131"/>
        <v>3000000</v>
      </c>
      <c r="JCQ1342" s="62" t="s">
        <v>1940</v>
      </c>
      <c r="JCR1342" s="62">
        <f>JCR1336</f>
        <v>1000000</v>
      </c>
      <c r="JCS1342" s="62">
        <f t="shared" ref="JCS1342:JEV1342" si="3132">JCS1336</f>
        <v>0</v>
      </c>
      <c r="JCT1342" s="62">
        <f t="shared" si="3132"/>
        <v>0</v>
      </c>
      <c r="JCU1342" s="62">
        <f t="shared" si="3132"/>
        <v>1000000</v>
      </c>
      <c r="JCV1342" s="62">
        <f t="shared" si="3132"/>
        <v>2000000</v>
      </c>
      <c r="JCW1342" s="62">
        <f t="shared" si="3132"/>
        <v>0</v>
      </c>
      <c r="JCX1342" s="62">
        <f t="shared" si="3132"/>
        <v>0</v>
      </c>
      <c r="JCY1342" s="62">
        <f t="shared" si="3132"/>
        <v>2000000</v>
      </c>
      <c r="JCZ1342" s="62">
        <f t="shared" si="3132"/>
        <v>3000000</v>
      </c>
      <c r="JDG1342" s="62" t="s">
        <v>1940</v>
      </c>
      <c r="JDH1342" s="62">
        <f>JDH1336</f>
        <v>1000000</v>
      </c>
      <c r="JDI1342" s="62">
        <f t="shared" si="3132"/>
        <v>0</v>
      </c>
      <c r="JDJ1342" s="62">
        <f t="shared" si="3132"/>
        <v>0</v>
      </c>
      <c r="JDK1342" s="62">
        <f t="shared" si="3132"/>
        <v>1000000</v>
      </c>
      <c r="JDL1342" s="62">
        <f t="shared" si="3132"/>
        <v>2000000</v>
      </c>
      <c r="JDM1342" s="62">
        <f t="shared" si="3132"/>
        <v>0</v>
      </c>
      <c r="JDN1342" s="62">
        <f t="shared" si="3132"/>
        <v>0</v>
      </c>
      <c r="JDO1342" s="62">
        <f t="shared" si="3132"/>
        <v>2000000</v>
      </c>
      <c r="JDP1342" s="62">
        <f t="shared" si="3132"/>
        <v>3000000</v>
      </c>
      <c r="JDW1342" s="62" t="s">
        <v>1940</v>
      </c>
      <c r="JDX1342" s="62">
        <f>JDX1336</f>
        <v>1000000</v>
      </c>
      <c r="JDY1342" s="62">
        <f t="shared" si="3132"/>
        <v>0</v>
      </c>
      <c r="JDZ1342" s="62">
        <f t="shared" si="3132"/>
        <v>0</v>
      </c>
      <c r="JEA1342" s="62">
        <f t="shared" si="3132"/>
        <v>1000000</v>
      </c>
      <c r="JEB1342" s="62">
        <f t="shared" si="3132"/>
        <v>2000000</v>
      </c>
      <c r="JEC1342" s="62">
        <f t="shared" si="3132"/>
        <v>0</v>
      </c>
      <c r="JED1342" s="62">
        <f t="shared" si="3132"/>
        <v>0</v>
      </c>
      <c r="JEE1342" s="62">
        <f t="shared" si="3132"/>
        <v>2000000</v>
      </c>
      <c r="JEF1342" s="62">
        <f t="shared" si="3132"/>
        <v>3000000</v>
      </c>
      <c r="JEM1342" s="62" t="s">
        <v>1940</v>
      </c>
      <c r="JEN1342" s="62">
        <f>JEN1336</f>
        <v>1000000</v>
      </c>
      <c r="JEO1342" s="62">
        <f t="shared" si="3132"/>
        <v>0</v>
      </c>
      <c r="JEP1342" s="62">
        <f t="shared" si="3132"/>
        <v>0</v>
      </c>
      <c r="JEQ1342" s="62">
        <f t="shared" si="3132"/>
        <v>1000000</v>
      </c>
      <c r="JER1342" s="62">
        <f t="shared" si="3132"/>
        <v>2000000</v>
      </c>
      <c r="JES1342" s="62">
        <f t="shared" si="3132"/>
        <v>0</v>
      </c>
      <c r="JET1342" s="62">
        <f t="shared" si="3132"/>
        <v>0</v>
      </c>
      <c r="JEU1342" s="62">
        <f t="shared" si="3132"/>
        <v>2000000</v>
      </c>
      <c r="JEV1342" s="62">
        <f t="shared" si="3132"/>
        <v>3000000</v>
      </c>
      <c r="JFC1342" s="62" t="s">
        <v>1940</v>
      </c>
      <c r="JFD1342" s="62">
        <f>JFD1336</f>
        <v>1000000</v>
      </c>
      <c r="JFE1342" s="62">
        <f t="shared" ref="JFE1342:JHH1342" si="3133">JFE1336</f>
        <v>0</v>
      </c>
      <c r="JFF1342" s="62">
        <f t="shared" si="3133"/>
        <v>0</v>
      </c>
      <c r="JFG1342" s="62">
        <f t="shared" si="3133"/>
        <v>1000000</v>
      </c>
      <c r="JFH1342" s="62">
        <f t="shared" si="3133"/>
        <v>2000000</v>
      </c>
      <c r="JFI1342" s="62">
        <f t="shared" si="3133"/>
        <v>0</v>
      </c>
      <c r="JFJ1342" s="62">
        <f t="shared" si="3133"/>
        <v>0</v>
      </c>
      <c r="JFK1342" s="62">
        <f t="shared" si="3133"/>
        <v>2000000</v>
      </c>
      <c r="JFL1342" s="62">
        <f t="shared" si="3133"/>
        <v>3000000</v>
      </c>
      <c r="JFS1342" s="62" t="s">
        <v>1940</v>
      </c>
      <c r="JFT1342" s="62">
        <f>JFT1336</f>
        <v>1000000</v>
      </c>
      <c r="JFU1342" s="62">
        <f t="shared" si="3133"/>
        <v>0</v>
      </c>
      <c r="JFV1342" s="62">
        <f t="shared" si="3133"/>
        <v>0</v>
      </c>
      <c r="JFW1342" s="62">
        <f t="shared" si="3133"/>
        <v>1000000</v>
      </c>
      <c r="JFX1342" s="62">
        <f t="shared" si="3133"/>
        <v>2000000</v>
      </c>
      <c r="JFY1342" s="62">
        <f t="shared" si="3133"/>
        <v>0</v>
      </c>
      <c r="JFZ1342" s="62">
        <f t="shared" si="3133"/>
        <v>0</v>
      </c>
      <c r="JGA1342" s="62">
        <f t="shared" si="3133"/>
        <v>2000000</v>
      </c>
      <c r="JGB1342" s="62">
        <f t="shared" si="3133"/>
        <v>3000000</v>
      </c>
      <c r="JGI1342" s="62" t="s">
        <v>1940</v>
      </c>
      <c r="JGJ1342" s="62">
        <f>JGJ1336</f>
        <v>1000000</v>
      </c>
      <c r="JGK1342" s="62">
        <f t="shared" si="3133"/>
        <v>0</v>
      </c>
      <c r="JGL1342" s="62">
        <f t="shared" si="3133"/>
        <v>0</v>
      </c>
      <c r="JGM1342" s="62">
        <f t="shared" si="3133"/>
        <v>1000000</v>
      </c>
      <c r="JGN1342" s="62">
        <f t="shared" si="3133"/>
        <v>2000000</v>
      </c>
      <c r="JGO1342" s="62">
        <f t="shared" si="3133"/>
        <v>0</v>
      </c>
      <c r="JGP1342" s="62">
        <f t="shared" si="3133"/>
        <v>0</v>
      </c>
      <c r="JGQ1342" s="62">
        <f t="shared" si="3133"/>
        <v>2000000</v>
      </c>
      <c r="JGR1342" s="62">
        <f t="shared" si="3133"/>
        <v>3000000</v>
      </c>
      <c r="JGY1342" s="62" t="s">
        <v>1940</v>
      </c>
      <c r="JGZ1342" s="62">
        <f>JGZ1336</f>
        <v>1000000</v>
      </c>
      <c r="JHA1342" s="62">
        <f t="shared" si="3133"/>
        <v>0</v>
      </c>
      <c r="JHB1342" s="62">
        <f t="shared" si="3133"/>
        <v>0</v>
      </c>
      <c r="JHC1342" s="62">
        <f t="shared" si="3133"/>
        <v>1000000</v>
      </c>
      <c r="JHD1342" s="62">
        <f t="shared" si="3133"/>
        <v>2000000</v>
      </c>
      <c r="JHE1342" s="62">
        <f t="shared" si="3133"/>
        <v>0</v>
      </c>
      <c r="JHF1342" s="62">
        <f t="shared" si="3133"/>
        <v>0</v>
      </c>
      <c r="JHG1342" s="62">
        <f t="shared" si="3133"/>
        <v>2000000</v>
      </c>
      <c r="JHH1342" s="62">
        <f t="shared" si="3133"/>
        <v>3000000</v>
      </c>
      <c r="JHO1342" s="62" t="s">
        <v>1940</v>
      </c>
      <c r="JHP1342" s="62">
        <f>JHP1336</f>
        <v>1000000</v>
      </c>
      <c r="JHQ1342" s="62">
        <f t="shared" ref="JHQ1342:JJT1342" si="3134">JHQ1336</f>
        <v>0</v>
      </c>
      <c r="JHR1342" s="62">
        <f t="shared" si="3134"/>
        <v>0</v>
      </c>
      <c r="JHS1342" s="62">
        <f t="shared" si="3134"/>
        <v>1000000</v>
      </c>
      <c r="JHT1342" s="62">
        <f t="shared" si="3134"/>
        <v>2000000</v>
      </c>
      <c r="JHU1342" s="62">
        <f t="shared" si="3134"/>
        <v>0</v>
      </c>
      <c r="JHV1342" s="62">
        <f t="shared" si="3134"/>
        <v>0</v>
      </c>
      <c r="JHW1342" s="62">
        <f t="shared" si="3134"/>
        <v>2000000</v>
      </c>
      <c r="JHX1342" s="62">
        <f t="shared" si="3134"/>
        <v>3000000</v>
      </c>
      <c r="JIE1342" s="62" t="s">
        <v>1940</v>
      </c>
      <c r="JIF1342" s="62">
        <f>JIF1336</f>
        <v>1000000</v>
      </c>
      <c r="JIG1342" s="62">
        <f t="shared" si="3134"/>
        <v>0</v>
      </c>
      <c r="JIH1342" s="62">
        <f t="shared" si="3134"/>
        <v>0</v>
      </c>
      <c r="JII1342" s="62">
        <f t="shared" si="3134"/>
        <v>1000000</v>
      </c>
      <c r="JIJ1342" s="62">
        <f t="shared" si="3134"/>
        <v>2000000</v>
      </c>
      <c r="JIK1342" s="62">
        <f t="shared" si="3134"/>
        <v>0</v>
      </c>
      <c r="JIL1342" s="62">
        <f t="shared" si="3134"/>
        <v>0</v>
      </c>
      <c r="JIM1342" s="62">
        <f t="shared" si="3134"/>
        <v>2000000</v>
      </c>
      <c r="JIN1342" s="62">
        <f t="shared" si="3134"/>
        <v>3000000</v>
      </c>
      <c r="JIU1342" s="62" t="s">
        <v>1940</v>
      </c>
      <c r="JIV1342" s="62">
        <f>JIV1336</f>
        <v>1000000</v>
      </c>
      <c r="JIW1342" s="62">
        <f t="shared" si="3134"/>
        <v>0</v>
      </c>
      <c r="JIX1342" s="62">
        <f t="shared" si="3134"/>
        <v>0</v>
      </c>
      <c r="JIY1342" s="62">
        <f t="shared" si="3134"/>
        <v>1000000</v>
      </c>
      <c r="JIZ1342" s="62">
        <f t="shared" si="3134"/>
        <v>2000000</v>
      </c>
      <c r="JJA1342" s="62">
        <f t="shared" si="3134"/>
        <v>0</v>
      </c>
      <c r="JJB1342" s="62">
        <f t="shared" si="3134"/>
        <v>0</v>
      </c>
      <c r="JJC1342" s="62">
        <f t="shared" si="3134"/>
        <v>2000000</v>
      </c>
      <c r="JJD1342" s="62">
        <f t="shared" si="3134"/>
        <v>3000000</v>
      </c>
      <c r="JJK1342" s="62" t="s">
        <v>1940</v>
      </c>
      <c r="JJL1342" s="62">
        <f>JJL1336</f>
        <v>1000000</v>
      </c>
      <c r="JJM1342" s="62">
        <f t="shared" si="3134"/>
        <v>0</v>
      </c>
      <c r="JJN1342" s="62">
        <f t="shared" si="3134"/>
        <v>0</v>
      </c>
      <c r="JJO1342" s="62">
        <f t="shared" si="3134"/>
        <v>1000000</v>
      </c>
      <c r="JJP1342" s="62">
        <f t="shared" si="3134"/>
        <v>2000000</v>
      </c>
      <c r="JJQ1342" s="62">
        <f t="shared" si="3134"/>
        <v>0</v>
      </c>
      <c r="JJR1342" s="62">
        <f t="shared" si="3134"/>
        <v>0</v>
      </c>
      <c r="JJS1342" s="62">
        <f t="shared" si="3134"/>
        <v>2000000</v>
      </c>
      <c r="JJT1342" s="62">
        <f t="shared" si="3134"/>
        <v>3000000</v>
      </c>
      <c r="JKA1342" s="62" t="s">
        <v>1940</v>
      </c>
      <c r="JKB1342" s="62">
        <f>JKB1336</f>
        <v>1000000</v>
      </c>
      <c r="JKC1342" s="62">
        <f t="shared" ref="JKC1342:JMF1342" si="3135">JKC1336</f>
        <v>0</v>
      </c>
      <c r="JKD1342" s="62">
        <f t="shared" si="3135"/>
        <v>0</v>
      </c>
      <c r="JKE1342" s="62">
        <f t="shared" si="3135"/>
        <v>1000000</v>
      </c>
      <c r="JKF1342" s="62">
        <f t="shared" si="3135"/>
        <v>2000000</v>
      </c>
      <c r="JKG1342" s="62">
        <f t="shared" si="3135"/>
        <v>0</v>
      </c>
      <c r="JKH1342" s="62">
        <f t="shared" si="3135"/>
        <v>0</v>
      </c>
      <c r="JKI1342" s="62">
        <f t="shared" si="3135"/>
        <v>2000000</v>
      </c>
      <c r="JKJ1342" s="62">
        <f t="shared" si="3135"/>
        <v>3000000</v>
      </c>
      <c r="JKQ1342" s="62" t="s">
        <v>1940</v>
      </c>
      <c r="JKR1342" s="62">
        <f>JKR1336</f>
        <v>1000000</v>
      </c>
      <c r="JKS1342" s="62">
        <f t="shared" si="3135"/>
        <v>0</v>
      </c>
      <c r="JKT1342" s="62">
        <f t="shared" si="3135"/>
        <v>0</v>
      </c>
      <c r="JKU1342" s="62">
        <f t="shared" si="3135"/>
        <v>1000000</v>
      </c>
      <c r="JKV1342" s="62">
        <f t="shared" si="3135"/>
        <v>2000000</v>
      </c>
      <c r="JKW1342" s="62">
        <f t="shared" si="3135"/>
        <v>0</v>
      </c>
      <c r="JKX1342" s="62">
        <f t="shared" si="3135"/>
        <v>0</v>
      </c>
      <c r="JKY1342" s="62">
        <f t="shared" si="3135"/>
        <v>2000000</v>
      </c>
      <c r="JKZ1342" s="62">
        <f t="shared" si="3135"/>
        <v>3000000</v>
      </c>
      <c r="JLG1342" s="62" t="s">
        <v>1940</v>
      </c>
      <c r="JLH1342" s="62">
        <f>JLH1336</f>
        <v>1000000</v>
      </c>
      <c r="JLI1342" s="62">
        <f t="shared" si="3135"/>
        <v>0</v>
      </c>
      <c r="JLJ1342" s="62">
        <f t="shared" si="3135"/>
        <v>0</v>
      </c>
      <c r="JLK1342" s="62">
        <f t="shared" si="3135"/>
        <v>1000000</v>
      </c>
      <c r="JLL1342" s="62">
        <f t="shared" si="3135"/>
        <v>2000000</v>
      </c>
      <c r="JLM1342" s="62">
        <f t="shared" si="3135"/>
        <v>0</v>
      </c>
      <c r="JLN1342" s="62">
        <f t="shared" si="3135"/>
        <v>0</v>
      </c>
      <c r="JLO1342" s="62">
        <f t="shared" si="3135"/>
        <v>2000000</v>
      </c>
      <c r="JLP1342" s="62">
        <f t="shared" si="3135"/>
        <v>3000000</v>
      </c>
      <c r="JLW1342" s="62" t="s">
        <v>1940</v>
      </c>
      <c r="JLX1342" s="62">
        <f>JLX1336</f>
        <v>1000000</v>
      </c>
      <c r="JLY1342" s="62">
        <f t="shared" si="3135"/>
        <v>0</v>
      </c>
      <c r="JLZ1342" s="62">
        <f t="shared" si="3135"/>
        <v>0</v>
      </c>
      <c r="JMA1342" s="62">
        <f t="shared" si="3135"/>
        <v>1000000</v>
      </c>
      <c r="JMB1342" s="62">
        <f t="shared" si="3135"/>
        <v>2000000</v>
      </c>
      <c r="JMC1342" s="62">
        <f t="shared" si="3135"/>
        <v>0</v>
      </c>
      <c r="JMD1342" s="62">
        <f t="shared" si="3135"/>
        <v>0</v>
      </c>
      <c r="JME1342" s="62">
        <f t="shared" si="3135"/>
        <v>2000000</v>
      </c>
      <c r="JMF1342" s="62">
        <f t="shared" si="3135"/>
        <v>3000000</v>
      </c>
      <c r="JMM1342" s="62" t="s">
        <v>1940</v>
      </c>
      <c r="JMN1342" s="62">
        <f>JMN1336</f>
        <v>1000000</v>
      </c>
      <c r="JMO1342" s="62">
        <f t="shared" ref="JMO1342:JOR1342" si="3136">JMO1336</f>
        <v>0</v>
      </c>
      <c r="JMP1342" s="62">
        <f t="shared" si="3136"/>
        <v>0</v>
      </c>
      <c r="JMQ1342" s="62">
        <f t="shared" si="3136"/>
        <v>1000000</v>
      </c>
      <c r="JMR1342" s="62">
        <f t="shared" si="3136"/>
        <v>2000000</v>
      </c>
      <c r="JMS1342" s="62">
        <f t="shared" si="3136"/>
        <v>0</v>
      </c>
      <c r="JMT1342" s="62">
        <f t="shared" si="3136"/>
        <v>0</v>
      </c>
      <c r="JMU1342" s="62">
        <f t="shared" si="3136"/>
        <v>2000000</v>
      </c>
      <c r="JMV1342" s="62">
        <f t="shared" si="3136"/>
        <v>3000000</v>
      </c>
      <c r="JNC1342" s="62" t="s">
        <v>1940</v>
      </c>
      <c r="JND1342" s="62">
        <f>JND1336</f>
        <v>1000000</v>
      </c>
      <c r="JNE1342" s="62">
        <f t="shared" si="3136"/>
        <v>0</v>
      </c>
      <c r="JNF1342" s="62">
        <f t="shared" si="3136"/>
        <v>0</v>
      </c>
      <c r="JNG1342" s="62">
        <f t="shared" si="3136"/>
        <v>1000000</v>
      </c>
      <c r="JNH1342" s="62">
        <f t="shared" si="3136"/>
        <v>2000000</v>
      </c>
      <c r="JNI1342" s="62">
        <f t="shared" si="3136"/>
        <v>0</v>
      </c>
      <c r="JNJ1342" s="62">
        <f t="shared" si="3136"/>
        <v>0</v>
      </c>
      <c r="JNK1342" s="62">
        <f t="shared" si="3136"/>
        <v>2000000</v>
      </c>
      <c r="JNL1342" s="62">
        <f t="shared" si="3136"/>
        <v>3000000</v>
      </c>
      <c r="JNS1342" s="62" t="s">
        <v>1940</v>
      </c>
      <c r="JNT1342" s="62">
        <f>JNT1336</f>
        <v>1000000</v>
      </c>
      <c r="JNU1342" s="62">
        <f t="shared" si="3136"/>
        <v>0</v>
      </c>
      <c r="JNV1342" s="62">
        <f t="shared" si="3136"/>
        <v>0</v>
      </c>
      <c r="JNW1342" s="62">
        <f t="shared" si="3136"/>
        <v>1000000</v>
      </c>
      <c r="JNX1342" s="62">
        <f t="shared" si="3136"/>
        <v>2000000</v>
      </c>
      <c r="JNY1342" s="62">
        <f t="shared" si="3136"/>
        <v>0</v>
      </c>
      <c r="JNZ1342" s="62">
        <f t="shared" si="3136"/>
        <v>0</v>
      </c>
      <c r="JOA1342" s="62">
        <f t="shared" si="3136"/>
        <v>2000000</v>
      </c>
      <c r="JOB1342" s="62">
        <f t="shared" si="3136"/>
        <v>3000000</v>
      </c>
      <c r="JOI1342" s="62" t="s">
        <v>1940</v>
      </c>
      <c r="JOJ1342" s="62">
        <f>JOJ1336</f>
        <v>1000000</v>
      </c>
      <c r="JOK1342" s="62">
        <f t="shared" si="3136"/>
        <v>0</v>
      </c>
      <c r="JOL1342" s="62">
        <f t="shared" si="3136"/>
        <v>0</v>
      </c>
      <c r="JOM1342" s="62">
        <f t="shared" si="3136"/>
        <v>1000000</v>
      </c>
      <c r="JON1342" s="62">
        <f t="shared" si="3136"/>
        <v>2000000</v>
      </c>
      <c r="JOO1342" s="62">
        <f t="shared" si="3136"/>
        <v>0</v>
      </c>
      <c r="JOP1342" s="62">
        <f t="shared" si="3136"/>
        <v>0</v>
      </c>
      <c r="JOQ1342" s="62">
        <f t="shared" si="3136"/>
        <v>2000000</v>
      </c>
      <c r="JOR1342" s="62">
        <f t="shared" si="3136"/>
        <v>3000000</v>
      </c>
      <c r="JOY1342" s="62" t="s">
        <v>1940</v>
      </c>
      <c r="JOZ1342" s="62">
        <f>JOZ1336</f>
        <v>1000000</v>
      </c>
      <c r="JPA1342" s="62">
        <f t="shared" ref="JPA1342:JRD1342" si="3137">JPA1336</f>
        <v>0</v>
      </c>
      <c r="JPB1342" s="62">
        <f t="shared" si="3137"/>
        <v>0</v>
      </c>
      <c r="JPC1342" s="62">
        <f t="shared" si="3137"/>
        <v>1000000</v>
      </c>
      <c r="JPD1342" s="62">
        <f t="shared" si="3137"/>
        <v>2000000</v>
      </c>
      <c r="JPE1342" s="62">
        <f t="shared" si="3137"/>
        <v>0</v>
      </c>
      <c r="JPF1342" s="62">
        <f t="shared" si="3137"/>
        <v>0</v>
      </c>
      <c r="JPG1342" s="62">
        <f t="shared" si="3137"/>
        <v>2000000</v>
      </c>
      <c r="JPH1342" s="62">
        <f t="shared" si="3137"/>
        <v>3000000</v>
      </c>
      <c r="JPO1342" s="62" t="s">
        <v>1940</v>
      </c>
      <c r="JPP1342" s="62">
        <f>JPP1336</f>
        <v>1000000</v>
      </c>
      <c r="JPQ1342" s="62">
        <f t="shared" si="3137"/>
        <v>0</v>
      </c>
      <c r="JPR1342" s="62">
        <f t="shared" si="3137"/>
        <v>0</v>
      </c>
      <c r="JPS1342" s="62">
        <f t="shared" si="3137"/>
        <v>1000000</v>
      </c>
      <c r="JPT1342" s="62">
        <f t="shared" si="3137"/>
        <v>2000000</v>
      </c>
      <c r="JPU1342" s="62">
        <f t="shared" si="3137"/>
        <v>0</v>
      </c>
      <c r="JPV1342" s="62">
        <f t="shared" si="3137"/>
        <v>0</v>
      </c>
      <c r="JPW1342" s="62">
        <f t="shared" si="3137"/>
        <v>2000000</v>
      </c>
      <c r="JPX1342" s="62">
        <f t="shared" si="3137"/>
        <v>3000000</v>
      </c>
      <c r="JQE1342" s="62" t="s">
        <v>1940</v>
      </c>
      <c r="JQF1342" s="62">
        <f>JQF1336</f>
        <v>1000000</v>
      </c>
      <c r="JQG1342" s="62">
        <f t="shared" si="3137"/>
        <v>0</v>
      </c>
      <c r="JQH1342" s="62">
        <f t="shared" si="3137"/>
        <v>0</v>
      </c>
      <c r="JQI1342" s="62">
        <f t="shared" si="3137"/>
        <v>1000000</v>
      </c>
      <c r="JQJ1342" s="62">
        <f t="shared" si="3137"/>
        <v>2000000</v>
      </c>
      <c r="JQK1342" s="62">
        <f t="shared" si="3137"/>
        <v>0</v>
      </c>
      <c r="JQL1342" s="62">
        <f t="shared" si="3137"/>
        <v>0</v>
      </c>
      <c r="JQM1342" s="62">
        <f t="shared" si="3137"/>
        <v>2000000</v>
      </c>
      <c r="JQN1342" s="62">
        <f t="shared" si="3137"/>
        <v>3000000</v>
      </c>
      <c r="JQU1342" s="62" t="s">
        <v>1940</v>
      </c>
      <c r="JQV1342" s="62">
        <f>JQV1336</f>
        <v>1000000</v>
      </c>
      <c r="JQW1342" s="62">
        <f t="shared" si="3137"/>
        <v>0</v>
      </c>
      <c r="JQX1342" s="62">
        <f t="shared" si="3137"/>
        <v>0</v>
      </c>
      <c r="JQY1342" s="62">
        <f t="shared" si="3137"/>
        <v>1000000</v>
      </c>
      <c r="JQZ1342" s="62">
        <f t="shared" si="3137"/>
        <v>2000000</v>
      </c>
      <c r="JRA1342" s="62">
        <f t="shared" si="3137"/>
        <v>0</v>
      </c>
      <c r="JRB1342" s="62">
        <f t="shared" si="3137"/>
        <v>0</v>
      </c>
      <c r="JRC1342" s="62">
        <f t="shared" si="3137"/>
        <v>2000000</v>
      </c>
      <c r="JRD1342" s="62">
        <f t="shared" si="3137"/>
        <v>3000000</v>
      </c>
      <c r="JRK1342" s="62" t="s">
        <v>1940</v>
      </c>
      <c r="JRL1342" s="62">
        <f>JRL1336</f>
        <v>1000000</v>
      </c>
      <c r="JRM1342" s="62">
        <f t="shared" ref="JRM1342:JTP1342" si="3138">JRM1336</f>
        <v>0</v>
      </c>
      <c r="JRN1342" s="62">
        <f t="shared" si="3138"/>
        <v>0</v>
      </c>
      <c r="JRO1342" s="62">
        <f t="shared" si="3138"/>
        <v>1000000</v>
      </c>
      <c r="JRP1342" s="62">
        <f t="shared" si="3138"/>
        <v>2000000</v>
      </c>
      <c r="JRQ1342" s="62">
        <f t="shared" si="3138"/>
        <v>0</v>
      </c>
      <c r="JRR1342" s="62">
        <f t="shared" si="3138"/>
        <v>0</v>
      </c>
      <c r="JRS1342" s="62">
        <f t="shared" si="3138"/>
        <v>2000000</v>
      </c>
      <c r="JRT1342" s="62">
        <f t="shared" si="3138"/>
        <v>3000000</v>
      </c>
      <c r="JSA1342" s="62" t="s">
        <v>1940</v>
      </c>
      <c r="JSB1342" s="62">
        <f>JSB1336</f>
        <v>1000000</v>
      </c>
      <c r="JSC1342" s="62">
        <f t="shared" si="3138"/>
        <v>0</v>
      </c>
      <c r="JSD1342" s="62">
        <f t="shared" si="3138"/>
        <v>0</v>
      </c>
      <c r="JSE1342" s="62">
        <f t="shared" si="3138"/>
        <v>1000000</v>
      </c>
      <c r="JSF1342" s="62">
        <f t="shared" si="3138"/>
        <v>2000000</v>
      </c>
      <c r="JSG1342" s="62">
        <f t="shared" si="3138"/>
        <v>0</v>
      </c>
      <c r="JSH1342" s="62">
        <f t="shared" si="3138"/>
        <v>0</v>
      </c>
      <c r="JSI1342" s="62">
        <f t="shared" si="3138"/>
        <v>2000000</v>
      </c>
      <c r="JSJ1342" s="62">
        <f t="shared" si="3138"/>
        <v>3000000</v>
      </c>
      <c r="JSQ1342" s="62" t="s">
        <v>1940</v>
      </c>
      <c r="JSR1342" s="62">
        <f>JSR1336</f>
        <v>1000000</v>
      </c>
      <c r="JSS1342" s="62">
        <f t="shared" si="3138"/>
        <v>0</v>
      </c>
      <c r="JST1342" s="62">
        <f t="shared" si="3138"/>
        <v>0</v>
      </c>
      <c r="JSU1342" s="62">
        <f t="shared" si="3138"/>
        <v>1000000</v>
      </c>
      <c r="JSV1342" s="62">
        <f t="shared" si="3138"/>
        <v>2000000</v>
      </c>
      <c r="JSW1342" s="62">
        <f t="shared" si="3138"/>
        <v>0</v>
      </c>
      <c r="JSX1342" s="62">
        <f t="shared" si="3138"/>
        <v>0</v>
      </c>
      <c r="JSY1342" s="62">
        <f t="shared" si="3138"/>
        <v>2000000</v>
      </c>
      <c r="JSZ1342" s="62">
        <f t="shared" si="3138"/>
        <v>3000000</v>
      </c>
      <c r="JTG1342" s="62" t="s">
        <v>1940</v>
      </c>
      <c r="JTH1342" s="62">
        <f>JTH1336</f>
        <v>1000000</v>
      </c>
      <c r="JTI1342" s="62">
        <f t="shared" si="3138"/>
        <v>0</v>
      </c>
      <c r="JTJ1342" s="62">
        <f t="shared" si="3138"/>
        <v>0</v>
      </c>
      <c r="JTK1342" s="62">
        <f t="shared" si="3138"/>
        <v>1000000</v>
      </c>
      <c r="JTL1342" s="62">
        <f t="shared" si="3138"/>
        <v>2000000</v>
      </c>
      <c r="JTM1342" s="62">
        <f t="shared" si="3138"/>
        <v>0</v>
      </c>
      <c r="JTN1342" s="62">
        <f t="shared" si="3138"/>
        <v>0</v>
      </c>
      <c r="JTO1342" s="62">
        <f t="shared" si="3138"/>
        <v>2000000</v>
      </c>
      <c r="JTP1342" s="62">
        <f t="shared" si="3138"/>
        <v>3000000</v>
      </c>
      <c r="JTW1342" s="62" t="s">
        <v>1940</v>
      </c>
      <c r="JTX1342" s="62">
        <f>JTX1336</f>
        <v>1000000</v>
      </c>
      <c r="JTY1342" s="62">
        <f t="shared" ref="JTY1342:JWB1342" si="3139">JTY1336</f>
        <v>0</v>
      </c>
      <c r="JTZ1342" s="62">
        <f t="shared" si="3139"/>
        <v>0</v>
      </c>
      <c r="JUA1342" s="62">
        <f t="shared" si="3139"/>
        <v>1000000</v>
      </c>
      <c r="JUB1342" s="62">
        <f t="shared" si="3139"/>
        <v>2000000</v>
      </c>
      <c r="JUC1342" s="62">
        <f t="shared" si="3139"/>
        <v>0</v>
      </c>
      <c r="JUD1342" s="62">
        <f t="shared" si="3139"/>
        <v>0</v>
      </c>
      <c r="JUE1342" s="62">
        <f t="shared" si="3139"/>
        <v>2000000</v>
      </c>
      <c r="JUF1342" s="62">
        <f t="shared" si="3139"/>
        <v>3000000</v>
      </c>
      <c r="JUM1342" s="62" t="s">
        <v>1940</v>
      </c>
      <c r="JUN1342" s="62">
        <f>JUN1336</f>
        <v>1000000</v>
      </c>
      <c r="JUO1342" s="62">
        <f t="shared" si="3139"/>
        <v>0</v>
      </c>
      <c r="JUP1342" s="62">
        <f t="shared" si="3139"/>
        <v>0</v>
      </c>
      <c r="JUQ1342" s="62">
        <f t="shared" si="3139"/>
        <v>1000000</v>
      </c>
      <c r="JUR1342" s="62">
        <f t="shared" si="3139"/>
        <v>2000000</v>
      </c>
      <c r="JUS1342" s="62">
        <f t="shared" si="3139"/>
        <v>0</v>
      </c>
      <c r="JUT1342" s="62">
        <f t="shared" si="3139"/>
        <v>0</v>
      </c>
      <c r="JUU1342" s="62">
        <f t="shared" si="3139"/>
        <v>2000000</v>
      </c>
      <c r="JUV1342" s="62">
        <f t="shared" si="3139"/>
        <v>3000000</v>
      </c>
      <c r="JVC1342" s="62" t="s">
        <v>1940</v>
      </c>
      <c r="JVD1342" s="62">
        <f>JVD1336</f>
        <v>1000000</v>
      </c>
      <c r="JVE1342" s="62">
        <f t="shared" si="3139"/>
        <v>0</v>
      </c>
      <c r="JVF1342" s="62">
        <f t="shared" si="3139"/>
        <v>0</v>
      </c>
      <c r="JVG1342" s="62">
        <f t="shared" si="3139"/>
        <v>1000000</v>
      </c>
      <c r="JVH1342" s="62">
        <f t="shared" si="3139"/>
        <v>2000000</v>
      </c>
      <c r="JVI1342" s="62">
        <f t="shared" si="3139"/>
        <v>0</v>
      </c>
      <c r="JVJ1342" s="62">
        <f t="shared" si="3139"/>
        <v>0</v>
      </c>
      <c r="JVK1342" s="62">
        <f t="shared" si="3139"/>
        <v>2000000</v>
      </c>
      <c r="JVL1342" s="62">
        <f t="shared" si="3139"/>
        <v>3000000</v>
      </c>
      <c r="JVS1342" s="62" t="s">
        <v>1940</v>
      </c>
      <c r="JVT1342" s="62">
        <f>JVT1336</f>
        <v>1000000</v>
      </c>
      <c r="JVU1342" s="62">
        <f t="shared" si="3139"/>
        <v>0</v>
      </c>
      <c r="JVV1342" s="62">
        <f t="shared" si="3139"/>
        <v>0</v>
      </c>
      <c r="JVW1342" s="62">
        <f t="shared" si="3139"/>
        <v>1000000</v>
      </c>
      <c r="JVX1342" s="62">
        <f t="shared" si="3139"/>
        <v>2000000</v>
      </c>
      <c r="JVY1342" s="62">
        <f t="shared" si="3139"/>
        <v>0</v>
      </c>
      <c r="JVZ1342" s="62">
        <f t="shared" si="3139"/>
        <v>0</v>
      </c>
      <c r="JWA1342" s="62">
        <f t="shared" si="3139"/>
        <v>2000000</v>
      </c>
      <c r="JWB1342" s="62">
        <f t="shared" si="3139"/>
        <v>3000000</v>
      </c>
      <c r="JWI1342" s="62" t="s">
        <v>1940</v>
      </c>
      <c r="JWJ1342" s="62">
        <f>JWJ1336</f>
        <v>1000000</v>
      </c>
      <c r="JWK1342" s="62">
        <f t="shared" ref="JWK1342:JYN1342" si="3140">JWK1336</f>
        <v>0</v>
      </c>
      <c r="JWL1342" s="62">
        <f t="shared" si="3140"/>
        <v>0</v>
      </c>
      <c r="JWM1342" s="62">
        <f t="shared" si="3140"/>
        <v>1000000</v>
      </c>
      <c r="JWN1342" s="62">
        <f t="shared" si="3140"/>
        <v>2000000</v>
      </c>
      <c r="JWO1342" s="62">
        <f t="shared" si="3140"/>
        <v>0</v>
      </c>
      <c r="JWP1342" s="62">
        <f t="shared" si="3140"/>
        <v>0</v>
      </c>
      <c r="JWQ1342" s="62">
        <f t="shared" si="3140"/>
        <v>2000000</v>
      </c>
      <c r="JWR1342" s="62">
        <f t="shared" si="3140"/>
        <v>3000000</v>
      </c>
      <c r="JWY1342" s="62" t="s">
        <v>1940</v>
      </c>
      <c r="JWZ1342" s="62">
        <f>JWZ1336</f>
        <v>1000000</v>
      </c>
      <c r="JXA1342" s="62">
        <f t="shared" si="3140"/>
        <v>0</v>
      </c>
      <c r="JXB1342" s="62">
        <f t="shared" si="3140"/>
        <v>0</v>
      </c>
      <c r="JXC1342" s="62">
        <f t="shared" si="3140"/>
        <v>1000000</v>
      </c>
      <c r="JXD1342" s="62">
        <f t="shared" si="3140"/>
        <v>2000000</v>
      </c>
      <c r="JXE1342" s="62">
        <f t="shared" si="3140"/>
        <v>0</v>
      </c>
      <c r="JXF1342" s="62">
        <f t="shared" si="3140"/>
        <v>0</v>
      </c>
      <c r="JXG1342" s="62">
        <f t="shared" si="3140"/>
        <v>2000000</v>
      </c>
      <c r="JXH1342" s="62">
        <f t="shared" si="3140"/>
        <v>3000000</v>
      </c>
      <c r="JXO1342" s="62" t="s">
        <v>1940</v>
      </c>
      <c r="JXP1342" s="62">
        <f>JXP1336</f>
        <v>1000000</v>
      </c>
      <c r="JXQ1342" s="62">
        <f t="shared" si="3140"/>
        <v>0</v>
      </c>
      <c r="JXR1342" s="62">
        <f t="shared" si="3140"/>
        <v>0</v>
      </c>
      <c r="JXS1342" s="62">
        <f t="shared" si="3140"/>
        <v>1000000</v>
      </c>
      <c r="JXT1342" s="62">
        <f t="shared" si="3140"/>
        <v>2000000</v>
      </c>
      <c r="JXU1342" s="62">
        <f t="shared" si="3140"/>
        <v>0</v>
      </c>
      <c r="JXV1342" s="62">
        <f t="shared" si="3140"/>
        <v>0</v>
      </c>
      <c r="JXW1342" s="62">
        <f t="shared" si="3140"/>
        <v>2000000</v>
      </c>
      <c r="JXX1342" s="62">
        <f t="shared" si="3140"/>
        <v>3000000</v>
      </c>
      <c r="JYE1342" s="62" t="s">
        <v>1940</v>
      </c>
      <c r="JYF1342" s="62">
        <f>JYF1336</f>
        <v>1000000</v>
      </c>
      <c r="JYG1342" s="62">
        <f t="shared" si="3140"/>
        <v>0</v>
      </c>
      <c r="JYH1342" s="62">
        <f t="shared" si="3140"/>
        <v>0</v>
      </c>
      <c r="JYI1342" s="62">
        <f t="shared" si="3140"/>
        <v>1000000</v>
      </c>
      <c r="JYJ1342" s="62">
        <f t="shared" si="3140"/>
        <v>2000000</v>
      </c>
      <c r="JYK1342" s="62">
        <f t="shared" si="3140"/>
        <v>0</v>
      </c>
      <c r="JYL1342" s="62">
        <f t="shared" si="3140"/>
        <v>0</v>
      </c>
      <c r="JYM1342" s="62">
        <f t="shared" si="3140"/>
        <v>2000000</v>
      </c>
      <c r="JYN1342" s="62">
        <f t="shared" si="3140"/>
        <v>3000000</v>
      </c>
      <c r="JYU1342" s="62" t="s">
        <v>1940</v>
      </c>
      <c r="JYV1342" s="62">
        <f>JYV1336</f>
        <v>1000000</v>
      </c>
      <c r="JYW1342" s="62">
        <f t="shared" ref="JYW1342:KAZ1342" si="3141">JYW1336</f>
        <v>0</v>
      </c>
      <c r="JYX1342" s="62">
        <f t="shared" si="3141"/>
        <v>0</v>
      </c>
      <c r="JYY1342" s="62">
        <f t="shared" si="3141"/>
        <v>1000000</v>
      </c>
      <c r="JYZ1342" s="62">
        <f t="shared" si="3141"/>
        <v>2000000</v>
      </c>
      <c r="JZA1342" s="62">
        <f t="shared" si="3141"/>
        <v>0</v>
      </c>
      <c r="JZB1342" s="62">
        <f t="shared" si="3141"/>
        <v>0</v>
      </c>
      <c r="JZC1342" s="62">
        <f t="shared" si="3141"/>
        <v>2000000</v>
      </c>
      <c r="JZD1342" s="62">
        <f t="shared" si="3141"/>
        <v>3000000</v>
      </c>
      <c r="JZK1342" s="62" t="s">
        <v>1940</v>
      </c>
      <c r="JZL1342" s="62">
        <f>JZL1336</f>
        <v>1000000</v>
      </c>
      <c r="JZM1342" s="62">
        <f t="shared" si="3141"/>
        <v>0</v>
      </c>
      <c r="JZN1342" s="62">
        <f t="shared" si="3141"/>
        <v>0</v>
      </c>
      <c r="JZO1342" s="62">
        <f t="shared" si="3141"/>
        <v>1000000</v>
      </c>
      <c r="JZP1342" s="62">
        <f t="shared" si="3141"/>
        <v>2000000</v>
      </c>
      <c r="JZQ1342" s="62">
        <f t="shared" si="3141"/>
        <v>0</v>
      </c>
      <c r="JZR1342" s="62">
        <f t="shared" si="3141"/>
        <v>0</v>
      </c>
      <c r="JZS1342" s="62">
        <f t="shared" si="3141"/>
        <v>2000000</v>
      </c>
      <c r="JZT1342" s="62">
        <f t="shared" si="3141"/>
        <v>3000000</v>
      </c>
      <c r="KAA1342" s="62" t="s">
        <v>1940</v>
      </c>
      <c r="KAB1342" s="62">
        <f>KAB1336</f>
        <v>1000000</v>
      </c>
      <c r="KAC1342" s="62">
        <f t="shared" si="3141"/>
        <v>0</v>
      </c>
      <c r="KAD1342" s="62">
        <f t="shared" si="3141"/>
        <v>0</v>
      </c>
      <c r="KAE1342" s="62">
        <f t="shared" si="3141"/>
        <v>1000000</v>
      </c>
      <c r="KAF1342" s="62">
        <f t="shared" si="3141"/>
        <v>2000000</v>
      </c>
      <c r="KAG1342" s="62">
        <f t="shared" si="3141"/>
        <v>0</v>
      </c>
      <c r="KAH1342" s="62">
        <f t="shared" si="3141"/>
        <v>0</v>
      </c>
      <c r="KAI1342" s="62">
        <f t="shared" si="3141"/>
        <v>2000000</v>
      </c>
      <c r="KAJ1342" s="62">
        <f t="shared" si="3141"/>
        <v>3000000</v>
      </c>
      <c r="KAQ1342" s="62" t="s">
        <v>1940</v>
      </c>
      <c r="KAR1342" s="62">
        <f>KAR1336</f>
        <v>1000000</v>
      </c>
      <c r="KAS1342" s="62">
        <f t="shared" si="3141"/>
        <v>0</v>
      </c>
      <c r="KAT1342" s="62">
        <f t="shared" si="3141"/>
        <v>0</v>
      </c>
      <c r="KAU1342" s="62">
        <f t="shared" si="3141"/>
        <v>1000000</v>
      </c>
      <c r="KAV1342" s="62">
        <f t="shared" si="3141"/>
        <v>2000000</v>
      </c>
      <c r="KAW1342" s="62">
        <f t="shared" si="3141"/>
        <v>0</v>
      </c>
      <c r="KAX1342" s="62">
        <f t="shared" si="3141"/>
        <v>0</v>
      </c>
      <c r="KAY1342" s="62">
        <f t="shared" si="3141"/>
        <v>2000000</v>
      </c>
      <c r="KAZ1342" s="62">
        <f t="shared" si="3141"/>
        <v>3000000</v>
      </c>
      <c r="KBG1342" s="62" t="s">
        <v>1940</v>
      </c>
      <c r="KBH1342" s="62">
        <f>KBH1336</f>
        <v>1000000</v>
      </c>
      <c r="KBI1342" s="62">
        <f t="shared" ref="KBI1342:KDL1342" si="3142">KBI1336</f>
        <v>0</v>
      </c>
      <c r="KBJ1342" s="62">
        <f t="shared" si="3142"/>
        <v>0</v>
      </c>
      <c r="KBK1342" s="62">
        <f t="shared" si="3142"/>
        <v>1000000</v>
      </c>
      <c r="KBL1342" s="62">
        <f t="shared" si="3142"/>
        <v>2000000</v>
      </c>
      <c r="KBM1342" s="62">
        <f t="shared" si="3142"/>
        <v>0</v>
      </c>
      <c r="KBN1342" s="62">
        <f t="shared" si="3142"/>
        <v>0</v>
      </c>
      <c r="KBO1342" s="62">
        <f t="shared" si="3142"/>
        <v>2000000</v>
      </c>
      <c r="KBP1342" s="62">
        <f t="shared" si="3142"/>
        <v>3000000</v>
      </c>
      <c r="KBW1342" s="62" t="s">
        <v>1940</v>
      </c>
      <c r="KBX1342" s="62">
        <f>KBX1336</f>
        <v>1000000</v>
      </c>
      <c r="KBY1342" s="62">
        <f t="shared" si="3142"/>
        <v>0</v>
      </c>
      <c r="KBZ1342" s="62">
        <f t="shared" si="3142"/>
        <v>0</v>
      </c>
      <c r="KCA1342" s="62">
        <f t="shared" si="3142"/>
        <v>1000000</v>
      </c>
      <c r="KCB1342" s="62">
        <f t="shared" si="3142"/>
        <v>2000000</v>
      </c>
      <c r="KCC1342" s="62">
        <f t="shared" si="3142"/>
        <v>0</v>
      </c>
      <c r="KCD1342" s="62">
        <f t="shared" si="3142"/>
        <v>0</v>
      </c>
      <c r="KCE1342" s="62">
        <f t="shared" si="3142"/>
        <v>2000000</v>
      </c>
      <c r="KCF1342" s="62">
        <f t="shared" si="3142"/>
        <v>3000000</v>
      </c>
      <c r="KCM1342" s="62" t="s">
        <v>1940</v>
      </c>
      <c r="KCN1342" s="62">
        <f>KCN1336</f>
        <v>1000000</v>
      </c>
      <c r="KCO1342" s="62">
        <f t="shared" si="3142"/>
        <v>0</v>
      </c>
      <c r="KCP1342" s="62">
        <f t="shared" si="3142"/>
        <v>0</v>
      </c>
      <c r="KCQ1342" s="62">
        <f t="shared" si="3142"/>
        <v>1000000</v>
      </c>
      <c r="KCR1342" s="62">
        <f t="shared" si="3142"/>
        <v>2000000</v>
      </c>
      <c r="KCS1342" s="62">
        <f t="shared" si="3142"/>
        <v>0</v>
      </c>
      <c r="KCT1342" s="62">
        <f t="shared" si="3142"/>
        <v>0</v>
      </c>
      <c r="KCU1342" s="62">
        <f t="shared" si="3142"/>
        <v>2000000</v>
      </c>
      <c r="KCV1342" s="62">
        <f t="shared" si="3142"/>
        <v>3000000</v>
      </c>
      <c r="KDC1342" s="62" t="s">
        <v>1940</v>
      </c>
      <c r="KDD1342" s="62">
        <f>KDD1336</f>
        <v>1000000</v>
      </c>
      <c r="KDE1342" s="62">
        <f t="shared" si="3142"/>
        <v>0</v>
      </c>
      <c r="KDF1342" s="62">
        <f t="shared" si="3142"/>
        <v>0</v>
      </c>
      <c r="KDG1342" s="62">
        <f t="shared" si="3142"/>
        <v>1000000</v>
      </c>
      <c r="KDH1342" s="62">
        <f t="shared" si="3142"/>
        <v>2000000</v>
      </c>
      <c r="KDI1342" s="62">
        <f t="shared" si="3142"/>
        <v>0</v>
      </c>
      <c r="KDJ1342" s="62">
        <f t="shared" si="3142"/>
        <v>0</v>
      </c>
      <c r="KDK1342" s="62">
        <f t="shared" si="3142"/>
        <v>2000000</v>
      </c>
      <c r="KDL1342" s="62">
        <f t="shared" si="3142"/>
        <v>3000000</v>
      </c>
      <c r="KDS1342" s="62" t="s">
        <v>1940</v>
      </c>
      <c r="KDT1342" s="62">
        <f>KDT1336</f>
        <v>1000000</v>
      </c>
      <c r="KDU1342" s="62">
        <f t="shared" ref="KDU1342:KFX1342" si="3143">KDU1336</f>
        <v>0</v>
      </c>
      <c r="KDV1342" s="62">
        <f t="shared" si="3143"/>
        <v>0</v>
      </c>
      <c r="KDW1342" s="62">
        <f t="shared" si="3143"/>
        <v>1000000</v>
      </c>
      <c r="KDX1342" s="62">
        <f t="shared" si="3143"/>
        <v>2000000</v>
      </c>
      <c r="KDY1342" s="62">
        <f t="shared" si="3143"/>
        <v>0</v>
      </c>
      <c r="KDZ1342" s="62">
        <f t="shared" si="3143"/>
        <v>0</v>
      </c>
      <c r="KEA1342" s="62">
        <f t="shared" si="3143"/>
        <v>2000000</v>
      </c>
      <c r="KEB1342" s="62">
        <f t="shared" si="3143"/>
        <v>3000000</v>
      </c>
      <c r="KEI1342" s="62" t="s">
        <v>1940</v>
      </c>
      <c r="KEJ1342" s="62">
        <f>KEJ1336</f>
        <v>1000000</v>
      </c>
      <c r="KEK1342" s="62">
        <f t="shared" si="3143"/>
        <v>0</v>
      </c>
      <c r="KEL1342" s="62">
        <f t="shared" si="3143"/>
        <v>0</v>
      </c>
      <c r="KEM1342" s="62">
        <f t="shared" si="3143"/>
        <v>1000000</v>
      </c>
      <c r="KEN1342" s="62">
        <f t="shared" si="3143"/>
        <v>2000000</v>
      </c>
      <c r="KEO1342" s="62">
        <f t="shared" si="3143"/>
        <v>0</v>
      </c>
      <c r="KEP1342" s="62">
        <f t="shared" si="3143"/>
        <v>0</v>
      </c>
      <c r="KEQ1342" s="62">
        <f t="shared" si="3143"/>
        <v>2000000</v>
      </c>
      <c r="KER1342" s="62">
        <f t="shared" si="3143"/>
        <v>3000000</v>
      </c>
      <c r="KEY1342" s="62" t="s">
        <v>1940</v>
      </c>
      <c r="KEZ1342" s="62">
        <f>KEZ1336</f>
        <v>1000000</v>
      </c>
      <c r="KFA1342" s="62">
        <f t="shared" si="3143"/>
        <v>0</v>
      </c>
      <c r="KFB1342" s="62">
        <f t="shared" si="3143"/>
        <v>0</v>
      </c>
      <c r="KFC1342" s="62">
        <f t="shared" si="3143"/>
        <v>1000000</v>
      </c>
      <c r="KFD1342" s="62">
        <f t="shared" si="3143"/>
        <v>2000000</v>
      </c>
      <c r="KFE1342" s="62">
        <f t="shared" si="3143"/>
        <v>0</v>
      </c>
      <c r="KFF1342" s="62">
        <f t="shared" si="3143"/>
        <v>0</v>
      </c>
      <c r="KFG1342" s="62">
        <f t="shared" si="3143"/>
        <v>2000000</v>
      </c>
      <c r="KFH1342" s="62">
        <f t="shared" si="3143"/>
        <v>3000000</v>
      </c>
      <c r="KFO1342" s="62" t="s">
        <v>1940</v>
      </c>
      <c r="KFP1342" s="62">
        <f>KFP1336</f>
        <v>1000000</v>
      </c>
      <c r="KFQ1342" s="62">
        <f t="shared" si="3143"/>
        <v>0</v>
      </c>
      <c r="KFR1342" s="62">
        <f t="shared" si="3143"/>
        <v>0</v>
      </c>
      <c r="KFS1342" s="62">
        <f t="shared" si="3143"/>
        <v>1000000</v>
      </c>
      <c r="KFT1342" s="62">
        <f t="shared" si="3143"/>
        <v>2000000</v>
      </c>
      <c r="KFU1342" s="62">
        <f t="shared" si="3143"/>
        <v>0</v>
      </c>
      <c r="KFV1342" s="62">
        <f t="shared" si="3143"/>
        <v>0</v>
      </c>
      <c r="KFW1342" s="62">
        <f t="shared" si="3143"/>
        <v>2000000</v>
      </c>
      <c r="KFX1342" s="62">
        <f t="shared" si="3143"/>
        <v>3000000</v>
      </c>
      <c r="KGE1342" s="62" t="s">
        <v>1940</v>
      </c>
      <c r="KGF1342" s="62">
        <f>KGF1336</f>
        <v>1000000</v>
      </c>
      <c r="KGG1342" s="62">
        <f t="shared" ref="KGG1342:KIJ1342" si="3144">KGG1336</f>
        <v>0</v>
      </c>
      <c r="KGH1342" s="62">
        <f t="shared" si="3144"/>
        <v>0</v>
      </c>
      <c r="KGI1342" s="62">
        <f t="shared" si="3144"/>
        <v>1000000</v>
      </c>
      <c r="KGJ1342" s="62">
        <f t="shared" si="3144"/>
        <v>2000000</v>
      </c>
      <c r="KGK1342" s="62">
        <f t="shared" si="3144"/>
        <v>0</v>
      </c>
      <c r="KGL1342" s="62">
        <f t="shared" si="3144"/>
        <v>0</v>
      </c>
      <c r="KGM1342" s="62">
        <f t="shared" si="3144"/>
        <v>2000000</v>
      </c>
      <c r="KGN1342" s="62">
        <f t="shared" si="3144"/>
        <v>3000000</v>
      </c>
      <c r="KGU1342" s="62" t="s">
        <v>1940</v>
      </c>
      <c r="KGV1342" s="62">
        <f>KGV1336</f>
        <v>1000000</v>
      </c>
      <c r="KGW1342" s="62">
        <f t="shared" si="3144"/>
        <v>0</v>
      </c>
      <c r="KGX1342" s="62">
        <f t="shared" si="3144"/>
        <v>0</v>
      </c>
      <c r="KGY1342" s="62">
        <f t="shared" si="3144"/>
        <v>1000000</v>
      </c>
      <c r="KGZ1342" s="62">
        <f t="shared" si="3144"/>
        <v>2000000</v>
      </c>
      <c r="KHA1342" s="62">
        <f t="shared" si="3144"/>
        <v>0</v>
      </c>
      <c r="KHB1342" s="62">
        <f t="shared" si="3144"/>
        <v>0</v>
      </c>
      <c r="KHC1342" s="62">
        <f t="shared" si="3144"/>
        <v>2000000</v>
      </c>
      <c r="KHD1342" s="62">
        <f t="shared" si="3144"/>
        <v>3000000</v>
      </c>
      <c r="KHK1342" s="62" t="s">
        <v>1940</v>
      </c>
      <c r="KHL1342" s="62">
        <f>KHL1336</f>
        <v>1000000</v>
      </c>
      <c r="KHM1342" s="62">
        <f t="shared" si="3144"/>
        <v>0</v>
      </c>
      <c r="KHN1342" s="62">
        <f t="shared" si="3144"/>
        <v>0</v>
      </c>
      <c r="KHO1342" s="62">
        <f t="shared" si="3144"/>
        <v>1000000</v>
      </c>
      <c r="KHP1342" s="62">
        <f t="shared" si="3144"/>
        <v>2000000</v>
      </c>
      <c r="KHQ1342" s="62">
        <f t="shared" si="3144"/>
        <v>0</v>
      </c>
      <c r="KHR1342" s="62">
        <f t="shared" si="3144"/>
        <v>0</v>
      </c>
      <c r="KHS1342" s="62">
        <f t="shared" si="3144"/>
        <v>2000000</v>
      </c>
      <c r="KHT1342" s="62">
        <f t="shared" si="3144"/>
        <v>3000000</v>
      </c>
      <c r="KIA1342" s="62" t="s">
        <v>1940</v>
      </c>
      <c r="KIB1342" s="62">
        <f>KIB1336</f>
        <v>1000000</v>
      </c>
      <c r="KIC1342" s="62">
        <f t="shared" si="3144"/>
        <v>0</v>
      </c>
      <c r="KID1342" s="62">
        <f t="shared" si="3144"/>
        <v>0</v>
      </c>
      <c r="KIE1342" s="62">
        <f t="shared" si="3144"/>
        <v>1000000</v>
      </c>
      <c r="KIF1342" s="62">
        <f t="shared" si="3144"/>
        <v>2000000</v>
      </c>
      <c r="KIG1342" s="62">
        <f t="shared" si="3144"/>
        <v>0</v>
      </c>
      <c r="KIH1342" s="62">
        <f t="shared" si="3144"/>
        <v>0</v>
      </c>
      <c r="KII1342" s="62">
        <f t="shared" si="3144"/>
        <v>2000000</v>
      </c>
      <c r="KIJ1342" s="62">
        <f t="shared" si="3144"/>
        <v>3000000</v>
      </c>
      <c r="KIQ1342" s="62" t="s">
        <v>1940</v>
      </c>
      <c r="KIR1342" s="62">
        <f>KIR1336</f>
        <v>1000000</v>
      </c>
      <c r="KIS1342" s="62">
        <f t="shared" ref="KIS1342:KKV1342" si="3145">KIS1336</f>
        <v>0</v>
      </c>
      <c r="KIT1342" s="62">
        <f t="shared" si="3145"/>
        <v>0</v>
      </c>
      <c r="KIU1342" s="62">
        <f t="shared" si="3145"/>
        <v>1000000</v>
      </c>
      <c r="KIV1342" s="62">
        <f t="shared" si="3145"/>
        <v>2000000</v>
      </c>
      <c r="KIW1342" s="62">
        <f t="shared" si="3145"/>
        <v>0</v>
      </c>
      <c r="KIX1342" s="62">
        <f t="shared" si="3145"/>
        <v>0</v>
      </c>
      <c r="KIY1342" s="62">
        <f t="shared" si="3145"/>
        <v>2000000</v>
      </c>
      <c r="KIZ1342" s="62">
        <f t="shared" si="3145"/>
        <v>3000000</v>
      </c>
      <c r="KJG1342" s="62" t="s">
        <v>1940</v>
      </c>
      <c r="KJH1342" s="62">
        <f>KJH1336</f>
        <v>1000000</v>
      </c>
      <c r="KJI1342" s="62">
        <f t="shared" si="3145"/>
        <v>0</v>
      </c>
      <c r="KJJ1342" s="62">
        <f t="shared" si="3145"/>
        <v>0</v>
      </c>
      <c r="KJK1342" s="62">
        <f t="shared" si="3145"/>
        <v>1000000</v>
      </c>
      <c r="KJL1342" s="62">
        <f t="shared" si="3145"/>
        <v>2000000</v>
      </c>
      <c r="KJM1342" s="62">
        <f t="shared" si="3145"/>
        <v>0</v>
      </c>
      <c r="KJN1342" s="62">
        <f t="shared" si="3145"/>
        <v>0</v>
      </c>
      <c r="KJO1342" s="62">
        <f t="shared" si="3145"/>
        <v>2000000</v>
      </c>
      <c r="KJP1342" s="62">
        <f t="shared" si="3145"/>
        <v>3000000</v>
      </c>
      <c r="KJW1342" s="62" t="s">
        <v>1940</v>
      </c>
      <c r="KJX1342" s="62">
        <f>KJX1336</f>
        <v>1000000</v>
      </c>
      <c r="KJY1342" s="62">
        <f t="shared" si="3145"/>
        <v>0</v>
      </c>
      <c r="KJZ1342" s="62">
        <f t="shared" si="3145"/>
        <v>0</v>
      </c>
      <c r="KKA1342" s="62">
        <f t="shared" si="3145"/>
        <v>1000000</v>
      </c>
      <c r="KKB1342" s="62">
        <f t="shared" si="3145"/>
        <v>2000000</v>
      </c>
      <c r="KKC1342" s="62">
        <f t="shared" si="3145"/>
        <v>0</v>
      </c>
      <c r="KKD1342" s="62">
        <f t="shared" si="3145"/>
        <v>0</v>
      </c>
      <c r="KKE1342" s="62">
        <f t="shared" si="3145"/>
        <v>2000000</v>
      </c>
      <c r="KKF1342" s="62">
        <f t="shared" si="3145"/>
        <v>3000000</v>
      </c>
      <c r="KKM1342" s="62" t="s">
        <v>1940</v>
      </c>
      <c r="KKN1342" s="62">
        <f>KKN1336</f>
        <v>1000000</v>
      </c>
      <c r="KKO1342" s="62">
        <f t="shared" si="3145"/>
        <v>0</v>
      </c>
      <c r="KKP1342" s="62">
        <f t="shared" si="3145"/>
        <v>0</v>
      </c>
      <c r="KKQ1342" s="62">
        <f t="shared" si="3145"/>
        <v>1000000</v>
      </c>
      <c r="KKR1342" s="62">
        <f t="shared" si="3145"/>
        <v>2000000</v>
      </c>
      <c r="KKS1342" s="62">
        <f t="shared" si="3145"/>
        <v>0</v>
      </c>
      <c r="KKT1342" s="62">
        <f t="shared" si="3145"/>
        <v>0</v>
      </c>
      <c r="KKU1342" s="62">
        <f t="shared" si="3145"/>
        <v>2000000</v>
      </c>
      <c r="KKV1342" s="62">
        <f t="shared" si="3145"/>
        <v>3000000</v>
      </c>
      <c r="KLC1342" s="62" t="s">
        <v>1940</v>
      </c>
      <c r="KLD1342" s="62">
        <f>KLD1336</f>
        <v>1000000</v>
      </c>
      <c r="KLE1342" s="62">
        <f t="shared" ref="KLE1342:KNH1342" si="3146">KLE1336</f>
        <v>0</v>
      </c>
      <c r="KLF1342" s="62">
        <f t="shared" si="3146"/>
        <v>0</v>
      </c>
      <c r="KLG1342" s="62">
        <f t="shared" si="3146"/>
        <v>1000000</v>
      </c>
      <c r="KLH1342" s="62">
        <f t="shared" si="3146"/>
        <v>2000000</v>
      </c>
      <c r="KLI1342" s="62">
        <f t="shared" si="3146"/>
        <v>0</v>
      </c>
      <c r="KLJ1342" s="62">
        <f t="shared" si="3146"/>
        <v>0</v>
      </c>
      <c r="KLK1342" s="62">
        <f t="shared" si="3146"/>
        <v>2000000</v>
      </c>
      <c r="KLL1342" s="62">
        <f t="shared" si="3146"/>
        <v>3000000</v>
      </c>
      <c r="KLS1342" s="62" t="s">
        <v>1940</v>
      </c>
      <c r="KLT1342" s="62">
        <f>KLT1336</f>
        <v>1000000</v>
      </c>
      <c r="KLU1342" s="62">
        <f t="shared" si="3146"/>
        <v>0</v>
      </c>
      <c r="KLV1342" s="62">
        <f t="shared" si="3146"/>
        <v>0</v>
      </c>
      <c r="KLW1342" s="62">
        <f t="shared" si="3146"/>
        <v>1000000</v>
      </c>
      <c r="KLX1342" s="62">
        <f t="shared" si="3146"/>
        <v>2000000</v>
      </c>
      <c r="KLY1342" s="62">
        <f t="shared" si="3146"/>
        <v>0</v>
      </c>
      <c r="KLZ1342" s="62">
        <f t="shared" si="3146"/>
        <v>0</v>
      </c>
      <c r="KMA1342" s="62">
        <f t="shared" si="3146"/>
        <v>2000000</v>
      </c>
      <c r="KMB1342" s="62">
        <f t="shared" si="3146"/>
        <v>3000000</v>
      </c>
      <c r="KMI1342" s="62" t="s">
        <v>1940</v>
      </c>
      <c r="KMJ1342" s="62">
        <f>KMJ1336</f>
        <v>1000000</v>
      </c>
      <c r="KMK1342" s="62">
        <f t="shared" si="3146"/>
        <v>0</v>
      </c>
      <c r="KML1342" s="62">
        <f t="shared" si="3146"/>
        <v>0</v>
      </c>
      <c r="KMM1342" s="62">
        <f t="shared" si="3146"/>
        <v>1000000</v>
      </c>
      <c r="KMN1342" s="62">
        <f t="shared" si="3146"/>
        <v>2000000</v>
      </c>
      <c r="KMO1342" s="62">
        <f t="shared" si="3146"/>
        <v>0</v>
      </c>
      <c r="KMP1342" s="62">
        <f t="shared" si="3146"/>
        <v>0</v>
      </c>
      <c r="KMQ1342" s="62">
        <f t="shared" si="3146"/>
        <v>2000000</v>
      </c>
      <c r="KMR1342" s="62">
        <f t="shared" si="3146"/>
        <v>3000000</v>
      </c>
      <c r="KMY1342" s="62" t="s">
        <v>1940</v>
      </c>
      <c r="KMZ1342" s="62">
        <f>KMZ1336</f>
        <v>1000000</v>
      </c>
      <c r="KNA1342" s="62">
        <f t="shared" si="3146"/>
        <v>0</v>
      </c>
      <c r="KNB1342" s="62">
        <f t="shared" si="3146"/>
        <v>0</v>
      </c>
      <c r="KNC1342" s="62">
        <f t="shared" si="3146"/>
        <v>1000000</v>
      </c>
      <c r="KND1342" s="62">
        <f t="shared" si="3146"/>
        <v>2000000</v>
      </c>
      <c r="KNE1342" s="62">
        <f t="shared" si="3146"/>
        <v>0</v>
      </c>
      <c r="KNF1342" s="62">
        <f t="shared" si="3146"/>
        <v>0</v>
      </c>
      <c r="KNG1342" s="62">
        <f t="shared" si="3146"/>
        <v>2000000</v>
      </c>
      <c r="KNH1342" s="62">
        <f t="shared" si="3146"/>
        <v>3000000</v>
      </c>
      <c r="KNO1342" s="62" t="s">
        <v>1940</v>
      </c>
      <c r="KNP1342" s="62">
        <f>KNP1336</f>
        <v>1000000</v>
      </c>
      <c r="KNQ1342" s="62">
        <f t="shared" ref="KNQ1342:KPT1342" si="3147">KNQ1336</f>
        <v>0</v>
      </c>
      <c r="KNR1342" s="62">
        <f t="shared" si="3147"/>
        <v>0</v>
      </c>
      <c r="KNS1342" s="62">
        <f t="shared" si="3147"/>
        <v>1000000</v>
      </c>
      <c r="KNT1342" s="62">
        <f t="shared" si="3147"/>
        <v>2000000</v>
      </c>
      <c r="KNU1342" s="62">
        <f t="shared" si="3147"/>
        <v>0</v>
      </c>
      <c r="KNV1342" s="62">
        <f t="shared" si="3147"/>
        <v>0</v>
      </c>
      <c r="KNW1342" s="62">
        <f t="shared" si="3147"/>
        <v>2000000</v>
      </c>
      <c r="KNX1342" s="62">
        <f t="shared" si="3147"/>
        <v>3000000</v>
      </c>
      <c r="KOE1342" s="62" t="s">
        <v>1940</v>
      </c>
      <c r="KOF1342" s="62">
        <f>KOF1336</f>
        <v>1000000</v>
      </c>
      <c r="KOG1342" s="62">
        <f t="shared" si="3147"/>
        <v>0</v>
      </c>
      <c r="KOH1342" s="62">
        <f t="shared" si="3147"/>
        <v>0</v>
      </c>
      <c r="KOI1342" s="62">
        <f t="shared" si="3147"/>
        <v>1000000</v>
      </c>
      <c r="KOJ1342" s="62">
        <f t="shared" si="3147"/>
        <v>2000000</v>
      </c>
      <c r="KOK1342" s="62">
        <f t="shared" si="3147"/>
        <v>0</v>
      </c>
      <c r="KOL1342" s="62">
        <f t="shared" si="3147"/>
        <v>0</v>
      </c>
      <c r="KOM1342" s="62">
        <f t="shared" si="3147"/>
        <v>2000000</v>
      </c>
      <c r="KON1342" s="62">
        <f t="shared" si="3147"/>
        <v>3000000</v>
      </c>
      <c r="KOU1342" s="62" t="s">
        <v>1940</v>
      </c>
      <c r="KOV1342" s="62">
        <f>KOV1336</f>
        <v>1000000</v>
      </c>
      <c r="KOW1342" s="62">
        <f t="shared" si="3147"/>
        <v>0</v>
      </c>
      <c r="KOX1342" s="62">
        <f t="shared" si="3147"/>
        <v>0</v>
      </c>
      <c r="KOY1342" s="62">
        <f t="shared" si="3147"/>
        <v>1000000</v>
      </c>
      <c r="KOZ1342" s="62">
        <f t="shared" si="3147"/>
        <v>2000000</v>
      </c>
      <c r="KPA1342" s="62">
        <f t="shared" si="3147"/>
        <v>0</v>
      </c>
      <c r="KPB1342" s="62">
        <f t="shared" si="3147"/>
        <v>0</v>
      </c>
      <c r="KPC1342" s="62">
        <f t="shared" si="3147"/>
        <v>2000000</v>
      </c>
      <c r="KPD1342" s="62">
        <f t="shared" si="3147"/>
        <v>3000000</v>
      </c>
      <c r="KPK1342" s="62" t="s">
        <v>1940</v>
      </c>
      <c r="KPL1342" s="62">
        <f>KPL1336</f>
        <v>1000000</v>
      </c>
      <c r="KPM1342" s="62">
        <f t="shared" si="3147"/>
        <v>0</v>
      </c>
      <c r="KPN1342" s="62">
        <f t="shared" si="3147"/>
        <v>0</v>
      </c>
      <c r="KPO1342" s="62">
        <f t="shared" si="3147"/>
        <v>1000000</v>
      </c>
      <c r="KPP1342" s="62">
        <f t="shared" si="3147"/>
        <v>2000000</v>
      </c>
      <c r="KPQ1342" s="62">
        <f t="shared" si="3147"/>
        <v>0</v>
      </c>
      <c r="KPR1342" s="62">
        <f t="shared" si="3147"/>
        <v>0</v>
      </c>
      <c r="KPS1342" s="62">
        <f t="shared" si="3147"/>
        <v>2000000</v>
      </c>
      <c r="KPT1342" s="62">
        <f t="shared" si="3147"/>
        <v>3000000</v>
      </c>
      <c r="KQA1342" s="62" t="s">
        <v>1940</v>
      </c>
      <c r="KQB1342" s="62">
        <f>KQB1336</f>
        <v>1000000</v>
      </c>
      <c r="KQC1342" s="62">
        <f t="shared" ref="KQC1342:KSF1342" si="3148">KQC1336</f>
        <v>0</v>
      </c>
      <c r="KQD1342" s="62">
        <f t="shared" si="3148"/>
        <v>0</v>
      </c>
      <c r="KQE1342" s="62">
        <f t="shared" si="3148"/>
        <v>1000000</v>
      </c>
      <c r="KQF1342" s="62">
        <f t="shared" si="3148"/>
        <v>2000000</v>
      </c>
      <c r="KQG1342" s="62">
        <f t="shared" si="3148"/>
        <v>0</v>
      </c>
      <c r="KQH1342" s="62">
        <f t="shared" si="3148"/>
        <v>0</v>
      </c>
      <c r="KQI1342" s="62">
        <f t="shared" si="3148"/>
        <v>2000000</v>
      </c>
      <c r="KQJ1342" s="62">
        <f t="shared" si="3148"/>
        <v>3000000</v>
      </c>
      <c r="KQQ1342" s="62" t="s">
        <v>1940</v>
      </c>
      <c r="KQR1342" s="62">
        <f>KQR1336</f>
        <v>1000000</v>
      </c>
      <c r="KQS1342" s="62">
        <f t="shared" si="3148"/>
        <v>0</v>
      </c>
      <c r="KQT1342" s="62">
        <f t="shared" si="3148"/>
        <v>0</v>
      </c>
      <c r="KQU1342" s="62">
        <f t="shared" si="3148"/>
        <v>1000000</v>
      </c>
      <c r="KQV1342" s="62">
        <f t="shared" si="3148"/>
        <v>2000000</v>
      </c>
      <c r="KQW1342" s="62">
        <f t="shared" si="3148"/>
        <v>0</v>
      </c>
      <c r="KQX1342" s="62">
        <f t="shared" si="3148"/>
        <v>0</v>
      </c>
      <c r="KQY1342" s="62">
        <f t="shared" si="3148"/>
        <v>2000000</v>
      </c>
      <c r="KQZ1342" s="62">
        <f t="shared" si="3148"/>
        <v>3000000</v>
      </c>
      <c r="KRG1342" s="62" t="s">
        <v>1940</v>
      </c>
      <c r="KRH1342" s="62">
        <f>KRH1336</f>
        <v>1000000</v>
      </c>
      <c r="KRI1342" s="62">
        <f t="shared" si="3148"/>
        <v>0</v>
      </c>
      <c r="KRJ1342" s="62">
        <f t="shared" si="3148"/>
        <v>0</v>
      </c>
      <c r="KRK1342" s="62">
        <f t="shared" si="3148"/>
        <v>1000000</v>
      </c>
      <c r="KRL1342" s="62">
        <f t="shared" si="3148"/>
        <v>2000000</v>
      </c>
      <c r="KRM1342" s="62">
        <f t="shared" si="3148"/>
        <v>0</v>
      </c>
      <c r="KRN1342" s="62">
        <f t="shared" si="3148"/>
        <v>0</v>
      </c>
      <c r="KRO1342" s="62">
        <f t="shared" si="3148"/>
        <v>2000000</v>
      </c>
      <c r="KRP1342" s="62">
        <f t="shared" si="3148"/>
        <v>3000000</v>
      </c>
      <c r="KRW1342" s="62" t="s">
        <v>1940</v>
      </c>
      <c r="KRX1342" s="62">
        <f>KRX1336</f>
        <v>1000000</v>
      </c>
      <c r="KRY1342" s="62">
        <f t="shared" si="3148"/>
        <v>0</v>
      </c>
      <c r="KRZ1342" s="62">
        <f t="shared" si="3148"/>
        <v>0</v>
      </c>
      <c r="KSA1342" s="62">
        <f t="shared" si="3148"/>
        <v>1000000</v>
      </c>
      <c r="KSB1342" s="62">
        <f t="shared" si="3148"/>
        <v>2000000</v>
      </c>
      <c r="KSC1342" s="62">
        <f t="shared" si="3148"/>
        <v>0</v>
      </c>
      <c r="KSD1342" s="62">
        <f t="shared" si="3148"/>
        <v>0</v>
      </c>
      <c r="KSE1342" s="62">
        <f t="shared" si="3148"/>
        <v>2000000</v>
      </c>
      <c r="KSF1342" s="62">
        <f t="shared" si="3148"/>
        <v>3000000</v>
      </c>
      <c r="KSM1342" s="62" t="s">
        <v>1940</v>
      </c>
      <c r="KSN1342" s="62">
        <f>KSN1336</f>
        <v>1000000</v>
      </c>
      <c r="KSO1342" s="62">
        <f t="shared" ref="KSO1342:KUR1342" si="3149">KSO1336</f>
        <v>0</v>
      </c>
      <c r="KSP1342" s="62">
        <f t="shared" si="3149"/>
        <v>0</v>
      </c>
      <c r="KSQ1342" s="62">
        <f t="shared" si="3149"/>
        <v>1000000</v>
      </c>
      <c r="KSR1342" s="62">
        <f t="shared" si="3149"/>
        <v>2000000</v>
      </c>
      <c r="KSS1342" s="62">
        <f t="shared" si="3149"/>
        <v>0</v>
      </c>
      <c r="KST1342" s="62">
        <f t="shared" si="3149"/>
        <v>0</v>
      </c>
      <c r="KSU1342" s="62">
        <f t="shared" si="3149"/>
        <v>2000000</v>
      </c>
      <c r="KSV1342" s="62">
        <f t="shared" si="3149"/>
        <v>3000000</v>
      </c>
      <c r="KTC1342" s="62" t="s">
        <v>1940</v>
      </c>
      <c r="KTD1342" s="62">
        <f>KTD1336</f>
        <v>1000000</v>
      </c>
      <c r="KTE1342" s="62">
        <f t="shared" si="3149"/>
        <v>0</v>
      </c>
      <c r="KTF1342" s="62">
        <f t="shared" si="3149"/>
        <v>0</v>
      </c>
      <c r="KTG1342" s="62">
        <f t="shared" si="3149"/>
        <v>1000000</v>
      </c>
      <c r="KTH1342" s="62">
        <f t="shared" si="3149"/>
        <v>2000000</v>
      </c>
      <c r="KTI1342" s="62">
        <f t="shared" si="3149"/>
        <v>0</v>
      </c>
      <c r="KTJ1342" s="62">
        <f t="shared" si="3149"/>
        <v>0</v>
      </c>
      <c r="KTK1342" s="62">
        <f t="shared" si="3149"/>
        <v>2000000</v>
      </c>
      <c r="KTL1342" s="62">
        <f t="shared" si="3149"/>
        <v>3000000</v>
      </c>
      <c r="KTS1342" s="62" t="s">
        <v>1940</v>
      </c>
      <c r="KTT1342" s="62">
        <f>KTT1336</f>
        <v>1000000</v>
      </c>
      <c r="KTU1342" s="62">
        <f t="shared" si="3149"/>
        <v>0</v>
      </c>
      <c r="KTV1342" s="62">
        <f t="shared" si="3149"/>
        <v>0</v>
      </c>
      <c r="KTW1342" s="62">
        <f t="shared" si="3149"/>
        <v>1000000</v>
      </c>
      <c r="KTX1342" s="62">
        <f t="shared" si="3149"/>
        <v>2000000</v>
      </c>
      <c r="KTY1342" s="62">
        <f t="shared" si="3149"/>
        <v>0</v>
      </c>
      <c r="KTZ1342" s="62">
        <f t="shared" si="3149"/>
        <v>0</v>
      </c>
      <c r="KUA1342" s="62">
        <f t="shared" si="3149"/>
        <v>2000000</v>
      </c>
      <c r="KUB1342" s="62">
        <f t="shared" si="3149"/>
        <v>3000000</v>
      </c>
      <c r="KUI1342" s="62" t="s">
        <v>1940</v>
      </c>
      <c r="KUJ1342" s="62">
        <f>KUJ1336</f>
        <v>1000000</v>
      </c>
      <c r="KUK1342" s="62">
        <f t="shared" si="3149"/>
        <v>0</v>
      </c>
      <c r="KUL1342" s="62">
        <f t="shared" si="3149"/>
        <v>0</v>
      </c>
      <c r="KUM1342" s="62">
        <f t="shared" si="3149"/>
        <v>1000000</v>
      </c>
      <c r="KUN1342" s="62">
        <f t="shared" si="3149"/>
        <v>2000000</v>
      </c>
      <c r="KUO1342" s="62">
        <f t="shared" si="3149"/>
        <v>0</v>
      </c>
      <c r="KUP1342" s="62">
        <f t="shared" si="3149"/>
        <v>0</v>
      </c>
      <c r="KUQ1342" s="62">
        <f t="shared" si="3149"/>
        <v>2000000</v>
      </c>
      <c r="KUR1342" s="62">
        <f t="shared" si="3149"/>
        <v>3000000</v>
      </c>
      <c r="KUY1342" s="62" t="s">
        <v>1940</v>
      </c>
      <c r="KUZ1342" s="62">
        <f>KUZ1336</f>
        <v>1000000</v>
      </c>
      <c r="KVA1342" s="62">
        <f t="shared" ref="KVA1342:KXD1342" si="3150">KVA1336</f>
        <v>0</v>
      </c>
      <c r="KVB1342" s="62">
        <f t="shared" si="3150"/>
        <v>0</v>
      </c>
      <c r="KVC1342" s="62">
        <f t="shared" si="3150"/>
        <v>1000000</v>
      </c>
      <c r="KVD1342" s="62">
        <f t="shared" si="3150"/>
        <v>2000000</v>
      </c>
      <c r="KVE1342" s="62">
        <f t="shared" si="3150"/>
        <v>0</v>
      </c>
      <c r="KVF1342" s="62">
        <f t="shared" si="3150"/>
        <v>0</v>
      </c>
      <c r="KVG1342" s="62">
        <f t="shared" si="3150"/>
        <v>2000000</v>
      </c>
      <c r="KVH1342" s="62">
        <f t="shared" si="3150"/>
        <v>3000000</v>
      </c>
      <c r="KVO1342" s="62" t="s">
        <v>1940</v>
      </c>
      <c r="KVP1342" s="62">
        <f>KVP1336</f>
        <v>1000000</v>
      </c>
      <c r="KVQ1342" s="62">
        <f t="shared" si="3150"/>
        <v>0</v>
      </c>
      <c r="KVR1342" s="62">
        <f t="shared" si="3150"/>
        <v>0</v>
      </c>
      <c r="KVS1342" s="62">
        <f t="shared" si="3150"/>
        <v>1000000</v>
      </c>
      <c r="KVT1342" s="62">
        <f t="shared" si="3150"/>
        <v>2000000</v>
      </c>
      <c r="KVU1342" s="62">
        <f t="shared" si="3150"/>
        <v>0</v>
      </c>
      <c r="KVV1342" s="62">
        <f t="shared" si="3150"/>
        <v>0</v>
      </c>
      <c r="KVW1342" s="62">
        <f t="shared" si="3150"/>
        <v>2000000</v>
      </c>
      <c r="KVX1342" s="62">
        <f t="shared" si="3150"/>
        <v>3000000</v>
      </c>
      <c r="KWE1342" s="62" t="s">
        <v>1940</v>
      </c>
      <c r="KWF1342" s="62">
        <f>KWF1336</f>
        <v>1000000</v>
      </c>
      <c r="KWG1342" s="62">
        <f t="shared" si="3150"/>
        <v>0</v>
      </c>
      <c r="KWH1342" s="62">
        <f t="shared" si="3150"/>
        <v>0</v>
      </c>
      <c r="KWI1342" s="62">
        <f t="shared" si="3150"/>
        <v>1000000</v>
      </c>
      <c r="KWJ1342" s="62">
        <f t="shared" si="3150"/>
        <v>2000000</v>
      </c>
      <c r="KWK1342" s="62">
        <f t="shared" si="3150"/>
        <v>0</v>
      </c>
      <c r="KWL1342" s="62">
        <f t="shared" si="3150"/>
        <v>0</v>
      </c>
      <c r="KWM1342" s="62">
        <f t="shared" si="3150"/>
        <v>2000000</v>
      </c>
      <c r="KWN1342" s="62">
        <f t="shared" si="3150"/>
        <v>3000000</v>
      </c>
      <c r="KWU1342" s="62" t="s">
        <v>1940</v>
      </c>
      <c r="KWV1342" s="62">
        <f>KWV1336</f>
        <v>1000000</v>
      </c>
      <c r="KWW1342" s="62">
        <f t="shared" si="3150"/>
        <v>0</v>
      </c>
      <c r="KWX1342" s="62">
        <f t="shared" si="3150"/>
        <v>0</v>
      </c>
      <c r="KWY1342" s="62">
        <f t="shared" si="3150"/>
        <v>1000000</v>
      </c>
      <c r="KWZ1342" s="62">
        <f t="shared" si="3150"/>
        <v>2000000</v>
      </c>
      <c r="KXA1342" s="62">
        <f t="shared" si="3150"/>
        <v>0</v>
      </c>
      <c r="KXB1342" s="62">
        <f t="shared" si="3150"/>
        <v>0</v>
      </c>
      <c r="KXC1342" s="62">
        <f t="shared" si="3150"/>
        <v>2000000</v>
      </c>
      <c r="KXD1342" s="62">
        <f t="shared" si="3150"/>
        <v>3000000</v>
      </c>
      <c r="KXK1342" s="62" t="s">
        <v>1940</v>
      </c>
      <c r="KXL1342" s="62">
        <f>KXL1336</f>
        <v>1000000</v>
      </c>
      <c r="KXM1342" s="62">
        <f t="shared" ref="KXM1342:KZP1342" si="3151">KXM1336</f>
        <v>0</v>
      </c>
      <c r="KXN1342" s="62">
        <f t="shared" si="3151"/>
        <v>0</v>
      </c>
      <c r="KXO1342" s="62">
        <f t="shared" si="3151"/>
        <v>1000000</v>
      </c>
      <c r="KXP1342" s="62">
        <f t="shared" si="3151"/>
        <v>2000000</v>
      </c>
      <c r="KXQ1342" s="62">
        <f t="shared" si="3151"/>
        <v>0</v>
      </c>
      <c r="KXR1342" s="62">
        <f t="shared" si="3151"/>
        <v>0</v>
      </c>
      <c r="KXS1342" s="62">
        <f t="shared" si="3151"/>
        <v>2000000</v>
      </c>
      <c r="KXT1342" s="62">
        <f t="shared" si="3151"/>
        <v>3000000</v>
      </c>
      <c r="KYA1342" s="62" t="s">
        <v>1940</v>
      </c>
      <c r="KYB1342" s="62">
        <f>KYB1336</f>
        <v>1000000</v>
      </c>
      <c r="KYC1342" s="62">
        <f t="shared" si="3151"/>
        <v>0</v>
      </c>
      <c r="KYD1342" s="62">
        <f t="shared" si="3151"/>
        <v>0</v>
      </c>
      <c r="KYE1342" s="62">
        <f t="shared" si="3151"/>
        <v>1000000</v>
      </c>
      <c r="KYF1342" s="62">
        <f t="shared" si="3151"/>
        <v>2000000</v>
      </c>
      <c r="KYG1342" s="62">
        <f t="shared" si="3151"/>
        <v>0</v>
      </c>
      <c r="KYH1342" s="62">
        <f t="shared" si="3151"/>
        <v>0</v>
      </c>
      <c r="KYI1342" s="62">
        <f t="shared" si="3151"/>
        <v>2000000</v>
      </c>
      <c r="KYJ1342" s="62">
        <f t="shared" si="3151"/>
        <v>3000000</v>
      </c>
      <c r="KYQ1342" s="62" t="s">
        <v>1940</v>
      </c>
      <c r="KYR1342" s="62">
        <f>KYR1336</f>
        <v>1000000</v>
      </c>
      <c r="KYS1342" s="62">
        <f t="shared" si="3151"/>
        <v>0</v>
      </c>
      <c r="KYT1342" s="62">
        <f t="shared" si="3151"/>
        <v>0</v>
      </c>
      <c r="KYU1342" s="62">
        <f t="shared" si="3151"/>
        <v>1000000</v>
      </c>
      <c r="KYV1342" s="62">
        <f t="shared" si="3151"/>
        <v>2000000</v>
      </c>
      <c r="KYW1342" s="62">
        <f t="shared" si="3151"/>
        <v>0</v>
      </c>
      <c r="KYX1342" s="62">
        <f t="shared" si="3151"/>
        <v>0</v>
      </c>
      <c r="KYY1342" s="62">
        <f t="shared" si="3151"/>
        <v>2000000</v>
      </c>
      <c r="KYZ1342" s="62">
        <f t="shared" si="3151"/>
        <v>3000000</v>
      </c>
      <c r="KZG1342" s="62" t="s">
        <v>1940</v>
      </c>
      <c r="KZH1342" s="62">
        <f>KZH1336</f>
        <v>1000000</v>
      </c>
      <c r="KZI1342" s="62">
        <f t="shared" si="3151"/>
        <v>0</v>
      </c>
      <c r="KZJ1342" s="62">
        <f t="shared" si="3151"/>
        <v>0</v>
      </c>
      <c r="KZK1342" s="62">
        <f t="shared" si="3151"/>
        <v>1000000</v>
      </c>
      <c r="KZL1342" s="62">
        <f t="shared" si="3151"/>
        <v>2000000</v>
      </c>
      <c r="KZM1342" s="62">
        <f t="shared" si="3151"/>
        <v>0</v>
      </c>
      <c r="KZN1342" s="62">
        <f t="shared" si="3151"/>
        <v>0</v>
      </c>
      <c r="KZO1342" s="62">
        <f t="shared" si="3151"/>
        <v>2000000</v>
      </c>
      <c r="KZP1342" s="62">
        <f t="shared" si="3151"/>
        <v>3000000</v>
      </c>
      <c r="KZW1342" s="62" t="s">
        <v>1940</v>
      </c>
      <c r="KZX1342" s="62">
        <f>KZX1336</f>
        <v>1000000</v>
      </c>
      <c r="KZY1342" s="62">
        <f t="shared" ref="KZY1342:LCB1342" si="3152">KZY1336</f>
        <v>0</v>
      </c>
      <c r="KZZ1342" s="62">
        <f t="shared" si="3152"/>
        <v>0</v>
      </c>
      <c r="LAA1342" s="62">
        <f t="shared" si="3152"/>
        <v>1000000</v>
      </c>
      <c r="LAB1342" s="62">
        <f t="shared" si="3152"/>
        <v>2000000</v>
      </c>
      <c r="LAC1342" s="62">
        <f t="shared" si="3152"/>
        <v>0</v>
      </c>
      <c r="LAD1342" s="62">
        <f t="shared" si="3152"/>
        <v>0</v>
      </c>
      <c r="LAE1342" s="62">
        <f t="shared" si="3152"/>
        <v>2000000</v>
      </c>
      <c r="LAF1342" s="62">
        <f t="shared" si="3152"/>
        <v>3000000</v>
      </c>
      <c r="LAM1342" s="62" t="s">
        <v>1940</v>
      </c>
      <c r="LAN1342" s="62">
        <f>LAN1336</f>
        <v>1000000</v>
      </c>
      <c r="LAO1342" s="62">
        <f t="shared" si="3152"/>
        <v>0</v>
      </c>
      <c r="LAP1342" s="62">
        <f t="shared" si="3152"/>
        <v>0</v>
      </c>
      <c r="LAQ1342" s="62">
        <f t="shared" si="3152"/>
        <v>1000000</v>
      </c>
      <c r="LAR1342" s="62">
        <f t="shared" si="3152"/>
        <v>2000000</v>
      </c>
      <c r="LAS1342" s="62">
        <f t="shared" si="3152"/>
        <v>0</v>
      </c>
      <c r="LAT1342" s="62">
        <f t="shared" si="3152"/>
        <v>0</v>
      </c>
      <c r="LAU1342" s="62">
        <f t="shared" si="3152"/>
        <v>2000000</v>
      </c>
      <c r="LAV1342" s="62">
        <f t="shared" si="3152"/>
        <v>3000000</v>
      </c>
      <c r="LBC1342" s="62" t="s">
        <v>1940</v>
      </c>
      <c r="LBD1342" s="62">
        <f>LBD1336</f>
        <v>1000000</v>
      </c>
      <c r="LBE1342" s="62">
        <f t="shared" si="3152"/>
        <v>0</v>
      </c>
      <c r="LBF1342" s="62">
        <f t="shared" si="3152"/>
        <v>0</v>
      </c>
      <c r="LBG1342" s="62">
        <f t="shared" si="3152"/>
        <v>1000000</v>
      </c>
      <c r="LBH1342" s="62">
        <f t="shared" si="3152"/>
        <v>2000000</v>
      </c>
      <c r="LBI1342" s="62">
        <f t="shared" si="3152"/>
        <v>0</v>
      </c>
      <c r="LBJ1342" s="62">
        <f t="shared" si="3152"/>
        <v>0</v>
      </c>
      <c r="LBK1342" s="62">
        <f t="shared" si="3152"/>
        <v>2000000</v>
      </c>
      <c r="LBL1342" s="62">
        <f t="shared" si="3152"/>
        <v>3000000</v>
      </c>
      <c r="LBS1342" s="62" t="s">
        <v>1940</v>
      </c>
      <c r="LBT1342" s="62">
        <f>LBT1336</f>
        <v>1000000</v>
      </c>
      <c r="LBU1342" s="62">
        <f t="shared" si="3152"/>
        <v>0</v>
      </c>
      <c r="LBV1342" s="62">
        <f t="shared" si="3152"/>
        <v>0</v>
      </c>
      <c r="LBW1342" s="62">
        <f t="shared" si="3152"/>
        <v>1000000</v>
      </c>
      <c r="LBX1342" s="62">
        <f t="shared" si="3152"/>
        <v>2000000</v>
      </c>
      <c r="LBY1342" s="62">
        <f t="shared" si="3152"/>
        <v>0</v>
      </c>
      <c r="LBZ1342" s="62">
        <f t="shared" si="3152"/>
        <v>0</v>
      </c>
      <c r="LCA1342" s="62">
        <f t="shared" si="3152"/>
        <v>2000000</v>
      </c>
      <c r="LCB1342" s="62">
        <f t="shared" si="3152"/>
        <v>3000000</v>
      </c>
      <c r="LCI1342" s="62" t="s">
        <v>1940</v>
      </c>
      <c r="LCJ1342" s="62">
        <f>LCJ1336</f>
        <v>1000000</v>
      </c>
      <c r="LCK1342" s="62">
        <f t="shared" ref="LCK1342:LEN1342" si="3153">LCK1336</f>
        <v>0</v>
      </c>
      <c r="LCL1342" s="62">
        <f t="shared" si="3153"/>
        <v>0</v>
      </c>
      <c r="LCM1342" s="62">
        <f t="shared" si="3153"/>
        <v>1000000</v>
      </c>
      <c r="LCN1342" s="62">
        <f t="shared" si="3153"/>
        <v>2000000</v>
      </c>
      <c r="LCO1342" s="62">
        <f t="shared" si="3153"/>
        <v>0</v>
      </c>
      <c r="LCP1342" s="62">
        <f t="shared" si="3153"/>
        <v>0</v>
      </c>
      <c r="LCQ1342" s="62">
        <f t="shared" si="3153"/>
        <v>2000000</v>
      </c>
      <c r="LCR1342" s="62">
        <f t="shared" si="3153"/>
        <v>3000000</v>
      </c>
      <c r="LCY1342" s="62" t="s">
        <v>1940</v>
      </c>
      <c r="LCZ1342" s="62">
        <f>LCZ1336</f>
        <v>1000000</v>
      </c>
      <c r="LDA1342" s="62">
        <f t="shared" si="3153"/>
        <v>0</v>
      </c>
      <c r="LDB1342" s="62">
        <f t="shared" si="3153"/>
        <v>0</v>
      </c>
      <c r="LDC1342" s="62">
        <f t="shared" si="3153"/>
        <v>1000000</v>
      </c>
      <c r="LDD1342" s="62">
        <f t="shared" si="3153"/>
        <v>2000000</v>
      </c>
      <c r="LDE1342" s="62">
        <f t="shared" si="3153"/>
        <v>0</v>
      </c>
      <c r="LDF1342" s="62">
        <f t="shared" si="3153"/>
        <v>0</v>
      </c>
      <c r="LDG1342" s="62">
        <f t="shared" si="3153"/>
        <v>2000000</v>
      </c>
      <c r="LDH1342" s="62">
        <f t="shared" si="3153"/>
        <v>3000000</v>
      </c>
      <c r="LDO1342" s="62" t="s">
        <v>1940</v>
      </c>
      <c r="LDP1342" s="62">
        <f>LDP1336</f>
        <v>1000000</v>
      </c>
      <c r="LDQ1342" s="62">
        <f t="shared" si="3153"/>
        <v>0</v>
      </c>
      <c r="LDR1342" s="62">
        <f t="shared" si="3153"/>
        <v>0</v>
      </c>
      <c r="LDS1342" s="62">
        <f t="shared" si="3153"/>
        <v>1000000</v>
      </c>
      <c r="LDT1342" s="62">
        <f t="shared" si="3153"/>
        <v>2000000</v>
      </c>
      <c r="LDU1342" s="62">
        <f t="shared" si="3153"/>
        <v>0</v>
      </c>
      <c r="LDV1342" s="62">
        <f t="shared" si="3153"/>
        <v>0</v>
      </c>
      <c r="LDW1342" s="62">
        <f t="shared" si="3153"/>
        <v>2000000</v>
      </c>
      <c r="LDX1342" s="62">
        <f t="shared" si="3153"/>
        <v>3000000</v>
      </c>
      <c r="LEE1342" s="62" t="s">
        <v>1940</v>
      </c>
      <c r="LEF1342" s="62">
        <f>LEF1336</f>
        <v>1000000</v>
      </c>
      <c r="LEG1342" s="62">
        <f t="shared" si="3153"/>
        <v>0</v>
      </c>
      <c r="LEH1342" s="62">
        <f t="shared" si="3153"/>
        <v>0</v>
      </c>
      <c r="LEI1342" s="62">
        <f t="shared" si="3153"/>
        <v>1000000</v>
      </c>
      <c r="LEJ1342" s="62">
        <f t="shared" si="3153"/>
        <v>2000000</v>
      </c>
      <c r="LEK1342" s="62">
        <f t="shared" si="3153"/>
        <v>0</v>
      </c>
      <c r="LEL1342" s="62">
        <f t="shared" si="3153"/>
        <v>0</v>
      </c>
      <c r="LEM1342" s="62">
        <f t="shared" si="3153"/>
        <v>2000000</v>
      </c>
      <c r="LEN1342" s="62">
        <f t="shared" si="3153"/>
        <v>3000000</v>
      </c>
      <c r="LEU1342" s="62" t="s">
        <v>1940</v>
      </c>
      <c r="LEV1342" s="62">
        <f>LEV1336</f>
        <v>1000000</v>
      </c>
      <c r="LEW1342" s="62">
        <f t="shared" ref="LEW1342:LGZ1342" si="3154">LEW1336</f>
        <v>0</v>
      </c>
      <c r="LEX1342" s="62">
        <f t="shared" si="3154"/>
        <v>0</v>
      </c>
      <c r="LEY1342" s="62">
        <f t="shared" si="3154"/>
        <v>1000000</v>
      </c>
      <c r="LEZ1342" s="62">
        <f t="shared" si="3154"/>
        <v>2000000</v>
      </c>
      <c r="LFA1342" s="62">
        <f t="shared" si="3154"/>
        <v>0</v>
      </c>
      <c r="LFB1342" s="62">
        <f t="shared" si="3154"/>
        <v>0</v>
      </c>
      <c r="LFC1342" s="62">
        <f t="shared" si="3154"/>
        <v>2000000</v>
      </c>
      <c r="LFD1342" s="62">
        <f t="shared" si="3154"/>
        <v>3000000</v>
      </c>
      <c r="LFK1342" s="62" t="s">
        <v>1940</v>
      </c>
      <c r="LFL1342" s="62">
        <f>LFL1336</f>
        <v>1000000</v>
      </c>
      <c r="LFM1342" s="62">
        <f t="shared" si="3154"/>
        <v>0</v>
      </c>
      <c r="LFN1342" s="62">
        <f t="shared" si="3154"/>
        <v>0</v>
      </c>
      <c r="LFO1342" s="62">
        <f t="shared" si="3154"/>
        <v>1000000</v>
      </c>
      <c r="LFP1342" s="62">
        <f t="shared" si="3154"/>
        <v>2000000</v>
      </c>
      <c r="LFQ1342" s="62">
        <f t="shared" si="3154"/>
        <v>0</v>
      </c>
      <c r="LFR1342" s="62">
        <f t="shared" si="3154"/>
        <v>0</v>
      </c>
      <c r="LFS1342" s="62">
        <f t="shared" si="3154"/>
        <v>2000000</v>
      </c>
      <c r="LFT1342" s="62">
        <f t="shared" si="3154"/>
        <v>3000000</v>
      </c>
      <c r="LGA1342" s="62" t="s">
        <v>1940</v>
      </c>
      <c r="LGB1342" s="62">
        <f>LGB1336</f>
        <v>1000000</v>
      </c>
      <c r="LGC1342" s="62">
        <f t="shared" si="3154"/>
        <v>0</v>
      </c>
      <c r="LGD1342" s="62">
        <f t="shared" si="3154"/>
        <v>0</v>
      </c>
      <c r="LGE1342" s="62">
        <f t="shared" si="3154"/>
        <v>1000000</v>
      </c>
      <c r="LGF1342" s="62">
        <f t="shared" si="3154"/>
        <v>2000000</v>
      </c>
      <c r="LGG1342" s="62">
        <f t="shared" si="3154"/>
        <v>0</v>
      </c>
      <c r="LGH1342" s="62">
        <f t="shared" si="3154"/>
        <v>0</v>
      </c>
      <c r="LGI1342" s="62">
        <f t="shared" si="3154"/>
        <v>2000000</v>
      </c>
      <c r="LGJ1342" s="62">
        <f t="shared" si="3154"/>
        <v>3000000</v>
      </c>
      <c r="LGQ1342" s="62" t="s">
        <v>1940</v>
      </c>
      <c r="LGR1342" s="62">
        <f>LGR1336</f>
        <v>1000000</v>
      </c>
      <c r="LGS1342" s="62">
        <f t="shared" si="3154"/>
        <v>0</v>
      </c>
      <c r="LGT1342" s="62">
        <f t="shared" si="3154"/>
        <v>0</v>
      </c>
      <c r="LGU1342" s="62">
        <f t="shared" si="3154"/>
        <v>1000000</v>
      </c>
      <c r="LGV1342" s="62">
        <f t="shared" si="3154"/>
        <v>2000000</v>
      </c>
      <c r="LGW1342" s="62">
        <f t="shared" si="3154"/>
        <v>0</v>
      </c>
      <c r="LGX1342" s="62">
        <f t="shared" si="3154"/>
        <v>0</v>
      </c>
      <c r="LGY1342" s="62">
        <f t="shared" si="3154"/>
        <v>2000000</v>
      </c>
      <c r="LGZ1342" s="62">
        <f t="shared" si="3154"/>
        <v>3000000</v>
      </c>
      <c r="LHG1342" s="62" t="s">
        <v>1940</v>
      </c>
      <c r="LHH1342" s="62">
        <f>LHH1336</f>
        <v>1000000</v>
      </c>
      <c r="LHI1342" s="62">
        <f t="shared" ref="LHI1342:LJL1342" si="3155">LHI1336</f>
        <v>0</v>
      </c>
      <c r="LHJ1342" s="62">
        <f t="shared" si="3155"/>
        <v>0</v>
      </c>
      <c r="LHK1342" s="62">
        <f t="shared" si="3155"/>
        <v>1000000</v>
      </c>
      <c r="LHL1342" s="62">
        <f t="shared" si="3155"/>
        <v>2000000</v>
      </c>
      <c r="LHM1342" s="62">
        <f t="shared" si="3155"/>
        <v>0</v>
      </c>
      <c r="LHN1342" s="62">
        <f t="shared" si="3155"/>
        <v>0</v>
      </c>
      <c r="LHO1342" s="62">
        <f t="shared" si="3155"/>
        <v>2000000</v>
      </c>
      <c r="LHP1342" s="62">
        <f t="shared" si="3155"/>
        <v>3000000</v>
      </c>
      <c r="LHW1342" s="62" t="s">
        <v>1940</v>
      </c>
      <c r="LHX1342" s="62">
        <f>LHX1336</f>
        <v>1000000</v>
      </c>
      <c r="LHY1342" s="62">
        <f t="shared" si="3155"/>
        <v>0</v>
      </c>
      <c r="LHZ1342" s="62">
        <f t="shared" si="3155"/>
        <v>0</v>
      </c>
      <c r="LIA1342" s="62">
        <f t="shared" si="3155"/>
        <v>1000000</v>
      </c>
      <c r="LIB1342" s="62">
        <f t="shared" si="3155"/>
        <v>2000000</v>
      </c>
      <c r="LIC1342" s="62">
        <f t="shared" si="3155"/>
        <v>0</v>
      </c>
      <c r="LID1342" s="62">
        <f t="shared" si="3155"/>
        <v>0</v>
      </c>
      <c r="LIE1342" s="62">
        <f t="shared" si="3155"/>
        <v>2000000</v>
      </c>
      <c r="LIF1342" s="62">
        <f t="shared" si="3155"/>
        <v>3000000</v>
      </c>
      <c r="LIM1342" s="62" t="s">
        <v>1940</v>
      </c>
      <c r="LIN1342" s="62">
        <f>LIN1336</f>
        <v>1000000</v>
      </c>
      <c r="LIO1342" s="62">
        <f t="shared" si="3155"/>
        <v>0</v>
      </c>
      <c r="LIP1342" s="62">
        <f t="shared" si="3155"/>
        <v>0</v>
      </c>
      <c r="LIQ1342" s="62">
        <f t="shared" si="3155"/>
        <v>1000000</v>
      </c>
      <c r="LIR1342" s="62">
        <f t="shared" si="3155"/>
        <v>2000000</v>
      </c>
      <c r="LIS1342" s="62">
        <f t="shared" si="3155"/>
        <v>0</v>
      </c>
      <c r="LIT1342" s="62">
        <f t="shared" si="3155"/>
        <v>0</v>
      </c>
      <c r="LIU1342" s="62">
        <f t="shared" si="3155"/>
        <v>2000000</v>
      </c>
      <c r="LIV1342" s="62">
        <f t="shared" si="3155"/>
        <v>3000000</v>
      </c>
      <c r="LJC1342" s="62" t="s">
        <v>1940</v>
      </c>
      <c r="LJD1342" s="62">
        <f>LJD1336</f>
        <v>1000000</v>
      </c>
      <c r="LJE1342" s="62">
        <f t="shared" si="3155"/>
        <v>0</v>
      </c>
      <c r="LJF1342" s="62">
        <f t="shared" si="3155"/>
        <v>0</v>
      </c>
      <c r="LJG1342" s="62">
        <f t="shared" si="3155"/>
        <v>1000000</v>
      </c>
      <c r="LJH1342" s="62">
        <f t="shared" si="3155"/>
        <v>2000000</v>
      </c>
      <c r="LJI1342" s="62">
        <f t="shared" si="3155"/>
        <v>0</v>
      </c>
      <c r="LJJ1342" s="62">
        <f t="shared" si="3155"/>
        <v>0</v>
      </c>
      <c r="LJK1342" s="62">
        <f t="shared" si="3155"/>
        <v>2000000</v>
      </c>
      <c r="LJL1342" s="62">
        <f t="shared" si="3155"/>
        <v>3000000</v>
      </c>
      <c r="LJS1342" s="62" t="s">
        <v>1940</v>
      </c>
      <c r="LJT1342" s="62">
        <f>LJT1336</f>
        <v>1000000</v>
      </c>
      <c r="LJU1342" s="62">
        <f t="shared" ref="LJU1342:LLX1342" si="3156">LJU1336</f>
        <v>0</v>
      </c>
      <c r="LJV1342" s="62">
        <f t="shared" si="3156"/>
        <v>0</v>
      </c>
      <c r="LJW1342" s="62">
        <f t="shared" si="3156"/>
        <v>1000000</v>
      </c>
      <c r="LJX1342" s="62">
        <f t="shared" si="3156"/>
        <v>2000000</v>
      </c>
      <c r="LJY1342" s="62">
        <f t="shared" si="3156"/>
        <v>0</v>
      </c>
      <c r="LJZ1342" s="62">
        <f t="shared" si="3156"/>
        <v>0</v>
      </c>
      <c r="LKA1342" s="62">
        <f t="shared" si="3156"/>
        <v>2000000</v>
      </c>
      <c r="LKB1342" s="62">
        <f t="shared" si="3156"/>
        <v>3000000</v>
      </c>
      <c r="LKI1342" s="62" t="s">
        <v>1940</v>
      </c>
      <c r="LKJ1342" s="62">
        <f>LKJ1336</f>
        <v>1000000</v>
      </c>
      <c r="LKK1342" s="62">
        <f t="shared" si="3156"/>
        <v>0</v>
      </c>
      <c r="LKL1342" s="62">
        <f t="shared" si="3156"/>
        <v>0</v>
      </c>
      <c r="LKM1342" s="62">
        <f t="shared" si="3156"/>
        <v>1000000</v>
      </c>
      <c r="LKN1342" s="62">
        <f t="shared" si="3156"/>
        <v>2000000</v>
      </c>
      <c r="LKO1342" s="62">
        <f t="shared" si="3156"/>
        <v>0</v>
      </c>
      <c r="LKP1342" s="62">
        <f t="shared" si="3156"/>
        <v>0</v>
      </c>
      <c r="LKQ1342" s="62">
        <f t="shared" si="3156"/>
        <v>2000000</v>
      </c>
      <c r="LKR1342" s="62">
        <f t="shared" si="3156"/>
        <v>3000000</v>
      </c>
      <c r="LKY1342" s="62" t="s">
        <v>1940</v>
      </c>
      <c r="LKZ1342" s="62">
        <f>LKZ1336</f>
        <v>1000000</v>
      </c>
      <c r="LLA1342" s="62">
        <f t="shared" si="3156"/>
        <v>0</v>
      </c>
      <c r="LLB1342" s="62">
        <f t="shared" si="3156"/>
        <v>0</v>
      </c>
      <c r="LLC1342" s="62">
        <f t="shared" si="3156"/>
        <v>1000000</v>
      </c>
      <c r="LLD1342" s="62">
        <f t="shared" si="3156"/>
        <v>2000000</v>
      </c>
      <c r="LLE1342" s="62">
        <f t="shared" si="3156"/>
        <v>0</v>
      </c>
      <c r="LLF1342" s="62">
        <f t="shared" si="3156"/>
        <v>0</v>
      </c>
      <c r="LLG1342" s="62">
        <f t="shared" si="3156"/>
        <v>2000000</v>
      </c>
      <c r="LLH1342" s="62">
        <f t="shared" si="3156"/>
        <v>3000000</v>
      </c>
      <c r="LLO1342" s="62" t="s">
        <v>1940</v>
      </c>
      <c r="LLP1342" s="62">
        <f>LLP1336</f>
        <v>1000000</v>
      </c>
      <c r="LLQ1342" s="62">
        <f t="shared" si="3156"/>
        <v>0</v>
      </c>
      <c r="LLR1342" s="62">
        <f t="shared" si="3156"/>
        <v>0</v>
      </c>
      <c r="LLS1342" s="62">
        <f t="shared" si="3156"/>
        <v>1000000</v>
      </c>
      <c r="LLT1342" s="62">
        <f t="shared" si="3156"/>
        <v>2000000</v>
      </c>
      <c r="LLU1342" s="62">
        <f t="shared" si="3156"/>
        <v>0</v>
      </c>
      <c r="LLV1342" s="62">
        <f t="shared" si="3156"/>
        <v>0</v>
      </c>
      <c r="LLW1342" s="62">
        <f t="shared" si="3156"/>
        <v>2000000</v>
      </c>
      <c r="LLX1342" s="62">
        <f t="shared" si="3156"/>
        <v>3000000</v>
      </c>
      <c r="LME1342" s="62" t="s">
        <v>1940</v>
      </c>
      <c r="LMF1342" s="62">
        <f>LMF1336</f>
        <v>1000000</v>
      </c>
      <c r="LMG1342" s="62">
        <f t="shared" ref="LMG1342:LOJ1342" si="3157">LMG1336</f>
        <v>0</v>
      </c>
      <c r="LMH1342" s="62">
        <f t="shared" si="3157"/>
        <v>0</v>
      </c>
      <c r="LMI1342" s="62">
        <f t="shared" si="3157"/>
        <v>1000000</v>
      </c>
      <c r="LMJ1342" s="62">
        <f t="shared" si="3157"/>
        <v>2000000</v>
      </c>
      <c r="LMK1342" s="62">
        <f t="shared" si="3157"/>
        <v>0</v>
      </c>
      <c r="LML1342" s="62">
        <f t="shared" si="3157"/>
        <v>0</v>
      </c>
      <c r="LMM1342" s="62">
        <f t="shared" si="3157"/>
        <v>2000000</v>
      </c>
      <c r="LMN1342" s="62">
        <f t="shared" si="3157"/>
        <v>3000000</v>
      </c>
      <c r="LMU1342" s="62" t="s">
        <v>1940</v>
      </c>
      <c r="LMV1342" s="62">
        <f>LMV1336</f>
        <v>1000000</v>
      </c>
      <c r="LMW1342" s="62">
        <f t="shared" si="3157"/>
        <v>0</v>
      </c>
      <c r="LMX1342" s="62">
        <f t="shared" si="3157"/>
        <v>0</v>
      </c>
      <c r="LMY1342" s="62">
        <f t="shared" si="3157"/>
        <v>1000000</v>
      </c>
      <c r="LMZ1342" s="62">
        <f t="shared" si="3157"/>
        <v>2000000</v>
      </c>
      <c r="LNA1342" s="62">
        <f t="shared" si="3157"/>
        <v>0</v>
      </c>
      <c r="LNB1342" s="62">
        <f t="shared" si="3157"/>
        <v>0</v>
      </c>
      <c r="LNC1342" s="62">
        <f t="shared" si="3157"/>
        <v>2000000</v>
      </c>
      <c r="LND1342" s="62">
        <f t="shared" si="3157"/>
        <v>3000000</v>
      </c>
      <c r="LNK1342" s="62" t="s">
        <v>1940</v>
      </c>
      <c r="LNL1342" s="62">
        <f>LNL1336</f>
        <v>1000000</v>
      </c>
      <c r="LNM1342" s="62">
        <f t="shared" si="3157"/>
        <v>0</v>
      </c>
      <c r="LNN1342" s="62">
        <f t="shared" si="3157"/>
        <v>0</v>
      </c>
      <c r="LNO1342" s="62">
        <f t="shared" si="3157"/>
        <v>1000000</v>
      </c>
      <c r="LNP1342" s="62">
        <f t="shared" si="3157"/>
        <v>2000000</v>
      </c>
      <c r="LNQ1342" s="62">
        <f t="shared" si="3157"/>
        <v>0</v>
      </c>
      <c r="LNR1342" s="62">
        <f t="shared" si="3157"/>
        <v>0</v>
      </c>
      <c r="LNS1342" s="62">
        <f t="shared" si="3157"/>
        <v>2000000</v>
      </c>
      <c r="LNT1342" s="62">
        <f t="shared" si="3157"/>
        <v>3000000</v>
      </c>
      <c r="LOA1342" s="62" t="s">
        <v>1940</v>
      </c>
      <c r="LOB1342" s="62">
        <f>LOB1336</f>
        <v>1000000</v>
      </c>
      <c r="LOC1342" s="62">
        <f t="shared" si="3157"/>
        <v>0</v>
      </c>
      <c r="LOD1342" s="62">
        <f t="shared" si="3157"/>
        <v>0</v>
      </c>
      <c r="LOE1342" s="62">
        <f t="shared" si="3157"/>
        <v>1000000</v>
      </c>
      <c r="LOF1342" s="62">
        <f t="shared" si="3157"/>
        <v>2000000</v>
      </c>
      <c r="LOG1342" s="62">
        <f t="shared" si="3157"/>
        <v>0</v>
      </c>
      <c r="LOH1342" s="62">
        <f t="shared" si="3157"/>
        <v>0</v>
      </c>
      <c r="LOI1342" s="62">
        <f t="shared" si="3157"/>
        <v>2000000</v>
      </c>
      <c r="LOJ1342" s="62">
        <f t="shared" si="3157"/>
        <v>3000000</v>
      </c>
      <c r="LOQ1342" s="62" t="s">
        <v>1940</v>
      </c>
      <c r="LOR1342" s="62">
        <f>LOR1336</f>
        <v>1000000</v>
      </c>
      <c r="LOS1342" s="62">
        <f t="shared" ref="LOS1342:LQV1342" si="3158">LOS1336</f>
        <v>0</v>
      </c>
      <c r="LOT1342" s="62">
        <f t="shared" si="3158"/>
        <v>0</v>
      </c>
      <c r="LOU1342" s="62">
        <f t="shared" si="3158"/>
        <v>1000000</v>
      </c>
      <c r="LOV1342" s="62">
        <f t="shared" si="3158"/>
        <v>2000000</v>
      </c>
      <c r="LOW1342" s="62">
        <f t="shared" si="3158"/>
        <v>0</v>
      </c>
      <c r="LOX1342" s="62">
        <f t="shared" si="3158"/>
        <v>0</v>
      </c>
      <c r="LOY1342" s="62">
        <f t="shared" si="3158"/>
        <v>2000000</v>
      </c>
      <c r="LOZ1342" s="62">
        <f t="shared" si="3158"/>
        <v>3000000</v>
      </c>
      <c r="LPG1342" s="62" t="s">
        <v>1940</v>
      </c>
      <c r="LPH1342" s="62">
        <f>LPH1336</f>
        <v>1000000</v>
      </c>
      <c r="LPI1342" s="62">
        <f t="shared" si="3158"/>
        <v>0</v>
      </c>
      <c r="LPJ1342" s="62">
        <f t="shared" si="3158"/>
        <v>0</v>
      </c>
      <c r="LPK1342" s="62">
        <f t="shared" si="3158"/>
        <v>1000000</v>
      </c>
      <c r="LPL1342" s="62">
        <f t="shared" si="3158"/>
        <v>2000000</v>
      </c>
      <c r="LPM1342" s="62">
        <f t="shared" si="3158"/>
        <v>0</v>
      </c>
      <c r="LPN1342" s="62">
        <f t="shared" si="3158"/>
        <v>0</v>
      </c>
      <c r="LPO1342" s="62">
        <f t="shared" si="3158"/>
        <v>2000000</v>
      </c>
      <c r="LPP1342" s="62">
        <f t="shared" si="3158"/>
        <v>3000000</v>
      </c>
      <c r="LPW1342" s="62" t="s">
        <v>1940</v>
      </c>
      <c r="LPX1342" s="62">
        <f>LPX1336</f>
        <v>1000000</v>
      </c>
      <c r="LPY1342" s="62">
        <f t="shared" si="3158"/>
        <v>0</v>
      </c>
      <c r="LPZ1342" s="62">
        <f t="shared" si="3158"/>
        <v>0</v>
      </c>
      <c r="LQA1342" s="62">
        <f t="shared" si="3158"/>
        <v>1000000</v>
      </c>
      <c r="LQB1342" s="62">
        <f t="shared" si="3158"/>
        <v>2000000</v>
      </c>
      <c r="LQC1342" s="62">
        <f t="shared" si="3158"/>
        <v>0</v>
      </c>
      <c r="LQD1342" s="62">
        <f t="shared" si="3158"/>
        <v>0</v>
      </c>
      <c r="LQE1342" s="62">
        <f t="shared" si="3158"/>
        <v>2000000</v>
      </c>
      <c r="LQF1342" s="62">
        <f t="shared" si="3158"/>
        <v>3000000</v>
      </c>
      <c r="LQM1342" s="62" t="s">
        <v>1940</v>
      </c>
      <c r="LQN1342" s="62">
        <f>LQN1336</f>
        <v>1000000</v>
      </c>
      <c r="LQO1342" s="62">
        <f t="shared" si="3158"/>
        <v>0</v>
      </c>
      <c r="LQP1342" s="62">
        <f t="shared" si="3158"/>
        <v>0</v>
      </c>
      <c r="LQQ1342" s="62">
        <f t="shared" si="3158"/>
        <v>1000000</v>
      </c>
      <c r="LQR1342" s="62">
        <f t="shared" si="3158"/>
        <v>2000000</v>
      </c>
      <c r="LQS1342" s="62">
        <f t="shared" si="3158"/>
        <v>0</v>
      </c>
      <c r="LQT1342" s="62">
        <f t="shared" si="3158"/>
        <v>0</v>
      </c>
      <c r="LQU1342" s="62">
        <f t="shared" si="3158"/>
        <v>2000000</v>
      </c>
      <c r="LQV1342" s="62">
        <f t="shared" si="3158"/>
        <v>3000000</v>
      </c>
      <c r="LRC1342" s="62" t="s">
        <v>1940</v>
      </c>
      <c r="LRD1342" s="62">
        <f>LRD1336</f>
        <v>1000000</v>
      </c>
      <c r="LRE1342" s="62">
        <f t="shared" ref="LRE1342:LTH1342" si="3159">LRE1336</f>
        <v>0</v>
      </c>
      <c r="LRF1342" s="62">
        <f t="shared" si="3159"/>
        <v>0</v>
      </c>
      <c r="LRG1342" s="62">
        <f t="shared" si="3159"/>
        <v>1000000</v>
      </c>
      <c r="LRH1342" s="62">
        <f t="shared" si="3159"/>
        <v>2000000</v>
      </c>
      <c r="LRI1342" s="62">
        <f t="shared" si="3159"/>
        <v>0</v>
      </c>
      <c r="LRJ1342" s="62">
        <f t="shared" si="3159"/>
        <v>0</v>
      </c>
      <c r="LRK1342" s="62">
        <f t="shared" si="3159"/>
        <v>2000000</v>
      </c>
      <c r="LRL1342" s="62">
        <f t="shared" si="3159"/>
        <v>3000000</v>
      </c>
      <c r="LRS1342" s="62" t="s">
        <v>1940</v>
      </c>
      <c r="LRT1342" s="62">
        <f>LRT1336</f>
        <v>1000000</v>
      </c>
      <c r="LRU1342" s="62">
        <f t="shared" si="3159"/>
        <v>0</v>
      </c>
      <c r="LRV1342" s="62">
        <f t="shared" si="3159"/>
        <v>0</v>
      </c>
      <c r="LRW1342" s="62">
        <f t="shared" si="3159"/>
        <v>1000000</v>
      </c>
      <c r="LRX1342" s="62">
        <f t="shared" si="3159"/>
        <v>2000000</v>
      </c>
      <c r="LRY1342" s="62">
        <f t="shared" si="3159"/>
        <v>0</v>
      </c>
      <c r="LRZ1342" s="62">
        <f t="shared" si="3159"/>
        <v>0</v>
      </c>
      <c r="LSA1342" s="62">
        <f t="shared" si="3159"/>
        <v>2000000</v>
      </c>
      <c r="LSB1342" s="62">
        <f t="shared" si="3159"/>
        <v>3000000</v>
      </c>
      <c r="LSI1342" s="62" t="s">
        <v>1940</v>
      </c>
      <c r="LSJ1342" s="62">
        <f>LSJ1336</f>
        <v>1000000</v>
      </c>
      <c r="LSK1342" s="62">
        <f t="shared" si="3159"/>
        <v>0</v>
      </c>
      <c r="LSL1342" s="62">
        <f t="shared" si="3159"/>
        <v>0</v>
      </c>
      <c r="LSM1342" s="62">
        <f t="shared" si="3159"/>
        <v>1000000</v>
      </c>
      <c r="LSN1342" s="62">
        <f t="shared" si="3159"/>
        <v>2000000</v>
      </c>
      <c r="LSO1342" s="62">
        <f t="shared" si="3159"/>
        <v>0</v>
      </c>
      <c r="LSP1342" s="62">
        <f t="shared" si="3159"/>
        <v>0</v>
      </c>
      <c r="LSQ1342" s="62">
        <f t="shared" si="3159"/>
        <v>2000000</v>
      </c>
      <c r="LSR1342" s="62">
        <f t="shared" si="3159"/>
        <v>3000000</v>
      </c>
      <c r="LSY1342" s="62" t="s">
        <v>1940</v>
      </c>
      <c r="LSZ1342" s="62">
        <f>LSZ1336</f>
        <v>1000000</v>
      </c>
      <c r="LTA1342" s="62">
        <f t="shared" si="3159"/>
        <v>0</v>
      </c>
      <c r="LTB1342" s="62">
        <f t="shared" si="3159"/>
        <v>0</v>
      </c>
      <c r="LTC1342" s="62">
        <f t="shared" si="3159"/>
        <v>1000000</v>
      </c>
      <c r="LTD1342" s="62">
        <f t="shared" si="3159"/>
        <v>2000000</v>
      </c>
      <c r="LTE1342" s="62">
        <f t="shared" si="3159"/>
        <v>0</v>
      </c>
      <c r="LTF1342" s="62">
        <f t="shared" si="3159"/>
        <v>0</v>
      </c>
      <c r="LTG1342" s="62">
        <f t="shared" si="3159"/>
        <v>2000000</v>
      </c>
      <c r="LTH1342" s="62">
        <f t="shared" si="3159"/>
        <v>3000000</v>
      </c>
      <c r="LTO1342" s="62" t="s">
        <v>1940</v>
      </c>
      <c r="LTP1342" s="62">
        <f>LTP1336</f>
        <v>1000000</v>
      </c>
      <c r="LTQ1342" s="62">
        <f t="shared" ref="LTQ1342:LVT1342" si="3160">LTQ1336</f>
        <v>0</v>
      </c>
      <c r="LTR1342" s="62">
        <f t="shared" si="3160"/>
        <v>0</v>
      </c>
      <c r="LTS1342" s="62">
        <f t="shared" si="3160"/>
        <v>1000000</v>
      </c>
      <c r="LTT1342" s="62">
        <f t="shared" si="3160"/>
        <v>2000000</v>
      </c>
      <c r="LTU1342" s="62">
        <f t="shared" si="3160"/>
        <v>0</v>
      </c>
      <c r="LTV1342" s="62">
        <f t="shared" si="3160"/>
        <v>0</v>
      </c>
      <c r="LTW1342" s="62">
        <f t="shared" si="3160"/>
        <v>2000000</v>
      </c>
      <c r="LTX1342" s="62">
        <f t="shared" si="3160"/>
        <v>3000000</v>
      </c>
      <c r="LUE1342" s="62" t="s">
        <v>1940</v>
      </c>
      <c r="LUF1342" s="62">
        <f>LUF1336</f>
        <v>1000000</v>
      </c>
      <c r="LUG1342" s="62">
        <f t="shared" si="3160"/>
        <v>0</v>
      </c>
      <c r="LUH1342" s="62">
        <f t="shared" si="3160"/>
        <v>0</v>
      </c>
      <c r="LUI1342" s="62">
        <f t="shared" si="3160"/>
        <v>1000000</v>
      </c>
      <c r="LUJ1342" s="62">
        <f t="shared" si="3160"/>
        <v>2000000</v>
      </c>
      <c r="LUK1342" s="62">
        <f t="shared" si="3160"/>
        <v>0</v>
      </c>
      <c r="LUL1342" s="62">
        <f t="shared" si="3160"/>
        <v>0</v>
      </c>
      <c r="LUM1342" s="62">
        <f t="shared" si="3160"/>
        <v>2000000</v>
      </c>
      <c r="LUN1342" s="62">
        <f t="shared" si="3160"/>
        <v>3000000</v>
      </c>
      <c r="LUU1342" s="62" t="s">
        <v>1940</v>
      </c>
      <c r="LUV1342" s="62">
        <f>LUV1336</f>
        <v>1000000</v>
      </c>
      <c r="LUW1342" s="62">
        <f t="shared" si="3160"/>
        <v>0</v>
      </c>
      <c r="LUX1342" s="62">
        <f t="shared" si="3160"/>
        <v>0</v>
      </c>
      <c r="LUY1342" s="62">
        <f t="shared" si="3160"/>
        <v>1000000</v>
      </c>
      <c r="LUZ1342" s="62">
        <f t="shared" si="3160"/>
        <v>2000000</v>
      </c>
      <c r="LVA1342" s="62">
        <f t="shared" si="3160"/>
        <v>0</v>
      </c>
      <c r="LVB1342" s="62">
        <f t="shared" si="3160"/>
        <v>0</v>
      </c>
      <c r="LVC1342" s="62">
        <f t="shared" si="3160"/>
        <v>2000000</v>
      </c>
      <c r="LVD1342" s="62">
        <f t="shared" si="3160"/>
        <v>3000000</v>
      </c>
      <c r="LVK1342" s="62" t="s">
        <v>1940</v>
      </c>
      <c r="LVL1342" s="62">
        <f>LVL1336</f>
        <v>1000000</v>
      </c>
      <c r="LVM1342" s="62">
        <f t="shared" si="3160"/>
        <v>0</v>
      </c>
      <c r="LVN1342" s="62">
        <f t="shared" si="3160"/>
        <v>0</v>
      </c>
      <c r="LVO1342" s="62">
        <f t="shared" si="3160"/>
        <v>1000000</v>
      </c>
      <c r="LVP1342" s="62">
        <f t="shared" si="3160"/>
        <v>2000000</v>
      </c>
      <c r="LVQ1342" s="62">
        <f t="shared" si="3160"/>
        <v>0</v>
      </c>
      <c r="LVR1342" s="62">
        <f t="shared" si="3160"/>
        <v>0</v>
      </c>
      <c r="LVS1342" s="62">
        <f t="shared" si="3160"/>
        <v>2000000</v>
      </c>
      <c r="LVT1342" s="62">
        <f t="shared" si="3160"/>
        <v>3000000</v>
      </c>
      <c r="LWA1342" s="62" t="s">
        <v>1940</v>
      </c>
      <c r="LWB1342" s="62">
        <f>LWB1336</f>
        <v>1000000</v>
      </c>
      <c r="LWC1342" s="62">
        <f t="shared" ref="LWC1342:LYF1342" si="3161">LWC1336</f>
        <v>0</v>
      </c>
      <c r="LWD1342" s="62">
        <f t="shared" si="3161"/>
        <v>0</v>
      </c>
      <c r="LWE1342" s="62">
        <f t="shared" si="3161"/>
        <v>1000000</v>
      </c>
      <c r="LWF1342" s="62">
        <f t="shared" si="3161"/>
        <v>2000000</v>
      </c>
      <c r="LWG1342" s="62">
        <f t="shared" si="3161"/>
        <v>0</v>
      </c>
      <c r="LWH1342" s="62">
        <f t="shared" si="3161"/>
        <v>0</v>
      </c>
      <c r="LWI1342" s="62">
        <f t="shared" si="3161"/>
        <v>2000000</v>
      </c>
      <c r="LWJ1342" s="62">
        <f t="shared" si="3161"/>
        <v>3000000</v>
      </c>
      <c r="LWQ1342" s="62" t="s">
        <v>1940</v>
      </c>
      <c r="LWR1342" s="62">
        <f>LWR1336</f>
        <v>1000000</v>
      </c>
      <c r="LWS1342" s="62">
        <f t="shared" si="3161"/>
        <v>0</v>
      </c>
      <c r="LWT1342" s="62">
        <f t="shared" si="3161"/>
        <v>0</v>
      </c>
      <c r="LWU1342" s="62">
        <f t="shared" si="3161"/>
        <v>1000000</v>
      </c>
      <c r="LWV1342" s="62">
        <f t="shared" si="3161"/>
        <v>2000000</v>
      </c>
      <c r="LWW1342" s="62">
        <f t="shared" si="3161"/>
        <v>0</v>
      </c>
      <c r="LWX1342" s="62">
        <f t="shared" si="3161"/>
        <v>0</v>
      </c>
      <c r="LWY1342" s="62">
        <f t="shared" si="3161"/>
        <v>2000000</v>
      </c>
      <c r="LWZ1342" s="62">
        <f t="shared" si="3161"/>
        <v>3000000</v>
      </c>
      <c r="LXG1342" s="62" t="s">
        <v>1940</v>
      </c>
      <c r="LXH1342" s="62">
        <f>LXH1336</f>
        <v>1000000</v>
      </c>
      <c r="LXI1342" s="62">
        <f t="shared" si="3161"/>
        <v>0</v>
      </c>
      <c r="LXJ1342" s="62">
        <f t="shared" si="3161"/>
        <v>0</v>
      </c>
      <c r="LXK1342" s="62">
        <f t="shared" si="3161"/>
        <v>1000000</v>
      </c>
      <c r="LXL1342" s="62">
        <f t="shared" si="3161"/>
        <v>2000000</v>
      </c>
      <c r="LXM1342" s="62">
        <f t="shared" si="3161"/>
        <v>0</v>
      </c>
      <c r="LXN1342" s="62">
        <f t="shared" si="3161"/>
        <v>0</v>
      </c>
      <c r="LXO1342" s="62">
        <f t="shared" si="3161"/>
        <v>2000000</v>
      </c>
      <c r="LXP1342" s="62">
        <f t="shared" si="3161"/>
        <v>3000000</v>
      </c>
      <c r="LXW1342" s="62" t="s">
        <v>1940</v>
      </c>
      <c r="LXX1342" s="62">
        <f>LXX1336</f>
        <v>1000000</v>
      </c>
      <c r="LXY1342" s="62">
        <f t="shared" si="3161"/>
        <v>0</v>
      </c>
      <c r="LXZ1342" s="62">
        <f t="shared" si="3161"/>
        <v>0</v>
      </c>
      <c r="LYA1342" s="62">
        <f t="shared" si="3161"/>
        <v>1000000</v>
      </c>
      <c r="LYB1342" s="62">
        <f t="shared" si="3161"/>
        <v>2000000</v>
      </c>
      <c r="LYC1342" s="62">
        <f t="shared" si="3161"/>
        <v>0</v>
      </c>
      <c r="LYD1342" s="62">
        <f t="shared" si="3161"/>
        <v>0</v>
      </c>
      <c r="LYE1342" s="62">
        <f t="shared" si="3161"/>
        <v>2000000</v>
      </c>
      <c r="LYF1342" s="62">
        <f t="shared" si="3161"/>
        <v>3000000</v>
      </c>
      <c r="LYM1342" s="62" t="s">
        <v>1940</v>
      </c>
      <c r="LYN1342" s="62">
        <f>LYN1336</f>
        <v>1000000</v>
      </c>
      <c r="LYO1342" s="62">
        <f t="shared" ref="LYO1342:MAR1342" si="3162">LYO1336</f>
        <v>0</v>
      </c>
      <c r="LYP1342" s="62">
        <f t="shared" si="3162"/>
        <v>0</v>
      </c>
      <c r="LYQ1342" s="62">
        <f t="shared" si="3162"/>
        <v>1000000</v>
      </c>
      <c r="LYR1342" s="62">
        <f t="shared" si="3162"/>
        <v>2000000</v>
      </c>
      <c r="LYS1342" s="62">
        <f t="shared" si="3162"/>
        <v>0</v>
      </c>
      <c r="LYT1342" s="62">
        <f t="shared" si="3162"/>
        <v>0</v>
      </c>
      <c r="LYU1342" s="62">
        <f t="shared" si="3162"/>
        <v>2000000</v>
      </c>
      <c r="LYV1342" s="62">
        <f t="shared" si="3162"/>
        <v>3000000</v>
      </c>
      <c r="LZC1342" s="62" t="s">
        <v>1940</v>
      </c>
      <c r="LZD1342" s="62">
        <f>LZD1336</f>
        <v>1000000</v>
      </c>
      <c r="LZE1342" s="62">
        <f t="shared" si="3162"/>
        <v>0</v>
      </c>
      <c r="LZF1342" s="62">
        <f t="shared" si="3162"/>
        <v>0</v>
      </c>
      <c r="LZG1342" s="62">
        <f t="shared" si="3162"/>
        <v>1000000</v>
      </c>
      <c r="LZH1342" s="62">
        <f t="shared" si="3162"/>
        <v>2000000</v>
      </c>
      <c r="LZI1342" s="62">
        <f t="shared" si="3162"/>
        <v>0</v>
      </c>
      <c r="LZJ1342" s="62">
        <f t="shared" si="3162"/>
        <v>0</v>
      </c>
      <c r="LZK1342" s="62">
        <f t="shared" si="3162"/>
        <v>2000000</v>
      </c>
      <c r="LZL1342" s="62">
        <f t="shared" si="3162"/>
        <v>3000000</v>
      </c>
      <c r="LZS1342" s="62" t="s">
        <v>1940</v>
      </c>
      <c r="LZT1342" s="62">
        <f>LZT1336</f>
        <v>1000000</v>
      </c>
      <c r="LZU1342" s="62">
        <f t="shared" si="3162"/>
        <v>0</v>
      </c>
      <c r="LZV1342" s="62">
        <f t="shared" si="3162"/>
        <v>0</v>
      </c>
      <c r="LZW1342" s="62">
        <f t="shared" si="3162"/>
        <v>1000000</v>
      </c>
      <c r="LZX1342" s="62">
        <f t="shared" si="3162"/>
        <v>2000000</v>
      </c>
      <c r="LZY1342" s="62">
        <f t="shared" si="3162"/>
        <v>0</v>
      </c>
      <c r="LZZ1342" s="62">
        <f t="shared" si="3162"/>
        <v>0</v>
      </c>
      <c r="MAA1342" s="62">
        <f t="shared" si="3162"/>
        <v>2000000</v>
      </c>
      <c r="MAB1342" s="62">
        <f t="shared" si="3162"/>
        <v>3000000</v>
      </c>
      <c r="MAI1342" s="62" t="s">
        <v>1940</v>
      </c>
      <c r="MAJ1342" s="62">
        <f>MAJ1336</f>
        <v>1000000</v>
      </c>
      <c r="MAK1342" s="62">
        <f t="shared" si="3162"/>
        <v>0</v>
      </c>
      <c r="MAL1342" s="62">
        <f t="shared" si="3162"/>
        <v>0</v>
      </c>
      <c r="MAM1342" s="62">
        <f t="shared" si="3162"/>
        <v>1000000</v>
      </c>
      <c r="MAN1342" s="62">
        <f t="shared" si="3162"/>
        <v>2000000</v>
      </c>
      <c r="MAO1342" s="62">
        <f t="shared" si="3162"/>
        <v>0</v>
      </c>
      <c r="MAP1342" s="62">
        <f t="shared" si="3162"/>
        <v>0</v>
      </c>
      <c r="MAQ1342" s="62">
        <f t="shared" si="3162"/>
        <v>2000000</v>
      </c>
      <c r="MAR1342" s="62">
        <f t="shared" si="3162"/>
        <v>3000000</v>
      </c>
      <c r="MAY1342" s="62" t="s">
        <v>1940</v>
      </c>
      <c r="MAZ1342" s="62">
        <f>MAZ1336</f>
        <v>1000000</v>
      </c>
      <c r="MBA1342" s="62">
        <f t="shared" ref="MBA1342:MDD1342" si="3163">MBA1336</f>
        <v>0</v>
      </c>
      <c r="MBB1342" s="62">
        <f t="shared" si="3163"/>
        <v>0</v>
      </c>
      <c r="MBC1342" s="62">
        <f t="shared" si="3163"/>
        <v>1000000</v>
      </c>
      <c r="MBD1342" s="62">
        <f t="shared" si="3163"/>
        <v>2000000</v>
      </c>
      <c r="MBE1342" s="62">
        <f t="shared" si="3163"/>
        <v>0</v>
      </c>
      <c r="MBF1342" s="62">
        <f t="shared" si="3163"/>
        <v>0</v>
      </c>
      <c r="MBG1342" s="62">
        <f t="shared" si="3163"/>
        <v>2000000</v>
      </c>
      <c r="MBH1342" s="62">
        <f t="shared" si="3163"/>
        <v>3000000</v>
      </c>
      <c r="MBO1342" s="62" t="s">
        <v>1940</v>
      </c>
      <c r="MBP1342" s="62">
        <f>MBP1336</f>
        <v>1000000</v>
      </c>
      <c r="MBQ1342" s="62">
        <f t="shared" si="3163"/>
        <v>0</v>
      </c>
      <c r="MBR1342" s="62">
        <f t="shared" si="3163"/>
        <v>0</v>
      </c>
      <c r="MBS1342" s="62">
        <f t="shared" si="3163"/>
        <v>1000000</v>
      </c>
      <c r="MBT1342" s="62">
        <f t="shared" si="3163"/>
        <v>2000000</v>
      </c>
      <c r="MBU1342" s="62">
        <f t="shared" si="3163"/>
        <v>0</v>
      </c>
      <c r="MBV1342" s="62">
        <f t="shared" si="3163"/>
        <v>0</v>
      </c>
      <c r="MBW1342" s="62">
        <f t="shared" si="3163"/>
        <v>2000000</v>
      </c>
      <c r="MBX1342" s="62">
        <f t="shared" si="3163"/>
        <v>3000000</v>
      </c>
      <c r="MCE1342" s="62" t="s">
        <v>1940</v>
      </c>
      <c r="MCF1342" s="62">
        <f>MCF1336</f>
        <v>1000000</v>
      </c>
      <c r="MCG1342" s="62">
        <f t="shared" si="3163"/>
        <v>0</v>
      </c>
      <c r="MCH1342" s="62">
        <f t="shared" si="3163"/>
        <v>0</v>
      </c>
      <c r="MCI1342" s="62">
        <f t="shared" si="3163"/>
        <v>1000000</v>
      </c>
      <c r="MCJ1342" s="62">
        <f t="shared" si="3163"/>
        <v>2000000</v>
      </c>
      <c r="MCK1342" s="62">
        <f t="shared" si="3163"/>
        <v>0</v>
      </c>
      <c r="MCL1342" s="62">
        <f t="shared" si="3163"/>
        <v>0</v>
      </c>
      <c r="MCM1342" s="62">
        <f t="shared" si="3163"/>
        <v>2000000</v>
      </c>
      <c r="MCN1342" s="62">
        <f t="shared" si="3163"/>
        <v>3000000</v>
      </c>
      <c r="MCU1342" s="62" t="s">
        <v>1940</v>
      </c>
      <c r="MCV1342" s="62">
        <f>MCV1336</f>
        <v>1000000</v>
      </c>
      <c r="MCW1342" s="62">
        <f t="shared" si="3163"/>
        <v>0</v>
      </c>
      <c r="MCX1342" s="62">
        <f t="shared" si="3163"/>
        <v>0</v>
      </c>
      <c r="MCY1342" s="62">
        <f t="shared" si="3163"/>
        <v>1000000</v>
      </c>
      <c r="MCZ1342" s="62">
        <f t="shared" si="3163"/>
        <v>2000000</v>
      </c>
      <c r="MDA1342" s="62">
        <f t="shared" si="3163"/>
        <v>0</v>
      </c>
      <c r="MDB1342" s="62">
        <f t="shared" si="3163"/>
        <v>0</v>
      </c>
      <c r="MDC1342" s="62">
        <f t="shared" si="3163"/>
        <v>2000000</v>
      </c>
      <c r="MDD1342" s="62">
        <f t="shared" si="3163"/>
        <v>3000000</v>
      </c>
      <c r="MDK1342" s="62" t="s">
        <v>1940</v>
      </c>
      <c r="MDL1342" s="62">
        <f>MDL1336</f>
        <v>1000000</v>
      </c>
      <c r="MDM1342" s="62">
        <f t="shared" ref="MDM1342:MFP1342" si="3164">MDM1336</f>
        <v>0</v>
      </c>
      <c r="MDN1342" s="62">
        <f t="shared" si="3164"/>
        <v>0</v>
      </c>
      <c r="MDO1342" s="62">
        <f t="shared" si="3164"/>
        <v>1000000</v>
      </c>
      <c r="MDP1342" s="62">
        <f t="shared" si="3164"/>
        <v>2000000</v>
      </c>
      <c r="MDQ1342" s="62">
        <f t="shared" si="3164"/>
        <v>0</v>
      </c>
      <c r="MDR1342" s="62">
        <f t="shared" si="3164"/>
        <v>0</v>
      </c>
      <c r="MDS1342" s="62">
        <f t="shared" si="3164"/>
        <v>2000000</v>
      </c>
      <c r="MDT1342" s="62">
        <f t="shared" si="3164"/>
        <v>3000000</v>
      </c>
      <c r="MEA1342" s="62" t="s">
        <v>1940</v>
      </c>
      <c r="MEB1342" s="62">
        <f>MEB1336</f>
        <v>1000000</v>
      </c>
      <c r="MEC1342" s="62">
        <f t="shared" si="3164"/>
        <v>0</v>
      </c>
      <c r="MED1342" s="62">
        <f t="shared" si="3164"/>
        <v>0</v>
      </c>
      <c r="MEE1342" s="62">
        <f t="shared" si="3164"/>
        <v>1000000</v>
      </c>
      <c r="MEF1342" s="62">
        <f t="shared" si="3164"/>
        <v>2000000</v>
      </c>
      <c r="MEG1342" s="62">
        <f t="shared" si="3164"/>
        <v>0</v>
      </c>
      <c r="MEH1342" s="62">
        <f t="shared" si="3164"/>
        <v>0</v>
      </c>
      <c r="MEI1342" s="62">
        <f t="shared" si="3164"/>
        <v>2000000</v>
      </c>
      <c r="MEJ1342" s="62">
        <f t="shared" si="3164"/>
        <v>3000000</v>
      </c>
      <c r="MEQ1342" s="62" t="s">
        <v>1940</v>
      </c>
      <c r="MER1342" s="62">
        <f>MER1336</f>
        <v>1000000</v>
      </c>
      <c r="MES1342" s="62">
        <f t="shared" si="3164"/>
        <v>0</v>
      </c>
      <c r="MET1342" s="62">
        <f t="shared" si="3164"/>
        <v>0</v>
      </c>
      <c r="MEU1342" s="62">
        <f t="shared" si="3164"/>
        <v>1000000</v>
      </c>
      <c r="MEV1342" s="62">
        <f t="shared" si="3164"/>
        <v>2000000</v>
      </c>
      <c r="MEW1342" s="62">
        <f t="shared" si="3164"/>
        <v>0</v>
      </c>
      <c r="MEX1342" s="62">
        <f t="shared" si="3164"/>
        <v>0</v>
      </c>
      <c r="MEY1342" s="62">
        <f t="shared" si="3164"/>
        <v>2000000</v>
      </c>
      <c r="MEZ1342" s="62">
        <f t="shared" si="3164"/>
        <v>3000000</v>
      </c>
      <c r="MFG1342" s="62" t="s">
        <v>1940</v>
      </c>
      <c r="MFH1342" s="62">
        <f>MFH1336</f>
        <v>1000000</v>
      </c>
      <c r="MFI1342" s="62">
        <f t="shared" si="3164"/>
        <v>0</v>
      </c>
      <c r="MFJ1342" s="62">
        <f t="shared" si="3164"/>
        <v>0</v>
      </c>
      <c r="MFK1342" s="62">
        <f t="shared" si="3164"/>
        <v>1000000</v>
      </c>
      <c r="MFL1342" s="62">
        <f t="shared" si="3164"/>
        <v>2000000</v>
      </c>
      <c r="MFM1342" s="62">
        <f t="shared" si="3164"/>
        <v>0</v>
      </c>
      <c r="MFN1342" s="62">
        <f t="shared" si="3164"/>
        <v>0</v>
      </c>
      <c r="MFO1342" s="62">
        <f t="shared" si="3164"/>
        <v>2000000</v>
      </c>
      <c r="MFP1342" s="62">
        <f t="shared" si="3164"/>
        <v>3000000</v>
      </c>
      <c r="MFW1342" s="62" t="s">
        <v>1940</v>
      </c>
      <c r="MFX1342" s="62">
        <f>MFX1336</f>
        <v>1000000</v>
      </c>
      <c r="MFY1342" s="62">
        <f t="shared" ref="MFY1342:MIB1342" si="3165">MFY1336</f>
        <v>0</v>
      </c>
      <c r="MFZ1342" s="62">
        <f t="shared" si="3165"/>
        <v>0</v>
      </c>
      <c r="MGA1342" s="62">
        <f t="shared" si="3165"/>
        <v>1000000</v>
      </c>
      <c r="MGB1342" s="62">
        <f t="shared" si="3165"/>
        <v>2000000</v>
      </c>
      <c r="MGC1342" s="62">
        <f t="shared" si="3165"/>
        <v>0</v>
      </c>
      <c r="MGD1342" s="62">
        <f t="shared" si="3165"/>
        <v>0</v>
      </c>
      <c r="MGE1342" s="62">
        <f t="shared" si="3165"/>
        <v>2000000</v>
      </c>
      <c r="MGF1342" s="62">
        <f t="shared" si="3165"/>
        <v>3000000</v>
      </c>
      <c r="MGM1342" s="62" t="s">
        <v>1940</v>
      </c>
      <c r="MGN1342" s="62">
        <f>MGN1336</f>
        <v>1000000</v>
      </c>
      <c r="MGO1342" s="62">
        <f t="shared" si="3165"/>
        <v>0</v>
      </c>
      <c r="MGP1342" s="62">
        <f t="shared" si="3165"/>
        <v>0</v>
      </c>
      <c r="MGQ1342" s="62">
        <f t="shared" si="3165"/>
        <v>1000000</v>
      </c>
      <c r="MGR1342" s="62">
        <f t="shared" si="3165"/>
        <v>2000000</v>
      </c>
      <c r="MGS1342" s="62">
        <f t="shared" si="3165"/>
        <v>0</v>
      </c>
      <c r="MGT1342" s="62">
        <f t="shared" si="3165"/>
        <v>0</v>
      </c>
      <c r="MGU1342" s="62">
        <f t="shared" si="3165"/>
        <v>2000000</v>
      </c>
      <c r="MGV1342" s="62">
        <f t="shared" si="3165"/>
        <v>3000000</v>
      </c>
      <c r="MHC1342" s="62" t="s">
        <v>1940</v>
      </c>
      <c r="MHD1342" s="62">
        <f>MHD1336</f>
        <v>1000000</v>
      </c>
      <c r="MHE1342" s="62">
        <f t="shared" si="3165"/>
        <v>0</v>
      </c>
      <c r="MHF1342" s="62">
        <f t="shared" si="3165"/>
        <v>0</v>
      </c>
      <c r="MHG1342" s="62">
        <f t="shared" si="3165"/>
        <v>1000000</v>
      </c>
      <c r="MHH1342" s="62">
        <f t="shared" si="3165"/>
        <v>2000000</v>
      </c>
      <c r="MHI1342" s="62">
        <f t="shared" si="3165"/>
        <v>0</v>
      </c>
      <c r="MHJ1342" s="62">
        <f t="shared" si="3165"/>
        <v>0</v>
      </c>
      <c r="MHK1342" s="62">
        <f t="shared" si="3165"/>
        <v>2000000</v>
      </c>
      <c r="MHL1342" s="62">
        <f t="shared" si="3165"/>
        <v>3000000</v>
      </c>
      <c r="MHS1342" s="62" t="s">
        <v>1940</v>
      </c>
      <c r="MHT1342" s="62">
        <f>MHT1336</f>
        <v>1000000</v>
      </c>
      <c r="MHU1342" s="62">
        <f t="shared" si="3165"/>
        <v>0</v>
      </c>
      <c r="MHV1342" s="62">
        <f t="shared" si="3165"/>
        <v>0</v>
      </c>
      <c r="MHW1342" s="62">
        <f t="shared" si="3165"/>
        <v>1000000</v>
      </c>
      <c r="MHX1342" s="62">
        <f t="shared" si="3165"/>
        <v>2000000</v>
      </c>
      <c r="MHY1342" s="62">
        <f t="shared" si="3165"/>
        <v>0</v>
      </c>
      <c r="MHZ1342" s="62">
        <f t="shared" si="3165"/>
        <v>0</v>
      </c>
      <c r="MIA1342" s="62">
        <f t="shared" si="3165"/>
        <v>2000000</v>
      </c>
      <c r="MIB1342" s="62">
        <f t="shared" si="3165"/>
        <v>3000000</v>
      </c>
      <c r="MII1342" s="62" t="s">
        <v>1940</v>
      </c>
      <c r="MIJ1342" s="62">
        <f>MIJ1336</f>
        <v>1000000</v>
      </c>
      <c r="MIK1342" s="62">
        <f t="shared" ref="MIK1342:MKN1342" si="3166">MIK1336</f>
        <v>0</v>
      </c>
      <c r="MIL1342" s="62">
        <f t="shared" si="3166"/>
        <v>0</v>
      </c>
      <c r="MIM1342" s="62">
        <f t="shared" si="3166"/>
        <v>1000000</v>
      </c>
      <c r="MIN1342" s="62">
        <f t="shared" si="3166"/>
        <v>2000000</v>
      </c>
      <c r="MIO1342" s="62">
        <f t="shared" si="3166"/>
        <v>0</v>
      </c>
      <c r="MIP1342" s="62">
        <f t="shared" si="3166"/>
        <v>0</v>
      </c>
      <c r="MIQ1342" s="62">
        <f t="shared" si="3166"/>
        <v>2000000</v>
      </c>
      <c r="MIR1342" s="62">
        <f t="shared" si="3166"/>
        <v>3000000</v>
      </c>
      <c r="MIY1342" s="62" t="s">
        <v>1940</v>
      </c>
      <c r="MIZ1342" s="62">
        <f>MIZ1336</f>
        <v>1000000</v>
      </c>
      <c r="MJA1342" s="62">
        <f t="shared" si="3166"/>
        <v>0</v>
      </c>
      <c r="MJB1342" s="62">
        <f t="shared" si="3166"/>
        <v>0</v>
      </c>
      <c r="MJC1342" s="62">
        <f t="shared" si="3166"/>
        <v>1000000</v>
      </c>
      <c r="MJD1342" s="62">
        <f t="shared" si="3166"/>
        <v>2000000</v>
      </c>
      <c r="MJE1342" s="62">
        <f t="shared" si="3166"/>
        <v>0</v>
      </c>
      <c r="MJF1342" s="62">
        <f t="shared" si="3166"/>
        <v>0</v>
      </c>
      <c r="MJG1342" s="62">
        <f t="shared" si="3166"/>
        <v>2000000</v>
      </c>
      <c r="MJH1342" s="62">
        <f t="shared" si="3166"/>
        <v>3000000</v>
      </c>
      <c r="MJO1342" s="62" t="s">
        <v>1940</v>
      </c>
      <c r="MJP1342" s="62">
        <f>MJP1336</f>
        <v>1000000</v>
      </c>
      <c r="MJQ1342" s="62">
        <f t="shared" si="3166"/>
        <v>0</v>
      </c>
      <c r="MJR1342" s="62">
        <f t="shared" si="3166"/>
        <v>0</v>
      </c>
      <c r="MJS1342" s="62">
        <f t="shared" si="3166"/>
        <v>1000000</v>
      </c>
      <c r="MJT1342" s="62">
        <f t="shared" si="3166"/>
        <v>2000000</v>
      </c>
      <c r="MJU1342" s="62">
        <f t="shared" si="3166"/>
        <v>0</v>
      </c>
      <c r="MJV1342" s="62">
        <f t="shared" si="3166"/>
        <v>0</v>
      </c>
      <c r="MJW1342" s="62">
        <f t="shared" si="3166"/>
        <v>2000000</v>
      </c>
      <c r="MJX1342" s="62">
        <f t="shared" si="3166"/>
        <v>3000000</v>
      </c>
      <c r="MKE1342" s="62" t="s">
        <v>1940</v>
      </c>
      <c r="MKF1342" s="62">
        <f>MKF1336</f>
        <v>1000000</v>
      </c>
      <c r="MKG1342" s="62">
        <f t="shared" si="3166"/>
        <v>0</v>
      </c>
      <c r="MKH1342" s="62">
        <f t="shared" si="3166"/>
        <v>0</v>
      </c>
      <c r="MKI1342" s="62">
        <f t="shared" si="3166"/>
        <v>1000000</v>
      </c>
      <c r="MKJ1342" s="62">
        <f t="shared" si="3166"/>
        <v>2000000</v>
      </c>
      <c r="MKK1342" s="62">
        <f t="shared" si="3166"/>
        <v>0</v>
      </c>
      <c r="MKL1342" s="62">
        <f t="shared" si="3166"/>
        <v>0</v>
      </c>
      <c r="MKM1342" s="62">
        <f t="shared" si="3166"/>
        <v>2000000</v>
      </c>
      <c r="MKN1342" s="62">
        <f t="shared" si="3166"/>
        <v>3000000</v>
      </c>
      <c r="MKU1342" s="62" t="s">
        <v>1940</v>
      </c>
      <c r="MKV1342" s="62">
        <f>MKV1336</f>
        <v>1000000</v>
      </c>
      <c r="MKW1342" s="62">
        <f t="shared" ref="MKW1342:MMZ1342" si="3167">MKW1336</f>
        <v>0</v>
      </c>
      <c r="MKX1342" s="62">
        <f t="shared" si="3167"/>
        <v>0</v>
      </c>
      <c r="MKY1342" s="62">
        <f t="shared" si="3167"/>
        <v>1000000</v>
      </c>
      <c r="MKZ1342" s="62">
        <f t="shared" si="3167"/>
        <v>2000000</v>
      </c>
      <c r="MLA1342" s="62">
        <f t="shared" si="3167"/>
        <v>0</v>
      </c>
      <c r="MLB1342" s="62">
        <f t="shared" si="3167"/>
        <v>0</v>
      </c>
      <c r="MLC1342" s="62">
        <f t="shared" si="3167"/>
        <v>2000000</v>
      </c>
      <c r="MLD1342" s="62">
        <f t="shared" si="3167"/>
        <v>3000000</v>
      </c>
      <c r="MLK1342" s="62" t="s">
        <v>1940</v>
      </c>
      <c r="MLL1342" s="62">
        <f>MLL1336</f>
        <v>1000000</v>
      </c>
      <c r="MLM1342" s="62">
        <f t="shared" si="3167"/>
        <v>0</v>
      </c>
      <c r="MLN1342" s="62">
        <f t="shared" si="3167"/>
        <v>0</v>
      </c>
      <c r="MLO1342" s="62">
        <f t="shared" si="3167"/>
        <v>1000000</v>
      </c>
      <c r="MLP1342" s="62">
        <f t="shared" si="3167"/>
        <v>2000000</v>
      </c>
      <c r="MLQ1342" s="62">
        <f t="shared" si="3167"/>
        <v>0</v>
      </c>
      <c r="MLR1342" s="62">
        <f t="shared" si="3167"/>
        <v>0</v>
      </c>
      <c r="MLS1342" s="62">
        <f t="shared" si="3167"/>
        <v>2000000</v>
      </c>
      <c r="MLT1342" s="62">
        <f t="shared" si="3167"/>
        <v>3000000</v>
      </c>
      <c r="MMA1342" s="62" t="s">
        <v>1940</v>
      </c>
      <c r="MMB1342" s="62">
        <f>MMB1336</f>
        <v>1000000</v>
      </c>
      <c r="MMC1342" s="62">
        <f t="shared" si="3167"/>
        <v>0</v>
      </c>
      <c r="MMD1342" s="62">
        <f t="shared" si="3167"/>
        <v>0</v>
      </c>
      <c r="MME1342" s="62">
        <f t="shared" si="3167"/>
        <v>1000000</v>
      </c>
      <c r="MMF1342" s="62">
        <f t="shared" si="3167"/>
        <v>2000000</v>
      </c>
      <c r="MMG1342" s="62">
        <f t="shared" si="3167"/>
        <v>0</v>
      </c>
      <c r="MMH1342" s="62">
        <f t="shared" si="3167"/>
        <v>0</v>
      </c>
      <c r="MMI1342" s="62">
        <f t="shared" si="3167"/>
        <v>2000000</v>
      </c>
      <c r="MMJ1342" s="62">
        <f t="shared" si="3167"/>
        <v>3000000</v>
      </c>
      <c r="MMQ1342" s="62" t="s">
        <v>1940</v>
      </c>
      <c r="MMR1342" s="62">
        <f>MMR1336</f>
        <v>1000000</v>
      </c>
      <c r="MMS1342" s="62">
        <f t="shared" si="3167"/>
        <v>0</v>
      </c>
      <c r="MMT1342" s="62">
        <f t="shared" si="3167"/>
        <v>0</v>
      </c>
      <c r="MMU1342" s="62">
        <f t="shared" si="3167"/>
        <v>1000000</v>
      </c>
      <c r="MMV1342" s="62">
        <f t="shared" si="3167"/>
        <v>2000000</v>
      </c>
      <c r="MMW1342" s="62">
        <f t="shared" si="3167"/>
        <v>0</v>
      </c>
      <c r="MMX1342" s="62">
        <f t="shared" si="3167"/>
        <v>0</v>
      </c>
      <c r="MMY1342" s="62">
        <f t="shared" si="3167"/>
        <v>2000000</v>
      </c>
      <c r="MMZ1342" s="62">
        <f t="shared" si="3167"/>
        <v>3000000</v>
      </c>
      <c r="MNG1342" s="62" t="s">
        <v>1940</v>
      </c>
      <c r="MNH1342" s="62">
        <f>MNH1336</f>
        <v>1000000</v>
      </c>
      <c r="MNI1342" s="62">
        <f t="shared" ref="MNI1342:MPL1342" si="3168">MNI1336</f>
        <v>0</v>
      </c>
      <c r="MNJ1342" s="62">
        <f t="shared" si="3168"/>
        <v>0</v>
      </c>
      <c r="MNK1342" s="62">
        <f t="shared" si="3168"/>
        <v>1000000</v>
      </c>
      <c r="MNL1342" s="62">
        <f t="shared" si="3168"/>
        <v>2000000</v>
      </c>
      <c r="MNM1342" s="62">
        <f t="shared" si="3168"/>
        <v>0</v>
      </c>
      <c r="MNN1342" s="62">
        <f t="shared" si="3168"/>
        <v>0</v>
      </c>
      <c r="MNO1342" s="62">
        <f t="shared" si="3168"/>
        <v>2000000</v>
      </c>
      <c r="MNP1342" s="62">
        <f t="shared" si="3168"/>
        <v>3000000</v>
      </c>
      <c r="MNW1342" s="62" t="s">
        <v>1940</v>
      </c>
      <c r="MNX1342" s="62">
        <f>MNX1336</f>
        <v>1000000</v>
      </c>
      <c r="MNY1342" s="62">
        <f t="shared" si="3168"/>
        <v>0</v>
      </c>
      <c r="MNZ1342" s="62">
        <f t="shared" si="3168"/>
        <v>0</v>
      </c>
      <c r="MOA1342" s="62">
        <f t="shared" si="3168"/>
        <v>1000000</v>
      </c>
      <c r="MOB1342" s="62">
        <f t="shared" si="3168"/>
        <v>2000000</v>
      </c>
      <c r="MOC1342" s="62">
        <f t="shared" si="3168"/>
        <v>0</v>
      </c>
      <c r="MOD1342" s="62">
        <f t="shared" si="3168"/>
        <v>0</v>
      </c>
      <c r="MOE1342" s="62">
        <f t="shared" si="3168"/>
        <v>2000000</v>
      </c>
      <c r="MOF1342" s="62">
        <f t="shared" si="3168"/>
        <v>3000000</v>
      </c>
      <c r="MOM1342" s="62" t="s">
        <v>1940</v>
      </c>
      <c r="MON1342" s="62">
        <f>MON1336</f>
        <v>1000000</v>
      </c>
      <c r="MOO1342" s="62">
        <f t="shared" si="3168"/>
        <v>0</v>
      </c>
      <c r="MOP1342" s="62">
        <f t="shared" si="3168"/>
        <v>0</v>
      </c>
      <c r="MOQ1342" s="62">
        <f t="shared" si="3168"/>
        <v>1000000</v>
      </c>
      <c r="MOR1342" s="62">
        <f t="shared" si="3168"/>
        <v>2000000</v>
      </c>
      <c r="MOS1342" s="62">
        <f t="shared" si="3168"/>
        <v>0</v>
      </c>
      <c r="MOT1342" s="62">
        <f t="shared" si="3168"/>
        <v>0</v>
      </c>
      <c r="MOU1342" s="62">
        <f t="shared" si="3168"/>
        <v>2000000</v>
      </c>
      <c r="MOV1342" s="62">
        <f t="shared" si="3168"/>
        <v>3000000</v>
      </c>
      <c r="MPC1342" s="62" t="s">
        <v>1940</v>
      </c>
      <c r="MPD1342" s="62">
        <f>MPD1336</f>
        <v>1000000</v>
      </c>
      <c r="MPE1342" s="62">
        <f t="shared" si="3168"/>
        <v>0</v>
      </c>
      <c r="MPF1342" s="62">
        <f t="shared" si="3168"/>
        <v>0</v>
      </c>
      <c r="MPG1342" s="62">
        <f t="shared" si="3168"/>
        <v>1000000</v>
      </c>
      <c r="MPH1342" s="62">
        <f t="shared" si="3168"/>
        <v>2000000</v>
      </c>
      <c r="MPI1342" s="62">
        <f t="shared" si="3168"/>
        <v>0</v>
      </c>
      <c r="MPJ1342" s="62">
        <f t="shared" si="3168"/>
        <v>0</v>
      </c>
      <c r="MPK1342" s="62">
        <f t="shared" si="3168"/>
        <v>2000000</v>
      </c>
      <c r="MPL1342" s="62">
        <f t="shared" si="3168"/>
        <v>3000000</v>
      </c>
      <c r="MPS1342" s="62" t="s">
        <v>1940</v>
      </c>
      <c r="MPT1342" s="62">
        <f>MPT1336</f>
        <v>1000000</v>
      </c>
      <c r="MPU1342" s="62">
        <f t="shared" ref="MPU1342:MRX1342" si="3169">MPU1336</f>
        <v>0</v>
      </c>
      <c r="MPV1342" s="62">
        <f t="shared" si="3169"/>
        <v>0</v>
      </c>
      <c r="MPW1342" s="62">
        <f t="shared" si="3169"/>
        <v>1000000</v>
      </c>
      <c r="MPX1342" s="62">
        <f t="shared" si="3169"/>
        <v>2000000</v>
      </c>
      <c r="MPY1342" s="62">
        <f t="shared" si="3169"/>
        <v>0</v>
      </c>
      <c r="MPZ1342" s="62">
        <f t="shared" si="3169"/>
        <v>0</v>
      </c>
      <c r="MQA1342" s="62">
        <f t="shared" si="3169"/>
        <v>2000000</v>
      </c>
      <c r="MQB1342" s="62">
        <f t="shared" si="3169"/>
        <v>3000000</v>
      </c>
      <c r="MQI1342" s="62" t="s">
        <v>1940</v>
      </c>
      <c r="MQJ1342" s="62">
        <f>MQJ1336</f>
        <v>1000000</v>
      </c>
      <c r="MQK1342" s="62">
        <f t="shared" si="3169"/>
        <v>0</v>
      </c>
      <c r="MQL1342" s="62">
        <f t="shared" si="3169"/>
        <v>0</v>
      </c>
      <c r="MQM1342" s="62">
        <f t="shared" si="3169"/>
        <v>1000000</v>
      </c>
      <c r="MQN1342" s="62">
        <f t="shared" si="3169"/>
        <v>2000000</v>
      </c>
      <c r="MQO1342" s="62">
        <f t="shared" si="3169"/>
        <v>0</v>
      </c>
      <c r="MQP1342" s="62">
        <f t="shared" si="3169"/>
        <v>0</v>
      </c>
      <c r="MQQ1342" s="62">
        <f t="shared" si="3169"/>
        <v>2000000</v>
      </c>
      <c r="MQR1342" s="62">
        <f t="shared" si="3169"/>
        <v>3000000</v>
      </c>
      <c r="MQY1342" s="62" t="s">
        <v>1940</v>
      </c>
      <c r="MQZ1342" s="62">
        <f>MQZ1336</f>
        <v>1000000</v>
      </c>
      <c r="MRA1342" s="62">
        <f t="shared" si="3169"/>
        <v>0</v>
      </c>
      <c r="MRB1342" s="62">
        <f t="shared" si="3169"/>
        <v>0</v>
      </c>
      <c r="MRC1342" s="62">
        <f t="shared" si="3169"/>
        <v>1000000</v>
      </c>
      <c r="MRD1342" s="62">
        <f t="shared" si="3169"/>
        <v>2000000</v>
      </c>
      <c r="MRE1342" s="62">
        <f t="shared" si="3169"/>
        <v>0</v>
      </c>
      <c r="MRF1342" s="62">
        <f t="shared" si="3169"/>
        <v>0</v>
      </c>
      <c r="MRG1342" s="62">
        <f t="shared" si="3169"/>
        <v>2000000</v>
      </c>
      <c r="MRH1342" s="62">
        <f t="shared" si="3169"/>
        <v>3000000</v>
      </c>
      <c r="MRO1342" s="62" t="s">
        <v>1940</v>
      </c>
      <c r="MRP1342" s="62">
        <f>MRP1336</f>
        <v>1000000</v>
      </c>
      <c r="MRQ1342" s="62">
        <f t="shared" si="3169"/>
        <v>0</v>
      </c>
      <c r="MRR1342" s="62">
        <f t="shared" si="3169"/>
        <v>0</v>
      </c>
      <c r="MRS1342" s="62">
        <f t="shared" si="3169"/>
        <v>1000000</v>
      </c>
      <c r="MRT1342" s="62">
        <f t="shared" si="3169"/>
        <v>2000000</v>
      </c>
      <c r="MRU1342" s="62">
        <f t="shared" si="3169"/>
        <v>0</v>
      </c>
      <c r="MRV1342" s="62">
        <f t="shared" si="3169"/>
        <v>0</v>
      </c>
      <c r="MRW1342" s="62">
        <f t="shared" si="3169"/>
        <v>2000000</v>
      </c>
      <c r="MRX1342" s="62">
        <f t="shared" si="3169"/>
        <v>3000000</v>
      </c>
      <c r="MSE1342" s="62" t="s">
        <v>1940</v>
      </c>
      <c r="MSF1342" s="62">
        <f>MSF1336</f>
        <v>1000000</v>
      </c>
      <c r="MSG1342" s="62">
        <f t="shared" ref="MSG1342:MUJ1342" si="3170">MSG1336</f>
        <v>0</v>
      </c>
      <c r="MSH1342" s="62">
        <f t="shared" si="3170"/>
        <v>0</v>
      </c>
      <c r="MSI1342" s="62">
        <f t="shared" si="3170"/>
        <v>1000000</v>
      </c>
      <c r="MSJ1342" s="62">
        <f t="shared" si="3170"/>
        <v>2000000</v>
      </c>
      <c r="MSK1342" s="62">
        <f t="shared" si="3170"/>
        <v>0</v>
      </c>
      <c r="MSL1342" s="62">
        <f t="shared" si="3170"/>
        <v>0</v>
      </c>
      <c r="MSM1342" s="62">
        <f t="shared" si="3170"/>
        <v>2000000</v>
      </c>
      <c r="MSN1342" s="62">
        <f t="shared" si="3170"/>
        <v>3000000</v>
      </c>
      <c r="MSU1342" s="62" t="s">
        <v>1940</v>
      </c>
      <c r="MSV1342" s="62">
        <f>MSV1336</f>
        <v>1000000</v>
      </c>
      <c r="MSW1342" s="62">
        <f t="shared" si="3170"/>
        <v>0</v>
      </c>
      <c r="MSX1342" s="62">
        <f t="shared" si="3170"/>
        <v>0</v>
      </c>
      <c r="MSY1342" s="62">
        <f t="shared" si="3170"/>
        <v>1000000</v>
      </c>
      <c r="MSZ1342" s="62">
        <f t="shared" si="3170"/>
        <v>2000000</v>
      </c>
      <c r="MTA1342" s="62">
        <f t="shared" si="3170"/>
        <v>0</v>
      </c>
      <c r="MTB1342" s="62">
        <f t="shared" si="3170"/>
        <v>0</v>
      </c>
      <c r="MTC1342" s="62">
        <f t="shared" si="3170"/>
        <v>2000000</v>
      </c>
      <c r="MTD1342" s="62">
        <f t="shared" si="3170"/>
        <v>3000000</v>
      </c>
      <c r="MTK1342" s="62" t="s">
        <v>1940</v>
      </c>
      <c r="MTL1342" s="62">
        <f>MTL1336</f>
        <v>1000000</v>
      </c>
      <c r="MTM1342" s="62">
        <f t="shared" si="3170"/>
        <v>0</v>
      </c>
      <c r="MTN1342" s="62">
        <f t="shared" si="3170"/>
        <v>0</v>
      </c>
      <c r="MTO1342" s="62">
        <f t="shared" si="3170"/>
        <v>1000000</v>
      </c>
      <c r="MTP1342" s="62">
        <f t="shared" si="3170"/>
        <v>2000000</v>
      </c>
      <c r="MTQ1342" s="62">
        <f t="shared" si="3170"/>
        <v>0</v>
      </c>
      <c r="MTR1342" s="62">
        <f t="shared" si="3170"/>
        <v>0</v>
      </c>
      <c r="MTS1342" s="62">
        <f t="shared" si="3170"/>
        <v>2000000</v>
      </c>
      <c r="MTT1342" s="62">
        <f t="shared" si="3170"/>
        <v>3000000</v>
      </c>
      <c r="MUA1342" s="62" t="s">
        <v>1940</v>
      </c>
      <c r="MUB1342" s="62">
        <f>MUB1336</f>
        <v>1000000</v>
      </c>
      <c r="MUC1342" s="62">
        <f t="shared" si="3170"/>
        <v>0</v>
      </c>
      <c r="MUD1342" s="62">
        <f t="shared" si="3170"/>
        <v>0</v>
      </c>
      <c r="MUE1342" s="62">
        <f t="shared" si="3170"/>
        <v>1000000</v>
      </c>
      <c r="MUF1342" s="62">
        <f t="shared" si="3170"/>
        <v>2000000</v>
      </c>
      <c r="MUG1342" s="62">
        <f t="shared" si="3170"/>
        <v>0</v>
      </c>
      <c r="MUH1342" s="62">
        <f t="shared" si="3170"/>
        <v>0</v>
      </c>
      <c r="MUI1342" s="62">
        <f t="shared" si="3170"/>
        <v>2000000</v>
      </c>
      <c r="MUJ1342" s="62">
        <f t="shared" si="3170"/>
        <v>3000000</v>
      </c>
      <c r="MUQ1342" s="62" t="s">
        <v>1940</v>
      </c>
      <c r="MUR1342" s="62">
        <f>MUR1336</f>
        <v>1000000</v>
      </c>
      <c r="MUS1342" s="62">
        <f t="shared" ref="MUS1342:MWV1342" si="3171">MUS1336</f>
        <v>0</v>
      </c>
      <c r="MUT1342" s="62">
        <f t="shared" si="3171"/>
        <v>0</v>
      </c>
      <c r="MUU1342" s="62">
        <f t="shared" si="3171"/>
        <v>1000000</v>
      </c>
      <c r="MUV1342" s="62">
        <f t="shared" si="3171"/>
        <v>2000000</v>
      </c>
      <c r="MUW1342" s="62">
        <f t="shared" si="3171"/>
        <v>0</v>
      </c>
      <c r="MUX1342" s="62">
        <f t="shared" si="3171"/>
        <v>0</v>
      </c>
      <c r="MUY1342" s="62">
        <f t="shared" si="3171"/>
        <v>2000000</v>
      </c>
      <c r="MUZ1342" s="62">
        <f t="shared" si="3171"/>
        <v>3000000</v>
      </c>
      <c r="MVG1342" s="62" t="s">
        <v>1940</v>
      </c>
      <c r="MVH1342" s="62">
        <f>MVH1336</f>
        <v>1000000</v>
      </c>
      <c r="MVI1342" s="62">
        <f t="shared" si="3171"/>
        <v>0</v>
      </c>
      <c r="MVJ1342" s="62">
        <f t="shared" si="3171"/>
        <v>0</v>
      </c>
      <c r="MVK1342" s="62">
        <f t="shared" si="3171"/>
        <v>1000000</v>
      </c>
      <c r="MVL1342" s="62">
        <f t="shared" si="3171"/>
        <v>2000000</v>
      </c>
      <c r="MVM1342" s="62">
        <f t="shared" si="3171"/>
        <v>0</v>
      </c>
      <c r="MVN1342" s="62">
        <f t="shared" si="3171"/>
        <v>0</v>
      </c>
      <c r="MVO1342" s="62">
        <f t="shared" si="3171"/>
        <v>2000000</v>
      </c>
      <c r="MVP1342" s="62">
        <f t="shared" si="3171"/>
        <v>3000000</v>
      </c>
      <c r="MVW1342" s="62" t="s">
        <v>1940</v>
      </c>
      <c r="MVX1342" s="62">
        <f>MVX1336</f>
        <v>1000000</v>
      </c>
      <c r="MVY1342" s="62">
        <f t="shared" si="3171"/>
        <v>0</v>
      </c>
      <c r="MVZ1342" s="62">
        <f t="shared" si="3171"/>
        <v>0</v>
      </c>
      <c r="MWA1342" s="62">
        <f t="shared" si="3171"/>
        <v>1000000</v>
      </c>
      <c r="MWB1342" s="62">
        <f t="shared" si="3171"/>
        <v>2000000</v>
      </c>
      <c r="MWC1342" s="62">
        <f t="shared" si="3171"/>
        <v>0</v>
      </c>
      <c r="MWD1342" s="62">
        <f t="shared" si="3171"/>
        <v>0</v>
      </c>
      <c r="MWE1342" s="62">
        <f t="shared" si="3171"/>
        <v>2000000</v>
      </c>
      <c r="MWF1342" s="62">
        <f t="shared" si="3171"/>
        <v>3000000</v>
      </c>
      <c r="MWM1342" s="62" t="s">
        <v>1940</v>
      </c>
      <c r="MWN1342" s="62">
        <f>MWN1336</f>
        <v>1000000</v>
      </c>
      <c r="MWO1342" s="62">
        <f t="shared" si="3171"/>
        <v>0</v>
      </c>
      <c r="MWP1342" s="62">
        <f t="shared" si="3171"/>
        <v>0</v>
      </c>
      <c r="MWQ1342" s="62">
        <f t="shared" si="3171"/>
        <v>1000000</v>
      </c>
      <c r="MWR1342" s="62">
        <f t="shared" si="3171"/>
        <v>2000000</v>
      </c>
      <c r="MWS1342" s="62">
        <f t="shared" si="3171"/>
        <v>0</v>
      </c>
      <c r="MWT1342" s="62">
        <f t="shared" si="3171"/>
        <v>0</v>
      </c>
      <c r="MWU1342" s="62">
        <f t="shared" si="3171"/>
        <v>2000000</v>
      </c>
      <c r="MWV1342" s="62">
        <f t="shared" si="3171"/>
        <v>3000000</v>
      </c>
      <c r="MXC1342" s="62" t="s">
        <v>1940</v>
      </c>
      <c r="MXD1342" s="62">
        <f>MXD1336</f>
        <v>1000000</v>
      </c>
      <c r="MXE1342" s="62">
        <f t="shared" ref="MXE1342:MZH1342" si="3172">MXE1336</f>
        <v>0</v>
      </c>
      <c r="MXF1342" s="62">
        <f t="shared" si="3172"/>
        <v>0</v>
      </c>
      <c r="MXG1342" s="62">
        <f t="shared" si="3172"/>
        <v>1000000</v>
      </c>
      <c r="MXH1342" s="62">
        <f t="shared" si="3172"/>
        <v>2000000</v>
      </c>
      <c r="MXI1342" s="62">
        <f t="shared" si="3172"/>
        <v>0</v>
      </c>
      <c r="MXJ1342" s="62">
        <f t="shared" si="3172"/>
        <v>0</v>
      </c>
      <c r="MXK1342" s="62">
        <f t="shared" si="3172"/>
        <v>2000000</v>
      </c>
      <c r="MXL1342" s="62">
        <f t="shared" si="3172"/>
        <v>3000000</v>
      </c>
      <c r="MXS1342" s="62" t="s">
        <v>1940</v>
      </c>
      <c r="MXT1342" s="62">
        <f>MXT1336</f>
        <v>1000000</v>
      </c>
      <c r="MXU1342" s="62">
        <f t="shared" si="3172"/>
        <v>0</v>
      </c>
      <c r="MXV1342" s="62">
        <f t="shared" si="3172"/>
        <v>0</v>
      </c>
      <c r="MXW1342" s="62">
        <f t="shared" si="3172"/>
        <v>1000000</v>
      </c>
      <c r="MXX1342" s="62">
        <f t="shared" si="3172"/>
        <v>2000000</v>
      </c>
      <c r="MXY1342" s="62">
        <f t="shared" si="3172"/>
        <v>0</v>
      </c>
      <c r="MXZ1342" s="62">
        <f t="shared" si="3172"/>
        <v>0</v>
      </c>
      <c r="MYA1342" s="62">
        <f t="shared" si="3172"/>
        <v>2000000</v>
      </c>
      <c r="MYB1342" s="62">
        <f t="shared" si="3172"/>
        <v>3000000</v>
      </c>
      <c r="MYI1342" s="62" t="s">
        <v>1940</v>
      </c>
      <c r="MYJ1342" s="62">
        <f>MYJ1336</f>
        <v>1000000</v>
      </c>
      <c r="MYK1342" s="62">
        <f t="shared" si="3172"/>
        <v>0</v>
      </c>
      <c r="MYL1342" s="62">
        <f t="shared" si="3172"/>
        <v>0</v>
      </c>
      <c r="MYM1342" s="62">
        <f t="shared" si="3172"/>
        <v>1000000</v>
      </c>
      <c r="MYN1342" s="62">
        <f t="shared" si="3172"/>
        <v>2000000</v>
      </c>
      <c r="MYO1342" s="62">
        <f t="shared" si="3172"/>
        <v>0</v>
      </c>
      <c r="MYP1342" s="62">
        <f t="shared" si="3172"/>
        <v>0</v>
      </c>
      <c r="MYQ1342" s="62">
        <f t="shared" si="3172"/>
        <v>2000000</v>
      </c>
      <c r="MYR1342" s="62">
        <f t="shared" si="3172"/>
        <v>3000000</v>
      </c>
      <c r="MYY1342" s="62" t="s">
        <v>1940</v>
      </c>
      <c r="MYZ1342" s="62">
        <f>MYZ1336</f>
        <v>1000000</v>
      </c>
      <c r="MZA1342" s="62">
        <f t="shared" si="3172"/>
        <v>0</v>
      </c>
      <c r="MZB1342" s="62">
        <f t="shared" si="3172"/>
        <v>0</v>
      </c>
      <c r="MZC1342" s="62">
        <f t="shared" si="3172"/>
        <v>1000000</v>
      </c>
      <c r="MZD1342" s="62">
        <f t="shared" si="3172"/>
        <v>2000000</v>
      </c>
      <c r="MZE1342" s="62">
        <f t="shared" si="3172"/>
        <v>0</v>
      </c>
      <c r="MZF1342" s="62">
        <f t="shared" si="3172"/>
        <v>0</v>
      </c>
      <c r="MZG1342" s="62">
        <f t="shared" si="3172"/>
        <v>2000000</v>
      </c>
      <c r="MZH1342" s="62">
        <f t="shared" si="3172"/>
        <v>3000000</v>
      </c>
      <c r="MZO1342" s="62" t="s">
        <v>1940</v>
      </c>
      <c r="MZP1342" s="62">
        <f>MZP1336</f>
        <v>1000000</v>
      </c>
      <c r="MZQ1342" s="62">
        <f t="shared" ref="MZQ1342:NBT1342" si="3173">MZQ1336</f>
        <v>0</v>
      </c>
      <c r="MZR1342" s="62">
        <f t="shared" si="3173"/>
        <v>0</v>
      </c>
      <c r="MZS1342" s="62">
        <f t="shared" si="3173"/>
        <v>1000000</v>
      </c>
      <c r="MZT1342" s="62">
        <f t="shared" si="3173"/>
        <v>2000000</v>
      </c>
      <c r="MZU1342" s="62">
        <f t="shared" si="3173"/>
        <v>0</v>
      </c>
      <c r="MZV1342" s="62">
        <f t="shared" si="3173"/>
        <v>0</v>
      </c>
      <c r="MZW1342" s="62">
        <f t="shared" si="3173"/>
        <v>2000000</v>
      </c>
      <c r="MZX1342" s="62">
        <f t="shared" si="3173"/>
        <v>3000000</v>
      </c>
      <c r="NAE1342" s="62" t="s">
        <v>1940</v>
      </c>
      <c r="NAF1342" s="62">
        <f>NAF1336</f>
        <v>1000000</v>
      </c>
      <c r="NAG1342" s="62">
        <f t="shared" si="3173"/>
        <v>0</v>
      </c>
      <c r="NAH1342" s="62">
        <f t="shared" si="3173"/>
        <v>0</v>
      </c>
      <c r="NAI1342" s="62">
        <f t="shared" si="3173"/>
        <v>1000000</v>
      </c>
      <c r="NAJ1342" s="62">
        <f t="shared" si="3173"/>
        <v>2000000</v>
      </c>
      <c r="NAK1342" s="62">
        <f t="shared" si="3173"/>
        <v>0</v>
      </c>
      <c r="NAL1342" s="62">
        <f t="shared" si="3173"/>
        <v>0</v>
      </c>
      <c r="NAM1342" s="62">
        <f t="shared" si="3173"/>
        <v>2000000</v>
      </c>
      <c r="NAN1342" s="62">
        <f t="shared" si="3173"/>
        <v>3000000</v>
      </c>
      <c r="NAU1342" s="62" t="s">
        <v>1940</v>
      </c>
      <c r="NAV1342" s="62">
        <f>NAV1336</f>
        <v>1000000</v>
      </c>
      <c r="NAW1342" s="62">
        <f t="shared" si="3173"/>
        <v>0</v>
      </c>
      <c r="NAX1342" s="62">
        <f t="shared" si="3173"/>
        <v>0</v>
      </c>
      <c r="NAY1342" s="62">
        <f t="shared" si="3173"/>
        <v>1000000</v>
      </c>
      <c r="NAZ1342" s="62">
        <f t="shared" si="3173"/>
        <v>2000000</v>
      </c>
      <c r="NBA1342" s="62">
        <f t="shared" si="3173"/>
        <v>0</v>
      </c>
      <c r="NBB1342" s="62">
        <f t="shared" si="3173"/>
        <v>0</v>
      </c>
      <c r="NBC1342" s="62">
        <f t="shared" si="3173"/>
        <v>2000000</v>
      </c>
      <c r="NBD1342" s="62">
        <f t="shared" si="3173"/>
        <v>3000000</v>
      </c>
      <c r="NBK1342" s="62" t="s">
        <v>1940</v>
      </c>
      <c r="NBL1342" s="62">
        <f>NBL1336</f>
        <v>1000000</v>
      </c>
      <c r="NBM1342" s="62">
        <f t="shared" si="3173"/>
        <v>0</v>
      </c>
      <c r="NBN1342" s="62">
        <f t="shared" si="3173"/>
        <v>0</v>
      </c>
      <c r="NBO1342" s="62">
        <f t="shared" si="3173"/>
        <v>1000000</v>
      </c>
      <c r="NBP1342" s="62">
        <f t="shared" si="3173"/>
        <v>2000000</v>
      </c>
      <c r="NBQ1342" s="62">
        <f t="shared" si="3173"/>
        <v>0</v>
      </c>
      <c r="NBR1342" s="62">
        <f t="shared" si="3173"/>
        <v>0</v>
      </c>
      <c r="NBS1342" s="62">
        <f t="shared" si="3173"/>
        <v>2000000</v>
      </c>
      <c r="NBT1342" s="62">
        <f t="shared" si="3173"/>
        <v>3000000</v>
      </c>
      <c r="NCA1342" s="62" t="s">
        <v>1940</v>
      </c>
      <c r="NCB1342" s="62">
        <f>NCB1336</f>
        <v>1000000</v>
      </c>
      <c r="NCC1342" s="62">
        <f t="shared" ref="NCC1342:NEF1342" si="3174">NCC1336</f>
        <v>0</v>
      </c>
      <c r="NCD1342" s="62">
        <f t="shared" si="3174"/>
        <v>0</v>
      </c>
      <c r="NCE1342" s="62">
        <f t="shared" si="3174"/>
        <v>1000000</v>
      </c>
      <c r="NCF1342" s="62">
        <f t="shared" si="3174"/>
        <v>2000000</v>
      </c>
      <c r="NCG1342" s="62">
        <f t="shared" si="3174"/>
        <v>0</v>
      </c>
      <c r="NCH1342" s="62">
        <f t="shared" si="3174"/>
        <v>0</v>
      </c>
      <c r="NCI1342" s="62">
        <f t="shared" si="3174"/>
        <v>2000000</v>
      </c>
      <c r="NCJ1342" s="62">
        <f t="shared" si="3174"/>
        <v>3000000</v>
      </c>
      <c r="NCQ1342" s="62" t="s">
        <v>1940</v>
      </c>
      <c r="NCR1342" s="62">
        <f>NCR1336</f>
        <v>1000000</v>
      </c>
      <c r="NCS1342" s="62">
        <f t="shared" si="3174"/>
        <v>0</v>
      </c>
      <c r="NCT1342" s="62">
        <f t="shared" si="3174"/>
        <v>0</v>
      </c>
      <c r="NCU1342" s="62">
        <f t="shared" si="3174"/>
        <v>1000000</v>
      </c>
      <c r="NCV1342" s="62">
        <f t="shared" si="3174"/>
        <v>2000000</v>
      </c>
      <c r="NCW1342" s="62">
        <f t="shared" si="3174"/>
        <v>0</v>
      </c>
      <c r="NCX1342" s="62">
        <f t="shared" si="3174"/>
        <v>0</v>
      </c>
      <c r="NCY1342" s="62">
        <f t="shared" si="3174"/>
        <v>2000000</v>
      </c>
      <c r="NCZ1342" s="62">
        <f t="shared" si="3174"/>
        <v>3000000</v>
      </c>
      <c r="NDG1342" s="62" t="s">
        <v>1940</v>
      </c>
      <c r="NDH1342" s="62">
        <f>NDH1336</f>
        <v>1000000</v>
      </c>
      <c r="NDI1342" s="62">
        <f t="shared" si="3174"/>
        <v>0</v>
      </c>
      <c r="NDJ1342" s="62">
        <f t="shared" si="3174"/>
        <v>0</v>
      </c>
      <c r="NDK1342" s="62">
        <f t="shared" si="3174"/>
        <v>1000000</v>
      </c>
      <c r="NDL1342" s="62">
        <f t="shared" si="3174"/>
        <v>2000000</v>
      </c>
      <c r="NDM1342" s="62">
        <f t="shared" si="3174"/>
        <v>0</v>
      </c>
      <c r="NDN1342" s="62">
        <f t="shared" si="3174"/>
        <v>0</v>
      </c>
      <c r="NDO1342" s="62">
        <f t="shared" si="3174"/>
        <v>2000000</v>
      </c>
      <c r="NDP1342" s="62">
        <f t="shared" si="3174"/>
        <v>3000000</v>
      </c>
      <c r="NDW1342" s="62" t="s">
        <v>1940</v>
      </c>
      <c r="NDX1342" s="62">
        <f>NDX1336</f>
        <v>1000000</v>
      </c>
      <c r="NDY1342" s="62">
        <f t="shared" si="3174"/>
        <v>0</v>
      </c>
      <c r="NDZ1342" s="62">
        <f t="shared" si="3174"/>
        <v>0</v>
      </c>
      <c r="NEA1342" s="62">
        <f t="shared" si="3174"/>
        <v>1000000</v>
      </c>
      <c r="NEB1342" s="62">
        <f t="shared" si="3174"/>
        <v>2000000</v>
      </c>
      <c r="NEC1342" s="62">
        <f t="shared" si="3174"/>
        <v>0</v>
      </c>
      <c r="NED1342" s="62">
        <f t="shared" si="3174"/>
        <v>0</v>
      </c>
      <c r="NEE1342" s="62">
        <f t="shared" si="3174"/>
        <v>2000000</v>
      </c>
      <c r="NEF1342" s="62">
        <f t="shared" si="3174"/>
        <v>3000000</v>
      </c>
      <c r="NEM1342" s="62" t="s">
        <v>1940</v>
      </c>
      <c r="NEN1342" s="62">
        <f>NEN1336</f>
        <v>1000000</v>
      </c>
      <c r="NEO1342" s="62">
        <f t="shared" ref="NEO1342:NGR1342" si="3175">NEO1336</f>
        <v>0</v>
      </c>
      <c r="NEP1342" s="62">
        <f t="shared" si="3175"/>
        <v>0</v>
      </c>
      <c r="NEQ1342" s="62">
        <f t="shared" si="3175"/>
        <v>1000000</v>
      </c>
      <c r="NER1342" s="62">
        <f t="shared" si="3175"/>
        <v>2000000</v>
      </c>
      <c r="NES1342" s="62">
        <f t="shared" si="3175"/>
        <v>0</v>
      </c>
      <c r="NET1342" s="62">
        <f t="shared" si="3175"/>
        <v>0</v>
      </c>
      <c r="NEU1342" s="62">
        <f t="shared" si="3175"/>
        <v>2000000</v>
      </c>
      <c r="NEV1342" s="62">
        <f t="shared" si="3175"/>
        <v>3000000</v>
      </c>
      <c r="NFC1342" s="62" t="s">
        <v>1940</v>
      </c>
      <c r="NFD1342" s="62">
        <f>NFD1336</f>
        <v>1000000</v>
      </c>
      <c r="NFE1342" s="62">
        <f t="shared" si="3175"/>
        <v>0</v>
      </c>
      <c r="NFF1342" s="62">
        <f t="shared" si="3175"/>
        <v>0</v>
      </c>
      <c r="NFG1342" s="62">
        <f t="shared" si="3175"/>
        <v>1000000</v>
      </c>
      <c r="NFH1342" s="62">
        <f t="shared" si="3175"/>
        <v>2000000</v>
      </c>
      <c r="NFI1342" s="62">
        <f t="shared" si="3175"/>
        <v>0</v>
      </c>
      <c r="NFJ1342" s="62">
        <f t="shared" si="3175"/>
        <v>0</v>
      </c>
      <c r="NFK1342" s="62">
        <f t="shared" si="3175"/>
        <v>2000000</v>
      </c>
      <c r="NFL1342" s="62">
        <f t="shared" si="3175"/>
        <v>3000000</v>
      </c>
      <c r="NFS1342" s="62" t="s">
        <v>1940</v>
      </c>
      <c r="NFT1342" s="62">
        <f>NFT1336</f>
        <v>1000000</v>
      </c>
      <c r="NFU1342" s="62">
        <f t="shared" si="3175"/>
        <v>0</v>
      </c>
      <c r="NFV1342" s="62">
        <f t="shared" si="3175"/>
        <v>0</v>
      </c>
      <c r="NFW1342" s="62">
        <f t="shared" si="3175"/>
        <v>1000000</v>
      </c>
      <c r="NFX1342" s="62">
        <f t="shared" si="3175"/>
        <v>2000000</v>
      </c>
      <c r="NFY1342" s="62">
        <f t="shared" si="3175"/>
        <v>0</v>
      </c>
      <c r="NFZ1342" s="62">
        <f t="shared" si="3175"/>
        <v>0</v>
      </c>
      <c r="NGA1342" s="62">
        <f t="shared" si="3175"/>
        <v>2000000</v>
      </c>
      <c r="NGB1342" s="62">
        <f t="shared" si="3175"/>
        <v>3000000</v>
      </c>
      <c r="NGI1342" s="62" t="s">
        <v>1940</v>
      </c>
      <c r="NGJ1342" s="62">
        <f>NGJ1336</f>
        <v>1000000</v>
      </c>
      <c r="NGK1342" s="62">
        <f t="shared" si="3175"/>
        <v>0</v>
      </c>
      <c r="NGL1342" s="62">
        <f t="shared" si="3175"/>
        <v>0</v>
      </c>
      <c r="NGM1342" s="62">
        <f t="shared" si="3175"/>
        <v>1000000</v>
      </c>
      <c r="NGN1342" s="62">
        <f t="shared" si="3175"/>
        <v>2000000</v>
      </c>
      <c r="NGO1342" s="62">
        <f t="shared" si="3175"/>
        <v>0</v>
      </c>
      <c r="NGP1342" s="62">
        <f t="shared" si="3175"/>
        <v>0</v>
      </c>
      <c r="NGQ1342" s="62">
        <f t="shared" si="3175"/>
        <v>2000000</v>
      </c>
      <c r="NGR1342" s="62">
        <f t="shared" si="3175"/>
        <v>3000000</v>
      </c>
      <c r="NGY1342" s="62" t="s">
        <v>1940</v>
      </c>
      <c r="NGZ1342" s="62">
        <f>NGZ1336</f>
        <v>1000000</v>
      </c>
      <c r="NHA1342" s="62">
        <f t="shared" ref="NHA1342:NJD1342" si="3176">NHA1336</f>
        <v>0</v>
      </c>
      <c r="NHB1342" s="62">
        <f t="shared" si="3176"/>
        <v>0</v>
      </c>
      <c r="NHC1342" s="62">
        <f t="shared" si="3176"/>
        <v>1000000</v>
      </c>
      <c r="NHD1342" s="62">
        <f t="shared" si="3176"/>
        <v>2000000</v>
      </c>
      <c r="NHE1342" s="62">
        <f t="shared" si="3176"/>
        <v>0</v>
      </c>
      <c r="NHF1342" s="62">
        <f t="shared" si="3176"/>
        <v>0</v>
      </c>
      <c r="NHG1342" s="62">
        <f t="shared" si="3176"/>
        <v>2000000</v>
      </c>
      <c r="NHH1342" s="62">
        <f t="shared" si="3176"/>
        <v>3000000</v>
      </c>
      <c r="NHO1342" s="62" t="s">
        <v>1940</v>
      </c>
      <c r="NHP1342" s="62">
        <f>NHP1336</f>
        <v>1000000</v>
      </c>
      <c r="NHQ1342" s="62">
        <f t="shared" si="3176"/>
        <v>0</v>
      </c>
      <c r="NHR1342" s="62">
        <f t="shared" si="3176"/>
        <v>0</v>
      </c>
      <c r="NHS1342" s="62">
        <f t="shared" si="3176"/>
        <v>1000000</v>
      </c>
      <c r="NHT1342" s="62">
        <f t="shared" si="3176"/>
        <v>2000000</v>
      </c>
      <c r="NHU1342" s="62">
        <f t="shared" si="3176"/>
        <v>0</v>
      </c>
      <c r="NHV1342" s="62">
        <f t="shared" si="3176"/>
        <v>0</v>
      </c>
      <c r="NHW1342" s="62">
        <f t="shared" si="3176"/>
        <v>2000000</v>
      </c>
      <c r="NHX1342" s="62">
        <f t="shared" si="3176"/>
        <v>3000000</v>
      </c>
      <c r="NIE1342" s="62" t="s">
        <v>1940</v>
      </c>
      <c r="NIF1342" s="62">
        <f>NIF1336</f>
        <v>1000000</v>
      </c>
      <c r="NIG1342" s="62">
        <f t="shared" si="3176"/>
        <v>0</v>
      </c>
      <c r="NIH1342" s="62">
        <f t="shared" si="3176"/>
        <v>0</v>
      </c>
      <c r="NII1342" s="62">
        <f t="shared" si="3176"/>
        <v>1000000</v>
      </c>
      <c r="NIJ1342" s="62">
        <f t="shared" si="3176"/>
        <v>2000000</v>
      </c>
      <c r="NIK1342" s="62">
        <f t="shared" si="3176"/>
        <v>0</v>
      </c>
      <c r="NIL1342" s="62">
        <f t="shared" si="3176"/>
        <v>0</v>
      </c>
      <c r="NIM1342" s="62">
        <f t="shared" si="3176"/>
        <v>2000000</v>
      </c>
      <c r="NIN1342" s="62">
        <f t="shared" si="3176"/>
        <v>3000000</v>
      </c>
      <c r="NIU1342" s="62" t="s">
        <v>1940</v>
      </c>
      <c r="NIV1342" s="62">
        <f>NIV1336</f>
        <v>1000000</v>
      </c>
      <c r="NIW1342" s="62">
        <f t="shared" si="3176"/>
        <v>0</v>
      </c>
      <c r="NIX1342" s="62">
        <f t="shared" si="3176"/>
        <v>0</v>
      </c>
      <c r="NIY1342" s="62">
        <f t="shared" si="3176"/>
        <v>1000000</v>
      </c>
      <c r="NIZ1342" s="62">
        <f t="shared" si="3176"/>
        <v>2000000</v>
      </c>
      <c r="NJA1342" s="62">
        <f t="shared" si="3176"/>
        <v>0</v>
      </c>
      <c r="NJB1342" s="62">
        <f t="shared" si="3176"/>
        <v>0</v>
      </c>
      <c r="NJC1342" s="62">
        <f t="shared" si="3176"/>
        <v>2000000</v>
      </c>
      <c r="NJD1342" s="62">
        <f t="shared" si="3176"/>
        <v>3000000</v>
      </c>
      <c r="NJK1342" s="62" t="s">
        <v>1940</v>
      </c>
      <c r="NJL1342" s="62">
        <f>NJL1336</f>
        <v>1000000</v>
      </c>
      <c r="NJM1342" s="62">
        <f t="shared" ref="NJM1342:NLP1342" si="3177">NJM1336</f>
        <v>0</v>
      </c>
      <c r="NJN1342" s="62">
        <f t="shared" si="3177"/>
        <v>0</v>
      </c>
      <c r="NJO1342" s="62">
        <f t="shared" si="3177"/>
        <v>1000000</v>
      </c>
      <c r="NJP1342" s="62">
        <f t="shared" si="3177"/>
        <v>2000000</v>
      </c>
      <c r="NJQ1342" s="62">
        <f t="shared" si="3177"/>
        <v>0</v>
      </c>
      <c r="NJR1342" s="62">
        <f t="shared" si="3177"/>
        <v>0</v>
      </c>
      <c r="NJS1342" s="62">
        <f t="shared" si="3177"/>
        <v>2000000</v>
      </c>
      <c r="NJT1342" s="62">
        <f t="shared" si="3177"/>
        <v>3000000</v>
      </c>
      <c r="NKA1342" s="62" t="s">
        <v>1940</v>
      </c>
      <c r="NKB1342" s="62">
        <f>NKB1336</f>
        <v>1000000</v>
      </c>
      <c r="NKC1342" s="62">
        <f t="shared" si="3177"/>
        <v>0</v>
      </c>
      <c r="NKD1342" s="62">
        <f t="shared" si="3177"/>
        <v>0</v>
      </c>
      <c r="NKE1342" s="62">
        <f t="shared" si="3177"/>
        <v>1000000</v>
      </c>
      <c r="NKF1342" s="62">
        <f t="shared" si="3177"/>
        <v>2000000</v>
      </c>
      <c r="NKG1342" s="62">
        <f t="shared" si="3177"/>
        <v>0</v>
      </c>
      <c r="NKH1342" s="62">
        <f t="shared" si="3177"/>
        <v>0</v>
      </c>
      <c r="NKI1342" s="62">
        <f t="shared" si="3177"/>
        <v>2000000</v>
      </c>
      <c r="NKJ1342" s="62">
        <f t="shared" si="3177"/>
        <v>3000000</v>
      </c>
      <c r="NKQ1342" s="62" t="s">
        <v>1940</v>
      </c>
      <c r="NKR1342" s="62">
        <f>NKR1336</f>
        <v>1000000</v>
      </c>
      <c r="NKS1342" s="62">
        <f t="shared" si="3177"/>
        <v>0</v>
      </c>
      <c r="NKT1342" s="62">
        <f t="shared" si="3177"/>
        <v>0</v>
      </c>
      <c r="NKU1342" s="62">
        <f t="shared" si="3177"/>
        <v>1000000</v>
      </c>
      <c r="NKV1342" s="62">
        <f t="shared" si="3177"/>
        <v>2000000</v>
      </c>
      <c r="NKW1342" s="62">
        <f t="shared" si="3177"/>
        <v>0</v>
      </c>
      <c r="NKX1342" s="62">
        <f t="shared" si="3177"/>
        <v>0</v>
      </c>
      <c r="NKY1342" s="62">
        <f t="shared" si="3177"/>
        <v>2000000</v>
      </c>
      <c r="NKZ1342" s="62">
        <f t="shared" si="3177"/>
        <v>3000000</v>
      </c>
      <c r="NLG1342" s="62" t="s">
        <v>1940</v>
      </c>
      <c r="NLH1342" s="62">
        <f>NLH1336</f>
        <v>1000000</v>
      </c>
      <c r="NLI1342" s="62">
        <f t="shared" si="3177"/>
        <v>0</v>
      </c>
      <c r="NLJ1342" s="62">
        <f t="shared" si="3177"/>
        <v>0</v>
      </c>
      <c r="NLK1342" s="62">
        <f t="shared" si="3177"/>
        <v>1000000</v>
      </c>
      <c r="NLL1342" s="62">
        <f t="shared" si="3177"/>
        <v>2000000</v>
      </c>
      <c r="NLM1342" s="62">
        <f t="shared" si="3177"/>
        <v>0</v>
      </c>
      <c r="NLN1342" s="62">
        <f t="shared" si="3177"/>
        <v>0</v>
      </c>
      <c r="NLO1342" s="62">
        <f t="shared" si="3177"/>
        <v>2000000</v>
      </c>
      <c r="NLP1342" s="62">
        <f t="shared" si="3177"/>
        <v>3000000</v>
      </c>
      <c r="NLW1342" s="62" t="s">
        <v>1940</v>
      </c>
      <c r="NLX1342" s="62">
        <f>NLX1336</f>
        <v>1000000</v>
      </c>
      <c r="NLY1342" s="62">
        <f t="shared" ref="NLY1342:NOB1342" si="3178">NLY1336</f>
        <v>0</v>
      </c>
      <c r="NLZ1342" s="62">
        <f t="shared" si="3178"/>
        <v>0</v>
      </c>
      <c r="NMA1342" s="62">
        <f t="shared" si="3178"/>
        <v>1000000</v>
      </c>
      <c r="NMB1342" s="62">
        <f t="shared" si="3178"/>
        <v>2000000</v>
      </c>
      <c r="NMC1342" s="62">
        <f t="shared" si="3178"/>
        <v>0</v>
      </c>
      <c r="NMD1342" s="62">
        <f t="shared" si="3178"/>
        <v>0</v>
      </c>
      <c r="NME1342" s="62">
        <f t="shared" si="3178"/>
        <v>2000000</v>
      </c>
      <c r="NMF1342" s="62">
        <f t="shared" si="3178"/>
        <v>3000000</v>
      </c>
      <c r="NMM1342" s="62" t="s">
        <v>1940</v>
      </c>
      <c r="NMN1342" s="62">
        <f>NMN1336</f>
        <v>1000000</v>
      </c>
      <c r="NMO1342" s="62">
        <f t="shared" si="3178"/>
        <v>0</v>
      </c>
      <c r="NMP1342" s="62">
        <f t="shared" si="3178"/>
        <v>0</v>
      </c>
      <c r="NMQ1342" s="62">
        <f t="shared" si="3178"/>
        <v>1000000</v>
      </c>
      <c r="NMR1342" s="62">
        <f t="shared" si="3178"/>
        <v>2000000</v>
      </c>
      <c r="NMS1342" s="62">
        <f t="shared" si="3178"/>
        <v>0</v>
      </c>
      <c r="NMT1342" s="62">
        <f t="shared" si="3178"/>
        <v>0</v>
      </c>
      <c r="NMU1342" s="62">
        <f t="shared" si="3178"/>
        <v>2000000</v>
      </c>
      <c r="NMV1342" s="62">
        <f t="shared" si="3178"/>
        <v>3000000</v>
      </c>
      <c r="NNC1342" s="62" t="s">
        <v>1940</v>
      </c>
      <c r="NND1342" s="62">
        <f>NND1336</f>
        <v>1000000</v>
      </c>
      <c r="NNE1342" s="62">
        <f t="shared" si="3178"/>
        <v>0</v>
      </c>
      <c r="NNF1342" s="62">
        <f t="shared" si="3178"/>
        <v>0</v>
      </c>
      <c r="NNG1342" s="62">
        <f t="shared" si="3178"/>
        <v>1000000</v>
      </c>
      <c r="NNH1342" s="62">
        <f t="shared" si="3178"/>
        <v>2000000</v>
      </c>
      <c r="NNI1342" s="62">
        <f t="shared" si="3178"/>
        <v>0</v>
      </c>
      <c r="NNJ1342" s="62">
        <f t="shared" si="3178"/>
        <v>0</v>
      </c>
      <c r="NNK1342" s="62">
        <f t="shared" si="3178"/>
        <v>2000000</v>
      </c>
      <c r="NNL1342" s="62">
        <f t="shared" si="3178"/>
        <v>3000000</v>
      </c>
      <c r="NNS1342" s="62" t="s">
        <v>1940</v>
      </c>
      <c r="NNT1342" s="62">
        <f>NNT1336</f>
        <v>1000000</v>
      </c>
      <c r="NNU1342" s="62">
        <f t="shared" si="3178"/>
        <v>0</v>
      </c>
      <c r="NNV1342" s="62">
        <f t="shared" si="3178"/>
        <v>0</v>
      </c>
      <c r="NNW1342" s="62">
        <f t="shared" si="3178"/>
        <v>1000000</v>
      </c>
      <c r="NNX1342" s="62">
        <f t="shared" si="3178"/>
        <v>2000000</v>
      </c>
      <c r="NNY1342" s="62">
        <f t="shared" si="3178"/>
        <v>0</v>
      </c>
      <c r="NNZ1342" s="62">
        <f t="shared" si="3178"/>
        <v>0</v>
      </c>
      <c r="NOA1342" s="62">
        <f t="shared" si="3178"/>
        <v>2000000</v>
      </c>
      <c r="NOB1342" s="62">
        <f t="shared" si="3178"/>
        <v>3000000</v>
      </c>
      <c r="NOI1342" s="62" t="s">
        <v>1940</v>
      </c>
      <c r="NOJ1342" s="62">
        <f>NOJ1336</f>
        <v>1000000</v>
      </c>
      <c r="NOK1342" s="62">
        <f t="shared" ref="NOK1342:NQN1342" si="3179">NOK1336</f>
        <v>0</v>
      </c>
      <c r="NOL1342" s="62">
        <f t="shared" si="3179"/>
        <v>0</v>
      </c>
      <c r="NOM1342" s="62">
        <f t="shared" si="3179"/>
        <v>1000000</v>
      </c>
      <c r="NON1342" s="62">
        <f t="shared" si="3179"/>
        <v>2000000</v>
      </c>
      <c r="NOO1342" s="62">
        <f t="shared" si="3179"/>
        <v>0</v>
      </c>
      <c r="NOP1342" s="62">
        <f t="shared" si="3179"/>
        <v>0</v>
      </c>
      <c r="NOQ1342" s="62">
        <f t="shared" si="3179"/>
        <v>2000000</v>
      </c>
      <c r="NOR1342" s="62">
        <f t="shared" si="3179"/>
        <v>3000000</v>
      </c>
      <c r="NOY1342" s="62" t="s">
        <v>1940</v>
      </c>
      <c r="NOZ1342" s="62">
        <f>NOZ1336</f>
        <v>1000000</v>
      </c>
      <c r="NPA1342" s="62">
        <f t="shared" si="3179"/>
        <v>0</v>
      </c>
      <c r="NPB1342" s="62">
        <f t="shared" si="3179"/>
        <v>0</v>
      </c>
      <c r="NPC1342" s="62">
        <f t="shared" si="3179"/>
        <v>1000000</v>
      </c>
      <c r="NPD1342" s="62">
        <f t="shared" si="3179"/>
        <v>2000000</v>
      </c>
      <c r="NPE1342" s="62">
        <f t="shared" si="3179"/>
        <v>0</v>
      </c>
      <c r="NPF1342" s="62">
        <f t="shared" si="3179"/>
        <v>0</v>
      </c>
      <c r="NPG1342" s="62">
        <f t="shared" si="3179"/>
        <v>2000000</v>
      </c>
      <c r="NPH1342" s="62">
        <f t="shared" si="3179"/>
        <v>3000000</v>
      </c>
      <c r="NPO1342" s="62" t="s">
        <v>1940</v>
      </c>
      <c r="NPP1342" s="62">
        <f>NPP1336</f>
        <v>1000000</v>
      </c>
      <c r="NPQ1342" s="62">
        <f t="shared" si="3179"/>
        <v>0</v>
      </c>
      <c r="NPR1342" s="62">
        <f t="shared" si="3179"/>
        <v>0</v>
      </c>
      <c r="NPS1342" s="62">
        <f t="shared" si="3179"/>
        <v>1000000</v>
      </c>
      <c r="NPT1342" s="62">
        <f t="shared" si="3179"/>
        <v>2000000</v>
      </c>
      <c r="NPU1342" s="62">
        <f t="shared" si="3179"/>
        <v>0</v>
      </c>
      <c r="NPV1342" s="62">
        <f t="shared" si="3179"/>
        <v>0</v>
      </c>
      <c r="NPW1342" s="62">
        <f t="shared" si="3179"/>
        <v>2000000</v>
      </c>
      <c r="NPX1342" s="62">
        <f t="shared" si="3179"/>
        <v>3000000</v>
      </c>
      <c r="NQE1342" s="62" t="s">
        <v>1940</v>
      </c>
      <c r="NQF1342" s="62">
        <f>NQF1336</f>
        <v>1000000</v>
      </c>
      <c r="NQG1342" s="62">
        <f t="shared" si="3179"/>
        <v>0</v>
      </c>
      <c r="NQH1342" s="62">
        <f t="shared" si="3179"/>
        <v>0</v>
      </c>
      <c r="NQI1342" s="62">
        <f t="shared" si="3179"/>
        <v>1000000</v>
      </c>
      <c r="NQJ1342" s="62">
        <f t="shared" si="3179"/>
        <v>2000000</v>
      </c>
      <c r="NQK1342" s="62">
        <f t="shared" si="3179"/>
        <v>0</v>
      </c>
      <c r="NQL1342" s="62">
        <f t="shared" si="3179"/>
        <v>0</v>
      </c>
      <c r="NQM1342" s="62">
        <f t="shared" si="3179"/>
        <v>2000000</v>
      </c>
      <c r="NQN1342" s="62">
        <f t="shared" si="3179"/>
        <v>3000000</v>
      </c>
      <c r="NQU1342" s="62" t="s">
        <v>1940</v>
      </c>
      <c r="NQV1342" s="62">
        <f>NQV1336</f>
        <v>1000000</v>
      </c>
      <c r="NQW1342" s="62">
        <f t="shared" ref="NQW1342:NSZ1342" si="3180">NQW1336</f>
        <v>0</v>
      </c>
      <c r="NQX1342" s="62">
        <f t="shared" si="3180"/>
        <v>0</v>
      </c>
      <c r="NQY1342" s="62">
        <f t="shared" si="3180"/>
        <v>1000000</v>
      </c>
      <c r="NQZ1342" s="62">
        <f t="shared" si="3180"/>
        <v>2000000</v>
      </c>
      <c r="NRA1342" s="62">
        <f t="shared" si="3180"/>
        <v>0</v>
      </c>
      <c r="NRB1342" s="62">
        <f t="shared" si="3180"/>
        <v>0</v>
      </c>
      <c r="NRC1342" s="62">
        <f t="shared" si="3180"/>
        <v>2000000</v>
      </c>
      <c r="NRD1342" s="62">
        <f t="shared" si="3180"/>
        <v>3000000</v>
      </c>
      <c r="NRK1342" s="62" t="s">
        <v>1940</v>
      </c>
      <c r="NRL1342" s="62">
        <f>NRL1336</f>
        <v>1000000</v>
      </c>
      <c r="NRM1342" s="62">
        <f t="shared" si="3180"/>
        <v>0</v>
      </c>
      <c r="NRN1342" s="62">
        <f t="shared" si="3180"/>
        <v>0</v>
      </c>
      <c r="NRO1342" s="62">
        <f t="shared" si="3180"/>
        <v>1000000</v>
      </c>
      <c r="NRP1342" s="62">
        <f t="shared" si="3180"/>
        <v>2000000</v>
      </c>
      <c r="NRQ1342" s="62">
        <f t="shared" si="3180"/>
        <v>0</v>
      </c>
      <c r="NRR1342" s="62">
        <f t="shared" si="3180"/>
        <v>0</v>
      </c>
      <c r="NRS1342" s="62">
        <f t="shared" si="3180"/>
        <v>2000000</v>
      </c>
      <c r="NRT1342" s="62">
        <f t="shared" si="3180"/>
        <v>3000000</v>
      </c>
      <c r="NSA1342" s="62" t="s">
        <v>1940</v>
      </c>
      <c r="NSB1342" s="62">
        <f>NSB1336</f>
        <v>1000000</v>
      </c>
      <c r="NSC1342" s="62">
        <f t="shared" si="3180"/>
        <v>0</v>
      </c>
      <c r="NSD1342" s="62">
        <f t="shared" si="3180"/>
        <v>0</v>
      </c>
      <c r="NSE1342" s="62">
        <f t="shared" si="3180"/>
        <v>1000000</v>
      </c>
      <c r="NSF1342" s="62">
        <f t="shared" si="3180"/>
        <v>2000000</v>
      </c>
      <c r="NSG1342" s="62">
        <f t="shared" si="3180"/>
        <v>0</v>
      </c>
      <c r="NSH1342" s="62">
        <f t="shared" si="3180"/>
        <v>0</v>
      </c>
      <c r="NSI1342" s="62">
        <f t="shared" si="3180"/>
        <v>2000000</v>
      </c>
      <c r="NSJ1342" s="62">
        <f t="shared" si="3180"/>
        <v>3000000</v>
      </c>
      <c r="NSQ1342" s="62" t="s">
        <v>1940</v>
      </c>
      <c r="NSR1342" s="62">
        <f>NSR1336</f>
        <v>1000000</v>
      </c>
      <c r="NSS1342" s="62">
        <f t="shared" si="3180"/>
        <v>0</v>
      </c>
      <c r="NST1342" s="62">
        <f t="shared" si="3180"/>
        <v>0</v>
      </c>
      <c r="NSU1342" s="62">
        <f t="shared" si="3180"/>
        <v>1000000</v>
      </c>
      <c r="NSV1342" s="62">
        <f t="shared" si="3180"/>
        <v>2000000</v>
      </c>
      <c r="NSW1342" s="62">
        <f t="shared" si="3180"/>
        <v>0</v>
      </c>
      <c r="NSX1342" s="62">
        <f t="shared" si="3180"/>
        <v>0</v>
      </c>
      <c r="NSY1342" s="62">
        <f t="shared" si="3180"/>
        <v>2000000</v>
      </c>
      <c r="NSZ1342" s="62">
        <f t="shared" si="3180"/>
        <v>3000000</v>
      </c>
      <c r="NTG1342" s="62" t="s">
        <v>1940</v>
      </c>
      <c r="NTH1342" s="62">
        <f>NTH1336</f>
        <v>1000000</v>
      </c>
      <c r="NTI1342" s="62">
        <f t="shared" ref="NTI1342:NVL1342" si="3181">NTI1336</f>
        <v>0</v>
      </c>
      <c r="NTJ1342" s="62">
        <f t="shared" si="3181"/>
        <v>0</v>
      </c>
      <c r="NTK1342" s="62">
        <f t="shared" si="3181"/>
        <v>1000000</v>
      </c>
      <c r="NTL1342" s="62">
        <f t="shared" si="3181"/>
        <v>2000000</v>
      </c>
      <c r="NTM1342" s="62">
        <f t="shared" si="3181"/>
        <v>0</v>
      </c>
      <c r="NTN1342" s="62">
        <f t="shared" si="3181"/>
        <v>0</v>
      </c>
      <c r="NTO1342" s="62">
        <f t="shared" si="3181"/>
        <v>2000000</v>
      </c>
      <c r="NTP1342" s="62">
        <f t="shared" si="3181"/>
        <v>3000000</v>
      </c>
      <c r="NTW1342" s="62" t="s">
        <v>1940</v>
      </c>
      <c r="NTX1342" s="62">
        <f>NTX1336</f>
        <v>1000000</v>
      </c>
      <c r="NTY1342" s="62">
        <f t="shared" si="3181"/>
        <v>0</v>
      </c>
      <c r="NTZ1342" s="62">
        <f t="shared" si="3181"/>
        <v>0</v>
      </c>
      <c r="NUA1342" s="62">
        <f t="shared" si="3181"/>
        <v>1000000</v>
      </c>
      <c r="NUB1342" s="62">
        <f t="shared" si="3181"/>
        <v>2000000</v>
      </c>
      <c r="NUC1342" s="62">
        <f t="shared" si="3181"/>
        <v>0</v>
      </c>
      <c r="NUD1342" s="62">
        <f t="shared" si="3181"/>
        <v>0</v>
      </c>
      <c r="NUE1342" s="62">
        <f t="shared" si="3181"/>
        <v>2000000</v>
      </c>
      <c r="NUF1342" s="62">
        <f t="shared" si="3181"/>
        <v>3000000</v>
      </c>
      <c r="NUM1342" s="62" t="s">
        <v>1940</v>
      </c>
      <c r="NUN1342" s="62">
        <f>NUN1336</f>
        <v>1000000</v>
      </c>
      <c r="NUO1342" s="62">
        <f t="shared" si="3181"/>
        <v>0</v>
      </c>
      <c r="NUP1342" s="62">
        <f t="shared" si="3181"/>
        <v>0</v>
      </c>
      <c r="NUQ1342" s="62">
        <f t="shared" si="3181"/>
        <v>1000000</v>
      </c>
      <c r="NUR1342" s="62">
        <f t="shared" si="3181"/>
        <v>2000000</v>
      </c>
      <c r="NUS1342" s="62">
        <f t="shared" si="3181"/>
        <v>0</v>
      </c>
      <c r="NUT1342" s="62">
        <f t="shared" si="3181"/>
        <v>0</v>
      </c>
      <c r="NUU1342" s="62">
        <f t="shared" si="3181"/>
        <v>2000000</v>
      </c>
      <c r="NUV1342" s="62">
        <f t="shared" si="3181"/>
        <v>3000000</v>
      </c>
      <c r="NVC1342" s="62" t="s">
        <v>1940</v>
      </c>
      <c r="NVD1342" s="62">
        <f>NVD1336</f>
        <v>1000000</v>
      </c>
      <c r="NVE1342" s="62">
        <f t="shared" si="3181"/>
        <v>0</v>
      </c>
      <c r="NVF1342" s="62">
        <f t="shared" si="3181"/>
        <v>0</v>
      </c>
      <c r="NVG1342" s="62">
        <f t="shared" si="3181"/>
        <v>1000000</v>
      </c>
      <c r="NVH1342" s="62">
        <f t="shared" si="3181"/>
        <v>2000000</v>
      </c>
      <c r="NVI1342" s="62">
        <f t="shared" si="3181"/>
        <v>0</v>
      </c>
      <c r="NVJ1342" s="62">
        <f t="shared" si="3181"/>
        <v>0</v>
      </c>
      <c r="NVK1342" s="62">
        <f t="shared" si="3181"/>
        <v>2000000</v>
      </c>
      <c r="NVL1342" s="62">
        <f t="shared" si="3181"/>
        <v>3000000</v>
      </c>
      <c r="NVS1342" s="62" t="s">
        <v>1940</v>
      </c>
      <c r="NVT1342" s="62">
        <f>NVT1336</f>
        <v>1000000</v>
      </c>
      <c r="NVU1342" s="62">
        <f t="shared" ref="NVU1342:NXX1342" si="3182">NVU1336</f>
        <v>0</v>
      </c>
      <c r="NVV1342" s="62">
        <f t="shared" si="3182"/>
        <v>0</v>
      </c>
      <c r="NVW1342" s="62">
        <f t="shared" si="3182"/>
        <v>1000000</v>
      </c>
      <c r="NVX1342" s="62">
        <f t="shared" si="3182"/>
        <v>2000000</v>
      </c>
      <c r="NVY1342" s="62">
        <f t="shared" si="3182"/>
        <v>0</v>
      </c>
      <c r="NVZ1342" s="62">
        <f t="shared" si="3182"/>
        <v>0</v>
      </c>
      <c r="NWA1342" s="62">
        <f t="shared" si="3182"/>
        <v>2000000</v>
      </c>
      <c r="NWB1342" s="62">
        <f t="shared" si="3182"/>
        <v>3000000</v>
      </c>
      <c r="NWI1342" s="62" t="s">
        <v>1940</v>
      </c>
      <c r="NWJ1342" s="62">
        <f>NWJ1336</f>
        <v>1000000</v>
      </c>
      <c r="NWK1342" s="62">
        <f t="shared" si="3182"/>
        <v>0</v>
      </c>
      <c r="NWL1342" s="62">
        <f t="shared" si="3182"/>
        <v>0</v>
      </c>
      <c r="NWM1342" s="62">
        <f t="shared" si="3182"/>
        <v>1000000</v>
      </c>
      <c r="NWN1342" s="62">
        <f t="shared" si="3182"/>
        <v>2000000</v>
      </c>
      <c r="NWO1342" s="62">
        <f t="shared" si="3182"/>
        <v>0</v>
      </c>
      <c r="NWP1342" s="62">
        <f t="shared" si="3182"/>
        <v>0</v>
      </c>
      <c r="NWQ1342" s="62">
        <f t="shared" si="3182"/>
        <v>2000000</v>
      </c>
      <c r="NWR1342" s="62">
        <f t="shared" si="3182"/>
        <v>3000000</v>
      </c>
      <c r="NWY1342" s="62" t="s">
        <v>1940</v>
      </c>
      <c r="NWZ1342" s="62">
        <f>NWZ1336</f>
        <v>1000000</v>
      </c>
      <c r="NXA1342" s="62">
        <f t="shared" si="3182"/>
        <v>0</v>
      </c>
      <c r="NXB1342" s="62">
        <f t="shared" si="3182"/>
        <v>0</v>
      </c>
      <c r="NXC1342" s="62">
        <f t="shared" si="3182"/>
        <v>1000000</v>
      </c>
      <c r="NXD1342" s="62">
        <f t="shared" si="3182"/>
        <v>2000000</v>
      </c>
      <c r="NXE1342" s="62">
        <f t="shared" si="3182"/>
        <v>0</v>
      </c>
      <c r="NXF1342" s="62">
        <f t="shared" si="3182"/>
        <v>0</v>
      </c>
      <c r="NXG1342" s="62">
        <f t="shared" si="3182"/>
        <v>2000000</v>
      </c>
      <c r="NXH1342" s="62">
        <f t="shared" si="3182"/>
        <v>3000000</v>
      </c>
      <c r="NXO1342" s="62" t="s">
        <v>1940</v>
      </c>
      <c r="NXP1342" s="62">
        <f>NXP1336</f>
        <v>1000000</v>
      </c>
      <c r="NXQ1342" s="62">
        <f t="shared" si="3182"/>
        <v>0</v>
      </c>
      <c r="NXR1342" s="62">
        <f t="shared" si="3182"/>
        <v>0</v>
      </c>
      <c r="NXS1342" s="62">
        <f t="shared" si="3182"/>
        <v>1000000</v>
      </c>
      <c r="NXT1342" s="62">
        <f t="shared" si="3182"/>
        <v>2000000</v>
      </c>
      <c r="NXU1342" s="62">
        <f t="shared" si="3182"/>
        <v>0</v>
      </c>
      <c r="NXV1342" s="62">
        <f t="shared" si="3182"/>
        <v>0</v>
      </c>
      <c r="NXW1342" s="62">
        <f t="shared" si="3182"/>
        <v>2000000</v>
      </c>
      <c r="NXX1342" s="62">
        <f t="shared" si="3182"/>
        <v>3000000</v>
      </c>
      <c r="NYE1342" s="62" t="s">
        <v>1940</v>
      </c>
      <c r="NYF1342" s="62">
        <f>NYF1336</f>
        <v>1000000</v>
      </c>
      <c r="NYG1342" s="62">
        <f t="shared" ref="NYG1342:OAJ1342" si="3183">NYG1336</f>
        <v>0</v>
      </c>
      <c r="NYH1342" s="62">
        <f t="shared" si="3183"/>
        <v>0</v>
      </c>
      <c r="NYI1342" s="62">
        <f t="shared" si="3183"/>
        <v>1000000</v>
      </c>
      <c r="NYJ1342" s="62">
        <f t="shared" si="3183"/>
        <v>2000000</v>
      </c>
      <c r="NYK1342" s="62">
        <f t="shared" si="3183"/>
        <v>0</v>
      </c>
      <c r="NYL1342" s="62">
        <f t="shared" si="3183"/>
        <v>0</v>
      </c>
      <c r="NYM1342" s="62">
        <f t="shared" si="3183"/>
        <v>2000000</v>
      </c>
      <c r="NYN1342" s="62">
        <f t="shared" si="3183"/>
        <v>3000000</v>
      </c>
      <c r="NYU1342" s="62" t="s">
        <v>1940</v>
      </c>
      <c r="NYV1342" s="62">
        <f>NYV1336</f>
        <v>1000000</v>
      </c>
      <c r="NYW1342" s="62">
        <f t="shared" si="3183"/>
        <v>0</v>
      </c>
      <c r="NYX1342" s="62">
        <f t="shared" si="3183"/>
        <v>0</v>
      </c>
      <c r="NYY1342" s="62">
        <f t="shared" si="3183"/>
        <v>1000000</v>
      </c>
      <c r="NYZ1342" s="62">
        <f t="shared" si="3183"/>
        <v>2000000</v>
      </c>
      <c r="NZA1342" s="62">
        <f t="shared" si="3183"/>
        <v>0</v>
      </c>
      <c r="NZB1342" s="62">
        <f t="shared" si="3183"/>
        <v>0</v>
      </c>
      <c r="NZC1342" s="62">
        <f t="shared" si="3183"/>
        <v>2000000</v>
      </c>
      <c r="NZD1342" s="62">
        <f t="shared" si="3183"/>
        <v>3000000</v>
      </c>
      <c r="NZK1342" s="62" t="s">
        <v>1940</v>
      </c>
      <c r="NZL1342" s="62">
        <f>NZL1336</f>
        <v>1000000</v>
      </c>
      <c r="NZM1342" s="62">
        <f t="shared" si="3183"/>
        <v>0</v>
      </c>
      <c r="NZN1342" s="62">
        <f t="shared" si="3183"/>
        <v>0</v>
      </c>
      <c r="NZO1342" s="62">
        <f t="shared" si="3183"/>
        <v>1000000</v>
      </c>
      <c r="NZP1342" s="62">
        <f t="shared" si="3183"/>
        <v>2000000</v>
      </c>
      <c r="NZQ1342" s="62">
        <f t="shared" si="3183"/>
        <v>0</v>
      </c>
      <c r="NZR1342" s="62">
        <f t="shared" si="3183"/>
        <v>0</v>
      </c>
      <c r="NZS1342" s="62">
        <f t="shared" si="3183"/>
        <v>2000000</v>
      </c>
      <c r="NZT1342" s="62">
        <f t="shared" si="3183"/>
        <v>3000000</v>
      </c>
      <c r="OAA1342" s="62" t="s">
        <v>1940</v>
      </c>
      <c r="OAB1342" s="62">
        <f>OAB1336</f>
        <v>1000000</v>
      </c>
      <c r="OAC1342" s="62">
        <f t="shared" si="3183"/>
        <v>0</v>
      </c>
      <c r="OAD1342" s="62">
        <f t="shared" si="3183"/>
        <v>0</v>
      </c>
      <c r="OAE1342" s="62">
        <f t="shared" si="3183"/>
        <v>1000000</v>
      </c>
      <c r="OAF1342" s="62">
        <f t="shared" si="3183"/>
        <v>2000000</v>
      </c>
      <c r="OAG1342" s="62">
        <f t="shared" si="3183"/>
        <v>0</v>
      </c>
      <c r="OAH1342" s="62">
        <f t="shared" si="3183"/>
        <v>0</v>
      </c>
      <c r="OAI1342" s="62">
        <f t="shared" si="3183"/>
        <v>2000000</v>
      </c>
      <c r="OAJ1342" s="62">
        <f t="shared" si="3183"/>
        <v>3000000</v>
      </c>
      <c r="OAQ1342" s="62" t="s">
        <v>1940</v>
      </c>
      <c r="OAR1342" s="62">
        <f>OAR1336</f>
        <v>1000000</v>
      </c>
      <c r="OAS1342" s="62">
        <f t="shared" ref="OAS1342:OCV1342" si="3184">OAS1336</f>
        <v>0</v>
      </c>
      <c r="OAT1342" s="62">
        <f t="shared" si="3184"/>
        <v>0</v>
      </c>
      <c r="OAU1342" s="62">
        <f t="shared" si="3184"/>
        <v>1000000</v>
      </c>
      <c r="OAV1342" s="62">
        <f t="shared" si="3184"/>
        <v>2000000</v>
      </c>
      <c r="OAW1342" s="62">
        <f t="shared" si="3184"/>
        <v>0</v>
      </c>
      <c r="OAX1342" s="62">
        <f t="shared" si="3184"/>
        <v>0</v>
      </c>
      <c r="OAY1342" s="62">
        <f t="shared" si="3184"/>
        <v>2000000</v>
      </c>
      <c r="OAZ1342" s="62">
        <f t="shared" si="3184"/>
        <v>3000000</v>
      </c>
      <c r="OBG1342" s="62" t="s">
        <v>1940</v>
      </c>
      <c r="OBH1342" s="62">
        <f>OBH1336</f>
        <v>1000000</v>
      </c>
      <c r="OBI1342" s="62">
        <f t="shared" si="3184"/>
        <v>0</v>
      </c>
      <c r="OBJ1342" s="62">
        <f t="shared" si="3184"/>
        <v>0</v>
      </c>
      <c r="OBK1342" s="62">
        <f t="shared" si="3184"/>
        <v>1000000</v>
      </c>
      <c r="OBL1342" s="62">
        <f t="shared" si="3184"/>
        <v>2000000</v>
      </c>
      <c r="OBM1342" s="62">
        <f t="shared" si="3184"/>
        <v>0</v>
      </c>
      <c r="OBN1342" s="62">
        <f t="shared" si="3184"/>
        <v>0</v>
      </c>
      <c r="OBO1342" s="62">
        <f t="shared" si="3184"/>
        <v>2000000</v>
      </c>
      <c r="OBP1342" s="62">
        <f t="shared" si="3184"/>
        <v>3000000</v>
      </c>
      <c r="OBW1342" s="62" t="s">
        <v>1940</v>
      </c>
      <c r="OBX1342" s="62">
        <f>OBX1336</f>
        <v>1000000</v>
      </c>
      <c r="OBY1342" s="62">
        <f t="shared" si="3184"/>
        <v>0</v>
      </c>
      <c r="OBZ1342" s="62">
        <f t="shared" si="3184"/>
        <v>0</v>
      </c>
      <c r="OCA1342" s="62">
        <f t="shared" si="3184"/>
        <v>1000000</v>
      </c>
      <c r="OCB1342" s="62">
        <f t="shared" si="3184"/>
        <v>2000000</v>
      </c>
      <c r="OCC1342" s="62">
        <f t="shared" si="3184"/>
        <v>0</v>
      </c>
      <c r="OCD1342" s="62">
        <f t="shared" si="3184"/>
        <v>0</v>
      </c>
      <c r="OCE1342" s="62">
        <f t="shared" si="3184"/>
        <v>2000000</v>
      </c>
      <c r="OCF1342" s="62">
        <f t="shared" si="3184"/>
        <v>3000000</v>
      </c>
      <c r="OCM1342" s="62" t="s">
        <v>1940</v>
      </c>
      <c r="OCN1342" s="62">
        <f>OCN1336</f>
        <v>1000000</v>
      </c>
      <c r="OCO1342" s="62">
        <f t="shared" si="3184"/>
        <v>0</v>
      </c>
      <c r="OCP1342" s="62">
        <f t="shared" si="3184"/>
        <v>0</v>
      </c>
      <c r="OCQ1342" s="62">
        <f t="shared" si="3184"/>
        <v>1000000</v>
      </c>
      <c r="OCR1342" s="62">
        <f t="shared" si="3184"/>
        <v>2000000</v>
      </c>
      <c r="OCS1342" s="62">
        <f t="shared" si="3184"/>
        <v>0</v>
      </c>
      <c r="OCT1342" s="62">
        <f t="shared" si="3184"/>
        <v>0</v>
      </c>
      <c r="OCU1342" s="62">
        <f t="shared" si="3184"/>
        <v>2000000</v>
      </c>
      <c r="OCV1342" s="62">
        <f t="shared" si="3184"/>
        <v>3000000</v>
      </c>
      <c r="ODC1342" s="62" t="s">
        <v>1940</v>
      </c>
      <c r="ODD1342" s="62">
        <f>ODD1336</f>
        <v>1000000</v>
      </c>
      <c r="ODE1342" s="62">
        <f t="shared" ref="ODE1342:OFH1342" si="3185">ODE1336</f>
        <v>0</v>
      </c>
      <c r="ODF1342" s="62">
        <f t="shared" si="3185"/>
        <v>0</v>
      </c>
      <c r="ODG1342" s="62">
        <f t="shared" si="3185"/>
        <v>1000000</v>
      </c>
      <c r="ODH1342" s="62">
        <f t="shared" si="3185"/>
        <v>2000000</v>
      </c>
      <c r="ODI1342" s="62">
        <f t="shared" si="3185"/>
        <v>0</v>
      </c>
      <c r="ODJ1342" s="62">
        <f t="shared" si="3185"/>
        <v>0</v>
      </c>
      <c r="ODK1342" s="62">
        <f t="shared" si="3185"/>
        <v>2000000</v>
      </c>
      <c r="ODL1342" s="62">
        <f t="shared" si="3185"/>
        <v>3000000</v>
      </c>
      <c r="ODS1342" s="62" t="s">
        <v>1940</v>
      </c>
      <c r="ODT1342" s="62">
        <f>ODT1336</f>
        <v>1000000</v>
      </c>
      <c r="ODU1342" s="62">
        <f t="shared" si="3185"/>
        <v>0</v>
      </c>
      <c r="ODV1342" s="62">
        <f t="shared" si="3185"/>
        <v>0</v>
      </c>
      <c r="ODW1342" s="62">
        <f t="shared" si="3185"/>
        <v>1000000</v>
      </c>
      <c r="ODX1342" s="62">
        <f t="shared" si="3185"/>
        <v>2000000</v>
      </c>
      <c r="ODY1342" s="62">
        <f t="shared" si="3185"/>
        <v>0</v>
      </c>
      <c r="ODZ1342" s="62">
        <f t="shared" si="3185"/>
        <v>0</v>
      </c>
      <c r="OEA1342" s="62">
        <f t="shared" si="3185"/>
        <v>2000000</v>
      </c>
      <c r="OEB1342" s="62">
        <f t="shared" si="3185"/>
        <v>3000000</v>
      </c>
      <c r="OEI1342" s="62" t="s">
        <v>1940</v>
      </c>
      <c r="OEJ1342" s="62">
        <f>OEJ1336</f>
        <v>1000000</v>
      </c>
      <c r="OEK1342" s="62">
        <f t="shared" si="3185"/>
        <v>0</v>
      </c>
      <c r="OEL1342" s="62">
        <f t="shared" si="3185"/>
        <v>0</v>
      </c>
      <c r="OEM1342" s="62">
        <f t="shared" si="3185"/>
        <v>1000000</v>
      </c>
      <c r="OEN1342" s="62">
        <f t="shared" si="3185"/>
        <v>2000000</v>
      </c>
      <c r="OEO1342" s="62">
        <f t="shared" si="3185"/>
        <v>0</v>
      </c>
      <c r="OEP1342" s="62">
        <f t="shared" si="3185"/>
        <v>0</v>
      </c>
      <c r="OEQ1342" s="62">
        <f t="shared" si="3185"/>
        <v>2000000</v>
      </c>
      <c r="OER1342" s="62">
        <f t="shared" si="3185"/>
        <v>3000000</v>
      </c>
      <c r="OEY1342" s="62" t="s">
        <v>1940</v>
      </c>
      <c r="OEZ1342" s="62">
        <f>OEZ1336</f>
        <v>1000000</v>
      </c>
      <c r="OFA1342" s="62">
        <f t="shared" si="3185"/>
        <v>0</v>
      </c>
      <c r="OFB1342" s="62">
        <f t="shared" si="3185"/>
        <v>0</v>
      </c>
      <c r="OFC1342" s="62">
        <f t="shared" si="3185"/>
        <v>1000000</v>
      </c>
      <c r="OFD1342" s="62">
        <f t="shared" si="3185"/>
        <v>2000000</v>
      </c>
      <c r="OFE1342" s="62">
        <f t="shared" si="3185"/>
        <v>0</v>
      </c>
      <c r="OFF1342" s="62">
        <f t="shared" si="3185"/>
        <v>0</v>
      </c>
      <c r="OFG1342" s="62">
        <f t="shared" si="3185"/>
        <v>2000000</v>
      </c>
      <c r="OFH1342" s="62">
        <f t="shared" si="3185"/>
        <v>3000000</v>
      </c>
      <c r="OFO1342" s="62" t="s">
        <v>1940</v>
      </c>
      <c r="OFP1342" s="62">
        <f>OFP1336</f>
        <v>1000000</v>
      </c>
      <c r="OFQ1342" s="62">
        <f t="shared" ref="OFQ1342:OHT1342" si="3186">OFQ1336</f>
        <v>0</v>
      </c>
      <c r="OFR1342" s="62">
        <f t="shared" si="3186"/>
        <v>0</v>
      </c>
      <c r="OFS1342" s="62">
        <f t="shared" si="3186"/>
        <v>1000000</v>
      </c>
      <c r="OFT1342" s="62">
        <f t="shared" si="3186"/>
        <v>2000000</v>
      </c>
      <c r="OFU1342" s="62">
        <f t="shared" si="3186"/>
        <v>0</v>
      </c>
      <c r="OFV1342" s="62">
        <f t="shared" si="3186"/>
        <v>0</v>
      </c>
      <c r="OFW1342" s="62">
        <f t="shared" si="3186"/>
        <v>2000000</v>
      </c>
      <c r="OFX1342" s="62">
        <f t="shared" si="3186"/>
        <v>3000000</v>
      </c>
      <c r="OGE1342" s="62" t="s">
        <v>1940</v>
      </c>
      <c r="OGF1342" s="62">
        <f>OGF1336</f>
        <v>1000000</v>
      </c>
      <c r="OGG1342" s="62">
        <f t="shared" si="3186"/>
        <v>0</v>
      </c>
      <c r="OGH1342" s="62">
        <f t="shared" si="3186"/>
        <v>0</v>
      </c>
      <c r="OGI1342" s="62">
        <f t="shared" si="3186"/>
        <v>1000000</v>
      </c>
      <c r="OGJ1342" s="62">
        <f t="shared" si="3186"/>
        <v>2000000</v>
      </c>
      <c r="OGK1342" s="62">
        <f t="shared" si="3186"/>
        <v>0</v>
      </c>
      <c r="OGL1342" s="62">
        <f t="shared" si="3186"/>
        <v>0</v>
      </c>
      <c r="OGM1342" s="62">
        <f t="shared" si="3186"/>
        <v>2000000</v>
      </c>
      <c r="OGN1342" s="62">
        <f t="shared" si="3186"/>
        <v>3000000</v>
      </c>
      <c r="OGU1342" s="62" t="s">
        <v>1940</v>
      </c>
      <c r="OGV1342" s="62">
        <f>OGV1336</f>
        <v>1000000</v>
      </c>
      <c r="OGW1342" s="62">
        <f t="shared" si="3186"/>
        <v>0</v>
      </c>
      <c r="OGX1342" s="62">
        <f t="shared" si="3186"/>
        <v>0</v>
      </c>
      <c r="OGY1342" s="62">
        <f t="shared" si="3186"/>
        <v>1000000</v>
      </c>
      <c r="OGZ1342" s="62">
        <f t="shared" si="3186"/>
        <v>2000000</v>
      </c>
      <c r="OHA1342" s="62">
        <f t="shared" si="3186"/>
        <v>0</v>
      </c>
      <c r="OHB1342" s="62">
        <f t="shared" si="3186"/>
        <v>0</v>
      </c>
      <c r="OHC1342" s="62">
        <f t="shared" si="3186"/>
        <v>2000000</v>
      </c>
      <c r="OHD1342" s="62">
        <f t="shared" si="3186"/>
        <v>3000000</v>
      </c>
      <c r="OHK1342" s="62" t="s">
        <v>1940</v>
      </c>
      <c r="OHL1342" s="62">
        <f>OHL1336</f>
        <v>1000000</v>
      </c>
      <c r="OHM1342" s="62">
        <f t="shared" si="3186"/>
        <v>0</v>
      </c>
      <c r="OHN1342" s="62">
        <f t="shared" si="3186"/>
        <v>0</v>
      </c>
      <c r="OHO1342" s="62">
        <f t="shared" si="3186"/>
        <v>1000000</v>
      </c>
      <c r="OHP1342" s="62">
        <f t="shared" si="3186"/>
        <v>2000000</v>
      </c>
      <c r="OHQ1342" s="62">
        <f t="shared" si="3186"/>
        <v>0</v>
      </c>
      <c r="OHR1342" s="62">
        <f t="shared" si="3186"/>
        <v>0</v>
      </c>
      <c r="OHS1342" s="62">
        <f t="shared" si="3186"/>
        <v>2000000</v>
      </c>
      <c r="OHT1342" s="62">
        <f t="shared" si="3186"/>
        <v>3000000</v>
      </c>
      <c r="OIA1342" s="62" t="s">
        <v>1940</v>
      </c>
      <c r="OIB1342" s="62">
        <f>OIB1336</f>
        <v>1000000</v>
      </c>
      <c r="OIC1342" s="62">
        <f t="shared" ref="OIC1342:OKF1342" si="3187">OIC1336</f>
        <v>0</v>
      </c>
      <c r="OID1342" s="62">
        <f t="shared" si="3187"/>
        <v>0</v>
      </c>
      <c r="OIE1342" s="62">
        <f t="shared" si="3187"/>
        <v>1000000</v>
      </c>
      <c r="OIF1342" s="62">
        <f t="shared" si="3187"/>
        <v>2000000</v>
      </c>
      <c r="OIG1342" s="62">
        <f t="shared" si="3187"/>
        <v>0</v>
      </c>
      <c r="OIH1342" s="62">
        <f t="shared" si="3187"/>
        <v>0</v>
      </c>
      <c r="OII1342" s="62">
        <f t="shared" si="3187"/>
        <v>2000000</v>
      </c>
      <c r="OIJ1342" s="62">
        <f t="shared" si="3187"/>
        <v>3000000</v>
      </c>
      <c r="OIQ1342" s="62" t="s">
        <v>1940</v>
      </c>
      <c r="OIR1342" s="62">
        <f>OIR1336</f>
        <v>1000000</v>
      </c>
      <c r="OIS1342" s="62">
        <f t="shared" si="3187"/>
        <v>0</v>
      </c>
      <c r="OIT1342" s="62">
        <f t="shared" si="3187"/>
        <v>0</v>
      </c>
      <c r="OIU1342" s="62">
        <f t="shared" si="3187"/>
        <v>1000000</v>
      </c>
      <c r="OIV1342" s="62">
        <f t="shared" si="3187"/>
        <v>2000000</v>
      </c>
      <c r="OIW1342" s="62">
        <f t="shared" si="3187"/>
        <v>0</v>
      </c>
      <c r="OIX1342" s="62">
        <f t="shared" si="3187"/>
        <v>0</v>
      </c>
      <c r="OIY1342" s="62">
        <f t="shared" si="3187"/>
        <v>2000000</v>
      </c>
      <c r="OIZ1342" s="62">
        <f t="shared" si="3187"/>
        <v>3000000</v>
      </c>
      <c r="OJG1342" s="62" t="s">
        <v>1940</v>
      </c>
      <c r="OJH1342" s="62">
        <f>OJH1336</f>
        <v>1000000</v>
      </c>
      <c r="OJI1342" s="62">
        <f t="shared" si="3187"/>
        <v>0</v>
      </c>
      <c r="OJJ1342" s="62">
        <f t="shared" si="3187"/>
        <v>0</v>
      </c>
      <c r="OJK1342" s="62">
        <f t="shared" si="3187"/>
        <v>1000000</v>
      </c>
      <c r="OJL1342" s="62">
        <f t="shared" si="3187"/>
        <v>2000000</v>
      </c>
      <c r="OJM1342" s="62">
        <f t="shared" si="3187"/>
        <v>0</v>
      </c>
      <c r="OJN1342" s="62">
        <f t="shared" si="3187"/>
        <v>0</v>
      </c>
      <c r="OJO1342" s="62">
        <f t="shared" si="3187"/>
        <v>2000000</v>
      </c>
      <c r="OJP1342" s="62">
        <f t="shared" si="3187"/>
        <v>3000000</v>
      </c>
      <c r="OJW1342" s="62" t="s">
        <v>1940</v>
      </c>
      <c r="OJX1342" s="62">
        <f>OJX1336</f>
        <v>1000000</v>
      </c>
      <c r="OJY1342" s="62">
        <f t="shared" si="3187"/>
        <v>0</v>
      </c>
      <c r="OJZ1342" s="62">
        <f t="shared" si="3187"/>
        <v>0</v>
      </c>
      <c r="OKA1342" s="62">
        <f t="shared" si="3187"/>
        <v>1000000</v>
      </c>
      <c r="OKB1342" s="62">
        <f t="shared" si="3187"/>
        <v>2000000</v>
      </c>
      <c r="OKC1342" s="62">
        <f t="shared" si="3187"/>
        <v>0</v>
      </c>
      <c r="OKD1342" s="62">
        <f t="shared" si="3187"/>
        <v>0</v>
      </c>
      <c r="OKE1342" s="62">
        <f t="shared" si="3187"/>
        <v>2000000</v>
      </c>
      <c r="OKF1342" s="62">
        <f t="shared" si="3187"/>
        <v>3000000</v>
      </c>
      <c r="OKM1342" s="62" t="s">
        <v>1940</v>
      </c>
      <c r="OKN1342" s="62">
        <f>OKN1336</f>
        <v>1000000</v>
      </c>
      <c r="OKO1342" s="62">
        <f t="shared" ref="OKO1342:OMR1342" si="3188">OKO1336</f>
        <v>0</v>
      </c>
      <c r="OKP1342" s="62">
        <f t="shared" si="3188"/>
        <v>0</v>
      </c>
      <c r="OKQ1342" s="62">
        <f t="shared" si="3188"/>
        <v>1000000</v>
      </c>
      <c r="OKR1342" s="62">
        <f t="shared" si="3188"/>
        <v>2000000</v>
      </c>
      <c r="OKS1342" s="62">
        <f t="shared" si="3188"/>
        <v>0</v>
      </c>
      <c r="OKT1342" s="62">
        <f t="shared" si="3188"/>
        <v>0</v>
      </c>
      <c r="OKU1342" s="62">
        <f t="shared" si="3188"/>
        <v>2000000</v>
      </c>
      <c r="OKV1342" s="62">
        <f t="shared" si="3188"/>
        <v>3000000</v>
      </c>
      <c r="OLC1342" s="62" t="s">
        <v>1940</v>
      </c>
      <c r="OLD1342" s="62">
        <f>OLD1336</f>
        <v>1000000</v>
      </c>
      <c r="OLE1342" s="62">
        <f t="shared" si="3188"/>
        <v>0</v>
      </c>
      <c r="OLF1342" s="62">
        <f t="shared" si="3188"/>
        <v>0</v>
      </c>
      <c r="OLG1342" s="62">
        <f t="shared" si="3188"/>
        <v>1000000</v>
      </c>
      <c r="OLH1342" s="62">
        <f t="shared" si="3188"/>
        <v>2000000</v>
      </c>
      <c r="OLI1342" s="62">
        <f t="shared" si="3188"/>
        <v>0</v>
      </c>
      <c r="OLJ1342" s="62">
        <f t="shared" si="3188"/>
        <v>0</v>
      </c>
      <c r="OLK1342" s="62">
        <f t="shared" si="3188"/>
        <v>2000000</v>
      </c>
      <c r="OLL1342" s="62">
        <f t="shared" si="3188"/>
        <v>3000000</v>
      </c>
      <c r="OLS1342" s="62" t="s">
        <v>1940</v>
      </c>
      <c r="OLT1342" s="62">
        <f>OLT1336</f>
        <v>1000000</v>
      </c>
      <c r="OLU1342" s="62">
        <f t="shared" si="3188"/>
        <v>0</v>
      </c>
      <c r="OLV1342" s="62">
        <f t="shared" si="3188"/>
        <v>0</v>
      </c>
      <c r="OLW1342" s="62">
        <f t="shared" si="3188"/>
        <v>1000000</v>
      </c>
      <c r="OLX1342" s="62">
        <f t="shared" si="3188"/>
        <v>2000000</v>
      </c>
      <c r="OLY1342" s="62">
        <f t="shared" si="3188"/>
        <v>0</v>
      </c>
      <c r="OLZ1342" s="62">
        <f t="shared" si="3188"/>
        <v>0</v>
      </c>
      <c r="OMA1342" s="62">
        <f t="shared" si="3188"/>
        <v>2000000</v>
      </c>
      <c r="OMB1342" s="62">
        <f t="shared" si="3188"/>
        <v>3000000</v>
      </c>
      <c r="OMI1342" s="62" t="s">
        <v>1940</v>
      </c>
      <c r="OMJ1342" s="62">
        <f>OMJ1336</f>
        <v>1000000</v>
      </c>
      <c r="OMK1342" s="62">
        <f t="shared" si="3188"/>
        <v>0</v>
      </c>
      <c r="OML1342" s="62">
        <f t="shared" si="3188"/>
        <v>0</v>
      </c>
      <c r="OMM1342" s="62">
        <f t="shared" si="3188"/>
        <v>1000000</v>
      </c>
      <c r="OMN1342" s="62">
        <f t="shared" si="3188"/>
        <v>2000000</v>
      </c>
      <c r="OMO1342" s="62">
        <f t="shared" si="3188"/>
        <v>0</v>
      </c>
      <c r="OMP1342" s="62">
        <f t="shared" si="3188"/>
        <v>0</v>
      </c>
      <c r="OMQ1342" s="62">
        <f t="shared" si="3188"/>
        <v>2000000</v>
      </c>
      <c r="OMR1342" s="62">
        <f t="shared" si="3188"/>
        <v>3000000</v>
      </c>
      <c r="OMY1342" s="62" t="s">
        <v>1940</v>
      </c>
      <c r="OMZ1342" s="62">
        <f>OMZ1336</f>
        <v>1000000</v>
      </c>
      <c r="ONA1342" s="62">
        <f t="shared" ref="ONA1342:OPD1342" si="3189">ONA1336</f>
        <v>0</v>
      </c>
      <c r="ONB1342" s="62">
        <f t="shared" si="3189"/>
        <v>0</v>
      </c>
      <c r="ONC1342" s="62">
        <f t="shared" si="3189"/>
        <v>1000000</v>
      </c>
      <c r="OND1342" s="62">
        <f t="shared" si="3189"/>
        <v>2000000</v>
      </c>
      <c r="ONE1342" s="62">
        <f t="shared" si="3189"/>
        <v>0</v>
      </c>
      <c r="ONF1342" s="62">
        <f t="shared" si="3189"/>
        <v>0</v>
      </c>
      <c r="ONG1342" s="62">
        <f t="shared" si="3189"/>
        <v>2000000</v>
      </c>
      <c r="ONH1342" s="62">
        <f t="shared" si="3189"/>
        <v>3000000</v>
      </c>
      <c r="ONO1342" s="62" t="s">
        <v>1940</v>
      </c>
      <c r="ONP1342" s="62">
        <f>ONP1336</f>
        <v>1000000</v>
      </c>
      <c r="ONQ1342" s="62">
        <f t="shared" si="3189"/>
        <v>0</v>
      </c>
      <c r="ONR1342" s="62">
        <f t="shared" si="3189"/>
        <v>0</v>
      </c>
      <c r="ONS1342" s="62">
        <f t="shared" si="3189"/>
        <v>1000000</v>
      </c>
      <c r="ONT1342" s="62">
        <f t="shared" si="3189"/>
        <v>2000000</v>
      </c>
      <c r="ONU1342" s="62">
        <f t="shared" si="3189"/>
        <v>0</v>
      </c>
      <c r="ONV1342" s="62">
        <f t="shared" si="3189"/>
        <v>0</v>
      </c>
      <c r="ONW1342" s="62">
        <f t="shared" si="3189"/>
        <v>2000000</v>
      </c>
      <c r="ONX1342" s="62">
        <f t="shared" si="3189"/>
        <v>3000000</v>
      </c>
      <c r="OOE1342" s="62" t="s">
        <v>1940</v>
      </c>
      <c r="OOF1342" s="62">
        <f>OOF1336</f>
        <v>1000000</v>
      </c>
      <c r="OOG1342" s="62">
        <f t="shared" si="3189"/>
        <v>0</v>
      </c>
      <c r="OOH1342" s="62">
        <f t="shared" si="3189"/>
        <v>0</v>
      </c>
      <c r="OOI1342" s="62">
        <f t="shared" si="3189"/>
        <v>1000000</v>
      </c>
      <c r="OOJ1342" s="62">
        <f t="shared" si="3189"/>
        <v>2000000</v>
      </c>
      <c r="OOK1342" s="62">
        <f t="shared" si="3189"/>
        <v>0</v>
      </c>
      <c r="OOL1342" s="62">
        <f t="shared" si="3189"/>
        <v>0</v>
      </c>
      <c r="OOM1342" s="62">
        <f t="shared" si="3189"/>
        <v>2000000</v>
      </c>
      <c r="OON1342" s="62">
        <f t="shared" si="3189"/>
        <v>3000000</v>
      </c>
      <c r="OOU1342" s="62" t="s">
        <v>1940</v>
      </c>
      <c r="OOV1342" s="62">
        <f>OOV1336</f>
        <v>1000000</v>
      </c>
      <c r="OOW1342" s="62">
        <f t="shared" si="3189"/>
        <v>0</v>
      </c>
      <c r="OOX1342" s="62">
        <f t="shared" si="3189"/>
        <v>0</v>
      </c>
      <c r="OOY1342" s="62">
        <f t="shared" si="3189"/>
        <v>1000000</v>
      </c>
      <c r="OOZ1342" s="62">
        <f t="shared" si="3189"/>
        <v>2000000</v>
      </c>
      <c r="OPA1342" s="62">
        <f t="shared" si="3189"/>
        <v>0</v>
      </c>
      <c r="OPB1342" s="62">
        <f t="shared" si="3189"/>
        <v>0</v>
      </c>
      <c r="OPC1342" s="62">
        <f t="shared" si="3189"/>
        <v>2000000</v>
      </c>
      <c r="OPD1342" s="62">
        <f t="shared" si="3189"/>
        <v>3000000</v>
      </c>
      <c r="OPK1342" s="62" t="s">
        <v>1940</v>
      </c>
      <c r="OPL1342" s="62">
        <f>OPL1336</f>
        <v>1000000</v>
      </c>
      <c r="OPM1342" s="62">
        <f t="shared" ref="OPM1342:ORP1342" si="3190">OPM1336</f>
        <v>0</v>
      </c>
      <c r="OPN1342" s="62">
        <f t="shared" si="3190"/>
        <v>0</v>
      </c>
      <c r="OPO1342" s="62">
        <f t="shared" si="3190"/>
        <v>1000000</v>
      </c>
      <c r="OPP1342" s="62">
        <f t="shared" si="3190"/>
        <v>2000000</v>
      </c>
      <c r="OPQ1342" s="62">
        <f t="shared" si="3190"/>
        <v>0</v>
      </c>
      <c r="OPR1342" s="62">
        <f t="shared" si="3190"/>
        <v>0</v>
      </c>
      <c r="OPS1342" s="62">
        <f t="shared" si="3190"/>
        <v>2000000</v>
      </c>
      <c r="OPT1342" s="62">
        <f t="shared" si="3190"/>
        <v>3000000</v>
      </c>
      <c r="OQA1342" s="62" t="s">
        <v>1940</v>
      </c>
      <c r="OQB1342" s="62">
        <f>OQB1336</f>
        <v>1000000</v>
      </c>
      <c r="OQC1342" s="62">
        <f t="shared" si="3190"/>
        <v>0</v>
      </c>
      <c r="OQD1342" s="62">
        <f t="shared" si="3190"/>
        <v>0</v>
      </c>
      <c r="OQE1342" s="62">
        <f t="shared" si="3190"/>
        <v>1000000</v>
      </c>
      <c r="OQF1342" s="62">
        <f t="shared" si="3190"/>
        <v>2000000</v>
      </c>
      <c r="OQG1342" s="62">
        <f t="shared" si="3190"/>
        <v>0</v>
      </c>
      <c r="OQH1342" s="62">
        <f t="shared" si="3190"/>
        <v>0</v>
      </c>
      <c r="OQI1342" s="62">
        <f t="shared" si="3190"/>
        <v>2000000</v>
      </c>
      <c r="OQJ1342" s="62">
        <f t="shared" si="3190"/>
        <v>3000000</v>
      </c>
      <c r="OQQ1342" s="62" t="s">
        <v>1940</v>
      </c>
      <c r="OQR1342" s="62">
        <f>OQR1336</f>
        <v>1000000</v>
      </c>
      <c r="OQS1342" s="62">
        <f t="shared" si="3190"/>
        <v>0</v>
      </c>
      <c r="OQT1342" s="62">
        <f t="shared" si="3190"/>
        <v>0</v>
      </c>
      <c r="OQU1342" s="62">
        <f t="shared" si="3190"/>
        <v>1000000</v>
      </c>
      <c r="OQV1342" s="62">
        <f t="shared" si="3190"/>
        <v>2000000</v>
      </c>
      <c r="OQW1342" s="62">
        <f t="shared" si="3190"/>
        <v>0</v>
      </c>
      <c r="OQX1342" s="62">
        <f t="shared" si="3190"/>
        <v>0</v>
      </c>
      <c r="OQY1342" s="62">
        <f t="shared" si="3190"/>
        <v>2000000</v>
      </c>
      <c r="OQZ1342" s="62">
        <f t="shared" si="3190"/>
        <v>3000000</v>
      </c>
      <c r="ORG1342" s="62" t="s">
        <v>1940</v>
      </c>
      <c r="ORH1342" s="62">
        <f>ORH1336</f>
        <v>1000000</v>
      </c>
      <c r="ORI1342" s="62">
        <f t="shared" si="3190"/>
        <v>0</v>
      </c>
      <c r="ORJ1342" s="62">
        <f t="shared" si="3190"/>
        <v>0</v>
      </c>
      <c r="ORK1342" s="62">
        <f t="shared" si="3190"/>
        <v>1000000</v>
      </c>
      <c r="ORL1342" s="62">
        <f t="shared" si="3190"/>
        <v>2000000</v>
      </c>
      <c r="ORM1342" s="62">
        <f t="shared" si="3190"/>
        <v>0</v>
      </c>
      <c r="ORN1342" s="62">
        <f t="shared" si="3190"/>
        <v>0</v>
      </c>
      <c r="ORO1342" s="62">
        <f t="shared" si="3190"/>
        <v>2000000</v>
      </c>
      <c r="ORP1342" s="62">
        <f t="shared" si="3190"/>
        <v>3000000</v>
      </c>
      <c r="ORW1342" s="62" t="s">
        <v>1940</v>
      </c>
      <c r="ORX1342" s="62">
        <f>ORX1336</f>
        <v>1000000</v>
      </c>
      <c r="ORY1342" s="62">
        <f t="shared" ref="ORY1342:OUB1342" si="3191">ORY1336</f>
        <v>0</v>
      </c>
      <c r="ORZ1342" s="62">
        <f t="shared" si="3191"/>
        <v>0</v>
      </c>
      <c r="OSA1342" s="62">
        <f t="shared" si="3191"/>
        <v>1000000</v>
      </c>
      <c r="OSB1342" s="62">
        <f t="shared" si="3191"/>
        <v>2000000</v>
      </c>
      <c r="OSC1342" s="62">
        <f t="shared" si="3191"/>
        <v>0</v>
      </c>
      <c r="OSD1342" s="62">
        <f t="shared" si="3191"/>
        <v>0</v>
      </c>
      <c r="OSE1342" s="62">
        <f t="shared" si="3191"/>
        <v>2000000</v>
      </c>
      <c r="OSF1342" s="62">
        <f t="shared" si="3191"/>
        <v>3000000</v>
      </c>
      <c r="OSM1342" s="62" t="s">
        <v>1940</v>
      </c>
      <c r="OSN1342" s="62">
        <f>OSN1336</f>
        <v>1000000</v>
      </c>
      <c r="OSO1342" s="62">
        <f t="shared" si="3191"/>
        <v>0</v>
      </c>
      <c r="OSP1342" s="62">
        <f t="shared" si="3191"/>
        <v>0</v>
      </c>
      <c r="OSQ1342" s="62">
        <f t="shared" si="3191"/>
        <v>1000000</v>
      </c>
      <c r="OSR1342" s="62">
        <f t="shared" si="3191"/>
        <v>2000000</v>
      </c>
      <c r="OSS1342" s="62">
        <f t="shared" si="3191"/>
        <v>0</v>
      </c>
      <c r="OST1342" s="62">
        <f t="shared" si="3191"/>
        <v>0</v>
      </c>
      <c r="OSU1342" s="62">
        <f t="shared" si="3191"/>
        <v>2000000</v>
      </c>
      <c r="OSV1342" s="62">
        <f t="shared" si="3191"/>
        <v>3000000</v>
      </c>
      <c r="OTC1342" s="62" t="s">
        <v>1940</v>
      </c>
      <c r="OTD1342" s="62">
        <f>OTD1336</f>
        <v>1000000</v>
      </c>
      <c r="OTE1342" s="62">
        <f t="shared" si="3191"/>
        <v>0</v>
      </c>
      <c r="OTF1342" s="62">
        <f t="shared" si="3191"/>
        <v>0</v>
      </c>
      <c r="OTG1342" s="62">
        <f t="shared" si="3191"/>
        <v>1000000</v>
      </c>
      <c r="OTH1342" s="62">
        <f t="shared" si="3191"/>
        <v>2000000</v>
      </c>
      <c r="OTI1342" s="62">
        <f t="shared" si="3191"/>
        <v>0</v>
      </c>
      <c r="OTJ1342" s="62">
        <f t="shared" si="3191"/>
        <v>0</v>
      </c>
      <c r="OTK1342" s="62">
        <f t="shared" si="3191"/>
        <v>2000000</v>
      </c>
      <c r="OTL1342" s="62">
        <f t="shared" si="3191"/>
        <v>3000000</v>
      </c>
      <c r="OTS1342" s="62" t="s">
        <v>1940</v>
      </c>
      <c r="OTT1342" s="62">
        <f>OTT1336</f>
        <v>1000000</v>
      </c>
      <c r="OTU1342" s="62">
        <f t="shared" si="3191"/>
        <v>0</v>
      </c>
      <c r="OTV1342" s="62">
        <f t="shared" si="3191"/>
        <v>0</v>
      </c>
      <c r="OTW1342" s="62">
        <f t="shared" si="3191"/>
        <v>1000000</v>
      </c>
      <c r="OTX1342" s="62">
        <f t="shared" si="3191"/>
        <v>2000000</v>
      </c>
      <c r="OTY1342" s="62">
        <f t="shared" si="3191"/>
        <v>0</v>
      </c>
      <c r="OTZ1342" s="62">
        <f t="shared" si="3191"/>
        <v>0</v>
      </c>
      <c r="OUA1342" s="62">
        <f t="shared" si="3191"/>
        <v>2000000</v>
      </c>
      <c r="OUB1342" s="62">
        <f t="shared" si="3191"/>
        <v>3000000</v>
      </c>
      <c r="OUI1342" s="62" t="s">
        <v>1940</v>
      </c>
      <c r="OUJ1342" s="62">
        <f>OUJ1336</f>
        <v>1000000</v>
      </c>
      <c r="OUK1342" s="62">
        <f t="shared" ref="OUK1342:OWN1342" si="3192">OUK1336</f>
        <v>0</v>
      </c>
      <c r="OUL1342" s="62">
        <f t="shared" si="3192"/>
        <v>0</v>
      </c>
      <c r="OUM1342" s="62">
        <f t="shared" si="3192"/>
        <v>1000000</v>
      </c>
      <c r="OUN1342" s="62">
        <f t="shared" si="3192"/>
        <v>2000000</v>
      </c>
      <c r="OUO1342" s="62">
        <f t="shared" si="3192"/>
        <v>0</v>
      </c>
      <c r="OUP1342" s="62">
        <f t="shared" si="3192"/>
        <v>0</v>
      </c>
      <c r="OUQ1342" s="62">
        <f t="shared" si="3192"/>
        <v>2000000</v>
      </c>
      <c r="OUR1342" s="62">
        <f t="shared" si="3192"/>
        <v>3000000</v>
      </c>
      <c r="OUY1342" s="62" t="s">
        <v>1940</v>
      </c>
      <c r="OUZ1342" s="62">
        <f>OUZ1336</f>
        <v>1000000</v>
      </c>
      <c r="OVA1342" s="62">
        <f t="shared" si="3192"/>
        <v>0</v>
      </c>
      <c r="OVB1342" s="62">
        <f t="shared" si="3192"/>
        <v>0</v>
      </c>
      <c r="OVC1342" s="62">
        <f t="shared" si="3192"/>
        <v>1000000</v>
      </c>
      <c r="OVD1342" s="62">
        <f t="shared" si="3192"/>
        <v>2000000</v>
      </c>
      <c r="OVE1342" s="62">
        <f t="shared" si="3192"/>
        <v>0</v>
      </c>
      <c r="OVF1342" s="62">
        <f t="shared" si="3192"/>
        <v>0</v>
      </c>
      <c r="OVG1342" s="62">
        <f t="shared" si="3192"/>
        <v>2000000</v>
      </c>
      <c r="OVH1342" s="62">
        <f t="shared" si="3192"/>
        <v>3000000</v>
      </c>
      <c r="OVO1342" s="62" t="s">
        <v>1940</v>
      </c>
      <c r="OVP1342" s="62">
        <f>OVP1336</f>
        <v>1000000</v>
      </c>
      <c r="OVQ1342" s="62">
        <f t="shared" si="3192"/>
        <v>0</v>
      </c>
      <c r="OVR1342" s="62">
        <f t="shared" si="3192"/>
        <v>0</v>
      </c>
      <c r="OVS1342" s="62">
        <f t="shared" si="3192"/>
        <v>1000000</v>
      </c>
      <c r="OVT1342" s="62">
        <f t="shared" si="3192"/>
        <v>2000000</v>
      </c>
      <c r="OVU1342" s="62">
        <f t="shared" si="3192"/>
        <v>0</v>
      </c>
      <c r="OVV1342" s="62">
        <f t="shared" si="3192"/>
        <v>0</v>
      </c>
      <c r="OVW1342" s="62">
        <f t="shared" si="3192"/>
        <v>2000000</v>
      </c>
      <c r="OVX1342" s="62">
        <f t="shared" si="3192"/>
        <v>3000000</v>
      </c>
      <c r="OWE1342" s="62" t="s">
        <v>1940</v>
      </c>
      <c r="OWF1342" s="62">
        <f>OWF1336</f>
        <v>1000000</v>
      </c>
      <c r="OWG1342" s="62">
        <f t="shared" si="3192"/>
        <v>0</v>
      </c>
      <c r="OWH1342" s="62">
        <f t="shared" si="3192"/>
        <v>0</v>
      </c>
      <c r="OWI1342" s="62">
        <f t="shared" si="3192"/>
        <v>1000000</v>
      </c>
      <c r="OWJ1342" s="62">
        <f t="shared" si="3192"/>
        <v>2000000</v>
      </c>
      <c r="OWK1342" s="62">
        <f t="shared" si="3192"/>
        <v>0</v>
      </c>
      <c r="OWL1342" s="62">
        <f t="shared" si="3192"/>
        <v>0</v>
      </c>
      <c r="OWM1342" s="62">
        <f t="shared" si="3192"/>
        <v>2000000</v>
      </c>
      <c r="OWN1342" s="62">
        <f t="shared" si="3192"/>
        <v>3000000</v>
      </c>
      <c r="OWU1342" s="62" t="s">
        <v>1940</v>
      </c>
      <c r="OWV1342" s="62">
        <f>OWV1336</f>
        <v>1000000</v>
      </c>
      <c r="OWW1342" s="62">
        <f t="shared" ref="OWW1342:OYZ1342" si="3193">OWW1336</f>
        <v>0</v>
      </c>
      <c r="OWX1342" s="62">
        <f t="shared" si="3193"/>
        <v>0</v>
      </c>
      <c r="OWY1342" s="62">
        <f t="shared" si="3193"/>
        <v>1000000</v>
      </c>
      <c r="OWZ1342" s="62">
        <f t="shared" si="3193"/>
        <v>2000000</v>
      </c>
      <c r="OXA1342" s="62">
        <f t="shared" si="3193"/>
        <v>0</v>
      </c>
      <c r="OXB1342" s="62">
        <f t="shared" si="3193"/>
        <v>0</v>
      </c>
      <c r="OXC1342" s="62">
        <f t="shared" si="3193"/>
        <v>2000000</v>
      </c>
      <c r="OXD1342" s="62">
        <f t="shared" si="3193"/>
        <v>3000000</v>
      </c>
      <c r="OXK1342" s="62" t="s">
        <v>1940</v>
      </c>
      <c r="OXL1342" s="62">
        <f>OXL1336</f>
        <v>1000000</v>
      </c>
      <c r="OXM1342" s="62">
        <f t="shared" si="3193"/>
        <v>0</v>
      </c>
      <c r="OXN1342" s="62">
        <f t="shared" si="3193"/>
        <v>0</v>
      </c>
      <c r="OXO1342" s="62">
        <f t="shared" si="3193"/>
        <v>1000000</v>
      </c>
      <c r="OXP1342" s="62">
        <f t="shared" si="3193"/>
        <v>2000000</v>
      </c>
      <c r="OXQ1342" s="62">
        <f t="shared" si="3193"/>
        <v>0</v>
      </c>
      <c r="OXR1342" s="62">
        <f t="shared" si="3193"/>
        <v>0</v>
      </c>
      <c r="OXS1342" s="62">
        <f t="shared" si="3193"/>
        <v>2000000</v>
      </c>
      <c r="OXT1342" s="62">
        <f t="shared" si="3193"/>
        <v>3000000</v>
      </c>
      <c r="OYA1342" s="62" t="s">
        <v>1940</v>
      </c>
      <c r="OYB1342" s="62">
        <f>OYB1336</f>
        <v>1000000</v>
      </c>
      <c r="OYC1342" s="62">
        <f t="shared" si="3193"/>
        <v>0</v>
      </c>
      <c r="OYD1342" s="62">
        <f t="shared" si="3193"/>
        <v>0</v>
      </c>
      <c r="OYE1342" s="62">
        <f t="shared" si="3193"/>
        <v>1000000</v>
      </c>
      <c r="OYF1342" s="62">
        <f t="shared" si="3193"/>
        <v>2000000</v>
      </c>
      <c r="OYG1342" s="62">
        <f t="shared" si="3193"/>
        <v>0</v>
      </c>
      <c r="OYH1342" s="62">
        <f t="shared" si="3193"/>
        <v>0</v>
      </c>
      <c r="OYI1342" s="62">
        <f t="shared" si="3193"/>
        <v>2000000</v>
      </c>
      <c r="OYJ1342" s="62">
        <f t="shared" si="3193"/>
        <v>3000000</v>
      </c>
      <c r="OYQ1342" s="62" t="s">
        <v>1940</v>
      </c>
      <c r="OYR1342" s="62">
        <f>OYR1336</f>
        <v>1000000</v>
      </c>
      <c r="OYS1342" s="62">
        <f t="shared" si="3193"/>
        <v>0</v>
      </c>
      <c r="OYT1342" s="62">
        <f t="shared" si="3193"/>
        <v>0</v>
      </c>
      <c r="OYU1342" s="62">
        <f t="shared" si="3193"/>
        <v>1000000</v>
      </c>
      <c r="OYV1342" s="62">
        <f t="shared" si="3193"/>
        <v>2000000</v>
      </c>
      <c r="OYW1342" s="62">
        <f t="shared" si="3193"/>
        <v>0</v>
      </c>
      <c r="OYX1342" s="62">
        <f t="shared" si="3193"/>
        <v>0</v>
      </c>
      <c r="OYY1342" s="62">
        <f t="shared" si="3193"/>
        <v>2000000</v>
      </c>
      <c r="OYZ1342" s="62">
        <f t="shared" si="3193"/>
        <v>3000000</v>
      </c>
      <c r="OZG1342" s="62" t="s">
        <v>1940</v>
      </c>
      <c r="OZH1342" s="62">
        <f>OZH1336</f>
        <v>1000000</v>
      </c>
      <c r="OZI1342" s="62">
        <f t="shared" ref="OZI1342:PBL1342" si="3194">OZI1336</f>
        <v>0</v>
      </c>
      <c r="OZJ1342" s="62">
        <f t="shared" si="3194"/>
        <v>0</v>
      </c>
      <c r="OZK1342" s="62">
        <f t="shared" si="3194"/>
        <v>1000000</v>
      </c>
      <c r="OZL1342" s="62">
        <f t="shared" si="3194"/>
        <v>2000000</v>
      </c>
      <c r="OZM1342" s="62">
        <f t="shared" si="3194"/>
        <v>0</v>
      </c>
      <c r="OZN1342" s="62">
        <f t="shared" si="3194"/>
        <v>0</v>
      </c>
      <c r="OZO1342" s="62">
        <f t="shared" si="3194"/>
        <v>2000000</v>
      </c>
      <c r="OZP1342" s="62">
        <f t="shared" si="3194"/>
        <v>3000000</v>
      </c>
      <c r="OZW1342" s="62" t="s">
        <v>1940</v>
      </c>
      <c r="OZX1342" s="62">
        <f>OZX1336</f>
        <v>1000000</v>
      </c>
      <c r="OZY1342" s="62">
        <f t="shared" si="3194"/>
        <v>0</v>
      </c>
      <c r="OZZ1342" s="62">
        <f t="shared" si="3194"/>
        <v>0</v>
      </c>
      <c r="PAA1342" s="62">
        <f t="shared" si="3194"/>
        <v>1000000</v>
      </c>
      <c r="PAB1342" s="62">
        <f t="shared" si="3194"/>
        <v>2000000</v>
      </c>
      <c r="PAC1342" s="62">
        <f t="shared" si="3194"/>
        <v>0</v>
      </c>
      <c r="PAD1342" s="62">
        <f t="shared" si="3194"/>
        <v>0</v>
      </c>
      <c r="PAE1342" s="62">
        <f t="shared" si="3194"/>
        <v>2000000</v>
      </c>
      <c r="PAF1342" s="62">
        <f t="shared" si="3194"/>
        <v>3000000</v>
      </c>
      <c r="PAM1342" s="62" t="s">
        <v>1940</v>
      </c>
      <c r="PAN1342" s="62">
        <f>PAN1336</f>
        <v>1000000</v>
      </c>
      <c r="PAO1342" s="62">
        <f t="shared" si="3194"/>
        <v>0</v>
      </c>
      <c r="PAP1342" s="62">
        <f t="shared" si="3194"/>
        <v>0</v>
      </c>
      <c r="PAQ1342" s="62">
        <f t="shared" si="3194"/>
        <v>1000000</v>
      </c>
      <c r="PAR1342" s="62">
        <f t="shared" si="3194"/>
        <v>2000000</v>
      </c>
      <c r="PAS1342" s="62">
        <f t="shared" si="3194"/>
        <v>0</v>
      </c>
      <c r="PAT1342" s="62">
        <f t="shared" si="3194"/>
        <v>0</v>
      </c>
      <c r="PAU1342" s="62">
        <f t="shared" si="3194"/>
        <v>2000000</v>
      </c>
      <c r="PAV1342" s="62">
        <f t="shared" si="3194"/>
        <v>3000000</v>
      </c>
      <c r="PBC1342" s="62" t="s">
        <v>1940</v>
      </c>
      <c r="PBD1342" s="62">
        <f>PBD1336</f>
        <v>1000000</v>
      </c>
      <c r="PBE1342" s="62">
        <f t="shared" si="3194"/>
        <v>0</v>
      </c>
      <c r="PBF1342" s="62">
        <f t="shared" si="3194"/>
        <v>0</v>
      </c>
      <c r="PBG1342" s="62">
        <f t="shared" si="3194"/>
        <v>1000000</v>
      </c>
      <c r="PBH1342" s="62">
        <f t="shared" si="3194"/>
        <v>2000000</v>
      </c>
      <c r="PBI1342" s="62">
        <f t="shared" si="3194"/>
        <v>0</v>
      </c>
      <c r="PBJ1342" s="62">
        <f t="shared" si="3194"/>
        <v>0</v>
      </c>
      <c r="PBK1342" s="62">
        <f t="shared" si="3194"/>
        <v>2000000</v>
      </c>
      <c r="PBL1342" s="62">
        <f t="shared" si="3194"/>
        <v>3000000</v>
      </c>
      <c r="PBS1342" s="62" t="s">
        <v>1940</v>
      </c>
      <c r="PBT1342" s="62">
        <f>PBT1336</f>
        <v>1000000</v>
      </c>
      <c r="PBU1342" s="62">
        <f t="shared" ref="PBU1342:PDX1342" si="3195">PBU1336</f>
        <v>0</v>
      </c>
      <c r="PBV1342" s="62">
        <f t="shared" si="3195"/>
        <v>0</v>
      </c>
      <c r="PBW1342" s="62">
        <f t="shared" si="3195"/>
        <v>1000000</v>
      </c>
      <c r="PBX1342" s="62">
        <f t="shared" si="3195"/>
        <v>2000000</v>
      </c>
      <c r="PBY1342" s="62">
        <f t="shared" si="3195"/>
        <v>0</v>
      </c>
      <c r="PBZ1342" s="62">
        <f t="shared" si="3195"/>
        <v>0</v>
      </c>
      <c r="PCA1342" s="62">
        <f t="shared" si="3195"/>
        <v>2000000</v>
      </c>
      <c r="PCB1342" s="62">
        <f t="shared" si="3195"/>
        <v>3000000</v>
      </c>
      <c r="PCI1342" s="62" t="s">
        <v>1940</v>
      </c>
      <c r="PCJ1342" s="62">
        <f>PCJ1336</f>
        <v>1000000</v>
      </c>
      <c r="PCK1342" s="62">
        <f t="shared" si="3195"/>
        <v>0</v>
      </c>
      <c r="PCL1342" s="62">
        <f t="shared" si="3195"/>
        <v>0</v>
      </c>
      <c r="PCM1342" s="62">
        <f t="shared" si="3195"/>
        <v>1000000</v>
      </c>
      <c r="PCN1342" s="62">
        <f t="shared" si="3195"/>
        <v>2000000</v>
      </c>
      <c r="PCO1342" s="62">
        <f t="shared" si="3195"/>
        <v>0</v>
      </c>
      <c r="PCP1342" s="62">
        <f t="shared" si="3195"/>
        <v>0</v>
      </c>
      <c r="PCQ1342" s="62">
        <f t="shared" si="3195"/>
        <v>2000000</v>
      </c>
      <c r="PCR1342" s="62">
        <f t="shared" si="3195"/>
        <v>3000000</v>
      </c>
      <c r="PCY1342" s="62" t="s">
        <v>1940</v>
      </c>
      <c r="PCZ1342" s="62">
        <f>PCZ1336</f>
        <v>1000000</v>
      </c>
      <c r="PDA1342" s="62">
        <f t="shared" si="3195"/>
        <v>0</v>
      </c>
      <c r="PDB1342" s="62">
        <f t="shared" si="3195"/>
        <v>0</v>
      </c>
      <c r="PDC1342" s="62">
        <f t="shared" si="3195"/>
        <v>1000000</v>
      </c>
      <c r="PDD1342" s="62">
        <f t="shared" si="3195"/>
        <v>2000000</v>
      </c>
      <c r="PDE1342" s="62">
        <f t="shared" si="3195"/>
        <v>0</v>
      </c>
      <c r="PDF1342" s="62">
        <f t="shared" si="3195"/>
        <v>0</v>
      </c>
      <c r="PDG1342" s="62">
        <f t="shared" si="3195"/>
        <v>2000000</v>
      </c>
      <c r="PDH1342" s="62">
        <f t="shared" si="3195"/>
        <v>3000000</v>
      </c>
      <c r="PDO1342" s="62" t="s">
        <v>1940</v>
      </c>
      <c r="PDP1342" s="62">
        <f>PDP1336</f>
        <v>1000000</v>
      </c>
      <c r="PDQ1342" s="62">
        <f t="shared" si="3195"/>
        <v>0</v>
      </c>
      <c r="PDR1342" s="62">
        <f t="shared" si="3195"/>
        <v>0</v>
      </c>
      <c r="PDS1342" s="62">
        <f t="shared" si="3195"/>
        <v>1000000</v>
      </c>
      <c r="PDT1342" s="62">
        <f t="shared" si="3195"/>
        <v>2000000</v>
      </c>
      <c r="PDU1342" s="62">
        <f t="shared" si="3195"/>
        <v>0</v>
      </c>
      <c r="PDV1342" s="62">
        <f t="shared" si="3195"/>
        <v>0</v>
      </c>
      <c r="PDW1342" s="62">
        <f t="shared" si="3195"/>
        <v>2000000</v>
      </c>
      <c r="PDX1342" s="62">
        <f t="shared" si="3195"/>
        <v>3000000</v>
      </c>
      <c r="PEE1342" s="62" t="s">
        <v>1940</v>
      </c>
      <c r="PEF1342" s="62">
        <f>PEF1336</f>
        <v>1000000</v>
      </c>
      <c r="PEG1342" s="62">
        <f t="shared" ref="PEG1342:PGJ1342" si="3196">PEG1336</f>
        <v>0</v>
      </c>
      <c r="PEH1342" s="62">
        <f t="shared" si="3196"/>
        <v>0</v>
      </c>
      <c r="PEI1342" s="62">
        <f t="shared" si="3196"/>
        <v>1000000</v>
      </c>
      <c r="PEJ1342" s="62">
        <f t="shared" si="3196"/>
        <v>2000000</v>
      </c>
      <c r="PEK1342" s="62">
        <f t="shared" si="3196"/>
        <v>0</v>
      </c>
      <c r="PEL1342" s="62">
        <f t="shared" si="3196"/>
        <v>0</v>
      </c>
      <c r="PEM1342" s="62">
        <f t="shared" si="3196"/>
        <v>2000000</v>
      </c>
      <c r="PEN1342" s="62">
        <f t="shared" si="3196"/>
        <v>3000000</v>
      </c>
      <c r="PEU1342" s="62" t="s">
        <v>1940</v>
      </c>
      <c r="PEV1342" s="62">
        <f>PEV1336</f>
        <v>1000000</v>
      </c>
      <c r="PEW1342" s="62">
        <f t="shared" si="3196"/>
        <v>0</v>
      </c>
      <c r="PEX1342" s="62">
        <f t="shared" si="3196"/>
        <v>0</v>
      </c>
      <c r="PEY1342" s="62">
        <f t="shared" si="3196"/>
        <v>1000000</v>
      </c>
      <c r="PEZ1342" s="62">
        <f t="shared" si="3196"/>
        <v>2000000</v>
      </c>
      <c r="PFA1342" s="62">
        <f t="shared" si="3196"/>
        <v>0</v>
      </c>
      <c r="PFB1342" s="62">
        <f t="shared" si="3196"/>
        <v>0</v>
      </c>
      <c r="PFC1342" s="62">
        <f t="shared" si="3196"/>
        <v>2000000</v>
      </c>
      <c r="PFD1342" s="62">
        <f t="shared" si="3196"/>
        <v>3000000</v>
      </c>
      <c r="PFK1342" s="62" t="s">
        <v>1940</v>
      </c>
      <c r="PFL1342" s="62">
        <f>PFL1336</f>
        <v>1000000</v>
      </c>
      <c r="PFM1342" s="62">
        <f t="shared" si="3196"/>
        <v>0</v>
      </c>
      <c r="PFN1342" s="62">
        <f t="shared" si="3196"/>
        <v>0</v>
      </c>
      <c r="PFO1342" s="62">
        <f t="shared" si="3196"/>
        <v>1000000</v>
      </c>
      <c r="PFP1342" s="62">
        <f t="shared" si="3196"/>
        <v>2000000</v>
      </c>
      <c r="PFQ1342" s="62">
        <f t="shared" si="3196"/>
        <v>0</v>
      </c>
      <c r="PFR1342" s="62">
        <f t="shared" si="3196"/>
        <v>0</v>
      </c>
      <c r="PFS1342" s="62">
        <f t="shared" si="3196"/>
        <v>2000000</v>
      </c>
      <c r="PFT1342" s="62">
        <f t="shared" si="3196"/>
        <v>3000000</v>
      </c>
      <c r="PGA1342" s="62" t="s">
        <v>1940</v>
      </c>
      <c r="PGB1342" s="62">
        <f>PGB1336</f>
        <v>1000000</v>
      </c>
      <c r="PGC1342" s="62">
        <f t="shared" si="3196"/>
        <v>0</v>
      </c>
      <c r="PGD1342" s="62">
        <f t="shared" si="3196"/>
        <v>0</v>
      </c>
      <c r="PGE1342" s="62">
        <f t="shared" si="3196"/>
        <v>1000000</v>
      </c>
      <c r="PGF1342" s="62">
        <f t="shared" si="3196"/>
        <v>2000000</v>
      </c>
      <c r="PGG1342" s="62">
        <f t="shared" si="3196"/>
        <v>0</v>
      </c>
      <c r="PGH1342" s="62">
        <f t="shared" si="3196"/>
        <v>0</v>
      </c>
      <c r="PGI1342" s="62">
        <f t="shared" si="3196"/>
        <v>2000000</v>
      </c>
      <c r="PGJ1342" s="62">
        <f t="shared" si="3196"/>
        <v>3000000</v>
      </c>
      <c r="PGQ1342" s="62" t="s">
        <v>1940</v>
      </c>
      <c r="PGR1342" s="62">
        <f>PGR1336</f>
        <v>1000000</v>
      </c>
      <c r="PGS1342" s="62">
        <f t="shared" ref="PGS1342:PIV1342" si="3197">PGS1336</f>
        <v>0</v>
      </c>
      <c r="PGT1342" s="62">
        <f t="shared" si="3197"/>
        <v>0</v>
      </c>
      <c r="PGU1342" s="62">
        <f t="shared" si="3197"/>
        <v>1000000</v>
      </c>
      <c r="PGV1342" s="62">
        <f t="shared" si="3197"/>
        <v>2000000</v>
      </c>
      <c r="PGW1342" s="62">
        <f t="shared" si="3197"/>
        <v>0</v>
      </c>
      <c r="PGX1342" s="62">
        <f t="shared" si="3197"/>
        <v>0</v>
      </c>
      <c r="PGY1342" s="62">
        <f t="shared" si="3197"/>
        <v>2000000</v>
      </c>
      <c r="PGZ1342" s="62">
        <f t="shared" si="3197"/>
        <v>3000000</v>
      </c>
      <c r="PHG1342" s="62" t="s">
        <v>1940</v>
      </c>
      <c r="PHH1342" s="62">
        <f>PHH1336</f>
        <v>1000000</v>
      </c>
      <c r="PHI1342" s="62">
        <f t="shared" si="3197"/>
        <v>0</v>
      </c>
      <c r="PHJ1342" s="62">
        <f t="shared" si="3197"/>
        <v>0</v>
      </c>
      <c r="PHK1342" s="62">
        <f t="shared" si="3197"/>
        <v>1000000</v>
      </c>
      <c r="PHL1342" s="62">
        <f t="shared" si="3197"/>
        <v>2000000</v>
      </c>
      <c r="PHM1342" s="62">
        <f t="shared" si="3197"/>
        <v>0</v>
      </c>
      <c r="PHN1342" s="62">
        <f t="shared" si="3197"/>
        <v>0</v>
      </c>
      <c r="PHO1342" s="62">
        <f t="shared" si="3197"/>
        <v>2000000</v>
      </c>
      <c r="PHP1342" s="62">
        <f t="shared" si="3197"/>
        <v>3000000</v>
      </c>
      <c r="PHW1342" s="62" t="s">
        <v>1940</v>
      </c>
      <c r="PHX1342" s="62">
        <f>PHX1336</f>
        <v>1000000</v>
      </c>
      <c r="PHY1342" s="62">
        <f t="shared" si="3197"/>
        <v>0</v>
      </c>
      <c r="PHZ1342" s="62">
        <f t="shared" si="3197"/>
        <v>0</v>
      </c>
      <c r="PIA1342" s="62">
        <f t="shared" si="3197"/>
        <v>1000000</v>
      </c>
      <c r="PIB1342" s="62">
        <f t="shared" si="3197"/>
        <v>2000000</v>
      </c>
      <c r="PIC1342" s="62">
        <f t="shared" si="3197"/>
        <v>0</v>
      </c>
      <c r="PID1342" s="62">
        <f t="shared" si="3197"/>
        <v>0</v>
      </c>
      <c r="PIE1342" s="62">
        <f t="shared" si="3197"/>
        <v>2000000</v>
      </c>
      <c r="PIF1342" s="62">
        <f t="shared" si="3197"/>
        <v>3000000</v>
      </c>
      <c r="PIM1342" s="62" t="s">
        <v>1940</v>
      </c>
      <c r="PIN1342" s="62">
        <f>PIN1336</f>
        <v>1000000</v>
      </c>
      <c r="PIO1342" s="62">
        <f t="shared" si="3197"/>
        <v>0</v>
      </c>
      <c r="PIP1342" s="62">
        <f t="shared" si="3197"/>
        <v>0</v>
      </c>
      <c r="PIQ1342" s="62">
        <f t="shared" si="3197"/>
        <v>1000000</v>
      </c>
      <c r="PIR1342" s="62">
        <f t="shared" si="3197"/>
        <v>2000000</v>
      </c>
      <c r="PIS1342" s="62">
        <f t="shared" si="3197"/>
        <v>0</v>
      </c>
      <c r="PIT1342" s="62">
        <f t="shared" si="3197"/>
        <v>0</v>
      </c>
      <c r="PIU1342" s="62">
        <f t="shared" si="3197"/>
        <v>2000000</v>
      </c>
      <c r="PIV1342" s="62">
        <f t="shared" si="3197"/>
        <v>3000000</v>
      </c>
      <c r="PJC1342" s="62" t="s">
        <v>1940</v>
      </c>
      <c r="PJD1342" s="62">
        <f>PJD1336</f>
        <v>1000000</v>
      </c>
      <c r="PJE1342" s="62">
        <f t="shared" ref="PJE1342:PLH1342" si="3198">PJE1336</f>
        <v>0</v>
      </c>
      <c r="PJF1342" s="62">
        <f t="shared" si="3198"/>
        <v>0</v>
      </c>
      <c r="PJG1342" s="62">
        <f t="shared" si="3198"/>
        <v>1000000</v>
      </c>
      <c r="PJH1342" s="62">
        <f t="shared" si="3198"/>
        <v>2000000</v>
      </c>
      <c r="PJI1342" s="62">
        <f t="shared" si="3198"/>
        <v>0</v>
      </c>
      <c r="PJJ1342" s="62">
        <f t="shared" si="3198"/>
        <v>0</v>
      </c>
      <c r="PJK1342" s="62">
        <f t="shared" si="3198"/>
        <v>2000000</v>
      </c>
      <c r="PJL1342" s="62">
        <f t="shared" si="3198"/>
        <v>3000000</v>
      </c>
      <c r="PJS1342" s="62" t="s">
        <v>1940</v>
      </c>
      <c r="PJT1342" s="62">
        <f>PJT1336</f>
        <v>1000000</v>
      </c>
      <c r="PJU1342" s="62">
        <f t="shared" si="3198"/>
        <v>0</v>
      </c>
      <c r="PJV1342" s="62">
        <f t="shared" si="3198"/>
        <v>0</v>
      </c>
      <c r="PJW1342" s="62">
        <f t="shared" si="3198"/>
        <v>1000000</v>
      </c>
      <c r="PJX1342" s="62">
        <f t="shared" si="3198"/>
        <v>2000000</v>
      </c>
      <c r="PJY1342" s="62">
        <f t="shared" si="3198"/>
        <v>0</v>
      </c>
      <c r="PJZ1342" s="62">
        <f t="shared" si="3198"/>
        <v>0</v>
      </c>
      <c r="PKA1342" s="62">
        <f t="shared" si="3198"/>
        <v>2000000</v>
      </c>
      <c r="PKB1342" s="62">
        <f t="shared" si="3198"/>
        <v>3000000</v>
      </c>
      <c r="PKI1342" s="62" t="s">
        <v>1940</v>
      </c>
      <c r="PKJ1342" s="62">
        <f>PKJ1336</f>
        <v>1000000</v>
      </c>
      <c r="PKK1342" s="62">
        <f t="shared" si="3198"/>
        <v>0</v>
      </c>
      <c r="PKL1342" s="62">
        <f t="shared" si="3198"/>
        <v>0</v>
      </c>
      <c r="PKM1342" s="62">
        <f t="shared" si="3198"/>
        <v>1000000</v>
      </c>
      <c r="PKN1342" s="62">
        <f t="shared" si="3198"/>
        <v>2000000</v>
      </c>
      <c r="PKO1342" s="62">
        <f t="shared" si="3198"/>
        <v>0</v>
      </c>
      <c r="PKP1342" s="62">
        <f t="shared" si="3198"/>
        <v>0</v>
      </c>
      <c r="PKQ1342" s="62">
        <f t="shared" si="3198"/>
        <v>2000000</v>
      </c>
      <c r="PKR1342" s="62">
        <f t="shared" si="3198"/>
        <v>3000000</v>
      </c>
      <c r="PKY1342" s="62" t="s">
        <v>1940</v>
      </c>
      <c r="PKZ1342" s="62">
        <f>PKZ1336</f>
        <v>1000000</v>
      </c>
      <c r="PLA1342" s="62">
        <f t="shared" si="3198"/>
        <v>0</v>
      </c>
      <c r="PLB1342" s="62">
        <f t="shared" si="3198"/>
        <v>0</v>
      </c>
      <c r="PLC1342" s="62">
        <f t="shared" si="3198"/>
        <v>1000000</v>
      </c>
      <c r="PLD1342" s="62">
        <f t="shared" si="3198"/>
        <v>2000000</v>
      </c>
      <c r="PLE1342" s="62">
        <f t="shared" si="3198"/>
        <v>0</v>
      </c>
      <c r="PLF1342" s="62">
        <f t="shared" si="3198"/>
        <v>0</v>
      </c>
      <c r="PLG1342" s="62">
        <f t="shared" si="3198"/>
        <v>2000000</v>
      </c>
      <c r="PLH1342" s="62">
        <f t="shared" si="3198"/>
        <v>3000000</v>
      </c>
      <c r="PLO1342" s="62" t="s">
        <v>1940</v>
      </c>
      <c r="PLP1342" s="62">
        <f>PLP1336</f>
        <v>1000000</v>
      </c>
      <c r="PLQ1342" s="62">
        <f t="shared" ref="PLQ1342:PNT1342" si="3199">PLQ1336</f>
        <v>0</v>
      </c>
      <c r="PLR1342" s="62">
        <f t="shared" si="3199"/>
        <v>0</v>
      </c>
      <c r="PLS1342" s="62">
        <f t="shared" si="3199"/>
        <v>1000000</v>
      </c>
      <c r="PLT1342" s="62">
        <f t="shared" si="3199"/>
        <v>2000000</v>
      </c>
      <c r="PLU1342" s="62">
        <f t="shared" si="3199"/>
        <v>0</v>
      </c>
      <c r="PLV1342" s="62">
        <f t="shared" si="3199"/>
        <v>0</v>
      </c>
      <c r="PLW1342" s="62">
        <f t="shared" si="3199"/>
        <v>2000000</v>
      </c>
      <c r="PLX1342" s="62">
        <f t="shared" si="3199"/>
        <v>3000000</v>
      </c>
      <c r="PME1342" s="62" t="s">
        <v>1940</v>
      </c>
      <c r="PMF1342" s="62">
        <f>PMF1336</f>
        <v>1000000</v>
      </c>
      <c r="PMG1342" s="62">
        <f t="shared" si="3199"/>
        <v>0</v>
      </c>
      <c r="PMH1342" s="62">
        <f t="shared" si="3199"/>
        <v>0</v>
      </c>
      <c r="PMI1342" s="62">
        <f t="shared" si="3199"/>
        <v>1000000</v>
      </c>
      <c r="PMJ1342" s="62">
        <f t="shared" si="3199"/>
        <v>2000000</v>
      </c>
      <c r="PMK1342" s="62">
        <f t="shared" si="3199"/>
        <v>0</v>
      </c>
      <c r="PML1342" s="62">
        <f t="shared" si="3199"/>
        <v>0</v>
      </c>
      <c r="PMM1342" s="62">
        <f t="shared" si="3199"/>
        <v>2000000</v>
      </c>
      <c r="PMN1342" s="62">
        <f t="shared" si="3199"/>
        <v>3000000</v>
      </c>
      <c r="PMU1342" s="62" t="s">
        <v>1940</v>
      </c>
      <c r="PMV1342" s="62">
        <f>PMV1336</f>
        <v>1000000</v>
      </c>
      <c r="PMW1342" s="62">
        <f t="shared" si="3199"/>
        <v>0</v>
      </c>
      <c r="PMX1342" s="62">
        <f t="shared" si="3199"/>
        <v>0</v>
      </c>
      <c r="PMY1342" s="62">
        <f t="shared" si="3199"/>
        <v>1000000</v>
      </c>
      <c r="PMZ1342" s="62">
        <f t="shared" si="3199"/>
        <v>2000000</v>
      </c>
      <c r="PNA1342" s="62">
        <f t="shared" si="3199"/>
        <v>0</v>
      </c>
      <c r="PNB1342" s="62">
        <f t="shared" si="3199"/>
        <v>0</v>
      </c>
      <c r="PNC1342" s="62">
        <f t="shared" si="3199"/>
        <v>2000000</v>
      </c>
      <c r="PND1342" s="62">
        <f t="shared" si="3199"/>
        <v>3000000</v>
      </c>
      <c r="PNK1342" s="62" t="s">
        <v>1940</v>
      </c>
      <c r="PNL1342" s="62">
        <f>PNL1336</f>
        <v>1000000</v>
      </c>
      <c r="PNM1342" s="62">
        <f t="shared" si="3199"/>
        <v>0</v>
      </c>
      <c r="PNN1342" s="62">
        <f t="shared" si="3199"/>
        <v>0</v>
      </c>
      <c r="PNO1342" s="62">
        <f t="shared" si="3199"/>
        <v>1000000</v>
      </c>
      <c r="PNP1342" s="62">
        <f t="shared" si="3199"/>
        <v>2000000</v>
      </c>
      <c r="PNQ1342" s="62">
        <f t="shared" si="3199"/>
        <v>0</v>
      </c>
      <c r="PNR1342" s="62">
        <f t="shared" si="3199"/>
        <v>0</v>
      </c>
      <c r="PNS1342" s="62">
        <f t="shared" si="3199"/>
        <v>2000000</v>
      </c>
      <c r="PNT1342" s="62">
        <f t="shared" si="3199"/>
        <v>3000000</v>
      </c>
      <c r="POA1342" s="62" t="s">
        <v>1940</v>
      </c>
      <c r="POB1342" s="62">
        <f>POB1336</f>
        <v>1000000</v>
      </c>
      <c r="POC1342" s="62">
        <f t="shared" ref="POC1342:PQF1342" si="3200">POC1336</f>
        <v>0</v>
      </c>
      <c r="POD1342" s="62">
        <f t="shared" si="3200"/>
        <v>0</v>
      </c>
      <c r="POE1342" s="62">
        <f t="shared" si="3200"/>
        <v>1000000</v>
      </c>
      <c r="POF1342" s="62">
        <f t="shared" si="3200"/>
        <v>2000000</v>
      </c>
      <c r="POG1342" s="62">
        <f t="shared" si="3200"/>
        <v>0</v>
      </c>
      <c r="POH1342" s="62">
        <f t="shared" si="3200"/>
        <v>0</v>
      </c>
      <c r="POI1342" s="62">
        <f t="shared" si="3200"/>
        <v>2000000</v>
      </c>
      <c r="POJ1342" s="62">
        <f t="shared" si="3200"/>
        <v>3000000</v>
      </c>
      <c r="POQ1342" s="62" t="s">
        <v>1940</v>
      </c>
      <c r="POR1342" s="62">
        <f>POR1336</f>
        <v>1000000</v>
      </c>
      <c r="POS1342" s="62">
        <f t="shared" si="3200"/>
        <v>0</v>
      </c>
      <c r="POT1342" s="62">
        <f t="shared" si="3200"/>
        <v>0</v>
      </c>
      <c r="POU1342" s="62">
        <f t="shared" si="3200"/>
        <v>1000000</v>
      </c>
      <c r="POV1342" s="62">
        <f t="shared" si="3200"/>
        <v>2000000</v>
      </c>
      <c r="POW1342" s="62">
        <f t="shared" si="3200"/>
        <v>0</v>
      </c>
      <c r="POX1342" s="62">
        <f t="shared" si="3200"/>
        <v>0</v>
      </c>
      <c r="POY1342" s="62">
        <f t="shared" si="3200"/>
        <v>2000000</v>
      </c>
      <c r="POZ1342" s="62">
        <f t="shared" si="3200"/>
        <v>3000000</v>
      </c>
      <c r="PPG1342" s="62" t="s">
        <v>1940</v>
      </c>
      <c r="PPH1342" s="62">
        <f>PPH1336</f>
        <v>1000000</v>
      </c>
      <c r="PPI1342" s="62">
        <f t="shared" si="3200"/>
        <v>0</v>
      </c>
      <c r="PPJ1342" s="62">
        <f t="shared" si="3200"/>
        <v>0</v>
      </c>
      <c r="PPK1342" s="62">
        <f t="shared" si="3200"/>
        <v>1000000</v>
      </c>
      <c r="PPL1342" s="62">
        <f t="shared" si="3200"/>
        <v>2000000</v>
      </c>
      <c r="PPM1342" s="62">
        <f t="shared" si="3200"/>
        <v>0</v>
      </c>
      <c r="PPN1342" s="62">
        <f t="shared" si="3200"/>
        <v>0</v>
      </c>
      <c r="PPO1342" s="62">
        <f t="shared" si="3200"/>
        <v>2000000</v>
      </c>
      <c r="PPP1342" s="62">
        <f t="shared" si="3200"/>
        <v>3000000</v>
      </c>
      <c r="PPW1342" s="62" t="s">
        <v>1940</v>
      </c>
      <c r="PPX1342" s="62">
        <f>PPX1336</f>
        <v>1000000</v>
      </c>
      <c r="PPY1342" s="62">
        <f t="shared" si="3200"/>
        <v>0</v>
      </c>
      <c r="PPZ1342" s="62">
        <f t="shared" si="3200"/>
        <v>0</v>
      </c>
      <c r="PQA1342" s="62">
        <f t="shared" si="3200"/>
        <v>1000000</v>
      </c>
      <c r="PQB1342" s="62">
        <f t="shared" si="3200"/>
        <v>2000000</v>
      </c>
      <c r="PQC1342" s="62">
        <f t="shared" si="3200"/>
        <v>0</v>
      </c>
      <c r="PQD1342" s="62">
        <f t="shared" si="3200"/>
        <v>0</v>
      </c>
      <c r="PQE1342" s="62">
        <f t="shared" si="3200"/>
        <v>2000000</v>
      </c>
      <c r="PQF1342" s="62">
        <f t="shared" si="3200"/>
        <v>3000000</v>
      </c>
      <c r="PQM1342" s="62" t="s">
        <v>1940</v>
      </c>
      <c r="PQN1342" s="62">
        <f>PQN1336</f>
        <v>1000000</v>
      </c>
      <c r="PQO1342" s="62">
        <f t="shared" ref="PQO1342:PSR1342" si="3201">PQO1336</f>
        <v>0</v>
      </c>
      <c r="PQP1342" s="62">
        <f t="shared" si="3201"/>
        <v>0</v>
      </c>
      <c r="PQQ1342" s="62">
        <f t="shared" si="3201"/>
        <v>1000000</v>
      </c>
      <c r="PQR1342" s="62">
        <f t="shared" si="3201"/>
        <v>2000000</v>
      </c>
      <c r="PQS1342" s="62">
        <f t="shared" si="3201"/>
        <v>0</v>
      </c>
      <c r="PQT1342" s="62">
        <f t="shared" si="3201"/>
        <v>0</v>
      </c>
      <c r="PQU1342" s="62">
        <f t="shared" si="3201"/>
        <v>2000000</v>
      </c>
      <c r="PQV1342" s="62">
        <f t="shared" si="3201"/>
        <v>3000000</v>
      </c>
      <c r="PRC1342" s="62" t="s">
        <v>1940</v>
      </c>
      <c r="PRD1342" s="62">
        <f>PRD1336</f>
        <v>1000000</v>
      </c>
      <c r="PRE1342" s="62">
        <f t="shared" si="3201"/>
        <v>0</v>
      </c>
      <c r="PRF1342" s="62">
        <f t="shared" si="3201"/>
        <v>0</v>
      </c>
      <c r="PRG1342" s="62">
        <f t="shared" si="3201"/>
        <v>1000000</v>
      </c>
      <c r="PRH1342" s="62">
        <f t="shared" si="3201"/>
        <v>2000000</v>
      </c>
      <c r="PRI1342" s="62">
        <f t="shared" si="3201"/>
        <v>0</v>
      </c>
      <c r="PRJ1342" s="62">
        <f t="shared" si="3201"/>
        <v>0</v>
      </c>
      <c r="PRK1342" s="62">
        <f t="shared" si="3201"/>
        <v>2000000</v>
      </c>
      <c r="PRL1342" s="62">
        <f t="shared" si="3201"/>
        <v>3000000</v>
      </c>
      <c r="PRS1342" s="62" t="s">
        <v>1940</v>
      </c>
      <c r="PRT1342" s="62">
        <f>PRT1336</f>
        <v>1000000</v>
      </c>
      <c r="PRU1342" s="62">
        <f t="shared" si="3201"/>
        <v>0</v>
      </c>
      <c r="PRV1342" s="62">
        <f t="shared" si="3201"/>
        <v>0</v>
      </c>
      <c r="PRW1342" s="62">
        <f t="shared" si="3201"/>
        <v>1000000</v>
      </c>
      <c r="PRX1342" s="62">
        <f t="shared" si="3201"/>
        <v>2000000</v>
      </c>
      <c r="PRY1342" s="62">
        <f t="shared" si="3201"/>
        <v>0</v>
      </c>
      <c r="PRZ1342" s="62">
        <f t="shared" si="3201"/>
        <v>0</v>
      </c>
      <c r="PSA1342" s="62">
        <f t="shared" si="3201"/>
        <v>2000000</v>
      </c>
      <c r="PSB1342" s="62">
        <f t="shared" si="3201"/>
        <v>3000000</v>
      </c>
      <c r="PSI1342" s="62" t="s">
        <v>1940</v>
      </c>
      <c r="PSJ1342" s="62">
        <f>PSJ1336</f>
        <v>1000000</v>
      </c>
      <c r="PSK1342" s="62">
        <f t="shared" si="3201"/>
        <v>0</v>
      </c>
      <c r="PSL1342" s="62">
        <f t="shared" si="3201"/>
        <v>0</v>
      </c>
      <c r="PSM1342" s="62">
        <f t="shared" si="3201"/>
        <v>1000000</v>
      </c>
      <c r="PSN1342" s="62">
        <f t="shared" si="3201"/>
        <v>2000000</v>
      </c>
      <c r="PSO1342" s="62">
        <f t="shared" si="3201"/>
        <v>0</v>
      </c>
      <c r="PSP1342" s="62">
        <f t="shared" si="3201"/>
        <v>0</v>
      </c>
      <c r="PSQ1342" s="62">
        <f t="shared" si="3201"/>
        <v>2000000</v>
      </c>
      <c r="PSR1342" s="62">
        <f t="shared" si="3201"/>
        <v>3000000</v>
      </c>
      <c r="PSY1342" s="62" t="s">
        <v>1940</v>
      </c>
      <c r="PSZ1342" s="62">
        <f>PSZ1336</f>
        <v>1000000</v>
      </c>
      <c r="PTA1342" s="62">
        <f t="shared" ref="PTA1342:PVD1342" si="3202">PTA1336</f>
        <v>0</v>
      </c>
      <c r="PTB1342" s="62">
        <f t="shared" si="3202"/>
        <v>0</v>
      </c>
      <c r="PTC1342" s="62">
        <f t="shared" si="3202"/>
        <v>1000000</v>
      </c>
      <c r="PTD1342" s="62">
        <f t="shared" si="3202"/>
        <v>2000000</v>
      </c>
      <c r="PTE1342" s="62">
        <f t="shared" si="3202"/>
        <v>0</v>
      </c>
      <c r="PTF1342" s="62">
        <f t="shared" si="3202"/>
        <v>0</v>
      </c>
      <c r="PTG1342" s="62">
        <f t="shared" si="3202"/>
        <v>2000000</v>
      </c>
      <c r="PTH1342" s="62">
        <f t="shared" si="3202"/>
        <v>3000000</v>
      </c>
      <c r="PTO1342" s="62" t="s">
        <v>1940</v>
      </c>
      <c r="PTP1342" s="62">
        <f>PTP1336</f>
        <v>1000000</v>
      </c>
      <c r="PTQ1342" s="62">
        <f t="shared" si="3202"/>
        <v>0</v>
      </c>
      <c r="PTR1342" s="62">
        <f t="shared" si="3202"/>
        <v>0</v>
      </c>
      <c r="PTS1342" s="62">
        <f t="shared" si="3202"/>
        <v>1000000</v>
      </c>
      <c r="PTT1342" s="62">
        <f t="shared" si="3202"/>
        <v>2000000</v>
      </c>
      <c r="PTU1342" s="62">
        <f t="shared" si="3202"/>
        <v>0</v>
      </c>
      <c r="PTV1342" s="62">
        <f t="shared" si="3202"/>
        <v>0</v>
      </c>
      <c r="PTW1342" s="62">
        <f t="shared" si="3202"/>
        <v>2000000</v>
      </c>
      <c r="PTX1342" s="62">
        <f t="shared" si="3202"/>
        <v>3000000</v>
      </c>
      <c r="PUE1342" s="62" t="s">
        <v>1940</v>
      </c>
      <c r="PUF1342" s="62">
        <f>PUF1336</f>
        <v>1000000</v>
      </c>
      <c r="PUG1342" s="62">
        <f t="shared" si="3202"/>
        <v>0</v>
      </c>
      <c r="PUH1342" s="62">
        <f t="shared" si="3202"/>
        <v>0</v>
      </c>
      <c r="PUI1342" s="62">
        <f t="shared" si="3202"/>
        <v>1000000</v>
      </c>
      <c r="PUJ1342" s="62">
        <f t="shared" si="3202"/>
        <v>2000000</v>
      </c>
      <c r="PUK1342" s="62">
        <f t="shared" si="3202"/>
        <v>0</v>
      </c>
      <c r="PUL1342" s="62">
        <f t="shared" si="3202"/>
        <v>0</v>
      </c>
      <c r="PUM1342" s="62">
        <f t="shared" si="3202"/>
        <v>2000000</v>
      </c>
      <c r="PUN1342" s="62">
        <f t="shared" si="3202"/>
        <v>3000000</v>
      </c>
      <c r="PUU1342" s="62" t="s">
        <v>1940</v>
      </c>
      <c r="PUV1342" s="62">
        <f>PUV1336</f>
        <v>1000000</v>
      </c>
      <c r="PUW1342" s="62">
        <f t="shared" si="3202"/>
        <v>0</v>
      </c>
      <c r="PUX1342" s="62">
        <f t="shared" si="3202"/>
        <v>0</v>
      </c>
      <c r="PUY1342" s="62">
        <f t="shared" si="3202"/>
        <v>1000000</v>
      </c>
      <c r="PUZ1342" s="62">
        <f t="shared" si="3202"/>
        <v>2000000</v>
      </c>
      <c r="PVA1342" s="62">
        <f t="shared" si="3202"/>
        <v>0</v>
      </c>
      <c r="PVB1342" s="62">
        <f t="shared" si="3202"/>
        <v>0</v>
      </c>
      <c r="PVC1342" s="62">
        <f t="shared" si="3202"/>
        <v>2000000</v>
      </c>
      <c r="PVD1342" s="62">
        <f t="shared" si="3202"/>
        <v>3000000</v>
      </c>
      <c r="PVK1342" s="62" t="s">
        <v>1940</v>
      </c>
      <c r="PVL1342" s="62">
        <f>PVL1336</f>
        <v>1000000</v>
      </c>
      <c r="PVM1342" s="62">
        <f t="shared" ref="PVM1342:PXP1342" si="3203">PVM1336</f>
        <v>0</v>
      </c>
      <c r="PVN1342" s="62">
        <f t="shared" si="3203"/>
        <v>0</v>
      </c>
      <c r="PVO1342" s="62">
        <f t="shared" si="3203"/>
        <v>1000000</v>
      </c>
      <c r="PVP1342" s="62">
        <f t="shared" si="3203"/>
        <v>2000000</v>
      </c>
      <c r="PVQ1342" s="62">
        <f t="shared" si="3203"/>
        <v>0</v>
      </c>
      <c r="PVR1342" s="62">
        <f t="shared" si="3203"/>
        <v>0</v>
      </c>
      <c r="PVS1342" s="62">
        <f t="shared" si="3203"/>
        <v>2000000</v>
      </c>
      <c r="PVT1342" s="62">
        <f t="shared" si="3203"/>
        <v>3000000</v>
      </c>
      <c r="PWA1342" s="62" t="s">
        <v>1940</v>
      </c>
      <c r="PWB1342" s="62">
        <f>PWB1336</f>
        <v>1000000</v>
      </c>
      <c r="PWC1342" s="62">
        <f t="shared" si="3203"/>
        <v>0</v>
      </c>
      <c r="PWD1342" s="62">
        <f t="shared" si="3203"/>
        <v>0</v>
      </c>
      <c r="PWE1342" s="62">
        <f t="shared" si="3203"/>
        <v>1000000</v>
      </c>
      <c r="PWF1342" s="62">
        <f t="shared" si="3203"/>
        <v>2000000</v>
      </c>
      <c r="PWG1342" s="62">
        <f t="shared" si="3203"/>
        <v>0</v>
      </c>
      <c r="PWH1342" s="62">
        <f t="shared" si="3203"/>
        <v>0</v>
      </c>
      <c r="PWI1342" s="62">
        <f t="shared" si="3203"/>
        <v>2000000</v>
      </c>
      <c r="PWJ1342" s="62">
        <f t="shared" si="3203"/>
        <v>3000000</v>
      </c>
      <c r="PWQ1342" s="62" t="s">
        <v>1940</v>
      </c>
      <c r="PWR1342" s="62">
        <f>PWR1336</f>
        <v>1000000</v>
      </c>
      <c r="PWS1342" s="62">
        <f t="shared" si="3203"/>
        <v>0</v>
      </c>
      <c r="PWT1342" s="62">
        <f t="shared" si="3203"/>
        <v>0</v>
      </c>
      <c r="PWU1342" s="62">
        <f t="shared" si="3203"/>
        <v>1000000</v>
      </c>
      <c r="PWV1342" s="62">
        <f t="shared" si="3203"/>
        <v>2000000</v>
      </c>
      <c r="PWW1342" s="62">
        <f t="shared" si="3203"/>
        <v>0</v>
      </c>
      <c r="PWX1342" s="62">
        <f t="shared" si="3203"/>
        <v>0</v>
      </c>
      <c r="PWY1342" s="62">
        <f t="shared" si="3203"/>
        <v>2000000</v>
      </c>
      <c r="PWZ1342" s="62">
        <f t="shared" si="3203"/>
        <v>3000000</v>
      </c>
      <c r="PXG1342" s="62" t="s">
        <v>1940</v>
      </c>
      <c r="PXH1342" s="62">
        <f>PXH1336</f>
        <v>1000000</v>
      </c>
      <c r="PXI1342" s="62">
        <f t="shared" si="3203"/>
        <v>0</v>
      </c>
      <c r="PXJ1342" s="62">
        <f t="shared" si="3203"/>
        <v>0</v>
      </c>
      <c r="PXK1342" s="62">
        <f t="shared" si="3203"/>
        <v>1000000</v>
      </c>
      <c r="PXL1342" s="62">
        <f t="shared" si="3203"/>
        <v>2000000</v>
      </c>
      <c r="PXM1342" s="62">
        <f t="shared" si="3203"/>
        <v>0</v>
      </c>
      <c r="PXN1342" s="62">
        <f t="shared" si="3203"/>
        <v>0</v>
      </c>
      <c r="PXO1342" s="62">
        <f t="shared" si="3203"/>
        <v>2000000</v>
      </c>
      <c r="PXP1342" s="62">
        <f t="shared" si="3203"/>
        <v>3000000</v>
      </c>
      <c r="PXW1342" s="62" t="s">
        <v>1940</v>
      </c>
      <c r="PXX1342" s="62">
        <f>PXX1336</f>
        <v>1000000</v>
      </c>
      <c r="PXY1342" s="62">
        <f t="shared" ref="PXY1342:QAB1342" si="3204">PXY1336</f>
        <v>0</v>
      </c>
      <c r="PXZ1342" s="62">
        <f t="shared" si="3204"/>
        <v>0</v>
      </c>
      <c r="PYA1342" s="62">
        <f t="shared" si="3204"/>
        <v>1000000</v>
      </c>
      <c r="PYB1342" s="62">
        <f t="shared" si="3204"/>
        <v>2000000</v>
      </c>
      <c r="PYC1342" s="62">
        <f t="shared" si="3204"/>
        <v>0</v>
      </c>
      <c r="PYD1342" s="62">
        <f t="shared" si="3204"/>
        <v>0</v>
      </c>
      <c r="PYE1342" s="62">
        <f t="shared" si="3204"/>
        <v>2000000</v>
      </c>
      <c r="PYF1342" s="62">
        <f t="shared" si="3204"/>
        <v>3000000</v>
      </c>
      <c r="PYM1342" s="62" t="s">
        <v>1940</v>
      </c>
      <c r="PYN1342" s="62">
        <f>PYN1336</f>
        <v>1000000</v>
      </c>
      <c r="PYO1342" s="62">
        <f t="shared" si="3204"/>
        <v>0</v>
      </c>
      <c r="PYP1342" s="62">
        <f t="shared" si="3204"/>
        <v>0</v>
      </c>
      <c r="PYQ1342" s="62">
        <f t="shared" si="3204"/>
        <v>1000000</v>
      </c>
      <c r="PYR1342" s="62">
        <f t="shared" si="3204"/>
        <v>2000000</v>
      </c>
      <c r="PYS1342" s="62">
        <f t="shared" si="3204"/>
        <v>0</v>
      </c>
      <c r="PYT1342" s="62">
        <f t="shared" si="3204"/>
        <v>0</v>
      </c>
      <c r="PYU1342" s="62">
        <f t="shared" si="3204"/>
        <v>2000000</v>
      </c>
      <c r="PYV1342" s="62">
        <f t="shared" si="3204"/>
        <v>3000000</v>
      </c>
      <c r="PZC1342" s="62" t="s">
        <v>1940</v>
      </c>
      <c r="PZD1342" s="62">
        <f>PZD1336</f>
        <v>1000000</v>
      </c>
      <c r="PZE1342" s="62">
        <f t="shared" si="3204"/>
        <v>0</v>
      </c>
      <c r="PZF1342" s="62">
        <f t="shared" si="3204"/>
        <v>0</v>
      </c>
      <c r="PZG1342" s="62">
        <f t="shared" si="3204"/>
        <v>1000000</v>
      </c>
      <c r="PZH1342" s="62">
        <f t="shared" si="3204"/>
        <v>2000000</v>
      </c>
      <c r="PZI1342" s="62">
        <f t="shared" si="3204"/>
        <v>0</v>
      </c>
      <c r="PZJ1342" s="62">
        <f t="shared" si="3204"/>
        <v>0</v>
      </c>
      <c r="PZK1342" s="62">
        <f t="shared" si="3204"/>
        <v>2000000</v>
      </c>
      <c r="PZL1342" s="62">
        <f t="shared" si="3204"/>
        <v>3000000</v>
      </c>
      <c r="PZS1342" s="62" t="s">
        <v>1940</v>
      </c>
      <c r="PZT1342" s="62">
        <f>PZT1336</f>
        <v>1000000</v>
      </c>
      <c r="PZU1342" s="62">
        <f t="shared" si="3204"/>
        <v>0</v>
      </c>
      <c r="PZV1342" s="62">
        <f t="shared" si="3204"/>
        <v>0</v>
      </c>
      <c r="PZW1342" s="62">
        <f t="shared" si="3204"/>
        <v>1000000</v>
      </c>
      <c r="PZX1342" s="62">
        <f t="shared" si="3204"/>
        <v>2000000</v>
      </c>
      <c r="PZY1342" s="62">
        <f t="shared" si="3204"/>
        <v>0</v>
      </c>
      <c r="PZZ1342" s="62">
        <f t="shared" si="3204"/>
        <v>0</v>
      </c>
      <c r="QAA1342" s="62">
        <f t="shared" si="3204"/>
        <v>2000000</v>
      </c>
      <c r="QAB1342" s="62">
        <f t="shared" si="3204"/>
        <v>3000000</v>
      </c>
      <c r="QAI1342" s="62" t="s">
        <v>1940</v>
      </c>
      <c r="QAJ1342" s="62">
        <f>QAJ1336</f>
        <v>1000000</v>
      </c>
      <c r="QAK1342" s="62">
        <f t="shared" ref="QAK1342:QCN1342" si="3205">QAK1336</f>
        <v>0</v>
      </c>
      <c r="QAL1342" s="62">
        <f t="shared" si="3205"/>
        <v>0</v>
      </c>
      <c r="QAM1342" s="62">
        <f t="shared" si="3205"/>
        <v>1000000</v>
      </c>
      <c r="QAN1342" s="62">
        <f t="shared" si="3205"/>
        <v>2000000</v>
      </c>
      <c r="QAO1342" s="62">
        <f t="shared" si="3205"/>
        <v>0</v>
      </c>
      <c r="QAP1342" s="62">
        <f t="shared" si="3205"/>
        <v>0</v>
      </c>
      <c r="QAQ1342" s="62">
        <f t="shared" si="3205"/>
        <v>2000000</v>
      </c>
      <c r="QAR1342" s="62">
        <f t="shared" si="3205"/>
        <v>3000000</v>
      </c>
      <c r="QAY1342" s="62" t="s">
        <v>1940</v>
      </c>
      <c r="QAZ1342" s="62">
        <f>QAZ1336</f>
        <v>1000000</v>
      </c>
      <c r="QBA1342" s="62">
        <f t="shared" si="3205"/>
        <v>0</v>
      </c>
      <c r="QBB1342" s="62">
        <f t="shared" si="3205"/>
        <v>0</v>
      </c>
      <c r="QBC1342" s="62">
        <f t="shared" si="3205"/>
        <v>1000000</v>
      </c>
      <c r="QBD1342" s="62">
        <f t="shared" si="3205"/>
        <v>2000000</v>
      </c>
      <c r="QBE1342" s="62">
        <f t="shared" si="3205"/>
        <v>0</v>
      </c>
      <c r="QBF1342" s="62">
        <f t="shared" si="3205"/>
        <v>0</v>
      </c>
      <c r="QBG1342" s="62">
        <f t="shared" si="3205"/>
        <v>2000000</v>
      </c>
      <c r="QBH1342" s="62">
        <f t="shared" si="3205"/>
        <v>3000000</v>
      </c>
      <c r="QBO1342" s="62" t="s">
        <v>1940</v>
      </c>
      <c r="QBP1342" s="62">
        <f>QBP1336</f>
        <v>1000000</v>
      </c>
      <c r="QBQ1342" s="62">
        <f t="shared" si="3205"/>
        <v>0</v>
      </c>
      <c r="QBR1342" s="62">
        <f t="shared" si="3205"/>
        <v>0</v>
      </c>
      <c r="QBS1342" s="62">
        <f t="shared" si="3205"/>
        <v>1000000</v>
      </c>
      <c r="QBT1342" s="62">
        <f t="shared" si="3205"/>
        <v>2000000</v>
      </c>
      <c r="QBU1342" s="62">
        <f t="shared" si="3205"/>
        <v>0</v>
      </c>
      <c r="QBV1342" s="62">
        <f t="shared" si="3205"/>
        <v>0</v>
      </c>
      <c r="QBW1342" s="62">
        <f t="shared" si="3205"/>
        <v>2000000</v>
      </c>
      <c r="QBX1342" s="62">
        <f t="shared" si="3205"/>
        <v>3000000</v>
      </c>
      <c r="QCE1342" s="62" t="s">
        <v>1940</v>
      </c>
      <c r="QCF1342" s="62">
        <f>QCF1336</f>
        <v>1000000</v>
      </c>
      <c r="QCG1342" s="62">
        <f t="shared" si="3205"/>
        <v>0</v>
      </c>
      <c r="QCH1342" s="62">
        <f t="shared" si="3205"/>
        <v>0</v>
      </c>
      <c r="QCI1342" s="62">
        <f t="shared" si="3205"/>
        <v>1000000</v>
      </c>
      <c r="QCJ1342" s="62">
        <f t="shared" si="3205"/>
        <v>2000000</v>
      </c>
      <c r="QCK1342" s="62">
        <f t="shared" si="3205"/>
        <v>0</v>
      </c>
      <c r="QCL1342" s="62">
        <f t="shared" si="3205"/>
        <v>0</v>
      </c>
      <c r="QCM1342" s="62">
        <f t="shared" si="3205"/>
        <v>2000000</v>
      </c>
      <c r="QCN1342" s="62">
        <f t="shared" si="3205"/>
        <v>3000000</v>
      </c>
      <c r="QCU1342" s="62" t="s">
        <v>1940</v>
      </c>
      <c r="QCV1342" s="62">
        <f>QCV1336</f>
        <v>1000000</v>
      </c>
      <c r="QCW1342" s="62">
        <f t="shared" ref="QCW1342:QEZ1342" si="3206">QCW1336</f>
        <v>0</v>
      </c>
      <c r="QCX1342" s="62">
        <f t="shared" si="3206"/>
        <v>0</v>
      </c>
      <c r="QCY1342" s="62">
        <f t="shared" si="3206"/>
        <v>1000000</v>
      </c>
      <c r="QCZ1342" s="62">
        <f t="shared" si="3206"/>
        <v>2000000</v>
      </c>
      <c r="QDA1342" s="62">
        <f t="shared" si="3206"/>
        <v>0</v>
      </c>
      <c r="QDB1342" s="62">
        <f t="shared" si="3206"/>
        <v>0</v>
      </c>
      <c r="QDC1342" s="62">
        <f t="shared" si="3206"/>
        <v>2000000</v>
      </c>
      <c r="QDD1342" s="62">
        <f t="shared" si="3206"/>
        <v>3000000</v>
      </c>
      <c r="QDK1342" s="62" t="s">
        <v>1940</v>
      </c>
      <c r="QDL1342" s="62">
        <f>QDL1336</f>
        <v>1000000</v>
      </c>
      <c r="QDM1342" s="62">
        <f t="shared" si="3206"/>
        <v>0</v>
      </c>
      <c r="QDN1342" s="62">
        <f t="shared" si="3206"/>
        <v>0</v>
      </c>
      <c r="QDO1342" s="62">
        <f t="shared" si="3206"/>
        <v>1000000</v>
      </c>
      <c r="QDP1342" s="62">
        <f t="shared" si="3206"/>
        <v>2000000</v>
      </c>
      <c r="QDQ1342" s="62">
        <f t="shared" si="3206"/>
        <v>0</v>
      </c>
      <c r="QDR1342" s="62">
        <f t="shared" si="3206"/>
        <v>0</v>
      </c>
      <c r="QDS1342" s="62">
        <f t="shared" si="3206"/>
        <v>2000000</v>
      </c>
      <c r="QDT1342" s="62">
        <f t="shared" si="3206"/>
        <v>3000000</v>
      </c>
      <c r="QEA1342" s="62" t="s">
        <v>1940</v>
      </c>
      <c r="QEB1342" s="62">
        <f>QEB1336</f>
        <v>1000000</v>
      </c>
      <c r="QEC1342" s="62">
        <f t="shared" si="3206"/>
        <v>0</v>
      </c>
      <c r="QED1342" s="62">
        <f t="shared" si="3206"/>
        <v>0</v>
      </c>
      <c r="QEE1342" s="62">
        <f t="shared" si="3206"/>
        <v>1000000</v>
      </c>
      <c r="QEF1342" s="62">
        <f t="shared" si="3206"/>
        <v>2000000</v>
      </c>
      <c r="QEG1342" s="62">
        <f t="shared" si="3206"/>
        <v>0</v>
      </c>
      <c r="QEH1342" s="62">
        <f t="shared" si="3206"/>
        <v>0</v>
      </c>
      <c r="QEI1342" s="62">
        <f t="shared" si="3206"/>
        <v>2000000</v>
      </c>
      <c r="QEJ1342" s="62">
        <f t="shared" si="3206"/>
        <v>3000000</v>
      </c>
      <c r="QEQ1342" s="62" t="s">
        <v>1940</v>
      </c>
      <c r="QER1342" s="62">
        <f>QER1336</f>
        <v>1000000</v>
      </c>
      <c r="QES1342" s="62">
        <f t="shared" si="3206"/>
        <v>0</v>
      </c>
      <c r="QET1342" s="62">
        <f t="shared" si="3206"/>
        <v>0</v>
      </c>
      <c r="QEU1342" s="62">
        <f t="shared" si="3206"/>
        <v>1000000</v>
      </c>
      <c r="QEV1342" s="62">
        <f t="shared" si="3206"/>
        <v>2000000</v>
      </c>
      <c r="QEW1342" s="62">
        <f t="shared" si="3206"/>
        <v>0</v>
      </c>
      <c r="QEX1342" s="62">
        <f t="shared" si="3206"/>
        <v>0</v>
      </c>
      <c r="QEY1342" s="62">
        <f t="shared" si="3206"/>
        <v>2000000</v>
      </c>
      <c r="QEZ1342" s="62">
        <f t="shared" si="3206"/>
        <v>3000000</v>
      </c>
      <c r="QFG1342" s="62" t="s">
        <v>1940</v>
      </c>
      <c r="QFH1342" s="62">
        <f>QFH1336</f>
        <v>1000000</v>
      </c>
      <c r="QFI1342" s="62">
        <f t="shared" ref="QFI1342:QHL1342" si="3207">QFI1336</f>
        <v>0</v>
      </c>
      <c r="QFJ1342" s="62">
        <f t="shared" si="3207"/>
        <v>0</v>
      </c>
      <c r="QFK1342" s="62">
        <f t="shared" si="3207"/>
        <v>1000000</v>
      </c>
      <c r="QFL1342" s="62">
        <f t="shared" si="3207"/>
        <v>2000000</v>
      </c>
      <c r="QFM1342" s="62">
        <f t="shared" si="3207"/>
        <v>0</v>
      </c>
      <c r="QFN1342" s="62">
        <f t="shared" si="3207"/>
        <v>0</v>
      </c>
      <c r="QFO1342" s="62">
        <f t="shared" si="3207"/>
        <v>2000000</v>
      </c>
      <c r="QFP1342" s="62">
        <f t="shared" si="3207"/>
        <v>3000000</v>
      </c>
      <c r="QFW1342" s="62" t="s">
        <v>1940</v>
      </c>
      <c r="QFX1342" s="62">
        <f>QFX1336</f>
        <v>1000000</v>
      </c>
      <c r="QFY1342" s="62">
        <f t="shared" si="3207"/>
        <v>0</v>
      </c>
      <c r="QFZ1342" s="62">
        <f t="shared" si="3207"/>
        <v>0</v>
      </c>
      <c r="QGA1342" s="62">
        <f t="shared" si="3207"/>
        <v>1000000</v>
      </c>
      <c r="QGB1342" s="62">
        <f t="shared" si="3207"/>
        <v>2000000</v>
      </c>
      <c r="QGC1342" s="62">
        <f t="shared" si="3207"/>
        <v>0</v>
      </c>
      <c r="QGD1342" s="62">
        <f t="shared" si="3207"/>
        <v>0</v>
      </c>
      <c r="QGE1342" s="62">
        <f t="shared" si="3207"/>
        <v>2000000</v>
      </c>
      <c r="QGF1342" s="62">
        <f t="shared" si="3207"/>
        <v>3000000</v>
      </c>
      <c r="QGM1342" s="62" t="s">
        <v>1940</v>
      </c>
      <c r="QGN1342" s="62">
        <f>QGN1336</f>
        <v>1000000</v>
      </c>
      <c r="QGO1342" s="62">
        <f t="shared" si="3207"/>
        <v>0</v>
      </c>
      <c r="QGP1342" s="62">
        <f t="shared" si="3207"/>
        <v>0</v>
      </c>
      <c r="QGQ1342" s="62">
        <f t="shared" si="3207"/>
        <v>1000000</v>
      </c>
      <c r="QGR1342" s="62">
        <f t="shared" si="3207"/>
        <v>2000000</v>
      </c>
      <c r="QGS1342" s="62">
        <f t="shared" si="3207"/>
        <v>0</v>
      </c>
      <c r="QGT1342" s="62">
        <f t="shared" si="3207"/>
        <v>0</v>
      </c>
      <c r="QGU1342" s="62">
        <f t="shared" si="3207"/>
        <v>2000000</v>
      </c>
      <c r="QGV1342" s="62">
        <f t="shared" si="3207"/>
        <v>3000000</v>
      </c>
      <c r="QHC1342" s="62" t="s">
        <v>1940</v>
      </c>
      <c r="QHD1342" s="62">
        <f>QHD1336</f>
        <v>1000000</v>
      </c>
      <c r="QHE1342" s="62">
        <f t="shared" si="3207"/>
        <v>0</v>
      </c>
      <c r="QHF1342" s="62">
        <f t="shared" si="3207"/>
        <v>0</v>
      </c>
      <c r="QHG1342" s="62">
        <f t="shared" si="3207"/>
        <v>1000000</v>
      </c>
      <c r="QHH1342" s="62">
        <f t="shared" si="3207"/>
        <v>2000000</v>
      </c>
      <c r="QHI1342" s="62">
        <f t="shared" si="3207"/>
        <v>0</v>
      </c>
      <c r="QHJ1342" s="62">
        <f t="shared" si="3207"/>
        <v>0</v>
      </c>
      <c r="QHK1342" s="62">
        <f t="shared" si="3207"/>
        <v>2000000</v>
      </c>
      <c r="QHL1342" s="62">
        <f t="shared" si="3207"/>
        <v>3000000</v>
      </c>
      <c r="QHS1342" s="62" t="s">
        <v>1940</v>
      </c>
      <c r="QHT1342" s="62">
        <f>QHT1336</f>
        <v>1000000</v>
      </c>
      <c r="QHU1342" s="62">
        <f t="shared" ref="QHU1342:QJX1342" si="3208">QHU1336</f>
        <v>0</v>
      </c>
      <c r="QHV1342" s="62">
        <f t="shared" si="3208"/>
        <v>0</v>
      </c>
      <c r="QHW1342" s="62">
        <f t="shared" si="3208"/>
        <v>1000000</v>
      </c>
      <c r="QHX1342" s="62">
        <f t="shared" si="3208"/>
        <v>2000000</v>
      </c>
      <c r="QHY1342" s="62">
        <f t="shared" si="3208"/>
        <v>0</v>
      </c>
      <c r="QHZ1342" s="62">
        <f t="shared" si="3208"/>
        <v>0</v>
      </c>
      <c r="QIA1342" s="62">
        <f t="shared" si="3208"/>
        <v>2000000</v>
      </c>
      <c r="QIB1342" s="62">
        <f t="shared" si="3208"/>
        <v>3000000</v>
      </c>
      <c r="QII1342" s="62" t="s">
        <v>1940</v>
      </c>
      <c r="QIJ1342" s="62">
        <f>QIJ1336</f>
        <v>1000000</v>
      </c>
      <c r="QIK1342" s="62">
        <f t="shared" si="3208"/>
        <v>0</v>
      </c>
      <c r="QIL1342" s="62">
        <f t="shared" si="3208"/>
        <v>0</v>
      </c>
      <c r="QIM1342" s="62">
        <f t="shared" si="3208"/>
        <v>1000000</v>
      </c>
      <c r="QIN1342" s="62">
        <f t="shared" si="3208"/>
        <v>2000000</v>
      </c>
      <c r="QIO1342" s="62">
        <f t="shared" si="3208"/>
        <v>0</v>
      </c>
      <c r="QIP1342" s="62">
        <f t="shared" si="3208"/>
        <v>0</v>
      </c>
      <c r="QIQ1342" s="62">
        <f t="shared" si="3208"/>
        <v>2000000</v>
      </c>
      <c r="QIR1342" s="62">
        <f t="shared" si="3208"/>
        <v>3000000</v>
      </c>
      <c r="QIY1342" s="62" t="s">
        <v>1940</v>
      </c>
      <c r="QIZ1342" s="62">
        <f>QIZ1336</f>
        <v>1000000</v>
      </c>
      <c r="QJA1342" s="62">
        <f t="shared" si="3208"/>
        <v>0</v>
      </c>
      <c r="QJB1342" s="62">
        <f t="shared" si="3208"/>
        <v>0</v>
      </c>
      <c r="QJC1342" s="62">
        <f t="shared" si="3208"/>
        <v>1000000</v>
      </c>
      <c r="QJD1342" s="62">
        <f t="shared" si="3208"/>
        <v>2000000</v>
      </c>
      <c r="QJE1342" s="62">
        <f t="shared" si="3208"/>
        <v>0</v>
      </c>
      <c r="QJF1342" s="62">
        <f t="shared" si="3208"/>
        <v>0</v>
      </c>
      <c r="QJG1342" s="62">
        <f t="shared" si="3208"/>
        <v>2000000</v>
      </c>
      <c r="QJH1342" s="62">
        <f t="shared" si="3208"/>
        <v>3000000</v>
      </c>
      <c r="QJO1342" s="62" t="s">
        <v>1940</v>
      </c>
      <c r="QJP1342" s="62">
        <f>QJP1336</f>
        <v>1000000</v>
      </c>
      <c r="QJQ1342" s="62">
        <f t="shared" si="3208"/>
        <v>0</v>
      </c>
      <c r="QJR1342" s="62">
        <f t="shared" si="3208"/>
        <v>0</v>
      </c>
      <c r="QJS1342" s="62">
        <f t="shared" si="3208"/>
        <v>1000000</v>
      </c>
      <c r="QJT1342" s="62">
        <f t="shared" si="3208"/>
        <v>2000000</v>
      </c>
      <c r="QJU1342" s="62">
        <f t="shared" si="3208"/>
        <v>0</v>
      </c>
      <c r="QJV1342" s="62">
        <f t="shared" si="3208"/>
        <v>0</v>
      </c>
      <c r="QJW1342" s="62">
        <f t="shared" si="3208"/>
        <v>2000000</v>
      </c>
      <c r="QJX1342" s="62">
        <f t="shared" si="3208"/>
        <v>3000000</v>
      </c>
      <c r="QKE1342" s="62" t="s">
        <v>1940</v>
      </c>
      <c r="QKF1342" s="62">
        <f>QKF1336</f>
        <v>1000000</v>
      </c>
      <c r="QKG1342" s="62">
        <f t="shared" ref="QKG1342:QMJ1342" si="3209">QKG1336</f>
        <v>0</v>
      </c>
      <c r="QKH1342" s="62">
        <f t="shared" si="3209"/>
        <v>0</v>
      </c>
      <c r="QKI1342" s="62">
        <f t="shared" si="3209"/>
        <v>1000000</v>
      </c>
      <c r="QKJ1342" s="62">
        <f t="shared" si="3209"/>
        <v>2000000</v>
      </c>
      <c r="QKK1342" s="62">
        <f t="shared" si="3209"/>
        <v>0</v>
      </c>
      <c r="QKL1342" s="62">
        <f t="shared" si="3209"/>
        <v>0</v>
      </c>
      <c r="QKM1342" s="62">
        <f t="shared" si="3209"/>
        <v>2000000</v>
      </c>
      <c r="QKN1342" s="62">
        <f t="shared" si="3209"/>
        <v>3000000</v>
      </c>
      <c r="QKU1342" s="62" t="s">
        <v>1940</v>
      </c>
      <c r="QKV1342" s="62">
        <f>QKV1336</f>
        <v>1000000</v>
      </c>
      <c r="QKW1342" s="62">
        <f t="shared" si="3209"/>
        <v>0</v>
      </c>
      <c r="QKX1342" s="62">
        <f t="shared" si="3209"/>
        <v>0</v>
      </c>
      <c r="QKY1342" s="62">
        <f t="shared" si="3209"/>
        <v>1000000</v>
      </c>
      <c r="QKZ1342" s="62">
        <f t="shared" si="3209"/>
        <v>2000000</v>
      </c>
      <c r="QLA1342" s="62">
        <f t="shared" si="3209"/>
        <v>0</v>
      </c>
      <c r="QLB1342" s="62">
        <f t="shared" si="3209"/>
        <v>0</v>
      </c>
      <c r="QLC1342" s="62">
        <f t="shared" si="3209"/>
        <v>2000000</v>
      </c>
      <c r="QLD1342" s="62">
        <f t="shared" si="3209"/>
        <v>3000000</v>
      </c>
      <c r="QLK1342" s="62" t="s">
        <v>1940</v>
      </c>
      <c r="QLL1342" s="62">
        <f>QLL1336</f>
        <v>1000000</v>
      </c>
      <c r="QLM1342" s="62">
        <f t="shared" si="3209"/>
        <v>0</v>
      </c>
      <c r="QLN1342" s="62">
        <f t="shared" si="3209"/>
        <v>0</v>
      </c>
      <c r="QLO1342" s="62">
        <f t="shared" si="3209"/>
        <v>1000000</v>
      </c>
      <c r="QLP1342" s="62">
        <f t="shared" si="3209"/>
        <v>2000000</v>
      </c>
      <c r="QLQ1342" s="62">
        <f t="shared" si="3209"/>
        <v>0</v>
      </c>
      <c r="QLR1342" s="62">
        <f t="shared" si="3209"/>
        <v>0</v>
      </c>
      <c r="QLS1342" s="62">
        <f t="shared" si="3209"/>
        <v>2000000</v>
      </c>
      <c r="QLT1342" s="62">
        <f t="shared" si="3209"/>
        <v>3000000</v>
      </c>
      <c r="QMA1342" s="62" t="s">
        <v>1940</v>
      </c>
      <c r="QMB1342" s="62">
        <f>QMB1336</f>
        <v>1000000</v>
      </c>
      <c r="QMC1342" s="62">
        <f t="shared" si="3209"/>
        <v>0</v>
      </c>
      <c r="QMD1342" s="62">
        <f t="shared" si="3209"/>
        <v>0</v>
      </c>
      <c r="QME1342" s="62">
        <f t="shared" si="3209"/>
        <v>1000000</v>
      </c>
      <c r="QMF1342" s="62">
        <f t="shared" si="3209"/>
        <v>2000000</v>
      </c>
      <c r="QMG1342" s="62">
        <f t="shared" si="3209"/>
        <v>0</v>
      </c>
      <c r="QMH1342" s="62">
        <f t="shared" si="3209"/>
        <v>0</v>
      </c>
      <c r="QMI1342" s="62">
        <f t="shared" si="3209"/>
        <v>2000000</v>
      </c>
      <c r="QMJ1342" s="62">
        <f t="shared" si="3209"/>
        <v>3000000</v>
      </c>
      <c r="QMQ1342" s="62" t="s">
        <v>1940</v>
      </c>
      <c r="QMR1342" s="62">
        <f>QMR1336</f>
        <v>1000000</v>
      </c>
      <c r="QMS1342" s="62">
        <f t="shared" ref="QMS1342:QOV1342" si="3210">QMS1336</f>
        <v>0</v>
      </c>
      <c r="QMT1342" s="62">
        <f t="shared" si="3210"/>
        <v>0</v>
      </c>
      <c r="QMU1342" s="62">
        <f t="shared" si="3210"/>
        <v>1000000</v>
      </c>
      <c r="QMV1342" s="62">
        <f t="shared" si="3210"/>
        <v>2000000</v>
      </c>
      <c r="QMW1342" s="62">
        <f t="shared" si="3210"/>
        <v>0</v>
      </c>
      <c r="QMX1342" s="62">
        <f t="shared" si="3210"/>
        <v>0</v>
      </c>
      <c r="QMY1342" s="62">
        <f t="shared" si="3210"/>
        <v>2000000</v>
      </c>
      <c r="QMZ1342" s="62">
        <f t="shared" si="3210"/>
        <v>3000000</v>
      </c>
      <c r="QNG1342" s="62" t="s">
        <v>1940</v>
      </c>
      <c r="QNH1342" s="62">
        <f>QNH1336</f>
        <v>1000000</v>
      </c>
      <c r="QNI1342" s="62">
        <f t="shared" si="3210"/>
        <v>0</v>
      </c>
      <c r="QNJ1342" s="62">
        <f t="shared" si="3210"/>
        <v>0</v>
      </c>
      <c r="QNK1342" s="62">
        <f t="shared" si="3210"/>
        <v>1000000</v>
      </c>
      <c r="QNL1342" s="62">
        <f t="shared" si="3210"/>
        <v>2000000</v>
      </c>
      <c r="QNM1342" s="62">
        <f t="shared" si="3210"/>
        <v>0</v>
      </c>
      <c r="QNN1342" s="62">
        <f t="shared" si="3210"/>
        <v>0</v>
      </c>
      <c r="QNO1342" s="62">
        <f t="shared" si="3210"/>
        <v>2000000</v>
      </c>
      <c r="QNP1342" s="62">
        <f t="shared" si="3210"/>
        <v>3000000</v>
      </c>
      <c r="QNW1342" s="62" t="s">
        <v>1940</v>
      </c>
      <c r="QNX1342" s="62">
        <f>QNX1336</f>
        <v>1000000</v>
      </c>
      <c r="QNY1342" s="62">
        <f t="shared" si="3210"/>
        <v>0</v>
      </c>
      <c r="QNZ1342" s="62">
        <f t="shared" si="3210"/>
        <v>0</v>
      </c>
      <c r="QOA1342" s="62">
        <f t="shared" si="3210"/>
        <v>1000000</v>
      </c>
      <c r="QOB1342" s="62">
        <f t="shared" si="3210"/>
        <v>2000000</v>
      </c>
      <c r="QOC1342" s="62">
        <f t="shared" si="3210"/>
        <v>0</v>
      </c>
      <c r="QOD1342" s="62">
        <f t="shared" si="3210"/>
        <v>0</v>
      </c>
      <c r="QOE1342" s="62">
        <f t="shared" si="3210"/>
        <v>2000000</v>
      </c>
      <c r="QOF1342" s="62">
        <f t="shared" si="3210"/>
        <v>3000000</v>
      </c>
      <c r="QOM1342" s="62" t="s">
        <v>1940</v>
      </c>
      <c r="QON1342" s="62">
        <f>QON1336</f>
        <v>1000000</v>
      </c>
      <c r="QOO1342" s="62">
        <f t="shared" si="3210"/>
        <v>0</v>
      </c>
      <c r="QOP1342" s="62">
        <f t="shared" si="3210"/>
        <v>0</v>
      </c>
      <c r="QOQ1342" s="62">
        <f t="shared" si="3210"/>
        <v>1000000</v>
      </c>
      <c r="QOR1342" s="62">
        <f t="shared" si="3210"/>
        <v>2000000</v>
      </c>
      <c r="QOS1342" s="62">
        <f t="shared" si="3210"/>
        <v>0</v>
      </c>
      <c r="QOT1342" s="62">
        <f t="shared" si="3210"/>
        <v>0</v>
      </c>
      <c r="QOU1342" s="62">
        <f t="shared" si="3210"/>
        <v>2000000</v>
      </c>
      <c r="QOV1342" s="62">
        <f t="shared" si="3210"/>
        <v>3000000</v>
      </c>
      <c r="QPC1342" s="62" t="s">
        <v>1940</v>
      </c>
      <c r="QPD1342" s="62">
        <f>QPD1336</f>
        <v>1000000</v>
      </c>
      <c r="QPE1342" s="62">
        <f t="shared" ref="QPE1342:QRH1342" si="3211">QPE1336</f>
        <v>0</v>
      </c>
      <c r="QPF1342" s="62">
        <f t="shared" si="3211"/>
        <v>0</v>
      </c>
      <c r="QPG1342" s="62">
        <f t="shared" si="3211"/>
        <v>1000000</v>
      </c>
      <c r="QPH1342" s="62">
        <f t="shared" si="3211"/>
        <v>2000000</v>
      </c>
      <c r="QPI1342" s="62">
        <f t="shared" si="3211"/>
        <v>0</v>
      </c>
      <c r="QPJ1342" s="62">
        <f t="shared" si="3211"/>
        <v>0</v>
      </c>
      <c r="QPK1342" s="62">
        <f t="shared" si="3211"/>
        <v>2000000</v>
      </c>
      <c r="QPL1342" s="62">
        <f t="shared" si="3211"/>
        <v>3000000</v>
      </c>
      <c r="QPS1342" s="62" t="s">
        <v>1940</v>
      </c>
      <c r="QPT1342" s="62">
        <f>QPT1336</f>
        <v>1000000</v>
      </c>
      <c r="QPU1342" s="62">
        <f t="shared" si="3211"/>
        <v>0</v>
      </c>
      <c r="QPV1342" s="62">
        <f t="shared" si="3211"/>
        <v>0</v>
      </c>
      <c r="QPW1342" s="62">
        <f t="shared" si="3211"/>
        <v>1000000</v>
      </c>
      <c r="QPX1342" s="62">
        <f t="shared" si="3211"/>
        <v>2000000</v>
      </c>
      <c r="QPY1342" s="62">
        <f t="shared" si="3211"/>
        <v>0</v>
      </c>
      <c r="QPZ1342" s="62">
        <f t="shared" si="3211"/>
        <v>0</v>
      </c>
      <c r="QQA1342" s="62">
        <f t="shared" si="3211"/>
        <v>2000000</v>
      </c>
      <c r="QQB1342" s="62">
        <f t="shared" si="3211"/>
        <v>3000000</v>
      </c>
      <c r="QQI1342" s="62" t="s">
        <v>1940</v>
      </c>
      <c r="QQJ1342" s="62">
        <f>QQJ1336</f>
        <v>1000000</v>
      </c>
      <c r="QQK1342" s="62">
        <f t="shared" si="3211"/>
        <v>0</v>
      </c>
      <c r="QQL1342" s="62">
        <f t="shared" si="3211"/>
        <v>0</v>
      </c>
      <c r="QQM1342" s="62">
        <f t="shared" si="3211"/>
        <v>1000000</v>
      </c>
      <c r="QQN1342" s="62">
        <f t="shared" si="3211"/>
        <v>2000000</v>
      </c>
      <c r="QQO1342" s="62">
        <f t="shared" si="3211"/>
        <v>0</v>
      </c>
      <c r="QQP1342" s="62">
        <f t="shared" si="3211"/>
        <v>0</v>
      </c>
      <c r="QQQ1342" s="62">
        <f t="shared" si="3211"/>
        <v>2000000</v>
      </c>
      <c r="QQR1342" s="62">
        <f t="shared" si="3211"/>
        <v>3000000</v>
      </c>
      <c r="QQY1342" s="62" t="s">
        <v>1940</v>
      </c>
      <c r="QQZ1342" s="62">
        <f>QQZ1336</f>
        <v>1000000</v>
      </c>
      <c r="QRA1342" s="62">
        <f t="shared" si="3211"/>
        <v>0</v>
      </c>
      <c r="QRB1342" s="62">
        <f t="shared" si="3211"/>
        <v>0</v>
      </c>
      <c r="QRC1342" s="62">
        <f t="shared" si="3211"/>
        <v>1000000</v>
      </c>
      <c r="QRD1342" s="62">
        <f t="shared" si="3211"/>
        <v>2000000</v>
      </c>
      <c r="QRE1342" s="62">
        <f t="shared" si="3211"/>
        <v>0</v>
      </c>
      <c r="QRF1342" s="62">
        <f t="shared" si="3211"/>
        <v>0</v>
      </c>
      <c r="QRG1342" s="62">
        <f t="shared" si="3211"/>
        <v>2000000</v>
      </c>
      <c r="QRH1342" s="62">
        <f t="shared" si="3211"/>
        <v>3000000</v>
      </c>
      <c r="QRO1342" s="62" t="s">
        <v>1940</v>
      </c>
      <c r="QRP1342" s="62">
        <f>QRP1336</f>
        <v>1000000</v>
      </c>
      <c r="QRQ1342" s="62">
        <f t="shared" ref="QRQ1342:QTT1342" si="3212">QRQ1336</f>
        <v>0</v>
      </c>
      <c r="QRR1342" s="62">
        <f t="shared" si="3212"/>
        <v>0</v>
      </c>
      <c r="QRS1342" s="62">
        <f t="shared" si="3212"/>
        <v>1000000</v>
      </c>
      <c r="QRT1342" s="62">
        <f t="shared" si="3212"/>
        <v>2000000</v>
      </c>
      <c r="QRU1342" s="62">
        <f t="shared" si="3212"/>
        <v>0</v>
      </c>
      <c r="QRV1342" s="62">
        <f t="shared" si="3212"/>
        <v>0</v>
      </c>
      <c r="QRW1342" s="62">
        <f t="shared" si="3212"/>
        <v>2000000</v>
      </c>
      <c r="QRX1342" s="62">
        <f t="shared" si="3212"/>
        <v>3000000</v>
      </c>
      <c r="QSE1342" s="62" t="s">
        <v>1940</v>
      </c>
      <c r="QSF1342" s="62">
        <f>QSF1336</f>
        <v>1000000</v>
      </c>
      <c r="QSG1342" s="62">
        <f t="shared" si="3212"/>
        <v>0</v>
      </c>
      <c r="QSH1342" s="62">
        <f t="shared" si="3212"/>
        <v>0</v>
      </c>
      <c r="QSI1342" s="62">
        <f t="shared" si="3212"/>
        <v>1000000</v>
      </c>
      <c r="QSJ1342" s="62">
        <f t="shared" si="3212"/>
        <v>2000000</v>
      </c>
      <c r="QSK1342" s="62">
        <f t="shared" si="3212"/>
        <v>0</v>
      </c>
      <c r="QSL1342" s="62">
        <f t="shared" si="3212"/>
        <v>0</v>
      </c>
      <c r="QSM1342" s="62">
        <f t="shared" si="3212"/>
        <v>2000000</v>
      </c>
      <c r="QSN1342" s="62">
        <f t="shared" si="3212"/>
        <v>3000000</v>
      </c>
      <c r="QSU1342" s="62" t="s">
        <v>1940</v>
      </c>
      <c r="QSV1342" s="62">
        <f>QSV1336</f>
        <v>1000000</v>
      </c>
      <c r="QSW1342" s="62">
        <f t="shared" si="3212"/>
        <v>0</v>
      </c>
      <c r="QSX1342" s="62">
        <f t="shared" si="3212"/>
        <v>0</v>
      </c>
      <c r="QSY1342" s="62">
        <f t="shared" si="3212"/>
        <v>1000000</v>
      </c>
      <c r="QSZ1342" s="62">
        <f t="shared" si="3212"/>
        <v>2000000</v>
      </c>
      <c r="QTA1342" s="62">
        <f t="shared" si="3212"/>
        <v>0</v>
      </c>
      <c r="QTB1342" s="62">
        <f t="shared" si="3212"/>
        <v>0</v>
      </c>
      <c r="QTC1342" s="62">
        <f t="shared" si="3212"/>
        <v>2000000</v>
      </c>
      <c r="QTD1342" s="62">
        <f t="shared" si="3212"/>
        <v>3000000</v>
      </c>
      <c r="QTK1342" s="62" t="s">
        <v>1940</v>
      </c>
      <c r="QTL1342" s="62">
        <f>QTL1336</f>
        <v>1000000</v>
      </c>
      <c r="QTM1342" s="62">
        <f t="shared" si="3212"/>
        <v>0</v>
      </c>
      <c r="QTN1342" s="62">
        <f t="shared" si="3212"/>
        <v>0</v>
      </c>
      <c r="QTO1342" s="62">
        <f t="shared" si="3212"/>
        <v>1000000</v>
      </c>
      <c r="QTP1342" s="62">
        <f t="shared" si="3212"/>
        <v>2000000</v>
      </c>
      <c r="QTQ1342" s="62">
        <f t="shared" si="3212"/>
        <v>0</v>
      </c>
      <c r="QTR1342" s="62">
        <f t="shared" si="3212"/>
        <v>0</v>
      </c>
      <c r="QTS1342" s="62">
        <f t="shared" si="3212"/>
        <v>2000000</v>
      </c>
      <c r="QTT1342" s="62">
        <f t="shared" si="3212"/>
        <v>3000000</v>
      </c>
      <c r="QUA1342" s="62" t="s">
        <v>1940</v>
      </c>
      <c r="QUB1342" s="62">
        <f>QUB1336</f>
        <v>1000000</v>
      </c>
      <c r="QUC1342" s="62">
        <f t="shared" ref="QUC1342:QWF1342" si="3213">QUC1336</f>
        <v>0</v>
      </c>
      <c r="QUD1342" s="62">
        <f t="shared" si="3213"/>
        <v>0</v>
      </c>
      <c r="QUE1342" s="62">
        <f t="shared" si="3213"/>
        <v>1000000</v>
      </c>
      <c r="QUF1342" s="62">
        <f t="shared" si="3213"/>
        <v>2000000</v>
      </c>
      <c r="QUG1342" s="62">
        <f t="shared" si="3213"/>
        <v>0</v>
      </c>
      <c r="QUH1342" s="62">
        <f t="shared" si="3213"/>
        <v>0</v>
      </c>
      <c r="QUI1342" s="62">
        <f t="shared" si="3213"/>
        <v>2000000</v>
      </c>
      <c r="QUJ1342" s="62">
        <f t="shared" si="3213"/>
        <v>3000000</v>
      </c>
      <c r="QUQ1342" s="62" t="s">
        <v>1940</v>
      </c>
      <c r="QUR1342" s="62">
        <f>QUR1336</f>
        <v>1000000</v>
      </c>
      <c r="QUS1342" s="62">
        <f t="shared" si="3213"/>
        <v>0</v>
      </c>
      <c r="QUT1342" s="62">
        <f t="shared" si="3213"/>
        <v>0</v>
      </c>
      <c r="QUU1342" s="62">
        <f t="shared" si="3213"/>
        <v>1000000</v>
      </c>
      <c r="QUV1342" s="62">
        <f t="shared" si="3213"/>
        <v>2000000</v>
      </c>
      <c r="QUW1342" s="62">
        <f t="shared" si="3213"/>
        <v>0</v>
      </c>
      <c r="QUX1342" s="62">
        <f t="shared" si="3213"/>
        <v>0</v>
      </c>
      <c r="QUY1342" s="62">
        <f t="shared" si="3213"/>
        <v>2000000</v>
      </c>
      <c r="QUZ1342" s="62">
        <f t="shared" si="3213"/>
        <v>3000000</v>
      </c>
      <c r="QVG1342" s="62" t="s">
        <v>1940</v>
      </c>
      <c r="QVH1342" s="62">
        <f>QVH1336</f>
        <v>1000000</v>
      </c>
      <c r="QVI1342" s="62">
        <f t="shared" si="3213"/>
        <v>0</v>
      </c>
      <c r="QVJ1342" s="62">
        <f t="shared" si="3213"/>
        <v>0</v>
      </c>
      <c r="QVK1342" s="62">
        <f t="shared" si="3213"/>
        <v>1000000</v>
      </c>
      <c r="QVL1342" s="62">
        <f t="shared" si="3213"/>
        <v>2000000</v>
      </c>
      <c r="QVM1342" s="62">
        <f t="shared" si="3213"/>
        <v>0</v>
      </c>
      <c r="QVN1342" s="62">
        <f t="shared" si="3213"/>
        <v>0</v>
      </c>
      <c r="QVO1342" s="62">
        <f t="shared" si="3213"/>
        <v>2000000</v>
      </c>
      <c r="QVP1342" s="62">
        <f t="shared" si="3213"/>
        <v>3000000</v>
      </c>
      <c r="QVW1342" s="62" t="s">
        <v>1940</v>
      </c>
      <c r="QVX1342" s="62">
        <f>QVX1336</f>
        <v>1000000</v>
      </c>
      <c r="QVY1342" s="62">
        <f t="shared" si="3213"/>
        <v>0</v>
      </c>
      <c r="QVZ1342" s="62">
        <f t="shared" si="3213"/>
        <v>0</v>
      </c>
      <c r="QWA1342" s="62">
        <f t="shared" si="3213"/>
        <v>1000000</v>
      </c>
      <c r="QWB1342" s="62">
        <f t="shared" si="3213"/>
        <v>2000000</v>
      </c>
      <c r="QWC1342" s="62">
        <f t="shared" si="3213"/>
        <v>0</v>
      </c>
      <c r="QWD1342" s="62">
        <f t="shared" si="3213"/>
        <v>0</v>
      </c>
      <c r="QWE1342" s="62">
        <f t="shared" si="3213"/>
        <v>2000000</v>
      </c>
      <c r="QWF1342" s="62">
        <f t="shared" si="3213"/>
        <v>3000000</v>
      </c>
      <c r="QWM1342" s="62" t="s">
        <v>1940</v>
      </c>
      <c r="QWN1342" s="62">
        <f>QWN1336</f>
        <v>1000000</v>
      </c>
      <c r="QWO1342" s="62">
        <f t="shared" ref="QWO1342:QYR1342" si="3214">QWO1336</f>
        <v>0</v>
      </c>
      <c r="QWP1342" s="62">
        <f t="shared" si="3214"/>
        <v>0</v>
      </c>
      <c r="QWQ1342" s="62">
        <f t="shared" si="3214"/>
        <v>1000000</v>
      </c>
      <c r="QWR1342" s="62">
        <f t="shared" si="3214"/>
        <v>2000000</v>
      </c>
      <c r="QWS1342" s="62">
        <f t="shared" si="3214"/>
        <v>0</v>
      </c>
      <c r="QWT1342" s="62">
        <f t="shared" si="3214"/>
        <v>0</v>
      </c>
      <c r="QWU1342" s="62">
        <f t="shared" si="3214"/>
        <v>2000000</v>
      </c>
      <c r="QWV1342" s="62">
        <f t="shared" si="3214"/>
        <v>3000000</v>
      </c>
      <c r="QXC1342" s="62" t="s">
        <v>1940</v>
      </c>
      <c r="QXD1342" s="62">
        <f>QXD1336</f>
        <v>1000000</v>
      </c>
      <c r="QXE1342" s="62">
        <f t="shared" si="3214"/>
        <v>0</v>
      </c>
      <c r="QXF1342" s="62">
        <f t="shared" si="3214"/>
        <v>0</v>
      </c>
      <c r="QXG1342" s="62">
        <f t="shared" si="3214"/>
        <v>1000000</v>
      </c>
      <c r="QXH1342" s="62">
        <f t="shared" si="3214"/>
        <v>2000000</v>
      </c>
      <c r="QXI1342" s="62">
        <f t="shared" si="3214"/>
        <v>0</v>
      </c>
      <c r="QXJ1342" s="62">
        <f t="shared" si="3214"/>
        <v>0</v>
      </c>
      <c r="QXK1342" s="62">
        <f t="shared" si="3214"/>
        <v>2000000</v>
      </c>
      <c r="QXL1342" s="62">
        <f t="shared" si="3214"/>
        <v>3000000</v>
      </c>
      <c r="QXS1342" s="62" t="s">
        <v>1940</v>
      </c>
      <c r="QXT1342" s="62">
        <f>QXT1336</f>
        <v>1000000</v>
      </c>
      <c r="QXU1342" s="62">
        <f t="shared" si="3214"/>
        <v>0</v>
      </c>
      <c r="QXV1342" s="62">
        <f t="shared" si="3214"/>
        <v>0</v>
      </c>
      <c r="QXW1342" s="62">
        <f t="shared" si="3214"/>
        <v>1000000</v>
      </c>
      <c r="QXX1342" s="62">
        <f t="shared" si="3214"/>
        <v>2000000</v>
      </c>
      <c r="QXY1342" s="62">
        <f t="shared" si="3214"/>
        <v>0</v>
      </c>
      <c r="QXZ1342" s="62">
        <f t="shared" si="3214"/>
        <v>0</v>
      </c>
      <c r="QYA1342" s="62">
        <f t="shared" si="3214"/>
        <v>2000000</v>
      </c>
      <c r="QYB1342" s="62">
        <f t="shared" si="3214"/>
        <v>3000000</v>
      </c>
      <c r="QYI1342" s="62" t="s">
        <v>1940</v>
      </c>
      <c r="QYJ1342" s="62">
        <f>QYJ1336</f>
        <v>1000000</v>
      </c>
      <c r="QYK1342" s="62">
        <f t="shared" si="3214"/>
        <v>0</v>
      </c>
      <c r="QYL1342" s="62">
        <f t="shared" si="3214"/>
        <v>0</v>
      </c>
      <c r="QYM1342" s="62">
        <f t="shared" si="3214"/>
        <v>1000000</v>
      </c>
      <c r="QYN1342" s="62">
        <f t="shared" si="3214"/>
        <v>2000000</v>
      </c>
      <c r="QYO1342" s="62">
        <f t="shared" si="3214"/>
        <v>0</v>
      </c>
      <c r="QYP1342" s="62">
        <f t="shared" si="3214"/>
        <v>0</v>
      </c>
      <c r="QYQ1342" s="62">
        <f t="shared" si="3214"/>
        <v>2000000</v>
      </c>
      <c r="QYR1342" s="62">
        <f t="shared" si="3214"/>
        <v>3000000</v>
      </c>
      <c r="QYY1342" s="62" t="s">
        <v>1940</v>
      </c>
      <c r="QYZ1342" s="62">
        <f>QYZ1336</f>
        <v>1000000</v>
      </c>
      <c r="QZA1342" s="62">
        <f t="shared" ref="QZA1342:RBD1342" si="3215">QZA1336</f>
        <v>0</v>
      </c>
      <c r="QZB1342" s="62">
        <f t="shared" si="3215"/>
        <v>0</v>
      </c>
      <c r="QZC1342" s="62">
        <f t="shared" si="3215"/>
        <v>1000000</v>
      </c>
      <c r="QZD1342" s="62">
        <f t="shared" si="3215"/>
        <v>2000000</v>
      </c>
      <c r="QZE1342" s="62">
        <f t="shared" si="3215"/>
        <v>0</v>
      </c>
      <c r="QZF1342" s="62">
        <f t="shared" si="3215"/>
        <v>0</v>
      </c>
      <c r="QZG1342" s="62">
        <f t="shared" si="3215"/>
        <v>2000000</v>
      </c>
      <c r="QZH1342" s="62">
        <f t="shared" si="3215"/>
        <v>3000000</v>
      </c>
      <c r="QZO1342" s="62" t="s">
        <v>1940</v>
      </c>
      <c r="QZP1342" s="62">
        <f>QZP1336</f>
        <v>1000000</v>
      </c>
      <c r="QZQ1342" s="62">
        <f t="shared" si="3215"/>
        <v>0</v>
      </c>
      <c r="QZR1342" s="62">
        <f t="shared" si="3215"/>
        <v>0</v>
      </c>
      <c r="QZS1342" s="62">
        <f t="shared" si="3215"/>
        <v>1000000</v>
      </c>
      <c r="QZT1342" s="62">
        <f t="shared" si="3215"/>
        <v>2000000</v>
      </c>
      <c r="QZU1342" s="62">
        <f t="shared" si="3215"/>
        <v>0</v>
      </c>
      <c r="QZV1342" s="62">
        <f t="shared" si="3215"/>
        <v>0</v>
      </c>
      <c r="QZW1342" s="62">
        <f t="shared" si="3215"/>
        <v>2000000</v>
      </c>
      <c r="QZX1342" s="62">
        <f t="shared" si="3215"/>
        <v>3000000</v>
      </c>
      <c r="RAE1342" s="62" t="s">
        <v>1940</v>
      </c>
      <c r="RAF1342" s="62">
        <f>RAF1336</f>
        <v>1000000</v>
      </c>
      <c r="RAG1342" s="62">
        <f t="shared" si="3215"/>
        <v>0</v>
      </c>
      <c r="RAH1342" s="62">
        <f t="shared" si="3215"/>
        <v>0</v>
      </c>
      <c r="RAI1342" s="62">
        <f t="shared" si="3215"/>
        <v>1000000</v>
      </c>
      <c r="RAJ1342" s="62">
        <f t="shared" si="3215"/>
        <v>2000000</v>
      </c>
      <c r="RAK1342" s="62">
        <f t="shared" si="3215"/>
        <v>0</v>
      </c>
      <c r="RAL1342" s="62">
        <f t="shared" si="3215"/>
        <v>0</v>
      </c>
      <c r="RAM1342" s="62">
        <f t="shared" si="3215"/>
        <v>2000000</v>
      </c>
      <c r="RAN1342" s="62">
        <f t="shared" si="3215"/>
        <v>3000000</v>
      </c>
      <c r="RAU1342" s="62" t="s">
        <v>1940</v>
      </c>
      <c r="RAV1342" s="62">
        <f>RAV1336</f>
        <v>1000000</v>
      </c>
      <c r="RAW1342" s="62">
        <f t="shared" si="3215"/>
        <v>0</v>
      </c>
      <c r="RAX1342" s="62">
        <f t="shared" si="3215"/>
        <v>0</v>
      </c>
      <c r="RAY1342" s="62">
        <f t="shared" si="3215"/>
        <v>1000000</v>
      </c>
      <c r="RAZ1342" s="62">
        <f t="shared" si="3215"/>
        <v>2000000</v>
      </c>
      <c r="RBA1342" s="62">
        <f t="shared" si="3215"/>
        <v>0</v>
      </c>
      <c r="RBB1342" s="62">
        <f t="shared" si="3215"/>
        <v>0</v>
      </c>
      <c r="RBC1342" s="62">
        <f t="shared" si="3215"/>
        <v>2000000</v>
      </c>
      <c r="RBD1342" s="62">
        <f t="shared" si="3215"/>
        <v>3000000</v>
      </c>
      <c r="RBK1342" s="62" t="s">
        <v>1940</v>
      </c>
      <c r="RBL1342" s="62">
        <f>RBL1336</f>
        <v>1000000</v>
      </c>
      <c r="RBM1342" s="62">
        <f t="shared" ref="RBM1342:RDP1342" si="3216">RBM1336</f>
        <v>0</v>
      </c>
      <c r="RBN1342" s="62">
        <f t="shared" si="3216"/>
        <v>0</v>
      </c>
      <c r="RBO1342" s="62">
        <f t="shared" si="3216"/>
        <v>1000000</v>
      </c>
      <c r="RBP1342" s="62">
        <f t="shared" si="3216"/>
        <v>2000000</v>
      </c>
      <c r="RBQ1342" s="62">
        <f t="shared" si="3216"/>
        <v>0</v>
      </c>
      <c r="RBR1342" s="62">
        <f t="shared" si="3216"/>
        <v>0</v>
      </c>
      <c r="RBS1342" s="62">
        <f t="shared" si="3216"/>
        <v>2000000</v>
      </c>
      <c r="RBT1342" s="62">
        <f t="shared" si="3216"/>
        <v>3000000</v>
      </c>
      <c r="RCA1342" s="62" t="s">
        <v>1940</v>
      </c>
      <c r="RCB1342" s="62">
        <f>RCB1336</f>
        <v>1000000</v>
      </c>
      <c r="RCC1342" s="62">
        <f t="shared" si="3216"/>
        <v>0</v>
      </c>
      <c r="RCD1342" s="62">
        <f t="shared" si="3216"/>
        <v>0</v>
      </c>
      <c r="RCE1342" s="62">
        <f t="shared" si="3216"/>
        <v>1000000</v>
      </c>
      <c r="RCF1342" s="62">
        <f t="shared" si="3216"/>
        <v>2000000</v>
      </c>
      <c r="RCG1342" s="62">
        <f t="shared" si="3216"/>
        <v>0</v>
      </c>
      <c r="RCH1342" s="62">
        <f t="shared" si="3216"/>
        <v>0</v>
      </c>
      <c r="RCI1342" s="62">
        <f t="shared" si="3216"/>
        <v>2000000</v>
      </c>
      <c r="RCJ1342" s="62">
        <f t="shared" si="3216"/>
        <v>3000000</v>
      </c>
      <c r="RCQ1342" s="62" t="s">
        <v>1940</v>
      </c>
      <c r="RCR1342" s="62">
        <f>RCR1336</f>
        <v>1000000</v>
      </c>
      <c r="RCS1342" s="62">
        <f t="shared" si="3216"/>
        <v>0</v>
      </c>
      <c r="RCT1342" s="62">
        <f t="shared" si="3216"/>
        <v>0</v>
      </c>
      <c r="RCU1342" s="62">
        <f t="shared" si="3216"/>
        <v>1000000</v>
      </c>
      <c r="RCV1342" s="62">
        <f t="shared" si="3216"/>
        <v>2000000</v>
      </c>
      <c r="RCW1342" s="62">
        <f t="shared" si="3216"/>
        <v>0</v>
      </c>
      <c r="RCX1342" s="62">
        <f t="shared" si="3216"/>
        <v>0</v>
      </c>
      <c r="RCY1342" s="62">
        <f t="shared" si="3216"/>
        <v>2000000</v>
      </c>
      <c r="RCZ1342" s="62">
        <f t="shared" si="3216"/>
        <v>3000000</v>
      </c>
      <c r="RDG1342" s="62" t="s">
        <v>1940</v>
      </c>
      <c r="RDH1342" s="62">
        <f>RDH1336</f>
        <v>1000000</v>
      </c>
      <c r="RDI1342" s="62">
        <f t="shared" si="3216"/>
        <v>0</v>
      </c>
      <c r="RDJ1342" s="62">
        <f t="shared" si="3216"/>
        <v>0</v>
      </c>
      <c r="RDK1342" s="62">
        <f t="shared" si="3216"/>
        <v>1000000</v>
      </c>
      <c r="RDL1342" s="62">
        <f t="shared" si="3216"/>
        <v>2000000</v>
      </c>
      <c r="RDM1342" s="62">
        <f t="shared" si="3216"/>
        <v>0</v>
      </c>
      <c r="RDN1342" s="62">
        <f t="shared" si="3216"/>
        <v>0</v>
      </c>
      <c r="RDO1342" s="62">
        <f t="shared" si="3216"/>
        <v>2000000</v>
      </c>
      <c r="RDP1342" s="62">
        <f t="shared" si="3216"/>
        <v>3000000</v>
      </c>
      <c r="RDW1342" s="62" t="s">
        <v>1940</v>
      </c>
      <c r="RDX1342" s="62">
        <f>RDX1336</f>
        <v>1000000</v>
      </c>
      <c r="RDY1342" s="62">
        <f t="shared" ref="RDY1342:RGB1342" si="3217">RDY1336</f>
        <v>0</v>
      </c>
      <c r="RDZ1342" s="62">
        <f t="shared" si="3217"/>
        <v>0</v>
      </c>
      <c r="REA1342" s="62">
        <f t="shared" si="3217"/>
        <v>1000000</v>
      </c>
      <c r="REB1342" s="62">
        <f t="shared" si="3217"/>
        <v>2000000</v>
      </c>
      <c r="REC1342" s="62">
        <f t="shared" si="3217"/>
        <v>0</v>
      </c>
      <c r="RED1342" s="62">
        <f t="shared" si="3217"/>
        <v>0</v>
      </c>
      <c r="REE1342" s="62">
        <f t="shared" si="3217"/>
        <v>2000000</v>
      </c>
      <c r="REF1342" s="62">
        <f t="shared" si="3217"/>
        <v>3000000</v>
      </c>
      <c r="REM1342" s="62" t="s">
        <v>1940</v>
      </c>
      <c r="REN1342" s="62">
        <f>REN1336</f>
        <v>1000000</v>
      </c>
      <c r="REO1342" s="62">
        <f t="shared" si="3217"/>
        <v>0</v>
      </c>
      <c r="REP1342" s="62">
        <f t="shared" si="3217"/>
        <v>0</v>
      </c>
      <c r="REQ1342" s="62">
        <f t="shared" si="3217"/>
        <v>1000000</v>
      </c>
      <c r="RER1342" s="62">
        <f t="shared" si="3217"/>
        <v>2000000</v>
      </c>
      <c r="RES1342" s="62">
        <f t="shared" si="3217"/>
        <v>0</v>
      </c>
      <c r="RET1342" s="62">
        <f t="shared" si="3217"/>
        <v>0</v>
      </c>
      <c r="REU1342" s="62">
        <f t="shared" si="3217"/>
        <v>2000000</v>
      </c>
      <c r="REV1342" s="62">
        <f t="shared" si="3217"/>
        <v>3000000</v>
      </c>
      <c r="RFC1342" s="62" t="s">
        <v>1940</v>
      </c>
      <c r="RFD1342" s="62">
        <f>RFD1336</f>
        <v>1000000</v>
      </c>
      <c r="RFE1342" s="62">
        <f t="shared" si="3217"/>
        <v>0</v>
      </c>
      <c r="RFF1342" s="62">
        <f t="shared" si="3217"/>
        <v>0</v>
      </c>
      <c r="RFG1342" s="62">
        <f t="shared" si="3217"/>
        <v>1000000</v>
      </c>
      <c r="RFH1342" s="62">
        <f t="shared" si="3217"/>
        <v>2000000</v>
      </c>
      <c r="RFI1342" s="62">
        <f t="shared" si="3217"/>
        <v>0</v>
      </c>
      <c r="RFJ1342" s="62">
        <f t="shared" si="3217"/>
        <v>0</v>
      </c>
      <c r="RFK1342" s="62">
        <f t="shared" si="3217"/>
        <v>2000000</v>
      </c>
      <c r="RFL1342" s="62">
        <f t="shared" si="3217"/>
        <v>3000000</v>
      </c>
      <c r="RFS1342" s="62" t="s">
        <v>1940</v>
      </c>
      <c r="RFT1342" s="62">
        <f>RFT1336</f>
        <v>1000000</v>
      </c>
      <c r="RFU1342" s="62">
        <f t="shared" si="3217"/>
        <v>0</v>
      </c>
      <c r="RFV1342" s="62">
        <f t="shared" si="3217"/>
        <v>0</v>
      </c>
      <c r="RFW1342" s="62">
        <f t="shared" si="3217"/>
        <v>1000000</v>
      </c>
      <c r="RFX1342" s="62">
        <f t="shared" si="3217"/>
        <v>2000000</v>
      </c>
      <c r="RFY1342" s="62">
        <f t="shared" si="3217"/>
        <v>0</v>
      </c>
      <c r="RFZ1342" s="62">
        <f t="shared" si="3217"/>
        <v>0</v>
      </c>
      <c r="RGA1342" s="62">
        <f t="shared" si="3217"/>
        <v>2000000</v>
      </c>
      <c r="RGB1342" s="62">
        <f t="shared" si="3217"/>
        <v>3000000</v>
      </c>
      <c r="RGI1342" s="62" t="s">
        <v>1940</v>
      </c>
      <c r="RGJ1342" s="62">
        <f>RGJ1336</f>
        <v>1000000</v>
      </c>
      <c r="RGK1342" s="62">
        <f t="shared" ref="RGK1342:RIN1342" si="3218">RGK1336</f>
        <v>0</v>
      </c>
      <c r="RGL1342" s="62">
        <f t="shared" si="3218"/>
        <v>0</v>
      </c>
      <c r="RGM1342" s="62">
        <f t="shared" si="3218"/>
        <v>1000000</v>
      </c>
      <c r="RGN1342" s="62">
        <f t="shared" si="3218"/>
        <v>2000000</v>
      </c>
      <c r="RGO1342" s="62">
        <f t="shared" si="3218"/>
        <v>0</v>
      </c>
      <c r="RGP1342" s="62">
        <f t="shared" si="3218"/>
        <v>0</v>
      </c>
      <c r="RGQ1342" s="62">
        <f t="shared" si="3218"/>
        <v>2000000</v>
      </c>
      <c r="RGR1342" s="62">
        <f t="shared" si="3218"/>
        <v>3000000</v>
      </c>
      <c r="RGY1342" s="62" t="s">
        <v>1940</v>
      </c>
      <c r="RGZ1342" s="62">
        <f>RGZ1336</f>
        <v>1000000</v>
      </c>
      <c r="RHA1342" s="62">
        <f t="shared" si="3218"/>
        <v>0</v>
      </c>
      <c r="RHB1342" s="62">
        <f t="shared" si="3218"/>
        <v>0</v>
      </c>
      <c r="RHC1342" s="62">
        <f t="shared" si="3218"/>
        <v>1000000</v>
      </c>
      <c r="RHD1342" s="62">
        <f t="shared" si="3218"/>
        <v>2000000</v>
      </c>
      <c r="RHE1342" s="62">
        <f t="shared" si="3218"/>
        <v>0</v>
      </c>
      <c r="RHF1342" s="62">
        <f t="shared" si="3218"/>
        <v>0</v>
      </c>
      <c r="RHG1342" s="62">
        <f t="shared" si="3218"/>
        <v>2000000</v>
      </c>
      <c r="RHH1342" s="62">
        <f t="shared" si="3218"/>
        <v>3000000</v>
      </c>
      <c r="RHO1342" s="62" t="s">
        <v>1940</v>
      </c>
      <c r="RHP1342" s="62">
        <f>RHP1336</f>
        <v>1000000</v>
      </c>
      <c r="RHQ1342" s="62">
        <f t="shared" si="3218"/>
        <v>0</v>
      </c>
      <c r="RHR1342" s="62">
        <f t="shared" si="3218"/>
        <v>0</v>
      </c>
      <c r="RHS1342" s="62">
        <f t="shared" si="3218"/>
        <v>1000000</v>
      </c>
      <c r="RHT1342" s="62">
        <f t="shared" si="3218"/>
        <v>2000000</v>
      </c>
      <c r="RHU1342" s="62">
        <f t="shared" si="3218"/>
        <v>0</v>
      </c>
      <c r="RHV1342" s="62">
        <f t="shared" si="3218"/>
        <v>0</v>
      </c>
      <c r="RHW1342" s="62">
        <f t="shared" si="3218"/>
        <v>2000000</v>
      </c>
      <c r="RHX1342" s="62">
        <f t="shared" si="3218"/>
        <v>3000000</v>
      </c>
      <c r="RIE1342" s="62" t="s">
        <v>1940</v>
      </c>
      <c r="RIF1342" s="62">
        <f>RIF1336</f>
        <v>1000000</v>
      </c>
      <c r="RIG1342" s="62">
        <f t="shared" si="3218"/>
        <v>0</v>
      </c>
      <c r="RIH1342" s="62">
        <f t="shared" si="3218"/>
        <v>0</v>
      </c>
      <c r="RII1342" s="62">
        <f t="shared" si="3218"/>
        <v>1000000</v>
      </c>
      <c r="RIJ1342" s="62">
        <f t="shared" si="3218"/>
        <v>2000000</v>
      </c>
      <c r="RIK1342" s="62">
        <f t="shared" si="3218"/>
        <v>0</v>
      </c>
      <c r="RIL1342" s="62">
        <f t="shared" si="3218"/>
        <v>0</v>
      </c>
      <c r="RIM1342" s="62">
        <f t="shared" si="3218"/>
        <v>2000000</v>
      </c>
      <c r="RIN1342" s="62">
        <f t="shared" si="3218"/>
        <v>3000000</v>
      </c>
      <c r="RIU1342" s="62" t="s">
        <v>1940</v>
      </c>
      <c r="RIV1342" s="62">
        <f>RIV1336</f>
        <v>1000000</v>
      </c>
      <c r="RIW1342" s="62">
        <f t="shared" ref="RIW1342:RKZ1342" si="3219">RIW1336</f>
        <v>0</v>
      </c>
      <c r="RIX1342" s="62">
        <f t="shared" si="3219"/>
        <v>0</v>
      </c>
      <c r="RIY1342" s="62">
        <f t="shared" si="3219"/>
        <v>1000000</v>
      </c>
      <c r="RIZ1342" s="62">
        <f t="shared" si="3219"/>
        <v>2000000</v>
      </c>
      <c r="RJA1342" s="62">
        <f t="shared" si="3219"/>
        <v>0</v>
      </c>
      <c r="RJB1342" s="62">
        <f t="shared" si="3219"/>
        <v>0</v>
      </c>
      <c r="RJC1342" s="62">
        <f t="shared" si="3219"/>
        <v>2000000</v>
      </c>
      <c r="RJD1342" s="62">
        <f t="shared" si="3219"/>
        <v>3000000</v>
      </c>
      <c r="RJK1342" s="62" t="s">
        <v>1940</v>
      </c>
      <c r="RJL1342" s="62">
        <f>RJL1336</f>
        <v>1000000</v>
      </c>
      <c r="RJM1342" s="62">
        <f t="shared" si="3219"/>
        <v>0</v>
      </c>
      <c r="RJN1342" s="62">
        <f t="shared" si="3219"/>
        <v>0</v>
      </c>
      <c r="RJO1342" s="62">
        <f t="shared" si="3219"/>
        <v>1000000</v>
      </c>
      <c r="RJP1342" s="62">
        <f t="shared" si="3219"/>
        <v>2000000</v>
      </c>
      <c r="RJQ1342" s="62">
        <f t="shared" si="3219"/>
        <v>0</v>
      </c>
      <c r="RJR1342" s="62">
        <f t="shared" si="3219"/>
        <v>0</v>
      </c>
      <c r="RJS1342" s="62">
        <f t="shared" si="3219"/>
        <v>2000000</v>
      </c>
      <c r="RJT1342" s="62">
        <f t="shared" si="3219"/>
        <v>3000000</v>
      </c>
      <c r="RKA1342" s="62" t="s">
        <v>1940</v>
      </c>
      <c r="RKB1342" s="62">
        <f>RKB1336</f>
        <v>1000000</v>
      </c>
      <c r="RKC1342" s="62">
        <f t="shared" si="3219"/>
        <v>0</v>
      </c>
      <c r="RKD1342" s="62">
        <f t="shared" si="3219"/>
        <v>0</v>
      </c>
      <c r="RKE1342" s="62">
        <f t="shared" si="3219"/>
        <v>1000000</v>
      </c>
      <c r="RKF1342" s="62">
        <f t="shared" si="3219"/>
        <v>2000000</v>
      </c>
      <c r="RKG1342" s="62">
        <f t="shared" si="3219"/>
        <v>0</v>
      </c>
      <c r="RKH1342" s="62">
        <f t="shared" si="3219"/>
        <v>0</v>
      </c>
      <c r="RKI1342" s="62">
        <f t="shared" si="3219"/>
        <v>2000000</v>
      </c>
      <c r="RKJ1342" s="62">
        <f t="shared" si="3219"/>
        <v>3000000</v>
      </c>
      <c r="RKQ1342" s="62" t="s">
        <v>1940</v>
      </c>
      <c r="RKR1342" s="62">
        <f>RKR1336</f>
        <v>1000000</v>
      </c>
      <c r="RKS1342" s="62">
        <f t="shared" si="3219"/>
        <v>0</v>
      </c>
      <c r="RKT1342" s="62">
        <f t="shared" si="3219"/>
        <v>0</v>
      </c>
      <c r="RKU1342" s="62">
        <f t="shared" si="3219"/>
        <v>1000000</v>
      </c>
      <c r="RKV1342" s="62">
        <f t="shared" si="3219"/>
        <v>2000000</v>
      </c>
      <c r="RKW1342" s="62">
        <f t="shared" si="3219"/>
        <v>0</v>
      </c>
      <c r="RKX1342" s="62">
        <f t="shared" si="3219"/>
        <v>0</v>
      </c>
      <c r="RKY1342" s="62">
        <f t="shared" si="3219"/>
        <v>2000000</v>
      </c>
      <c r="RKZ1342" s="62">
        <f t="shared" si="3219"/>
        <v>3000000</v>
      </c>
      <c r="RLG1342" s="62" t="s">
        <v>1940</v>
      </c>
      <c r="RLH1342" s="62">
        <f>RLH1336</f>
        <v>1000000</v>
      </c>
      <c r="RLI1342" s="62">
        <f t="shared" ref="RLI1342:RNL1342" si="3220">RLI1336</f>
        <v>0</v>
      </c>
      <c r="RLJ1342" s="62">
        <f t="shared" si="3220"/>
        <v>0</v>
      </c>
      <c r="RLK1342" s="62">
        <f t="shared" si="3220"/>
        <v>1000000</v>
      </c>
      <c r="RLL1342" s="62">
        <f t="shared" si="3220"/>
        <v>2000000</v>
      </c>
      <c r="RLM1342" s="62">
        <f t="shared" si="3220"/>
        <v>0</v>
      </c>
      <c r="RLN1342" s="62">
        <f t="shared" si="3220"/>
        <v>0</v>
      </c>
      <c r="RLO1342" s="62">
        <f t="shared" si="3220"/>
        <v>2000000</v>
      </c>
      <c r="RLP1342" s="62">
        <f t="shared" si="3220"/>
        <v>3000000</v>
      </c>
      <c r="RLW1342" s="62" t="s">
        <v>1940</v>
      </c>
      <c r="RLX1342" s="62">
        <f>RLX1336</f>
        <v>1000000</v>
      </c>
      <c r="RLY1342" s="62">
        <f t="shared" si="3220"/>
        <v>0</v>
      </c>
      <c r="RLZ1342" s="62">
        <f t="shared" si="3220"/>
        <v>0</v>
      </c>
      <c r="RMA1342" s="62">
        <f t="shared" si="3220"/>
        <v>1000000</v>
      </c>
      <c r="RMB1342" s="62">
        <f t="shared" si="3220"/>
        <v>2000000</v>
      </c>
      <c r="RMC1342" s="62">
        <f t="shared" si="3220"/>
        <v>0</v>
      </c>
      <c r="RMD1342" s="62">
        <f t="shared" si="3220"/>
        <v>0</v>
      </c>
      <c r="RME1342" s="62">
        <f t="shared" si="3220"/>
        <v>2000000</v>
      </c>
      <c r="RMF1342" s="62">
        <f t="shared" si="3220"/>
        <v>3000000</v>
      </c>
      <c r="RMM1342" s="62" t="s">
        <v>1940</v>
      </c>
      <c r="RMN1342" s="62">
        <f>RMN1336</f>
        <v>1000000</v>
      </c>
      <c r="RMO1342" s="62">
        <f t="shared" si="3220"/>
        <v>0</v>
      </c>
      <c r="RMP1342" s="62">
        <f t="shared" si="3220"/>
        <v>0</v>
      </c>
      <c r="RMQ1342" s="62">
        <f t="shared" si="3220"/>
        <v>1000000</v>
      </c>
      <c r="RMR1342" s="62">
        <f t="shared" si="3220"/>
        <v>2000000</v>
      </c>
      <c r="RMS1342" s="62">
        <f t="shared" si="3220"/>
        <v>0</v>
      </c>
      <c r="RMT1342" s="62">
        <f t="shared" si="3220"/>
        <v>0</v>
      </c>
      <c r="RMU1342" s="62">
        <f t="shared" si="3220"/>
        <v>2000000</v>
      </c>
      <c r="RMV1342" s="62">
        <f t="shared" si="3220"/>
        <v>3000000</v>
      </c>
      <c r="RNC1342" s="62" t="s">
        <v>1940</v>
      </c>
      <c r="RND1342" s="62">
        <f>RND1336</f>
        <v>1000000</v>
      </c>
      <c r="RNE1342" s="62">
        <f t="shared" si="3220"/>
        <v>0</v>
      </c>
      <c r="RNF1342" s="62">
        <f t="shared" si="3220"/>
        <v>0</v>
      </c>
      <c r="RNG1342" s="62">
        <f t="shared" si="3220"/>
        <v>1000000</v>
      </c>
      <c r="RNH1342" s="62">
        <f t="shared" si="3220"/>
        <v>2000000</v>
      </c>
      <c r="RNI1342" s="62">
        <f t="shared" si="3220"/>
        <v>0</v>
      </c>
      <c r="RNJ1342" s="62">
        <f t="shared" si="3220"/>
        <v>0</v>
      </c>
      <c r="RNK1342" s="62">
        <f t="shared" si="3220"/>
        <v>2000000</v>
      </c>
      <c r="RNL1342" s="62">
        <f t="shared" si="3220"/>
        <v>3000000</v>
      </c>
      <c r="RNS1342" s="62" t="s">
        <v>1940</v>
      </c>
      <c r="RNT1342" s="62">
        <f>RNT1336</f>
        <v>1000000</v>
      </c>
      <c r="RNU1342" s="62">
        <f t="shared" ref="RNU1342:RPX1342" si="3221">RNU1336</f>
        <v>0</v>
      </c>
      <c r="RNV1342" s="62">
        <f t="shared" si="3221"/>
        <v>0</v>
      </c>
      <c r="RNW1342" s="62">
        <f t="shared" si="3221"/>
        <v>1000000</v>
      </c>
      <c r="RNX1342" s="62">
        <f t="shared" si="3221"/>
        <v>2000000</v>
      </c>
      <c r="RNY1342" s="62">
        <f t="shared" si="3221"/>
        <v>0</v>
      </c>
      <c r="RNZ1342" s="62">
        <f t="shared" si="3221"/>
        <v>0</v>
      </c>
      <c r="ROA1342" s="62">
        <f t="shared" si="3221"/>
        <v>2000000</v>
      </c>
      <c r="ROB1342" s="62">
        <f t="shared" si="3221"/>
        <v>3000000</v>
      </c>
      <c r="ROI1342" s="62" t="s">
        <v>1940</v>
      </c>
      <c r="ROJ1342" s="62">
        <f>ROJ1336</f>
        <v>1000000</v>
      </c>
      <c r="ROK1342" s="62">
        <f t="shared" si="3221"/>
        <v>0</v>
      </c>
      <c r="ROL1342" s="62">
        <f t="shared" si="3221"/>
        <v>0</v>
      </c>
      <c r="ROM1342" s="62">
        <f t="shared" si="3221"/>
        <v>1000000</v>
      </c>
      <c r="RON1342" s="62">
        <f t="shared" si="3221"/>
        <v>2000000</v>
      </c>
      <c r="ROO1342" s="62">
        <f t="shared" si="3221"/>
        <v>0</v>
      </c>
      <c r="ROP1342" s="62">
        <f t="shared" si="3221"/>
        <v>0</v>
      </c>
      <c r="ROQ1342" s="62">
        <f t="shared" si="3221"/>
        <v>2000000</v>
      </c>
      <c r="ROR1342" s="62">
        <f t="shared" si="3221"/>
        <v>3000000</v>
      </c>
      <c r="ROY1342" s="62" t="s">
        <v>1940</v>
      </c>
      <c r="ROZ1342" s="62">
        <f>ROZ1336</f>
        <v>1000000</v>
      </c>
      <c r="RPA1342" s="62">
        <f t="shared" si="3221"/>
        <v>0</v>
      </c>
      <c r="RPB1342" s="62">
        <f t="shared" si="3221"/>
        <v>0</v>
      </c>
      <c r="RPC1342" s="62">
        <f t="shared" si="3221"/>
        <v>1000000</v>
      </c>
      <c r="RPD1342" s="62">
        <f t="shared" si="3221"/>
        <v>2000000</v>
      </c>
      <c r="RPE1342" s="62">
        <f t="shared" si="3221"/>
        <v>0</v>
      </c>
      <c r="RPF1342" s="62">
        <f t="shared" si="3221"/>
        <v>0</v>
      </c>
      <c r="RPG1342" s="62">
        <f t="shared" si="3221"/>
        <v>2000000</v>
      </c>
      <c r="RPH1342" s="62">
        <f t="shared" si="3221"/>
        <v>3000000</v>
      </c>
      <c r="RPO1342" s="62" t="s">
        <v>1940</v>
      </c>
      <c r="RPP1342" s="62">
        <f>RPP1336</f>
        <v>1000000</v>
      </c>
      <c r="RPQ1342" s="62">
        <f t="shared" si="3221"/>
        <v>0</v>
      </c>
      <c r="RPR1342" s="62">
        <f t="shared" si="3221"/>
        <v>0</v>
      </c>
      <c r="RPS1342" s="62">
        <f t="shared" si="3221"/>
        <v>1000000</v>
      </c>
      <c r="RPT1342" s="62">
        <f t="shared" si="3221"/>
        <v>2000000</v>
      </c>
      <c r="RPU1342" s="62">
        <f t="shared" si="3221"/>
        <v>0</v>
      </c>
      <c r="RPV1342" s="62">
        <f t="shared" si="3221"/>
        <v>0</v>
      </c>
      <c r="RPW1342" s="62">
        <f t="shared" si="3221"/>
        <v>2000000</v>
      </c>
      <c r="RPX1342" s="62">
        <f t="shared" si="3221"/>
        <v>3000000</v>
      </c>
      <c r="RQE1342" s="62" t="s">
        <v>1940</v>
      </c>
      <c r="RQF1342" s="62">
        <f>RQF1336</f>
        <v>1000000</v>
      </c>
      <c r="RQG1342" s="62">
        <f t="shared" ref="RQG1342:RSJ1342" si="3222">RQG1336</f>
        <v>0</v>
      </c>
      <c r="RQH1342" s="62">
        <f t="shared" si="3222"/>
        <v>0</v>
      </c>
      <c r="RQI1342" s="62">
        <f t="shared" si="3222"/>
        <v>1000000</v>
      </c>
      <c r="RQJ1342" s="62">
        <f t="shared" si="3222"/>
        <v>2000000</v>
      </c>
      <c r="RQK1342" s="62">
        <f t="shared" si="3222"/>
        <v>0</v>
      </c>
      <c r="RQL1342" s="62">
        <f t="shared" si="3222"/>
        <v>0</v>
      </c>
      <c r="RQM1342" s="62">
        <f t="shared" si="3222"/>
        <v>2000000</v>
      </c>
      <c r="RQN1342" s="62">
        <f t="shared" si="3222"/>
        <v>3000000</v>
      </c>
      <c r="RQU1342" s="62" t="s">
        <v>1940</v>
      </c>
      <c r="RQV1342" s="62">
        <f>RQV1336</f>
        <v>1000000</v>
      </c>
      <c r="RQW1342" s="62">
        <f t="shared" si="3222"/>
        <v>0</v>
      </c>
      <c r="RQX1342" s="62">
        <f t="shared" si="3222"/>
        <v>0</v>
      </c>
      <c r="RQY1342" s="62">
        <f t="shared" si="3222"/>
        <v>1000000</v>
      </c>
      <c r="RQZ1342" s="62">
        <f t="shared" si="3222"/>
        <v>2000000</v>
      </c>
      <c r="RRA1342" s="62">
        <f t="shared" si="3222"/>
        <v>0</v>
      </c>
      <c r="RRB1342" s="62">
        <f t="shared" si="3222"/>
        <v>0</v>
      </c>
      <c r="RRC1342" s="62">
        <f t="shared" si="3222"/>
        <v>2000000</v>
      </c>
      <c r="RRD1342" s="62">
        <f t="shared" si="3222"/>
        <v>3000000</v>
      </c>
      <c r="RRK1342" s="62" t="s">
        <v>1940</v>
      </c>
      <c r="RRL1342" s="62">
        <f>RRL1336</f>
        <v>1000000</v>
      </c>
      <c r="RRM1342" s="62">
        <f t="shared" si="3222"/>
        <v>0</v>
      </c>
      <c r="RRN1342" s="62">
        <f t="shared" si="3222"/>
        <v>0</v>
      </c>
      <c r="RRO1342" s="62">
        <f t="shared" si="3222"/>
        <v>1000000</v>
      </c>
      <c r="RRP1342" s="62">
        <f t="shared" si="3222"/>
        <v>2000000</v>
      </c>
      <c r="RRQ1342" s="62">
        <f t="shared" si="3222"/>
        <v>0</v>
      </c>
      <c r="RRR1342" s="62">
        <f t="shared" si="3222"/>
        <v>0</v>
      </c>
      <c r="RRS1342" s="62">
        <f t="shared" si="3222"/>
        <v>2000000</v>
      </c>
      <c r="RRT1342" s="62">
        <f t="shared" si="3222"/>
        <v>3000000</v>
      </c>
      <c r="RSA1342" s="62" t="s">
        <v>1940</v>
      </c>
      <c r="RSB1342" s="62">
        <f>RSB1336</f>
        <v>1000000</v>
      </c>
      <c r="RSC1342" s="62">
        <f t="shared" si="3222"/>
        <v>0</v>
      </c>
      <c r="RSD1342" s="62">
        <f t="shared" si="3222"/>
        <v>0</v>
      </c>
      <c r="RSE1342" s="62">
        <f t="shared" si="3222"/>
        <v>1000000</v>
      </c>
      <c r="RSF1342" s="62">
        <f t="shared" si="3222"/>
        <v>2000000</v>
      </c>
      <c r="RSG1342" s="62">
        <f t="shared" si="3222"/>
        <v>0</v>
      </c>
      <c r="RSH1342" s="62">
        <f t="shared" si="3222"/>
        <v>0</v>
      </c>
      <c r="RSI1342" s="62">
        <f t="shared" si="3222"/>
        <v>2000000</v>
      </c>
      <c r="RSJ1342" s="62">
        <f t="shared" si="3222"/>
        <v>3000000</v>
      </c>
      <c r="RSQ1342" s="62" t="s">
        <v>1940</v>
      </c>
      <c r="RSR1342" s="62">
        <f>RSR1336</f>
        <v>1000000</v>
      </c>
      <c r="RSS1342" s="62">
        <f t="shared" ref="RSS1342:RUV1342" si="3223">RSS1336</f>
        <v>0</v>
      </c>
      <c r="RST1342" s="62">
        <f t="shared" si="3223"/>
        <v>0</v>
      </c>
      <c r="RSU1342" s="62">
        <f t="shared" si="3223"/>
        <v>1000000</v>
      </c>
      <c r="RSV1342" s="62">
        <f t="shared" si="3223"/>
        <v>2000000</v>
      </c>
      <c r="RSW1342" s="62">
        <f t="shared" si="3223"/>
        <v>0</v>
      </c>
      <c r="RSX1342" s="62">
        <f t="shared" si="3223"/>
        <v>0</v>
      </c>
      <c r="RSY1342" s="62">
        <f t="shared" si="3223"/>
        <v>2000000</v>
      </c>
      <c r="RSZ1342" s="62">
        <f t="shared" si="3223"/>
        <v>3000000</v>
      </c>
      <c r="RTG1342" s="62" t="s">
        <v>1940</v>
      </c>
      <c r="RTH1342" s="62">
        <f>RTH1336</f>
        <v>1000000</v>
      </c>
      <c r="RTI1342" s="62">
        <f t="shared" si="3223"/>
        <v>0</v>
      </c>
      <c r="RTJ1342" s="62">
        <f t="shared" si="3223"/>
        <v>0</v>
      </c>
      <c r="RTK1342" s="62">
        <f t="shared" si="3223"/>
        <v>1000000</v>
      </c>
      <c r="RTL1342" s="62">
        <f t="shared" si="3223"/>
        <v>2000000</v>
      </c>
      <c r="RTM1342" s="62">
        <f t="shared" si="3223"/>
        <v>0</v>
      </c>
      <c r="RTN1342" s="62">
        <f t="shared" si="3223"/>
        <v>0</v>
      </c>
      <c r="RTO1342" s="62">
        <f t="shared" si="3223"/>
        <v>2000000</v>
      </c>
      <c r="RTP1342" s="62">
        <f t="shared" si="3223"/>
        <v>3000000</v>
      </c>
      <c r="RTW1342" s="62" t="s">
        <v>1940</v>
      </c>
      <c r="RTX1342" s="62">
        <f>RTX1336</f>
        <v>1000000</v>
      </c>
      <c r="RTY1342" s="62">
        <f t="shared" si="3223"/>
        <v>0</v>
      </c>
      <c r="RTZ1342" s="62">
        <f t="shared" si="3223"/>
        <v>0</v>
      </c>
      <c r="RUA1342" s="62">
        <f t="shared" si="3223"/>
        <v>1000000</v>
      </c>
      <c r="RUB1342" s="62">
        <f t="shared" si="3223"/>
        <v>2000000</v>
      </c>
      <c r="RUC1342" s="62">
        <f t="shared" si="3223"/>
        <v>0</v>
      </c>
      <c r="RUD1342" s="62">
        <f t="shared" si="3223"/>
        <v>0</v>
      </c>
      <c r="RUE1342" s="62">
        <f t="shared" si="3223"/>
        <v>2000000</v>
      </c>
      <c r="RUF1342" s="62">
        <f t="shared" si="3223"/>
        <v>3000000</v>
      </c>
      <c r="RUM1342" s="62" t="s">
        <v>1940</v>
      </c>
      <c r="RUN1342" s="62">
        <f>RUN1336</f>
        <v>1000000</v>
      </c>
      <c r="RUO1342" s="62">
        <f t="shared" si="3223"/>
        <v>0</v>
      </c>
      <c r="RUP1342" s="62">
        <f t="shared" si="3223"/>
        <v>0</v>
      </c>
      <c r="RUQ1342" s="62">
        <f t="shared" si="3223"/>
        <v>1000000</v>
      </c>
      <c r="RUR1342" s="62">
        <f t="shared" si="3223"/>
        <v>2000000</v>
      </c>
      <c r="RUS1342" s="62">
        <f t="shared" si="3223"/>
        <v>0</v>
      </c>
      <c r="RUT1342" s="62">
        <f t="shared" si="3223"/>
        <v>0</v>
      </c>
      <c r="RUU1342" s="62">
        <f t="shared" si="3223"/>
        <v>2000000</v>
      </c>
      <c r="RUV1342" s="62">
        <f t="shared" si="3223"/>
        <v>3000000</v>
      </c>
      <c r="RVC1342" s="62" t="s">
        <v>1940</v>
      </c>
      <c r="RVD1342" s="62">
        <f>RVD1336</f>
        <v>1000000</v>
      </c>
      <c r="RVE1342" s="62">
        <f t="shared" ref="RVE1342:RXH1342" si="3224">RVE1336</f>
        <v>0</v>
      </c>
      <c r="RVF1342" s="62">
        <f t="shared" si="3224"/>
        <v>0</v>
      </c>
      <c r="RVG1342" s="62">
        <f t="shared" si="3224"/>
        <v>1000000</v>
      </c>
      <c r="RVH1342" s="62">
        <f t="shared" si="3224"/>
        <v>2000000</v>
      </c>
      <c r="RVI1342" s="62">
        <f t="shared" si="3224"/>
        <v>0</v>
      </c>
      <c r="RVJ1342" s="62">
        <f t="shared" si="3224"/>
        <v>0</v>
      </c>
      <c r="RVK1342" s="62">
        <f t="shared" si="3224"/>
        <v>2000000</v>
      </c>
      <c r="RVL1342" s="62">
        <f t="shared" si="3224"/>
        <v>3000000</v>
      </c>
      <c r="RVS1342" s="62" t="s">
        <v>1940</v>
      </c>
      <c r="RVT1342" s="62">
        <f>RVT1336</f>
        <v>1000000</v>
      </c>
      <c r="RVU1342" s="62">
        <f t="shared" si="3224"/>
        <v>0</v>
      </c>
      <c r="RVV1342" s="62">
        <f t="shared" si="3224"/>
        <v>0</v>
      </c>
      <c r="RVW1342" s="62">
        <f t="shared" si="3224"/>
        <v>1000000</v>
      </c>
      <c r="RVX1342" s="62">
        <f t="shared" si="3224"/>
        <v>2000000</v>
      </c>
      <c r="RVY1342" s="62">
        <f t="shared" si="3224"/>
        <v>0</v>
      </c>
      <c r="RVZ1342" s="62">
        <f t="shared" si="3224"/>
        <v>0</v>
      </c>
      <c r="RWA1342" s="62">
        <f t="shared" si="3224"/>
        <v>2000000</v>
      </c>
      <c r="RWB1342" s="62">
        <f t="shared" si="3224"/>
        <v>3000000</v>
      </c>
      <c r="RWI1342" s="62" t="s">
        <v>1940</v>
      </c>
      <c r="RWJ1342" s="62">
        <f>RWJ1336</f>
        <v>1000000</v>
      </c>
      <c r="RWK1342" s="62">
        <f t="shared" si="3224"/>
        <v>0</v>
      </c>
      <c r="RWL1342" s="62">
        <f t="shared" si="3224"/>
        <v>0</v>
      </c>
      <c r="RWM1342" s="62">
        <f t="shared" si="3224"/>
        <v>1000000</v>
      </c>
      <c r="RWN1342" s="62">
        <f t="shared" si="3224"/>
        <v>2000000</v>
      </c>
      <c r="RWO1342" s="62">
        <f t="shared" si="3224"/>
        <v>0</v>
      </c>
      <c r="RWP1342" s="62">
        <f t="shared" si="3224"/>
        <v>0</v>
      </c>
      <c r="RWQ1342" s="62">
        <f t="shared" si="3224"/>
        <v>2000000</v>
      </c>
      <c r="RWR1342" s="62">
        <f t="shared" si="3224"/>
        <v>3000000</v>
      </c>
      <c r="RWY1342" s="62" t="s">
        <v>1940</v>
      </c>
      <c r="RWZ1342" s="62">
        <f>RWZ1336</f>
        <v>1000000</v>
      </c>
      <c r="RXA1342" s="62">
        <f t="shared" si="3224"/>
        <v>0</v>
      </c>
      <c r="RXB1342" s="62">
        <f t="shared" si="3224"/>
        <v>0</v>
      </c>
      <c r="RXC1342" s="62">
        <f t="shared" si="3224"/>
        <v>1000000</v>
      </c>
      <c r="RXD1342" s="62">
        <f t="shared" si="3224"/>
        <v>2000000</v>
      </c>
      <c r="RXE1342" s="62">
        <f t="shared" si="3224"/>
        <v>0</v>
      </c>
      <c r="RXF1342" s="62">
        <f t="shared" si="3224"/>
        <v>0</v>
      </c>
      <c r="RXG1342" s="62">
        <f t="shared" si="3224"/>
        <v>2000000</v>
      </c>
      <c r="RXH1342" s="62">
        <f t="shared" si="3224"/>
        <v>3000000</v>
      </c>
      <c r="RXO1342" s="62" t="s">
        <v>1940</v>
      </c>
      <c r="RXP1342" s="62">
        <f>RXP1336</f>
        <v>1000000</v>
      </c>
      <c r="RXQ1342" s="62">
        <f t="shared" ref="RXQ1342:RZT1342" si="3225">RXQ1336</f>
        <v>0</v>
      </c>
      <c r="RXR1342" s="62">
        <f t="shared" si="3225"/>
        <v>0</v>
      </c>
      <c r="RXS1342" s="62">
        <f t="shared" si="3225"/>
        <v>1000000</v>
      </c>
      <c r="RXT1342" s="62">
        <f t="shared" si="3225"/>
        <v>2000000</v>
      </c>
      <c r="RXU1342" s="62">
        <f t="shared" si="3225"/>
        <v>0</v>
      </c>
      <c r="RXV1342" s="62">
        <f t="shared" si="3225"/>
        <v>0</v>
      </c>
      <c r="RXW1342" s="62">
        <f t="shared" si="3225"/>
        <v>2000000</v>
      </c>
      <c r="RXX1342" s="62">
        <f t="shared" si="3225"/>
        <v>3000000</v>
      </c>
      <c r="RYE1342" s="62" t="s">
        <v>1940</v>
      </c>
      <c r="RYF1342" s="62">
        <f>RYF1336</f>
        <v>1000000</v>
      </c>
      <c r="RYG1342" s="62">
        <f t="shared" si="3225"/>
        <v>0</v>
      </c>
      <c r="RYH1342" s="62">
        <f t="shared" si="3225"/>
        <v>0</v>
      </c>
      <c r="RYI1342" s="62">
        <f t="shared" si="3225"/>
        <v>1000000</v>
      </c>
      <c r="RYJ1342" s="62">
        <f t="shared" si="3225"/>
        <v>2000000</v>
      </c>
      <c r="RYK1342" s="62">
        <f t="shared" si="3225"/>
        <v>0</v>
      </c>
      <c r="RYL1342" s="62">
        <f t="shared" si="3225"/>
        <v>0</v>
      </c>
      <c r="RYM1342" s="62">
        <f t="shared" si="3225"/>
        <v>2000000</v>
      </c>
      <c r="RYN1342" s="62">
        <f t="shared" si="3225"/>
        <v>3000000</v>
      </c>
      <c r="RYU1342" s="62" t="s">
        <v>1940</v>
      </c>
      <c r="RYV1342" s="62">
        <f>RYV1336</f>
        <v>1000000</v>
      </c>
      <c r="RYW1342" s="62">
        <f t="shared" si="3225"/>
        <v>0</v>
      </c>
      <c r="RYX1342" s="62">
        <f t="shared" si="3225"/>
        <v>0</v>
      </c>
      <c r="RYY1342" s="62">
        <f t="shared" si="3225"/>
        <v>1000000</v>
      </c>
      <c r="RYZ1342" s="62">
        <f t="shared" si="3225"/>
        <v>2000000</v>
      </c>
      <c r="RZA1342" s="62">
        <f t="shared" si="3225"/>
        <v>0</v>
      </c>
      <c r="RZB1342" s="62">
        <f t="shared" si="3225"/>
        <v>0</v>
      </c>
      <c r="RZC1342" s="62">
        <f t="shared" si="3225"/>
        <v>2000000</v>
      </c>
      <c r="RZD1342" s="62">
        <f t="shared" si="3225"/>
        <v>3000000</v>
      </c>
      <c r="RZK1342" s="62" t="s">
        <v>1940</v>
      </c>
      <c r="RZL1342" s="62">
        <f>RZL1336</f>
        <v>1000000</v>
      </c>
      <c r="RZM1342" s="62">
        <f t="shared" si="3225"/>
        <v>0</v>
      </c>
      <c r="RZN1342" s="62">
        <f t="shared" si="3225"/>
        <v>0</v>
      </c>
      <c r="RZO1342" s="62">
        <f t="shared" si="3225"/>
        <v>1000000</v>
      </c>
      <c r="RZP1342" s="62">
        <f t="shared" si="3225"/>
        <v>2000000</v>
      </c>
      <c r="RZQ1342" s="62">
        <f t="shared" si="3225"/>
        <v>0</v>
      </c>
      <c r="RZR1342" s="62">
        <f t="shared" si="3225"/>
        <v>0</v>
      </c>
      <c r="RZS1342" s="62">
        <f t="shared" si="3225"/>
        <v>2000000</v>
      </c>
      <c r="RZT1342" s="62">
        <f t="shared" si="3225"/>
        <v>3000000</v>
      </c>
      <c r="SAA1342" s="62" t="s">
        <v>1940</v>
      </c>
      <c r="SAB1342" s="62">
        <f>SAB1336</f>
        <v>1000000</v>
      </c>
      <c r="SAC1342" s="62">
        <f t="shared" ref="SAC1342:SCF1342" si="3226">SAC1336</f>
        <v>0</v>
      </c>
      <c r="SAD1342" s="62">
        <f t="shared" si="3226"/>
        <v>0</v>
      </c>
      <c r="SAE1342" s="62">
        <f t="shared" si="3226"/>
        <v>1000000</v>
      </c>
      <c r="SAF1342" s="62">
        <f t="shared" si="3226"/>
        <v>2000000</v>
      </c>
      <c r="SAG1342" s="62">
        <f t="shared" si="3226"/>
        <v>0</v>
      </c>
      <c r="SAH1342" s="62">
        <f t="shared" si="3226"/>
        <v>0</v>
      </c>
      <c r="SAI1342" s="62">
        <f t="shared" si="3226"/>
        <v>2000000</v>
      </c>
      <c r="SAJ1342" s="62">
        <f t="shared" si="3226"/>
        <v>3000000</v>
      </c>
      <c r="SAQ1342" s="62" t="s">
        <v>1940</v>
      </c>
      <c r="SAR1342" s="62">
        <f>SAR1336</f>
        <v>1000000</v>
      </c>
      <c r="SAS1342" s="62">
        <f t="shared" si="3226"/>
        <v>0</v>
      </c>
      <c r="SAT1342" s="62">
        <f t="shared" si="3226"/>
        <v>0</v>
      </c>
      <c r="SAU1342" s="62">
        <f t="shared" si="3226"/>
        <v>1000000</v>
      </c>
      <c r="SAV1342" s="62">
        <f t="shared" si="3226"/>
        <v>2000000</v>
      </c>
      <c r="SAW1342" s="62">
        <f t="shared" si="3226"/>
        <v>0</v>
      </c>
      <c r="SAX1342" s="62">
        <f t="shared" si="3226"/>
        <v>0</v>
      </c>
      <c r="SAY1342" s="62">
        <f t="shared" si="3226"/>
        <v>2000000</v>
      </c>
      <c r="SAZ1342" s="62">
        <f t="shared" si="3226"/>
        <v>3000000</v>
      </c>
      <c r="SBG1342" s="62" t="s">
        <v>1940</v>
      </c>
      <c r="SBH1342" s="62">
        <f>SBH1336</f>
        <v>1000000</v>
      </c>
      <c r="SBI1342" s="62">
        <f t="shared" si="3226"/>
        <v>0</v>
      </c>
      <c r="SBJ1342" s="62">
        <f t="shared" si="3226"/>
        <v>0</v>
      </c>
      <c r="SBK1342" s="62">
        <f t="shared" si="3226"/>
        <v>1000000</v>
      </c>
      <c r="SBL1342" s="62">
        <f t="shared" si="3226"/>
        <v>2000000</v>
      </c>
      <c r="SBM1342" s="62">
        <f t="shared" si="3226"/>
        <v>0</v>
      </c>
      <c r="SBN1342" s="62">
        <f t="shared" si="3226"/>
        <v>0</v>
      </c>
      <c r="SBO1342" s="62">
        <f t="shared" si="3226"/>
        <v>2000000</v>
      </c>
      <c r="SBP1342" s="62">
        <f t="shared" si="3226"/>
        <v>3000000</v>
      </c>
      <c r="SBW1342" s="62" t="s">
        <v>1940</v>
      </c>
      <c r="SBX1342" s="62">
        <f>SBX1336</f>
        <v>1000000</v>
      </c>
      <c r="SBY1342" s="62">
        <f t="shared" si="3226"/>
        <v>0</v>
      </c>
      <c r="SBZ1342" s="62">
        <f t="shared" si="3226"/>
        <v>0</v>
      </c>
      <c r="SCA1342" s="62">
        <f t="shared" si="3226"/>
        <v>1000000</v>
      </c>
      <c r="SCB1342" s="62">
        <f t="shared" si="3226"/>
        <v>2000000</v>
      </c>
      <c r="SCC1342" s="62">
        <f t="shared" si="3226"/>
        <v>0</v>
      </c>
      <c r="SCD1342" s="62">
        <f t="shared" si="3226"/>
        <v>0</v>
      </c>
      <c r="SCE1342" s="62">
        <f t="shared" si="3226"/>
        <v>2000000</v>
      </c>
      <c r="SCF1342" s="62">
        <f t="shared" si="3226"/>
        <v>3000000</v>
      </c>
      <c r="SCM1342" s="62" t="s">
        <v>1940</v>
      </c>
      <c r="SCN1342" s="62">
        <f>SCN1336</f>
        <v>1000000</v>
      </c>
      <c r="SCO1342" s="62">
        <f t="shared" ref="SCO1342:SER1342" si="3227">SCO1336</f>
        <v>0</v>
      </c>
      <c r="SCP1342" s="62">
        <f t="shared" si="3227"/>
        <v>0</v>
      </c>
      <c r="SCQ1342" s="62">
        <f t="shared" si="3227"/>
        <v>1000000</v>
      </c>
      <c r="SCR1342" s="62">
        <f t="shared" si="3227"/>
        <v>2000000</v>
      </c>
      <c r="SCS1342" s="62">
        <f t="shared" si="3227"/>
        <v>0</v>
      </c>
      <c r="SCT1342" s="62">
        <f t="shared" si="3227"/>
        <v>0</v>
      </c>
      <c r="SCU1342" s="62">
        <f t="shared" si="3227"/>
        <v>2000000</v>
      </c>
      <c r="SCV1342" s="62">
        <f t="shared" si="3227"/>
        <v>3000000</v>
      </c>
      <c r="SDC1342" s="62" t="s">
        <v>1940</v>
      </c>
      <c r="SDD1342" s="62">
        <f>SDD1336</f>
        <v>1000000</v>
      </c>
      <c r="SDE1342" s="62">
        <f t="shared" si="3227"/>
        <v>0</v>
      </c>
      <c r="SDF1342" s="62">
        <f t="shared" si="3227"/>
        <v>0</v>
      </c>
      <c r="SDG1342" s="62">
        <f t="shared" si="3227"/>
        <v>1000000</v>
      </c>
      <c r="SDH1342" s="62">
        <f t="shared" si="3227"/>
        <v>2000000</v>
      </c>
      <c r="SDI1342" s="62">
        <f t="shared" si="3227"/>
        <v>0</v>
      </c>
      <c r="SDJ1342" s="62">
        <f t="shared" si="3227"/>
        <v>0</v>
      </c>
      <c r="SDK1342" s="62">
        <f t="shared" si="3227"/>
        <v>2000000</v>
      </c>
      <c r="SDL1342" s="62">
        <f t="shared" si="3227"/>
        <v>3000000</v>
      </c>
      <c r="SDS1342" s="62" t="s">
        <v>1940</v>
      </c>
      <c r="SDT1342" s="62">
        <f>SDT1336</f>
        <v>1000000</v>
      </c>
      <c r="SDU1342" s="62">
        <f t="shared" si="3227"/>
        <v>0</v>
      </c>
      <c r="SDV1342" s="62">
        <f t="shared" si="3227"/>
        <v>0</v>
      </c>
      <c r="SDW1342" s="62">
        <f t="shared" si="3227"/>
        <v>1000000</v>
      </c>
      <c r="SDX1342" s="62">
        <f t="shared" si="3227"/>
        <v>2000000</v>
      </c>
      <c r="SDY1342" s="62">
        <f t="shared" si="3227"/>
        <v>0</v>
      </c>
      <c r="SDZ1342" s="62">
        <f t="shared" si="3227"/>
        <v>0</v>
      </c>
      <c r="SEA1342" s="62">
        <f t="shared" si="3227"/>
        <v>2000000</v>
      </c>
      <c r="SEB1342" s="62">
        <f t="shared" si="3227"/>
        <v>3000000</v>
      </c>
      <c r="SEI1342" s="62" t="s">
        <v>1940</v>
      </c>
      <c r="SEJ1342" s="62">
        <f>SEJ1336</f>
        <v>1000000</v>
      </c>
      <c r="SEK1342" s="62">
        <f t="shared" si="3227"/>
        <v>0</v>
      </c>
      <c r="SEL1342" s="62">
        <f t="shared" si="3227"/>
        <v>0</v>
      </c>
      <c r="SEM1342" s="62">
        <f t="shared" si="3227"/>
        <v>1000000</v>
      </c>
      <c r="SEN1342" s="62">
        <f t="shared" si="3227"/>
        <v>2000000</v>
      </c>
      <c r="SEO1342" s="62">
        <f t="shared" si="3227"/>
        <v>0</v>
      </c>
      <c r="SEP1342" s="62">
        <f t="shared" si="3227"/>
        <v>0</v>
      </c>
      <c r="SEQ1342" s="62">
        <f t="shared" si="3227"/>
        <v>2000000</v>
      </c>
      <c r="SER1342" s="62">
        <f t="shared" si="3227"/>
        <v>3000000</v>
      </c>
      <c r="SEY1342" s="62" t="s">
        <v>1940</v>
      </c>
      <c r="SEZ1342" s="62">
        <f>SEZ1336</f>
        <v>1000000</v>
      </c>
      <c r="SFA1342" s="62">
        <f t="shared" ref="SFA1342:SHD1342" si="3228">SFA1336</f>
        <v>0</v>
      </c>
      <c r="SFB1342" s="62">
        <f t="shared" si="3228"/>
        <v>0</v>
      </c>
      <c r="SFC1342" s="62">
        <f t="shared" si="3228"/>
        <v>1000000</v>
      </c>
      <c r="SFD1342" s="62">
        <f t="shared" si="3228"/>
        <v>2000000</v>
      </c>
      <c r="SFE1342" s="62">
        <f t="shared" si="3228"/>
        <v>0</v>
      </c>
      <c r="SFF1342" s="62">
        <f t="shared" si="3228"/>
        <v>0</v>
      </c>
      <c r="SFG1342" s="62">
        <f t="shared" si="3228"/>
        <v>2000000</v>
      </c>
      <c r="SFH1342" s="62">
        <f t="shared" si="3228"/>
        <v>3000000</v>
      </c>
      <c r="SFO1342" s="62" t="s">
        <v>1940</v>
      </c>
      <c r="SFP1342" s="62">
        <f>SFP1336</f>
        <v>1000000</v>
      </c>
      <c r="SFQ1342" s="62">
        <f t="shared" si="3228"/>
        <v>0</v>
      </c>
      <c r="SFR1342" s="62">
        <f t="shared" si="3228"/>
        <v>0</v>
      </c>
      <c r="SFS1342" s="62">
        <f t="shared" si="3228"/>
        <v>1000000</v>
      </c>
      <c r="SFT1342" s="62">
        <f t="shared" si="3228"/>
        <v>2000000</v>
      </c>
      <c r="SFU1342" s="62">
        <f t="shared" si="3228"/>
        <v>0</v>
      </c>
      <c r="SFV1342" s="62">
        <f t="shared" si="3228"/>
        <v>0</v>
      </c>
      <c r="SFW1342" s="62">
        <f t="shared" si="3228"/>
        <v>2000000</v>
      </c>
      <c r="SFX1342" s="62">
        <f t="shared" si="3228"/>
        <v>3000000</v>
      </c>
      <c r="SGE1342" s="62" t="s">
        <v>1940</v>
      </c>
      <c r="SGF1342" s="62">
        <f>SGF1336</f>
        <v>1000000</v>
      </c>
      <c r="SGG1342" s="62">
        <f t="shared" si="3228"/>
        <v>0</v>
      </c>
      <c r="SGH1342" s="62">
        <f t="shared" si="3228"/>
        <v>0</v>
      </c>
      <c r="SGI1342" s="62">
        <f t="shared" si="3228"/>
        <v>1000000</v>
      </c>
      <c r="SGJ1342" s="62">
        <f t="shared" si="3228"/>
        <v>2000000</v>
      </c>
      <c r="SGK1342" s="62">
        <f t="shared" si="3228"/>
        <v>0</v>
      </c>
      <c r="SGL1342" s="62">
        <f t="shared" si="3228"/>
        <v>0</v>
      </c>
      <c r="SGM1342" s="62">
        <f t="shared" si="3228"/>
        <v>2000000</v>
      </c>
      <c r="SGN1342" s="62">
        <f t="shared" si="3228"/>
        <v>3000000</v>
      </c>
      <c r="SGU1342" s="62" t="s">
        <v>1940</v>
      </c>
      <c r="SGV1342" s="62">
        <f>SGV1336</f>
        <v>1000000</v>
      </c>
      <c r="SGW1342" s="62">
        <f t="shared" si="3228"/>
        <v>0</v>
      </c>
      <c r="SGX1342" s="62">
        <f t="shared" si="3228"/>
        <v>0</v>
      </c>
      <c r="SGY1342" s="62">
        <f t="shared" si="3228"/>
        <v>1000000</v>
      </c>
      <c r="SGZ1342" s="62">
        <f t="shared" si="3228"/>
        <v>2000000</v>
      </c>
      <c r="SHA1342" s="62">
        <f t="shared" si="3228"/>
        <v>0</v>
      </c>
      <c r="SHB1342" s="62">
        <f t="shared" si="3228"/>
        <v>0</v>
      </c>
      <c r="SHC1342" s="62">
        <f t="shared" si="3228"/>
        <v>2000000</v>
      </c>
      <c r="SHD1342" s="62">
        <f t="shared" si="3228"/>
        <v>3000000</v>
      </c>
      <c r="SHK1342" s="62" t="s">
        <v>1940</v>
      </c>
      <c r="SHL1342" s="62">
        <f>SHL1336</f>
        <v>1000000</v>
      </c>
      <c r="SHM1342" s="62">
        <f t="shared" ref="SHM1342:SJP1342" si="3229">SHM1336</f>
        <v>0</v>
      </c>
      <c r="SHN1342" s="62">
        <f t="shared" si="3229"/>
        <v>0</v>
      </c>
      <c r="SHO1342" s="62">
        <f t="shared" si="3229"/>
        <v>1000000</v>
      </c>
      <c r="SHP1342" s="62">
        <f t="shared" si="3229"/>
        <v>2000000</v>
      </c>
      <c r="SHQ1342" s="62">
        <f t="shared" si="3229"/>
        <v>0</v>
      </c>
      <c r="SHR1342" s="62">
        <f t="shared" si="3229"/>
        <v>0</v>
      </c>
      <c r="SHS1342" s="62">
        <f t="shared" si="3229"/>
        <v>2000000</v>
      </c>
      <c r="SHT1342" s="62">
        <f t="shared" si="3229"/>
        <v>3000000</v>
      </c>
      <c r="SIA1342" s="62" t="s">
        <v>1940</v>
      </c>
      <c r="SIB1342" s="62">
        <f>SIB1336</f>
        <v>1000000</v>
      </c>
      <c r="SIC1342" s="62">
        <f t="shared" si="3229"/>
        <v>0</v>
      </c>
      <c r="SID1342" s="62">
        <f t="shared" si="3229"/>
        <v>0</v>
      </c>
      <c r="SIE1342" s="62">
        <f t="shared" si="3229"/>
        <v>1000000</v>
      </c>
      <c r="SIF1342" s="62">
        <f t="shared" si="3229"/>
        <v>2000000</v>
      </c>
      <c r="SIG1342" s="62">
        <f t="shared" si="3229"/>
        <v>0</v>
      </c>
      <c r="SIH1342" s="62">
        <f t="shared" si="3229"/>
        <v>0</v>
      </c>
      <c r="SII1342" s="62">
        <f t="shared" si="3229"/>
        <v>2000000</v>
      </c>
      <c r="SIJ1342" s="62">
        <f t="shared" si="3229"/>
        <v>3000000</v>
      </c>
      <c r="SIQ1342" s="62" t="s">
        <v>1940</v>
      </c>
      <c r="SIR1342" s="62">
        <f>SIR1336</f>
        <v>1000000</v>
      </c>
      <c r="SIS1342" s="62">
        <f t="shared" si="3229"/>
        <v>0</v>
      </c>
      <c r="SIT1342" s="62">
        <f t="shared" si="3229"/>
        <v>0</v>
      </c>
      <c r="SIU1342" s="62">
        <f t="shared" si="3229"/>
        <v>1000000</v>
      </c>
      <c r="SIV1342" s="62">
        <f t="shared" si="3229"/>
        <v>2000000</v>
      </c>
      <c r="SIW1342" s="62">
        <f t="shared" si="3229"/>
        <v>0</v>
      </c>
      <c r="SIX1342" s="62">
        <f t="shared" si="3229"/>
        <v>0</v>
      </c>
      <c r="SIY1342" s="62">
        <f t="shared" si="3229"/>
        <v>2000000</v>
      </c>
      <c r="SIZ1342" s="62">
        <f t="shared" si="3229"/>
        <v>3000000</v>
      </c>
      <c r="SJG1342" s="62" t="s">
        <v>1940</v>
      </c>
      <c r="SJH1342" s="62">
        <f>SJH1336</f>
        <v>1000000</v>
      </c>
      <c r="SJI1342" s="62">
        <f t="shared" si="3229"/>
        <v>0</v>
      </c>
      <c r="SJJ1342" s="62">
        <f t="shared" si="3229"/>
        <v>0</v>
      </c>
      <c r="SJK1342" s="62">
        <f t="shared" si="3229"/>
        <v>1000000</v>
      </c>
      <c r="SJL1342" s="62">
        <f t="shared" si="3229"/>
        <v>2000000</v>
      </c>
      <c r="SJM1342" s="62">
        <f t="shared" si="3229"/>
        <v>0</v>
      </c>
      <c r="SJN1342" s="62">
        <f t="shared" si="3229"/>
        <v>0</v>
      </c>
      <c r="SJO1342" s="62">
        <f t="shared" si="3229"/>
        <v>2000000</v>
      </c>
      <c r="SJP1342" s="62">
        <f t="shared" si="3229"/>
        <v>3000000</v>
      </c>
      <c r="SJW1342" s="62" t="s">
        <v>1940</v>
      </c>
      <c r="SJX1342" s="62">
        <f>SJX1336</f>
        <v>1000000</v>
      </c>
      <c r="SJY1342" s="62">
        <f t="shared" ref="SJY1342:SMB1342" si="3230">SJY1336</f>
        <v>0</v>
      </c>
      <c r="SJZ1342" s="62">
        <f t="shared" si="3230"/>
        <v>0</v>
      </c>
      <c r="SKA1342" s="62">
        <f t="shared" si="3230"/>
        <v>1000000</v>
      </c>
      <c r="SKB1342" s="62">
        <f t="shared" si="3230"/>
        <v>2000000</v>
      </c>
      <c r="SKC1342" s="62">
        <f t="shared" si="3230"/>
        <v>0</v>
      </c>
      <c r="SKD1342" s="62">
        <f t="shared" si="3230"/>
        <v>0</v>
      </c>
      <c r="SKE1342" s="62">
        <f t="shared" si="3230"/>
        <v>2000000</v>
      </c>
      <c r="SKF1342" s="62">
        <f t="shared" si="3230"/>
        <v>3000000</v>
      </c>
      <c r="SKM1342" s="62" t="s">
        <v>1940</v>
      </c>
      <c r="SKN1342" s="62">
        <f>SKN1336</f>
        <v>1000000</v>
      </c>
      <c r="SKO1342" s="62">
        <f t="shared" si="3230"/>
        <v>0</v>
      </c>
      <c r="SKP1342" s="62">
        <f t="shared" si="3230"/>
        <v>0</v>
      </c>
      <c r="SKQ1342" s="62">
        <f t="shared" si="3230"/>
        <v>1000000</v>
      </c>
      <c r="SKR1342" s="62">
        <f t="shared" si="3230"/>
        <v>2000000</v>
      </c>
      <c r="SKS1342" s="62">
        <f t="shared" si="3230"/>
        <v>0</v>
      </c>
      <c r="SKT1342" s="62">
        <f t="shared" si="3230"/>
        <v>0</v>
      </c>
      <c r="SKU1342" s="62">
        <f t="shared" si="3230"/>
        <v>2000000</v>
      </c>
      <c r="SKV1342" s="62">
        <f t="shared" si="3230"/>
        <v>3000000</v>
      </c>
      <c r="SLC1342" s="62" t="s">
        <v>1940</v>
      </c>
      <c r="SLD1342" s="62">
        <f>SLD1336</f>
        <v>1000000</v>
      </c>
      <c r="SLE1342" s="62">
        <f t="shared" si="3230"/>
        <v>0</v>
      </c>
      <c r="SLF1342" s="62">
        <f t="shared" si="3230"/>
        <v>0</v>
      </c>
      <c r="SLG1342" s="62">
        <f t="shared" si="3230"/>
        <v>1000000</v>
      </c>
      <c r="SLH1342" s="62">
        <f t="shared" si="3230"/>
        <v>2000000</v>
      </c>
      <c r="SLI1342" s="62">
        <f t="shared" si="3230"/>
        <v>0</v>
      </c>
      <c r="SLJ1342" s="62">
        <f t="shared" si="3230"/>
        <v>0</v>
      </c>
      <c r="SLK1342" s="62">
        <f t="shared" si="3230"/>
        <v>2000000</v>
      </c>
      <c r="SLL1342" s="62">
        <f t="shared" si="3230"/>
        <v>3000000</v>
      </c>
      <c r="SLS1342" s="62" t="s">
        <v>1940</v>
      </c>
      <c r="SLT1342" s="62">
        <f>SLT1336</f>
        <v>1000000</v>
      </c>
      <c r="SLU1342" s="62">
        <f t="shared" si="3230"/>
        <v>0</v>
      </c>
      <c r="SLV1342" s="62">
        <f t="shared" si="3230"/>
        <v>0</v>
      </c>
      <c r="SLW1342" s="62">
        <f t="shared" si="3230"/>
        <v>1000000</v>
      </c>
      <c r="SLX1342" s="62">
        <f t="shared" si="3230"/>
        <v>2000000</v>
      </c>
      <c r="SLY1342" s="62">
        <f t="shared" si="3230"/>
        <v>0</v>
      </c>
      <c r="SLZ1342" s="62">
        <f t="shared" si="3230"/>
        <v>0</v>
      </c>
      <c r="SMA1342" s="62">
        <f t="shared" si="3230"/>
        <v>2000000</v>
      </c>
      <c r="SMB1342" s="62">
        <f t="shared" si="3230"/>
        <v>3000000</v>
      </c>
      <c r="SMI1342" s="62" t="s">
        <v>1940</v>
      </c>
      <c r="SMJ1342" s="62">
        <f>SMJ1336</f>
        <v>1000000</v>
      </c>
      <c r="SMK1342" s="62">
        <f t="shared" ref="SMK1342:SON1342" si="3231">SMK1336</f>
        <v>0</v>
      </c>
      <c r="SML1342" s="62">
        <f t="shared" si="3231"/>
        <v>0</v>
      </c>
      <c r="SMM1342" s="62">
        <f t="shared" si="3231"/>
        <v>1000000</v>
      </c>
      <c r="SMN1342" s="62">
        <f t="shared" si="3231"/>
        <v>2000000</v>
      </c>
      <c r="SMO1342" s="62">
        <f t="shared" si="3231"/>
        <v>0</v>
      </c>
      <c r="SMP1342" s="62">
        <f t="shared" si="3231"/>
        <v>0</v>
      </c>
      <c r="SMQ1342" s="62">
        <f t="shared" si="3231"/>
        <v>2000000</v>
      </c>
      <c r="SMR1342" s="62">
        <f t="shared" si="3231"/>
        <v>3000000</v>
      </c>
      <c r="SMY1342" s="62" t="s">
        <v>1940</v>
      </c>
      <c r="SMZ1342" s="62">
        <f>SMZ1336</f>
        <v>1000000</v>
      </c>
      <c r="SNA1342" s="62">
        <f t="shared" si="3231"/>
        <v>0</v>
      </c>
      <c r="SNB1342" s="62">
        <f t="shared" si="3231"/>
        <v>0</v>
      </c>
      <c r="SNC1342" s="62">
        <f t="shared" si="3231"/>
        <v>1000000</v>
      </c>
      <c r="SND1342" s="62">
        <f t="shared" si="3231"/>
        <v>2000000</v>
      </c>
      <c r="SNE1342" s="62">
        <f t="shared" si="3231"/>
        <v>0</v>
      </c>
      <c r="SNF1342" s="62">
        <f t="shared" si="3231"/>
        <v>0</v>
      </c>
      <c r="SNG1342" s="62">
        <f t="shared" si="3231"/>
        <v>2000000</v>
      </c>
      <c r="SNH1342" s="62">
        <f t="shared" si="3231"/>
        <v>3000000</v>
      </c>
      <c r="SNO1342" s="62" t="s">
        <v>1940</v>
      </c>
      <c r="SNP1342" s="62">
        <f>SNP1336</f>
        <v>1000000</v>
      </c>
      <c r="SNQ1342" s="62">
        <f t="shared" si="3231"/>
        <v>0</v>
      </c>
      <c r="SNR1342" s="62">
        <f t="shared" si="3231"/>
        <v>0</v>
      </c>
      <c r="SNS1342" s="62">
        <f t="shared" si="3231"/>
        <v>1000000</v>
      </c>
      <c r="SNT1342" s="62">
        <f t="shared" si="3231"/>
        <v>2000000</v>
      </c>
      <c r="SNU1342" s="62">
        <f t="shared" si="3231"/>
        <v>0</v>
      </c>
      <c r="SNV1342" s="62">
        <f t="shared" si="3231"/>
        <v>0</v>
      </c>
      <c r="SNW1342" s="62">
        <f t="shared" si="3231"/>
        <v>2000000</v>
      </c>
      <c r="SNX1342" s="62">
        <f t="shared" si="3231"/>
        <v>3000000</v>
      </c>
      <c r="SOE1342" s="62" t="s">
        <v>1940</v>
      </c>
      <c r="SOF1342" s="62">
        <f>SOF1336</f>
        <v>1000000</v>
      </c>
      <c r="SOG1342" s="62">
        <f t="shared" si="3231"/>
        <v>0</v>
      </c>
      <c r="SOH1342" s="62">
        <f t="shared" si="3231"/>
        <v>0</v>
      </c>
      <c r="SOI1342" s="62">
        <f t="shared" si="3231"/>
        <v>1000000</v>
      </c>
      <c r="SOJ1342" s="62">
        <f t="shared" si="3231"/>
        <v>2000000</v>
      </c>
      <c r="SOK1342" s="62">
        <f t="shared" si="3231"/>
        <v>0</v>
      </c>
      <c r="SOL1342" s="62">
        <f t="shared" si="3231"/>
        <v>0</v>
      </c>
      <c r="SOM1342" s="62">
        <f t="shared" si="3231"/>
        <v>2000000</v>
      </c>
      <c r="SON1342" s="62">
        <f t="shared" si="3231"/>
        <v>3000000</v>
      </c>
      <c r="SOU1342" s="62" t="s">
        <v>1940</v>
      </c>
      <c r="SOV1342" s="62">
        <f>SOV1336</f>
        <v>1000000</v>
      </c>
      <c r="SOW1342" s="62">
        <f t="shared" ref="SOW1342:SQZ1342" si="3232">SOW1336</f>
        <v>0</v>
      </c>
      <c r="SOX1342" s="62">
        <f t="shared" si="3232"/>
        <v>0</v>
      </c>
      <c r="SOY1342" s="62">
        <f t="shared" si="3232"/>
        <v>1000000</v>
      </c>
      <c r="SOZ1342" s="62">
        <f t="shared" si="3232"/>
        <v>2000000</v>
      </c>
      <c r="SPA1342" s="62">
        <f t="shared" si="3232"/>
        <v>0</v>
      </c>
      <c r="SPB1342" s="62">
        <f t="shared" si="3232"/>
        <v>0</v>
      </c>
      <c r="SPC1342" s="62">
        <f t="shared" si="3232"/>
        <v>2000000</v>
      </c>
      <c r="SPD1342" s="62">
        <f t="shared" si="3232"/>
        <v>3000000</v>
      </c>
      <c r="SPK1342" s="62" t="s">
        <v>1940</v>
      </c>
      <c r="SPL1342" s="62">
        <f>SPL1336</f>
        <v>1000000</v>
      </c>
      <c r="SPM1342" s="62">
        <f t="shared" si="3232"/>
        <v>0</v>
      </c>
      <c r="SPN1342" s="62">
        <f t="shared" si="3232"/>
        <v>0</v>
      </c>
      <c r="SPO1342" s="62">
        <f t="shared" si="3232"/>
        <v>1000000</v>
      </c>
      <c r="SPP1342" s="62">
        <f t="shared" si="3232"/>
        <v>2000000</v>
      </c>
      <c r="SPQ1342" s="62">
        <f t="shared" si="3232"/>
        <v>0</v>
      </c>
      <c r="SPR1342" s="62">
        <f t="shared" si="3232"/>
        <v>0</v>
      </c>
      <c r="SPS1342" s="62">
        <f t="shared" si="3232"/>
        <v>2000000</v>
      </c>
      <c r="SPT1342" s="62">
        <f t="shared" si="3232"/>
        <v>3000000</v>
      </c>
      <c r="SQA1342" s="62" t="s">
        <v>1940</v>
      </c>
      <c r="SQB1342" s="62">
        <f>SQB1336</f>
        <v>1000000</v>
      </c>
      <c r="SQC1342" s="62">
        <f t="shared" si="3232"/>
        <v>0</v>
      </c>
      <c r="SQD1342" s="62">
        <f t="shared" si="3232"/>
        <v>0</v>
      </c>
      <c r="SQE1342" s="62">
        <f t="shared" si="3232"/>
        <v>1000000</v>
      </c>
      <c r="SQF1342" s="62">
        <f t="shared" si="3232"/>
        <v>2000000</v>
      </c>
      <c r="SQG1342" s="62">
        <f t="shared" si="3232"/>
        <v>0</v>
      </c>
      <c r="SQH1342" s="62">
        <f t="shared" si="3232"/>
        <v>0</v>
      </c>
      <c r="SQI1342" s="62">
        <f t="shared" si="3232"/>
        <v>2000000</v>
      </c>
      <c r="SQJ1342" s="62">
        <f t="shared" si="3232"/>
        <v>3000000</v>
      </c>
      <c r="SQQ1342" s="62" t="s">
        <v>1940</v>
      </c>
      <c r="SQR1342" s="62">
        <f>SQR1336</f>
        <v>1000000</v>
      </c>
      <c r="SQS1342" s="62">
        <f t="shared" si="3232"/>
        <v>0</v>
      </c>
      <c r="SQT1342" s="62">
        <f t="shared" si="3232"/>
        <v>0</v>
      </c>
      <c r="SQU1342" s="62">
        <f t="shared" si="3232"/>
        <v>1000000</v>
      </c>
      <c r="SQV1342" s="62">
        <f t="shared" si="3232"/>
        <v>2000000</v>
      </c>
      <c r="SQW1342" s="62">
        <f t="shared" si="3232"/>
        <v>0</v>
      </c>
      <c r="SQX1342" s="62">
        <f t="shared" si="3232"/>
        <v>0</v>
      </c>
      <c r="SQY1342" s="62">
        <f t="shared" si="3232"/>
        <v>2000000</v>
      </c>
      <c r="SQZ1342" s="62">
        <f t="shared" si="3232"/>
        <v>3000000</v>
      </c>
      <c r="SRG1342" s="62" t="s">
        <v>1940</v>
      </c>
      <c r="SRH1342" s="62">
        <f>SRH1336</f>
        <v>1000000</v>
      </c>
      <c r="SRI1342" s="62">
        <f t="shared" ref="SRI1342:STL1342" si="3233">SRI1336</f>
        <v>0</v>
      </c>
      <c r="SRJ1342" s="62">
        <f t="shared" si="3233"/>
        <v>0</v>
      </c>
      <c r="SRK1342" s="62">
        <f t="shared" si="3233"/>
        <v>1000000</v>
      </c>
      <c r="SRL1342" s="62">
        <f t="shared" si="3233"/>
        <v>2000000</v>
      </c>
      <c r="SRM1342" s="62">
        <f t="shared" si="3233"/>
        <v>0</v>
      </c>
      <c r="SRN1342" s="62">
        <f t="shared" si="3233"/>
        <v>0</v>
      </c>
      <c r="SRO1342" s="62">
        <f t="shared" si="3233"/>
        <v>2000000</v>
      </c>
      <c r="SRP1342" s="62">
        <f t="shared" si="3233"/>
        <v>3000000</v>
      </c>
      <c r="SRW1342" s="62" t="s">
        <v>1940</v>
      </c>
      <c r="SRX1342" s="62">
        <f>SRX1336</f>
        <v>1000000</v>
      </c>
      <c r="SRY1342" s="62">
        <f t="shared" si="3233"/>
        <v>0</v>
      </c>
      <c r="SRZ1342" s="62">
        <f t="shared" si="3233"/>
        <v>0</v>
      </c>
      <c r="SSA1342" s="62">
        <f t="shared" si="3233"/>
        <v>1000000</v>
      </c>
      <c r="SSB1342" s="62">
        <f t="shared" si="3233"/>
        <v>2000000</v>
      </c>
      <c r="SSC1342" s="62">
        <f t="shared" si="3233"/>
        <v>0</v>
      </c>
      <c r="SSD1342" s="62">
        <f t="shared" si="3233"/>
        <v>0</v>
      </c>
      <c r="SSE1342" s="62">
        <f t="shared" si="3233"/>
        <v>2000000</v>
      </c>
      <c r="SSF1342" s="62">
        <f t="shared" si="3233"/>
        <v>3000000</v>
      </c>
      <c r="SSM1342" s="62" t="s">
        <v>1940</v>
      </c>
      <c r="SSN1342" s="62">
        <f>SSN1336</f>
        <v>1000000</v>
      </c>
      <c r="SSO1342" s="62">
        <f t="shared" si="3233"/>
        <v>0</v>
      </c>
      <c r="SSP1342" s="62">
        <f t="shared" si="3233"/>
        <v>0</v>
      </c>
      <c r="SSQ1342" s="62">
        <f t="shared" si="3233"/>
        <v>1000000</v>
      </c>
      <c r="SSR1342" s="62">
        <f t="shared" si="3233"/>
        <v>2000000</v>
      </c>
      <c r="SSS1342" s="62">
        <f t="shared" si="3233"/>
        <v>0</v>
      </c>
      <c r="SST1342" s="62">
        <f t="shared" si="3233"/>
        <v>0</v>
      </c>
      <c r="SSU1342" s="62">
        <f t="shared" si="3233"/>
        <v>2000000</v>
      </c>
      <c r="SSV1342" s="62">
        <f t="shared" si="3233"/>
        <v>3000000</v>
      </c>
      <c r="STC1342" s="62" t="s">
        <v>1940</v>
      </c>
      <c r="STD1342" s="62">
        <f>STD1336</f>
        <v>1000000</v>
      </c>
      <c r="STE1342" s="62">
        <f t="shared" si="3233"/>
        <v>0</v>
      </c>
      <c r="STF1342" s="62">
        <f t="shared" si="3233"/>
        <v>0</v>
      </c>
      <c r="STG1342" s="62">
        <f t="shared" si="3233"/>
        <v>1000000</v>
      </c>
      <c r="STH1342" s="62">
        <f t="shared" si="3233"/>
        <v>2000000</v>
      </c>
      <c r="STI1342" s="62">
        <f t="shared" si="3233"/>
        <v>0</v>
      </c>
      <c r="STJ1342" s="62">
        <f t="shared" si="3233"/>
        <v>0</v>
      </c>
      <c r="STK1342" s="62">
        <f t="shared" si="3233"/>
        <v>2000000</v>
      </c>
      <c r="STL1342" s="62">
        <f t="shared" si="3233"/>
        <v>3000000</v>
      </c>
      <c r="STS1342" s="62" t="s">
        <v>1940</v>
      </c>
      <c r="STT1342" s="62">
        <f>STT1336</f>
        <v>1000000</v>
      </c>
      <c r="STU1342" s="62">
        <f t="shared" ref="STU1342:SVX1342" si="3234">STU1336</f>
        <v>0</v>
      </c>
      <c r="STV1342" s="62">
        <f t="shared" si="3234"/>
        <v>0</v>
      </c>
      <c r="STW1342" s="62">
        <f t="shared" si="3234"/>
        <v>1000000</v>
      </c>
      <c r="STX1342" s="62">
        <f t="shared" si="3234"/>
        <v>2000000</v>
      </c>
      <c r="STY1342" s="62">
        <f t="shared" si="3234"/>
        <v>0</v>
      </c>
      <c r="STZ1342" s="62">
        <f t="shared" si="3234"/>
        <v>0</v>
      </c>
      <c r="SUA1342" s="62">
        <f t="shared" si="3234"/>
        <v>2000000</v>
      </c>
      <c r="SUB1342" s="62">
        <f t="shared" si="3234"/>
        <v>3000000</v>
      </c>
      <c r="SUI1342" s="62" t="s">
        <v>1940</v>
      </c>
      <c r="SUJ1342" s="62">
        <f>SUJ1336</f>
        <v>1000000</v>
      </c>
      <c r="SUK1342" s="62">
        <f t="shared" si="3234"/>
        <v>0</v>
      </c>
      <c r="SUL1342" s="62">
        <f t="shared" si="3234"/>
        <v>0</v>
      </c>
      <c r="SUM1342" s="62">
        <f t="shared" si="3234"/>
        <v>1000000</v>
      </c>
      <c r="SUN1342" s="62">
        <f t="shared" si="3234"/>
        <v>2000000</v>
      </c>
      <c r="SUO1342" s="62">
        <f t="shared" si="3234"/>
        <v>0</v>
      </c>
      <c r="SUP1342" s="62">
        <f t="shared" si="3234"/>
        <v>0</v>
      </c>
      <c r="SUQ1342" s="62">
        <f t="shared" si="3234"/>
        <v>2000000</v>
      </c>
      <c r="SUR1342" s="62">
        <f t="shared" si="3234"/>
        <v>3000000</v>
      </c>
      <c r="SUY1342" s="62" t="s">
        <v>1940</v>
      </c>
      <c r="SUZ1342" s="62">
        <f>SUZ1336</f>
        <v>1000000</v>
      </c>
      <c r="SVA1342" s="62">
        <f t="shared" si="3234"/>
        <v>0</v>
      </c>
      <c r="SVB1342" s="62">
        <f t="shared" si="3234"/>
        <v>0</v>
      </c>
      <c r="SVC1342" s="62">
        <f t="shared" si="3234"/>
        <v>1000000</v>
      </c>
      <c r="SVD1342" s="62">
        <f t="shared" si="3234"/>
        <v>2000000</v>
      </c>
      <c r="SVE1342" s="62">
        <f t="shared" si="3234"/>
        <v>0</v>
      </c>
      <c r="SVF1342" s="62">
        <f t="shared" si="3234"/>
        <v>0</v>
      </c>
      <c r="SVG1342" s="62">
        <f t="shared" si="3234"/>
        <v>2000000</v>
      </c>
      <c r="SVH1342" s="62">
        <f t="shared" si="3234"/>
        <v>3000000</v>
      </c>
      <c r="SVO1342" s="62" t="s">
        <v>1940</v>
      </c>
      <c r="SVP1342" s="62">
        <f>SVP1336</f>
        <v>1000000</v>
      </c>
      <c r="SVQ1342" s="62">
        <f t="shared" si="3234"/>
        <v>0</v>
      </c>
      <c r="SVR1342" s="62">
        <f t="shared" si="3234"/>
        <v>0</v>
      </c>
      <c r="SVS1342" s="62">
        <f t="shared" si="3234"/>
        <v>1000000</v>
      </c>
      <c r="SVT1342" s="62">
        <f t="shared" si="3234"/>
        <v>2000000</v>
      </c>
      <c r="SVU1342" s="62">
        <f t="shared" si="3234"/>
        <v>0</v>
      </c>
      <c r="SVV1342" s="62">
        <f t="shared" si="3234"/>
        <v>0</v>
      </c>
      <c r="SVW1342" s="62">
        <f t="shared" si="3234"/>
        <v>2000000</v>
      </c>
      <c r="SVX1342" s="62">
        <f t="shared" si="3234"/>
        <v>3000000</v>
      </c>
      <c r="SWE1342" s="62" t="s">
        <v>1940</v>
      </c>
      <c r="SWF1342" s="62">
        <f>SWF1336</f>
        <v>1000000</v>
      </c>
      <c r="SWG1342" s="62">
        <f t="shared" ref="SWG1342:SYJ1342" si="3235">SWG1336</f>
        <v>0</v>
      </c>
      <c r="SWH1342" s="62">
        <f t="shared" si="3235"/>
        <v>0</v>
      </c>
      <c r="SWI1342" s="62">
        <f t="shared" si="3235"/>
        <v>1000000</v>
      </c>
      <c r="SWJ1342" s="62">
        <f t="shared" si="3235"/>
        <v>2000000</v>
      </c>
      <c r="SWK1342" s="62">
        <f t="shared" si="3235"/>
        <v>0</v>
      </c>
      <c r="SWL1342" s="62">
        <f t="shared" si="3235"/>
        <v>0</v>
      </c>
      <c r="SWM1342" s="62">
        <f t="shared" si="3235"/>
        <v>2000000</v>
      </c>
      <c r="SWN1342" s="62">
        <f t="shared" si="3235"/>
        <v>3000000</v>
      </c>
      <c r="SWU1342" s="62" t="s">
        <v>1940</v>
      </c>
      <c r="SWV1342" s="62">
        <f>SWV1336</f>
        <v>1000000</v>
      </c>
      <c r="SWW1342" s="62">
        <f t="shared" si="3235"/>
        <v>0</v>
      </c>
      <c r="SWX1342" s="62">
        <f t="shared" si="3235"/>
        <v>0</v>
      </c>
      <c r="SWY1342" s="62">
        <f t="shared" si="3235"/>
        <v>1000000</v>
      </c>
      <c r="SWZ1342" s="62">
        <f t="shared" si="3235"/>
        <v>2000000</v>
      </c>
      <c r="SXA1342" s="62">
        <f t="shared" si="3235"/>
        <v>0</v>
      </c>
      <c r="SXB1342" s="62">
        <f t="shared" si="3235"/>
        <v>0</v>
      </c>
      <c r="SXC1342" s="62">
        <f t="shared" si="3235"/>
        <v>2000000</v>
      </c>
      <c r="SXD1342" s="62">
        <f t="shared" si="3235"/>
        <v>3000000</v>
      </c>
      <c r="SXK1342" s="62" t="s">
        <v>1940</v>
      </c>
      <c r="SXL1342" s="62">
        <f>SXL1336</f>
        <v>1000000</v>
      </c>
      <c r="SXM1342" s="62">
        <f t="shared" si="3235"/>
        <v>0</v>
      </c>
      <c r="SXN1342" s="62">
        <f t="shared" si="3235"/>
        <v>0</v>
      </c>
      <c r="SXO1342" s="62">
        <f t="shared" si="3235"/>
        <v>1000000</v>
      </c>
      <c r="SXP1342" s="62">
        <f t="shared" si="3235"/>
        <v>2000000</v>
      </c>
      <c r="SXQ1342" s="62">
        <f t="shared" si="3235"/>
        <v>0</v>
      </c>
      <c r="SXR1342" s="62">
        <f t="shared" si="3235"/>
        <v>0</v>
      </c>
      <c r="SXS1342" s="62">
        <f t="shared" si="3235"/>
        <v>2000000</v>
      </c>
      <c r="SXT1342" s="62">
        <f t="shared" si="3235"/>
        <v>3000000</v>
      </c>
      <c r="SYA1342" s="62" t="s">
        <v>1940</v>
      </c>
      <c r="SYB1342" s="62">
        <f>SYB1336</f>
        <v>1000000</v>
      </c>
      <c r="SYC1342" s="62">
        <f t="shared" si="3235"/>
        <v>0</v>
      </c>
      <c r="SYD1342" s="62">
        <f t="shared" si="3235"/>
        <v>0</v>
      </c>
      <c r="SYE1342" s="62">
        <f t="shared" si="3235"/>
        <v>1000000</v>
      </c>
      <c r="SYF1342" s="62">
        <f t="shared" si="3235"/>
        <v>2000000</v>
      </c>
      <c r="SYG1342" s="62">
        <f t="shared" si="3235"/>
        <v>0</v>
      </c>
      <c r="SYH1342" s="62">
        <f t="shared" si="3235"/>
        <v>0</v>
      </c>
      <c r="SYI1342" s="62">
        <f t="shared" si="3235"/>
        <v>2000000</v>
      </c>
      <c r="SYJ1342" s="62">
        <f t="shared" si="3235"/>
        <v>3000000</v>
      </c>
      <c r="SYQ1342" s="62" t="s">
        <v>1940</v>
      </c>
      <c r="SYR1342" s="62">
        <f>SYR1336</f>
        <v>1000000</v>
      </c>
      <c r="SYS1342" s="62">
        <f t="shared" ref="SYS1342:TAV1342" si="3236">SYS1336</f>
        <v>0</v>
      </c>
      <c r="SYT1342" s="62">
        <f t="shared" si="3236"/>
        <v>0</v>
      </c>
      <c r="SYU1342" s="62">
        <f t="shared" si="3236"/>
        <v>1000000</v>
      </c>
      <c r="SYV1342" s="62">
        <f t="shared" si="3236"/>
        <v>2000000</v>
      </c>
      <c r="SYW1342" s="62">
        <f t="shared" si="3236"/>
        <v>0</v>
      </c>
      <c r="SYX1342" s="62">
        <f t="shared" si="3236"/>
        <v>0</v>
      </c>
      <c r="SYY1342" s="62">
        <f t="shared" si="3236"/>
        <v>2000000</v>
      </c>
      <c r="SYZ1342" s="62">
        <f t="shared" si="3236"/>
        <v>3000000</v>
      </c>
      <c r="SZG1342" s="62" t="s">
        <v>1940</v>
      </c>
      <c r="SZH1342" s="62">
        <f>SZH1336</f>
        <v>1000000</v>
      </c>
      <c r="SZI1342" s="62">
        <f t="shared" si="3236"/>
        <v>0</v>
      </c>
      <c r="SZJ1342" s="62">
        <f t="shared" si="3236"/>
        <v>0</v>
      </c>
      <c r="SZK1342" s="62">
        <f t="shared" si="3236"/>
        <v>1000000</v>
      </c>
      <c r="SZL1342" s="62">
        <f t="shared" si="3236"/>
        <v>2000000</v>
      </c>
      <c r="SZM1342" s="62">
        <f t="shared" si="3236"/>
        <v>0</v>
      </c>
      <c r="SZN1342" s="62">
        <f t="shared" si="3236"/>
        <v>0</v>
      </c>
      <c r="SZO1342" s="62">
        <f t="shared" si="3236"/>
        <v>2000000</v>
      </c>
      <c r="SZP1342" s="62">
        <f t="shared" si="3236"/>
        <v>3000000</v>
      </c>
      <c r="SZW1342" s="62" t="s">
        <v>1940</v>
      </c>
      <c r="SZX1342" s="62">
        <f>SZX1336</f>
        <v>1000000</v>
      </c>
      <c r="SZY1342" s="62">
        <f t="shared" si="3236"/>
        <v>0</v>
      </c>
      <c r="SZZ1342" s="62">
        <f t="shared" si="3236"/>
        <v>0</v>
      </c>
      <c r="TAA1342" s="62">
        <f t="shared" si="3236"/>
        <v>1000000</v>
      </c>
      <c r="TAB1342" s="62">
        <f t="shared" si="3236"/>
        <v>2000000</v>
      </c>
      <c r="TAC1342" s="62">
        <f t="shared" si="3236"/>
        <v>0</v>
      </c>
      <c r="TAD1342" s="62">
        <f t="shared" si="3236"/>
        <v>0</v>
      </c>
      <c r="TAE1342" s="62">
        <f t="shared" si="3236"/>
        <v>2000000</v>
      </c>
      <c r="TAF1342" s="62">
        <f t="shared" si="3236"/>
        <v>3000000</v>
      </c>
      <c r="TAM1342" s="62" t="s">
        <v>1940</v>
      </c>
      <c r="TAN1342" s="62">
        <f>TAN1336</f>
        <v>1000000</v>
      </c>
      <c r="TAO1342" s="62">
        <f t="shared" si="3236"/>
        <v>0</v>
      </c>
      <c r="TAP1342" s="62">
        <f t="shared" si="3236"/>
        <v>0</v>
      </c>
      <c r="TAQ1342" s="62">
        <f t="shared" si="3236"/>
        <v>1000000</v>
      </c>
      <c r="TAR1342" s="62">
        <f t="shared" si="3236"/>
        <v>2000000</v>
      </c>
      <c r="TAS1342" s="62">
        <f t="shared" si="3236"/>
        <v>0</v>
      </c>
      <c r="TAT1342" s="62">
        <f t="shared" si="3236"/>
        <v>0</v>
      </c>
      <c r="TAU1342" s="62">
        <f t="shared" si="3236"/>
        <v>2000000</v>
      </c>
      <c r="TAV1342" s="62">
        <f t="shared" si="3236"/>
        <v>3000000</v>
      </c>
      <c r="TBC1342" s="62" t="s">
        <v>1940</v>
      </c>
      <c r="TBD1342" s="62">
        <f>TBD1336</f>
        <v>1000000</v>
      </c>
      <c r="TBE1342" s="62">
        <f t="shared" ref="TBE1342:TDH1342" si="3237">TBE1336</f>
        <v>0</v>
      </c>
      <c r="TBF1342" s="62">
        <f t="shared" si="3237"/>
        <v>0</v>
      </c>
      <c r="TBG1342" s="62">
        <f t="shared" si="3237"/>
        <v>1000000</v>
      </c>
      <c r="TBH1342" s="62">
        <f t="shared" si="3237"/>
        <v>2000000</v>
      </c>
      <c r="TBI1342" s="62">
        <f t="shared" si="3237"/>
        <v>0</v>
      </c>
      <c r="TBJ1342" s="62">
        <f t="shared" si="3237"/>
        <v>0</v>
      </c>
      <c r="TBK1342" s="62">
        <f t="shared" si="3237"/>
        <v>2000000</v>
      </c>
      <c r="TBL1342" s="62">
        <f t="shared" si="3237"/>
        <v>3000000</v>
      </c>
      <c r="TBS1342" s="62" t="s">
        <v>1940</v>
      </c>
      <c r="TBT1342" s="62">
        <f>TBT1336</f>
        <v>1000000</v>
      </c>
      <c r="TBU1342" s="62">
        <f t="shared" si="3237"/>
        <v>0</v>
      </c>
      <c r="TBV1342" s="62">
        <f t="shared" si="3237"/>
        <v>0</v>
      </c>
      <c r="TBW1342" s="62">
        <f t="shared" si="3237"/>
        <v>1000000</v>
      </c>
      <c r="TBX1342" s="62">
        <f t="shared" si="3237"/>
        <v>2000000</v>
      </c>
      <c r="TBY1342" s="62">
        <f t="shared" si="3237"/>
        <v>0</v>
      </c>
      <c r="TBZ1342" s="62">
        <f t="shared" si="3237"/>
        <v>0</v>
      </c>
      <c r="TCA1342" s="62">
        <f t="shared" si="3237"/>
        <v>2000000</v>
      </c>
      <c r="TCB1342" s="62">
        <f t="shared" si="3237"/>
        <v>3000000</v>
      </c>
      <c r="TCI1342" s="62" t="s">
        <v>1940</v>
      </c>
      <c r="TCJ1342" s="62">
        <f>TCJ1336</f>
        <v>1000000</v>
      </c>
      <c r="TCK1342" s="62">
        <f t="shared" si="3237"/>
        <v>0</v>
      </c>
      <c r="TCL1342" s="62">
        <f t="shared" si="3237"/>
        <v>0</v>
      </c>
      <c r="TCM1342" s="62">
        <f t="shared" si="3237"/>
        <v>1000000</v>
      </c>
      <c r="TCN1342" s="62">
        <f t="shared" si="3237"/>
        <v>2000000</v>
      </c>
      <c r="TCO1342" s="62">
        <f t="shared" si="3237"/>
        <v>0</v>
      </c>
      <c r="TCP1342" s="62">
        <f t="shared" si="3237"/>
        <v>0</v>
      </c>
      <c r="TCQ1342" s="62">
        <f t="shared" si="3237"/>
        <v>2000000</v>
      </c>
      <c r="TCR1342" s="62">
        <f t="shared" si="3237"/>
        <v>3000000</v>
      </c>
      <c r="TCY1342" s="62" t="s">
        <v>1940</v>
      </c>
      <c r="TCZ1342" s="62">
        <f>TCZ1336</f>
        <v>1000000</v>
      </c>
      <c r="TDA1342" s="62">
        <f t="shared" si="3237"/>
        <v>0</v>
      </c>
      <c r="TDB1342" s="62">
        <f t="shared" si="3237"/>
        <v>0</v>
      </c>
      <c r="TDC1342" s="62">
        <f t="shared" si="3237"/>
        <v>1000000</v>
      </c>
      <c r="TDD1342" s="62">
        <f t="shared" si="3237"/>
        <v>2000000</v>
      </c>
      <c r="TDE1342" s="62">
        <f t="shared" si="3237"/>
        <v>0</v>
      </c>
      <c r="TDF1342" s="62">
        <f t="shared" si="3237"/>
        <v>0</v>
      </c>
      <c r="TDG1342" s="62">
        <f t="shared" si="3237"/>
        <v>2000000</v>
      </c>
      <c r="TDH1342" s="62">
        <f t="shared" si="3237"/>
        <v>3000000</v>
      </c>
      <c r="TDO1342" s="62" t="s">
        <v>1940</v>
      </c>
      <c r="TDP1342" s="62">
        <f>TDP1336</f>
        <v>1000000</v>
      </c>
      <c r="TDQ1342" s="62">
        <f t="shared" ref="TDQ1342:TFT1342" si="3238">TDQ1336</f>
        <v>0</v>
      </c>
      <c r="TDR1342" s="62">
        <f t="shared" si="3238"/>
        <v>0</v>
      </c>
      <c r="TDS1342" s="62">
        <f t="shared" si="3238"/>
        <v>1000000</v>
      </c>
      <c r="TDT1342" s="62">
        <f t="shared" si="3238"/>
        <v>2000000</v>
      </c>
      <c r="TDU1342" s="62">
        <f t="shared" si="3238"/>
        <v>0</v>
      </c>
      <c r="TDV1342" s="62">
        <f t="shared" si="3238"/>
        <v>0</v>
      </c>
      <c r="TDW1342" s="62">
        <f t="shared" si="3238"/>
        <v>2000000</v>
      </c>
      <c r="TDX1342" s="62">
        <f t="shared" si="3238"/>
        <v>3000000</v>
      </c>
      <c r="TEE1342" s="62" t="s">
        <v>1940</v>
      </c>
      <c r="TEF1342" s="62">
        <f>TEF1336</f>
        <v>1000000</v>
      </c>
      <c r="TEG1342" s="62">
        <f t="shared" si="3238"/>
        <v>0</v>
      </c>
      <c r="TEH1342" s="62">
        <f t="shared" si="3238"/>
        <v>0</v>
      </c>
      <c r="TEI1342" s="62">
        <f t="shared" si="3238"/>
        <v>1000000</v>
      </c>
      <c r="TEJ1342" s="62">
        <f t="shared" si="3238"/>
        <v>2000000</v>
      </c>
      <c r="TEK1342" s="62">
        <f t="shared" si="3238"/>
        <v>0</v>
      </c>
      <c r="TEL1342" s="62">
        <f t="shared" si="3238"/>
        <v>0</v>
      </c>
      <c r="TEM1342" s="62">
        <f t="shared" si="3238"/>
        <v>2000000</v>
      </c>
      <c r="TEN1342" s="62">
        <f t="shared" si="3238"/>
        <v>3000000</v>
      </c>
      <c r="TEU1342" s="62" t="s">
        <v>1940</v>
      </c>
      <c r="TEV1342" s="62">
        <f>TEV1336</f>
        <v>1000000</v>
      </c>
      <c r="TEW1342" s="62">
        <f t="shared" si="3238"/>
        <v>0</v>
      </c>
      <c r="TEX1342" s="62">
        <f t="shared" si="3238"/>
        <v>0</v>
      </c>
      <c r="TEY1342" s="62">
        <f t="shared" si="3238"/>
        <v>1000000</v>
      </c>
      <c r="TEZ1342" s="62">
        <f t="shared" si="3238"/>
        <v>2000000</v>
      </c>
      <c r="TFA1342" s="62">
        <f t="shared" si="3238"/>
        <v>0</v>
      </c>
      <c r="TFB1342" s="62">
        <f t="shared" si="3238"/>
        <v>0</v>
      </c>
      <c r="TFC1342" s="62">
        <f t="shared" si="3238"/>
        <v>2000000</v>
      </c>
      <c r="TFD1342" s="62">
        <f t="shared" si="3238"/>
        <v>3000000</v>
      </c>
      <c r="TFK1342" s="62" t="s">
        <v>1940</v>
      </c>
      <c r="TFL1342" s="62">
        <f>TFL1336</f>
        <v>1000000</v>
      </c>
      <c r="TFM1342" s="62">
        <f t="shared" si="3238"/>
        <v>0</v>
      </c>
      <c r="TFN1342" s="62">
        <f t="shared" si="3238"/>
        <v>0</v>
      </c>
      <c r="TFO1342" s="62">
        <f t="shared" si="3238"/>
        <v>1000000</v>
      </c>
      <c r="TFP1342" s="62">
        <f t="shared" si="3238"/>
        <v>2000000</v>
      </c>
      <c r="TFQ1342" s="62">
        <f t="shared" si="3238"/>
        <v>0</v>
      </c>
      <c r="TFR1342" s="62">
        <f t="shared" si="3238"/>
        <v>0</v>
      </c>
      <c r="TFS1342" s="62">
        <f t="shared" si="3238"/>
        <v>2000000</v>
      </c>
      <c r="TFT1342" s="62">
        <f t="shared" si="3238"/>
        <v>3000000</v>
      </c>
      <c r="TGA1342" s="62" t="s">
        <v>1940</v>
      </c>
      <c r="TGB1342" s="62">
        <f>TGB1336</f>
        <v>1000000</v>
      </c>
      <c r="TGC1342" s="62">
        <f t="shared" ref="TGC1342:TIF1342" si="3239">TGC1336</f>
        <v>0</v>
      </c>
      <c r="TGD1342" s="62">
        <f t="shared" si="3239"/>
        <v>0</v>
      </c>
      <c r="TGE1342" s="62">
        <f t="shared" si="3239"/>
        <v>1000000</v>
      </c>
      <c r="TGF1342" s="62">
        <f t="shared" si="3239"/>
        <v>2000000</v>
      </c>
      <c r="TGG1342" s="62">
        <f t="shared" si="3239"/>
        <v>0</v>
      </c>
      <c r="TGH1342" s="62">
        <f t="shared" si="3239"/>
        <v>0</v>
      </c>
      <c r="TGI1342" s="62">
        <f t="shared" si="3239"/>
        <v>2000000</v>
      </c>
      <c r="TGJ1342" s="62">
        <f t="shared" si="3239"/>
        <v>3000000</v>
      </c>
      <c r="TGQ1342" s="62" t="s">
        <v>1940</v>
      </c>
      <c r="TGR1342" s="62">
        <f>TGR1336</f>
        <v>1000000</v>
      </c>
      <c r="TGS1342" s="62">
        <f t="shared" si="3239"/>
        <v>0</v>
      </c>
      <c r="TGT1342" s="62">
        <f t="shared" si="3239"/>
        <v>0</v>
      </c>
      <c r="TGU1342" s="62">
        <f t="shared" si="3239"/>
        <v>1000000</v>
      </c>
      <c r="TGV1342" s="62">
        <f t="shared" si="3239"/>
        <v>2000000</v>
      </c>
      <c r="TGW1342" s="62">
        <f t="shared" si="3239"/>
        <v>0</v>
      </c>
      <c r="TGX1342" s="62">
        <f t="shared" si="3239"/>
        <v>0</v>
      </c>
      <c r="TGY1342" s="62">
        <f t="shared" si="3239"/>
        <v>2000000</v>
      </c>
      <c r="TGZ1342" s="62">
        <f t="shared" si="3239"/>
        <v>3000000</v>
      </c>
      <c r="THG1342" s="62" t="s">
        <v>1940</v>
      </c>
      <c r="THH1342" s="62">
        <f>THH1336</f>
        <v>1000000</v>
      </c>
      <c r="THI1342" s="62">
        <f t="shared" si="3239"/>
        <v>0</v>
      </c>
      <c r="THJ1342" s="62">
        <f t="shared" si="3239"/>
        <v>0</v>
      </c>
      <c r="THK1342" s="62">
        <f t="shared" si="3239"/>
        <v>1000000</v>
      </c>
      <c r="THL1342" s="62">
        <f t="shared" si="3239"/>
        <v>2000000</v>
      </c>
      <c r="THM1342" s="62">
        <f t="shared" si="3239"/>
        <v>0</v>
      </c>
      <c r="THN1342" s="62">
        <f t="shared" si="3239"/>
        <v>0</v>
      </c>
      <c r="THO1342" s="62">
        <f t="shared" si="3239"/>
        <v>2000000</v>
      </c>
      <c r="THP1342" s="62">
        <f t="shared" si="3239"/>
        <v>3000000</v>
      </c>
      <c r="THW1342" s="62" t="s">
        <v>1940</v>
      </c>
      <c r="THX1342" s="62">
        <f>THX1336</f>
        <v>1000000</v>
      </c>
      <c r="THY1342" s="62">
        <f t="shared" si="3239"/>
        <v>0</v>
      </c>
      <c r="THZ1342" s="62">
        <f t="shared" si="3239"/>
        <v>0</v>
      </c>
      <c r="TIA1342" s="62">
        <f t="shared" si="3239"/>
        <v>1000000</v>
      </c>
      <c r="TIB1342" s="62">
        <f t="shared" si="3239"/>
        <v>2000000</v>
      </c>
      <c r="TIC1342" s="62">
        <f t="shared" si="3239"/>
        <v>0</v>
      </c>
      <c r="TID1342" s="62">
        <f t="shared" si="3239"/>
        <v>0</v>
      </c>
      <c r="TIE1342" s="62">
        <f t="shared" si="3239"/>
        <v>2000000</v>
      </c>
      <c r="TIF1342" s="62">
        <f t="shared" si="3239"/>
        <v>3000000</v>
      </c>
      <c r="TIM1342" s="62" t="s">
        <v>1940</v>
      </c>
      <c r="TIN1342" s="62">
        <f>TIN1336</f>
        <v>1000000</v>
      </c>
      <c r="TIO1342" s="62">
        <f t="shared" ref="TIO1342:TKR1342" si="3240">TIO1336</f>
        <v>0</v>
      </c>
      <c r="TIP1342" s="62">
        <f t="shared" si="3240"/>
        <v>0</v>
      </c>
      <c r="TIQ1342" s="62">
        <f t="shared" si="3240"/>
        <v>1000000</v>
      </c>
      <c r="TIR1342" s="62">
        <f t="shared" si="3240"/>
        <v>2000000</v>
      </c>
      <c r="TIS1342" s="62">
        <f t="shared" si="3240"/>
        <v>0</v>
      </c>
      <c r="TIT1342" s="62">
        <f t="shared" si="3240"/>
        <v>0</v>
      </c>
      <c r="TIU1342" s="62">
        <f t="shared" si="3240"/>
        <v>2000000</v>
      </c>
      <c r="TIV1342" s="62">
        <f t="shared" si="3240"/>
        <v>3000000</v>
      </c>
      <c r="TJC1342" s="62" t="s">
        <v>1940</v>
      </c>
      <c r="TJD1342" s="62">
        <f>TJD1336</f>
        <v>1000000</v>
      </c>
      <c r="TJE1342" s="62">
        <f t="shared" si="3240"/>
        <v>0</v>
      </c>
      <c r="TJF1342" s="62">
        <f t="shared" si="3240"/>
        <v>0</v>
      </c>
      <c r="TJG1342" s="62">
        <f t="shared" si="3240"/>
        <v>1000000</v>
      </c>
      <c r="TJH1342" s="62">
        <f t="shared" si="3240"/>
        <v>2000000</v>
      </c>
      <c r="TJI1342" s="62">
        <f t="shared" si="3240"/>
        <v>0</v>
      </c>
      <c r="TJJ1342" s="62">
        <f t="shared" si="3240"/>
        <v>0</v>
      </c>
      <c r="TJK1342" s="62">
        <f t="shared" si="3240"/>
        <v>2000000</v>
      </c>
      <c r="TJL1342" s="62">
        <f t="shared" si="3240"/>
        <v>3000000</v>
      </c>
      <c r="TJS1342" s="62" t="s">
        <v>1940</v>
      </c>
      <c r="TJT1342" s="62">
        <f>TJT1336</f>
        <v>1000000</v>
      </c>
      <c r="TJU1342" s="62">
        <f t="shared" si="3240"/>
        <v>0</v>
      </c>
      <c r="TJV1342" s="62">
        <f t="shared" si="3240"/>
        <v>0</v>
      </c>
      <c r="TJW1342" s="62">
        <f t="shared" si="3240"/>
        <v>1000000</v>
      </c>
      <c r="TJX1342" s="62">
        <f t="shared" si="3240"/>
        <v>2000000</v>
      </c>
      <c r="TJY1342" s="62">
        <f t="shared" si="3240"/>
        <v>0</v>
      </c>
      <c r="TJZ1342" s="62">
        <f t="shared" si="3240"/>
        <v>0</v>
      </c>
      <c r="TKA1342" s="62">
        <f t="shared" si="3240"/>
        <v>2000000</v>
      </c>
      <c r="TKB1342" s="62">
        <f t="shared" si="3240"/>
        <v>3000000</v>
      </c>
      <c r="TKI1342" s="62" t="s">
        <v>1940</v>
      </c>
      <c r="TKJ1342" s="62">
        <f>TKJ1336</f>
        <v>1000000</v>
      </c>
      <c r="TKK1342" s="62">
        <f t="shared" si="3240"/>
        <v>0</v>
      </c>
      <c r="TKL1342" s="62">
        <f t="shared" si="3240"/>
        <v>0</v>
      </c>
      <c r="TKM1342" s="62">
        <f t="shared" si="3240"/>
        <v>1000000</v>
      </c>
      <c r="TKN1342" s="62">
        <f t="shared" si="3240"/>
        <v>2000000</v>
      </c>
      <c r="TKO1342" s="62">
        <f t="shared" si="3240"/>
        <v>0</v>
      </c>
      <c r="TKP1342" s="62">
        <f t="shared" si="3240"/>
        <v>0</v>
      </c>
      <c r="TKQ1342" s="62">
        <f t="shared" si="3240"/>
        <v>2000000</v>
      </c>
      <c r="TKR1342" s="62">
        <f t="shared" si="3240"/>
        <v>3000000</v>
      </c>
      <c r="TKY1342" s="62" t="s">
        <v>1940</v>
      </c>
      <c r="TKZ1342" s="62">
        <f>TKZ1336</f>
        <v>1000000</v>
      </c>
      <c r="TLA1342" s="62">
        <f t="shared" ref="TLA1342:TND1342" si="3241">TLA1336</f>
        <v>0</v>
      </c>
      <c r="TLB1342" s="62">
        <f t="shared" si="3241"/>
        <v>0</v>
      </c>
      <c r="TLC1342" s="62">
        <f t="shared" si="3241"/>
        <v>1000000</v>
      </c>
      <c r="TLD1342" s="62">
        <f t="shared" si="3241"/>
        <v>2000000</v>
      </c>
      <c r="TLE1342" s="62">
        <f t="shared" si="3241"/>
        <v>0</v>
      </c>
      <c r="TLF1342" s="62">
        <f t="shared" si="3241"/>
        <v>0</v>
      </c>
      <c r="TLG1342" s="62">
        <f t="shared" si="3241"/>
        <v>2000000</v>
      </c>
      <c r="TLH1342" s="62">
        <f t="shared" si="3241"/>
        <v>3000000</v>
      </c>
      <c r="TLO1342" s="62" t="s">
        <v>1940</v>
      </c>
      <c r="TLP1342" s="62">
        <f>TLP1336</f>
        <v>1000000</v>
      </c>
      <c r="TLQ1342" s="62">
        <f t="shared" si="3241"/>
        <v>0</v>
      </c>
      <c r="TLR1342" s="62">
        <f t="shared" si="3241"/>
        <v>0</v>
      </c>
      <c r="TLS1342" s="62">
        <f t="shared" si="3241"/>
        <v>1000000</v>
      </c>
      <c r="TLT1342" s="62">
        <f t="shared" si="3241"/>
        <v>2000000</v>
      </c>
      <c r="TLU1342" s="62">
        <f t="shared" si="3241"/>
        <v>0</v>
      </c>
      <c r="TLV1342" s="62">
        <f t="shared" si="3241"/>
        <v>0</v>
      </c>
      <c r="TLW1342" s="62">
        <f t="shared" si="3241"/>
        <v>2000000</v>
      </c>
      <c r="TLX1342" s="62">
        <f t="shared" si="3241"/>
        <v>3000000</v>
      </c>
      <c r="TME1342" s="62" t="s">
        <v>1940</v>
      </c>
      <c r="TMF1342" s="62">
        <f>TMF1336</f>
        <v>1000000</v>
      </c>
      <c r="TMG1342" s="62">
        <f t="shared" si="3241"/>
        <v>0</v>
      </c>
      <c r="TMH1342" s="62">
        <f t="shared" si="3241"/>
        <v>0</v>
      </c>
      <c r="TMI1342" s="62">
        <f t="shared" si="3241"/>
        <v>1000000</v>
      </c>
      <c r="TMJ1342" s="62">
        <f t="shared" si="3241"/>
        <v>2000000</v>
      </c>
      <c r="TMK1342" s="62">
        <f t="shared" si="3241"/>
        <v>0</v>
      </c>
      <c r="TML1342" s="62">
        <f t="shared" si="3241"/>
        <v>0</v>
      </c>
      <c r="TMM1342" s="62">
        <f t="shared" si="3241"/>
        <v>2000000</v>
      </c>
      <c r="TMN1342" s="62">
        <f t="shared" si="3241"/>
        <v>3000000</v>
      </c>
      <c r="TMU1342" s="62" t="s">
        <v>1940</v>
      </c>
      <c r="TMV1342" s="62">
        <f>TMV1336</f>
        <v>1000000</v>
      </c>
      <c r="TMW1342" s="62">
        <f t="shared" si="3241"/>
        <v>0</v>
      </c>
      <c r="TMX1342" s="62">
        <f t="shared" si="3241"/>
        <v>0</v>
      </c>
      <c r="TMY1342" s="62">
        <f t="shared" si="3241"/>
        <v>1000000</v>
      </c>
      <c r="TMZ1342" s="62">
        <f t="shared" si="3241"/>
        <v>2000000</v>
      </c>
      <c r="TNA1342" s="62">
        <f t="shared" si="3241"/>
        <v>0</v>
      </c>
      <c r="TNB1342" s="62">
        <f t="shared" si="3241"/>
        <v>0</v>
      </c>
      <c r="TNC1342" s="62">
        <f t="shared" si="3241"/>
        <v>2000000</v>
      </c>
      <c r="TND1342" s="62">
        <f t="shared" si="3241"/>
        <v>3000000</v>
      </c>
      <c r="TNK1342" s="62" t="s">
        <v>1940</v>
      </c>
      <c r="TNL1342" s="62">
        <f>TNL1336</f>
        <v>1000000</v>
      </c>
      <c r="TNM1342" s="62">
        <f t="shared" ref="TNM1342:TPP1342" si="3242">TNM1336</f>
        <v>0</v>
      </c>
      <c r="TNN1342" s="62">
        <f t="shared" si="3242"/>
        <v>0</v>
      </c>
      <c r="TNO1342" s="62">
        <f t="shared" si="3242"/>
        <v>1000000</v>
      </c>
      <c r="TNP1342" s="62">
        <f t="shared" si="3242"/>
        <v>2000000</v>
      </c>
      <c r="TNQ1342" s="62">
        <f t="shared" si="3242"/>
        <v>0</v>
      </c>
      <c r="TNR1342" s="62">
        <f t="shared" si="3242"/>
        <v>0</v>
      </c>
      <c r="TNS1342" s="62">
        <f t="shared" si="3242"/>
        <v>2000000</v>
      </c>
      <c r="TNT1342" s="62">
        <f t="shared" si="3242"/>
        <v>3000000</v>
      </c>
      <c r="TOA1342" s="62" t="s">
        <v>1940</v>
      </c>
      <c r="TOB1342" s="62">
        <f>TOB1336</f>
        <v>1000000</v>
      </c>
      <c r="TOC1342" s="62">
        <f t="shared" si="3242"/>
        <v>0</v>
      </c>
      <c r="TOD1342" s="62">
        <f t="shared" si="3242"/>
        <v>0</v>
      </c>
      <c r="TOE1342" s="62">
        <f t="shared" si="3242"/>
        <v>1000000</v>
      </c>
      <c r="TOF1342" s="62">
        <f t="shared" si="3242"/>
        <v>2000000</v>
      </c>
      <c r="TOG1342" s="62">
        <f t="shared" si="3242"/>
        <v>0</v>
      </c>
      <c r="TOH1342" s="62">
        <f t="shared" si="3242"/>
        <v>0</v>
      </c>
      <c r="TOI1342" s="62">
        <f t="shared" si="3242"/>
        <v>2000000</v>
      </c>
      <c r="TOJ1342" s="62">
        <f t="shared" si="3242"/>
        <v>3000000</v>
      </c>
      <c r="TOQ1342" s="62" t="s">
        <v>1940</v>
      </c>
      <c r="TOR1342" s="62">
        <f>TOR1336</f>
        <v>1000000</v>
      </c>
      <c r="TOS1342" s="62">
        <f t="shared" si="3242"/>
        <v>0</v>
      </c>
      <c r="TOT1342" s="62">
        <f t="shared" si="3242"/>
        <v>0</v>
      </c>
      <c r="TOU1342" s="62">
        <f t="shared" si="3242"/>
        <v>1000000</v>
      </c>
      <c r="TOV1342" s="62">
        <f t="shared" si="3242"/>
        <v>2000000</v>
      </c>
      <c r="TOW1342" s="62">
        <f t="shared" si="3242"/>
        <v>0</v>
      </c>
      <c r="TOX1342" s="62">
        <f t="shared" si="3242"/>
        <v>0</v>
      </c>
      <c r="TOY1342" s="62">
        <f t="shared" si="3242"/>
        <v>2000000</v>
      </c>
      <c r="TOZ1342" s="62">
        <f t="shared" si="3242"/>
        <v>3000000</v>
      </c>
      <c r="TPG1342" s="62" t="s">
        <v>1940</v>
      </c>
      <c r="TPH1342" s="62">
        <f>TPH1336</f>
        <v>1000000</v>
      </c>
      <c r="TPI1342" s="62">
        <f t="shared" si="3242"/>
        <v>0</v>
      </c>
      <c r="TPJ1342" s="62">
        <f t="shared" si="3242"/>
        <v>0</v>
      </c>
      <c r="TPK1342" s="62">
        <f t="shared" si="3242"/>
        <v>1000000</v>
      </c>
      <c r="TPL1342" s="62">
        <f t="shared" si="3242"/>
        <v>2000000</v>
      </c>
      <c r="TPM1342" s="62">
        <f t="shared" si="3242"/>
        <v>0</v>
      </c>
      <c r="TPN1342" s="62">
        <f t="shared" si="3242"/>
        <v>0</v>
      </c>
      <c r="TPO1342" s="62">
        <f t="shared" si="3242"/>
        <v>2000000</v>
      </c>
      <c r="TPP1342" s="62">
        <f t="shared" si="3242"/>
        <v>3000000</v>
      </c>
      <c r="TPW1342" s="62" t="s">
        <v>1940</v>
      </c>
      <c r="TPX1342" s="62">
        <f>TPX1336</f>
        <v>1000000</v>
      </c>
      <c r="TPY1342" s="62">
        <f t="shared" ref="TPY1342:TSB1342" si="3243">TPY1336</f>
        <v>0</v>
      </c>
      <c r="TPZ1342" s="62">
        <f t="shared" si="3243"/>
        <v>0</v>
      </c>
      <c r="TQA1342" s="62">
        <f t="shared" si="3243"/>
        <v>1000000</v>
      </c>
      <c r="TQB1342" s="62">
        <f t="shared" si="3243"/>
        <v>2000000</v>
      </c>
      <c r="TQC1342" s="62">
        <f t="shared" si="3243"/>
        <v>0</v>
      </c>
      <c r="TQD1342" s="62">
        <f t="shared" si="3243"/>
        <v>0</v>
      </c>
      <c r="TQE1342" s="62">
        <f t="shared" si="3243"/>
        <v>2000000</v>
      </c>
      <c r="TQF1342" s="62">
        <f t="shared" si="3243"/>
        <v>3000000</v>
      </c>
      <c r="TQM1342" s="62" t="s">
        <v>1940</v>
      </c>
      <c r="TQN1342" s="62">
        <f>TQN1336</f>
        <v>1000000</v>
      </c>
      <c r="TQO1342" s="62">
        <f t="shared" si="3243"/>
        <v>0</v>
      </c>
      <c r="TQP1342" s="62">
        <f t="shared" si="3243"/>
        <v>0</v>
      </c>
      <c r="TQQ1342" s="62">
        <f t="shared" si="3243"/>
        <v>1000000</v>
      </c>
      <c r="TQR1342" s="62">
        <f t="shared" si="3243"/>
        <v>2000000</v>
      </c>
      <c r="TQS1342" s="62">
        <f t="shared" si="3243"/>
        <v>0</v>
      </c>
      <c r="TQT1342" s="62">
        <f t="shared" si="3243"/>
        <v>0</v>
      </c>
      <c r="TQU1342" s="62">
        <f t="shared" si="3243"/>
        <v>2000000</v>
      </c>
      <c r="TQV1342" s="62">
        <f t="shared" si="3243"/>
        <v>3000000</v>
      </c>
      <c r="TRC1342" s="62" t="s">
        <v>1940</v>
      </c>
      <c r="TRD1342" s="62">
        <f>TRD1336</f>
        <v>1000000</v>
      </c>
      <c r="TRE1342" s="62">
        <f t="shared" si="3243"/>
        <v>0</v>
      </c>
      <c r="TRF1342" s="62">
        <f t="shared" si="3243"/>
        <v>0</v>
      </c>
      <c r="TRG1342" s="62">
        <f t="shared" si="3243"/>
        <v>1000000</v>
      </c>
      <c r="TRH1342" s="62">
        <f t="shared" si="3243"/>
        <v>2000000</v>
      </c>
      <c r="TRI1342" s="62">
        <f t="shared" si="3243"/>
        <v>0</v>
      </c>
      <c r="TRJ1342" s="62">
        <f t="shared" si="3243"/>
        <v>0</v>
      </c>
      <c r="TRK1342" s="62">
        <f t="shared" si="3243"/>
        <v>2000000</v>
      </c>
      <c r="TRL1342" s="62">
        <f t="shared" si="3243"/>
        <v>3000000</v>
      </c>
      <c r="TRS1342" s="62" t="s">
        <v>1940</v>
      </c>
      <c r="TRT1342" s="62">
        <f>TRT1336</f>
        <v>1000000</v>
      </c>
      <c r="TRU1342" s="62">
        <f t="shared" si="3243"/>
        <v>0</v>
      </c>
      <c r="TRV1342" s="62">
        <f t="shared" si="3243"/>
        <v>0</v>
      </c>
      <c r="TRW1342" s="62">
        <f t="shared" si="3243"/>
        <v>1000000</v>
      </c>
      <c r="TRX1342" s="62">
        <f t="shared" si="3243"/>
        <v>2000000</v>
      </c>
      <c r="TRY1342" s="62">
        <f t="shared" si="3243"/>
        <v>0</v>
      </c>
      <c r="TRZ1342" s="62">
        <f t="shared" si="3243"/>
        <v>0</v>
      </c>
      <c r="TSA1342" s="62">
        <f t="shared" si="3243"/>
        <v>2000000</v>
      </c>
      <c r="TSB1342" s="62">
        <f t="shared" si="3243"/>
        <v>3000000</v>
      </c>
      <c r="TSI1342" s="62" t="s">
        <v>1940</v>
      </c>
      <c r="TSJ1342" s="62">
        <f>TSJ1336</f>
        <v>1000000</v>
      </c>
      <c r="TSK1342" s="62">
        <f t="shared" ref="TSK1342:TUN1342" si="3244">TSK1336</f>
        <v>0</v>
      </c>
      <c r="TSL1342" s="62">
        <f t="shared" si="3244"/>
        <v>0</v>
      </c>
      <c r="TSM1342" s="62">
        <f t="shared" si="3244"/>
        <v>1000000</v>
      </c>
      <c r="TSN1342" s="62">
        <f t="shared" si="3244"/>
        <v>2000000</v>
      </c>
      <c r="TSO1342" s="62">
        <f t="shared" si="3244"/>
        <v>0</v>
      </c>
      <c r="TSP1342" s="62">
        <f t="shared" si="3244"/>
        <v>0</v>
      </c>
      <c r="TSQ1342" s="62">
        <f t="shared" si="3244"/>
        <v>2000000</v>
      </c>
      <c r="TSR1342" s="62">
        <f t="shared" si="3244"/>
        <v>3000000</v>
      </c>
      <c r="TSY1342" s="62" t="s">
        <v>1940</v>
      </c>
      <c r="TSZ1342" s="62">
        <f>TSZ1336</f>
        <v>1000000</v>
      </c>
      <c r="TTA1342" s="62">
        <f t="shared" si="3244"/>
        <v>0</v>
      </c>
      <c r="TTB1342" s="62">
        <f t="shared" si="3244"/>
        <v>0</v>
      </c>
      <c r="TTC1342" s="62">
        <f t="shared" si="3244"/>
        <v>1000000</v>
      </c>
      <c r="TTD1342" s="62">
        <f t="shared" si="3244"/>
        <v>2000000</v>
      </c>
      <c r="TTE1342" s="62">
        <f t="shared" si="3244"/>
        <v>0</v>
      </c>
      <c r="TTF1342" s="62">
        <f t="shared" si="3244"/>
        <v>0</v>
      </c>
      <c r="TTG1342" s="62">
        <f t="shared" si="3244"/>
        <v>2000000</v>
      </c>
      <c r="TTH1342" s="62">
        <f t="shared" si="3244"/>
        <v>3000000</v>
      </c>
      <c r="TTO1342" s="62" t="s">
        <v>1940</v>
      </c>
      <c r="TTP1342" s="62">
        <f>TTP1336</f>
        <v>1000000</v>
      </c>
      <c r="TTQ1342" s="62">
        <f t="shared" si="3244"/>
        <v>0</v>
      </c>
      <c r="TTR1342" s="62">
        <f t="shared" si="3244"/>
        <v>0</v>
      </c>
      <c r="TTS1342" s="62">
        <f t="shared" si="3244"/>
        <v>1000000</v>
      </c>
      <c r="TTT1342" s="62">
        <f t="shared" si="3244"/>
        <v>2000000</v>
      </c>
      <c r="TTU1342" s="62">
        <f t="shared" si="3244"/>
        <v>0</v>
      </c>
      <c r="TTV1342" s="62">
        <f t="shared" si="3244"/>
        <v>0</v>
      </c>
      <c r="TTW1342" s="62">
        <f t="shared" si="3244"/>
        <v>2000000</v>
      </c>
      <c r="TTX1342" s="62">
        <f t="shared" si="3244"/>
        <v>3000000</v>
      </c>
      <c r="TUE1342" s="62" t="s">
        <v>1940</v>
      </c>
      <c r="TUF1342" s="62">
        <f>TUF1336</f>
        <v>1000000</v>
      </c>
      <c r="TUG1342" s="62">
        <f t="shared" si="3244"/>
        <v>0</v>
      </c>
      <c r="TUH1342" s="62">
        <f t="shared" si="3244"/>
        <v>0</v>
      </c>
      <c r="TUI1342" s="62">
        <f t="shared" si="3244"/>
        <v>1000000</v>
      </c>
      <c r="TUJ1342" s="62">
        <f t="shared" si="3244"/>
        <v>2000000</v>
      </c>
      <c r="TUK1342" s="62">
        <f t="shared" si="3244"/>
        <v>0</v>
      </c>
      <c r="TUL1342" s="62">
        <f t="shared" si="3244"/>
        <v>0</v>
      </c>
      <c r="TUM1342" s="62">
        <f t="shared" si="3244"/>
        <v>2000000</v>
      </c>
      <c r="TUN1342" s="62">
        <f t="shared" si="3244"/>
        <v>3000000</v>
      </c>
      <c r="TUU1342" s="62" t="s">
        <v>1940</v>
      </c>
      <c r="TUV1342" s="62">
        <f>TUV1336</f>
        <v>1000000</v>
      </c>
      <c r="TUW1342" s="62">
        <f t="shared" ref="TUW1342:TWZ1342" si="3245">TUW1336</f>
        <v>0</v>
      </c>
      <c r="TUX1342" s="62">
        <f t="shared" si="3245"/>
        <v>0</v>
      </c>
      <c r="TUY1342" s="62">
        <f t="shared" si="3245"/>
        <v>1000000</v>
      </c>
      <c r="TUZ1342" s="62">
        <f t="shared" si="3245"/>
        <v>2000000</v>
      </c>
      <c r="TVA1342" s="62">
        <f t="shared" si="3245"/>
        <v>0</v>
      </c>
      <c r="TVB1342" s="62">
        <f t="shared" si="3245"/>
        <v>0</v>
      </c>
      <c r="TVC1342" s="62">
        <f t="shared" si="3245"/>
        <v>2000000</v>
      </c>
      <c r="TVD1342" s="62">
        <f t="shared" si="3245"/>
        <v>3000000</v>
      </c>
      <c r="TVK1342" s="62" t="s">
        <v>1940</v>
      </c>
      <c r="TVL1342" s="62">
        <f>TVL1336</f>
        <v>1000000</v>
      </c>
      <c r="TVM1342" s="62">
        <f t="shared" si="3245"/>
        <v>0</v>
      </c>
      <c r="TVN1342" s="62">
        <f t="shared" si="3245"/>
        <v>0</v>
      </c>
      <c r="TVO1342" s="62">
        <f t="shared" si="3245"/>
        <v>1000000</v>
      </c>
      <c r="TVP1342" s="62">
        <f t="shared" si="3245"/>
        <v>2000000</v>
      </c>
      <c r="TVQ1342" s="62">
        <f t="shared" si="3245"/>
        <v>0</v>
      </c>
      <c r="TVR1342" s="62">
        <f t="shared" si="3245"/>
        <v>0</v>
      </c>
      <c r="TVS1342" s="62">
        <f t="shared" si="3245"/>
        <v>2000000</v>
      </c>
      <c r="TVT1342" s="62">
        <f t="shared" si="3245"/>
        <v>3000000</v>
      </c>
      <c r="TWA1342" s="62" t="s">
        <v>1940</v>
      </c>
      <c r="TWB1342" s="62">
        <f>TWB1336</f>
        <v>1000000</v>
      </c>
      <c r="TWC1342" s="62">
        <f t="shared" si="3245"/>
        <v>0</v>
      </c>
      <c r="TWD1342" s="62">
        <f t="shared" si="3245"/>
        <v>0</v>
      </c>
      <c r="TWE1342" s="62">
        <f t="shared" si="3245"/>
        <v>1000000</v>
      </c>
      <c r="TWF1342" s="62">
        <f t="shared" si="3245"/>
        <v>2000000</v>
      </c>
      <c r="TWG1342" s="62">
        <f t="shared" si="3245"/>
        <v>0</v>
      </c>
      <c r="TWH1342" s="62">
        <f t="shared" si="3245"/>
        <v>0</v>
      </c>
      <c r="TWI1342" s="62">
        <f t="shared" si="3245"/>
        <v>2000000</v>
      </c>
      <c r="TWJ1342" s="62">
        <f t="shared" si="3245"/>
        <v>3000000</v>
      </c>
      <c r="TWQ1342" s="62" t="s">
        <v>1940</v>
      </c>
      <c r="TWR1342" s="62">
        <f>TWR1336</f>
        <v>1000000</v>
      </c>
      <c r="TWS1342" s="62">
        <f t="shared" si="3245"/>
        <v>0</v>
      </c>
      <c r="TWT1342" s="62">
        <f t="shared" si="3245"/>
        <v>0</v>
      </c>
      <c r="TWU1342" s="62">
        <f t="shared" si="3245"/>
        <v>1000000</v>
      </c>
      <c r="TWV1342" s="62">
        <f t="shared" si="3245"/>
        <v>2000000</v>
      </c>
      <c r="TWW1342" s="62">
        <f t="shared" si="3245"/>
        <v>0</v>
      </c>
      <c r="TWX1342" s="62">
        <f t="shared" si="3245"/>
        <v>0</v>
      </c>
      <c r="TWY1342" s="62">
        <f t="shared" si="3245"/>
        <v>2000000</v>
      </c>
      <c r="TWZ1342" s="62">
        <f t="shared" si="3245"/>
        <v>3000000</v>
      </c>
      <c r="TXG1342" s="62" t="s">
        <v>1940</v>
      </c>
      <c r="TXH1342" s="62">
        <f>TXH1336</f>
        <v>1000000</v>
      </c>
      <c r="TXI1342" s="62">
        <f t="shared" ref="TXI1342:TZL1342" si="3246">TXI1336</f>
        <v>0</v>
      </c>
      <c r="TXJ1342" s="62">
        <f t="shared" si="3246"/>
        <v>0</v>
      </c>
      <c r="TXK1342" s="62">
        <f t="shared" si="3246"/>
        <v>1000000</v>
      </c>
      <c r="TXL1342" s="62">
        <f t="shared" si="3246"/>
        <v>2000000</v>
      </c>
      <c r="TXM1342" s="62">
        <f t="shared" si="3246"/>
        <v>0</v>
      </c>
      <c r="TXN1342" s="62">
        <f t="shared" si="3246"/>
        <v>0</v>
      </c>
      <c r="TXO1342" s="62">
        <f t="shared" si="3246"/>
        <v>2000000</v>
      </c>
      <c r="TXP1342" s="62">
        <f t="shared" si="3246"/>
        <v>3000000</v>
      </c>
      <c r="TXW1342" s="62" t="s">
        <v>1940</v>
      </c>
      <c r="TXX1342" s="62">
        <f>TXX1336</f>
        <v>1000000</v>
      </c>
      <c r="TXY1342" s="62">
        <f t="shared" si="3246"/>
        <v>0</v>
      </c>
      <c r="TXZ1342" s="62">
        <f t="shared" si="3246"/>
        <v>0</v>
      </c>
      <c r="TYA1342" s="62">
        <f t="shared" si="3246"/>
        <v>1000000</v>
      </c>
      <c r="TYB1342" s="62">
        <f t="shared" si="3246"/>
        <v>2000000</v>
      </c>
      <c r="TYC1342" s="62">
        <f t="shared" si="3246"/>
        <v>0</v>
      </c>
      <c r="TYD1342" s="62">
        <f t="shared" si="3246"/>
        <v>0</v>
      </c>
      <c r="TYE1342" s="62">
        <f t="shared" si="3246"/>
        <v>2000000</v>
      </c>
      <c r="TYF1342" s="62">
        <f t="shared" si="3246"/>
        <v>3000000</v>
      </c>
      <c r="TYM1342" s="62" t="s">
        <v>1940</v>
      </c>
      <c r="TYN1342" s="62">
        <f>TYN1336</f>
        <v>1000000</v>
      </c>
      <c r="TYO1342" s="62">
        <f t="shared" si="3246"/>
        <v>0</v>
      </c>
      <c r="TYP1342" s="62">
        <f t="shared" si="3246"/>
        <v>0</v>
      </c>
      <c r="TYQ1342" s="62">
        <f t="shared" si="3246"/>
        <v>1000000</v>
      </c>
      <c r="TYR1342" s="62">
        <f t="shared" si="3246"/>
        <v>2000000</v>
      </c>
      <c r="TYS1342" s="62">
        <f t="shared" si="3246"/>
        <v>0</v>
      </c>
      <c r="TYT1342" s="62">
        <f t="shared" si="3246"/>
        <v>0</v>
      </c>
      <c r="TYU1342" s="62">
        <f t="shared" si="3246"/>
        <v>2000000</v>
      </c>
      <c r="TYV1342" s="62">
        <f t="shared" si="3246"/>
        <v>3000000</v>
      </c>
      <c r="TZC1342" s="62" t="s">
        <v>1940</v>
      </c>
      <c r="TZD1342" s="62">
        <f>TZD1336</f>
        <v>1000000</v>
      </c>
      <c r="TZE1342" s="62">
        <f t="shared" si="3246"/>
        <v>0</v>
      </c>
      <c r="TZF1342" s="62">
        <f t="shared" si="3246"/>
        <v>0</v>
      </c>
      <c r="TZG1342" s="62">
        <f t="shared" si="3246"/>
        <v>1000000</v>
      </c>
      <c r="TZH1342" s="62">
        <f t="shared" si="3246"/>
        <v>2000000</v>
      </c>
      <c r="TZI1342" s="62">
        <f t="shared" si="3246"/>
        <v>0</v>
      </c>
      <c r="TZJ1342" s="62">
        <f t="shared" si="3246"/>
        <v>0</v>
      </c>
      <c r="TZK1342" s="62">
        <f t="shared" si="3246"/>
        <v>2000000</v>
      </c>
      <c r="TZL1342" s="62">
        <f t="shared" si="3246"/>
        <v>3000000</v>
      </c>
      <c r="TZS1342" s="62" t="s">
        <v>1940</v>
      </c>
      <c r="TZT1342" s="62">
        <f>TZT1336</f>
        <v>1000000</v>
      </c>
      <c r="TZU1342" s="62">
        <f t="shared" ref="TZU1342:UBX1342" si="3247">TZU1336</f>
        <v>0</v>
      </c>
      <c r="TZV1342" s="62">
        <f t="shared" si="3247"/>
        <v>0</v>
      </c>
      <c r="TZW1342" s="62">
        <f t="shared" si="3247"/>
        <v>1000000</v>
      </c>
      <c r="TZX1342" s="62">
        <f t="shared" si="3247"/>
        <v>2000000</v>
      </c>
      <c r="TZY1342" s="62">
        <f t="shared" si="3247"/>
        <v>0</v>
      </c>
      <c r="TZZ1342" s="62">
        <f t="shared" si="3247"/>
        <v>0</v>
      </c>
      <c r="UAA1342" s="62">
        <f t="shared" si="3247"/>
        <v>2000000</v>
      </c>
      <c r="UAB1342" s="62">
        <f t="shared" si="3247"/>
        <v>3000000</v>
      </c>
      <c r="UAI1342" s="62" t="s">
        <v>1940</v>
      </c>
      <c r="UAJ1342" s="62">
        <f>UAJ1336</f>
        <v>1000000</v>
      </c>
      <c r="UAK1342" s="62">
        <f t="shared" si="3247"/>
        <v>0</v>
      </c>
      <c r="UAL1342" s="62">
        <f t="shared" si="3247"/>
        <v>0</v>
      </c>
      <c r="UAM1342" s="62">
        <f t="shared" si="3247"/>
        <v>1000000</v>
      </c>
      <c r="UAN1342" s="62">
        <f t="shared" si="3247"/>
        <v>2000000</v>
      </c>
      <c r="UAO1342" s="62">
        <f t="shared" si="3247"/>
        <v>0</v>
      </c>
      <c r="UAP1342" s="62">
        <f t="shared" si="3247"/>
        <v>0</v>
      </c>
      <c r="UAQ1342" s="62">
        <f t="shared" si="3247"/>
        <v>2000000</v>
      </c>
      <c r="UAR1342" s="62">
        <f t="shared" si="3247"/>
        <v>3000000</v>
      </c>
      <c r="UAY1342" s="62" t="s">
        <v>1940</v>
      </c>
      <c r="UAZ1342" s="62">
        <f>UAZ1336</f>
        <v>1000000</v>
      </c>
      <c r="UBA1342" s="62">
        <f t="shared" si="3247"/>
        <v>0</v>
      </c>
      <c r="UBB1342" s="62">
        <f t="shared" si="3247"/>
        <v>0</v>
      </c>
      <c r="UBC1342" s="62">
        <f t="shared" si="3247"/>
        <v>1000000</v>
      </c>
      <c r="UBD1342" s="62">
        <f t="shared" si="3247"/>
        <v>2000000</v>
      </c>
      <c r="UBE1342" s="62">
        <f t="shared" si="3247"/>
        <v>0</v>
      </c>
      <c r="UBF1342" s="62">
        <f t="shared" si="3247"/>
        <v>0</v>
      </c>
      <c r="UBG1342" s="62">
        <f t="shared" si="3247"/>
        <v>2000000</v>
      </c>
      <c r="UBH1342" s="62">
        <f t="shared" si="3247"/>
        <v>3000000</v>
      </c>
      <c r="UBO1342" s="62" t="s">
        <v>1940</v>
      </c>
      <c r="UBP1342" s="62">
        <f>UBP1336</f>
        <v>1000000</v>
      </c>
      <c r="UBQ1342" s="62">
        <f t="shared" si="3247"/>
        <v>0</v>
      </c>
      <c r="UBR1342" s="62">
        <f t="shared" si="3247"/>
        <v>0</v>
      </c>
      <c r="UBS1342" s="62">
        <f t="shared" si="3247"/>
        <v>1000000</v>
      </c>
      <c r="UBT1342" s="62">
        <f t="shared" si="3247"/>
        <v>2000000</v>
      </c>
      <c r="UBU1342" s="62">
        <f t="shared" si="3247"/>
        <v>0</v>
      </c>
      <c r="UBV1342" s="62">
        <f t="shared" si="3247"/>
        <v>0</v>
      </c>
      <c r="UBW1342" s="62">
        <f t="shared" si="3247"/>
        <v>2000000</v>
      </c>
      <c r="UBX1342" s="62">
        <f t="shared" si="3247"/>
        <v>3000000</v>
      </c>
      <c r="UCE1342" s="62" t="s">
        <v>1940</v>
      </c>
      <c r="UCF1342" s="62">
        <f>UCF1336</f>
        <v>1000000</v>
      </c>
      <c r="UCG1342" s="62">
        <f t="shared" ref="UCG1342:UEJ1342" si="3248">UCG1336</f>
        <v>0</v>
      </c>
      <c r="UCH1342" s="62">
        <f t="shared" si="3248"/>
        <v>0</v>
      </c>
      <c r="UCI1342" s="62">
        <f t="shared" si="3248"/>
        <v>1000000</v>
      </c>
      <c r="UCJ1342" s="62">
        <f t="shared" si="3248"/>
        <v>2000000</v>
      </c>
      <c r="UCK1342" s="62">
        <f t="shared" si="3248"/>
        <v>0</v>
      </c>
      <c r="UCL1342" s="62">
        <f t="shared" si="3248"/>
        <v>0</v>
      </c>
      <c r="UCM1342" s="62">
        <f t="shared" si="3248"/>
        <v>2000000</v>
      </c>
      <c r="UCN1342" s="62">
        <f t="shared" si="3248"/>
        <v>3000000</v>
      </c>
      <c r="UCU1342" s="62" t="s">
        <v>1940</v>
      </c>
      <c r="UCV1342" s="62">
        <f>UCV1336</f>
        <v>1000000</v>
      </c>
      <c r="UCW1342" s="62">
        <f t="shared" si="3248"/>
        <v>0</v>
      </c>
      <c r="UCX1342" s="62">
        <f t="shared" si="3248"/>
        <v>0</v>
      </c>
      <c r="UCY1342" s="62">
        <f t="shared" si="3248"/>
        <v>1000000</v>
      </c>
      <c r="UCZ1342" s="62">
        <f t="shared" si="3248"/>
        <v>2000000</v>
      </c>
      <c r="UDA1342" s="62">
        <f t="shared" si="3248"/>
        <v>0</v>
      </c>
      <c r="UDB1342" s="62">
        <f t="shared" si="3248"/>
        <v>0</v>
      </c>
      <c r="UDC1342" s="62">
        <f t="shared" si="3248"/>
        <v>2000000</v>
      </c>
      <c r="UDD1342" s="62">
        <f t="shared" si="3248"/>
        <v>3000000</v>
      </c>
      <c r="UDK1342" s="62" t="s">
        <v>1940</v>
      </c>
      <c r="UDL1342" s="62">
        <f>UDL1336</f>
        <v>1000000</v>
      </c>
      <c r="UDM1342" s="62">
        <f t="shared" si="3248"/>
        <v>0</v>
      </c>
      <c r="UDN1342" s="62">
        <f t="shared" si="3248"/>
        <v>0</v>
      </c>
      <c r="UDO1342" s="62">
        <f t="shared" si="3248"/>
        <v>1000000</v>
      </c>
      <c r="UDP1342" s="62">
        <f t="shared" si="3248"/>
        <v>2000000</v>
      </c>
      <c r="UDQ1342" s="62">
        <f t="shared" si="3248"/>
        <v>0</v>
      </c>
      <c r="UDR1342" s="62">
        <f t="shared" si="3248"/>
        <v>0</v>
      </c>
      <c r="UDS1342" s="62">
        <f t="shared" si="3248"/>
        <v>2000000</v>
      </c>
      <c r="UDT1342" s="62">
        <f t="shared" si="3248"/>
        <v>3000000</v>
      </c>
      <c r="UEA1342" s="62" t="s">
        <v>1940</v>
      </c>
      <c r="UEB1342" s="62">
        <f>UEB1336</f>
        <v>1000000</v>
      </c>
      <c r="UEC1342" s="62">
        <f t="shared" si="3248"/>
        <v>0</v>
      </c>
      <c r="UED1342" s="62">
        <f t="shared" si="3248"/>
        <v>0</v>
      </c>
      <c r="UEE1342" s="62">
        <f t="shared" si="3248"/>
        <v>1000000</v>
      </c>
      <c r="UEF1342" s="62">
        <f t="shared" si="3248"/>
        <v>2000000</v>
      </c>
      <c r="UEG1342" s="62">
        <f t="shared" si="3248"/>
        <v>0</v>
      </c>
      <c r="UEH1342" s="62">
        <f t="shared" si="3248"/>
        <v>0</v>
      </c>
      <c r="UEI1342" s="62">
        <f t="shared" si="3248"/>
        <v>2000000</v>
      </c>
      <c r="UEJ1342" s="62">
        <f t="shared" si="3248"/>
        <v>3000000</v>
      </c>
      <c r="UEQ1342" s="62" t="s">
        <v>1940</v>
      </c>
      <c r="UER1342" s="62">
        <f>UER1336</f>
        <v>1000000</v>
      </c>
      <c r="UES1342" s="62">
        <f t="shared" ref="UES1342:UGV1342" si="3249">UES1336</f>
        <v>0</v>
      </c>
      <c r="UET1342" s="62">
        <f t="shared" si="3249"/>
        <v>0</v>
      </c>
      <c r="UEU1342" s="62">
        <f t="shared" si="3249"/>
        <v>1000000</v>
      </c>
      <c r="UEV1342" s="62">
        <f t="shared" si="3249"/>
        <v>2000000</v>
      </c>
      <c r="UEW1342" s="62">
        <f t="shared" si="3249"/>
        <v>0</v>
      </c>
      <c r="UEX1342" s="62">
        <f t="shared" si="3249"/>
        <v>0</v>
      </c>
      <c r="UEY1342" s="62">
        <f t="shared" si="3249"/>
        <v>2000000</v>
      </c>
      <c r="UEZ1342" s="62">
        <f t="shared" si="3249"/>
        <v>3000000</v>
      </c>
      <c r="UFG1342" s="62" t="s">
        <v>1940</v>
      </c>
      <c r="UFH1342" s="62">
        <f>UFH1336</f>
        <v>1000000</v>
      </c>
      <c r="UFI1342" s="62">
        <f t="shared" si="3249"/>
        <v>0</v>
      </c>
      <c r="UFJ1342" s="62">
        <f t="shared" si="3249"/>
        <v>0</v>
      </c>
      <c r="UFK1342" s="62">
        <f t="shared" si="3249"/>
        <v>1000000</v>
      </c>
      <c r="UFL1342" s="62">
        <f t="shared" si="3249"/>
        <v>2000000</v>
      </c>
      <c r="UFM1342" s="62">
        <f t="shared" si="3249"/>
        <v>0</v>
      </c>
      <c r="UFN1342" s="62">
        <f t="shared" si="3249"/>
        <v>0</v>
      </c>
      <c r="UFO1342" s="62">
        <f t="shared" si="3249"/>
        <v>2000000</v>
      </c>
      <c r="UFP1342" s="62">
        <f t="shared" si="3249"/>
        <v>3000000</v>
      </c>
      <c r="UFW1342" s="62" t="s">
        <v>1940</v>
      </c>
      <c r="UFX1342" s="62">
        <f>UFX1336</f>
        <v>1000000</v>
      </c>
      <c r="UFY1342" s="62">
        <f t="shared" si="3249"/>
        <v>0</v>
      </c>
      <c r="UFZ1342" s="62">
        <f t="shared" si="3249"/>
        <v>0</v>
      </c>
      <c r="UGA1342" s="62">
        <f t="shared" si="3249"/>
        <v>1000000</v>
      </c>
      <c r="UGB1342" s="62">
        <f t="shared" si="3249"/>
        <v>2000000</v>
      </c>
      <c r="UGC1342" s="62">
        <f t="shared" si="3249"/>
        <v>0</v>
      </c>
      <c r="UGD1342" s="62">
        <f t="shared" si="3249"/>
        <v>0</v>
      </c>
      <c r="UGE1342" s="62">
        <f t="shared" si="3249"/>
        <v>2000000</v>
      </c>
      <c r="UGF1342" s="62">
        <f t="shared" si="3249"/>
        <v>3000000</v>
      </c>
      <c r="UGM1342" s="62" t="s">
        <v>1940</v>
      </c>
      <c r="UGN1342" s="62">
        <f>UGN1336</f>
        <v>1000000</v>
      </c>
      <c r="UGO1342" s="62">
        <f t="shared" si="3249"/>
        <v>0</v>
      </c>
      <c r="UGP1342" s="62">
        <f t="shared" si="3249"/>
        <v>0</v>
      </c>
      <c r="UGQ1342" s="62">
        <f t="shared" si="3249"/>
        <v>1000000</v>
      </c>
      <c r="UGR1342" s="62">
        <f t="shared" si="3249"/>
        <v>2000000</v>
      </c>
      <c r="UGS1342" s="62">
        <f t="shared" si="3249"/>
        <v>0</v>
      </c>
      <c r="UGT1342" s="62">
        <f t="shared" si="3249"/>
        <v>0</v>
      </c>
      <c r="UGU1342" s="62">
        <f t="shared" si="3249"/>
        <v>2000000</v>
      </c>
      <c r="UGV1342" s="62">
        <f t="shared" si="3249"/>
        <v>3000000</v>
      </c>
      <c r="UHC1342" s="62" t="s">
        <v>1940</v>
      </c>
      <c r="UHD1342" s="62">
        <f>UHD1336</f>
        <v>1000000</v>
      </c>
      <c r="UHE1342" s="62">
        <f t="shared" ref="UHE1342:UJH1342" si="3250">UHE1336</f>
        <v>0</v>
      </c>
      <c r="UHF1342" s="62">
        <f t="shared" si="3250"/>
        <v>0</v>
      </c>
      <c r="UHG1342" s="62">
        <f t="shared" si="3250"/>
        <v>1000000</v>
      </c>
      <c r="UHH1342" s="62">
        <f t="shared" si="3250"/>
        <v>2000000</v>
      </c>
      <c r="UHI1342" s="62">
        <f t="shared" si="3250"/>
        <v>0</v>
      </c>
      <c r="UHJ1342" s="62">
        <f t="shared" si="3250"/>
        <v>0</v>
      </c>
      <c r="UHK1342" s="62">
        <f t="shared" si="3250"/>
        <v>2000000</v>
      </c>
      <c r="UHL1342" s="62">
        <f t="shared" si="3250"/>
        <v>3000000</v>
      </c>
      <c r="UHS1342" s="62" t="s">
        <v>1940</v>
      </c>
      <c r="UHT1342" s="62">
        <f>UHT1336</f>
        <v>1000000</v>
      </c>
      <c r="UHU1342" s="62">
        <f t="shared" si="3250"/>
        <v>0</v>
      </c>
      <c r="UHV1342" s="62">
        <f t="shared" si="3250"/>
        <v>0</v>
      </c>
      <c r="UHW1342" s="62">
        <f t="shared" si="3250"/>
        <v>1000000</v>
      </c>
      <c r="UHX1342" s="62">
        <f t="shared" si="3250"/>
        <v>2000000</v>
      </c>
      <c r="UHY1342" s="62">
        <f t="shared" si="3250"/>
        <v>0</v>
      </c>
      <c r="UHZ1342" s="62">
        <f t="shared" si="3250"/>
        <v>0</v>
      </c>
      <c r="UIA1342" s="62">
        <f t="shared" si="3250"/>
        <v>2000000</v>
      </c>
      <c r="UIB1342" s="62">
        <f t="shared" si="3250"/>
        <v>3000000</v>
      </c>
      <c r="UII1342" s="62" t="s">
        <v>1940</v>
      </c>
      <c r="UIJ1342" s="62">
        <f>UIJ1336</f>
        <v>1000000</v>
      </c>
      <c r="UIK1342" s="62">
        <f t="shared" si="3250"/>
        <v>0</v>
      </c>
      <c r="UIL1342" s="62">
        <f t="shared" si="3250"/>
        <v>0</v>
      </c>
      <c r="UIM1342" s="62">
        <f t="shared" si="3250"/>
        <v>1000000</v>
      </c>
      <c r="UIN1342" s="62">
        <f t="shared" si="3250"/>
        <v>2000000</v>
      </c>
      <c r="UIO1342" s="62">
        <f t="shared" si="3250"/>
        <v>0</v>
      </c>
      <c r="UIP1342" s="62">
        <f t="shared" si="3250"/>
        <v>0</v>
      </c>
      <c r="UIQ1342" s="62">
        <f t="shared" si="3250"/>
        <v>2000000</v>
      </c>
      <c r="UIR1342" s="62">
        <f t="shared" si="3250"/>
        <v>3000000</v>
      </c>
      <c r="UIY1342" s="62" t="s">
        <v>1940</v>
      </c>
      <c r="UIZ1342" s="62">
        <f>UIZ1336</f>
        <v>1000000</v>
      </c>
      <c r="UJA1342" s="62">
        <f t="shared" si="3250"/>
        <v>0</v>
      </c>
      <c r="UJB1342" s="62">
        <f t="shared" si="3250"/>
        <v>0</v>
      </c>
      <c r="UJC1342" s="62">
        <f t="shared" si="3250"/>
        <v>1000000</v>
      </c>
      <c r="UJD1342" s="62">
        <f t="shared" si="3250"/>
        <v>2000000</v>
      </c>
      <c r="UJE1342" s="62">
        <f t="shared" si="3250"/>
        <v>0</v>
      </c>
      <c r="UJF1342" s="62">
        <f t="shared" si="3250"/>
        <v>0</v>
      </c>
      <c r="UJG1342" s="62">
        <f t="shared" si="3250"/>
        <v>2000000</v>
      </c>
      <c r="UJH1342" s="62">
        <f t="shared" si="3250"/>
        <v>3000000</v>
      </c>
      <c r="UJO1342" s="62" t="s">
        <v>1940</v>
      </c>
      <c r="UJP1342" s="62">
        <f>UJP1336</f>
        <v>1000000</v>
      </c>
      <c r="UJQ1342" s="62">
        <f t="shared" ref="UJQ1342:ULT1342" si="3251">UJQ1336</f>
        <v>0</v>
      </c>
      <c r="UJR1342" s="62">
        <f t="shared" si="3251"/>
        <v>0</v>
      </c>
      <c r="UJS1342" s="62">
        <f t="shared" si="3251"/>
        <v>1000000</v>
      </c>
      <c r="UJT1342" s="62">
        <f t="shared" si="3251"/>
        <v>2000000</v>
      </c>
      <c r="UJU1342" s="62">
        <f t="shared" si="3251"/>
        <v>0</v>
      </c>
      <c r="UJV1342" s="62">
        <f t="shared" si="3251"/>
        <v>0</v>
      </c>
      <c r="UJW1342" s="62">
        <f t="shared" si="3251"/>
        <v>2000000</v>
      </c>
      <c r="UJX1342" s="62">
        <f t="shared" si="3251"/>
        <v>3000000</v>
      </c>
      <c r="UKE1342" s="62" t="s">
        <v>1940</v>
      </c>
      <c r="UKF1342" s="62">
        <f>UKF1336</f>
        <v>1000000</v>
      </c>
      <c r="UKG1342" s="62">
        <f t="shared" si="3251"/>
        <v>0</v>
      </c>
      <c r="UKH1342" s="62">
        <f t="shared" si="3251"/>
        <v>0</v>
      </c>
      <c r="UKI1342" s="62">
        <f t="shared" si="3251"/>
        <v>1000000</v>
      </c>
      <c r="UKJ1342" s="62">
        <f t="shared" si="3251"/>
        <v>2000000</v>
      </c>
      <c r="UKK1342" s="62">
        <f t="shared" si="3251"/>
        <v>0</v>
      </c>
      <c r="UKL1342" s="62">
        <f t="shared" si="3251"/>
        <v>0</v>
      </c>
      <c r="UKM1342" s="62">
        <f t="shared" si="3251"/>
        <v>2000000</v>
      </c>
      <c r="UKN1342" s="62">
        <f t="shared" si="3251"/>
        <v>3000000</v>
      </c>
      <c r="UKU1342" s="62" t="s">
        <v>1940</v>
      </c>
      <c r="UKV1342" s="62">
        <f>UKV1336</f>
        <v>1000000</v>
      </c>
      <c r="UKW1342" s="62">
        <f t="shared" si="3251"/>
        <v>0</v>
      </c>
      <c r="UKX1342" s="62">
        <f t="shared" si="3251"/>
        <v>0</v>
      </c>
      <c r="UKY1342" s="62">
        <f t="shared" si="3251"/>
        <v>1000000</v>
      </c>
      <c r="UKZ1342" s="62">
        <f t="shared" si="3251"/>
        <v>2000000</v>
      </c>
      <c r="ULA1342" s="62">
        <f t="shared" si="3251"/>
        <v>0</v>
      </c>
      <c r="ULB1342" s="62">
        <f t="shared" si="3251"/>
        <v>0</v>
      </c>
      <c r="ULC1342" s="62">
        <f t="shared" si="3251"/>
        <v>2000000</v>
      </c>
      <c r="ULD1342" s="62">
        <f t="shared" si="3251"/>
        <v>3000000</v>
      </c>
      <c r="ULK1342" s="62" t="s">
        <v>1940</v>
      </c>
      <c r="ULL1342" s="62">
        <f>ULL1336</f>
        <v>1000000</v>
      </c>
      <c r="ULM1342" s="62">
        <f t="shared" si="3251"/>
        <v>0</v>
      </c>
      <c r="ULN1342" s="62">
        <f t="shared" si="3251"/>
        <v>0</v>
      </c>
      <c r="ULO1342" s="62">
        <f t="shared" si="3251"/>
        <v>1000000</v>
      </c>
      <c r="ULP1342" s="62">
        <f t="shared" si="3251"/>
        <v>2000000</v>
      </c>
      <c r="ULQ1342" s="62">
        <f t="shared" si="3251"/>
        <v>0</v>
      </c>
      <c r="ULR1342" s="62">
        <f t="shared" si="3251"/>
        <v>0</v>
      </c>
      <c r="ULS1342" s="62">
        <f t="shared" si="3251"/>
        <v>2000000</v>
      </c>
      <c r="ULT1342" s="62">
        <f t="shared" si="3251"/>
        <v>3000000</v>
      </c>
      <c r="UMA1342" s="62" t="s">
        <v>1940</v>
      </c>
      <c r="UMB1342" s="62">
        <f>UMB1336</f>
        <v>1000000</v>
      </c>
      <c r="UMC1342" s="62">
        <f t="shared" ref="UMC1342:UOF1342" si="3252">UMC1336</f>
        <v>0</v>
      </c>
      <c r="UMD1342" s="62">
        <f t="shared" si="3252"/>
        <v>0</v>
      </c>
      <c r="UME1342" s="62">
        <f t="shared" si="3252"/>
        <v>1000000</v>
      </c>
      <c r="UMF1342" s="62">
        <f t="shared" si="3252"/>
        <v>2000000</v>
      </c>
      <c r="UMG1342" s="62">
        <f t="shared" si="3252"/>
        <v>0</v>
      </c>
      <c r="UMH1342" s="62">
        <f t="shared" si="3252"/>
        <v>0</v>
      </c>
      <c r="UMI1342" s="62">
        <f t="shared" si="3252"/>
        <v>2000000</v>
      </c>
      <c r="UMJ1342" s="62">
        <f t="shared" si="3252"/>
        <v>3000000</v>
      </c>
      <c r="UMQ1342" s="62" t="s">
        <v>1940</v>
      </c>
      <c r="UMR1342" s="62">
        <f>UMR1336</f>
        <v>1000000</v>
      </c>
      <c r="UMS1342" s="62">
        <f t="shared" si="3252"/>
        <v>0</v>
      </c>
      <c r="UMT1342" s="62">
        <f t="shared" si="3252"/>
        <v>0</v>
      </c>
      <c r="UMU1342" s="62">
        <f t="shared" si="3252"/>
        <v>1000000</v>
      </c>
      <c r="UMV1342" s="62">
        <f t="shared" si="3252"/>
        <v>2000000</v>
      </c>
      <c r="UMW1342" s="62">
        <f t="shared" si="3252"/>
        <v>0</v>
      </c>
      <c r="UMX1342" s="62">
        <f t="shared" si="3252"/>
        <v>0</v>
      </c>
      <c r="UMY1342" s="62">
        <f t="shared" si="3252"/>
        <v>2000000</v>
      </c>
      <c r="UMZ1342" s="62">
        <f t="shared" si="3252"/>
        <v>3000000</v>
      </c>
      <c r="UNG1342" s="62" t="s">
        <v>1940</v>
      </c>
      <c r="UNH1342" s="62">
        <f>UNH1336</f>
        <v>1000000</v>
      </c>
      <c r="UNI1342" s="62">
        <f t="shared" si="3252"/>
        <v>0</v>
      </c>
      <c r="UNJ1342" s="62">
        <f t="shared" si="3252"/>
        <v>0</v>
      </c>
      <c r="UNK1342" s="62">
        <f t="shared" si="3252"/>
        <v>1000000</v>
      </c>
      <c r="UNL1342" s="62">
        <f t="shared" si="3252"/>
        <v>2000000</v>
      </c>
      <c r="UNM1342" s="62">
        <f t="shared" si="3252"/>
        <v>0</v>
      </c>
      <c r="UNN1342" s="62">
        <f t="shared" si="3252"/>
        <v>0</v>
      </c>
      <c r="UNO1342" s="62">
        <f t="shared" si="3252"/>
        <v>2000000</v>
      </c>
      <c r="UNP1342" s="62">
        <f t="shared" si="3252"/>
        <v>3000000</v>
      </c>
      <c r="UNW1342" s="62" t="s">
        <v>1940</v>
      </c>
      <c r="UNX1342" s="62">
        <f>UNX1336</f>
        <v>1000000</v>
      </c>
      <c r="UNY1342" s="62">
        <f t="shared" si="3252"/>
        <v>0</v>
      </c>
      <c r="UNZ1342" s="62">
        <f t="shared" si="3252"/>
        <v>0</v>
      </c>
      <c r="UOA1342" s="62">
        <f t="shared" si="3252"/>
        <v>1000000</v>
      </c>
      <c r="UOB1342" s="62">
        <f t="shared" si="3252"/>
        <v>2000000</v>
      </c>
      <c r="UOC1342" s="62">
        <f t="shared" si="3252"/>
        <v>0</v>
      </c>
      <c r="UOD1342" s="62">
        <f t="shared" si="3252"/>
        <v>0</v>
      </c>
      <c r="UOE1342" s="62">
        <f t="shared" si="3252"/>
        <v>2000000</v>
      </c>
      <c r="UOF1342" s="62">
        <f t="shared" si="3252"/>
        <v>3000000</v>
      </c>
      <c r="UOM1342" s="62" t="s">
        <v>1940</v>
      </c>
      <c r="UON1342" s="62">
        <f>UON1336</f>
        <v>1000000</v>
      </c>
      <c r="UOO1342" s="62">
        <f t="shared" ref="UOO1342:UQR1342" si="3253">UOO1336</f>
        <v>0</v>
      </c>
      <c r="UOP1342" s="62">
        <f t="shared" si="3253"/>
        <v>0</v>
      </c>
      <c r="UOQ1342" s="62">
        <f t="shared" si="3253"/>
        <v>1000000</v>
      </c>
      <c r="UOR1342" s="62">
        <f t="shared" si="3253"/>
        <v>2000000</v>
      </c>
      <c r="UOS1342" s="62">
        <f t="shared" si="3253"/>
        <v>0</v>
      </c>
      <c r="UOT1342" s="62">
        <f t="shared" si="3253"/>
        <v>0</v>
      </c>
      <c r="UOU1342" s="62">
        <f t="shared" si="3253"/>
        <v>2000000</v>
      </c>
      <c r="UOV1342" s="62">
        <f t="shared" si="3253"/>
        <v>3000000</v>
      </c>
      <c r="UPC1342" s="62" t="s">
        <v>1940</v>
      </c>
      <c r="UPD1342" s="62">
        <f>UPD1336</f>
        <v>1000000</v>
      </c>
      <c r="UPE1342" s="62">
        <f t="shared" si="3253"/>
        <v>0</v>
      </c>
      <c r="UPF1342" s="62">
        <f t="shared" si="3253"/>
        <v>0</v>
      </c>
      <c r="UPG1342" s="62">
        <f t="shared" si="3253"/>
        <v>1000000</v>
      </c>
      <c r="UPH1342" s="62">
        <f t="shared" si="3253"/>
        <v>2000000</v>
      </c>
      <c r="UPI1342" s="62">
        <f t="shared" si="3253"/>
        <v>0</v>
      </c>
      <c r="UPJ1342" s="62">
        <f t="shared" si="3253"/>
        <v>0</v>
      </c>
      <c r="UPK1342" s="62">
        <f t="shared" si="3253"/>
        <v>2000000</v>
      </c>
      <c r="UPL1342" s="62">
        <f t="shared" si="3253"/>
        <v>3000000</v>
      </c>
      <c r="UPS1342" s="62" t="s">
        <v>1940</v>
      </c>
      <c r="UPT1342" s="62">
        <f>UPT1336</f>
        <v>1000000</v>
      </c>
      <c r="UPU1342" s="62">
        <f t="shared" si="3253"/>
        <v>0</v>
      </c>
      <c r="UPV1342" s="62">
        <f t="shared" si="3253"/>
        <v>0</v>
      </c>
      <c r="UPW1342" s="62">
        <f t="shared" si="3253"/>
        <v>1000000</v>
      </c>
      <c r="UPX1342" s="62">
        <f t="shared" si="3253"/>
        <v>2000000</v>
      </c>
      <c r="UPY1342" s="62">
        <f t="shared" si="3253"/>
        <v>0</v>
      </c>
      <c r="UPZ1342" s="62">
        <f t="shared" si="3253"/>
        <v>0</v>
      </c>
      <c r="UQA1342" s="62">
        <f t="shared" si="3253"/>
        <v>2000000</v>
      </c>
      <c r="UQB1342" s="62">
        <f t="shared" si="3253"/>
        <v>3000000</v>
      </c>
      <c r="UQI1342" s="62" t="s">
        <v>1940</v>
      </c>
      <c r="UQJ1342" s="62">
        <f>UQJ1336</f>
        <v>1000000</v>
      </c>
      <c r="UQK1342" s="62">
        <f t="shared" si="3253"/>
        <v>0</v>
      </c>
      <c r="UQL1342" s="62">
        <f t="shared" si="3253"/>
        <v>0</v>
      </c>
      <c r="UQM1342" s="62">
        <f t="shared" si="3253"/>
        <v>1000000</v>
      </c>
      <c r="UQN1342" s="62">
        <f t="shared" si="3253"/>
        <v>2000000</v>
      </c>
      <c r="UQO1342" s="62">
        <f t="shared" si="3253"/>
        <v>0</v>
      </c>
      <c r="UQP1342" s="62">
        <f t="shared" si="3253"/>
        <v>0</v>
      </c>
      <c r="UQQ1342" s="62">
        <f t="shared" si="3253"/>
        <v>2000000</v>
      </c>
      <c r="UQR1342" s="62">
        <f t="shared" si="3253"/>
        <v>3000000</v>
      </c>
      <c r="UQY1342" s="62" t="s">
        <v>1940</v>
      </c>
      <c r="UQZ1342" s="62">
        <f>UQZ1336</f>
        <v>1000000</v>
      </c>
      <c r="URA1342" s="62">
        <f t="shared" ref="URA1342:UTD1342" si="3254">URA1336</f>
        <v>0</v>
      </c>
      <c r="URB1342" s="62">
        <f t="shared" si="3254"/>
        <v>0</v>
      </c>
      <c r="URC1342" s="62">
        <f t="shared" si="3254"/>
        <v>1000000</v>
      </c>
      <c r="URD1342" s="62">
        <f t="shared" si="3254"/>
        <v>2000000</v>
      </c>
      <c r="URE1342" s="62">
        <f t="shared" si="3254"/>
        <v>0</v>
      </c>
      <c r="URF1342" s="62">
        <f t="shared" si="3254"/>
        <v>0</v>
      </c>
      <c r="URG1342" s="62">
        <f t="shared" si="3254"/>
        <v>2000000</v>
      </c>
      <c r="URH1342" s="62">
        <f t="shared" si="3254"/>
        <v>3000000</v>
      </c>
      <c r="URO1342" s="62" t="s">
        <v>1940</v>
      </c>
      <c r="URP1342" s="62">
        <f>URP1336</f>
        <v>1000000</v>
      </c>
      <c r="URQ1342" s="62">
        <f t="shared" si="3254"/>
        <v>0</v>
      </c>
      <c r="URR1342" s="62">
        <f t="shared" si="3254"/>
        <v>0</v>
      </c>
      <c r="URS1342" s="62">
        <f t="shared" si="3254"/>
        <v>1000000</v>
      </c>
      <c r="URT1342" s="62">
        <f t="shared" si="3254"/>
        <v>2000000</v>
      </c>
      <c r="URU1342" s="62">
        <f t="shared" si="3254"/>
        <v>0</v>
      </c>
      <c r="URV1342" s="62">
        <f t="shared" si="3254"/>
        <v>0</v>
      </c>
      <c r="URW1342" s="62">
        <f t="shared" si="3254"/>
        <v>2000000</v>
      </c>
      <c r="URX1342" s="62">
        <f t="shared" si="3254"/>
        <v>3000000</v>
      </c>
      <c r="USE1342" s="62" t="s">
        <v>1940</v>
      </c>
      <c r="USF1342" s="62">
        <f>USF1336</f>
        <v>1000000</v>
      </c>
      <c r="USG1342" s="62">
        <f t="shared" si="3254"/>
        <v>0</v>
      </c>
      <c r="USH1342" s="62">
        <f t="shared" si="3254"/>
        <v>0</v>
      </c>
      <c r="USI1342" s="62">
        <f t="shared" si="3254"/>
        <v>1000000</v>
      </c>
      <c r="USJ1342" s="62">
        <f t="shared" si="3254"/>
        <v>2000000</v>
      </c>
      <c r="USK1342" s="62">
        <f t="shared" si="3254"/>
        <v>0</v>
      </c>
      <c r="USL1342" s="62">
        <f t="shared" si="3254"/>
        <v>0</v>
      </c>
      <c r="USM1342" s="62">
        <f t="shared" si="3254"/>
        <v>2000000</v>
      </c>
      <c r="USN1342" s="62">
        <f t="shared" si="3254"/>
        <v>3000000</v>
      </c>
      <c r="USU1342" s="62" t="s">
        <v>1940</v>
      </c>
      <c r="USV1342" s="62">
        <f>USV1336</f>
        <v>1000000</v>
      </c>
      <c r="USW1342" s="62">
        <f t="shared" si="3254"/>
        <v>0</v>
      </c>
      <c r="USX1342" s="62">
        <f t="shared" si="3254"/>
        <v>0</v>
      </c>
      <c r="USY1342" s="62">
        <f t="shared" si="3254"/>
        <v>1000000</v>
      </c>
      <c r="USZ1342" s="62">
        <f t="shared" si="3254"/>
        <v>2000000</v>
      </c>
      <c r="UTA1342" s="62">
        <f t="shared" si="3254"/>
        <v>0</v>
      </c>
      <c r="UTB1342" s="62">
        <f t="shared" si="3254"/>
        <v>0</v>
      </c>
      <c r="UTC1342" s="62">
        <f t="shared" si="3254"/>
        <v>2000000</v>
      </c>
      <c r="UTD1342" s="62">
        <f t="shared" si="3254"/>
        <v>3000000</v>
      </c>
      <c r="UTK1342" s="62" t="s">
        <v>1940</v>
      </c>
      <c r="UTL1342" s="62">
        <f>UTL1336</f>
        <v>1000000</v>
      </c>
      <c r="UTM1342" s="62">
        <f t="shared" ref="UTM1342:UVP1342" si="3255">UTM1336</f>
        <v>0</v>
      </c>
      <c r="UTN1342" s="62">
        <f t="shared" si="3255"/>
        <v>0</v>
      </c>
      <c r="UTO1342" s="62">
        <f t="shared" si="3255"/>
        <v>1000000</v>
      </c>
      <c r="UTP1342" s="62">
        <f t="shared" si="3255"/>
        <v>2000000</v>
      </c>
      <c r="UTQ1342" s="62">
        <f t="shared" si="3255"/>
        <v>0</v>
      </c>
      <c r="UTR1342" s="62">
        <f t="shared" si="3255"/>
        <v>0</v>
      </c>
      <c r="UTS1342" s="62">
        <f t="shared" si="3255"/>
        <v>2000000</v>
      </c>
      <c r="UTT1342" s="62">
        <f t="shared" si="3255"/>
        <v>3000000</v>
      </c>
      <c r="UUA1342" s="62" t="s">
        <v>1940</v>
      </c>
      <c r="UUB1342" s="62">
        <f>UUB1336</f>
        <v>1000000</v>
      </c>
      <c r="UUC1342" s="62">
        <f t="shared" si="3255"/>
        <v>0</v>
      </c>
      <c r="UUD1342" s="62">
        <f t="shared" si="3255"/>
        <v>0</v>
      </c>
      <c r="UUE1342" s="62">
        <f t="shared" si="3255"/>
        <v>1000000</v>
      </c>
      <c r="UUF1342" s="62">
        <f t="shared" si="3255"/>
        <v>2000000</v>
      </c>
      <c r="UUG1342" s="62">
        <f t="shared" si="3255"/>
        <v>0</v>
      </c>
      <c r="UUH1342" s="62">
        <f t="shared" si="3255"/>
        <v>0</v>
      </c>
      <c r="UUI1342" s="62">
        <f t="shared" si="3255"/>
        <v>2000000</v>
      </c>
      <c r="UUJ1342" s="62">
        <f t="shared" si="3255"/>
        <v>3000000</v>
      </c>
      <c r="UUQ1342" s="62" t="s">
        <v>1940</v>
      </c>
      <c r="UUR1342" s="62">
        <f>UUR1336</f>
        <v>1000000</v>
      </c>
      <c r="UUS1342" s="62">
        <f t="shared" si="3255"/>
        <v>0</v>
      </c>
      <c r="UUT1342" s="62">
        <f t="shared" si="3255"/>
        <v>0</v>
      </c>
      <c r="UUU1342" s="62">
        <f t="shared" si="3255"/>
        <v>1000000</v>
      </c>
      <c r="UUV1342" s="62">
        <f t="shared" si="3255"/>
        <v>2000000</v>
      </c>
      <c r="UUW1342" s="62">
        <f t="shared" si="3255"/>
        <v>0</v>
      </c>
      <c r="UUX1342" s="62">
        <f t="shared" si="3255"/>
        <v>0</v>
      </c>
      <c r="UUY1342" s="62">
        <f t="shared" si="3255"/>
        <v>2000000</v>
      </c>
      <c r="UUZ1342" s="62">
        <f t="shared" si="3255"/>
        <v>3000000</v>
      </c>
      <c r="UVG1342" s="62" t="s">
        <v>1940</v>
      </c>
      <c r="UVH1342" s="62">
        <f>UVH1336</f>
        <v>1000000</v>
      </c>
      <c r="UVI1342" s="62">
        <f t="shared" si="3255"/>
        <v>0</v>
      </c>
      <c r="UVJ1342" s="62">
        <f t="shared" si="3255"/>
        <v>0</v>
      </c>
      <c r="UVK1342" s="62">
        <f t="shared" si="3255"/>
        <v>1000000</v>
      </c>
      <c r="UVL1342" s="62">
        <f t="shared" si="3255"/>
        <v>2000000</v>
      </c>
      <c r="UVM1342" s="62">
        <f t="shared" si="3255"/>
        <v>0</v>
      </c>
      <c r="UVN1342" s="62">
        <f t="shared" si="3255"/>
        <v>0</v>
      </c>
      <c r="UVO1342" s="62">
        <f t="shared" si="3255"/>
        <v>2000000</v>
      </c>
      <c r="UVP1342" s="62">
        <f t="shared" si="3255"/>
        <v>3000000</v>
      </c>
      <c r="UVW1342" s="62" t="s">
        <v>1940</v>
      </c>
      <c r="UVX1342" s="62">
        <f>UVX1336</f>
        <v>1000000</v>
      </c>
      <c r="UVY1342" s="62">
        <f t="shared" ref="UVY1342:UYB1342" si="3256">UVY1336</f>
        <v>0</v>
      </c>
      <c r="UVZ1342" s="62">
        <f t="shared" si="3256"/>
        <v>0</v>
      </c>
      <c r="UWA1342" s="62">
        <f t="shared" si="3256"/>
        <v>1000000</v>
      </c>
      <c r="UWB1342" s="62">
        <f t="shared" si="3256"/>
        <v>2000000</v>
      </c>
      <c r="UWC1342" s="62">
        <f t="shared" si="3256"/>
        <v>0</v>
      </c>
      <c r="UWD1342" s="62">
        <f t="shared" si="3256"/>
        <v>0</v>
      </c>
      <c r="UWE1342" s="62">
        <f t="shared" si="3256"/>
        <v>2000000</v>
      </c>
      <c r="UWF1342" s="62">
        <f t="shared" si="3256"/>
        <v>3000000</v>
      </c>
      <c r="UWM1342" s="62" t="s">
        <v>1940</v>
      </c>
      <c r="UWN1342" s="62">
        <f>UWN1336</f>
        <v>1000000</v>
      </c>
      <c r="UWO1342" s="62">
        <f t="shared" si="3256"/>
        <v>0</v>
      </c>
      <c r="UWP1342" s="62">
        <f t="shared" si="3256"/>
        <v>0</v>
      </c>
      <c r="UWQ1342" s="62">
        <f t="shared" si="3256"/>
        <v>1000000</v>
      </c>
      <c r="UWR1342" s="62">
        <f t="shared" si="3256"/>
        <v>2000000</v>
      </c>
      <c r="UWS1342" s="62">
        <f t="shared" si="3256"/>
        <v>0</v>
      </c>
      <c r="UWT1342" s="62">
        <f t="shared" si="3256"/>
        <v>0</v>
      </c>
      <c r="UWU1342" s="62">
        <f t="shared" si="3256"/>
        <v>2000000</v>
      </c>
      <c r="UWV1342" s="62">
        <f t="shared" si="3256"/>
        <v>3000000</v>
      </c>
      <c r="UXC1342" s="62" t="s">
        <v>1940</v>
      </c>
      <c r="UXD1342" s="62">
        <f>UXD1336</f>
        <v>1000000</v>
      </c>
      <c r="UXE1342" s="62">
        <f t="shared" si="3256"/>
        <v>0</v>
      </c>
      <c r="UXF1342" s="62">
        <f t="shared" si="3256"/>
        <v>0</v>
      </c>
      <c r="UXG1342" s="62">
        <f t="shared" si="3256"/>
        <v>1000000</v>
      </c>
      <c r="UXH1342" s="62">
        <f t="shared" si="3256"/>
        <v>2000000</v>
      </c>
      <c r="UXI1342" s="62">
        <f t="shared" si="3256"/>
        <v>0</v>
      </c>
      <c r="UXJ1342" s="62">
        <f t="shared" si="3256"/>
        <v>0</v>
      </c>
      <c r="UXK1342" s="62">
        <f t="shared" si="3256"/>
        <v>2000000</v>
      </c>
      <c r="UXL1342" s="62">
        <f t="shared" si="3256"/>
        <v>3000000</v>
      </c>
      <c r="UXS1342" s="62" t="s">
        <v>1940</v>
      </c>
      <c r="UXT1342" s="62">
        <f>UXT1336</f>
        <v>1000000</v>
      </c>
      <c r="UXU1342" s="62">
        <f t="shared" si="3256"/>
        <v>0</v>
      </c>
      <c r="UXV1342" s="62">
        <f t="shared" si="3256"/>
        <v>0</v>
      </c>
      <c r="UXW1342" s="62">
        <f t="shared" si="3256"/>
        <v>1000000</v>
      </c>
      <c r="UXX1342" s="62">
        <f t="shared" si="3256"/>
        <v>2000000</v>
      </c>
      <c r="UXY1342" s="62">
        <f t="shared" si="3256"/>
        <v>0</v>
      </c>
      <c r="UXZ1342" s="62">
        <f t="shared" si="3256"/>
        <v>0</v>
      </c>
      <c r="UYA1342" s="62">
        <f t="shared" si="3256"/>
        <v>2000000</v>
      </c>
      <c r="UYB1342" s="62">
        <f t="shared" si="3256"/>
        <v>3000000</v>
      </c>
      <c r="UYI1342" s="62" t="s">
        <v>1940</v>
      </c>
      <c r="UYJ1342" s="62">
        <f>UYJ1336</f>
        <v>1000000</v>
      </c>
      <c r="UYK1342" s="62">
        <f t="shared" ref="UYK1342:VAN1342" si="3257">UYK1336</f>
        <v>0</v>
      </c>
      <c r="UYL1342" s="62">
        <f t="shared" si="3257"/>
        <v>0</v>
      </c>
      <c r="UYM1342" s="62">
        <f t="shared" si="3257"/>
        <v>1000000</v>
      </c>
      <c r="UYN1342" s="62">
        <f t="shared" si="3257"/>
        <v>2000000</v>
      </c>
      <c r="UYO1342" s="62">
        <f t="shared" si="3257"/>
        <v>0</v>
      </c>
      <c r="UYP1342" s="62">
        <f t="shared" si="3257"/>
        <v>0</v>
      </c>
      <c r="UYQ1342" s="62">
        <f t="shared" si="3257"/>
        <v>2000000</v>
      </c>
      <c r="UYR1342" s="62">
        <f t="shared" si="3257"/>
        <v>3000000</v>
      </c>
      <c r="UYY1342" s="62" t="s">
        <v>1940</v>
      </c>
      <c r="UYZ1342" s="62">
        <f>UYZ1336</f>
        <v>1000000</v>
      </c>
      <c r="UZA1342" s="62">
        <f t="shared" si="3257"/>
        <v>0</v>
      </c>
      <c r="UZB1342" s="62">
        <f t="shared" si="3257"/>
        <v>0</v>
      </c>
      <c r="UZC1342" s="62">
        <f t="shared" si="3257"/>
        <v>1000000</v>
      </c>
      <c r="UZD1342" s="62">
        <f t="shared" si="3257"/>
        <v>2000000</v>
      </c>
      <c r="UZE1342" s="62">
        <f t="shared" si="3257"/>
        <v>0</v>
      </c>
      <c r="UZF1342" s="62">
        <f t="shared" si="3257"/>
        <v>0</v>
      </c>
      <c r="UZG1342" s="62">
        <f t="shared" si="3257"/>
        <v>2000000</v>
      </c>
      <c r="UZH1342" s="62">
        <f t="shared" si="3257"/>
        <v>3000000</v>
      </c>
      <c r="UZO1342" s="62" t="s">
        <v>1940</v>
      </c>
      <c r="UZP1342" s="62">
        <f>UZP1336</f>
        <v>1000000</v>
      </c>
      <c r="UZQ1342" s="62">
        <f t="shared" si="3257"/>
        <v>0</v>
      </c>
      <c r="UZR1342" s="62">
        <f t="shared" si="3257"/>
        <v>0</v>
      </c>
      <c r="UZS1342" s="62">
        <f t="shared" si="3257"/>
        <v>1000000</v>
      </c>
      <c r="UZT1342" s="62">
        <f t="shared" si="3257"/>
        <v>2000000</v>
      </c>
      <c r="UZU1342" s="62">
        <f t="shared" si="3257"/>
        <v>0</v>
      </c>
      <c r="UZV1342" s="62">
        <f t="shared" si="3257"/>
        <v>0</v>
      </c>
      <c r="UZW1342" s="62">
        <f t="shared" si="3257"/>
        <v>2000000</v>
      </c>
      <c r="UZX1342" s="62">
        <f t="shared" si="3257"/>
        <v>3000000</v>
      </c>
      <c r="VAE1342" s="62" t="s">
        <v>1940</v>
      </c>
      <c r="VAF1342" s="62">
        <f>VAF1336</f>
        <v>1000000</v>
      </c>
      <c r="VAG1342" s="62">
        <f t="shared" si="3257"/>
        <v>0</v>
      </c>
      <c r="VAH1342" s="62">
        <f t="shared" si="3257"/>
        <v>0</v>
      </c>
      <c r="VAI1342" s="62">
        <f t="shared" si="3257"/>
        <v>1000000</v>
      </c>
      <c r="VAJ1342" s="62">
        <f t="shared" si="3257"/>
        <v>2000000</v>
      </c>
      <c r="VAK1342" s="62">
        <f t="shared" si="3257"/>
        <v>0</v>
      </c>
      <c r="VAL1342" s="62">
        <f t="shared" si="3257"/>
        <v>0</v>
      </c>
      <c r="VAM1342" s="62">
        <f t="shared" si="3257"/>
        <v>2000000</v>
      </c>
      <c r="VAN1342" s="62">
        <f t="shared" si="3257"/>
        <v>3000000</v>
      </c>
      <c r="VAU1342" s="62" t="s">
        <v>1940</v>
      </c>
      <c r="VAV1342" s="62">
        <f>VAV1336</f>
        <v>1000000</v>
      </c>
      <c r="VAW1342" s="62">
        <f t="shared" ref="VAW1342:VCZ1342" si="3258">VAW1336</f>
        <v>0</v>
      </c>
      <c r="VAX1342" s="62">
        <f t="shared" si="3258"/>
        <v>0</v>
      </c>
      <c r="VAY1342" s="62">
        <f t="shared" si="3258"/>
        <v>1000000</v>
      </c>
      <c r="VAZ1342" s="62">
        <f t="shared" si="3258"/>
        <v>2000000</v>
      </c>
      <c r="VBA1342" s="62">
        <f t="shared" si="3258"/>
        <v>0</v>
      </c>
      <c r="VBB1342" s="62">
        <f t="shared" si="3258"/>
        <v>0</v>
      </c>
      <c r="VBC1342" s="62">
        <f t="shared" si="3258"/>
        <v>2000000</v>
      </c>
      <c r="VBD1342" s="62">
        <f t="shared" si="3258"/>
        <v>3000000</v>
      </c>
      <c r="VBK1342" s="62" t="s">
        <v>1940</v>
      </c>
      <c r="VBL1342" s="62">
        <f>VBL1336</f>
        <v>1000000</v>
      </c>
      <c r="VBM1342" s="62">
        <f t="shared" si="3258"/>
        <v>0</v>
      </c>
      <c r="VBN1342" s="62">
        <f t="shared" si="3258"/>
        <v>0</v>
      </c>
      <c r="VBO1342" s="62">
        <f t="shared" si="3258"/>
        <v>1000000</v>
      </c>
      <c r="VBP1342" s="62">
        <f t="shared" si="3258"/>
        <v>2000000</v>
      </c>
      <c r="VBQ1342" s="62">
        <f t="shared" si="3258"/>
        <v>0</v>
      </c>
      <c r="VBR1342" s="62">
        <f t="shared" si="3258"/>
        <v>0</v>
      </c>
      <c r="VBS1342" s="62">
        <f t="shared" si="3258"/>
        <v>2000000</v>
      </c>
      <c r="VBT1342" s="62">
        <f t="shared" si="3258"/>
        <v>3000000</v>
      </c>
      <c r="VCA1342" s="62" t="s">
        <v>1940</v>
      </c>
      <c r="VCB1342" s="62">
        <f>VCB1336</f>
        <v>1000000</v>
      </c>
      <c r="VCC1342" s="62">
        <f t="shared" si="3258"/>
        <v>0</v>
      </c>
      <c r="VCD1342" s="62">
        <f t="shared" si="3258"/>
        <v>0</v>
      </c>
      <c r="VCE1342" s="62">
        <f t="shared" si="3258"/>
        <v>1000000</v>
      </c>
      <c r="VCF1342" s="62">
        <f t="shared" si="3258"/>
        <v>2000000</v>
      </c>
      <c r="VCG1342" s="62">
        <f t="shared" si="3258"/>
        <v>0</v>
      </c>
      <c r="VCH1342" s="62">
        <f t="shared" si="3258"/>
        <v>0</v>
      </c>
      <c r="VCI1342" s="62">
        <f t="shared" si="3258"/>
        <v>2000000</v>
      </c>
      <c r="VCJ1342" s="62">
        <f t="shared" si="3258"/>
        <v>3000000</v>
      </c>
      <c r="VCQ1342" s="62" t="s">
        <v>1940</v>
      </c>
      <c r="VCR1342" s="62">
        <f>VCR1336</f>
        <v>1000000</v>
      </c>
      <c r="VCS1342" s="62">
        <f t="shared" si="3258"/>
        <v>0</v>
      </c>
      <c r="VCT1342" s="62">
        <f t="shared" si="3258"/>
        <v>0</v>
      </c>
      <c r="VCU1342" s="62">
        <f t="shared" si="3258"/>
        <v>1000000</v>
      </c>
      <c r="VCV1342" s="62">
        <f t="shared" si="3258"/>
        <v>2000000</v>
      </c>
      <c r="VCW1342" s="62">
        <f t="shared" si="3258"/>
        <v>0</v>
      </c>
      <c r="VCX1342" s="62">
        <f t="shared" si="3258"/>
        <v>0</v>
      </c>
      <c r="VCY1342" s="62">
        <f t="shared" si="3258"/>
        <v>2000000</v>
      </c>
      <c r="VCZ1342" s="62">
        <f t="shared" si="3258"/>
        <v>3000000</v>
      </c>
      <c r="VDG1342" s="62" t="s">
        <v>1940</v>
      </c>
      <c r="VDH1342" s="62">
        <f>VDH1336</f>
        <v>1000000</v>
      </c>
      <c r="VDI1342" s="62">
        <f t="shared" ref="VDI1342:VFL1342" si="3259">VDI1336</f>
        <v>0</v>
      </c>
      <c r="VDJ1342" s="62">
        <f t="shared" si="3259"/>
        <v>0</v>
      </c>
      <c r="VDK1342" s="62">
        <f t="shared" si="3259"/>
        <v>1000000</v>
      </c>
      <c r="VDL1342" s="62">
        <f t="shared" si="3259"/>
        <v>2000000</v>
      </c>
      <c r="VDM1342" s="62">
        <f t="shared" si="3259"/>
        <v>0</v>
      </c>
      <c r="VDN1342" s="62">
        <f t="shared" si="3259"/>
        <v>0</v>
      </c>
      <c r="VDO1342" s="62">
        <f t="shared" si="3259"/>
        <v>2000000</v>
      </c>
      <c r="VDP1342" s="62">
        <f t="shared" si="3259"/>
        <v>3000000</v>
      </c>
      <c r="VDW1342" s="62" t="s">
        <v>1940</v>
      </c>
      <c r="VDX1342" s="62">
        <f>VDX1336</f>
        <v>1000000</v>
      </c>
      <c r="VDY1342" s="62">
        <f t="shared" si="3259"/>
        <v>0</v>
      </c>
      <c r="VDZ1342" s="62">
        <f t="shared" si="3259"/>
        <v>0</v>
      </c>
      <c r="VEA1342" s="62">
        <f t="shared" si="3259"/>
        <v>1000000</v>
      </c>
      <c r="VEB1342" s="62">
        <f t="shared" si="3259"/>
        <v>2000000</v>
      </c>
      <c r="VEC1342" s="62">
        <f t="shared" si="3259"/>
        <v>0</v>
      </c>
      <c r="VED1342" s="62">
        <f t="shared" si="3259"/>
        <v>0</v>
      </c>
      <c r="VEE1342" s="62">
        <f t="shared" si="3259"/>
        <v>2000000</v>
      </c>
      <c r="VEF1342" s="62">
        <f t="shared" si="3259"/>
        <v>3000000</v>
      </c>
      <c r="VEM1342" s="62" t="s">
        <v>1940</v>
      </c>
      <c r="VEN1342" s="62">
        <f>VEN1336</f>
        <v>1000000</v>
      </c>
      <c r="VEO1342" s="62">
        <f t="shared" si="3259"/>
        <v>0</v>
      </c>
      <c r="VEP1342" s="62">
        <f t="shared" si="3259"/>
        <v>0</v>
      </c>
      <c r="VEQ1342" s="62">
        <f t="shared" si="3259"/>
        <v>1000000</v>
      </c>
      <c r="VER1342" s="62">
        <f t="shared" si="3259"/>
        <v>2000000</v>
      </c>
      <c r="VES1342" s="62">
        <f t="shared" si="3259"/>
        <v>0</v>
      </c>
      <c r="VET1342" s="62">
        <f t="shared" si="3259"/>
        <v>0</v>
      </c>
      <c r="VEU1342" s="62">
        <f t="shared" si="3259"/>
        <v>2000000</v>
      </c>
      <c r="VEV1342" s="62">
        <f t="shared" si="3259"/>
        <v>3000000</v>
      </c>
      <c r="VFC1342" s="62" t="s">
        <v>1940</v>
      </c>
      <c r="VFD1342" s="62">
        <f>VFD1336</f>
        <v>1000000</v>
      </c>
      <c r="VFE1342" s="62">
        <f t="shared" si="3259"/>
        <v>0</v>
      </c>
      <c r="VFF1342" s="62">
        <f t="shared" si="3259"/>
        <v>0</v>
      </c>
      <c r="VFG1342" s="62">
        <f t="shared" si="3259"/>
        <v>1000000</v>
      </c>
      <c r="VFH1342" s="62">
        <f t="shared" si="3259"/>
        <v>2000000</v>
      </c>
      <c r="VFI1342" s="62">
        <f t="shared" si="3259"/>
        <v>0</v>
      </c>
      <c r="VFJ1342" s="62">
        <f t="shared" si="3259"/>
        <v>0</v>
      </c>
      <c r="VFK1342" s="62">
        <f t="shared" si="3259"/>
        <v>2000000</v>
      </c>
      <c r="VFL1342" s="62">
        <f t="shared" si="3259"/>
        <v>3000000</v>
      </c>
      <c r="VFS1342" s="62" t="s">
        <v>1940</v>
      </c>
      <c r="VFT1342" s="62">
        <f>VFT1336</f>
        <v>1000000</v>
      </c>
      <c r="VFU1342" s="62">
        <f t="shared" ref="VFU1342:VHX1342" si="3260">VFU1336</f>
        <v>0</v>
      </c>
      <c r="VFV1342" s="62">
        <f t="shared" si="3260"/>
        <v>0</v>
      </c>
      <c r="VFW1342" s="62">
        <f t="shared" si="3260"/>
        <v>1000000</v>
      </c>
      <c r="VFX1342" s="62">
        <f t="shared" si="3260"/>
        <v>2000000</v>
      </c>
      <c r="VFY1342" s="62">
        <f t="shared" si="3260"/>
        <v>0</v>
      </c>
      <c r="VFZ1342" s="62">
        <f t="shared" si="3260"/>
        <v>0</v>
      </c>
      <c r="VGA1342" s="62">
        <f t="shared" si="3260"/>
        <v>2000000</v>
      </c>
      <c r="VGB1342" s="62">
        <f t="shared" si="3260"/>
        <v>3000000</v>
      </c>
      <c r="VGI1342" s="62" t="s">
        <v>1940</v>
      </c>
      <c r="VGJ1342" s="62">
        <f>VGJ1336</f>
        <v>1000000</v>
      </c>
      <c r="VGK1342" s="62">
        <f t="shared" si="3260"/>
        <v>0</v>
      </c>
      <c r="VGL1342" s="62">
        <f t="shared" si="3260"/>
        <v>0</v>
      </c>
      <c r="VGM1342" s="62">
        <f t="shared" si="3260"/>
        <v>1000000</v>
      </c>
      <c r="VGN1342" s="62">
        <f t="shared" si="3260"/>
        <v>2000000</v>
      </c>
      <c r="VGO1342" s="62">
        <f t="shared" si="3260"/>
        <v>0</v>
      </c>
      <c r="VGP1342" s="62">
        <f t="shared" si="3260"/>
        <v>0</v>
      </c>
      <c r="VGQ1342" s="62">
        <f t="shared" si="3260"/>
        <v>2000000</v>
      </c>
      <c r="VGR1342" s="62">
        <f t="shared" si="3260"/>
        <v>3000000</v>
      </c>
      <c r="VGY1342" s="62" t="s">
        <v>1940</v>
      </c>
      <c r="VGZ1342" s="62">
        <f>VGZ1336</f>
        <v>1000000</v>
      </c>
      <c r="VHA1342" s="62">
        <f t="shared" si="3260"/>
        <v>0</v>
      </c>
      <c r="VHB1342" s="62">
        <f t="shared" si="3260"/>
        <v>0</v>
      </c>
      <c r="VHC1342" s="62">
        <f t="shared" si="3260"/>
        <v>1000000</v>
      </c>
      <c r="VHD1342" s="62">
        <f t="shared" si="3260"/>
        <v>2000000</v>
      </c>
      <c r="VHE1342" s="62">
        <f t="shared" si="3260"/>
        <v>0</v>
      </c>
      <c r="VHF1342" s="62">
        <f t="shared" si="3260"/>
        <v>0</v>
      </c>
      <c r="VHG1342" s="62">
        <f t="shared" si="3260"/>
        <v>2000000</v>
      </c>
      <c r="VHH1342" s="62">
        <f t="shared" si="3260"/>
        <v>3000000</v>
      </c>
      <c r="VHO1342" s="62" t="s">
        <v>1940</v>
      </c>
      <c r="VHP1342" s="62">
        <f>VHP1336</f>
        <v>1000000</v>
      </c>
      <c r="VHQ1342" s="62">
        <f t="shared" si="3260"/>
        <v>0</v>
      </c>
      <c r="VHR1342" s="62">
        <f t="shared" si="3260"/>
        <v>0</v>
      </c>
      <c r="VHS1342" s="62">
        <f t="shared" si="3260"/>
        <v>1000000</v>
      </c>
      <c r="VHT1342" s="62">
        <f t="shared" si="3260"/>
        <v>2000000</v>
      </c>
      <c r="VHU1342" s="62">
        <f t="shared" si="3260"/>
        <v>0</v>
      </c>
      <c r="VHV1342" s="62">
        <f t="shared" si="3260"/>
        <v>0</v>
      </c>
      <c r="VHW1342" s="62">
        <f t="shared" si="3260"/>
        <v>2000000</v>
      </c>
      <c r="VHX1342" s="62">
        <f t="shared" si="3260"/>
        <v>3000000</v>
      </c>
      <c r="VIE1342" s="62" t="s">
        <v>1940</v>
      </c>
      <c r="VIF1342" s="62">
        <f>VIF1336</f>
        <v>1000000</v>
      </c>
      <c r="VIG1342" s="62">
        <f t="shared" ref="VIG1342:VKJ1342" si="3261">VIG1336</f>
        <v>0</v>
      </c>
      <c r="VIH1342" s="62">
        <f t="shared" si="3261"/>
        <v>0</v>
      </c>
      <c r="VII1342" s="62">
        <f t="shared" si="3261"/>
        <v>1000000</v>
      </c>
      <c r="VIJ1342" s="62">
        <f t="shared" si="3261"/>
        <v>2000000</v>
      </c>
      <c r="VIK1342" s="62">
        <f t="shared" si="3261"/>
        <v>0</v>
      </c>
      <c r="VIL1342" s="62">
        <f t="shared" si="3261"/>
        <v>0</v>
      </c>
      <c r="VIM1342" s="62">
        <f t="shared" si="3261"/>
        <v>2000000</v>
      </c>
      <c r="VIN1342" s="62">
        <f t="shared" si="3261"/>
        <v>3000000</v>
      </c>
      <c r="VIU1342" s="62" t="s">
        <v>1940</v>
      </c>
      <c r="VIV1342" s="62">
        <f>VIV1336</f>
        <v>1000000</v>
      </c>
      <c r="VIW1342" s="62">
        <f t="shared" si="3261"/>
        <v>0</v>
      </c>
      <c r="VIX1342" s="62">
        <f t="shared" si="3261"/>
        <v>0</v>
      </c>
      <c r="VIY1342" s="62">
        <f t="shared" si="3261"/>
        <v>1000000</v>
      </c>
      <c r="VIZ1342" s="62">
        <f t="shared" si="3261"/>
        <v>2000000</v>
      </c>
      <c r="VJA1342" s="62">
        <f t="shared" si="3261"/>
        <v>0</v>
      </c>
      <c r="VJB1342" s="62">
        <f t="shared" si="3261"/>
        <v>0</v>
      </c>
      <c r="VJC1342" s="62">
        <f t="shared" si="3261"/>
        <v>2000000</v>
      </c>
      <c r="VJD1342" s="62">
        <f t="shared" si="3261"/>
        <v>3000000</v>
      </c>
      <c r="VJK1342" s="62" t="s">
        <v>1940</v>
      </c>
      <c r="VJL1342" s="62">
        <f>VJL1336</f>
        <v>1000000</v>
      </c>
      <c r="VJM1342" s="62">
        <f t="shared" si="3261"/>
        <v>0</v>
      </c>
      <c r="VJN1342" s="62">
        <f t="shared" si="3261"/>
        <v>0</v>
      </c>
      <c r="VJO1342" s="62">
        <f t="shared" si="3261"/>
        <v>1000000</v>
      </c>
      <c r="VJP1342" s="62">
        <f t="shared" si="3261"/>
        <v>2000000</v>
      </c>
      <c r="VJQ1342" s="62">
        <f t="shared" si="3261"/>
        <v>0</v>
      </c>
      <c r="VJR1342" s="62">
        <f t="shared" si="3261"/>
        <v>0</v>
      </c>
      <c r="VJS1342" s="62">
        <f t="shared" si="3261"/>
        <v>2000000</v>
      </c>
      <c r="VJT1342" s="62">
        <f t="shared" si="3261"/>
        <v>3000000</v>
      </c>
      <c r="VKA1342" s="62" t="s">
        <v>1940</v>
      </c>
      <c r="VKB1342" s="62">
        <f>VKB1336</f>
        <v>1000000</v>
      </c>
      <c r="VKC1342" s="62">
        <f t="shared" si="3261"/>
        <v>0</v>
      </c>
      <c r="VKD1342" s="62">
        <f t="shared" si="3261"/>
        <v>0</v>
      </c>
      <c r="VKE1342" s="62">
        <f t="shared" si="3261"/>
        <v>1000000</v>
      </c>
      <c r="VKF1342" s="62">
        <f t="shared" si="3261"/>
        <v>2000000</v>
      </c>
      <c r="VKG1342" s="62">
        <f t="shared" si="3261"/>
        <v>0</v>
      </c>
      <c r="VKH1342" s="62">
        <f t="shared" si="3261"/>
        <v>0</v>
      </c>
      <c r="VKI1342" s="62">
        <f t="shared" si="3261"/>
        <v>2000000</v>
      </c>
      <c r="VKJ1342" s="62">
        <f t="shared" si="3261"/>
        <v>3000000</v>
      </c>
      <c r="VKQ1342" s="62" t="s">
        <v>1940</v>
      </c>
      <c r="VKR1342" s="62">
        <f>VKR1336</f>
        <v>1000000</v>
      </c>
      <c r="VKS1342" s="62">
        <f t="shared" ref="VKS1342:VMV1342" si="3262">VKS1336</f>
        <v>0</v>
      </c>
      <c r="VKT1342" s="62">
        <f t="shared" si="3262"/>
        <v>0</v>
      </c>
      <c r="VKU1342" s="62">
        <f t="shared" si="3262"/>
        <v>1000000</v>
      </c>
      <c r="VKV1342" s="62">
        <f t="shared" si="3262"/>
        <v>2000000</v>
      </c>
      <c r="VKW1342" s="62">
        <f t="shared" si="3262"/>
        <v>0</v>
      </c>
      <c r="VKX1342" s="62">
        <f t="shared" si="3262"/>
        <v>0</v>
      </c>
      <c r="VKY1342" s="62">
        <f t="shared" si="3262"/>
        <v>2000000</v>
      </c>
      <c r="VKZ1342" s="62">
        <f t="shared" si="3262"/>
        <v>3000000</v>
      </c>
      <c r="VLG1342" s="62" t="s">
        <v>1940</v>
      </c>
      <c r="VLH1342" s="62">
        <f>VLH1336</f>
        <v>1000000</v>
      </c>
      <c r="VLI1342" s="62">
        <f t="shared" si="3262"/>
        <v>0</v>
      </c>
      <c r="VLJ1342" s="62">
        <f t="shared" si="3262"/>
        <v>0</v>
      </c>
      <c r="VLK1342" s="62">
        <f t="shared" si="3262"/>
        <v>1000000</v>
      </c>
      <c r="VLL1342" s="62">
        <f t="shared" si="3262"/>
        <v>2000000</v>
      </c>
      <c r="VLM1342" s="62">
        <f t="shared" si="3262"/>
        <v>0</v>
      </c>
      <c r="VLN1342" s="62">
        <f t="shared" si="3262"/>
        <v>0</v>
      </c>
      <c r="VLO1342" s="62">
        <f t="shared" si="3262"/>
        <v>2000000</v>
      </c>
      <c r="VLP1342" s="62">
        <f t="shared" si="3262"/>
        <v>3000000</v>
      </c>
      <c r="VLW1342" s="62" t="s">
        <v>1940</v>
      </c>
      <c r="VLX1342" s="62">
        <f>VLX1336</f>
        <v>1000000</v>
      </c>
      <c r="VLY1342" s="62">
        <f t="shared" si="3262"/>
        <v>0</v>
      </c>
      <c r="VLZ1342" s="62">
        <f t="shared" si="3262"/>
        <v>0</v>
      </c>
      <c r="VMA1342" s="62">
        <f t="shared" si="3262"/>
        <v>1000000</v>
      </c>
      <c r="VMB1342" s="62">
        <f t="shared" si="3262"/>
        <v>2000000</v>
      </c>
      <c r="VMC1342" s="62">
        <f t="shared" si="3262"/>
        <v>0</v>
      </c>
      <c r="VMD1342" s="62">
        <f t="shared" si="3262"/>
        <v>0</v>
      </c>
      <c r="VME1342" s="62">
        <f t="shared" si="3262"/>
        <v>2000000</v>
      </c>
      <c r="VMF1342" s="62">
        <f t="shared" si="3262"/>
        <v>3000000</v>
      </c>
      <c r="VMM1342" s="62" t="s">
        <v>1940</v>
      </c>
      <c r="VMN1342" s="62">
        <f>VMN1336</f>
        <v>1000000</v>
      </c>
      <c r="VMO1342" s="62">
        <f t="shared" si="3262"/>
        <v>0</v>
      </c>
      <c r="VMP1342" s="62">
        <f t="shared" si="3262"/>
        <v>0</v>
      </c>
      <c r="VMQ1342" s="62">
        <f t="shared" si="3262"/>
        <v>1000000</v>
      </c>
      <c r="VMR1342" s="62">
        <f t="shared" si="3262"/>
        <v>2000000</v>
      </c>
      <c r="VMS1342" s="62">
        <f t="shared" si="3262"/>
        <v>0</v>
      </c>
      <c r="VMT1342" s="62">
        <f t="shared" si="3262"/>
        <v>0</v>
      </c>
      <c r="VMU1342" s="62">
        <f t="shared" si="3262"/>
        <v>2000000</v>
      </c>
      <c r="VMV1342" s="62">
        <f t="shared" si="3262"/>
        <v>3000000</v>
      </c>
      <c r="VNC1342" s="62" t="s">
        <v>1940</v>
      </c>
      <c r="VND1342" s="62">
        <f>VND1336</f>
        <v>1000000</v>
      </c>
      <c r="VNE1342" s="62">
        <f t="shared" ref="VNE1342:VPH1342" si="3263">VNE1336</f>
        <v>0</v>
      </c>
      <c r="VNF1342" s="62">
        <f t="shared" si="3263"/>
        <v>0</v>
      </c>
      <c r="VNG1342" s="62">
        <f t="shared" si="3263"/>
        <v>1000000</v>
      </c>
      <c r="VNH1342" s="62">
        <f t="shared" si="3263"/>
        <v>2000000</v>
      </c>
      <c r="VNI1342" s="62">
        <f t="shared" si="3263"/>
        <v>0</v>
      </c>
      <c r="VNJ1342" s="62">
        <f t="shared" si="3263"/>
        <v>0</v>
      </c>
      <c r="VNK1342" s="62">
        <f t="shared" si="3263"/>
        <v>2000000</v>
      </c>
      <c r="VNL1342" s="62">
        <f t="shared" si="3263"/>
        <v>3000000</v>
      </c>
      <c r="VNS1342" s="62" t="s">
        <v>1940</v>
      </c>
      <c r="VNT1342" s="62">
        <f>VNT1336</f>
        <v>1000000</v>
      </c>
      <c r="VNU1342" s="62">
        <f t="shared" si="3263"/>
        <v>0</v>
      </c>
      <c r="VNV1342" s="62">
        <f t="shared" si="3263"/>
        <v>0</v>
      </c>
      <c r="VNW1342" s="62">
        <f t="shared" si="3263"/>
        <v>1000000</v>
      </c>
      <c r="VNX1342" s="62">
        <f t="shared" si="3263"/>
        <v>2000000</v>
      </c>
      <c r="VNY1342" s="62">
        <f t="shared" si="3263"/>
        <v>0</v>
      </c>
      <c r="VNZ1342" s="62">
        <f t="shared" si="3263"/>
        <v>0</v>
      </c>
      <c r="VOA1342" s="62">
        <f t="shared" si="3263"/>
        <v>2000000</v>
      </c>
      <c r="VOB1342" s="62">
        <f t="shared" si="3263"/>
        <v>3000000</v>
      </c>
      <c r="VOI1342" s="62" t="s">
        <v>1940</v>
      </c>
      <c r="VOJ1342" s="62">
        <f>VOJ1336</f>
        <v>1000000</v>
      </c>
      <c r="VOK1342" s="62">
        <f t="shared" si="3263"/>
        <v>0</v>
      </c>
      <c r="VOL1342" s="62">
        <f t="shared" si="3263"/>
        <v>0</v>
      </c>
      <c r="VOM1342" s="62">
        <f t="shared" si="3263"/>
        <v>1000000</v>
      </c>
      <c r="VON1342" s="62">
        <f t="shared" si="3263"/>
        <v>2000000</v>
      </c>
      <c r="VOO1342" s="62">
        <f t="shared" si="3263"/>
        <v>0</v>
      </c>
      <c r="VOP1342" s="62">
        <f t="shared" si="3263"/>
        <v>0</v>
      </c>
      <c r="VOQ1342" s="62">
        <f t="shared" si="3263"/>
        <v>2000000</v>
      </c>
      <c r="VOR1342" s="62">
        <f t="shared" si="3263"/>
        <v>3000000</v>
      </c>
      <c r="VOY1342" s="62" t="s">
        <v>1940</v>
      </c>
      <c r="VOZ1342" s="62">
        <f>VOZ1336</f>
        <v>1000000</v>
      </c>
      <c r="VPA1342" s="62">
        <f t="shared" si="3263"/>
        <v>0</v>
      </c>
      <c r="VPB1342" s="62">
        <f t="shared" si="3263"/>
        <v>0</v>
      </c>
      <c r="VPC1342" s="62">
        <f t="shared" si="3263"/>
        <v>1000000</v>
      </c>
      <c r="VPD1342" s="62">
        <f t="shared" si="3263"/>
        <v>2000000</v>
      </c>
      <c r="VPE1342" s="62">
        <f t="shared" si="3263"/>
        <v>0</v>
      </c>
      <c r="VPF1342" s="62">
        <f t="shared" si="3263"/>
        <v>0</v>
      </c>
      <c r="VPG1342" s="62">
        <f t="shared" si="3263"/>
        <v>2000000</v>
      </c>
      <c r="VPH1342" s="62">
        <f t="shared" si="3263"/>
        <v>3000000</v>
      </c>
      <c r="VPO1342" s="62" t="s">
        <v>1940</v>
      </c>
      <c r="VPP1342" s="62">
        <f>VPP1336</f>
        <v>1000000</v>
      </c>
      <c r="VPQ1342" s="62">
        <f t="shared" ref="VPQ1342:VRT1342" si="3264">VPQ1336</f>
        <v>0</v>
      </c>
      <c r="VPR1342" s="62">
        <f t="shared" si="3264"/>
        <v>0</v>
      </c>
      <c r="VPS1342" s="62">
        <f t="shared" si="3264"/>
        <v>1000000</v>
      </c>
      <c r="VPT1342" s="62">
        <f t="shared" si="3264"/>
        <v>2000000</v>
      </c>
      <c r="VPU1342" s="62">
        <f t="shared" si="3264"/>
        <v>0</v>
      </c>
      <c r="VPV1342" s="62">
        <f t="shared" si="3264"/>
        <v>0</v>
      </c>
      <c r="VPW1342" s="62">
        <f t="shared" si="3264"/>
        <v>2000000</v>
      </c>
      <c r="VPX1342" s="62">
        <f t="shared" si="3264"/>
        <v>3000000</v>
      </c>
      <c r="VQE1342" s="62" t="s">
        <v>1940</v>
      </c>
      <c r="VQF1342" s="62">
        <f>VQF1336</f>
        <v>1000000</v>
      </c>
      <c r="VQG1342" s="62">
        <f t="shared" si="3264"/>
        <v>0</v>
      </c>
      <c r="VQH1342" s="62">
        <f t="shared" si="3264"/>
        <v>0</v>
      </c>
      <c r="VQI1342" s="62">
        <f t="shared" si="3264"/>
        <v>1000000</v>
      </c>
      <c r="VQJ1342" s="62">
        <f t="shared" si="3264"/>
        <v>2000000</v>
      </c>
      <c r="VQK1342" s="62">
        <f t="shared" si="3264"/>
        <v>0</v>
      </c>
      <c r="VQL1342" s="62">
        <f t="shared" si="3264"/>
        <v>0</v>
      </c>
      <c r="VQM1342" s="62">
        <f t="shared" si="3264"/>
        <v>2000000</v>
      </c>
      <c r="VQN1342" s="62">
        <f t="shared" si="3264"/>
        <v>3000000</v>
      </c>
      <c r="VQU1342" s="62" t="s">
        <v>1940</v>
      </c>
      <c r="VQV1342" s="62">
        <f>VQV1336</f>
        <v>1000000</v>
      </c>
      <c r="VQW1342" s="62">
        <f t="shared" si="3264"/>
        <v>0</v>
      </c>
      <c r="VQX1342" s="62">
        <f t="shared" si="3264"/>
        <v>0</v>
      </c>
      <c r="VQY1342" s="62">
        <f t="shared" si="3264"/>
        <v>1000000</v>
      </c>
      <c r="VQZ1342" s="62">
        <f t="shared" si="3264"/>
        <v>2000000</v>
      </c>
      <c r="VRA1342" s="62">
        <f t="shared" si="3264"/>
        <v>0</v>
      </c>
      <c r="VRB1342" s="62">
        <f t="shared" si="3264"/>
        <v>0</v>
      </c>
      <c r="VRC1342" s="62">
        <f t="shared" si="3264"/>
        <v>2000000</v>
      </c>
      <c r="VRD1342" s="62">
        <f t="shared" si="3264"/>
        <v>3000000</v>
      </c>
      <c r="VRK1342" s="62" t="s">
        <v>1940</v>
      </c>
      <c r="VRL1342" s="62">
        <f>VRL1336</f>
        <v>1000000</v>
      </c>
      <c r="VRM1342" s="62">
        <f t="shared" si="3264"/>
        <v>0</v>
      </c>
      <c r="VRN1342" s="62">
        <f t="shared" si="3264"/>
        <v>0</v>
      </c>
      <c r="VRO1342" s="62">
        <f t="shared" si="3264"/>
        <v>1000000</v>
      </c>
      <c r="VRP1342" s="62">
        <f t="shared" si="3264"/>
        <v>2000000</v>
      </c>
      <c r="VRQ1342" s="62">
        <f t="shared" si="3264"/>
        <v>0</v>
      </c>
      <c r="VRR1342" s="62">
        <f t="shared" si="3264"/>
        <v>0</v>
      </c>
      <c r="VRS1342" s="62">
        <f t="shared" si="3264"/>
        <v>2000000</v>
      </c>
      <c r="VRT1342" s="62">
        <f t="shared" si="3264"/>
        <v>3000000</v>
      </c>
      <c r="VSA1342" s="62" t="s">
        <v>1940</v>
      </c>
      <c r="VSB1342" s="62">
        <f>VSB1336</f>
        <v>1000000</v>
      </c>
      <c r="VSC1342" s="62">
        <f t="shared" ref="VSC1342:VUF1342" si="3265">VSC1336</f>
        <v>0</v>
      </c>
      <c r="VSD1342" s="62">
        <f t="shared" si="3265"/>
        <v>0</v>
      </c>
      <c r="VSE1342" s="62">
        <f t="shared" si="3265"/>
        <v>1000000</v>
      </c>
      <c r="VSF1342" s="62">
        <f t="shared" si="3265"/>
        <v>2000000</v>
      </c>
      <c r="VSG1342" s="62">
        <f t="shared" si="3265"/>
        <v>0</v>
      </c>
      <c r="VSH1342" s="62">
        <f t="shared" si="3265"/>
        <v>0</v>
      </c>
      <c r="VSI1342" s="62">
        <f t="shared" si="3265"/>
        <v>2000000</v>
      </c>
      <c r="VSJ1342" s="62">
        <f t="shared" si="3265"/>
        <v>3000000</v>
      </c>
      <c r="VSQ1342" s="62" t="s">
        <v>1940</v>
      </c>
      <c r="VSR1342" s="62">
        <f>VSR1336</f>
        <v>1000000</v>
      </c>
      <c r="VSS1342" s="62">
        <f t="shared" si="3265"/>
        <v>0</v>
      </c>
      <c r="VST1342" s="62">
        <f t="shared" si="3265"/>
        <v>0</v>
      </c>
      <c r="VSU1342" s="62">
        <f t="shared" si="3265"/>
        <v>1000000</v>
      </c>
      <c r="VSV1342" s="62">
        <f t="shared" si="3265"/>
        <v>2000000</v>
      </c>
      <c r="VSW1342" s="62">
        <f t="shared" si="3265"/>
        <v>0</v>
      </c>
      <c r="VSX1342" s="62">
        <f t="shared" si="3265"/>
        <v>0</v>
      </c>
      <c r="VSY1342" s="62">
        <f t="shared" si="3265"/>
        <v>2000000</v>
      </c>
      <c r="VSZ1342" s="62">
        <f t="shared" si="3265"/>
        <v>3000000</v>
      </c>
      <c r="VTG1342" s="62" t="s">
        <v>1940</v>
      </c>
      <c r="VTH1342" s="62">
        <f>VTH1336</f>
        <v>1000000</v>
      </c>
      <c r="VTI1342" s="62">
        <f t="shared" si="3265"/>
        <v>0</v>
      </c>
      <c r="VTJ1342" s="62">
        <f t="shared" si="3265"/>
        <v>0</v>
      </c>
      <c r="VTK1342" s="62">
        <f t="shared" si="3265"/>
        <v>1000000</v>
      </c>
      <c r="VTL1342" s="62">
        <f t="shared" si="3265"/>
        <v>2000000</v>
      </c>
      <c r="VTM1342" s="62">
        <f t="shared" si="3265"/>
        <v>0</v>
      </c>
      <c r="VTN1342" s="62">
        <f t="shared" si="3265"/>
        <v>0</v>
      </c>
      <c r="VTO1342" s="62">
        <f t="shared" si="3265"/>
        <v>2000000</v>
      </c>
      <c r="VTP1342" s="62">
        <f t="shared" si="3265"/>
        <v>3000000</v>
      </c>
      <c r="VTW1342" s="62" t="s">
        <v>1940</v>
      </c>
      <c r="VTX1342" s="62">
        <f>VTX1336</f>
        <v>1000000</v>
      </c>
      <c r="VTY1342" s="62">
        <f t="shared" si="3265"/>
        <v>0</v>
      </c>
      <c r="VTZ1342" s="62">
        <f t="shared" si="3265"/>
        <v>0</v>
      </c>
      <c r="VUA1342" s="62">
        <f t="shared" si="3265"/>
        <v>1000000</v>
      </c>
      <c r="VUB1342" s="62">
        <f t="shared" si="3265"/>
        <v>2000000</v>
      </c>
      <c r="VUC1342" s="62">
        <f t="shared" si="3265"/>
        <v>0</v>
      </c>
      <c r="VUD1342" s="62">
        <f t="shared" si="3265"/>
        <v>0</v>
      </c>
      <c r="VUE1342" s="62">
        <f t="shared" si="3265"/>
        <v>2000000</v>
      </c>
      <c r="VUF1342" s="62">
        <f t="shared" si="3265"/>
        <v>3000000</v>
      </c>
      <c r="VUM1342" s="62" t="s">
        <v>1940</v>
      </c>
      <c r="VUN1342" s="62">
        <f>VUN1336</f>
        <v>1000000</v>
      </c>
      <c r="VUO1342" s="62">
        <f t="shared" ref="VUO1342:VWR1342" si="3266">VUO1336</f>
        <v>0</v>
      </c>
      <c r="VUP1342" s="62">
        <f t="shared" si="3266"/>
        <v>0</v>
      </c>
      <c r="VUQ1342" s="62">
        <f t="shared" si="3266"/>
        <v>1000000</v>
      </c>
      <c r="VUR1342" s="62">
        <f t="shared" si="3266"/>
        <v>2000000</v>
      </c>
      <c r="VUS1342" s="62">
        <f t="shared" si="3266"/>
        <v>0</v>
      </c>
      <c r="VUT1342" s="62">
        <f t="shared" si="3266"/>
        <v>0</v>
      </c>
      <c r="VUU1342" s="62">
        <f t="shared" si="3266"/>
        <v>2000000</v>
      </c>
      <c r="VUV1342" s="62">
        <f t="shared" si="3266"/>
        <v>3000000</v>
      </c>
      <c r="VVC1342" s="62" t="s">
        <v>1940</v>
      </c>
      <c r="VVD1342" s="62">
        <f>VVD1336</f>
        <v>1000000</v>
      </c>
      <c r="VVE1342" s="62">
        <f t="shared" si="3266"/>
        <v>0</v>
      </c>
      <c r="VVF1342" s="62">
        <f t="shared" si="3266"/>
        <v>0</v>
      </c>
      <c r="VVG1342" s="62">
        <f t="shared" si="3266"/>
        <v>1000000</v>
      </c>
      <c r="VVH1342" s="62">
        <f t="shared" si="3266"/>
        <v>2000000</v>
      </c>
      <c r="VVI1342" s="62">
        <f t="shared" si="3266"/>
        <v>0</v>
      </c>
      <c r="VVJ1342" s="62">
        <f t="shared" si="3266"/>
        <v>0</v>
      </c>
      <c r="VVK1342" s="62">
        <f t="shared" si="3266"/>
        <v>2000000</v>
      </c>
      <c r="VVL1342" s="62">
        <f t="shared" si="3266"/>
        <v>3000000</v>
      </c>
      <c r="VVS1342" s="62" t="s">
        <v>1940</v>
      </c>
      <c r="VVT1342" s="62">
        <f>VVT1336</f>
        <v>1000000</v>
      </c>
      <c r="VVU1342" s="62">
        <f t="shared" si="3266"/>
        <v>0</v>
      </c>
      <c r="VVV1342" s="62">
        <f t="shared" si="3266"/>
        <v>0</v>
      </c>
      <c r="VVW1342" s="62">
        <f t="shared" si="3266"/>
        <v>1000000</v>
      </c>
      <c r="VVX1342" s="62">
        <f t="shared" si="3266"/>
        <v>2000000</v>
      </c>
      <c r="VVY1342" s="62">
        <f t="shared" si="3266"/>
        <v>0</v>
      </c>
      <c r="VVZ1342" s="62">
        <f t="shared" si="3266"/>
        <v>0</v>
      </c>
      <c r="VWA1342" s="62">
        <f t="shared" si="3266"/>
        <v>2000000</v>
      </c>
      <c r="VWB1342" s="62">
        <f t="shared" si="3266"/>
        <v>3000000</v>
      </c>
      <c r="VWI1342" s="62" t="s">
        <v>1940</v>
      </c>
      <c r="VWJ1342" s="62">
        <f>VWJ1336</f>
        <v>1000000</v>
      </c>
      <c r="VWK1342" s="62">
        <f t="shared" si="3266"/>
        <v>0</v>
      </c>
      <c r="VWL1342" s="62">
        <f t="shared" si="3266"/>
        <v>0</v>
      </c>
      <c r="VWM1342" s="62">
        <f t="shared" si="3266"/>
        <v>1000000</v>
      </c>
      <c r="VWN1342" s="62">
        <f t="shared" si="3266"/>
        <v>2000000</v>
      </c>
      <c r="VWO1342" s="62">
        <f t="shared" si="3266"/>
        <v>0</v>
      </c>
      <c r="VWP1342" s="62">
        <f t="shared" si="3266"/>
        <v>0</v>
      </c>
      <c r="VWQ1342" s="62">
        <f t="shared" si="3266"/>
        <v>2000000</v>
      </c>
      <c r="VWR1342" s="62">
        <f t="shared" si="3266"/>
        <v>3000000</v>
      </c>
      <c r="VWY1342" s="62" t="s">
        <v>1940</v>
      </c>
      <c r="VWZ1342" s="62">
        <f>VWZ1336</f>
        <v>1000000</v>
      </c>
      <c r="VXA1342" s="62">
        <f t="shared" ref="VXA1342:VZD1342" si="3267">VXA1336</f>
        <v>0</v>
      </c>
      <c r="VXB1342" s="62">
        <f t="shared" si="3267"/>
        <v>0</v>
      </c>
      <c r="VXC1342" s="62">
        <f t="shared" si="3267"/>
        <v>1000000</v>
      </c>
      <c r="VXD1342" s="62">
        <f t="shared" si="3267"/>
        <v>2000000</v>
      </c>
      <c r="VXE1342" s="62">
        <f t="shared" si="3267"/>
        <v>0</v>
      </c>
      <c r="VXF1342" s="62">
        <f t="shared" si="3267"/>
        <v>0</v>
      </c>
      <c r="VXG1342" s="62">
        <f t="shared" si="3267"/>
        <v>2000000</v>
      </c>
      <c r="VXH1342" s="62">
        <f t="shared" si="3267"/>
        <v>3000000</v>
      </c>
      <c r="VXO1342" s="62" t="s">
        <v>1940</v>
      </c>
      <c r="VXP1342" s="62">
        <f>VXP1336</f>
        <v>1000000</v>
      </c>
      <c r="VXQ1342" s="62">
        <f t="shared" si="3267"/>
        <v>0</v>
      </c>
      <c r="VXR1342" s="62">
        <f t="shared" si="3267"/>
        <v>0</v>
      </c>
      <c r="VXS1342" s="62">
        <f t="shared" si="3267"/>
        <v>1000000</v>
      </c>
      <c r="VXT1342" s="62">
        <f t="shared" si="3267"/>
        <v>2000000</v>
      </c>
      <c r="VXU1342" s="62">
        <f t="shared" si="3267"/>
        <v>0</v>
      </c>
      <c r="VXV1342" s="62">
        <f t="shared" si="3267"/>
        <v>0</v>
      </c>
      <c r="VXW1342" s="62">
        <f t="shared" si="3267"/>
        <v>2000000</v>
      </c>
      <c r="VXX1342" s="62">
        <f t="shared" si="3267"/>
        <v>3000000</v>
      </c>
      <c r="VYE1342" s="62" t="s">
        <v>1940</v>
      </c>
      <c r="VYF1342" s="62">
        <f>VYF1336</f>
        <v>1000000</v>
      </c>
      <c r="VYG1342" s="62">
        <f t="shared" si="3267"/>
        <v>0</v>
      </c>
      <c r="VYH1342" s="62">
        <f t="shared" si="3267"/>
        <v>0</v>
      </c>
      <c r="VYI1342" s="62">
        <f t="shared" si="3267"/>
        <v>1000000</v>
      </c>
      <c r="VYJ1342" s="62">
        <f t="shared" si="3267"/>
        <v>2000000</v>
      </c>
      <c r="VYK1342" s="62">
        <f t="shared" si="3267"/>
        <v>0</v>
      </c>
      <c r="VYL1342" s="62">
        <f t="shared" si="3267"/>
        <v>0</v>
      </c>
      <c r="VYM1342" s="62">
        <f t="shared" si="3267"/>
        <v>2000000</v>
      </c>
      <c r="VYN1342" s="62">
        <f t="shared" si="3267"/>
        <v>3000000</v>
      </c>
      <c r="VYU1342" s="62" t="s">
        <v>1940</v>
      </c>
      <c r="VYV1342" s="62">
        <f>VYV1336</f>
        <v>1000000</v>
      </c>
      <c r="VYW1342" s="62">
        <f t="shared" si="3267"/>
        <v>0</v>
      </c>
      <c r="VYX1342" s="62">
        <f t="shared" si="3267"/>
        <v>0</v>
      </c>
      <c r="VYY1342" s="62">
        <f t="shared" si="3267"/>
        <v>1000000</v>
      </c>
      <c r="VYZ1342" s="62">
        <f t="shared" si="3267"/>
        <v>2000000</v>
      </c>
      <c r="VZA1342" s="62">
        <f t="shared" si="3267"/>
        <v>0</v>
      </c>
      <c r="VZB1342" s="62">
        <f t="shared" si="3267"/>
        <v>0</v>
      </c>
      <c r="VZC1342" s="62">
        <f t="shared" si="3267"/>
        <v>2000000</v>
      </c>
      <c r="VZD1342" s="62">
        <f t="shared" si="3267"/>
        <v>3000000</v>
      </c>
      <c r="VZK1342" s="62" t="s">
        <v>1940</v>
      </c>
      <c r="VZL1342" s="62">
        <f>VZL1336</f>
        <v>1000000</v>
      </c>
      <c r="VZM1342" s="62">
        <f t="shared" ref="VZM1342:WBP1342" si="3268">VZM1336</f>
        <v>0</v>
      </c>
      <c r="VZN1342" s="62">
        <f t="shared" si="3268"/>
        <v>0</v>
      </c>
      <c r="VZO1342" s="62">
        <f t="shared" si="3268"/>
        <v>1000000</v>
      </c>
      <c r="VZP1342" s="62">
        <f t="shared" si="3268"/>
        <v>2000000</v>
      </c>
      <c r="VZQ1342" s="62">
        <f t="shared" si="3268"/>
        <v>0</v>
      </c>
      <c r="VZR1342" s="62">
        <f t="shared" si="3268"/>
        <v>0</v>
      </c>
      <c r="VZS1342" s="62">
        <f t="shared" si="3268"/>
        <v>2000000</v>
      </c>
      <c r="VZT1342" s="62">
        <f t="shared" si="3268"/>
        <v>3000000</v>
      </c>
      <c r="WAA1342" s="62" t="s">
        <v>1940</v>
      </c>
      <c r="WAB1342" s="62">
        <f>WAB1336</f>
        <v>1000000</v>
      </c>
      <c r="WAC1342" s="62">
        <f t="shared" si="3268"/>
        <v>0</v>
      </c>
      <c r="WAD1342" s="62">
        <f t="shared" si="3268"/>
        <v>0</v>
      </c>
      <c r="WAE1342" s="62">
        <f t="shared" si="3268"/>
        <v>1000000</v>
      </c>
      <c r="WAF1342" s="62">
        <f t="shared" si="3268"/>
        <v>2000000</v>
      </c>
      <c r="WAG1342" s="62">
        <f t="shared" si="3268"/>
        <v>0</v>
      </c>
      <c r="WAH1342" s="62">
        <f t="shared" si="3268"/>
        <v>0</v>
      </c>
      <c r="WAI1342" s="62">
        <f t="shared" si="3268"/>
        <v>2000000</v>
      </c>
      <c r="WAJ1342" s="62">
        <f t="shared" si="3268"/>
        <v>3000000</v>
      </c>
      <c r="WAQ1342" s="62" t="s">
        <v>1940</v>
      </c>
      <c r="WAR1342" s="62">
        <f>WAR1336</f>
        <v>1000000</v>
      </c>
      <c r="WAS1342" s="62">
        <f t="shared" si="3268"/>
        <v>0</v>
      </c>
      <c r="WAT1342" s="62">
        <f t="shared" si="3268"/>
        <v>0</v>
      </c>
      <c r="WAU1342" s="62">
        <f t="shared" si="3268"/>
        <v>1000000</v>
      </c>
      <c r="WAV1342" s="62">
        <f t="shared" si="3268"/>
        <v>2000000</v>
      </c>
      <c r="WAW1342" s="62">
        <f t="shared" si="3268"/>
        <v>0</v>
      </c>
      <c r="WAX1342" s="62">
        <f t="shared" si="3268"/>
        <v>0</v>
      </c>
      <c r="WAY1342" s="62">
        <f t="shared" si="3268"/>
        <v>2000000</v>
      </c>
      <c r="WAZ1342" s="62">
        <f t="shared" si="3268"/>
        <v>3000000</v>
      </c>
      <c r="WBG1342" s="62" t="s">
        <v>1940</v>
      </c>
      <c r="WBH1342" s="62">
        <f>WBH1336</f>
        <v>1000000</v>
      </c>
      <c r="WBI1342" s="62">
        <f t="shared" si="3268"/>
        <v>0</v>
      </c>
      <c r="WBJ1342" s="62">
        <f t="shared" si="3268"/>
        <v>0</v>
      </c>
      <c r="WBK1342" s="62">
        <f t="shared" si="3268"/>
        <v>1000000</v>
      </c>
      <c r="WBL1342" s="62">
        <f t="shared" si="3268"/>
        <v>2000000</v>
      </c>
      <c r="WBM1342" s="62">
        <f t="shared" si="3268"/>
        <v>0</v>
      </c>
      <c r="WBN1342" s="62">
        <f t="shared" si="3268"/>
        <v>0</v>
      </c>
      <c r="WBO1342" s="62">
        <f t="shared" si="3268"/>
        <v>2000000</v>
      </c>
      <c r="WBP1342" s="62">
        <f t="shared" si="3268"/>
        <v>3000000</v>
      </c>
      <c r="WBW1342" s="62" t="s">
        <v>1940</v>
      </c>
      <c r="WBX1342" s="62">
        <f>WBX1336</f>
        <v>1000000</v>
      </c>
      <c r="WBY1342" s="62">
        <f t="shared" ref="WBY1342:WEB1342" si="3269">WBY1336</f>
        <v>0</v>
      </c>
      <c r="WBZ1342" s="62">
        <f t="shared" si="3269"/>
        <v>0</v>
      </c>
      <c r="WCA1342" s="62">
        <f t="shared" si="3269"/>
        <v>1000000</v>
      </c>
      <c r="WCB1342" s="62">
        <f t="shared" si="3269"/>
        <v>2000000</v>
      </c>
      <c r="WCC1342" s="62">
        <f t="shared" si="3269"/>
        <v>0</v>
      </c>
      <c r="WCD1342" s="62">
        <f t="shared" si="3269"/>
        <v>0</v>
      </c>
      <c r="WCE1342" s="62">
        <f t="shared" si="3269"/>
        <v>2000000</v>
      </c>
      <c r="WCF1342" s="62">
        <f t="shared" si="3269"/>
        <v>3000000</v>
      </c>
      <c r="WCM1342" s="62" t="s">
        <v>1940</v>
      </c>
      <c r="WCN1342" s="62">
        <f>WCN1336</f>
        <v>1000000</v>
      </c>
      <c r="WCO1342" s="62">
        <f t="shared" si="3269"/>
        <v>0</v>
      </c>
      <c r="WCP1342" s="62">
        <f t="shared" si="3269"/>
        <v>0</v>
      </c>
      <c r="WCQ1342" s="62">
        <f t="shared" si="3269"/>
        <v>1000000</v>
      </c>
      <c r="WCR1342" s="62">
        <f t="shared" si="3269"/>
        <v>2000000</v>
      </c>
      <c r="WCS1342" s="62">
        <f t="shared" si="3269"/>
        <v>0</v>
      </c>
      <c r="WCT1342" s="62">
        <f t="shared" si="3269"/>
        <v>0</v>
      </c>
      <c r="WCU1342" s="62">
        <f t="shared" si="3269"/>
        <v>2000000</v>
      </c>
      <c r="WCV1342" s="62">
        <f t="shared" si="3269"/>
        <v>3000000</v>
      </c>
      <c r="WDC1342" s="62" t="s">
        <v>1940</v>
      </c>
      <c r="WDD1342" s="62">
        <f>WDD1336</f>
        <v>1000000</v>
      </c>
      <c r="WDE1342" s="62">
        <f t="shared" si="3269"/>
        <v>0</v>
      </c>
      <c r="WDF1342" s="62">
        <f t="shared" si="3269"/>
        <v>0</v>
      </c>
      <c r="WDG1342" s="62">
        <f t="shared" si="3269"/>
        <v>1000000</v>
      </c>
      <c r="WDH1342" s="62">
        <f t="shared" si="3269"/>
        <v>2000000</v>
      </c>
      <c r="WDI1342" s="62">
        <f t="shared" si="3269"/>
        <v>0</v>
      </c>
      <c r="WDJ1342" s="62">
        <f t="shared" si="3269"/>
        <v>0</v>
      </c>
      <c r="WDK1342" s="62">
        <f t="shared" si="3269"/>
        <v>2000000</v>
      </c>
      <c r="WDL1342" s="62">
        <f t="shared" si="3269"/>
        <v>3000000</v>
      </c>
      <c r="WDS1342" s="62" t="s">
        <v>1940</v>
      </c>
      <c r="WDT1342" s="62">
        <f>WDT1336</f>
        <v>1000000</v>
      </c>
      <c r="WDU1342" s="62">
        <f t="shared" si="3269"/>
        <v>0</v>
      </c>
      <c r="WDV1342" s="62">
        <f t="shared" si="3269"/>
        <v>0</v>
      </c>
      <c r="WDW1342" s="62">
        <f t="shared" si="3269"/>
        <v>1000000</v>
      </c>
      <c r="WDX1342" s="62">
        <f t="shared" si="3269"/>
        <v>2000000</v>
      </c>
      <c r="WDY1342" s="62">
        <f t="shared" si="3269"/>
        <v>0</v>
      </c>
      <c r="WDZ1342" s="62">
        <f t="shared" si="3269"/>
        <v>0</v>
      </c>
      <c r="WEA1342" s="62">
        <f t="shared" si="3269"/>
        <v>2000000</v>
      </c>
      <c r="WEB1342" s="62">
        <f t="shared" si="3269"/>
        <v>3000000</v>
      </c>
      <c r="WEI1342" s="62" t="s">
        <v>1940</v>
      </c>
      <c r="WEJ1342" s="62">
        <f>WEJ1336</f>
        <v>1000000</v>
      </c>
      <c r="WEK1342" s="62">
        <f t="shared" ref="WEK1342:WGN1342" si="3270">WEK1336</f>
        <v>0</v>
      </c>
      <c r="WEL1342" s="62">
        <f t="shared" si="3270"/>
        <v>0</v>
      </c>
      <c r="WEM1342" s="62">
        <f t="shared" si="3270"/>
        <v>1000000</v>
      </c>
      <c r="WEN1342" s="62">
        <f t="shared" si="3270"/>
        <v>2000000</v>
      </c>
      <c r="WEO1342" s="62">
        <f t="shared" si="3270"/>
        <v>0</v>
      </c>
      <c r="WEP1342" s="62">
        <f t="shared" si="3270"/>
        <v>0</v>
      </c>
      <c r="WEQ1342" s="62">
        <f t="shared" si="3270"/>
        <v>2000000</v>
      </c>
      <c r="WER1342" s="62">
        <f t="shared" si="3270"/>
        <v>3000000</v>
      </c>
      <c r="WEY1342" s="62" t="s">
        <v>1940</v>
      </c>
      <c r="WEZ1342" s="62">
        <f>WEZ1336</f>
        <v>1000000</v>
      </c>
      <c r="WFA1342" s="62">
        <f t="shared" si="3270"/>
        <v>0</v>
      </c>
      <c r="WFB1342" s="62">
        <f t="shared" si="3270"/>
        <v>0</v>
      </c>
      <c r="WFC1342" s="62">
        <f t="shared" si="3270"/>
        <v>1000000</v>
      </c>
      <c r="WFD1342" s="62">
        <f t="shared" si="3270"/>
        <v>2000000</v>
      </c>
      <c r="WFE1342" s="62">
        <f t="shared" si="3270"/>
        <v>0</v>
      </c>
      <c r="WFF1342" s="62">
        <f t="shared" si="3270"/>
        <v>0</v>
      </c>
      <c r="WFG1342" s="62">
        <f t="shared" si="3270"/>
        <v>2000000</v>
      </c>
      <c r="WFH1342" s="62">
        <f t="shared" si="3270"/>
        <v>3000000</v>
      </c>
      <c r="WFO1342" s="62" t="s">
        <v>1940</v>
      </c>
      <c r="WFP1342" s="62">
        <f>WFP1336</f>
        <v>1000000</v>
      </c>
      <c r="WFQ1342" s="62">
        <f t="shared" si="3270"/>
        <v>0</v>
      </c>
      <c r="WFR1342" s="62">
        <f t="shared" si="3270"/>
        <v>0</v>
      </c>
      <c r="WFS1342" s="62">
        <f t="shared" si="3270"/>
        <v>1000000</v>
      </c>
      <c r="WFT1342" s="62">
        <f t="shared" si="3270"/>
        <v>2000000</v>
      </c>
      <c r="WFU1342" s="62">
        <f t="shared" si="3270"/>
        <v>0</v>
      </c>
      <c r="WFV1342" s="62">
        <f t="shared" si="3270"/>
        <v>0</v>
      </c>
      <c r="WFW1342" s="62">
        <f t="shared" si="3270"/>
        <v>2000000</v>
      </c>
      <c r="WFX1342" s="62">
        <f t="shared" si="3270"/>
        <v>3000000</v>
      </c>
      <c r="WGE1342" s="62" t="s">
        <v>1940</v>
      </c>
      <c r="WGF1342" s="62">
        <f>WGF1336</f>
        <v>1000000</v>
      </c>
      <c r="WGG1342" s="62">
        <f t="shared" si="3270"/>
        <v>0</v>
      </c>
      <c r="WGH1342" s="62">
        <f t="shared" si="3270"/>
        <v>0</v>
      </c>
      <c r="WGI1342" s="62">
        <f t="shared" si="3270"/>
        <v>1000000</v>
      </c>
      <c r="WGJ1342" s="62">
        <f t="shared" si="3270"/>
        <v>2000000</v>
      </c>
      <c r="WGK1342" s="62">
        <f t="shared" si="3270"/>
        <v>0</v>
      </c>
      <c r="WGL1342" s="62">
        <f t="shared" si="3270"/>
        <v>0</v>
      </c>
      <c r="WGM1342" s="62">
        <f t="shared" si="3270"/>
        <v>2000000</v>
      </c>
      <c r="WGN1342" s="62">
        <f t="shared" si="3270"/>
        <v>3000000</v>
      </c>
      <c r="WGU1342" s="62" t="s">
        <v>1940</v>
      </c>
      <c r="WGV1342" s="62">
        <f>WGV1336</f>
        <v>1000000</v>
      </c>
      <c r="WGW1342" s="62">
        <f t="shared" ref="WGW1342:WIZ1342" si="3271">WGW1336</f>
        <v>0</v>
      </c>
      <c r="WGX1342" s="62">
        <f t="shared" si="3271"/>
        <v>0</v>
      </c>
      <c r="WGY1342" s="62">
        <f t="shared" si="3271"/>
        <v>1000000</v>
      </c>
      <c r="WGZ1342" s="62">
        <f t="shared" si="3271"/>
        <v>2000000</v>
      </c>
      <c r="WHA1342" s="62">
        <f t="shared" si="3271"/>
        <v>0</v>
      </c>
      <c r="WHB1342" s="62">
        <f t="shared" si="3271"/>
        <v>0</v>
      </c>
      <c r="WHC1342" s="62">
        <f t="shared" si="3271"/>
        <v>2000000</v>
      </c>
      <c r="WHD1342" s="62">
        <f t="shared" si="3271"/>
        <v>3000000</v>
      </c>
      <c r="WHK1342" s="62" t="s">
        <v>1940</v>
      </c>
      <c r="WHL1342" s="62">
        <f>WHL1336</f>
        <v>1000000</v>
      </c>
      <c r="WHM1342" s="62">
        <f t="shared" si="3271"/>
        <v>0</v>
      </c>
      <c r="WHN1342" s="62">
        <f t="shared" si="3271"/>
        <v>0</v>
      </c>
      <c r="WHO1342" s="62">
        <f t="shared" si="3271"/>
        <v>1000000</v>
      </c>
      <c r="WHP1342" s="62">
        <f t="shared" si="3271"/>
        <v>2000000</v>
      </c>
      <c r="WHQ1342" s="62">
        <f t="shared" si="3271"/>
        <v>0</v>
      </c>
      <c r="WHR1342" s="62">
        <f t="shared" si="3271"/>
        <v>0</v>
      </c>
      <c r="WHS1342" s="62">
        <f t="shared" si="3271"/>
        <v>2000000</v>
      </c>
      <c r="WHT1342" s="62">
        <f t="shared" si="3271"/>
        <v>3000000</v>
      </c>
      <c r="WIA1342" s="62" t="s">
        <v>1940</v>
      </c>
      <c r="WIB1342" s="62">
        <f>WIB1336</f>
        <v>1000000</v>
      </c>
      <c r="WIC1342" s="62">
        <f t="shared" si="3271"/>
        <v>0</v>
      </c>
      <c r="WID1342" s="62">
        <f t="shared" si="3271"/>
        <v>0</v>
      </c>
      <c r="WIE1342" s="62">
        <f t="shared" si="3271"/>
        <v>1000000</v>
      </c>
      <c r="WIF1342" s="62">
        <f t="shared" si="3271"/>
        <v>2000000</v>
      </c>
      <c r="WIG1342" s="62">
        <f t="shared" si="3271"/>
        <v>0</v>
      </c>
      <c r="WIH1342" s="62">
        <f t="shared" si="3271"/>
        <v>0</v>
      </c>
      <c r="WII1342" s="62">
        <f t="shared" si="3271"/>
        <v>2000000</v>
      </c>
      <c r="WIJ1342" s="62">
        <f t="shared" si="3271"/>
        <v>3000000</v>
      </c>
      <c r="WIQ1342" s="62" t="s">
        <v>1940</v>
      </c>
      <c r="WIR1342" s="62">
        <f>WIR1336</f>
        <v>1000000</v>
      </c>
      <c r="WIS1342" s="62">
        <f t="shared" si="3271"/>
        <v>0</v>
      </c>
      <c r="WIT1342" s="62">
        <f t="shared" si="3271"/>
        <v>0</v>
      </c>
      <c r="WIU1342" s="62">
        <f t="shared" si="3271"/>
        <v>1000000</v>
      </c>
      <c r="WIV1342" s="62">
        <f t="shared" si="3271"/>
        <v>2000000</v>
      </c>
      <c r="WIW1342" s="62">
        <f t="shared" si="3271"/>
        <v>0</v>
      </c>
      <c r="WIX1342" s="62">
        <f t="shared" si="3271"/>
        <v>0</v>
      </c>
      <c r="WIY1342" s="62">
        <f t="shared" si="3271"/>
        <v>2000000</v>
      </c>
      <c r="WIZ1342" s="62">
        <f t="shared" si="3271"/>
        <v>3000000</v>
      </c>
      <c r="WJG1342" s="62" t="s">
        <v>1940</v>
      </c>
      <c r="WJH1342" s="62">
        <f>WJH1336</f>
        <v>1000000</v>
      </c>
      <c r="WJI1342" s="62">
        <f t="shared" ref="WJI1342:WLL1342" si="3272">WJI1336</f>
        <v>0</v>
      </c>
      <c r="WJJ1342" s="62">
        <f t="shared" si="3272"/>
        <v>0</v>
      </c>
      <c r="WJK1342" s="62">
        <f t="shared" si="3272"/>
        <v>1000000</v>
      </c>
      <c r="WJL1342" s="62">
        <f t="shared" si="3272"/>
        <v>2000000</v>
      </c>
      <c r="WJM1342" s="62">
        <f t="shared" si="3272"/>
        <v>0</v>
      </c>
      <c r="WJN1342" s="62">
        <f t="shared" si="3272"/>
        <v>0</v>
      </c>
      <c r="WJO1342" s="62">
        <f t="shared" si="3272"/>
        <v>2000000</v>
      </c>
      <c r="WJP1342" s="62">
        <f t="shared" si="3272"/>
        <v>3000000</v>
      </c>
      <c r="WJW1342" s="62" t="s">
        <v>1940</v>
      </c>
      <c r="WJX1342" s="62">
        <f>WJX1336</f>
        <v>1000000</v>
      </c>
      <c r="WJY1342" s="62">
        <f t="shared" si="3272"/>
        <v>0</v>
      </c>
      <c r="WJZ1342" s="62">
        <f t="shared" si="3272"/>
        <v>0</v>
      </c>
      <c r="WKA1342" s="62">
        <f t="shared" si="3272"/>
        <v>1000000</v>
      </c>
      <c r="WKB1342" s="62">
        <f t="shared" si="3272"/>
        <v>2000000</v>
      </c>
      <c r="WKC1342" s="62">
        <f t="shared" si="3272"/>
        <v>0</v>
      </c>
      <c r="WKD1342" s="62">
        <f t="shared" si="3272"/>
        <v>0</v>
      </c>
      <c r="WKE1342" s="62">
        <f t="shared" si="3272"/>
        <v>2000000</v>
      </c>
      <c r="WKF1342" s="62">
        <f t="shared" si="3272"/>
        <v>3000000</v>
      </c>
      <c r="WKM1342" s="62" t="s">
        <v>1940</v>
      </c>
      <c r="WKN1342" s="62">
        <f>WKN1336</f>
        <v>1000000</v>
      </c>
      <c r="WKO1342" s="62">
        <f t="shared" si="3272"/>
        <v>0</v>
      </c>
      <c r="WKP1342" s="62">
        <f t="shared" si="3272"/>
        <v>0</v>
      </c>
      <c r="WKQ1342" s="62">
        <f t="shared" si="3272"/>
        <v>1000000</v>
      </c>
      <c r="WKR1342" s="62">
        <f t="shared" si="3272"/>
        <v>2000000</v>
      </c>
      <c r="WKS1342" s="62">
        <f t="shared" si="3272"/>
        <v>0</v>
      </c>
      <c r="WKT1342" s="62">
        <f t="shared" si="3272"/>
        <v>0</v>
      </c>
      <c r="WKU1342" s="62">
        <f t="shared" si="3272"/>
        <v>2000000</v>
      </c>
      <c r="WKV1342" s="62">
        <f t="shared" si="3272"/>
        <v>3000000</v>
      </c>
      <c r="WLC1342" s="62" t="s">
        <v>1940</v>
      </c>
      <c r="WLD1342" s="62">
        <f>WLD1336</f>
        <v>1000000</v>
      </c>
      <c r="WLE1342" s="62">
        <f t="shared" si="3272"/>
        <v>0</v>
      </c>
      <c r="WLF1342" s="62">
        <f t="shared" si="3272"/>
        <v>0</v>
      </c>
      <c r="WLG1342" s="62">
        <f t="shared" si="3272"/>
        <v>1000000</v>
      </c>
      <c r="WLH1342" s="62">
        <f t="shared" si="3272"/>
        <v>2000000</v>
      </c>
      <c r="WLI1342" s="62">
        <f t="shared" si="3272"/>
        <v>0</v>
      </c>
      <c r="WLJ1342" s="62">
        <f t="shared" si="3272"/>
        <v>0</v>
      </c>
      <c r="WLK1342" s="62">
        <f t="shared" si="3272"/>
        <v>2000000</v>
      </c>
      <c r="WLL1342" s="62">
        <f t="shared" si="3272"/>
        <v>3000000</v>
      </c>
      <c r="WLS1342" s="62" t="s">
        <v>1940</v>
      </c>
      <c r="WLT1342" s="62">
        <f>WLT1336</f>
        <v>1000000</v>
      </c>
      <c r="WLU1342" s="62">
        <f t="shared" ref="WLU1342:WNX1342" si="3273">WLU1336</f>
        <v>0</v>
      </c>
      <c r="WLV1342" s="62">
        <f t="shared" si="3273"/>
        <v>0</v>
      </c>
      <c r="WLW1342" s="62">
        <f t="shared" si="3273"/>
        <v>1000000</v>
      </c>
      <c r="WLX1342" s="62">
        <f t="shared" si="3273"/>
        <v>2000000</v>
      </c>
      <c r="WLY1342" s="62">
        <f t="shared" si="3273"/>
        <v>0</v>
      </c>
      <c r="WLZ1342" s="62">
        <f t="shared" si="3273"/>
        <v>0</v>
      </c>
      <c r="WMA1342" s="62">
        <f t="shared" si="3273"/>
        <v>2000000</v>
      </c>
      <c r="WMB1342" s="62">
        <f t="shared" si="3273"/>
        <v>3000000</v>
      </c>
      <c r="WMI1342" s="62" t="s">
        <v>1940</v>
      </c>
      <c r="WMJ1342" s="62">
        <f>WMJ1336</f>
        <v>1000000</v>
      </c>
      <c r="WMK1342" s="62">
        <f t="shared" si="3273"/>
        <v>0</v>
      </c>
      <c r="WML1342" s="62">
        <f t="shared" si="3273"/>
        <v>0</v>
      </c>
      <c r="WMM1342" s="62">
        <f t="shared" si="3273"/>
        <v>1000000</v>
      </c>
      <c r="WMN1342" s="62">
        <f t="shared" si="3273"/>
        <v>2000000</v>
      </c>
      <c r="WMO1342" s="62">
        <f t="shared" si="3273"/>
        <v>0</v>
      </c>
      <c r="WMP1342" s="62">
        <f t="shared" si="3273"/>
        <v>0</v>
      </c>
      <c r="WMQ1342" s="62">
        <f t="shared" si="3273"/>
        <v>2000000</v>
      </c>
      <c r="WMR1342" s="62">
        <f t="shared" si="3273"/>
        <v>3000000</v>
      </c>
      <c r="WMY1342" s="62" t="s">
        <v>1940</v>
      </c>
      <c r="WMZ1342" s="62">
        <f>WMZ1336</f>
        <v>1000000</v>
      </c>
      <c r="WNA1342" s="62">
        <f t="shared" si="3273"/>
        <v>0</v>
      </c>
      <c r="WNB1342" s="62">
        <f t="shared" si="3273"/>
        <v>0</v>
      </c>
      <c r="WNC1342" s="62">
        <f t="shared" si="3273"/>
        <v>1000000</v>
      </c>
      <c r="WND1342" s="62">
        <f t="shared" si="3273"/>
        <v>2000000</v>
      </c>
      <c r="WNE1342" s="62">
        <f t="shared" si="3273"/>
        <v>0</v>
      </c>
      <c r="WNF1342" s="62">
        <f t="shared" si="3273"/>
        <v>0</v>
      </c>
      <c r="WNG1342" s="62">
        <f t="shared" si="3273"/>
        <v>2000000</v>
      </c>
      <c r="WNH1342" s="62">
        <f t="shared" si="3273"/>
        <v>3000000</v>
      </c>
      <c r="WNO1342" s="62" t="s">
        <v>1940</v>
      </c>
      <c r="WNP1342" s="62">
        <f>WNP1336</f>
        <v>1000000</v>
      </c>
      <c r="WNQ1342" s="62">
        <f t="shared" si="3273"/>
        <v>0</v>
      </c>
      <c r="WNR1342" s="62">
        <f t="shared" si="3273"/>
        <v>0</v>
      </c>
      <c r="WNS1342" s="62">
        <f t="shared" si="3273"/>
        <v>1000000</v>
      </c>
      <c r="WNT1342" s="62">
        <f t="shared" si="3273"/>
        <v>2000000</v>
      </c>
      <c r="WNU1342" s="62">
        <f t="shared" si="3273"/>
        <v>0</v>
      </c>
      <c r="WNV1342" s="62">
        <f t="shared" si="3273"/>
        <v>0</v>
      </c>
      <c r="WNW1342" s="62">
        <f t="shared" si="3273"/>
        <v>2000000</v>
      </c>
      <c r="WNX1342" s="62">
        <f t="shared" si="3273"/>
        <v>3000000</v>
      </c>
      <c r="WOE1342" s="62" t="s">
        <v>1940</v>
      </c>
      <c r="WOF1342" s="62">
        <f>WOF1336</f>
        <v>1000000</v>
      </c>
      <c r="WOG1342" s="62">
        <f t="shared" ref="WOG1342:WQJ1342" si="3274">WOG1336</f>
        <v>0</v>
      </c>
      <c r="WOH1342" s="62">
        <f t="shared" si="3274"/>
        <v>0</v>
      </c>
      <c r="WOI1342" s="62">
        <f t="shared" si="3274"/>
        <v>1000000</v>
      </c>
      <c r="WOJ1342" s="62">
        <f t="shared" si="3274"/>
        <v>2000000</v>
      </c>
      <c r="WOK1342" s="62">
        <f t="shared" si="3274"/>
        <v>0</v>
      </c>
      <c r="WOL1342" s="62">
        <f t="shared" si="3274"/>
        <v>0</v>
      </c>
      <c r="WOM1342" s="62">
        <f t="shared" si="3274"/>
        <v>2000000</v>
      </c>
      <c r="WON1342" s="62">
        <f t="shared" si="3274"/>
        <v>3000000</v>
      </c>
      <c r="WOU1342" s="62" t="s">
        <v>1940</v>
      </c>
      <c r="WOV1342" s="62">
        <f>WOV1336</f>
        <v>1000000</v>
      </c>
      <c r="WOW1342" s="62">
        <f t="shared" si="3274"/>
        <v>0</v>
      </c>
      <c r="WOX1342" s="62">
        <f t="shared" si="3274"/>
        <v>0</v>
      </c>
      <c r="WOY1342" s="62">
        <f t="shared" si="3274"/>
        <v>1000000</v>
      </c>
      <c r="WOZ1342" s="62">
        <f t="shared" si="3274"/>
        <v>2000000</v>
      </c>
      <c r="WPA1342" s="62">
        <f t="shared" si="3274"/>
        <v>0</v>
      </c>
      <c r="WPB1342" s="62">
        <f t="shared" si="3274"/>
        <v>0</v>
      </c>
      <c r="WPC1342" s="62">
        <f t="shared" si="3274"/>
        <v>2000000</v>
      </c>
      <c r="WPD1342" s="62">
        <f t="shared" si="3274"/>
        <v>3000000</v>
      </c>
      <c r="WPK1342" s="62" t="s">
        <v>1940</v>
      </c>
      <c r="WPL1342" s="62">
        <f>WPL1336</f>
        <v>1000000</v>
      </c>
      <c r="WPM1342" s="62">
        <f t="shared" si="3274"/>
        <v>0</v>
      </c>
      <c r="WPN1342" s="62">
        <f t="shared" si="3274"/>
        <v>0</v>
      </c>
      <c r="WPO1342" s="62">
        <f t="shared" si="3274"/>
        <v>1000000</v>
      </c>
      <c r="WPP1342" s="62">
        <f t="shared" si="3274"/>
        <v>2000000</v>
      </c>
      <c r="WPQ1342" s="62">
        <f t="shared" si="3274"/>
        <v>0</v>
      </c>
      <c r="WPR1342" s="62">
        <f t="shared" si="3274"/>
        <v>0</v>
      </c>
      <c r="WPS1342" s="62">
        <f t="shared" si="3274"/>
        <v>2000000</v>
      </c>
      <c r="WPT1342" s="62">
        <f t="shared" si="3274"/>
        <v>3000000</v>
      </c>
      <c r="WQA1342" s="62" t="s">
        <v>1940</v>
      </c>
      <c r="WQB1342" s="62">
        <f>WQB1336</f>
        <v>1000000</v>
      </c>
      <c r="WQC1342" s="62">
        <f t="shared" si="3274"/>
        <v>0</v>
      </c>
      <c r="WQD1342" s="62">
        <f t="shared" si="3274"/>
        <v>0</v>
      </c>
      <c r="WQE1342" s="62">
        <f t="shared" si="3274"/>
        <v>1000000</v>
      </c>
      <c r="WQF1342" s="62">
        <f t="shared" si="3274"/>
        <v>2000000</v>
      </c>
      <c r="WQG1342" s="62">
        <f t="shared" si="3274"/>
        <v>0</v>
      </c>
      <c r="WQH1342" s="62">
        <f t="shared" si="3274"/>
        <v>0</v>
      </c>
      <c r="WQI1342" s="62">
        <f t="shared" si="3274"/>
        <v>2000000</v>
      </c>
      <c r="WQJ1342" s="62">
        <f t="shared" si="3274"/>
        <v>3000000</v>
      </c>
      <c r="WQQ1342" s="62" t="s">
        <v>1940</v>
      </c>
      <c r="WQR1342" s="62">
        <f>WQR1336</f>
        <v>1000000</v>
      </c>
      <c r="WQS1342" s="62">
        <f t="shared" ref="WQS1342:WSV1342" si="3275">WQS1336</f>
        <v>0</v>
      </c>
      <c r="WQT1342" s="62">
        <f t="shared" si="3275"/>
        <v>0</v>
      </c>
      <c r="WQU1342" s="62">
        <f t="shared" si="3275"/>
        <v>1000000</v>
      </c>
      <c r="WQV1342" s="62">
        <f t="shared" si="3275"/>
        <v>2000000</v>
      </c>
      <c r="WQW1342" s="62">
        <f t="shared" si="3275"/>
        <v>0</v>
      </c>
      <c r="WQX1342" s="62">
        <f t="shared" si="3275"/>
        <v>0</v>
      </c>
      <c r="WQY1342" s="62">
        <f t="shared" si="3275"/>
        <v>2000000</v>
      </c>
      <c r="WQZ1342" s="62">
        <f t="shared" si="3275"/>
        <v>3000000</v>
      </c>
      <c r="WRG1342" s="62" t="s">
        <v>1940</v>
      </c>
      <c r="WRH1342" s="62">
        <f>WRH1336</f>
        <v>1000000</v>
      </c>
      <c r="WRI1342" s="62">
        <f t="shared" si="3275"/>
        <v>0</v>
      </c>
      <c r="WRJ1342" s="62">
        <f t="shared" si="3275"/>
        <v>0</v>
      </c>
      <c r="WRK1342" s="62">
        <f t="shared" si="3275"/>
        <v>1000000</v>
      </c>
      <c r="WRL1342" s="62">
        <f t="shared" si="3275"/>
        <v>2000000</v>
      </c>
      <c r="WRM1342" s="62">
        <f t="shared" si="3275"/>
        <v>0</v>
      </c>
      <c r="WRN1342" s="62">
        <f t="shared" si="3275"/>
        <v>0</v>
      </c>
      <c r="WRO1342" s="62">
        <f t="shared" si="3275"/>
        <v>2000000</v>
      </c>
      <c r="WRP1342" s="62">
        <f t="shared" si="3275"/>
        <v>3000000</v>
      </c>
      <c r="WRW1342" s="62" t="s">
        <v>1940</v>
      </c>
      <c r="WRX1342" s="62">
        <f>WRX1336</f>
        <v>1000000</v>
      </c>
      <c r="WRY1342" s="62">
        <f t="shared" si="3275"/>
        <v>0</v>
      </c>
      <c r="WRZ1342" s="62">
        <f t="shared" si="3275"/>
        <v>0</v>
      </c>
      <c r="WSA1342" s="62">
        <f t="shared" si="3275"/>
        <v>1000000</v>
      </c>
      <c r="WSB1342" s="62">
        <f t="shared" si="3275"/>
        <v>2000000</v>
      </c>
      <c r="WSC1342" s="62">
        <f t="shared" si="3275"/>
        <v>0</v>
      </c>
      <c r="WSD1342" s="62">
        <f t="shared" si="3275"/>
        <v>0</v>
      </c>
      <c r="WSE1342" s="62">
        <f t="shared" si="3275"/>
        <v>2000000</v>
      </c>
      <c r="WSF1342" s="62">
        <f t="shared" si="3275"/>
        <v>3000000</v>
      </c>
      <c r="WSM1342" s="62" t="s">
        <v>1940</v>
      </c>
      <c r="WSN1342" s="62">
        <f>WSN1336</f>
        <v>1000000</v>
      </c>
      <c r="WSO1342" s="62">
        <f t="shared" si="3275"/>
        <v>0</v>
      </c>
      <c r="WSP1342" s="62">
        <f t="shared" si="3275"/>
        <v>0</v>
      </c>
      <c r="WSQ1342" s="62">
        <f t="shared" si="3275"/>
        <v>1000000</v>
      </c>
      <c r="WSR1342" s="62">
        <f t="shared" si="3275"/>
        <v>2000000</v>
      </c>
      <c r="WSS1342" s="62">
        <f t="shared" si="3275"/>
        <v>0</v>
      </c>
      <c r="WST1342" s="62">
        <f t="shared" si="3275"/>
        <v>0</v>
      </c>
      <c r="WSU1342" s="62">
        <f t="shared" si="3275"/>
        <v>2000000</v>
      </c>
      <c r="WSV1342" s="62">
        <f t="shared" si="3275"/>
        <v>3000000</v>
      </c>
      <c r="WTC1342" s="62" t="s">
        <v>1940</v>
      </c>
      <c r="WTD1342" s="62">
        <f>WTD1336</f>
        <v>1000000</v>
      </c>
      <c r="WTE1342" s="62">
        <f t="shared" ref="WTE1342:WVH1342" si="3276">WTE1336</f>
        <v>0</v>
      </c>
      <c r="WTF1342" s="62">
        <f t="shared" si="3276"/>
        <v>0</v>
      </c>
      <c r="WTG1342" s="62">
        <f t="shared" si="3276"/>
        <v>1000000</v>
      </c>
      <c r="WTH1342" s="62">
        <f t="shared" si="3276"/>
        <v>2000000</v>
      </c>
      <c r="WTI1342" s="62">
        <f t="shared" si="3276"/>
        <v>0</v>
      </c>
      <c r="WTJ1342" s="62">
        <f t="shared" si="3276"/>
        <v>0</v>
      </c>
      <c r="WTK1342" s="62">
        <f t="shared" si="3276"/>
        <v>2000000</v>
      </c>
      <c r="WTL1342" s="62">
        <f t="shared" si="3276"/>
        <v>3000000</v>
      </c>
      <c r="WTS1342" s="62" t="s">
        <v>1940</v>
      </c>
      <c r="WTT1342" s="62">
        <f>WTT1336</f>
        <v>1000000</v>
      </c>
      <c r="WTU1342" s="62">
        <f t="shared" si="3276"/>
        <v>0</v>
      </c>
      <c r="WTV1342" s="62">
        <f t="shared" si="3276"/>
        <v>0</v>
      </c>
      <c r="WTW1342" s="62">
        <f t="shared" si="3276"/>
        <v>1000000</v>
      </c>
      <c r="WTX1342" s="62">
        <f t="shared" si="3276"/>
        <v>2000000</v>
      </c>
      <c r="WTY1342" s="62">
        <f t="shared" si="3276"/>
        <v>0</v>
      </c>
      <c r="WTZ1342" s="62">
        <f t="shared" si="3276"/>
        <v>0</v>
      </c>
      <c r="WUA1342" s="62">
        <f t="shared" si="3276"/>
        <v>2000000</v>
      </c>
      <c r="WUB1342" s="62">
        <f t="shared" si="3276"/>
        <v>3000000</v>
      </c>
      <c r="WUI1342" s="62" t="s">
        <v>1940</v>
      </c>
      <c r="WUJ1342" s="62">
        <f>WUJ1336</f>
        <v>1000000</v>
      </c>
      <c r="WUK1342" s="62">
        <f t="shared" si="3276"/>
        <v>0</v>
      </c>
      <c r="WUL1342" s="62">
        <f t="shared" si="3276"/>
        <v>0</v>
      </c>
      <c r="WUM1342" s="62">
        <f t="shared" si="3276"/>
        <v>1000000</v>
      </c>
      <c r="WUN1342" s="62">
        <f t="shared" si="3276"/>
        <v>2000000</v>
      </c>
      <c r="WUO1342" s="62">
        <f t="shared" si="3276"/>
        <v>0</v>
      </c>
      <c r="WUP1342" s="62">
        <f t="shared" si="3276"/>
        <v>0</v>
      </c>
      <c r="WUQ1342" s="62">
        <f t="shared" si="3276"/>
        <v>2000000</v>
      </c>
      <c r="WUR1342" s="62">
        <f t="shared" si="3276"/>
        <v>3000000</v>
      </c>
      <c r="WUY1342" s="62" t="s">
        <v>1940</v>
      </c>
      <c r="WUZ1342" s="62">
        <f>WUZ1336</f>
        <v>1000000</v>
      </c>
      <c r="WVA1342" s="62">
        <f t="shared" si="3276"/>
        <v>0</v>
      </c>
      <c r="WVB1342" s="62">
        <f t="shared" si="3276"/>
        <v>0</v>
      </c>
      <c r="WVC1342" s="62">
        <f t="shared" si="3276"/>
        <v>1000000</v>
      </c>
      <c r="WVD1342" s="62">
        <f t="shared" si="3276"/>
        <v>2000000</v>
      </c>
      <c r="WVE1342" s="62">
        <f t="shared" si="3276"/>
        <v>0</v>
      </c>
      <c r="WVF1342" s="62">
        <f t="shared" si="3276"/>
        <v>0</v>
      </c>
      <c r="WVG1342" s="62">
        <f t="shared" si="3276"/>
        <v>2000000</v>
      </c>
      <c r="WVH1342" s="62">
        <f t="shared" si="3276"/>
        <v>3000000</v>
      </c>
      <c r="WVO1342" s="62" t="s">
        <v>1940</v>
      </c>
      <c r="WVP1342" s="62">
        <f>WVP1336</f>
        <v>1000000</v>
      </c>
      <c r="WVQ1342" s="62">
        <f t="shared" ref="WVQ1342:WXT1342" si="3277">WVQ1336</f>
        <v>0</v>
      </c>
      <c r="WVR1342" s="62">
        <f t="shared" si="3277"/>
        <v>0</v>
      </c>
      <c r="WVS1342" s="62">
        <f t="shared" si="3277"/>
        <v>1000000</v>
      </c>
      <c r="WVT1342" s="62">
        <f t="shared" si="3277"/>
        <v>2000000</v>
      </c>
      <c r="WVU1342" s="62">
        <f t="shared" si="3277"/>
        <v>0</v>
      </c>
      <c r="WVV1342" s="62">
        <f t="shared" si="3277"/>
        <v>0</v>
      </c>
      <c r="WVW1342" s="62">
        <f t="shared" si="3277"/>
        <v>2000000</v>
      </c>
      <c r="WVX1342" s="62">
        <f t="shared" si="3277"/>
        <v>3000000</v>
      </c>
      <c r="WWE1342" s="62" t="s">
        <v>1940</v>
      </c>
      <c r="WWF1342" s="62">
        <f>WWF1336</f>
        <v>1000000</v>
      </c>
      <c r="WWG1342" s="62">
        <f t="shared" si="3277"/>
        <v>0</v>
      </c>
      <c r="WWH1342" s="62">
        <f t="shared" si="3277"/>
        <v>0</v>
      </c>
      <c r="WWI1342" s="62">
        <f t="shared" si="3277"/>
        <v>1000000</v>
      </c>
      <c r="WWJ1342" s="62">
        <f t="shared" si="3277"/>
        <v>2000000</v>
      </c>
      <c r="WWK1342" s="62">
        <f t="shared" si="3277"/>
        <v>0</v>
      </c>
      <c r="WWL1342" s="62">
        <f t="shared" si="3277"/>
        <v>0</v>
      </c>
      <c r="WWM1342" s="62">
        <f t="shared" si="3277"/>
        <v>2000000</v>
      </c>
      <c r="WWN1342" s="62">
        <f t="shared" si="3277"/>
        <v>3000000</v>
      </c>
      <c r="WWU1342" s="62" t="s">
        <v>1940</v>
      </c>
      <c r="WWV1342" s="62">
        <f>WWV1336</f>
        <v>1000000</v>
      </c>
      <c r="WWW1342" s="62">
        <f t="shared" si="3277"/>
        <v>0</v>
      </c>
      <c r="WWX1342" s="62">
        <f t="shared" si="3277"/>
        <v>0</v>
      </c>
      <c r="WWY1342" s="62">
        <f t="shared" si="3277"/>
        <v>1000000</v>
      </c>
      <c r="WWZ1342" s="62">
        <f t="shared" si="3277"/>
        <v>2000000</v>
      </c>
      <c r="WXA1342" s="62">
        <f t="shared" si="3277"/>
        <v>0</v>
      </c>
      <c r="WXB1342" s="62">
        <f t="shared" si="3277"/>
        <v>0</v>
      </c>
      <c r="WXC1342" s="62">
        <f t="shared" si="3277"/>
        <v>2000000</v>
      </c>
      <c r="WXD1342" s="62">
        <f t="shared" si="3277"/>
        <v>3000000</v>
      </c>
      <c r="WXK1342" s="62" t="s">
        <v>1940</v>
      </c>
      <c r="WXL1342" s="62">
        <f>WXL1336</f>
        <v>1000000</v>
      </c>
      <c r="WXM1342" s="62">
        <f t="shared" si="3277"/>
        <v>0</v>
      </c>
      <c r="WXN1342" s="62">
        <f t="shared" si="3277"/>
        <v>0</v>
      </c>
      <c r="WXO1342" s="62">
        <f t="shared" si="3277"/>
        <v>1000000</v>
      </c>
      <c r="WXP1342" s="62">
        <f t="shared" si="3277"/>
        <v>2000000</v>
      </c>
      <c r="WXQ1342" s="62">
        <f t="shared" si="3277"/>
        <v>0</v>
      </c>
      <c r="WXR1342" s="62">
        <f t="shared" si="3277"/>
        <v>0</v>
      </c>
      <c r="WXS1342" s="62">
        <f t="shared" si="3277"/>
        <v>2000000</v>
      </c>
      <c r="WXT1342" s="62">
        <f t="shared" si="3277"/>
        <v>3000000</v>
      </c>
      <c r="WYA1342" s="62" t="s">
        <v>1940</v>
      </c>
      <c r="WYB1342" s="62">
        <f>WYB1336</f>
        <v>1000000</v>
      </c>
      <c r="WYC1342" s="62">
        <f t="shared" ref="WYC1342:XAF1342" si="3278">WYC1336</f>
        <v>0</v>
      </c>
      <c r="WYD1342" s="62">
        <f t="shared" si="3278"/>
        <v>0</v>
      </c>
      <c r="WYE1342" s="62">
        <f t="shared" si="3278"/>
        <v>1000000</v>
      </c>
      <c r="WYF1342" s="62">
        <f t="shared" si="3278"/>
        <v>2000000</v>
      </c>
      <c r="WYG1342" s="62">
        <f t="shared" si="3278"/>
        <v>0</v>
      </c>
      <c r="WYH1342" s="62">
        <f t="shared" si="3278"/>
        <v>0</v>
      </c>
      <c r="WYI1342" s="62">
        <f t="shared" si="3278"/>
        <v>2000000</v>
      </c>
      <c r="WYJ1342" s="62">
        <f t="shared" si="3278"/>
        <v>3000000</v>
      </c>
      <c r="WYQ1342" s="62" t="s">
        <v>1940</v>
      </c>
      <c r="WYR1342" s="62">
        <f>WYR1336</f>
        <v>1000000</v>
      </c>
      <c r="WYS1342" s="62">
        <f t="shared" si="3278"/>
        <v>0</v>
      </c>
      <c r="WYT1342" s="62">
        <f t="shared" si="3278"/>
        <v>0</v>
      </c>
      <c r="WYU1342" s="62">
        <f t="shared" si="3278"/>
        <v>1000000</v>
      </c>
      <c r="WYV1342" s="62">
        <f t="shared" si="3278"/>
        <v>2000000</v>
      </c>
      <c r="WYW1342" s="62">
        <f t="shared" si="3278"/>
        <v>0</v>
      </c>
      <c r="WYX1342" s="62">
        <f t="shared" si="3278"/>
        <v>0</v>
      </c>
      <c r="WYY1342" s="62">
        <f t="shared" si="3278"/>
        <v>2000000</v>
      </c>
      <c r="WYZ1342" s="62">
        <f t="shared" si="3278"/>
        <v>3000000</v>
      </c>
      <c r="WZG1342" s="62" t="s">
        <v>1940</v>
      </c>
      <c r="WZH1342" s="62">
        <f>WZH1336</f>
        <v>1000000</v>
      </c>
      <c r="WZI1342" s="62">
        <f t="shared" si="3278"/>
        <v>0</v>
      </c>
      <c r="WZJ1342" s="62">
        <f t="shared" si="3278"/>
        <v>0</v>
      </c>
      <c r="WZK1342" s="62">
        <f t="shared" si="3278"/>
        <v>1000000</v>
      </c>
      <c r="WZL1342" s="62">
        <f t="shared" si="3278"/>
        <v>2000000</v>
      </c>
      <c r="WZM1342" s="62">
        <f t="shared" si="3278"/>
        <v>0</v>
      </c>
      <c r="WZN1342" s="62">
        <f t="shared" si="3278"/>
        <v>0</v>
      </c>
      <c r="WZO1342" s="62">
        <f t="shared" si="3278"/>
        <v>2000000</v>
      </c>
      <c r="WZP1342" s="62">
        <f t="shared" si="3278"/>
        <v>3000000</v>
      </c>
      <c r="WZW1342" s="62" t="s">
        <v>1940</v>
      </c>
      <c r="WZX1342" s="62">
        <f>WZX1336</f>
        <v>1000000</v>
      </c>
      <c r="WZY1342" s="62">
        <f t="shared" si="3278"/>
        <v>0</v>
      </c>
      <c r="WZZ1342" s="62">
        <f t="shared" si="3278"/>
        <v>0</v>
      </c>
      <c r="XAA1342" s="62">
        <f t="shared" si="3278"/>
        <v>1000000</v>
      </c>
      <c r="XAB1342" s="62">
        <f t="shared" si="3278"/>
        <v>2000000</v>
      </c>
      <c r="XAC1342" s="62">
        <f t="shared" si="3278"/>
        <v>0</v>
      </c>
      <c r="XAD1342" s="62">
        <f t="shared" si="3278"/>
        <v>0</v>
      </c>
      <c r="XAE1342" s="62">
        <f t="shared" si="3278"/>
        <v>2000000</v>
      </c>
      <c r="XAF1342" s="62">
        <f t="shared" si="3278"/>
        <v>3000000</v>
      </c>
      <c r="XAM1342" s="62" t="s">
        <v>1940</v>
      </c>
      <c r="XAN1342" s="62">
        <f>XAN1336</f>
        <v>1000000</v>
      </c>
      <c r="XAO1342" s="62">
        <f t="shared" ref="XAO1342:XCR1342" si="3279">XAO1336</f>
        <v>0</v>
      </c>
      <c r="XAP1342" s="62">
        <f t="shared" si="3279"/>
        <v>0</v>
      </c>
      <c r="XAQ1342" s="62">
        <f t="shared" si="3279"/>
        <v>1000000</v>
      </c>
      <c r="XAR1342" s="62">
        <f t="shared" si="3279"/>
        <v>2000000</v>
      </c>
      <c r="XAS1342" s="62">
        <f t="shared" si="3279"/>
        <v>0</v>
      </c>
      <c r="XAT1342" s="62">
        <f t="shared" si="3279"/>
        <v>0</v>
      </c>
      <c r="XAU1342" s="62">
        <f t="shared" si="3279"/>
        <v>2000000</v>
      </c>
      <c r="XAV1342" s="62">
        <f t="shared" si="3279"/>
        <v>3000000</v>
      </c>
      <c r="XBC1342" s="62" t="s">
        <v>1940</v>
      </c>
      <c r="XBD1342" s="62">
        <f>XBD1336</f>
        <v>1000000</v>
      </c>
      <c r="XBE1342" s="62">
        <f t="shared" si="3279"/>
        <v>0</v>
      </c>
      <c r="XBF1342" s="62">
        <f t="shared" si="3279"/>
        <v>0</v>
      </c>
      <c r="XBG1342" s="62">
        <f t="shared" si="3279"/>
        <v>1000000</v>
      </c>
      <c r="XBH1342" s="62">
        <f t="shared" si="3279"/>
        <v>2000000</v>
      </c>
      <c r="XBI1342" s="62">
        <f t="shared" si="3279"/>
        <v>0</v>
      </c>
      <c r="XBJ1342" s="62">
        <f t="shared" si="3279"/>
        <v>0</v>
      </c>
      <c r="XBK1342" s="62">
        <f t="shared" si="3279"/>
        <v>2000000</v>
      </c>
      <c r="XBL1342" s="62">
        <f t="shared" si="3279"/>
        <v>3000000</v>
      </c>
      <c r="XBS1342" s="62" t="s">
        <v>1940</v>
      </c>
      <c r="XBT1342" s="62">
        <f>XBT1336</f>
        <v>1000000</v>
      </c>
      <c r="XBU1342" s="62">
        <f t="shared" si="3279"/>
        <v>0</v>
      </c>
      <c r="XBV1342" s="62">
        <f t="shared" si="3279"/>
        <v>0</v>
      </c>
      <c r="XBW1342" s="62">
        <f t="shared" si="3279"/>
        <v>1000000</v>
      </c>
      <c r="XBX1342" s="62">
        <f t="shared" si="3279"/>
        <v>2000000</v>
      </c>
      <c r="XBY1342" s="62">
        <f t="shared" si="3279"/>
        <v>0</v>
      </c>
      <c r="XBZ1342" s="62">
        <f t="shared" si="3279"/>
        <v>0</v>
      </c>
      <c r="XCA1342" s="62">
        <f t="shared" si="3279"/>
        <v>2000000</v>
      </c>
      <c r="XCB1342" s="62">
        <f t="shared" si="3279"/>
        <v>3000000</v>
      </c>
      <c r="XCI1342" s="62" t="s">
        <v>1940</v>
      </c>
      <c r="XCJ1342" s="62">
        <f>XCJ1336</f>
        <v>1000000</v>
      </c>
      <c r="XCK1342" s="62">
        <f t="shared" si="3279"/>
        <v>0</v>
      </c>
      <c r="XCL1342" s="62">
        <f t="shared" si="3279"/>
        <v>0</v>
      </c>
      <c r="XCM1342" s="62">
        <f t="shared" si="3279"/>
        <v>1000000</v>
      </c>
      <c r="XCN1342" s="62">
        <f t="shared" si="3279"/>
        <v>2000000</v>
      </c>
      <c r="XCO1342" s="62">
        <f t="shared" si="3279"/>
        <v>0</v>
      </c>
      <c r="XCP1342" s="62">
        <f t="shared" si="3279"/>
        <v>0</v>
      </c>
      <c r="XCQ1342" s="62">
        <f t="shared" si="3279"/>
        <v>2000000</v>
      </c>
      <c r="XCR1342" s="62">
        <f t="shared" si="3279"/>
        <v>3000000</v>
      </c>
      <c r="XCY1342" s="62" t="s">
        <v>1940</v>
      </c>
      <c r="XCZ1342" s="62">
        <f>XCZ1336</f>
        <v>1000000</v>
      </c>
      <c r="XDA1342" s="62">
        <f t="shared" ref="XDA1342:XFD1342" si="3280">XDA1336</f>
        <v>0</v>
      </c>
      <c r="XDB1342" s="62">
        <f t="shared" si="3280"/>
        <v>0</v>
      </c>
      <c r="XDC1342" s="62">
        <f t="shared" si="3280"/>
        <v>1000000</v>
      </c>
      <c r="XDD1342" s="62">
        <f t="shared" si="3280"/>
        <v>2000000</v>
      </c>
      <c r="XDE1342" s="62">
        <f t="shared" si="3280"/>
        <v>0</v>
      </c>
      <c r="XDF1342" s="62">
        <f t="shared" si="3280"/>
        <v>0</v>
      </c>
      <c r="XDG1342" s="62">
        <f t="shared" si="3280"/>
        <v>2000000</v>
      </c>
      <c r="XDH1342" s="62">
        <f t="shared" si="3280"/>
        <v>3000000</v>
      </c>
      <c r="XDO1342" s="62" t="s">
        <v>1940</v>
      </c>
      <c r="XDP1342" s="62">
        <f>XDP1336</f>
        <v>1000000</v>
      </c>
      <c r="XDQ1342" s="62">
        <f t="shared" si="3280"/>
        <v>0</v>
      </c>
      <c r="XDR1342" s="62">
        <f t="shared" si="3280"/>
        <v>0</v>
      </c>
      <c r="XDS1342" s="62">
        <f t="shared" si="3280"/>
        <v>1000000</v>
      </c>
      <c r="XDT1342" s="62">
        <f t="shared" si="3280"/>
        <v>2000000</v>
      </c>
      <c r="XDU1342" s="62">
        <f t="shared" si="3280"/>
        <v>0</v>
      </c>
      <c r="XDV1342" s="62">
        <f t="shared" si="3280"/>
        <v>0</v>
      </c>
      <c r="XDW1342" s="62">
        <f t="shared" si="3280"/>
        <v>2000000</v>
      </c>
      <c r="XDX1342" s="62">
        <f t="shared" si="3280"/>
        <v>3000000</v>
      </c>
      <c r="XEE1342" s="62" t="s">
        <v>1940</v>
      </c>
      <c r="XEF1342" s="62">
        <f>XEF1336</f>
        <v>1000000</v>
      </c>
      <c r="XEG1342" s="62">
        <f t="shared" si="3280"/>
        <v>0</v>
      </c>
      <c r="XEH1342" s="62">
        <f t="shared" si="3280"/>
        <v>0</v>
      </c>
      <c r="XEI1342" s="62">
        <f t="shared" si="3280"/>
        <v>1000000</v>
      </c>
      <c r="XEJ1342" s="62">
        <f t="shared" si="3280"/>
        <v>2000000</v>
      </c>
      <c r="XEK1342" s="62">
        <f t="shared" si="3280"/>
        <v>0</v>
      </c>
      <c r="XEL1342" s="62">
        <f t="shared" si="3280"/>
        <v>0</v>
      </c>
      <c r="XEM1342" s="62">
        <f t="shared" si="3280"/>
        <v>2000000</v>
      </c>
      <c r="XEN1342" s="62">
        <f t="shared" si="3280"/>
        <v>3000000</v>
      </c>
      <c r="XEU1342" s="62" t="s">
        <v>1940</v>
      </c>
      <c r="XEV1342" s="62">
        <f>XEV1336</f>
        <v>1000000</v>
      </c>
      <c r="XEW1342" s="62">
        <f t="shared" si="3280"/>
        <v>0</v>
      </c>
      <c r="XEX1342" s="62">
        <f t="shared" si="3280"/>
        <v>0</v>
      </c>
      <c r="XEY1342" s="62">
        <f t="shared" si="3280"/>
        <v>1000000</v>
      </c>
      <c r="XEZ1342" s="62">
        <f t="shared" si="3280"/>
        <v>2000000</v>
      </c>
      <c r="XFA1342" s="62">
        <f t="shared" si="3280"/>
        <v>0</v>
      </c>
      <c r="XFB1342" s="62">
        <f t="shared" si="3280"/>
        <v>0</v>
      </c>
      <c r="XFC1342" s="62">
        <f t="shared" si="3280"/>
        <v>2000000</v>
      </c>
      <c r="XFD1342" s="62">
        <f t="shared" si="3280"/>
        <v>3000000</v>
      </c>
    </row>
    <row r="1343" spans="1:1024 1030:2048 2054:3072 3078:4096 4102:5120 5126:6144 6150:7168 7174:8192 8198:9216 9222:10240 10246:11264 11270:12288 12294:13312 13318:14336 14342:15360 15366:16384" ht="14.25" customHeight="1" x14ac:dyDescent="0.25">
      <c r="A1343" s="62"/>
      <c r="B1343" s="62"/>
      <c r="G1343" s="1068"/>
      <c r="H1343" s="718"/>
      <c r="I1343" s="718"/>
      <c r="J1343" s="719"/>
      <c r="K1343" s="718"/>
      <c r="L1343" s="720"/>
      <c r="M1343" s="720"/>
      <c r="N1343" s="721"/>
      <c r="O1343" s="720"/>
      <c r="P1343" s="720"/>
      <c r="Q1343" s="738"/>
      <c r="R1343" s="739"/>
      <c r="S1343" s="738"/>
      <c r="T1343" s="62"/>
      <c r="V1343" s="62"/>
      <c r="W1343" s="62"/>
      <c r="AB1343" s="62">
        <f t="shared" si="227"/>
        <v>0</v>
      </c>
    </row>
    <row r="1344" spans="1:1024 1030:2048 2054:3072 3078:4096 4102:5120 5126:6144 6150:7168 7174:8192 8198:9216 9222:10240 10246:11264 11270:12288 12294:13312 13318:14336 14342:15360 15366:16384" s="179" customFormat="1" ht="15" customHeight="1" x14ac:dyDescent="0.25">
      <c r="A1344" s="801"/>
      <c r="B1344" s="802"/>
      <c r="C1344" s="821"/>
      <c r="D1344" s="923"/>
      <c r="E1344" s="924"/>
      <c r="F1344" s="936"/>
      <c r="G1344" s="937" t="s">
        <v>1829</v>
      </c>
      <c r="H1344" s="898"/>
      <c r="I1344" s="898"/>
      <c r="J1344" s="899"/>
      <c r="K1344" s="898"/>
      <c r="L1344" s="811"/>
      <c r="M1344" s="811"/>
      <c r="N1344" s="900"/>
      <c r="O1344" s="811"/>
      <c r="P1344" s="811"/>
      <c r="Q1344" s="811"/>
      <c r="R1344" s="900"/>
      <c r="S1344" s="898"/>
      <c r="T1344" s="793"/>
      <c r="V1344" s="812"/>
      <c r="W1344" s="812"/>
      <c r="X1344" s="753"/>
      <c r="Y1344" s="754"/>
      <c r="Z1344" s="750"/>
      <c r="AA1344" s="751"/>
      <c r="AB1344" s="179">
        <f t="shared" si="227"/>
        <v>0</v>
      </c>
    </row>
    <row r="1345" spans="1:28" s="179" customFormat="1" ht="15" customHeight="1" x14ac:dyDescent="0.25">
      <c r="A1345" s="801"/>
      <c r="B1345" s="802"/>
      <c r="C1345" s="821"/>
      <c r="D1345" s="923"/>
      <c r="E1345" s="924"/>
      <c r="F1345" s="938" t="s">
        <v>185</v>
      </c>
      <c r="G1345" s="939" t="s">
        <v>186</v>
      </c>
      <c r="H1345" s="807">
        <f>H494+H547+H816+H870+H937+H972+H1018+H1044+H1069+H1197+H1240+H1281+H1319+H1327</f>
        <v>487288158</v>
      </c>
      <c r="I1345" s="807" t="e">
        <f>#REF!+I1319+#REF!+I1240+I1197+I1069+I1044+I1018+I972+I937+I870+I816+I494+I547</f>
        <v>#REF!</v>
      </c>
      <c r="J1345" s="808" t="e">
        <f>I1345/H1345</f>
        <v>#REF!</v>
      </c>
      <c r="K1345" s="807" t="e">
        <f>#REF!+K1319+#REF!+K1240+K1197+K1069+K1044+K1018+K972+K937+K870+K816+K494+K547</f>
        <v>#REF!</v>
      </c>
      <c r="L1345" s="838">
        <v>0</v>
      </c>
      <c r="M1345" s="838">
        <v>0</v>
      </c>
      <c r="N1345" s="839"/>
      <c r="O1345" s="838">
        <f>L1345-M1345</f>
        <v>0</v>
      </c>
      <c r="P1345" s="838">
        <f>L1345+H1345</f>
        <v>487288158</v>
      </c>
      <c r="Q1345" s="838" t="e">
        <f>M1345+I1345</f>
        <v>#REF!</v>
      </c>
      <c r="R1345" s="839" t="e">
        <f>Q1345/P1345</f>
        <v>#REF!</v>
      </c>
      <c r="S1345" s="838" t="e">
        <f>P1345-Q1345</f>
        <v>#REF!</v>
      </c>
      <c r="T1345" s="793"/>
      <c r="V1345" s="812"/>
      <c r="W1345" s="812"/>
      <c r="X1345" s="753"/>
      <c r="Y1345" s="754"/>
      <c r="Z1345" s="750"/>
      <c r="AA1345" s="751"/>
      <c r="AB1345" s="179">
        <f t="shared" si="227"/>
        <v>0</v>
      </c>
    </row>
    <row r="1346" spans="1:28" s="179" customFormat="1" ht="15" customHeight="1" x14ac:dyDescent="0.25">
      <c r="A1346" s="801"/>
      <c r="B1346" s="802"/>
      <c r="C1346" s="821"/>
      <c r="D1346" s="923"/>
      <c r="E1346" s="924"/>
      <c r="F1346" s="940" t="s">
        <v>195</v>
      </c>
      <c r="G1346" s="939" t="s">
        <v>196</v>
      </c>
      <c r="H1346" s="807">
        <f>H1200</f>
        <v>0</v>
      </c>
      <c r="I1346" s="807">
        <f>I1200</f>
        <v>0</v>
      </c>
      <c r="J1346" s="808"/>
      <c r="K1346" s="807">
        <f>K1200</f>
        <v>0</v>
      </c>
      <c r="L1346" s="838">
        <f>L1198+L821</f>
        <v>0</v>
      </c>
      <c r="M1346" s="838">
        <f>M1198+M821</f>
        <v>157900</v>
      </c>
      <c r="N1346" s="839" t="e">
        <f>M1346/L1346</f>
        <v>#DIV/0!</v>
      </c>
      <c r="O1346" s="838">
        <f t="shared" ref="O1346:O1353" si="3281">L1346-M1346</f>
        <v>-157900</v>
      </c>
      <c r="P1346" s="838">
        <f>P1198+P821</f>
        <v>0</v>
      </c>
      <c r="Q1346" s="838">
        <f t="shared" ref="Q1346:Q1354" si="3282">M1346+I1346</f>
        <v>157900</v>
      </c>
      <c r="R1346" s="839" t="e">
        <f t="shared" ref="R1346:R1354" si="3283">Q1346/P1346</f>
        <v>#DIV/0!</v>
      </c>
      <c r="S1346" s="838">
        <f>P1346-Q1346</f>
        <v>-157900</v>
      </c>
      <c r="T1346" s="793"/>
      <c r="V1346" s="812"/>
      <c r="W1346" s="812"/>
      <c r="X1346" s="753"/>
      <c r="Y1346" s="754"/>
      <c r="Z1346" s="750"/>
      <c r="AA1346" s="751"/>
      <c r="AB1346" s="179">
        <f t="shared" si="227"/>
        <v>0</v>
      </c>
    </row>
    <row r="1347" spans="1:28" s="179" customFormat="1" ht="15" customHeight="1" x14ac:dyDescent="0.25">
      <c r="A1347" s="801"/>
      <c r="B1347" s="802"/>
      <c r="C1347" s="821"/>
      <c r="D1347" s="923"/>
      <c r="E1347" s="924"/>
      <c r="F1347" s="941" t="s">
        <v>197</v>
      </c>
      <c r="G1347" s="942" t="s">
        <v>1294</v>
      </c>
      <c r="H1347" s="807">
        <f>H1199</f>
        <v>0</v>
      </c>
      <c r="I1347" s="807">
        <f>I1199</f>
        <v>0</v>
      </c>
      <c r="J1347" s="808"/>
      <c r="K1347" s="807">
        <f>K1199</f>
        <v>0</v>
      </c>
      <c r="L1347" s="838">
        <f>L822+L973+L1199+L1334+L1271</f>
        <v>16000000</v>
      </c>
      <c r="M1347" s="838">
        <f>M1199+M495+M938+M548+M1241+M822</f>
        <v>6599005.96</v>
      </c>
      <c r="N1347" s="839">
        <f>N1199</f>
        <v>1.082810225</v>
      </c>
      <c r="O1347" s="838">
        <f t="shared" si="3281"/>
        <v>9400994.0399999991</v>
      </c>
      <c r="P1347" s="838">
        <f>L1347</f>
        <v>16000000</v>
      </c>
      <c r="Q1347" s="838">
        <f t="shared" si="3282"/>
        <v>6599005.96</v>
      </c>
      <c r="R1347" s="839">
        <f t="shared" si="3283"/>
        <v>0.41243787250000002</v>
      </c>
      <c r="S1347" s="838">
        <f>P1347-Q1347</f>
        <v>9400994.0399999991</v>
      </c>
      <c r="T1347" s="793"/>
      <c r="V1347" s="812"/>
      <c r="W1347" s="812"/>
      <c r="X1347" s="753"/>
      <c r="Y1347" s="754"/>
      <c r="Z1347" s="750"/>
      <c r="AA1347" s="751"/>
      <c r="AB1347" s="179">
        <f t="shared" si="227"/>
        <v>0</v>
      </c>
    </row>
    <row r="1348" spans="1:28" s="179" customFormat="1" ht="15" customHeight="1" x14ac:dyDescent="0.25">
      <c r="A1348" s="801"/>
      <c r="B1348" s="802"/>
      <c r="C1348" s="821"/>
      <c r="D1348" s="923"/>
      <c r="E1348" s="924"/>
      <c r="F1348" s="941" t="s">
        <v>198</v>
      </c>
      <c r="G1348" s="942" t="s">
        <v>1293</v>
      </c>
      <c r="H1348" s="807">
        <v>0</v>
      </c>
      <c r="I1348" s="807">
        <v>0</v>
      </c>
      <c r="J1348" s="808"/>
      <c r="K1348" s="807"/>
      <c r="L1348" s="838">
        <f>L1201</f>
        <v>0</v>
      </c>
      <c r="M1348" s="838">
        <f>M1201</f>
        <v>1262510</v>
      </c>
      <c r="N1348" s="839"/>
      <c r="O1348" s="838"/>
      <c r="P1348" s="838">
        <f>L1348</f>
        <v>0</v>
      </c>
      <c r="Q1348" s="838">
        <f t="shared" si="3282"/>
        <v>1262510</v>
      </c>
      <c r="R1348" s="839" t="e">
        <f t="shared" si="3283"/>
        <v>#DIV/0!</v>
      </c>
      <c r="S1348" s="838"/>
      <c r="T1348" s="793"/>
      <c r="V1348" s="812"/>
      <c r="W1348" s="812"/>
      <c r="X1348" s="753"/>
      <c r="Y1348" s="754"/>
      <c r="Z1348" s="750"/>
      <c r="AA1348" s="751"/>
    </row>
    <row r="1349" spans="1:28" s="179" customFormat="1" ht="15" customHeight="1" x14ac:dyDescent="0.25">
      <c r="A1349" s="801"/>
      <c r="B1349" s="802"/>
      <c r="C1349" s="821"/>
      <c r="D1349" s="923"/>
      <c r="E1349" s="924"/>
      <c r="F1349" s="941" t="s">
        <v>199</v>
      </c>
      <c r="G1349" s="942" t="s">
        <v>58</v>
      </c>
      <c r="H1349" s="807">
        <v>0</v>
      </c>
      <c r="I1349" s="807">
        <v>0</v>
      </c>
      <c r="J1349" s="808"/>
      <c r="K1349" s="807"/>
      <c r="L1349" s="838">
        <f>L824</f>
        <v>2030000</v>
      </c>
      <c r="M1349" s="838">
        <f>M824</f>
        <v>0</v>
      </c>
      <c r="N1349" s="839">
        <f>M1349/L1349</f>
        <v>0</v>
      </c>
      <c r="O1349" s="838">
        <f t="shared" si="3281"/>
        <v>2030000</v>
      </c>
      <c r="P1349" s="838">
        <f>SUM(H1349:L1349)</f>
        <v>2030000</v>
      </c>
      <c r="Q1349" s="838">
        <f t="shared" si="3282"/>
        <v>0</v>
      </c>
      <c r="R1349" s="839">
        <f t="shared" si="3283"/>
        <v>0</v>
      </c>
      <c r="S1349" s="838">
        <f>P1349-Q1349</f>
        <v>2030000</v>
      </c>
      <c r="T1349" s="793"/>
      <c r="V1349" s="812"/>
      <c r="W1349" s="812"/>
      <c r="X1349" s="753"/>
      <c r="Y1349" s="754"/>
      <c r="Z1349" s="750"/>
      <c r="AA1349" s="751"/>
    </row>
    <row r="1350" spans="1:28" s="179" customFormat="1" ht="15" hidden="1" customHeight="1" x14ac:dyDescent="0.25">
      <c r="A1350" s="801"/>
      <c r="B1350" s="802"/>
      <c r="C1350" s="821"/>
      <c r="D1350" s="923"/>
      <c r="E1350" s="924"/>
      <c r="F1350" s="938">
        <v>10</v>
      </c>
      <c r="G1350" s="939" t="s">
        <v>1532</v>
      </c>
      <c r="H1350" s="807">
        <v>0</v>
      </c>
      <c r="I1350" s="807">
        <v>0</v>
      </c>
      <c r="J1350" s="808"/>
      <c r="K1350" s="807">
        <v>0</v>
      </c>
      <c r="L1350" s="838">
        <f>L939+L496+L1320+L549</f>
        <v>0</v>
      </c>
      <c r="M1350" s="838">
        <v>0</v>
      </c>
      <c r="N1350" s="839"/>
      <c r="O1350" s="838">
        <f t="shared" si="3281"/>
        <v>0</v>
      </c>
      <c r="P1350" s="838">
        <f>L1350+H1350</f>
        <v>0</v>
      </c>
      <c r="Q1350" s="838">
        <f t="shared" si="3282"/>
        <v>0</v>
      </c>
      <c r="R1350" s="839"/>
      <c r="S1350" s="838">
        <f>P1350-Q1350</f>
        <v>0</v>
      </c>
      <c r="T1350" s="793"/>
      <c r="V1350" s="812"/>
      <c r="W1350" s="812"/>
      <c r="X1350" s="753"/>
      <c r="Y1350" s="754"/>
      <c r="Z1350" s="750"/>
      <c r="AA1350" s="751"/>
      <c r="AB1350" s="179">
        <f t="shared" si="227"/>
        <v>0</v>
      </c>
    </row>
    <row r="1351" spans="1:28" s="179" customFormat="1" ht="15.75" hidden="1" customHeight="1" x14ac:dyDescent="0.25">
      <c r="A1351" s="801"/>
      <c r="B1351" s="802"/>
      <c r="C1351" s="821"/>
      <c r="D1351" s="923"/>
      <c r="E1351" s="924"/>
      <c r="F1351" s="938">
        <v>13</v>
      </c>
      <c r="G1351" s="939" t="s">
        <v>1540</v>
      </c>
      <c r="H1351" s="807">
        <v>0</v>
      </c>
      <c r="I1351" s="807">
        <v>0</v>
      </c>
      <c r="J1351" s="808"/>
      <c r="K1351" s="807">
        <v>0</v>
      </c>
      <c r="L1351" s="838">
        <f>L499+L1202+L828+L550+L905</f>
        <v>0</v>
      </c>
      <c r="M1351" s="838">
        <f>M499+M1202+M828+M550</f>
        <v>1499925</v>
      </c>
      <c r="N1351" s="839" t="e">
        <f>M1351/L1351</f>
        <v>#DIV/0!</v>
      </c>
      <c r="O1351" s="838">
        <f t="shared" si="3281"/>
        <v>-1499925</v>
      </c>
      <c r="P1351" s="838">
        <f>L1351+H1351</f>
        <v>0</v>
      </c>
      <c r="Q1351" s="838">
        <f t="shared" si="3282"/>
        <v>1499925</v>
      </c>
      <c r="R1351" s="839" t="e">
        <f t="shared" si="3283"/>
        <v>#DIV/0!</v>
      </c>
      <c r="S1351" s="838">
        <f>P1351-Q1351</f>
        <v>-1499925</v>
      </c>
      <c r="T1351" s="793"/>
      <c r="V1351" s="812"/>
      <c r="W1351" s="812"/>
      <c r="X1351" s="753"/>
      <c r="Y1351" s="754"/>
      <c r="Z1351" s="750"/>
      <c r="AA1351" s="751"/>
      <c r="AB1351" s="179">
        <f t="shared" si="227"/>
        <v>0</v>
      </c>
    </row>
    <row r="1352" spans="1:28" s="179" customFormat="1" ht="28.5" customHeight="1" x14ac:dyDescent="0.25">
      <c r="A1352" s="801"/>
      <c r="B1352" s="802"/>
      <c r="C1352" s="821"/>
      <c r="D1352" s="923"/>
      <c r="E1352" s="924"/>
      <c r="F1352" s="938">
        <v>15</v>
      </c>
      <c r="G1352" s="939" t="s">
        <v>211</v>
      </c>
      <c r="H1352" s="807">
        <v>0</v>
      </c>
      <c r="I1352" s="807">
        <v>0</v>
      </c>
      <c r="J1352" s="808"/>
      <c r="K1352" s="807"/>
      <c r="L1352" s="838">
        <f>L830</f>
        <v>0</v>
      </c>
      <c r="M1352" s="838">
        <f>M830</f>
        <v>720982</v>
      </c>
      <c r="N1352" s="839"/>
      <c r="O1352" s="838"/>
      <c r="P1352" s="838">
        <f>L1352+H1352</f>
        <v>0</v>
      </c>
      <c r="Q1352" s="838">
        <f t="shared" si="3282"/>
        <v>720982</v>
      </c>
      <c r="R1352" s="839" t="e">
        <f t="shared" si="3283"/>
        <v>#DIV/0!</v>
      </c>
      <c r="S1352" s="838"/>
      <c r="T1352" s="793"/>
      <c r="V1352" s="812"/>
      <c r="W1352" s="812"/>
      <c r="X1352" s="753"/>
      <c r="Y1352" s="754"/>
      <c r="Z1352" s="750"/>
      <c r="AA1352" s="751"/>
    </row>
    <row r="1353" spans="1:28" s="179" customFormat="1" ht="30.75" thickBot="1" x14ac:dyDescent="0.3">
      <c r="A1353" s="801"/>
      <c r="B1353" s="802"/>
      <c r="C1353" s="821"/>
      <c r="D1353" s="923"/>
      <c r="E1353" s="924"/>
      <c r="F1353" s="938">
        <v>17</v>
      </c>
      <c r="G1353" s="939" t="s">
        <v>2016</v>
      </c>
      <c r="H1353" s="807">
        <v>0</v>
      </c>
      <c r="I1353" s="807">
        <v>0</v>
      </c>
      <c r="J1353" s="808"/>
      <c r="K1353" s="807"/>
      <c r="L1353" s="838">
        <f>L1019+L774+L1161+L632+L879</f>
        <v>77390900</v>
      </c>
      <c r="M1353" s="838">
        <f>M831</f>
        <v>532589.81999999995</v>
      </c>
      <c r="N1353" s="839">
        <f>M1353/L1353</f>
        <v>6.8818145285815249E-3</v>
      </c>
      <c r="O1353" s="838">
        <f t="shared" si="3281"/>
        <v>76858310.180000007</v>
      </c>
      <c r="P1353" s="838">
        <f>SUM(H1353:L1353)</f>
        <v>77390900</v>
      </c>
      <c r="Q1353" s="838">
        <f t="shared" si="3282"/>
        <v>532589.81999999995</v>
      </c>
      <c r="R1353" s="839">
        <f t="shared" si="3283"/>
        <v>6.8818145285815249E-3</v>
      </c>
      <c r="S1353" s="838">
        <f>P1353-Q1353</f>
        <v>76858310.180000007</v>
      </c>
      <c r="T1353" s="793"/>
      <c r="V1353" s="812"/>
      <c r="W1353" s="812"/>
      <c r="X1353" s="753"/>
      <c r="Y1353" s="754"/>
      <c r="Z1353" s="750"/>
      <c r="AA1353" s="751"/>
    </row>
    <row r="1354" spans="1:28" s="179" customFormat="1" ht="15.75" customHeight="1" thickBot="1" x14ac:dyDescent="0.3">
      <c r="A1354" s="801"/>
      <c r="B1354" s="802"/>
      <c r="C1354" s="821"/>
      <c r="D1354" s="923"/>
      <c r="E1354" s="924"/>
      <c r="F1354" s="804"/>
      <c r="G1354" s="840" t="s">
        <v>1830</v>
      </c>
      <c r="H1354" s="841">
        <f>SUM(H1345:H1353)</f>
        <v>487288158</v>
      </c>
      <c r="I1354" s="841" t="e">
        <f>SUM(I1345:I1350)</f>
        <v>#REF!</v>
      </c>
      <c r="J1354" s="842" t="e">
        <f>I1354/H1354</f>
        <v>#REF!</v>
      </c>
      <c r="K1354" s="841" t="e">
        <f>SUM(K1345:K1350)</f>
        <v>#REF!</v>
      </c>
      <c r="L1354" s="843">
        <f>SUM(L1345:L1353)</f>
        <v>95420900</v>
      </c>
      <c r="M1354" s="843">
        <f>SUM(M1345:M1353)</f>
        <v>10772912.780000001</v>
      </c>
      <c r="N1354" s="844">
        <f>SUM(N1345)</f>
        <v>0</v>
      </c>
      <c r="O1354" s="843">
        <f>SUM(O1345:O1353)</f>
        <v>86631479.219999999</v>
      </c>
      <c r="P1354" s="843">
        <f>SUM(P1345:P1353)</f>
        <v>582709058</v>
      </c>
      <c r="Q1354" s="843" t="e">
        <f t="shared" si="3282"/>
        <v>#REF!</v>
      </c>
      <c r="R1354" s="844" t="e">
        <f t="shared" si="3283"/>
        <v>#REF!</v>
      </c>
      <c r="S1354" s="843" t="e">
        <f>SUM(S1345:S1353)</f>
        <v>#REF!</v>
      </c>
      <c r="T1354" s="793"/>
      <c r="V1354" s="812"/>
      <c r="W1354" s="812"/>
      <c r="X1354" s="753"/>
      <c r="Y1354" s="754"/>
      <c r="Z1354" s="750"/>
      <c r="AA1354" s="751"/>
      <c r="AB1354" s="179">
        <f t="shared" si="227"/>
        <v>0</v>
      </c>
    </row>
    <row r="1355" spans="1:28" x14ac:dyDescent="0.25">
      <c r="G1355" s="735"/>
      <c r="H1355" s="736"/>
      <c r="I1355" s="736"/>
      <c r="J1355" s="737"/>
      <c r="K1355" s="736"/>
      <c r="L1355" s="738"/>
      <c r="M1355" s="738"/>
      <c r="N1355" s="739"/>
      <c r="O1355" s="738"/>
      <c r="P1355" s="738"/>
      <c r="Q1355" s="738"/>
      <c r="R1355" s="739"/>
      <c r="S1355" s="738"/>
      <c r="AB1355" s="62">
        <f t="shared" si="227"/>
        <v>0</v>
      </c>
    </row>
    <row r="1356" spans="1:28" x14ac:dyDescent="0.25">
      <c r="A1356" s="62"/>
      <c r="B1356" s="62"/>
      <c r="C1356" s="62"/>
      <c r="D1356" s="62"/>
      <c r="G1356" s="735"/>
      <c r="H1356" s="736"/>
      <c r="I1356" s="736"/>
      <c r="J1356" s="737"/>
      <c r="K1356" s="736"/>
      <c r="L1356" s="738"/>
      <c r="M1356" s="738"/>
      <c r="N1356" s="739"/>
      <c r="O1356" s="738"/>
      <c r="P1356" s="738"/>
      <c r="Q1356" s="738"/>
      <c r="R1356" s="739"/>
      <c r="S1356" s="738"/>
      <c r="T1356" s="62"/>
    </row>
    <row r="1357" spans="1:28" x14ac:dyDescent="0.25">
      <c r="A1357" s="62"/>
      <c r="B1357" s="62"/>
      <c r="C1357" s="62"/>
      <c r="D1357" s="62"/>
      <c r="G1357" s="735"/>
      <c r="H1357" s="736"/>
      <c r="I1357" s="736"/>
      <c r="J1357" s="737"/>
      <c r="K1357" s="736"/>
      <c r="L1357" s="738"/>
      <c r="M1357" s="738"/>
      <c r="N1357" s="739"/>
      <c r="O1357" s="738"/>
      <c r="P1357" s="738"/>
      <c r="Q1357" s="738"/>
      <c r="R1357" s="739"/>
      <c r="S1357" s="738"/>
      <c r="T1357" s="62"/>
    </row>
    <row r="1358" spans="1:28" x14ac:dyDescent="0.25">
      <c r="A1358" s="62"/>
      <c r="B1358" s="62"/>
      <c r="C1358" s="62"/>
      <c r="D1358" s="62"/>
      <c r="G1358" s="735"/>
      <c r="H1358" s="736"/>
      <c r="I1358" s="736"/>
      <c r="J1358" s="737"/>
      <c r="K1358" s="736"/>
      <c r="L1358" s="738"/>
      <c r="M1358" s="738"/>
      <c r="N1358" s="739"/>
      <c r="O1358" s="738"/>
      <c r="P1358" s="738"/>
      <c r="Q1358" s="738"/>
      <c r="R1358" s="739"/>
      <c r="S1358" s="738"/>
      <c r="T1358" s="62"/>
    </row>
    <row r="1359" spans="1:28" x14ac:dyDescent="0.25">
      <c r="A1359" s="62"/>
      <c r="B1359" s="62"/>
      <c r="C1359" s="62"/>
      <c r="D1359" s="62"/>
      <c r="G1359" s="735"/>
      <c r="H1359" s="736"/>
      <c r="I1359" s="736"/>
      <c r="J1359" s="737"/>
      <c r="K1359" s="736"/>
      <c r="L1359" s="738"/>
      <c r="M1359" s="738"/>
      <c r="N1359" s="739"/>
      <c r="O1359" s="738"/>
      <c r="P1359" s="738"/>
      <c r="Q1359" s="738"/>
      <c r="R1359" s="739"/>
      <c r="S1359" s="738"/>
      <c r="T1359" s="62"/>
    </row>
    <row r="1360" spans="1:28" x14ac:dyDescent="0.25">
      <c r="A1360" s="873"/>
      <c r="B1360" s="874" t="s">
        <v>1831</v>
      </c>
      <c r="C1360" s="873"/>
      <c r="D1360" s="874"/>
      <c r="E1360" s="943"/>
      <c r="F1360" s="943"/>
      <c r="G1360" s="860" t="s">
        <v>763</v>
      </c>
      <c r="H1360" s="877"/>
      <c r="I1360" s="877"/>
      <c r="J1360" s="878"/>
      <c r="K1360" s="877"/>
      <c r="L1360" s="944"/>
      <c r="M1360" s="944"/>
      <c r="N1360" s="945"/>
      <c r="O1360" s="944"/>
      <c r="P1360" s="944"/>
      <c r="Q1360" s="944"/>
      <c r="R1360" s="945"/>
      <c r="S1360" s="946"/>
      <c r="T1360" s="62"/>
      <c r="AB1360" s="62">
        <f t="shared" si="227"/>
        <v>0</v>
      </c>
    </row>
    <row r="1361" spans="1:31" x14ac:dyDescent="0.25">
      <c r="C1361" s="685" t="s">
        <v>266</v>
      </c>
      <c r="G1361" s="789" t="s">
        <v>764</v>
      </c>
      <c r="T1361" s="62"/>
      <c r="AB1361" s="62">
        <f t="shared" si="227"/>
        <v>0</v>
      </c>
    </row>
    <row r="1362" spans="1:31" ht="28.5" x14ac:dyDescent="0.25">
      <c r="C1362" s="685" t="s">
        <v>667</v>
      </c>
      <c r="D1362" s="694"/>
      <c r="G1362" s="789" t="s">
        <v>765</v>
      </c>
      <c r="T1362" s="62"/>
      <c r="AB1362" s="62">
        <f t="shared" si="227"/>
        <v>0</v>
      </c>
    </row>
    <row r="1363" spans="1:31" x14ac:dyDescent="0.25">
      <c r="C1363" s="685"/>
      <c r="D1363" s="702">
        <v>820</v>
      </c>
      <c r="E1363" s="703"/>
      <c r="F1363" s="702"/>
      <c r="G1363" s="704" t="s">
        <v>167</v>
      </c>
      <c r="T1363" s="62"/>
      <c r="AB1363" s="62">
        <f t="shared" si="227"/>
        <v>0</v>
      </c>
    </row>
    <row r="1364" spans="1:31" x14ac:dyDescent="0.25">
      <c r="A1364" s="62"/>
      <c r="B1364" s="62"/>
      <c r="C1364" s="62"/>
      <c r="D1364" s="62"/>
      <c r="E1364" s="1088" t="s">
        <v>1866</v>
      </c>
      <c r="F1364" s="706">
        <v>411</v>
      </c>
      <c r="G1364" s="707" t="s">
        <v>704</v>
      </c>
      <c r="H1364" s="687">
        <f>9971541-80000</f>
        <v>9891541</v>
      </c>
      <c r="I1364" s="687">
        <v>4864724.8499999996</v>
      </c>
      <c r="J1364" s="688">
        <f>I1364/H1364</f>
        <v>0.49180656987622046</v>
      </c>
      <c r="K1364" s="687">
        <f t="shared" ref="K1364:K1396" si="3284">H1364-I1364</f>
        <v>5026816.1500000004</v>
      </c>
      <c r="L1364" s="689">
        <v>0</v>
      </c>
      <c r="M1364" s="689">
        <v>0</v>
      </c>
      <c r="O1364" s="689">
        <f>L1364-M1364</f>
        <v>0</v>
      </c>
      <c r="P1364" s="689">
        <f t="shared" ref="P1364:P1396" si="3285">L1364+H1364</f>
        <v>9891541</v>
      </c>
      <c r="Q1364" s="689">
        <f t="shared" ref="Q1364:Q1396" si="3286">M1364+I1364</f>
        <v>4864724.8499999996</v>
      </c>
      <c r="R1364" s="690">
        <f>Q1364/P1364</f>
        <v>0.49180656987622046</v>
      </c>
      <c r="S1364" s="689">
        <f>P1364-Q1364</f>
        <v>5026816.1500000004</v>
      </c>
      <c r="T1364" s="62"/>
      <c r="Z1364" s="750">
        <f t="shared" ref="Z1364:Z1396" si="3287">H1364-X1364+Y1364</f>
        <v>9891541</v>
      </c>
      <c r="AA1364" s="751">
        <v>6622948</v>
      </c>
      <c r="AB1364" s="62">
        <f t="shared" si="227"/>
        <v>3268593</v>
      </c>
      <c r="AE1364" s="62">
        <f t="shared" ref="AE1364:AE1396" si="3288">H1364-AA1364</f>
        <v>3268593</v>
      </c>
    </row>
    <row r="1365" spans="1:31" ht="15.75" customHeight="1" x14ac:dyDescent="0.25">
      <c r="A1365" s="62"/>
      <c r="B1365" s="62"/>
      <c r="C1365" s="62"/>
      <c r="D1365" s="62"/>
      <c r="E1365" s="1088" t="s">
        <v>1708</v>
      </c>
      <c r="F1365" s="706">
        <v>412</v>
      </c>
      <c r="G1365" s="707" t="s">
        <v>365</v>
      </c>
      <c r="H1365" s="687">
        <f>1632869-42225</f>
        <v>1590644</v>
      </c>
      <c r="I1365" s="687">
        <v>811843.76000000036</v>
      </c>
      <c r="J1365" s="688">
        <f t="shared" ref="J1365:J1415" si="3289">I1365/H1365</f>
        <v>0.51038683702953036</v>
      </c>
      <c r="K1365" s="687">
        <f t="shared" si="3284"/>
        <v>778800.23999999964</v>
      </c>
      <c r="L1365" s="689">
        <v>0</v>
      </c>
      <c r="M1365" s="689">
        <v>0</v>
      </c>
      <c r="O1365" s="689">
        <f t="shared" ref="O1365:O1415" si="3290">L1365-M1365</f>
        <v>0</v>
      </c>
      <c r="P1365" s="689">
        <f t="shared" si="3285"/>
        <v>1590644</v>
      </c>
      <c r="Q1365" s="689">
        <f t="shared" si="3286"/>
        <v>811843.76000000036</v>
      </c>
      <c r="R1365" s="690">
        <f t="shared" ref="R1365:R1415" si="3291">Q1365/P1365</f>
        <v>0.51038683702953036</v>
      </c>
      <c r="S1365" s="689">
        <f t="shared" ref="S1365:S1415" si="3292">P1365-Q1365</f>
        <v>778800.23999999964</v>
      </c>
      <c r="T1365" s="62"/>
      <c r="Z1365" s="750">
        <f t="shared" si="3287"/>
        <v>1590644</v>
      </c>
      <c r="AA1365" s="751">
        <v>1186108</v>
      </c>
      <c r="AB1365" s="62">
        <f t="shared" si="227"/>
        <v>404536</v>
      </c>
      <c r="AE1365" s="62">
        <f t="shared" si="3288"/>
        <v>404536</v>
      </c>
    </row>
    <row r="1366" spans="1:31" hidden="1" x14ac:dyDescent="0.25">
      <c r="A1366" s="62"/>
      <c r="B1366" s="62"/>
      <c r="C1366" s="62"/>
      <c r="D1366" s="62"/>
      <c r="F1366" s="706">
        <v>413</v>
      </c>
      <c r="G1366" s="707" t="s">
        <v>705</v>
      </c>
      <c r="H1366" s="687">
        <v>0</v>
      </c>
      <c r="I1366" s="687">
        <v>0</v>
      </c>
      <c r="J1366" s="688" t="e">
        <f t="shared" si="3289"/>
        <v>#DIV/0!</v>
      </c>
      <c r="K1366" s="687">
        <f t="shared" si="3284"/>
        <v>0</v>
      </c>
      <c r="L1366" s="689">
        <v>0</v>
      </c>
      <c r="M1366" s="689">
        <v>0</v>
      </c>
      <c r="O1366" s="689">
        <f t="shared" si="3290"/>
        <v>0</v>
      </c>
      <c r="P1366" s="689">
        <f t="shared" si="3285"/>
        <v>0</v>
      </c>
      <c r="Q1366" s="689">
        <f t="shared" si="3286"/>
        <v>0</v>
      </c>
      <c r="R1366" s="690" t="e">
        <f t="shared" si="3291"/>
        <v>#DIV/0!</v>
      </c>
      <c r="S1366" s="689">
        <f t="shared" si="3292"/>
        <v>0</v>
      </c>
      <c r="T1366" s="62"/>
      <c r="Z1366" s="750">
        <f t="shared" si="3287"/>
        <v>0</v>
      </c>
      <c r="AA1366" s="751">
        <v>0</v>
      </c>
      <c r="AB1366" s="62">
        <f t="shared" ref="AB1366:AB1431" si="3293">Z1366-AA1366</f>
        <v>0</v>
      </c>
      <c r="AE1366" s="62">
        <f t="shared" si="3288"/>
        <v>0</v>
      </c>
    </row>
    <row r="1367" spans="1:31" x14ac:dyDescent="0.25">
      <c r="A1367" s="62"/>
      <c r="B1367" s="62"/>
      <c r="C1367" s="62"/>
      <c r="D1367" s="62"/>
      <c r="E1367" s="1088" t="s">
        <v>1709</v>
      </c>
      <c r="F1367" s="706">
        <v>414</v>
      </c>
      <c r="G1367" s="707" t="s">
        <v>368</v>
      </c>
      <c r="H1367" s="687">
        <v>0</v>
      </c>
      <c r="I1367" s="687">
        <v>267335.25</v>
      </c>
      <c r="J1367" s="688" t="e">
        <f t="shared" si="3289"/>
        <v>#DIV/0!</v>
      </c>
      <c r="K1367" s="687">
        <f t="shared" si="3284"/>
        <v>-267335.25</v>
      </c>
      <c r="L1367" s="809">
        <v>50000</v>
      </c>
      <c r="M1367" s="809">
        <v>24509.68</v>
      </c>
      <c r="N1367" s="810">
        <f>M1367/L1367</f>
        <v>0.49019360000000001</v>
      </c>
      <c r="O1367" s="809">
        <f t="shared" si="3290"/>
        <v>25490.32</v>
      </c>
      <c r="P1367" s="809">
        <f t="shared" si="3285"/>
        <v>50000</v>
      </c>
      <c r="Q1367" s="809">
        <f t="shared" si="3286"/>
        <v>291844.93</v>
      </c>
      <c r="R1367" s="810">
        <f t="shared" si="3291"/>
        <v>5.8368985999999996</v>
      </c>
      <c r="S1367" s="809">
        <f t="shared" si="3292"/>
        <v>-241844.93</v>
      </c>
      <c r="T1367" s="62"/>
      <c r="Z1367" s="750">
        <f t="shared" si="3287"/>
        <v>0</v>
      </c>
      <c r="AA1367" s="751">
        <v>50000</v>
      </c>
      <c r="AB1367" s="62">
        <f t="shared" si="3293"/>
        <v>-50000</v>
      </c>
      <c r="AE1367" s="62">
        <f t="shared" si="3288"/>
        <v>-50000</v>
      </c>
    </row>
    <row r="1368" spans="1:31" x14ac:dyDescent="0.25">
      <c r="A1368" s="62"/>
      <c r="B1368" s="62"/>
      <c r="C1368" s="62"/>
      <c r="D1368" s="62"/>
      <c r="E1368" s="1089" t="s">
        <v>1710</v>
      </c>
      <c r="F1368" s="706">
        <v>415</v>
      </c>
      <c r="G1368" s="707" t="s">
        <v>714</v>
      </c>
      <c r="H1368" s="687">
        <v>350000</v>
      </c>
      <c r="I1368" s="687">
        <v>210003.69</v>
      </c>
      <c r="J1368" s="688">
        <f t="shared" si="3289"/>
        <v>0.60001054285714284</v>
      </c>
      <c r="K1368" s="687">
        <f t="shared" si="3284"/>
        <v>139996.31</v>
      </c>
      <c r="L1368" s="689">
        <v>0</v>
      </c>
      <c r="M1368" s="689">
        <v>0</v>
      </c>
      <c r="O1368" s="689">
        <f t="shared" si="3290"/>
        <v>0</v>
      </c>
      <c r="P1368" s="689">
        <f t="shared" si="3285"/>
        <v>350000</v>
      </c>
      <c r="Q1368" s="689">
        <f t="shared" si="3286"/>
        <v>210003.69</v>
      </c>
      <c r="R1368" s="690">
        <f t="shared" si="3291"/>
        <v>0.60001054285714284</v>
      </c>
      <c r="S1368" s="689">
        <f t="shared" si="3292"/>
        <v>139996.31</v>
      </c>
      <c r="T1368" s="62"/>
      <c r="Z1368" s="750">
        <f t="shared" si="3287"/>
        <v>350000</v>
      </c>
      <c r="AA1368" s="751">
        <v>335000</v>
      </c>
      <c r="AB1368" s="62">
        <f t="shared" si="3293"/>
        <v>15000</v>
      </c>
      <c r="AE1368" s="62">
        <f t="shared" si="3288"/>
        <v>15000</v>
      </c>
    </row>
    <row r="1369" spans="1:31" hidden="1" x14ac:dyDescent="0.25">
      <c r="A1369" s="62"/>
      <c r="B1369" s="62"/>
      <c r="C1369" s="62"/>
      <c r="D1369" s="62"/>
      <c r="E1369" s="684" t="s">
        <v>1719</v>
      </c>
      <c r="F1369" s="706">
        <v>416</v>
      </c>
      <c r="G1369" s="707" t="s">
        <v>715</v>
      </c>
      <c r="H1369" s="687">
        <v>0</v>
      </c>
      <c r="I1369" s="687">
        <v>0</v>
      </c>
      <c r="J1369" s="688" t="e">
        <f t="shared" si="3289"/>
        <v>#DIV/0!</v>
      </c>
      <c r="K1369" s="687">
        <f t="shared" si="3284"/>
        <v>0</v>
      </c>
      <c r="L1369" s="689">
        <v>0</v>
      </c>
      <c r="M1369" s="689">
        <v>0</v>
      </c>
      <c r="O1369" s="689">
        <f t="shared" si="3290"/>
        <v>0</v>
      </c>
      <c r="P1369" s="689">
        <f t="shared" si="3285"/>
        <v>0</v>
      </c>
      <c r="Q1369" s="689">
        <f t="shared" si="3286"/>
        <v>0</v>
      </c>
      <c r="R1369" s="690" t="e">
        <f t="shared" si="3291"/>
        <v>#DIV/0!</v>
      </c>
      <c r="S1369" s="689">
        <f t="shared" si="3292"/>
        <v>0</v>
      </c>
      <c r="T1369" s="62"/>
      <c r="Z1369" s="750">
        <f t="shared" si="3287"/>
        <v>0</v>
      </c>
      <c r="AA1369" s="751">
        <v>0</v>
      </c>
      <c r="AB1369" s="62">
        <f t="shared" si="3293"/>
        <v>0</v>
      </c>
      <c r="AE1369" s="62">
        <f t="shared" si="3288"/>
        <v>0</v>
      </c>
    </row>
    <row r="1370" spans="1:31" hidden="1" x14ac:dyDescent="0.25">
      <c r="A1370" s="62"/>
      <c r="B1370" s="62"/>
      <c r="C1370" s="62"/>
      <c r="D1370" s="62"/>
      <c r="F1370" s="706">
        <v>417</v>
      </c>
      <c r="G1370" s="707" t="s">
        <v>716</v>
      </c>
      <c r="H1370" s="687">
        <v>0</v>
      </c>
      <c r="I1370" s="687">
        <v>0</v>
      </c>
      <c r="J1370" s="688" t="e">
        <f t="shared" si="3289"/>
        <v>#DIV/0!</v>
      </c>
      <c r="K1370" s="687">
        <f t="shared" si="3284"/>
        <v>0</v>
      </c>
      <c r="L1370" s="689">
        <v>0</v>
      </c>
      <c r="M1370" s="689">
        <v>0</v>
      </c>
      <c r="O1370" s="689">
        <f t="shared" si="3290"/>
        <v>0</v>
      </c>
      <c r="P1370" s="689">
        <f t="shared" si="3285"/>
        <v>0</v>
      </c>
      <c r="Q1370" s="689">
        <f t="shared" si="3286"/>
        <v>0</v>
      </c>
      <c r="R1370" s="690" t="e">
        <f t="shared" si="3291"/>
        <v>#DIV/0!</v>
      </c>
      <c r="S1370" s="689">
        <f t="shared" si="3292"/>
        <v>0</v>
      </c>
      <c r="T1370" s="62"/>
      <c r="Z1370" s="750">
        <f t="shared" si="3287"/>
        <v>0</v>
      </c>
      <c r="AA1370" s="751">
        <v>0</v>
      </c>
      <c r="AB1370" s="62">
        <f t="shared" si="3293"/>
        <v>0</v>
      </c>
      <c r="AE1370" s="62">
        <f t="shared" si="3288"/>
        <v>0</v>
      </c>
    </row>
    <row r="1371" spans="1:31" hidden="1" x14ac:dyDescent="0.25">
      <c r="A1371" s="62"/>
      <c r="B1371" s="62"/>
      <c r="C1371" s="62"/>
      <c r="D1371" s="62"/>
      <c r="F1371" s="706">
        <v>418</v>
      </c>
      <c r="G1371" s="707" t="s">
        <v>374</v>
      </c>
      <c r="H1371" s="687">
        <v>0</v>
      </c>
      <c r="I1371" s="687">
        <v>0</v>
      </c>
      <c r="J1371" s="688" t="e">
        <f t="shared" si="3289"/>
        <v>#DIV/0!</v>
      </c>
      <c r="K1371" s="687">
        <f t="shared" si="3284"/>
        <v>0</v>
      </c>
      <c r="L1371" s="689">
        <v>0</v>
      </c>
      <c r="M1371" s="689">
        <v>0</v>
      </c>
      <c r="O1371" s="689">
        <f t="shared" si="3290"/>
        <v>0</v>
      </c>
      <c r="P1371" s="689">
        <f t="shared" si="3285"/>
        <v>0</v>
      </c>
      <c r="Q1371" s="689">
        <f t="shared" si="3286"/>
        <v>0</v>
      </c>
      <c r="R1371" s="690" t="e">
        <f t="shared" si="3291"/>
        <v>#DIV/0!</v>
      </c>
      <c r="S1371" s="689">
        <f t="shared" si="3292"/>
        <v>0</v>
      </c>
      <c r="T1371" s="62"/>
      <c r="Z1371" s="750">
        <f t="shared" si="3287"/>
        <v>0</v>
      </c>
      <c r="AA1371" s="751">
        <v>0</v>
      </c>
      <c r="AB1371" s="62">
        <f t="shared" si="3293"/>
        <v>0</v>
      </c>
      <c r="AE1371" s="62">
        <f t="shared" si="3288"/>
        <v>0</v>
      </c>
    </row>
    <row r="1372" spans="1:31" x14ac:dyDescent="0.25">
      <c r="A1372" s="62"/>
      <c r="B1372" s="62"/>
      <c r="C1372" s="62"/>
      <c r="D1372" s="62"/>
      <c r="E1372" s="1089" t="s">
        <v>1711</v>
      </c>
      <c r="F1372" s="706">
        <v>416</v>
      </c>
      <c r="G1372" s="707" t="s">
        <v>715</v>
      </c>
      <c r="H1372" s="687">
        <v>150000</v>
      </c>
      <c r="T1372" s="62"/>
      <c r="Z1372" s="750">
        <f t="shared" si="3287"/>
        <v>150000</v>
      </c>
    </row>
    <row r="1373" spans="1:31" x14ac:dyDescent="0.25">
      <c r="A1373" s="62"/>
      <c r="B1373" s="62"/>
      <c r="C1373" s="62"/>
      <c r="D1373" s="62"/>
      <c r="E1373" s="1089" t="s">
        <v>1712</v>
      </c>
      <c r="F1373" s="706">
        <v>421</v>
      </c>
      <c r="G1373" s="707" t="s">
        <v>378</v>
      </c>
      <c r="H1373" s="687">
        <v>697000</v>
      </c>
      <c r="I1373" s="687">
        <f>274506-2951.59</f>
        <v>271554.40999999997</v>
      </c>
      <c r="J1373" s="688">
        <f t="shared" si="3289"/>
        <v>0.38960460545193681</v>
      </c>
      <c r="K1373" s="687">
        <f t="shared" si="3284"/>
        <v>425445.59</v>
      </c>
      <c r="L1373" s="809">
        <v>75000</v>
      </c>
      <c r="M1373" s="809">
        <v>63632.090000000011</v>
      </c>
      <c r="N1373" s="810">
        <f>M1373/L1373</f>
        <v>0.84842786666666681</v>
      </c>
      <c r="O1373" s="809">
        <f t="shared" si="3290"/>
        <v>11367.909999999989</v>
      </c>
      <c r="P1373" s="809">
        <f t="shared" si="3285"/>
        <v>772000</v>
      </c>
      <c r="Q1373" s="809">
        <f t="shared" si="3286"/>
        <v>335186.5</v>
      </c>
      <c r="R1373" s="810">
        <f t="shared" si="3291"/>
        <v>0.43417940414507772</v>
      </c>
      <c r="S1373" s="809">
        <f t="shared" si="3292"/>
        <v>436813.5</v>
      </c>
      <c r="T1373" s="62"/>
      <c r="Y1373" s="754">
        <v>40000</v>
      </c>
      <c r="Z1373" s="750">
        <f t="shared" si="3287"/>
        <v>737000</v>
      </c>
      <c r="AA1373" s="751">
        <v>505000</v>
      </c>
      <c r="AB1373" s="62">
        <f t="shared" si="3293"/>
        <v>232000</v>
      </c>
      <c r="AE1373" s="62">
        <f t="shared" si="3288"/>
        <v>192000</v>
      </c>
    </row>
    <row r="1374" spans="1:31" x14ac:dyDescent="0.25">
      <c r="A1374" s="62"/>
      <c r="B1374" s="62"/>
      <c r="C1374" s="62"/>
      <c r="D1374" s="62"/>
      <c r="E1374" s="1089" t="s">
        <v>1713</v>
      </c>
      <c r="F1374" s="706">
        <v>422</v>
      </c>
      <c r="G1374" s="707" t="s">
        <v>379</v>
      </c>
      <c r="H1374" s="687">
        <v>20000</v>
      </c>
      <c r="I1374" s="687">
        <v>0</v>
      </c>
      <c r="J1374" s="688">
        <f t="shared" si="3289"/>
        <v>0</v>
      </c>
      <c r="K1374" s="687">
        <f t="shared" si="3284"/>
        <v>20000</v>
      </c>
      <c r="L1374" s="809">
        <v>0</v>
      </c>
      <c r="M1374" s="809">
        <v>0</v>
      </c>
      <c r="N1374" s="810" t="e">
        <f>M1374/L1374</f>
        <v>#DIV/0!</v>
      </c>
      <c r="O1374" s="809">
        <f t="shared" si="3290"/>
        <v>0</v>
      </c>
      <c r="P1374" s="809">
        <f t="shared" si="3285"/>
        <v>20000</v>
      </c>
      <c r="Q1374" s="809">
        <f t="shared" si="3286"/>
        <v>0</v>
      </c>
      <c r="R1374" s="810">
        <f t="shared" si="3291"/>
        <v>0</v>
      </c>
      <c r="S1374" s="809">
        <f t="shared" si="3292"/>
        <v>20000</v>
      </c>
      <c r="T1374" s="62"/>
      <c r="Z1374" s="750">
        <f t="shared" si="3287"/>
        <v>20000</v>
      </c>
      <c r="AA1374" s="751">
        <v>50000</v>
      </c>
      <c r="AB1374" s="62">
        <f t="shared" si="3293"/>
        <v>-30000</v>
      </c>
      <c r="AE1374" s="62">
        <f t="shared" si="3288"/>
        <v>-30000</v>
      </c>
    </row>
    <row r="1375" spans="1:31" x14ac:dyDescent="0.25">
      <c r="A1375" s="62"/>
      <c r="B1375" s="62"/>
      <c r="C1375" s="62"/>
      <c r="D1375" s="62"/>
      <c r="E1375" s="1089" t="s">
        <v>1714</v>
      </c>
      <c r="F1375" s="706">
        <v>423</v>
      </c>
      <c r="G1375" s="707" t="s">
        <v>380</v>
      </c>
      <c r="H1375" s="687">
        <v>702000</v>
      </c>
      <c r="I1375" s="687">
        <v>159833.18000000002</v>
      </c>
      <c r="J1375" s="688">
        <f t="shared" si="3289"/>
        <v>0.22768259259259263</v>
      </c>
      <c r="K1375" s="687">
        <f t="shared" si="3284"/>
        <v>542166.81999999995</v>
      </c>
      <c r="L1375" s="809">
        <v>0</v>
      </c>
      <c r="M1375" s="809">
        <v>25974.6</v>
      </c>
      <c r="N1375" s="810" t="e">
        <f>M1375/L1375</f>
        <v>#DIV/0!</v>
      </c>
      <c r="O1375" s="809">
        <f t="shared" si="3290"/>
        <v>-25974.6</v>
      </c>
      <c r="P1375" s="809">
        <f t="shared" si="3285"/>
        <v>702000</v>
      </c>
      <c r="Q1375" s="809">
        <f t="shared" si="3286"/>
        <v>185807.78000000003</v>
      </c>
      <c r="R1375" s="810">
        <f t="shared" si="3291"/>
        <v>0.26468344729344734</v>
      </c>
      <c r="S1375" s="809">
        <f t="shared" si="3292"/>
        <v>516192.22</v>
      </c>
      <c r="T1375" s="62"/>
      <c r="Y1375" s="754">
        <v>40000</v>
      </c>
      <c r="Z1375" s="750">
        <f t="shared" si="3287"/>
        <v>742000</v>
      </c>
      <c r="AA1375" s="751">
        <v>365000</v>
      </c>
      <c r="AB1375" s="62">
        <f t="shared" si="3293"/>
        <v>377000</v>
      </c>
      <c r="AE1375" s="62">
        <f t="shared" si="3288"/>
        <v>337000</v>
      </c>
    </row>
    <row r="1376" spans="1:31" x14ac:dyDescent="0.25">
      <c r="A1376" s="62"/>
      <c r="B1376" s="62"/>
      <c r="C1376" s="62"/>
      <c r="D1376" s="62"/>
      <c r="E1376" s="1089" t="s">
        <v>1715</v>
      </c>
      <c r="F1376" s="706">
        <v>424</v>
      </c>
      <c r="G1376" s="707" t="s">
        <v>382</v>
      </c>
      <c r="H1376" s="687">
        <v>650000</v>
      </c>
      <c r="I1376" s="687">
        <v>149250</v>
      </c>
      <c r="J1376" s="688">
        <f t="shared" si="3289"/>
        <v>0.22961538461538461</v>
      </c>
      <c r="K1376" s="687">
        <f t="shared" si="3284"/>
        <v>500750</v>
      </c>
      <c r="L1376" s="689">
        <v>0</v>
      </c>
      <c r="M1376" s="689">
        <v>0</v>
      </c>
      <c r="O1376" s="689">
        <f t="shared" si="3290"/>
        <v>0</v>
      </c>
      <c r="P1376" s="689">
        <f t="shared" si="3285"/>
        <v>650000</v>
      </c>
      <c r="Q1376" s="689">
        <f t="shared" si="3286"/>
        <v>149250</v>
      </c>
      <c r="R1376" s="690">
        <f t="shared" si="3291"/>
        <v>0.22961538461538461</v>
      </c>
      <c r="S1376" s="689">
        <f t="shared" si="3292"/>
        <v>500750</v>
      </c>
      <c r="T1376" s="62"/>
      <c r="Z1376" s="750">
        <f t="shared" si="3287"/>
        <v>650000</v>
      </c>
      <c r="AA1376" s="751">
        <v>500000</v>
      </c>
      <c r="AB1376" s="62">
        <f t="shared" si="3293"/>
        <v>150000</v>
      </c>
      <c r="AE1376" s="62">
        <f t="shared" si="3288"/>
        <v>150000</v>
      </c>
    </row>
    <row r="1377" spans="1:31" x14ac:dyDescent="0.25">
      <c r="A1377" s="62"/>
      <c r="B1377" s="62"/>
      <c r="C1377" s="62"/>
      <c r="D1377" s="62"/>
      <c r="E1377" s="1089" t="s">
        <v>1716</v>
      </c>
      <c r="F1377" s="706">
        <v>425</v>
      </c>
      <c r="G1377" s="707" t="s">
        <v>717</v>
      </c>
      <c r="H1377" s="687">
        <v>75000</v>
      </c>
      <c r="I1377" s="687">
        <v>13590</v>
      </c>
      <c r="J1377" s="688">
        <f t="shared" si="3289"/>
        <v>0.1812</v>
      </c>
      <c r="K1377" s="687">
        <f t="shared" si="3284"/>
        <v>61410</v>
      </c>
      <c r="L1377" s="809">
        <v>0</v>
      </c>
      <c r="M1377" s="809">
        <v>0</v>
      </c>
      <c r="N1377" s="810"/>
      <c r="O1377" s="809">
        <f t="shared" si="3290"/>
        <v>0</v>
      </c>
      <c r="P1377" s="809">
        <f t="shared" si="3285"/>
        <v>75000</v>
      </c>
      <c r="Q1377" s="809">
        <f t="shared" si="3286"/>
        <v>13590</v>
      </c>
      <c r="R1377" s="810">
        <f t="shared" si="3291"/>
        <v>0.1812</v>
      </c>
      <c r="S1377" s="809">
        <f t="shared" si="3292"/>
        <v>61410</v>
      </c>
      <c r="T1377" s="62"/>
      <c r="Z1377" s="750">
        <f t="shared" si="3287"/>
        <v>75000</v>
      </c>
      <c r="AA1377" s="751">
        <v>380000</v>
      </c>
      <c r="AB1377" s="62">
        <f t="shared" si="3293"/>
        <v>-305000</v>
      </c>
      <c r="AE1377" s="62">
        <f t="shared" si="3288"/>
        <v>-305000</v>
      </c>
    </row>
    <row r="1378" spans="1:31" x14ac:dyDescent="0.25">
      <c r="A1378" s="62"/>
      <c r="B1378" s="62"/>
      <c r="C1378" s="62"/>
      <c r="D1378" s="62"/>
      <c r="E1378" s="1089" t="s">
        <v>1927</v>
      </c>
      <c r="F1378" s="706">
        <v>426</v>
      </c>
      <c r="G1378" s="707" t="s">
        <v>386</v>
      </c>
      <c r="H1378" s="687">
        <v>475000</v>
      </c>
      <c r="I1378" s="687">
        <v>80960.91</v>
      </c>
      <c r="J1378" s="688">
        <f t="shared" si="3289"/>
        <v>0.17044402105263159</v>
      </c>
      <c r="K1378" s="687">
        <f t="shared" si="3284"/>
        <v>394039.08999999997</v>
      </c>
      <c r="L1378" s="809">
        <v>50000</v>
      </c>
      <c r="M1378" s="809">
        <f>44543.72+53227.12</f>
        <v>97770.84</v>
      </c>
      <c r="N1378" s="810">
        <f>M1378/L1378</f>
        <v>1.9554167999999998</v>
      </c>
      <c r="O1378" s="809">
        <f t="shared" si="3290"/>
        <v>-47770.84</v>
      </c>
      <c r="P1378" s="809">
        <f t="shared" si="3285"/>
        <v>525000</v>
      </c>
      <c r="Q1378" s="809">
        <f t="shared" si="3286"/>
        <v>178731.75</v>
      </c>
      <c r="R1378" s="810">
        <f t="shared" si="3291"/>
        <v>0.34044142857142856</v>
      </c>
      <c r="S1378" s="809">
        <f t="shared" si="3292"/>
        <v>346268.25</v>
      </c>
      <c r="T1378" s="62"/>
      <c r="Z1378" s="750">
        <f t="shared" si="3287"/>
        <v>475000</v>
      </c>
      <c r="AA1378" s="751">
        <v>410000</v>
      </c>
      <c r="AB1378" s="62">
        <f t="shared" si="3293"/>
        <v>65000</v>
      </c>
      <c r="AE1378" s="62">
        <f t="shared" si="3288"/>
        <v>65000</v>
      </c>
    </row>
    <row r="1379" spans="1:31" hidden="1" x14ac:dyDescent="0.25">
      <c r="A1379" s="62"/>
      <c r="B1379" s="62"/>
      <c r="C1379" s="62"/>
      <c r="D1379" s="62"/>
      <c r="F1379" s="706">
        <v>431</v>
      </c>
      <c r="G1379" s="707" t="s">
        <v>718</v>
      </c>
      <c r="H1379" s="687">
        <v>0</v>
      </c>
      <c r="I1379" s="687">
        <v>0</v>
      </c>
      <c r="J1379" s="688" t="e">
        <f t="shared" si="3289"/>
        <v>#DIV/0!</v>
      </c>
      <c r="K1379" s="687">
        <f t="shared" si="3284"/>
        <v>0</v>
      </c>
      <c r="L1379" s="809">
        <v>0</v>
      </c>
      <c r="M1379" s="809">
        <v>0</v>
      </c>
      <c r="N1379" s="810"/>
      <c r="O1379" s="809">
        <f t="shared" si="3290"/>
        <v>0</v>
      </c>
      <c r="P1379" s="809">
        <f t="shared" si="3285"/>
        <v>0</v>
      </c>
      <c r="Q1379" s="809">
        <f t="shared" si="3286"/>
        <v>0</v>
      </c>
      <c r="R1379" s="810" t="e">
        <f t="shared" si="3291"/>
        <v>#DIV/0!</v>
      </c>
      <c r="S1379" s="809">
        <f t="shared" si="3292"/>
        <v>0</v>
      </c>
      <c r="T1379" s="62"/>
      <c r="Z1379" s="750">
        <f t="shared" si="3287"/>
        <v>0</v>
      </c>
      <c r="AA1379" s="751">
        <v>0</v>
      </c>
      <c r="AB1379" s="62">
        <f t="shared" si="3293"/>
        <v>0</v>
      </c>
      <c r="AE1379" s="62">
        <f t="shared" si="3288"/>
        <v>0</v>
      </c>
    </row>
    <row r="1380" spans="1:31" hidden="1" x14ac:dyDescent="0.25">
      <c r="A1380" s="62"/>
      <c r="B1380" s="62"/>
      <c r="C1380" s="62"/>
      <c r="D1380" s="62"/>
      <c r="F1380" s="706">
        <v>432</v>
      </c>
      <c r="G1380" s="707" t="s">
        <v>719</v>
      </c>
      <c r="H1380" s="687">
        <v>0</v>
      </c>
      <c r="I1380" s="687">
        <v>0</v>
      </c>
      <c r="J1380" s="688" t="e">
        <f t="shared" si="3289"/>
        <v>#DIV/0!</v>
      </c>
      <c r="K1380" s="687">
        <f t="shared" si="3284"/>
        <v>0</v>
      </c>
      <c r="L1380" s="809">
        <v>0</v>
      </c>
      <c r="M1380" s="809">
        <v>0</v>
      </c>
      <c r="N1380" s="810"/>
      <c r="O1380" s="809">
        <f t="shared" si="3290"/>
        <v>0</v>
      </c>
      <c r="P1380" s="809">
        <f t="shared" si="3285"/>
        <v>0</v>
      </c>
      <c r="Q1380" s="809">
        <f t="shared" si="3286"/>
        <v>0</v>
      </c>
      <c r="R1380" s="810" t="e">
        <f t="shared" si="3291"/>
        <v>#DIV/0!</v>
      </c>
      <c r="S1380" s="809">
        <f t="shared" si="3292"/>
        <v>0</v>
      </c>
      <c r="T1380" s="62"/>
      <c r="Z1380" s="750">
        <f t="shared" si="3287"/>
        <v>0</v>
      </c>
      <c r="AA1380" s="751">
        <v>0</v>
      </c>
      <c r="AB1380" s="62">
        <f t="shared" si="3293"/>
        <v>0</v>
      </c>
      <c r="AE1380" s="62">
        <f t="shared" si="3288"/>
        <v>0</v>
      </c>
    </row>
    <row r="1381" spans="1:31" hidden="1" x14ac:dyDescent="0.25">
      <c r="A1381" s="62"/>
      <c r="B1381" s="62"/>
      <c r="C1381" s="62"/>
      <c r="D1381" s="62"/>
      <c r="E1381" s="914"/>
      <c r="F1381" s="706">
        <v>433</v>
      </c>
      <c r="G1381" s="707" t="s">
        <v>720</v>
      </c>
      <c r="H1381" s="687">
        <v>0</v>
      </c>
      <c r="I1381" s="687">
        <v>0</v>
      </c>
      <c r="J1381" s="688" t="e">
        <f t="shared" si="3289"/>
        <v>#DIV/0!</v>
      </c>
      <c r="K1381" s="687">
        <f t="shared" si="3284"/>
        <v>0</v>
      </c>
      <c r="L1381" s="809">
        <v>0</v>
      </c>
      <c r="M1381" s="809">
        <v>0</v>
      </c>
      <c r="N1381" s="810"/>
      <c r="O1381" s="809">
        <f t="shared" si="3290"/>
        <v>0</v>
      </c>
      <c r="P1381" s="809">
        <f t="shared" si="3285"/>
        <v>0</v>
      </c>
      <c r="Q1381" s="809">
        <f t="shared" si="3286"/>
        <v>0</v>
      </c>
      <c r="R1381" s="810" t="e">
        <f t="shared" si="3291"/>
        <v>#DIV/0!</v>
      </c>
      <c r="S1381" s="809">
        <f t="shared" si="3292"/>
        <v>0</v>
      </c>
      <c r="T1381" s="62"/>
      <c r="Z1381" s="750">
        <f t="shared" si="3287"/>
        <v>0</v>
      </c>
      <c r="AA1381" s="751">
        <v>0</v>
      </c>
      <c r="AB1381" s="62">
        <f t="shared" si="3293"/>
        <v>0</v>
      </c>
      <c r="AE1381" s="62">
        <f t="shared" si="3288"/>
        <v>0</v>
      </c>
    </row>
    <row r="1382" spans="1:31" hidden="1" x14ac:dyDescent="0.25">
      <c r="A1382" s="62"/>
      <c r="B1382" s="62"/>
      <c r="C1382" s="62"/>
      <c r="D1382" s="62"/>
      <c r="E1382" s="914"/>
      <c r="F1382" s="706">
        <v>434</v>
      </c>
      <c r="G1382" s="707" t="s">
        <v>721</v>
      </c>
      <c r="H1382" s="687">
        <v>0</v>
      </c>
      <c r="I1382" s="687">
        <v>0</v>
      </c>
      <c r="J1382" s="688" t="e">
        <f t="shared" si="3289"/>
        <v>#DIV/0!</v>
      </c>
      <c r="K1382" s="687">
        <f t="shared" si="3284"/>
        <v>0</v>
      </c>
      <c r="L1382" s="809">
        <v>0</v>
      </c>
      <c r="M1382" s="809">
        <v>0</v>
      </c>
      <c r="N1382" s="810"/>
      <c r="O1382" s="809">
        <f t="shared" si="3290"/>
        <v>0</v>
      </c>
      <c r="P1382" s="809">
        <f t="shared" si="3285"/>
        <v>0</v>
      </c>
      <c r="Q1382" s="809">
        <f t="shared" si="3286"/>
        <v>0</v>
      </c>
      <c r="R1382" s="810" t="e">
        <f t="shared" si="3291"/>
        <v>#DIV/0!</v>
      </c>
      <c r="S1382" s="809">
        <f t="shared" si="3292"/>
        <v>0</v>
      </c>
      <c r="T1382" s="62"/>
      <c r="Z1382" s="750">
        <f t="shared" si="3287"/>
        <v>0</v>
      </c>
      <c r="AA1382" s="751">
        <v>0</v>
      </c>
      <c r="AB1382" s="62">
        <f t="shared" si="3293"/>
        <v>0</v>
      </c>
      <c r="AE1382" s="62">
        <f t="shared" si="3288"/>
        <v>0</v>
      </c>
    </row>
    <row r="1383" spans="1:31" hidden="1" x14ac:dyDescent="0.25">
      <c r="A1383" s="62"/>
      <c r="B1383" s="62"/>
      <c r="C1383" s="62"/>
      <c r="D1383" s="62"/>
      <c r="E1383" s="914"/>
      <c r="F1383" s="706">
        <v>435</v>
      </c>
      <c r="G1383" s="707" t="s">
        <v>393</v>
      </c>
      <c r="H1383" s="687">
        <v>0</v>
      </c>
      <c r="I1383" s="687">
        <v>0</v>
      </c>
      <c r="J1383" s="688" t="e">
        <f t="shared" si="3289"/>
        <v>#DIV/0!</v>
      </c>
      <c r="K1383" s="687">
        <f t="shared" si="3284"/>
        <v>0</v>
      </c>
      <c r="L1383" s="809">
        <v>0</v>
      </c>
      <c r="M1383" s="809">
        <v>0</v>
      </c>
      <c r="N1383" s="810"/>
      <c r="O1383" s="809">
        <f t="shared" si="3290"/>
        <v>0</v>
      </c>
      <c r="P1383" s="809">
        <f t="shared" si="3285"/>
        <v>0</v>
      </c>
      <c r="Q1383" s="809">
        <f t="shared" si="3286"/>
        <v>0</v>
      </c>
      <c r="R1383" s="810" t="e">
        <f t="shared" si="3291"/>
        <v>#DIV/0!</v>
      </c>
      <c r="S1383" s="809">
        <f t="shared" si="3292"/>
        <v>0</v>
      </c>
      <c r="T1383" s="62"/>
      <c r="Z1383" s="750">
        <f t="shared" si="3287"/>
        <v>0</v>
      </c>
      <c r="AA1383" s="751">
        <v>0</v>
      </c>
      <c r="AB1383" s="62">
        <f t="shared" si="3293"/>
        <v>0</v>
      </c>
      <c r="AE1383" s="62">
        <f t="shared" si="3288"/>
        <v>0</v>
      </c>
    </row>
    <row r="1384" spans="1:31" hidden="1" x14ac:dyDescent="0.25">
      <c r="A1384" s="62"/>
      <c r="B1384" s="62"/>
      <c r="C1384" s="62"/>
      <c r="D1384" s="62"/>
      <c r="E1384" s="914"/>
      <c r="F1384" s="706">
        <v>441</v>
      </c>
      <c r="G1384" s="707" t="s">
        <v>722</v>
      </c>
      <c r="H1384" s="687">
        <v>0</v>
      </c>
      <c r="I1384" s="687">
        <v>0</v>
      </c>
      <c r="J1384" s="688" t="e">
        <f t="shared" si="3289"/>
        <v>#DIV/0!</v>
      </c>
      <c r="K1384" s="687">
        <f t="shared" si="3284"/>
        <v>0</v>
      </c>
      <c r="L1384" s="809">
        <v>0</v>
      </c>
      <c r="M1384" s="809">
        <v>0</v>
      </c>
      <c r="N1384" s="810"/>
      <c r="O1384" s="809">
        <f t="shared" si="3290"/>
        <v>0</v>
      </c>
      <c r="P1384" s="809">
        <f t="shared" si="3285"/>
        <v>0</v>
      </c>
      <c r="Q1384" s="809">
        <f t="shared" si="3286"/>
        <v>0</v>
      </c>
      <c r="R1384" s="810" t="e">
        <f t="shared" si="3291"/>
        <v>#DIV/0!</v>
      </c>
      <c r="S1384" s="809">
        <f t="shared" si="3292"/>
        <v>0</v>
      </c>
      <c r="T1384" s="62"/>
      <c r="Z1384" s="750">
        <f t="shared" si="3287"/>
        <v>0</v>
      </c>
      <c r="AA1384" s="751">
        <v>0</v>
      </c>
      <c r="AB1384" s="62">
        <f t="shared" si="3293"/>
        <v>0</v>
      </c>
      <c r="AE1384" s="62">
        <f t="shared" si="3288"/>
        <v>0</v>
      </c>
    </row>
    <row r="1385" spans="1:31" hidden="1" x14ac:dyDescent="0.25">
      <c r="A1385" s="62"/>
      <c r="B1385" s="62"/>
      <c r="C1385" s="62"/>
      <c r="D1385" s="62"/>
      <c r="E1385" s="914"/>
      <c r="F1385" s="706">
        <v>442</v>
      </c>
      <c r="G1385" s="707" t="s">
        <v>723</v>
      </c>
      <c r="H1385" s="687">
        <v>0</v>
      </c>
      <c r="I1385" s="687">
        <v>0</v>
      </c>
      <c r="J1385" s="688" t="e">
        <f t="shared" si="3289"/>
        <v>#DIV/0!</v>
      </c>
      <c r="K1385" s="687">
        <f t="shared" si="3284"/>
        <v>0</v>
      </c>
      <c r="L1385" s="809">
        <v>0</v>
      </c>
      <c r="M1385" s="809">
        <v>0</v>
      </c>
      <c r="N1385" s="810"/>
      <c r="O1385" s="809">
        <f t="shared" si="3290"/>
        <v>0</v>
      </c>
      <c r="P1385" s="809">
        <f t="shared" si="3285"/>
        <v>0</v>
      </c>
      <c r="Q1385" s="809">
        <f t="shared" si="3286"/>
        <v>0</v>
      </c>
      <c r="R1385" s="810" t="e">
        <f t="shared" si="3291"/>
        <v>#DIV/0!</v>
      </c>
      <c r="S1385" s="809">
        <f t="shared" si="3292"/>
        <v>0</v>
      </c>
      <c r="T1385" s="62"/>
      <c r="Z1385" s="750">
        <f t="shared" si="3287"/>
        <v>0</v>
      </c>
      <c r="AA1385" s="751">
        <v>0</v>
      </c>
      <c r="AB1385" s="62">
        <f t="shared" si="3293"/>
        <v>0</v>
      </c>
      <c r="AE1385" s="62">
        <f t="shared" si="3288"/>
        <v>0</v>
      </c>
    </row>
    <row r="1386" spans="1:31" hidden="1" x14ac:dyDescent="0.25">
      <c r="A1386" s="62"/>
      <c r="B1386" s="62"/>
      <c r="C1386" s="62"/>
      <c r="D1386" s="62"/>
      <c r="E1386" s="914"/>
      <c r="F1386" s="706">
        <v>443</v>
      </c>
      <c r="G1386" s="707" t="s">
        <v>398</v>
      </c>
      <c r="H1386" s="687">
        <v>0</v>
      </c>
      <c r="I1386" s="687">
        <v>0</v>
      </c>
      <c r="J1386" s="688" t="e">
        <f t="shared" si="3289"/>
        <v>#DIV/0!</v>
      </c>
      <c r="K1386" s="687">
        <f t="shared" si="3284"/>
        <v>0</v>
      </c>
      <c r="L1386" s="809">
        <v>0</v>
      </c>
      <c r="M1386" s="809">
        <v>0</v>
      </c>
      <c r="N1386" s="810"/>
      <c r="O1386" s="809">
        <f t="shared" si="3290"/>
        <v>0</v>
      </c>
      <c r="P1386" s="809">
        <f t="shared" si="3285"/>
        <v>0</v>
      </c>
      <c r="Q1386" s="809">
        <f t="shared" si="3286"/>
        <v>0</v>
      </c>
      <c r="R1386" s="810" t="e">
        <f t="shared" si="3291"/>
        <v>#DIV/0!</v>
      </c>
      <c r="S1386" s="809">
        <f t="shared" si="3292"/>
        <v>0</v>
      </c>
      <c r="T1386" s="62"/>
      <c r="Z1386" s="750">
        <f t="shared" si="3287"/>
        <v>0</v>
      </c>
      <c r="AA1386" s="751">
        <v>0</v>
      </c>
      <c r="AB1386" s="62">
        <f t="shared" si="3293"/>
        <v>0</v>
      </c>
      <c r="AE1386" s="62">
        <f t="shared" si="3288"/>
        <v>0</v>
      </c>
    </row>
    <row r="1387" spans="1:31" hidden="1" x14ac:dyDescent="0.25">
      <c r="A1387" s="62"/>
      <c r="B1387" s="62"/>
      <c r="C1387" s="62"/>
      <c r="D1387" s="62"/>
      <c r="E1387" s="914"/>
      <c r="F1387" s="706">
        <v>444</v>
      </c>
      <c r="G1387" s="707" t="s">
        <v>399</v>
      </c>
      <c r="H1387" s="687">
        <v>0</v>
      </c>
      <c r="I1387" s="687">
        <v>0</v>
      </c>
      <c r="K1387" s="687">
        <f t="shared" si="3284"/>
        <v>0</v>
      </c>
      <c r="L1387" s="809">
        <v>0</v>
      </c>
      <c r="M1387" s="809">
        <v>0</v>
      </c>
      <c r="N1387" s="810"/>
      <c r="O1387" s="809">
        <f t="shared" si="3290"/>
        <v>0</v>
      </c>
      <c r="P1387" s="809">
        <f t="shared" si="3285"/>
        <v>0</v>
      </c>
      <c r="Q1387" s="809">
        <f t="shared" si="3286"/>
        <v>0</v>
      </c>
      <c r="R1387" s="810"/>
      <c r="S1387" s="809">
        <f t="shared" si="3292"/>
        <v>0</v>
      </c>
      <c r="T1387" s="62"/>
      <c r="Z1387" s="750">
        <f t="shared" si="3287"/>
        <v>0</v>
      </c>
      <c r="AA1387" s="751">
        <v>0</v>
      </c>
      <c r="AB1387" s="62">
        <f t="shared" si="3293"/>
        <v>0</v>
      </c>
      <c r="AE1387" s="62">
        <f t="shared" si="3288"/>
        <v>0</v>
      </c>
    </row>
    <row r="1388" spans="1:31" ht="30" hidden="1" x14ac:dyDescent="0.25">
      <c r="A1388" s="62"/>
      <c r="B1388" s="62"/>
      <c r="C1388" s="62"/>
      <c r="D1388" s="62"/>
      <c r="E1388" s="914"/>
      <c r="F1388" s="706">
        <v>4511</v>
      </c>
      <c r="G1388" s="794" t="s">
        <v>215</v>
      </c>
      <c r="H1388" s="687">
        <v>0</v>
      </c>
      <c r="I1388" s="687">
        <v>0</v>
      </c>
      <c r="J1388" s="688" t="e">
        <f t="shared" si="3289"/>
        <v>#DIV/0!</v>
      </c>
      <c r="K1388" s="687">
        <f t="shared" si="3284"/>
        <v>0</v>
      </c>
      <c r="L1388" s="809">
        <v>0</v>
      </c>
      <c r="M1388" s="809">
        <v>0</v>
      </c>
      <c r="N1388" s="810"/>
      <c r="O1388" s="809">
        <f t="shared" si="3290"/>
        <v>0</v>
      </c>
      <c r="P1388" s="809">
        <f t="shared" si="3285"/>
        <v>0</v>
      </c>
      <c r="Q1388" s="809">
        <f t="shared" si="3286"/>
        <v>0</v>
      </c>
      <c r="R1388" s="810" t="e">
        <f t="shared" si="3291"/>
        <v>#DIV/0!</v>
      </c>
      <c r="S1388" s="809">
        <f t="shared" si="3292"/>
        <v>0</v>
      </c>
      <c r="T1388" s="62"/>
      <c r="Z1388" s="750">
        <f t="shared" si="3287"/>
        <v>0</v>
      </c>
      <c r="AA1388" s="751">
        <v>0</v>
      </c>
      <c r="AB1388" s="62">
        <f t="shared" si="3293"/>
        <v>0</v>
      </c>
      <c r="AE1388" s="62">
        <f t="shared" si="3288"/>
        <v>0</v>
      </c>
    </row>
    <row r="1389" spans="1:31" ht="19.5" hidden="1" customHeight="1" x14ac:dyDescent="0.25">
      <c r="A1389" s="62"/>
      <c r="B1389" s="62"/>
      <c r="C1389" s="62"/>
      <c r="D1389" s="62"/>
      <c r="E1389" s="914"/>
      <c r="F1389" s="706">
        <v>4512</v>
      </c>
      <c r="G1389" s="794" t="s">
        <v>216</v>
      </c>
      <c r="H1389" s="687">
        <v>0</v>
      </c>
      <c r="I1389" s="687">
        <v>0</v>
      </c>
      <c r="J1389" s="688" t="e">
        <f t="shared" si="3289"/>
        <v>#DIV/0!</v>
      </c>
      <c r="K1389" s="687">
        <f t="shared" si="3284"/>
        <v>0</v>
      </c>
      <c r="L1389" s="809">
        <v>0</v>
      </c>
      <c r="M1389" s="809">
        <v>0</v>
      </c>
      <c r="N1389" s="810"/>
      <c r="O1389" s="809">
        <f t="shared" si="3290"/>
        <v>0</v>
      </c>
      <c r="P1389" s="809">
        <f t="shared" si="3285"/>
        <v>0</v>
      </c>
      <c r="Q1389" s="809">
        <f t="shared" si="3286"/>
        <v>0</v>
      </c>
      <c r="R1389" s="810" t="e">
        <f t="shared" si="3291"/>
        <v>#DIV/0!</v>
      </c>
      <c r="S1389" s="809">
        <f t="shared" si="3292"/>
        <v>0</v>
      </c>
      <c r="T1389" s="62"/>
      <c r="Z1389" s="750">
        <f t="shared" si="3287"/>
        <v>0</v>
      </c>
      <c r="AA1389" s="751">
        <v>0</v>
      </c>
      <c r="AB1389" s="62">
        <f t="shared" si="3293"/>
        <v>0</v>
      </c>
      <c r="AE1389" s="62">
        <f t="shared" si="3288"/>
        <v>0</v>
      </c>
    </row>
    <row r="1390" spans="1:31" ht="30" hidden="1" x14ac:dyDescent="0.25">
      <c r="A1390" s="62"/>
      <c r="B1390" s="62"/>
      <c r="C1390" s="62"/>
      <c r="D1390" s="62"/>
      <c r="E1390" s="914"/>
      <c r="F1390" s="706">
        <v>452</v>
      </c>
      <c r="G1390" s="707" t="s">
        <v>724</v>
      </c>
      <c r="H1390" s="687">
        <v>0</v>
      </c>
      <c r="I1390" s="687">
        <v>0</v>
      </c>
      <c r="J1390" s="688" t="e">
        <f t="shared" si="3289"/>
        <v>#DIV/0!</v>
      </c>
      <c r="K1390" s="687">
        <f t="shared" si="3284"/>
        <v>0</v>
      </c>
      <c r="L1390" s="809">
        <v>0</v>
      </c>
      <c r="M1390" s="809">
        <v>0</v>
      </c>
      <c r="N1390" s="810"/>
      <c r="O1390" s="809">
        <f t="shared" si="3290"/>
        <v>0</v>
      </c>
      <c r="P1390" s="809">
        <f t="shared" si="3285"/>
        <v>0</v>
      </c>
      <c r="Q1390" s="809">
        <f t="shared" si="3286"/>
        <v>0</v>
      </c>
      <c r="R1390" s="810" t="e">
        <f t="shared" si="3291"/>
        <v>#DIV/0!</v>
      </c>
      <c r="S1390" s="809">
        <f t="shared" si="3292"/>
        <v>0</v>
      </c>
      <c r="T1390" s="62"/>
      <c r="Z1390" s="750">
        <f t="shared" si="3287"/>
        <v>0</v>
      </c>
      <c r="AA1390" s="751">
        <v>0</v>
      </c>
      <c r="AB1390" s="62">
        <f t="shared" si="3293"/>
        <v>0</v>
      </c>
      <c r="AE1390" s="62">
        <f t="shared" si="3288"/>
        <v>0</v>
      </c>
    </row>
    <row r="1391" spans="1:31" hidden="1" x14ac:dyDescent="0.25">
      <c r="A1391" s="62"/>
      <c r="B1391" s="62"/>
      <c r="C1391" s="62"/>
      <c r="D1391" s="62"/>
      <c r="E1391" s="914"/>
      <c r="F1391" s="706">
        <v>453</v>
      </c>
      <c r="G1391" s="707" t="s">
        <v>725</v>
      </c>
      <c r="H1391" s="687">
        <v>0</v>
      </c>
      <c r="I1391" s="687">
        <v>0</v>
      </c>
      <c r="J1391" s="688" t="e">
        <f t="shared" si="3289"/>
        <v>#DIV/0!</v>
      </c>
      <c r="K1391" s="687">
        <f t="shared" si="3284"/>
        <v>0</v>
      </c>
      <c r="L1391" s="809">
        <v>0</v>
      </c>
      <c r="M1391" s="809">
        <v>0</v>
      </c>
      <c r="N1391" s="810"/>
      <c r="O1391" s="809">
        <f t="shared" si="3290"/>
        <v>0</v>
      </c>
      <c r="P1391" s="809">
        <f t="shared" si="3285"/>
        <v>0</v>
      </c>
      <c r="Q1391" s="809">
        <f t="shared" si="3286"/>
        <v>0</v>
      </c>
      <c r="R1391" s="810" t="e">
        <f t="shared" si="3291"/>
        <v>#DIV/0!</v>
      </c>
      <c r="S1391" s="809">
        <f t="shared" si="3292"/>
        <v>0</v>
      </c>
      <c r="T1391" s="62"/>
      <c r="Z1391" s="750">
        <f t="shared" si="3287"/>
        <v>0</v>
      </c>
      <c r="AA1391" s="751">
        <v>0</v>
      </c>
      <c r="AB1391" s="62">
        <f t="shared" si="3293"/>
        <v>0</v>
      </c>
      <c r="AE1391" s="62">
        <f t="shared" si="3288"/>
        <v>0</v>
      </c>
    </row>
    <row r="1392" spans="1:31" hidden="1" x14ac:dyDescent="0.25">
      <c r="A1392" s="62"/>
      <c r="B1392" s="62"/>
      <c r="C1392" s="62"/>
      <c r="D1392" s="62"/>
      <c r="E1392" s="914"/>
      <c r="F1392" s="706">
        <v>454</v>
      </c>
      <c r="G1392" s="707" t="s">
        <v>404</v>
      </c>
      <c r="H1392" s="687">
        <v>0</v>
      </c>
      <c r="I1392" s="687">
        <v>0</v>
      </c>
      <c r="J1392" s="688" t="e">
        <f t="shared" si="3289"/>
        <v>#DIV/0!</v>
      </c>
      <c r="K1392" s="687">
        <f t="shared" si="3284"/>
        <v>0</v>
      </c>
      <c r="L1392" s="809">
        <v>0</v>
      </c>
      <c r="M1392" s="809">
        <v>0</v>
      </c>
      <c r="N1392" s="810"/>
      <c r="O1392" s="809">
        <f t="shared" si="3290"/>
        <v>0</v>
      </c>
      <c r="P1392" s="809">
        <f t="shared" si="3285"/>
        <v>0</v>
      </c>
      <c r="Q1392" s="809">
        <f t="shared" si="3286"/>
        <v>0</v>
      </c>
      <c r="R1392" s="810" t="e">
        <f t="shared" si="3291"/>
        <v>#DIV/0!</v>
      </c>
      <c r="S1392" s="809">
        <f t="shared" si="3292"/>
        <v>0</v>
      </c>
      <c r="T1392" s="62"/>
      <c r="Z1392" s="750">
        <f t="shared" si="3287"/>
        <v>0</v>
      </c>
      <c r="AA1392" s="751">
        <v>0</v>
      </c>
      <c r="AB1392" s="62">
        <f t="shared" si="3293"/>
        <v>0</v>
      </c>
      <c r="AE1392" s="62">
        <f t="shared" si="3288"/>
        <v>0</v>
      </c>
    </row>
    <row r="1393" spans="1:31" hidden="1" x14ac:dyDescent="0.25">
      <c r="A1393" s="62"/>
      <c r="B1393" s="62"/>
      <c r="C1393" s="62"/>
      <c r="D1393" s="62"/>
      <c r="E1393" s="914"/>
      <c r="F1393" s="706">
        <v>461</v>
      </c>
      <c r="G1393" s="707" t="s">
        <v>706</v>
      </c>
      <c r="H1393" s="687">
        <v>0</v>
      </c>
      <c r="I1393" s="687">
        <v>0</v>
      </c>
      <c r="J1393" s="688" t="e">
        <f t="shared" si="3289"/>
        <v>#DIV/0!</v>
      </c>
      <c r="K1393" s="687">
        <f t="shared" si="3284"/>
        <v>0</v>
      </c>
      <c r="L1393" s="809">
        <v>0</v>
      </c>
      <c r="M1393" s="809">
        <v>0</v>
      </c>
      <c r="N1393" s="810"/>
      <c r="O1393" s="809">
        <f t="shared" si="3290"/>
        <v>0</v>
      </c>
      <c r="P1393" s="809">
        <f t="shared" si="3285"/>
        <v>0</v>
      </c>
      <c r="Q1393" s="809">
        <f t="shared" si="3286"/>
        <v>0</v>
      </c>
      <c r="R1393" s="810" t="e">
        <f t="shared" si="3291"/>
        <v>#DIV/0!</v>
      </c>
      <c r="S1393" s="809">
        <f t="shared" si="3292"/>
        <v>0</v>
      </c>
      <c r="T1393" s="62"/>
      <c r="Z1393" s="750">
        <f t="shared" si="3287"/>
        <v>0</v>
      </c>
      <c r="AA1393" s="751">
        <v>0</v>
      </c>
      <c r="AB1393" s="62">
        <f t="shared" si="3293"/>
        <v>0</v>
      </c>
      <c r="AE1393" s="62">
        <f t="shared" si="3288"/>
        <v>0</v>
      </c>
    </row>
    <row r="1394" spans="1:31" ht="30" hidden="1" x14ac:dyDescent="0.25">
      <c r="A1394" s="62"/>
      <c r="B1394" s="62"/>
      <c r="C1394" s="62"/>
      <c r="D1394" s="62"/>
      <c r="E1394" s="914"/>
      <c r="F1394" s="706">
        <v>462</v>
      </c>
      <c r="G1394" s="707" t="s">
        <v>407</v>
      </c>
      <c r="H1394" s="687">
        <v>0</v>
      </c>
      <c r="I1394" s="687">
        <v>0</v>
      </c>
      <c r="J1394" s="688" t="e">
        <f t="shared" si="3289"/>
        <v>#DIV/0!</v>
      </c>
      <c r="K1394" s="687">
        <f t="shared" si="3284"/>
        <v>0</v>
      </c>
      <c r="L1394" s="809">
        <v>0</v>
      </c>
      <c r="M1394" s="809">
        <v>0</v>
      </c>
      <c r="N1394" s="810"/>
      <c r="O1394" s="809">
        <f t="shared" si="3290"/>
        <v>0</v>
      </c>
      <c r="P1394" s="809">
        <f t="shared" si="3285"/>
        <v>0</v>
      </c>
      <c r="Q1394" s="809">
        <f t="shared" si="3286"/>
        <v>0</v>
      </c>
      <c r="R1394" s="810" t="e">
        <f t="shared" si="3291"/>
        <v>#DIV/0!</v>
      </c>
      <c r="S1394" s="809">
        <f t="shared" si="3292"/>
        <v>0</v>
      </c>
      <c r="T1394" s="62"/>
      <c r="Z1394" s="750">
        <f t="shared" si="3287"/>
        <v>0</v>
      </c>
      <c r="AA1394" s="751">
        <v>0</v>
      </c>
      <c r="AB1394" s="62">
        <f t="shared" si="3293"/>
        <v>0</v>
      </c>
      <c r="AE1394" s="62">
        <f t="shared" si="3288"/>
        <v>0</v>
      </c>
    </row>
    <row r="1395" spans="1:31" hidden="1" x14ac:dyDescent="0.25">
      <c r="A1395" s="62"/>
      <c r="B1395" s="62"/>
      <c r="C1395" s="62"/>
      <c r="D1395" s="62"/>
      <c r="E1395" s="914"/>
      <c r="F1395" s="706">
        <v>4631</v>
      </c>
      <c r="G1395" s="707" t="s">
        <v>408</v>
      </c>
      <c r="H1395" s="687">
        <v>0</v>
      </c>
      <c r="I1395" s="687">
        <v>0</v>
      </c>
      <c r="J1395" s="688" t="e">
        <f t="shared" si="3289"/>
        <v>#DIV/0!</v>
      </c>
      <c r="K1395" s="687">
        <f t="shared" si="3284"/>
        <v>0</v>
      </c>
      <c r="L1395" s="809">
        <v>0</v>
      </c>
      <c r="M1395" s="809">
        <v>0</v>
      </c>
      <c r="N1395" s="810"/>
      <c r="O1395" s="809">
        <f t="shared" si="3290"/>
        <v>0</v>
      </c>
      <c r="P1395" s="809">
        <f t="shared" si="3285"/>
        <v>0</v>
      </c>
      <c r="Q1395" s="809">
        <f t="shared" si="3286"/>
        <v>0</v>
      </c>
      <c r="R1395" s="810" t="e">
        <f t="shared" si="3291"/>
        <v>#DIV/0!</v>
      </c>
      <c r="S1395" s="809">
        <f t="shared" si="3292"/>
        <v>0</v>
      </c>
      <c r="T1395" s="62"/>
      <c r="Z1395" s="750">
        <f t="shared" si="3287"/>
        <v>0</v>
      </c>
      <c r="AA1395" s="751">
        <v>0</v>
      </c>
      <c r="AB1395" s="62">
        <f t="shared" si="3293"/>
        <v>0</v>
      </c>
      <c r="AE1395" s="62">
        <f t="shared" si="3288"/>
        <v>0</v>
      </c>
    </row>
    <row r="1396" spans="1:31" hidden="1" x14ac:dyDescent="0.25">
      <c r="A1396" s="62"/>
      <c r="B1396" s="62"/>
      <c r="C1396" s="62"/>
      <c r="D1396" s="62"/>
      <c r="E1396" s="914"/>
      <c r="F1396" s="706">
        <v>4632</v>
      </c>
      <c r="G1396" s="707" t="s">
        <v>409</v>
      </c>
      <c r="H1396" s="687">
        <v>0</v>
      </c>
      <c r="I1396" s="687">
        <v>0</v>
      </c>
      <c r="J1396" s="688" t="e">
        <f t="shared" si="3289"/>
        <v>#DIV/0!</v>
      </c>
      <c r="K1396" s="687">
        <f t="shared" si="3284"/>
        <v>0</v>
      </c>
      <c r="L1396" s="809">
        <v>0</v>
      </c>
      <c r="M1396" s="809">
        <v>0</v>
      </c>
      <c r="N1396" s="810"/>
      <c r="O1396" s="809">
        <f t="shared" si="3290"/>
        <v>0</v>
      </c>
      <c r="P1396" s="809">
        <f t="shared" si="3285"/>
        <v>0</v>
      </c>
      <c r="Q1396" s="809">
        <f t="shared" si="3286"/>
        <v>0</v>
      </c>
      <c r="R1396" s="810" t="e">
        <f t="shared" si="3291"/>
        <v>#DIV/0!</v>
      </c>
      <c r="S1396" s="809">
        <f t="shared" si="3292"/>
        <v>0</v>
      </c>
      <c r="T1396" s="62"/>
      <c r="Z1396" s="750">
        <f t="shared" si="3287"/>
        <v>0</v>
      </c>
      <c r="AA1396" s="751">
        <v>0</v>
      </c>
      <c r="AB1396" s="62">
        <f t="shared" si="3293"/>
        <v>0</v>
      </c>
      <c r="AE1396" s="62">
        <f t="shared" si="3288"/>
        <v>0</v>
      </c>
    </row>
    <row r="1397" spans="1:31" ht="30" hidden="1" x14ac:dyDescent="0.25">
      <c r="A1397" s="62"/>
      <c r="B1397" s="62"/>
      <c r="C1397" s="62"/>
      <c r="D1397" s="62"/>
      <c r="F1397" s="706">
        <v>464</v>
      </c>
      <c r="G1397" s="707" t="s">
        <v>410</v>
      </c>
      <c r="H1397" s="687">
        <v>0</v>
      </c>
      <c r="I1397" s="687">
        <v>0</v>
      </c>
      <c r="J1397" s="688" t="e">
        <f t="shared" si="3289"/>
        <v>#DIV/0!</v>
      </c>
      <c r="K1397" s="687">
        <f t="shared" ref="K1397:K1415" si="3294">H1397-I1397</f>
        <v>0</v>
      </c>
      <c r="L1397" s="809">
        <v>0</v>
      </c>
      <c r="M1397" s="809">
        <v>0</v>
      </c>
      <c r="N1397" s="810"/>
      <c r="O1397" s="809">
        <f t="shared" si="3290"/>
        <v>0</v>
      </c>
      <c r="P1397" s="809">
        <f t="shared" ref="P1397:P1415" si="3295">L1397+H1397</f>
        <v>0</v>
      </c>
      <c r="Q1397" s="809">
        <f t="shared" ref="Q1397:Q1415" si="3296">M1397+I1397</f>
        <v>0</v>
      </c>
      <c r="R1397" s="810" t="e">
        <f t="shared" si="3291"/>
        <v>#DIV/0!</v>
      </c>
      <c r="S1397" s="809">
        <f t="shared" si="3292"/>
        <v>0</v>
      </c>
      <c r="T1397" s="62"/>
      <c r="Z1397" s="750">
        <f t="shared" ref="Z1397:Z1415" si="3297">H1397-X1397+Y1397</f>
        <v>0</v>
      </c>
      <c r="AA1397" s="751">
        <v>0</v>
      </c>
      <c r="AB1397" s="62">
        <f t="shared" si="3293"/>
        <v>0</v>
      </c>
      <c r="AE1397" s="62">
        <f t="shared" ref="AE1397:AE1415" si="3298">H1397-AA1397</f>
        <v>0</v>
      </c>
    </row>
    <row r="1398" spans="1:31" hidden="1" x14ac:dyDescent="0.25">
      <c r="A1398" s="62"/>
      <c r="B1398" s="62"/>
      <c r="C1398" s="62"/>
      <c r="D1398" s="62"/>
      <c r="F1398" s="706">
        <v>465</v>
      </c>
      <c r="G1398" s="707" t="s">
        <v>707</v>
      </c>
      <c r="H1398" s="687">
        <v>0</v>
      </c>
      <c r="I1398" s="687">
        <v>0</v>
      </c>
      <c r="J1398" s="688" t="e">
        <f t="shared" si="3289"/>
        <v>#DIV/0!</v>
      </c>
      <c r="K1398" s="687">
        <f t="shared" si="3294"/>
        <v>0</v>
      </c>
      <c r="L1398" s="809">
        <v>0</v>
      </c>
      <c r="M1398" s="809">
        <v>0</v>
      </c>
      <c r="N1398" s="810"/>
      <c r="O1398" s="809">
        <f t="shared" si="3290"/>
        <v>0</v>
      </c>
      <c r="P1398" s="809">
        <f t="shared" si="3295"/>
        <v>0</v>
      </c>
      <c r="Q1398" s="809">
        <f t="shared" si="3296"/>
        <v>0</v>
      </c>
      <c r="R1398" s="810" t="e">
        <f t="shared" si="3291"/>
        <v>#DIV/0!</v>
      </c>
      <c r="S1398" s="809">
        <f t="shared" si="3292"/>
        <v>0</v>
      </c>
      <c r="T1398" s="62"/>
      <c r="Z1398" s="750">
        <f t="shared" si="3297"/>
        <v>0</v>
      </c>
      <c r="AA1398" s="751">
        <v>440000</v>
      </c>
      <c r="AB1398" s="62">
        <f t="shared" si="3293"/>
        <v>-440000</v>
      </c>
      <c r="AE1398" s="62">
        <f t="shared" si="3298"/>
        <v>-440000</v>
      </c>
    </row>
    <row r="1399" spans="1:31" hidden="1" x14ac:dyDescent="0.25">
      <c r="A1399" s="62"/>
      <c r="B1399" s="62"/>
      <c r="C1399" s="62"/>
      <c r="D1399" s="62"/>
      <c r="F1399" s="706">
        <v>472</v>
      </c>
      <c r="G1399" s="707" t="s">
        <v>414</v>
      </c>
      <c r="H1399" s="687">
        <v>0</v>
      </c>
      <c r="I1399" s="687">
        <v>0</v>
      </c>
      <c r="J1399" s="688" t="e">
        <f t="shared" si="3289"/>
        <v>#DIV/0!</v>
      </c>
      <c r="K1399" s="687">
        <f t="shared" si="3294"/>
        <v>0</v>
      </c>
      <c r="L1399" s="809">
        <v>0</v>
      </c>
      <c r="M1399" s="809">
        <v>0</v>
      </c>
      <c r="N1399" s="810"/>
      <c r="O1399" s="809">
        <f t="shared" si="3290"/>
        <v>0</v>
      </c>
      <c r="P1399" s="809">
        <f t="shared" si="3295"/>
        <v>0</v>
      </c>
      <c r="Q1399" s="809">
        <f t="shared" si="3296"/>
        <v>0</v>
      </c>
      <c r="R1399" s="810" t="e">
        <f t="shared" si="3291"/>
        <v>#DIV/0!</v>
      </c>
      <c r="S1399" s="809">
        <f t="shared" si="3292"/>
        <v>0</v>
      </c>
      <c r="T1399" s="62"/>
      <c r="Z1399" s="750">
        <f t="shared" si="3297"/>
        <v>0</v>
      </c>
      <c r="AA1399" s="751">
        <v>0</v>
      </c>
      <c r="AB1399" s="62">
        <f t="shared" si="3293"/>
        <v>0</v>
      </c>
      <c r="AE1399" s="62">
        <f t="shared" si="3298"/>
        <v>0</v>
      </c>
    </row>
    <row r="1400" spans="1:31" hidden="1" x14ac:dyDescent="0.25">
      <c r="A1400" s="62"/>
      <c r="B1400" s="62"/>
      <c r="C1400" s="62"/>
      <c r="D1400" s="62"/>
      <c r="F1400" s="706">
        <v>481</v>
      </c>
      <c r="G1400" s="707" t="s">
        <v>726</v>
      </c>
      <c r="H1400" s="687">
        <v>0</v>
      </c>
      <c r="I1400" s="687">
        <v>0</v>
      </c>
      <c r="J1400" s="688" t="e">
        <f t="shared" si="3289"/>
        <v>#DIV/0!</v>
      </c>
      <c r="K1400" s="687">
        <f t="shared" si="3294"/>
        <v>0</v>
      </c>
      <c r="L1400" s="809">
        <v>0</v>
      </c>
      <c r="M1400" s="809">
        <v>0</v>
      </c>
      <c r="N1400" s="810"/>
      <c r="O1400" s="809">
        <f t="shared" si="3290"/>
        <v>0</v>
      </c>
      <c r="P1400" s="809">
        <f t="shared" si="3295"/>
        <v>0</v>
      </c>
      <c r="Q1400" s="809">
        <f t="shared" si="3296"/>
        <v>0</v>
      </c>
      <c r="R1400" s="810" t="e">
        <f t="shared" si="3291"/>
        <v>#DIV/0!</v>
      </c>
      <c r="S1400" s="809">
        <f t="shared" si="3292"/>
        <v>0</v>
      </c>
      <c r="T1400" s="62"/>
      <c r="Z1400" s="750">
        <f t="shared" si="3297"/>
        <v>0</v>
      </c>
      <c r="AA1400" s="751">
        <v>0</v>
      </c>
      <c r="AB1400" s="62">
        <f t="shared" si="3293"/>
        <v>0</v>
      </c>
      <c r="AE1400" s="62">
        <f t="shared" si="3298"/>
        <v>0</v>
      </c>
    </row>
    <row r="1401" spans="1:31" x14ac:dyDescent="0.25">
      <c r="A1401" s="62"/>
      <c r="B1401" s="62"/>
      <c r="C1401" s="62"/>
      <c r="D1401" s="62"/>
      <c r="E1401" s="1089" t="s">
        <v>1719</v>
      </c>
      <c r="F1401" s="706">
        <v>482</v>
      </c>
      <c r="G1401" s="707" t="s">
        <v>727</v>
      </c>
      <c r="H1401" s="687">
        <v>10000</v>
      </c>
      <c r="I1401" s="687">
        <v>0</v>
      </c>
      <c r="K1401" s="687">
        <f t="shared" si="3294"/>
        <v>10000</v>
      </c>
      <c r="L1401" s="809">
        <v>10000</v>
      </c>
      <c r="M1401" s="809">
        <v>0</v>
      </c>
      <c r="N1401" s="810">
        <f t="shared" ref="N1401:N1415" si="3299">M1401/L1401</f>
        <v>0</v>
      </c>
      <c r="O1401" s="809">
        <f t="shared" si="3290"/>
        <v>10000</v>
      </c>
      <c r="P1401" s="809">
        <f t="shared" si="3295"/>
        <v>20000</v>
      </c>
      <c r="Q1401" s="809">
        <f t="shared" si="3296"/>
        <v>0</v>
      </c>
      <c r="R1401" s="810">
        <f t="shared" si="3291"/>
        <v>0</v>
      </c>
      <c r="S1401" s="809">
        <f t="shared" si="3292"/>
        <v>20000</v>
      </c>
      <c r="T1401" s="62"/>
      <c r="Z1401" s="750">
        <f t="shared" si="3297"/>
        <v>10000</v>
      </c>
      <c r="AA1401" s="751">
        <v>10000</v>
      </c>
      <c r="AB1401" s="62">
        <f t="shared" si="3293"/>
        <v>0</v>
      </c>
      <c r="AE1401" s="62">
        <f t="shared" si="3298"/>
        <v>0</v>
      </c>
    </row>
    <row r="1402" spans="1:31" hidden="1" x14ac:dyDescent="0.25">
      <c r="A1402" s="62"/>
      <c r="B1402" s="62"/>
      <c r="C1402" s="62"/>
      <c r="D1402" s="62"/>
      <c r="F1402" s="706">
        <v>483</v>
      </c>
      <c r="G1402" s="796" t="s">
        <v>728</v>
      </c>
      <c r="H1402" s="687">
        <v>0</v>
      </c>
      <c r="I1402" s="687">
        <v>0</v>
      </c>
      <c r="J1402" s="688" t="e">
        <f t="shared" si="3289"/>
        <v>#DIV/0!</v>
      </c>
      <c r="K1402" s="687">
        <f t="shared" si="3294"/>
        <v>0</v>
      </c>
      <c r="L1402" s="947">
        <v>0</v>
      </c>
      <c r="M1402" s="947">
        <v>0</v>
      </c>
      <c r="N1402" s="948" t="e">
        <f t="shared" si="3299"/>
        <v>#DIV/0!</v>
      </c>
      <c r="O1402" s="947">
        <f t="shared" si="3290"/>
        <v>0</v>
      </c>
      <c r="P1402" s="947">
        <f t="shared" si="3295"/>
        <v>0</v>
      </c>
      <c r="Q1402" s="947">
        <f t="shared" si="3296"/>
        <v>0</v>
      </c>
      <c r="R1402" s="948" t="e">
        <f t="shared" si="3291"/>
        <v>#DIV/0!</v>
      </c>
      <c r="S1402" s="947">
        <f t="shared" si="3292"/>
        <v>0</v>
      </c>
      <c r="T1402" s="62"/>
      <c r="Z1402" s="750">
        <f t="shared" si="3297"/>
        <v>0</v>
      </c>
      <c r="AA1402" s="751">
        <v>0</v>
      </c>
      <c r="AB1402" s="62">
        <f t="shared" si="3293"/>
        <v>0</v>
      </c>
      <c r="AE1402" s="62">
        <f t="shared" si="3298"/>
        <v>0</v>
      </c>
    </row>
    <row r="1403" spans="1:31" ht="45" hidden="1" x14ac:dyDescent="0.25">
      <c r="A1403" s="62"/>
      <c r="B1403" s="62"/>
      <c r="C1403" s="62"/>
      <c r="D1403" s="62"/>
      <c r="F1403" s="706">
        <v>484</v>
      </c>
      <c r="G1403" s="707" t="s">
        <v>729</v>
      </c>
      <c r="H1403" s="687">
        <v>0</v>
      </c>
      <c r="I1403" s="687">
        <v>0</v>
      </c>
      <c r="J1403" s="688" t="e">
        <f t="shared" si="3289"/>
        <v>#DIV/0!</v>
      </c>
      <c r="K1403" s="687">
        <f t="shared" si="3294"/>
        <v>0</v>
      </c>
      <c r="L1403" s="947">
        <v>0</v>
      </c>
      <c r="M1403" s="947">
        <v>0</v>
      </c>
      <c r="N1403" s="948" t="e">
        <f t="shared" si="3299"/>
        <v>#DIV/0!</v>
      </c>
      <c r="O1403" s="947">
        <f t="shared" si="3290"/>
        <v>0</v>
      </c>
      <c r="P1403" s="947">
        <f t="shared" si="3295"/>
        <v>0</v>
      </c>
      <c r="Q1403" s="947">
        <f t="shared" si="3296"/>
        <v>0</v>
      </c>
      <c r="R1403" s="948" t="e">
        <f t="shared" si="3291"/>
        <v>#DIV/0!</v>
      </c>
      <c r="S1403" s="947">
        <f t="shared" si="3292"/>
        <v>0</v>
      </c>
      <c r="T1403" s="62"/>
      <c r="Z1403" s="750">
        <f t="shared" si="3297"/>
        <v>0</v>
      </c>
      <c r="AA1403" s="751">
        <v>0</v>
      </c>
      <c r="AB1403" s="62">
        <f t="shared" si="3293"/>
        <v>0</v>
      </c>
      <c r="AE1403" s="62">
        <f t="shared" si="3298"/>
        <v>0</v>
      </c>
    </row>
    <row r="1404" spans="1:31" ht="30" hidden="1" x14ac:dyDescent="0.25">
      <c r="A1404" s="62"/>
      <c r="B1404" s="62"/>
      <c r="C1404" s="62"/>
      <c r="D1404" s="62"/>
      <c r="F1404" s="706">
        <v>485</v>
      </c>
      <c r="G1404" s="707" t="s">
        <v>730</v>
      </c>
      <c r="H1404" s="687">
        <v>0</v>
      </c>
      <c r="I1404" s="687">
        <v>0</v>
      </c>
      <c r="J1404" s="688" t="e">
        <f t="shared" si="3289"/>
        <v>#DIV/0!</v>
      </c>
      <c r="K1404" s="687">
        <f t="shared" si="3294"/>
        <v>0</v>
      </c>
      <c r="L1404" s="947">
        <v>0</v>
      </c>
      <c r="M1404" s="947">
        <v>0</v>
      </c>
      <c r="N1404" s="948" t="e">
        <f t="shared" si="3299"/>
        <v>#DIV/0!</v>
      </c>
      <c r="O1404" s="947">
        <f t="shared" si="3290"/>
        <v>0</v>
      </c>
      <c r="P1404" s="947">
        <f t="shared" si="3295"/>
        <v>0</v>
      </c>
      <c r="Q1404" s="947">
        <f t="shared" si="3296"/>
        <v>0</v>
      </c>
      <c r="R1404" s="948" t="e">
        <f t="shared" si="3291"/>
        <v>#DIV/0!</v>
      </c>
      <c r="S1404" s="947">
        <f t="shared" si="3292"/>
        <v>0</v>
      </c>
      <c r="T1404" s="62"/>
      <c r="Z1404" s="750">
        <f t="shared" si="3297"/>
        <v>0</v>
      </c>
      <c r="AA1404" s="751">
        <v>0</v>
      </c>
      <c r="AB1404" s="62">
        <f t="shared" si="3293"/>
        <v>0</v>
      </c>
      <c r="AE1404" s="62">
        <f t="shared" si="3298"/>
        <v>0</v>
      </c>
    </row>
    <row r="1405" spans="1:31" ht="30" hidden="1" x14ac:dyDescent="0.25">
      <c r="A1405" s="62"/>
      <c r="B1405" s="62"/>
      <c r="C1405" s="62"/>
      <c r="D1405" s="62"/>
      <c r="F1405" s="706">
        <v>489</v>
      </c>
      <c r="G1405" s="707" t="s">
        <v>422</v>
      </c>
      <c r="H1405" s="687">
        <v>0</v>
      </c>
      <c r="I1405" s="687">
        <v>0</v>
      </c>
      <c r="J1405" s="688" t="e">
        <f t="shared" si="3289"/>
        <v>#DIV/0!</v>
      </c>
      <c r="K1405" s="687">
        <f t="shared" si="3294"/>
        <v>0</v>
      </c>
      <c r="L1405" s="947">
        <v>0</v>
      </c>
      <c r="M1405" s="947">
        <v>0</v>
      </c>
      <c r="N1405" s="948" t="e">
        <f t="shared" si="3299"/>
        <v>#DIV/0!</v>
      </c>
      <c r="O1405" s="947">
        <f t="shared" si="3290"/>
        <v>0</v>
      </c>
      <c r="P1405" s="947">
        <f t="shared" si="3295"/>
        <v>0</v>
      </c>
      <c r="Q1405" s="947">
        <f t="shared" si="3296"/>
        <v>0</v>
      </c>
      <c r="R1405" s="948" t="e">
        <f t="shared" si="3291"/>
        <v>#DIV/0!</v>
      </c>
      <c r="S1405" s="947">
        <f t="shared" si="3292"/>
        <v>0</v>
      </c>
      <c r="T1405" s="62"/>
      <c r="Z1405" s="750">
        <f t="shared" si="3297"/>
        <v>0</v>
      </c>
      <c r="AA1405" s="751">
        <v>0</v>
      </c>
      <c r="AB1405" s="62">
        <f t="shared" si="3293"/>
        <v>0</v>
      </c>
      <c r="AE1405" s="62">
        <f t="shared" si="3298"/>
        <v>0</v>
      </c>
    </row>
    <row r="1406" spans="1:31" ht="30" hidden="1" x14ac:dyDescent="0.25">
      <c r="A1406" s="62"/>
      <c r="B1406" s="62"/>
      <c r="C1406" s="62"/>
      <c r="D1406" s="62"/>
      <c r="F1406" s="706">
        <v>494</v>
      </c>
      <c r="G1406" s="707" t="s">
        <v>708</v>
      </c>
      <c r="H1406" s="687">
        <v>0</v>
      </c>
      <c r="I1406" s="687">
        <v>0</v>
      </c>
      <c r="J1406" s="688" t="e">
        <f t="shared" si="3289"/>
        <v>#DIV/0!</v>
      </c>
      <c r="K1406" s="687">
        <f t="shared" si="3294"/>
        <v>0</v>
      </c>
      <c r="L1406" s="947">
        <v>0</v>
      </c>
      <c r="M1406" s="947">
        <v>0</v>
      </c>
      <c r="N1406" s="948" t="e">
        <f t="shared" si="3299"/>
        <v>#DIV/0!</v>
      </c>
      <c r="O1406" s="947">
        <f t="shared" si="3290"/>
        <v>0</v>
      </c>
      <c r="P1406" s="947">
        <f t="shared" si="3295"/>
        <v>0</v>
      </c>
      <c r="Q1406" s="947">
        <f t="shared" si="3296"/>
        <v>0</v>
      </c>
      <c r="R1406" s="948" t="e">
        <f t="shared" si="3291"/>
        <v>#DIV/0!</v>
      </c>
      <c r="S1406" s="947">
        <f t="shared" si="3292"/>
        <v>0</v>
      </c>
      <c r="T1406" s="62"/>
      <c r="Z1406" s="750">
        <f t="shared" si="3297"/>
        <v>0</v>
      </c>
      <c r="AA1406" s="751">
        <v>0</v>
      </c>
      <c r="AB1406" s="62">
        <f t="shared" si="3293"/>
        <v>0</v>
      </c>
      <c r="AE1406" s="62">
        <f t="shared" si="3298"/>
        <v>0</v>
      </c>
    </row>
    <row r="1407" spans="1:31" ht="30" hidden="1" x14ac:dyDescent="0.25">
      <c r="A1407" s="62"/>
      <c r="B1407" s="62"/>
      <c r="C1407" s="62"/>
      <c r="D1407" s="62"/>
      <c r="F1407" s="706">
        <v>495</v>
      </c>
      <c r="G1407" s="707" t="s">
        <v>709</v>
      </c>
      <c r="H1407" s="687">
        <v>0</v>
      </c>
      <c r="I1407" s="687">
        <v>0</v>
      </c>
      <c r="J1407" s="688" t="e">
        <f t="shared" si="3289"/>
        <v>#DIV/0!</v>
      </c>
      <c r="K1407" s="687">
        <f t="shared" si="3294"/>
        <v>0</v>
      </c>
      <c r="L1407" s="947">
        <v>0</v>
      </c>
      <c r="M1407" s="947">
        <v>0</v>
      </c>
      <c r="N1407" s="948" t="e">
        <f t="shared" si="3299"/>
        <v>#DIV/0!</v>
      </c>
      <c r="O1407" s="947">
        <f t="shared" si="3290"/>
        <v>0</v>
      </c>
      <c r="P1407" s="947">
        <f t="shared" si="3295"/>
        <v>0</v>
      </c>
      <c r="Q1407" s="947">
        <f t="shared" si="3296"/>
        <v>0</v>
      </c>
      <c r="R1407" s="948" t="e">
        <f t="shared" si="3291"/>
        <v>#DIV/0!</v>
      </c>
      <c r="S1407" s="947">
        <f t="shared" si="3292"/>
        <v>0</v>
      </c>
      <c r="T1407" s="62"/>
      <c r="Z1407" s="750">
        <f t="shared" si="3297"/>
        <v>0</v>
      </c>
      <c r="AA1407" s="751">
        <v>0</v>
      </c>
      <c r="AB1407" s="62">
        <f t="shared" si="3293"/>
        <v>0</v>
      </c>
      <c r="AE1407" s="62">
        <f t="shared" si="3298"/>
        <v>0</v>
      </c>
    </row>
    <row r="1408" spans="1:31" ht="45" hidden="1" x14ac:dyDescent="0.25">
      <c r="A1408" s="62"/>
      <c r="B1408" s="62"/>
      <c r="C1408" s="62"/>
      <c r="D1408" s="62"/>
      <c r="F1408" s="706">
        <v>496</v>
      </c>
      <c r="G1408" s="707" t="s">
        <v>710</v>
      </c>
      <c r="H1408" s="687">
        <v>0</v>
      </c>
      <c r="I1408" s="687">
        <v>0</v>
      </c>
      <c r="J1408" s="688" t="e">
        <f t="shared" si="3289"/>
        <v>#DIV/0!</v>
      </c>
      <c r="K1408" s="687">
        <f t="shared" si="3294"/>
        <v>0</v>
      </c>
      <c r="L1408" s="947">
        <v>0</v>
      </c>
      <c r="M1408" s="947">
        <v>0</v>
      </c>
      <c r="N1408" s="948" t="e">
        <f t="shared" si="3299"/>
        <v>#DIV/0!</v>
      </c>
      <c r="O1408" s="947">
        <f t="shared" si="3290"/>
        <v>0</v>
      </c>
      <c r="P1408" s="947">
        <f t="shared" si="3295"/>
        <v>0</v>
      </c>
      <c r="Q1408" s="947">
        <f t="shared" si="3296"/>
        <v>0</v>
      </c>
      <c r="R1408" s="948" t="e">
        <f t="shared" si="3291"/>
        <v>#DIV/0!</v>
      </c>
      <c r="S1408" s="947">
        <f t="shared" si="3292"/>
        <v>0</v>
      </c>
      <c r="T1408" s="62"/>
      <c r="Z1408" s="750">
        <f t="shared" si="3297"/>
        <v>0</v>
      </c>
      <c r="AA1408" s="751">
        <v>0</v>
      </c>
      <c r="AB1408" s="62">
        <f t="shared" si="3293"/>
        <v>0</v>
      </c>
      <c r="AE1408" s="62">
        <f t="shared" si="3298"/>
        <v>0</v>
      </c>
    </row>
    <row r="1409" spans="1:33" ht="30" hidden="1" x14ac:dyDescent="0.25">
      <c r="A1409" s="62"/>
      <c r="B1409" s="62"/>
      <c r="C1409" s="62"/>
      <c r="D1409" s="62"/>
      <c r="F1409" s="706">
        <v>499</v>
      </c>
      <c r="G1409" s="707" t="s">
        <v>711</v>
      </c>
      <c r="H1409" s="687">
        <v>0</v>
      </c>
      <c r="I1409" s="687">
        <v>0</v>
      </c>
      <c r="J1409" s="688" t="e">
        <f t="shared" si="3289"/>
        <v>#DIV/0!</v>
      </c>
      <c r="K1409" s="687">
        <f t="shared" si="3294"/>
        <v>0</v>
      </c>
      <c r="L1409" s="947">
        <v>0</v>
      </c>
      <c r="M1409" s="947">
        <v>0</v>
      </c>
      <c r="N1409" s="948" t="e">
        <f t="shared" si="3299"/>
        <v>#DIV/0!</v>
      </c>
      <c r="O1409" s="947">
        <f t="shared" si="3290"/>
        <v>0</v>
      </c>
      <c r="P1409" s="947">
        <f t="shared" si="3295"/>
        <v>0</v>
      </c>
      <c r="Q1409" s="947">
        <f t="shared" si="3296"/>
        <v>0</v>
      </c>
      <c r="R1409" s="948" t="e">
        <f t="shared" si="3291"/>
        <v>#DIV/0!</v>
      </c>
      <c r="S1409" s="947">
        <f t="shared" si="3292"/>
        <v>0</v>
      </c>
      <c r="T1409" s="62"/>
      <c r="Z1409" s="750">
        <f t="shared" si="3297"/>
        <v>0</v>
      </c>
      <c r="AA1409" s="751">
        <v>0</v>
      </c>
      <c r="AB1409" s="62">
        <f t="shared" si="3293"/>
        <v>0</v>
      </c>
      <c r="AE1409" s="62">
        <f t="shared" si="3298"/>
        <v>0</v>
      </c>
    </row>
    <row r="1410" spans="1:33" hidden="1" x14ac:dyDescent="0.25">
      <c r="A1410" s="62"/>
      <c r="B1410" s="62"/>
      <c r="C1410" s="62"/>
      <c r="D1410" s="62"/>
      <c r="F1410" s="706">
        <v>511</v>
      </c>
      <c r="G1410" s="796" t="s">
        <v>731</v>
      </c>
      <c r="H1410" s="687">
        <v>0</v>
      </c>
      <c r="I1410" s="687">
        <v>0</v>
      </c>
      <c r="J1410" s="688" t="e">
        <f t="shared" si="3289"/>
        <v>#DIV/0!</v>
      </c>
      <c r="K1410" s="687">
        <f t="shared" si="3294"/>
        <v>0</v>
      </c>
      <c r="L1410" s="947">
        <v>0</v>
      </c>
      <c r="M1410" s="947">
        <v>0</v>
      </c>
      <c r="N1410" s="948" t="e">
        <f t="shared" si="3299"/>
        <v>#DIV/0!</v>
      </c>
      <c r="O1410" s="947">
        <f t="shared" si="3290"/>
        <v>0</v>
      </c>
      <c r="P1410" s="947">
        <f t="shared" si="3295"/>
        <v>0</v>
      </c>
      <c r="Q1410" s="947">
        <f t="shared" si="3296"/>
        <v>0</v>
      </c>
      <c r="R1410" s="948" t="e">
        <f t="shared" si="3291"/>
        <v>#DIV/0!</v>
      </c>
      <c r="S1410" s="947">
        <f t="shared" si="3292"/>
        <v>0</v>
      </c>
      <c r="T1410" s="62"/>
      <c r="Z1410" s="750">
        <f t="shared" si="3297"/>
        <v>0</v>
      </c>
      <c r="AA1410" s="751">
        <v>0</v>
      </c>
      <c r="AB1410" s="62">
        <f t="shared" si="3293"/>
        <v>0</v>
      </c>
      <c r="AE1410" s="62">
        <f t="shared" si="3298"/>
        <v>0</v>
      </c>
    </row>
    <row r="1411" spans="1:33" hidden="1" x14ac:dyDescent="0.25">
      <c r="A1411" s="62"/>
      <c r="B1411" s="62"/>
      <c r="C1411" s="62"/>
      <c r="D1411" s="62"/>
      <c r="E1411" s="684" t="s">
        <v>1723</v>
      </c>
      <c r="F1411" s="706">
        <v>512</v>
      </c>
      <c r="G1411" s="796" t="s">
        <v>732</v>
      </c>
      <c r="H1411" s="687">
        <v>0</v>
      </c>
      <c r="I1411" s="687">
        <v>0</v>
      </c>
      <c r="K1411" s="687">
        <f t="shared" si="3294"/>
        <v>0</v>
      </c>
      <c r="L1411" s="809">
        <v>0</v>
      </c>
      <c r="M1411" s="809">
        <v>0</v>
      </c>
      <c r="N1411" s="810" t="e">
        <f t="shared" si="3299"/>
        <v>#DIV/0!</v>
      </c>
      <c r="O1411" s="809">
        <f t="shared" si="3290"/>
        <v>0</v>
      </c>
      <c r="P1411" s="809">
        <f t="shared" si="3295"/>
        <v>0</v>
      </c>
      <c r="Q1411" s="809">
        <f t="shared" si="3296"/>
        <v>0</v>
      </c>
      <c r="R1411" s="810" t="e">
        <f t="shared" si="3291"/>
        <v>#DIV/0!</v>
      </c>
      <c r="S1411" s="809">
        <f t="shared" si="3292"/>
        <v>0</v>
      </c>
      <c r="T1411" s="62"/>
      <c r="X1411" s="753">
        <v>80000</v>
      </c>
      <c r="Z1411" s="750">
        <f t="shared" si="3297"/>
        <v>-80000</v>
      </c>
      <c r="AA1411" s="751">
        <v>500000</v>
      </c>
      <c r="AB1411" s="62">
        <f t="shared" si="3293"/>
        <v>-580000</v>
      </c>
      <c r="AE1411" s="62">
        <f t="shared" si="3298"/>
        <v>-500000</v>
      </c>
      <c r="AG1411" s="178"/>
    </row>
    <row r="1412" spans="1:33" hidden="1" x14ac:dyDescent="0.25">
      <c r="A1412" s="62"/>
      <c r="B1412" s="62"/>
      <c r="C1412" s="62"/>
      <c r="D1412" s="62"/>
      <c r="F1412" s="706">
        <v>513</v>
      </c>
      <c r="G1412" s="796" t="s">
        <v>733</v>
      </c>
      <c r="H1412" s="687">
        <v>0</v>
      </c>
      <c r="I1412" s="687">
        <v>0</v>
      </c>
      <c r="J1412" s="688" t="e">
        <f t="shared" si="3289"/>
        <v>#DIV/0!</v>
      </c>
      <c r="K1412" s="687">
        <f t="shared" si="3294"/>
        <v>0</v>
      </c>
      <c r="L1412" s="947">
        <v>0</v>
      </c>
      <c r="M1412" s="947">
        <v>0</v>
      </c>
      <c r="N1412" s="948" t="e">
        <f t="shared" si="3299"/>
        <v>#DIV/0!</v>
      </c>
      <c r="O1412" s="947">
        <f t="shared" si="3290"/>
        <v>0</v>
      </c>
      <c r="P1412" s="947">
        <f t="shared" si="3295"/>
        <v>0</v>
      </c>
      <c r="Q1412" s="947">
        <f t="shared" si="3296"/>
        <v>0</v>
      </c>
      <c r="R1412" s="948" t="e">
        <f t="shared" si="3291"/>
        <v>#DIV/0!</v>
      </c>
      <c r="S1412" s="947">
        <f t="shared" si="3292"/>
        <v>0</v>
      </c>
      <c r="T1412" s="62"/>
      <c r="Z1412" s="750">
        <f t="shared" si="3297"/>
        <v>0</v>
      </c>
      <c r="AA1412" s="751">
        <v>0</v>
      </c>
      <c r="AB1412" s="62">
        <f t="shared" si="3293"/>
        <v>0</v>
      </c>
      <c r="AE1412" s="62">
        <f t="shared" si="3298"/>
        <v>0</v>
      </c>
    </row>
    <row r="1413" spans="1:33" hidden="1" x14ac:dyDescent="0.25">
      <c r="A1413" s="62"/>
      <c r="B1413" s="62"/>
      <c r="C1413" s="62"/>
      <c r="D1413" s="62"/>
      <c r="F1413" s="706">
        <v>514</v>
      </c>
      <c r="G1413" s="707" t="s">
        <v>734</v>
      </c>
      <c r="H1413" s="687">
        <v>0</v>
      </c>
      <c r="I1413" s="687">
        <v>0</v>
      </c>
      <c r="J1413" s="688" t="e">
        <f t="shared" si="3289"/>
        <v>#DIV/0!</v>
      </c>
      <c r="K1413" s="687">
        <f t="shared" si="3294"/>
        <v>0</v>
      </c>
      <c r="L1413" s="947">
        <v>0</v>
      </c>
      <c r="M1413" s="947">
        <v>0</v>
      </c>
      <c r="N1413" s="948" t="e">
        <f t="shared" si="3299"/>
        <v>#DIV/0!</v>
      </c>
      <c r="O1413" s="947">
        <f t="shared" si="3290"/>
        <v>0</v>
      </c>
      <c r="P1413" s="947">
        <f t="shared" si="3295"/>
        <v>0</v>
      </c>
      <c r="Q1413" s="947">
        <f t="shared" si="3296"/>
        <v>0</v>
      </c>
      <c r="R1413" s="948" t="e">
        <f t="shared" si="3291"/>
        <v>#DIV/0!</v>
      </c>
      <c r="S1413" s="947">
        <f t="shared" si="3292"/>
        <v>0</v>
      </c>
      <c r="T1413" s="62"/>
      <c r="Z1413" s="750">
        <f t="shared" si="3297"/>
        <v>0</v>
      </c>
      <c r="AA1413" s="751">
        <v>0</v>
      </c>
      <c r="AB1413" s="62">
        <f t="shared" si="3293"/>
        <v>0</v>
      </c>
      <c r="AE1413" s="62">
        <f t="shared" si="3298"/>
        <v>0</v>
      </c>
    </row>
    <row r="1414" spans="1:33" x14ac:dyDescent="0.25">
      <c r="A1414" s="62"/>
      <c r="B1414" s="62"/>
      <c r="C1414" s="62"/>
      <c r="D1414" s="62"/>
      <c r="E1414" s="1089" t="s">
        <v>1720</v>
      </c>
      <c r="F1414" s="706">
        <v>512</v>
      </c>
      <c r="G1414" s="707" t="s">
        <v>732</v>
      </c>
      <c r="H1414" s="687">
        <v>200000</v>
      </c>
      <c r="L1414" s="809">
        <v>0</v>
      </c>
      <c r="M1414" s="809"/>
      <c r="N1414" s="810"/>
      <c r="O1414" s="809"/>
      <c r="P1414" s="809">
        <f t="shared" si="3295"/>
        <v>200000</v>
      </c>
      <c r="Q1414" s="947"/>
      <c r="R1414" s="948"/>
      <c r="S1414" s="947"/>
      <c r="T1414" s="62"/>
      <c r="Z1414" s="750">
        <f t="shared" si="3297"/>
        <v>200000</v>
      </c>
    </row>
    <row r="1415" spans="1:33" ht="15.75" thickBot="1" x14ac:dyDescent="0.3">
      <c r="A1415" s="62"/>
      <c r="B1415" s="62"/>
      <c r="C1415" s="62"/>
      <c r="D1415" s="62"/>
      <c r="E1415" s="1089" t="s">
        <v>1721</v>
      </c>
      <c r="F1415" s="706">
        <v>515</v>
      </c>
      <c r="G1415" s="707" t="s">
        <v>433</v>
      </c>
      <c r="H1415" s="687">
        <v>550000</v>
      </c>
      <c r="I1415" s="687">
        <v>39343.199999999997</v>
      </c>
      <c r="J1415" s="688">
        <f t="shared" si="3289"/>
        <v>7.1533090909090907E-2</v>
      </c>
      <c r="K1415" s="687">
        <f t="shared" si="3294"/>
        <v>510656.8</v>
      </c>
      <c r="L1415" s="809">
        <v>0</v>
      </c>
      <c r="M1415" s="809">
        <v>38265.800000000003</v>
      </c>
      <c r="N1415" s="810" t="e">
        <f t="shared" si="3299"/>
        <v>#DIV/0!</v>
      </c>
      <c r="O1415" s="809">
        <f t="shared" si="3290"/>
        <v>-38265.800000000003</v>
      </c>
      <c r="P1415" s="809">
        <f t="shared" si="3295"/>
        <v>550000</v>
      </c>
      <c r="Q1415" s="809">
        <f t="shared" si="3296"/>
        <v>77609</v>
      </c>
      <c r="R1415" s="810">
        <f t="shared" si="3291"/>
        <v>0.14110727272727272</v>
      </c>
      <c r="S1415" s="809">
        <f t="shared" si="3292"/>
        <v>472391</v>
      </c>
      <c r="T1415" s="62"/>
      <c r="Z1415" s="750">
        <f t="shared" si="3297"/>
        <v>550000</v>
      </c>
      <c r="AA1415" s="751">
        <v>450000</v>
      </c>
      <c r="AB1415" s="62">
        <f t="shared" si="3293"/>
        <v>100000</v>
      </c>
      <c r="AE1415" s="62">
        <f t="shared" si="3298"/>
        <v>100000</v>
      </c>
    </row>
    <row r="1416" spans="1:33" ht="15.75" hidden="1" thickBot="1" x14ac:dyDescent="0.3">
      <c r="A1416" s="62"/>
      <c r="B1416" s="62"/>
      <c r="C1416" s="62"/>
      <c r="D1416" s="62"/>
      <c r="F1416" s="706">
        <v>521</v>
      </c>
      <c r="G1416" s="707" t="s">
        <v>735</v>
      </c>
      <c r="L1416" s="809"/>
      <c r="M1416" s="809"/>
      <c r="N1416" s="810"/>
      <c r="O1416" s="809"/>
      <c r="P1416" s="809"/>
      <c r="Q1416" s="809"/>
      <c r="R1416" s="810"/>
      <c r="S1416" s="809">
        <f t="shared" ref="S1416:S1425" si="3300">SUM(H1416:L1416)</f>
        <v>0</v>
      </c>
      <c r="T1416" s="62"/>
      <c r="AB1416" s="62">
        <f t="shared" si="3293"/>
        <v>0</v>
      </c>
    </row>
    <row r="1417" spans="1:33" ht="15.75" hidden="1" thickBot="1" x14ac:dyDescent="0.3">
      <c r="A1417" s="62"/>
      <c r="B1417" s="62"/>
      <c r="C1417" s="62"/>
      <c r="D1417" s="62"/>
      <c r="F1417" s="706">
        <v>522</v>
      </c>
      <c r="G1417" s="707" t="s">
        <v>736</v>
      </c>
      <c r="L1417" s="809"/>
      <c r="M1417" s="809"/>
      <c r="N1417" s="810"/>
      <c r="O1417" s="809"/>
      <c r="P1417" s="809"/>
      <c r="Q1417" s="809"/>
      <c r="R1417" s="810"/>
      <c r="S1417" s="809">
        <f t="shared" si="3300"/>
        <v>0</v>
      </c>
      <c r="T1417" s="62"/>
      <c r="V1417" s="62"/>
      <c r="W1417" s="62"/>
      <c r="X1417" s="949"/>
      <c r="Y1417" s="950"/>
      <c r="Z1417" s="951"/>
      <c r="AA1417" s="952"/>
      <c r="AB1417" s="62">
        <f t="shared" si="3293"/>
        <v>0</v>
      </c>
    </row>
    <row r="1418" spans="1:33" ht="15.75" hidden="1" thickBot="1" x14ac:dyDescent="0.3">
      <c r="A1418" s="62"/>
      <c r="B1418" s="62"/>
      <c r="C1418" s="62"/>
      <c r="D1418" s="62"/>
      <c r="F1418" s="706">
        <v>523</v>
      </c>
      <c r="G1418" s="707" t="s">
        <v>438</v>
      </c>
      <c r="L1418" s="809"/>
      <c r="M1418" s="809"/>
      <c r="N1418" s="810"/>
      <c r="O1418" s="809"/>
      <c r="P1418" s="809"/>
      <c r="Q1418" s="809"/>
      <c r="R1418" s="810"/>
      <c r="S1418" s="809">
        <f t="shared" si="3300"/>
        <v>0</v>
      </c>
      <c r="T1418" s="62"/>
      <c r="V1418" s="62"/>
      <c r="W1418" s="62"/>
      <c r="X1418" s="949"/>
      <c r="Y1418" s="950"/>
      <c r="Z1418" s="951"/>
      <c r="AA1418" s="952"/>
      <c r="AB1418" s="62">
        <f t="shared" si="3293"/>
        <v>0</v>
      </c>
    </row>
    <row r="1419" spans="1:33" ht="15.75" hidden="1" thickBot="1" x14ac:dyDescent="0.3">
      <c r="A1419" s="62"/>
      <c r="B1419" s="62"/>
      <c r="C1419" s="62"/>
      <c r="D1419" s="62"/>
      <c r="F1419" s="706">
        <v>531</v>
      </c>
      <c r="G1419" s="707" t="s">
        <v>712</v>
      </c>
      <c r="L1419" s="809"/>
      <c r="M1419" s="809"/>
      <c r="N1419" s="810"/>
      <c r="O1419" s="809"/>
      <c r="P1419" s="809"/>
      <c r="Q1419" s="809"/>
      <c r="R1419" s="810"/>
      <c r="S1419" s="809">
        <f t="shared" si="3300"/>
        <v>0</v>
      </c>
      <c r="T1419" s="62"/>
      <c r="V1419" s="62"/>
      <c r="W1419" s="62"/>
      <c r="X1419" s="949"/>
      <c r="Y1419" s="950"/>
      <c r="Z1419" s="951"/>
      <c r="AA1419" s="952"/>
      <c r="AB1419" s="62">
        <f t="shared" si="3293"/>
        <v>0</v>
      </c>
    </row>
    <row r="1420" spans="1:33" ht="15.75" hidden="1" thickBot="1" x14ac:dyDescent="0.3">
      <c r="A1420" s="62"/>
      <c r="B1420" s="62"/>
      <c r="C1420" s="62"/>
      <c r="D1420" s="62"/>
      <c r="F1420" s="706">
        <v>541</v>
      </c>
      <c r="G1420" s="707" t="s">
        <v>737</v>
      </c>
      <c r="L1420" s="809"/>
      <c r="M1420" s="809"/>
      <c r="N1420" s="810"/>
      <c r="O1420" s="809"/>
      <c r="P1420" s="809"/>
      <c r="Q1420" s="809"/>
      <c r="R1420" s="810"/>
      <c r="S1420" s="809">
        <f t="shared" si="3300"/>
        <v>0</v>
      </c>
      <c r="T1420" s="62"/>
      <c r="V1420" s="62"/>
      <c r="W1420" s="62"/>
      <c r="X1420" s="949"/>
      <c r="Y1420" s="950"/>
      <c r="Z1420" s="951"/>
      <c r="AA1420" s="952"/>
      <c r="AB1420" s="62">
        <f t="shared" si="3293"/>
        <v>0</v>
      </c>
    </row>
    <row r="1421" spans="1:33" ht="15.75" hidden="1" thickBot="1" x14ac:dyDescent="0.3">
      <c r="A1421" s="62"/>
      <c r="B1421" s="62"/>
      <c r="C1421" s="62"/>
      <c r="D1421" s="62"/>
      <c r="F1421" s="706">
        <v>542</v>
      </c>
      <c r="G1421" s="707" t="s">
        <v>738</v>
      </c>
      <c r="L1421" s="809"/>
      <c r="M1421" s="809"/>
      <c r="N1421" s="810"/>
      <c r="O1421" s="809"/>
      <c r="P1421" s="809"/>
      <c r="Q1421" s="809"/>
      <c r="R1421" s="810"/>
      <c r="S1421" s="809">
        <f t="shared" si="3300"/>
        <v>0</v>
      </c>
      <c r="T1421" s="62"/>
      <c r="V1421" s="62"/>
      <c r="W1421" s="62"/>
      <c r="X1421" s="949"/>
      <c r="Y1421" s="950"/>
      <c r="Z1421" s="951"/>
      <c r="AA1421" s="952"/>
      <c r="AB1421" s="62">
        <f t="shared" si="3293"/>
        <v>0</v>
      </c>
    </row>
    <row r="1422" spans="1:33" ht="15.75" hidden="1" thickBot="1" x14ac:dyDescent="0.3">
      <c r="A1422" s="62"/>
      <c r="B1422" s="62"/>
      <c r="C1422" s="62"/>
      <c r="D1422" s="62"/>
      <c r="F1422" s="706">
        <v>543</v>
      </c>
      <c r="G1422" s="707" t="s">
        <v>443</v>
      </c>
      <c r="L1422" s="809"/>
      <c r="M1422" s="809"/>
      <c r="N1422" s="810"/>
      <c r="O1422" s="809"/>
      <c r="P1422" s="809"/>
      <c r="Q1422" s="809"/>
      <c r="R1422" s="810"/>
      <c r="S1422" s="809">
        <f t="shared" si="3300"/>
        <v>0</v>
      </c>
      <c r="T1422" s="62"/>
      <c r="V1422" s="62"/>
      <c r="W1422" s="62"/>
      <c r="X1422" s="949"/>
      <c r="Y1422" s="950"/>
      <c r="Z1422" s="951"/>
      <c r="AA1422" s="952"/>
      <c r="AB1422" s="62">
        <f t="shared" si="3293"/>
        <v>0</v>
      </c>
    </row>
    <row r="1423" spans="1:33" ht="45.75" hidden="1" thickBot="1" x14ac:dyDescent="0.3">
      <c r="A1423" s="62"/>
      <c r="B1423" s="62"/>
      <c r="C1423" s="62"/>
      <c r="D1423" s="62"/>
      <c r="F1423" s="706">
        <v>551</v>
      </c>
      <c r="G1423" s="707" t="s">
        <v>713</v>
      </c>
      <c r="L1423" s="809"/>
      <c r="M1423" s="809"/>
      <c r="N1423" s="810"/>
      <c r="O1423" s="809"/>
      <c r="P1423" s="809"/>
      <c r="Q1423" s="809"/>
      <c r="R1423" s="810"/>
      <c r="S1423" s="809">
        <f t="shared" si="3300"/>
        <v>0</v>
      </c>
      <c r="T1423" s="62"/>
      <c r="V1423" s="62"/>
      <c r="W1423" s="62"/>
      <c r="X1423" s="949"/>
      <c r="Y1423" s="950"/>
      <c r="Z1423" s="951"/>
      <c r="AA1423" s="952"/>
      <c r="AB1423" s="62">
        <f t="shared" si="3293"/>
        <v>0</v>
      </c>
    </row>
    <row r="1424" spans="1:33" ht="15.75" hidden="1" thickBot="1" x14ac:dyDescent="0.3">
      <c r="A1424" s="62"/>
      <c r="B1424" s="62"/>
      <c r="C1424" s="62"/>
      <c r="D1424" s="62"/>
      <c r="F1424" s="709">
        <v>611</v>
      </c>
      <c r="G1424" s="796" t="s">
        <v>449</v>
      </c>
      <c r="H1424" s="718"/>
      <c r="I1424" s="718"/>
      <c r="J1424" s="719"/>
      <c r="K1424" s="718"/>
      <c r="L1424" s="809"/>
      <c r="M1424" s="809"/>
      <c r="N1424" s="810"/>
      <c r="O1424" s="809"/>
      <c r="P1424" s="809"/>
      <c r="Q1424" s="809"/>
      <c r="R1424" s="810"/>
      <c r="S1424" s="809">
        <f t="shared" si="3300"/>
        <v>0</v>
      </c>
      <c r="T1424" s="62"/>
      <c r="V1424" s="62"/>
      <c r="W1424" s="62"/>
      <c r="X1424" s="949"/>
      <c r="Y1424" s="950"/>
      <c r="Z1424" s="951"/>
      <c r="AA1424" s="952"/>
      <c r="AB1424" s="62">
        <f t="shared" si="3293"/>
        <v>0</v>
      </c>
    </row>
    <row r="1425" spans="1:28" ht="15.75" hidden="1" thickBot="1" x14ac:dyDescent="0.3">
      <c r="A1425" s="62"/>
      <c r="B1425" s="62"/>
      <c r="C1425" s="62"/>
      <c r="D1425" s="62"/>
      <c r="F1425" s="709">
        <v>620</v>
      </c>
      <c r="G1425" s="796" t="s">
        <v>89</v>
      </c>
      <c r="H1425" s="718"/>
      <c r="I1425" s="718"/>
      <c r="J1425" s="719"/>
      <c r="K1425" s="718"/>
      <c r="L1425" s="809"/>
      <c r="M1425" s="809"/>
      <c r="N1425" s="810"/>
      <c r="O1425" s="809"/>
      <c r="P1425" s="809"/>
      <c r="Q1425" s="809"/>
      <c r="R1425" s="810"/>
      <c r="S1425" s="809">
        <f t="shared" si="3300"/>
        <v>0</v>
      </c>
      <c r="T1425" s="62"/>
      <c r="V1425" s="62"/>
      <c r="W1425" s="62"/>
      <c r="X1425" s="949"/>
      <c r="Y1425" s="950"/>
      <c r="Z1425" s="951"/>
      <c r="AA1425" s="952"/>
      <c r="AB1425" s="62">
        <f t="shared" si="3293"/>
        <v>0</v>
      </c>
    </row>
    <row r="1426" spans="1:28" x14ac:dyDescent="0.25">
      <c r="A1426" s="62"/>
      <c r="B1426" s="62"/>
      <c r="C1426" s="62"/>
      <c r="D1426" s="62"/>
      <c r="E1426" s="708"/>
      <c r="F1426" s="709"/>
      <c r="G1426" s="710" t="s">
        <v>777</v>
      </c>
      <c r="H1426" s="711"/>
      <c r="I1426" s="711"/>
      <c r="J1426" s="712"/>
      <c r="K1426" s="711"/>
      <c r="L1426" s="833"/>
      <c r="M1426" s="833"/>
      <c r="N1426" s="834"/>
      <c r="O1426" s="833"/>
      <c r="P1426" s="833"/>
      <c r="Q1426" s="833"/>
      <c r="R1426" s="834"/>
      <c r="S1426" s="831"/>
      <c r="T1426" s="62"/>
      <c r="V1426" s="62"/>
      <c r="W1426" s="62"/>
      <c r="X1426" s="949"/>
      <c r="Y1426" s="950"/>
      <c r="Z1426" s="951"/>
      <c r="AA1426" s="952"/>
      <c r="AB1426" s="62">
        <f t="shared" si="3293"/>
        <v>0</v>
      </c>
    </row>
    <row r="1427" spans="1:28" x14ac:dyDescent="0.25">
      <c r="A1427" s="62"/>
      <c r="B1427" s="62"/>
      <c r="C1427" s="62"/>
      <c r="D1427" s="62"/>
      <c r="E1427" s="715"/>
      <c r="F1427" s="716" t="s">
        <v>185</v>
      </c>
      <c r="G1427" s="717" t="s">
        <v>186</v>
      </c>
      <c r="H1427" s="718">
        <f>SUM(H1364:H1415)</f>
        <v>15361185</v>
      </c>
      <c r="I1427" s="718">
        <f>SUM(I1364:I1425)</f>
        <v>6868439.2500000009</v>
      </c>
      <c r="J1427" s="719">
        <f>I1427/H1427</f>
        <v>0.44712951832817593</v>
      </c>
      <c r="K1427" s="718">
        <f>SUM(K1364:K1425)</f>
        <v>8142745.7499999991</v>
      </c>
      <c r="L1427" s="838">
        <v>0</v>
      </c>
      <c r="M1427" s="838">
        <v>0</v>
      </c>
      <c r="N1427" s="839"/>
      <c r="O1427" s="838">
        <v>0</v>
      </c>
      <c r="P1427" s="838">
        <f>L1427+H1427</f>
        <v>15361185</v>
      </c>
      <c r="Q1427" s="838">
        <f>M1427+I1427</f>
        <v>6868439.2500000009</v>
      </c>
      <c r="R1427" s="839">
        <f>Q1427/P1427</f>
        <v>0.44712951832817593</v>
      </c>
      <c r="S1427" s="838">
        <f>P1427-Q1427</f>
        <v>8492745.75</v>
      </c>
      <c r="T1427" s="62"/>
      <c r="V1427" s="62"/>
      <c r="W1427" s="62"/>
      <c r="X1427" s="949"/>
      <c r="Y1427" s="950"/>
      <c r="Z1427" s="951"/>
      <c r="AA1427" s="952"/>
      <c r="AB1427" s="62">
        <f t="shared" si="3293"/>
        <v>0</v>
      </c>
    </row>
    <row r="1428" spans="1:28" hidden="1" x14ac:dyDescent="0.25">
      <c r="A1428" s="62"/>
      <c r="B1428" s="62"/>
      <c r="C1428" s="62"/>
      <c r="D1428" s="62"/>
      <c r="F1428" s="716" t="s">
        <v>187</v>
      </c>
      <c r="G1428" s="717" t="s">
        <v>188</v>
      </c>
      <c r="L1428" s="809"/>
      <c r="M1428" s="809"/>
      <c r="N1428" s="810"/>
      <c r="O1428" s="809"/>
      <c r="P1428" s="809"/>
      <c r="Q1428" s="809"/>
      <c r="R1428" s="810"/>
      <c r="S1428" s="838">
        <f t="shared" ref="S1428:S1442" si="3301">SUM(H1428:L1428)</f>
        <v>0</v>
      </c>
      <c r="T1428" s="62"/>
      <c r="V1428" s="62"/>
      <c r="W1428" s="62"/>
      <c r="X1428" s="949"/>
      <c r="Y1428" s="950"/>
      <c r="Z1428" s="951"/>
      <c r="AA1428" s="952"/>
      <c r="AB1428" s="62">
        <f t="shared" si="3293"/>
        <v>0</v>
      </c>
    </row>
    <row r="1429" spans="1:28" hidden="1" x14ac:dyDescent="0.25">
      <c r="A1429" s="62"/>
      <c r="B1429" s="62"/>
      <c r="C1429" s="62"/>
      <c r="D1429" s="62"/>
      <c r="F1429" s="716" t="s">
        <v>189</v>
      </c>
      <c r="G1429" s="717" t="s">
        <v>190</v>
      </c>
      <c r="L1429" s="809"/>
      <c r="M1429" s="809"/>
      <c r="N1429" s="810"/>
      <c r="O1429" s="809"/>
      <c r="P1429" s="809"/>
      <c r="Q1429" s="809"/>
      <c r="R1429" s="810"/>
      <c r="S1429" s="838">
        <f t="shared" si="3301"/>
        <v>0</v>
      </c>
      <c r="T1429" s="62"/>
      <c r="V1429" s="62"/>
      <c r="W1429" s="62"/>
      <c r="X1429" s="949"/>
      <c r="Y1429" s="950"/>
      <c r="Z1429" s="951"/>
      <c r="AA1429" s="952"/>
      <c r="AB1429" s="62">
        <f t="shared" si="3293"/>
        <v>0</v>
      </c>
    </row>
    <row r="1430" spans="1:28" ht="15.75" thickBot="1" x14ac:dyDescent="0.3">
      <c r="A1430" s="62"/>
      <c r="B1430" s="62"/>
      <c r="C1430" s="62"/>
      <c r="D1430" s="62"/>
      <c r="F1430" s="716" t="s">
        <v>191</v>
      </c>
      <c r="G1430" s="717" t="s">
        <v>192</v>
      </c>
      <c r="H1430" s="687">
        <v>0</v>
      </c>
      <c r="I1430" s="687">
        <v>0</v>
      </c>
      <c r="K1430" s="687">
        <v>0</v>
      </c>
      <c r="L1430" s="809">
        <f>L1367+L1373+L1378+L1401</f>
        <v>185000</v>
      </c>
      <c r="M1430" s="809">
        <v>158660.09000000003</v>
      </c>
      <c r="N1430" s="810">
        <f>M1430/L1430</f>
        <v>0.85762210810810824</v>
      </c>
      <c r="O1430" s="809">
        <f>L1430-M1430</f>
        <v>26339.909999999974</v>
      </c>
      <c r="P1430" s="809">
        <f>L1430+H1430</f>
        <v>185000</v>
      </c>
      <c r="Q1430" s="809">
        <v>0</v>
      </c>
      <c r="R1430" s="810">
        <f>Q1430/P1430</f>
        <v>0</v>
      </c>
      <c r="S1430" s="838">
        <f>P1430-Q1430</f>
        <v>185000</v>
      </c>
      <c r="T1430" s="62"/>
      <c r="V1430" s="62"/>
      <c r="W1430" s="62"/>
      <c r="X1430" s="949"/>
      <c r="Y1430" s="950"/>
      <c r="Z1430" s="951"/>
      <c r="AA1430" s="952"/>
      <c r="AB1430" s="62">
        <f t="shared" si="3293"/>
        <v>0</v>
      </c>
    </row>
    <row r="1431" spans="1:28" ht="15.75" hidden="1" thickBot="1" x14ac:dyDescent="0.3">
      <c r="A1431" s="62"/>
      <c r="B1431" s="62"/>
      <c r="C1431" s="62"/>
      <c r="D1431" s="62"/>
      <c r="F1431" s="716" t="s">
        <v>193</v>
      </c>
      <c r="G1431" s="717" t="s">
        <v>194</v>
      </c>
      <c r="L1431" s="809"/>
      <c r="M1431" s="809"/>
      <c r="N1431" s="810"/>
      <c r="O1431" s="809"/>
      <c r="P1431" s="809"/>
      <c r="Q1431" s="809"/>
      <c r="R1431" s="810"/>
      <c r="S1431" s="838">
        <f t="shared" si="3301"/>
        <v>0</v>
      </c>
      <c r="T1431" s="62"/>
      <c r="V1431" s="62"/>
      <c r="W1431" s="62"/>
      <c r="X1431" s="949"/>
      <c r="Y1431" s="950"/>
      <c r="Z1431" s="951"/>
      <c r="AA1431" s="952"/>
      <c r="AB1431" s="62">
        <f t="shared" si="3293"/>
        <v>0</v>
      </c>
    </row>
    <row r="1432" spans="1:28" ht="15.75" hidden="1" thickBot="1" x14ac:dyDescent="0.3">
      <c r="A1432" s="62"/>
      <c r="B1432" s="62"/>
      <c r="C1432" s="62"/>
      <c r="D1432" s="62"/>
      <c r="F1432" s="716" t="s">
        <v>195</v>
      </c>
      <c r="G1432" s="717" t="s">
        <v>196</v>
      </c>
      <c r="L1432" s="809"/>
      <c r="M1432" s="809"/>
      <c r="N1432" s="810"/>
      <c r="O1432" s="809"/>
      <c r="P1432" s="809"/>
      <c r="Q1432" s="809"/>
      <c r="R1432" s="810"/>
      <c r="S1432" s="838">
        <f t="shared" si="3301"/>
        <v>0</v>
      </c>
      <c r="T1432" s="62"/>
      <c r="V1432" s="62"/>
      <c r="W1432" s="62"/>
      <c r="X1432" s="949"/>
      <c r="Y1432" s="950"/>
      <c r="Z1432" s="951"/>
      <c r="AA1432" s="952"/>
      <c r="AB1432" s="62">
        <f t="shared" ref="AB1432:AB1495" si="3302">Z1432-AA1432</f>
        <v>0</v>
      </c>
    </row>
    <row r="1433" spans="1:28" ht="15.75" hidden="1" thickBot="1" x14ac:dyDescent="0.3">
      <c r="A1433" s="62"/>
      <c r="B1433" s="62"/>
      <c r="C1433" s="62"/>
      <c r="D1433" s="62"/>
      <c r="F1433" s="716" t="s">
        <v>197</v>
      </c>
      <c r="G1433" s="717" t="s">
        <v>1294</v>
      </c>
      <c r="L1433" s="809"/>
      <c r="M1433" s="809"/>
      <c r="N1433" s="810"/>
      <c r="O1433" s="809"/>
      <c r="P1433" s="809"/>
      <c r="Q1433" s="809"/>
      <c r="R1433" s="810"/>
      <c r="S1433" s="838">
        <f t="shared" si="3301"/>
        <v>0</v>
      </c>
      <c r="T1433" s="62"/>
      <c r="V1433" s="62"/>
      <c r="W1433" s="62"/>
      <c r="X1433" s="949"/>
      <c r="Y1433" s="950"/>
      <c r="Z1433" s="951"/>
      <c r="AA1433" s="952"/>
      <c r="AB1433" s="62">
        <f t="shared" si="3302"/>
        <v>0</v>
      </c>
    </row>
    <row r="1434" spans="1:28" ht="30.75" hidden="1" thickBot="1" x14ac:dyDescent="0.3">
      <c r="A1434" s="62"/>
      <c r="B1434" s="62"/>
      <c r="C1434" s="62"/>
      <c r="D1434" s="62"/>
      <c r="F1434" s="716" t="s">
        <v>198</v>
      </c>
      <c r="G1434" s="717" t="s">
        <v>1293</v>
      </c>
      <c r="L1434" s="809"/>
      <c r="M1434" s="809"/>
      <c r="N1434" s="810"/>
      <c r="O1434" s="809"/>
      <c r="P1434" s="809"/>
      <c r="Q1434" s="809"/>
      <c r="R1434" s="810"/>
      <c r="S1434" s="838">
        <f t="shared" si="3301"/>
        <v>0</v>
      </c>
      <c r="T1434" s="62"/>
      <c r="V1434" s="62"/>
      <c r="W1434" s="62"/>
      <c r="X1434" s="949"/>
      <c r="Y1434" s="950"/>
      <c r="Z1434" s="951"/>
      <c r="AA1434" s="952"/>
      <c r="AB1434" s="62">
        <f t="shared" si="3302"/>
        <v>0</v>
      </c>
    </row>
    <row r="1435" spans="1:28" ht="15.75" hidden="1" thickBot="1" x14ac:dyDescent="0.3">
      <c r="A1435" s="62"/>
      <c r="B1435" s="62"/>
      <c r="C1435" s="62"/>
      <c r="D1435" s="62"/>
      <c r="F1435" s="716" t="s">
        <v>199</v>
      </c>
      <c r="G1435" s="717" t="s">
        <v>58</v>
      </c>
      <c r="L1435" s="809"/>
      <c r="M1435" s="809"/>
      <c r="N1435" s="810"/>
      <c r="O1435" s="809"/>
      <c r="P1435" s="809"/>
      <c r="Q1435" s="809"/>
      <c r="R1435" s="810"/>
      <c r="S1435" s="838">
        <f t="shared" si="3301"/>
        <v>0</v>
      </c>
      <c r="T1435" s="62"/>
      <c r="V1435" s="62"/>
      <c r="W1435" s="62"/>
      <c r="X1435" s="949"/>
      <c r="Y1435" s="950"/>
      <c r="Z1435" s="951"/>
      <c r="AA1435" s="952"/>
      <c r="AB1435" s="62">
        <f t="shared" si="3302"/>
        <v>0</v>
      </c>
    </row>
    <row r="1436" spans="1:28" ht="15.75" hidden="1" thickBot="1" x14ac:dyDescent="0.3">
      <c r="A1436" s="62"/>
      <c r="B1436" s="62"/>
      <c r="C1436" s="62"/>
      <c r="D1436" s="62"/>
      <c r="F1436" s="716" t="s">
        <v>200</v>
      </c>
      <c r="G1436" s="717" t="s">
        <v>201</v>
      </c>
      <c r="L1436" s="809"/>
      <c r="M1436" s="809"/>
      <c r="N1436" s="810"/>
      <c r="O1436" s="809"/>
      <c r="P1436" s="809"/>
      <c r="Q1436" s="809"/>
      <c r="R1436" s="810"/>
      <c r="S1436" s="838">
        <f t="shared" si="3301"/>
        <v>0</v>
      </c>
      <c r="T1436" s="62"/>
      <c r="V1436" s="62"/>
      <c r="W1436" s="62"/>
      <c r="X1436" s="949"/>
      <c r="Y1436" s="950"/>
      <c r="Z1436" s="951"/>
      <c r="AA1436" s="952"/>
      <c r="AB1436" s="62">
        <f t="shared" si="3302"/>
        <v>0</v>
      </c>
    </row>
    <row r="1437" spans="1:28" ht="15.75" hidden="1" thickBot="1" x14ac:dyDescent="0.3">
      <c r="A1437" s="62"/>
      <c r="B1437" s="62"/>
      <c r="C1437" s="62"/>
      <c r="D1437" s="62"/>
      <c r="F1437" s="716" t="s">
        <v>202</v>
      </c>
      <c r="G1437" s="717" t="s">
        <v>203</v>
      </c>
      <c r="L1437" s="809"/>
      <c r="M1437" s="809"/>
      <c r="N1437" s="810"/>
      <c r="O1437" s="809"/>
      <c r="P1437" s="809"/>
      <c r="Q1437" s="809"/>
      <c r="R1437" s="810"/>
      <c r="S1437" s="838">
        <f t="shared" si="3301"/>
        <v>0</v>
      </c>
      <c r="T1437" s="62"/>
      <c r="V1437" s="62"/>
      <c r="W1437" s="62"/>
      <c r="X1437" s="949"/>
      <c r="Y1437" s="950"/>
      <c r="Z1437" s="951"/>
      <c r="AA1437" s="952"/>
      <c r="AB1437" s="62">
        <f t="shared" si="3302"/>
        <v>0</v>
      </c>
    </row>
    <row r="1438" spans="1:28" ht="30.75" hidden="1" thickBot="1" x14ac:dyDescent="0.3">
      <c r="A1438" s="62"/>
      <c r="B1438" s="62"/>
      <c r="C1438" s="62"/>
      <c r="D1438" s="62"/>
      <c r="F1438" s="716" t="s">
        <v>204</v>
      </c>
      <c r="G1438" s="717" t="s">
        <v>205</v>
      </c>
      <c r="L1438" s="809"/>
      <c r="M1438" s="809"/>
      <c r="N1438" s="810"/>
      <c r="O1438" s="809"/>
      <c r="P1438" s="809"/>
      <c r="Q1438" s="809"/>
      <c r="R1438" s="810"/>
      <c r="S1438" s="838">
        <f t="shared" si="3301"/>
        <v>0</v>
      </c>
      <c r="T1438" s="62"/>
      <c r="V1438" s="62"/>
      <c r="W1438" s="62"/>
      <c r="X1438" s="949"/>
      <c r="Y1438" s="950"/>
      <c r="Z1438" s="951"/>
      <c r="AA1438" s="952"/>
      <c r="AB1438" s="62">
        <f t="shared" si="3302"/>
        <v>0</v>
      </c>
    </row>
    <row r="1439" spans="1:28" ht="15.75" hidden="1" thickBot="1" x14ac:dyDescent="0.3">
      <c r="A1439" s="62"/>
      <c r="B1439" s="62"/>
      <c r="C1439" s="62"/>
      <c r="D1439" s="62"/>
      <c r="F1439" s="716" t="s">
        <v>206</v>
      </c>
      <c r="G1439" s="717" t="s">
        <v>207</v>
      </c>
      <c r="H1439" s="687">
        <v>0</v>
      </c>
      <c r="I1439" s="687">
        <v>0</v>
      </c>
      <c r="K1439" s="687">
        <v>0</v>
      </c>
      <c r="L1439" s="809">
        <v>0</v>
      </c>
      <c r="M1439" s="809">
        <v>91492.920000000013</v>
      </c>
      <c r="N1439" s="810" t="e">
        <f>M1439/L1439</f>
        <v>#DIV/0!</v>
      </c>
      <c r="O1439" s="809">
        <f>L1439-M1439</f>
        <v>-91492.920000000013</v>
      </c>
      <c r="P1439" s="809">
        <f>L1439+H1439</f>
        <v>0</v>
      </c>
      <c r="Q1439" s="809">
        <v>0</v>
      </c>
      <c r="R1439" s="810" t="e">
        <f>Q1439/P1439</f>
        <v>#DIV/0!</v>
      </c>
      <c r="S1439" s="838">
        <f>P1439-Q1439</f>
        <v>0</v>
      </c>
      <c r="T1439" s="62"/>
      <c r="V1439" s="62"/>
      <c r="W1439" s="62"/>
      <c r="X1439" s="949"/>
      <c r="Y1439" s="950"/>
      <c r="Z1439" s="951"/>
      <c r="AA1439" s="952"/>
      <c r="AB1439" s="62">
        <f t="shared" si="3302"/>
        <v>0</v>
      </c>
    </row>
    <row r="1440" spans="1:28" ht="30.75" hidden="1" thickBot="1" x14ac:dyDescent="0.3">
      <c r="A1440" s="62"/>
      <c r="B1440" s="62"/>
      <c r="C1440" s="62"/>
      <c r="D1440" s="62"/>
      <c r="F1440" s="716" t="s">
        <v>208</v>
      </c>
      <c r="G1440" s="717" t="s">
        <v>209</v>
      </c>
      <c r="L1440" s="809"/>
      <c r="M1440" s="809"/>
      <c r="N1440" s="810"/>
      <c r="O1440" s="809"/>
      <c r="P1440" s="809"/>
      <c r="Q1440" s="809"/>
      <c r="R1440" s="810"/>
      <c r="S1440" s="838">
        <f t="shared" si="3301"/>
        <v>0</v>
      </c>
      <c r="T1440" s="62"/>
      <c r="V1440" s="62"/>
      <c r="W1440" s="62"/>
      <c r="X1440" s="949"/>
      <c r="Y1440" s="950"/>
      <c r="Z1440" s="951"/>
      <c r="AA1440" s="952"/>
      <c r="AB1440" s="62">
        <f t="shared" si="3302"/>
        <v>0</v>
      </c>
    </row>
    <row r="1441" spans="1:28" ht="30.75" hidden="1" thickBot="1" x14ac:dyDescent="0.3">
      <c r="A1441" s="62"/>
      <c r="B1441" s="62"/>
      <c r="C1441" s="62"/>
      <c r="D1441" s="62"/>
      <c r="F1441" s="716" t="s">
        <v>210</v>
      </c>
      <c r="G1441" s="717" t="s">
        <v>211</v>
      </c>
      <c r="L1441" s="809"/>
      <c r="M1441" s="809"/>
      <c r="N1441" s="810"/>
      <c r="O1441" s="809"/>
      <c r="P1441" s="809"/>
      <c r="Q1441" s="809"/>
      <c r="R1441" s="810"/>
      <c r="S1441" s="838">
        <f t="shared" si="3301"/>
        <v>0</v>
      </c>
      <c r="T1441" s="62"/>
      <c r="V1441" s="62"/>
      <c r="W1441" s="62"/>
      <c r="X1441" s="949"/>
      <c r="Y1441" s="950"/>
      <c r="Z1441" s="951"/>
      <c r="AA1441" s="952"/>
      <c r="AB1441" s="62">
        <f t="shared" si="3302"/>
        <v>0</v>
      </c>
    </row>
    <row r="1442" spans="1:28" ht="15.75" hidden="1" thickBot="1" x14ac:dyDescent="0.3">
      <c r="A1442" s="62"/>
      <c r="B1442" s="62"/>
      <c r="C1442" s="62"/>
      <c r="D1442" s="62"/>
      <c r="F1442" s="716" t="s">
        <v>212</v>
      </c>
      <c r="G1442" s="717" t="s">
        <v>213</v>
      </c>
      <c r="H1442" s="718"/>
      <c r="I1442" s="718"/>
      <c r="J1442" s="719"/>
      <c r="K1442" s="718"/>
      <c r="L1442" s="838"/>
      <c r="M1442" s="838"/>
      <c r="N1442" s="839"/>
      <c r="O1442" s="838"/>
      <c r="P1442" s="838"/>
      <c r="Q1442" s="838"/>
      <c r="R1442" s="839"/>
      <c r="S1442" s="838">
        <f t="shared" si="3301"/>
        <v>0</v>
      </c>
      <c r="T1442" s="62"/>
      <c r="V1442" s="62"/>
      <c r="W1442" s="62"/>
      <c r="X1442" s="949"/>
      <c r="Y1442" s="950"/>
      <c r="Z1442" s="951"/>
      <c r="AA1442" s="952"/>
      <c r="AB1442" s="62">
        <f t="shared" si="3302"/>
        <v>0</v>
      </c>
    </row>
    <row r="1443" spans="1:28" ht="15.75" thickBot="1" x14ac:dyDescent="0.3">
      <c r="A1443" s="62"/>
      <c r="B1443" s="62"/>
      <c r="C1443" s="62"/>
      <c r="D1443" s="62"/>
      <c r="G1443" s="722" t="s">
        <v>778</v>
      </c>
      <c r="H1443" s="723">
        <f>SUM(H1427:H1442)</f>
        <v>15361185</v>
      </c>
      <c r="I1443" s="723">
        <f t="shared" ref="I1443:P1443" si="3303">SUM(I1427:I1442)</f>
        <v>6868439.2500000009</v>
      </c>
      <c r="J1443" s="724">
        <f>I1443/H1443</f>
        <v>0.44712951832817593</v>
      </c>
      <c r="K1443" s="723">
        <f t="shared" si="3303"/>
        <v>8142745.7499999991</v>
      </c>
      <c r="L1443" s="843">
        <f>SUM(L1427:L1439)</f>
        <v>185000</v>
      </c>
      <c r="M1443" s="843">
        <f>SUM(M1427:M1442)</f>
        <v>250153.01000000004</v>
      </c>
      <c r="N1443" s="844">
        <f>M1443/L1443</f>
        <v>1.3521784324324326</v>
      </c>
      <c r="O1443" s="843">
        <f t="shared" si="3303"/>
        <v>-65153.010000000038</v>
      </c>
      <c r="P1443" s="843">
        <f t="shared" si="3303"/>
        <v>15546185</v>
      </c>
      <c r="Q1443" s="843">
        <f>SUM(Q1427:Q1442)</f>
        <v>6868439.2500000009</v>
      </c>
      <c r="R1443" s="844">
        <f>Q1443/P1443</f>
        <v>0.44180866559866622</v>
      </c>
      <c r="S1443" s="843">
        <f>SUM(S1427:S1442)</f>
        <v>8677745.75</v>
      </c>
      <c r="T1443" s="62"/>
      <c r="V1443" s="62"/>
      <c r="W1443" s="62"/>
      <c r="X1443" s="949"/>
      <c r="Y1443" s="950"/>
      <c r="Z1443" s="951"/>
      <c r="AA1443" s="952"/>
      <c r="AB1443" s="62">
        <f t="shared" si="3302"/>
        <v>0</v>
      </c>
    </row>
    <row r="1444" spans="1:28" ht="28.5" collapsed="1" x14ac:dyDescent="0.25">
      <c r="A1444" s="62"/>
      <c r="B1444" s="62"/>
      <c r="C1444" s="62"/>
      <c r="D1444" s="62"/>
      <c r="E1444" s="708"/>
      <c r="F1444" s="709"/>
      <c r="G1444" s="727" t="s">
        <v>779</v>
      </c>
      <c r="H1444" s="728"/>
      <c r="I1444" s="729"/>
      <c r="J1444" s="730"/>
      <c r="K1444" s="729"/>
      <c r="L1444" s="849"/>
      <c r="M1444" s="850"/>
      <c r="N1444" s="851"/>
      <c r="O1444" s="850"/>
      <c r="P1444" s="850"/>
      <c r="Q1444" s="850"/>
      <c r="R1444" s="851"/>
      <c r="S1444" s="852"/>
      <c r="T1444" s="62"/>
      <c r="V1444" s="62"/>
      <c r="W1444" s="62"/>
      <c r="X1444" s="949"/>
      <c r="Y1444" s="950"/>
      <c r="Z1444" s="951"/>
      <c r="AA1444" s="952"/>
      <c r="AB1444" s="62">
        <f t="shared" si="3302"/>
        <v>0</v>
      </c>
    </row>
    <row r="1445" spans="1:28" x14ac:dyDescent="0.25">
      <c r="A1445" s="62"/>
      <c r="B1445" s="62"/>
      <c r="C1445" s="62"/>
      <c r="D1445" s="62"/>
      <c r="E1445" s="715"/>
      <c r="F1445" s="716" t="s">
        <v>185</v>
      </c>
      <c r="G1445" s="717" t="s">
        <v>186</v>
      </c>
      <c r="H1445" s="718">
        <f>SUM(H1364:H1425)</f>
        <v>15361185</v>
      </c>
      <c r="I1445" s="718">
        <f>SUM(I1364:I1425)</f>
        <v>6868439.2500000009</v>
      </c>
      <c r="J1445" s="719">
        <f>I1445/H1445</f>
        <v>0.44712951832817593</v>
      </c>
      <c r="K1445" s="718">
        <f>SUM(K1364:K1425)</f>
        <v>8142745.7499999991</v>
      </c>
      <c r="L1445" s="838">
        <v>0</v>
      </c>
      <c r="M1445" s="838">
        <v>0</v>
      </c>
      <c r="N1445" s="839"/>
      <c r="O1445" s="838">
        <v>0</v>
      </c>
      <c r="P1445" s="838">
        <f>L1445+H1445</f>
        <v>15361185</v>
      </c>
      <c r="Q1445" s="838">
        <f>M1445+I1445</f>
        <v>6868439.2500000009</v>
      </c>
      <c r="R1445" s="839">
        <f>Q1445/P1445</f>
        <v>0.44712951832817593</v>
      </c>
      <c r="S1445" s="838">
        <f>P1445-Q1445</f>
        <v>8492745.75</v>
      </c>
      <c r="T1445" s="62"/>
      <c r="V1445" s="62"/>
      <c r="W1445" s="62"/>
      <c r="X1445" s="949"/>
      <c r="Y1445" s="950"/>
      <c r="Z1445" s="951"/>
      <c r="AA1445" s="952"/>
      <c r="AB1445" s="62">
        <f t="shared" si="3302"/>
        <v>0</v>
      </c>
    </row>
    <row r="1446" spans="1:28" hidden="1" x14ac:dyDescent="0.25">
      <c r="A1446" s="62"/>
      <c r="B1446" s="62"/>
      <c r="C1446" s="62"/>
      <c r="D1446" s="62"/>
      <c r="E1446" s="914"/>
      <c r="F1446" s="716" t="s">
        <v>187</v>
      </c>
      <c r="G1446" s="717" t="s">
        <v>188</v>
      </c>
      <c r="L1446" s="809"/>
      <c r="M1446" s="809"/>
      <c r="N1446" s="810"/>
      <c r="O1446" s="809"/>
      <c r="P1446" s="809"/>
      <c r="Q1446" s="809"/>
      <c r="R1446" s="810"/>
      <c r="S1446" s="838">
        <f t="shared" ref="S1446:S1460" si="3304">SUM(H1446:L1446)</f>
        <v>0</v>
      </c>
      <c r="T1446" s="62"/>
      <c r="V1446" s="62"/>
      <c r="W1446" s="62"/>
      <c r="X1446" s="949"/>
      <c r="Y1446" s="950"/>
      <c r="Z1446" s="951"/>
      <c r="AA1446" s="952"/>
      <c r="AB1446" s="62">
        <f t="shared" si="3302"/>
        <v>0</v>
      </c>
    </row>
    <row r="1447" spans="1:28" hidden="1" x14ac:dyDescent="0.25">
      <c r="A1447" s="62"/>
      <c r="B1447" s="62"/>
      <c r="C1447" s="62"/>
      <c r="D1447" s="62"/>
      <c r="E1447" s="914"/>
      <c r="F1447" s="716" t="s">
        <v>189</v>
      </c>
      <c r="G1447" s="717" t="s">
        <v>190</v>
      </c>
      <c r="L1447" s="809"/>
      <c r="M1447" s="809"/>
      <c r="N1447" s="810"/>
      <c r="O1447" s="809"/>
      <c r="P1447" s="809"/>
      <c r="Q1447" s="809"/>
      <c r="R1447" s="810"/>
      <c r="S1447" s="838">
        <f t="shared" si="3304"/>
        <v>0</v>
      </c>
      <c r="T1447" s="62"/>
      <c r="V1447" s="62"/>
      <c r="W1447" s="62"/>
      <c r="X1447" s="949"/>
      <c r="Y1447" s="950"/>
      <c r="Z1447" s="951"/>
      <c r="AA1447" s="952"/>
      <c r="AB1447" s="62">
        <f t="shared" si="3302"/>
        <v>0</v>
      </c>
    </row>
    <row r="1448" spans="1:28" ht="15.75" thickBot="1" x14ac:dyDescent="0.3">
      <c r="A1448" s="62"/>
      <c r="B1448" s="62"/>
      <c r="C1448" s="62"/>
      <c r="D1448" s="62"/>
      <c r="E1448" s="914"/>
      <c r="F1448" s="716" t="s">
        <v>191</v>
      </c>
      <c r="G1448" s="717" t="s">
        <v>192</v>
      </c>
      <c r="H1448" s="687">
        <v>0</v>
      </c>
      <c r="I1448" s="687">
        <v>0</v>
      </c>
      <c r="K1448" s="687">
        <v>0</v>
      </c>
      <c r="L1448" s="809">
        <f>L1430</f>
        <v>185000</v>
      </c>
      <c r="M1448" s="809">
        <f>M1430</f>
        <v>158660.09000000003</v>
      </c>
      <c r="N1448" s="810">
        <f>M1448/L1448</f>
        <v>0.85762210810810824</v>
      </c>
      <c r="O1448" s="809">
        <f>L1448-M1448</f>
        <v>26339.909999999974</v>
      </c>
      <c r="P1448" s="809">
        <f>L1448+H1448</f>
        <v>185000</v>
      </c>
      <c r="Q1448" s="809">
        <f>M1448+I1448</f>
        <v>158660.09000000003</v>
      </c>
      <c r="R1448" s="810">
        <f>Q1448/P1448</f>
        <v>0.85762210810810824</v>
      </c>
      <c r="S1448" s="838">
        <f>P1448-Q1448</f>
        <v>26339.909999999974</v>
      </c>
      <c r="T1448" s="62"/>
      <c r="V1448" s="62"/>
      <c r="W1448" s="62"/>
      <c r="X1448" s="949"/>
      <c r="Y1448" s="950"/>
      <c r="Z1448" s="951"/>
      <c r="AA1448" s="952"/>
      <c r="AB1448" s="62">
        <f t="shared" si="3302"/>
        <v>0</v>
      </c>
    </row>
    <row r="1449" spans="1:28" ht="15.75" hidden="1" thickBot="1" x14ac:dyDescent="0.3">
      <c r="A1449" s="62"/>
      <c r="B1449" s="62"/>
      <c r="C1449" s="62"/>
      <c r="D1449" s="62"/>
      <c r="E1449" s="914"/>
      <c r="F1449" s="716" t="s">
        <v>193</v>
      </c>
      <c r="G1449" s="717" t="s">
        <v>194</v>
      </c>
      <c r="L1449" s="809"/>
      <c r="M1449" s="809"/>
      <c r="N1449" s="810"/>
      <c r="O1449" s="809"/>
      <c r="P1449" s="809"/>
      <c r="Q1449" s="809"/>
      <c r="R1449" s="810"/>
      <c r="S1449" s="838">
        <f t="shared" si="3304"/>
        <v>0</v>
      </c>
      <c r="T1449" s="62"/>
      <c r="V1449" s="62"/>
      <c r="W1449" s="62"/>
      <c r="X1449" s="949"/>
      <c r="Y1449" s="950"/>
      <c r="Z1449" s="951"/>
      <c r="AA1449" s="952"/>
      <c r="AB1449" s="62">
        <f t="shared" si="3302"/>
        <v>0</v>
      </c>
    </row>
    <row r="1450" spans="1:28" ht="15.75" hidden="1" thickBot="1" x14ac:dyDescent="0.3">
      <c r="A1450" s="62"/>
      <c r="B1450" s="62"/>
      <c r="C1450" s="62"/>
      <c r="D1450" s="62"/>
      <c r="E1450" s="914"/>
      <c r="F1450" s="716" t="s">
        <v>195</v>
      </c>
      <c r="G1450" s="717" t="s">
        <v>196</v>
      </c>
      <c r="L1450" s="809"/>
      <c r="M1450" s="809"/>
      <c r="N1450" s="810"/>
      <c r="O1450" s="809"/>
      <c r="P1450" s="809"/>
      <c r="Q1450" s="809"/>
      <c r="R1450" s="810"/>
      <c r="S1450" s="838">
        <f t="shared" si="3304"/>
        <v>0</v>
      </c>
      <c r="T1450" s="62"/>
      <c r="V1450" s="62"/>
      <c r="W1450" s="62"/>
      <c r="X1450" s="949"/>
      <c r="Y1450" s="950"/>
      <c r="Z1450" s="951"/>
      <c r="AA1450" s="952"/>
      <c r="AB1450" s="62">
        <f t="shared" si="3302"/>
        <v>0</v>
      </c>
    </row>
    <row r="1451" spans="1:28" ht="15.75" hidden="1" thickBot="1" x14ac:dyDescent="0.3">
      <c r="A1451" s="62"/>
      <c r="B1451" s="62"/>
      <c r="C1451" s="62"/>
      <c r="D1451" s="62"/>
      <c r="E1451" s="914"/>
      <c r="F1451" s="716" t="s">
        <v>197</v>
      </c>
      <c r="G1451" s="717" t="s">
        <v>1294</v>
      </c>
      <c r="L1451" s="809"/>
      <c r="M1451" s="809"/>
      <c r="N1451" s="810"/>
      <c r="O1451" s="809"/>
      <c r="P1451" s="809"/>
      <c r="Q1451" s="809"/>
      <c r="R1451" s="810"/>
      <c r="S1451" s="838">
        <f t="shared" si="3304"/>
        <v>0</v>
      </c>
      <c r="T1451" s="62"/>
      <c r="V1451" s="62"/>
      <c r="W1451" s="62"/>
      <c r="X1451" s="949"/>
      <c r="Y1451" s="950"/>
      <c r="Z1451" s="951"/>
      <c r="AA1451" s="952"/>
      <c r="AB1451" s="62">
        <f t="shared" si="3302"/>
        <v>0</v>
      </c>
    </row>
    <row r="1452" spans="1:28" ht="30.75" hidden="1" thickBot="1" x14ac:dyDescent="0.3">
      <c r="A1452" s="62"/>
      <c r="B1452" s="62"/>
      <c r="C1452" s="62"/>
      <c r="D1452" s="62"/>
      <c r="E1452" s="914"/>
      <c r="F1452" s="716" t="s">
        <v>198</v>
      </c>
      <c r="G1452" s="717" t="s">
        <v>1293</v>
      </c>
      <c r="L1452" s="809"/>
      <c r="M1452" s="809"/>
      <c r="N1452" s="810"/>
      <c r="O1452" s="809"/>
      <c r="P1452" s="809"/>
      <c r="Q1452" s="809"/>
      <c r="R1452" s="810"/>
      <c r="S1452" s="838">
        <f t="shared" si="3304"/>
        <v>0</v>
      </c>
      <c r="T1452" s="62"/>
      <c r="V1452" s="62"/>
      <c r="W1452" s="62"/>
      <c r="X1452" s="949"/>
      <c r="Y1452" s="950"/>
      <c r="Z1452" s="951"/>
      <c r="AA1452" s="952"/>
      <c r="AB1452" s="62">
        <f t="shared" si="3302"/>
        <v>0</v>
      </c>
    </row>
    <row r="1453" spans="1:28" ht="15.75" hidden="1" thickBot="1" x14ac:dyDescent="0.3">
      <c r="A1453" s="62"/>
      <c r="B1453" s="62"/>
      <c r="C1453" s="62"/>
      <c r="D1453" s="62"/>
      <c r="E1453" s="914"/>
      <c r="F1453" s="716" t="s">
        <v>199</v>
      </c>
      <c r="G1453" s="717" t="s">
        <v>58</v>
      </c>
      <c r="L1453" s="809"/>
      <c r="M1453" s="809"/>
      <c r="N1453" s="810"/>
      <c r="O1453" s="809"/>
      <c r="P1453" s="809"/>
      <c r="Q1453" s="809"/>
      <c r="R1453" s="810"/>
      <c r="S1453" s="838">
        <f t="shared" si="3304"/>
        <v>0</v>
      </c>
      <c r="T1453" s="62"/>
      <c r="V1453" s="62"/>
      <c r="W1453" s="62"/>
      <c r="X1453" s="949"/>
      <c r="Y1453" s="950"/>
      <c r="Z1453" s="951"/>
      <c r="AA1453" s="952"/>
      <c r="AB1453" s="62">
        <f t="shared" si="3302"/>
        <v>0</v>
      </c>
    </row>
    <row r="1454" spans="1:28" ht="15.75" hidden="1" thickBot="1" x14ac:dyDescent="0.3">
      <c r="A1454" s="62"/>
      <c r="B1454" s="62"/>
      <c r="C1454" s="62"/>
      <c r="D1454" s="62"/>
      <c r="E1454" s="914"/>
      <c r="F1454" s="716" t="s">
        <v>200</v>
      </c>
      <c r="G1454" s="717" t="s">
        <v>201</v>
      </c>
      <c r="L1454" s="809"/>
      <c r="M1454" s="809"/>
      <c r="N1454" s="810"/>
      <c r="O1454" s="809"/>
      <c r="P1454" s="809"/>
      <c r="Q1454" s="809"/>
      <c r="R1454" s="810"/>
      <c r="S1454" s="838">
        <f t="shared" si="3304"/>
        <v>0</v>
      </c>
      <c r="T1454" s="62"/>
      <c r="V1454" s="62"/>
      <c r="W1454" s="62"/>
      <c r="X1454" s="949"/>
      <c r="Y1454" s="950"/>
      <c r="Z1454" s="951"/>
      <c r="AA1454" s="952"/>
      <c r="AB1454" s="62">
        <f t="shared" si="3302"/>
        <v>0</v>
      </c>
    </row>
    <row r="1455" spans="1:28" ht="15.75" hidden="1" thickBot="1" x14ac:dyDescent="0.3">
      <c r="A1455" s="62"/>
      <c r="B1455" s="62"/>
      <c r="C1455" s="62"/>
      <c r="D1455" s="62"/>
      <c r="E1455" s="914"/>
      <c r="F1455" s="716" t="s">
        <v>202</v>
      </c>
      <c r="G1455" s="717" t="s">
        <v>203</v>
      </c>
      <c r="L1455" s="809"/>
      <c r="M1455" s="809"/>
      <c r="N1455" s="810"/>
      <c r="O1455" s="809"/>
      <c r="P1455" s="809"/>
      <c r="Q1455" s="809"/>
      <c r="R1455" s="810"/>
      <c r="S1455" s="838">
        <f t="shared" si="3304"/>
        <v>0</v>
      </c>
      <c r="T1455" s="62"/>
      <c r="V1455" s="62"/>
      <c r="W1455" s="62"/>
      <c r="X1455" s="949"/>
      <c r="Y1455" s="950"/>
      <c r="Z1455" s="951"/>
      <c r="AA1455" s="952"/>
      <c r="AB1455" s="62">
        <f t="shared" si="3302"/>
        <v>0</v>
      </c>
    </row>
    <row r="1456" spans="1:28" ht="30.75" hidden="1" thickBot="1" x14ac:dyDescent="0.3">
      <c r="A1456" s="62"/>
      <c r="B1456" s="62"/>
      <c r="C1456" s="62"/>
      <c r="D1456" s="62"/>
      <c r="E1456" s="914"/>
      <c r="F1456" s="716" t="s">
        <v>204</v>
      </c>
      <c r="G1456" s="717" t="s">
        <v>205</v>
      </c>
      <c r="L1456" s="809"/>
      <c r="M1456" s="809"/>
      <c r="N1456" s="810"/>
      <c r="O1456" s="809"/>
      <c r="P1456" s="809"/>
      <c r="Q1456" s="809"/>
      <c r="R1456" s="810"/>
      <c r="S1456" s="838">
        <f t="shared" si="3304"/>
        <v>0</v>
      </c>
      <c r="T1456" s="62"/>
      <c r="V1456" s="62"/>
      <c r="W1456" s="62"/>
      <c r="X1456" s="949"/>
      <c r="Y1456" s="950"/>
      <c r="Z1456" s="951"/>
      <c r="AA1456" s="952"/>
      <c r="AB1456" s="62">
        <f t="shared" si="3302"/>
        <v>0</v>
      </c>
    </row>
    <row r="1457" spans="1:28" ht="15.75" hidden="1" thickBot="1" x14ac:dyDescent="0.3">
      <c r="A1457" s="62"/>
      <c r="B1457" s="62"/>
      <c r="C1457" s="62"/>
      <c r="D1457" s="62"/>
      <c r="E1457" s="914"/>
      <c r="F1457" s="716" t="s">
        <v>206</v>
      </c>
      <c r="G1457" s="717" t="s">
        <v>207</v>
      </c>
      <c r="H1457" s="687">
        <f>H1439</f>
        <v>0</v>
      </c>
      <c r="I1457" s="687">
        <f t="shared" ref="I1457:S1457" si="3305">I1439</f>
        <v>0</v>
      </c>
      <c r="J1457" s="688">
        <f t="shared" si="3305"/>
        <v>0</v>
      </c>
      <c r="K1457" s="687">
        <f t="shared" si="3305"/>
        <v>0</v>
      </c>
      <c r="L1457" s="809">
        <f>L1439</f>
        <v>0</v>
      </c>
      <c r="M1457" s="809">
        <f t="shared" si="3305"/>
        <v>91492.920000000013</v>
      </c>
      <c r="N1457" s="810" t="e">
        <f t="shared" si="3305"/>
        <v>#DIV/0!</v>
      </c>
      <c r="O1457" s="809">
        <f t="shared" si="3305"/>
        <v>-91492.920000000013</v>
      </c>
      <c r="P1457" s="809">
        <f t="shared" si="3305"/>
        <v>0</v>
      </c>
      <c r="Q1457" s="809">
        <f t="shared" si="3305"/>
        <v>0</v>
      </c>
      <c r="R1457" s="810" t="e">
        <f t="shared" si="3305"/>
        <v>#DIV/0!</v>
      </c>
      <c r="S1457" s="838">
        <f t="shared" si="3305"/>
        <v>0</v>
      </c>
      <c r="T1457" s="62"/>
      <c r="V1457" s="62"/>
      <c r="W1457" s="62"/>
      <c r="X1457" s="949"/>
      <c r="Y1457" s="950"/>
      <c r="Z1457" s="951"/>
      <c r="AA1457" s="952"/>
      <c r="AB1457" s="62">
        <f t="shared" si="3302"/>
        <v>0</v>
      </c>
    </row>
    <row r="1458" spans="1:28" ht="30.75" hidden="1" thickBot="1" x14ac:dyDescent="0.3">
      <c r="A1458" s="62"/>
      <c r="B1458" s="62"/>
      <c r="C1458" s="62"/>
      <c r="D1458" s="62"/>
      <c r="E1458" s="914"/>
      <c r="F1458" s="716" t="s">
        <v>208</v>
      </c>
      <c r="G1458" s="717" t="s">
        <v>209</v>
      </c>
      <c r="L1458" s="809"/>
      <c r="M1458" s="809"/>
      <c r="N1458" s="810"/>
      <c r="O1458" s="809"/>
      <c r="P1458" s="809"/>
      <c r="Q1458" s="809"/>
      <c r="R1458" s="810"/>
      <c r="S1458" s="838">
        <f t="shared" si="3304"/>
        <v>0</v>
      </c>
      <c r="T1458" s="62"/>
      <c r="V1458" s="62"/>
      <c r="W1458" s="62"/>
      <c r="X1458" s="949"/>
      <c r="Y1458" s="950"/>
      <c r="Z1458" s="951"/>
      <c r="AA1458" s="952"/>
      <c r="AB1458" s="62">
        <f t="shared" si="3302"/>
        <v>0</v>
      </c>
    </row>
    <row r="1459" spans="1:28" ht="30.75" hidden="1" thickBot="1" x14ac:dyDescent="0.3">
      <c r="A1459" s="62"/>
      <c r="B1459" s="62"/>
      <c r="C1459" s="62"/>
      <c r="D1459" s="62"/>
      <c r="E1459" s="914"/>
      <c r="F1459" s="716" t="s">
        <v>210</v>
      </c>
      <c r="G1459" s="717" t="s">
        <v>211</v>
      </c>
      <c r="L1459" s="809"/>
      <c r="M1459" s="809"/>
      <c r="N1459" s="810"/>
      <c r="O1459" s="809"/>
      <c r="P1459" s="809"/>
      <c r="Q1459" s="809"/>
      <c r="R1459" s="810"/>
      <c r="S1459" s="838">
        <f t="shared" si="3304"/>
        <v>0</v>
      </c>
      <c r="T1459" s="62"/>
      <c r="V1459" s="62"/>
      <c r="W1459" s="62"/>
      <c r="X1459" s="949"/>
      <c r="Y1459" s="950"/>
      <c r="Z1459" s="951"/>
      <c r="AA1459" s="952"/>
      <c r="AB1459" s="62">
        <f t="shared" si="3302"/>
        <v>0</v>
      </c>
    </row>
    <row r="1460" spans="1:28" ht="15.75" hidden="1" thickBot="1" x14ac:dyDescent="0.3">
      <c r="A1460" s="62"/>
      <c r="B1460" s="62"/>
      <c r="C1460" s="62"/>
      <c r="D1460" s="62"/>
      <c r="E1460" s="914"/>
      <c r="F1460" s="716" t="s">
        <v>212</v>
      </c>
      <c r="G1460" s="717" t="s">
        <v>213</v>
      </c>
      <c r="H1460" s="718"/>
      <c r="I1460" s="718"/>
      <c r="J1460" s="719"/>
      <c r="K1460" s="718"/>
      <c r="L1460" s="838"/>
      <c r="M1460" s="838"/>
      <c r="N1460" s="839"/>
      <c r="O1460" s="838"/>
      <c r="P1460" s="838"/>
      <c r="Q1460" s="838"/>
      <c r="R1460" s="839"/>
      <c r="S1460" s="838">
        <f t="shared" si="3304"/>
        <v>0</v>
      </c>
      <c r="T1460" s="62"/>
      <c r="V1460" s="62"/>
      <c r="W1460" s="62"/>
      <c r="X1460" s="949"/>
      <c r="Y1460" s="950"/>
      <c r="Z1460" s="951"/>
      <c r="AA1460" s="952"/>
      <c r="AB1460" s="62">
        <f t="shared" si="3302"/>
        <v>0</v>
      </c>
    </row>
    <row r="1461" spans="1:28" ht="15.75" collapsed="1" thickBot="1" x14ac:dyDescent="0.3">
      <c r="A1461" s="62"/>
      <c r="B1461" s="62"/>
      <c r="C1461" s="62"/>
      <c r="D1461" s="62"/>
      <c r="E1461" s="914"/>
      <c r="G1461" s="722" t="s">
        <v>780</v>
      </c>
      <c r="H1461" s="723">
        <f>SUM(H1445:H1460)</f>
        <v>15361185</v>
      </c>
      <c r="I1461" s="723">
        <f>SUM(I1445:I1460)</f>
        <v>6868439.2500000009</v>
      </c>
      <c r="J1461" s="724">
        <f>I1461/H1461</f>
        <v>0.44712951832817593</v>
      </c>
      <c r="K1461" s="723">
        <f>SUM(K1445:K1460)</f>
        <v>8142745.7499999991</v>
      </c>
      <c r="L1461" s="843">
        <f>SUM(L1445:L1460)</f>
        <v>185000</v>
      </c>
      <c r="M1461" s="843">
        <f>SUM(M1445:M1460)</f>
        <v>250153.01000000004</v>
      </c>
      <c r="N1461" s="844">
        <f>M1461/L1461</f>
        <v>1.3521784324324326</v>
      </c>
      <c r="O1461" s="843">
        <f>SUM(O1445:O1460)</f>
        <v>-65153.010000000038</v>
      </c>
      <c r="P1461" s="843">
        <f>SUM(P1445:P1460)</f>
        <v>15546185</v>
      </c>
      <c r="Q1461" s="843">
        <f>SUM(Q1445:Q1460)</f>
        <v>7027099.3400000008</v>
      </c>
      <c r="R1461" s="844">
        <f>Q1461/P1461</f>
        <v>0.45201439066883614</v>
      </c>
      <c r="S1461" s="843">
        <f>SUM(S1445:S1460)</f>
        <v>8519085.6600000001</v>
      </c>
      <c r="T1461" s="62"/>
      <c r="V1461" s="62"/>
      <c r="W1461" s="62"/>
      <c r="X1461" s="949"/>
      <c r="Y1461" s="950"/>
      <c r="Z1461" s="951"/>
      <c r="AA1461" s="952"/>
      <c r="AB1461" s="62">
        <f t="shared" si="3302"/>
        <v>0</v>
      </c>
    </row>
    <row r="1462" spans="1:28" x14ac:dyDescent="0.25">
      <c r="A1462" s="62"/>
      <c r="B1462" s="62"/>
      <c r="L1462" s="809"/>
      <c r="M1462" s="809"/>
      <c r="N1462" s="810"/>
      <c r="O1462" s="809"/>
      <c r="P1462" s="809"/>
      <c r="Q1462" s="809"/>
      <c r="R1462" s="810"/>
      <c r="S1462" s="809"/>
      <c r="T1462" s="62"/>
      <c r="V1462" s="62"/>
      <c r="W1462" s="62"/>
      <c r="X1462" s="949"/>
      <c r="Y1462" s="950"/>
      <c r="Z1462" s="951"/>
      <c r="AA1462" s="952"/>
      <c r="AB1462" s="62">
        <f t="shared" si="3302"/>
        <v>0</v>
      </c>
    </row>
    <row r="1463" spans="1:28" x14ac:dyDescent="0.25">
      <c r="A1463" s="62"/>
      <c r="B1463" s="62"/>
      <c r="C1463" s="685" t="s">
        <v>1951</v>
      </c>
      <c r="D1463" s="694"/>
      <c r="G1463" s="858" t="s">
        <v>1806</v>
      </c>
      <c r="L1463" s="809"/>
      <c r="M1463" s="809"/>
      <c r="N1463" s="810"/>
      <c r="O1463" s="809"/>
      <c r="P1463" s="809"/>
      <c r="Q1463" s="809"/>
      <c r="R1463" s="810"/>
      <c r="S1463" s="809"/>
      <c r="T1463" s="62"/>
      <c r="V1463" s="62"/>
      <c r="W1463" s="62"/>
      <c r="X1463" s="949"/>
      <c r="Y1463" s="950"/>
      <c r="Z1463" s="951"/>
      <c r="AA1463" s="952"/>
      <c r="AB1463" s="62">
        <f t="shared" si="3302"/>
        <v>0</v>
      </c>
    </row>
    <row r="1464" spans="1:28" x14ac:dyDescent="0.25">
      <c r="A1464" s="62"/>
      <c r="B1464" s="62"/>
      <c r="C1464" s="685"/>
      <c r="D1464" s="702">
        <v>820</v>
      </c>
      <c r="E1464" s="703"/>
      <c r="F1464" s="702"/>
      <c r="G1464" s="704" t="s">
        <v>167</v>
      </c>
      <c r="L1464" s="809"/>
      <c r="M1464" s="809"/>
      <c r="N1464" s="810"/>
      <c r="O1464" s="809"/>
      <c r="P1464" s="809"/>
      <c r="Q1464" s="809"/>
      <c r="R1464" s="810"/>
      <c r="S1464" s="809"/>
      <c r="T1464" s="62"/>
      <c r="V1464" s="62"/>
      <c r="W1464" s="62"/>
      <c r="X1464" s="949"/>
      <c r="Y1464" s="950"/>
      <c r="Z1464" s="951"/>
      <c r="AA1464" s="952"/>
      <c r="AB1464" s="62">
        <f t="shared" si="3302"/>
        <v>0</v>
      </c>
    </row>
    <row r="1465" spans="1:28" hidden="1" x14ac:dyDescent="0.25">
      <c r="A1465" s="62"/>
      <c r="B1465" s="62"/>
      <c r="F1465" s="706">
        <v>411</v>
      </c>
      <c r="G1465" s="707" t="s">
        <v>704</v>
      </c>
      <c r="L1465" s="809"/>
      <c r="M1465" s="809"/>
      <c r="N1465" s="810"/>
      <c r="O1465" s="809"/>
      <c r="P1465" s="809"/>
      <c r="Q1465" s="809"/>
      <c r="R1465" s="810"/>
      <c r="S1465" s="809">
        <f>SUM(H1465:L1465)</f>
        <v>0</v>
      </c>
      <c r="T1465" s="62"/>
      <c r="AB1465" s="62">
        <f t="shared" si="3302"/>
        <v>0</v>
      </c>
    </row>
    <row r="1466" spans="1:28" hidden="1" x14ac:dyDescent="0.25">
      <c r="A1466" s="62"/>
      <c r="B1466" s="62"/>
      <c r="F1466" s="706">
        <v>412</v>
      </c>
      <c r="G1466" s="707" t="s">
        <v>365</v>
      </c>
      <c r="L1466" s="809"/>
      <c r="M1466" s="809"/>
      <c r="N1466" s="810"/>
      <c r="O1466" s="809"/>
      <c r="P1466" s="809"/>
      <c r="Q1466" s="809"/>
      <c r="R1466" s="810"/>
      <c r="S1466" s="809">
        <f t="shared" ref="S1466:S1524" si="3306">SUM(H1466:L1466)</f>
        <v>0</v>
      </c>
      <c r="T1466" s="62"/>
      <c r="AB1466" s="62">
        <f t="shared" si="3302"/>
        <v>0</v>
      </c>
    </row>
    <row r="1467" spans="1:28" hidden="1" x14ac:dyDescent="0.25">
      <c r="A1467" s="62"/>
      <c r="B1467" s="62"/>
      <c r="F1467" s="706">
        <v>413</v>
      </c>
      <c r="G1467" s="707" t="s">
        <v>705</v>
      </c>
      <c r="L1467" s="809"/>
      <c r="M1467" s="809"/>
      <c r="N1467" s="810"/>
      <c r="O1467" s="809"/>
      <c r="P1467" s="809"/>
      <c r="Q1467" s="809"/>
      <c r="R1467" s="810"/>
      <c r="S1467" s="809">
        <f t="shared" si="3306"/>
        <v>0</v>
      </c>
      <c r="T1467" s="62"/>
      <c r="AB1467" s="62">
        <f t="shared" si="3302"/>
        <v>0</v>
      </c>
    </row>
    <row r="1468" spans="1:28" hidden="1" x14ac:dyDescent="0.25">
      <c r="A1468" s="62"/>
      <c r="B1468" s="62"/>
      <c r="F1468" s="706">
        <v>414</v>
      </c>
      <c r="G1468" s="707" t="s">
        <v>368</v>
      </c>
      <c r="L1468" s="809"/>
      <c r="M1468" s="809"/>
      <c r="N1468" s="810"/>
      <c r="O1468" s="809"/>
      <c r="P1468" s="809"/>
      <c r="Q1468" s="809"/>
      <c r="R1468" s="810"/>
      <c r="S1468" s="809">
        <f t="shared" si="3306"/>
        <v>0</v>
      </c>
      <c r="T1468" s="62"/>
      <c r="AB1468" s="62">
        <f t="shared" si="3302"/>
        <v>0</v>
      </c>
    </row>
    <row r="1469" spans="1:28" hidden="1" x14ac:dyDescent="0.25">
      <c r="A1469" s="62"/>
      <c r="B1469" s="62"/>
      <c r="F1469" s="706">
        <v>415</v>
      </c>
      <c r="G1469" s="707" t="s">
        <v>714</v>
      </c>
      <c r="L1469" s="809"/>
      <c r="M1469" s="809"/>
      <c r="N1469" s="810"/>
      <c r="O1469" s="809"/>
      <c r="P1469" s="809"/>
      <c r="Q1469" s="809"/>
      <c r="R1469" s="810"/>
      <c r="S1469" s="809">
        <f t="shared" si="3306"/>
        <v>0</v>
      </c>
      <c r="T1469" s="62"/>
      <c r="AB1469" s="62">
        <f t="shared" si="3302"/>
        <v>0</v>
      </c>
    </row>
    <row r="1470" spans="1:28" hidden="1" x14ac:dyDescent="0.25">
      <c r="A1470" s="62"/>
      <c r="B1470" s="62"/>
      <c r="F1470" s="706">
        <v>416</v>
      </c>
      <c r="G1470" s="707" t="s">
        <v>715</v>
      </c>
      <c r="L1470" s="809"/>
      <c r="M1470" s="809"/>
      <c r="N1470" s="810"/>
      <c r="O1470" s="809"/>
      <c r="P1470" s="809"/>
      <c r="Q1470" s="809"/>
      <c r="R1470" s="810"/>
      <c r="S1470" s="809">
        <f t="shared" si="3306"/>
        <v>0</v>
      </c>
      <c r="T1470" s="62"/>
      <c r="AB1470" s="62">
        <f t="shared" si="3302"/>
        <v>0</v>
      </c>
    </row>
    <row r="1471" spans="1:28" hidden="1" x14ac:dyDescent="0.25">
      <c r="A1471" s="62"/>
      <c r="B1471" s="62"/>
      <c r="F1471" s="706">
        <v>417</v>
      </c>
      <c r="G1471" s="707" t="s">
        <v>716</v>
      </c>
      <c r="L1471" s="809"/>
      <c r="M1471" s="809"/>
      <c r="N1471" s="810"/>
      <c r="O1471" s="809"/>
      <c r="P1471" s="809"/>
      <c r="Q1471" s="809"/>
      <c r="R1471" s="810"/>
      <c r="S1471" s="809">
        <f t="shared" si="3306"/>
        <v>0</v>
      </c>
      <c r="T1471" s="62"/>
      <c r="AB1471" s="62">
        <f t="shared" si="3302"/>
        <v>0</v>
      </c>
    </row>
    <row r="1472" spans="1:28" hidden="1" x14ac:dyDescent="0.25">
      <c r="A1472" s="62"/>
      <c r="B1472" s="62"/>
      <c r="F1472" s="706">
        <v>418</v>
      </c>
      <c r="G1472" s="707" t="s">
        <v>374</v>
      </c>
      <c r="L1472" s="809"/>
      <c r="M1472" s="809"/>
      <c r="N1472" s="810"/>
      <c r="O1472" s="809"/>
      <c r="P1472" s="809"/>
      <c r="Q1472" s="809"/>
      <c r="R1472" s="810"/>
      <c r="S1472" s="809">
        <f t="shared" si="3306"/>
        <v>0</v>
      </c>
      <c r="T1472" s="62"/>
      <c r="AB1472" s="62">
        <f t="shared" si="3302"/>
        <v>0</v>
      </c>
    </row>
    <row r="1473" spans="1:31" hidden="1" x14ac:dyDescent="0.25">
      <c r="A1473" s="62"/>
      <c r="B1473" s="62"/>
      <c r="F1473" s="706">
        <v>421</v>
      </c>
      <c r="G1473" s="707" t="s">
        <v>378</v>
      </c>
      <c r="L1473" s="809"/>
      <c r="M1473" s="809"/>
      <c r="N1473" s="810"/>
      <c r="O1473" s="809"/>
      <c r="P1473" s="809"/>
      <c r="Q1473" s="809"/>
      <c r="R1473" s="810"/>
      <c r="S1473" s="809">
        <f t="shared" si="3306"/>
        <v>0</v>
      </c>
      <c r="T1473" s="62"/>
      <c r="AB1473" s="62">
        <f t="shared" si="3302"/>
        <v>0</v>
      </c>
    </row>
    <row r="1474" spans="1:31" x14ac:dyDescent="0.25">
      <c r="A1474" s="62"/>
      <c r="B1474" s="62"/>
      <c r="E1474" s="1089" t="s">
        <v>1722</v>
      </c>
      <c r="F1474" s="706">
        <v>422</v>
      </c>
      <c r="G1474" s="707" t="s">
        <v>379</v>
      </c>
      <c r="H1474" s="687">
        <v>0</v>
      </c>
      <c r="I1474" s="687">
        <v>0</v>
      </c>
      <c r="K1474" s="687">
        <f>H1474-I1474</f>
        <v>0</v>
      </c>
      <c r="L1474" s="809">
        <v>60000</v>
      </c>
      <c r="M1474" s="809">
        <v>0</v>
      </c>
      <c r="N1474" s="810">
        <f>M1474/L1474</f>
        <v>0</v>
      </c>
      <c r="O1474" s="809">
        <f>L1474-M1474</f>
        <v>60000</v>
      </c>
      <c r="P1474" s="809">
        <f t="shared" ref="P1474:Q1478" si="3307">L1474+H1474</f>
        <v>60000</v>
      </c>
      <c r="Q1474" s="809">
        <f t="shared" si="3307"/>
        <v>0</v>
      </c>
      <c r="R1474" s="810">
        <f>Q1474/P1474</f>
        <v>0</v>
      </c>
      <c r="S1474" s="809">
        <f>P1474-Q1474</f>
        <v>60000</v>
      </c>
      <c r="T1474" s="62"/>
      <c r="Z1474" s="750">
        <f t="shared" ref="Z1474:Z1511" si="3308">H1474-X1474+Y1474</f>
        <v>0</v>
      </c>
      <c r="AA1474" s="751">
        <v>0</v>
      </c>
      <c r="AB1474" s="62">
        <f t="shared" si="3302"/>
        <v>0</v>
      </c>
      <c r="AE1474" s="62">
        <f t="shared" ref="AE1474:AE1511" si="3309">H1474-AA1474</f>
        <v>0</v>
      </c>
    </row>
    <row r="1475" spans="1:31" x14ac:dyDescent="0.25">
      <c r="A1475" s="62"/>
      <c r="B1475" s="62"/>
      <c r="E1475" s="1089" t="s">
        <v>1723</v>
      </c>
      <c r="F1475" s="706">
        <v>423</v>
      </c>
      <c r="G1475" s="707" t="s">
        <v>380</v>
      </c>
      <c r="H1475" s="687">
        <v>50000</v>
      </c>
      <c r="I1475" s="687">
        <v>0</v>
      </c>
      <c r="J1475" s="688">
        <f>I1475/H1475</f>
        <v>0</v>
      </c>
      <c r="K1475" s="687">
        <f>H1475-I1475</f>
        <v>50000</v>
      </c>
      <c r="L1475" s="809">
        <v>200000</v>
      </c>
      <c r="M1475" s="809">
        <v>78616.36</v>
      </c>
      <c r="N1475" s="810">
        <f>M1475/L1475</f>
        <v>0.39308179999999998</v>
      </c>
      <c r="O1475" s="809">
        <f>L1475-M1475</f>
        <v>121383.64</v>
      </c>
      <c r="P1475" s="809">
        <f t="shared" si="3307"/>
        <v>250000</v>
      </c>
      <c r="Q1475" s="809">
        <f t="shared" si="3307"/>
        <v>78616.36</v>
      </c>
      <c r="R1475" s="810">
        <f>Q1475/P1475</f>
        <v>0.31446543999999998</v>
      </c>
      <c r="S1475" s="809">
        <f>P1475-Q1475</f>
        <v>171383.64</v>
      </c>
      <c r="T1475" s="62"/>
      <c r="Z1475" s="750">
        <f t="shared" si="3308"/>
        <v>50000</v>
      </c>
      <c r="AA1475" s="751">
        <v>50000</v>
      </c>
      <c r="AB1475" s="62">
        <f t="shared" si="3302"/>
        <v>0</v>
      </c>
      <c r="AE1475" s="62">
        <f t="shared" si="3309"/>
        <v>0</v>
      </c>
    </row>
    <row r="1476" spans="1:31" x14ac:dyDescent="0.25">
      <c r="A1476" s="62"/>
      <c r="B1476" s="62"/>
      <c r="E1476" s="1089" t="s">
        <v>1724</v>
      </c>
      <c r="F1476" s="706">
        <v>424</v>
      </c>
      <c r="G1476" s="707" t="s">
        <v>382</v>
      </c>
      <c r="H1476" s="687">
        <v>15000</v>
      </c>
      <c r="I1476" s="687">
        <v>0</v>
      </c>
      <c r="J1476" s="688">
        <f>I1476/H1476</f>
        <v>0</v>
      </c>
      <c r="K1476" s="687">
        <f>H1476-I1476</f>
        <v>15000</v>
      </c>
      <c r="L1476" s="809">
        <v>0</v>
      </c>
      <c r="M1476" s="809">
        <v>0</v>
      </c>
      <c r="N1476" s="810"/>
      <c r="O1476" s="809">
        <f>L1476-M1476</f>
        <v>0</v>
      </c>
      <c r="P1476" s="809">
        <f t="shared" si="3307"/>
        <v>15000</v>
      </c>
      <c r="Q1476" s="809">
        <f t="shared" si="3307"/>
        <v>0</v>
      </c>
      <c r="R1476" s="810">
        <f>Q1476/P1476</f>
        <v>0</v>
      </c>
      <c r="S1476" s="809">
        <f>P1476-Q1476</f>
        <v>15000</v>
      </c>
      <c r="T1476" s="62"/>
      <c r="Z1476" s="750">
        <f t="shared" si="3308"/>
        <v>15000</v>
      </c>
      <c r="AA1476" s="751">
        <v>50000</v>
      </c>
      <c r="AB1476" s="62">
        <f t="shared" si="3302"/>
        <v>-35000</v>
      </c>
      <c r="AE1476" s="62">
        <f t="shared" si="3309"/>
        <v>-35000</v>
      </c>
    </row>
    <row r="1477" spans="1:31" hidden="1" x14ac:dyDescent="0.25">
      <c r="A1477" s="62"/>
      <c r="B1477" s="62"/>
      <c r="F1477" s="706">
        <v>425</v>
      </c>
      <c r="G1477" s="707" t="s">
        <v>717</v>
      </c>
      <c r="H1477" s="687">
        <v>0</v>
      </c>
      <c r="I1477" s="687">
        <v>0</v>
      </c>
      <c r="J1477" s="688" t="e">
        <f>I1477/H1477</f>
        <v>#DIV/0!</v>
      </c>
      <c r="K1477" s="687">
        <f>H1477-I1477</f>
        <v>0</v>
      </c>
      <c r="L1477" s="809">
        <v>0</v>
      </c>
      <c r="M1477" s="809"/>
      <c r="N1477" s="810"/>
      <c r="O1477" s="809">
        <f>L1477-M1477</f>
        <v>0</v>
      </c>
      <c r="P1477" s="809">
        <f t="shared" si="3307"/>
        <v>0</v>
      </c>
      <c r="Q1477" s="809">
        <f t="shared" si="3307"/>
        <v>0</v>
      </c>
      <c r="R1477" s="810" t="e">
        <f>Q1477/P1477</f>
        <v>#DIV/0!</v>
      </c>
      <c r="S1477" s="809">
        <f>P1477-Q1477</f>
        <v>0</v>
      </c>
      <c r="T1477" s="62"/>
      <c r="Z1477" s="750">
        <f t="shared" si="3308"/>
        <v>0</v>
      </c>
      <c r="AA1477" s="751">
        <v>40000</v>
      </c>
      <c r="AB1477" s="62">
        <f t="shared" si="3302"/>
        <v>-40000</v>
      </c>
      <c r="AE1477" s="62">
        <f t="shared" si="3309"/>
        <v>-40000</v>
      </c>
    </row>
    <row r="1478" spans="1:31" ht="15.75" thickBot="1" x14ac:dyDescent="0.3">
      <c r="A1478" s="62"/>
      <c r="B1478" s="62"/>
      <c r="C1478" s="62"/>
      <c r="D1478" s="62"/>
      <c r="E1478" s="1089" t="s">
        <v>1725</v>
      </c>
      <c r="F1478" s="706">
        <v>426</v>
      </c>
      <c r="G1478" s="707" t="s">
        <v>386</v>
      </c>
      <c r="H1478" s="687">
        <v>235000</v>
      </c>
      <c r="I1478" s="687">
        <v>0</v>
      </c>
      <c r="J1478" s="688">
        <f>I1478/H1478</f>
        <v>0</v>
      </c>
      <c r="K1478" s="687">
        <f>H1478-I1478</f>
        <v>235000</v>
      </c>
      <c r="L1478" s="809">
        <v>300000</v>
      </c>
      <c r="M1478" s="809">
        <v>15600</v>
      </c>
      <c r="N1478" s="810">
        <f>M1478/L1478</f>
        <v>5.1999999999999998E-2</v>
      </c>
      <c r="O1478" s="809">
        <f>L1478-M1478</f>
        <v>284400</v>
      </c>
      <c r="P1478" s="809">
        <f t="shared" si="3307"/>
        <v>535000</v>
      </c>
      <c r="Q1478" s="809">
        <f t="shared" si="3307"/>
        <v>15600</v>
      </c>
      <c r="R1478" s="810">
        <f>Q1478/P1478</f>
        <v>2.9158878504672896E-2</v>
      </c>
      <c r="S1478" s="809">
        <f>P1478-Q1478</f>
        <v>519400</v>
      </c>
      <c r="T1478" s="62"/>
      <c r="Z1478" s="750">
        <f t="shared" si="3308"/>
        <v>235000</v>
      </c>
      <c r="AA1478" s="751">
        <v>160000</v>
      </c>
      <c r="AB1478" s="62">
        <f t="shared" si="3302"/>
        <v>75000</v>
      </c>
      <c r="AE1478" s="62">
        <f t="shared" si="3309"/>
        <v>75000</v>
      </c>
    </row>
    <row r="1479" spans="1:31" ht="15.75" hidden="1" thickBot="1" x14ac:dyDescent="0.3">
      <c r="A1479" s="62"/>
      <c r="B1479" s="62"/>
      <c r="C1479" s="62"/>
      <c r="D1479" s="62"/>
      <c r="F1479" s="706">
        <v>431</v>
      </c>
      <c r="G1479" s="707" t="s">
        <v>718</v>
      </c>
      <c r="H1479" s="687">
        <v>0</v>
      </c>
      <c r="L1479" s="809"/>
      <c r="M1479" s="809"/>
      <c r="N1479" s="810"/>
      <c r="O1479" s="809"/>
      <c r="P1479" s="809"/>
      <c r="Q1479" s="809"/>
      <c r="R1479" s="810"/>
      <c r="S1479" s="809">
        <f t="shared" si="3306"/>
        <v>0</v>
      </c>
      <c r="T1479" s="62"/>
      <c r="Z1479" s="750">
        <f t="shared" si="3308"/>
        <v>0</v>
      </c>
      <c r="AB1479" s="62">
        <f t="shared" si="3302"/>
        <v>0</v>
      </c>
      <c r="AE1479" s="62">
        <f t="shared" si="3309"/>
        <v>0</v>
      </c>
    </row>
    <row r="1480" spans="1:31" ht="15.75" hidden="1" thickBot="1" x14ac:dyDescent="0.3">
      <c r="A1480" s="62"/>
      <c r="B1480" s="62"/>
      <c r="C1480" s="62"/>
      <c r="D1480" s="62"/>
      <c r="F1480" s="706">
        <v>432</v>
      </c>
      <c r="G1480" s="707" t="s">
        <v>719</v>
      </c>
      <c r="H1480" s="687">
        <v>0</v>
      </c>
      <c r="L1480" s="809"/>
      <c r="M1480" s="809"/>
      <c r="N1480" s="810"/>
      <c r="O1480" s="809"/>
      <c r="P1480" s="809"/>
      <c r="Q1480" s="809"/>
      <c r="R1480" s="810"/>
      <c r="S1480" s="809">
        <f t="shared" si="3306"/>
        <v>0</v>
      </c>
      <c r="T1480" s="62"/>
      <c r="Z1480" s="750">
        <f t="shared" si="3308"/>
        <v>0</v>
      </c>
      <c r="AB1480" s="62">
        <f t="shared" si="3302"/>
        <v>0</v>
      </c>
      <c r="AE1480" s="62">
        <f t="shared" si="3309"/>
        <v>0</v>
      </c>
    </row>
    <row r="1481" spans="1:31" ht="15.75" hidden="1" thickBot="1" x14ac:dyDescent="0.3">
      <c r="A1481" s="62"/>
      <c r="B1481" s="62"/>
      <c r="C1481" s="62"/>
      <c r="D1481" s="62"/>
      <c r="F1481" s="706">
        <v>433</v>
      </c>
      <c r="G1481" s="707" t="s">
        <v>720</v>
      </c>
      <c r="H1481" s="687">
        <v>0</v>
      </c>
      <c r="L1481" s="809"/>
      <c r="M1481" s="809"/>
      <c r="N1481" s="810"/>
      <c r="O1481" s="809"/>
      <c r="P1481" s="809"/>
      <c r="Q1481" s="809"/>
      <c r="R1481" s="810"/>
      <c r="S1481" s="809">
        <f t="shared" si="3306"/>
        <v>0</v>
      </c>
      <c r="T1481" s="62"/>
      <c r="V1481" s="62"/>
      <c r="W1481" s="62"/>
      <c r="X1481" s="949"/>
      <c r="Y1481" s="950"/>
      <c r="Z1481" s="951">
        <f t="shared" si="3308"/>
        <v>0</v>
      </c>
      <c r="AA1481" s="952"/>
      <c r="AB1481" s="62">
        <f t="shared" si="3302"/>
        <v>0</v>
      </c>
      <c r="AE1481" s="62">
        <f t="shared" si="3309"/>
        <v>0</v>
      </c>
    </row>
    <row r="1482" spans="1:31" ht="15.75" hidden="1" thickBot="1" x14ac:dyDescent="0.3">
      <c r="A1482" s="62"/>
      <c r="B1482" s="62"/>
      <c r="C1482" s="62"/>
      <c r="D1482" s="62"/>
      <c r="F1482" s="706">
        <v>434</v>
      </c>
      <c r="G1482" s="707" t="s">
        <v>721</v>
      </c>
      <c r="H1482" s="687">
        <v>0</v>
      </c>
      <c r="L1482" s="809"/>
      <c r="M1482" s="809"/>
      <c r="N1482" s="810"/>
      <c r="O1482" s="809"/>
      <c r="P1482" s="809"/>
      <c r="Q1482" s="809"/>
      <c r="R1482" s="810"/>
      <c r="S1482" s="809">
        <f t="shared" si="3306"/>
        <v>0</v>
      </c>
      <c r="T1482" s="62"/>
      <c r="V1482" s="62"/>
      <c r="W1482" s="62"/>
      <c r="X1482" s="949"/>
      <c r="Y1482" s="950"/>
      <c r="Z1482" s="951">
        <f t="shared" si="3308"/>
        <v>0</v>
      </c>
      <c r="AA1482" s="952"/>
      <c r="AB1482" s="62">
        <f t="shared" si="3302"/>
        <v>0</v>
      </c>
      <c r="AE1482" s="62">
        <f t="shared" si="3309"/>
        <v>0</v>
      </c>
    </row>
    <row r="1483" spans="1:31" ht="15.75" hidden="1" thickBot="1" x14ac:dyDescent="0.3">
      <c r="A1483" s="62"/>
      <c r="B1483" s="62"/>
      <c r="C1483" s="62"/>
      <c r="D1483" s="62"/>
      <c r="F1483" s="706">
        <v>435</v>
      </c>
      <c r="G1483" s="707" t="s">
        <v>393</v>
      </c>
      <c r="H1483" s="687">
        <v>0</v>
      </c>
      <c r="L1483" s="809"/>
      <c r="M1483" s="809"/>
      <c r="N1483" s="810"/>
      <c r="O1483" s="809"/>
      <c r="P1483" s="809"/>
      <c r="Q1483" s="809"/>
      <c r="R1483" s="810"/>
      <c r="S1483" s="809">
        <f t="shared" si="3306"/>
        <v>0</v>
      </c>
      <c r="T1483" s="62"/>
      <c r="V1483" s="62"/>
      <c r="W1483" s="62"/>
      <c r="X1483" s="949"/>
      <c r="Y1483" s="950"/>
      <c r="Z1483" s="951">
        <f t="shared" si="3308"/>
        <v>0</v>
      </c>
      <c r="AA1483" s="952"/>
      <c r="AB1483" s="62">
        <f t="shared" si="3302"/>
        <v>0</v>
      </c>
      <c r="AE1483" s="62">
        <f t="shared" si="3309"/>
        <v>0</v>
      </c>
    </row>
    <row r="1484" spans="1:31" ht="15.75" hidden="1" thickBot="1" x14ac:dyDescent="0.3">
      <c r="A1484" s="62"/>
      <c r="B1484" s="62"/>
      <c r="C1484" s="62"/>
      <c r="D1484" s="62"/>
      <c r="F1484" s="706">
        <v>441</v>
      </c>
      <c r="G1484" s="707" t="s">
        <v>722</v>
      </c>
      <c r="H1484" s="687">
        <v>0</v>
      </c>
      <c r="L1484" s="809"/>
      <c r="M1484" s="809"/>
      <c r="N1484" s="810"/>
      <c r="O1484" s="809"/>
      <c r="P1484" s="809"/>
      <c r="Q1484" s="809"/>
      <c r="R1484" s="810"/>
      <c r="S1484" s="809">
        <f t="shared" si="3306"/>
        <v>0</v>
      </c>
      <c r="T1484" s="62"/>
      <c r="V1484" s="62"/>
      <c r="W1484" s="62"/>
      <c r="X1484" s="949"/>
      <c r="Y1484" s="950"/>
      <c r="Z1484" s="951">
        <f t="shared" si="3308"/>
        <v>0</v>
      </c>
      <c r="AA1484" s="952"/>
      <c r="AB1484" s="62">
        <f t="shared" si="3302"/>
        <v>0</v>
      </c>
      <c r="AE1484" s="62">
        <f t="shared" si="3309"/>
        <v>0</v>
      </c>
    </row>
    <row r="1485" spans="1:31" ht="15.75" hidden="1" thickBot="1" x14ac:dyDescent="0.3">
      <c r="A1485" s="62"/>
      <c r="B1485" s="62"/>
      <c r="C1485" s="62"/>
      <c r="D1485" s="62"/>
      <c r="F1485" s="706">
        <v>442</v>
      </c>
      <c r="G1485" s="707" t="s">
        <v>723</v>
      </c>
      <c r="H1485" s="687">
        <v>0</v>
      </c>
      <c r="L1485" s="809"/>
      <c r="M1485" s="809"/>
      <c r="N1485" s="810"/>
      <c r="O1485" s="809"/>
      <c r="P1485" s="809"/>
      <c r="Q1485" s="809"/>
      <c r="R1485" s="810"/>
      <c r="S1485" s="809">
        <f t="shared" si="3306"/>
        <v>0</v>
      </c>
      <c r="T1485" s="62"/>
      <c r="V1485" s="62"/>
      <c r="W1485" s="62"/>
      <c r="X1485" s="949"/>
      <c r="Y1485" s="950"/>
      <c r="Z1485" s="951">
        <f t="shared" si="3308"/>
        <v>0</v>
      </c>
      <c r="AA1485" s="952"/>
      <c r="AB1485" s="62">
        <f t="shared" si="3302"/>
        <v>0</v>
      </c>
      <c r="AE1485" s="62">
        <f t="shared" si="3309"/>
        <v>0</v>
      </c>
    </row>
    <row r="1486" spans="1:31" ht="15.75" hidden="1" thickBot="1" x14ac:dyDescent="0.3">
      <c r="A1486" s="62"/>
      <c r="B1486" s="62"/>
      <c r="C1486" s="62"/>
      <c r="D1486" s="62"/>
      <c r="F1486" s="706">
        <v>443</v>
      </c>
      <c r="G1486" s="707" t="s">
        <v>398</v>
      </c>
      <c r="H1486" s="687">
        <v>0</v>
      </c>
      <c r="L1486" s="809"/>
      <c r="M1486" s="809"/>
      <c r="N1486" s="810"/>
      <c r="O1486" s="809"/>
      <c r="P1486" s="809"/>
      <c r="Q1486" s="809"/>
      <c r="R1486" s="810"/>
      <c r="S1486" s="809">
        <f t="shared" si="3306"/>
        <v>0</v>
      </c>
      <c r="T1486" s="62"/>
      <c r="V1486" s="62"/>
      <c r="W1486" s="62"/>
      <c r="X1486" s="949"/>
      <c r="Y1486" s="950"/>
      <c r="Z1486" s="951">
        <f t="shared" si="3308"/>
        <v>0</v>
      </c>
      <c r="AA1486" s="952"/>
      <c r="AB1486" s="62">
        <f t="shared" si="3302"/>
        <v>0</v>
      </c>
      <c r="AE1486" s="62">
        <f t="shared" si="3309"/>
        <v>0</v>
      </c>
    </row>
    <row r="1487" spans="1:31" ht="15.75" hidden="1" thickBot="1" x14ac:dyDescent="0.3">
      <c r="A1487" s="62"/>
      <c r="B1487" s="62"/>
      <c r="C1487" s="62"/>
      <c r="D1487" s="62"/>
      <c r="F1487" s="706">
        <v>444</v>
      </c>
      <c r="G1487" s="707" t="s">
        <v>399</v>
      </c>
      <c r="H1487" s="687">
        <v>0</v>
      </c>
      <c r="L1487" s="809"/>
      <c r="M1487" s="809"/>
      <c r="N1487" s="810"/>
      <c r="O1487" s="809"/>
      <c r="P1487" s="809"/>
      <c r="Q1487" s="809"/>
      <c r="R1487" s="810"/>
      <c r="S1487" s="809">
        <f t="shared" si="3306"/>
        <v>0</v>
      </c>
      <c r="T1487" s="62"/>
      <c r="V1487" s="62"/>
      <c r="W1487" s="62"/>
      <c r="X1487" s="949"/>
      <c r="Y1487" s="950"/>
      <c r="Z1487" s="951">
        <f t="shared" si="3308"/>
        <v>0</v>
      </c>
      <c r="AA1487" s="952"/>
      <c r="AB1487" s="62">
        <f t="shared" si="3302"/>
        <v>0</v>
      </c>
      <c r="AE1487" s="62">
        <f t="shared" si="3309"/>
        <v>0</v>
      </c>
    </row>
    <row r="1488" spans="1:31" ht="30.75" hidden="1" thickBot="1" x14ac:dyDescent="0.3">
      <c r="A1488" s="62"/>
      <c r="B1488" s="62"/>
      <c r="C1488" s="62"/>
      <c r="D1488" s="62"/>
      <c r="F1488" s="706">
        <v>4511</v>
      </c>
      <c r="G1488" s="794" t="s">
        <v>215</v>
      </c>
      <c r="H1488" s="687">
        <v>0</v>
      </c>
      <c r="L1488" s="809"/>
      <c r="M1488" s="809"/>
      <c r="N1488" s="810"/>
      <c r="O1488" s="809"/>
      <c r="P1488" s="809"/>
      <c r="Q1488" s="809"/>
      <c r="R1488" s="810"/>
      <c r="S1488" s="809">
        <f t="shared" si="3306"/>
        <v>0</v>
      </c>
      <c r="T1488" s="62"/>
      <c r="V1488" s="62"/>
      <c r="W1488" s="62"/>
      <c r="X1488" s="949"/>
      <c r="Y1488" s="950"/>
      <c r="Z1488" s="951">
        <f t="shared" si="3308"/>
        <v>0</v>
      </c>
      <c r="AA1488" s="952"/>
      <c r="AB1488" s="62">
        <f t="shared" si="3302"/>
        <v>0</v>
      </c>
      <c r="AE1488" s="62">
        <f t="shared" si="3309"/>
        <v>0</v>
      </c>
    </row>
    <row r="1489" spans="1:31" ht="30.75" hidden="1" thickBot="1" x14ac:dyDescent="0.3">
      <c r="A1489" s="62"/>
      <c r="B1489" s="62"/>
      <c r="C1489" s="62"/>
      <c r="D1489" s="62"/>
      <c r="F1489" s="706">
        <v>4512</v>
      </c>
      <c r="G1489" s="794" t="s">
        <v>216</v>
      </c>
      <c r="H1489" s="687">
        <v>0</v>
      </c>
      <c r="L1489" s="809"/>
      <c r="M1489" s="809"/>
      <c r="N1489" s="810"/>
      <c r="O1489" s="809"/>
      <c r="P1489" s="809"/>
      <c r="Q1489" s="809"/>
      <c r="R1489" s="810"/>
      <c r="S1489" s="809">
        <f t="shared" si="3306"/>
        <v>0</v>
      </c>
      <c r="T1489" s="62"/>
      <c r="V1489" s="62"/>
      <c r="W1489" s="62"/>
      <c r="X1489" s="949"/>
      <c r="Y1489" s="950"/>
      <c r="Z1489" s="951">
        <f t="shared" si="3308"/>
        <v>0</v>
      </c>
      <c r="AA1489" s="952"/>
      <c r="AB1489" s="62">
        <f t="shared" si="3302"/>
        <v>0</v>
      </c>
      <c r="AE1489" s="62">
        <f t="shared" si="3309"/>
        <v>0</v>
      </c>
    </row>
    <row r="1490" spans="1:31" ht="30.75" hidden="1" thickBot="1" x14ac:dyDescent="0.3">
      <c r="A1490" s="62"/>
      <c r="B1490" s="62"/>
      <c r="C1490" s="62"/>
      <c r="D1490" s="62"/>
      <c r="F1490" s="706">
        <v>452</v>
      </c>
      <c r="G1490" s="707" t="s">
        <v>724</v>
      </c>
      <c r="H1490" s="687">
        <v>0</v>
      </c>
      <c r="L1490" s="809"/>
      <c r="M1490" s="809"/>
      <c r="N1490" s="810"/>
      <c r="O1490" s="809"/>
      <c r="P1490" s="809"/>
      <c r="Q1490" s="809"/>
      <c r="R1490" s="810"/>
      <c r="S1490" s="809">
        <f t="shared" si="3306"/>
        <v>0</v>
      </c>
      <c r="T1490" s="62"/>
      <c r="V1490" s="62"/>
      <c r="W1490" s="62"/>
      <c r="X1490" s="949"/>
      <c r="Y1490" s="950"/>
      <c r="Z1490" s="951">
        <f t="shared" si="3308"/>
        <v>0</v>
      </c>
      <c r="AA1490" s="952"/>
      <c r="AB1490" s="62">
        <f t="shared" si="3302"/>
        <v>0</v>
      </c>
      <c r="AE1490" s="62">
        <f t="shared" si="3309"/>
        <v>0</v>
      </c>
    </row>
    <row r="1491" spans="1:31" ht="15.75" hidden="1" thickBot="1" x14ac:dyDescent="0.3">
      <c r="A1491" s="62"/>
      <c r="B1491" s="62"/>
      <c r="C1491" s="62"/>
      <c r="D1491" s="62"/>
      <c r="F1491" s="706">
        <v>453</v>
      </c>
      <c r="G1491" s="707" t="s">
        <v>725</v>
      </c>
      <c r="H1491" s="687">
        <v>0</v>
      </c>
      <c r="L1491" s="809"/>
      <c r="M1491" s="809"/>
      <c r="N1491" s="810"/>
      <c r="O1491" s="809"/>
      <c r="P1491" s="809"/>
      <c r="Q1491" s="809"/>
      <c r="R1491" s="810"/>
      <c r="S1491" s="809">
        <f t="shared" si="3306"/>
        <v>0</v>
      </c>
      <c r="T1491" s="62"/>
      <c r="V1491" s="62"/>
      <c r="W1491" s="62"/>
      <c r="X1491" s="949"/>
      <c r="Y1491" s="950"/>
      <c r="Z1491" s="951">
        <f t="shared" si="3308"/>
        <v>0</v>
      </c>
      <c r="AA1491" s="952"/>
      <c r="AB1491" s="62">
        <f t="shared" si="3302"/>
        <v>0</v>
      </c>
      <c r="AE1491" s="62">
        <f t="shared" si="3309"/>
        <v>0</v>
      </c>
    </row>
    <row r="1492" spans="1:31" ht="15.75" hidden="1" thickBot="1" x14ac:dyDescent="0.3">
      <c r="A1492" s="62"/>
      <c r="B1492" s="62"/>
      <c r="C1492" s="62"/>
      <c r="D1492" s="62"/>
      <c r="F1492" s="706">
        <v>454</v>
      </c>
      <c r="G1492" s="707" t="s">
        <v>404</v>
      </c>
      <c r="H1492" s="687">
        <v>0</v>
      </c>
      <c r="L1492" s="809"/>
      <c r="M1492" s="809"/>
      <c r="N1492" s="810"/>
      <c r="O1492" s="809"/>
      <c r="P1492" s="809"/>
      <c r="Q1492" s="809"/>
      <c r="R1492" s="810"/>
      <c r="S1492" s="809">
        <f t="shared" si="3306"/>
        <v>0</v>
      </c>
      <c r="T1492" s="62"/>
      <c r="V1492" s="62"/>
      <c r="W1492" s="62"/>
      <c r="X1492" s="949"/>
      <c r="Y1492" s="950"/>
      <c r="Z1492" s="951">
        <f t="shared" si="3308"/>
        <v>0</v>
      </c>
      <c r="AA1492" s="952"/>
      <c r="AB1492" s="62">
        <f t="shared" si="3302"/>
        <v>0</v>
      </c>
      <c r="AE1492" s="62">
        <f t="shared" si="3309"/>
        <v>0</v>
      </c>
    </row>
    <row r="1493" spans="1:31" ht="15.75" hidden="1" thickBot="1" x14ac:dyDescent="0.3">
      <c r="A1493" s="62"/>
      <c r="B1493" s="62"/>
      <c r="C1493" s="62"/>
      <c r="D1493" s="62"/>
      <c r="F1493" s="706">
        <v>461</v>
      </c>
      <c r="G1493" s="707" t="s">
        <v>706</v>
      </c>
      <c r="H1493" s="687">
        <v>0</v>
      </c>
      <c r="L1493" s="809"/>
      <c r="M1493" s="809"/>
      <c r="N1493" s="810"/>
      <c r="O1493" s="809"/>
      <c r="P1493" s="809"/>
      <c r="Q1493" s="809"/>
      <c r="R1493" s="810"/>
      <c r="S1493" s="809">
        <f t="shared" si="3306"/>
        <v>0</v>
      </c>
      <c r="T1493" s="62"/>
      <c r="V1493" s="62"/>
      <c r="W1493" s="62"/>
      <c r="X1493" s="949"/>
      <c r="Y1493" s="950"/>
      <c r="Z1493" s="951">
        <f t="shared" si="3308"/>
        <v>0</v>
      </c>
      <c r="AA1493" s="952"/>
      <c r="AB1493" s="62">
        <f t="shared" si="3302"/>
        <v>0</v>
      </c>
      <c r="AE1493" s="62">
        <f t="shared" si="3309"/>
        <v>0</v>
      </c>
    </row>
    <row r="1494" spans="1:31" ht="30.75" hidden="1" thickBot="1" x14ac:dyDescent="0.3">
      <c r="A1494" s="62"/>
      <c r="B1494" s="62"/>
      <c r="C1494" s="62"/>
      <c r="D1494" s="62"/>
      <c r="E1494" s="914"/>
      <c r="F1494" s="706">
        <v>462</v>
      </c>
      <c r="G1494" s="707" t="s">
        <v>407</v>
      </c>
      <c r="H1494" s="687">
        <v>0</v>
      </c>
      <c r="L1494" s="809"/>
      <c r="M1494" s="809"/>
      <c r="N1494" s="810"/>
      <c r="O1494" s="809"/>
      <c r="P1494" s="809"/>
      <c r="Q1494" s="809"/>
      <c r="R1494" s="810"/>
      <c r="S1494" s="809">
        <f t="shared" si="3306"/>
        <v>0</v>
      </c>
      <c r="T1494" s="62"/>
      <c r="V1494" s="62"/>
      <c r="W1494" s="62"/>
      <c r="X1494" s="949"/>
      <c r="Y1494" s="950"/>
      <c r="Z1494" s="951">
        <f t="shared" si="3308"/>
        <v>0</v>
      </c>
      <c r="AA1494" s="952"/>
      <c r="AB1494" s="62">
        <f t="shared" si="3302"/>
        <v>0</v>
      </c>
      <c r="AE1494" s="62">
        <f t="shared" si="3309"/>
        <v>0</v>
      </c>
    </row>
    <row r="1495" spans="1:31" ht="15.75" hidden="1" thickBot="1" x14ac:dyDescent="0.3">
      <c r="A1495" s="62"/>
      <c r="B1495" s="62"/>
      <c r="C1495" s="62"/>
      <c r="D1495" s="62"/>
      <c r="E1495" s="914"/>
      <c r="F1495" s="706">
        <v>4631</v>
      </c>
      <c r="G1495" s="707" t="s">
        <v>408</v>
      </c>
      <c r="H1495" s="687">
        <v>0</v>
      </c>
      <c r="L1495" s="809"/>
      <c r="M1495" s="809"/>
      <c r="N1495" s="810"/>
      <c r="O1495" s="809"/>
      <c r="P1495" s="809"/>
      <c r="Q1495" s="809"/>
      <c r="R1495" s="810"/>
      <c r="S1495" s="809">
        <f t="shared" si="3306"/>
        <v>0</v>
      </c>
      <c r="T1495" s="62"/>
      <c r="V1495" s="62"/>
      <c r="W1495" s="62"/>
      <c r="X1495" s="949"/>
      <c r="Y1495" s="950"/>
      <c r="Z1495" s="951">
        <f t="shared" si="3308"/>
        <v>0</v>
      </c>
      <c r="AA1495" s="952"/>
      <c r="AB1495" s="62">
        <f t="shared" si="3302"/>
        <v>0</v>
      </c>
      <c r="AE1495" s="62">
        <f t="shared" si="3309"/>
        <v>0</v>
      </c>
    </row>
    <row r="1496" spans="1:31" ht="15.75" hidden="1" thickBot="1" x14ac:dyDescent="0.3">
      <c r="A1496" s="62"/>
      <c r="B1496" s="62"/>
      <c r="C1496" s="62"/>
      <c r="D1496" s="62"/>
      <c r="E1496" s="914"/>
      <c r="F1496" s="706">
        <v>4632</v>
      </c>
      <c r="G1496" s="707" t="s">
        <v>409</v>
      </c>
      <c r="H1496" s="687">
        <v>0</v>
      </c>
      <c r="L1496" s="809"/>
      <c r="M1496" s="809"/>
      <c r="N1496" s="810"/>
      <c r="O1496" s="809"/>
      <c r="P1496" s="809"/>
      <c r="Q1496" s="809"/>
      <c r="R1496" s="810"/>
      <c r="S1496" s="809">
        <f t="shared" si="3306"/>
        <v>0</v>
      </c>
      <c r="T1496" s="62"/>
      <c r="V1496" s="62"/>
      <c r="W1496" s="62"/>
      <c r="X1496" s="949"/>
      <c r="Y1496" s="950"/>
      <c r="Z1496" s="951">
        <f t="shared" si="3308"/>
        <v>0</v>
      </c>
      <c r="AA1496" s="952"/>
      <c r="AB1496" s="62">
        <f t="shared" ref="AB1496:AB1559" si="3310">Z1496-AA1496</f>
        <v>0</v>
      </c>
      <c r="AE1496" s="62">
        <f t="shared" si="3309"/>
        <v>0</v>
      </c>
    </row>
    <row r="1497" spans="1:31" ht="30.75" hidden="1" thickBot="1" x14ac:dyDescent="0.3">
      <c r="A1497" s="62"/>
      <c r="B1497" s="62"/>
      <c r="C1497" s="62"/>
      <c r="D1497" s="62"/>
      <c r="E1497" s="914"/>
      <c r="F1497" s="706">
        <v>464</v>
      </c>
      <c r="G1497" s="707" t="s">
        <v>410</v>
      </c>
      <c r="H1497" s="687">
        <v>0</v>
      </c>
      <c r="L1497" s="809"/>
      <c r="M1497" s="809"/>
      <c r="N1497" s="810"/>
      <c r="O1497" s="809"/>
      <c r="P1497" s="809"/>
      <c r="Q1497" s="809"/>
      <c r="R1497" s="810"/>
      <c r="S1497" s="809">
        <f t="shared" si="3306"/>
        <v>0</v>
      </c>
      <c r="T1497" s="62"/>
      <c r="V1497" s="62"/>
      <c r="W1497" s="62"/>
      <c r="X1497" s="949"/>
      <c r="Y1497" s="950"/>
      <c r="Z1497" s="951">
        <f t="shared" si="3308"/>
        <v>0</v>
      </c>
      <c r="AA1497" s="952"/>
      <c r="AB1497" s="62">
        <f t="shared" si="3310"/>
        <v>0</v>
      </c>
      <c r="AE1497" s="62">
        <f t="shared" si="3309"/>
        <v>0</v>
      </c>
    </row>
    <row r="1498" spans="1:31" ht="15.75" hidden="1" thickBot="1" x14ac:dyDescent="0.3">
      <c r="A1498" s="62"/>
      <c r="B1498" s="62"/>
      <c r="C1498" s="62"/>
      <c r="D1498" s="62"/>
      <c r="E1498" s="914"/>
      <c r="F1498" s="706">
        <v>465</v>
      </c>
      <c r="G1498" s="707" t="s">
        <v>707</v>
      </c>
      <c r="H1498" s="687">
        <v>0</v>
      </c>
      <c r="L1498" s="809"/>
      <c r="M1498" s="809"/>
      <c r="N1498" s="810"/>
      <c r="O1498" s="809"/>
      <c r="P1498" s="809"/>
      <c r="Q1498" s="809"/>
      <c r="R1498" s="810"/>
      <c r="S1498" s="809">
        <f t="shared" si="3306"/>
        <v>0</v>
      </c>
      <c r="T1498" s="62"/>
      <c r="V1498" s="62"/>
      <c r="W1498" s="62"/>
      <c r="X1498" s="949"/>
      <c r="Y1498" s="950"/>
      <c r="Z1498" s="951">
        <f t="shared" si="3308"/>
        <v>0</v>
      </c>
      <c r="AA1498" s="952"/>
      <c r="AB1498" s="62">
        <f t="shared" si="3310"/>
        <v>0</v>
      </c>
      <c r="AE1498" s="62">
        <f t="shared" si="3309"/>
        <v>0</v>
      </c>
    </row>
    <row r="1499" spans="1:31" ht="15.75" hidden="1" thickBot="1" x14ac:dyDescent="0.3">
      <c r="A1499" s="62"/>
      <c r="B1499" s="62"/>
      <c r="C1499" s="62"/>
      <c r="D1499" s="62"/>
      <c r="E1499" s="914"/>
      <c r="F1499" s="706">
        <v>472</v>
      </c>
      <c r="G1499" s="707" t="s">
        <v>414</v>
      </c>
      <c r="H1499" s="687">
        <v>0</v>
      </c>
      <c r="L1499" s="809"/>
      <c r="M1499" s="809"/>
      <c r="N1499" s="810"/>
      <c r="O1499" s="809"/>
      <c r="P1499" s="809"/>
      <c r="Q1499" s="809"/>
      <c r="R1499" s="810"/>
      <c r="S1499" s="809">
        <f t="shared" si="3306"/>
        <v>0</v>
      </c>
      <c r="T1499" s="62"/>
      <c r="V1499" s="62"/>
      <c r="W1499" s="62"/>
      <c r="X1499" s="949"/>
      <c r="Y1499" s="950"/>
      <c r="Z1499" s="951">
        <f t="shared" si="3308"/>
        <v>0</v>
      </c>
      <c r="AA1499" s="952"/>
      <c r="AB1499" s="62">
        <f t="shared" si="3310"/>
        <v>0</v>
      </c>
      <c r="AE1499" s="62">
        <f t="shared" si="3309"/>
        <v>0</v>
      </c>
    </row>
    <row r="1500" spans="1:31" ht="15.75" hidden="1" thickBot="1" x14ac:dyDescent="0.3">
      <c r="A1500" s="62"/>
      <c r="B1500" s="62"/>
      <c r="C1500" s="62"/>
      <c r="D1500" s="62"/>
      <c r="E1500" s="914"/>
      <c r="F1500" s="706">
        <v>481</v>
      </c>
      <c r="G1500" s="707" t="s">
        <v>726</v>
      </c>
      <c r="H1500" s="687">
        <v>0</v>
      </c>
      <c r="L1500" s="809"/>
      <c r="M1500" s="809"/>
      <c r="N1500" s="810"/>
      <c r="O1500" s="809"/>
      <c r="P1500" s="809"/>
      <c r="Q1500" s="809"/>
      <c r="R1500" s="810"/>
      <c r="S1500" s="809">
        <f t="shared" si="3306"/>
        <v>0</v>
      </c>
      <c r="T1500" s="62"/>
      <c r="V1500" s="62"/>
      <c r="W1500" s="62"/>
      <c r="X1500" s="949"/>
      <c r="Y1500" s="950"/>
      <c r="Z1500" s="951">
        <f t="shared" si="3308"/>
        <v>0</v>
      </c>
      <c r="AA1500" s="952"/>
      <c r="AB1500" s="62">
        <f t="shared" si="3310"/>
        <v>0</v>
      </c>
      <c r="AE1500" s="62">
        <f t="shared" si="3309"/>
        <v>0</v>
      </c>
    </row>
    <row r="1501" spans="1:31" ht="15.75" hidden="1" thickBot="1" x14ac:dyDescent="0.3">
      <c r="A1501" s="62"/>
      <c r="B1501" s="62"/>
      <c r="C1501" s="62"/>
      <c r="D1501" s="62"/>
      <c r="E1501" s="914"/>
      <c r="F1501" s="706">
        <v>482</v>
      </c>
      <c r="G1501" s="707" t="s">
        <v>727</v>
      </c>
      <c r="H1501" s="687">
        <v>0</v>
      </c>
      <c r="L1501" s="809"/>
      <c r="M1501" s="809"/>
      <c r="N1501" s="810"/>
      <c r="O1501" s="809"/>
      <c r="P1501" s="809"/>
      <c r="Q1501" s="809"/>
      <c r="R1501" s="810"/>
      <c r="S1501" s="809">
        <f t="shared" si="3306"/>
        <v>0</v>
      </c>
      <c r="T1501" s="62"/>
      <c r="V1501" s="62"/>
      <c r="W1501" s="62"/>
      <c r="X1501" s="949"/>
      <c r="Y1501" s="950"/>
      <c r="Z1501" s="951">
        <f t="shared" si="3308"/>
        <v>0</v>
      </c>
      <c r="AA1501" s="952"/>
      <c r="AB1501" s="62">
        <f t="shared" si="3310"/>
        <v>0</v>
      </c>
      <c r="AE1501" s="62">
        <f t="shared" si="3309"/>
        <v>0</v>
      </c>
    </row>
    <row r="1502" spans="1:31" ht="15.75" hidden="1" thickBot="1" x14ac:dyDescent="0.3">
      <c r="A1502" s="62"/>
      <c r="B1502" s="62"/>
      <c r="C1502" s="62"/>
      <c r="D1502" s="62"/>
      <c r="E1502" s="914"/>
      <c r="F1502" s="706">
        <v>483</v>
      </c>
      <c r="G1502" s="796" t="s">
        <v>728</v>
      </c>
      <c r="H1502" s="687">
        <v>0</v>
      </c>
      <c r="L1502" s="809"/>
      <c r="M1502" s="809"/>
      <c r="N1502" s="810"/>
      <c r="O1502" s="809"/>
      <c r="P1502" s="809"/>
      <c r="Q1502" s="809"/>
      <c r="R1502" s="810"/>
      <c r="S1502" s="809">
        <f t="shared" si="3306"/>
        <v>0</v>
      </c>
      <c r="T1502" s="62"/>
      <c r="V1502" s="62"/>
      <c r="W1502" s="62"/>
      <c r="X1502" s="949"/>
      <c r="Y1502" s="950"/>
      <c r="Z1502" s="951">
        <f t="shared" si="3308"/>
        <v>0</v>
      </c>
      <c r="AA1502" s="952"/>
      <c r="AB1502" s="62">
        <f t="shared" si="3310"/>
        <v>0</v>
      </c>
      <c r="AE1502" s="62">
        <f t="shared" si="3309"/>
        <v>0</v>
      </c>
    </row>
    <row r="1503" spans="1:31" ht="45.75" hidden="1" thickBot="1" x14ac:dyDescent="0.3">
      <c r="A1503" s="62"/>
      <c r="B1503" s="62"/>
      <c r="C1503" s="62"/>
      <c r="D1503" s="62"/>
      <c r="E1503" s="914"/>
      <c r="F1503" s="706">
        <v>484</v>
      </c>
      <c r="G1503" s="707" t="s">
        <v>729</v>
      </c>
      <c r="H1503" s="687">
        <v>0</v>
      </c>
      <c r="L1503" s="809"/>
      <c r="M1503" s="809"/>
      <c r="N1503" s="810"/>
      <c r="O1503" s="809"/>
      <c r="P1503" s="809"/>
      <c r="Q1503" s="809"/>
      <c r="R1503" s="810"/>
      <c r="S1503" s="809">
        <f t="shared" si="3306"/>
        <v>0</v>
      </c>
      <c r="T1503" s="62"/>
      <c r="V1503" s="62"/>
      <c r="W1503" s="62"/>
      <c r="X1503" s="949"/>
      <c r="Y1503" s="950"/>
      <c r="Z1503" s="951">
        <f t="shared" si="3308"/>
        <v>0</v>
      </c>
      <c r="AA1503" s="952"/>
      <c r="AB1503" s="62">
        <f t="shared" si="3310"/>
        <v>0</v>
      </c>
      <c r="AE1503" s="62">
        <f t="shared" si="3309"/>
        <v>0</v>
      </c>
    </row>
    <row r="1504" spans="1:31" ht="30.75" hidden="1" thickBot="1" x14ac:dyDescent="0.3">
      <c r="A1504" s="62"/>
      <c r="B1504" s="62"/>
      <c r="C1504" s="62"/>
      <c r="D1504" s="62"/>
      <c r="E1504" s="914"/>
      <c r="F1504" s="706">
        <v>485</v>
      </c>
      <c r="G1504" s="707" t="s">
        <v>730</v>
      </c>
      <c r="H1504" s="687">
        <v>0</v>
      </c>
      <c r="L1504" s="809"/>
      <c r="M1504" s="809"/>
      <c r="N1504" s="810"/>
      <c r="O1504" s="809"/>
      <c r="P1504" s="809"/>
      <c r="Q1504" s="809"/>
      <c r="R1504" s="810"/>
      <c r="S1504" s="809">
        <f t="shared" si="3306"/>
        <v>0</v>
      </c>
      <c r="T1504" s="62"/>
      <c r="V1504" s="62"/>
      <c r="W1504" s="62"/>
      <c r="X1504" s="949"/>
      <c r="Y1504" s="950"/>
      <c r="Z1504" s="951">
        <f t="shared" si="3308"/>
        <v>0</v>
      </c>
      <c r="AA1504" s="952"/>
      <c r="AB1504" s="62">
        <f t="shared" si="3310"/>
        <v>0</v>
      </c>
      <c r="AE1504" s="62">
        <f t="shared" si="3309"/>
        <v>0</v>
      </c>
    </row>
    <row r="1505" spans="1:31" ht="30.75" hidden="1" thickBot="1" x14ac:dyDescent="0.3">
      <c r="A1505" s="62"/>
      <c r="B1505" s="62"/>
      <c r="C1505" s="62"/>
      <c r="D1505" s="62"/>
      <c r="E1505" s="914"/>
      <c r="F1505" s="706">
        <v>489</v>
      </c>
      <c r="G1505" s="707" t="s">
        <v>422</v>
      </c>
      <c r="H1505" s="687">
        <v>0</v>
      </c>
      <c r="L1505" s="809"/>
      <c r="M1505" s="809"/>
      <c r="N1505" s="810"/>
      <c r="O1505" s="809"/>
      <c r="P1505" s="809"/>
      <c r="Q1505" s="809"/>
      <c r="R1505" s="810"/>
      <c r="S1505" s="809">
        <f t="shared" si="3306"/>
        <v>0</v>
      </c>
      <c r="T1505" s="62"/>
      <c r="V1505" s="62"/>
      <c r="W1505" s="62"/>
      <c r="X1505" s="949"/>
      <c r="Y1505" s="950"/>
      <c r="Z1505" s="951">
        <f t="shared" si="3308"/>
        <v>0</v>
      </c>
      <c r="AA1505" s="952"/>
      <c r="AB1505" s="62">
        <f t="shared" si="3310"/>
        <v>0</v>
      </c>
      <c r="AE1505" s="62">
        <f t="shared" si="3309"/>
        <v>0</v>
      </c>
    </row>
    <row r="1506" spans="1:31" ht="30.75" hidden="1" thickBot="1" x14ac:dyDescent="0.3">
      <c r="A1506" s="62"/>
      <c r="B1506" s="62"/>
      <c r="C1506" s="62"/>
      <c r="D1506" s="62"/>
      <c r="E1506" s="914"/>
      <c r="F1506" s="706">
        <v>494</v>
      </c>
      <c r="G1506" s="707" t="s">
        <v>708</v>
      </c>
      <c r="H1506" s="687">
        <v>0</v>
      </c>
      <c r="L1506" s="809"/>
      <c r="M1506" s="809"/>
      <c r="N1506" s="810"/>
      <c r="O1506" s="809"/>
      <c r="P1506" s="809"/>
      <c r="Q1506" s="809"/>
      <c r="R1506" s="810"/>
      <c r="S1506" s="809">
        <f t="shared" si="3306"/>
        <v>0</v>
      </c>
      <c r="T1506" s="62"/>
      <c r="V1506" s="62"/>
      <c r="W1506" s="62"/>
      <c r="X1506" s="949"/>
      <c r="Y1506" s="950"/>
      <c r="Z1506" s="951">
        <f t="shared" si="3308"/>
        <v>0</v>
      </c>
      <c r="AA1506" s="952"/>
      <c r="AB1506" s="62">
        <f t="shared" si="3310"/>
        <v>0</v>
      </c>
      <c r="AE1506" s="62">
        <f t="shared" si="3309"/>
        <v>0</v>
      </c>
    </row>
    <row r="1507" spans="1:31" ht="30.75" hidden="1" thickBot="1" x14ac:dyDescent="0.3">
      <c r="A1507" s="62"/>
      <c r="B1507" s="62"/>
      <c r="C1507" s="62"/>
      <c r="D1507" s="62"/>
      <c r="E1507" s="914"/>
      <c r="F1507" s="706">
        <v>495</v>
      </c>
      <c r="G1507" s="707" t="s">
        <v>709</v>
      </c>
      <c r="H1507" s="687">
        <v>0</v>
      </c>
      <c r="L1507" s="809"/>
      <c r="M1507" s="809"/>
      <c r="N1507" s="810"/>
      <c r="O1507" s="809"/>
      <c r="P1507" s="809"/>
      <c r="Q1507" s="809"/>
      <c r="R1507" s="810"/>
      <c r="S1507" s="809">
        <f t="shared" si="3306"/>
        <v>0</v>
      </c>
      <c r="T1507" s="62"/>
      <c r="V1507" s="62"/>
      <c r="W1507" s="62"/>
      <c r="X1507" s="949"/>
      <c r="Y1507" s="950"/>
      <c r="Z1507" s="951">
        <f t="shared" si="3308"/>
        <v>0</v>
      </c>
      <c r="AA1507" s="952"/>
      <c r="AB1507" s="62">
        <f t="shared" si="3310"/>
        <v>0</v>
      </c>
      <c r="AE1507" s="62">
        <f t="shared" si="3309"/>
        <v>0</v>
      </c>
    </row>
    <row r="1508" spans="1:31" ht="45.75" hidden="1" thickBot="1" x14ac:dyDescent="0.3">
      <c r="A1508" s="62"/>
      <c r="B1508" s="62"/>
      <c r="C1508" s="62"/>
      <c r="D1508" s="62"/>
      <c r="E1508" s="914"/>
      <c r="F1508" s="706">
        <v>496</v>
      </c>
      <c r="G1508" s="707" t="s">
        <v>710</v>
      </c>
      <c r="H1508" s="687">
        <v>0</v>
      </c>
      <c r="L1508" s="809"/>
      <c r="M1508" s="809"/>
      <c r="N1508" s="810"/>
      <c r="O1508" s="809"/>
      <c r="P1508" s="809"/>
      <c r="Q1508" s="809"/>
      <c r="R1508" s="810"/>
      <c r="S1508" s="809">
        <f t="shared" si="3306"/>
        <v>0</v>
      </c>
      <c r="T1508" s="62"/>
      <c r="V1508" s="62"/>
      <c r="W1508" s="62"/>
      <c r="X1508" s="949"/>
      <c r="Y1508" s="950"/>
      <c r="Z1508" s="951">
        <f t="shared" si="3308"/>
        <v>0</v>
      </c>
      <c r="AA1508" s="952"/>
      <c r="AB1508" s="62">
        <f t="shared" si="3310"/>
        <v>0</v>
      </c>
      <c r="AE1508" s="62">
        <f t="shared" si="3309"/>
        <v>0</v>
      </c>
    </row>
    <row r="1509" spans="1:31" ht="30.75" hidden="1" thickBot="1" x14ac:dyDescent="0.3">
      <c r="A1509" s="62"/>
      <c r="B1509" s="62"/>
      <c r="C1509" s="62"/>
      <c r="D1509" s="62"/>
      <c r="E1509" s="914"/>
      <c r="F1509" s="706">
        <v>499</v>
      </c>
      <c r="G1509" s="707" t="s">
        <v>711</v>
      </c>
      <c r="H1509" s="687">
        <v>0</v>
      </c>
      <c r="L1509" s="809"/>
      <c r="M1509" s="809"/>
      <c r="N1509" s="810"/>
      <c r="O1509" s="809"/>
      <c r="P1509" s="809"/>
      <c r="Q1509" s="809"/>
      <c r="R1509" s="810"/>
      <c r="S1509" s="809">
        <f t="shared" si="3306"/>
        <v>0</v>
      </c>
      <c r="T1509" s="62"/>
      <c r="V1509" s="62"/>
      <c r="W1509" s="62"/>
      <c r="X1509" s="949"/>
      <c r="Y1509" s="950"/>
      <c r="Z1509" s="951">
        <f t="shared" si="3308"/>
        <v>0</v>
      </c>
      <c r="AA1509" s="952"/>
      <c r="AB1509" s="62">
        <f t="shared" si="3310"/>
        <v>0</v>
      </c>
      <c r="AE1509" s="62">
        <f t="shared" si="3309"/>
        <v>0</v>
      </c>
    </row>
    <row r="1510" spans="1:31" ht="15.75" hidden="1" thickBot="1" x14ac:dyDescent="0.3">
      <c r="A1510" s="62"/>
      <c r="B1510" s="62"/>
      <c r="C1510" s="62"/>
      <c r="D1510" s="62"/>
      <c r="F1510" s="706">
        <v>511</v>
      </c>
      <c r="G1510" s="796" t="s">
        <v>731</v>
      </c>
      <c r="H1510" s="687">
        <v>0</v>
      </c>
      <c r="L1510" s="809"/>
      <c r="M1510" s="809"/>
      <c r="N1510" s="810"/>
      <c r="O1510" s="809"/>
      <c r="P1510" s="809"/>
      <c r="Q1510" s="809"/>
      <c r="R1510" s="810"/>
      <c r="S1510" s="809">
        <f t="shared" si="3306"/>
        <v>0</v>
      </c>
      <c r="T1510" s="62"/>
      <c r="V1510" s="62"/>
      <c r="W1510" s="62"/>
      <c r="X1510" s="949"/>
      <c r="Y1510" s="950"/>
      <c r="Z1510" s="951">
        <f t="shared" si="3308"/>
        <v>0</v>
      </c>
      <c r="AA1510" s="952"/>
      <c r="AB1510" s="62">
        <f t="shared" si="3310"/>
        <v>0</v>
      </c>
      <c r="AE1510" s="62">
        <f t="shared" si="3309"/>
        <v>0</v>
      </c>
    </row>
    <row r="1511" spans="1:31" ht="15.75" hidden="1" thickBot="1" x14ac:dyDescent="0.3">
      <c r="A1511" s="62"/>
      <c r="B1511" s="62"/>
      <c r="C1511" s="62"/>
      <c r="D1511" s="62"/>
      <c r="F1511" s="706">
        <v>512</v>
      </c>
      <c r="G1511" s="796" t="s">
        <v>732</v>
      </c>
      <c r="H1511" s="687">
        <v>0</v>
      </c>
      <c r="I1511" s="687">
        <v>0</v>
      </c>
      <c r="K1511" s="687">
        <f>H1511-I1511</f>
        <v>0</v>
      </c>
      <c r="L1511" s="809">
        <v>0</v>
      </c>
      <c r="M1511" s="809">
        <v>0</v>
      </c>
      <c r="N1511" s="810"/>
      <c r="O1511" s="809">
        <f>L1511-M1511</f>
        <v>0</v>
      </c>
      <c r="P1511" s="809">
        <f>L1511+H1511</f>
        <v>0</v>
      </c>
      <c r="Q1511" s="809">
        <f>M1511+I1511</f>
        <v>0</v>
      </c>
      <c r="R1511" s="810" t="e">
        <f>Q1511/P1511</f>
        <v>#DIV/0!</v>
      </c>
      <c r="S1511" s="809">
        <f>P1511-Q1511</f>
        <v>0</v>
      </c>
      <c r="T1511" s="62"/>
      <c r="V1511" s="62"/>
      <c r="W1511" s="62"/>
      <c r="X1511" s="949"/>
      <c r="Y1511" s="950"/>
      <c r="Z1511" s="951">
        <f t="shared" si="3308"/>
        <v>0</v>
      </c>
      <c r="AA1511" s="952">
        <v>0</v>
      </c>
      <c r="AB1511" s="62">
        <f t="shared" si="3310"/>
        <v>0</v>
      </c>
      <c r="AE1511" s="62">
        <f t="shared" si="3309"/>
        <v>0</v>
      </c>
    </row>
    <row r="1512" spans="1:31" ht="15.75" hidden="1" thickBot="1" x14ac:dyDescent="0.3">
      <c r="A1512" s="62"/>
      <c r="B1512" s="62"/>
      <c r="C1512" s="62"/>
      <c r="D1512" s="62"/>
      <c r="F1512" s="706">
        <v>513</v>
      </c>
      <c r="G1512" s="796" t="s">
        <v>733</v>
      </c>
      <c r="L1512" s="809"/>
      <c r="M1512" s="809"/>
      <c r="N1512" s="810"/>
      <c r="O1512" s="809"/>
      <c r="P1512" s="809"/>
      <c r="Q1512" s="809"/>
      <c r="R1512" s="810"/>
      <c r="S1512" s="809">
        <f t="shared" si="3306"/>
        <v>0</v>
      </c>
      <c r="T1512" s="62"/>
      <c r="V1512" s="62"/>
      <c r="W1512" s="62"/>
      <c r="X1512" s="949"/>
      <c r="Y1512" s="950"/>
      <c r="Z1512" s="951"/>
      <c r="AA1512" s="952"/>
      <c r="AB1512" s="62">
        <f t="shared" si="3310"/>
        <v>0</v>
      </c>
    </row>
    <row r="1513" spans="1:31" ht="15.75" hidden="1" thickBot="1" x14ac:dyDescent="0.3">
      <c r="A1513" s="62"/>
      <c r="B1513" s="62"/>
      <c r="C1513" s="62"/>
      <c r="D1513" s="62"/>
      <c r="F1513" s="706">
        <v>514</v>
      </c>
      <c r="G1513" s="707" t="s">
        <v>734</v>
      </c>
      <c r="L1513" s="809"/>
      <c r="M1513" s="809"/>
      <c r="N1513" s="810"/>
      <c r="O1513" s="809"/>
      <c r="P1513" s="809"/>
      <c r="Q1513" s="809"/>
      <c r="R1513" s="810"/>
      <c r="S1513" s="809">
        <f t="shared" si="3306"/>
        <v>0</v>
      </c>
      <c r="T1513" s="62"/>
      <c r="V1513" s="62"/>
      <c r="W1513" s="62"/>
      <c r="X1513" s="949"/>
      <c r="Y1513" s="950"/>
      <c r="Z1513" s="951"/>
      <c r="AA1513" s="952"/>
      <c r="AB1513" s="62">
        <f t="shared" si="3310"/>
        <v>0</v>
      </c>
    </row>
    <row r="1514" spans="1:31" ht="15.75" hidden="1" thickBot="1" x14ac:dyDescent="0.3">
      <c r="A1514" s="62"/>
      <c r="B1514" s="62"/>
      <c r="C1514" s="62"/>
      <c r="D1514" s="62"/>
      <c r="F1514" s="706">
        <v>515</v>
      </c>
      <c r="G1514" s="707" t="s">
        <v>433</v>
      </c>
      <c r="L1514" s="809"/>
      <c r="M1514" s="809"/>
      <c r="N1514" s="810"/>
      <c r="O1514" s="809"/>
      <c r="P1514" s="809"/>
      <c r="Q1514" s="809"/>
      <c r="R1514" s="810"/>
      <c r="S1514" s="809">
        <f t="shared" si="3306"/>
        <v>0</v>
      </c>
      <c r="T1514" s="62"/>
      <c r="V1514" s="62"/>
      <c r="W1514" s="62"/>
      <c r="X1514" s="949"/>
      <c r="Y1514" s="950"/>
      <c r="Z1514" s="951"/>
      <c r="AA1514" s="952"/>
      <c r="AB1514" s="62">
        <f t="shared" si="3310"/>
        <v>0</v>
      </c>
    </row>
    <row r="1515" spans="1:31" ht="15.75" hidden="1" thickBot="1" x14ac:dyDescent="0.3">
      <c r="A1515" s="62"/>
      <c r="B1515" s="62"/>
      <c r="C1515" s="62"/>
      <c r="D1515" s="62"/>
      <c r="F1515" s="706">
        <v>521</v>
      </c>
      <c r="G1515" s="707" t="s">
        <v>735</v>
      </c>
      <c r="L1515" s="809"/>
      <c r="M1515" s="809"/>
      <c r="N1515" s="810"/>
      <c r="O1515" s="809"/>
      <c r="P1515" s="809"/>
      <c r="Q1515" s="809"/>
      <c r="R1515" s="810"/>
      <c r="S1515" s="809">
        <f t="shared" si="3306"/>
        <v>0</v>
      </c>
      <c r="T1515" s="62"/>
      <c r="V1515" s="62"/>
      <c r="W1515" s="62"/>
      <c r="X1515" s="949"/>
      <c r="Y1515" s="950"/>
      <c r="Z1515" s="951"/>
      <c r="AA1515" s="952"/>
      <c r="AB1515" s="62">
        <f t="shared" si="3310"/>
        <v>0</v>
      </c>
    </row>
    <row r="1516" spans="1:31" ht="15.75" hidden="1" thickBot="1" x14ac:dyDescent="0.3">
      <c r="A1516" s="62"/>
      <c r="B1516" s="62"/>
      <c r="C1516" s="62"/>
      <c r="D1516" s="62"/>
      <c r="F1516" s="706">
        <v>522</v>
      </c>
      <c r="G1516" s="707" t="s">
        <v>736</v>
      </c>
      <c r="L1516" s="809"/>
      <c r="M1516" s="809"/>
      <c r="N1516" s="810"/>
      <c r="O1516" s="809"/>
      <c r="P1516" s="809"/>
      <c r="Q1516" s="809"/>
      <c r="R1516" s="810"/>
      <c r="S1516" s="809">
        <f t="shared" si="3306"/>
        <v>0</v>
      </c>
      <c r="T1516" s="62"/>
      <c r="V1516" s="62"/>
      <c r="W1516" s="62"/>
      <c r="X1516" s="949"/>
      <c r="Y1516" s="950"/>
      <c r="Z1516" s="951"/>
      <c r="AA1516" s="952"/>
      <c r="AB1516" s="62">
        <f t="shared" si="3310"/>
        <v>0</v>
      </c>
    </row>
    <row r="1517" spans="1:31" ht="15.75" hidden="1" thickBot="1" x14ac:dyDescent="0.3">
      <c r="A1517" s="62"/>
      <c r="B1517" s="62"/>
      <c r="C1517" s="62"/>
      <c r="D1517" s="62"/>
      <c r="F1517" s="706">
        <v>523</v>
      </c>
      <c r="G1517" s="707" t="s">
        <v>438</v>
      </c>
      <c r="L1517" s="809"/>
      <c r="M1517" s="809"/>
      <c r="N1517" s="810"/>
      <c r="O1517" s="809"/>
      <c r="P1517" s="809"/>
      <c r="Q1517" s="809"/>
      <c r="R1517" s="810"/>
      <c r="S1517" s="809">
        <f t="shared" si="3306"/>
        <v>0</v>
      </c>
      <c r="T1517" s="62"/>
      <c r="V1517" s="62"/>
      <c r="W1517" s="62"/>
      <c r="X1517" s="949"/>
      <c r="Y1517" s="950"/>
      <c r="Z1517" s="951"/>
      <c r="AA1517" s="952"/>
      <c r="AB1517" s="62">
        <f t="shared" si="3310"/>
        <v>0</v>
      </c>
    </row>
    <row r="1518" spans="1:31" ht="15.75" hidden="1" thickBot="1" x14ac:dyDescent="0.3">
      <c r="A1518" s="62"/>
      <c r="B1518" s="62"/>
      <c r="C1518" s="62"/>
      <c r="D1518" s="62"/>
      <c r="F1518" s="706">
        <v>531</v>
      </c>
      <c r="G1518" s="707" t="s">
        <v>712</v>
      </c>
      <c r="L1518" s="809"/>
      <c r="M1518" s="809"/>
      <c r="N1518" s="810"/>
      <c r="O1518" s="809"/>
      <c r="P1518" s="809"/>
      <c r="Q1518" s="809"/>
      <c r="R1518" s="810"/>
      <c r="S1518" s="809">
        <f t="shared" si="3306"/>
        <v>0</v>
      </c>
      <c r="T1518" s="62"/>
      <c r="V1518" s="62"/>
      <c r="W1518" s="62"/>
      <c r="X1518" s="949"/>
      <c r="Y1518" s="950"/>
      <c r="Z1518" s="951"/>
      <c r="AA1518" s="952"/>
      <c r="AB1518" s="62">
        <f t="shared" si="3310"/>
        <v>0</v>
      </c>
    </row>
    <row r="1519" spans="1:31" ht="15.75" hidden="1" thickBot="1" x14ac:dyDescent="0.3">
      <c r="A1519" s="62"/>
      <c r="B1519" s="62"/>
      <c r="C1519" s="62"/>
      <c r="D1519" s="62"/>
      <c r="F1519" s="706">
        <v>541</v>
      </c>
      <c r="G1519" s="707" t="s">
        <v>737</v>
      </c>
      <c r="L1519" s="809"/>
      <c r="M1519" s="809"/>
      <c r="N1519" s="810"/>
      <c r="O1519" s="809"/>
      <c r="P1519" s="809"/>
      <c r="Q1519" s="809"/>
      <c r="R1519" s="810"/>
      <c r="S1519" s="809">
        <f t="shared" si="3306"/>
        <v>0</v>
      </c>
      <c r="T1519" s="62"/>
      <c r="V1519" s="62"/>
      <c r="W1519" s="62"/>
      <c r="X1519" s="949"/>
      <c r="Y1519" s="950"/>
      <c r="Z1519" s="951"/>
      <c r="AA1519" s="952"/>
      <c r="AB1519" s="62">
        <f t="shared" si="3310"/>
        <v>0</v>
      </c>
    </row>
    <row r="1520" spans="1:31" ht="15.75" hidden="1" thickBot="1" x14ac:dyDescent="0.3">
      <c r="A1520" s="62"/>
      <c r="B1520" s="62"/>
      <c r="C1520" s="62"/>
      <c r="D1520" s="62"/>
      <c r="F1520" s="706">
        <v>542</v>
      </c>
      <c r="G1520" s="707" t="s">
        <v>738</v>
      </c>
      <c r="L1520" s="809"/>
      <c r="M1520" s="809"/>
      <c r="N1520" s="810"/>
      <c r="O1520" s="809"/>
      <c r="P1520" s="809"/>
      <c r="Q1520" s="809"/>
      <c r="R1520" s="810"/>
      <c r="S1520" s="809">
        <f t="shared" si="3306"/>
        <v>0</v>
      </c>
      <c r="T1520" s="62"/>
      <c r="V1520" s="62"/>
      <c r="W1520" s="62"/>
      <c r="X1520" s="949"/>
      <c r="Y1520" s="950"/>
      <c r="Z1520" s="951"/>
      <c r="AA1520" s="952"/>
      <c r="AB1520" s="62">
        <f t="shared" si="3310"/>
        <v>0</v>
      </c>
    </row>
    <row r="1521" spans="1:28" ht="15.75" hidden="1" thickBot="1" x14ac:dyDescent="0.3">
      <c r="A1521" s="62"/>
      <c r="B1521" s="62"/>
      <c r="C1521" s="62"/>
      <c r="D1521" s="62"/>
      <c r="F1521" s="706">
        <v>543</v>
      </c>
      <c r="G1521" s="707" t="s">
        <v>443</v>
      </c>
      <c r="L1521" s="809"/>
      <c r="M1521" s="809"/>
      <c r="N1521" s="810"/>
      <c r="O1521" s="809"/>
      <c r="P1521" s="809"/>
      <c r="Q1521" s="809"/>
      <c r="R1521" s="810"/>
      <c r="S1521" s="809">
        <f t="shared" si="3306"/>
        <v>0</v>
      </c>
      <c r="T1521" s="62"/>
      <c r="V1521" s="62"/>
      <c r="W1521" s="62"/>
      <c r="X1521" s="949"/>
      <c r="Y1521" s="950"/>
      <c r="Z1521" s="951"/>
      <c r="AA1521" s="952"/>
      <c r="AB1521" s="62">
        <f t="shared" si="3310"/>
        <v>0</v>
      </c>
    </row>
    <row r="1522" spans="1:28" ht="45.75" hidden="1" thickBot="1" x14ac:dyDescent="0.3">
      <c r="A1522" s="62"/>
      <c r="B1522" s="62"/>
      <c r="C1522" s="62"/>
      <c r="D1522" s="62"/>
      <c r="F1522" s="706">
        <v>551</v>
      </c>
      <c r="G1522" s="707" t="s">
        <v>713</v>
      </c>
      <c r="L1522" s="809"/>
      <c r="M1522" s="809"/>
      <c r="N1522" s="810"/>
      <c r="O1522" s="809"/>
      <c r="P1522" s="809"/>
      <c r="Q1522" s="809"/>
      <c r="R1522" s="810"/>
      <c r="S1522" s="809">
        <f t="shared" si="3306"/>
        <v>0</v>
      </c>
      <c r="T1522" s="62"/>
      <c r="V1522" s="62"/>
      <c r="W1522" s="62"/>
      <c r="X1522" s="949"/>
      <c r="Y1522" s="950"/>
      <c r="Z1522" s="951"/>
      <c r="AA1522" s="952"/>
      <c r="AB1522" s="62">
        <f t="shared" si="3310"/>
        <v>0</v>
      </c>
    </row>
    <row r="1523" spans="1:28" ht="15.75" hidden="1" thickBot="1" x14ac:dyDescent="0.3">
      <c r="A1523" s="62"/>
      <c r="B1523" s="62"/>
      <c r="C1523" s="62"/>
      <c r="D1523" s="62"/>
      <c r="F1523" s="709">
        <v>611</v>
      </c>
      <c r="G1523" s="796" t="s">
        <v>449</v>
      </c>
      <c r="H1523" s="718"/>
      <c r="I1523" s="718"/>
      <c r="J1523" s="719"/>
      <c r="K1523" s="718"/>
      <c r="L1523" s="809"/>
      <c r="M1523" s="809"/>
      <c r="N1523" s="810"/>
      <c r="O1523" s="809"/>
      <c r="P1523" s="809"/>
      <c r="Q1523" s="809"/>
      <c r="R1523" s="810"/>
      <c r="S1523" s="809">
        <f t="shared" si="3306"/>
        <v>0</v>
      </c>
      <c r="T1523" s="62"/>
      <c r="V1523" s="62"/>
      <c r="W1523" s="62"/>
      <c r="X1523" s="949"/>
      <c r="Y1523" s="950"/>
      <c r="Z1523" s="951"/>
      <c r="AA1523" s="952"/>
      <c r="AB1523" s="62">
        <f t="shared" si="3310"/>
        <v>0</v>
      </c>
    </row>
    <row r="1524" spans="1:28" ht="15.75" hidden="1" thickBot="1" x14ac:dyDescent="0.3">
      <c r="A1524" s="62"/>
      <c r="B1524" s="62"/>
      <c r="C1524" s="62"/>
      <c r="D1524" s="62"/>
      <c r="F1524" s="709">
        <v>620</v>
      </c>
      <c r="G1524" s="796" t="s">
        <v>89</v>
      </c>
      <c r="H1524" s="718"/>
      <c r="I1524" s="718"/>
      <c r="J1524" s="719"/>
      <c r="K1524" s="718"/>
      <c r="L1524" s="809"/>
      <c r="M1524" s="809"/>
      <c r="N1524" s="810"/>
      <c r="O1524" s="809"/>
      <c r="P1524" s="809"/>
      <c r="Q1524" s="809"/>
      <c r="R1524" s="810"/>
      <c r="S1524" s="809">
        <f t="shared" si="3306"/>
        <v>0</v>
      </c>
      <c r="T1524" s="62"/>
      <c r="V1524" s="62"/>
      <c r="W1524" s="62"/>
      <c r="X1524" s="949"/>
      <c r="Y1524" s="950"/>
      <c r="Z1524" s="951"/>
      <c r="AA1524" s="952"/>
      <c r="AB1524" s="62">
        <f t="shared" si="3310"/>
        <v>0</v>
      </c>
    </row>
    <row r="1525" spans="1:28" x14ac:dyDescent="0.25">
      <c r="A1525" s="62"/>
      <c r="B1525" s="62"/>
      <c r="C1525" s="62"/>
      <c r="D1525" s="62"/>
      <c r="E1525" s="708"/>
      <c r="F1525" s="709"/>
      <c r="G1525" s="710" t="s">
        <v>777</v>
      </c>
      <c r="H1525" s="711"/>
      <c r="I1525" s="711"/>
      <c r="J1525" s="712"/>
      <c r="K1525" s="711"/>
      <c r="L1525" s="833"/>
      <c r="M1525" s="833"/>
      <c r="N1525" s="834"/>
      <c r="O1525" s="833"/>
      <c r="P1525" s="833"/>
      <c r="Q1525" s="833"/>
      <c r="R1525" s="834"/>
      <c r="S1525" s="831"/>
      <c r="T1525" s="62"/>
      <c r="V1525" s="62"/>
      <c r="W1525" s="62"/>
      <c r="X1525" s="949"/>
      <c r="Y1525" s="950"/>
      <c r="Z1525" s="951"/>
      <c r="AA1525" s="952"/>
      <c r="AB1525" s="62">
        <f t="shared" si="3310"/>
        <v>0</v>
      </c>
    </row>
    <row r="1526" spans="1:28" x14ac:dyDescent="0.25">
      <c r="E1526" s="715"/>
      <c r="F1526" s="716" t="s">
        <v>185</v>
      </c>
      <c r="G1526" s="717" t="s">
        <v>186</v>
      </c>
      <c r="H1526" s="718">
        <f>SUM(H1465:H1524)</f>
        <v>300000</v>
      </c>
      <c r="I1526" s="718">
        <f>SUM(I1474:I1511)</f>
        <v>0</v>
      </c>
      <c r="J1526" s="719">
        <f>I1526/H1526</f>
        <v>0</v>
      </c>
      <c r="K1526" s="718">
        <f>SUM(K1465:K1524)</f>
        <v>300000</v>
      </c>
      <c r="L1526" s="838">
        <v>0</v>
      </c>
      <c r="M1526" s="838">
        <v>0</v>
      </c>
      <c r="N1526" s="839"/>
      <c r="O1526" s="838">
        <v>0</v>
      </c>
      <c r="P1526" s="838">
        <f>L1526+H1526</f>
        <v>300000</v>
      </c>
      <c r="Q1526" s="838">
        <f>M1526+I1526</f>
        <v>0</v>
      </c>
      <c r="R1526" s="839">
        <f>Q1526/P1526</f>
        <v>0</v>
      </c>
      <c r="S1526" s="838">
        <f>P1526-Q1526</f>
        <v>300000</v>
      </c>
      <c r="V1526" s="62"/>
      <c r="W1526" s="62"/>
      <c r="X1526" s="949"/>
      <c r="Y1526" s="950"/>
      <c r="Z1526" s="951"/>
      <c r="AA1526" s="952"/>
      <c r="AB1526" s="62">
        <f t="shared" si="3310"/>
        <v>0</v>
      </c>
    </row>
    <row r="1527" spans="1:28" hidden="1" x14ac:dyDescent="0.25">
      <c r="F1527" s="716" t="s">
        <v>187</v>
      </c>
      <c r="G1527" s="717" t="s">
        <v>188</v>
      </c>
      <c r="L1527" s="809"/>
      <c r="M1527" s="809"/>
      <c r="N1527" s="810"/>
      <c r="O1527" s="809"/>
      <c r="P1527" s="809"/>
      <c r="Q1527" s="809"/>
      <c r="R1527" s="810"/>
      <c r="S1527" s="838">
        <f t="shared" ref="S1527:S1541" si="3311">SUM(H1527:L1527)</f>
        <v>0</v>
      </c>
      <c r="V1527" s="62"/>
      <c r="W1527" s="62"/>
      <c r="X1527" s="949"/>
      <c r="Y1527" s="950"/>
      <c r="Z1527" s="951"/>
      <c r="AA1527" s="952"/>
      <c r="AB1527" s="62">
        <f t="shared" si="3310"/>
        <v>0</v>
      </c>
    </row>
    <row r="1528" spans="1:28" hidden="1" x14ac:dyDescent="0.25">
      <c r="F1528" s="716" t="s">
        <v>189</v>
      </c>
      <c r="G1528" s="717" t="s">
        <v>190</v>
      </c>
      <c r="L1528" s="809"/>
      <c r="M1528" s="809"/>
      <c r="N1528" s="810"/>
      <c r="O1528" s="809"/>
      <c r="P1528" s="809"/>
      <c r="Q1528" s="809"/>
      <c r="R1528" s="810"/>
      <c r="S1528" s="838">
        <f t="shared" si="3311"/>
        <v>0</v>
      </c>
      <c r="V1528" s="62"/>
      <c r="W1528" s="62"/>
      <c r="X1528" s="949"/>
      <c r="Y1528" s="950"/>
      <c r="Z1528" s="951"/>
      <c r="AA1528" s="952"/>
      <c r="AB1528" s="62">
        <f t="shared" si="3310"/>
        <v>0</v>
      </c>
    </row>
    <row r="1529" spans="1:28" hidden="1" x14ac:dyDescent="0.25">
      <c r="F1529" s="716" t="s">
        <v>191</v>
      </c>
      <c r="G1529" s="717" t="s">
        <v>192</v>
      </c>
      <c r="L1529" s="809"/>
      <c r="M1529" s="809"/>
      <c r="N1529" s="810"/>
      <c r="O1529" s="809"/>
      <c r="P1529" s="809"/>
      <c r="Q1529" s="809"/>
      <c r="R1529" s="810"/>
      <c r="S1529" s="838">
        <f t="shared" si="3311"/>
        <v>0</v>
      </c>
      <c r="AB1529" s="62">
        <f t="shared" si="3310"/>
        <v>0</v>
      </c>
    </row>
    <row r="1530" spans="1:28" hidden="1" x14ac:dyDescent="0.25">
      <c r="F1530" s="716" t="s">
        <v>193</v>
      </c>
      <c r="G1530" s="717" t="s">
        <v>194</v>
      </c>
      <c r="L1530" s="809"/>
      <c r="M1530" s="809"/>
      <c r="N1530" s="810"/>
      <c r="O1530" s="809"/>
      <c r="P1530" s="809"/>
      <c r="Q1530" s="809"/>
      <c r="R1530" s="810"/>
      <c r="S1530" s="838">
        <f t="shared" si="3311"/>
        <v>0</v>
      </c>
      <c r="AB1530" s="62">
        <f t="shared" si="3310"/>
        <v>0</v>
      </c>
    </row>
    <row r="1531" spans="1:28" hidden="1" x14ac:dyDescent="0.25">
      <c r="F1531" s="716" t="s">
        <v>195</v>
      </c>
      <c r="G1531" s="717" t="s">
        <v>196</v>
      </c>
      <c r="L1531" s="809"/>
      <c r="M1531" s="809"/>
      <c r="N1531" s="810"/>
      <c r="O1531" s="809"/>
      <c r="P1531" s="809"/>
      <c r="Q1531" s="809"/>
      <c r="R1531" s="810"/>
      <c r="S1531" s="838">
        <f t="shared" si="3311"/>
        <v>0</v>
      </c>
      <c r="AB1531" s="62">
        <f t="shared" si="3310"/>
        <v>0</v>
      </c>
    </row>
    <row r="1532" spans="1:28" s="179" customFormat="1" ht="15.75" thickBot="1" x14ac:dyDescent="0.3">
      <c r="A1532" s="804"/>
      <c r="B1532" s="805"/>
      <c r="C1532" s="827"/>
      <c r="D1532" s="804"/>
      <c r="E1532" s="805"/>
      <c r="F1532" s="853" t="s">
        <v>197</v>
      </c>
      <c r="G1532" s="837" t="s">
        <v>1294</v>
      </c>
      <c r="H1532" s="854">
        <v>0</v>
      </c>
      <c r="I1532" s="854">
        <v>0</v>
      </c>
      <c r="J1532" s="855"/>
      <c r="K1532" s="854">
        <v>0</v>
      </c>
      <c r="L1532" s="809">
        <f>SUM(L1474:L1511)</f>
        <v>560000</v>
      </c>
      <c r="M1532" s="809">
        <f>SUM(M1474:M1511)</f>
        <v>94216.36</v>
      </c>
      <c r="N1532" s="810">
        <f>M1532/L1532</f>
        <v>0.16824349999999999</v>
      </c>
      <c r="O1532" s="809">
        <f>SUM(O1474:O1511)</f>
        <v>465783.64</v>
      </c>
      <c r="P1532" s="809">
        <f>L1532+H1532</f>
        <v>560000</v>
      </c>
      <c r="Q1532" s="809">
        <f>M1532+I1532</f>
        <v>94216.36</v>
      </c>
      <c r="R1532" s="810">
        <f>Q1532/P1532</f>
        <v>0.16824349999999999</v>
      </c>
      <c r="S1532" s="838">
        <f>P1532-Q1532</f>
        <v>465783.64</v>
      </c>
      <c r="T1532" s="793"/>
      <c r="V1532" s="812"/>
      <c r="W1532" s="812"/>
      <c r="X1532" s="753"/>
      <c r="Y1532" s="754"/>
      <c r="Z1532" s="750"/>
      <c r="AA1532" s="751"/>
      <c r="AB1532" s="179">
        <f t="shared" si="3310"/>
        <v>0</v>
      </c>
    </row>
    <row r="1533" spans="1:28" ht="30.75" hidden="1" thickBot="1" x14ac:dyDescent="0.3">
      <c r="F1533" s="716" t="s">
        <v>198</v>
      </c>
      <c r="G1533" s="717" t="s">
        <v>1293</v>
      </c>
      <c r="L1533" s="809"/>
      <c r="M1533" s="809"/>
      <c r="N1533" s="810"/>
      <c r="O1533" s="809"/>
      <c r="P1533" s="809"/>
      <c r="Q1533" s="809"/>
      <c r="R1533" s="810"/>
      <c r="S1533" s="838">
        <f t="shared" si="3311"/>
        <v>0</v>
      </c>
      <c r="AB1533" s="62">
        <f t="shared" si="3310"/>
        <v>0</v>
      </c>
    </row>
    <row r="1534" spans="1:28" ht="15.75" hidden="1" thickBot="1" x14ac:dyDescent="0.3">
      <c r="F1534" s="716" t="s">
        <v>199</v>
      </c>
      <c r="G1534" s="717" t="s">
        <v>58</v>
      </c>
      <c r="L1534" s="809"/>
      <c r="M1534" s="809"/>
      <c r="N1534" s="810"/>
      <c r="O1534" s="809"/>
      <c r="P1534" s="809"/>
      <c r="Q1534" s="809"/>
      <c r="R1534" s="810"/>
      <c r="S1534" s="838">
        <f t="shared" si="3311"/>
        <v>0</v>
      </c>
      <c r="AB1534" s="62">
        <f t="shared" si="3310"/>
        <v>0</v>
      </c>
    </row>
    <row r="1535" spans="1:28" ht="15.75" hidden="1" thickBot="1" x14ac:dyDescent="0.3">
      <c r="F1535" s="716" t="s">
        <v>200</v>
      </c>
      <c r="G1535" s="717" t="s">
        <v>201</v>
      </c>
      <c r="L1535" s="809"/>
      <c r="M1535" s="809"/>
      <c r="N1535" s="810"/>
      <c r="O1535" s="809"/>
      <c r="P1535" s="809"/>
      <c r="Q1535" s="809"/>
      <c r="R1535" s="810"/>
      <c r="S1535" s="838">
        <f t="shared" si="3311"/>
        <v>0</v>
      </c>
      <c r="AB1535" s="62">
        <f t="shared" si="3310"/>
        <v>0</v>
      </c>
    </row>
    <row r="1536" spans="1:28" ht="15.75" hidden="1" thickBot="1" x14ac:dyDescent="0.3">
      <c r="F1536" s="716" t="s">
        <v>202</v>
      </c>
      <c r="G1536" s="717" t="s">
        <v>203</v>
      </c>
      <c r="L1536" s="809"/>
      <c r="M1536" s="809"/>
      <c r="N1536" s="810"/>
      <c r="O1536" s="809"/>
      <c r="P1536" s="809"/>
      <c r="Q1536" s="809"/>
      <c r="R1536" s="810"/>
      <c r="S1536" s="838">
        <f t="shared" si="3311"/>
        <v>0</v>
      </c>
      <c r="AB1536" s="62">
        <f t="shared" si="3310"/>
        <v>0</v>
      </c>
    </row>
    <row r="1537" spans="1:28" ht="30.75" hidden="1" thickBot="1" x14ac:dyDescent="0.3">
      <c r="F1537" s="716" t="s">
        <v>204</v>
      </c>
      <c r="G1537" s="717" t="s">
        <v>205</v>
      </c>
      <c r="L1537" s="809"/>
      <c r="M1537" s="809"/>
      <c r="N1537" s="810"/>
      <c r="O1537" s="809"/>
      <c r="P1537" s="809"/>
      <c r="Q1537" s="809"/>
      <c r="R1537" s="810"/>
      <c r="S1537" s="838">
        <f t="shared" si="3311"/>
        <v>0</v>
      </c>
      <c r="AB1537" s="62">
        <f t="shared" si="3310"/>
        <v>0</v>
      </c>
    </row>
    <row r="1538" spans="1:28" ht="15.75" hidden="1" thickBot="1" x14ac:dyDescent="0.3">
      <c r="F1538" s="716" t="s">
        <v>206</v>
      </c>
      <c r="G1538" s="717" t="s">
        <v>207</v>
      </c>
      <c r="L1538" s="809"/>
      <c r="M1538" s="809"/>
      <c r="N1538" s="810"/>
      <c r="O1538" s="809"/>
      <c r="P1538" s="809"/>
      <c r="Q1538" s="809"/>
      <c r="R1538" s="810"/>
      <c r="S1538" s="838">
        <f t="shared" si="3311"/>
        <v>0</v>
      </c>
      <c r="AB1538" s="62">
        <f t="shared" si="3310"/>
        <v>0</v>
      </c>
    </row>
    <row r="1539" spans="1:28" ht="30.75" hidden="1" thickBot="1" x14ac:dyDescent="0.3">
      <c r="F1539" s="716" t="s">
        <v>208</v>
      </c>
      <c r="G1539" s="717" t="s">
        <v>209</v>
      </c>
      <c r="L1539" s="809"/>
      <c r="M1539" s="809"/>
      <c r="N1539" s="810"/>
      <c r="O1539" s="809"/>
      <c r="P1539" s="809"/>
      <c r="Q1539" s="809"/>
      <c r="R1539" s="810"/>
      <c r="S1539" s="838">
        <f t="shared" si="3311"/>
        <v>0</v>
      </c>
      <c r="AB1539" s="62">
        <f t="shared" si="3310"/>
        <v>0</v>
      </c>
    </row>
    <row r="1540" spans="1:28" ht="30.75" hidden="1" thickBot="1" x14ac:dyDescent="0.3">
      <c r="F1540" s="716" t="s">
        <v>210</v>
      </c>
      <c r="G1540" s="717" t="s">
        <v>211</v>
      </c>
      <c r="L1540" s="809"/>
      <c r="M1540" s="809"/>
      <c r="N1540" s="810"/>
      <c r="O1540" s="809"/>
      <c r="P1540" s="809"/>
      <c r="Q1540" s="809"/>
      <c r="R1540" s="810"/>
      <c r="S1540" s="838">
        <f t="shared" si="3311"/>
        <v>0</v>
      </c>
      <c r="AB1540" s="62">
        <f t="shared" si="3310"/>
        <v>0</v>
      </c>
    </row>
    <row r="1541" spans="1:28" ht="15.75" hidden="1" thickBot="1" x14ac:dyDescent="0.3">
      <c r="F1541" s="716" t="s">
        <v>212</v>
      </c>
      <c r="G1541" s="717" t="s">
        <v>213</v>
      </c>
      <c r="H1541" s="718"/>
      <c r="I1541" s="718"/>
      <c r="J1541" s="719"/>
      <c r="K1541" s="718"/>
      <c r="L1541" s="838"/>
      <c r="M1541" s="838"/>
      <c r="N1541" s="839"/>
      <c r="O1541" s="838"/>
      <c r="P1541" s="838"/>
      <c r="Q1541" s="838"/>
      <c r="R1541" s="839"/>
      <c r="S1541" s="838">
        <f t="shared" si="3311"/>
        <v>0</v>
      </c>
      <c r="AB1541" s="62">
        <f t="shared" si="3310"/>
        <v>0</v>
      </c>
    </row>
    <row r="1542" spans="1:28" ht="15.75" thickBot="1" x14ac:dyDescent="0.3">
      <c r="A1542" s="62"/>
      <c r="B1542" s="62"/>
      <c r="C1542" s="62"/>
      <c r="D1542" s="62"/>
      <c r="G1542" s="722" t="s">
        <v>778</v>
      </c>
      <c r="H1542" s="723">
        <f>SUM(H1526:H1541)</f>
        <v>300000</v>
      </c>
      <c r="I1542" s="723">
        <f t="shared" ref="I1542:S1542" si="3312">SUM(I1526:I1541)</f>
        <v>0</v>
      </c>
      <c r="J1542" s="724">
        <f>I1542/H1542</f>
        <v>0</v>
      </c>
      <c r="K1542" s="723">
        <f t="shared" si="3312"/>
        <v>300000</v>
      </c>
      <c r="L1542" s="843">
        <f>SUM(L1526:L1541)</f>
        <v>560000</v>
      </c>
      <c r="M1542" s="843">
        <f t="shared" si="3312"/>
        <v>94216.36</v>
      </c>
      <c r="N1542" s="844">
        <f t="shared" si="3312"/>
        <v>0.16824349999999999</v>
      </c>
      <c r="O1542" s="843">
        <f t="shared" si="3312"/>
        <v>465783.64</v>
      </c>
      <c r="P1542" s="843">
        <f t="shared" si="3312"/>
        <v>860000</v>
      </c>
      <c r="Q1542" s="843">
        <f t="shared" si="3312"/>
        <v>94216.36</v>
      </c>
      <c r="R1542" s="844">
        <f>Q1542/P1542</f>
        <v>0.10955390697674419</v>
      </c>
      <c r="S1542" s="843">
        <f t="shared" si="3312"/>
        <v>765783.64</v>
      </c>
      <c r="T1542" s="62"/>
      <c r="AB1542" s="62">
        <f t="shared" si="3310"/>
        <v>0</v>
      </c>
    </row>
    <row r="1543" spans="1:28" collapsed="1" x14ac:dyDescent="0.25">
      <c r="A1543" s="62"/>
      <c r="B1543" s="62"/>
      <c r="C1543" s="62"/>
      <c r="D1543" s="62"/>
      <c r="E1543" s="708"/>
      <c r="F1543" s="709"/>
      <c r="G1543" s="727" t="s">
        <v>1953</v>
      </c>
      <c r="H1543" s="728"/>
      <c r="I1543" s="729"/>
      <c r="J1543" s="730"/>
      <c r="K1543" s="729"/>
      <c r="L1543" s="849"/>
      <c r="M1543" s="850"/>
      <c r="N1543" s="851"/>
      <c r="O1543" s="850"/>
      <c r="P1543" s="850"/>
      <c r="Q1543" s="850"/>
      <c r="R1543" s="851"/>
      <c r="S1543" s="852"/>
      <c r="T1543" s="62"/>
      <c r="AB1543" s="62">
        <f t="shared" si="3310"/>
        <v>0</v>
      </c>
    </row>
    <row r="1544" spans="1:28" x14ac:dyDescent="0.25">
      <c r="A1544" s="62"/>
      <c r="B1544" s="62"/>
      <c r="C1544" s="62"/>
      <c r="D1544" s="62"/>
      <c r="E1544" s="715"/>
      <c r="F1544" s="716" t="s">
        <v>185</v>
      </c>
      <c r="G1544" s="717" t="s">
        <v>186</v>
      </c>
      <c r="H1544" s="718">
        <f>H1526</f>
        <v>300000</v>
      </c>
      <c r="I1544" s="718">
        <f t="shared" ref="I1544:S1544" si="3313">I1526</f>
        <v>0</v>
      </c>
      <c r="J1544" s="719">
        <f t="shared" si="3313"/>
        <v>0</v>
      </c>
      <c r="K1544" s="718">
        <f t="shared" si="3313"/>
        <v>300000</v>
      </c>
      <c r="L1544" s="838">
        <f t="shared" si="3313"/>
        <v>0</v>
      </c>
      <c r="M1544" s="838">
        <f t="shared" si="3313"/>
        <v>0</v>
      </c>
      <c r="N1544" s="839">
        <f t="shared" si="3313"/>
        <v>0</v>
      </c>
      <c r="O1544" s="838">
        <f t="shared" si="3313"/>
        <v>0</v>
      </c>
      <c r="P1544" s="838">
        <f t="shared" si="3313"/>
        <v>300000</v>
      </c>
      <c r="Q1544" s="838">
        <f t="shared" si="3313"/>
        <v>0</v>
      </c>
      <c r="R1544" s="839">
        <f t="shared" si="3313"/>
        <v>0</v>
      </c>
      <c r="S1544" s="838">
        <f t="shared" si="3313"/>
        <v>300000</v>
      </c>
      <c r="T1544" s="62"/>
      <c r="AB1544" s="62">
        <f t="shared" si="3310"/>
        <v>0</v>
      </c>
    </row>
    <row r="1545" spans="1:28" hidden="1" x14ac:dyDescent="0.25">
      <c r="A1545" s="62"/>
      <c r="B1545" s="62"/>
      <c r="C1545" s="62"/>
      <c r="D1545" s="62"/>
      <c r="F1545" s="716" t="s">
        <v>187</v>
      </c>
      <c r="G1545" s="717" t="s">
        <v>188</v>
      </c>
      <c r="L1545" s="809"/>
      <c r="M1545" s="809"/>
      <c r="N1545" s="810"/>
      <c r="O1545" s="809"/>
      <c r="P1545" s="809"/>
      <c r="Q1545" s="809"/>
      <c r="R1545" s="810"/>
      <c r="S1545" s="838">
        <f t="shared" ref="S1545:S1559" si="3314">SUM(H1545:L1545)</f>
        <v>0</v>
      </c>
      <c r="T1545" s="62"/>
      <c r="V1545" s="62"/>
      <c r="W1545" s="62"/>
      <c r="X1545" s="949"/>
      <c r="Y1545" s="950"/>
      <c r="Z1545" s="951"/>
      <c r="AA1545" s="952"/>
      <c r="AB1545" s="62">
        <f t="shared" si="3310"/>
        <v>0</v>
      </c>
    </row>
    <row r="1546" spans="1:28" hidden="1" x14ac:dyDescent="0.25">
      <c r="A1546" s="62"/>
      <c r="B1546" s="62"/>
      <c r="C1546" s="62"/>
      <c r="D1546" s="62"/>
      <c r="F1546" s="716" t="s">
        <v>189</v>
      </c>
      <c r="G1546" s="717" t="s">
        <v>190</v>
      </c>
      <c r="L1546" s="809"/>
      <c r="M1546" s="809"/>
      <c r="N1546" s="810"/>
      <c r="O1546" s="809"/>
      <c r="P1546" s="809"/>
      <c r="Q1546" s="809"/>
      <c r="R1546" s="810"/>
      <c r="S1546" s="838">
        <f t="shared" si="3314"/>
        <v>0</v>
      </c>
      <c r="T1546" s="62"/>
      <c r="V1546" s="62"/>
      <c r="W1546" s="62"/>
      <c r="X1546" s="949"/>
      <c r="Y1546" s="950"/>
      <c r="Z1546" s="951"/>
      <c r="AA1546" s="952"/>
      <c r="AB1546" s="62">
        <f t="shared" si="3310"/>
        <v>0</v>
      </c>
    </row>
    <row r="1547" spans="1:28" hidden="1" x14ac:dyDescent="0.25">
      <c r="A1547" s="62"/>
      <c r="B1547" s="62"/>
      <c r="C1547" s="62"/>
      <c r="D1547" s="62"/>
      <c r="F1547" s="716" t="s">
        <v>191</v>
      </c>
      <c r="G1547" s="717" t="s">
        <v>192</v>
      </c>
      <c r="L1547" s="809"/>
      <c r="M1547" s="809"/>
      <c r="N1547" s="810"/>
      <c r="O1547" s="809"/>
      <c r="P1547" s="809"/>
      <c r="Q1547" s="809"/>
      <c r="R1547" s="810"/>
      <c r="S1547" s="838">
        <f t="shared" si="3314"/>
        <v>0</v>
      </c>
      <c r="T1547" s="62"/>
      <c r="V1547" s="62"/>
      <c r="W1547" s="62"/>
      <c r="X1547" s="949"/>
      <c r="Y1547" s="950"/>
      <c r="Z1547" s="951"/>
      <c r="AA1547" s="952"/>
      <c r="AB1547" s="62">
        <f t="shared" si="3310"/>
        <v>0</v>
      </c>
    </row>
    <row r="1548" spans="1:28" hidden="1" x14ac:dyDescent="0.25">
      <c r="A1548" s="62"/>
      <c r="B1548" s="62"/>
      <c r="C1548" s="62"/>
      <c r="D1548" s="62"/>
      <c r="F1548" s="716" t="s">
        <v>193</v>
      </c>
      <c r="G1548" s="717" t="s">
        <v>194</v>
      </c>
      <c r="L1548" s="809"/>
      <c r="M1548" s="809"/>
      <c r="N1548" s="810"/>
      <c r="O1548" s="809"/>
      <c r="P1548" s="809"/>
      <c r="Q1548" s="809"/>
      <c r="R1548" s="810"/>
      <c r="S1548" s="838">
        <f t="shared" si="3314"/>
        <v>0</v>
      </c>
      <c r="T1548" s="62"/>
      <c r="V1548" s="62"/>
      <c r="W1548" s="62"/>
      <c r="X1548" s="949"/>
      <c r="Y1548" s="950"/>
      <c r="Z1548" s="951"/>
      <c r="AA1548" s="952"/>
      <c r="AB1548" s="62">
        <f t="shared" si="3310"/>
        <v>0</v>
      </c>
    </row>
    <row r="1549" spans="1:28" hidden="1" x14ac:dyDescent="0.25">
      <c r="A1549" s="62"/>
      <c r="B1549" s="62"/>
      <c r="C1549" s="62"/>
      <c r="D1549" s="62"/>
      <c r="F1549" s="716" t="s">
        <v>195</v>
      </c>
      <c r="G1549" s="717" t="s">
        <v>196</v>
      </c>
      <c r="L1549" s="809"/>
      <c r="M1549" s="809"/>
      <c r="N1549" s="810"/>
      <c r="O1549" s="809"/>
      <c r="P1549" s="809"/>
      <c r="Q1549" s="809"/>
      <c r="R1549" s="810"/>
      <c r="S1549" s="838">
        <f t="shared" si="3314"/>
        <v>0</v>
      </c>
      <c r="T1549" s="62"/>
      <c r="V1549" s="62"/>
      <c r="W1549" s="62"/>
      <c r="X1549" s="949"/>
      <c r="Y1549" s="950"/>
      <c r="Z1549" s="951"/>
      <c r="AA1549" s="952"/>
      <c r="AB1549" s="62">
        <f t="shared" si="3310"/>
        <v>0</v>
      </c>
    </row>
    <row r="1550" spans="1:28" ht="15.75" thickBot="1" x14ac:dyDescent="0.3">
      <c r="A1550" s="62"/>
      <c r="B1550" s="62"/>
      <c r="C1550" s="62"/>
      <c r="D1550" s="62"/>
      <c r="F1550" s="716" t="s">
        <v>197</v>
      </c>
      <c r="G1550" s="717" t="s">
        <v>1294</v>
      </c>
      <c r="H1550" s="687">
        <f>H1532</f>
        <v>0</v>
      </c>
      <c r="I1550" s="687">
        <f t="shared" ref="I1550:S1550" si="3315">I1532</f>
        <v>0</v>
      </c>
      <c r="J1550" s="688">
        <f t="shared" si="3315"/>
        <v>0</v>
      </c>
      <c r="K1550" s="687">
        <f t="shared" si="3315"/>
        <v>0</v>
      </c>
      <c r="L1550" s="809">
        <f t="shared" si="3315"/>
        <v>560000</v>
      </c>
      <c r="M1550" s="809">
        <f t="shared" si="3315"/>
        <v>94216.36</v>
      </c>
      <c r="N1550" s="810">
        <f t="shared" si="3315"/>
        <v>0.16824349999999999</v>
      </c>
      <c r="O1550" s="809">
        <f t="shared" si="3315"/>
        <v>465783.64</v>
      </c>
      <c r="P1550" s="809">
        <f t="shared" si="3315"/>
        <v>560000</v>
      </c>
      <c r="Q1550" s="809">
        <f t="shared" si="3315"/>
        <v>94216.36</v>
      </c>
      <c r="R1550" s="810">
        <f t="shared" si="3315"/>
        <v>0.16824349999999999</v>
      </c>
      <c r="S1550" s="838">
        <f t="shared" si="3315"/>
        <v>465783.64</v>
      </c>
      <c r="T1550" s="62"/>
      <c r="V1550" s="62"/>
      <c r="W1550" s="62"/>
      <c r="X1550" s="949"/>
      <c r="Y1550" s="950"/>
      <c r="Z1550" s="951"/>
      <c r="AA1550" s="952"/>
      <c r="AB1550" s="62">
        <f t="shared" si="3310"/>
        <v>0</v>
      </c>
    </row>
    <row r="1551" spans="1:28" ht="30.75" hidden="1" thickBot="1" x14ac:dyDescent="0.3">
      <c r="A1551" s="62"/>
      <c r="B1551" s="62"/>
      <c r="C1551" s="62"/>
      <c r="D1551" s="62"/>
      <c r="F1551" s="716" t="s">
        <v>198</v>
      </c>
      <c r="G1551" s="717" t="s">
        <v>1293</v>
      </c>
      <c r="L1551" s="809"/>
      <c r="M1551" s="809"/>
      <c r="N1551" s="810"/>
      <c r="O1551" s="809"/>
      <c r="P1551" s="809"/>
      <c r="Q1551" s="809"/>
      <c r="R1551" s="810"/>
      <c r="S1551" s="838">
        <f t="shared" si="3314"/>
        <v>0</v>
      </c>
      <c r="T1551" s="62"/>
      <c r="V1551" s="62"/>
      <c r="W1551" s="62"/>
      <c r="X1551" s="949"/>
      <c r="Y1551" s="950"/>
      <c r="Z1551" s="951"/>
      <c r="AA1551" s="952"/>
      <c r="AB1551" s="62">
        <f t="shared" si="3310"/>
        <v>0</v>
      </c>
    </row>
    <row r="1552" spans="1:28" ht="15.75" hidden="1" thickBot="1" x14ac:dyDescent="0.3">
      <c r="A1552" s="62"/>
      <c r="B1552" s="62"/>
      <c r="C1552" s="62"/>
      <c r="D1552" s="62"/>
      <c r="F1552" s="716" t="s">
        <v>199</v>
      </c>
      <c r="G1552" s="717" t="s">
        <v>58</v>
      </c>
      <c r="L1552" s="809"/>
      <c r="M1552" s="809"/>
      <c r="N1552" s="810"/>
      <c r="O1552" s="809"/>
      <c r="P1552" s="809"/>
      <c r="Q1552" s="809"/>
      <c r="R1552" s="810"/>
      <c r="S1552" s="838">
        <f t="shared" si="3314"/>
        <v>0</v>
      </c>
      <c r="T1552" s="62"/>
      <c r="V1552" s="62"/>
      <c r="W1552" s="62"/>
      <c r="X1552" s="949"/>
      <c r="Y1552" s="950"/>
      <c r="Z1552" s="951"/>
      <c r="AA1552" s="952"/>
      <c r="AB1552" s="62">
        <f t="shared" si="3310"/>
        <v>0</v>
      </c>
    </row>
    <row r="1553" spans="1:31" ht="15.75" hidden="1" thickBot="1" x14ac:dyDescent="0.3">
      <c r="A1553" s="62"/>
      <c r="B1553" s="62"/>
      <c r="C1553" s="62"/>
      <c r="D1553" s="62"/>
      <c r="F1553" s="716" t="s">
        <v>200</v>
      </c>
      <c r="G1553" s="717" t="s">
        <v>201</v>
      </c>
      <c r="L1553" s="809"/>
      <c r="M1553" s="809"/>
      <c r="N1553" s="810"/>
      <c r="O1553" s="809"/>
      <c r="P1553" s="809"/>
      <c r="Q1553" s="809"/>
      <c r="R1553" s="810"/>
      <c r="S1553" s="838">
        <f t="shared" si="3314"/>
        <v>0</v>
      </c>
      <c r="T1553" s="62"/>
      <c r="V1553" s="62"/>
      <c r="W1553" s="62"/>
      <c r="X1553" s="949"/>
      <c r="Y1553" s="950"/>
      <c r="Z1553" s="951"/>
      <c r="AA1553" s="952"/>
      <c r="AB1553" s="62">
        <f t="shared" si="3310"/>
        <v>0</v>
      </c>
    </row>
    <row r="1554" spans="1:31" ht="15.75" hidden="1" thickBot="1" x14ac:dyDescent="0.3">
      <c r="A1554" s="62"/>
      <c r="B1554" s="62"/>
      <c r="C1554" s="62"/>
      <c r="D1554" s="62"/>
      <c r="F1554" s="716" t="s">
        <v>202</v>
      </c>
      <c r="G1554" s="717" t="s">
        <v>203</v>
      </c>
      <c r="L1554" s="809"/>
      <c r="M1554" s="809"/>
      <c r="N1554" s="810"/>
      <c r="O1554" s="809"/>
      <c r="P1554" s="809"/>
      <c r="Q1554" s="809"/>
      <c r="R1554" s="810"/>
      <c r="S1554" s="838">
        <f t="shared" si="3314"/>
        <v>0</v>
      </c>
      <c r="T1554" s="62"/>
      <c r="V1554" s="62"/>
      <c r="W1554" s="62"/>
      <c r="X1554" s="949"/>
      <c r="Y1554" s="950"/>
      <c r="Z1554" s="951"/>
      <c r="AA1554" s="952"/>
      <c r="AB1554" s="62">
        <f t="shared" si="3310"/>
        <v>0</v>
      </c>
    </row>
    <row r="1555" spans="1:31" ht="30.75" hidden="1" thickBot="1" x14ac:dyDescent="0.3">
      <c r="A1555" s="62"/>
      <c r="B1555" s="62"/>
      <c r="C1555" s="62"/>
      <c r="D1555" s="62"/>
      <c r="F1555" s="716" t="s">
        <v>204</v>
      </c>
      <c r="G1555" s="717" t="s">
        <v>205</v>
      </c>
      <c r="L1555" s="809"/>
      <c r="M1555" s="809"/>
      <c r="N1555" s="810"/>
      <c r="O1555" s="809"/>
      <c r="P1555" s="809"/>
      <c r="Q1555" s="809"/>
      <c r="R1555" s="810"/>
      <c r="S1555" s="838">
        <f t="shared" si="3314"/>
        <v>0</v>
      </c>
      <c r="T1555" s="62"/>
      <c r="V1555" s="62"/>
      <c r="W1555" s="62"/>
      <c r="X1555" s="949"/>
      <c r="Y1555" s="950"/>
      <c r="Z1555" s="951"/>
      <c r="AA1555" s="952"/>
      <c r="AB1555" s="62">
        <f t="shared" si="3310"/>
        <v>0</v>
      </c>
    </row>
    <row r="1556" spans="1:31" ht="15.75" hidden="1" thickBot="1" x14ac:dyDescent="0.3">
      <c r="A1556" s="62"/>
      <c r="B1556" s="62"/>
      <c r="C1556" s="62"/>
      <c r="D1556" s="62"/>
      <c r="F1556" s="716" t="s">
        <v>206</v>
      </c>
      <c r="G1556" s="717" t="s">
        <v>207</v>
      </c>
      <c r="L1556" s="809"/>
      <c r="M1556" s="809"/>
      <c r="N1556" s="810"/>
      <c r="O1556" s="809"/>
      <c r="P1556" s="809"/>
      <c r="Q1556" s="809"/>
      <c r="R1556" s="810"/>
      <c r="S1556" s="838">
        <f t="shared" si="3314"/>
        <v>0</v>
      </c>
      <c r="T1556" s="62"/>
      <c r="V1556" s="62"/>
      <c r="W1556" s="62"/>
      <c r="X1556" s="949"/>
      <c r="Y1556" s="950"/>
      <c r="Z1556" s="951"/>
      <c r="AA1556" s="952"/>
      <c r="AB1556" s="62">
        <f t="shared" si="3310"/>
        <v>0</v>
      </c>
    </row>
    <row r="1557" spans="1:31" ht="30.75" hidden="1" thickBot="1" x14ac:dyDescent="0.3">
      <c r="A1557" s="62"/>
      <c r="B1557" s="62"/>
      <c r="C1557" s="62"/>
      <c r="D1557" s="62"/>
      <c r="F1557" s="716" t="s">
        <v>208</v>
      </c>
      <c r="G1557" s="717" t="s">
        <v>209</v>
      </c>
      <c r="L1557" s="809"/>
      <c r="M1557" s="809"/>
      <c r="N1557" s="810"/>
      <c r="O1557" s="809"/>
      <c r="P1557" s="809"/>
      <c r="Q1557" s="809"/>
      <c r="R1557" s="810"/>
      <c r="S1557" s="838">
        <f t="shared" si="3314"/>
        <v>0</v>
      </c>
      <c r="T1557" s="62"/>
      <c r="V1557" s="62"/>
      <c r="W1557" s="62"/>
      <c r="X1557" s="949"/>
      <c r="Y1557" s="950"/>
      <c r="Z1557" s="951"/>
      <c r="AA1557" s="952"/>
      <c r="AB1557" s="62">
        <f t="shared" si="3310"/>
        <v>0</v>
      </c>
    </row>
    <row r="1558" spans="1:31" ht="30.75" hidden="1" thickBot="1" x14ac:dyDescent="0.3">
      <c r="A1558" s="62"/>
      <c r="B1558" s="62"/>
      <c r="C1558" s="62"/>
      <c r="D1558" s="62"/>
      <c r="F1558" s="716" t="s">
        <v>210</v>
      </c>
      <c r="G1558" s="717" t="s">
        <v>211</v>
      </c>
      <c r="L1558" s="809"/>
      <c r="M1558" s="809"/>
      <c r="N1558" s="810"/>
      <c r="O1558" s="809"/>
      <c r="P1558" s="809"/>
      <c r="Q1558" s="809"/>
      <c r="R1558" s="810"/>
      <c r="S1558" s="838">
        <f t="shared" si="3314"/>
        <v>0</v>
      </c>
      <c r="T1558" s="62"/>
      <c r="V1558" s="62"/>
      <c r="W1558" s="62"/>
      <c r="X1558" s="949"/>
      <c r="Y1558" s="950"/>
      <c r="Z1558" s="951"/>
      <c r="AA1558" s="952"/>
      <c r="AB1558" s="62">
        <f t="shared" si="3310"/>
        <v>0</v>
      </c>
    </row>
    <row r="1559" spans="1:31" ht="15.75" hidden="1" thickBot="1" x14ac:dyDescent="0.3">
      <c r="A1559" s="62"/>
      <c r="B1559" s="62"/>
      <c r="C1559" s="62"/>
      <c r="D1559" s="62"/>
      <c r="F1559" s="716" t="s">
        <v>212</v>
      </c>
      <c r="G1559" s="717" t="s">
        <v>213</v>
      </c>
      <c r="H1559" s="718"/>
      <c r="I1559" s="718"/>
      <c r="J1559" s="719"/>
      <c r="K1559" s="718"/>
      <c r="L1559" s="838"/>
      <c r="M1559" s="838"/>
      <c r="N1559" s="839"/>
      <c r="O1559" s="838"/>
      <c r="P1559" s="838"/>
      <c r="Q1559" s="838"/>
      <c r="R1559" s="839"/>
      <c r="S1559" s="838">
        <f t="shared" si="3314"/>
        <v>0</v>
      </c>
      <c r="T1559" s="62"/>
      <c r="V1559" s="62"/>
      <c r="W1559" s="62"/>
      <c r="X1559" s="949"/>
      <c r="Y1559" s="950"/>
      <c r="Z1559" s="951"/>
      <c r="AA1559" s="952"/>
      <c r="AB1559" s="62">
        <f t="shared" si="3310"/>
        <v>0</v>
      </c>
    </row>
    <row r="1560" spans="1:31" ht="15.75" thickBot="1" x14ac:dyDescent="0.3">
      <c r="A1560" s="62"/>
      <c r="B1560" s="62"/>
      <c r="C1560" s="62"/>
      <c r="D1560" s="62"/>
      <c r="G1560" s="722" t="s">
        <v>1959</v>
      </c>
      <c r="H1560" s="723">
        <f>H1542</f>
        <v>300000</v>
      </c>
      <c r="I1560" s="723">
        <f t="shared" ref="I1560:S1560" si="3316">I1542</f>
        <v>0</v>
      </c>
      <c r="J1560" s="724">
        <f t="shared" si="3316"/>
        <v>0</v>
      </c>
      <c r="K1560" s="723">
        <f t="shared" si="3316"/>
        <v>300000</v>
      </c>
      <c r="L1560" s="843">
        <f t="shared" si="3316"/>
        <v>560000</v>
      </c>
      <c r="M1560" s="843">
        <f t="shared" si="3316"/>
        <v>94216.36</v>
      </c>
      <c r="N1560" s="844">
        <f t="shared" si="3316"/>
        <v>0.16824349999999999</v>
      </c>
      <c r="O1560" s="843">
        <f t="shared" si="3316"/>
        <v>465783.64</v>
      </c>
      <c r="P1560" s="843">
        <f t="shared" si="3316"/>
        <v>860000</v>
      </c>
      <c r="Q1560" s="843">
        <f t="shared" si="3316"/>
        <v>94216.36</v>
      </c>
      <c r="R1560" s="844">
        <f t="shared" si="3316"/>
        <v>0.10955390697674419</v>
      </c>
      <c r="S1560" s="843">
        <f t="shared" si="3316"/>
        <v>765783.64</v>
      </c>
      <c r="T1560" s="62"/>
      <c r="V1560" s="62"/>
      <c r="W1560" s="62"/>
      <c r="X1560" s="949"/>
      <c r="Y1560" s="950"/>
      <c r="Z1560" s="951"/>
      <c r="AA1560" s="952"/>
      <c r="AB1560" s="62">
        <f t="shared" ref="AB1560:AB1633" si="3317">Z1560-AA1560</f>
        <v>0</v>
      </c>
    </row>
    <row r="1561" spans="1:31" x14ac:dyDescent="0.25">
      <c r="A1561" s="62"/>
      <c r="B1561" s="62"/>
      <c r="C1561" s="62"/>
      <c r="D1561" s="62"/>
      <c r="L1561" s="809"/>
      <c r="M1561" s="809"/>
      <c r="N1561" s="810"/>
      <c r="O1561" s="809"/>
      <c r="P1561" s="809"/>
      <c r="Q1561" s="809"/>
      <c r="R1561" s="810"/>
      <c r="S1561" s="809"/>
      <c r="T1561" s="62"/>
      <c r="V1561" s="62"/>
      <c r="W1561" s="62"/>
      <c r="X1561" s="949"/>
      <c r="Y1561" s="950"/>
      <c r="Z1561" s="951"/>
      <c r="AA1561" s="952"/>
      <c r="AB1561" s="62">
        <f t="shared" si="3317"/>
        <v>0</v>
      </c>
    </row>
    <row r="1562" spans="1:31" ht="42.75" hidden="1" customHeight="1" x14ac:dyDescent="0.25">
      <c r="A1562" s="62"/>
      <c r="B1562" s="62"/>
      <c r="C1562" s="685" t="s">
        <v>1123</v>
      </c>
      <c r="D1562" s="694"/>
      <c r="G1562" s="858" t="s">
        <v>1761</v>
      </c>
      <c r="L1562" s="809"/>
      <c r="M1562" s="809"/>
      <c r="N1562" s="810"/>
      <c r="O1562" s="809"/>
      <c r="P1562" s="809"/>
      <c r="Q1562" s="809"/>
      <c r="R1562" s="810"/>
      <c r="S1562" s="809"/>
      <c r="T1562" s="62"/>
      <c r="V1562" s="62"/>
      <c r="W1562" s="62"/>
      <c r="X1562" s="949"/>
      <c r="Y1562" s="950"/>
      <c r="Z1562" s="951"/>
      <c r="AA1562" s="952"/>
      <c r="AB1562" s="62">
        <f t="shared" si="3317"/>
        <v>0</v>
      </c>
    </row>
    <row r="1563" spans="1:31" ht="15" hidden="1" customHeight="1" x14ac:dyDescent="0.25">
      <c r="A1563" s="62"/>
      <c r="B1563" s="62"/>
      <c r="C1563" s="685"/>
      <c r="D1563" s="702">
        <v>820</v>
      </c>
      <c r="E1563" s="703"/>
      <c r="F1563" s="702"/>
      <c r="G1563" s="704" t="s">
        <v>167</v>
      </c>
      <c r="L1563" s="809"/>
      <c r="M1563" s="809"/>
      <c r="N1563" s="810"/>
      <c r="O1563" s="809"/>
      <c r="P1563" s="809"/>
      <c r="Q1563" s="809"/>
      <c r="R1563" s="810"/>
      <c r="S1563" s="809"/>
      <c r="T1563" s="62"/>
      <c r="V1563" s="62"/>
      <c r="W1563" s="62"/>
      <c r="X1563" s="949"/>
      <c r="Y1563" s="950"/>
      <c r="Z1563" s="951"/>
      <c r="AA1563" s="952"/>
      <c r="AB1563" s="62">
        <f t="shared" si="3317"/>
        <v>0</v>
      </c>
    </row>
    <row r="1564" spans="1:31" ht="15.75" hidden="1" customHeight="1" thickBot="1" x14ac:dyDescent="0.3">
      <c r="A1564" s="62"/>
      <c r="B1564" s="62"/>
      <c r="C1564" s="62"/>
      <c r="D1564" s="62"/>
      <c r="E1564" s="684" t="s">
        <v>1740</v>
      </c>
      <c r="F1564" s="706">
        <v>512</v>
      </c>
      <c r="G1564" s="796" t="s">
        <v>732</v>
      </c>
      <c r="H1564" s="687">
        <v>0</v>
      </c>
      <c r="I1564" s="687">
        <v>0</v>
      </c>
      <c r="K1564" s="687">
        <f>H1564-I1564</f>
        <v>0</v>
      </c>
      <c r="L1564" s="809">
        <v>0</v>
      </c>
      <c r="M1564" s="809">
        <v>0</v>
      </c>
      <c r="N1564" s="810" t="e">
        <f>M1564/L1564</f>
        <v>#DIV/0!</v>
      </c>
      <c r="O1564" s="809">
        <f>L1564-M1564</f>
        <v>0</v>
      </c>
      <c r="P1564" s="809">
        <f>L1564+H1564</f>
        <v>0</v>
      </c>
      <c r="Q1564" s="809">
        <f>M1564+I1564</f>
        <v>0</v>
      </c>
      <c r="R1564" s="810"/>
      <c r="S1564" s="809">
        <f>P1564-Q1564</f>
        <v>0</v>
      </c>
      <c r="T1564" s="62"/>
      <c r="V1564" s="62"/>
      <c r="W1564" s="62"/>
      <c r="X1564" s="949"/>
      <c r="Y1564" s="950"/>
      <c r="Z1564" s="951">
        <f>H1564-X1564+Y1564</f>
        <v>0</v>
      </c>
      <c r="AA1564" s="952">
        <v>0</v>
      </c>
      <c r="AB1564" s="62">
        <f t="shared" si="3317"/>
        <v>0</v>
      </c>
      <c r="AE1564" s="62">
        <f>H1564-AA1564</f>
        <v>0</v>
      </c>
    </row>
    <row r="1565" spans="1:31" ht="15" hidden="1" customHeight="1" x14ac:dyDescent="0.25">
      <c r="A1565" s="62"/>
      <c r="B1565" s="62"/>
      <c r="C1565" s="62"/>
      <c r="D1565" s="62"/>
      <c r="E1565" s="708"/>
      <c r="F1565" s="709"/>
      <c r="G1565" s="710" t="s">
        <v>777</v>
      </c>
      <c r="H1565" s="711"/>
      <c r="I1565" s="711"/>
      <c r="J1565" s="712"/>
      <c r="K1565" s="711"/>
      <c r="L1565" s="833"/>
      <c r="M1565" s="833"/>
      <c r="N1565" s="834"/>
      <c r="O1565" s="833"/>
      <c r="P1565" s="833"/>
      <c r="Q1565" s="833"/>
      <c r="R1565" s="834"/>
      <c r="S1565" s="831"/>
      <c r="T1565" s="62"/>
      <c r="V1565" s="62"/>
      <c r="W1565" s="62"/>
      <c r="X1565" s="949"/>
      <c r="Y1565" s="950"/>
      <c r="Z1565" s="951"/>
      <c r="AA1565" s="952"/>
      <c r="AB1565" s="62">
        <f t="shared" si="3317"/>
        <v>0</v>
      </c>
    </row>
    <row r="1566" spans="1:31" s="179" customFormat="1" ht="15.75" hidden="1" customHeight="1" thickBot="1" x14ac:dyDescent="0.3">
      <c r="A1566" s="804"/>
      <c r="B1566" s="805"/>
      <c r="C1566" s="827"/>
      <c r="D1566" s="804"/>
      <c r="E1566" s="805"/>
      <c r="F1566" s="853" t="s">
        <v>197</v>
      </c>
      <c r="G1566" s="837" t="s">
        <v>1294</v>
      </c>
      <c r="H1566" s="854">
        <f>H1564</f>
        <v>0</v>
      </c>
      <c r="I1566" s="854">
        <f t="shared" ref="I1566:S1566" si="3318">I1564</f>
        <v>0</v>
      </c>
      <c r="J1566" s="855">
        <f t="shared" si="3318"/>
        <v>0</v>
      </c>
      <c r="K1566" s="854">
        <f t="shared" si="3318"/>
        <v>0</v>
      </c>
      <c r="L1566" s="809">
        <f t="shared" si="3318"/>
        <v>0</v>
      </c>
      <c r="M1566" s="809">
        <f t="shared" si="3318"/>
        <v>0</v>
      </c>
      <c r="N1566" s="810" t="e">
        <f t="shared" si="3318"/>
        <v>#DIV/0!</v>
      </c>
      <c r="O1566" s="809">
        <f t="shared" si="3318"/>
        <v>0</v>
      </c>
      <c r="P1566" s="809">
        <f t="shared" si="3318"/>
        <v>0</v>
      </c>
      <c r="Q1566" s="809">
        <f t="shared" si="3318"/>
        <v>0</v>
      </c>
      <c r="R1566" s="810">
        <f t="shared" si="3318"/>
        <v>0</v>
      </c>
      <c r="S1566" s="838">
        <f t="shared" si="3318"/>
        <v>0</v>
      </c>
      <c r="T1566" s="793"/>
      <c r="V1566" s="812"/>
      <c r="W1566" s="812"/>
      <c r="X1566" s="753"/>
      <c r="Y1566" s="754"/>
      <c r="Z1566" s="750"/>
      <c r="AA1566" s="751"/>
      <c r="AB1566" s="179">
        <f t="shared" si="3317"/>
        <v>0</v>
      </c>
    </row>
    <row r="1567" spans="1:31" ht="15.75" hidden="1" customHeight="1" thickBot="1" x14ac:dyDescent="0.3">
      <c r="A1567" s="62"/>
      <c r="B1567" s="62"/>
      <c r="C1567" s="62"/>
      <c r="D1567" s="62"/>
      <c r="G1567" s="722" t="s">
        <v>778</v>
      </c>
      <c r="H1567" s="723">
        <f>H1566</f>
        <v>0</v>
      </c>
      <c r="I1567" s="723">
        <f t="shared" ref="I1567:S1567" si="3319">I1566</f>
        <v>0</v>
      </c>
      <c r="J1567" s="724">
        <f t="shared" si="3319"/>
        <v>0</v>
      </c>
      <c r="K1567" s="723">
        <f t="shared" si="3319"/>
        <v>0</v>
      </c>
      <c r="L1567" s="843">
        <f t="shared" si="3319"/>
        <v>0</v>
      </c>
      <c r="M1567" s="843">
        <f t="shared" si="3319"/>
        <v>0</v>
      </c>
      <c r="N1567" s="844" t="e">
        <f t="shared" si="3319"/>
        <v>#DIV/0!</v>
      </c>
      <c r="O1567" s="843">
        <f t="shared" si="3319"/>
        <v>0</v>
      </c>
      <c r="P1567" s="843">
        <f t="shared" si="3319"/>
        <v>0</v>
      </c>
      <c r="Q1567" s="843">
        <f t="shared" si="3319"/>
        <v>0</v>
      </c>
      <c r="R1567" s="844">
        <f t="shared" si="3319"/>
        <v>0</v>
      </c>
      <c r="S1567" s="843">
        <f t="shared" si="3319"/>
        <v>0</v>
      </c>
      <c r="T1567" s="62"/>
      <c r="AB1567" s="62">
        <f t="shared" si="3317"/>
        <v>0</v>
      </c>
    </row>
    <row r="1568" spans="1:31" ht="15" hidden="1" customHeight="1" collapsed="1" x14ac:dyDescent="0.25">
      <c r="A1568" s="62"/>
      <c r="B1568" s="62"/>
      <c r="C1568" s="62"/>
      <c r="D1568" s="62"/>
      <c r="E1568" s="708"/>
      <c r="F1568" s="709"/>
      <c r="G1568" s="727" t="s">
        <v>1762</v>
      </c>
      <c r="H1568" s="728"/>
      <c r="I1568" s="729"/>
      <c r="J1568" s="730"/>
      <c r="K1568" s="729"/>
      <c r="L1568" s="849"/>
      <c r="M1568" s="850"/>
      <c r="N1568" s="851"/>
      <c r="O1568" s="850"/>
      <c r="P1568" s="850"/>
      <c r="Q1568" s="850"/>
      <c r="R1568" s="851"/>
      <c r="S1568" s="852"/>
      <c r="T1568" s="62"/>
      <c r="AB1568" s="62">
        <f t="shared" si="3317"/>
        <v>0</v>
      </c>
    </row>
    <row r="1569" spans="1:28" ht="15.75" hidden="1" customHeight="1" thickBot="1" x14ac:dyDescent="0.3">
      <c r="A1569" s="62"/>
      <c r="B1569" s="62"/>
      <c r="C1569" s="62"/>
      <c r="D1569" s="62"/>
      <c r="F1569" s="716" t="s">
        <v>197</v>
      </c>
      <c r="G1569" s="717" t="s">
        <v>1294</v>
      </c>
      <c r="H1569" s="687">
        <f>H1566</f>
        <v>0</v>
      </c>
      <c r="I1569" s="687">
        <f t="shared" ref="I1569:S1569" si="3320">I1566</f>
        <v>0</v>
      </c>
      <c r="J1569" s="688">
        <f t="shared" si="3320"/>
        <v>0</v>
      </c>
      <c r="K1569" s="687">
        <f t="shared" si="3320"/>
        <v>0</v>
      </c>
      <c r="L1569" s="809">
        <f t="shared" si="3320"/>
        <v>0</v>
      </c>
      <c r="M1569" s="809">
        <f t="shared" si="3320"/>
        <v>0</v>
      </c>
      <c r="N1569" s="810" t="e">
        <f t="shared" si="3320"/>
        <v>#DIV/0!</v>
      </c>
      <c r="O1569" s="809">
        <f t="shared" si="3320"/>
        <v>0</v>
      </c>
      <c r="P1569" s="809">
        <f t="shared" si="3320"/>
        <v>0</v>
      </c>
      <c r="Q1569" s="809">
        <f t="shared" si="3320"/>
        <v>0</v>
      </c>
      <c r="R1569" s="810">
        <f t="shared" si="3320"/>
        <v>0</v>
      </c>
      <c r="S1569" s="838">
        <f t="shared" si="3320"/>
        <v>0</v>
      </c>
      <c r="T1569" s="62"/>
      <c r="V1569" s="62"/>
      <c r="W1569" s="62"/>
      <c r="X1569" s="949"/>
      <c r="Y1569" s="950"/>
      <c r="Z1569" s="951"/>
      <c r="AA1569" s="952"/>
      <c r="AB1569" s="62">
        <f t="shared" si="3317"/>
        <v>0</v>
      </c>
    </row>
    <row r="1570" spans="1:28" ht="15.75" hidden="1" customHeight="1" thickBot="1" x14ac:dyDescent="0.3">
      <c r="A1570" s="62"/>
      <c r="B1570" s="62"/>
      <c r="C1570" s="62"/>
      <c r="D1570" s="62"/>
      <c r="G1570" s="722" t="s">
        <v>1763</v>
      </c>
      <c r="H1570" s="723">
        <f>H1569</f>
        <v>0</v>
      </c>
      <c r="I1570" s="723">
        <f t="shared" ref="I1570:S1570" si="3321">I1569</f>
        <v>0</v>
      </c>
      <c r="J1570" s="724">
        <f t="shared" si="3321"/>
        <v>0</v>
      </c>
      <c r="K1570" s="723">
        <f t="shared" si="3321"/>
        <v>0</v>
      </c>
      <c r="L1570" s="843">
        <f t="shared" si="3321"/>
        <v>0</v>
      </c>
      <c r="M1570" s="843">
        <f t="shared" si="3321"/>
        <v>0</v>
      </c>
      <c r="N1570" s="844" t="e">
        <f t="shared" si="3321"/>
        <v>#DIV/0!</v>
      </c>
      <c r="O1570" s="843">
        <f t="shared" si="3321"/>
        <v>0</v>
      </c>
      <c r="P1570" s="843">
        <f t="shared" si="3321"/>
        <v>0</v>
      </c>
      <c r="Q1570" s="843">
        <f t="shared" si="3321"/>
        <v>0</v>
      </c>
      <c r="R1570" s="844">
        <f t="shared" si="3321"/>
        <v>0</v>
      </c>
      <c r="S1570" s="843">
        <f t="shared" si="3321"/>
        <v>0</v>
      </c>
      <c r="T1570" s="62"/>
      <c r="V1570" s="62"/>
      <c r="W1570" s="62"/>
      <c r="X1570" s="949"/>
      <c r="Y1570" s="950"/>
      <c r="Z1570" s="951"/>
      <c r="AA1570" s="952"/>
      <c r="AB1570" s="62">
        <f>Z1570-AA1570</f>
        <v>0</v>
      </c>
    </row>
    <row r="1571" spans="1:28" ht="15" hidden="1" customHeight="1" x14ac:dyDescent="0.25">
      <c r="A1571" s="62"/>
      <c r="B1571" s="62"/>
      <c r="C1571" s="62"/>
      <c r="D1571" s="62"/>
      <c r="L1571" s="809"/>
      <c r="M1571" s="809"/>
      <c r="N1571" s="810"/>
      <c r="O1571" s="809"/>
      <c r="P1571" s="809"/>
      <c r="Q1571" s="809"/>
      <c r="R1571" s="810"/>
      <c r="S1571" s="809"/>
      <c r="T1571" s="62"/>
      <c r="V1571" s="62"/>
      <c r="W1571" s="62"/>
      <c r="X1571" s="949"/>
      <c r="Y1571" s="950"/>
      <c r="Z1571" s="951"/>
      <c r="AA1571" s="952"/>
    </row>
    <row r="1572" spans="1:28" x14ac:dyDescent="0.25">
      <c r="A1572" s="62"/>
      <c r="B1572" s="62"/>
      <c r="C1572" s="62"/>
      <c r="D1572" s="62"/>
      <c r="E1572" s="708"/>
      <c r="F1572" s="709"/>
      <c r="G1572" s="742" t="s">
        <v>766</v>
      </c>
      <c r="H1572" s="743"/>
      <c r="I1572" s="743"/>
      <c r="J1572" s="744"/>
      <c r="K1572" s="743"/>
      <c r="L1572" s="811"/>
      <c r="M1572" s="811"/>
      <c r="N1572" s="900"/>
      <c r="O1572" s="811"/>
      <c r="P1572" s="811"/>
      <c r="Q1572" s="811"/>
      <c r="R1572" s="900"/>
      <c r="S1572" s="898"/>
      <c r="T1572" s="62"/>
      <c r="V1572" s="62"/>
      <c r="W1572" s="62"/>
      <c r="X1572" s="949"/>
      <c r="Y1572" s="950"/>
      <c r="Z1572" s="951"/>
      <c r="AA1572" s="952"/>
      <c r="AB1572" s="62">
        <f t="shared" si="3317"/>
        <v>0</v>
      </c>
    </row>
    <row r="1573" spans="1:28" x14ac:dyDescent="0.25">
      <c r="A1573" s="62"/>
      <c r="B1573" s="62"/>
      <c r="C1573" s="62"/>
      <c r="D1573" s="62"/>
      <c r="E1573" s="715"/>
      <c r="F1573" s="716" t="s">
        <v>185</v>
      </c>
      <c r="G1573" s="717" t="s">
        <v>186</v>
      </c>
      <c r="H1573" s="718">
        <f>H1544+H1445</f>
        <v>15661185</v>
      </c>
      <c r="I1573" s="718">
        <f>I1544+I1445</f>
        <v>6868439.2500000009</v>
      </c>
      <c r="J1573" s="719">
        <f>I1573/H1573</f>
        <v>0.43856446686505529</v>
      </c>
      <c r="K1573" s="718">
        <f>K1544+K1445</f>
        <v>8442745.75</v>
      </c>
      <c r="L1573" s="838">
        <f t="shared" ref="L1573:S1573" si="3322">L1544+L1445</f>
        <v>0</v>
      </c>
      <c r="M1573" s="838">
        <f t="shared" si="3322"/>
        <v>0</v>
      </c>
      <c r="N1573" s="839"/>
      <c r="O1573" s="838">
        <f t="shared" si="3322"/>
        <v>0</v>
      </c>
      <c r="P1573" s="838">
        <f>P1544+P1445</f>
        <v>15661185</v>
      </c>
      <c r="Q1573" s="838">
        <f t="shared" si="3322"/>
        <v>6868439.2500000009</v>
      </c>
      <c r="R1573" s="839">
        <f>Q1573/P1573</f>
        <v>0.43856446686505529</v>
      </c>
      <c r="S1573" s="838">
        <f t="shared" si="3322"/>
        <v>8792745.75</v>
      </c>
      <c r="T1573" s="62"/>
      <c r="V1573" s="62"/>
      <c r="W1573" s="62"/>
      <c r="X1573" s="949"/>
      <c r="Y1573" s="950"/>
      <c r="Z1573" s="951"/>
      <c r="AA1573" s="952"/>
      <c r="AB1573" s="62">
        <f t="shared" si="3317"/>
        <v>0</v>
      </c>
    </row>
    <row r="1574" spans="1:28" hidden="1" x14ac:dyDescent="0.25">
      <c r="A1574" s="62"/>
      <c r="B1574" s="62"/>
      <c r="C1574" s="62"/>
      <c r="D1574" s="62"/>
      <c r="F1574" s="716" t="s">
        <v>187</v>
      </c>
      <c r="G1574" s="717" t="s">
        <v>188</v>
      </c>
      <c r="L1574" s="809"/>
      <c r="M1574" s="809"/>
      <c r="N1574" s="810"/>
      <c r="O1574" s="809"/>
      <c r="P1574" s="809"/>
      <c r="Q1574" s="809"/>
      <c r="R1574" s="810"/>
      <c r="S1574" s="838">
        <f t="shared" ref="S1574:S1588" si="3323">SUM(H1574:L1574)</f>
        <v>0</v>
      </c>
      <c r="T1574" s="62"/>
      <c r="V1574" s="62"/>
      <c r="W1574" s="62"/>
      <c r="X1574" s="949"/>
      <c r="Y1574" s="950"/>
      <c r="Z1574" s="951"/>
      <c r="AA1574" s="952"/>
      <c r="AB1574" s="62">
        <f t="shared" si="3317"/>
        <v>0</v>
      </c>
    </row>
    <row r="1575" spans="1:28" hidden="1" x14ac:dyDescent="0.25">
      <c r="A1575" s="62"/>
      <c r="B1575" s="62"/>
      <c r="C1575" s="62"/>
      <c r="D1575" s="62"/>
      <c r="F1575" s="716" t="s">
        <v>189</v>
      </c>
      <c r="G1575" s="717" t="s">
        <v>190</v>
      </c>
      <c r="L1575" s="809"/>
      <c r="M1575" s="809"/>
      <c r="N1575" s="810"/>
      <c r="O1575" s="809"/>
      <c r="P1575" s="809"/>
      <c r="Q1575" s="809"/>
      <c r="R1575" s="810"/>
      <c r="S1575" s="838">
        <f t="shared" si="3323"/>
        <v>0</v>
      </c>
      <c r="T1575" s="62"/>
      <c r="V1575" s="62"/>
      <c r="W1575" s="62"/>
      <c r="X1575" s="949"/>
      <c r="Y1575" s="950"/>
      <c r="Z1575" s="951"/>
      <c r="AA1575" s="952"/>
      <c r="AB1575" s="62">
        <f t="shared" si="3317"/>
        <v>0</v>
      </c>
    </row>
    <row r="1576" spans="1:28" x14ac:dyDescent="0.25">
      <c r="A1576" s="62"/>
      <c r="B1576" s="62"/>
      <c r="C1576" s="62"/>
      <c r="D1576" s="62"/>
      <c r="F1576" s="716" t="s">
        <v>191</v>
      </c>
      <c r="G1576" s="717" t="s">
        <v>192</v>
      </c>
      <c r="H1576" s="687">
        <f>SUM(H1448)</f>
        <v>0</v>
      </c>
      <c r="I1576" s="687">
        <f t="shared" ref="I1576:S1576" si="3324">SUM(I1448)</f>
        <v>0</v>
      </c>
      <c r="K1576" s="687">
        <f t="shared" si="3324"/>
        <v>0</v>
      </c>
      <c r="L1576" s="809">
        <f>L1448</f>
        <v>185000</v>
      </c>
      <c r="M1576" s="809">
        <f>SUM(M1448)</f>
        <v>158660.09000000003</v>
      </c>
      <c r="N1576" s="810">
        <f t="shared" si="3324"/>
        <v>0.85762210810810824</v>
      </c>
      <c r="O1576" s="809">
        <f>SUM(O1448)</f>
        <v>26339.909999999974</v>
      </c>
      <c r="P1576" s="809">
        <f t="shared" si="3324"/>
        <v>185000</v>
      </c>
      <c r="Q1576" s="809">
        <f t="shared" si="3324"/>
        <v>158660.09000000003</v>
      </c>
      <c r="R1576" s="810">
        <f>Q1576/P1576</f>
        <v>0.85762210810810824</v>
      </c>
      <c r="S1576" s="838">
        <f t="shared" si="3324"/>
        <v>26339.909999999974</v>
      </c>
      <c r="T1576" s="62"/>
      <c r="V1576" s="62"/>
      <c r="W1576" s="62"/>
      <c r="X1576" s="949"/>
      <c r="Y1576" s="950"/>
      <c r="Z1576" s="951"/>
      <c r="AA1576" s="952"/>
      <c r="AB1576" s="62">
        <f t="shared" si="3317"/>
        <v>0</v>
      </c>
    </row>
    <row r="1577" spans="1:28" hidden="1" x14ac:dyDescent="0.25">
      <c r="A1577" s="62"/>
      <c r="B1577" s="62"/>
      <c r="C1577" s="62"/>
      <c r="D1577" s="62"/>
      <c r="F1577" s="716" t="s">
        <v>193</v>
      </c>
      <c r="G1577" s="717" t="s">
        <v>194</v>
      </c>
      <c r="L1577" s="809"/>
      <c r="M1577" s="809"/>
      <c r="N1577" s="810"/>
      <c r="O1577" s="809"/>
      <c r="P1577" s="809"/>
      <c r="Q1577" s="809"/>
      <c r="R1577" s="810"/>
      <c r="S1577" s="838">
        <f t="shared" si="3323"/>
        <v>0</v>
      </c>
      <c r="T1577" s="62"/>
      <c r="V1577" s="62"/>
      <c r="W1577" s="62"/>
      <c r="X1577" s="949"/>
      <c r="Y1577" s="950"/>
      <c r="Z1577" s="951"/>
      <c r="AA1577" s="952"/>
      <c r="AB1577" s="62">
        <f t="shared" si="3317"/>
        <v>0</v>
      </c>
    </row>
    <row r="1578" spans="1:28" hidden="1" x14ac:dyDescent="0.25">
      <c r="A1578" s="62"/>
      <c r="B1578" s="62"/>
      <c r="C1578" s="62"/>
      <c r="D1578" s="62"/>
      <c r="F1578" s="716" t="s">
        <v>195</v>
      </c>
      <c r="G1578" s="717" t="s">
        <v>196</v>
      </c>
      <c r="L1578" s="809"/>
      <c r="M1578" s="809"/>
      <c r="N1578" s="810"/>
      <c r="O1578" s="809"/>
      <c r="P1578" s="809"/>
      <c r="Q1578" s="809"/>
      <c r="R1578" s="810"/>
      <c r="S1578" s="838">
        <f t="shared" si="3323"/>
        <v>0</v>
      </c>
      <c r="T1578" s="62"/>
      <c r="V1578" s="62"/>
      <c r="W1578" s="62"/>
      <c r="X1578" s="949"/>
      <c r="Y1578" s="950"/>
      <c r="Z1578" s="951"/>
      <c r="AA1578" s="952"/>
      <c r="AB1578" s="62">
        <f t="shared" si="3317"/>
        <v>0</v>
      </c>
    </row>
    <row r="1579" spans="1:28" ht="15.75" thickBot="1" x14ac:dyDescent="0.3">
      <c r="A1579" s="62"/>
      <c r="B1579" s="62"/>
      <c r="C1579" s="62"/>
      <c r="D1579" s="62"/>
      <c r="F1579" s="716" t="s">
        <v>197</v>
      </c>
      <c r="G1579" s="717" t="s">
        <v>1294</v>
      </c>
      <c r="H1579" s="687">
        <f>SUM(H1550)</f>
        <v>0</v>
      </c>
      <c r="I1579" s="687">
        <f t="shared" ref="I1579:Q1579" si="3325">SUM(I1550)</f>
        <v>0</v>
      </c>
      <c r="K1579" s="687">
        <f t="shared" si="3325"/>
        <v>0</v>
      </c>
      <c r="L1579" s="809">
        <f>L1550+L1569</f>
        <v>560000</v>
      </c>
      <c r="M1579" s="809">
        <f>M1550+M1569</f>
        <v>94216.36</v>
      </c>
      <c r="N1579" s="810">
        <f t="shared" si="3325"/>
        <v>0.16824349999999999</v>
      </c>
      <c r="O1579" s="809">
        <f>O1550+O1569</f>
        <v>465783.64</v>
      </c>
      <c r="P1579" s="809">
        <f>P1550+P1569</f>
        <v>560000</v>
      </c>
      <c r="Q1579" s="809">
        <f t="shared" si="3325"/>
        <v>94216.36</v>
      </c>
      <c r="R1579" s="810">
        <f>Q1579/P1579</f>
        <v>0.16824349999999999</v>
      </c>
      <c r="S1579" s="838">
        <f>S1550+S1569</f>
        <v>465783.64</v>
      </c>
      <c r="T1579" s="62"/>
      <c r="V1579" s="62"/>
      <c r="W1579" s="62"/>
      <c r="X1579" s="949"/>
      <c r="Y1579" s="950"/>
      <c r="Z1579" s="951"/>
      <c r="AA1579" s="952"/>
      <c r="AB1579" s="62">
        <f t="shared" si="3317"/>
        <v>0</v>
      </c>
    </row>
    <row r="1580" spans="1:28" ht="30.75" hidden="1" thickBot="1" x14ac:dyDescent="0.3">
      <c r="A1580" s="62"/>
      <c r="B1580" s="62"/>
      <c r="C1580" s="62"/>
      <c r="D1580" s="62"/>
      <c r="F1580" s="716" t="s">
        <v>198</v>
      </c>
      <c r="G1580" s="717" t="s">
        <v>1293</v>
      </c>
      <c r="L1580" s="809"/>
      <c r="M1580" s="809"/>
      <c r="N1580" s="810"/>
      <c r="O1580" s="809"/>
      <c r="P1580" s="809"/>
      <c r="Q1580" s="809"/>
      <c r="R1580" s="810"/>
      <c r="S1580" s="838">
        <f t="shared" si="3323"/>
        <v>0</v>
      </c>
      <c r="T1580" s="62"/>
      <c r="V1580" s="62"/>
      <c r="W1580" s="62"/>
      <c r="X1580" s="949"/>
      <c r="Y1580" s="950"/>
      <c r="Z1580" s="951"/>
      <c r="AA1580" s="952"/>
      <c r="AB1580" s="62">
        <f t="shared" si="3317"/>
        <v>0</v>
      </c>
    </row>
    <row r="1581" spans="1:28" ht="15.75" hidden="1" thickBot="1" x14ac:dyDescent="0.3">
      <c r="A1581" s="62"/>
      <c r="B1581" s="62"/>
      <c r="C1581" s="62"/>
      <c r="D1581" s="62"/>
      <c r="F1581" s="716" t="s">
        <v>199</v>
      </c>
      <c r="G1581" s="717" t="s">
        <v>58</v>
      </c>
      <c r="L1581" s="809"/>
      <c r="M1581" s="809"/>
      <c r="N1581" s="810"/>
      <c r="O1581" s="809"/>
      <c r="P1581" s="809"/>
      <c r="Q1581" s="809"/>
      <c r="R1581" s="810"/>
      <c r="S1581" s="838">
        <f t="shared" si="3323"/>
        <v>0</v>
      </c>
      <c r="T1581" s="62"/>
      <c r="V1581" s="62"/>
      <c r="W1581" s="62"/>
      <c r="X1581" s="949"/>
      <c r="Y1581" s="950"/>
      <c r="Z1581" s="951"/>
      <c r="AA1581" s="952"/>
      <c r="AB1581" s="62">
        <f t="shared" si="3317"/>
        <v>0</v>
      </c>
    </row>
    <row r="1582" spans="1:28" ht="15.75" hidden="1" thickBot="1" x14ac:dyDescent="0.3">
      <c r="A1582" s="62"/>
      <c r="B1582" s="62"/>
      <c r="C1582" s="62"/>
      <c r="D1582" s="62"/>
      <c r="F1582" s="716" t="s">
        <v>200</v>
      </c>
      <c r="G1582" s="717" t="s">
        <v>201</v>
      </c>
      <c r="L1582" s="809"/>
      <c r="M1582" s="809"/>
      <c r="N1582" s="810"/>
      <c r="O1582" s="809"/>
      <c r="P1582" s="809"/>
      <c r="Q1582" s="809"/>
      <c r="R1582" s="810"/>
      <c r="S1582" s="838">
        <f t="shared" si="3323"/>
        <v>0</v>
      </c>
      <c r="T1582" s="62"/>
      <c r="V1582" s="62"/>
      <c r="W1582" s="62"/>
      <c r="X1582" s="949"/>
      <c r="Y1582" s="950"/>
      <c r="Z1582" s="951"/>
      <c r="AA1582" s="952"/>
      <c r="AB1582" s="62">
        <f t="shared" si="3317"/>
        <v>0</v>
      </c>
    </row>
    <row r="1583" spans="1:28" ht="15.75" hidden="1" thickBot="1" x14ac:dyDescent="0.3">
      <c r="A1583" s="62"/>
      <c r="B1583" s="62"/>
      <c r="C1583" s="62"/>
      <c r="D1583" s="62"/>
      <c r="F1583" s="716" t="s">
        <v>202</v>
      </c>
      <c r="G1583" s="717" t="s">
        <v>203</v>
      </c>
      <c r="L1583" s="809"/>
      <c r="M1583" s="809"/>
      <c r="N1583" s="810"/>
      <c r="O1583" s="809"/>
      <c r="P1583" s="809"/>
      <c r="Q1583" s="809"/>
      <c r="R1583" s="810"/>
      <c r="S1583" s="838">
        <f t="shared" si="3323"/>
        <v>0</v>
      </c>
      <c r="T1583" s="62"/>
      <c r="V1583" s="62"/>
      <c r="W1583" s="62"/>
      <c r="X1583" s="949"/>
      <c r="Y1583" s="950"/>
      <c r="Z1583" s="951"/>
      <c r="AA1583" s="952"/>
      <c r="AB1583" s="62">
        <f t="shared" si="3317"/>
        <v>0</v>
      </c>
    </row>
    <row r="1584" spans="1:28" ht="30.75" hidden="1" thickBot="1" x14ac:dyDescent="0.3">
      <c r="A1584" s="62"/>
      <c r="B1584" s="62"/>
      <c r="C1584" s="62"/>
      <c r="D1584" s="62"/>
      <c r="F1584" s="716" t="s">
        <v>204</v>
      </c>
      <c r="G1584" s="717" t="s">
        <v>205</v>
      </c>
      <c r="L1584" s="809"/>
      <c r="M1584" s="809"/>
      <c r="N1584" s="810"/>
      <c r="O1584" s="809"/>
      <c r="P1584" s="809"/>
      <c r="Q1584" s="809"/>
      <c r="R1584" s="810"/>
      <c r="S1584" s="838">
        <f t="shared" si="3323"/>
        <v>0</v>
      </c>
      <c r="T1584" s="62"/>
      <c r="V1584" s="62"/>
      <c r="W1584" s="62"/>
      <c r="X1584" s="949"/>
      <c r="Y1584" s="950"/>
      <c r="Z1584" s="951"/>
      <c r="AA1584" s="952"/>
      <c r="AB1584" s="62">
        <f t="shared" si="3317"/>
        <v>0</v>
      </c>
    </row>
    <row r="1585" spans="1:28" ht="15.75" hidden="1" thickBot="1" x14ac:dyDescent="0.3">
      <c r="A1585" s="62"/>
      <c r="B1585" s="62"/>
      <c r="C1585" s="62"/>
      <c r="D1585" s="62"/>
      <c r="F1585" s="716" t="s">
        <v>206</v>
      </c>
      <c r="G1585" s="717" t="s">
        <v>207</v>
      </c>
      <c r="H1585" s="687">
        <v>0</v>
      </c>
      <c r="I1585" s="687">
        <v>0</v>
      </c>
      <c r="K1585" s="687">
        <v>0</v>
      </c>
      <c r="L1585" s="809">
        <f>L1457</f>
        <v>0</v>
      </c>
      <c r="M1585" s="809">
        <f>M1457</f>
        <v>91492.920000000013</v>
      </c>
      <c r="N1585" s="810" t="e">
        <f t="shared" ref="N1585:S1585" si="3326">N1457</f>
        <v>#DIV/0!</v>
      </c>
      <c r="O1585" s="809">
        <f t="shared" si="3326"/>
        <v>-91492.920000000013</v>
      </c>
      <c r="P1585" s="809">
        <f t="shared" si="3326"/>
        <v>0</v>
      </c>
      <c r="Q1585" s="809">
        <f t="shared" si="3326"/>
        <v>0</v>
      </c>
      <c r="R1585" s="810" t="e">
        <f t="shared" si="3326"/>
        <v>#DIV/0!</v>
      </c>
      <c r="S1585" s="838">
        <f t="shared" si="3326"/>
        <v>0</v>
      </c>
      <c r="T1585" s="62"/>
      <c r="V1585" s="62"/>
      <c r="W1585" s="62"/>
      <c r="X1585" s="949"/>
      <c r="Y1585" s="950"/>
      <c r="Z1585" s="951"/>
      <c r="AA1585" s="952"/>
      <c r="AB1585" s="62">
        <f t="shared" si="3317"/>
        <v>0</v>
      </c>
    </row>
    <row r="1586" spans="1:28" ht="30.75" hidden="1" thickBot="1" x14ac:dyDescent="0.3">
      <c r="A1586" s="62"/>
      <c r="B1586" s="62"/>
      <c r="C1586" s="62"/>
      <c r="D1586" s="62"/>
      <c r="F1586" s="716" t="s">
        <v>208</v>
      </c>
      <c r="G1586" s="717" t="s">
        <v>209</v>
      </c>
      <c r="L1586" s="809"/>
      <c r="M1586" s="809"/>
      <c r="N1586" s="810"/>
      <c r="O1586" s="809"/>
      <c r="P1586" s="809"/>
      <c r="Q1586" s="809"/>
      <c r="R1586" s="810"/>
      <c r="S1586" s="838">
        <f t="shared" si="3323"/>
        <v>0</v>
      </c>
      <c r="T1586" s="62"/>
      <c r="V1586" s="62"/>
      <c r="W1586" s="62"/>
      <c r="X1586" s="949"/>
      <c r="Y1586" s="950"/>
      <c r="Z1586" s="951"/>
      <c r="AA1586" s="952"/>
      <c r="AB1586" s="62">
        <f t="shared" si="3317"/>
        <v>0</v>
      </c>
    </row>
    <row r="1587" spans="1:28" ht="30.75" hidden="1" thickBot="1" x14ac:dyDescent="0.3">
      <c r="A1587" s="62"/>
      <c r="B1587" s="62"/>
      <c r="C1587" s="62"/>
      <c r="D1587" s="62"/>
      <c r="F1587" s="716" t="s">
        <v>210</v>
      </c>
      <c r="G1587" s="717" t="s">
        <v>211</v>
      </c>
      <c r="L1587" s="809"/>
      <c r="M1587" s="809"/>
      <c r="N1587" s="810"/>
      <c r="O1587" s="809"/>
      <c r="P1587" s="809"/>
      <c r="Q1587" s="809"/>
      <c r="R1587" s="810"/>
      <c r="S1587" s="838">
        <f t="shared" si="3323"/>
        <v>0</v>
      </c>
      <c r="T1587" s="62"/>
      <c r="V1587" s="62"/>
      <c r="W1587" s="62"/>
      <c r="X1587" s="949"/>
      <c r="Y1587" s="950"/>
      <c r="Z1587" s="951"/>
      <c r="AA1587" s="952"/>
      <c r="AB1587" s="62">
        <f t="shared" si="3317"/>
        <v>0</v>
      </c>
    </row>
    <row r="1588" spans="1:28" ht="15.75" hidden="1" thickBot="1" x14ac:dyDescent="0.3">
      <c r="A1588" s="62"/>
      <c r="B1588" s="62"/>
      <c r="C1588" s="62"/>
      <c r="D1588" s="62"/>
      <c r="F1588" s="716" t="s">
        <v>212</v>
      </c>
      <c r="G1588" s="717" t="s">
        <v>213</v>
      </c>
      <c r="H1588" s="718"/>
      <c r="I1588" s="718"/>
      <c r="J1588" s="719"/>
      <c r="K1588" s="718"/>
      <c r="L1588" s="838"/>
      <c r="M1588" s="838"/>
      <c r="N1588" s="839"/>
      <c r="O1588" s="838"/>
      <c r="P1588" s="838"/>
      <c r="Q1588" s="838"/>
      <c r="R1588" s="839"/>
      <c r="S1588" s="838">
        <f t="shared" si="3323"/>
        <v>0</v>
      </c>
      <c r="T1588" s="62"/>
      <c r="V1588" s="62"/>
      <c r="W1588" s="62"/>
      <c r="X1588" s="949"/>
      <c r="Y1588" s="950"/>
      <c r="Z1588" s="951"/>
      <c r="AA1588" s="952"/>
      <c r="AB1588" s="62">
        <f t="shared" si="3317"/>
        <v>0</v>
      </c>
    </row>
    <row r="1589" spans="1:28" ht="15.75" thickBot="1" x14ac:dyDescent="0.3">
      <c r="A1589" s="62"/>
      <c r="B1589" s="62"/>
      <c r="C1589" s="62"/>
      <c r="D1589" s="62"/>
      <c r="G1589" s="722" t="s">
        <v>767</v>
      </c>
      <c r="H1589" s="723">
        <f>SUM(H1573:H1579)</f>
        <v>15661185</v>
      </c>
      <c r="I1589" s="723">
        <f t="shared" ref="I1589:N1589" si="3327">SUM(I1573:I1579)</f>
        <v>6868439.2500000009</v>
      </c>
      <c r="J1589" s="724">
        <f>I1589/H1589</f>
        <v>0.43856446686505529</v>
      </c>
      <c r="K1589" s="723">
        <f t="shared" si="3327"/>
        <v>8442745.75</v>
      </c>
      <c r="L1589" s="843">
        <f>SUM(L1573:L1585)</f>
        <v>745000</v>
      </c>
      <c r="M1589" s="843">
        <f>SUM(M1573:M1585)</f>
        <v>344369.37</v>
      </c>
      <c r="N1589" s="844">
        <f t="shared" si="3327"/>
        <v>1.0258656081081083</v>
      </c>
      <c r="O1589" s="843">
        <f>SUM(O1573:O1585)</f>
        <v>400630.63</v>
      </c>
      <c r="P1589" s="843">
        <f>SUM(P1573:P1585)</f>
        <v>16406185</v>
      </c>
      <c r="Q1589" s="843">
        <f>SUM(Q1573:Q1585)</f>
        <v>7121315.7000000011</v>
      </c>
      <c r="R1589" s="844">
        <f>Q1589/P1589</f>
        <v>0.4340628671443118</v>
      </c>
      <c r="S1589" s="843">
        <f>SUM(S1573:S1585)</f>
        <v>9284869.3000000007</v>
      </c>
      <c r="T1589" s="62"/>
      <c r="V1589" s="62"/>
      <c r="W1589" s="62"/>
      <c r="X1589" s="949"/>
      <c r="Y1589" s="950"/>
      <c r="Z1589" s="951"/>
      <c r="AA1589" s="952"/>
      <c r="AB1589" s="62">
        <f t="shared" si="3317"/>
        <v>0</v>
      </c>
    </row>
    <row r="1590" spans="1:28" x14ac:dyDescent="0.25">
      <c r="A1590" s="62"/>
      <c r="B1590" s="62"/>
      <c r="C1590" s="62"/>
      <c r="D1590" s="62"/>
      <c r="L1590" s="809"/>
      <c r="M1590" s="809"/>
      <c r="N1590" s="810"/>
      <c r="O1590" s="809"/>
      <c r="P1590" s="809"/>
      <c r="Q1590" s="809"/>
      <c r="R1590" s="810"/>
      <c r="S1590" s="809"/>
      <c r="T1590" s="62"/>
      <c r="V1590" s="62"/>
      <c r="W1590" s="62"/>
      <c r="X1590" s="949"/>
      <c r="Y1590" s="950"/>
      <c r="Z1590" s="951"/>
      <c r="AA1590" s="952"/>
      <c r="AB1590" s="62">
        <f t="shared" si="3317"/>
        <v>0</v>
      </c>
    </row>
    <row r="1591" spans="1:28" x14ac:dyDescent="0.25">
      <c r="A1591" s="62"/>
      <c r="B1591" s="62"/>
      <c r="C1591" s="62"/>
      <c r="D1591" s="62"/>
      <c r="E1591" s="708"/>
      <c r="F1591" s="709"/>
      <c r="G1591" s="742" t="s">
        <v>1844</v>
      </c>
      <c r="H1591" s="743"/>
      <c r="I1591" s="743"/>
      <c r="J1591" s="744"/>
      <c r="K1591" s="743"/>
      <c r="L1591" s="811"/>
      <c r="M1591" s="811"/>
      <c r="N1591" s="900"/>
      <c r="O1591" s="811"/>
      <c r="P1591" s="811"/>
      <c r="Q1591" s="811"/>
      <c r="R1591" s="900"/>
      <c r="S1591" s="898"/>
      <c r="T1591" s="62"/>
      <c r="V1591" s="62"/>
      <c r="W1591" s="62"/>
      <c r="X1591" s="949"/>
      <c r="Y1591" s="950"/>
      <c r="Z1591" s="951"/>
      <c r="AA1591" s="952"/>
      <c r="AB1591" s="62">
        <f t="shared" si="3317"/>
        <v>0</v>
      </c>
    </row>
    <row r="1592" spans="1:28" x14ac:dyDescent="0.25">
      <c r="A1592" s="62"/>
      <c r="B1592" s="62"/>
      <c r="C1592" s="62"/>
      <c r="D1592" s="62"/>
      <c r="E1592" s="715"/>
      <c r="F1592" s="716" t="s">
        <v>185</v>
      </c>
      <c r="G1592" s="717" t="s">
        <v>186</v>
      </c>
      <c r="H1592" s="718">
        <f>SUM(H1573)</f>
        <v>15661185</v>
      </c>
      <c r="I1592" s="718">
        <f>SUM(I1573)</f>
        <v>6868439.2500000009</v>
      </c>
      <c r="J1592" s="719">
        <f t="shared" ref="J1592:S1592" si="3328">SUM(J1573)</f>
        <v>0.43856446686505529</v>
      </c>
      <c r="K1592" s="718">
        <f t="shared" si="3328"/>
        <v>8442745.75</v>
      </c>
      <c r="L1592" s="838">
        <f t="shared" si="3328"/>
        <v>0</v>
      </c>
      <c r="M1592" s="838">
        <f t="shared" si="3328"/>
        <v>0</v>
      </c>
      <c r="N1592" s="839"/>
      <c r="O1592" s="838">
        <f t="shared" si="3328"/>
        <v>0</v>
      </c>
      <c r="P1592" s="838">
        <f t="shared" si="3328"/>
        <v>15661185</v>
      </c>
      <c r="Q1592" s="838">
        <f>SUM(Q1573)</f>
        <v>6868439.2500000009</v>
      </c>
      <c r="R1592" s="839">
        <f t="shared" si="3328"/>
        <v>0.43856446686505529</v>
      </c>
      <c r="S1592" s="838">
        <f t="shared" si="3328"/>
        <v>8792745.75</v>
      </c>
      <c r="T1592" s="62"/>
      <c r="V1592" s="62"/>
      <c r="W1592" s="62"/>
      <c r="X1592" s="949"/>
      <c r="Y1592" s="950"/>
      <c r="Z1592" s="951"/>
      <c r="AA1592" s="952"/>
      <c r="AB1592" s="62">
        <f t="shared" si="3317"/>
        <v>0</v>
      </c>
    </row>
    <row r="1593" spans="1:28" hidden="1" x14ac:dyDescent="0.25">
      <c r="A1593" s="62"/>
      <c r="B1593" s="62"/>
      <c r="C1593" s="62"/>
      <c r="D1593" s="62"/>
      <c r="F1593" s="716" t="s">
        <v>187</v>
      </c>
      <c r="G1593" s="717" t="s">
        <v>188</v>
      </c>
      <c r="L1593" s="809"/>
      <c r="M1593" s="809"/>
      <c r="N1593" s="810"/>
      <c r="O1593" s="809"/>
      <c r="P1593" s="809"/>
      <c r="Q1593" s="809"/>
      <c r="R1593" s="810"/>
      <c r="S1593" s="838">
        <f t="shared" ref="S1593:S1607" si="3329">SUM(H1593:L1593)</f>
        <v>0</v>
      </c>
      <c r="T1593" s="62"/>
      <c r="V1593" s="62"/>
      <c r="W1593" s="62"/>
      <c r="X1593" s="949"/>
      <c r="Y1593" s="950"/>
      <c r="Z1593" s="951"/>
      <c r="AA1593" s="952"/>
      <c r="AB1593" s="62">
        <f t="shared" si="3317"/>
        <v>0</v>
      </c>
    </row>
    <row r="1594" spans="1:28" hidden="1" x14ac:dyDescent="0.25">
      <c r="A1594" s="62"/>
      <c r="B1594" s="62"/>
      <c r="C1594" s="62"/>
      <c r="D1594" s="62"/>
      <c r="F1594" s="716" t="s">
        <v>189</v>
      </c>
      <c r="G1594" s="717" t="s">
        <v>190</v>
      </c>
      <c r="L1594" s="809"/>
      <c r="M1594" s="809"/>
      <c r="N1594" s="810"/>
      <c r="O1594" s="809"/>
      <c r="P1594" s="809"/>
      <c r="Q1594" s="809"/>
      <c r="R1594" s="810"/>
      <c r="S1594" s="838">
        <f t="shared" si="3329"/>
        <v>0</v>
      </c>
      <c r="T1594" s="62"/>
      <c r="V1594" s="62"/>
      <c r="W1594" s="62"/>
      <c r="X1594" s="949"/>
      <c r="Y1594" s="950"/>
      <c r="Z1594" s="951"/>
      <c r="AA1594" s="952"/>
      <c r="AB1594" s="62">
        <f t="shared" si="3317"/>
        <v>0</v>
      </c>
    </row>
    <row r="1595" spans="1:28" x14ac:dyDescent="0.25">
      <c r="A1595" s="62"/>
      <c r="B1595" s="62"/>
      <c r="C1595" s="62"/>
      <c r="D1595" s="62"/>
      <c r="F1595" s="716" t="s">
        <v>191</v>
      </c>
      <c r="G1595" s="717" t="s">
        <v>192</v>
      </c>
      <c r="H1595" s="687">
        <f>SUM(H1576)</f>
        <v>0</v>
      </c>
      <c r="I1595" s="687">
        <f t="shared" ref="I1595:S1595" si="3330">SUM(I1576)</f>
        <v>0</v>
      </c>
      <c r="K1595" s="687">
        <f t="shared" si="3330"/>
        <v>0</v>
      </c>
      <c r="L1595" s="809">
        <f>SUM(L1576)</f>
        <v>185000</v>
      </c>
      <c r="M1595" s="809">
        <f>M1576</f>
        <v>158660.09000000003</v>
      </c>
      <c r="N1595" s="810">
        <f t="shared" si="3330"/>
        <v>0.85762210810810824</v>
      </c>
      <c r="O1595" s="809">
        <f t="shared" si="3330"/>
        <v>26339.909999999974</v>
      </c>
      <c r="P1595" s="809">
        <f t="shared" si="3330"/>
        <v>185000</v>
      </c>
      <c r="Q1595" s="809">
        <f t="shared" si="3330"/>
        <v>158660.09000000003</v>
      </c>
      <c r="R1595" s="810">
        <f t="shared" si="3330"/>
        <v>0.85762210810810824</v>
      </c>
      <c r="S1595" s="838">
        <f t="shared" si="3330"/>
        <v>26339.909999999974</v>
      </c>
      <c r="T1595" s="62"/>
      <c r="V1595" s="62"/>
      <c r="W1595" s="62"/>
      <c r="X1595" s="949"/>
      <c r="Y1595" s="950"/>
      <c r="Z1595" s="951"/>
      <c r="AA1595" s="952"/>
      <c r="AB1595" s="62">
        <f t="shared" si="3317"/>
        <v>0</v>
      </c>
    </row>
    <row r="1596" spans="1:28" hidden="1" x14ac:dyDescent="0.25">
      <c r="A1596" s="62"/>
      <c r="B1596" s="62"/>
      <c r="C1596" s="62"/>
      <c r="D1596" s="62"/>
      <c r="F1596" s="716" t="s">
        <v>193</v>
      </c>
      <c r="G1596" s="717" t="s">
        <v>194</v>
      </c>
      <c r="L1596" s="809"/>
      <c r="M1596" s="809"/>
      <c r="N1596" s="810"/>
      <c r="O1596" s="809"/>
      <c r="P1596" s="809"/>
      <c r="Q1596" s="809"/>
      <c r="R1596" s="810"/>
      <c r="S1596" s="838">
        <f t="shared" si="3329"/>
        <v>0</v>
      </c>
      <c r="T1596" s="62"/>
      <c r="V1596" s="62"/>
      <c r="W1596" s="62"/>
      <c r="X1596" s="949"/>
      <c r="Y1596" s="950"/>
      <c r="Z1596" s="951"/>
      <c r="AA1596" s="952"/>
      <c r="AB1596" s="62">
        <f t="shared" si="3317"/>
        <v>0</v>
      </c>
    </row>
    <row r="1597" spans="1:28" hidden="1" x14ac:dyDescent="0.25">
      <c r="A1597" s="62"/>
      <c r="B1597" s="62"/>
      <c r="C1597" s="62"/>
      <c r="D1597" s="62"/>
      <c r="F1597" s="716" t="s">
        <v>195</v>
      </c>
      <c r="G1597" s="717" t="s">
        <v>196</v>
      </c>
      <c r="L1597" s="809"/>
      <c r="M1597" s="809"/>
      <c r="N1597" s="810"/>
      <c r="O1597" s="809"/>
      <c r="P1597" s="809"/>
      <c r="Q1597" s="809"/>
      <c r="R1597" s="810"/>
      <c r="S1597" s="838">
        <f t="shared" si="3329"/>
        <v>0</v>
      </c>
      <c r="T1597" s="62"/>
      <c r="V1597" s="62"/>
      <c r="W1597" s="62"/>
      <c r="X1597" s="949"/>
      <c r="Y1597" s="950"/>
      <c r="Z1597" s="951"/>
      <c r="AA1597" s="952"/>
      <c r="AB1597" s="62">
        <f t="shared" si="3317"/>
        <v>0</v>
      </c>
    </row>
    <row r="1598" spans="1:28" ht="15.75" thickBot="1" x14ac:dyDescent="0.3">
      <c r="A1598" s="62"/>
      <c r="B1598" s="62"/>
      <c r="C1598" s="62"/>
      <c r="D1598" s="62"/>
      <c r="F1598" s="716" t="s">
        <v>197</v>
      </c>
      <c r="G1598" s="717" t="s">
        <v>1294</v>
      </c>
      <c r="H1598" s="687">
        <f>SUM(H1579)</f>
        <v>0</v>
      </c>
      <c r="I1598" s="687">
        <f t="shared" ref="I1598:S1598" si="3331">SUM(I1579)</f>
        <v>0</v>
      </c>
      <c r="K1598" s="687">
        <f t="shared" si="3331"/>
        <v>0</v>
      </c>
      <c r="L1598" s="809">
        <f>SUM(L1579)</f>
        <v>560000</v>
      </c>
      <c r="M1598" s="809">
        <f>SUM(M1579)</f>
        <v>94216.36</v>
      </c>
      <c r="N1598" s="810">
        <f t="shared" si="3331"/>
        <v>0.16824349999999999</v>
      </c>
      <c r="O1598" s="809">
        <f t="shared" si="3331"/>
        <v>465783.64</v>
      </c>
      <c r="P1598" s="809">
        <f t="shared" si="3331"/>
        <v>560000</v>
      </c>
      <c r="Q1598" s="809">
        <f t="shared" si="3331"/>
        <v>94216.36</v>
      </c>
      <c r="R1598" s="810">
        <f t="shared" si="3331"/>
        <v>0.16824349999999999</v>
      </c>
      <c r="S1598" s="838">
        <f t="shared" si="3331"/>
        <v>465783.64</v>
      </c>
      <c r="T1598" s="62"/>
      <c r="V1598" s="62"/>
      <c r="W1598" s="62"/>
      <c r="X1598" s="949"/>
      <c r="Y1598" s="950"/>
      <c r="Z1598" s="951"/>
      <c r="AA1598" s="952"/>
      <c r="AB1598" s="62">
        <f t="shared" si="3317"/>
        <v>0</v>
      </c>
    </row>
    <row r="1599" spans="1:28" ht="30.75" hidden="1" thickBot="1" x14ac:dyDescent="0.3">
      <c r="A1599" s="62"/>
      <c r="B1599" s="62"/>
      <c r="C1599" s="62"/>
      <c r="D1599" s="62"/>
      <c r="F1599" s="716" t="s">
        <v>198</v>
      </c>
      <c r="G1599" s="717" t="s">
        <v>1293</v>
      </c>
      <c r="L1599" s="809"/>
      <c r="M1599" s="809"/>
      <c r="N1599" s="810"/>
      <c r="O1599" s="809"/>
      <c r="P1599" s="809"/>
      <c r="Q1599" s="809"/>
      <c r="R1599" s="810"/>
      <c r="S1599" s="838">
        <f t="shared" si="3329"/>
        <v>0</v>
      </c>
      <c r="T1599" s="62"/>
      <c r="V1599" s="62"/>
      <c r="W1599" s="62"/>
      <c r="X1599" s="949"/>
      <c r="Y1599" s="950"/>
      <c r="Z1599" s="951"/>
      <c r="AA1599" s="952"/>
      <c r="AB1599" s="62">
        <f t="shared" si="3317"/>
        <v>0</v>
      </c>
    </row>
    <row r="1600" spans="1:28" ht="15.75" hidden="1" thickBot="1" x14ac:dyDescent="0.3">
      <c r="F1600" s="716" t="s">
        <v>199</v>
      </c>
      <c r="G1600" s="717" t="s">
        <v>58</v>
      </c>
      <c r="L1600" s="809"/>
      <c r="M1600" s="809"/>
      <c r="N1600" s="810"/>
      <c r="O1600" s="809"/>
      <c r="P1600" s="809"/>
      <c r="Q1600" s="809"/>
      <c r="R1600" s="810"/>
      <c r="S1600" s="838">
        <f t="shared" si="3329"/>
        <v>0</v>
      </c>
      <c r="T1600" s="62"/>
      <c r="V1600" s="62"/>
      <c r="W1600" s="62"/>
      <c r="X1600" s="949"/>
      <c r="Y1600" s="950"/>
      <c r="Z1600" s="951"/>
      <c r="AA1600" s="952"/>
      <c r="AB1600" s="62">
        <f t="shared" si="3317"/>
        <v>0</v>
      </c>
    </row>
    <row r="1601" spans="1:31" ht="15.75" hidden="1" thickBot="1" x14ac:dyDescent="0.3">
      <c r="F1601" s="716" t="s">
        <v>200</v>
      </c>
      <c r="G1601" s="717" t="s">
        <v>201</v>
      </c>
      <c r="L1601" s="809"/>
      <c r="M1601" s="809"/>
      <c r="N1601" s="810"/>
      <c r="O1601" s="809"/>
      <c r="P1601" s="809"/>
      <c r="Q1601" s="809"/>
      <c r="R1601" s="810"/>
      <c r="S1601" s="838">
        <f t="shared" si="3329"/>
        <v>0</v>
      </c>
      <c r="T1601" s="62"/>
      <c r="V1601" s="62"/>
      <c r="W1601" s="62"/>
      <c r="X1601" s="949"/>
      <c r="Y1601" s="950"/>
      <c r="Z1601" s="951"/>
      <c r="AA1601" s="952"/>
      <c r="AB1601" s="62">
        <f t="shared" si="3317"/>
        <v>0</v>
      </c>
    </row>
    <row r="1602" spans="1:31" ht="15.75" hidden="1" thickBot="1" x14ac:dyDescent="0.3">
      <c r="F1602" s="716" t="s">
        <v>202</v>
      </c>
      <c r="G1602" s="717" t="s">
        <v>203</v>
      </c>
      <c r="L1602" s="809"/>
      <c r="M1602" s="809"/>
      <c r="N1602" s="810"/>
      <c r="O1602" s="809"/>
      <c r="P1602" s="809"/>
      <c r="Q1602" s="809"/>
      <c r="R1602" s="810"/>
      <c r="S1602" s="838">
        <f t="shared" si="3329"/>
        <v>0</v>
      </c>
      <c r="T1602" s="62"/>
      <c r="V1602" s="62"/>
      <c r="W1602" s="62"/>
      <c r="X1602" s="949"/>
      <c r="Y1602" s="950"/>
      <c r="Z1602" s="951"/>
      <c r="AA1602" s="952"/>
      <c r="AB1602" s="62">
        <f t="shared" si="3317"/>
        <v>0</v>
      </c>
    </row>
    <row r="1603" spans="1:31" ht="30.75" hidden="1" thickBot="1" x14ac:dyDescent="0.3">
      <c r="F1603" s="716" t="s">
        <v>204</v>
      </c>
      <c r="G1603" s="717" t="s">
        <v>205</v>
      </c>
      <c r="L1603" s="809"/>
      <c r="M1603" s="809"/>
      <c r="N1603" s="810"/>
      <c r="O1603" s="809"/>
      <c r="P1603" s="809"/>
      <c r="Q1603" s="809"/>
      <c r="R1603" s="810"/>
      <c r="S1603" s="838">
        <f t="shared" si="3329"/>
        <v>0</v>
      </c>
      <c r="T1603" s="62"/>
      <c r="AB1603" s="62">
        <f t="shared" si="3317"/>
        <v>0</v>
      </c>
    </row>
    <row r="1604" spans="1:31" ht="15.75" hidden="1" thickBot="1" x14ac:dyDescent="0.3">
      <c r="F1604" s="716" t="s">
        <v>206</v>
      </c>
      <c r="G1604" s="717" t="s">
        <v>207</v>
      </c>
      <c r="H1604" s="687">
        <v>0</v>
      </c>
      <c r="I1604" s="687">
        <v>0</v>
      </c>
      <c r="K1604" s="687">
        <v>0</v>
      </c>
      <c r="L1604" s="809">
        <f>L1585</f>
        <v>0</v>
      </c>
      <c r="M1604" s="809">
        <f>M1585</f>
        <v>91492.920000000013</v>
      </c>
      <c r="N1604" s="810" t="e">
        <f t="shared" ref="N1604:S1604" si="3332">N1585</f>
        <v>#DIV/0!</v>
      </c>
      <c r="O1604" s="809">
        <f t="shared" si="3332"/>
        <v>-91492.920000000013</v>
      </c>
      <c r="P1604" s="809">
        <f t="shared" si="3332"/>
        <v>0</v>
      </c>
      <c r="Q1604" s="809">
        <f t="shared" si="3332"/>
        <v>0</v>
      </c>
      <c r="R1604" s="810" t="e">
        <f t="shared" si="3332"/>
        <v>#DIV/0!</v>
      </c>
      <c r="S1604" s="838">
        <f t="shared" si="3332"/>
        <v>0</v>
      </c>
      <c r="T1604" s="62"/>
      <c r="AB1604" s="62">
        <f t="shared" si="3317"/>
        <v>0</v>
      </c>
    </row>
    <row r="1605" spans="1:31" ht="30.75" hidden="1" thickBot="1" x14ac:dyDescent="0.3">
      <c r="F1605" s="716" t="s">
        <v>208</v>
      </c>
      <c r="G1605" s="717" t="s">
        <v>209</v>
      </c>
      <c r="L1605" s="809"/>
      <c r="M1605" s="809"/>
      <c r="N1605" s="810"/>
      <c r="O1605" s="809"/>
      <c r="P1605" s="809"/>
      <c r="Q1605" s="809"/>
      <c r="R1605" s="810"/>
      <c r="S1605" s="838">
        <f t="shared" si="3329"/>
        <v>0</v>
      </c>
      <c r="T1605" s="62"/>
      <c r="AB1605" s="62">
        <f t="shared" si="3317"/>
        <v>0</v>
      </c>
    </row>
    <row r="1606" spans="1:31" ht="30.75" hidden="1" thickBot="1" x14ac:dyDescent="0.3">
      <c r="F1606" s="716" t="s">
        <v>210</v>
      </c>
      <c r="G1606" s="717" t="s">
        <v>211</v>
      </c>
      <c r="L1606" s="809"/>
      <c r="M1606" s="809"/>
      <c r="N1606" s="810"/>
      <c r="O1606" s="809"/>
      <c r="P1606" s="809"/>
      <c r="Q1606" s="809"/>
      <c r="R1606" s="810"/>
      <c r="S1606" s="838">
        <f t="shared" si="3329"/>
        <v>0</v>
      </c>
      <c r="T1606" s="62"/>
      <c r="AB1606" s="62">
        <f t="shared" si="3317"/>
        <v>0</v>
      </c>
    </row>
    <row r="1607" spans="1:31" ht="15.75" hidden="1" thickBot="1" x14ac:dyDescent="0.3">
      <c r="F1607" s="716" t="s">
        <v>212</v>
      </c>
      <c r="G1607" s="717" t="s">
        <v>213</v>
      </c>
      <c r="H1607" s="718"/>
      <c r="I1607" s="718"/>
      <c r="J1607" s="719"/>
      <c r="K1607" s="718"/>
      <c r="L1607" s="838"/>
      <c r="M1607" s="838"/>
      <c r="N1607" s="839"/>
      <c r="O1607" s="838"/>
      <c r="P1607" s="838"/>
      <c r="Q1607" s="838"/>
      <c r="R1607" s="839"/>
      <c r="S1607" s="838">
        <f t="shared" si="3329"/>
        <v>0</v>
      </c>
      <c r="T1607" s="62"/>
      <c r="AB1607" s="62">
        <f t="shared" si="3317"/>
        <v>0</v>
      </c>
    </row>
    <row r="1608" spans="1:31" ht="15.75" thickBot="1" x14ac:dyDescent="0.3">
      <c r="G1608" s="722" t="s">
        <v>1832</v>
      </c>
      <c r="H1608" s="723">
        <f>SUM(H1592:H1598)</f>
        <v>15661185</v>
      </c>
      <c r="I1608" s="723">
        <f t="shared" ref="I1608:O1608" si="3333">SUM(I1592:I1598)</f>
        <v>6868439.2500000009</v>
      </c>
      <c r="J1608" s="724">
        <f>I1608/H1608</f>
        <v>0.43856446686505529</v>
      </c>
      <c r="K1608" s="723">
        <f t="shared" si="3333"/>
        <v>8442745.75</v>
      </c>
      <c r="L1608" s="843">
        <f>SUM(L1592:L1604)</f>
        <v>745000</v>
      </c>
      <c r="M1608" s="843">
        <f>SUM(M1592:M1604)</f>
        <v>344369.37</v>
      </c>
      <c r="N1608" s="844">
        <f>M1608/L1608</f>
        <v>0.46224076510067114</v>
      </c>
      <c r="O1608" s="843">
        <f t="shared" si="3333"/>
        <v>492123.55</v>
      </c>
      <c r="P1608" s="843">
        <f>SUM(P1592:P1604)</f>
        <v>16406185</v>
      </c>
      <c r="Q1608" s="843">
        <f>SUM(Q1592:Q1604)</f>
        <v>7121315.7000000011</v>
      </c>
      <c r="R1608" s="844">
        <f>Q1608/P1608</f>
        <v>0.4340628671443118</v>
      </c>
      <c r="S1608" s="843">
        <f>SUM(S1592:S1604)</f>
        <v>9284869.3000000007</v>
      </c>
      <c r="T1608" s="62"/>
      <c r="AB1608" s="62">
        <f t="shared" si="3317"/>
        <v>0</v>
      </c>
    </row>
    <row r="1609" spans="1:31" x14ac:dyDescent="0.25">
      <c r="L1609" s="809"/>
      <c r="M1609" s="809"/>
      <c r="N1609" s="810"/>
      <c r="O1609" s="809"/>
      <c r="P1609" s="809"/>
      <c r="Q1609" s="809"/>
      <c r="R1609" s="810"/>
      <c r="S1609" s="809"/>
      <c r="T1609" s="62"/>
      <c r="AB1609" s="62">
        <f t="shared" si="3317"/>
        <v>0</v>
      </c>
    </row>
    <row r="1610" spans="1:31" ht="28.5" x14ac:dyDescent="0.25">
      <c r="A1610" s="779"/>
      <c r="B1610" s="780" t="s">
        <v>1833</v>
      </c>
      <c r="C1610" s="781"/>
      <c r="D1610" s="782"/>
      <c r="E1610" s="783"/>
      <c r="F1610" s="782"/>
      <c r="G1610" s="953" t="s">
        <v>1327</v>
      </c>
      <c r="H1610" s="785"/>
      <c r="I1610" s="785"/>
      <c r="J1610" s="786"/>
      <c r="K1610" s="785"/>
      <c r="L1610" s="787"/>
      <c r="M1610" s="787"/>
      <c r="N1610" s="788"/>
      <c r="O1610" s="787"/>
      <c r="P1610" s="787"/>
      <c r="Q1610" s="787"/>
      <c r="R1610" s="788"/>
      <c r="S1610" s="787"/>
      <c r="T1610" s="62"/>
      <c r="AB1610" s="62">
        <f t="shared" si="3317"/>
        <v>0</v>
      </c>
    </row>
    <row r="1611" spans="1:31" ht="29.25" customHeight="1" x14ac:dyDescent="0.25">
      <c r="C1611" s="685" t="s">
        <v>262</v>
      </c>
      <c r="G1611" s="904" t="s">
        <v>768</v>
      </c>
      <c r="T1611" s="62"/>
      <c r="AB1611" s="62">
        <f t="shared" si="3317"/>
        <v>0</v>
      </c>
    </row>
    <row r="1612" spans="1:31" ht="28.5" x14ac:dyDescent="0.25">
      <c r="C1612" s="685" t="s">
        <v>1971</v>
      </c>
      <c r="D1612" s="694"/>
      <c r="G1612" s="904" t="s">
        <v>1803</v>
      </c>
      <c r="T1612" s="62"/>
      <c r="AB1612" s="62">
        <f t="shared" si="3317"/>
        <v>0</v>
      </c>
    </row>
    <row r="1613" spans="1:31" x14ac:dyDescent="0.25">
      <c r="C1613" s="685"/>
      <c r="D1613" s="702">
        <v>911</v>
      </c>
      <c r="E1613" s="703"/>
      <c r="F1613" s="702"/>
      <c r="G1613" s="704" t="s">
        <v>171</v>
      </c>
      <c r="T1613" s="62"/>
      <c r="AB1613" s="62">
        <f t="shared" si="3317"/>
        <v>0</v>
      </c>
    </row>
    <row r="1614" spans="1:31" x14ac:dyDescent="0.25">
      <c r="E1614" s="1089" t="s">
        <v>478</v>
      </c>
      <c r="F1614" s="954">
        <v>411</v>
      </c>
      <c r="G1614" s="955" t="s">
        <v>704</v>
      </c>
      <c r="H1614" s="687">
        <f>54756232+1200000</f>
        <v>55956232</v>
      </c>
      <c r="I1614" s="687">
        <f>23743965.19-6708.46</f>
        <v>23737256.73</v>
      </c>
      <c r="J1614" s="688">
        <f t="shared" ref="J1614:J1660" si="3334">I1614/H1614</f>
        <v>0.4242111357676836</v>
      </c>
      <c r="K1614" s="687">
        <f t="shared" ref="K1614:K1650" si="3335">H1614-I1614</f>
        <v>32218975.27</v>
      </c>
      <c r="L1614" s="809">
        <v>11000000</v>
      </c>
      <c r="M1614" s="809">
        <f>4896827.61-238480.51</f>
        <v>4658347.1000000006</v>
      </c>
      <c r="N1614" s="810">
        <f>M1614/L1614</f>
        <v>0.42348610000000003</v>
      </c>
      <c r="O1614" s="809">
        <f>L1614-M1614</f>
        <v>6341652.8999999994</v>
      </c>
      <c r="P1614" s="809">
        <f t="shared" ref="P1614:P1650" si="3336">L1614+H1614</f>
        <v>66956232</v>
      </c>
      <c r="Q1614" s="956">
        <f t="shared" ref="Q1614:Q1650" si="3337">M1614+I1614</f>
        <v>28395603.830000002</v>
      </c>
      <c r="R1614" s="957">
        <f>Q1614/P1614</f>
        <v>0.42409202223327025</v>
      </c>
      <c r="S1614" s="956">
        <f t="shared" ref="S1614:S1650" si="3338">P1614-Q1614</f>
        <v>38560628.170000002</v>
      </c>
      <c r="T1614" s="62"/>
      <c r="Z1614" s="750">
        <f>H1614-X1614+Y1614</f>
        <v>55956232</v>
      </c>
      <c r="AA1614" s="751">
        <v>23199299.48</v>
      </c>
      <c r="AB1614" s="62">
        <f t="shared" si="3317"/>
        <v>32756932.52</v>
      </c>
      <c r="AE1614" s="62">
        <f t="shared" ref="AE1614:AE1660" si="3339">H1614-AA1614</f>
        <v>32756932.52</v>
      </c>
    </row>
    <row r="1615" spans="1:31" x14ac:dyDescent="0.25">
      <c r="E1615" s="1089" t="s">
        <v>1726</v>
      </c>
      <c r="F1615" s="954">
        <v>412</v>
      </c>
      <c r="G1615" s="955" t="s">
        <v>365</v>
      </c>
      <c r="H1615" s="687">
        <f>8295569+551439</f>
        <v>8847008</v>
      </c>
      <c r="I1615" s="687">
        <f>3961707.13-1731.04</f>
        <v>3959976.09</v>
      </c>
      <c r="J1615" s="688">
        <f t="shared" si="3334"/>
        <v>0.44760625174070146</v>
      </c>
      <c r="K1615" s="687">
        <f t="shared" si="3335"/>
        <v>4887031.91</v>
      </c>
      <c r="L1615" s="809">
        <v>2000000</v>
      </c>
      <c r="M1615" s="809">
        <f>815454.86-40038.94</f>
        <v>775415.91999999993</v>
      </c>
      <c r="N1615" s="810">
        <f>M1615/L1615</f>
        <v>0.38770795999999996</v>
      </c>
      <c r="O1615" s="809">
        <f t="shared" ref="O1615:O1650" si="3340">L1615-M1615</f>
        <v>1224584.08</v>
      </c>
      <c r="P1615" s="809">
        <f t="shared" si="3336"/>
        <v>10847008</v>
      </c>
      <c r="Q1615" s="956">
        <f t="shared" si="3337"/>
        <v>4735392.01</v>
      </c>
      <c r="R1615" s="957">
        <f t="shared" ref="R1615:R1650" si="3341">Q1615/P1615</f>
        <v>0.43656204641869906</v>
      </c>
      <c r="S1615" s="956">
        <f t="shared" si="3338"/>
        <v>6111615.9900000002</v>
      </c>
      <c r="T1615" s="62"/>
      <c r="Z1615" s="750">
        <f>H1615-X1615+Y1615</f>
        <v>8847008</v>
      </c>
      <c r="AA1615" s="751">
        <v>4152674.89</v>
      </c>
      <c r="AB1615" s="62">
        <f t="shared" si="3317"/>
        <v>4694333.1099999994</v>
      </c>
      <c r="AE1615" s="62">
        <f t="shared" si="3339"/>
        <v>4694333.1099999994</v>
      </c>
    </row>
    <row r="1616" spans="1:31" hidden="1" x14ac:dyDescent="0.25">
      <c r="F1616" s="954">
        <v>413</v>
      </c>
      <c r="G1616" s="955" t="s">
        <v>705</v>
      </c>
      <c r="I1616" s="687">
        <v>0</v>
      </c>
      <c r="J1616" s="688" t="e">
        <f t="shared" si="3334"/>
        <v>#DIV/0!</v>
      </c>
      <c r="K1616" s="687">
        <f t="shared" si="3335"/>
        <v>0</v>
      </c>
      <c r="L1616" s="809">
        <v>0</v>
      </c>
      <c r="M1616" s="809">
        <v>0</v>
      </c>
      <c r="N1616" s="810" t="e">
        <f t="shared" ref="N1616:N1648" si="3342">M1616/L1616</f>
        <v>#DIV/0!</v>
      </c>
      <c r="O1616" s="809">
        <f t="shared" si="3340"/>
        <v>0</v>
      </c>
      <c r="P1616" s="809">
        <f t="shared" si="3336"/>
        <v>0</v>
      </c>
      <c r="Q1616" s="956">
        <f t="shared" si="3337"/>
        <v>0</v>
      </c>
      <c r="R1616" s="957" t="e">
        <f t="shared" si="3341"/>
        <v>#DIV/0!</v>
      </c>
      <c r="S1616" s="956">
        <f t="shared" si="3338"/>
        <v>0</v>
      </c>
      <c r="AA1616" s="751">
        <v>0</v>
      </c>
      <c r="AB1616" s="62">
        <f t="shared" si="3317"/>
        <v>0</v>
      </c>
      <c r="AE1616" s="62">
        <f t="shared" si="3339"/>
        <v>0</v>
      </c>
    </row>
    <row r="1617" spans="1:31" x14ac:dyDescent="0.25">
      <c r="E1617" s="1089" t="s">
        <v>1727</v>
      </c>
      <c r="F1617" s="954">
        <v>414</v>
      </c>
      <c r="G1617" s="955" t="s">
        <v>368</v>
      </c>
      <c r="H1617" s="687">
        <v>470000</v>
      </c>
      <c r="I1617" s="687">
        <v>0</v>
      </c>
      <c r="J1617" s="688">
        <f t="shared" si="3334"/>
        <v>0</v>
      </c>
      <c r="K1617" s="687">
        <f t="shared" si="3335"/>
        <v>470000</v>
      </c>
      <c r="L1617" s="809">
        <v>0</v>
      </c>
      <c r="M1617" s="956">
        <v>0</v>
      </c>
      <c r="N1617" s="810" t="e">
        <f>M1617/L1617</f>
        <v>#DIV/0!</v>
      </c>
      <c r="O1617" s="809">
        <f t="shared" si="3340"/>
        <v>0</v>
      </c>
      <c r="P1617" s="809">
        <f t="shared" si="3336"/>
        <v>470000</v>
      </c>
      <c r="Q1617" s="956">
        <f t="shared" si="3337"/>
        <v>0</v>
      </c>
      <c r="R1617" s="957">
        <f t="shared" si="3341"/>
        <v>0</v>
      </c>
      <c r="S1617" s="956">
        <f t="shared" si="3338"/>
        <v>470000</v>
      </c>
      <c r="Z1617" s="750">
        <f>H1617-X1617+Y1617</f>
        <v>470000</v>
      </c>
      <c r="AA1617" s="751">
        <v>35000</v>
      </c>
      <c r="AB1617" s="62">
        <f t="shared" si="3317"/>
        <v>435000</v>
      </c>
      <c r="AE1617" s="62">
        <f t="shared" si="3339"/>
        <v>435000</v>
      </c>
    </row>
    <row r="1618" spans="1:31" x14ac:dyDescent="0.25">
      <c r="E1618" s="1089" t="s">
        <v>1728</v>
      </c>
      <c r="F1618" s="954">
        <v>415</v>
      </c>
      <c r="G1618" s="955" t="s">
        <v>714</v>
      </c>
      <c r="H1618" s="687">
        <v>2800000</v>
      </c>
      <c r="I1618" s="687">
        <f>1256066.31+10440</f>
        <v>1266506.31</v>
      </c>
      <c r="J1618" s="688">
        <f t="shared" si="3334"/>
        <v>0.45232368214285718</v>
      </c>
      <c r="K1618" s="687">
        <f t="shared" si="3335"/>
        <v>1533493.69</v>
      </c>
      <c r="L1618" s="956">
        <v>0</v>
      </c>
      <c r="M1618" s="956">
        <v>0</v>
      </c>
      <c r="N1618" s="957"/>
      <c r="O1618" s="956">
        <f t="shared" si="3340"/>
        <v>0</v>
      </c>
      <c r="P1618" s="956">
        <f t="shared" si="3336"/>
        <v>2800000</v>
      </c>
      <c r="Q1618" s="956">
        <f t="shared" si="3337"/>
        <v>1266506.31</v>
      </c>
      <c r="R1618" s="957">
        <f t="shared" si="3341"/>
        <v>0.45232368214285718</v>
      </c>
      <c r="S1618" s="956">
        <f t="shared" si="3338"/>
        <v>1533493.69</v>
      </c>
      <c r="Y1618" s="754">
        <v>375000</v>
      </c>
      <c r="Z1618" s="750">
        <f>H1618-X1618+Y1618</f>
        <v>3175000</v>
      </c>
      <c r="AA1618" s="751">
        <v>1800000</v>
      </c>
      <c r="AB1618" s="62">
        <f t="shared" si="3317"/>
        <v>1375000</v>
      </c>
      <c r="AE1618" s="62">
        <f t="shared" si="3339"/>
        <v>1000000</v>
      </c>
    </row>
    <row r="1619" spans="1:31" x14ac:dyDescent="0.25">
      <c r="E1619" s="1089" t="s">
        <v>1729</v>
      </c>
      <c r="F1619" s="954">
        <v>416</v>
      </c>
      <c r="G1619" s="955" t="s">
        <v>715</v>
      </c>
      <c r="H1619" s="687">
        <v>350000</v>
      </c>
      <c r="I1619" s="687">
        <f>182070.11-0.11</f>
        <v>182070</v>
      </c>
      <c r="J1619" s="688">
        <f t="shared" si="3334"/>
        <v>0.5202</v>
      </c>
      <c r="K1619" s="687">
        <f t="shared" si="3335"/>
        <v>167930</v>
      </c>
      <c r="L1619" s="956">
        <v>0</v>
      </c>
      <c r="M1619" s="956">
        <v>0</v>
      </c>
      <c r="N1619" s="957"/>
      <c r="O1619" s="956">
        <f t="shared" si="3340"/>
        <v>0</v>
      </c>
      <c r="P1619" s="956">
        <f t="shared" si="3336"/>
        <v>350000</v>
      </c>
      <c r="Q1619" s="956">
        <f t="shared" si="3337"/>
        <v>182070</v>
      </c>
      <c r="R1619" s="957">
        <f t="shared" si="3341"/>
        <v>0.5202</v>
      </c>
      <c r="S1619" s="956">
        <f t="shared" si="3338"/>
        <v>167930</v>
      </c>
      <c r="Y1619" s="754">
        <v>50000</v>
      </c>
      <c r="Z1619" s="750">
        <f>H1619-X1619+Y1619</f>
        <v>400000</v>
      </c>
      <c r="AA1619" s="751">
        <v>658000</v>
      </c>
      <c r="AB1619" s="62">
        <f t="shared" si="3317"/>
        <v>-258000</v>
      </c>
      <c r="AE1619" s="62">
        <f t="shared" si="3339"/>
        <v>-308000</v>
      </c>
    </row>
    <row r="1620" spans="1:31" hidden="1" x14ac:dyDescent="0.25">
      <c r="F1620" s="954">
        <v>417</v>
      </c>
      <c r="G1620" s="955" t="s">
        <v>716</v>
      </c>
      <c r="I1620" s="687">
        <v>0</v>
      </c>
      <c r="J1620" s="688" t="e">
        <f t="shared" si="3334"/>
        <v>#DIV/0!</v>
      </c>
      <c r="K1620" s="687">
        <f t="shared" si="3335"/>
        <v>0</v>
      </c>
      <c r="L1620" s="956">
        <v>0</v>
      </c>
      <c r="M1620" s="956">
        <v>0</v>
      </c>
      <c r="N1620" s="957" t="e">
        <f t="shared" si="3342"/>
        <v>#DIV/0!</v>
      </c>
      <c r="O1620" s="956">
        <f t="shared" si="3340"/>
        <v>0</v>
      </c>
      <c r="P1620" s="956">
        <f t="shared" si="3336"/>
        <v>0</v>
      </c>
      <c r="Q1620" s="956">
        <f t="shared" si="3337"/>
        <v>0</v>
      </c>
      <c r="R1620" s="957" t="e">
        <f t="shared" si="3341"/>
        <v>#DIV/0!</v>
      </c>
      <c r="S1620" s="956">
        <f t="shared" si="3338"/>
        <v>0</v>
      </c>
      <c r="AA1620" s="751">
        <v>0</v>
      </c>
      <c r="AB1620" s="62">
        <f t="shared" si="3317"/>
        <v>0</v>
      </c>
      <c r="AE1620" s="62">
        <f t="shared" si="3339"/>
        <v>0</v>
      </c>
    </row>
    <row r="1621" spans="1:31" hidden="1" x14ac:dyDescent="0.25">
      <c r="F1621" s="954">
        <v>418</v>
      </c>
      <c r="G1621" s="955" t="s">
        <v>374</v>
      </c>
      <c r="I1621" s="687">
        <v>0</v>
      </c>
      <c r="J1621" s="688" t="e">
        <f t="shared" si="3334"/>
        <v>#DIV/0!</v>
      </c>
      <c r="K1621" s="687">
        <f t="shared" si="3335"/>
        <v>0</v>
      </c>
      <c r="L1621" s="956">
        <v>0</v>
      </c>
      <c r="M1621" s="956">
        <v>0</v>
      </c>
      <c r="N1621" s="957" t="e">
        <f t="shared" si="3342"/>
        <v>#DIV/0!</v>
      </c>
      <c r="O1621" s="956">
        <f t="shared" si="3340"/>
        <v>0</v>
      </c>
      <c r="P1621" s="956">
        <f t="shared" si="3336"/>
        <v>0</v>
      </c>
      <c r="Q1621" s="956">
        <f t="shared" si="3337"/>
        <v>0</v>
      </c>
      <c r="R1621" s="957" t="e">
        <f t="shared" si="3341"/>
        <v>#DIV/0!</v>
      </c>
      <c r="S1621" s="956">
        <f t="shared" si="3338"/>
        <v>0</v>
      </c>
      <c r="AA1621" s="751">
        <v>0</v>
      </c>
      <c r="AB1621" s="62">
        <f t="shared" si="3317"/>
        <v>0</v>
      </c>
      <c r="AE1621" s="62">
        <f t="shared" si="3339"/>
        <v>0</v>
      </c>
    </row>
    <row r="1622" spans="1:31" x14ac:dyDescent="0.25">
      <c r="E1622" s="1089" t="s">
        <v>1730</v>
      </c>
      <c r="F1622" s="954">
        <v>421</v>
      </c>
      <c r="G1622" s="955" t="s">
        <v>378</v>
      </c>
      <c r="H1622" s="687">
        <f>4770000+1500000</f>
        <v>6270000</v>
      </c>
      <c r="I1622" s="687">
        <f>2316260.26-153422.75+4752</f>
        <v>2167589.5099999998</v>
      </c>
      <c r="J1622" s="688">
        <f t="shared" si="3334"/>
        <v>0.3457080558213716</v>
      </c>
      <c r="K1622" s="687">
        <f t="shared" si="3335"/>
        <v>4102410.49</v>
      </c>
      <c r="L1622" s="956">
        <v>120000</v>
      </c>
      <c r="M1622" s="956">
        <f>99318.31+447.55</f>
        <v>99765.86</v>
      </c>
      <c r="N1622" s="957">
        <f t="shared" si="3342"/>
        <v>0.83138216666666664</v>
      </c>
      <c r="O1622" s="956">
        <f t="shared" si="3340"/>
        <v>20234.14</v>
      </c>
      <c r="P1622" s="956">
        <f t="shared" si="3336"/>
        <v>6390000</v>
      </c>
      <c r="Q1622" s="956">
        <f t="shared" si="3337"/>
        <v>2267355.3699999996</v>
      </c>
      <c r="R1622" s="957">
        <f t="shared" si="3341"/>
        <v>0.35482869640062592</v>
      </c>
      <c r="S1622" s="956">
        <f t="shared" si="3338"/>
        <v>4122644.6300000004</v>
      </c>
      <c r="Y1622" s="754">
        <v>185000</v>
      </c>
      <c r="Z1622" s="750">
        <f t="shared" ref="Z1622:Z1627" si="3343">H1622-X1622+Y1622</f>
        <v>6455000</v>
      </c>
      <c r="AA1622" s="751">
        <v>3234311.16</v>
      </c>
      <c r="AB1622" s="62">
        <f t="shared" si="3317"/>
        <v>3220688.84</v>
      </c>
      <c r="AE1622" s="62">
        <f t="shared" si="3339"/>
        <v>3035688.84</v>
      </c>
    </row>
    <row r="1623" spans="1:31" x14ac:dyDescent="0.25">
      <c r="E1623" s="1089" t="s">
        <v>1731</v>
      </c>
      <c r="F1623" s="954">
        <v>422</v>
      </c>
      <c r="G1623" s="955" t="s">
        <v>379</v>
      </c>
      <c r="H1623" s="687">
        <f>174000+150000</f>
        <v>324000</v>
      </c>
      <c r="I1623" s="687">
        <f>4400+17955</f>
        <v>22355</v>
      </c>
      <c r="J1623" s="688">
        <f t="shared" si="3334"/>
        <v>6.8996913580246913E-2</v>
      </c>
      <c r="K1623" s="687">
        <f t="shared" si="3335"/>
        <v>301645</v>
      </c>
      <c r="L1623" s="956">
        <v>100000</v>
      </c>
      <c r="M1623" s="956">
        <f>33246+87381</f>
        <v>120627</v>
      </c>
      <c r="N1623" s="957">
        <f t="shared" si="3342"/>
        <v>1.20627</v>
      </c>
      <c r="O1623" s="956">
        <f t="shared" si="3340"/>
        <v>-20627</v>
      </c>
      <c r="P1623" s="956">
        <f t="shared" si="3336"/>
        <v>424000</v>
      </c>
      <c r="Q1623" s="956">
        <f t="shared" si="3337"/>
        <v>142982</v>
      </c>
      <c r="R1623" s="957">
        <f t="shared" si="3341"/>
        <v>0.33722169811320757</v>
      </c>
      <c r="S1623" s="956">
        <f t="shared" si="3338"/>
        <v>281018</v>
      </c>
      <c r="Z1623" s="750">
        <f t="shared" si="3343"/>
        <v>324000</v>
      </c>
      <c r="AA1623" s="751">
        <v>105000</v>
      </c>
      <c r="AB1623" s="62">
        <f t="shared" si="3317"/>
        <v>219000</v>
      </c>
      <c r="AE1623" s="62">
        <f t="shared" si="3339"/>
        <v>219000</v>
      </c>
    </row>
    <row r="1624" spans="1:31" x14ac:dyDescent="0.25">
      <c r="E1624" s="1089" t="s">
        <v>1732</v>
      </c>
      <c r="F1624" s="954">
        <v>423</v>
      </c>
      <c r="G1624" s="955" t="s">
        <v>380</v>
      </c>
      <c r="H1624" s="687">
        <v>3820000</v>
      </c>
      <c r="I1624" s="687">
        <f>2988101.9-309010.62</f>
        <v>2679091.2799999998</v>
      </c>
      <c r="J1624" s="688">
        <f t="shared" si="3334"/>
        <v>0.70133279581151831</v>
      </c>
      <c r="K1624" s="687">
        <f t="shared" si="3335"/>
        <v>1140908.7200000002</v>
      </c>
      <c r="L1624" s="956">
        <v>800000</v>
      </c>
      <c r="M1624" s="956">
        <f>29697.93+56065.42+466286.59</f>
        <v>552049.94000000006</v>
      </c>
      <c r="N1624" s="957">
        <f t="shared" si="3342"/>
        <v>0.69006242500000003</v>
      </c>
      <c r="O1624" s="956">
        <f t="shared" si="3340"/>
        <v>247950.05999999994</v>
      </c>
      <c r="P1624" s="956">
        <f t="shared" si="3336"/>
        <v>4620000</v>
      </c>
      <c r="Q1624" s="956">
        <f t="shared" si="3337"/>
        <v>3231141.2199999997</v>
      </c>
      <c r="R1624" s="957">
        <f t="shared" si="3341"/>
        <v>0.69938121645021645</v>
      </c>
      <c r="S1624" s="956">
        <f t="shared" si="3338"/>
        <v>1388858.7800000003</v>
      </c>
      <c r="Y1624" s="754">
        <v>590000</v>
      </c>
      <c r="Z1624" s="750">
        <f t="shared" si="3343"/>
        <v>4410000</v>
      </c>
      <c r="AA1624" s="751">
        <v>1711000</v>
      </c>
      <c r="AB1624" s="62">
        <f t="shared" si="3317"/>
        <v>2699000</v>
      </c>
      <c r="AE1624" s="62">
        <f t="shared" si="3339"/>
        <v>2109000</v>
      </c>
    </row>
    <row r="1625" spans="1:31" x14ac:dyDescent="0.25">
      <c r="E1625" s="1089" t="s">
        <v>1733</v>
      </c>
      <c r="F1625" s="954">
        <v>424</v>
      </c>
      <c r="G1625" s="955" t="s">
        <v>382</v>
      </c>
      <c r="H1625" s="687">
        <v>500000</v>
      </c>
      <c r="I1625" s="687">
        <f>292147.5+18550.82</f>
        <v>310698.32</v>
      </c>
      <c r="J1625" s="688">
        <f t="shared" si="3334"/>
        <v>0.62139664000000006</v>
      </c>
      <c r="K1625" s="687">
        <f t="shared" si="3335"/>
        <v>189301.68</v>
      </c>
      <c r="L1625" s="956">
        <v>0</v>
      </c>
      <c r="M1625" s="956">
        <v>0</v>
      </c>
      <c r="N1625" s="957"/>
      <c r="O1625" s="956">
        <f t="shared" si="3340"/>
        <v>0</v>
      </c>
      <c r="P1625" s="956">
        <f t="shared" si="3336"/>
        <v>500000</v>
      </c>
      <c r="Q1625" s="956">
        <f t="shared" si="3337"/>
        <v>310698.32</v>
      </c>
      <c r="R1625" s="957">
        <f t="shared" si="3341"/>
        <v>0.62139664000000006</v>
      </c>
      <c r="S1625" s="956">
        <f t="shared" si="3338"/>
        <v>189301.68</v>
      </c>
      <c r="Z1625" s="750">
        <f t="shared" si="3343"/>
        <v>500000</v>
      </c>
      <c r="AA1625" s="751">
        <v>238000</v>
      </c>
      <c r="AB1625" s="62">
        <f t="shared" si="3317"/>
        <v>262000</v>
      </c>
      <c r="AE1625" s="62">
        <f t="shared" si="3339"/>
        <v>262000</v>
      </c>
    </row>
    <row r="1626" spans="1:31" x14ac:dyDescent="0.25">
      <c r="E1626" s="1089" t="s">
        <v>1734</v>
      </c>
      <c r="F1626" s="954">
        <v>425</v>
      </c>
      <c r="G1626" s="955" t="s">
        <v>717</v>
      </c>
      <c r="H1626" s="687">
        <v>200000</v>
      </c>
      <c r="I1626" s="687">
        <f>200298+85914.81</f>
        <v>286212.81</v>
      </c>
      <c r="J1626" s="688">
        <f t="shared" si="3334"/>
        <v>1.43106405</v>
      </c>
      <c r="K1626" s="687">
        <f t="shared" si="3335"/>
        <v>-86212.81</v>
      </c>
      <c r="L1626" s="956">
        <v>0</v>
      </c>
      <c r="M1626" s="956">
        <v>0</v>
      </c>
      <c r="N1626" s="957"/>
      <c r="O1626" s="956">
        <f t="shared" si="3340"/>
        <v>0</v>
      </c>
      <c r="P1626" s="956">
        <f t="shared" si="3336"/>
        <v>200000</v>
      </c>
      <c r="Q1626" s="956">
        <f t="shared" si="3337"/>
        <v>286212.81</v>
      </c>
      <c r="R1626" s="957">
        <f t="shared" si="3341"/>
        <v>1.43106405</v>
      </c>
      <c r="S1626" s="956">
        <f t="shared" si="3338"/>
        <v>-86212.81</v>
      </c>
      <c r="Z1626" s="750">
        <f t="shared" si="3343"/>
        <v>200000</v>
      </c>
      <c r="AA1626" s="751">
        <v>385000</v>
      </c>
      <c r="AB1626" s="62">
        <f t="shared" si="3317"/>
        <v>-185000</v>
      </c>
      <c r="AE1626" s="62">
        <f t="shared" si="3339"/>
        <v>-185000</v>
      </c>
    </row>
    <row r="1627" spans="1:31" x14ac:dyDescent="0.25">
      <c r="E1627" s="1089" t="s">
        <v>479</v>
      </c>
      <c r="F1627" s="954">
        <v>426</v>
      </c>
      <c r="G1627" s="955" t="s">
        <v>386</v>
      </c>
      <c r="H1627" s="687">
        <f>6870000+1500000</f>
        <v>8370000</v>
      </c>
      <c r="I1627" s="687">
        <f>3391722.67+221326.83</f>
        <v>3613049.5</v>
      </c>
      <c r="J1627" s="688">
        <f t="shared" si="3334"/>
        <v>0.43166660692951014</v>
      </c>
      <c r="K1627" s="687">
        <f t="shared" si="3335"/>
        <v>4756950.5</v>
      </c>
      <c r="L1627" s="956">
        <v>100000</v>
      </c>
      <c r="M1627" s="956">
        <v>0</v>
      </c>
      <c r="N1627" s="957">
        <f>M1627/L1627</f>
        <v>0</v>
      </c>
      <c r="O1627" s="956">
        <f t="shared" si="3340"/>
        <v>100000</v>
      </c>
      <c r="P1627" s="956">
        <f t="shared" si="3336"/>
        <v>8470000</v>
      </c>
      <c r="Q1627" s="956">
        <f t="shared" si="3337"/>
        <v>3613049.5</v>
      </c>
      <c r="R1627" s="957">
        <f t="shared" si="3341"/>
        <v>0.4265701889020071</v>
      </c>
      <c r="S1627" s="956">
        <f t="shared" si="3338"/>
        <v>4856950.5</v>
      </c>
      <c r="Z1627" s="750">
        <f t="shared" si="3343"/>
        <v>8370000</v>
      </c>
      <c r="AA1627" s="751">
        <v>4161680</v>
      </c>
      <c r="AB1627" s="62">
        <f t="shared" si="3317"/>
        <v>4208320</v>
      </c>
      <c r="AE1627" s="62">
        <f t="shared" si="3339"/>
        <v>4208320</v>
      </c>
    </row>
    <row r="1628" spans="1:31" hidden="1" x14ac:dyDescent="0.25">
      <c r="F1628" s="954">
        <v>432</v>
      </c>
      <c r="G1628" s="955" t="s">
        <v>719</v>
      </c>
      <c r="I1628" s="687">
        <v>0</v>
      </c>
      <c r="J1628" s="688" t="e">
        <f t="shared" si="3334"/>
        <v>#DIV/0!</v>
      </c>
      <c r="K1628" s="687">
        <f t="shared" si="3335"/>
        <v>0</v>
      </c>
      <c r="L1628" s="956">
        <v>0</v>
      </c>
      <c r="M1628" s="956">
        <v>0</v>
      </c>
      <c r="N1628" s="957" t="e">
        <f t="shared" si="3342"/>
        <v>#DIV/0!</v>
      </c>
      <c r="O1628" s="956">
        <f t="shared" si="3340"/>
        <v>0</v>
      </c>
      <c r="P1628" s="956">
        <f t="shared" si="3336"/>
        <v>0</v>
      </c>
      <c r="Q1628" s="956">
        <f t="shared" si="3337"/>
        <v>0</v>
      </c>
      <c r="R1628" s="957" t="e">
        <f t="shared" si="3341"/>
        <v>#DIV/0!</v>
      </c>
      <c r="S1628" s="956">
        <f t="shared" si="3338"/>
        <v>0</v>
      </c>
      <c r="AA1628" s="751">
        <v>0</v>
      </c>
      <c r="AB1628" s="62">
        <f t="shared" si="3317"/>
        <v>0</v>
      </c>
      <c r="AE1628" s="62">
        <f t="shared" si="3339"/>
        <v>0</v>
      </c>
    </row>
    <row r="1629" spans="1:31" hidden="1" x14ac:dyDescent="0.25">
      <c r="F1629" s="954">
        <v>433</v>
      </c>
      <c r="G1629" s="955" t="s">
        <v>720</v>
      </c>
      <c r="I1629" s="687">
        <v>0</v>
      </c>
      <c r="J1629" s="688" t="e">
        <f t="shared" si="3334"/>
        <v>#DIV/0!</v>
      </c>
      <c r="K1629" s="687">
        <f t="shared" si="3335"/>
        <v>0</v>
      </c>
      <c r="L1629" s="956">
        <v>0</v>
      </c>
      <c r="M1629" s="956">
        <v>0</v>
      </c>
      <c r="N1629" s="957" t="e">
        <f t="shared" si="3342"/>
        <v>#DIV/0!</v>
      </c>
      <c r="O1629" s="956">
        <f t="shared" si="3340"/>
        <v>0</v>
      </c>
      <c r="P1629" s="956">
        <f t="shared" si="3336"/>
        <v>0</v>
      </c>
      <c r="Q1629" s="956">
        <f t="shared" si="3337"/>
        <v>0</v>
      </c>
      <c r="R1629" s="957" t="e">
        <f t="shared" si="3341"/>
        <v>#DIV/0!</v>
      </c>
      <c r="S1629" s="956">
        <f t="shared" si="3338"/>
        <v>0</v>
      </c>
      <c r="AA1629" s="751">
        <v>0</v>
      </c>
      <c r="AB1629" s="62">
        <f t="shared" si="3317"/>
        <v>0</v>
      </c>
      <c r="AE1629" s="62">
        <f t="shared" si="3339"/>
        <v>0</v>
      </c>
    </row>
    <row r="1630" spans="1:31" hidden="1" x14ac:dyDescent="0.25">
      <c r="F1630" s="954">
        <v>434</v>
      </c>
      <c r="G1630" s="955" t="s">
        <v>721</v>
      </c>
      <c r="I1630" s="687">
        <v>0</v>
      </c>
      <c r="J1630" s="688" t="e">
        <f t="shared" si="3334"/>
        <v>#DIV/0!</v>
      </c>
      <c r="K1630" s="687">
        <f t="shared" si="3335"/>
        <v>0</v>
      </c>
      <c r="L1630" s="956">
        <v>0</v>
      </c>
      <c r="M1630" s="956">
        <v>0</v>
      </c>
      <c r="N1630" s="957" t="e">
        <f t="shared" si="3342"/>
        <v>#DIV/0!</v>
      </c>
      <c r="O1630" s="956">
        <f t="shared" si="3340"/>
        <v>0</v>
      </c>
      <c r="P1630" s="956">
        <f t="shared" si="3336"/>
        <v>0</v>
      </c>
      <c r="Q1630" s="956">
        <f t="shared" si="3337"/>
        <v>0</v>
      </c>
      <c r="R1630" s="957" t="e">
        <f t="shared" si="3341"/>
        <v>#DIV/0!</v>
      </c>
      <c r="S1630" s="956">
        <f t="shared" si="3338"/>
        <v>0</v>
      </c>
      <c r="AA1630" s="751">
        <v>0</v>
      </c>
      <c r="AB1630" s="62">
        <f t="shared" si="3317"/>
        <v>0</v>
      </c>
      <c r="AE1630" s="62">
        <f t="shared" si="3339"/>
        <v>0</v>
      </c>
    </row>
    <row r="1631" spans="1:31" hidden="1" x14ac:dyDescent="0.25">
      <c r="A1631" s="62"/>
      <c r="B1631" s="62"/>
      <c r="C1631" s="62"/>
      <c r="D1631" s="62"/>
      <c r="F1631" s="954">
        <v>435</v>
      </c>
      <c r="G1631" s="955" t="s">
        <v>393</v>
      </c>
      <c r="I1631" s="687">
        <v>0</v>
      </c>
      <c r="J1631" s="688" t="e">
        <f t="shared" si="3334"/>
        <v>#DIV/0!</v>
      </c>
      <c r="K1631" s="687">
        <f t="shared" si="3335"/>
        <v>0</v>
      </c>
      <c r="L1631" s="956">
        <v>0</v>
      </c>
      <c r="M1631" s="956">
        <v>0</v>
      </c>
      <c r="N1631" s="957" t="e">
        <f t="shared" si="3342"/>
        <v>#DIV/0!</v>
      </c>
      <c r="O1631" s="956">
        <f t="shared" si="3340"/>
        <v>0</v>
      </c>
      <c r="P1631" s="956">
        <f t="shared" si="3336"/>
        <v>0</v>
      </c>
      <c r="Q1631" s="956">
        <f t="shared" si="3337"/>
        <v>0</v>
      </c>
      <c r="R1631" s="957" t="e">
        <f t="shared" si="3341"/>
        <v>#DIV/0!</v>
      </c>
      <c r="S1631" s="956">
        <f t="shared" si="3338"/>
        <v>0</v>
      </c>
      <c r="T1631" s="62"/>
      <c r="AA1631" s="751">
        <v>0</v>
      </c>
      <c r="AB1631" s="62">
        <f t="shared" si="3317"/>
        <v>0</v>
      </c>
      <c r="AE1631" s="62">
        <f t="shared" si="3339"/>
        <v>0</v>
      </c>
    </row>
    <row r="1632" spans="1:31" hidden="1" x14ac:dyDescent="0.25">
      <c r="A1632" s="62"/>
      <c r="B1632" s="62"/>
      <c r="C1632" s="62"/>
      <c r="D1632" s="62"/>
      <c r="F1632" s="954">
        <v>441</v>
      </c>
      <c r="G1632" s="955" t="s">
        <v>722</v>
      </c>
      <c r="I1632" s="687">
        <v>0</v>
      </c>
      <c r="J1632" s="688" t="e">
        <f t="shared" si="3334"/>
        <v>#DIV/0!</v>
      </c>
      <c r="K1632" s="687">
        <f t="shared" si="3335"/>
        <v>0</v>
      </c>
      <c r="L1632" s="956">
        <v>0</v>
      </c>
      <c r="M1632" s="956">
        <v>0</v>
      </c>
      <c r="N1632" s="957" t="e">
        <f t="shared" si="3342"/>
        <v>#DIV/0!</v>
      </c>
      <c r="O1632" s="956">
        <f t="shared" si="3340"/>
        <v>0</v>
      </c>
      <c r="P1632" s="956">
        <f t="shared" si="3336"/>
        <v>0</v>
      </c>
      <c r="Q1632" s="956">
        <f t="shared" si="3337"/>
        <v>0</v>
      </c>
      <c r="R1632" s="957" t="e">
        <f t="shared" si="3341"/>
        <v>#DIV/0!</v>
      </c>
      <c r="S1632" s="956">
        <f t="shared" si="3338"/>
        <v>0</v>
      </c>
      <c r="T1632" s="62"/>
      <c r="AA1632" s="751">
        <v>0</v>
      </c>
      <c r="AB1632" s="62">
        <f t="shared" si="3317"/>
        <v>0</v>
      </c>
      <c r="AE1632" s="62">
        <f t="shared" si="3339"/>
        <v>0</v>
      </c>
    </row>
    <row r="1633" spans="1:31" hidden="1" x14ac:dyDescent="0.25">
      <c r="A1633" s="62"/>
      <c r="B1633" s="62"/>
      <c r="C1633" s="62"/>
      <c r="D1633" s="62"/>
      <c r="F1633" s="954">
        <v>442</v>
      </c>
      <c r="G1633" s="955" t="s">
        <v>723</v>
      </c>
      <c r="I1633" s="687">
        <v>0</v>
      </c>
      <c r="J1633" s="688" t="e">
        <f t="shared" si="3334"/>
        <v>#DIV/0!</v>
      </c>
      <c r="K1633" s="687">
        <f t="shared" si="3335"/>
        <v>0</v>
      </c>
      <c r="L1633" s="956">
        <v>0</v>
      </c>
      <c r="M1633" s="956">
        <v>0</v>
      </c>
      <c r="N1633" s="957" t="e">
        <f t="shared" si="3342"/>
        <v>#DIV/0!</v>
      </c>
      <c r="O1633" s="956">
        <f t="shared" si="3340"/>
        <v>0</v>
      </c>
      <c r="P1633" s="956">
        <f t="shared" si="3336"/>
        <v>0</v>
      </c>
      <c r="Q1633" s="956">
        <f t="shared" si="3337"/>
        <v>0</v>
      </c>
      <c r="R1633" s="957" t="e">
        <f t="shared" si="3341"/>
        <v>#DIV/0!</v>
      </c>
      <c r="S1633" s="956">
        <f t="shared" si="3338"/>
        <v>0</v>
      </c>
      <c r="T1633" s="62"/>
      <c r="AA1633" s="751">
        <v>0</v>
      </c>
      <c r="AB1633" s="62">
        <f t="shared" si="3317"/>
        <v>0</v>
      </c>
      <c r="AE1633" s="62">
        <f t="shared" si="3339"/>
        <v>0</v>
      </c>
    </row>
    <row r="1634" spans="1:31" hidden="1" x14ac:dyDescent="0.25">
      <c r="A1634" s="62"/>
      <c r="B1634" s="62"/>
      <c r="C1634" s="62"/>
      <c r="D1634" s="62"/>
      <c r="F1634" s="954">
        <v>443</v>
      </c>
      <c r="G1634" s="955" t="s">
        <v>398</v>
      </c>
      <c r="I1634" s="687">
        <v>0</v>
      </c>
      <c r="J1634" s="688" t="e">
        <f t="shared" si="3334"/>
        <v>#DIV/0!</v>
      </c>
      <c r="K1634" s="687">
        <f t="shared" si="3335"/>
        <v>0</v>
      </c>
      <c r="L1634" s="956">
        <v>0</v>
      </c>
      <c r="M1634" s="956">
        <v>0</v>
      </c>
      <c r="N1634" s="957" t="e">
        <f t="shared" si="3342"/>
        <v>#DIV/0!</v>
      </c>
      <c r="O1634" s="956">
        <f t="shared" si="3340"/>
        <v>0</v>
      </c>
      <c r="P1634" s="956">
        <f t="shared" si="3336"/>
        <v>0</v>
      </c>
      <c r="Q1634" s="956">
        <f t="shared" si="3337"/>
        <v>0</v>
      </c>
      <c r="R1634" s="957" t="e">
        <f t="shared" si="3341"/>
        <v>#DIV/0!</v>
      </c>
      <c r="S1634" s="956">
        <f t="shared" si="3338"/>
        <v>0</v>
      </c>
      <c r="T1634" s="62"/>
      <c r="AA1634" s="751">
        <v>0</v>
      </c>
      <c r="AB1634" s="62">
        <f t="shared" ref="AB1634:AB1697" si="3344">Z1634-AA1634</f>
        <v>0</v>
      </c>
      <c r="AE1634" s="62">
        <f t="shared" si="3339"/>
        <v>0</v>
      </c>
    </row>
    <row r="1635" spans="1:31" hidden="1" x14ac:dyDescent="0.25">
      <c r="A1635" s="62"/>
      <c r="B1635" s="62"/>
      <c r="C1635" s="62"/>
      <c r="D1635" s="62"/>
      <c r="F1635" s="954">
        <v>444</v>
      </c>
      <c r="G1635" s="955" t="s">
        <v>399</v>
      </c>
      <c r="I1635" s="687">
        <v>0</v>
      </c>
      <c r="J1635" s="688" t="e">
        <f t="shared" si="3334"/>
        <v>#DIV/0!</v>
      </c>
      <c r="K1635" s="687">
        <f t="shared" si="3335"/>
        <v>0</v>
      </c>
      <c r="L1635" s="956">
        <v>0</v>
      </c>
      <c r="M1635" s="956">
        <v>0</v>
      </c>
      <c r="N1635" s="957" t="e">
        <f t="shared" si="3342"/>
        <v>#DIV/0!</v>
      </c>
      <c r="O1635" s="956">
        <f t="shared" si="3340"/>
        <v>0</v>
      </c>
      <c r="P1635" s="956">
        <f t="shared" si="3336"/>
        <v>0</v>
      </c>
      <c r="Q1635" s="956">
        <f t="shared" si="3337"/>
        <v>0</v>
      </c>
      <c r="R1635" s="957" t="e">
        <f t="shared" si="3341"/>
        <v>#DIV/0!</v>
      </c>
      <c r="S1635" s="956">
        <f t="shared" si="3338"/>
        <v>0</v>
      </c>
      <c r="T1635" s="62"/>
      <c r="AA1635" s="751">
        <v>0</v>
      </c>
      <c r="AB1635" s="62">
        <f t="shared" si="3344"/>
        <v>0</v>
      </c>
      <c r="AE1635" s="62">
        <f t="shared" si="3339"/>
        <v>0</v>
      </c>
    </row>
    <row r="1636" spans="1:31" ht="30" hidden="1" x14ac:dyDescent="0.25">
      <c r="A1636" s="62"/>
      <c r="B1636" s="62"/>
      <c r="C1636" s="62"/>
      <c r="D1636" s="62"/>
      <c r="F1636" s="954">
        <v>4511</v>
      </c>
      <c r="G1636" s="794" t="s">
        <v>215</v>
      </c>
      <c r="I1636" s="687">
        <v>0</v>
      </c>
      <c r="J1636" s="688" t="e">
        <f t="shared" si="3334"/>
        <v>#DIV/0!</v>
      </c>
      <c r="K1636" s="687">
        <f t="shared" si="3335"/>
        <v>0</v>
      </c>
      <c r="L1636" s="956">
        <v>0</v>
      </c>
      <c r="M1636" s="956">
        <v>0</v>
      </c>
      <c r="N1636" s="957" t="e">
        <f t="shared" si="3342"/>
        <v>#DIV/0!</v>
      </c>
      <c r="O1636" s="956">
        <f t="shared" si="3340"/>
        <v>0</v>
      </c>
      <c r="P1636" s="956">
        <f t="shared" si="3336"/>
        <v>0</v>
      </c>
      <c r="Q1636" s="956">
        <f t="shared" si="3337"/>
        <v>0</v>
      </c>
      <c r="R1636" s="957" t="e">
        <f t="shared" si="3341"/>
        <v>#DIV/0!</v>
      </c>
      <c r="S1636" s="956">
        <f t="shared" si="3338"/>
        <v>0</v>
      </c>
      <c r="T1636" s="62"/>
      <c r="AA1636" s="751">
        <v>0</v>
      </c>
      <c r="AB1636" s="62">
        <f t="shared" si="3344"/>
        <v>0</v>
      </c>
      <c r="AE1636" s="62">
        <f t="shared" si="3339"/>
        <v>0</v>
      </c>
    </row>
    <row r="1637" spans="1:31" ht="19.5" hidden="1" customHeight="1" x14ac:dyDescent="0.25">
      <c r="A1637" s="62"/>
      <c r="B1637" s="62"/>
      <c r="C1637" s="62"/>
      <c r="D1637" s="62"/>
      <c r="F1637" s="954">
        <v>4512</v>
      </c>
      <c r="G1637" s="794" t="s">
        <v>216</v>
      </c>
      <c r="I1637" s="687">
        <v>0</v>
      </c>
      <c r="J1637" s="688" t="e">
        <f t="shared" si="3334"/>
        <v>#DIV/0!</v>
      </c>
      <c r="K1637" s="687">
        <f t="shared" si="3335"/>
        <v>0</v>
      </c>
      <c r="L1637" s="956">
        <v>0</v>
      </c>
      <c r="M1637" s="956">
        <v>0</v>
      </c>
      <c r="N1637" s="957" t="e">
        <f t="shared" si="3342"/>
        <v>#DIV/0!</v>
      </c>
      <c r="O1637" s="956">
        <f t="shared" si="3340"/>
        <v>0</v>
      </c>
      <c r="P1637" s="956">
        <f t="shared" si="3336"/>
        <v>0</v>
      </c>
      <c r="Q1637" s="956">
        <f t="shared" si="3337"/>
        <v>0</v>
      </c>
      <c r="R1637" s="957" t="e">
        <f t="shared" si="3341"/>
        <v>#DIV/0!</v>
      </c>
      <c r="S1637" s="956">
        <f t="shared" si="3338"/>
        <v>0</v>
      </c>
      <c r="T1637" s="62"/>
      <c r="AA1637" s="751">
        <v>0</v>
      </c>
      <c r="AB1637" s="62">
        <f t="shared" si="3344"/>
        <v>0</v>
      </c>
      <c r="AE1637" s="62">
        <f t="shared" si="3339"/>
        <v>0</v>
      </c>
    </row>
    <row r="1638" spans="1:31" ht="30" hidden="1" x14ac:dyDescent="0.25">
      <c r="A1638" s="62"/>
      <c r="B1638" s="62"/>
      <c r="C1638" s="62"/>
      <c r="D1638" s="62"/>
      <c r="F1638" s="954">
        <v>452</v>
      </c>
      <c r="G1638" s="955" t="s">
        <v>724</v>
      </c>
      <c r="I1638" s="687">
        <v>0</v>
      </c>
      <c r="J1638" s="688" t="e">
        <f t="shared" si="3334"/>
        <v>#DIV/0!</v>
      </c>
      <c r="K1638" s="687">
        <f t="shared" si="3335"/>
        <v>0</v>
      </c>
      <c r="L1638" s="956">
        <v>0</v>
      </c>
      <c r="M1638" s="956">
        <v>0</v>
      </c>
      <c r="N1638" s="957" t="e">
        <f t="shared" si="3342"/>
        <v>#DIV/0!</v>
      </c>
      <c r="O1638" s="956">
        <f t="shared" si="3340"/>
        <v>0</v>
      </c>
      <c r="P1638" s="956">
        <f t="shared" si="3336"/>
        <v>0</v>
      </c>
      <c r="Q1638" s="956">
        <f t="shared" si="3337"/>
        <v>0</v>
      </c>
      <c r="R1638" s="957" t="e">
        <f t="shared" si="3341"/>
        <v>#DIV/0!</v>
      </c>
      <c r="S1638" s="956">
        <f t="shared" si="3338"/>
        <v>0</v>
      </c>
      <c r="T1638" s="62"/>
      <c r="AA1638" s="751">
        <v>0</v>
      </c>
      <c r="AB1638" s="62">
        <f t="shared" si="3344"/>
        <v>0</v>
      </c>
      <c r="AE1638" s="62">
        <f t="shared" si="3339"/>
        <v>0</v>
      </c>
    </row>
    <row r="1639" spans="1:31" hidden="1" x14ac:dyDescent="0.25">
      <c r="A1639" s="62"/>
      <c r="B1639" s="62"/>
      <c r="C1639" s="62"/>
      <c r="D1639" s="62"/>
      <c r="F1639" s="954">
        <v>453</v>
      </c>
      <c r="G1639" s="955" t="s">
        <v>725</v>
      </c>
      <c r="I1639" s="687">
        <v>0</v>
      </c>
      <c r="J1639" s="688" t="e">
        <f t="shared" si="3334"/>
        <v>#DIV/0!</v>
      </c>
      <c r="K1639" s="687">
        <f t="shared" si="3335"/>
        <v>0</v>
      </c>
      <c r="L1639" s="956">
        <v>0</v>
      </c>
      <c r="M1639" s="956">
        <v>0</v>
      </c>
      <c r="N1639" s="957" t="e">
        <f t="shared" si="3342"/>
        <v>#DIV/0!</v>
      </c>
      <c r="O1639" s="956">
        <f t="shared" si="3340"/>
        <v>0</v>
      </c>
      <c r="P1639" s="956">
        <f t="shared" si="3336"/>
        <v>0</v>
      </c>
      <c r="Q1639" s="956">
        <f t="shared" si="3337"/>
        <v>0</v>
      </c>
      <c r="R1639" s="957" t="e">
        <f t="shared" si="3341"/>
        <v>#DIV/0!</v>
      </c>
      <c r="S1639" s="956">
        <f t="shared" si="3338"/>
        <v>0</v>
      </c>
      <c r="T1639" s="62"/>
      <c r="AA1639" s="751">
        <v>0</v>
      </c>
      <c r="AB1639" s="62">
        <f t="shared" si="3344"/>
        <v>0</v>
      </c>
      <c r="AE1639" s="62">
        <f t="shared" si="3339"/>
        <v>0</v>
      </c>
    </row>
    <row r="1640" spans="1:31" hidden="1" x14ac:dyDescent="0.25">
      <c r="A1640" s="62"/>
      <c r="B1640" s="62"/>
      <c r="C1640" s="62"/>
      <c r="D1640" s="62"/>
      <c r="F1640" s="954">
        <v>454</v>
      </c>
      <c r="G1640" s="955" t="s">
        <v>404</v>
      </c>
      <c r="I1640" s="687">
        <v>0</v>
      </c>
      <c r="J1640" s="688" t="e">
        <f t="shared" si="3334"/>
        <v>#DIV/0!</v>
      </c>
      <c r="K1640" s="687">
        <f t="shared" si="3335"/>
        <v>0</v>
      </c>
      <c r="L1640" s="956">
        <v>0</v>
      </c>
      <c r="M1640" s="956">
        <v>0</v>
      </c>
      <c r="N1640" s="957" t="e">
        <f t="shared" si="3342"/>
        <v>#DIV/0!</v>
      </c>
      <c r="O1640" s="956">
        <f t="shared" si="3340"/>
        <v>0</v>
      </c>
      <c r="P1640" s="956">
        <f t="shared" si="3336"/>
        <v>0</v>
      </c>
      <c r="Q1640" s="956">
        <f t="shared" si="3337"/>
        <v>0</v>
      </c>
      <c r="R1640" s="957" t="e">
        <f t="shared" si="3341"/>
        <v>#DIV/0!</v>
      </c>
      <c r="S1640" s="956">
        <f t="shared" si="3338"/>
        <v>0</v>
      </c>
      <c r="T1640" s="62"/>
      <c r="AA1640" s="751">
        <v>0</v>
      </c>
      <c r="AB1640" s="62">
        <f t="shared" si="3344"/>
        <v>0</v>
      </c>
      <c r="AE1640" s="62">
        <f t="shared" si="3339"/>
        <v>0</v>
      </c>
    </row>
    <row r="1641" spans="1:31" hidden="1" x14ac:dyDescent="0.25">
      <c r="A1641" s="62"/>
      <c r="B1641" s="62"/>
      <c r="C1641" s="62"/>
      <c r="D1641" s="62"/>
      <c r="F1641" s="954">
        <v>461</v>
      </c>
      <c r="G1641" s="955" t="s">
        <v>706</v>
      </c>
      <c r="I1641" s="687">
        <v>0</v>
      </c>
      <c r="J1641" s="688" t="e">
        <f t="shared" si="3334"/>
        <v>#DIV/0!</v>
      </c>
      <c r="K1641" s="687">
        <f t="shared" si="3335"/>
        <v>0</v>
      </c>
      <c r="L1641" s="956">
        <v>0</v>
      </c>
      <c r="M1641" s="956">
        <v>0</v>
      </c>
      <c r="N1641" s="957" t="e">
        <f t="shared" si="3342"/>
        <v>#DIV/0!</v>
      </c>
      <c r="O1641" s="956">
        <f t="shared" si="3340"/>
        <v>0</v>
      </c>
      <c r="P1641" s="956">
        <f t="shared" si="3336"/>
        <v>0</v>
      </c>
      <c r="Q1641" s="956">
        <f t="shared" si="3337"/>
        <v>0</v>
      </c>
      <c r="R1641" s="957" t="e">
        <f t="shared" si="3341"/>
        <v>#DIV/0!</v>
      </c>
      <c r="S1641" s="956">
        <f t="shared" si="3338"/>
        <v>0</v>
      </c>
      <c r="T1641" s="62"/>
      <c r="AA1641" s="751">
        <v>0</v>
      </c>
      <c r="AB1641" s="62">
        <f t="shared" si="3344"/>
        <v>0</v>
      </c>
      <c r="AE1641" s="62">
        <f t="shared" si="3339"/>
        <v>0</v>
      </c>
    </row>
    <row r="1642" spans="1:31" ht="30" hidden="1" x14ac:dyDescent="0.25">
      <c r="A1642" s="62"/>
      <c r="B1642" s="62"/>
      <c r="C1642" s="62"/>
      <c r="D1642" s="62"/>
      <c r="F1642" s="954">
        <v>462</v>
      </c>
      <c r="G1642" s="955" t="s">
        <v>407</v>
      </c>
      <c r="I1642" s="687">
        <v>0</v>
      </c>
      <c r="J1642" s="688" t="e">
        <f t="shared" si="3334"/>
        <v>#DIV/0!</v>
      </c>
      <c r="K1642" s="687">
        <f t="shared" si="3335"/>
        <v>0</v>
      </c>
      <c r="L1642" s="956">
        <v>0</v>
      </c>
      <c r="M1642" s="956">
        <v>0</v>
      </c>
      <c r="N1642" s="957" t="e">
        <f t="shared" si="3342"/>
        <v>#DIV/0!</v>
      </c>
      <c r="O1642" s="956">
        <f t="shared" si="3340"/>
        <v>0</v>
      </c>
      <c r="P1642" s="956">
        <f t="shared" si="3336"/>
        <v>0</v>
      </c>
      <c r="Q1642" s="956">
        <f t="shared" si="3337"/>
        <v>0</v>
      </c>
      <c r="R1642" s="957" t="e">
        <f t="shared" si="3341"/>
        <v>#DIV/0!</v>
      </c>
      <c r="S1642" s="956">
        <f t="shared" si="3338"/>
        <v>0</v>
      </c>
      <c r="T1642" s="62"/>
      <c r="AA1642" s="751">
        <v>0</v>
      </c>
      <c r="AB1642" s="62">
        <f t="shared" si="3344"/>
        <v>0</v>
      </c>
      <c r="AE1642" s="62">
        <f t="shared" si="3339"/>
        <v>0</v>
      </c>
    </row>
    <row r="1643" spans="1:31" hidden="1" x14ac:dyDescent="0.25">
      <c r="A1643" s="62"/>
      <c r="B1643" s="62"/>
      <c r="C1643" s="62"/>
      <c r="D1643" s="62"/>
      <c r="F1643" s="954">
        <v>4631</v>
      </c>
      <c r="G1643" s="955" t="s">
        <v>408</v>
      </c>
      <c r="I1643" s="687">
        <v>0</v>
      </c>
      <c r="J1643" s="688" t="e">
        <f t="shared" si="3334"/>
        <v>#DIV/0!</v>
      </c>
      <c r="K1643" s="687">
        <f t="shared" si="3335"/>
        <v>0</v>
      </c>
      <c r="L1643" s="956">
        <v>0</v>
      </c>
      <c r="M1643" s="956">
        <v>0</v>
      </c>
      <c r="N1643" s="957" t="e">
        <f t="shared" si="3342"/>
        <v>#DIV/0!</v>
      </c>
      <c r="O1643" s="956">
        <f t="shared" si="3340"/>
        <v>0</v>
      </c>
      <c r="P1643" s="956">
        <f t="shared" si="3336"/>
        <v>0</v>
      </c>
      <c r="Q1643" s="956">
        <f t="shared" si="3337"/>
        <v>0</v>
      </c>
      <c r="R1643" s="957" t="e">
        <f t="shared" si="3341"/>
        <v>#DIV/0!</v>
      </c>
      <c r="S1643" s="956">
        <f t="shared" si="3338"/>
        <v>0</v>
      </c>
      <c r="T1643" s="62"/>
      <c r="AA1643" s="751">
        <v>0</v>
      </c>
      <c r="AB1643" s="62">
        <f t="shared" si="3344"/>
        <v>0</v>
      </c>
      <c r="AE1643" s="62">
        <f t="shared" si="3339"/>
        <v>0</v>
      </c>
    </row>
    <row r="1644" spans="1:31" hidden="1" x14ac:dyDescent="0.25">
      <c r="A1644" s="62"/>
      <c r="B1644" s="62"/>
      <c r="C1644" s="62"/>
      <c r="D1644" s="62"/>
      <c r="F1644" s="954">
        <v>4632</v>
      </c>
      <c r="G1644" s="955" t="s">
        <v>409</v>
      </c>
      <c r="I1644" s="687">
        <v>0</v>
      </c>
      <c r="J1644" s="688" t="e">
        <f t="shared" si="3334"/>
        <v>#DIV/0!</v>
      </c>
      <c r="K1644" s="687">
        <f t="shared" si="3335"/>
        <v>0</v>
      </c>
      <c r="L1644" s="956">
        <v>0</v>
      </c>
      <c r="M1644" s="956">
        <v>0</v>
      </c>
      <c r="N1644" s="957" t="e">
        <f t="shared" si="3342"/>
        <v>#DIV/0!</v>
      </c>
      <c r="O1644" s="956">
        <f t="shared" si="3340"/>
        <v>0</v>
      </c>
      <c r="P1644" s="956">
        <f t="shared" si="3336"/>
        <v>0</v>
      </c>
      <c r="Q1644" s="956">
        <f t="shared" si="3337"/>
        <v>0</v>
      </c>
      <c r="R1644" s="957" t="e">
        <f t="shared" si="3341"/>
        <v>#DIV/0!</v>
      </c>
      <c r="S1644" s="956">
        <f t="shared" si="3338"/>
        <v>0</v>
      </c>
      <c r="T1644" s="62"/>
      <c r="AA1644" s="751">
        <v>0</v>
      </c>
      <c r="AB1644" s="62">
        <f t="shared" si="3344"/>
        <v>0</v>
      </c>
      <c r="AE1644" s="62">
        <f t="shared" si="3339"/>
        <v>0</v>
      </c>
    </row>
    <row r="1645" spans="1:31" ht="30" hidden="1" x14ac:dyDescent="0.25">
      <c r="A1645" s="62"/>
      <c r="B1645" s="62"/>
      <c r="C1645" s="62"/>
      <c r="D1645" s="62"/>
      <c r="F1645" s="954">
        <v>464</v>
      </c>
      <c r="G1645" s="955" t="s">
        <v>410</v>
      </c>
      <c r="I1645" s="687">
        <v>0</v>
      </c>
      <c r="J1645" s="688" t="e">
        <f t="shared" si="3334"/>
        <v>#DIV/0!</v>
      </c>
      <c r="K1645" s="687">
        <f t="shared" si="3335"/>
        <v>0</v>
      </c>
      <c r="L1645" s="956">
        <v>0</v>
      </c>
      <c r="M1645" s="956">
        <v>0</v>
      </c>
      <c r="N1645" s="957" t="e">
        <f t="shared" si="3342"/>
        <v>#DIV/0!</v>
      </c>
      <c r="O1645" s="956">
        <f t="shared" si="3340"/>
        <v>0</v>
      </c>
      <c r="P1645" s="956">
        <f t="shared" si="3336"/>
        <v>0</v>
      </c>
      <c r="Q1645" s="956">
        <f t="shared" si="3337"/>
        <v>0</v>
      </c>
      <c r="R1645" s="957" t="e">
        <f t="shared" si="3341"/>
        <v>#DIV/0!</v>
      </c>
      <c r="S1645" s="956">
        <f t="shared" si="3338"/>
        <v>0</v>
      </c>
      <c r="T1645" s="62"/>
      <c r="AA1645" s="751">
        <v>0</v>
      </c>
      <c r="AB1645" s="62">
        <f t="shared" si="3344"/>
        <v>0</v>
      </c>
      <c r="AE1645" s="62">
        <f t="shared" si="3339"/>
        <v>0</v>
      </c>
    </row>
    <row r="1646" spans="1:31" hidden="1" x14ac:dyDescent="0.25">
      <c r="A1646" s="62"/>
      <c r="B1646" s="62"/>
      <c r="C1646" s="62"/>
      <c r="D1646" s="62"/>
      <c r="F1646" s="954">
        <v>465</v>
      </c>
      <c r="G1646" s="955" t="s">
        <v>707</v>
      </c>
      <c r="H1646" s="687">
        <v>0</v>
      </c>
      <c r="J1646" s="688" t="e">
        <f t="shared" si="3334"/>
        <v>#DIV/0!</v>
      </c>
      <c r="K1646" s="687">
        <f t="shared" si="3335"/>
        <v>0</v>
      </c>
      <c r="L1646" s="956">
        <v>0</v>
      </c>
      <c r="M1646" s="956">
        <v>0</v>
      </c>
      <c r="N1646" s="957"/>
      <c r="O1646" s="956">
        <f t="shared" si="3340"/>
        <v>0</v>
      </c>
      <c r="P1646" s="956">
        <f t="shared" si="3336"/>
        <v>0</v>
      </c>
      <c r="Q1646" s="956">
        <f t="shared" si="3337"/>
        <v>0</v>
      </c>
      <c r="R1646" s="957" t="e">
        <f t="shared" si="3341"/>
        <v>#DIV/0!</v>
      </c>
      <c r="S1646" s="956">
        <f t="shared" si="3338"/>
        <v>0</v>
      </c>
      <c r="T1646" s="62"/>
      <c r="Z1646" s="750">
        <f>H1646-X1646+Y1646</f>
        <v>0</v>
      </c>
      <c r="AA1646" s="751">
        <v>2347884.0299999998</v>
      </c>
      <c r="AB1646" s="62">
        <f t="shared" si="3344"/>
        <v>-2347884.0299999998</v>
      </c>
      <c r="AE1646" s="62">
        <f t="shared" si="3339"/>
        <v>-2347884.0299999998</v>
      </c>
    </row>
    <row r="1647" spans="1:31" hidden="1" x14ac:dyDescent="0.25">
      <c r="A1647" s="62"/>
      <c r="B1647" s="62"/>
      <c r="C1647" s="62"/>
      <c r="D1647" s="62"/>
      <c r="F1647" s="954">
        <v>472</v>
      </c>
      <c r="G1647" s="955" t="s">
        <v>414</v>
      </c>
      <c r="H1647" s="687">
        <v>0</v>
      </c>
      <c r="I1647" s="687">
        <v>0</v>
      </c>
      <c r="K1647" s="687">
        <f t="shared" si="3335"/>
        <v>0</v>
      </c>
      <c r="L1647" s="956">
        <v>0</v>
      </c>
      <c r="M1647" s="956">
        <v>0</v>
      </c>
      <c r="N1647" s="957"/>
      <c r="O1647" s="956">
        <f t="shared" si="3340"/>
        <v>0</v>
      </c>
      <c r="P1647" s="956">
        <f t="shared" si="3336"/>
        <v>0</v>
      </c>
      <c r="Q1647" s="956">
        <f t="shared" si="3337"/>
        <v>0</v>
      </c>
      <c r="R1647" s="957" t="e">
        <f t="shared" si="3341"/>
        <v>#DIV/0!</v>
      </c>
      <c r="S1647" s="956">
        <f t="shared" si="3338"/>
        <v>0</v>
      </c>
      <c r="T1647" s="62"/>
      <c r="AA1647" s="751">
        <v>0</v>
      </c>
      <c r="AB1647" s="62">
        <f t="shared" si="3344"/>
        <v>0</v>
      </c>
      <c r="AE1647" s="62">
        <f t="shared" si="3339"/>
        <v>0</v>
      </c>
    </row>
    <row r="1648" spans="1:31" hidden="1" x14ac:dyDescent="0.25">
      <c r="A1648" s="62"/>
      <c r="B1648" s="62"/>
      <c r="C1648" s="62"/>
      <c r="D1648" s="62"/>
      <c r="F1648" s="954">
        <v>481</v>
      </c>
      <c r="G1648" s="955" t="s">
        <v>726</v>
      </c>
      <c r="I1648" s="687">
        <v>0</v>
      </c>
      <c r="J1648" s="688" t="e">
        <f t="shared" si="3334"/>
        <v>#DIV/0!</v>
      </c>
      <c r="K1648" s="687">
        <f t="shared" si="3335"/>
        <v>0</v>
      </c>
      <c r="L1648" s="956">
        <v>0</v>
      </c>
      <c r="M1648" s="956">
        <v>0</v>
      </c>
      <c r="N1648" s="957" t="e">
        <f t="shared" si="3342"/>
        <v>#DIV/0!</v>
      </c>
      <c r="O1648" s="956">
        <f t="shared" si="3340"/>
        <v>0</v>
      </c>
      <c r="P1648" s="956">
        <f t="shared" si="3336"/>
        <v>0</v>
      </c>
      <c r="Q1648" s="956">
        <f t="shared" si="3337"/>
        <v>0</v>
      </c>
      <c r="R1648" s="957" t="e">
        <f t="shared" si="3341"/>
        <v>#DIV/0!</v>
      </c>
      <c r="S1648" s="956">
        <f t="shared" si="3338"/>
        <v>0</v>
      </c>
      <c r="T1648" s="62"/>
      <c r="AA1648" s="751">
        <v>0</v>
      </c>
      <c r="AB1648" s="62">
        <f t="shared" si="3344"/>
        <v>0</v>
      </c>
      <c r="AE1648" s="62">
        <f t="shared" si="3339"/>
        <v>0</v>
      </c>
    </row>
    <row r="1649" spans="1:31" hidden="1" x14ac:dyDescent="0.25">
      <c r="A1649" s="62">
        <v>0</v>
      </c>
      <c r="B1649" s="62"/>
      <c r="C1649" s="62"/>
      <c r="D1649" s="62"/>
      <c r="E1649" s="684" t="s">
        <v>483</v>
      </c>
      <c r="F1649" s="954">
        <v>482</v>
      </c>
      <c r="G1649" s="955" t="s">
        <v>727</v>
      </c>
      <c r="H1649" s="687">
        <v>0</v>
      </c>
      <c r="I1649" s="687">
        <f>10117.32+4934.3</f>
        <v>15051.619999999999</v>
      </c>
      <c r="J1649" s="688" t="e">
        <f t="shared" si="3334"/>
        <v>#DIV/0!</v>
      </c>
      <c r="K1649" s="687">
        <f t="shared" si="3335"/>
        <v>-15051.619999999999</v>
      </c>
      <c r="L1649" s="956">
        <v>0</v>
      </c>
      <c r="M1649" s="956">
        <v>0</v>
      </c>
      <c r="N1649" s="957"/>
      <c r="O1649" s="956">
        <f t="shared" si="3340"/>
        <v>0</v>
      </c>
      <c r="P1649" s="956">
        <f t="shared" si="3336"/>
        <v>0</v>
      </c>
      <c r="Q1649" s="956">
        <f t="shared" si="3337"/>
        <v>15051.619999999999</v>
      </c>
      <c r="R1649" s="957" t="e">
        <f t="shared" si="3341"/>
        <v>#DIV/0!</v>
      </c>
      <c r="S1649" s="956">
        <f t="shared" si="3338"/>
        <v>-15051.619999999999</v>
      </c>
      <c r="T1649" s="62"/>
      <c r="Z1649" s="750">
        <f t="shared" ref="Z1649:Z1660" si="3345">H1649-X1649+Y1649</f>
        <v>0</v>
      </c>
      <c r="AA1649" s="751">
        <v>35000</v>
      </c>
      <c r="AB1649" s="62">
        <f t="shared" si="3344"/>
        <v>-35000</v>
      </c>
      <c r="AE1649" s="62">
        <f t="shared" si="3339"/>
        <v>-35000</v>
      </c>
    </row>
    <row r="1650" spans="1:31" hidden="1" x14ac:dyDescent="0.25">
      <c r="A1650" s="62"/>
      <c r="B1650" s="62"/>
      <c r="C1650" s="62"/>
      <c r="D1650" s="62"/>
      <c r="E1650" s="684" t="s">
        <v>1735</v>
      </c>
      <c r="F1650" s="954">
        <v>483</v>
      </c>
      <c r="G1650" s="958" t="s">
        <v>728</v>
      </c>
      <c r="H1650" s="687">
        <v>0</v>
      </c>
      <c r="I1650" s="687">
        <v>1303.48</v>
      </c>
      <c r="J1650" s="688" t="e">
        <f t="shared" si="3334"/>
        <v>#DIV/0!</v>
      </c>
      <c r="K1650" s="687">
        <f t="shared" si="3335"/>
        <v>-1303.48</v>
      </c>
      <c r="L1650" s="956">
        <v>0</v>
      </c>
      <c r="M1650" s="956">
        <v>0</v>
      </c>
      <c r="N1650" s="957"/>
      <c r="O1650" s="956">
        <f t="shared" si="3340"/>
        <v>0</v>
      </c>
      <c r="P1650" s="956">
        <f t="shared" si="3336"/>
        <v>0</v>
      </c>
      <c r="Q1650" s="956">
        <f t="shared" si="3337"/>
        <v>1303.48</v>
      </c>
      <c r="R1650" s="957" t="e">
        <f t="shared" si="3341"/>
        <v>#DIV/0!</v>
      </c>
      <c r="S1650" s="956">
        <f t="shared" si="3338"/>
        <v>-1303.48</v>
      </c>
      <c r="T1650" s="62"/>
      <c r="Z1650" s="750">
        <f t="shared" si="3345"/>
        <v>0</v>
      </c>
      <c r="AA1650" s="751">
        <v>35000</v>
      </c>
      <c r="AB1650" s="62">
        <f t="shared" si="3344"/>
        <v>-35000</v>
      </c>
      <c r="AE1650" s="62">
        <f t="shared" si="3339"/>
        <v>-35000</v>
      </c>
    </row>
    <row r="1651" spans="1:31" ht="45" hidden="1" x14ac:dyDescent="0.25">
      <c r="A1651" s="62"/>
      <c r="B1651" s="62"/>
      <c r="C1651" s="62"/>
      <c r="D1651" s="62"/>
      <c r="F1651" s="954">
        <v>484</v>
      </c>
      <c r="G1651" s="955" t="s">
        <v>729</v>
      </c>
      <c r="H1651" s="687">
        <v>0</v>
      </c>
      <c r="J1651" s="688" t="e">
        <f t="shared" si="3334"/>
        <v>#DIV/0!</v>
      </c>
      <c r="L1651" s="959"/>
      <c r="M1651" s="959"/>
      <c r="N1651" s="960"/>
      <c r="O1651" s="959"/>
      <c r="P1651" s="959"/>
      <c r="Q1651" s="959"/>
      <c r="R1651" s="960"/>
      <c r="S1651" s="959" t="e">
        <f t="shared" ref="S1651:S1672" si="3346">SUM(H1651:L1651)</f>
        <v>#DIV/0!</v>
      </c>
      <c r="T1651" s="62"/>
      <c r="V1651" s="62"/>
      <c r="W1651" s="62"/>
      <c r="X1651" s="949"/>
      <c r="Y1651" s="950"/>
      <c r="Z1651" s="951">
        <f t="shared" si="3345"/>
        <v>0</v>
      </c>
      <c r="AA1651" s="952"/>
      <c r="AB1651" s="62">
        <f t="shared" si="3344"/>
        <v>0</v>
      </c>
      <c r="AE1651" s="62">
        <f t="shared" si="3339"/>
        <v>0</v>
      </c>
    </row>
    <row r="1652" spans="1:31" ht="30" hidden="1" x14ac:dyDescent="0.25">
      <c r="A1652" s="62"/>
      <c r="B1652" s="62"/>
      <c r="C1652" s="62"/>
      <c r="D1652" s="62"/>
      <c r="F1652" s="954">
        <v>485</v>
      </c>
      <c r="G1652" s="955" t="s">
        <v>730</v>
      </c>
      <c r="H1652" s="687">
        <v>0</v>
      </c>
      <c r="J1652" s="688" t="e">
        <f t="shared" si="3334"/>
        <v>#DIV/0!</v>
      </c>
      <c r="L1652" s="959"/>
      <c r="M1652" s="959"/>
      <c r="N1652" s="960"/>
      <c r="O1652" s="959"/>
      <c r="P1652" s="959"/>
      <c r="Q1652" s="959"/>
      <c r="R1652" s="960"/>
      <c r="S1652" s="959" t="e">
        <f t="shared" si="3346"/>
        <v>#DIV/0!</v>
      </c>
      <c r="T1652" s="62"/>
      <c r="V1652" s="62"/>
      <c r="W1652" s="62"/>
      <c r="X1652" s="949"/>
      <c r="Y1652" s="950"/>
      <c r="Z1652" s="951">
        <f t="shared" si="3345"/>
        <v>0</v>
      </c>
      <c r="AA1652" s="952"/>
      <c r="AB1652" s="62">
        <f t="shared" si="3344"/>
        <v>0</v>
      </c>
      <c r="AE1652" s="62">
        <f t="shared" si="3339"/>
        <v>0</v>
      </c>
    </row>
    <row r="1653" spans="1:31" ht="30" hidden="1" x14ac:dyDescent="0.25">
      <c r="A1653" s="62"/>
      <c r="B1653" s="62"/>
      <c r="C1653" s="62"/>
      <c r="D1653" s="62"/>
      <c r="F1653" s="954">
        <v>489</v>
      </c>
      <c r="G1653" s="955" t="s">
        <v>422</v>
      </c>
      <c r="H1653" s="687">
        <v>0</v>
      </c>
      <c r="J1653" s="688" t="e">
        <f t="shared" si="3334"/>
        <v>#DIV/0!</v>
      </c>
      <c r="L1653" s="959"/>
      <c r="M1653" s="959"/>
      <c r="N1653" s="960"/>
      <c r="O1653" s="959"/>
      <c r="P1653" s="959"/>
      <c r="Q1653" s="959"/>
      <c r="R1653" s="960"/>
      <c r="S1653" s="959" t="e">
        <f t="shared" si="3346"/>
        <v>#DIV/0!</v>
      </c>
      <c r="T1653" s="62"/>
      <c r="V1653" s="62"/>
      <c r="W1653" s="62"/>
      <c r="X1653" s="949"/>
      <c r="Y1653" s="950"/>
      <c r="Z1653" s="951">
        <f t="shared" si="3345"/>
        <v>0</v>
      </c>
      <c r="AA1653" s="952"/>
      <c r="AB1653" s="62">
        <f t="shared" si="3344"/>
        <v>0</v>
      </c>
      <c r="AE1653" s="62">
        <f t="shared" si="3339"/>
        <v>0</v>
      </c>
    </row>
    <row r="1654" spans="1:31" ht="30" hidden="1" x14ac:dyDescent="0.25">
      <c r="A1654" s="62"/>
      <c r="B1654" s="62"/>
      <c r="C1654" s="62"/>
      <c r="D1654" s="62"/>
      <c r="F1654" s="954">
        <v>494</v>
      </c>
      <c r="G1654" s="955" t="s">
        <v>708</v>
      </c>
      <c r="H1654" s="687">
        <v>0</v>
      </c>
      <c r="J1654" s="688" t="e">
        <f t="shared" si="3334"/>
        <v>#DIV/0!</v>
      </c>
      <c r="L1654" s="959"/>
      <c r="M1654" s="959"/>
      <c r="N1654" s="960"/>
      <c r="O1654" s="959"/>
      <c r="P1654" s="959"/>
      <c r="Q1654" s="959"/>
      <c r="R1654" s="960"/>
      <c r="S1654" s="959" t="e">
        <f t="shared" si="3346"/>
        <v>#DIV/0!</v>
      </c>
      <c r="T1654" s="62"/>
      <c r="V1654" s="62"/>
      <c r="W1654" s="62"/>
      <c r="X1654" s="949"/>
      <c r="Y1654" s="950"/>
      <c r="Z1654" s="951">
        <f t="shared" si="3345"/>
        <v>0</v>
      </c>
      <c r="AA1654" s="952"/>
      <c r="AB1654" s="62">
        <f t="shared" si="3344"/>
        <v>0</v>
      </c>
      <c r="AE1654" s="62">
        <f t="shared" si="3339"/>
        <v>0</v>
      </c>
    </row>
    <row r="1655" spans="1:31" ht="30" hidden="1" x14ac:dyDescent="0.25">
      <c r="A1655" s="62"/>
      <c r="B1655" s="62"/>
      <c r="C1655" s="62"/>
      <c r="D1655" s="62"/>
      <c r="F1655" s="954">
        <v>495</v>
      </c>
      <c r="G1655" s="955" t="s">
        <v>709</v>
      </c>
      <c r="H1655" s="687">
        <v>0</v>
      </c>
      <c r="J1655" s="688" t="e">
        <f t="shared" si="3334"/>
        <v>#DIV/0!</v>
      </c>
      <c r="L1655" s="959"/>
      <c r="M1655" s="959"/>
      <c r="N1655" s="960"/>
      <c r="O1655" s="959"/>
      <c r="P1655" s="959"/>
      <c r="Q1655" s="959"/>
      <c r="R1655" s="960"/>
      <c r="S1655" s="959" t="e">
        <f t="shared" si="3346"/>
        <v>#DIV/0!</v>
      </c>
      <c r="T1655" s="62"/>
      <c r="V1655" s="62"/>
      <c r="W1655" s="62"/>
      <c r="X1655" s="949"/>
      <c r="Y1655" s="950"/>
      <c r="Z1655" s="951">
        <f t="shared" si="3345"/>
        <v>0</v>
      </c>
      <c r="AA1655" s="952"/>
      <c r="AB1655" s="62">
        <f t="shared" si="3344"/>
        <v>0</v>
      </c>
      <c r="AE1655" s="62">
        <f t="shared" si="3339"/>
        <v>0</v>
      </c>
    </row>
    <row r="1656" spans="1:31" ht="45" hidden="1" x14ac:dyDescent="0.25">
      <c r="A1656" s="62"/>
      <c r="B1656" s="62"/>
      <c r="C1656" s="62"/>
      <c r="D1656" s="62"/>
      <c r="F1656" s="954">
        <v>496</v>
      </c>
      <c r="G1656" s="955" t="s">
        <v>710</v>
      </c>
      <c r="H1656" s="687">
        <v>0</v>
      </c>
      <c r="J1656" s="688" t="e">
        <f t="shared" si="3334"/>
        <v>#DIV/0!</v>
      </c>
      <c r="L1656" s="959"/>
      <c r="M1656" s="959"/>
      <c r="N1656" s="960"/>
      <c r="O1656" s="959"/>
      <c r="P1656" s="959"/>
      <c r="Q1656" s="959"/>
      <c r="R1656" s="960"/>
      <c r="S1656" s="959" t="e">
        <f t="shared" si="3346"/>
        <v>#DIV/0!</v>
      </c>
      <c r="T1656" s="62"/>
      <c r="V1656" s="62"/>
      <c r="W1656" s="62"/>
      <c r="X1656" s="949"/>
      <c r="Y1656" s="950"/>
      <c r="Z1656" s="951">
        <f t="shared" si="3345"/>
        <v>0</v>
      </c>
      <c r="AA1656" s="952"/>
      <c r="AB1656" s="62">
        <f t="shared" si="3344"/>
        <v>0</v>
      </c>
      <c r="AE1656" s="62">
        <f t="shared" si="3339"/>
        <v>0</v>
      </c>
    </row>
    <row r="1657" spans="1:31" ht="30" hidden="1" x14ac:dyDescent="0.25">
      <c r="A1657" s="62"/>
      <c r="B1657" s="62"/>
      <c r="C1657" s="62"/>
      <c r="D1657" s="62"/>
      <c r="F1657" s="954">
        <v>499</v>
      </c>
      <c r="G1657" s="955" t="s">
        <v>711</v>
      </c>
      <c r="H1657" s="687">
        <v>0</v>
      </c>
      <c r="J1657" s="688" t="e">
        <f t="shared" si="3334"/>
        <v>#DIV/0!</v>
      </c>
      <c r="L1657" s="959"/>
      <c r="M1657" s="959"/>
      <c r="N1657" s="960"/>
      <c r="O1657" s="959"/>
      <c r="P1657" s="959"/>
      <c r="Q1657" s="959"/>
      <c r="R1657" s="960"/>
      <c r="S1657" s="959" t="e">
        <f t="shared" si="3346"/>
        <v>#DIV/0!</v>
      </c>
      <c r="T1657" s="62"/>
      <c r="V1657" s="62"/>
      <c r="W1657" s="62"/>
      <c r="X1657" s="949"/>
      <c r="Y1657" s="950"/>
      <c r="Z1657" s="951">
        <f t="shared" si="3345"/>
        <v>0</v>
      </c>
      <c r="AA1657" s="952"/>
      <c r="AB1657" s="62">
        <f t="shared" si="3344"/>
        <v>0</v>
      </c>
      <c r="AE1657" s="62">
        <f t="shared" si="3339"/>
        <v>0</v>
      </c>
    </row>
    <row r="1658" spans="1:31" hidden="1" x14ac:dyDescent="0.25">
      <c r="A1658" s="62"/>
      <c r="B1658" s="62"/>
      <c r="C1658" s="62"/>
      <c r="D1658" s="62"/>
      <c r="F1658" s="954">
        <v>511</v>
      </c>
      <c r="G1658" s="958" t="s">
        <v>731</v>
      </c>
      <c r="H1658" s="687">
        <v>0</v>
      </c>
      <c r="J1658" s="688" t="e">
        <f t="shared" si="3334"/>
        <v>#DIV/0!</v>
      </c>
      <c r="L1658" s="959"/>
      <c r="M1658" s="959"/>
      <c r="N1658" s="960"/>
      <c r="O1658" s="959"/>
      <c r="P1658" s="959"/>
      <c r="Q1658" s="959"/>
      <c r="R1658" s="960"/>
      <c r="S1658" s="959" t="e">
        <f t="shared" si="3346"/>
        <v>#DIV/0!</v>
      </c>
      <c r="T1658" s="62"/>
      <c r="V1658" s="62"/>
      <c r="W1658" s="62"/>
      <c r="X1658" s="949"/>
      <c r="Y1658" s="950"/>
      <c r="Z1658" s="951">
        <f t="shared" si="3345"/>
        <v>0</v>
      </c>
      <c r="AA1658" s="952"/>
      <c r="AB1658" s="62">
        <f t="shared" si="3344"/>
        <v>0</v>
      </c>
      <c r="AE1658" s="62">
        <f t="shared" si="3339"/>
        <v>0</v>
      </c>
    </row>
    <row r="1659" spans="1:31" ht="15.75" thickBot="1" x14ac:dyDescent="0.3">
      <c r="A1659" s="62"/>
      <c r="B1659" s="62"/>
      <c r="C1659" s="62"/>
      <c r="D1659" s="62"/>
      <c r="E1659" s="1089" t="s">
        <v>481</v>
      </c>
      <c r="F1659" s="954">
        <v>512</v>
      </c>
      <c r="G1659" s="958" t="s">
        <v>732</v>
      </c>
      <c r="H1659" s="687">
        <v>100000</v>
      </c>
      <c r="I1659" s="687">
        <f>219980+50755</f>
        <v>270735</v>
      </c>
      <c r="J1659" s="688">
        <f t="shared" si="3334"/>
        <v>2.7073499999999999</v>
      </c>
      <c r="K1659" s="687">
        <f>H1659-I1659</f>
        <v>-170735</v>
      </c>
      <c r="L1659" s="956">
        <v>0</v>
      </c>
      <c r="M1659" s="956">
        <v>24950</v>
      </c>
      <c r="N1659" s="957"/>
      <c r="O1659" s="956">
        <f>L1659-M1659</f>
        <v>-24950</v>
      </c>
      <c r="P1659" s="956">
        <f>L1659+H1659</f>
        <v>100000</v>
      </c>
      <c r="Q1659" s="956">
        <f>M1659+I1659</f>
        <v>295685</v>
      </c>
      <c r="R1659" s="957">
        <f>Q1659/P1659</f>
        <v>2.9568500000000002</v>
      </c>
      <c r="S1659" s="956">
        <f>P1659-Q1659</f>
        <v>-195685</v>
      </c>
      <c r="T1659" s="62"/>
      <c r="V1659" s="62"/>
      <c r="W1659" s="62"/>
      <c r="Z1659" s="750">
        <f t="shared" si="3345"/>
        <v>100000</v>
      </c>
      <c r="AA1659" s="751">
        <v>140000</v>
      </c>
      <c r="AB1659" s="62">
        <f t="shared" si="3344"/>
        <v>-40000</v>
      </c>
      <c r="AE1659" s="62">
        <f t="shared" si="3339"/>
        <v>-40000</v>
      </c>
    </row>
    <row r="1660" spans="1:31" ht="15.75" hidden="1" thickBot="1" x14ac:dyDescent="0.3">
      <c r="A1660" s="62"/>
      <c r="B1660" s="62"/>
      <c r="C1660" s="62"/>
      <c r="D1660" s="62"/>
      <c r="E1660" s="684" t="s">
        <v>484</v>
      </c>
      <c r="F1660" s="954">
        <v>513</v>
      </c>
      <c r="G1660" s="958" t="s">
        <v>733</v>
      </c>
      <c r="H1660" s="687">
        <v>0</v>
      </c>
      <c r="I1660" s="687">
        <v>0</v>
      </c>
      <c r="J1660" s="688" t="e">
        <f t="shared" si="3334"/>
        <v>#DIV/0!</v>
      </c>
      <c r="K1660" s="687">
        <f>H1660-I1660</f>
        <v>0</v>
      </c>
      <c r="L1660" s="956">
        <v>0</v>
      </c>
      <c r="M1660" s="956">
        <v>0</v>
      </c>
      <c r="N1660" s="957"/>
      <c r="O1660" s="956">
        <f>L1660-M1660</f>
        <v>0</v>
      </c>
      <c r="P1660" s="956">
        <f>L1660+H1660</f>
        <v>0</v>
      </c>
      <c r="Q1660" s="956">
        <f>M1660+I1660</f>
        <v>0</v>
      </c>
      <c r="R1660" s="957" t="e">
        <f>Q1660/P1660</f>
        <v>#DIV/0!</v>
      </c>
      <c r="S1660" s="956">
        <f>P1660-Q1660</f>
        <v>0</v>
      </c>
      <c r="T1660" s="62"/>
      <c r="W1660" s="62"/>
      <c r="Z1660" s="750">
        <f t="shared" si="3345"/>
        <v>0</v>
      </c>
      <c r="AA1660" s="751">
        <v>0</v>
      </c>
      <c r="AB1660" s="62">
        <f t="shared" si="3344"/>
        <v>0</v>
      </c>
      <c r="AE1660" s="62">
        <f t="shared" si="3339"/>
        <v>0</v>
      </c>
    </row>
    <row r="1661" spans="1:31" ht="15.75" hidden="1" thickBot="1" x14ac:dyDescent="0.3">
      <c r="A1661" s="62"/>
      <c r="B1661" s="62"/>
      <c r="C1661" s="62"/>
      <c r="D1661" s="62"/>
      <c r="F1661" s="954">
        <v>514</v>
      </c>
      <c r="G1661" s="955" t="s">
        <v>734</v>
      </c>
      <c r="L1661" s="959"/>
      <c r="M1661" s="959"/>
      <c r="N1661" s="960"/>
      <c r="O1661" s="959"/>
      <c r="P1661" s="959"/>
      <c r="Q1661" s="959"/>
      <c r="R1661" s="960"/>
      <c r="S1661" s="959">
        <f t="shared" si="3346"/>
        <v>0</v>
      </c>
      <c r="T1661" s="62"/>
      <c r="V1661" s="62"/>
      <c r="W1661" s="62"/>
      <c r="X1661" s="949"/>
      <c r="Y1661" s="950"/>
      <c r="Z1661" s="951"/>
      <c r="AA1661" s="952"/>
      <c r="AB1661" s="62">
        <f t="shared" si="3344"/>
        <v>0</v>
      </c>
    </row>
    <row r="1662" spans="1:31" ht="15.75" hidden="1" thickBot="1" x14ac:dyDescent="0.3">
      <c r="A1662" s="62"/>
      <c r="B1662" s="62"/>
      <c r="C1662" s="62"/>
      <c r="D1662" s="62"/>
      <c r="F1662" s="954">
        <v>515</v>
      </c>
      <c r="G1662" s="955" t="s">
        <v>433</v>
      </c>
      <c r="L1662" s="959"/>
      <c r="M1662" s="959"/>
      <c r="N1662" s="960"/>
      <c r="O1662" s="959"/>
      <c r="P1662" s="959"/>
      <c r="Q1662" s="959"/>
      <c r="R1662" s="960"/>
      <c r="S1662" s="959">
        <f t="shared" si="3346"/>
        <v>0</v>
      </c>
      <c r="T1662" s="62"/>
      <c r="V1662" s="62"/>
      <c r="W1662" s="62"/>
      <c r="X1662" s="949"/>
      <c r="Y1662" s="950"/>
      <c r="Z1662" s="951"/>
      <c r="AA1662" s="952"/>
      <c r="AB1662" s="62">
        <f t="shared" si="3344"/>
        <v>0</v>
      </c>
    </row>
    <row r="1663" spans="1:31" ht="15.75" hidden="1" thickBot="1" x14ac:dyDescent="0.3">
      <c r="A1663" s="62"/>
      <c r="B1663" s="62"/>
      <c r="C1663" s="62"/>
      <c r="D1663" s="62"/>
      <c r="F1663" s="954">
        <v>521</v>
      </c>
      <c r="G1663" s="955" t="s">
        <v>735</v>
      </c>
      <c r="L1663" s="959"/>
      <c r="M1663" s="959"/>
      <c r="N1663" s="960"/>
      <c r="O1663" s="959"/>
      <c r="P1663" s="959"/>
      <c r="Q1663" s="959"/>
      <c r="R1663" s="960"/>
      <c r="S1663" s="959">
        <f t="shared" si="3346"/>
        <v>0</v>
      </c>
      <c r="T1663" s="62"/>
      <c r="V1663" s="62"/>
      <c r="W1663" s="62"/>
      <c r="X1663" s="949"/>
      <c r="Y1663" s="950"/>
      <c r="Z1663" s="951"/>
      <c r="AA1663" s="952"/>
      <c r="AB1663" s="62">
        <f t="shared" si="3344"/>
        <v>0</v>
      </c>
    </row>
    <row r="1664" spans="1:31" ht="15.75" hidden="1" thickBot="1" x14ac:dyDescent="0.3">
      <c r="A1664" s="62"/>
      <c r="B1664" s="62"/>
      <c r="C1664" s="62"/>
      <c r="D1664" s="62"/>
      <c r="F1664" s="954">
        <v>522</v>
      </c>
      <c r="G1664" s="955" t="s">
        <v>736</v>
      </c>
      <c r="L1664" s="959"/>
      <c r="M1664" s="959"/>
      <c r="N1664" s="960"/>
      <c r="O1664" s="959"/>
      <c r="P1664" s="959"/>
      <c r="Q1664" s="959"/>
      <c r="R1664" s="960"/>
      <c r="S1664" s="959">
        <f t="shared" si="3346"/>
        <v>0</v>
      </c>
      <c r="T1664" s="62"/>
      <c r="V1664" s="62"/>
      <c r="W1664" s="62"/>
      <c r="X1664" s="949"/>
      <c r="Y1664" s="950"/>
      <c r="Z1664" s="951"/>
      <c r="AA1664" s="952"/>
      <c r="AB1664" s="62">
        <f t="shared" si="3344"/>
        <v>0</v>
      </c>
    </row>
    <row r="1665" spans="1:28" ht="15.75" hidden="1" thickBot="1" x14ac:dyDescent="0.3">
      <c r="A1665" s="62"/>
      <c r="B1665" s="62"/>
      <c r="C1665" s="62"/>
      <c r="D1665" s="62"/>
      <c r="F1665" s="954">
        <v>523</v>
      </c>
      <c r="G1665" s="955" t="s">
        <v>438</v>
      </c>
      <c r="L1665" s="959"/>
      <c r="M1665" s="959"/>
      <c r="N1665" s="960"/>
      <c r="O1665" s="959"/>
      <c r="P1665" s="959"/>
      <c r="Q1665" s="959"/>
      <c r="R1665" s="960"/>
      <c r="S1665" s="959">
        <f t="shared" si="3346"/>
        <v>0</v>
      </c>
      <c r="T1665" s="62"/>
      <c r="V1665" s="62"/>
      <c r="W1665" s="62"/>
      <c r="X1665" s="949"/>
      <c r="Y1665" s="950"/>
      <c r="Z1665" s="951"/>
      <c r="AA1665" s="952"/>
      <c r="AB1665" s="62">
        <f t="shared" si="3344"/>
        <v>0</v>
      </c>
    </row>
    <row r="1666" spans="1:28" ht="15.75" hidden="1" thickBot="1" x14ac:dyDescent="0.3">
      <c r="A1666" s="62"/>
      <c r="B1666" s="62"/>
      <c r="C1666" s="62"/>
      <c r="D1666" s="62"/>
      <c r="F1666" s="954">
        <v>531</v>
      </c>
      <c r="G1666" s="955" t="s">
        <v>712</v>
      </c>
      <c r="L1666" s="959"/>
      <c r="M1666" s="959"/>
      <c r="N1666" s="960"/>
      <c r="O1666" s="959"/>
      <c r="P1666" s="959"/>
      <c r="Q1666" s="959"/>
      <c r="R1666" s="960"/>
      <c r="S1666" s="959">
        <f t="shared" si="3346"/>
        <v>0</v>
      </c>
      <c r="T1666" s="62"/>
      <c r="V1666" s="62"/>
      <c r="W1666" s="62"/>
      <c r="X1666" s="949"/>
      <c r="Y1666" s="950"/>
      <c r="Z1666" s="951"/>
      <c r="AA1666" s="952"/>
      <c r="AB1666" s="62">
        <f t="shared" si="3344"/>
        <v>0</v>
      </c>
    </row>
    <row r="1667" spans="1:28" ht="15.75" hidden="1" thickBot="1" x14ac:dyDescent="0.3">
      <c r="A1667" s="62"/>
      <c r="B1667" s="62"/>
      <c r="C1667" s="62"/>
      <c r="D1667" s="62"/>
      <c r="F1667" s="954">
        <v>541</v>
      </c>
      <c r="G1667" s="955" t="s">
        <v>737</v>
      </c>
      <c r="L1667" s="959"/>
      <c r="M1667" s="959"/>
      <c r="N1667" s="960"/>
      <c r="O1667" s="959"/>
      <c r="P1667" s="959"/>
      <c r="Q1667" s="959"/>
      <c r="R1667" s="960"/>
      <c r="S1667" s="959">
        <f t="shared" si="3346"/>
        <v>0</v>
      </c>
      <c r="T1667" s="62"/>
      <c r="V1667" s="62"/>
      <c r="W1667" s="62"/>
      <c r="X1667" s="949"/>
      <c r="Y1667" s="950"/>
      <c r="Z1667" s="951"/>
      <c r="AA1667" s="952"/>
      <c r="AB1667" s="62">
        <f t="shared" si="3344"/>
        <v>0</v>
      </c>
    </row>
    <row r="1668" spans="1:28" ht="15.75" hidden="1" thickBot="1" x14ac:dyDescent="0.3">
      <c r="A1668" s="62"/>
      <c r="B1668" s="62"/>
      <c r="C1668" s="62"/>
      <c r="D1668" s="62"/>
      <c r="F1668" s="954">
        <v>542</v>
      </c>
      <c r="G1668" s="955" t="s">
        <v>738</v>
      </c>
      <c r="L1668" s="959"/>
      <c r="M1668" s="959"/>
      <c r="N1668" s="960"/>
      <c r="O1668" s="959"/>
      <c r="P1668" s="959"/>
      <c r="Q1668" s="959"/>
      <c r="R1668" s="960"/>
      <c r="S1668" s="959">
        <f t="shared" si="3346"/>
        <v>0</v>
      </c>
      <c r="T1668" s="62"/>
      <c r="V1668" s="62"/>
      <c r="W1668" s="62"/>
      <c r="X1668" s="949"/>
      <c r="Y1668" s="950"/>
      <c r="Z1668" s="951"/>
      <c r="AA1668" s="952"/>
      <c r="AB1668" s="62">
        <f t="shared" si="3344"/>
        <v>0</v>
      </c>
    </row>
    <row r="1669" spans="1:28" ht="15.75" hidden="1" thickBot="1" x14ac:dyDescent="0.3">
      <c r="A1669" s="62"/>
      <c r="B1669" s="62"/>
      <c r="C1669" s="62"/>
      <c r="D1669" s="62"/>
      <c r="F1669" s="954">
        <v>543</v>
      </c>
      <c r="G1669" s="955" t="s">
        <v>443</v>
      </c>
      <c r="L1669" s="959"/>
      <c r="M1669" s="959"/>
      <c r="N1669" s="960"/>
      <c r="O1669" s="959"/>
      <c r="P1669" s="959"/>
      <c r="Q1669" s="959"/>
      <c r="R1669" s="960"/>
      <c r="S1669" s="959">
        <f t="shared" si="3346"/>
        <v>0</v>
      </c>
      <c r="T1669" s="62"/>
      <c r="V1669" s="62"/>
      <c r="W1669" s="62"/>
      <c r="X1669" s="949"/>
      <c r="Y1669" s="950"/>
      <c r="Z1669" s="951"/>
      <c r="AA1669" s="952"/>
      <c r="AB1669" s="62">
        <f t="shared" si="3344"/>
        <v>0</v>
      </c>
    </row>
    <row r="1670" spans="1:28" ht="45.75" hidden="1" thickBot="1" x14ac:dyDescent="0.3">
      <c r="A1670" s="62"/>
      <c r="B1670" s="62"/>
      <c r="C1670" s="62"/>
      <c r="D1670" s="62"/>
      <c r="F1670" s="954">
        <v>551</v>
      </c>
      <c r="G1670" s="955" t="s">
        <v>713</v>
      </c>
      <c r="L1670" s="959"/>
      <c r="M1670" s="959"/>
      <c r="N1670" s="960"/>
      <c r="O1670" s="959"/>
      <c r="P1670" s="959"/>
      <c r="Q1670" s="959"/>
      <c r="R1670" s="960"/>
      <c r="S1670" s="959">
        <f t="shared" si="3346"/>
        <v>0</v>
      </c>
      <c r="T1670" s="62"/>
      <c r="V1670" s="62"/>
      <c r="W1670" s="62"/>
      <c r="X1670" s="949"/>
      <c r="Y1670" s="950"/>
      <c r="Z1670" s="951"/>
      <c r="AA1670" s="952"/>
      <c r="AB1670" s="62">
        <f t="shared" si="3344"/>
        <v>0</v>
      </c>
    </row>
    <row r="1671" spans="1:28" ht="15.75" hidden="1" thickBot="1" x14ac:dyDescent="0.3">
      <c r="A1671" s="62"/>
      <c r="B1671" s="62"/>
      <c r="C1671" s="62"/>
      <c r="D1671" s="62"/>
      <c r="F1671" s="961">
        <v>611</v>
      </c>
      <c r="G1671" s="958" t="s">
        <v>449</v>
      </c>
      <c r="L1671" s="959"/>
      <c r="M1671" s="959"/>
      <c r="N1671" s="960"/>
      <c r="O1671" s="959"/>
      <c r="P1671" s="959"/>
      <c r="Q1671" s="959"/>
      <c r="R1671" s="960"/>
      <c r="S1671" s="959">
        <f t="shared" si="3346"/>
        <v>0</v>
      </c>
      <c r="T1671" s="62"/>
      <c r="V1671" s="62"/>
      <c r="W1671" s="62"/>
      <c r="X1671" s="949"/>
      <c r="Y1671" s="950"/>
      <c r="Z1671" s="951"/>
      <c r="AA1671" s="952"/>
      <c r="AB1671" s="62">
        <f t="shared" si="3344"/>
        <v>0</v>
      </c>
    </row>
    <row r="1672" spans="1:28" ht="15.75" hidden="1" thickBot="1" x14ac:dyDescent="0.3">
      <c r="A1672" s="62"/>
      <c r="B1672" s="62"/>
      <c r="C1672" s="62"/>
      <c r="D1672" s="62"/>
      <c r="F1672" s="961">
        <v>620</v>
      </c>
      <c r="G1672" s="958" t="s">
        <v>89</v>
      </c>
      <c r="L1672" s="959"/>
      <c r="M1672" s="959"/>
      <c r="N1672" s="960"/>
      <c r="O1672" s="959"/>
      <c r="P1672" s="959"/>
      <c r="Q1672" s="959"/>
      <c r="R1672" s="960"/>
      <c r="S1672" s="959">
        <f t="shared" si="3346"/>
        <v>0</v>
      </c>
      <c r="T1672" s="62"/>
      <c r="V1672" s="62"/>
      <c r="W1672" s="62"/>
      <c r="X1672" s="949"/>
      <c r="Y1672" s="950"/>
      <c r="Z1672" s="951"/>
      <c r="AA1672" s="952"/>
      <c r="AB1672" s="62">
        <f t="shared" si="3344"/>
        <v>0</v>
      </c>
    </row>
    <row r="1673" spans="1:28" x14ac:dyDescent="0.25">
      <c r="A1673" s="62"/>
      <c r="B1673" s="62"/>
      <c r="C1673" s="62"/>
      <c r="D1673" s="62"/>
      <c r="E1673" s="962"/>
      <c r="F1673" s="961"/>
      <c r="G1673" s="710" t="s">
        <v>781</v>
      </c>
      <c r="H1673" s="711"/>
      <c r="I1673" s="711"/>
      <c r="J1673" s="712"/>
      <c r="K1673" s="711"/>
      <c r="L1673" s="963"/>
      <c r="M1673" s="963"/>
      <c r="N1673" s="964"/>
      <c r="O1673" s="963"/>
      <c r="P1673" s="963"/>
      <c r="Q1673" s="963"/>
      <c r="R1673" s="964"/>
      <c r="S1673" s="963"/>
      <c r="T1673" s="62"/>
      <c r="V1673" s="62"/>
      <c r="W1673" s="62"/>
      <c r="X1673" s="949"/>
      <c r="Y1673" s="950"/>
      <c r="Z1673" s="951"/>
      <c r="AA1673" s="952"/>
      <c r="AB1673" s="62">
        <f t="shared" si="3344"/>
        <v>0</v>
      </c>
    </row>
    <row r="1674" spans="1:28" x14ac:dyDescent="0.25">
      <c r="A1674" s="62"/>
      <c r="B1674" s="62"/>
      <c r="C1674" s="62"/>
      <c r="D1674" s="62"/>
      <c r="E1674" s="715"/>
      <c r="F1674" s="965" t="s">
        <v>185</v>
      </c>
      <c r="G1674" s="942" t="s">
        <v>186</v>
      </c>
      <c r="H1674" s="718">
        <f>SUM(H1614:H1660)</f>
        <v>88007240</v>
      </c>
      <c r="I1674" s="718">
        <f>SUM(I1614:I1660)</f>
        <v>38511895.649999999</v>
      </c>
      <c r="J1674" s="719">
        <f>I1674/H1674</f>
        <v>0.43759917536329962</v>
      </c>
      <c r="K1674" s="718">
        <f>SUM(K1614:K1650)</f>
        <v>49666079.350000001</v>
      </c>
      <c r="L1674" s="966">
        <v>0</v>
      </c>
      <c r="M1674" s="966">
        <v>0</v>
      </c>
      <c r="N1674" s="967"/>
      <c r="O1674" s="966">
        <f>L1674-M1674</f>
        <v>0</v>
      </c>
      <c r="P1674" s="966">
        <f>L1674+H1674</f>
        <v>88007240</v>
      </c>
      <c r="Q1674" s="966">
        <f>M1674+I1674</f>
        <v>38511895.649999999</v>
      </c>
      <c r="R1674" s="967">
        <f>Q1674/P1674</f>
        <v>0.43759917536329962</v>
      </c>
      <c r="S1674" s="966">
        <f>P1674-Q1674</f>
        <v>49495344.350000001</v>
      </c>
      <c r="T1674" s="62"/>
      <c r="V1674" s="62"/>
      <c r="W1674" s="62"/>
      <c r="X1674" s="949"/>
      <c r="Y1674" s="950"/>
      <c r="AA1674" s="952"/>
      <c r="AB1674" s="62">
        <f t="shared" si="3344"/>
        <v>0</v>
      </c>
    </row>
    <row r="1675" spans="1:28" hidden="1" x14ac:dyDescent="0.25">
      <c r="A1675" s="62"/>
      <c r="B1675" s="62"/>
      <c r="C1675" s="62"/>
      <c r="D1675" s="62"/>
      <c r="F1675" s="965" t="s">
        <v>187</v>
      </c>
      <c r="G1675" s="942" t="s">
        <v>188</v>
      </c>
      <c r="L1675" s="956"/>
      <c r="M1675" s="956"/>
      <c r="N1675" s="957"/>
      <c r="O1675" s="956"/>
      <c r="P1675" s="956"/>
      <c r="Q1675" s="956"/>
      <c r="R1675" s="957"/>
      <c r="S1675" s="966">
        <f t="shared" ref="S1675:S1688" si="3347">SUM(H1675:L1675)</f>
        <v>0</v>
      </c>
      <c r="T1675" s="62"/>
      <c r="V1675" s="62"/>
      <c r="W1675" s="62"/>
      <c r="X1675" s="949"/>
      <c r="Y1675" s="950"/>
      <c r="Z1675" s="951"/>
      <c r="AA1675" s="952"/>
      <c r="AB1675" s="62">
        <f t="shared" si="3344"/>
        <v>0</v>
      </c>
    </row>
    <row r="1676" spans="1:28" hidden="1" x14ac:dyDescent="0.25">
      <c r="A1676" s="62"/>
      <c r="B1676" s="62"/>
      <c r="C1676" s="62"/>
      <c r="D1676" s="62"/>
      <c r="F1676" s="965" t="s">
        <v>189</v>
      </c>
      <c r="G1676" s="942" t="s">
        <v>190</v>
      </c>
      <c r="L1676" s="956"/>
      <c r="M1676" s="956"/>
      <c r="N1676" s="957"/>
      <c r="O1676" s="956"/>
      <c r="P1676" s="956"/>
      <c r="Q1676" s="956"/>
      <c r="R1676" s="957"/>
      <c r="S1676" s="966">
        <f t="shared" si="3347"/>
        <v>0</v>
      </c>
      <c r="T1676" s="62"/>
      <c r="V1676" s="62"/>
      <c r="W1676" s="62"/>
      <c r="X1676" s="949"/>
      <c r="Y1676" s="950"/>
      <c r="Z1676" s="951"/>
      <c r="AA1676" s="952"/>
      <c r="AB1676" s="62">
        <f t="shared" si="3344"/>
        <v>0</v>
      </c>
    </row>
    <row r="1677" spans="1:28" hidden="1" x14ac:dyDescent="0.25">
      <c r="A1677" s="62"/>
      <c r="B1677" s="62"/>
      <c r="C1677" s="62"/>
      <c r="D1677" s="62"/>
      <c r="F1677" s="965" t="s">
        <v>191</v>
      </c>
      <c r="G1677" s="942" t="s">
        <v>192</v>
      </c>
      <c r="H1677" s="687">
        <v>0</v>
      </c>
      <c r="I1677" s="687">
        <v>0</v>
      </c>
      <c r="K1677" s="687">
        <v>0</v>
      </c>
      <c r="L1677" s="956">
        <v>0</v>
      </c>
      <c r="M1677" s="956"/>
      <c r="N1677" s="957"/>
      <c r="O1677" s="956">
        <f>L1677-M1677</f>
        <v>0</v>
      </c>
      <c r="P1677" s="956">
        <v>0</v>
      </c>
      <c r="Q1677" s="956">
        <f t="shared" ref="Q1677:Q1689" si="3348">M1677+I1677</f>
        <v>0</v>
      </c>
      <c r="R1677" s="957"/>
      <c r="S1677" s="966">
        <f>P1677-Q1677</f>
        <v>0</v>
      </c>
      <c r="T1677" s="62"/>
      <c r="V1677" s="62"/>
      <c r="W1677" s="62"/>
      <c r="X1677" s="949"/>
      <c r="Y1677" s="950"/>
      <c r="Z1677" s="951"/>
      <c r="AA1677" s="952"/>
      <c r="AB1677" s="62">
        <f t="shared" si="3344"/>
        <v>0</v>
      </c>
    </row>
    <row r="1678" spans="1:28" hidden="1" x14ac:dyDescent="0.25">
      <c r="A1678" s="62"/>
      <c r="B1678" s="62"/>
      <c r="C1678" s="62"/>
      <c r="D1678" s="62"/>
      <c r="F1678" s="965" t="s">
        <v>193</v>
      </c>
      <c r="G1678" s="942" t="s">
        <v>194</v>
      </c>
      <c r="L1678" s="956"/>
      <c r="M1678" s="956"/>
      <c r="N1678" s="957"/>
      <c r="O1678" s="956"/>
      <c r="P1678" s="956"/>
      <c r="Q1678" s="956">
        <f t="shared" si="3348"/>
        <v>0</v>
      </c>
      <c r="R1678" s="957"/>
      <c r="S1678" s="966">
        <f t="shared" si="3347"/>
        <v>0</v>
      </c>
      <c r="T1678" s="62"/>
      <c r="V1678" s="62"/>
      <c r="W1678" s="62"/>
      <c r="X1678" s="949"/>
      <c r="Y1678" s="950"/>
      <c r="Z1678" s="951"/>
      <c r="AA1678" s="952"/>
      <c r="AB1678" s="62">
        <f t="shared" si="3344"/>
        <v>0</v>
      </c>
    </row>
    <row r="1679" spans="1:28" hidden="1" x14ac:dyDescent="0.25">
      <c r="A1679" s="62"/>
      <c r="B1679" s="62"/>
      <c r="C1679" s="62"/>
      <c r="D1679" s="62"/>
      <c r="F1679" s="965" t="s">
        <v>195</v>
      </c>
      <c r="G1679" s="942" t="s">
        <v>196</v>
      </c>
      <c r="L1679" s="956"/>
      <c r="M1679" s="956"/>
      <c r="N1679" s="957"/>
      <c r="O1679" s="956"/>
      <c r="P1679" s="956"/>
      <c r="Q1679" s="956">
        <f t="shared" si="3348"/>
        <v>0</v>
      </c>
      <c r="R1679" s="957"/>
      <c r="S1679" s="966">
        <f t="shared" si="3347"/>
        <v>0</v>
      </c>
      <c r="T1679" s="62"/>
      <c r="V1679" s="62"/>
      <c r="W1679" s="62"/>
      <c r="X1679" s="949"/>
      <c r="Y1679" s="950"/>
      <c r="Z1679" s="951"/>
      <c r="AA1679" s="952"/>
      <c r="AB1679" s="62">
        <f t="shared" si="3344"/>
        <v>0</v>
      </c>
    </row>
    <row r="1680" spans="1:28" x14ac:dyDescent="0.25">
      <c r="A1680" s="62"/>
      <c r="B1680" s="62"/>
      <c r="C1680" s="62"/>
      <c r="D1680" s="62"/>
      <c r="F1680" s="965" t="s">
        <v>197</v>
      </c>
      <c r="G1680" s="942" t="s">
        <v>1294</v>
      </c>
      <c r="H1680" s="687">
        <v>0</v>
      </c>
      <c r="I1680" s="687">
        <v>0</v>
      </c>
      <c r="K1680" s="687">
        <v>0</v>
      </c>
      <c r="L1680" s="956">
        <f>L1614+L1615</f>
        <v>13000000</v>
      </c>
      <c r="M1680" s="956">
        <v>5620975.2599999998</v>
      </c>
      <c r="N1680" s="957">
        <f>M1680/L1680</f>
        <v>0.43238271230769226</v>
      </c>
      <c r="O1680" s="956">
        <f>L1680-M1680</f>
        <v>7379024.7400000002</v>
      </c>
      <c r="P1680" s="956">
        <f>L1680+H1680</f>
        <v>13000000</v>
      </c>
      <c r="Q1680" s="956">
        <f t="shared" si="3348"/>
        <v>5620975.2599999998</v>
      </c>
      <c r="R1680" s="957">
        <f>Q1680/P1680</f>
        <v>0.43238271230769226</v>
      </c>
      <c r="S1680" s="966">
        <f>P1680-Q1680</f>
        <v>7379024.7400000002</v>
      </c>
      <c r="T1680" s="62"/>
      <c r="V1680" s="62"/>
      <c r="W1680" s="62"/>
      <c r="X1680" s="949"/>
      <c r="Y1680" s="950"/>
      <c r="Z1680" s="951"/>
      <c r="AA1680" s="952"/>
      <c r="AB1680" s="62">
        <f t="shared" si="3344"/>
        <v>0</v>
      </c>
    </row>
    <row r="1681" spans="1:28" ht="30" hidden="1" x14ac:dyDescent="0.25">
      <c r="A1681" s="62"/>
      <c r="B1681" s="62"/>
      <c r="C1681" s="62"/>
      <c r="D1681" s="62"/>
      <c r="F1681" s="965" t="s">
        <v>198</v>
      </c>
      <c r="G1681" s="942" t="s">
        <v>1293</v>
      </c>
      <c r="L1681" s="968"/>
      <c r="M1681" s="968"/>
      <c r="N1681" s="969"/>
      <c r="O1681" s="968"/>
      <c r="P1681" s="968"/>
      <c r="Q1681" s="968">
        <f t="shared" si="3348"/>
        <v>0</v>
      </c>
      <c r="R1681" s="969"/>
      <c r="S1681" s="970">
        <f t="shared" si="3347"/>
        <v>0</v>
      </c>
      <c r="T1681" s="62"/>
      <c r="V1681" s="62"/>
      <c r="W1681" s="62"/>
      <c r="X1681" s="949"/>
      <c r="Y1681" s="950"/>
      <c r="Z1681" s="951"/>
      <c r="AA1681" s="952"/>
      <c r="AB1681" s="62">
        <f t="shared" si="3344"/>
        <v>0</v>
      </c>
    </row>
    <row r="1682" spans="1:28" hidden="1" x14ac:dyDescent="0.25">
      <c r="A1682" s="62"/>
      <c r="B1682" s="62"/>
      <c r="C1682" s="62"/>
      <c r="D1682" s="62"/>
      <c r="F1682" s="965" t="s">
        <v>199</v>
      </c>
      <c r="G1682" s="942" t="s">
        <v>58</v>
      </c>
      <c r="L1682" s="968"/>
      <c r="M1682" s="968"/>
      <c r="N1682" s="969"/>
      <c r="O1682" s="968"/>
      <c r="P1682" s="968"/>
      <c r="Q1682" s="968">
        <f t="shared" si="3348"/>
        <v>0</v>
      </c>
      <c r="R1682" s="969"/>
      <c r="S1682" s="970">
        <f t="shared" si="3347"/>
        <v>0</v>
      </c>
      <c r="T1682" s="62"/>
      <c r="V1682" s="62"/>
      <c r="W1682" s="62"/>
      <c r="X1682" s="949"/>
      <c r="Y1682" s="950"/>
      <c r="Z1682" s="951"/>
      <c r="AA1682" s="952"/>
      <c r="AB1682" s="62">
        <f t="shared" si="3344"/>
        <v>0</v>
      </c>
    </row>
    <row r="1683" spans="1:28" hidden="1" x14ac:dyDescent="0.25">
      <c r="A1683" s="62"/>
      <c r="B1683" s="62"/>
      <c r="C1683" s="62"/>
      <c r="D1683" s="62"/>
      <c r="F1683" s="965" t="s">
        <v>200</v>
      </c>
      <c r="G1683" s="942" t="s">
        <v>201</v>
      </c>
      <c r="L1683" s="968"/>
      <c r="M1683" s="968"/>
      <c r="N1683" s="969"/>
      <c r="O1683" s="968"/>
      <c r="P1683" s="968"/>
      <c r="Q1683" s="968">
        <f t="shared" si="3348"/>
        <v>0</v>
      </c>
      <c r="R1683" s="969"/>
      <c r="S1683" s="970">
        <f t="shared" si="3347"/>
        <v>0</v>
      </c>
      <c r="T1683" s="62"/>
      <c r="V1683" s="62"/>
      <c r="W1683" s="62"/>
      <c r="X1683" s="949"/>
      <c r="Y1683" s="950"/>
      <c r="Z1683" s="951"/>
      <c r="AA1683" s="952"/>
      <c r="AB1683" s="62">
        <f t="shared" si="3344"/>
        <v>0</v>
      </c>
    </row>
    <row r="1684" spans="1:28" hidden="1" x14ac:dyDescent="0.25">
      <c r="A1684" s="62"/>
      <c r="B1684" s="62"/>
      <c r="C1684" s="62"/>
      <c r="D1684" s="62"/>
      <c r="F1684" s="965" t="s">
        <v>202</v>
      </c>
      <c r="G1684" s="942" t="s">
        <v>203</v>
      </c>
      <c r="L1684" s="968"/>
      <c r="M1684" s="968"/>
      <c r="N1684" s="969"/>
      <c r="O1684" s="968"/>
      <c r="P1684" s="968"/>
      <c r="Q1684" s="968">
        <f t="shared" si="3348"/>
        <v>0</v>
      </c>
      <c r="R1684" s="969"/>
      <c r="S1684" s="970">
        <f t="shared" si="3347"/>
        <v>0</v>
      </c>
      <c r="T1684" s="62"/>
      <c r="V1684" s="62"/>
      <c r="W1684" s="62"/>
      <c r="X1684" s="949"/>
      <c r="Y1684" s="950"/>
      <c r="Z1684" s="951"/>
      <c r="AA1684" s="952"/>
      <c r="AB1684" s="62">
        <f t="shared" si="3344"/>
        <v>0</v>
      </c>
    </row>
    <row r="1685" spans="1:28" ht="30" hidden="1" x14ac:dyDescent="0.25">
      <c r="A1685" s="62"/>
      <c r="B1685" s="62"/>
      <c r="C1685" s="62"/>
      <c r="D1685" s="62"/>
      <c r="F1685" s="965" t="s">
        <v>204</v>
      </c>
      <c r="G1685" s="942" t="s">
        <v>205</v>
      </c>
      <c r="L1685" s="968"/>
      <c r="M1685" s="968"/>
      <c r="N1685" s="969"/>
      <c r="O1685" s="968"/>
      <c r="P1685" s="968"/>
      <c r="Q1685" s="968">
        <f t="shared" si="3348"/>
        <v>0</v>
      </c>
      <c r="R1685" s="969"/>
      <c r="S1685" s="970">
        <f t="shared" si="3347"/>
        <v>0</v>
      </c>
      <c r="T1685" s="62"/>
      <c r="V1685" s="62"/>
      <c r="W1685" s="62"/>
      <c r="X1685" s="949"/>
      <c r="Y1685" s="950"/>
      <c r="Z1685" s="951"/>
      <c r="AA1685" s="952"/>
      <c r="AB1685" s="62">
        <f t="shared" si="3344"/>
        <v>0</v>
      </c>
    </row>
    <row r="1686" spans="1:28" hidden="1" x14ac:dyDescent="0.25">
      <c r="A1686" s="62"/>
      <c r="B1686" s="62"/>
      <c r="C1686" s="62"/>
      <c r="D1686" s="62"/>
      <c r="F1686" s="965" t="s">
        <v>206</v>
      </c>
      <c r="G1686" s="942" t="s">
        <v>207</v>
      </c>
      <c r="H1686" s="687">
        <v>0</v>
      </c>
      <c r="I1686" s="687">
        <v>0</v>
      </c>
      <c r="K1686" s="687">
        <v>0</v>
      </c>
      <c r="L1686" s="809">
        <v>0</v>
      </c>
      <c r="M1686" s="809">
        <v>56065.42</v>
      </c>
      <c r="N1686" s="810" t="e">
        <f>M1686/L1686</f>
        <v>#DIV/0!</v>
      </c>
      <c r="O1686" s="809">
        <f>L1686-M1686</f>
        <v>-56065.42</v>
      </c>
      <c r="P1686" s="809">
        <f>L1686+H1686</f>
        <v>0</v>
      </c>
      <c r="Q1686" s="809">
        <f t="shared" si="3348"/>
        <v>56065.42</v>
      </c>
      <c r="R1686" s="810" t="e">
        <f>Q1686/P1686</f>
        <v>#DIV/0!</v>
      </c>
      <c r="S1686" s="838">
        <f>P1686-Q1686</f>
        <v>-56065.42</v>
      </c>
      <c r="T1686" s="62"/>
      <c r="V1686" s="62"/>
      <c r="W1686" s="62"/>
      <c r="X1686" s="949"/>
      <c r="Y1686" s="950"/>
      <c r="Z1686" s="951"/>
      <c r="AA1686" s="952"/>
      <c r="AB1686" s="62">
        <f t="shared" si="3344"/>
        <v>0</v>
      </c>
    </row>
    <row r="1687" spans="1:28" ht="30" hidden="1" x14ac:dyDescent="0.25">
      <c r="A1687" s="62"/>
      <c r="B1687" s="62"/>
      <c r="C1687" s="62"/>
      <c r="D1687" s="62"/>
      <c r="F1687" s="965" t="s">
        <v>208</v>
      </c>
      <c r="G1687" s="942" t="s">
        <v>209</v>
      </c>
      <c r="L1687" s="968"/>
      <c r="M1687" s="968"/>
      <c r="N1687" s="969"/>
      <c r="O1687" s="968"/>
      <c r="P1687" s="968"/>
      <c r="Q1687" s="968">
        <f t="shared" si="3348"/>
        <v>0</v>
      </c>
      <c r="R1687" s="969"/>
      <c r="S1687" s="970">
        <f t="shared" si="3347"/>
        <v>0</v>
      </c>
      <c r="T1687" s="62"/>
      <c r="V1687" s="62"/>
      <c r="W1687" s="62"/>
      <c r="X1687" s="949"/>
      <c r="Y1687" s="950"/>
      <c r="Z1687" s="951"/>
      <c r="AA1687" s="952"/>
      <c r="AB1687" s="62">
        <f t="shared" si="3344"/>
        <v>0</v>
      </c>
    </row>
    <row r="1688" spans="1:28" ht="30" hidden="1" x14ac:dyDescent="0.25">
      <c r="A1688" s="62"/>
      <c r="B1688" s="62"/>
      <c r="C1688" s="62"/>
      <c r="D1688" s="62"/>
      <c r="F1688" s="965" t="s">
        <v>210</v>
      </c>
      <c r="G1688" s="942" t="s">
        <v>211</v>
      </c>
      <c r="L1688" s="968"/>
      <c r="M1688" s="968"/>
      <c r="N1688" s="969"/>
      <c r="O1688" s="968"/>
      <c r="P1688" s="968"/>
      <c r="Q1688" s="968">
        <f t="shared" si="3348"/>
        <v>0</v>
      </c>
      <c r="R1688" s="969"/>
      <c r="S1688" s="970">
        <f t="shared" si="3347"/>
        <v>0</v>
      </c>
      <c r="T1688" s="62"/>
      <c r="V1688" s="62"/>
      <c r="W1688" s="62"/>
      <c r="X1688" s="949"/>
      <c r="Y1688" s="950"/>
      <c r="Z1688" s="951"/>
      <c r="AA1688" s="952"/>
      <c r="AB1688" s="62">
        <f t="shared" si="3344"/>
        <v>0</v>
      </c>
    </row>
    <row r="1689" spans="1:28" ht="15.75" thickBot="1" x14ac:dyDescent="0.3">
      <c r="A1689" s="62"/>
      <c r="B1689" s="62"/>
      <c r="C1689" s="62"/>
      <c r="D1689" s="62"/>
      <c r="F1689" s="965" t="s">
        <v>212</v>
      </c>
      <c r="G1689" s="942" t="s">
        <v>213</v>
      </c>
      <c r="H1689" s="718">
        <v>0</v>
      </c>
      <c r="I1689" s="718">
        <v>0</v>
      </c>
      <c r="J1689" s="719"/>
      <c r="K1689" s="718">
        <v>0</v>
      </c>
      <c r="L1689" s="966">
        <f>L1622+L1624+L1627+L1623</f>
        <v>1120000</v>
      </c>
      <c r="M1689" s="966">
        <v>554115.14</v>
      </c>
      <c r="N1689" s="967">
        <f>M1689/L1689</f>
        <v>0.49474566071428572</v>
      </c>
      <c r="O1689" s="966">
        <f>L1689-M1689</f>
        <v>565884.86</v>
      </c>
      <c r="P1689" s="966">
        <f>L1689+H1689</f>
        <v>1120000</v>
      </c>
      <c r="Q1689" s="966">
        <f t="shared" si="3348"/>
        <v>554115.14</v>
      </c>
      <c r="R1689" s="967">
        <f>Q1689/P1689</f>
        <v>0.49474566071428572</v>
      </c>
      <c r="S1689" s="966">
        <f>P1689-Q1689</f>
        <v>565884.86</v>
      </c>
      <c r="T1689" s="62"/>
      <c r="V1689" s="62"/>
      <c r="W1689" s="62"/>
      <c r="X1689" s="949"/>
      <c r="Y1689" s="950"/>
      <c r="Z1689" s="951"/>
      <c r="AA1689" s="952"/>
      <c r="AB1689" s="62">
        <f t="shared" si="3344"/>
        <v>0</v>
      </c>
    </row>
    <row r="1690" spans="1:28" ht="15.75" thickBot="1" x14ac:dyDescent="0.3">
      <c r="A1690" s="62"/>
      <c r="B1690" s="62"/>
      <c r="C1690" s="62"/>
      <c r="D1690" s="62"/>
      <c r="G1690" s="722" t="s">
        <v>782</v>
      </c>
      <c r="H1690" s="723">
        <f>SUM(H1674:H1689)</f>
        <v>88007240</v>
      </c>
      <c r="I1690" s="723">
        <f>SUM(I1674:I1689)</f>
        <v>38511895.649999999</v>
      </c>
      <c r="J1690" s="724">
        <f>I1690/H1690</f>
        <v>0.43759917536329962</v>
      </c>
      <c r="K1690" s="723">
        <f>SUM(K1674:K1689)</f>
        <v>49666079.350000001</v>
      </c>
      <c r="L1690" s="971">
        <f>SUM(L1674:L1689)</f>
        <v>14120000</v>
      </c>
      <c r="M1690" s="971">
        <f>SUM(M1674:M1689)</f>
        <v>6231155.8199999994</v>
      </c>
      <c r="N1690" s="972">
        <f>M1690/L1690</f>
        <v>0.4412999872521246</v>
      </c>
      <c r="O1690" s="971">
        <f>SUM(O1674:O1689)</f>
        <v>7888844.1800000006</v>
      </c>
      <c r="P1690" s="971">
        <f>SUM(P1674:P1689)</f>
        <v>102127240</v>
      </c>
      <c r="Q1690" s="971">
        <f>SUM(Q1674:Q1689)</f>
        <v>44743051.469999999</v>
      </c>
      <c r="R1690" s="972">
        <f>Q1690/P1690</f>
        <v>0.43811084554914043</v>
      </c>
      <c r="S1690" s="971">
        <f>SUM(S1674:S1689)</f>
        <v>57384188.530000001</v>
      </c>
      <c r="T1690" s="62"/>
      <c r="V1690" s="62"/>
      <c r="W1690" s="62"/>
      <c r="X1690" s="949"/>
      <c r="Y1690" s="950"/>
      <c r="Z1690" s="951"/>
      <c r="AA1690" s="952"/>
      <c r="AB1690" s="62">
        <f t="shared" si="3344"/>
        <v>0</v>
      </c>
    </row>
    <row r="1691" spans="1:28" ht="28.5" collapsed="1" x14ac:dyDescent="0.25">
      <c r="A1691" s="62"/>
      <c r="B1691" s="62"/>
      <c r="C1691" s="62"/>
      <c r="D1691" s="62"/>
      <c r="E1691" s="962"/>
      <c r="F1691" s="961"/>
      <c r="G1691" s="973" t="s">
        <v>791</v>
      </c>
      <c r="H1691" s="728"/>
      <c r="I1691" s="729"/>
      <c r="J1691" s="730"/>
      <c r="K1691" s="729"/>
      <c r="L1691" s="974"/>
      <c r="M1691" s="975"/>
      <c r="N1691" s="976"/>
      <c r="O1691" s="975"/>
      <c r="P1691" s="975"/>
      <c r="Q1691" s="975"/>
      <c r="R1691" s="976"/>
      <c r="S1691" s="977"/>
      <c r="T1691" s="62"/>
      <c r="V1691" s="62"/>
      <c r="W1691" s="62"/>
      <c r="X1691" s="949"/>
      <c r="Y1691" s="950"/>
      <c r="Z1691" s="951"/>
      <c r="AA1691" s="952"/>
      <c r="AB1691" s="62">
        <f t="shared" si="3344"/>
        <v>0</v>
      </c>
    </row>
    <row r="1692" spans="1:28" x14ac:dyDescent="0.25">
      <c r="A1692" s="62"/>
      <c r="B1692" s="62"/>
      <c r="C1692" s="62"/>
      <c r="D1692" s="62"/>
      <c r="E1692" s="715"/>
      <c r="F1692" s="965" t="s">
        <v>185</v>
      </c>
      <c r="G1692" s="942" t="s">
        <v>186</v>
      </c>
      <c r="H1692" s="718">
        <f>H1674</f>
        <v>88007240</v>
      </c>
      <c r="I1692" s="718">
        <f t="shared" ref="I1692:S1692" si="3349">I1674</f>
        <v>38511895.649999999</v>
      </c>
      <c r="J1692" s="719">
        <f t="shared" si="3349"/>
        <v>0.43759917536329962</v>
      </c>
      <c r="K1692" s="718">
        <f t="shared" si="3349"/>
        <v>49666079.350000001</v>
      </c>
      <c r="L1692" s="966">
        <f t="shared" si="3349"/>
        <v>0</v>
      </c>
      <c r="M1692" s="966">
        <f t="shared" si="3349"/>
        <v>0</v>
      </c>
      <c r="N1692" s="967">
        <f t="shared" si="3349"/>
        <v>0</v>
      </c>
      <c r="O1692" s="966">
        <f t="shared" si="3349"/>
        <v>0</v>
      </c>
      <c r="P1692" s="966">
        <f t="shared" si="3349"/>
        <v>88007240</v>
      </c>
      <c r="Q1692" s="966">
        <f t="shared" si="3349"/>
        <v>38511895.649999999</v>
      </c>
      <c r="R1692" s="967">
        <f t="shared" si="3349"/>
        <v>0.43759917536329962</v>
      </c>
      <c r="S1692" s="966">
        <f t="shared" si="3349"/>
        <v>49495344.350000001</v>
      </c>
      <c r="T1692" s="62"/>
      <c r="V1692" s="62"/>
      <c r="W1692" s="62"/>
      <c r="X1692" s="949"/>
      <c r="Y1692" s="950"/>
      <c r="Z1692" s="951"/>
      <c r="AA1692" s="952"/>
      <c r="AB1692" s="62">
        <f t="shared" si="3344"/>
        <v>0</v>
      </c>
    </row>
    <row r="1693" spans="1:28" hidden="1" x14ac:dyDescent="0.25">
      <c r="A1693" s="62"/>
      <c r="B1693" s="62"/>
      <c r="C1693" s="62"/>
      <c r="D1693" s="62"/>
      <c r="F1693" s="965" t="s">
        <v>187</v>
      </c>
      <c r="G1693" s="942" t="s">
        <v>188</v>
      </c>
      <c r="L1693" s="968"/>
      <c r="M1693" s="968"/>
      <c r="N1693" s="969"/>
      <c r="O1693" s="968"/>
      <c r="P1693" s="968"/>
      <c r="Q1693" s="968"/>
      <c r="R1693" s="969"/>
      <c r="S1693" s="970">
        <f t="shared" ref="S1693:S1706" si="3350">SUM(H1693:L1693)</f>
        <v>0</v>
      </c>
      <c r="T1693" s="62"/>
      <c r="V1693" s="62"/>
      <c r="W1693" s="62"/>
      <c r="X1693" s="949"/>
      <c r="Y1693" s="950"/>
      <c r="Z1693" s="951"/>
      <c r="AA1693" s="952"/>
      <c r="AB1693" s="62">
        <f t="shared" si="3344"/>
        <v>0</v>
      </c>
    </row>
    <row r="1694" spans="1:28" hidden="1" x14ac:dyDescent="0.25">
      <c r="A1694" s="62"/>
      <c r="B1694" s="62"/>
      <c r="C1694" s="62"/>
      <c r="D1694" s="62"/>
      <c r="F1694" s="965" t="s">
        <v>189</v>
      </c>
      <c r="G1694" s="942" t="s">
        <v>190</v>
      </c>
      <c r="L1694" s="968"/>
      <c r="M1694" s="968"/>
      <c r="N1694" s="969"/>
      <c r="O1694" s="968"/>
      <c r="P1694" s="968"/>
      <c r="Q1694" s="968"/>
      <c r="R1694" s="969"/>
      <c r="S1694" s="970">
        <f t="shared" si="3350"/>
        <v>0</v>
      </c>
      <c r="T1694" s="62"/>
      <c r="V1694" s="62"/>
      <c r="W1694" s="62"/>
      <c r="X1694" s="949"/>
      <c r="Y1694" s="950"/>
      <c r="Z1694" s="951"/>
      <c r="AA1694" s="952"/>
      <c r="AB1694" s="62">
        <f t="shared" si="3344"/>
        <v>0</v>
      </c>
    </row>
    <row r="1695" spans="1:28" hidden="1" x14ac:dyDescent="0.25">
      <c r="F1695" s="965" t="s">
        <v>191</v>
      </c>
      <c r="G1695" s="942" t="s">
        <v>192</v>
      </c>
      <c r="H1695" s="687">
        <v>0</v>
      </c>
      <c r="I1695" s="687">
        <v>0</v>
      </c>
      <c r="K1695" s="687">
        <v>0</v>
      </c>
      <c r="L1695" s="956">
        <v>0</v>
      </c>
      <c r="M1695" s="956">
        <f>M1677</f>
        <v>0</v>
      </c>
      <c r="N1695" s="957"/>
      <c r="O1695" s="956">
        <f>L1695-M1695</f>
        <v>0</v>
      </c>
      <c r="P1695" s="956">
        <f>L1695+H1695</f>
        <v>0</v>
      </c>
      <c r="Q1695" s="956">
        <f>M1695+I1695</f>
        <v>0</v>
      </c>
      <c r="R1695" s="957"/>
      <c r="S1695" s="966">
        <f>P1695-Q1695</f>
        <v>0</v>
      </c>
      <c r="T1695" s="62"/>
      <c r="V1695" s="62"/>
      <c r="W1695" s="62"/>
      <c r="X1695" s="949"/>
      <c r="Y1695" s="950"/>
      <c r="Z1695" s="951"/>
      <c r="AA1695" s="952"/>
      <c r="AB1695" s="62">
        <f t="shared" si="3344"/>
        <v>0</v>
      </c>
    </row>
    <row r="1696" spans="1:28" hidden="1" x14ac:dyDescent="0.25">
      <c r="F1696" s="965" t="s">
        <v>193</v>
      </c>
      <c r="G1696" s="942" t="s">
        <v>194</v>
      </c>
      <c r="L1696" s="956"/>
      <c r="M1696" s="956"/>
      <c r="N1696" s="957"/>
      <c r="O1696" s="956"/>
      <c r="P1696" s="956"/>
      <c r="Q1696" s="956"/>
      <c r="R1696" s="957" t="e">
        <f t="shared" ref="R1696:R1706" si="3351">Q1696/P1696</f>
        <v>#DIV/0!</v>
      </c>
      <c r="S1696" s="966">
        <f t="shared" si="3350"/>
        <v>0</v>
      </c>
      <c r="T1696" s="62"/>
      <c r="V1696" s="62"/>
      <c r="W1696" s="62"/>
      <c r="X1696" s="949"/>
      <c r="Y1696" s="950"/>
      <c r="Z1696" s="951"/>
      <c r="AA1696" s="952"/>
      <c r="AB1696" s="62">
        <f t="shared" si="3344"/>
        <v>0</v>
      </c>
    </row>
    <row r="1697" spans="3:28" hidden="1" x14ac:dyDescent="0.25">
      <c r="F1697" s="965" t="s">
        <v>195</v>
      </c>
      <c r="G1697" s="942" t="s">
        <v>196</v>
      </c>
      <c r="L1697" s="956"/>
      <c r="M1697" s="956"/>
      <c r="N1697" s="957"/>
      <c r="O1697" s="956"/>
      <c r="P1697" s="956"/>
      <c r="Q1697" s="956"/>
      <c r="R1697" s="957" t="e">
        <f t="shared" si="3351"/>
        <v>#DIV/0!</v>
      </c>
      <c r="S1697" s="966">
        <f t="shared" si="3350"/>
        <v>0</v>
      </c>
      <c r="T1697" s="62"/>
      <c r="V1697" s="62"/>
      <c r="W1697" s="62"/>
      <c r="X1697" s="949"/>
      <c r="Y1697" s="950"/>
      <c r="Z1697" s="951"/>
      <c r="AA1697" s="952"/>
      <c r="AB1697" s="62">
        <f t="shared" si="3344"/>
        <v>0</v>
      </c>
    </row>
    <row r="1698" spans="3:28" x14ac:dyDescent="0.25">
      <c r="F1698" s="965" t="s">
        <v>197</v>
      </c>
      <c r="G1698" s="942" t="s">
        <v>1294</v>
      </c>
      <c r="H1698" s="687">
        <f>H1680</f>
        <v>0</v>
      </c>
      <c r="I1698" s="687">
        <f t="shared" ref="I1698:S1698" si="3352">I1680</f>
        <v>0</v>
      </c>
      <c r="K1698" s="687">
        <f t="shared" si="3352"/>
        <v>0</v>
      </c>
      <c r="L1698" s="956">
        <f t="shared" si="3352"/>
        <v>13000000</v>
      </c>
      <c r="M1698" s="956">
        <f>M1680</f>
        <v>5620975.2599999998</v>
      </c>
      <c r="N1698" s="957">
        <f t="shared" si="3352"/>
        <v>0.43238271230769226</v>
      </c>
      <c r="O1698" s="956">
        <f t="shared" si="3352"/>
        <v>7379024.7400000002</v>
      </c>
      <c r="P1698" s="956">
        <f t="shared" si="3352"/>
        <v>13000000</v>
      </c>
      <c r="Q1698" s="956">
        <f t="shared" si="3352"/>
        <v>5620975.2599999998</v>
      </c>
      <c r="R1698" s="957">
        <f t="shared" si="3352"/>
        <v>0.43238271230769226</v>
      </c>
      <c r="S1698" s="966">
        <f t="shared" si="3352"/>
        <v>7379024.7400000002</v>
      </c>
      <c r="T1698" s="62"/>
      <c r="V1698" s="62"/>
      <c r="W1698" s="62"/>
      <c r="X1698" s="949"/>
      <c r="Y1698" s="950"/>
      <c r="Z1698" s="951"/>
      <c r="AA1698" s="952"/>
      <c r="AB1698" s="62">
        <f t="shared" ref="AB1698:AB1770" si="3353">Z1698-AA1698</f>
        <v>0</v>
      </c>
    </row>
    <row r="1699" spans="3:28" ht="30" hidden="1" x14ac:dyDescent="0.25">
      <c r="F1699" s="965" t="s">
        <v>198</v>
      </c>
      <c r="G1699" s="942" t="s">
        <v>1293</v>
      </c>
      <c r="L1699" s="956"/>
      <c r="M1699" s="956"/>
      <c r="N1699" s="957"/>
      <c r="O1699" s="956"/>
      <c r="P1699" s="956"/>
      <c r="Q1699" s="956"/>
      <c r="R1699" s="957" t="e">
        <f t="shared" si="3351"/>
        <v>#DIV/0!</v>
      </c>
      <c r="S1699" s="966">
        <f t="shared" si="3350"/>
        <v>0</v>
      </c>
      <c r="T1699" s="62"/>
      <c r="V1699" s="62"/>
      <c r="W1699" s="62"/>
      <c r="X1699" s="949"/>
      <c r="Y1699" s="950"/>
      <c r="Z1699" s="951"/>
      <c r="AA1699" s="952"/>
      <c r="AB1699" s="62">
        <f t="shared" si="3353"/>
        <v>0</v>
      </c>
    </row>
    <row r="1700" spans="3:28" hidden="1" x14ac:dyDescent="0.25">
      <c r="F1700" s="965" t="s">
        <v>199</v>
      </c>
      <c r="G1700" s="942" t="s">
        <v>58</v>
      </c>
      <c r="L1700" s="956"/>
      <c r="M1700" s="956"/>
      <c r="N1700" s="957"/>
      <c r="O1700" s="956"/>
      <c r="P1700" s="956"/>
      <c r="Q1700" s="956"/>
      <c r="R1700" s="957" t="e">
        <f t="shared" si="3351"/>
        <v>#DIV/0!</v>
      </c>
      <c r="S1700" s="966">
        <f t="shared" si="3350"/>
        <v>0</v>
      </c>
      <c r="T1700" s="62"/>
      <c r="V1700" s="62"/>
      <c r="W1700" s="62"/>
      <c r="X1700" s="949"/>
      <c r="Y1700" s="950"/>
      <c r="Z1700" s="951"/>
      <c r="AA1700" s="952"/>
      <c r="AB1700" s="62">
        <f t="shared" si="3353"/>
        <v>0</v>
      </c>
    </row>
    <row r="1701" spans="3:28" hidden="1" x14ac:dyDescent="0.25">
      <c r="F1701" s="965" t="s">
        <v>200</v>
      </c>
      <c r="G1701" s="942" t="s">
        <v>201</v>
      </c>
      <c r="L1701" s="956"/>
      <c r="M1701" s="956"/>
      <c r="N1701" s="957"/>
      <c r="O1701" s="956"/>
      <c r="P1701" s="956"/>
      <c r="Q1701" s="956"/>
      <c r="R1701" s="957" t="e">
        <f t="shared" si="3351"/>
        <v>#DIV/0!</v>
      </c>
      <c r="S1701" s="966">
        <f t="shared" si="3350"/>
        <v>0</v>
      </c>
      <c r="T1701" s="62"/>
      <c r="V1701" s="62"/>
      <c r="W1701" s="62"/>
      <c r="X1701" s="949"/>
      <c r="Y1701" s="950"/>
      <c r="Z1701" s="951"/>
      <c r="AA1701" s="952"/>
      <c r="AB1701" s="62">
        <f t="shared" si="3353"/>
        <v>0</v>
      </c>
    </row>
    <row r="1702" spans="3:28" hidden="1" x14ac:dyDescent="0.25">
      <c r="F1702" s="965" t="s">
        <v>202</v>
      </c>
      <c r="G1702" s="942" t="s">
        <v>203</v>
      </c>
      <c r="L1702" s="956"/>
      <c r="M1702" s="956"/>
      <c r="N1702" s="957"/>
      <c r="O1702" s="956"/>
      <c r="P1702" s="956"/>
      <c r="Q1702" s="956"/>
      <c r="R1702" s="957" t="e">
        <f t="shared" si="3351"/>
        <v>#DIV/0!</v>
      </c>
      <c r="S1702" s="966">
        <f t="shared" si="3350"/>
        <v>0</v>
      </c>
      <c r="T1702" s="62"/>
      <c r="V1702" s="62"/>
      <c r="W1702" s="62"/>
      <c r="X1702" s="949"/>
      <c r="Y1702" s="950"/>
      <c r="Z1702" s="951"/>
      <c r="AA1702" s="952"/>
      <c r="AB1702" s="62">
        <f t="shared" si="3353"/>
        <v>0</v>
      </c>
    </row>
    <row r="1703" spans="3:28" ht="30" hidden="1" x14ac:dyDescent="0.25">
      <c r="F1703" s="965" t="s">
        <v>204</v>
      </c>
      <c r="G1703" s="942" t="s">
        <v>205</v>
      </c>
      <c r="L1703" s="956"/>
      <c r="M1703" s="956"/>
      <c r="N1703" s="957"/>
      <c r="O1703" s="956"/>
      <c r="P1703" s="956"/>
      <c r="Q1703" s="956"/>
      <c r="R1703" s="957" t="e">
        <f t="shared" si="3351"/>
        <v>#DIV/0!</v>
      </c>
      <c r="S1703" s="966">
        <f t="shared" si="3350"/>
        <v>0</v>
      </c>
      <c r="T1703" s="62"/>
      <c r="V1703" s="62"/>
      <c r="W1703" s="62"/>
      <c r="X1703" s="949"/>
      <c r="Y1703" s="950"/>
      <c r="Z1703" s="951"/>
      <c r="AA1703" s="952"/>
      <c r="AB1703" s="62">
        <f t="shared" si="3353"/>
        <v>0</v>
      </c>
    </row>
    <row r="1704" spans="3:28" hidden="1" x14ac:dyDescent="0.25">
      <c r="F1704" s="965" t="s">
        <v>206</v>
      </c>
      <c r="G1704" s="942" t="s">
        <v>207</v>
      </c>
      <c r="H1704" s="687">
        <f>H1686</f>
        <v>0</v>
      </c>
      <c r="I1704" s="687">
        <f t="shared" ref="I1704:S1704" si="3354">I1686</f>
        <v>0</v>
      </c>
      <c r="J1704" s="687"/>
      <c r="K1704" s="687">
        <f t="shared" si="3354"/>
        <v>0</v>
      </c>
      <c r="L1704" s="687">
        <f t="shared" si="3354"/>
        <v>0</v>
      </c>
      <c r="M1704" s="687">
        <f>M1686</f>
        <v>56065.42</v>
      </c>
      <c r="N1704" s="957" t="e">
        <f>M1704/L1704</f>
        <v>#DIV/0!</v>
      </c>
      <c r="O1704" s="687">
        <f t="shared" si="3354"/>
        <v>-56065.42</v>
      </c>
      <c r="P1704" s="687">
        <f t="shared" si="3354"/>
        <v>0</v>
      </c>
      <c r="Q1704" s="687">
        <f t="shared" si="3354"/>
        <v>56065.42</v>
      </c>
      <c r="R1704" s="687"/>
      <c r="S1704" s="687">
        <f t="shared" si="3354"/>
        <v>-56065.42</v>
      </c>
      <c r="T1704" s="62"/>
      <c r="V1704" s="62"/>
      <c r="W1704" s="62"/>
      <c r="X1704" s="949"/>
      <c r="Y1704" s="950"/>
      <c r="Z1704" s="951"/>
      <c r="AA1704" s="952"/>
      <c r="AB1704" s="62">
        <f t="shared" si="3353"/>
        <v>0</v>
      </c>
    </row>
    <row r="1705" spans="3:28" ht="30" hidden="1" x14ac:dyDescent="0.25">
      <c r="F1705" s="965" t="s">
        <v>208</v>
      </c>
      <c r="G1705" s="942" t="s">
        <v>209</v>
      </c>
      <c r="L1705" s="956"/>
      <c r="M1705" s="956"/>
      <c r="N1705" s="957"/>
      <c r="O1705" s="956"/>
      <c r="P1705" s="956"/>
      <c r="Q1705" s="956"/>
      <c r="R1705" s="957" t="e">
        <f t="shared" si="3351"/>
        <v>#DIV/0!</v>
      </c>
      <c r="S1705" s="966">
        <f t="shared" si="3350"/>
        <v>0</v>
      </c>
      <c r="T1705" s="62"/>
      <c r="V1705" s="62"/>
      <c r="W1705" s="62"/>
      <c r="X1705" s="949"/>
      <c r="Y1705" s="950"/>
      <c r="Z1705" s="951"/>
      <c r="AA1705" s="952"/>
      <c r="AB1705" s="62">
        <f t="shared" si="3353"/>
        <v>0</v>
      </c>
    </row>
    <row r="1706" spans="3:28" ht="30" hidden="1" x14ac:dyDescent="0.25">
      <c r="F1706" s="965" t="s">
        <v>210</v>
      </c>
      <c r="G1706" s="942" t="s">
        <v>211</v>
      </c>
      <c r="L1706" s="956"/>
      <c r="M1706" s="956"/>
      <c r="N1706" s="957"/>
      <c r="O1706" s="956"/>
      <c r="P1706" s="956"/>
      <c r="Q1706" s="956"/>
      <c r="R1706" s="957" t="e">
        <f t="shared" si="3351"/>
        <v>#DIV/0!</v>
      </c>
      <c r="S1706" s="966">
        <f t="shared" si="3350"/>
        <v>0</v>
      </c>
      <c r="T1706" s="62"/>
      <c r="V1706" s="62"/>
      <c r="W1706" s="62"/>
      <c r="X1706" s="949"/>
      <c r="Y1706" s="950"/>
      <c r="Z1706" s="951"/>
      <c r="AA1706" s="952"/>
      <c r="AB1706" s="62">
        <f t="shared" si="3353"/>
        <v>0</v>
      </c>
    </row>
    <row r="1707" spans="3:28" ht="15.75" thickBot="1" x14ac:dyDescent="0.3">
      <c r="F1707" s="965" t="s">
        <v>212</v>
      </c>
      <c r="G1707" s="942" t="s">
        <v>213</v>
      </c>
      <c r="H1707" s="718">
        <f>H1689</f>
        <v>0</v>
      </c>
      <c r="I1707" s="718">
        <f t="shared" ref="I1707:S1707" si="3355">I1689</f>
        <v>0</v>
      </c>
      <c r="J1707" s="719"/>
      <c r="K1707" s="718">
        <f t="shared" si="3355"/>
        <v>0</v>
      </c>
      <c r="L1707" s="966">
        <f t="shared" si="3355"/>
        <v>1120000</v>
      </c>
      <c r="M1707" s="966">
        <f>M1689</f>
        <v>554115.14</v>
      </c>
      <c r="N1707" s="967">
        <f t="shared" si="3355"/>
        <v>0.49474566071428572</v>
      </c>
      <c r="O1707" s="966">
        <f t="shared" si="3355"/>
        <v>565884.86</v>
      </c>
      <c r="P1707" s="966">
        <f t="shared" si="3355"/>
        <v>1120000</v>
      </c>
      <c r="Q1707" s="966">
        <f t="shared" si="3355"/>
        <v>554115.14</v>
      </c>
      <c r="R1707" s="967">
        <f t="shared" si="3355"/>
        <v>0.49474566071428572</v>
      </c>
      <c r="S1707" s="966">
        <f t="shared" si="3355"/>
        <v>565884.86</v>
      </c>
      <c r="T1707" s="62"/>
      <c r="V1707" s="62"/>
      <c r="W1707" s="62"/>
      <c r="X1707" s="949"/>
      <c r="Y1707" s="950"/>
      <c r="Z1707" s="951"/>
      <c r="AA1707" s="952"/>
      <c r="AB1707" s="62">
        <f t="shared" si="3353"/>
        <v>0</v>
      </c>
    </row>
    <row r="1708" spans="3:28" ht="15.75" collapsed="1" thickBot="1" x14ac:dyDescent="0.3">
      <c r="G1708" s="722" t="s">
        <v>792</v>
      </c>
      <c r="H1708" s="723">
        <f>H1690</f>
        <v>88007240</v>
      </c>
      <c r="I1708" s="723">
        <f t="shared" ref="I1708:R1708" si="3356">I1690</f>
        <v>38511895.649999999</v>
      </c>
      <c r="J1708" s="724">
        <f t="shared" si="3356"/>
        <v>0.43759917536329962</v>
      </c>
      <c r="K1708" s="723">
        <f t="shared" si="3356"/>
        <v>49666079.350000001</v>
      </c>
      <c r="L1708" s="971">
        <f t="shared" si="3356"/>
        <v>14120000</v>
      </c>
      <c r="M1708" s="971">
        <f t="shared" si="3356"/>
        <v>6231155.8199999994</v>
      </c>
      <c r="N1708" s="972">
        <f t="shared" si="3356"/>
        <v>0.4412999872521246</v>
      </c>
      <c r="O1708" s="971">
        <f t="shared" si="3356"/>
        <v>7888844.1800000006</v>
      </c>
      <c r="P1708" s="971">
        <f t="shared" si="3356"/>
        <v>102127240</v>
      </c>
      <c r="Q1708" s="971">
        <f t="shared" si="3356"/>
        <v>44743051.469999999</v>
      </c>
      <c r="R1708" s="972">
        <f t="shared" si="3356"/>
        <v>0.43811084554914043</v>
      </c>
      <c r="S1708" s="971">
        <f>SUM(S1692:S1707)</f>
        <v>57384188.530000001</v>
      </c>
      <c r="T1708" s="62"/>
      <c r="V1708" s="62"/>
      <c r="W1708" s="62"/>
      <c r="X1708" s="949"/>
      <c r="Y1708" s="950"/>
      <c r="Z1708" s="951"/>
      <c r="AA1708" s="952"/>
      <c r="AB1708" s="62">
        <f t="shared" si="3353"/>
        <v>0</v>
      </c>
    </row>
    <row r="1709" spans="3:28" x14ac:dyDescent="0.25">
      <c r="G1709" s="735"/>
      <c r="H1709" s="736"/>
      <c r="I1709" s="736"/>
      <c r="J1709" s="737"/>
      <c r="K1709" s="736"/>
      <c r="L1709" s="1025"/>
      <c r="M1709" s="1025"/>
      <c r="N1709" s="1026"/>
      <c r="O1709" s="1025"/>
      <c r="P1709" s="1025"/>
      <c r="Q1709" s="1025"/>
      <c r="R1709" s="1026"/>
      <c r="S1709" s="1025"/>
      <c r="T1709" s="62"/>
      <c r="V1709" s="62"/>
      <c r="W1709" s="62"/>
      <c r="X1709" s="949"/>
      <c r="Y1709" s="950"/>
      <c r="Z1709" s="951"/>
      <c r="AA1709" s="952"/>
    </row>
    <row r="1710" spans="3:28" hidden="1" x14ac:dyDescent="0.25">
      <c r="C1710" s="685" t="s">
        <v>1972</v>
      </c>
      <c r="D1710" s="694"/>
      <c r="G1710" s="904" t="s">
        <v>1888</v>
      </c>
      <c r="T1710" s="62"/>
      <c r="V1710" s="62"/>
      <c r="W1710" s="62"/>
      <c r="X1710" s="949"/>
      <c r="Y1710" s="950"/>
      <c r="Z1710" s="951"/>
      <c r="AA1710" s="952"/>
    </row>
    <row r="1711" spans="3:28" hidden="1" x14ac:dyDescent="0.25">
      <c r="C1711" s="685"/>
      <c r="D1711" s="702">
        <v>911</v>
      </c>
      <c r="E1711" s="703"/>
      <c r="F1711" s="702"/>
      <c r="G1711" s="704" t="s">
        <v>171</v>
      </c>
      <c r="T1711" s="62"/>
      <c r="V1711" s="62"/>
      <c r="W1711" s="62"/>
      <c r="X1711" s="949"/>
      <c r="Y1711" s="950"/>
      <c r="Z1711" s="951"/>
      <c r="AA1711" s="952"/>
    </row>
    <row r="1712" spans="3:28" hidden="1" x14ac:dyDescent="0.25">
      <c r="E1712" s="1083" t="s">
        <v>1735</v>
      </c>
      <c r="F1712" s="954">
        <v>421</v>
      </c>
      <c r="G1712" s="955" t="s">
        <v>378</v>
      </c>
      <c r="H1712" s="687">
        <v>0</v>
      </c>
      <c r="I1712" s="687">
        <v>0</v>
      </c>
      <c r="J1712" s="688" t="e">
        <f>I1712/H1712</f>
        <v>#DIV/0!</v>
      </c>
      <c r="K1712" s="687">
        <f>H1712-I1712</f>
        <v>0</v>
      </c>
      <c r="L1712" s="809">
        <v>12000</v>
      </c>
      <c r="M1712" s="809">
        <v>0</v>
      </c>
      <c r="N1712" s="810">
        <f>M1712/L1712</f>
        <v>0</v>
      </c>
      <c r="O1712" s="809">
        <f t="shared" ref="O1712:O1718" si="3357">L1712-M1712</f>
        <v>12000</v>
      </c>
      <c r="P1712" s="809">
        <f>L1712+H1712</f>
        <v>12000</v>
      </c>
      <c r="Q1712" s="956">
        <f>M1712+I1712</f>
        <v>0</v>
      </c>
      <c r="R1712" s="957">
        <f t="shared" ref="R1712:R1718" si="3358">Q1712/P1712</f>
        <v>0</v>
      </c>
      <c r="S1712" s="956">
        <f t="shared" ref="S1712:S1718" si="3359">P1712-Q1712</f>
        <v>12000</v>
      </c>
      <c r="T1712" s="62"/>
      <c r="V1712" s="62"/>
      <c r="W1712" s="62"/>
      <c r="X1712" s="949"/>
      <c r="Y1712" s="950"/>
      <c r="Z1712" s="951"/>
      <c r="AA1712" s="952"/>
    </row>
    <row r="1713" spans="1:28" hidden="1" x14ac:dyDescent="0.25">
      <c r="E1713" s="1083" t="s">
        <v>1736</v>
      </c>
      <c r="F1713" s="954">
        <v>422</v>
      </c>
      <c r="G1713" s="955" t="s">
        <v>379</v>
      </c>
      <c r="H1713" s="687">
        <v>0</v>
      </c>
      <c r="L1713" s="809">
        <v>0</v>
      </c>
      <c r="M1713" s="809"/>
      <c r="N1713" s="810"/>
      <c r="O1713" s="809"/>
      <c r="P1713" s="809">
        <f t="shared" ref="P1713:P1719" si="3360">L1713+H1713</f>
        <v>0</v>
      </c>
      <c r="Q1713" s="956"/>
      <c r="R1713" s="957"/>
      <c r="S1713" s="956"/>
      <c r="T1713" s="62"/>
      <c r="V1713" s="62"/>
      <c r="W1713" s="62"/>
      <c r="X1713" s="949"/>
      <c r="Y1713" s="950"/>
      <c r="Z1713" s="951"/>
      <c r="AA1713" s="952"/>
    </row>
    <row r="1714" spans="1:28" hidden="1" x14ac:dyDescent="0.25">
      <c r="E1714" s="1083" t="s">
        <v>1737</v>
      </c>
      <c r="F1714" s="683">
        <v>423</v>
      </c>
      <c r="G1714" s="1027" t="s">
        <v>380</v>
      </c>
      <c r="H1714" s="996">
        <v>0</v>
      </c>
      <c r="I1714" s="996">
        <v>0</v>
      </c>
      <c r="J1714" s="1028" t="e">
        <f>I1714/H1714</f>
        <v>#DIV/0!</v>
      </c>
      <c r="K1714" s="996">
        <f>H1714-I1714</f>
        <v>0</v>
      </c>
      <c r="L1714" s="966">
        <v>25000</v>
      </c>
      <c r="M1714" s="966">
        <v>0</v>
      </c>
      <c r="N1714" s="967">
        <f>M1714/L1714</f>
        <v>0</v>
      </c>
      <c r="O1714" s="966">
        <f t="shared" si="3357"/>
        <v>25000</v>
      </c>
      <c r="P1714" s="966">
        <f t="shared" si="3360"/>
        <v>25000</v>
      </c>
      <c r="Q1714" s="966">
        <f>M1714+I1714</f>
        <v>0</v>
      </c>
      <c r="R1714" s="967">
        <f t="shared" si="3358"/>
        <v>0</v>
      </c>
      <c r="S1714" s="966">
        <f t="shared" si="3359"/>
        <v>25000</v>
      </c>
      <c r="T1714" s="62"/>
      <c r="V1714" s="62"/>
      <c r="W1714" s="62"/>
      <c r="X1714" s="949"/>
      <c r="Y1714" s="950"/>
      <c r="Z1714" s="951"/>
      <c r="AA1714" s="952"/>
    </row>
    <row r="1715" spans="1:28" hidden="1" x14ac:dyDescent="0.25">
      <c r="F1715" s="683">
        <v>424</v>
      </c>
      <c r="G1715" s="1027" t="s">
        <v>382</v>
      </c>
      <c r="H1715" s="996">
        <v>0</v>
      </c>
      <c r="I1715" s="996">
        <v>0</v>
      </c>
      <c r="J1715" s="1028"/>
      <c r="K1715" s="996">
        <f>H1715-I1715</f>
        <v>0</v>
      </c>
      <c r="L1715" s="966">
        <v>0</v>
      </c>
      <c r="M1715" s="966">
        <v>0</v>
      </c>
      <c r="N1715" s="967" t="e">
        <f>M1715/L1715</f>
        <v>#DIV/0!</v>
      </c>
      <c r="O1715" s="966">
        <f t="shared" si="3357"/>
        <v>0</v>
      </c>
      <c r="P1715" s="966">
        <f t="shared" si="3360"/>
        <v>0</v>
      </c>
      <c r="Q1715" s="966">
        <f>M1715+I1715</f>
        <v>0</v>
      </c>
      <c r="R1715" s="967" t="e">
        <f t="shared" si="3358"/>
        <v>#DIV/0!</v>
      </c>
      <c r="S1715" s="966">
        <f t="shared" si="3359"/>
        <v>0</v>
      </c>
      <c r="T1715" s="62"/>
      <c r="V1715" s="62"/>
      <c r="W1715" s="62"/>
      <c r="X1715" s="949"/>
      <c r="Y1715" s="950"/>
      <c r="Z1715" s="951"/>
      <c r="AA1715" s="952"/>
    </row>
    <row r="1716" spans="1:28" hidden="1" x14ac:dyDescent="0.25">
      <c r="F1716" s="683">
        <v>425</v>
      </c>
      <c r="G1716" s="1027" t="s">
        <v>717</v>
      </c>
      <c r="H1716" s="996">
        <v>0</v>
      </c>
      <c r="I1716" s="996">
        <v>0</v>
      </c>
      <c r="J1716" s="1028" t="e">
        <f>I1716/H1716</f>
        <v>#DIV/0!</v>
      </c>
      <c r="K1716" s="996">
        <f>H1716-I1716</f>
        <v>0</v>
      </c>
      <c r="L1716" s="966">
        <v>0</v>
      </c>
      <c r="M1716" s="966">
        <v>0</v>
      </c>
      <c r="N1716" s="967"/>
      <c r="O1716" s="966">
        <f t="shared" si="3357"/>
        <v>0</v>
      </c>
      <c r="P1716" s="966">
        <f t="shared" si="3360"/>
        <v>0</v>
      </c>
      <c r="Q1716" s="966">
        <f>M1716+I1716</f>
        <v>0</v>
      </c>
      <c r="R1716" s="967" t="e">
        <f t="shared" si="3358"/>
        <v>#DIV/0!</v>
      </c>
      <c r="S1716" s="966">
        <f t="shared" si="3359"/>
        <v>0</v>
      </c>
      <c r="T1716" s="62"/>
      <c r="V1716" s="62"/>
      <c r="W1716" s="62"/>
      <c r="X1716" s="949"/>
      <c r="Y1716" s="950"/>
      <c r="Z1716" s="951"/>
      <c r="AA1716" s="952"/>
    </row>
    <row r="1717" spans="1:28" hidden="1" x14ac:dyDescent="0.25">
      <c r="E1717" s="1083" t="s">
        <v>1738</v>
      </c>
      <c r="F1717" s="683">
        <v>426</v>
      </c>
      <c r="G1717" s="1027" t="s">
        <v>386</v>
      </c>
      <c r="H1717" s="996">
        <v>0</v>
      </c>
      <c r="I1717" s="996">
        <v>0</v>
      </c>
      <c r="J1717" s="1028" t="e">
        <f>I1717/H1717</f>
        <v>#DIV/0!</v>
      </c>
      <c r="K1717" s="996">
        <f>H1717-I1717</f>
        <v>0</v>
      </c>
      <c r="L1717" s="966">
        <v>485751</v>
      </c>
      <c r="M1717" s="966">
        <v>0</v>
      </c>
      <c r="N1717" s="967">
        <f>M1717/L1717</f>
        <v>0</v>
      </c>
      <c r="O1717" s="966">
        <f t="shared" si="3357"/>
        <v>485751</v>
      </c>
      <c r="P1717" s="966">
        <f t="shared" si="3360"/>
        <v>485751</v>
      </c>
      <c r="Q1717" s="966">
        <f>M1717+I1717</f>
        <v>0</v>
      </c>
      <c r="R1717" s="967">
        <f t="shared" si="3358"/>
        <v>0</v>
      </c>
      <c r="S1717" s="966">
        <f t="shared" si="3359"/>
        <v>485751</v>
      </c>
      <c r="T1717" s="62"/>
      <c r="V1717" s="62"/>
      <c r="W1717" s="62"/>
      <c r="X1717" s="949"/>
      <c r="Y1717" s="950"/>
      <c r="Z1717" s="951"/>
      <c r="AA1717" s="952"/>
    </row>
    <row r="1718" spans="1:28" ht="15.75" hidden="1" thickBot="1" x14ac:dyDescent="0.3">
      <c r="F1718" s="683">
        <v>512</v>
      </c>
      <c r="G1718" s="1027" t="s">
        <v>1641</v>
      </c>
      <c r="H1718" s="996">
        <v>0</v>
      </c>
      <c r="I1718" s="996">
        <v>0</v>
      </c>
      <c r="J1718" s="1028"/>
      <c r="K1718" s="996">
        <f>H1718-I1718</f>
        <v>0</v>
      </c>
      <c r="L1718" s="966">
        <v>0</v>
      </c>
      <c r="M1718" s="966">
        <v>0</v>
      </c>
      <c r="N1718" s="967" t="e">
        <f>M1718/L1718</f>
        <v>#DIV/0!</v>
      </c>
      <c r="O1718" s="966">
        <f t="shared" si="3357"/>
        <v>0</v>
      </c>
      <c r="P1718" s="966">
        <f t="shared" si="3360"/>
        <v>0</v>
      </c>
      <c r="Q1718" s="966">
        <f>M1718+I1718</f>
        <v>0</v>
      </c>
      <c r="R1718" s="967" t="e">
        <f t="shared" si="3358"/>
        <v>#DIV/0!</v>
      </c>
      <c r="S1718" s="966">
        <f t="shared" si="3359"/>
        <v>0</v>
      </c>
      <c r="T1718" s="62"/>
      <c r="V1718" s="62"/>
      <c r="W1718" s="62"/>
      <c r="X1718" s="949"/>
      <c r="Y1718" s="950"/>
      <c r="Z1718" s="951"/>
      <c r="AA1718" s="952"/>
    </row>
    <row r="1719" spans="1:28" ht="15.75" hidden="1" thickBot="1" x14ac:dyDescent="0.3">
      <c r="E1719" s="1083" t="s">
        <v>1739</v>
      </c>
      <c r="F1719" s="683">
        <v>512</v>
      </c>
      <c r="G1719" s="1027" t="s">
        <v>1945</v>
      </c>
      <c r="H1719" s="996">
        <v>0</v>
      </c>
      <c r="I1719" s="996"/>
      <c r="J1719" s="1028"/>
      <c r="K1719" s="996"/>
      <c r="L1719" s="966">
        <v>0</v>
      </c>
      <c r="M1719" s="966"/>
      <c r="N1719" s="967"/>
      <c r="O1719" s="966"/>
      <c r="P1719" s="966">
        <f t="shared" si="3360"/>
        <v>0</v>
      </c>
      <c r="Q1719" s="966"/>
      <c r="R1719" s="967"/>
      <c r="S1719" s="966"/>
      <c r="T1719" s="62"/>
      <c r="V1719" s="62"/>
      <c r="W1719" s="62"/>
      <c r="X1719" s="949"/>
      <c r="Y1719" s="950"/>
      <c r="Z1719" s="951"/>
      <c r="AA1719" s="952"/>
    </row>
    <row r="1720" spans="1:28" hidden="1" x14ac:dyDescent="0.25">
      <c r="A1720" s="62"/>
      <c r="B1720" s="62"/>
      <c r="C1720" s="62"/>
      <c r="D1720" s="62"/>
      <c r="E1720" s="962"/>
      <c r="F1720" s="961"/>
      <c r="G1720" s="710" t="s">
        <v>781</v>
      </c>
      <c r="H1720" s="711"/>
      <c r="I1720" s="711"/>
      <c r="J1720" s="712"/>
      <c r="K1720" s="711"/>
      <c r="L1720" s="963"/>
      <c r="M1720" s="963"/>
      <c r="N1720" s="964"/>
      <c r="O1720" s="963"/>
      <c r="P1720" s="963"/>
      <c r="Q1720" s="963"/>
      <c r="R1720" s="964"/>
      <c r="S1720" s="963"/>
      <c r="T1720" s="62"/>
      <c r="V1720" s="62"/>
      <c r="W1720" s="62"/>
      <c r="X1720" s="949"/>
      <c r="Y1720" s="950"/>
      <c r="Z1720" s="951"/>
      <c r="AA1720" s="952"/>
      <c r="AB1720" s="62">
        <f t="shared" ref="AB1720:AB1729" si="3361">Z1720-AA1720</f>
        <v>0</v>
      </c>
    </row>
    <row r="1721" spans="1:28" hidden="1" x14ac:dyDescent="0.25">
      <c r="A1721" s="62"/>
      <c r="B1721" s="62"/>
      <c r="C1721" s="62"/>
      <c r="D1721" s="62"/>
      <c r="E1721" s="715"/>
      <c r="F1721" s="965" t="s">
        <v>185</v>
      </c>
      <c r="G1721" s="942" t="s">
        <v>186</v>
      </c>
      <c r="H1721" s="718">
        <f>SUM(H1712:H1719)</f>
        <v>0</v>
      </c>
      <c r="I1721" s="718">
        <f>SUM(I1712:I1718)</f>
        <v>0</v>
      </c>
      <c r="J1721" s="719" t="e">
        <f>I1721/H1721</f>
        <v>#DIV/0!</v>
      </c>
      <c r="K1721" s="718">
        <f>SUM(K1712:K1718)</f>
        <v>0</v>
      </c>
      <c r="L1721" s="966">
        <v>0</v>
      </c>
      <c r="M1721" s="966">
        <v>0</v>
      </c>
      <c r="N1721" s="967"/>
      <c r="O1721" s="966">
        <f>L1721-M1721</f>
        <v>0</v>
      </c>
      <c r="P1721" s="966">
        <f>L1721+H1721</f>
        <v>0</v>
      </c>
      <c r="Q1721" s="966">
        <f>M1721+I1721</f>
        <v>0</v>
      </c>
      <c r="R1721" s="967" t="e">
        <f>Q1721/P1721</f>
        <v>#DIV/0!</v>
      </c>
      <c r="S1721" s="966">
        <f>P1721-Q1721</f>
        <v>0</v>
      </c>
      <c r="T1721" s="62"/>
      <c r="V1721" s="62"/>
      <c r="W1721" s="62"/>
      <c r="X1721" s="949"/>
      <c r="Y1721" s="950"/>
      <c r="AA1721" s="952"/>
      <c r="AB1721" s="62">
        <f t="shared" si="3361"/>
        <v>0</v>
      </c>
    </row>
    <row r="1722" spans="1:28" hidden="1" x14ac:dyDescent="0.25">
      <c r="A1722" s="62"/>
      <c r="B1722" s="62"/>
      <c r="C1722" s="62"/>
      <c r="D1722" s="62"/>
      <c r="E1722" s="715"/>
      <c r="F1722" s="965" t="s">
        <v>197</v>
      </c>
      <c r="G1722" s="942" t="s">
        <v>1294</v>
      </c>
      <c r="H1722" s="718"/>
      <c r="I1722" s="718"/>
      <c r="J1722" s="719"/>
      <c r="K1722" s="718"/>
      <c r="L1722" s="966"/>
      <c r="M1722" s="966"/>
      <c r="N1722" s="967"/>
      <c r="O1722" s="966"/>
      <c r="P1722" s="966"/>
      <c r="Q1722" s="966"/>
      <c r="R1722" s="967"/>
      <c r="S1722" s="966"/>
      <c r="T1722" s="62"/>
      <c r="V1722" s="62"/>
      <c r="W1722" s="62"/>
      <c r="X1722" s="949"/>
      <c r="Y1722" s="950"/>
      <c r="AA1722" s="952"/>
    </row>
    <row r="1723" spans="1:28" ht="30.75" hidden="1" thickBot="1" x14ac:dyDescent="0.3">
      <c r="A1723" s="62"/>
      <c r="B1723" s="62"/>
      <c r="C1723" s="62"/>
      <c r="D1723" s="62"/>
      <c r="F1723" s="938">
        <v>17</v>
      </c>
      <c r="G1723" s="939" t="s">
        <v>2016</v>
      </c>
      <c r="H1723" s="687">
        <v>0</v>
      </c>
      <c r="I1723" s="687">
        <v>0</v>
      </c>
      <c r="K1723" s="687">
        <v>0</v>
      </c>
      <c r="L1723" s="956">
        <f>L1712+L1714+L1717</f>
        <v>522751</v>
      </c>
      <c r="M1723" s="956">
        <f>SUM(M1712:M1718)</f>
        <v>0</v>
      </c>
      <c r="N1723" s="957">
        <f>M1723/L1723</f>
        <v>0</v>
      </c>
      <c r="O1723" s="956">
        <f>L1723-M1723</f>
        <v>522751</v>
      </c>
      <c r="P1723" s="956">
        <f>L1723+H1723</f>
        <v>522751</v>
      </c>
      <c r="Q1723" s="956">
        <f>M1723+I1723</f>
        <v>0</v>
      </c>
      <c r="R1723" s="957">
        <f>Q1723/P1723</f>
        <v>0</v>
      </c>
      <c r="S1723" s="966">
        <f>P1723-Q1723</f>
        <v>522751</v>
      </c>
      <c r="T1723" s="62"/>
      <c r="V1723" s="62"/>
      <c r="W1723" s="62"/>
      <c r="X1723" s="949"/>
      <c r="Y1723" s="950"/>
      <c r="Z1723" s="951"/>
      <c r="AA1723" s="952"/>
      <c r="AB1723" s="62">
        <f t="shared" si="3361"/>
        <v>0</v>
      </c>
    </row>
    <row r="1724" spans="1:28" ht="15.75" hidden="1" thickBot="1" x14ac:dyDescent="0.3">
      <c r="A1724" s="62"/>
      <c r="B1724" s="62"/>
      <c r="C1724" s="62"/>
      <c r="D1724" s="62"/>
      <c r="G1724" s="722" t="s">
        <v>782</v>
      </c>
      <c r="H1724" s="723">
        <f>SUM(H1721:H1723)</f>
        <v>0</v>
      </c>
      <c r="I1724" s="723">
        <f>SUM(I1721:I1723)</f>
        <v>0</v>
      </c>
      <c r="J1724" s="724" t="e">
        <f>I1724/H1724</f>
        <v>#DIV/0!</v>
      </c>
      <c r="K1724" s="723">
        <f>SUM(K1705:K1723)</f>
        <v>49666079.350000001</v>
      </c>
      <c r="L1724" s="971">
        <f>SUM(L1721:L1723)</f>
        <v>522751</v>
      </c>
      <c r="M1724" s="971">
        <f>SUM(M1721:M1723)</f>
        <v>0</v>
      </c>
      <c r="N1724" s="972">
        <f>M1724/L1724</f>
        <v>0</v>
      </c>
      <c r="O1724" s="971">
        <f>SUM(O1721:O1723)</f>
        <v>522751</v>
      </c>
      <c r="P1724" s="971">
        <f>SUM(P1721:P1723)</f>
        <v>522751</v>
      </c>
      <c r="Q1724" s="971">
        <f>SUM(Q1721:Q1723)</f>
        <v>0</v>
      </c>
      <c r="R1724" s="972">
        <f>Q1724/P1724</f>
        <v>0</v>
      </c>
      <c r="S1724" s="971">
        <f>SUM(S1705:S1723)</f>
        <v>58995575.390000001</v>
      </c>
      <c r="T1724" s="62"/>
      <c r="V1724" s="62"/>
      <c r="W1724" s="62"/>
      <c r="X1724" s="949"/>
      <c r="Y1724" s="950"/>
      <c r="Z1724" s="951"/>
      <c r="AA1724" s="952"/>
      <c r="AB1724" s="62">
        <f t="shared" si="3361"/>
        <v>0</v>
      </c>
    </row>
    <row r="1725" spans="1:28" hidden="1" collapsed="1" x14ac:dyDescent="0.25">
      <c r="A1725" s="62"/>
      <c r="B1725" s="62"/>
      <c r="C1725" s="62"/>
      <c r="D1725" s="62"/>
      <c r="E1725" s="962"/>
      <c r="F1725" s="961"/>
      <c r="G1725" s="973" t="s">
        <v>1952</v>
      </c>
      <c r="H1725" s="728"/>
      <c r="I1725" s="729"/>
      <c r="J1725" s="730"/>
      <c r="K1725" s="729"/>
      <c r="L1725" s="974"/>
      <c r="M1725" s="975"/>
      <c r="N1725" s="976"/>
      <c r="O1725" s="975"/>
      <c r="P1725" s="975"/>
      <c r="Q1725" s="975"/>
      <c r="R1725" s="976"/>
      <c r="S1725" s="977"/>
      <c r="T1725" s="62"/>
      <c r="V1725" s="62"/>
      <c r="W1725" s="62"/>
      <c r="X1725" s="949"/>
      <c r="Y1725" s="950"/>
      <c r="Z1725" s="951"/>
      <c r="AA1725" s="952"/>
      <c r="AB1725" s="62">
        <f t="shared" si="3361"/>
        <v>0</v>
      </c>
    </row>
    <row r="1726" spans="1:28" hidden="1" x14ac:dyDescent="0.25">
      <c r="A1726" s="62"/>
      <c r="B1726" s="62"/>
      <c r="C1726" s="62"/>
      <c r="D1726" s="62"/>
      <c r="E1726" s="715"/>
      <c r="F1726" s="965" t="s">
        <v>185</v>
      </c>
      <c r="G1726" s="942" t="s">
        <v>186</v>
      </c>
      <c r="H1726" s="718">
        <f>H1721</f>
        <v>0</v>
      </c>
      <c r="I1726" s="718">
        <f t="shared" ref="I1726:S1726" si="3362">I1721</f>
        <v>0</v>
      </c>
      <c r="J1726" s="719" t="e">
        <f t="shared" si="3362"/>
        <v>#DIV/0!</v>
      </c>
      <c r="K1726" s="718">
        <f t="shared" si="3362"/>
        <v>0</v>
      </c>
      <c r="L1726" s="966">
        <f t="shared" si="3362"/>
        <v>0</v>
      </c>
      <c r="M1726" s="966">
        <f t="shared" si="3362"/>
        <v>0</v>
      </c>
      <c r="N1726" s="967">
        <f t="shared" si="3362"/>
        <v>0</v>
      </c>
      <c r="O1726" s="966">
        <f t="shared" si="3362"/>
        <v>0</v>
      </c>
      <c r="P1726" s="966">
        <f t="shared" si="3362"/>
        <v>0</v>
      </c>
      <c r="Q1726" s="966">
        <f t="shared" si="3362"/>
        <v>0</v>
      </c>
      <c r="R1726" s="967" t="e">
        <f t="shared" si="3362"/>
        <v>#DIV/0!</v>
      </c>
      <c r="S1726" s="966">
        <f t="shared" si="3362"/>
        <v>0</v>
      </c>
      <c r="T1726" s="62"/>
      <c r="V1726" s="62"/>
      <c r="W1726" s="62"/>
      <c r="X1726" s="949"/>
      <c r="Y1726" s="950"/>
      <c r="Z1726" s="951"/>
      <c r="AA1726" s="952"/>
      <c r="AB1726" s="62">
        <f t="shared" si="3361"/>
        <v>0</v>
      </c>
    </row>
    <row r="1727" spans="1:28" hidden="1" x14ac:dyDescent="0.25">
      <c r="A1727" s="62"/>
      <c r="B1727" s="62"/>
      <c r="C1727" s="62"/>
      <c r="D1727" s="62"/>
      <c r="E1727" s="715"/>
      <c r="F1727" s="965" t="s">
        <v>197</v>
      </c>
      <c r="G1727" s="942" t="s">
        <v>1294</v>
      </c>
      <c r="H1727" s="718"/>
      <c r="I1727" s="718"/>
      <c r="J1727" s="719"/>
      <c r="K1727" s="718"/>
      <c r="L1727" s="966"/>
      <c r="M1727" s="966"/>
      <c r="N1727" s="967"/>
      <c r="O1727" s="966"/>
      <c r="P1727" s="966"/>
      <c r="Q1727" s="966"/>
      <c r="R1727" s="967"/>
      <c r="S1727" s="966"/>
      <c r="T1727" s="62"/>
      <c r="V1727" s="62"/>
      <c r="W1727" s="62"/>
      <c r="X1727" s="949"/>
      <c r="Y1727" s="950"/>
      <c r="Z1727" s="951"/>
      <c r="AA1727" s="952"/>
    </row>
    <row r="1728" spans="1:28" ht="30.75" hidden="1" thickBot="1" x14ac:dyDescent="0.3">
      <c r="F1728" s="938">
        <v>17</v>
      </c>
      <c r="G1728" s="939" t="s">
        <v>2016</v>
      </c>
      <c r="H1728" s="687">
        <f>H1723</f>
        <v>0</v>
      </c>
      <c r="I1728" s="687">
        <f t="shared" ref="I1728:S1728" si="3363">I1723</f>
        <v>0</v>
      </c>
      <c r="J1728" s="688">
        <f t="shared" si="3363"/>
        <v>0</v>
      </c>
      <c r="K1728" s="687">
        <f t="shared" si="3363"/>
        <v>0</v>
      </c>
      <c r="L1728" s="956">
        <f>L1723</f>
        <v>522751</v>
      </c>
      <c r="M1728" s="956">
        <f t="shared" si="3363"/>
        <v>0</v>
      </c>
      <c r="N1728" s="957">
        <f t="shared" si="3363"/>
        <v>0</v>
      </c>
      <c r="O1728" s="956">
        <f t="shared" si="3363"/>
        <v>522751</v>
      </c>
      <c r="P1728" s="956">
        <f t="shared" si="3363"/>
        <v>522751</v>
      </c>
      <c r="Q1728" s="956">
        <f t="shared" si="3363"/>
        <v>0</v>
      </c>
      <c r="R1728" s="957">
        <f t="shared" si="3363"/>
        <v>0</v>
      </c>
      <c r="S1728" s="966">
        <f t="shared" si="3363"/>
        <v>522751</v>
      </c>
      <c r="T1728" s="62"/>
      <c r="V1728" s="62"/>
      <c r="W1728" s="62"/>
      <c r="X1728" s="949"/>
      <c r="Y1728" s="950"/>
      <c r="Z1728" s="951"/>
      <c r="AA1728" s="952"/>
      <c r="AB1728" s="62">
        <f t="shared" si="3361"/>
        <v>0</v>
      </c>
    </row>
    <row r="1729" spans="1:28" ht="15.75" hidden="1" collapsed="1" thickBot="1" x14ac:dyDescent="0.3">
      <c r="G1729" s="722" t="s">
        <v>1958</v>
      </c>
      <c r="H1729" s="723">
        <f>SUM(H1726:H1728)</f>
        <v>0</v>
      </c>
      <c r="I1729" s="723">
        <f t="shared" ref="I1729:R1729" si="3364">I1707</f>
        <v>0</v>
      </c>
      <c r="J1729" s="724">
        <f t="shared" si="3364"/>
        <v>0</v>
      </c>
      <c r="K1729" s="723">
        <f t="shared" si="3364"/>
        <v>0</v>
      </c>
      <c r="L1729" s="971">
        <f>SUM(L1726:L1728)</f>
        <v>522751</v>
      </c>
      <c r="M1729" s="971">
        <f>SUM(M1726:M1728)</f>
        <v>0</v>
      </c>
      <c r="N1729" s="972">
        <f t="shared" si="3364"/>
        <v>0.49474566071428572</v>
      </c>
      <c r="O1729" s="971">
        <f t="shared" si="3364"/>
        <v>565884.86</v>
      </c>
      <c r="P1729" s="971">
        <f>SUM(P1726:P1728)</f>
        <v>522751</v>
      </c>
      <c r="Q1729" s="971">
        <f t="shared" si="3364"/>
        <v>554115.14</v>
      </c>
      <c r="R1729" s="972">
        <f t="shared" si="3364"/>
        <v>0.49474566071428572</v>
      </c>
      <c r="S1729" s="971">
        <f>SUM(S1709:S1728)</f>
        <v>60563828.390000001</v>
      </c>
      <c r="T1729" s="62"/>
      <c r="V1729" s="62"/>
      <c r="W1729" s="62"/>
      <c r="X1729" s="949"/>
      <c r="Y1729" s="950"/>
      <c r="Z1729" s="951"/>
      <c r="AA1729" s="952"/>
      <c r="AB1729" s="62">
        <f t="shared" si="3361"/>
        <v>0</v>
      </c>
    </row>
    <row r="1730" spans="1:28" x14ac:dyDescent="0.25">
      <c r="A1730" s="978"/>
      <c r="B1730" s="979"/>
      <c r="C1730" s="980"/>
      <c r="D1730" s="978"/>
      <c r="E1730" s="979"/>
      <c r="F1730" s="978"/>
      <c r="G1730" s="981"/>
      <c r="H1730" s="982"/>
      <c r="I1730" s="982"/>
      <c r="J1730" s="983"/>
      <c r="K1730" s="982"/>
      <c r="L1730" s="700"/>
      <c r="M1730" s="700"/>
      <c r="N1730" s="701"/>
      <c r="O1730" s="700"/>
      <c r="P1730" s="700"/>
      <c r="Q1730" s="700"/>
      <c r="R1730" s="701"/>
      <c r="S1730" s="700"/>
      <c r="T1730" s="62"/>
      <c r="V1730" s="62"/>
      <c r="W1730" s="62"/>
      <c r="X1730" s="949"/>
      <c r="Y1730" s="950"/>
      <c r="Z1730" s="951"/>
      <c r="AA1730" s="952"/>
      <c r="AB1730" s="62">
        <f t="shared" si="3353"/>
        <v>0</v>
      </c>
    </row>
    <row r="1731" spans="1:28" hidden="1" x14ac:dyDescent="0.25">
      <c r="A1731" s="978"/>
      <c r="B1731" s="979"/>
      <c r="C1731" s="980"/>
      <c r="D1731" s="978"/>
      <c r="E1731" s="979"/>
      <c r="F1731" s="978"/>
      <c r="G1731" s="981"/>
      <c r="H1731" s="982"/>
      <c r="I1731" s="982"/>
      <c r="J1731" s="983"/>
      <c r="K1731" s="982"/>
      <c r="L1731" s="700"/>
      <c r="M1731" s="700"/>
      <c r="N1731" s="701"/>
      <c r="O1731" s="700"/>
      <c r="P1731" s="700"/>
      <c r="Q1731" s="700"/>
      <c r="R1731" s="701"/>
      <c r="S1731" s="700"/>
      <c r="T1731" s="62"/>
      <c r="V1731" s="62"/>
      <c r="W1731" s="62"/>
      <c r="X1731" s="949"/>
      <c r="Y1731" s="950"/>
      <c r="Z1731" s="951"/>
      <c r="AA1731" s="952"/>
      <c r="AB1731" s="62">
        <f t="shared" si="3353"/>
        <v>0</v>
      </c>
    </row>
    <row r="1732" spans="1:28" x14ac:dyDescent="0.25">
      <c r="E1732" s="962"/>
      <c r="F1732" s="961"/>
      <c r="G1732" s="984" t="s">
        <v>1328</v>
      </c>
      <c r="H1732" s="743"/>
      <c r="I1732" s="743"/>
      <c r="J1732" s="744"/>
      <c r="K1732" s="743"/>
      <c r="L1732" s="745"/>
      <c r="M1732" s="745"/>
      <c r="N1732" s="746"/>
      <c r="O1732" s="745"/>
      <c r="P1732" s="745"/>
      <c r="Q1732" s="745"/>
      <c r="R1732" s="746"/>
      <c r="S1732" s="800"/>
      <c r="T1732" s="62"/>
      <c r="V1732" s="62"/>
      <c r="W1732" s="62"/>
      <c r="X1732" s="949"/>
      <c r="Y1732" s="950"/>
      <c r="Z1732" s="951"/>
      <c r="AA1732" s="952"/>
      <c r="AB1732" s="62">
        <f t="shared" si="3353"/>
        <v>0</v>
      </c>
    </row>
    <row r="1733" spans="1:28" x14ac:dyDescent="0.25">
      <c r="E1733" s="715"/>
      <c r="F1733" s="965" t="s">
        <v>185</v>
      </c>
      <c r="G1733" s="942" t="s">
        <v>186</v>
      </c>
      <c r="H1733" s="718">
        <f>H1692+H1726</f>
        <v>88007240</v>
      </c>
      <c r="I1733" s="718">
        <f>I1692</f>
        <v>38511895.649999999</v>
      </c>
      <c r="J1733" s="719">
        <f>I1733/H1733</f>
        <v>0.43759917536329962</v>
      </c>
      <c r="K1733" s="718">
        <f>H1733-I1733</f>
        <v>49495344.350000001</v>
      </c>
      <c r="L1733" s="720">
        <v>0</v>
      </c>
      <c r="M1733" s="720">
        <v>0</v>
      </c>
      <c r="N1733" s="721"/>
      <c r="O1733" s="720">
        <f>SUM(O1692)</f>
        <v>0</v>
      </c>
      <c r="P1733" s="720">
        <f>H1733+L1733</f>
        <v>88007240</v>
      </c>
      <c r="Q1733" s="720">
        <f>I1733+M1733</f>
        <v>38511895.649999999</v>
      </c>
      <c r="R1733" s="721">
        <f>Q1733/P1733</f>
        <v>0.43759917536329962</v>
      </c>
      <c r="S1733" s="720">
        <f>P1733-Q1733</f>
        <v>49495344.350000001</v>
      </c>
      <c r="T1733" s="62"/>
      <c r="V1733" s="62"/>
      <c r="W1733" s="62"/>
      <c r="X1733" s="949"/>
      <c r="Y1733" s="950"/>
      <c r="Z1733" s="951"/>
      <c r="AA1733" s="952"/>
      <c r="AB1733" s="62">
        <f t="shared" si="3353"/>
        <v>0</v>
      </c>
    </row>
    <row r="1734" spans="1:28" ht="21" hidden="1" customHeight="1" x14ac:dyDescent="0.25">
      <c r="F1734" s="965" t="s">
        <v>187</v>
      </c>
      <c r="G1734" s="942" t="s">
        <v>188</v>
      </c>
      <c r="S1734" s="720">
        <f t="shared" ref="S1734:S1747" si="3365">SUM(H1734:L1734)</f>
        <v>0</v>
      </c>
      <c r="T1734" s="62"/>
      <c r="V1734" s="62"/>
      <c r="W1734" s="62"/>
      <c r="X1734" s="949"/>
      <c r="Y1734" s="950"/>
      <c r="Z1734" s="951"/>
      <c r="AA1734" s="952"/>
      <c r="AB1734" s="62">
        <f t="shared" si="3353"/>
        <v>0</v>
      </c>
    </row>
    <row r="1735" spans="1:28" hidden="1" x14ac:dyDescent="0.25">
      <c r="F1735" s="965" t="s">
        <v>189</v>
      </c>
      <c r="G1735" s="942" t="s">
        <v>190</v>
      </c>
      <c r="S1735" s="720">
        <f t="shared" si="3365"/>
        <v>0</v>
      </c>
      <c r="T1735" s="62"/>
      <c r="V1735" s="62"/>
      <c r="W1735" s="62"/>
      <c r="X1735" s="949"/>
      <c r="Y1735" s="950"/>
      <c r="Z1735" s="951"/>
      <c r="AA1735" s="952"/>
      <c r="AB1735" s="62">
        <f t="shared" si="3353"/>
        <v>0</v>
      </c>
    </row>
    <row r="1736" spans="1:28" hidden="1" x14ac:dyDescent="0.25">
      <c r="F1736" s="965" t="s">
        <v>191</v>
      </c>
      <c r="G1736" s="942" t="s">
        <v>192</v>
      </c>
      <c r="H1736" s="985">
        <v>0</v>
      </c>
      <c r="I1736" s="687">
        <v>0</v>
      </c>
      <c r="K1736" s="687">
        <v>0</v>
      </c>
      <c r="L1736" s="689">
        <v>0</v>
      </c>
      <c r="M1736" s="689">
        <f>M1695</f>
        <v>0</v>
      </c>
      <c r="O1736" s="689">
        <f>O1695</f>
        <v>0</v>
      </c>
      <c r="P1736" s="689">
        <f>H1736+L1736</f>
        <v>0</v>
      </c>
      <c r="Q1736" s="689">
        <f>I1736+M1736</f>
        <v>0</v>
      </c>
      <c r="S1736" s="720">
        <f>P1736-Q1736</f>
        <v>0</v>
      </c>
      <c r="T1736" s="62"/>
      <c r="V1736" s="62"/>
      <c r="W1736" s="62"/>
      <c r="X1736" s="949"/>
      <c r="Y1736" s="950"/>
      <c r="Z1736" s="951"/>
      <c r="AA1736" s="952"/>
      <c r="AB1736" s="62">
        <f t="shared" si="3353"/>
        <v>0</v>
      </c>
    </row>
    <row r="1737" spans="1:28" hidden="1" x14ac:dyDescent="0.25">
      <c r="F1737" s="965" t="s">
        <v>193</v>
      </c>
      <c r="G1737" s="942" t="s">
        <v>194</v>
      </c>
      <c r="P1737" s="689">
        <f t="shared" ref="P1737:P1748" si="3366">H1737+L1737</f>
        <v>0</v>
      </c>
      <c r="S1737" s="720">
        <f t="shared" si="3365"/>
        <v>0</v>
      </c>
      <c r="T1737" s="62"/>
      <c r="V1737" s="62"/>
      <c r="W1737" s="62"/>
      <c r="X1737" s="949"/>
      <c r="Y1737" s="950"/>
      <c r="Z1737" s="951"/>
      <c r="AA1737" s="952"/>
      <c r="AB1737" s="62">
        <f t="shared" si="3353"/>
        <v>0</v>
      </c>
    </row>
    <row r="1738" spans="1:28" hidden="1" x14ac:dyDescent="0.25">
      <c r="F1738" s="965" t="s">
        <v>195</v>
      </c>
      <c r="G1738" s="942" t="s">
        <v>196</v>
      </c>
      <c r="P1738" s="689">
        <f t="shared" si="3366"/>
        <v>0</v>
      </c>
      <c r="S1738" s="720">
        <f t="shared" si="3365"/>
        <v>0</v>
      </c>
      <c r="T1738" s="62"/>
      <c r="V1738" s="62"/>
      <c r="W1738" s="62"/>
      <c r="X1738" s="949"/>
      <c r="Y1738" s="950"/>
      <c r="Z1738" s="951"/>
      <c r="AA1738" s="952"/>
      <c r="AB1738" s="62">
        <f t="shared" si="3353"/>
        <v>0</v>
      </c>
    </row>
    <row r="1739" spans="1:28" x14ac:dyDescent="0.25">
      <c r="F1739" s="965" t="s">
        <v>197</v>
      </c>
      <c r="G1739" s="942" t="s">
        <v>1294</v>
      </c>
      <c r="H1739" s="687">
        <f>SUM(H1698)</f>
        <v>0</v>
      </c>
      <c r="I1739" s="687">
        <f>SUM(I1698)</f>
        <v>0</v>
      </c>
      <c r="K1739" s="687">
        <f>SUM(K1698)</f>
        <v>0</v>
      </c>
      <c r="L1739" s="689">
        <f>L1698</f>
        <v>13000000</v>
      </c>
      <c r="M1739" s="689">
        <f>SUM(M1698)</f>
        <v>5620975.2599999998</v>
      </c>
      <c r="N1739" s="690">
        <f>M1739/L1739</f>
        <v>0.43238271230769226</v>
      </c>
      <c r="O1739" s="689">
        <f>SUM(O1698)</f>
        <v>7379024.7400000002</v>
      </c>
      <c r="P1739" s="689">
        <f t="shared" si="3366"/>
        <v>13000000</v>
      </c>
      <c r="Q1739" s="689">
        <f>SUM(Q1698)</f>
        <v>5620975.2599999998</v>
      </c>
      <c r="R1739" s="690">
        <f>Q1739/P1739</f>
        <v>0.43238271230769226</v>
      </c>
      <c r="S1739" s="720">
        <f>SUM(S1698)</f>
        <v>7379024.7400000002</v>
      </c>
      <c r="T1739" s="62"/>
      <c r="V1739" s="62"/>
      <c r="W1739" s="62"/>
      <c r="X1739" s="949"/>
      <c r="Y1739" s="950"/>
      <c r="Z1739" s="951"/>
      <c r="AA1739" s="952"/>
      <c r="AB1739" s="62">
        <f t="shared" si="3353"/>
        <v>0</v>
      </c>
    </row>
    <row r="1740" spans="1:28" ht="33.75" hidden="1" customHeight="1" x14ac:dyDescent="0.25">
      <c r="F1740" s="965" t="s">
        <v>198</v>
      </c>
      <c r="G1740" s="942" t="s">
        <v>1293</v>
      </c>
      <c r="P1740" s="689">
        <f t="shared" si="3366"/>
        <v>0</v>
      </c>
      <c r="S1740" s="720">
        <f t="shared" si="3365"/>
        <v>0</v>
      </c>
      <c r="T1740" s="62"/>
      <c r="V1740" s="62"/>
      <c r="W1740" s="62"/>
      <c r="X1740" s="949"/>
      <c r="Y1740" s="950"/>
      <c r="Z1740" s="951"/>
      <c r="AA1740" s="952"/>
      <c r="AB1740" s="62">
        <f t="shared" si="3353"/>
        <v>0</v>
      </c>
    </row>
    <row r="1741" spans="1:28" hidden="1" x14ac:dyDescent="0.25">
      <c r="F1741" s="965" t="s">
        <v>199</v>
      </c>
      <c r="G1741" s="942" t="s">
        <v>58</v>
      </c>
      <c r="P1741" s="689">
        <f t="shared" si="3366"/>
        <v>0</v>
      </c>
      <c r="S1741" s="720">
        <f t="shared" si="3365"/>
        <v>0</v>
      </c>
      <c r="T1741" s="62"/>
      <c r="V1741" s="62"/>
      <c r="W1741" s="62"/>
      <c r="X1741" s="949"/>
      <c r="Y1741" s="950"/>
      <c r="Z1741" s="951"/>
      <c r="AA1741" s="952"/>
      <c r="AB1741" s="62">
        <f t="shared" si="3353"/>
        <v>0</v>
      </c>
    </row>
    <row r="1742" spans="1:28" hidden="1" x14ac:dyDescent="0.25">
      <c r="F1742" s="965" t="s">
        <v>200</v>
      </c>
      <c r="G1742" s="942" t="s">
        <v>201</v>
      </c>
      <c r="P1742" s="689">
        <f t="shared" si="3366"/>
        <v>0</v>
      </c>
      <c r="S1742" s="720">
        <f t="shared" si="3365"/>
        <v>0</v>
      </c>
      <c r="T1742" s="62"/>
      <c r="V1742" s="62"/>
      <c r="W1742" s="62"/>
      <c r="X1742" s="949"/>
      <c r="Y1742" s="950"/>
      <c r="Z1742" s="951"/>
      <c r="AA1742" s="952"/>
      <c r="AB1742" s="62">
        <f t="shared" si="3353"/>
        <v>0</v>
      </c>
    </row>
    <row r="1743" spans="1:28" hidden="1" x14ac:dyDescent="0.25">
      <c r="F1743" s="965" t="s">
        <v>202</v>
      </c>
      <c r="G1743" s="942" t="s">
        <v>203</v>
      </c>
      <c r="P1743" s="689">
        <f t="shared" si="3366"/>
        <v>0</v>
      </c>
      <c r="S1743" s="720">
        <f t="shared" si="3365"/>
        <v>0</v>
      </c>
      <c r="T1743" s="62"/>
      <c r="V1743" s="62"/>
      <c r="W1743" s="62"/>
      <c r="X1743" s="949"/>
      <c r="Y1743" s="950"/>
      <c r="Z1743" s="951"/>
      <c r="AA1743" s="952"/>
      <c r="AB1743" s="62">
        <f t="shared" si="3353"/>
        <v>0</v>
      </c>
    </row>
    <row r="1744" spans="1:28" ht="30" hidden="1" x14ac:dyDescent="0.25">
      <c r="F1744" s="965" t="s">
        <v>204</v>
      </c>
      <c r="G1744" s="942" t="s">
        <v>205</v>
      </c>
      <c r="P1744" s="689">
        <f t="shared" si="3366"/>
        <v>0</v>
      </c>
      <c r="S1744" s="720">
        <f t="shared" si="3365"/>
        <v>0</v>
      </c>
      <c r="T1744" s="62"/>
      <c r="V1744" s="62"/>
      <c r="W1744" s="62"/>
      <c r="X1744" s="949"/>
      <c r="Y1744" s="950"/>
      <c r="Z1744" s="951"/>
      <c r="AA1744" s="952"/>
      <c r="AB1744" s="62">
        <f t="shared" si="3353"/>
        <v>0</v>
      </c>
    </row>
    <row r="1745" spans="1:28" ht="30" x14ac:dyDescent="0.25">
      <c r="F1745" s="938">
        <v>17</v>
      </c>
      <c r="G1745" s="939" t="s">
        <v>2016</v>
      </c>
      <c r="H1745" s="687">
        <f>H1704</f>
        <v>0</v>
      </c>
      <c r="I1745" s="687">
        <f>I1704</f>
        <v>0</v>
      </c>
      <c r="K1745" s="687">
        <f>K1704</f>
        <v>0</v>
      </c>
      <c r="L1745" s="689">
        <v>0</v>
      </c>
      <c r="M1745" s="689">
        <f>M1704</f>
        <v>56065.42</v>
      </c>
      <c r="N1745" s="690" t="e">
        <f>M1745/L1745</f>
        <v>#DIV/0!</v>
      </c>
      <c r="O1745" s="689">
        <f>O1704</f>
        <v>-56065.42</v>
      </c>
      <c r="P1745" s="689">
        <f t="shared" si="3366"/>
        <v>0</v>
      </c>
      <c r="Q1745" s="689">
        <f>Q1704</f>
        <v>56065.42</v>
      </c>
      <c r="S1745" s="720">
        <f>S1704</f>
        <v>-56065.42</v>
      </c>
      <c r="T1745" s="62"/>
      <c r="V1745" s="62"/>
      <c r="W1745" s="62"/>
      <c r="X1745" s="949"/>
      <c r="Y1745" s="950"/>
      <c r="Z1745" s="951"/>
      <c r="AA1745" s="952"/>
      <c r="AB1745" s="62">
        <f t="shared" si="3353"/>
        <v>0</v>
      </c>
    </row>
    <row r="1746" spans="1:28" ht="30" hidden="1" x14ac:dyDescent="0.25">
      <c r="A1746" s="62"/>
      <c r="B1746" s="62"/>
      <c r="C1746" s="62"/>
      <c r="D1746" s="62"/>
      <c r="F1746" s="965" t="s">
        <v>208</v>
      </c>
      <c r="G1746" s="942" t="s">
        <v>209</v>
      </c>
      <c r="P1746" s="689">
        <f t="shared" si="3366"/>
        <v>0</v>
      </c>
      <c r="S1746" s="720">
        <f t="shared" si="3365"/>
        <v>0</v>
      </c>
      <c r="T1746" s="62"/>
      <c r="V1746" s="62"/>
      <c r="W1746" s="62"/>
      <c r="X1746" s="949"/>
      <c r="Y1746" s="950"/>
      <c r="Z1746" s="951"/>
      <c r="AA1746" s="952"/>
      <c r="AB1746" s="62">
        <f t="shared" si="3353"/>
        <v>0</v>
      </c>
    </row>
    <row r="1747" spans="1:28" ht="30" hidden="1" x14ac:dyDescent="0.25">
      <c r="A1747" s="62"/>
      <c r="B1747" s="62"/>
      <c r="C1747" s="62"/>
      <c r="D1747" s="62"/>
      <c r="F1747" s="965" t="s">
        <v>210</v>
      </c>
      <c r="G1747" s="942" t="s">
        <v>211</v>
      </c>
      <c r="P1747" s="689">
        <f t="shared" si="3366"/>
        <v>0</v>
      </c>
      <c r="S1747" s="720">
        <f t="shared" si="3365"/>
        <v>0</v>
      </c>
      <c r="T1747" s="62"/>
      <c r="V1747" s="62"/>
      <c r="W1747" s="62"/>
      <c r="X1747" s="949"/>
      <c r="Y1747" s="950"/>
      <c r="Z1747" s="951"/>
      <c r="AA1747" s="952"/>
      <c r="AB1747" s="62">
        <f t="shared" si="3353"/>
        <v>0</v>
      </c>
    </row>
    <row r="1748" spans="1:28" ht="15.75" thickBot="1" x14ac:dyDescent="0.3">
      <c r="A1748" s="62"/>
      <c r="B1748" s="62"/>
      <c r="C1748" s="62"/>
      <c r="D1748" s="62"/>
      <c r="F1748" s="965" t="s">
        <v>212</v>
      </c>
      <c r="G1748" s="942" t="s">
        <v>213</v>
      </c>
      <c r="H1748" s="718">
        <f>H1707</f>
        <v>0</v>
      </c>
      <c r="I1748" s="718">
        <f>I1707</f>
        <v>0</v>
      </c>
      <c r="J1748" s="719"/>
      <c r="K1748" s="718">
        <f>K1707</f>
        <v>0</v>
      </c>
      <c r="L1748" s="720">
        <f>L1707</f>
        <v>1120000</v>
      </c>
      <c r="M1748" s="720">
        <f>M1707</f>
        <v>554115.14</v>
      </c>
      <c r="N1748" s="721">
        <f>N1707</f>
        <v>0.49474566071428572</v>
      </c>
      <c r="O1748" s="720">
        <f>O1707</f>
        <v>565884.86</v>
      </c>
      <c r="P1748" s="720">
        <f t="shared" si="3366"/>
        <v>1120000</v>
      </c>
      <c r="Q1748" s="720">
        <f>Q1707</f>
        <v>554115.14</v>
      </c>
      <c r="R1748" s="721">
        <f>R1707</f>
        <v>0.49474566071428572</v>
      </c>
      <c r="S1748" s="720">
        <f>S1707</f>
        <v>565884.86</v>
      </c>
      <c r="T1748" s="62"/>
      <c r="V1748" s="62"/>
      <c r="W1748" s="62"/>
      <c r="X1748" s="949"/>
      <c r="Y1748" s="950"/>
      <c r="Z1748" s="951"/>
      <c r="AA1748" s="952"/>
      <c r="AB1748" s="62">
        <f t="shared" si="3353"/>
        <v>0</v>
      </c>
    </row>
    <row r="1749" spans="1:28" ht="15.75" thickBot="1" x14ac:dyDescent="0.3">
      <c r="A1749" s="62"/>
      <c r="B1749" s="62"/>
      <c r="C1749" s="62"/>
      <c r="D1749" s="62"/>
      <c r="G1749" s="722" t="s">
        <v>1329</v>
      </c>
      <c r="H1749" s="723">
        <f>SUM(H1733:H1748)</f>
        <v>88007240</v>
      </c>
      <c r="I1749" s="723">
        <f>SUM(I1733:I1748)</f>
        <v>38511895.649999999</v>
      </c>
      <c r="J1749" s="724">
        <f>I1749/H1749</f>
        <v>0.43759917536329962</v>
      </c>
      <c r="K1749" s="723">
        <f>H1749-I1749</f>
        <v>49495344.350000001</v>
      </c>
      <c r="L1749" s="725">
        <f>SUM(L1733:L1748)</f>
        <v>14120000</v>
      </c>
      <c r="M1749" s="725">
        <f>SUM(M1733:M1748)</f>
        <v>6231155.8199999994</v>
      </c>
      <c r="N1749" s="726">
        <f>M1749/L1749</f>
        <v>0.4412999872521246</v>
      </c>
      <c r="O1749" s="725">
        <f>O1708</f>
        <v>7888844.1800000006</v>
      </c>
      <c r="P1749" s="725">
        <f>SUM(P1733:P1748)</f>
        <v>102127240</v>
      </c>
      <c r="Q1749" s="725">
        <f>SUM(Q1733:Q1748)</f>
        <v>44743051.469999999</v>
      </c>
      <c r="R1749" s="726">
        <f>R1708</f>
        <v>0.43811084554914043</v>
      </c>
      <c r="S1749" s="725">
        <f>SUM(S1708)</f>
        <v>57384188.530000001</v>
      </c>
      <c r="T1749" s="62"/>
      <c r="V1749" s="62"/>
      <c r="W1749" s="62"/>
      <c r="X1749" s="949"/>
      <c r="Y1749" s="950"/>
      <c r="Z1749" s="951"/>
      <c r="AA1749" s="952"/>
      <c r="AB1749" s="62">
        <f t="shared" si="3353"/>
        <v>0</v>
      </c>
    </row>
    <row r="1750" spans="1:28" x14ac:dyDescent="0.25">
      <c r="AB1750" s="62">
        <f t="shared" si="3353"/>
        <v>0</v>
      </c>
    </row>
    <row r="1751" spans="1:28" x14ac:dyDescent="0.25">
      <c r="A1751" s="62"/>
      <c r="B1751" s="62"/>
      <c r="C1751" s="62"/>
      <c r="D1751" s="62"/>
      <c r="E1751" s="962"/>
      <c r="F1751" s="961"/>
      <c r="G1751" s="984" t="s">
        <v>1843</v>
      </c>
      <c r="H1751" s="743"/>
      <c r="I1751" s="743"/>
      <c r="J1751" s="744"/>
      <c r="K1751" s="743"/>
      <c r="L1751" s="745"/>
      <c r="M1751" s="745"/>
      <c r="N1751" s="746"/>
      <c r="O1751" s="745"/>
      <c r="P1751" s="745"/>
      <c r="Q1751" s="745"/>
      <c r="R1751" s="746"/>
      <c r="S1751" s="800"/>
      <c r="T1751" s="62"/>
      <c r="V1751" s="62"/>
      <c r="W1751" s="62"/>
      <c r="X1751" s="949"/>
      <c r="Y1751" s="950"/>
      <c r="Z1751" s="951"/>
      <c r="AA1751" s="952"/>
      <c r="AB1751" s="62">
        <f t="shared" si="3353"/>
        <v>0</v>
      </c>
    </row>
    <row r="1752" spans="1:28" x14ac:dyDescent="0.25">
      <c r="A1752" s="62"/>
      <c r="B1752" s="62"/>
      <c r="C1752" s="62"/>
      <c r="D1752" s="62"/>
      <c r="E1752" s="715"/>
      <c r="F1752" s="965" t="s">
        <v>185</v>
      </c>
      <c r="G1752" s="942" t="s">
        <v>186</v>
      </c>
      <c r="H1752" s="718">
        <f>H1733</f>
        <v>88007240</v>
      </c>
      <c r="I1752" s="718">
        <f t="shared" ref="I1752:S1752" si="3367">I1733</f>
        <v>38511895.649999999</v>
      </c>
      <c r="J1752" s="719">
        <f t="shared" si="3367"/>
        <v>0.43759917536329962</v>
      </c>
      <c r="K1752" s="718">
        <f t="shared" si="3367"/>
        <v>49495344.350000001</v>
      </c>
      <c r="L1752" s="720">
        <f t="shared" si="3367"/>
        <v>0</v>
      </c>
      <c r="M1752" s="720">
        <f t="shared" si="3367"/>
        <v>0</v>
      </c>
      <c r="N1752" s="721"/>
      <c r="O1752" s="720">
        <f t="shared" si="3367"/>
        <v>0</v>
      </c>
      <c r="P1752" s="720">
        <f t="shared" si="3367"/>
        <v>88007240</v>
      </c>
      <c r="Q1752" s="720">
        <f t="shared" si="3367"/>
        <v>38511895.649999999</v>
      </c>
      <c r="R1752" s="721">
        <f t="shared" si="3367"/>
        <v>0.43759917536329962</v>
      </c>
      <c r="S1752" s="720">
        <f t="shared" si="3367"/>
        <v>49495344.350000001</v>
      </c>
      <c r="T1752" s="62"/>
      <c r="V1752" s="62"/>
      <c r="W1752" s="62"/>
      <c r="X1752" s="949"/>
      <c r="Y1752" s="950"/>
      <c r="Z1752" s="951"/>
      <c r="AA1752" s="952"/>
      <c r="AB1752" s="62">
        <f t="shared" si="3353"/>
        <v>0</v>
      </c>
    </row>
    <row r="1753" spans="1:28" hidden="1" x14ac:dyDescent="0.25">
      <c r="A1753" s="62"/>
      <c r="B1753" s="62"/>
      <c r="C1753" s="62"/>
      <c r="D1753" s="62"/>
      <c r="F1753" s="965" t="s">
        <v>187</v>
      </c>
      <c r="G1753" s="942" t="s">
        <v>188</v>
      </c>
      <c r="J1753" s="688" t="e">
        <f>I1753/H1753</f>
        <v>#DIV/0!</v>
      </c>
      <c r="N1753" s="690" t="e">
        <f>M1753/L1753</f>
        <v>#DIV/0!</v>
      </c>
      <c r="R1753" s="690" t="e">
        <f>Q1753/P1753</f>
        <v>#DIV/0!</v>
      </c>
      <c r="S1753" s="720" t="e">
        <f t="shared" ref="S1753:S1766" si="3368">SUM(H1753:L1753)</f>
        <v>#DIV/0!</v>
      </c>
      <c r="T1753" s="62"/>
      <c r="V1753" s="62"/>
      <c r="W1753" s="62"/>
      <c r="X1753" s="949"/>
      <c r="Y1753" s="950"/>
      <c r="Z1753" s="951"/>
      <c r="AA1753" s="952"/>
      <c r="AB1753" s="62">
        <f t="shared" si="3353"/>
        <v>0</v>
      </c>
    </row>
    <row r="1754" spans="1:28" hidden="1" x14ac:dyDescent="0.25">
      <c r="A1754" s="62"/>
      <c r="B1754" s="62"/>
      <c r="C1754" s="62"/>
      <c r="D1754" s="62"/>
      <c r="F1754" s="965" t="s">
        <v>189</v>
      </c>
      <c r="G1754" s="942" t="s">
        <v>190</v>
      </c>
      <c r="J1754" s="688" t="e">
        <f>I1754/H1754</f>
        <v>#DIV/0!</v>
      </c>
      <c r="N1754" s="690" t="e">
        <f>M1754/L1754</f>
        <v>#DIV/0!</v>
      </c>
      <c r="R1754" s="690" t="e">
        <f>Q1754/P1754</f>
        <v>#DIV/0!</v>
      </c>
      <c r="S1754" s="720" t="e">
        <f t="shared" si="3368"/>
        <v>#DIV/0!</v>
      </c>
      <c r="T1754" s="62"/>
      <c r="V1754" s="62"/>
      <c r="W1754" s="62"/>
      <c r="X1754" s="949"/>
      <c r="Y1754" s="950"/>
      <c r="Z1754" s="951"/>
      <c r="AA1754" s="952"/>
      <c r="AB1754" s="62">
        <f t="shared" si="3353"/>
        <v>0</v>
      </c>
    </row>
    <row r="1755" spans="1:28" hidden="1" x14ac:dyDescent="0.25">
      <c r="A1755" s="62"/>
      <c r="B1755" s="62"/>
      <c r="C1755" s="62"/>
      <c r="D1755" s="62"/>
      <c r="F1755" s="965" t="s">
        <v>191</v>
      </c>
      <c r="G1755" s="942" t="s">
        <v>192</v>
      </c>
      <c r="H1755" s="687">
        <f>SUM(H1736)</f>
        <v>0</v>
      </c>
      <c r="I1755" s="687">
        <f t="shared" ref="I1755:S1755" si="3369">SUM(I1736)</f>
        <v>0</v>
      </c>
      <c r="K1755" s="687">
        <f t="shared" si="3369"/>
        <v>0</v>
      </c>
      <c r="L1755" s="689">
        <f t="shared" si="3369"/>
        <v>0</v>
      </c>
      <c r="M1755" s="689">
        <f>M1736</f>
        <v>0</v>
      </c>
      <c r="O1755" s="689">
        <f t="shared" si="3369"/>
        <v>0</v>
      </c>
      <c r="P1755" s="689">
        <f t="shared" si="3369"/>
        <v>0</v>
      </c>
      <c r="Q1755" s="689">
        <f t="shared" si="3369"/>
        <v>0</v>
      </c>
      <c r="R1755" s="690" t="e">
        <f>Q1755/P1755</f>
        <v>#DIV/0!</v>
      </c>
      <c r="S1755" s="720">
        <f t="shared" si="3369"/>
        <v>0</v>
      </c>
      <c r="T1755" s="62"/>
      <c r="V1755" s="62"/>
      <c r="W1755" s="62"/>
      <c r="X1755" s="949"/>
      <c r="Y1755" s="950"/>
      <c r="Z1755" s="951"/>
      <c r="AA1755" s="952"/>
      <c r="AB1755" s="62">
        <f t="shared" si="3353"/>
        <v>0</v>
      </c>
    </row>
    <row r="1756" spans="1:28" hidden="1" x14ac:dyDescent="0.25">
      <c r="A1756" s="62"/>
      <c r="B1756" s="62"/>
      <c r="C1756" s="62"/>
      <c r="D1756" s="62"/>
      <c r="F1756" s="965" t="s">
        <v>193</v>
      </c>
      <c r="G1756" s="942" t="s">
        <v>194</v>
      </c>
      <c r="N1756" s="690" t="e">
        <f>M1756/L1756</f>
        <v>#DIV/0!</v>
      </c>
      <c r="R1756" s="690" t="e">
        <f>Q1756/P1756</f>
        <v>#DIV/0!</v>
      </c>
      <c r="S1756" s="720">
        <f t="shared" si="3368"/>
        <v>0</v>
      </c>
      <c r="T1756" s="62"/>
      <c r="V1756" s="62"/>
      <c r="W1756" s="62"/>
      <c r="X1756" s="949"/>
      <c r="Y1756" s="950"/>
      <c r="Z1756" s="951"/>
      <c r="AA1756" s="952"/>
      <c r="AB1756" s="62">
        <f t="shared" si="3353"/>
        <v>0</v>
      </c>
    </row>
    <row r="1757" spans="1:28" hidden="1" x14ac:dyDescent="0.25">
      <c r="A1757" s="62"/>
      <c r="B1757" s="62"/>
      <c r="C1757" s="62"/>
      <c r="D1757" s="62"/>
      <c r="F1757" s="965" t="s">
        <v>195</v>
      </c>
      <c r="G1757" s="942" t="s">
        <v>196</v>
      </c>
      <c r="N1757" s="690" t="e">
        <f>M1757/L1757</f>
        <v>#DIV/0!</v>
      </c>
      <c r="R1757" s="690" t="e">
        <f>Q1757/P1757</f>
        <v>#DIV/0!</v>
      </c>
      <c r="S1757" s="720">
        <f t="shared" si="3368"/>
        <v>0</v>
      </c>
      <c r="T1757" s="62"/>
      <c r="V1757" s="62"/>
      <c r="W1757" s="62"/>
      <c r="X1757" s="949"/>
      <c r="Y1757" s="950"/>
      <c r="Z1757" s="951"/>
      <c r="AA1757" s="952"/>
      <c r="AB1757" s="62">
        <f t="shared" si="3353"/>
        <v>0</v>
      </c>
    </row>
    <row r="1758" spans="1:28" x14ac:dyDescent="0.25">
      <c r="A1758" s="62"/>
      <c r="B1758" s="62"/>
      <c r="C1758" s="62"/>
      <c r="D1758" s="62"/>
      <c r="F1758" s="965" t="s">
        <v>197</v>
      </c>
      <c r="G1758" s="942" t="s">
        <v>1294</v>
      </c>
      <c r="H1758" s="687">
        <f>H1739</f>
        <v>0</v>
      </c>
      <c r="I1758" s="687">
        <f t="shared" ref="I1758:S1758" si="3370">I1739</f>
        <v>0</v>
      </c>
      <c r="K1758" s="687">
        <f t="shared" si="3370"/>
        <v>0</v>
      </c>
      <c r="L1758" s="689">
        <f t="shared" si="3370"/>
        <v>13000000</v>
      </c>
      <c r="M1758" s="689">
        <f>M1739</f>
        <v>5620975.2599999998</v>
      </c>
      <c r="N1758" s="690">
        <f t="shared" si="3370"/>
        <v>0.43238271230769226</v>
      </c>
      <c r="O1758" s="689">
        <f t="shared" si="3370"/>
        <v>7379024.7400000002</v>
      </c>
      <c r="P1758" s="689">
        <f t="shared" si="3370"/>
        <v>13000000</v>
      </c>
      <c r="Q1758" s="689">
        <f t="shared" si="3370"/>
        <v>5620975.2599999998</v>
      </c>
      <c r="R1758" s="690">
        <f t="shared" si="3370"/>
        <v>0.43238271230769226</v>
      </c>
      <c r="S1758" s="720">
        <f t="shared" si="3370"/>
        <v>7379024.7400000002</v>
      </c>
      <c r="T1758" s="62"/>
      <c r="V1758" s="62"/>
      <c r="W1758" s="62"/>
      <c r="X1758" s="949"/>
      <c r="Y1758" s="950"/>
      <c r="Z1758" s="951"/>
      <c r="AA1758" s="952"/>
      <c r="AB1758" s="62">
        <f t="shared" si="3353"/>
        <v>0</v>
      </c>
    </row>
    <row r="1759" spans="1:28" ht="30" hidden="1" x14ac:dyDescent="0.25">
      <c r="A1759" s="62"/>
      <c r="B1759" s="62"/>
      <c r="C1759" s="62"/>
      <c r="D1759" s="62"/>
      <c r="F1759" s="965" t="s">
        <v>198</v>
      </c>
      <c r="G1759" s="942" t="s">
        <v>1293</v>
      </c>
      <c r="S1759" s="720">
        <f t="shared" si="3368"/>
        <v>0</v>
      </c>
      <c r="T1759" s="62"/>
      <c r="V1759" s="62"/>
      <c r="W1759" s="62"/>
      <c r="X1759" s="949"/>
      <c r="Y1759" s="950"/>
      <c r="Z1759" s="951"/>
      <c r="AA1759" s="952"/>
      <c r="AB1759" s="62">
        <f t="shared" si="3353"/>
        <v>0</v>
      </c>
    </row>
    <row r="1760" spans="1:28" hidden="1" x14ac:dyDescent="0.25">
      <c r="A1760" s="62"/>
      <c r="B1760" s="62"/>
      <c r="C1760" s="62"/>
      <c r="D1760" s="62"/>
      <c r="F1760" s="965" t="s">
        <v>199</v>
      </c>
      <c r="G1760" s="942" t="s">
        <v>58</v>
      </c>
      <c r="S1760" s="720">
        <f t="shared" si="3368"/>
        <v>0</v>
      </c>
      <c r="T1760" s="62"/>
      <c r="V1760" s="62"/>
      <c r="W1760" s="62"/>
      <c r="X1760" s="949"/>
      <c r="Y1760" s="950"/>
      <c r="Z1760" s="951"/>
      <c r="AA1760" s="952"/>
      <c r="AB1760" s="62">
        <f t="shared" si="3353"/>
        <v>0</v>
      </c>
    </row>
    <row r="1761" spans="1:31" hidden="1" x14ac:dyDescent="0.25">
      <c r="A1761" s="62"/>
      <c r="B1761" s="62"/>
      <c r="C1761" s="62"/>
      <c r="D1761" s="62"/>
      <c r="F1761" s="965" t="s">
        <v>200</v>
      </c>
      <c r="G1761" s="942" t="s">
        <v>201</v>
      </c>
      <c r="S1761" s="720">
        <f t="shared" si="3368"/>
        <v>0</v>
      </c>
      <c r="T1761" s="62"/>
      <c r="V1761" s="62"/>
      <c r="W1761" s="62"/>
      <c r="X1761" s="949"/>
      <c r="Y1761" s="950"/>
      <c r="Z1761" s="951"/>
      <c r="AA1761" s="952"/>
      <c r="AB1761" s="62">
        <f t="shared" si="3353"/>
        <v>0</v>
      </c>
    </row>
    <row r="1762" spans="1:31" hidden="1" x14ac:dyDescent="0.25">
      <c r="F1762" s="965" t="s">
        <v>202</v>
      </c>
      <c r="G1762" s="942" t="s">
        <v>203</v>
      </c>
      <c r="S1762" s="720">
        <f t="shared" si="3368"/>
        <v>0</v>
      </c>
      <c r="T1762" s="62"/>
      <c r="V1762" s="62"/>
      <c r="W1762" s="62"/>
      <c r="X1762" s="949"/>
      <c r="Y1762" s="950"/>
      <c r="Z1762" s="951"/>
      <c r="AA1762" s="952"/>
      <c r="AB1762" s="62">
        <f t="shared" si="3353"/>
        <v>0</v>
      </c>
    </row>
    <row r="1763" spans="1:31" ht="30" hidden="1" x14ac:dyDescent="0.25">
      <c r="F1763" s="965" t="s">
        <v>204</v>
      </c>
      <c r="G1763" s="942" t="s">
        <v>205</v>
      </c>
      <c r="S1763" s="720">
        <f t="shared" si="3368"/>
        <v>0</v>
      </c>
      <c r="T1763" s="62"/>
      <c r="V1763" s="62"/>
      <c r="W1763" s="62"/>
      <c r="X1763" s="949"/>
      <c r="Y1763" s="950"/>
      <c r="Z1763" s="951"/>
      <c r="AA1763" s="952"/>
      <c r="AB1763" s="62">
        <f t="shared" si="3353"/>
        <v>0</v>
      </c>
    </row>
    <row r="1764" spans="1:31" ht="30" x14ac:dyDescent="0.25">
      <c r="F1764" s="938">
        <v>17</v>
      </c>
      <c r="G1764" s="939" t="s">
        <v>2016</v>
      </c>
      <c r="H1764" s="687">
        <f>H1745</f>
        <v>0</v>
      </c>
      <c r="I1764" s="687">
        <f t="shared" ref="I1764:S1764" si="3371">I1745</f>
        <v>0</v>
      </c>
      <c r="K1764" s="687">
        <f t="shared" si="3371"/>
        <v>0</v>
      </c>
      <c r="L1764" s="689">
        <f t="shared" si="3371"/>
        <v>0</v>
      </c>
      <c r="M1764" s="689">
        <f>M1745</f>
        <v>56065.42</v>
      </c>
      <c r="N1764" s="690" t="e">
        <f t="shared" si="3371"/>
        <v>#DIV/0!</v>
      </c>
      <c r="O1764" s="689">
        <f t="shared" si="3371"/>
        <v>-56065.42</v>
      </c>
      <c r="P1764" s="689">
        <f t="shared" si="3371"/>
        <v>0</v>
      </c>
      <c r="Q1764" s="689">
        <f t="shared" si="3371"/>
        <v>56065.42</v>
      </c>
      <c r="R1764" s="690">
        <f t="shared" si="3371"/>
        <v>0</v>
      </c>
      <c r="S1764" s="720">
        <f t="shared" si="3371"/>
        <v>-56065.42</v>
      </c>
      <c r="T1764" s="62"/>
      <c r="V1764" s="62"/>
      <c r="W1764" s="62"/>
      <c r="X1764" s="949"/>
      <c r="Y1764" s="950"/>
      <c r="Z1764" s="951"/>
      <c r="AA1764" s="952"/>
      <c r="AB1764" s="62">
        <f t="shared" si="3353"/>
        <v>0</v>
      </c>
    </row>
    <row r="1765" spans="1:31" ht="30" hidden="1" x14ac:dyDescent="0.25">
      <c r="F1765" s="965" t="s">
        <v>208</v>
      </c>
      <c r="G1765" s="942" t="s">
        <v>209</v>
      </c>
      <c r="S1765" s="720">
        <f t="shared" si="3368"/>
        <v>0</v>
      </c>
      <c r="T1765" s="62"/>
      <c r="V1765" s="62"/>
      <c r="W1765" s="62"/>
      <c r="X1765" s="949"/>
      <c r="Y1765" s="950"/>
      <c r="Z1765" s="951"/>
      <c r="AA1765" s="952"/>
      <c r="AB1765" s="62">
        <f t="shared" si="3353"/>
        <v>0</v>
      </c>
    </row>
    <row r="1766" spans="1:31" ht="30" hidden="1" x14ac:dyDescent="0.25">
      <c r="F1766" s="965" t="s">
        <v>210</v>
      </c>
      <c r="G1766" s="942" t="s">
        <v>211</v>
      </c>
      <c r="S1766" s="720">
        <f t="shared" si="3368"/>
        <v>0</v>
      </c>
      <c r="T1766" s="62"/>
      <c r="V1766" s="62"/>
      <c r="W1766" s="62"/>
      <c r="X1766" s="949"/>
      <c r="Y1766" s="950"/>
      <c r="Z1766" s="951"/>
      <c r="AA1766" s="952"/>
      <c r="AB1766" s="62">
        <f t="shared" si="3353"/>
        <v>0</v>
      </c>
    </row>
    <row r="1767" spans="1:31" ht="15.75" thickBot="1" x14ac:dyDescent="0.3">
      <c r="F1767" s="965" t="s">
        <v>212</v>
      </c>
      <c r="G1767" s="942" t="s">
        <v>213</v>
      </c>
      <c r="H1767" s="718">
        <f>H1748</f>
        <v>0</v>
      </c>
      <c r="I1767" s="718">
        <f t="shared" ref="I1767:S1767" si="3372">I1748</f>
        <v>0</v>
      </c>
      <c r="J1767" s="719"/>
      <c r="K1767" s="718">
        <f t="shared" si="3372"/>
        <v>0</v>
      </c>
      <c r="L1767" s="720">
        <f t="shared" si="3372"/>
        <v>1120000</v>
      </c>
      <c r="M1767" s="720">
        <f>M1748</f>
        <v>554115.14</v>
      </c>
      <c r="N1767" s="721">
        <f t="shared" si="3372"/>
        <v>0.49474566071428572</v>
      </c>
      <c r="O1767" s="720">
        <f t="shared" si="3372"/>
        <v>565884.86</v>
      </c>
      <c r="P1767" s="720">
        <f t="shared" si="3372"/>
        <v>1120000</v>
      </c>
      <c r="Q1767" s="720">
        <f t="shared" si="3372"/>
        <v>554115.14</v>
      </c>
      <c r="R1767" s="721">
        <f t="shared" si="3372"/>
        <v>0.49474566071428572</v>
      </c>
      <c r="S1767" s="720">
        <f t="shared" si="3372"/>
        <v>565884.86</v>
      </c>
      <c r="T1767" s="62"/>
      <c r="V1767" s="62"/>
      <c r="W1767" s="62"/>
      <c r="X1767" s="949"/>
      <c r="Y1767" s="950"/>
      <c r="Z1767" s="951"/>
      <c r="AA1767" s="952"/>
      <c r="AB1767" s="62">
        <f t="shared" si="3353"/>
        <v>0</v>
      </c>
    </row>
    <row r="1768" spans="1:31" ht="15.75" thickBot="1" x14ac:dyDescent="0.3">
      <c r="G1768" s="722" t="s">
        <v>1834</v>
      </c>
      <c r="H1768" s="723">
        <f>H1749</f>
        <v>88007240</v>
      </c>
      <c r="I1768" s="723">
        <f t="shared" ref="I1768:S1768" si="3373">I1749</f>
        <v>38511895.649999999</v>
      </c>
      <c r="J1768" s="724">
        <f t="shared" si="3373"/>
        <v>0.43759917536329962</v>
      </c>
      <c r="K1768" s="723">
        <f t="shared" si="3373"/>
        <v>49495344.350000001</v>
      </c>
      <c r="L1768" s="725">
        <f t="shared" si="3373"/>
        <v>14120000</v>
      </c>
      <c r="M1768" s="725">
        <f t="shared" si="3373"/>
        <v>6231155.8199999994</v>
      </c>
      <c r="N1768" s="726">
        <f t="shared" si="3373"/>
        <v>0.4412999872521246</v>
      </c>
      <c r="O1768" s="725">
        <f t="shared" si="3373"/>
        <v>7888844.1800000006</v>
      </c>
      <c r="P1768" s="725">
        <f>P1749</f>
        <v>102127240</v>
      </c>
      <c r="Q1768" s="725">
        <f t="shared" si="3373"/>
        <v>44743051.469999999</v>
      </c>
      <c r="R1768" s="726">
        <f t="shared" si="3373"/>
        <v>0.43811084554914043</v>
      </c>
      <c r="S1768" s="725">
        <f t="shared" si="3373"/>
        <v>57384188.530000001</v>
      </c>
      <c r="T1768" s="62"/>
      <c r="V1768" s="62"/>
      <c r="W1768" s="62"/>
      <c r="X1768" s="949"/>
      <c r="Y1768" s="950"/>
      <c r="Z1768" s="951"/>
      <c r="AA1768" s="952"/>
      <c r="AB1768" s="62">
        <f t="shared" si="3353"/>
        <v>0</v>
      </c>
    </row>
    <row r="1769" spans="1:31" x14ac:dyDescent="0.25">
      <c r="A1769" s="978"/>
      <c r="B1769" s="979"/>
      <c r="C1769" s="980"/>
      <c r="D1769" s="978"/>
      <c r="E1769" s="979"/>
      <c r="F1769" s="978"/>
      <c r="G1769" s="981"/>
      <c r="H1769" s="982"/>
      <c r="I1769" s="982"/>
      <c r="J1769" s="983"/>
      <c r="K1769" s="982"/>
      <c r="L1769" s="700"/>
      <c r="M1769" s="700"/>
      <c r="N1769" s="701"/>
      <c r="O1769" s="700"/>
      <c r="P1769" s="700"/>
      <c r="Q1769" s="700"/>
      <c r="R1769" s="701"/>
      <c r="S1769" s="700"/>
      <c r="T1769" s="62"/>
      <c r="AB1769" s="62">
        <f t="shared" si="3353"/>
        <v>0</v>
      </c>
    </row>
    <row r="1770" spans="1:31" hidden="1" x14ac:dyDescent="0.25">
      <c r="G1770" s="735"/>
      <c r="H1770" s="736"/>
      <c r="I1770" s="736"/>
      <c r="J1770" s="737"/>
      <c r="K1770" s="736"/>
      <c r="L1770" s="738"/>
      <c r="M1770" s="738"/>
      <c r="N1770" s="739"/>
      <c r="O1770" s="738"/>
      <c r="P1770" s="738"/>
      <c r="Q1770" s="738"/>
      <c r="R1770" s="739"/>
      <c r="S1770" s="738"/>
      <c r="AB1770" s="62">
        <f t="shared" si="3353"/>
        <v>0</v>
      </c>
    </row>
    <row r="1771" spans="1:31" ht="28.5" x14ac:dyDescent="0.25">
      <c r="A1771" s="782"/>
      <c r="B1771" s="780" t="s">
        <v>1835</v>
      </c>
      <c r="C1771" s="781"/>
      <c r="D1771" s="782"/>
      <c r="E1771" s="783"/>
      <c r="F1771" s="782"/>
      <c r="G1771" s="986" t="s">
        <v>1342</v>
      </c>
      <c r="H1771" s="987"/>
      <c r="I1771" s="987"/>
      <c r="J1771" s="988"/>
      <c r="K1771" s="987"/>
      <c r="L1771" s="989"/>
      <c r="M1771" s="989"/>
      <c r="N1771" s="990"/>
      <c r="O1771" s="989"/>
      <c r="P1771" s="989"/>
      <c r="Q1771" s="989"/>
      <c r="R1771" s="990"/>
      <c r="S1771" s="989"/>
      <c r="AB1771" s="62">
        <f t="shared" ref="AB1771:AB1927" si="3374">Z1771-AA1771</f>
        <v>0</v>
      </c>
    </row>
    <row r="1772" spans="1:31" x14ac:dyDescent="0.25">
      <c r="C1772" s="685" t="s">
        <v>268</v>
      </c>
      <c r="G1772" s="905" t="s">
        <v>739</v>
      </c>
      <c r="AB1772" s="62">
        <f t="shared" si="3374"/>
        <v>0</v>
      </c>
    </row>
    <row r="1773" spans="1:31" x14ac:dyDescent="0.25">
      <c r="C1773" s="685" t="s">
        <v>676</v>
      </c>
      <c r="D1773" s="694"/>
      <c r="G1773" s="789" t="s">
        <v>270</v>
      </c>
      <c r="AB1773" s="62">
        <f t="shared" si="3374"/>
        <v>0</v>
      </c>
    </row>
    <row r="1774" spans="1:31" s="892" customFormat="1" ht="30" x14ac:dyDescent="0.25">
      <c r="A1774" s="691"/>
      <c r="B1774" s="692"/>
      <c r="C1774" s="888"/>
      <c r="D1774" s="906" t="s">
        <v>497</v>
      </c>
      <c r="E1774" s="906"/>
      <c r="F1774" s="907"/>
      <c r="G1774" s="908" t="s">
        <v>110</v>
      </c>
      <c r="H1774" s="698"/>
      <c r="I1774" s="698"/>
      <c r="J1774" s="699"/>
      <c r="K1774" s="698"/>
      <c r="L1774" s="700"/>
      <c r="M1774" s="700"/>
      <c r="N1774" s="701"/>
      <c r="O1774" s="700"/>
      <c r="P1774" s="700"/>
      <c r="Q1774" s="700"/>
      <c r="R1774" s="701"/>
      <c r="S1774" s="890"/>
      <c r="T1774" s="891"/>
      <c r="V1774" s="893"/>
      <c r="W1774" s="893"/>
      <c r="X1774" s="753"/>
      <c r="Y1774" s="754"/>
      <c r="Z1774" s="750"/>
      <c r="AA1774" s="751"/>
      <c r="AB1774" s="892">
        <f t="shared" si="3374"/>
        <v>0</v>
      </c>
    </row>
    <row r="1775" spans="1:31" s="892" customFormat="1" x14ac:dyDescent="0.25">
      <c r="A1775" s="909"/>
      <c r="B1775" s="896"/>
      <c r="C1775" s="910"/>
      <c r="D1775" s="896"/>
      <c r="E1775" s="896" t="s">
        <v>482</v>
      </c>
      <c r="F1775" s="909">
        <v>421</v>
      </c>
      <c r="G1775" s="911" t="s">
        <v>378</v>
      </c>
      <c r="H1775" s="698">
        <v>1339000</v>
      </c>
      <c r="I1775" s="698">
        <v>737134.53</v>
      </c>
      <c r="J1775" s="699">
        <f>I1775/H1775</f>
        <v>0.55051122479462289</v>
      </c>
      <c r="K1775" s="698">
        <f>H1775-I1775</f>
        <v>601865.47</v>
      </c>
      <c r="L1775" s="700">
        <v>0</v>
      </c>
      <c r="M1775" s="700">
        <v>0</v>
      </c>
      <c r="N1775" s="701"/>
      <c r="O1775" s="700">
        <f>L1775-M1775</f>
        <v>0</v>
      </c>
      <c r="P1775" s="700">
        <f t="shared" ref="P1775:Q1779" si="3375">L1775+H1775</f>
        <v>1339000</v>
      </c>
      <c r="Q1775" s="700">
        <f t="shared" si="3375"/>
        <v>737134.53</v>
      </c>
      <c r="R1775" s="701">
        <f>Q1775/P1775</f>
        <v>0.55051122479462289</v>
      </c>
      <c r="S1775" s="890">
        <f>P1775-Q1775</f>
        <v>601865.47</v>
      </c>
      <c r="T1775" s="891"/>
      <c r="V1775" s="893"/>
      <c r="W1775" s="893"/>
      <c r="X1775" s="753"/>
      <c r="Y1775" s="754">
        <v>100000</v>
      </c>
      <c r="Z1775" s="750">
        <f>H1775-X1775+Y1775</f>
        <v>1439000</v>
      </c>
      <c r="AA1775" s="751">
        <v>1098000</v>
      </c>
      <c r="AB1775" s="892">
        <f t="shared" si="3374"/>
        <v>341000</v>
      </c>
      <c r="AE1775" s="892">
        <f>H1775-AA1775</f>
        <v>241000</v>
      </c>
    </row>
    <row r="1776" spans="1:31" s="892" customFormat="1" hidden="1" x14ac:dyDescent="0.25">
      <c r="A1776" s="909"/>
      <c r="B1776" s="896"/>
      <c r="C1776" s="910"/>
      <c r="D1776" s="896"/>
      <c r="E1776" s="896"/>
      <c r="F1776" s="909">
        <v>423</v>
      </c>
      <c r="G1776" s="911" t="s">
        <v>380</v>
      </c>
      <c r="H1776" s="698">
        <v>0</v>
      </c>
      <c r="I1776" s="698">
        <v>0</v>
      </c>
      <c r="J1776" s="699" t="e">
        <f>I1776/H1776</f>
        <v>#DIV/0!</v>
      </c>
      <c r="K1776" s="698">
        <f>H1776-I1776</f>
        <v>0</v>
      </c>
      <c r="L1776" s="700">
        <v>0</v>
      </c>
      <c r="M1776" s="700">
        <v>0</v>
      </c>
      <c r="N1776" s="701"/>
      <c r="O1776" s="700">
        <f>L1776-M1776</f>
        <v>0</v>
      </c>
      <c r="P1776" s="700">
        <f t="shared" si="3375"/>
        <v>0</v>
      </c>
      <c r="Q1776" s="700">
        <f t="shared" si="3375"/>
        <v>0</v>
      </c>
      <c r="R1776" s="701" t="e">
        <f>Q1776/P1776</f>
        <v>#DIV/0!</v>
      </c>
      <c r="S1776" s="890">
        <f>P1776-Q1776</f>
        <v>0</v>
      </c>
      <c r="T1776" s="891"/>
      <c r="V1776" s="893"/>
      <c r="W1776" s="893"/>
      <c r="X1776" s="753"/>
      <c r="Y1776" s="754">
        <v>300000</v>
      </c>
      <c r="Z1776" s="750">
        <f>H1776-X1776+Y1776</f>
        <v>300000</v>
      </c>
      <c r="AA1776" s="751">
        <v>552000</v>
      </c>
      <c r="AB1776" s="892">
        <f t="shared" si="3374"/>
        <v>-252000</v>
      </c>
      <c r="AE1776" s="892">
        <f>H1776-AA1776</f>
        <v>-552000</v>
      </c>
    </row>
    <row r="1777" spans="1:31" s="892" customFormat="1" hidden="1" x14ac:dyDescent="0.25">
      <c r="A1777" s="909"/>
      <c r="B1777" s="896"/>
      <c r="C1777" s="910"/>
      <c r="D1777" s="896"/>
      <c r="E1777" s="896"/>
      <c r="F1777" s="909">
        <v>425</v>
      </c>
      <c r="G1777" s="911" t="s">
        <v>717</v>
      </c>
      <c r="H1777" s="698">
        <v>0</v>
      </c>
      <c r="I1777" s="698">
        <v>0</v>
      </c>
      <c r="J1777" s="699" t="e">
        <f>I1777/H1777</f>
        <v>#DIV/0!</v>
      </c>
      <c r="K1777" s="698">
        <f>H1777-I1777</f>
        <v>0</v>
      </c>
      <c r="L1777" s="700">
        <v>0</v>
      </c>
      <c r="M1777" s="700">
        <v>0</v>
      </c>
      <c r="N1777" s="701"/>
      <c r="O1777" s="700">
        <v>0</v>
      </c>
      <c r="P1777" s="700">
        <f t="shared" si="3375"/>
        <v>0</v>
      </c>
      <c r="Q1777" s="700">
        <f t="shared" si="3375"/>
        <v>0</v>
      </c>
      <c r="R1777" s="701" t="e">
        <f>Q1777/P1777</f>
        <v>#DIV/0!</v>
      </c>
      <c r="S1777" s="890">
        <f>P1777-Q1777</f>
        <v>0</v>
      </c>
      <c r="T1777" s="891"/>
      <c r="V1777" s="893"/>
      <c r="W1777" s="893"/>
      <c r="X1777" s="753"/>
      <c r="Y1777" s="754">
        <v>950000</v>
      </c>
      <c r="Z1777" s="750">
        <f>H1777-X1777+Y1777</f>
        <v>950000</v>
      </c>
      <c r="AA1777" s="751">
        <v>1935061.4</v>
      </c>
      <c r="AB1777" s="892">
        <f t="shared" si="3374"/>
        <v>-985061.39999999991</v>
      </c>
      <c r="AE1777" s="892">
        <f>H1777-AA1777</f>
        <v>-1935061.4</v>
      </c>
    </row>
    <row r="1778" spans="1:31" x14ac:dyDescent="0.25">
      <c r="E1778" s="1089" t="s">
        <v>483</v>
      </c>
      <c r="F1778" s="706">
        <v>426</v>
      </c>
      <c r="G1778" s="794" t="s">
        <v>386</v>
      </c>
      <c r="H1778" s="687">
        <v>22000</v>
      </c>
      <c r="I1778" s="687">
        <f>16156.44-8872.52</f>
        <v>7283.92</v>
      </c>
      <c r="J1778" s="688">
        <f>I1778/H1778</f>
        <v>0.33108727272727273</v>
      </c>
      <c r="K1778" s="687">
        <f>H1778-I1778</f>
        <v>14716.08</v>
      </c>
      <c r="L1778" s="689">
        <v>0</v>
      </c>
      <c r="M1778" s="689">
        <v>0</v>
      </c>
      <c r="O1778" s="689">
        <f>L1778-M1778</f>
        <v>0</v>
      </c>
      <c r="P1778" s="689">
        <f t="shared" si="3375"/>
        <v>22000</v>
      </c>
      <c r="Q1778" s="689">
        <f t="shared" si="3375"/>
        <v>7283.92</v>
      </c>
      <c r="R1778" s="690">
        <f>Q1778/P1778</f>
        <v>0.33108727272727273</v>
      </c>
      <c r="S1778" s="689">
        <f>P1778-Q1778</f>
        <v>14716.08</v>
      </c>
      <c r="V1778" s="178">
        <f>490000+24662.36+240000</f>
        <v>754662.36</v>
      </c>
      <c r="Y1778" s="754">
        <v>520000</v>
      </c>
      <c r="Z1778" s="750">
        <f>H1778-X1778+Y1778</f>
        <v>542000</v>
      </c>
      <c r="AA1778" s="751">
        <v>2850000</v>
      </c>
      <c r="AB1778" s="62">
        <f t="shared" si="3374"/>
        <v>-2308000</v>
      </c>
      <c r="AE1778" s="62">
        <f>H1778-AA1778</f>
        <v>-2828000</v>
      </c>
    </row>
    <row r="1779" spans="1:31" ht="15.75" thickBot="1" x14ac:dyDescent="0.3">
      <c r="E1779" s="1089" t="s">
        <v>1735</v>
      </c>
      <c r="F1779" s="706">
        <v>482</v>
      </c>
      <c r="G1779" s="794" t="s">
        <v>727</v>
      </c>
      <c r="H1779" s="687">
        <v>37000</v>
      </c>
      <c r="I1779" s="687">
        <v>0</v>
      </c>
      <c r="J1779" s="688">
        <f>I1779/H1779</f>
        <v>0</v>
      </c>
      <c r="K1779" s="687">
        <f>H1779-I1779</f>
        <v>37000</v>
      </c>
      <c r="L1779" s="689">
        <v>0</v>
      </c>
      <c r="M1779" s="689">
        <v>0</v>
      </c>
      <c r="O1779" s="689">
        <v>0</v>
      </c>
      <c r="P1779" s="689">
        <f t="shared" si="3375"/>
        <v>37000</v>
      </c>
      <c r="Q1779" s="689">
        <f t="shared" si="3375"/>
        <v>0</v>
      </c>
      <c r="R1779" s="690">
        <f>Q1779/P1779</f>
        <v>0</v>
      </c>
      <c r="S1779" s="689">
        <f>P1779-Q1779</f>
        <v>37000</v>
      </c>
      <c r="X1779" s="753">
        <v>50000</v>
      </c>
      <c r="Z1779" s="750">
        <f>H1779-X1779+Y1779</f>
        <v>-13000</v>
      </c>
      <c r="AA1779" s="751">
        <v>50000</v>
      </c>
      <c r="AB1779" s="62">
        <f t="shared" si="3374"/>
        <v>-63000</v>
      </c>
      <c r="AE1779" s="62">
        <f>H1779-AA1779</f>
        <v>-13000</v>
      </c>
    </row>
    <row r="1780" spans="1:31" x14ac:dyDescent="0.25">
      <c r="E1780" s="708"/>
      <c r="F1780" s="709"/>
      <c r="G1780" s="710" t="s">
        <v>1343</v>
      </c>
      <c r="H1780" s="711"/>
      <c r="I1780" s="711"/>
      <c r="J1780" s="712"/>
      <c r="K1780" s="711"/>
      <c r="L1780" s="713"/>
      <c r="M1780" s="713"/>
      <c r="N1780" s="714"/>
      <c r="O1780" s="713"/>
      <c r="P1780" s="713"/>
      <c r="Q1780" s="713"/>
      <c r="R1780" s="714"/>
      <c r="S1780" s="797"/>
      <c r="AB1780" s="62">
        <f t="shared" si="3374"/>
        <v>0</v>
      </c>
    </row>
    <row r="1781" spans="1:31" ht="15.75" thickBot="1" x14ac:dyDescent="0.3">
      <c r="E1781" s="715"/>
      <c r="F1781" s="716" t="s">
        <v>185</v>
      </c>
      <c r="G1781" s="717" t="s">
        <v>186</v>
      </c>
      <c r="H1781" s="718">
        <f>SUM(H1775:H1779)</f>
        <v>1398000</v>
      </c>
      <c r="I1781" s="718">
        <f>SUM(I1775:I1779)</f>
        <v>744418.45000000007</v>
      </c>
      <c r="J1781" s="719">
        <f>I1781/H1781</f>
        <v>0.53248816165951363</v>
      </c>
      <c r="K1781" s="718">
        <f>H1781-I1781</f>
        <v>653581.54999999993</v>
      </c>
      <c r="L1781" s="720">
        <v>0</v>
      </c>
      <c r="M1781" s="720">
        <v>0</v>
      </c>
      <c r="N1781" s="721"/>
      <c r="O1781" s="720">
        <f>L1781-M1781</f>
        <v>0</v>
      </c>
      <c r="P1781" s="720">
        <f t="shared" ref="P1781:Q1783" si="3376">L1781+H1781</f>
        <v>1398000</v>
      </c>
      <c r="Q1781" s="720">
        <f t="shared" si="3376"/>
        <v>744418.45000000007</v>
      </c>
      <c r="R1781" s="721">
        <f>Q1781/P1781</f>
        <v>0.53248816165951363</v>
      </c>
      <c r="S1781" s="720">
        <f>P1781-Q1781</f>
        <v>653581.54999999993</v>
      </c>
      <c r="AB1781" s="62">
        <f t="shared" si="3374"/>
        <v>0</v>
      </c>
    </row>
    <row r="1782" spans="1:31" ht="15.75" hidden="1" thickBot="1" x14ac:dyDescent="0.3">
      <c r="E1782" s="715"/>
      <c r="F1782" s="716">
        <v>13</v>
      </c>
      <c r="G1782" s="717" t="s">
        <v>207</v>
      </c>
      <c r="H1782" s="718">
        <v>0</v>
      </c>
      <c r="I1782" s="718">
        <v>0</v>
      </c>
      <c r="J1782" s="719"/>
      <c r="K1782" s="718">
        <v>0</v>
      </c>
      <c r="L1782" s="720">
        <f>L1778</f>
        <v>0</v>
      </c>
      <c r="M1782" s="720">
        <f>SUM(M1775:M1779)</f>
        <v>0</v>
      </c>
      <c r="N1782" s="721" t="e">
        <f>M1782/L1782</f>
        <v>#DIV/0!</v>
      </c>
      <c r="O1782" s="720">
        <f>L1782-M1782</f>
        <v>0</v>
      </c>
      <c r="P1782" s="720">
        <f t="shared" si="3376"/>
        <v>0</v>
      </c>
      <c r="Q1782" s="720">
        <f t="shared" si="3376"/>
        <v>0</v>
      </c>
      <c r="R1782" s="721" t="e">
        <f>Q1782/P1782</f>
        <v>#DIV/0!</v>
      </c>
      <c r="S1782" s="720">
        <f>P1782-Q1782</f>
        <v>0</v>
      </c>
      <c r="AB1782" s="62">
        <f t="shared" si="3374"/>
        <v>0</v>
      </c>
    </row>
    <row r="1783" spans="1:31" ht="15.75" thickBot="1" x14ac:dyDescent="0.3">
      <c r="G1783" s="722" t="s">
        <v>1344</v>
      </c>
      <c r="H1783" s="723">
        <f>SUM(H1781:H1782)</f>
        <v>1398000</v>
      </c>
      <c r="I1783" s="723">
        <f>SUM(I1781:I1782)</f>
        <v>744418.45000000007</v>
      </c>
      <c r="J1783" s="724">
        <f>I1783/H1783</f>
        <v>0.53248816165951363</v>
      </c>
      <c r="K1783" s="723">
        <f>SUM(K1781:K1782)</f>
        <v>653581.54999999993</v>
      </c>
      <c r="L1783" s="725">
        <f>SUM(L1781:L1782)</f>
        <v>0</v>
      </c>
      <c r="M1783" s="725">
        <f>SUM(M1781:M1782)</f>
        <v>0</v>
      </c>
      <c r="N1783" s="726"/>
      <c r="O1783" s="725">
        <f>L1783-M1783</f>
        <v>0</v>
      </c>
      <c r="P1783" s="725">
        <f t="shared" si="3376"/>
        <v>1398000</v>
      </c>
      <c r="Q1783" s="725">
        <f t="shared" si="3376"/>
        <v>744418.45000000007</v>
      </c>
      <c r="R1783" s="726">
        <f>Q1783/P1783</f>
        <v>0.53248816165951363</v>
      </c>
      <c r="S1783" s="725">
        <f>P1783-Q1783</f>
        <v>653581.54999999993</v>
      </c>
      <c r="AB1783" s="62">
        <f t="shared" si="3374"/>
        <v>0</v>
      </c>
    </row>
    <row r="1784" spans="1:31" ht="28.5" collapsed="1" x14ac:dyDescent="0.25">
      <c r="E1784" s="708"/>
      <c r="F1784" s="709"/>
      <c r="G1784" s="727" t="s">
        <v>1345</v>
      </c>
      <c r="H1784" s="728"/>
      <c r="I1784" s="729"/>
      <c r="J1784" s="730"/>
      <c r="K1784" s="729"/>
      <c r="L1784" s="731"/>
      <c r="M1784" s="732"/>
      <c r="N1784" s="733"/>
      <c r="O1784" s="732"/>
      <c r="P1784" s="732"/>
      <c r="Q1784" s="732"/>
      <c r="R1784" s="733"/>
      <c r="S1784" s="798"/>
      <c r="AB1784" s="62">
        <f t="shared" si="3374"/>
        <v>0</v>
      </c>
    </row>
    <row r="1785" spans="1:31" ht="15.75" thickBot="1" x14ac:dyDescent="0.3">
      <c r="E1785" s="715"/>
      <c r="F1785" s="716" t="s">
        <v>185</v>
      </c>
      <c r="G1785" s="717" t="s">
        <v>186</v>
      </c>
      <c r="H1785" s="718">
        <f>H1781</f>
        <v>1398000</v>
      </c>
      <c r="I1785" s="718">
        <f t="shared" ref="I1785:S1785" si="3377">I1781</f>
        <v>744418.45000000007</v>
      </c>
      <c r="J1785" s="719">
        <f t="shared" si="3377"/>
        <v>0.53248816165951363</v>
      </c>
      <c r="K1785" s="718">
        <f t="shared" si="3377"/>
        <v>653581.54999999993</v>
      </c>
      <c r="L1785" s="720">
        <f t="shared" si="3377"/>
        <v>0</v>
      </c>
      <c r="M1785" s="720">
        <f t="shared" si="3377"/>
        <v>0</v>
      </c>
      <c r="N1785" s="721">
        <f t="shared" si="3377"/>
        <v>0</v>
      </c>
      <c r="O1785" s="720">
        <f t="shared" si="3377"/>
        <v>0</v>
      </c>
      <c r="P1785" s="720">
        <f t="shared" si="3377"/>
        <v>1398000</v>
      </c>
      <c r="Q1785" s="720">
        <f t="shared" si="3377"/>
        <v>744418.45000000007</v>
      </c>
      <c r="R1785" s="721">
        <f t="shared" si="3377"/>
        <v>0.53248816165951363</v>
      </c>
      <c r="S1785" s="720">
        <f t="shared" si="3377"/>
        <v>653581.54999999993</v>
      </c>
      <c r="AB1785" s="62">
        <f t="shared" si="3374"/>
        <v>0</v>
      </c>
    </row>
    <row r="1786" spans="1:31" ht="15.75" hidden="1" thickBot="1" x14ac:dyDescent="0.3">
      <c r="E1786" s="715"/>
      <c r="F1786" s="716">
        <v>13</v>
      </c>
      <c r="G1786" s="717" t="s">
        <v>207</v>
      </c>
      <c r="H1786" s="718">
        <f>H1782</f>
        <v>0</v>
      </c>
      <c r="I1786" s="718">
        <f t="shared" ref="I1786:S1786" si="3378">I1782</f>
        <v>0</v>
      </c>
      <c r="J1786" s="719"/>
      <c r="K1786" s="718">
        <f t="shared" si="3378"/>
        <v>0</v>
      </c>
      <c r="L1786" s="720">
        <f t="shared" si="3378"/>
        <v>0</v>
      </c>
      <c r="M1786" s="720">
        <f t="shared" si="3378"/>
        <v>0</v>
      </c>
      <c r="N1786" s="721" t="e">
        <f t="shared" si="3378"/>
        <v>#DIV/0!</v>
      </c>
      <c r="O1786" s="720">
        <f t="shared" si="3378"/>
        <v>0</v>
      </c>
      <c r="P1786" s="720">
        <f t="shared" si="3378"/>
        <v>0</v>
      </c>
      <c r="Q1786" s="720">
        <f t="shared" si="3378"/>
        <v>0</v>
      </c>
      <c r="R1786" s="721" t="e">
        <f t="shared" si="3378"/>
        <v>#DIV/0!</v>
      </c>
      <c r="S1786" s="720">
        <f t="shared" si="3378"/>
        <v>0</v>
      </c>
      <c r="AB1786" s="62">
        <f t="shared" si="3374"/>
        <v>0</v>
      </c>
    </row>
    <row r="1787" spans="1:31" ht="15.75" collapsed="1" thickBot="1" x14ac:dyDescent="0.3">
      <c r="G1787" s="722" t="s">
        <v>1346</v>
      </c>
      <c r="H1787" s="723">
        <f>H1783</f>
        <v>1398000</v>
      </c>
      <c r="I1787" s="723">
        <f t="shared" ref="I1787:S1787" si="3379">I1783</f>
        <v>744418.45000000007</v>
      </c>
      <c r="J1787" s="724">
        <f t="shared" si="3379"/>
        <v>0.53248816165951363</v>
      </c>
      <c r="K1787" s="723">
        <f t="shared" si="3379"/>
        <v>653581.54999999993</v>
      </c>
      <c r="L1787" s="725">
        <f t="shared" si="3379"/>
        <v>0</v>
      </c>
      <c r="M1787" s="725">
        <f t="shared" si="3379"/>
        <v>0</v>
      </c>
      <c r="N1787" s="726">
        <f t="shared" si="3379"/>
        <v>0</v>
      </c>
      <c r="O1787" s="725">
        <f t="shared" si="3379"/>
        <v>0</v>
      </c>
      <c r="P1787" s="725">
        <f t="shared" si="3379"/>
        <v>1398000</v>
      </c>
      <c r="Q1787" s="725">
        <f t="shared" si="3379"/>
        <v>744418.45000000007</v>
      </c>
      <c r="R1787" s="726">
        <f t="shared" si="3379"/>
        <v>0.53248816165951363</v>
      </c>
      <c r="S1787" s="725">
        <f t="shared" si="3379"/>
        <v>653581.54999999993</v>
      </c>
      <c r="AB1787" s="62">
        <f t="shared" si="3374"/>
        <v>0</v>
      </c>
    </row>
    <row r="1788" spans="1:31" x14ac:dyDescent="0.25">
      <c r="AB1788" s="62">
        <f t="shared" si="3374"/>
        <v>0</v>
      </c>
    </row>
    <row r="1789" spans="1:31" s="892" customFormat="1" x14ac:dyDescent="0.25">
      <c r="A1789" s="691"/>
      <c r="B1789" s="692"/>
      <c r="C1789" s="888"/>
      <c r="D1789" s="691"/>
      <c r="E1789" s="692"/>
      <c r="F1789" s="709"/>
      <c r="G1789" s="742" t="s">
        <v>740</v>
      </c>
      <c r="H1789" s="743"/>
      <c r="I1789" s="743"/>
      <c r="J1789" s="744"/>
      <c r="K1789" s="743"/>
      <c r="L1789" s="745"/>
      <c r="M1789" s="745"/>
      <c r="N1789" s="746"/>
      <c r="O1789" s="745"/>
      <c r="P1789" s="745"/>
      <c r="Q1789" s="745"/>
      <c r="R1789" s="746"/>
      <c r="S1789" s="800"/>
      <c r="T1789" s="891"/>
      <c r="V1789" s="893"/>
      <c r="W1789" s="893"/>
      <c r="X1789" s="753"/>
      <c r="Y1789" s="754"/>
      <c r="Z1789" s="750"/>
      <c r="AA1789" s="751"/>
      <c r="AB1789" s="892">
        <f t="shared" si="3374"/>
        <v>0</v>
      </c>
    </row>
    <row r="1790" spans="1:31" s="892" customFormat="1" ht="15.75" thickBot="1" x14ac:dyDescent="0.3">
      <c r="A1790" s="691"/>
      <c r="B1790" s="692"/>
      <c r="C1790" s="888"/>
      <c r="D1790" s="691"/>
      <c r="E1790" s="692"/>
      <c r="F1790" s="716" t="s">
        <v>185</v>
      </c>
      <c r="G1790" s="717" t="s">
        <v>186</v>
      </c>
      <c r="H1790" s="718">
        <f>H1785</f>
        <v>1398000</v>
      </c>
      <c r="I1790" s="718">
        <f t="shared" ref="I1790:S1790" si="3380">I1785</f>
        <v>744418.45000000007</v>
      </c>
      <c r="J1790" s="719">
        <f t="shared" si="3380"/>
        <v>0.53248816165951363</v>
      </c>
      <c r="K1790" s="718">
        <f t="shared" si="3380"/>
        <v>653581.54999999993</v>
      </c>
      <c r="L1790" s="720">
        <f t="shared" si="3380"/>
        <v>0</v>
      </c>
      <c r="M1790" s="720">
        <f t="shared" si="3380"/>
        <v>0</v>
      </c>
      <c r="N1790" s="721">
        <f t="shared" si="3380"/>
        <v>0</v>
      </c>
      <c r="O1790" s="720">
        <f t="shared" si="3380"/>
        <v>0</v>
      </c>
      <c r="P1790" s="720">
        <f t="shared" si="3380"/>
        <v>1398000</v>
      </c>
      <c r="Q1790" s="720">
        <f t="shared" si="3380"/>
        <v>744418.45000000007</v>
      </c>
      <c r="R1790" s="721">
        <f t="shared" si="3380"/>
        <v>0.53248816165951363</v>
      </c>
      <c r="S1790" s="720">
        <f t="shared" si="3380"/>
        <v>653581.54999999993</v>
      </c>
      <c r="T1790" s="891"/>
      <c r="V1790" s="893"/>
      <c r="W1790" s="893"/>
      <c r="X1790" s="753"/>
      <c r="Y1790" s="754"/>
      <c r="Z1790" s="750"/>
      <c r="AA1790" s="751"/>
      <c r="AB1790" s="892">
        <f t="shared" si="3374"/>
        <v>0</v>
      </c>
    </row>
    <row r="1791" spans="1:31" s="892" customFormat="1" ht="15.75" hidden="1" thickBot="1" x14ac:dyDescent="0.3">
      <c r="A1791" s="691"/>
      <c r="B1791" s="692"/>
      <c r="C1791" s="888"/>
      <c r="D1791" s="691"/>
      <c r="E1791" s="692"/>
      <c r="F1791" s="716">
        <v>13</v>
      </c>
      <c r="G1791" s="717" t="s">
        <v>207</v>
      </c>
      <c r="H1791" s="718">
        <f>H1786</f>
        <v>0</v>
      </c>
      <c r="I1791" s="718">
        <f t="shared" ref="I1791:S1791" si="3381">I1786</f>
        <v>0</v>
      </c>
      <c r="J1791" s="719"/>
      <c r="K1791" s="718">
        <f t="shared" si="3381"/>
        <v>0</v>
      </c>
      <c r="L1791" s="720">
        <f t="shared" si="3381"/>
        <v>0</v>
      </c>
      <c r="M1791" s="720">
        <f t="shared" si="3381"/>
        <v>0</v>
      </c>
      <c r="N1791" s="721" t="e">
        <f t="shared" si="3381"/>
        <v>#DIV/0!</v>
      </c>
      <c r="O1791" s="720">
        <f t="shared" si="3381"/>
        <v>0</v>
      </c>
      <c r="P1791" s="720">
        <f t="shared" si="3381"/>
        <v>0</v>
      </c>
      <c r="Q1791" s="720">
        <f t="shared" si="3381"/>
        <v>0</v>
      </c>
      <c r="R1791" s="721" t="e">
        <f t="shared" si="3381"/>
        <v>#DIV/0!</v>
      </c>
      <c r="S1791" s="720">
        <f t="shared" si="3381"/>
        <v>0</v>
      </c>
      <c r="T1791" s="891"/>
      <c r="V1791" s="893"/>
      <c r="W1791" s="893"/>
      <c r="X1791" s="753"/>
      <c r="Y1791" s="754"/>
      <c r="Z1791" s="750"/>
      <c r="AA1791" s="751"/>
      <c r="AB1791" s="892">
        <f t="shared" si="3374"/>
        <v>0</v>
      </c>
    </row>
    <row r="1792" spans="1:31" s="892" customFormat="1" ht="15.75" thickBot="1" x14ac:dyDescent="0.3">
      <c r="A1792" s="691"/>
      <c r="B1792" s="692"/>
      <c r="C1792" s="888"/>
      <c r="D1792" s="691"/>
      <c r="E1792" s="692"/>
      <c r="F1792" s="683"/>
      <c r="G1792" s="722" t="s">
        <v>741</v>
      </c>
      <c r="H1792" s="723">
        <f>H1787</f>
        <v>1398000</v>
      </c>
      <c r="I1792" s="723">
        <f t="shared" ref="I1792:S1792" si="3382">I1787</f>
        <v>744418.45000000007</v>
      </c>
      <c r="J1792" s="724">
        <f t="shared" si="3382"/>
        <v>0.53248816165951363</v>
      </c>
      <c r="K1792" s="723">
        <f t="shared" si="3382"/>
        <v>653581.54999999993</v>
      </c>
      <c r="L1792" s="725">
        <f t="shared" si="3382"/>
        <v>0</v>
      </c>
      <c r="M1792" s="725">
        <f t="shared" si="3382"/>
        <v>0</v>
      </c>
      <c r="N1792" s="726">
        <f t="shared" si="3382"/>
        <v>0</v>
      </c>
      <c r="O1792" s="725">
        <f t="shared" si="3382"/>
        <v>0</v>
      </c>
      <c r="P1792" s="725">
        <f t="shared" si="3382"/>
        <v>1398000</v>
      </c>
      <c r="Q1792" s="725">
        <f t="shared" si="3382"/>
        <v>744418.45000000007</v>
      </c>
      <c r="R1792" s="726">
        <f t="shared" si="3382"/>
        <v>0.53248816165951363</v>
      </c>
      <c r="S1792" s="725">
        <f t="shared" si="3382"/>
        <v>653581.54999999993</v>
      </c>
      <c r="T1792" s="891"/>
      <c r="V1792" s="893"/>
      <c r="W1792" s="893"/>
      <c r="X1792" s="753"/>
      <c r="Y1792" s="754"/>
      <c r="Z1792" s="750"/>
      <c r="AA1792" s="751"/>
      <c r="AB1792" s="892">
        <f t="shared" si="3374"/>
        <v>0</v>
      </c>
    </row>
    <row r="1793" spans="1:31" x14ac:dyDescent="0.25">
      <c r="G1793" s="735"/>
      <c r="H1793" s="736"/>
      <c r="I1793" s="736"/>
      <c r="J1793" s="737"/>
      <c r="K1793" s="736"/>
      <c r="L1793" s="738"/>
      <c r="M1793" s="738"/>
      <c r="N1793" s="739"/>
      <c r="O1793" s="738"/>
      <c r="P1793" s="738"/>
      <c r="Q1793" s="738"/>
      <c r="R1793" s="739"/>
      <c r="S1793" s="738"/>
      <c r="AB1793" s="62">
        <f t="shared" si="3374"/>
        <v>0</v>
      </c>
    </row>
    <row r="1794" spans="1:31" x14ac:dyDescent="0.25">
      <c r="E1794" s="708"/>
      <c r="F1794" s="709"/>
      <c r="G1794" s="742" t="s">
        <v>1842</v>
      </c>
      <c r="H1794" s="743"/>
      <c r="I1794" s="743"/>
      <c r="J1794" s="744"/>
      <c r="K1794" s="743"/>
      <c r="L1794" s="745"/>
      <c r="M1794" s="745"/>
      <c r="N1794" s="746"/>
      <c r="O1794" s="745"/>
      <c r="P1794" s="745"/>
      <c r="Q1794" s="745"/>
      <c r="R1794" s="746"/>
      <c r="S1794" s="800"/>
      <c r="AB1794" s="62">
        <f t="shared" si="3374"/>
        <v>0</v>
      </c>
    </row>
    <row r="1795" spans="1:31" ht="15.75" thickBot="1" x14ac:dyDescent="0.3">
      <c r="E1795" s="715"/>
      <c r="F1795" s="716" t="s">
        <v>185</v>
      </c>
      <c r="G1795" s="717" t="s">
        <v>186</v>
      </c>
      <c r="H1795" s="718">
        <f>H1790</f>
        <v>1398000</v>
      </c>
      <c r="I1795" s="718">
        <f t="shared" ref="I1795:S1795" si="3383">I1790</f>
        <v>744418.45000000007</v>
      </c>
      <c r="J1795" s="719">
        <f t="shared" si="3383"/>
        <v>0.53248816165951363</v>
      </c>
      <c r="K1795" s="718">
        <f t="shared" si="3383"/>
        <v>653581.54999999993</v>
      </c>
      <c r="L1795" s="720">
        <f t="shared" si="3383"/>
        <v>0</v>
      </c>
      <c r="M1795" s="720">
        <f t="shared" si="3383"/>
        <v>0</v>
      </c>
      <c r="N1795" s="721">
        <f t="shared" si="3383"/>
        <v>0</v>
      </c>
      <c r="O1795" s="720">
        <f t="shared" si="3383"/>
        <v>0</v>
      </c>
      <c r="P1795" s="720">
        <f t="shared" si="3383"/>
        <v>1398000</v>
      </c>
      <c r="Q1795" s="720">
        <f t="shared" si="3383"/>
        <v>744418.45000000007</v>
      </c>
      <c r="R1795" s="721">
        <f t="shared" si="3383"/>
        <v>0.53248816165951363</v>
      </c>
      <c r="S1795" s="720">
        <f t="shared" si="3383"/>
        <v>653581.54999999993</v>
      </c>
      <c r="AB1795" s="62">
        <f t="shared" si="3374"/>
        <v>0</v>
      </c>
    </row>
    <row r="1796" spans="1:31" ht="15.75" hidden="1" thickBot="1" x14ac:dyDescent="0.3">
      <c r="E1796" s="715"/>
      <c r="F1796" s="716">
        <v>13</v>
      </c>
      <c r="G1796" s="717" t="s">
        <v>207</v>
      </c>
      <c r="H1796" s="718">
        <f>H1791</f>
        <v>0</v>
      </c>
      <c r="I1796" s="718">
        <f t="shared" ref="I1796:S1796" si="3384">I1791</f>
        <v>0</v>
      </c>
      <c r="J1796" s="719"/>
      <c r="K1796" s="718">
        <f t="shared" si="3384"/>
        <v>0</v>
      </c>
      <c r="L1796" s="720">
        <f t="shared" si="3384"/>
        <v>0</v>
      </c>
      <c r="M1796" s="720">
        <f t="shared" si="3384"/>
        <v>0</v>
      </c>
      <c r="N1796" s="721" t="e">
        <f t="shared" si="3384"/>
        <v>#DIV/0!</v>
      </c>
      <c r="O1796" s="720">
        <f t="shared" si="3384"/>
        <v>0</v>
      </c>
      <c r="P1796" s="720">
        <f t="shared" si="3384"/>
        <v>0</v>
      </c>
      <c r="Q1796" s="720">
        <f t="shared" si="3384"/>
        <v>0</v>
      </c>
      <c r="R1796" s="721" t="e">
        <f t="shared" si="3384"/>
        <v>#DIV/0!</v>
      </c>
      <c r="S1796" s="720">
        <f t="shared" si="3384"/>
        <v>0</v>
      </c>
      <c r="AB1796" s="62">
        <f t="shared" si="3374"/>
        <v>0</v>
      </c>
    </row>
    <row r="1797" spans="1:31" ht="15.75" thickBot="1" x14ac:dyDescent="0.3">
      <c r="G1797" s="722" t="s">
        <v>1836</v>
      </c>
      <c r="H1797" s="723">
        <f>H1792</f>
        <v>1398000</v>
      </c>
      <c r="I1797" s="723">
        <f t="shared" ref="I1797:S1797" si="3385">I1792</f>
        <v>744418.45000000007</v>
      </c>
      <c r="J1797" s="724">
        <f t="shared" si="3385"/>
        <v>0.53248816165951363</v>
      </c>
      <c r="K1797" s="723">
        <f t="shared" si="3385"/>
        <v>653581.54999999993</v>
      </c>
      <c r="L1797" s="725">
        <f t="shared" si="3385"/>
        <v>0</v>
      </c>
      <c r="M1797" s="725">
        <f t="shared" si="3385"/>
        <v>0</v>
      </c>
      <c r="N1797" s="726">
        <f t="shared" si="3385"/>
        <v>0</v>
      </c>
      <c r="O1797" s="725">
        <f t="shared" si="3385"/>
        <v>0</v>
      </c>
      <c r="P1797" s="725">
        <f t="shared" si="3385"/>
        <v>1398000</v>
      </c>
      <c r="Q1797" s="725">
        <f t="shared" si="3385"/>
        <v>744418.45000000007</v>
      </c>
      <c r="R1797" s="726">
        <f t="shared" si="3385"/>
        <v>0.53248816165951363</v>
      </c>
      <c r="S1797" s="725">
        <f t="shared" si="3385"/>
        <v>653581.54999999993</v>
      </c>
      <c r="AB1797" s="62">
        <f t="shared" si="3374"/>
        <v>0</v>
      </c>
    </row>
    <row r="1798" spans="1:31" x14ac:dyDescent="0.25">
      <c r="G1798" s="735"/>
      <c r="H1798" s="736"/>
      <c r="I1798" s="736"/>
      <c r="J1798" s="737"/>
      <c r="K1798" s="736"/>
      <c r="L1798" s="738"/>
      <c r="M1798" s="738"/>
      <c r="N1798" s="739"/>
      <c r="O1798" s="738"/>
      <c r="P1798" s="738"/>
      <c r="Q1798" s="738"/>
      <c r="R1798" s="739"/>
      <c r="S1798" s="738"/>
    </row>
    <row r="1799" spans="1:31" hidden="1" x14ac:dyDescent="0.25">
      <c r="G1799" s="735"/>
      <c r="H1799" s="736"/>
      <c r="I1799" s="736"/>
      <c r="J1799" s="737"/>
      <c r="K1799" s="736"/>
      <c r="L1799" s="738"/>
      <c r="M1799" s="738"/>
      <c r="N1799" s="739"/>
      <c r="O1799" s="738"/>
      <c r="P1799" s="738"/>
      <c r="Q1799" s="738"/>
      <c r="R1799" s="739"/>
      <c r="S1799" s="738"/>
    </row>
    <row r="1800" spans="1:31" hidden="1" x14ac:dyDescent="0.25">
      <c r="G1800" s="735"/>
      <c r="H1800" s="736"/>
      <c r="I1800" s="736"/>
      <c r="J1800" s="737"/>
      <c r="K1800" s="736"/>
      <c r="L1800" s="738"/>
      <c r="M1800" s="738"/>
      <c r="N1800" s="739"/>
      <c r="O1800" s="738"/>
      <c r="P1800" s="738"/>
      <c r="Q1800" s="738"/>
      <c r="R1800" s="739"/>
      <c r="S1800" s="738"/>
    </row>
    <row r="1801" spans="1:31" ht="28.5" x14ac:dyDescent="0.25">
      <c r="A1801" s="782"/>
      <c r="B1801" s="780" t="s">
        <v>1837</v>
      </c>
      <c r="C1801" s="781"/>
      <c r="D1801" s="782"/>
      <c r="E1801" s="783"/>
      <c r="F1801" s="782"/>
      <c r="G1801" s="986" t="s">
        <v>1870</v>
      </c>
      <c r="H1801" s="987"/>
      <c r="I1801" s="987"/>
      <c r="J1801" s="988"/>
      <c r="K1801" s="987"/>
      <c r="L1801" s="989"/>
      <c r="M1801" s="989"/>
      <c r="N1801" s="990"/>
      <c r="O1801" s="989"/>
      <c r="P1801" s="989"/>
      <c r="Q1801" s="989"/>
      <c r="R1801" s="990"/>
      <c r="S1801" s="989"/>
      <c r="AB1801" s="62">
        <f t="shared" ref="AB1801:AB1831" si="3386">Z1801-AA1801</f>
        <v>0</v>
      </c>
    </row>
    <row r="1802" spans="1:31" x14ac:dyDescent="0.25">
      <c r="C1802" s="685" t="s">
        <v>258</v>
      </c>
      <c r="G1802" s="905" t="s">
        <v>1755</v>
      </c>
      <c r="AB1802" s="62">
        <f t="shared" si="3386"/>
        <v>0</v>
      </c>
    </row>
    <row r="1803" spans="1:31" x14ac:dyDescent="0.25">
      <c r="C1803" s="685" t="s">
        <v>659</v>
      </c>
      <c r="D1803" s="694"/>
      <c r="G1803" s="789" t="s">
        <v>647</v>
      </c>
      <c r="AB1803" s="62">
        <f t="shared" si="3386"/>
        <v>0</v>
      </c>
    </row>
    <row r="1804" spans="1:31" s="892" customFormat="1" x14ac:dyDescent="0.25">
      <c r="A1804" s="691"/>
      <c r="B1804" s="692"/>
      <c r="C1804" s="888"/>
      <c r="D1804" s="906" t="s">
        <v>542</v>
      </c>
      <c r="E1804" s="906"/>
      <c r="F1804" s="907"/>
      <c r="G1804" s="908" t="s">
        <v>137</v>
      </c>
      <c r="H1804" s="698"/>
      <c r="I1804" s="698"/>
      <c r="J1804" s="699"/>
      <c r="K1804" s="698"/>
      <c r="L1804" s="700"/>
      <c r="M1804" s="700"/>
      <c r="N1804" s="701"/>
      <c r="O1804" s="700"/>
      <c r="P1804" s="700"/>
      <c r="Q1804" s="700"/>
      <c r="R1804" s="701"/>
      <c r="S1804" s="890"/>
      <c r="T1804" s="891"/>
      <c r="V1804" s="893"/>
      <c r="W1804" s="893"/>
      <c r="X1804" s="753"/>
      <c r="Y1804" s="754"/>
      <c r="Z1804" s="750"/>
      <c r="AA1804" s="751"/>
      <c r="AB1804" s="892">
        <f t="shared" si="3386"/>
        <v>0</v>
      </c>
    </row>
    <row r="1805" spans="1:31" s="892" customFormat="1" x14ac:dyDescent="0.25">
      <c r="A1805" s="909"/>
      <c r="B1805" s="896"/>
      <c r="C1805" s="910"/>
      <c r="D1805" s="896"/>
      <c r="E1805" s="896" t="s">
        <v>1736</v>
      </c>
      <c r="F1805" s="909">
        <v>411</v>
      </c>
      <c r="G1805" s="911" t="s">
        <v>704</v>
      </c>
      <c r="H1805" s="698">
        <v>4453835</v>
      </c>
      <c r="I1805" s="698">
        <v>1311773.8699999999</v>
      </c>
      <c r="J1805" s="699">
        <f>I1805/H1805</f>
        <v>0.29452682239014238</v>
      </c>
      <c r="K1805" s="698">
        <f t="shared" ref="K1805:K1821" si="3387">H1805-I1805</f>
        <v>3142061.13</v>
      </c>
      <c r="L1805" s="700">
        <v>0</v>
      </c>
      <c r="M1805" s="700">
        <v>0</v>
      </c>
      <c r="N1805" s="701"/>
      <c r="O1805" s="700">
        <f>L1805-M1805</f>
        <v>0</v>
      </c>
      <c r="P1805" s="700">
        <f t="shared" ref="P1805:P1821" si="3388">L1805+H1805</f>
        <v>4453835</v>
      </c>
      <c r="Q1805" s="700">
        <f t="shared" ref="Q1805:Q1820" si="3389">M1805+I1805</f>
        <v>1311773.8699999999</v>
      </c>
      <c r="R1805" s="701">
        <f>Q1805/P1805</f>
        <v>0.29452682239014238</v>
      </c>
      <c r="S1805" s="890">
        <f>P1805-Q1805</f>
        <v>3142061.13</v>
      </c>
      <c r="T1805" s="891"/>
      <c r="V1805" s="893"/>
      <c r="W1805" s="893"/>
      <c r="X1805" s="753">
        <v>163815.39999999851</v>
      </c>
      <c r="Y1805" s="754"/>
      <c r="Z1805" s="750">
        <f>H1805-X1805+Y1805</f>
        <v>4290019.6000000015</v>
      </c>
      <c r="AA1805" s="751">
        <v>658012.5</v>
      </c>
      <c r="AB1805" s="892">
        <f t="shared" si="3386"/>
        <v>3632007.1000000015</v>
      </c>
      <c r="AE1805" s="892">
        <f t="shared" ref="AE1805:AE1820" si="3390">H1805-AA1805</f>
        <v>3795822.5</v>
      </c>
    </row>
    <row r="1806" spans="1:31" s="892" customFormat="1" x14ac:dyDescent="0.25">
      <c r="A1806" s="909"/>
      <c r="B1806" s="896"/>
      <c r="C1806" s="910"/>
      <c r="D1806" s="896"/>
      <c r="E1806" s="896" t="s">
        <v>1737</v>
      </c>
      <c r="F1806" s="909">
        <v>412</v>
      </c>
      <c r="G1806" s="911" t="s">
        <v>365</v>
      </c>
      <c r="H1806" s="698">
        <v>674756</v>
      </c>
      <c r="I1806" s="698">
        <v>218410.25000000009</v>
      </c>
      <c r="J1806" s="699">
        <f t="shared" ref="J1806:J1821" si="3391">I1806/H1806</f>
        <v>0.32368774786737736</v>
      </c>
      <c r="K1806" s="698">
        <f t="shared" si="3387"/>
        <v>456345.74999999988</v>
      </c>
      <c r="L1806" s="700">
        <v>0</v>
      </c>
      <c r="M1806" s="700">
        <v>0</v>
      </c>
      <c r="N1806" s="701"/>
      <c r="O1806" s="700">
        <f t="shared" ref="O1806:O1820" si="3392">L1806-M1806</f>
        <v>0</v>
      </c>
      <c r="P1806" s="700">
        <f t="shared" si="3388"/>
        <v>674756</v>
      </c>
      <c r="Q1806" s="700">
        <f t="shared" si="3389"/>
        <v>218410.25000000009</v>
      </c>
      <c r="R1806" s="701">
        <f t="shared" ref="R1806:R1820" si="3393">Q1806/P1806</f>
        <v>0.32368774786737736</v>
      </c>
      <c r="S1806" s="890">
        <f t="shared" ref="S1806:S1820" si="3394">P1806-Q1806</f>
        <v>456345.74999999988</v>
      </c>
      <c r="T1806" s="891"/>
      <c r="V1806" s="893"/>
      <c r="W1806" s="893"/>
      <c r="X1806" s="753">
        <v>29322.950000000186</v>
      </c>
      <c r="Y1806" s="754"/>
      <c r="Z1806" s="750">
        <f>H1806-X1806+Y1806</f>
        <v>645433.04999999981</v>
      </c>
      <c r="AA1806" s="751">
        <v>117784.26</v>
      </c>
      <c r="AB1806" s="892">
        <f t="shared" si="3386"/>
        <v>527648.7899999998</v>
      </c>
      <c r="AE1806" s="892">
        <f t="shared" si="3390"/>
        <v>556971.74</v>
      </c>
    </row>
    <row r="1807" spans="1:31" s="892" customFormat="1" x14ac:dyDescent="0.25">
      <c r="A1807" s="909"/>
      <c r="B1807" s="896"/>
      <c r="C1807" s="910"/>
      <c r="D1807" s="896"/>
      <c r="E1807" s="896" t="s">
        <v>1738</v>
      </c>
      <c r="F1807" s="909">
        <v>414</v>
      </c>
      <c r="G1807" s="911" t="s">
        <v>368</v>
      </c>
      <c r="H1807" s="698">
        <v>50000</v>
      </c>
      <c r="I1807" s="698"/>
      <c r="J1807" s="699"/>
      <c r="K1807" s="698"/>
      <c r="L1807" s="700"/>
      <c r="M1807" s="700"/>
      <c r="N1807" s="701"/>
      <c r="O1807" s="700"/>
      <c r="P1807" s="700"/>
      <c r="Q1807" s="700"/>
      <c r="R1807" s="701"/>
      <c r="S1807" s="890"/>
      <c r="T1807" s="891"/>
      <c r="V1807" s="893"/>
      <c r="W1807" s="893"/>
      <c r="X1807" s="753"/>
      <c r="Y1807" s="754"/>
      <c r="Z1807" s="750"/>
      <c r="AA1807" s="751"/>
    </row>
    <row r="1808" spans="1:31" x14ac:dyDescent="0.25">
      <c r="E1808" s="1089" t="s">
        <v>1739</v>
      </c>
      <c r="F1808" s="706">
        <v>415</v>
      </c>
      <c r="G1808" s="707" t="s">
        <v>714</v>
      </c>
      <c r="H1808" s="687">
        <v>190000</v>
      </c>
      <c r="I1808" s="687">
        <v>57694.99</v>
      </c>
      <c r="J1808" s="688">
        <f t="shared" si="3391"/>
        <v>0.30365784210526314</v>
      </c>
      <c r="K1808" s="687">
        <f t="shared" si="3387"/>
        <v>132305.01</v>
      </c>
      <c r="L1808" s="689">
        <v>0</v>
      </c>
      <c r="M1808" s="689">
        <v>0</v>
      </c>
      <c r="O1808" s="689">
        <f t="shared" si="3392"/>
        <v>0</v>
      </c>
      <c r="P1808" s="689">
        <f t="shared" si="3388"/>
        <v>190000</v>
      </c>
      <c r="Q1808" s="689">
        <f t="shared" si="3389"/>
        <v>57694.99</v>
      </c>
      <c r="R1808" s="690">
        <f t="shared" si="3393"/>
        <v>0.30365784210526314</v>
      </c>
      <c r="S1808" s="689">
        <f t="shared" si="3394"/>
        <v>132305.01</v>
      </c>
      <c r="X1808" s="753">
        <v>20000</v>
      </c>
      <c r="AA1808" s="751">
        <v>20000</v>
      </c>
      <c r="AB1808" s="62">
        <f t="shared" si="3386"/>
        <v>-20000</v>
      </c>
      <c r="AE1808" s="62">
        <f t="shared" si="3390"/>
        <v>170000</v>
      </c>
    </row>
    <row r="1809" spans="5:31" x14ac:dyDescent="0.25">
      <c r="E1809" s="1089" t="s">
        <v>1740</v>
      </c>
      <c r="F1809" s="706">
        <v>421</v>
      </c>
      <c r="G1809" s="794" t="s">
        <v>378</v>
      </c>
      <c r="H1809" s="687">
        <v>660000</v>
      </c>
      <c r="I1809" s="687">
        <f>545933.9-2420.68</f>
        <v>543513.22</v>
      </c>
      <c r="J1809" s="688">
        <f t="shared" si="3391"/>
        <v>0.8235048787878787</v>
      </c>
      <c r="K1809" s="687">
        <f t="shared" si="3387"/>
        <v>116486.78000000003</v>
      </c>
      <c r="L1809" s="689">
        <v>0</v>
      </c>
      <c r="M1809" s="689">
        <v>0</v>
      </c>
      <c r="O1809" s="689">
        <f t="shared" si="3392"/>
        <v>0</v>
      </c>
      <c r="P1809" s="689">
        <f t="shared" si="3388"/>
        <v>660000</v>
      </c>
      <c r="Q1809" s="689">
        <f t="shared" si="3389"/>
        <v>543513.22</v>
      </c>
      <c r="R1809" s="690">
        <f t="shared" si="3393"/>
        <v>0.8235048787878787</v>
      </c>
      <c r="S1809" s="689">
        <f t="shared" si="3394"/>
        <v>116486.78000000003</v>
      </c>
      <c r="X1809" s="753">
        <v>16690.96</v>
      </c>
      <c r="Z1809" s="750">
        <f>H1809-X1809+Y1809</f>
        <v>643309.04</v>
      </c>
      <c r="AA1809" s="751">
        <v>20000</v>
      </c>
      <c r="AB1809" s="62">
        <f t="shared" si="3386"/>
        <v>623309.04</v>
      </c>
      <c r="AE1809" s="62">
        <f t="shared" si="3390"/>
        <v>640000</v>
      </c>
    </row>
    <row r="1810" spans="5:31" hidden="1" x14ac:dyDescent="0.25">
      <c r="F1810" s="706">
        <v>422</v>
      </c>
      <c r="G1810" s="707" t="s">
        <v>379</v>
      </c>
      <c r="H1810" s="687">
        <v>0</v>
      </c>
      <c r="I1810" s="687">
        <v>0</v>
      </c>
      <c r="K1810" s="687">
        <f t="shared" si="3387"/>
        <v>0</v>
      </c>
      <c r="L1810" s="689">
        <v>0</v>
      </c>
      <c r="M1810" s="689">
        <v>0</v>
      </c>
      <c r="O1810" s="689">
        <f t="shared" si="3392"/>
        <v>0</v>
      </c>
      <c r="P1810" s="689">
        <f t="shared" si="3388"/>
        <v>0</v>
      </c>
      <c r="Q1810" s="689">
        <f t="shared" si="3389"/>
        <v>0</v>
      </c>
      <c r="R1810" s="690" t="e">
        <f t="shared" si="3393"/>
        <v>#DIV/0!</v>
      </c>
      <c r="S1810" s="689">
        <f t="shared" si="3394"/>
        <v>0</v>
      </c>
      <c r="X1810" s="753">
        <v>20000</v>
      </c>
      <c r="AA1810" s="751">
        <v>20000</v>
      </c>
      <c r="AE1810" s="62">
        <f t="shared" si="3390"/>
        <v>-20000</v>
      </c>
    </row>
    <row r="1811" spans="5:31" x14ac:dyDescent="0.25">
      <c r="E1811" s="1089" t="s">
        <v>484</v>
      </c>
      <c r="F1811" s="706">
        <v>423</v>
      </c>
      <c r="G1811" s="707" t="s">
        <v>380</v>
      </c>
      <c r="H1811" s="687">
        <v>9392315</v>
      </c>
      <c r="I1811" s="687">
        <v>6508320.1900000013</v>
      </c>
      <c r="J1811" s="688">
        <f t="shared" si="3391"/>
        <v>0.69294100442755613</v>
      </c>
      <c r="K1811" s="687">
        <f t="shared" si="3387"/>
        <v>2883994.8099999987</v>
      </c>
      <c r="L1811" s="689">
        <v>0</v>
      </c>
      <c r="M1811" s="689">
        <v>0</v>
      </c>
      <c r="O1811" s="689">
        <f t="shared" si="3392"/>
        <v>0</v>
      </c>
      <c r="P1811" s="689">
        <f t="shared" si="3388"/>
        <v>9392315</v>
      </c>
      <c r="Q1811" s="689">
        <f t="shared" si="3389"/>
        <v>6508320.1900000013</v>
      </c>
      <c r="R1811" s="690">
        <f t="shared" si="3393"/>
        <v>0.69294100442755613</v>
      </c>
      <c r="S1811" s="689">
        <f t="shared" si="3394"/>
        <v>2883994.8099999987</v>
      </c>
      <c r="X1811" s="753">
        <v>440000</v>
      </c>
      <c r="Z1811" s="750">
        <f>H1811-X1811+Y1811</f>
        <v>8952315</v>
      </c>
      <c r="AA1811" s="751">
        <v>1900000</v>
      </c>
      <c r="AE1811" s="62">
        <f t="shared" si="3390"/>
        <v>7492315</v>
      </c>
    </row>
    <row r="1812" spans="5:31" x14ac:dyDescent="0.25">
      <c r="E1812" s="1089" t="s">
        <v>486</v>
      </c>
      <c r="F1812" s="706">
        <v>424</v>
      </c>
      <c r="G1812" s="707" t="s">
        <v>382</v>
      </c>
      <c r="H1812" s="687">
        <v>2000000</v>
      </c>
      <c r="I1812" s="687">
        <v>254454.58000000002</v>
      </c>
      <c r="J1812" s="688">
        <f t="shared" si="3391"/>
        <v>0.12722729000000002</v>
      </c>
      <c r="K1812" s="687">
        <f t="shared" si="3387"/>
        <v>1745545.42</v>
      </c>
      <c r="L1812" s="689">
        <v>0</v>
      </c>
      <c r="M1812" s="689">
        <v>0</v>
      </c>
      <c r="O1812" s="689">
        <f t="shared" si="3392"/>
        <v>0</v>
      </c>
      <c r="P1812" s="689">
        <f t="shared" si="3388"/>
        <v>2000000</v>
      </c>
      <c r="Q1812" s="689">
        <f t="shared" si="3389"/>
        <v>254454.58000000002</v>
      </c>
      <c r="R1812" s="690">
        <f t="shared" si="3393"/>
        <v>0.12722729000000002</v>
      </c>
      <c r="S1812" s="689">
        <f t="shared" si="3394"/>
        <v>1745545.42</v>
      </c>
      <c r="X1812" s="753">
        <v>200000</v>
      </c>
      <c r="AA1812" s="751">
        <v>200000</v>
      </c>
      <c r="AE1812" s="62">
        <f t="shared" si="3390"/>
        <v>1800000</v>
      </c>
    </row>
    <row r="1813" spans="5:31" hidden="1" x14ac:dyDescent="0.25">
      <c r="F1813" s="706">
        <v>425</v>
      </c>
      <c r="G1813" s="707" t="s">
        <v>717</v>
      </c>
      <c r="H1813" s="687">
        <v>0</v>
      </c>
      <c r="I1813" s="687">
        <v>1057160</v>
      </c>
      <c r="J1813" s="688" t="e">
        <f t="shared" si="3391"/>
        <v>#DIV/0!</v>
      </c>
      <c r="K1813" s="687">
        <f t="shared" si="3387"/>
        <v>-1057160</v>
      </c>
      <c r="L1813" s="689">
        <v>0</v>
      </c>
      <c r="M1813" s="689">
        <v>0</v>
      </c>
      <c r="O1813" s="689">
        <f t="shared" si="3392"/>
        <v>0</v>
      </c>
      <c r="P1813" s="689">
        <f t="shared" si="3388"/>
        <v>0</v>
      </c>
      <c r="Q1813" s="689">
        <f t="shared" si="3389"/>
        <v>1057160</v>
      </c>
      <c r="R1813" s="690" t="e">
        <f t="shared" si="3393"/>
        <v>#DIV/0!</v>
      </c>
      <c r="S1813" s="689">
        <f t="shared" si="3394"/>
        <v>-1057160</v>
      </c>
      <c r="X1813" s="753">
        <v>175000</v>
      </c>
      <c r="Z1813" s="750">
        <f t="shared" ref="Z1813:Z1820" si="3395">H1813-X1813+Y1813</f>
        <v>-175000</v>
      </c>
      <c r="AA1813" s="751">
        <v>300000</v>
      </c>
      <c r="AE1813" s="62">
        <f t="shared" si="3390"/>
        <v>-300000</v>
      </c>
    </row>
    <row r="1814" spans="5:31" x14ac:dyDescent="0.25">
      <c r="E1814" s="1089" t="s">
        <v>487</v>
      </c>
      <c r="F1814" s="706">
        <v>425</v>
      </c>
      <c r="G1814" s="707" t="s">
        <v>717</v>
      </c>
      <c r="H1814" s="687">
        <v>1500000</v>
      </c>
    </row>
    <row r="1815" spans="5:31" x14ac:dyDescent="0.25">
      <c r="E1815" s="1089" t="s">
        <v>1741</v>
      </c>
      <c r="F1815" s="706">
        <v>426</v>
      </c>
      <c r="G1815" s="707" t="s">
        <v>386</v>
      </c>
      <c r="H1815" s="687">
        <v>845685</v>
      </c>
      <c r="I1815" s="687">
        <v>709010.64</v>
      </c>
      <c r="J1815" s="688">
        <f t="shared" si="3391"/>
        <v>0.83838620763050076</v>
      </c>
      <c r="K1815" s="687">
        <f t="shared" si="3387"/>
        <v>136674.35999999999</v>
      </c>
      <c r="L1815" s="689">
        <v>0</v>
      </c>
      <c r="M1815" s="689">
        <v>0</v>
      </c>
      <c r="O1815" s="689">
        <f t="shared" si="3392"/>
        <v>0</v>
      </c>
      <c r="P1815" s="689">
        <f t="shared" si="3388"/>
        <v>845685</v>
      </c>
      <c r="Q1815" s="689">
        <f t="shared" si="3389"/>
        <v>709010.64</v>
      </c>
      <c r="R1815" s="690">
        <f t="shared" si="3393"/>
        <v>0.83838620763050076</v>
      </c>
      <c r="S1815" s="689">
        <f t="shared" si="3394"/>
        <v>136674.35999999999</v>
      </c>
      <c r="X1815" s="753">
        <v>127976.25</v>
      </c>
      <c r="Z1815" s="750">
        <f t="shared" si="3395"/>
        <v>717708.75</v>
      </c>
      <c r="AA1815" s="751">
        <v>270000</v>
      </c>
      <c r="AE1815" s="62">
        <f t="shared" si="3390"/>
        <v>575685</v>
      </c>
    </row>
    <row r="1816" spans="5:31" hidden="1" x14ac:dyDescent="0.25">
      <c r="F1816" s="706">
        <v>465</v>
      </c>
      <c r="G1816" s="707" t="s">
        <v>1307</v>
      </c>
      <c r="H1816" s="687">
        <v>0</v>
      </c>
      <c r="I1816" s="687">
        <v>0</v>
      </c>
      <c r="J1816" s="688" t="e">
        <f t="shared" si="3391"/>
        <v>#DIV/0!</v>
      </c>
      <c r="K1816" s="687">
        <f t="shared" si="3387"/>
        <v>0</v>
      </c>
      <c r="L1816" s="689">
        <v>0</v>
      </c>
      <c r="M1816" s="689">
        <v>0</v>
      </c>
      <c r="O1816" s="689">
        <f t="shared" si="3392"/>
        <v>0</v>
      </c>
      <c r="P1816" s="689">
        <f t="shared" si="3388"/>
        <v>0</v>
      </c>
      <c r="Q1816" s="689">
        <f t="shared" si="3389"/>
        <v>0</v>
      </c>
      <c r="R1816" s="690" t="e">
        <f t="shared" si="3393"/>
        <v>#DIV/0!</v>
      </c>
      <c r="S1816" s="689">
        <f t="shared" si="3394"/>
        <v>0</v>
      </c>
      <c r="X1816" s="753">
        <v>15000.86</v>
      </c>
      <c r="Z1816" s="750">
        <f t="shared" si="3395"/>
        <v>-15000.86</v>
      </c>
      <c r="AA1816" s="751">
        <v>77579</v>
      </c>
      <c r="AE1816" s="62">
        <f t="shared" si="3390"/>
        <v>-77579</v>
      </c>
    </row>
    <row r="1817" spans="5:31" x14ac:dyDescent="0.25">
      <c r="E1817" s="1089" t="s">
        <v>1742</v>
      </c>
      <c r="F1817" s="706">
        <v>482</v>
      </c>
      <c r="G1817" s="707" t="s">
        <v>727</v>
      </c>
      <c r="H1817" s="687">
        <v>20000</v>
      </c>
      <c r="I1817" s="687">
        <v>0</v>
      </c>
      <c r="J1817" s="688">
        <f t="shared" si="3391"/>
        <v>0</v>
      </c>
      <c r="K1817" s="687">
        <f t="shared" si="3387"/>
        <v>20000</v>
      </c>
      <c r="L1817" s="689">
        <v>0</v>
      </c>
      <c r="M1817" s="689">
        <v>0</v>
      </c>
      <c r="O1817" s="689">
        <f t="shared" si="3392"/>
        <v>0</v>
      </c>
      <c r="P1817" s="689">
        <f t="shared" si="3388"/>
        <v>20000</v>
      </c>
      <c r="Q1817" s="689">
        <f t="shared" si="3389"/>
        <v>0</v>
      </c>
      <c r="R1817" s="690">
        <f t="shared" si="3393"/>
        <v>0</v>
      </c>
      <c r="S1817" s="689">
        <f t="shared" si="3394"/>
        <v>20000</v>
      </c>
      <c r="X1817" s="753">
        <v>10000</v>
      </c>
      <c r="Z1817" s="750">
        <f t="shared" si="3395"/>
        <v>10000</v>
      </c>
      <c r="AA1817" s="751">
        <v>10000</v>
      </c>
      <c r="AE1817" s="62">
        <f t="shared" si="3390"/>
        <v>10000</v>
      </c>
    </row>
    <row r="1818" spans="5:31" ht="15.75" hidden="1" thickBot="1" x14ac:dyDescent="0.3">
      <c r="F1818" s="706">
        <v>483</v>
      </c>
      <c r="G1818" s="796" t="s">
        <v>728</v>
      </c>
      <c r="H1818" s="687">
        <v>0</v>
      </c>
      <c r="I1818" s="687">
        <v>0</v>
      </c>
      <c r="K1818" s="687">
        <f t="shared" si="3387"/>
        <v>0</v>
      </c>
      <c r="L1818" s="689">
        <v>0</v>
      </c>
      <c r="M1818" s="689">
        <v>0</v>
      </c>
      <c r="O1818" s="689">
        <f t="shared" si="3392"/>
        <v>0</v>
      </c>
      <c r="P1818" s="689">
        <f t="shared" si="3388"/>
        <v>0</v>
      </c>
      <c r="Q1818" s="689">
        <f t="shared" si="3389"/>
        <v>0</v>
      </c>
      <c r="R1818" s="690" t="e">
        <f t="shared" si="3393"/>
        <v>#DIV/0!</v>
      </c>
      <c r="S1818" s="689">
        <f t="shared" si="3394"/>
        <v>0</v>
      </c>
      <c r="X1818" s="753">
        <v>10000</v>
      </c>
      <c r="Z1818" s="750">
        <f t="shared" si="3395"/>
        <v>-10000</v>
      </c>
      <c r="AA1818" s="751">
        <v>10000</v>
      </c>
      <c r="AE1818" s="62">
        <f t="shared" si="3390"/>
        <v>-10000</v>
      </c>
    </row>
    <row r="1819" spans="5:31" ht="15.75" hidden="1" thickBot="1" x14ac:dyDescent="0.3">
      <c r="E1819" s="684" t="s">
        <v>492</v>
      </c>
      <c r="F1819" s="706">
        <v>512</v>
      </c>
      <c r="G1819" s="796" t="s">
        <v>732</v>
      </c>
      <c r="H1819" s="687">
        <v>0</v>
      </c>
      <c r="I1819" s="687">
        <v>299058.8</v>
      </c>
      <c r="J1819" s="688" t="e">
        <f t="shared" si="3391"/>
        <v>#DIV/0!</v>
      </c>
      <c r="K1819" s="687">
        <f t="shared" si="3387"/>
        <v>-299058.8</v>
      </c>
      <c r="L1819" s="689">
        <v>0</v>
      </c>
      <c r="M1819" s="689">
        <v>0</v>
      </c>
      <c r="O1819" s="689">
        <f t="shared" si="3392"/>
        <v>0</v>
      </c>
      <c r="P1819" s="689">
        <f t="shared" si="3388"/>
        <v>0</v>
      </c>
      <c r="Q1819" s="689">
        <f t="shared" si="3389"/>
        <v>299058.8</v>
      </c>
      <c r="R1819" s="690" t="e">
        <f t="shared" si="3393"/>
        <v>#DIV/0!</v>
      </c>
      <c r="S1819" s="689">
        <f t="shared" si="3394"/>
        <v>-299058.8</v>
      </c>
      <c r="Y1819" s="754">
        <v>100000</v>
      </c>
      <c r="Z1819" s="750">
        <f t="shared" si="3395"/>
        <v>100000</v>
      </c>
      <c r="AA1819" s="751">
        <v>100000</v>
      </c>
      <c r="AE1819" s="62">
        <f t="shared" si="3390"/>
        <v>-100000</v>
      </c>
    </row>
    <row r="1820" spans="5:31" ht="15.75" hidden="1" thickBot="1" x14ac:dyDescent="0.3">
      <c r="F1820" s="706">
        <v>515</v>
      </c>
      <c r="G1820" s="794" t="s">
        <v>433</v>
      </c>
      <c r="H1820" s="687">
        <v>0</v>
      </c>
      <c r="J1820" s="688" t="e">
        <f t="shared" si="3391"/>
        <v>#DIV/0!</v>
      </c>
      <c r="K1820" s="687">
        <f t="shared" si="3387"/>
        <v>0</v>
      </c>
      <c r="L1820" s="689">
        <v>0</v>
      </c>
      <c r="M1820" s="689">
        <v>0</v>
      </c>
      <c r="O1820" s="689">
        <f t="shared" si="3392"/>
        <v>0</v>
      </c>
      <c r="P1820" s="689">
        <f t="shared" si="3388"/>
        <v>0</v>
      </c>
      <c r="Q1820" s="689">
        <f t="shared" si="3389"/>
        <v>0</v>
      </c>
      <c r="R1820" s="690" t="e">
        <f t="shared" si="3393"/>
        <v>#DIV/0!</v>
      </c>
      <c r="S1820" s="689">
        <f t="shared" si="3394"/>
        <v>0</v>
      </c>
      <c r="X1820" s="753">
        <v>24000</v>
      </c>
      <c r="Z1820" s="750">
        <f t="shared" si="3395"/>
        <v>-24000</v>
      </c>
      <c r="AA1820" s="751">
        <v>150000</v>
      </c>
      <c r="AE1820" s="62">
        <f t="shared" si="3390"/>
        <v>-150000</v>
      </c>
    </row>
    <row r="1821" spans="5:31" ht="15.75" thickBot="1" x14ac:dyDescent="0.3">
      <c r="E1821" s="1089" t="s">
        <v>1666</v>
      </c>
      <c r="F1821" s="706">
        <v>512</v>
      </c>
      <c r="G1821" s="794" t="s">
        <v>1641</v>
      </c>
      <c r="H1821" s="687">
        <v>600000</v>
      </c>
      <c r="J1821" s="688">
        <f t="shared" si="3391"/>
        <v>0</v>
      </c>
      <c r="K1821" s="687">
        <f t="shared" si="3387"/>
        <v>600000</v>
      </c>
      <c r="L1821" s="689">
        <v>0</v>
      </c>
      <c r="P1821" s="689">
        <f t="shared" si="3388"/>
        <v>600000</v>
      </c>
    </row>
    <row r="1822" spans="5:31" x14ac:dyDescent="0.25">
      <c r="E1822" s="708" t="s">
        <v>2066</v>
      </c>
      <c r="F1822" s="709"/>
      <c r="G1822" s="710" t="s">
        <v>1756</v>
      </c>
      <c r="H1822" s="711"/>
      <c r="I1822" s="711"/>
      <c r="J1822" s="712"/>
      <c r="K1822" s="711"/>
      <c r="L1822" s="713"/>
      <c r="M1822" s="713"/>
      <c r="N1822" s="714"/>
      <c r="O1822" s="713"/>
      <c r="P1822" s="713"/>
      <c r="Q1822" s="713"/>
      <c r="R1822" s="714"/>
      <c r="S1822" s="797"/>
      <c r="AB1822" s="62">
        <f t="shared" si="3386"/>
        <v>0</v>
      </c>
    </row>
    <row r="1823" spans="5:31" ht="15.75" thickBot="1" x14ac:dyDescent="0.3">
      <c r="E1823" s="715"/>
      <c r="F1823" s="716" t="s">
        <v>185</v>
      </c>
      <c r="G1823" s="717" t="s">
        <v>186</v>
      </c>
      <c r="H1823" s="718">
        <f>SUM(H1805:H1821)</f>
        <v>20386591</v>
      </c>
      <c r="I1823" s="718">
        <f>SUM(I1805:I1820)</f>
        <v>10959396.540000003</v>
      </c>
      <c r="J1823" s="719">
        <f>I1823/H1823</f>
        <v>0.53757867315825403</v>
      </c>
      <c r="K1823" s="718">
        <f>H1823-I1823</f>
        <v>9427194.4599999972</v>
      </c>
      <c r="L1823" s="720">
        <f>SUM(L1805:L1821)</f>
        <v>0</v>
      </c>
      <c r="M1823" s="720">
        <f>SUM(M1805:M1820)</f>
        <v>0</v>
      </c>
      <c r="N1823" s="721"/>
      <c r="O1823" s="720">
        <f>L1823-M1823</f>
        <v>0</v>
      </c>
      <c r="P1823" s="720">
        <f>L1823+H1823</f>
        <v>20386591</v>
      </c>
      <c r="Q1823" s="720">
        <f>M1823+I1823</f>
        <v>10959396.540000003</v>
      </c>
      <c r="R1823" s="721">
        <f>Q1823/P1823</f>
        <v>0.53757867315825403</v>
      </c>
      <c r="S1823" s="720">
        <f>P1823-Q1823</f>
        <v>9427194.4599999972</v>
      </c>
      <c r="AB1823" s="62">
        <f t="shared" si="3386"/>
        <v>0</v>
      </c>
    </row>
    <row r="1824" spans="5:31" ht="15.75" thickBot="1" x14ac:dyDescent="0.3">
      <c r="G1824" s="722" t="s">
        <v>1759</v>
      </c>
      <c r="H1824" s="723">
        <f>SUM(H1823:H1823)</f>
        <v>20386591</v>
      </c>
      <c r="I1824" s="723">
        <f>SUM(I1823:I1823)</f>
        <v>10959396.540000003</v>
      </c>
      <c r="J1824" s="724">
        <f>I1824/H1824</f>
        <v>0.53757867315825403</v>
      </c>
      <c r="K1824" s="723">
        <f>SUM(K1823:K1823)</f>
        <v>9427194.4599999972</v>
      </c>
      <c r="L1824" s="725">
        <f>SUM(L1823:L1823)</f>
        <v>0</v>
      </c>
      <c r="M1824" s="725">
        <f>SUM(M1823:M1823)</f>
        <v>0</v>
      </c>
      <c r="N1824" s="726"/>
      <c r="O1824" s="725">
        <f>L1824-M1824</f>
        <v>0</v>
      </c>
      <c r="P1824" s="725">
        <f>L1824+H1824</f>
        <v>20386591</v>
      </c>
      <c r="Q1824" s="725">
        <f>M1824+I1824</f>
        <v>10959396.540000003</v>
      </c>
      <c r="R1824" s="726">
        <f>Q1824/P1824</f>
        <v>0.53757867315825403</v>
      </c>
      <c r="S1824" s="725">
        <f>P1824-Q1824</f>
        <v>9427194.4599999972</v>
      </c>
      <c r="AB1824" s="62">
        <f t="shared" si="3386"/>
        <v>0</v>
      </c>
    </row>
    <row r="1825" spans="1:28" ht="28.5" collapsed="1" x14ac:dyDescent="0.25">
      <c r="E1825" s="708"/>
      <c r="F1825" s="709"/>
      <c r="G1825" s="727" t="s">
        <v>1757</v>
      </c>
      <c r="H1825" s="728"/>
      <c r="I1825" s="729"/>
      <c r="J1825" s="730"/>
      <c r="K1825" s="729"/>
      <c r="L1825" s="731"/>
      <c r="M1825" s="732"/>
      <c r="N1825" s="733"/>
      <c r="O1825" s="732"/>
      <c r="P1825" s="732"/>
      <c r="Q1825" s="732"/>
      <c r="R1825" s="733"/>
      <c r="S1825" s="798"/>
      <c r="AB1825" s="62">
        <f t="shared" si="3386"/>
        <v>0</v>
      </c>
    </row>
    <row r="1826" spans="1:28" ht="15.75" thickBot="1" x14ac:dyDescent="0.3">
      <c r="E1826" s="715"/>
      <c r="F1826" s="716" t="s">
        <v>185</v>
      </c>
      <c r="G1826" s="717" t="s">
        <v>186</v>
      </c>
      <c r="H1826" s="718">
        <f>H1823</f>
        <v>20386591</v>
      </c>
      <c r="I1826" s="718">
        <f t="shared" ref="I1826:S1826" si="3396">I1823</f>
        <v>10959396.540000003</v>
      </c>
      <c r="J1826" s="719">
        <f t="shared" si="3396"/>
        <v>0.53757867315825403</v>
      </c>
      <c r="K1826" s="718">
        <f t="shared" si="3396"/>
        <v>9427194.4599999972</v>
      </c>
      <c r="L1826" s="720">
        <f t="shared" si="3396"/>
        <v>0</v>
      </c>
      <c r="M1826" s="720">
        <f t="shared" si="3396"/>
        <v>0</v>
      </c>
      <c r="N1826" s="721">
        <f t="shared" si="3396"/>
        <v>0</v>
      </c>
      <c r="O1826" s="720">
        <f t="shared" si="3396"/>
        <v>0</v>
      </c>
      <c r="P1826" s="720">
        <f t="shared" si="3396"/>
        <v>20386591</v>
      </c>
      <c r="Q1826" s="720">
        <f t="shared" si="3396"/>
        <v>10959396.540000003</v>
      </c>
      <c r="R1826" s="721">
        <f t="shared" si="3396"/>
        <v>0.53757867315825403</v>
      </c>
      <c r="S1826" s="720">
        <f t="shared" si="3396"/>
        <v>9427194.4599999972</v>
      </c>
      <c r="AB1826" s="62">
        <f t="shared" si="3386"/>
        <v>0</v>
      </c>
    </row>
    <row r="1827" spans="1:28" ht="15.75" collapsed="1" thickBot="1" x14ac:dyDescent="0.3">
      <c r="G1827" s="722" t="s">
        <v>1758</v>
      </c>
      <c r="H1827" s="723">
        <f>H1824</f>
        <v>20386591</v>
      </c>
      <c r="I1827" s="723">
        <f t="shared" ref="I1827:S1827" si="3397">I1824</f>
        <v>10959396.540000003</v>
      </c>
      <c r="J1827" s="724">
        <f t="shared" si="3397"/>
        <v>0.53757867315825403</v>
      </c>
      <c r="K1827" s="723">
        <f t="shared" si="3397"/>
        <v>9427194.4599999972</v>
      </c>
      <c r="L1827" s="725">
        <f t="shared" si="3397"/>
        <v>0</v>
      </c>
      <c r="M1827" s="725">
        <f t="shared" si="3397"/>
        <v>0</v>
      </c>
      <c r="N1827" s="726">
        <f t="shared" si="3397"/>
        <v>0</v>
      </c>
      <c r="O1827" s="725">
        <f t="shared" si="3397"/>
        <v>0</v>
      </c>
      <c r="P1827" s="725">
        <f t="shared" si="3397"/>
        <v>20386591</v>
      </c>
      <c r="Q1827" s="725">
        <f t="shared" si="3397"/>
        <v>10959396.540000003</v>
      </c>
      <c r="R1827" s="726">
        <f t="shared" si="3397"/>
        <v>0.53757867315825403</v>
      </c>
      <c r="S1827" s="725">
        <f t="shared" si="3397"/>
        <v>9427194.4599999972</v>
      </c>
      <c r="AB1827" s="62">
        <f t="shared" si="3386"/>
        <v>0</v>
      </c>
    </row>
    <row r="1828" spans="1:28" x14ac:dyDescent="0.25">
      <c r="AB1828" s="62">
        <f t="shared" si="3386"/>
        <v>0</v>
      </c>
    </row>
    <row r="1829" spans="1:28" s="892" customFormat="1" x14ac:dyDescent="0.25">
      <c r="A1829" s="691"/>
      <c r="B1829" s="692"/>
      <c r="C1829" s="888"/>
      <c r="D1829" s="691"/>
      <c r="E1829" s="692"/>
      <c r="F1829" s="709"/>
      <c r="G1829" s="742" t="s">
        <v>1760</v>
      </c>
      <c r="H1829" s="743"/>
      <c r="I1829" s="743"/>
      <c r="J1829" s="744"/>
      <c r="K1829" s="743"/>
      <c r="L1829" s="745"/>
      <c r="M1829" s="745"/>
      <c r="N1829" s="746"/>
      <c r="O1829" s="745"/>
      <c r="P1829" s="745"/>
      <c r="Q1829" s="745"/>
      <c r="R1829" s="746"/>
      <c r="S1829" s="800"/>
      <c r="T1829" s="891"/>
      <c r="V1829" s="893"/>
      <c r="W1829" s="893"/>
      <c r="X1829" s="753"/>
      <c r="Y1829" s="754"/>
      <c r="Z1829" s="750"/>
      <c r="AA1829" s="751"/>
      <c r="AB1829" s="892">
        <f t="shared" si="3386"/>
        <v>0</v>
      </c>
    </row>
    <row r="1830" spans="1:28" s="892" customFormat="1" ht="15.75" thickBot="1" x14ac:dyDescent="0.3">
      <c r="A1830" s="691"/>
      <c r="B1830" s="692"/>
      <c r="C1830" s="888"/>
      <c r="D1830" s="691"/>
      <c r="E1830" s="692"/>
      <c r="F1830" s="716" t="s">
        <v>185</v>
      </c>
      <c r="G1830" s="717" t="s">
        <v>186</v>
      </c>
      <c r="H1830" s="718">
        <f>H1826</f>
        <v>20386591</v>
      </c>
      <c r="I1830" s="718">
        <f t="shared" ref="I1830:S1830" si="3398">I1826</f>
        <v>10959396.540000003</v>
      </c>
      <c r="J1830" s="719">
        <f t="shared" si="3398"/>
        <v>0.53757867315825403</v>
      </c>
      <c r="K1830" s="718">
        <f t="shared" si="3398"/>
        <v>9427194.4599999972</v>
      </c>
      <c r="L1830" s="720">
        <f t="shared" si="3398"/>
        <v>0</v>
      </c>
      <c r="M1830" s="720">
        <f t="shared" si="3398"/>
        <v>0</v>
      </c>
      <c r="N1830" s="721">
        <f t="shared" si="3398"/>
        <v>0</v>
      </c>
      <c r="O1830" s="720">
        <f t="shared" si="3398"/>
        <v>0</v>
      </c>
      <c r="P1830" s="720">
        <f t="shared" si="3398"/>
        <v>20386591</v>
      </c>
      <c r="Q1830" s="720">
        <f t="shared" si="3398"/>
        <v>10959396.540000003</v>
      </c>
      <c r="R1830" s="721">
        <f t="shared" si="3398"/>
        <v>0.53757867315825403</v>
      </c>
      <c r="S1830" s="720">
        <f t="shared" si="3398"/>
        <v>9427194.4599999972</v>
      </c>
      <c r="T1830" s="891"/>
      <c r="V1830" s="893"/>
      <c r="W1830" s="893"/>
      <c r="X1830" s="753"/>
      <c r="Y1830" s="754"/>
      <c r="Z1830" s="750"/>
      <c r="AA1830" s="751"/>
      <c r="AB1830" s="892">
        <f t="shared" si="3386"/>
        <v>0</v>
      </c>
    </row>
    <row r="1831" spans="1:28" s="892" customFormat="1" ht="15.75" thickBot="1" x14ac:dyDescent="0.3">
      <c r="A1831" s="691"/>
      <c r="B1831" s="692"/>
      <c r="C1831" s="888"/>
      <c r="D1831" s="691"/>
      <c r="E1831" s="692"/>
      <c r="F1831" s="683"/>
      <c r="G1831" s="722" t="s">
        <v>741</v>
      </c>
      <c r="H1831" s="723">
        <f>H1827</f>
        <v>20386591</v>
      </c>
      <c r="I1831" s="723">
        <f t="shared" ref="I1831:S1831" si="3399">I1827</f>
        <v>10959396.540000003</v>
      </c>
      <c r="J1831" s="724">
        <f t="shared" si="3399"/>
        <v>0.53757867315825403</v>
      </c>
      <c r="K1831" s="723">
        <f t="shared" si="3399"/>
        <v>9427194.4599999972</v>
      </c>
      <c r="L1831" s="725">
        <f t="shared" si="3399"/>
        <v>0</v>
      </c>
      <c r="M1831" s="725">
        <f t="shared" si="3399"/>
        <v>0</v>
      </c>
      <c r="N1831" s="726">
        <f t="shared" si="3399"/>
        <v>0</v>
      </c>
      <c r="O1831" s="725">
        <f t="shared" si="3399"/>
        <v>0</v>
      </c>
      <c r="P1831" s="725">
        <f t="shared" si="3399"/>
        <v>20386591</v>
      </c>
      <c r="Q1831" s="725">
        <f t="shared" si="3399"/>
        <v>10959396.540000003</v>
      </c>
      <c r="R1831" s="726">
        <f t="shared" si="3399"/>
        <v>0.53757867315825403</v>
      </c>
      <c r="S1831" s="725">
        <f t="shared" si="3399"/>
        <v>9427194.4599999972</v>
      </c>
      <c r="T1831" s="891"/>
      <c r="V1831" s="893"/>
      <c r="W1831" s="893"/>
      <c r="X1831" s="753"/>
      <c r="Y1831" s="754"/>
      <c r="Z1831" s="750"/>
      <c r="AA1831" s="751"/>
      <c r="AB1831" s="892">
        <f t="shared" si="3386"/>
        <v>0</v>
      </c>
    </row>
    <row r="1832" spans="1:28" x14ac:dyDescent="0.25">
      <c r="A1832" s="62"/>
      <c r="B1832" s="62"/>
      <c r="C1832" s="62"/>
      <c r="D1832" s="62"/>
      <c r="G1832" s="735"/>
      <c r="H1832" s="736"/>
      <c r="I1832" s="736"/>
      <c r="J1832" s="737"/>
      <c r="K1832" s="736"/>
      <c r="L1832" s="738"/>
      <c r="M1832" s="738"/>
      <c r="N1832" s="739"/>
      <c r="O1832" s="738"/>
      <c r="P1832" s="738"/>
      <c r="Q1832" s="738"/>
      <c r="R1832" s="739"/>
      <c r="S1832" s="738"/>
      <c r="T1832" s="62"/>
      <c r="AB1832" s="62">
        <f t="shared" si="3374"/>
        <v>0</v>
      </c>
    </row>
    <row r="1833" spans="1:28" x14ac:dyDescent="0.25">
      <c r="E1833" s="708"/>
      <c r="F1833" s="709"/>
      <c r="G1833" s="742" t="s">
        <v>1838</v>
      </c>
      <c r="H1833" s="743"/>
      <c r="I1833" s="743"/>
      <c r="J1833" s="744"/>
      <c r="K1833" s="743"/>
      <c r="L1833" s="745"/>
      <c r="M1833" s="745"/>
      <c r="N1833" s="746"/>
      <c r="O1833" s="745"/>
      <c r="P1833" s="745"/>
      <c r="Q1833" s="745"/>
      <c r="R1833" s="746"/>
      <c r="S1833" s="800"/>
      <c r="AB1833" s="62">
        <f>Z1833-AA1833</f>
        <v>0</v>
      </c>
    </row>
    <row r="1834" spans="1:28" ht="15.75" thickBot="1" x14ac:dyDescent="0.3">
      <c r="E1834" s="715"/>
      <c r="F1834" s="716" t="s">
        <v>185</v>
      </c>
      <c r="G1834" s="717" t="s">
        <v>186</v>
      </c>
      <c r="H1834" s="718">
        <f>H1830</f>
        <v>20386591</v>
      </c>
      <c r="I1834" s="718">
        <f t="shared" ref="I1834:S1834" si="3400">I1830</f>
        <v>10959396.540000003</v>
      </c>
      <c r="J1834" s="719">
        <f t="shared" si="3400"/>
        <v>0.53757867315825403</v>
      </c>
      <c r="K1834" s="718">
        <f t="shared" si="3400"/>
        <v>9427194.4599999972</v>
      </c>
      <c r="L1834" s="720">
        <f t="shared" si="3400"/>
        <v>0</v>
      </c>
      <c r="M1834" s="720">
        <f t="shared" si="3400"/>
        <v>0</v>
      </c>
      <c r="N1834" s="721">
        <f t="shared" si="3400"/>
        <v>0</v>
      </c>
      <c r="O1834" s="720">
        <f t="shared" si="3400"/>
        <v>0</v>
      </c>
      <c r="P1834" s="720">
        <f t="shared" si="3400"/>
        <v>20386591</v>
      </c>
      <c r="Q1834" s="720">
        <f t="shared" si="3400"/>
        <v>10959396.540000003</v>
      </c>
      <c r="R1834" s="721">
        <f t="shared" si="3400"/>
        <v>0.53757867315825403</v>
      </c>
      <c r="S1834" s="720">
        <f t="shared" si="3400"/>
        <v>9427194.4599999972</v>
      </c>
      <c r="AB1834" s="62">
        <f>Z1834-AA1834</f>
        <v>0</v>
      </c>
    </row>
    <row r="1835" spans="1:28" ht="15.75" thickBot="1" x14ac:dyDescent="0.3">
      <c r="G1835" s="722" t="s">
        <v>1839</v>
      </c>
      <c r="H1835" s="723">
        <f>H1831</f>
        <v>20386591</v>
      </c>
      <c r="I1835" s="723">
        <f t="shared" ref="I1835:S1835" si="3401">I1831</f>
        <v>10959396.540000003</v>
      </c>
      <c r="J1835" s="724">
        <f t="shared" si="3401"/>
        <v>0.53757867315825403</v>
      </c>
      <c r="K1835" s="723">
        <f t="shared" si="3401"/>
        <v>9427194.4599999972</v>
      </c>
      <c r="L1835" s="725">
        <f t="shared" si="3401"/>
        <v>0</v>
      </c>
      <c r="M1835" s="725">
        <f t="shared" si="3401"/>
        <v>0</v>
      </c>
      <c r="N1835" s="726">
        <f t="shared" si="3401"/>
        <v>0</v>
      </c>
      <c r="O1835" s="725">
        <f t="shared" si="3401"/>
        <v>0</v>
      </c>
      <c r="P1835" s="725">
        <f t="shared" si="3401"/>
        <v>20386591</v>
      </c>
      <c r="Q1835" s="725">
        <f t="shared" si="3401"/>
        <v>10959396.540000003</v>
      </c>
      <c r="R1835" s="726">
        <f t="shared" si="3401"/>
        <v>0.53757867315825403</v>
      </c>
      <c r="S1835" s="725">
        <f t="shared" si="3401"/>
        <v>9427194.4599999972</v>
      </c>
      <c r="AB1835" s="62">
        <f>Z1835-AA1835</f>
        <v>0</v>
      </c>
    </row>
    <row r="1836" spans="1:28" x14ac:dyDescent="0.25">
      <c r="B1836" s="1086"/>
      <c r="E1836" s="1086"/>
      <c r="G1836" s="735"/>
      <c r="H1836" s="736"/>
      <c r="I1836" s="736"/>
      <c r="J1836" s="737"/>
      <c r="K1836" s="736"/>
      <c r="L1836" s="738"/>
      <c r="M1836" s="738"/>
      <c r="N1836" s="739"/>
      <c r="O1836" s="738"/>
      <c r="P1836" s="738"/>
      <c r="Q1836" s="738"/>
      <c r="R1836" s="739"/>
      <c r="S1836" s="738"/>
    </row>
    <row r="1837" spans="1:28" hidden="1" x14ac:dyDescent="0.25">
      <c r="B1837" s="1086"/>
      <c r="E1837" s="1086"/>
      <c r="G1837" s="735"/>
      <c r="H1837" s="736"/>
      <c r="I1837" s="736"/>
      <c r="J1837" s="737"/>
      <c r="K1837" s="736"/>
      <c r="L1837" s="738"/>
      <c r="M1837" s="738"/>
      <c r="N1837" s="739"/>
      <c r="O1837" s="738"/>
      <c r="P1837" s="738"/>
      <c r="Q1837" s="738"/>
      <c r="R1837" s="739"/>
      <c r="S1837" s="738"/>
    </row>
    <row r="1838" spans="1:28" hidden="1" x14ac:dyDescent="0.25">
      <c r="B1838" s="62"/>
      <c r="C1838" s="62"/>
      <c r="D1838" s="62"/>
      <c r="E1838" s="62"/>
      <c r="F1838" s="62"/>
      <c r="G1838" s="62"/>
      <c r="H1838" s="736"/>
      <c r="I1838" s="736"/>
      <c r="J1838" s="737"/>
      <c r="K1838" s="736"/>
      <c r="L1838" s="738"/>
      <c r="M1838" s="738"/>
      <c r="N1838" s="739"/>
      <c r="O1838" s="738"/>
      <c r="P1838" s="738"/>
      <c r="Q1838" s="738"/>
      <c r="R1838" s="739"/>
      <c r="S1838" s="738"/>
    </row>
    <row r="1839" spans="1:28" hidden="1" x14ac:dyDescent="0.25">
      <c r="B1839" s="62"/>
      <c r="C1839" s="62"/>
      <c r="D1839" s="62"/>
      <c r="E1839" s="62"/>
      <c r="F1839" s="62"/>
      <c r="G1839" s="62"/>
      <c r="H1839" s="736"/>
      <c r="I1839" s="736"/>
      <c r="J1839" s="737"/>
      <c r="K1839" s="736"/>
      <c r="L1839" s="738"/>
      <c r="M1839" s="738"/>
      <c r="N1839" s="739"/>
      <c r="O1839" s="738"/>
      <c r="P1839" s="738"/>
      <c r="Q1839" s="738"/>
      <c r="R1839" s="739"/>
      <c r="S1839" s="738"/>
    </row>
    <row r="1840" spans="1:28" hidden="1" x14ac:dyDescent="0.25">
      <c r="B1840" s="62"/>
      <c r="C1840" s="62"/>
      <c r="D1840" s="62"/>
      <c r="E1840" s="62"/>
      <c r="F1840" s="62"/>
      <c r="G1840" s="62"/>
      <c r="H1840" s="736"/>
      <c r="I1840" s="736"/>
      <c r="J1840" s="737"/>
      <c r="K1840" s="736"/>
      <c r="L1840" s="738"/>
      <c r="M1840" s="738"/>
      <c r="N1840" s="739"/>
      <c r="O1840" s="738"/>
      <c r="P1840" s="738"/>
      <c r="Q1840" s="738"/>
      <c r="R1840" s="739"/>
      <c r="S1840" s="738"/>
    </row>
    <row r="1841" spans="2:19" hidden="1" x14ac:dyDescent="0.25">
      <c r="B1841" s="62"/>
      <c r="C1841" s="62"/>
      <c r="D1841" s="62"/>
      <c r="E1841" s="62"/>
      <c r="F1841" s="62"/>
      <c r="G1841" s="62"/>
      <c r="H1841" s="736"/>
      <c r="I1841" s="736"/>
      <c r="J1841" s="737"/>
      <c r="K1841" s="736"/>
      <c r="L1841" s="738"/>
      <c r="M1841" s="738"/>
      <c r="N1841" s="739"/>
      <c r="O1841" s="738"/>
      <c r="P1841" s="738"/>
      <c r="Q1841" s="738"/>
      <c r="R1841" s="739"/>
      <c r="S1841" s="738"/>
    </row>
    <row r="1842" spans="2:19" hidden="1" x14ac:dyDescent="0.25">
      <c r="B1842" s="62"/>
      <c r="C1842" s="62"/>
      <c r="D1842" s="62"/>
      <c r="E1842" s="62"/>
      <c r="F1842" s="62"/>
      <c r="G1842" s="62"/>
      <c r="H1842" s="736"/>
      <c r="I1842" s="736"/>
      <c r="J1842" s="737"/>
      <c r="K1842" s="736"/>
      <c r="L1842" s="738"/>
      <c r="M1842" s="738"/>
      <c r="N1842" s="739"/>
      <c r="O1842" s="738"/>
      <c r="P1842" s="738"/>
      <c r="Q1842" s="738"/>
      <c r="R1842" s="739"/>
      <c r="S1842" s="738"/>
    </row>
    <row r="1843" spans="2:19" hidden="1" x14ac:dyDescent="0.25">
      <c r="B1843" s="62"/>
      <c r="C1843" s="62"/>
      <c r="D1843" s="62"/>
      <c r="E1843" s="62"/>
      <c r="F1843" s="62"/>
      <c r="G1843" s="62"/>
      <c r="H1843" s="736"/>
      <c r="I1843" s="736"/>
      <c r="J1843" s="737"/>
      <c r="K1843" s="736"/>
      <c r="L1843" s="738"/>
      <c r="M1843" s="738"/>
      <c r="N1843" s="739"/>
      <c r="O1843" s="738"/>
      <c r="P1843" s="738"/>
      <c r="Q1843" s="738"/>
      <c r="R1843" s="739"/>
      <c r="S1843" s="738"/>
    </row>
    <row r="1844" spans="2:19" hidden="1" x14ac:dyDescent="0.25">
      <c r="B1844" s="62"/>
      <c r="C1844" s="62"/>
      <c r="D1844" s="62"/>
      <c r="E1844" s="62"/>
      <c r="F1844" s="62"/>
      <c r="G1844" s="62"/>
      <c r="H1844" s="736"/>
      <c r="I1844" s="736"/>
      <c r="J1844" s="737"/>
      <c r="K1844" s="736"/>
      <c r="L1844" s="738"/>
      <c r="M1844" s="738"/>
      <c r="N1844" s="739"/>
      <c r="O1844" s="738"/>
      <c r="P1844" s="738"/>
      <c r="Q1844" s="738"/>
      <c r="R1844" s="739"/>
      <c r="S1844" s="738"/>
    </row>
    <row r="1845" spans="2:19" hidden="1" x14ac:dyDescent="0.25">
      <c r="B1845" s="62"/>
      <c r="C1845" s="62"/>
      <c r="D1845" s="62"/>
      <c r="E1845" s="62"/>
      <c r="F1845" s="62"/>
      <c r="G1845" s="62"/>
      <c r="H1845" s="736"/>
      <c r="I1845" s="736"/>
      <c r="J1845" s="737"/>
      <c r="K1845" s="736"/>
      <c r="L1845" s="738"/>
      <c r="M1845" s="738"/>
      <c r="N1845" s="739"/>
      <c r="O1845" s="738"/>
      <c r="P1845" s="738"/>
      <c r="Q1845" s="738"/>
      <c r="R1845" s="739"/>
      <c r="S1845" s="738"/>
    </row>
    <row r="1846" spans="2:19" hidden="1" x14ac:dyDescent="0.25">
      <c r="B1846" s="62"/>
      <c r="C1846" s="62"/>
      <c r="D1846" s="62"/>
      <c r="E1846" s="62"/>
      <c r="F1846" s="62"/>
      <c r="G1846" s="62"/>
      <c r="H1846" s="736"/>
      <c r="I1846" s="736"/>
      <c r="J1846" s="737"/>
      <c r="K1846" s="736"/>
      <c r="L1846" s="738"/>
      <c r="M1846" s="738"/>
      <c r="N1846" s="739"/>
      <c r="O1846" s="738"/>
      <c r="P1846" s="738"/>
      <c r="Q1846" s="738"/>
      <c r="R1846" s="739"/>
      <c r="S1846" s="738"/>
    </row>
    <row r="1847" spans="2:19" hidden="1" x14ac:dyDescent="0.25">
      <c r="B1847" s="62"/>
      <c r="C1847" s="62"/>
      <c r="D1847" s="62"/>
      <c r="E1847" s="62"/>
      <c r="F1847" s="62"/>
      <c r="G1847" s="62"/>
      <c r="H1847" s="736"/>
      <c r="I1847" s="736"/>
      <c r="J1847" s="737"/>
      <c r="K1847" s="736"/>
      <c r="L1847" s="738"/>
      <c r="M1847" s="738"/>
      <c r="N1847" s="739"/>
      <c r="O1847" s="738"/>
      <c r="P1847" s="738"/>
      <c r="Q1847" s="738"/>
      <c r="R1847" s="739"/>
      <c r="S1847" s="738"/>
    </row>
    <row r="1848" spans="2:19" hidden="1" x14ac:dyDescent="0.25">
      <c r="B1848" s="62"/>
      <c r="C1848" s="62"/>
      <c r="D1848" s="62"/>
      <c r="E1848" s="62"/>
      <c r="F1848" s="62"/>
      <c r="G1848" s="62"/>
      <c r="H1848" s="736"/>
      <c r="I1848" s="736"/>
      <c r="J1848" s="737"/>
      <c r="K1848" s="736"/>
      <c r="L1848" s="738"/>
      <c r="M1848" s="738"/>
      <c r="N1848" s="739"/>
      <c r="O1848" s="738"/>
      <c r="P1848" s="738"/>
      <c r="Q1848" s="738"/>
      <c r="R1848" s="739"/>
      <c r="S1848" s="738"/>
    </row>
    <row r="1849" spans="2:19" hidden="1" x14ac:dyDescent="0.25">
      <c r="B1849" s="62"/>
      <c r="C1849" s="62"/>
      <c r="D1849" s="62"/>
      <c r="E1849" s="62"/>
      <c r="F1849" s="62"/>
      <c r="G1849" s="62"/>
      <c r="H1849" s="736"/>
      <c r="I1849" s="736"/>
      <c r="J1849" s="737"/>
      <c r="K1849" s="736"/>
      <c r="L1849" s="738"/>
      <c r="M1849" s="738"/>
      <c r="N1849" s="739"/>
      <c r="O1849" s="738"/>
      <c r="P1849" s="738"/>
      <c r="Q1849" s="738"/>
      <c r="R1849" s="739"/>
      <c r="S1849" s="738"/>
    </row>
    <row r="1850" spans="2:19" hidden="1" x14ac:dyDescent="0.25">
      <c r="B1850" s="62"/>
      <c r="C1850" s="62"/>
      <c r="D1850" s="62"/>
      <c r="E1850" s="62"/>
      <c r="F1850" s="62"/>
      <c r="G1850" s="62"/>
      <c r="H1850" s="736"/>
      <c r="I1850" s="736"/>
      <c r="J1850" s="737"/>
      <c r="K1850" s="736"/>
      <c r="L1850" s="738"/>
      <c r="M1850" s="738"/>
      <c r="N1850" s="739"/>
      <c r="O1850" s="738"/>
      <c r="P1850" s="738"/>
      <c r="Q1850" s="738"/>
      <c r="R1850" s="739"/>
      <c r="S1850" s="738"/>
    </row>
    <row r="1851" spans="2:19" hidden="1" x14ac:dyDescent="0.25">
      <c r="B1851" s="1086"/>
      <c r="E1851" s="1086"/>
      <c r="G1851" s="735"/>
      <c r="H1851" s="736"/>
      <c r="I1851" s="736"/>
      <c r="J1851" s="737"/>
      <c r="K1851" s="736"/>
      <c r="L1851" s="738"/>
      <c r="M1851" s="738"/>
      <c r="N1851" s="739"/>
      <c r="O1851" s="738"/>
      <c r="P1851" s="738"/>
      <c r="Q1851" s="738"/>
      <c r="R1851" s="739"/>
      <c r="S1851" s="738"/>
    </row>
    <row r="1852" spans="2:19" hidden="1" x14ac:dyDescent="0.25">
      <c r="B1852" s="1086"/>
      <c r="E1852" s="1086"/>
      <c r="G1852" s="735"/>
      <c r="H1852" s="736"/>
      <c r="I1852" s="736"/>
      <c r="J1852" s="737"/>
      <c r="K1852" s="736"/>
      <c r="L1852" s="738"/>
      <c r="M1852" s="738"/>
      <c r="N1852" s="739"/>
      <c r="O1852" s="738"/>
      <c r="P1852" s="738"/>
      <c r="Q1852" s="738"/>
      <c r="R1852" s="739"/>
      <c r="S1852" s="738"/>
    </row>
    <row r="1853" spans="2:19" hidden="1" x14ac:dyDescent="0.25">
      <c r="B1853" s="1086"/>
      <c r="E1853" s="1086"/>
      <c r="G1853" s="735"/>
      <c r="H1853" s="736"/>
      <c r="I1853" s="736"/>
      <c r="J1853" s="737"/>
      <c r="K1853" s="736"/>
      <c r="L1853" s="738"/>
      <c r="M1853" s="738"/>
      <c r="N1853" s="739"/>
      <c r="O1853" s="738"/>
      <c r="P1853" s="738"/>
      <c r="Q1853" s="738"/>
      <c r="R1853" s="739"/>
      <c r="S1853" s="738"/>
    </row>
    <row r="1854" spans="2:19" hidden="1" x14ac:dyDescent="0.25">
      <c r="B1854" s="1086"/>
      <c r="E1854" s="1086"/>
      <c r="G1854" s="735"/>
      <c r="H1854" s="736"/>
      <c r="I1854" s="736"/>
      <c r="J1854" s="737"/>
      <c r="K1854" s="736"/>
      <c r="L1854" s="738"/>
      <c r="M1854" s="738"/>
      <c r="N1854" s="739"/>
      <c r="O1854" s="738"/>
      <c r="P1854" s="738"/>
      <c r="Q1854" s="738"/>
      <c r="R1854" s="739"/>
      <c r="S1854" s="738"/>
    </row>
    <row r="1855" spans="2:19" hidden="1" x14ac:dyDescent="0.25">
      <c r="B1855" s="1086"/>
      <c r="E1855" s="1086"/>
      <c r="G1855" s="735"/>
      <c r="H1855" s="736"/>
      <c r="I1855" s="736"/>
      <c r="J1855" s="737"/>
      <c r="K1855" s="736"/>
      <c r="L1855" s="738"/>
      <c r="M1855" s="738"/>
      <c r="N1855" s="739"/>
      <c r="O1855" s="738"/>
      <c r="P1855" s="738"/>
      <c r="Q1855" s="738"/>
      <c r="R1855" s="739"/>
      <c r="S1855" s="738"/>
    </row>
    <row r="1856" spans="2:19" hidden="1" x14ac:dyDescent="0.25">
      <c r="B1856" s="1086"/>
      <c r="E1856" s="1086"/>
      <c r="G1856" s="735"/>
      <c r="H1856" s="736"/>
      <c r="I1856" s="736"/>
      <c r="J1856" s="737"/>
      <c r="K1856" s="736"/>
      <c r="L1856" s="738"/>
      <c r="M1856" s="738"/>
      <c r="N1856" s="739"/>
      <c r="O1856" s="738"/>
      <c r="P1856" s="738"/>
      <c r="Q1856" s="738"/>
      <c r="R1856" s="739"/>
      <c r="S1856" s="738"/>
    </row>
    <row r="1857" spans="1:28" hidden="1" x14ac:dyDescent="0.25">
      <c r="B1857" s="1086"/>
      <c r="E1857" s="1086"/>
      <c r="G1857" s="735"/>
      <c r="H1857" s="736"/>
      <c r="I1857" s="736"/>
      <c r="J1857" s="737"/>
      <c r="K1857" s="736"/>
      <c r="L1857" s="738"/>
      <c r="M1857" s="738"/>
      <c r="N1857" s="739"/>
      <c r="O1857" s="738"/>
      <c r="P1857" s="738"/>
      <c r="Q1857" s="738"/>
      <c r="R1857" s="739"/>
      <c r="S1857" s="738"/>
    </row>
    <row r="1858" spans="1:28" hidden="1" x14ac:dyDescent="0.25">
      <c r="B1858" s="1086"/>
      <c r="E1858" s="1086"/>
      <c r="G1858" s="735"/>
      <c r="H1858" s="736"/>
      <c r="I1858" s="736"/>
      <c r="J1858" s="737"/>
      <c r="K1858" s="736"/>
      <c r="L1858" s="738"/>
      <c r="M1858" s="738"/>
      <c r="N1858" s="739"/>
      <c r="O1858" s="738"/>
      <c r="P1858" s="738"/>
      <c r="Q1858" s="738"/>
      <c r="R1858" s="739"/>
      <c r="S1858" s="738"/>
    </row>
    <row r="1859" spans="1:28" hidden="1" x14ac:dyDescent="0.25">
      <c r="B1859" s="1086"/>
      <c r="E1859" s="1086"/>
      <c r="G1859" s="735"/>
      <c r="H1859" s="736"/>
      <c r="I1859" s="736"/>
      <c r="J1859" s="737"/>
      <c r="K1859" s="736"/>
      <c r="L1859" s="738"/>
      <c r="M1859" s="738"/>
      <c r="N1859" s="739"/>
      <c r="O1859" s="738"/>
      <c r="P1859" s="738"/>
      <c r="Q1859" s="738"/>
      <c r="R1859" s="739"/>
      <c r="S1859" s="738"/>
    </row>
    <row r="1860" spans="1:28" hidden="1" x14ac:dyDescent="0.25">
      <c r="A1860" s="62"/>
      <c r="B1860" s="62"/>
      <c r="C1860" s="62"/>
      <c r="D1860" s="62"/>
      <c r="G1860" s="735"/>
      <c r="H1860" s="736"/>
      <c r="I1860" s="736"/>
      <c r="J1860" s="737"/>
      <c r="K1860" s="736"/>
      <c r="L1860" s="738"/>
      <c r="M1860" s="738"/>
      <c r="N1860" s="739"/>
      <c r="O1860" s="738"/>
      <c r="P1860" s="738"/>
      <c r="Q1860" s="738"/>
      <c r="R1860" s="739"/>
      <c r="S1860" s="738"/>
      <c r="T1860" s="62"/>
    </row>
    <row r="1861" spans="1:28" x14ac:dyDescent="0.25">
      <c r="A1861" s="62"/>
      <c r="B1861" s="62"/>
      <c r="C1861" s="62"/>
      <c r="D1861" s="62"/>
      <c r="E1861" s="962"/>
      <c r="F1861" s="961"/>
      <c r="G1861" s="984" t="s">
        <v>1840</v>
      </c>
      <c r="H1861" s="743"/>
      <c r="I1861" s="743"/>
      <c r="J1861" s="744"/>
      <c r="K1861" s="743"/>
      <c r="L1861" s="745"/>
      <c r="M1861" s="745"/>
      <c r="N1861" s="746"/>
      <c r="O1861" s="745"/>
      <c r="P1861" s="745"/>
      <c r="Q1861" s="745"/>
      <c r="R1861" s="746"/>
      <c r="S1861" s="800"/>
      <c r="T1861" s="62"/>
      <c r="AB1861" s="62">
        <f t="shared" si="3374"/>
        <v>0</v>
      </c>
    </row>
    <row r="1862" spans="1:28" x14ac:dyDescent="0.25">
      <c r="A1862" s="62"/>
      <c r="B1862" s="62"/>
      <c r="C1862" s="62"/>
      <c r="D1862" s="62"/>
      <c r="E1862" s="715"/>
      <c r="F1862" s="965" t="s">
        <v>185</v>
      </c>
      <c r="G1862" s="942" t="s">
        <v>186</v>
      </c>
      <c r="H1862" s="718">
        <f>H1345+H1573+H1733+H1781+H1823</f>
        <v>612741174</v>
      </c>
      <c r="I1862" s="718" t="e">
        <f>I1795+I1752+I1592+I1345+I1834</f>
        <v>#REF!</v>
      </c>
      <c r="J1862" s="719" t="e">
        <f>I1862/H1862</f>
        <v>#REF!</v>
      </c>
      <c r="K1862" s="718" t="e">
        <f>H1862-I1862</f>
        <v>#REF!</v>
      </c>
      <c r="L1862" s="720">
        <v>0</v>
      </c>
      <c r="M1862" s="720">
        <v>0</v>
      </c>
      <c r="N1862" s="721"/>
      <c r="O1862" s="720">
        <v>0</v>
      </c>
      <c r="P1862" s="720">
        <f>L1862+H1862</f>
        <v>612741174</v>
      </c>
      <c r="Q1862" s="720" t="e">
        <f>M1862+I1862</f>
        <v>#REF!</v>
      </c>
      <c r="R1862" s="721" t="e">
        <f>Q1862/P1862</f>
        <v>#REF!</v>
      </c>
      <c r="S1862" s="720" t="e">
        <f>P1862-Q1862</f>
        <v>#REF!</v>
      </c>
      <c r="T1862" s="62"/>
      <c r="AB1862" s="62">
        <f t="shared" si="3374"/>
        <v>0</v>
      </c>
    </row>
    <row r="1863" spans="1:28" hidden="1" x14ac:dyDescent="0.25">
      <c r="A1863" s="62"/>
      <c r="B1863" s="62"/>
      <c r="C1863" s="62"/>
      <c r="D1863" s="62"/>
      <c r="F1863" s="965" t="s">
        <v>187</v>
      </c>
      <c r="G1863" s="942" t="s">
        <v>188</v>
      </c>
      <c r="S1863" s="720">
        <f>SUM(H1863:L1863)</f>
        <v>0</v>
      </c>
      <c r="T1863" s="62"/>
      <c r="V1863" s="62"/>
      <c r="W1863" s="62"/>
      <c r="X1863" s="949"/>
      <c r="Y1863" s="950"/>
      <c r="Z1863" s="951"/>
      <c r="AA1863" s="952"/>
      <c r="AB1863" s="62">
        <f t="shared" si="3374"/>
        <v>0</v>
      </c>
    </row>
    <row r="1864" spans="1:28" hidden="1" x14ac:dyDescent="0.25">
      <c r="A1864" s="62"/>
      <c r="B1864" s="62"/>
      <c r="C1864" s="62"/>
      <c r="D1864" s="62"/>
      <c r="F1864" s="965" t="s">
        <v>189</v>
      </c>
      <c r="G1864" s="942" t="s">
        <v>190</v>
      </c>
      <c r="S1864" s="720">
        <f>SUM(H1864:L1864)</f>
        <v>0</v>
      </c>
      <c r="T1864" s="62"/>
      <c r="V1864" s="62"/>
      <c r="W1864" s="62"/>
      <c r="X1864" s="949"/>
      <c r="Y1864" s="950"/>
      <c r="Z1864" s="951"/>
      <c r="AA1864" s="952"/>
      <c r="AB1864" s="62">
        <f t="shared" si="3374"/>
        <v>0</v>
      </c>
    </row>
    <row r="1865" spans="1:28" x14ac:dyDescent="0.25">
      <c r="A1865" s="62"/>
      <c r="B1865" s="62"/>
      <c r="C1865" s="62"/>
      <c r="D1865" s="62"/>
      <c r="F1865" s="965" t="s">
        <v>191</v>
      </c>
      <c r="G1865" s="942" t="s">
        <v>192</v>
      </c>
      <c r="H1865" s="687">
        <v>0</v>
      </c>
      <c r="I1865" s="687">
        <v>0</v>
      </c>
      <c r="K1865" s="687">
        <v>0</v>
      </c>
      <c r="L1865" s="689">
        <f>L1595</f>
        <v>185000</v>
      </c>
      <c r="M1865" s="689">
        <f>M1595</f>
        <v>158660.09000000003</v>
      </c>
      <c r="N1865" s="690">
        <f>M1865/L1865</f>
        <v>0.85762210810810824</v>
      </c>
      <c r="O1865" s="689">
        <f>L1865-M1865</f>
        <v>26339.909999999974</v>
      </c>
      <c r="P1865" s="689">
        <f>P1595</f>
        <v>185000</v>
      </c>
      <c r="Q1865" s="689">
        <f t="shared" ref="Q1865:Q1879" si="3402">M1865+I1865</f>
        <v>158660.09000000003</v>
      </c>
      <c r="R1865" s="690">
        <f>Q1865/P1865</f>
        <v>0.85762210810810824</v>
      </c>
      <c r="S1865" s="720">
        <f t="shared" ref="S1865:S1876" si="3403">P1865-Q1865</f>
        <v>26339.909999999974</v>
      </c>
      <c r="T1865" s="62"/>
      <c r="V1865" s="62"/>
      <c r="W1865" s="62"/>
      <c r="X1865" s="949"/>
      <c r="Y1865" s="950"/>
      <c r="Z1865" s="951"/>
      <c r="AA1865" s="952"/>
      <c r="AB1865" s="62">
        <f t="shared" si="3374"/>
        <v>0</v>
      </c>
    </row>
    <row r="1866" spans="1:28" hidden="1" x14ac:dyDescent="0.25">
      <c r="A1866" s="62"/>
      <c r="B1866" s="62"/>
      <c r="C1866" s="62"/>
      <c r="D1866" s="62"/>
      <c r="F1866" s="965" t="s">
        <v>193</v>
      </c>
      <c r="G1866" s="942" t="s">
        <v>194</v>
      </c>
      <c r="Q1866" s="689">
        <f t="shared" si="3402"/>
        <v>0</v>
      </c>
      <c r="S1866" s="720">
        <f t="shared" si="3403"/>
        <v>0</v>
      </c>
      <c r="T1866" s="62"/>
      <c r="V1866" s="62"/>
      <c r="W1866" s="62"/>
      <c r="X1866" s="949"/>
      <c r="Y1866" s="950"/>
      <c r="Z1866" s="951"/>
      <c r="AA1866" s="952"/>
      <c r="AB1866" s="62">
        <f t="shared" si="3374"/>
        <v>0</v>
      </c>
    </row>
    <row r="1867" spans="1:28" x14ac:dyDescent="0.25">
      <c r="A1867" s="62"/>
      <c r="B1867" s="62"/>
      <c r="C1867" s="62"/>
      <c r="D1867" s="62"/>
      <c r="F1867" s="965" t="s">
        <v>195</v>
      </c>
      <c r="G1867" s="942" t="s">
        <v>196</v>
      </c>
      <c r="H1867" s="687">
        <f>H1346</f>
        <v>0</v>
      </c>
      <c r="I1867" s="687">
        <f>I1346</f>
        <v>0</v>
      </c>
      <c r="K1867" s="687">
        <f>K1346</f>
        <v>0</v>
      </c>
      <c r="L1867" s="689">
        <f>L1346</f>
        <v>0</v>
      </c>
      <c r="M1867" s="689">
        <f>M1346</f>
        <v>157900</v>
      </c>
      <c r="N1867" s="690" t="e">
        <f t="shared" ref="N1867:N1879" si="3404">M1867/L1867</f>
        <v>#DIV/0!</v>
      </c>
      <c r="O1867" s="689">
        <f>O1346</f>
        <v>-157900</v>
      </c>
      <c r="P1867" s="689">
        <f>P1346</f>
        <v>0</v>
      </c>
      <c r="Q1867" s="689">
        <f t="shared" si="3402"/>
        <v>157900</v>
      </c>
      <c r="R1867" s="690" t="e">
        <f>R1346</f>
        <v>#DIV/0!</v>
      </c>
      <c r="S1867" s="720">
        <f t="shared" si="3403"/>
        <v>-157900</v>
      </c>
      <c r="T1867" s="62"/>
      <c r="V1867" s="62"/>
      <c r="W1867" s="62"/>
      <c r="X1867" s="949"/>
      <c r="Y1867" s="950"/>
      <c r="Z1867" s="951"/>
      <c r="AA1867" s="952"/>
      <c r="AB1867" s="62">
        <f t="shared" si="3374"/>
        <v>0</v>
      </c>
    </row>
    <row r="1868" spans="1:28" x14ac:dyDescent="0.25">
      <c r="A1868" s="62"/>
      <c r="B1868" s="62"/>
      <c r="C1868" s="62"/>
      <c r="D1868" s="62"/>
      <c r="F1868" s="965" t="s">
        <v>197</v>
      </c>
      <c r="G1868" s="942" t="s">
        <v>1294</v>
      </c>
      <c r="H1868" s="687">
        <v>0</v>
      </c>
      <c r="I1868" s="687">
        <v>0</v>
      </c>
      <c r="K1868" s="687">
        <v>0</v>
      </c>
      <c r="L1868" s="689">
        <f>L1347+L1698</f>
        <v>29000000</v>
      </c>
      <c r="M1868" s="689">
        <f>M1758+M1598+M1347</f>
        <v>12314197.58</v>
      </c>
      <c r="N1868" s="690">
        <f t="shared" si="3404"/>
        <v>0.42462750275862071</v>
      </c>
      <c r="O1868" s="689">
        <f>L1868-M1868</f>
        <v>16685802.42</v>
      </c>
      <c r="P1868" s="689">
        <f>P1758+P1598+P1347</f>
        <v>29560000</v>
      </c>
      <c r="Q1868" s="689">
        <f t="shared" si="3402"/>
        <v>12314197.58</v>
      </c>
      <c r="R1868" s="690">
        <f t="shared" ref="R1868:R1878" si="3405">Q1868/P1868</f>
        <v>0.41658313870094721</v>
      </c>
      <c r="S1868" s="720">
        <f t="shared" si="3403"/>
        <v>17245802.420000002</v>
      </c>
      <c r="T1868" s="62"/>
      <c r="V1868" s="62"/>
      <c r="W1868" s="62"/>
      <c r="X1868" s="949"/>
      <c r="Y1868" s="950"/>
      <c r="Z1868" s="951"/>
      <c r="AA1868" s="952"/>
      <c r="AB1868" s="62">
        <f t="shared" si="3374"/>
        <v>0</v>
      </c>
    </row>
    <row r="1869" spans="1:28" ht="30" x14ac:dyDescent="0.25">
      <c r="A1869" s="62"/>
      <c r="B1869" s="62"/>
      <c r="C1869" s="62"/>
      <c r="D1869" s="62"/>
      <c r="F1869" s="965" t="s">
        <v>198</v>
      </c>
      <c r="G1869" s="942" t="s">
        <v>1293</v>
      </c>
      <c r="H1869" s="687">
        <f>H1348</f>
        <v>0</v>
      </c>
      <c r="I1869" s="687">
        <v>0</v>
      </c>
      <c r="L1869" s="689">
        <f t="shared" ref="L1869:M1871" si="3406">L1348</f>
        <v>0</v>
      </c>
      <c r="M1869" s="689">
        <f t="shared" si="3406"/>
        <v>1262510</v>
      </c>
      <c r="N1869" s="690" t="e">
        <f t="shared" si="3404"/>
        <v>#DIV/0!</v>
      </c>
      <c r="P1869" s="689">
        <f>P1759+P1599+P1348</f>
        <v>0</v>
      </c>
      <c r="Q1869" s="689">
        <f t="shared" si="3402"/>
        <v>1262510</v>
      </c>
      <c r="R1869" s="690" t="e">
        <f t="shared" si="3405"/>
        <v>#DIV/0!</v>
      </c>
      <c r="S1869" s="720">
        <f t="shared" si="3403"/>
        <v>-1262510</v>
      </c>
      <c r="T1869" s="62"/>
      <c r="V1869" s="62"/>
      <c r="W1869" s="62"/>
      <c r="X1869" s="949"/>
      <c r="Y1869" s="950"/>
      <c r="Z1869" s="951"/>
      <c r="AA1869" s="952"/>
      <c r="AB1869" s="62">
        <f t="shared" si="3374"/>
        <v>0</v>
      </c>
    </row>
    <row r="1870" spans="1:28" x14ac:dyDescent="0.25">
      <c r="A1870" s="62"/>
      <c r="B1870" s="62"/>
      <c r="C1870" s="62"/>
      <c r="D1870" s="62"/>
      <c r="F1870" s="965" t="s">
        <v>199</v>
      </c>
      <c r="G1870" s="942" t="s">
        <v>58</v>
      </c>
      <c r="H1870" s="687">
        <v>0</v>
      </c>
      <c r="I1870" s="687">
        <v>0</v>
      </c>
      <c r="K1870" s="687">
        <v>0</v>
      </c>
      <c r="L1870" s="689">
        <f t="shared" si="3406"/>
        <v>2030000</v>
      </c>
      <c r="M1870" s="689">
        <f t="shared" si="3406"/>
        <v>0</v>
      </c>
      <c r="N1870" s="690">
        <f t="shared" si="3404"/>
        <v>0</v>
      </c>
      <c r="O1870" s="689">
        <f>L1870-M1870</f>
        <v>2030000</v>
      </c>
      <c r="P1870" s="689">
        <f>P1349</f>
        <v>2030000</v>
      </c>
      <c r="Q1870" s="689">
        <f t="shared" si="3402"/>
        <v>0</v>
      </c>
      <c r="R1870" s="690">
        <f t="shared" si="3405"/>
        <v>0</v>
      </c>
      <c r="S1870" s="720">
        <f t="shared" si="3403"/>
        <v>2030000</v>
      </c>
      <c r="T1870" s="62"/>
      <c r="V1870" s="62"/>
      <c r="W1870" s="62"/>
      <c r="X1870" s="949"/>
      <c r="Y1870" s="950"/>
      <c r="Z1870" s="951"/>
      <c r="AA1870" s="952"/>
      <c r="AB1870" s="62">
        <f t="shared" si="3374"/>
        <v>0</v>
      </c>
    </row>
    <row r="1871" spans="1:28" hidden="1" x14ac:dyDescent="0.25">
      <c r="A1871" s="62"/>
      <c r="B1871" s="62"/>
      <c r="C1871" s="62"/>
      <c r="D1871" s="62"/>
      <c r="F1871" s="965" t="s">
        <v>200</v>
      </c>
      <c r="G1871" s="942" t="s">
        <v>201</v>
      </c>
      <c r="H1871" s="687">
        <v>0</v>
      </c>
      <c r="I1871" s="687">
        <v>0</v>
      </c>
      <c r="K1871" s="687">
        <v>0</v>
      </c>
      <c r="L1871" s="689">
        <f t="shared" si="3406"/>
        <v>0</v>
      </c>
      <c r="M1871" s="689">
        <f t="shared" si="3406"/>
        <v>0</v>
      </c>
      <c r="N1871" s="690" t="e">
        <f t="shared" si="3404"/>
        <v>#DIV/0!</v>
      </c>
      <c r="O1871" s="689">
        <f>L1871-M1871</f>
        <v>0</v>
      </c>
      <c r="P1871" s="689">
        <f>P1350</f>
        <v>0</v>
      </c>
      <c r="Q1871" s="689">
        <f t="shared" si="3402"/>
        <v>0</v>
      </c>
      <c r="R1871" s="690" t="e">
        <f t="shared" si="3405"/>
        <v>#DIV/0!</v>
      </c>
      <c r="S1871" s="720">
        <f t="shared" si="3403"/>
        <v>0</v>
      </c>
      <c r="T1871" s="62"/>
      <c r="V1871" s="62"/>
      <c r="W1871" s="62"/>
      <c r="X1871" s="949"/>
      <c r="Y1871" s="950"/>
      <c r="Z1871" s="951"/>
      <c r="AA1871" s="952"/>
      <c r="AB1871" s="62">
        <f t="shared" si="3374"/>
        <v>0</v>
      </c>
    </row>
    <row r="1872" spans="1:28" hidden="1" x14ac:dyDescent="0.25">
      <c r="A1872" s="62"/>
      <c r="B1872" s="62"/>
      <c r="C1872" s="62"/>
      <c r="D1872" s="62"/>
      <c r="F1872" s="965" t="s">
        <v>202</v>
      </c>
      <c r="G1872" s="942" t="s">
        <v>203</v>
      </c>
      <c r="N1872" s="690" t="e">
        <f t="shared" si="3404"/>
        <v>#DIV/0!</v>
      </c>
      <c r="Q1872" s="689">
        <f t="shared" si="3402"/>
        <v>0</v>
      </c>
      <c r="R1872" s="690" t="e">
        <f t="shared" si="3405"/>
        <v>#DIV/0!</v>
      </c>
      <c r="S1872" s="720">
        <f t="shared" si="3403"/>
        <v>0</v>
      </c>
      <c r="T1872" s="62"/>
      <c r="V1872" s="62"/>
      <c r="W1872" s="62"/>
      <c r="X1872" s="949"/>
      <c r="Y1872" s="950"/>
      <c r="Z1872" s="951"/>
      <c r="AA1872" s="952"/>
      <c r="AB1872" s="62">
        <f t="shared" si="3374"/>
        <v>0</v>
      </c>
    </row>
    <row r="1873" spans="1:28" ht="30" hidden="1" x14ac:dyDescent="0.25">
      <c r="A1873" s="62"/>
      <c r="B1873" s="62"/>
      <c r="C1873" s="62"/>
      <c r="D1873" s="62"/>
      <c r="F1873" s="965" t="s">
        <v>204</v>
      </c>
      <c r="G1873" s="942" t="s">
        <v>205</v>
      </c>
      <c r="N1873" s="690" t="e">
        <f t="shared" si="3404"/>
        <v>#DIV/0!</v>
      </c>
      <c r="Q1873" s="689">
        <f t="shared" si="3402"/>
        <v>0</v>
      </c>
      <c r="R1873" s="690" t="e">
        <f t="shared" si="3405"/>
        <v>#DIV/0!</v>
      </c>
      <c r="S1873" s="720">
        <f t="shared" si="3403"/>
        <v>0</v>
      </c>
      <c r="T1873" s="62"/>
      <c r="V1873" s="62"/>
      <c r="W1873" s="62"/>
      <c r="X1873" s="949"/>
      <c r="Y1873" s="950"/>
      <c r="Z1873" s="951"/>
      <c r="AA1873" s="952"/>
      <c r="AB1873" s="62">
        <f t="shared" si="3374"/>
        <v>0</v>
      </c>
    </row>
    <row r="1874" spans="1:28" x14ac:dyDescent="0.25">
      <c r="A1874" s="62"/>
      <c r="B1874" s="62"/>
      <c r="C1874" s="62"/>
      <c r="D1874" s="62"/>
      <c r="F1874" s="965" t="s">
        <v>206</v>
      </c>
      <c r="G1874" s="942" t="s">
        <v>207</v>
      </c>
      <c r="H1874" s="687">
        <v>0</v>
      </c>
      <c r="I1874" s="687">
        <v>0</v>
      </c>
      <c r="K1874" s="687">
        <v>0</v>
      </c>
      <c r="L1874" s="689">
        <v>0</v>
      </c>
      <c r="M1874" s="689">
        <f>M1351+M1604+M1796+M1764</f>
        <v>1647483.3399999999</v>
      </c>
      <c r="N1874" s="690" t="e">
        <f t="shared" si="3404"/>
        <v>#DIV/0!</v>
      </c>
      <c r="O1874" s="689">
        <f>L1874-M1874</f>
        <v>-1647483.3399999999</v>
      </c>
      <c r="P1874" s="689">
        <f>P1351+P1604+P1796+P1764</f>
        <v>0</v>
      </c>
      <c r="Q1874" s="689">
        <f t="shared" si="3402"/>
        <v>1647483.3399999999</v>
      </c>
      <c r="R1874" s="690" t="e">
        <f t="shared" si="3405"/>
        <v>#DIV/0!</v>
      </c>
      <c r="S1874" s="720">
        <f t="shared" si="3403"/>
        <v>-1647483.3399999999</v>
      </c>
      <c r="T1874" s="62"/>
      <c r="V1874" s="62"/>
      <c r="W1874" s="62"/>
      <c r="X1874" s="949"/>
      <c r="Y1874" s="950"/>
      <c r="Z1874" s="951"/>
      <c r="AA1874" s="952"/>
      <c r="AB1874" s="62">
        <f t="shared" si="3374"/>
        <v>0</v>
      </c>
    </row>
    <row r="1875" spans="1:28" ht="30" hidden="1" x14ac:dyDescent="0.25">
      <c r="A1875" s="62"/>
      <c r="B1875" s="62"/>
      <c r="C1875" s="62"/>
      <c r="D1875" s="62"/>
      <c r="F1875" s="965" t="s">
        <v>208</v>
      </c>
      <c r="G1875" s="942" t="s">
        <v>209</v>
      </c>
      <c r="N1875" s="690" t="e">
        <f t="shared" si="3404"/>
        <v>#DIV/0!</v>
      </c>
      <c r="Q1875" s="689">
        <f t="shared" si="3402"/>
        <v>0</v>
      </c>
      <c r="R1875" s="690" t="e">
        <f t="shared" si="3405"/>
        <v>#DIV/0!</v>
      </c>
      <c r="S1875" s="720">
        <f t="shared" si="3403"/>
        <v>0</v>
      </c>
      <c r="T1875" s="62"/>
      <c r="V1875" s="62"/>
      <c r="W1875" s="62"/>
      <c r="X1875" s="949"/>
      <c r="Y1875" s="950"/>
      <c r="Z1875" s="951"/>
      <c r="AA1875" s="952"/>
      <c r="AB1875" s="62">
        <f t="shared" si="3374"/>
        <v>0</v>
      </c>
    </row>
    <row r="1876" spans="1:28" ht="30" x14ac:dyDescent="0.25">
      <c r="A1876" s="62"/>
      <c r="B1876" s="62"/>
      <c r="C1876" s="62"/>
      <c r="D1876" s="62"/>
      <c r="F1876" s="965" t="s">
        <v>210</v>
      </c>
      <c r="G1876" s="942" t="s">
        <v>211</v>
      </c>
      <c r="H1876" s="687">
        <v>0</v>
      </c>
      <c r="I1876" s="687">
        <v>0</v>
      </c>
      <c r="L1876" s="689">
        <v>0</v>
      </c>
      <c r="M1876" s="689">
        <f>M1352</f>
        <v>720982</v>
      </c>
      <c r="N1876" s="690" t="e">
        <f t="shared" si="3404"/>
        <v>#DIV/0!</v>
      </c>
      <c r="P1876" s="689">
        <f>H1876+L1876</f>
        <v>0</v>
      </c>
      <c r="Q1876" s="689">
        <f t="shared" si="3402"/>
        <v>720982</v>
      </c>
      <c r="R1876" s="690" t="e">
        <f t="shared" si="3405"/>
        <v>#DIV/0!</v>
      </c>
      <c r="S1876" s="720">
        <f t="shared" si="3403"/>
        <v>-720982</v>
      </c>
      <c r="T1876" s="62"/>
      <c r="V1876" s="62"/>
      <c r="W1876" s="62"/>
      <c r="X1876" s="949"/>
      <c r="Y1876" s="950"/>
      <c r="Z1876" s="951"/>
      <c r="AA1876" s="952"/>
      <c r="AB1876" s="62">
        <f t="shared" si="3374"/>
        <v>0</v>
      </c>
    </row>
    <row r="1877" spans="1:28" x14ac:dyDescent="0.25">
      <c r="A1877" s="62"/>
      <c r="B1877" s="62"/>
      <c r="C1877" s="62"/>
      <c r="D1877" s="62"/>
      <c r="F1877" s="965" t="s">
        <v>212</v>
      </c>
      <c r="G1877" s="942" t="s">
        <v>213</v>
      </c>
      <c r="H1877" s="718">
        <f>H1767</f>
        <v>0</v>
      </c>
      <c r="I1877" s="718">
        <f>I1767</f>
        <v>0</v>
      </c>
      <c r="J1877" s="719"/>
      <c r="K1877" s="718">
        <f>K1767</f>
        <v>0</v>
      </c>
      <c r="L1877" s="720">
        <f>L1767</f>
        <v>1120000</v>
      </c>
      <c r="M1877" s="720">
        <f>M1767</f>
        <v>554115.14</v>
      </c>
      <c r="N1877" s="721">
        <f t="shared" si="3404"/>
        <v>0.49474566071428572</v>
      </c>
      <c r="O1877" s="720">
        <f>O1767</f>
        <v>565884.86</v>
      </c>
      <c r="P1877" s="720">
        <f>P1767</f>
        <v>1120000</v>
      </c>
      <c r="Q1877" s="720">
        <f t="shared" si="3402"/>
        <v>554115.14</v>
      </c>
      <c r="R1877" s="721">
        <f t="shared" si="3405"/>
        <v>0.49474566071428572</v>
      </c>
      <c r="S1877" s="720">
        <f>P1877-Q1877</f>
        <v>565884.86</v>
      </c>
      <c r="T1877" s="62"/>
      <c r="V1877" s="62"/>
      <c r="W1877" s="62"/>
      <c r="X1877" s="949"/>
      <c r="Y1877" s="950"/>
      <c r="Z1877" s="951"/>
      <c r="AA1877" s="952"/>
      <c r="AB1877" s="62">
        <f t="shared" si="3374"/>
        <v>0</v>
      </c>
    </row>
    <row r="1878" spans="1:28" ht="30.75" thickBot="1" x14ac:dyDescent="0.3">
      <c r="A1878" s="62"/>
      <c r="B1878" s="62"/>
      <c r="C1878" s="62"/>
      <c r="D1878" s="62"/>
      <c r="F1878" s="938">
        <v>17</v>
      </c>
      <c r="G1878" s="939" t="s">
        <v>2016</v>
      </c>
      <c r="H1878" s="718">
        <f>H1353</f>
        <v>0</v>
      </c>
      <c r="I1878" s="718">
        <f>I1353</f>
        <v>0</v>
      </c>
      <c r="J1878" s="719"/>
      <c r="K1878" s="718">
        <f>K1353</f>
        <v>0</v>
      </c>
      <c r="L1878" s="720">
        <v>0</v>
      </c>
      <c r="M1878" s="720">
        <f>M1353</f>
        <v>532589.81999999995</v>
      </c>
      <c r="N1878" s="721" t="e">
        <f t="shared" si="3404"/>
        <v>#DIV/0!</v>
      </c>
      <c r="O1878" s="720">
        <f>O1353</f>
        <v>76858310.180000007</v>
      </c>
      <c r="P1878" s="720">
        <f>P1353</f>
        <v>77390900</v>
      </c>
      <c r="Q1878" s="720">
        <f t="shared" si="3402"/>
        <v>532589.81999999995</v>
      </c>
      <c r="R1878" s="721">
        <f t="shared" si="3405"/>
        <v>6.8818145285815249E-3</v>
      </c>
      <c r="S1878" s="720">
        <f>P1878-Q1878</f>
        <v>76858310.180000007</v>
      </c>
      <c r="T1878" s="62"/>
      <c r="V1878" s="62"/>
      <c r="W1878" s="62"/>
      <c r="X1878" s="949"/>
      <c r="Y1878" s="950"/>
      <c r="Z1878" s="951"/>
      <c r="AA1878" s="952"/>
    </row>
    <row r="1879" spans="1:28" ht="15.75" thickBot="1" x14ac:dyDescent="0.3">
      <c r="A1879" s="62"/>
      <c r="B1879" s="62"/>
      <c r="C1879" s="62"/>
      <c r="D1879" s="62"/>
      <c r="G1879" s="722" t="s">
        <v>1841</v>
      </c>
      <c r="H1879" s="723">
        <f>SUM(H1862:H1877)</f>
        <v>612741174</v>
      </c>
      <c r="I1879" s="723" t="e">
        <f>SUM(I1862:I1878)</f>
        <v>#REF!</v>
      </c>
      <c r="J1879" s="724" t="e">
        <f>I1879/H1879</f>
        <v>#REF!</v>
      </c>
      <c r="K1879" s="723" t="e">
        <f>H1879-I1879</f>
        <v>#REF!</v>
      </c>
      <c r="L1879" s="725">
        <f>SUM(L1862:L1878)</f>
        <v>32335000</v>
      </c>
      <c r="M1879" s="725">
        <f>SUM(M1862:M1878)</f>
        <v>17348437.969999999</v>
      </c>
      <c r="N1879" s="726">
        <f t="shared" si="3404"/>
        <v>0.53652197216638309</v>
      </c>
      <c r="O1879" s="725">
        <f>SUM(O1862:O1877)</f>
        <v>17502643.849999998</v>
      </c>
      <c r="P1879" s="725">
        <f>SUM(P1862:P1878)</f>
        <v>723027074</v>
      </c>
      <c r="Q1879" s="725" t="e">
        <f t="shared" si="3402"/>
        <v>#REF!</v>
      </c>
      <c r="R1879" s="726" t="e">
        <f>Q1879/P1879</f>
        <v>#REF!</v>
      </c>
      <c r="S1879" s="725" t="e">
        <f>SUM(S1862:S1877)</f>
        <v>#REF!</v>
      </c>
      <c r="T1879" s="62"/>
      <c r="V1879" s="62"/>
      <c r="W1879" s="62"/>
      <c r="X1879" s="949"/>
      <c r="Y1879" s="950"/>
      <c r="Z1879" s="951"/>
      <c r="AA1879" s="952"/>
      <c r="AB1879" s="62">
        <f t="shared" si="3374"/>
        <v>0</v>
      </c>
    </row>
    <row r="1880" spans="1:28" x14ac:dyDescent="0.25">
      <c r="A1880" s="62"/>
      <c r="B1880" s="62"/>
      <c r="C1880" s="62"/>
      <c r="D1880" s="62"/>
      <c r="E1880" s="1086"/>
      <c r="G1880" s="735"/>
      <c r="H1880" s="736"/>
      <c r="I1880" s="736"/>
      <c r="J1880" s="737"/>
      <c r="K1880" s="736"/>
      <c r="L1880" s="738"/>
      <c r="M1880" s="738"/>
      <c r="N1880" s="739"/>
      <c r="O1880" s="738"/>
      <c r="P1880" s="738"/>
      <c r="Q1880" s="738"/>
      <c r="R1880" s="739"/>
      <c r="S1880" s="738"/>
      <c r="T1880" s="62"/>
      <c r="V1880" s="62"/>
      <c r="W1880" s="62"/>
      <c r="X1880" s="949"/>
      <c r="Y1880" s="950"/>
      <c r="Z1880" s="951"/>
      <c r="AA1880" s="952"/>
    </row>
    <row r="1881" spans="1:28" x14ac:dyDescent="0.25">
      <c r="A1881" s="62"/>
      <c r="B1881" s="62"/>
      <c r="C1881" s="62"/>
      <c r="D1881" s="62"/>
      <c r="E1881" s="1086"/>
      <c r="G1881" s="735"/>
      <c r="H1881" s="736"/>
      <c r="I1881" s="736"/>
      <c r="J1881" s="737"/>
      <c r="K1881" s="736"/>
      <c r="L1881" s="738"/>
      <c r="M1881" s="738"/>
      <c r="N1881" s="739"/>
      <c r="O1881" s="738"/>
      <c r="P1881" s="738"/>
      <c r="Q1881" s="738"/>
      <c r="R1881" s="739"/>
      <c r="S1881" s="738"/>
      <c r="T1881" s="62"/>
      <c r="V1881" s="62"/>
      <c r="W1881" s="62"/>
      <c r="X1881" s="949"/>
      <c r="Y1881" s="950"/>
      <c r="Z1881" s="951"/>
      <c r="AA1881" s="952"/>
    </row>
    <row r="1882" spans="1:28" x14ac:dyDescent="0.25">
      <c r="A1882" s="872"/>
      <c r="B1882" s="695" t="s">
        <v>2051</v>
      </c>
      <c r="E1882" s="1086"/>
      <c r="G1882" s="735" t="s">
        <v>2068</v>
      </c>
      <c r="H1882" s="736"/>
      <c r="I1882" s="736"/>
      <c r="J1882" s="737"/>
      <c r="K1882" s="736"/>
      <c r="L1882" s="738"/>
      <c r="M1882" s="738"/>
      <c r="N1882" s="739"/>
      <c r="O1882" s="738"/>
      <c r="P1882" s="738"/>
      <c r="Q1882" s="738"/>
      <c r="R1882" s="739"/>
      <c r="S1882" s="738"/>
      <c r="T1882" s="62"/>
      <c r="V1882" s="62"/>
      <c r="W1882" s="62"/>
      <c r="X1882" s="949"/>
      <c r="Y1882" s="950"/>
      <c r="Z1882" s="951"/>
      <c r="AA1882" s="952"/>
    </row>
    <row r="1883" spans="1:28" ht="28.5" x14ac:dyDescent="0.25">
      <c r="A1883" s="62"/>
      <c r="B1883" s="1086"/>
      <c r="C1883" s="734" t="s">
        <v>268</v>
      </c>
      <c r="E1883" s="1086"/>
      <c r="G1883" s="735" t="s">
        <v>2052</v>
      </c>
      <c r="H1883" s="736"/>
      <c r="I1883" s="736"/>
      <c r="J1883" s="737"/>
      <c r="K1883" s="736"/>
      <c r="L1883" s="738"/>
      <c r="M1883" s="738"/>
      <c r="N1883" s="739"/>
      <c r="O1883" s="738"/>
      <c r="P1883" s="738"/>
      <c r="Q1883" s="738"/>
      <c r="R1883" s="739"/>
      <c r="S1883" s="738"/>
      <c r="T1883" s="62"/>
      <c r="V1883" s="62"/>
      <c r="W1883" s="62"/>
      <c r="X1883" s="949"/>
      <c r="Y1883" s="950"/>
      <c r="Z1883" s="951"/>
      <c r="AA1883" s="952"/>
    </row>
    <row r="1884" spans="1:28" x14ac:dyDescent="0.25">
      <c r="A1884" s="62"/>
      <c r="B1884" s="1086"/>
      <c r="C1884" s="734" t="s">
        <v>678</v>
      </c>
      <c r="E1884" s="1086"/>
      <c r="G1884" s="1068" t="s">
        <v>2053</v>
      </c>
      <c r="H1884" s="736"/>
      <c r="I1884" s="736"/>
      <c r="J1884" s="737"/>
      <c r="K1884" s="736"/>
      <c r="L1884" s="738"/>
      <c r="M1884" s="738"/>
      <c r="N1884" s="739"/>
      <c r="O1884" s="738"/>
      <c r="P1884" s="738"/>
      <c r="Q1884" s="738"/>
      <c r="R1884" s="739"/>
      <c r="S1884" s="738"/>
      <c r="T1884" s="62"/>
      <c r="V1884" s="62"/>
      <c r="W1884" s="62"/>
      <c r="X1884" s="949"/>
      <c r="Y1884" s="950"/>
      <c r="Z1884" s="951"/>
      <c r="AA1884" s="952"/>
    </row>
    <row r="1885" spans="1:28" x14ac:dyDescent="0.25">
      <c r="A1885" s="62"/>
      <c r="B1885" s="1086"/>
      <c r="D1885" s="683">
        <v>330</v>
      </c>
      <c r="E1885" s="1086"/>
      <c r="G1885" s="1068" t="s">
        <v>113</v>
      </c>
      <c r="H1885" s="736"/>
      <c r="I1885" s="736"/>
      <c r="J1885" s="737"/>
      <c r="K1885" s="736"/>
      <c r="L1885" s="738"/>
      <c r="M1885" s="738"/>
      <c r="N1885" s="739"/>
      <c r="O1885" s="738"/>
      <c r="P1885" s="738"/>
      <c r="Q1885" s="738"/>
      <c r="R1885" s="739"/>
      <c r="S1885" s="738"/>
      <c r="T1885" s="62"/>
      <c r="V1885" s="62"/>
      <c r="W1885" s="62"/>
      <c r="X1885" s="949"/>
      <c r="Y1885" s="950"/>
      <c r="Z1885" s="951"/>
      <c r="AA1885" s="952"/>
    </row>
    <row r="1886" spans="1:28" hidden="1" x14ac:dyDescent="0.25">
      <c r="A1886" s="62"/>
      <c r="B1886" s="1086"/>
      <c r="E1886" s="1086"/>
      <c r="G1886" s="735"/>
      <c r="H1886" s="736"/>
      <c r="I1886" s="736"/>
      <c r="J1886" s="737"/>
      <c r="K1886" s="736"/>
      <c r="L1886" s="738"/>
      <c r="M1886" s="738"/>
      <c r="N1886" s="739"/>
      <c r="O1886" s="738"/>
      <c r="P1886" s="738"/>
      <c r="Q1886" s="738"/>
      <c r="R1886" s="739"/>
      <c r="S1886" s="738"/>
      <c r="T1886" s="62"/>
      <c r="V1886" s="62"/>
      <c r="W1886" s="62"/>
      <c r="X1886" s="949"/>
      <c r="Y1886" s="950"/>
      <c r="Z1886" s="951"/>
      <c r="AA1886" s="952"/>
    </row>
    <row r="1887" spans="1:28" x14ac:dyDescent="0.25">
      <c r="A1887" s="62"/>
      <c r="B1887" s="1086"/>
      <c r="E1887" s="1089" t="s">
        <v>1879</v>
      </c>
      <c r="F1887" s="683">
        <v>411</v>
      </c>
      <c r="G1887" s="911" t="s">
        <v>704</v>
      </c>
      <c r="H1887" s="718">
        <v>1700000</v>
      </c>
      <c r="I1887" s="718"/>
      <c r="J1887" s="719"/>
      <c r="K1887" s="718"/>
      <c r="L1887" s="720">
        <v>0</v>
      </c>
      <c r="M1887" s="720"/>
      <c r="N1887" s="721"/>
      <c r="O1887" s="720"/>
      <c r="P1887" s="720">
        <f>H1887+L1887</f>
        <v>1700000</v>
      </c>
      <c r="Q1887" s="738"/>
      <c r="R1887" s="739"/>
      <c r="S1887" s="738"/>
      <c r="T1887" s="62"/>
      <c r="V1887" s="62"/>
      <c r="W1887" s="62"/>
      <c r="X1887" s="949"/>
      <c r="Y1887" s="950"/>
      <c r="Z1887" s="951"/>
      <c r="AA1887" s="952"/>
    </row>
    <row r="1888" spans="1:28" x14ac:dyDescent="0.25">
      <c r="A1888" s="62"/>
      <c r="B1888" s="1086"/>
      <c r="E1888" s="1089" t="s">
        <v>1880</v>
      </c>
      <c r="F1888" s="683">
        <v>412</v>
      </c>
      <c r="G1888" s="911" t="s">
        <v>365</v>
      </c>
      <c r="H1888" s="718">
        <v>552966</v>
      </c>
      <c r="I1888" s="718"/>
      <c r="J1888" s="719"/>
      <c r="K1888" s="718"/>
      <c r="L1888" s="720">
        <v>0</v>
      </c>
      <c r="M1888" s="720"/>
      <c r="N1888" s="721"/>
      <c r="O1888" s="720"/>
      <c r="P1888" s="720">
        <f t="shared" ref="P1888:P1894" si="3407">H1888+L1888</f>
        <v>552966</v>
      </c>
      <c r="Q1888" s="738"/>
      <c r="R1888" s="739"/>
      <c r="S1888" s="738"/>
      <c r="T1888" s="62"/>
      <c r="V1888" s="62"/>
      <c r="W1888" s="62"/>
      <c r="X1888" s="949"/>
      <c r="Y1888" s="950"/>
      <c r="Z1888" s="951"/>
      <c r="AA1888" s="952"/>
    </row>
    <row r="1889" spans="1:27" x14ac:dyDescent="0.25">
      <c r="A1889" s="62"/>
      <c r="B1889" s="1086"/>
      <c r="E1889" s="1089" t="s">
        <v>1881</v>
      </c>
      <c r="F1889" s="683">
        <v>415</v>
      </c>
      <c r="G1889" s="707" t="s">
        <v>714</v>
      </c>
      <c r="H1889" s="718">
        <v>150000</v>
      </c>
      <c r="I1889" s="718"/>
      <c r="J1889" s="719"/>
      <c r="K1889" s="718"/>
      <c r="L1889" s="720">
        <v>0</v>
      </c>
      <c r="M1889" s="720"/>
      <c r="N1889" s="721"/>
      <c r="O1889" s="720"/>
      <c r="P1889" s="720">
        <f t="shared" si="3407"/>
        <v>150000</v>
      </c>
      <c r="Q1889" s="738"/>
      <c r="R1889" s="739"/>
      <c r="S1889" s="738"/>
      <c r="T1889" s="62"/>
      <c r="V1889" s="62"/>
      <c r="W1889" s="62"/>
      <c r="X1889" s="949"/>
      <c r="Y1889" s="950"/>
      <c r="Z1889" s="951"/>
      <c r="AA1889" s="952"/>
    </row>
    <row r="1890" spans="1:27" x14ac:dyDescent="0.25">
      <c r="A1890" s="62"/>
      <c r="B1890" s="1086"/>
      <c r="E1890" s="1089" t="s">
        <v>1928</v>
      </c>
      <c r="F1890" s="683">
        <v>421</v>
      </c>
      <c r="G1890" s="794" t="s">
        <v>378</v>
      </c>
      <c r="H1890" s="718">
        <v>20000</v>
      </c>
      <c r="I1890" s="718"/>
      <c r="J1890" s="719"/>
      <c r="K1890" s="718"/>
      <c r="L1890" s="720">
        <v>0</v>
      </c>
      <c r="M1890" s="720"/>
      <c r="N1890" s="721"/>
      <c r="O1890" s="720"/>
      <c r="P1890" s="720">
        <f t="shared" si="3407"/>
        <v>20000</v>
      </c>
      <c r="Q1890" s="738"/>
      <c r="R1890" s="739"/>
      <c r="S1890" s="738"/>
      <c r="T1890" s="62"/>
      <c r="V1890" s="62"/>
      <c r="W1890" s="62"/>
      <c r="X1890" s="949"/>
      <c r="Y1890" s="950"/>
      <c r="Z1890" s="951"/>
      <c r="AA1890" s="952"/>
    </row>
    <row r="1891" spans="1:27" x14ac:dyDescent="0.25">
      <c r="A1891" s="62"/>
      <c r="B1891" s="1086"/>
      <c r="E1891" s="1089" t="s">
        <v>488</v>
      </c>
      <c r="F1891" s="683">
        <v>422</v>
      </c>
      <c r="G1891" s="707" t="s">
        <v>379</v>
      </c>
      <c r="H1891" s="718">
        <v>50000</v>
      </c>
      <c r="I1891" s="718"/>
      <c r="J1891" s="719"/>
      <c r="K1891" s="718"/>
      <c r="L1891" s="720">
        <v>0</v>
      </c>
      <c r="M1891" s="720"/>
      <c r="N1891" s="721"/>
      <c r="O1891" s="720"/>
      <c r="P1891" s="720">
        <f t="shared" si="3407"/>
        <v>50000</v>
      </c>
      <c r="Q1891" s="738"/>
      <c r="R1891" s="739"/>
      <c r="S1891" s="738"/>
      <c r="T1891" s="62"/>
      <c r="V1891" s="62"/>
      <c r="W1891" s="62"/>
      <c r="X1891" s="949"/>
      <c r="Y1891" s="950"/>
      <c r="Z1891" s="951"/>
      <c r="AA1891" s="952"/>
    </row>
    <row r="1892" spans="1:27" x14ac:dyDescent="0.25">
      <c r="A1892" s="62"/>
      <c r="B1892" s="1086"/>
      <c r="E1892" s="1089" t="s">
        <v>490</v>
      </c>
      <c r="F1892" s="683">
        <v>423</v>
      </c>
      <c r="G1892" s="707" t="s">
        <v>380</v>
      </c>
      <c r="H1892" s="718">
        <v>100000</v>
      </c>
      <c r="I1892" s="718"/>
      <c r="J1892" s="719"/>
      <c r="K1892" s="718"/>
      <c r="L1892" s="720">
        <v>0</v>
      </c>
      <c r="M1892" s="720"/>
      <c r="N1892" s="721"/>
      <c r="O1892" s="720"/>
      <c r="P1892" s="720">
        <f t="shared" si="3407"/>
        <v>100000</v>
      </c>
      <c r="Q1892" s="738"/>
      <c r="R1892" s="739"/>
      <c r="S1892" s="738"/>
      <c r="T1892" s="62"/>
      <c r="V1892" s="62"/>
      <c r="W1892" s="62"/>
      <c r="X1892" s="949"/>
      <c r="Y1892" s="950"/>
      <c r="Z1892" s="951"/>
      <c r="AA1892" s="952"/>
    </row>
    <row r="1893" spans="1:27" x14ac:dyDescent="0.25">
      <c r="A1893" s="62"/>
      <c r="B1893" s="1086"/>
      <c r="E1893" s="1089" t="s">
        <v>491</v>
      </c>
      <c r="F1893" s="683">
        <v>426</v>
      </c>
      <c r="G1893" s="707" t="s">
        <v>386</v>
      </c>
      <c r="H1893" s="718">
        <v>50000</v>
      </c>
      <c r="I1893" s="718"/>
      <c r="J1893" s="719"/>
      <c r="K1893" s="718"/>
      <c r="L1893" s="720">
        <v>0</v>
      </c>
      <c r="M1893" s="720"/>
      <c r="N1893" s="721"/>
      <c r="O1893" s="720"/>
      <c r="P1893" s="720">
        <f t="shared" si="3407"/>
        <v>50000</v>
      </c>
      <c r="Q1893" s="738"/>
      <c r="R1893" s="739"/>
      <c r="S1893" s="738"/>
      <c r="T1893" s="62"/>
      <c r="V1893" s="62"/>
      <c r="W1893" s="62"/>
      <c r="X1893" s="949"/>
      <c r="Y1893" s="950"/>
      <c r="Z1893" s="951"/>
      <c r="AA1893" s="952"/>
    </row>
    <row r="1894" spans="1:27" x14ac:dyDescent="0.25">
      <c r="A1894" s="62"/>
      <c r="B1894" s="1086"/>
      <c r="E1894" s="1089" t="s">
        <v>492</v>
      </c>
      <c r="F1894" s="683">
        <v>512</v>
      </c>
      <c r="G1894" s="1068" t="s">
        <v>1641</v>
      </c>
      <c r="H1894" s="718">
        <v>90000</v>
      </c>
      <c r="I1894" s="718"/>
      <c r="J1894" s="719"/>
      <c r="K1894" s="718"/>
      <c r="L1894" s="720">
        <v>0</v>
      </c>
      <c r="M1894" s="738"/>
      <c r="N1894" s="739"/>
      <c r="O1894" s="738"/>
      <c r="P1894" s="720">
        <f t="shared" si="3407"/>
        <v>90000</v>
      </c>
      <c r="Q1894" s="738"/>
      <c r="R1894" s="739"/>
      <c r="S1894" s="738"/>
      <c r="T1894" s="62"/>
      <c r="V1894" s="62"/>
      <c r="W1894" s="62"/>
      <c r="X1894" s="949"/>
      <c r="Y1894" s="950"/>
      <c r="Z1894" s="951"/>
      <c r="AA1894" s="952"/>
    </row>
    <row r="1895" spans="1:27" x14ac:dyDescent="0.25">
      <c r="A1895" s="62"/>
      <c r="B1895" s="62"/>
      <c r="C1895" s="62"/>
      <c r="D1895" s="62"/>
      <c r="E1895" s="1086"/>
      <c r="G1895" s="735" t="s">
        <v>2055</v>
      </c>
      <c r="H1895" s="736"/>
      <c r="I1895" s="736"/>
      <c r="J1895" s="737"/>
      <c r="K1895" s="736"/>
      <c r="L1895" s="738"/>
      <c r="M1895" s="738"/>
      <c r="N1895" s="739"/>
      <c r="O1895" s="738"/>
      <c r="P1895" s="738"/>
      <c r="Q1895" s="738"/>
      <c r="R1895" s="739"/>
      <c r="S1895" s="738"/>
      <c r="T1895" s="62"/>
      <c r="V1895" s="62"/>
      <c r="W1895" s="62"/>
      <c r="X1895" s="949"/>
      <c r="Y1895" s="950"/>
      <c r="Z1895" s="951"/>
      <c r="AA1895" s="952"/>
    </row>
    <row r="1896" spans="1:27" ht="15.75" thickBot="1" x14ac:dyDescent="0.3">
      <c r="A1896" s="62"/>
      <c r="B1896" s="62"/>
      <c r="C1896" s="62"/>
      <c r="D1896" s="62"/>
      <c r="E1896" s="1086"/>
      <c r="F1896" s="716" t="s">
        <v>185</v>
      </c>
      <c r="G1896" s="717" t="s">
        <v>186</v>
      </c>
      <c r="H1896" s="736">
        <f>H1887+H1888+H1889+H1890+H1891+H1892+H1893+H1894</f>
        <v>2712966</v>
      </c>
      <c r="I1896" s="736"/>
      <c r="J1896" s="737"/>
      <c r="K1896" s="736"/>
      <c r="L1896" s="738">
        <f>L1887+L1888+L1889+L1890+L1891+L1892+L1893+L1894</f>
        <v>0</v>
      </c>
      <c r="M1896" s="738"/>
      <c r="N1896" s="739"/>
      <c r="O1896" s="738"/>
      <c r="P1896" s="738">
        <f>H1896+L1896</f>
        <v>2712966</v>
      </c>
      <c r="Q1896" s="738"/>
      <c r="R1896" s="739"/>
      <c r="S1896" s="738"/>
      <c r="T1896" s="62"/>
      <c r="V1896" s="62"/>
      <c r="W1896" s="62"/>
      <c r="X1896" s="949"/>
      <c r="Y1896" s="950"/>
      <c r="Z1896" s="951"/>
      <c r="AA1896" s="952"/>
    </row>
    <row r="1897" spans="1:27" ht="15.75" thickBot="1" x14ac:dyDescent="0.3">
      <c r="A1897" s="62"/>
      <c r="B1897" s="62"/>
      <c r="C1897" s="62"/>
      <c r="D1897" s="62"/>
      <c r="E1897" s="1086"/>
      <c r="G1897" s="722" t="s">
        <v>2056</v>
      </c>
      <c r="H1897" s="736">
        <f>H1896</f>
        <v>2712966</v>
      </c>
      <c r="I1897" s="736"/>
      <c r="J1897" s="737"/>
      <c r="K1897" s="736"/>
      <c r="L1897" s="738">
        <v>0</v>
      </c>
      <c r="M1897" s="738"/>
      <c r="N1897" s="739"/>
      <c r="O1897" s="738"/>
      <c r="P1897" s="738">
        <f>P1896</f>
        <v>2712966</v>
      </c>
      <c r="Q1897" s="738"/>
      <c r="R1897" s="739"/>
      <c r="S1897" s="738"/>
      <c r="T1897" s="62"/>
      <c r="V1897" s="62"/>
      <c r="W1897" s="62"/>
      <c r="X1897" s="949"/>
      <c r="Y1897" s="950"/>
      <c r="Z1897" s="951"/>
      <c r="AA1897" s="952"/>
    </row>
    <row r="1898" spans="1:27" ht="28.5" x14ac:dyDescent="0.25">
      <c r="A1898" s="62"/>
      <c r="B1898" s="62"/>
      <c r="C1898" s="62"/>
      <c r="D1898" s="62"/>
      <c r="E1898" s="1086"/>
      <c r="F1898" s="709"/>
      <c r="G1898" s="727" t="s">
        <v>2057</v>
      </c>
      <c r="H1898" s="736"/>
      <c r="I1898" s="736"/>
      <c r="J1898" s="737"/>
      <c r="K1898" s="736"/>
      <c r="L1898" s="738"/>
      <c r="M1898" s="738"/>
      <c r="N1898" s="739"/>
      <c r="O1898" s="738"/>
      <c r="P1898" s="738"/>
      <c r="Q1898" s="738"/>
      <c r="R1898" s="739"/>
      <c r="S1898" s="738"/>
      <c r="T1898" s="62"/>
      <c r="V1898" s="62"/>
      <c r="W1898" s="62"/>
      <c r="X1898" s="949"/>
      <c r="Y1898" s="950"/>
      <c r="Z1898" s="951"/>
      <c r="AA1898" s="952"/>
    </row>
    <row r="1899" spans="1:27" ht="15.75" thickBot="1" x14ac:dyDescent="0.3">
      <c r="A1899" s="62"/>
      <c r="B1899" s="62"/>
      <c r="C1899" s="62"/>
      <c r="D1899" s="62"/>
      <c r="E1899" s="1086"/>
      <c r="F1899" s="716" t="s">
        <v>185</v>
      </c>
      <c r="G1899" s="717" t="s">
        <v>186</v>
      </c>
      <c r="H1899" s="736">
        <f>H1896</f>
        <v>2712966</v>
      </c>
      <c r="I1899" s="736"/>
      <c r="J1899" s="737"/>
      <c r="K1899" s="736"/>
      <c r="L1899" s="738">
        <f>L1896</f>
        <v>0</v>
      </c>
      <c r="M1899" s="738"/>
      <c r="N1899" s="739"/>
      <c r="O1899" s="738"/>
      <c r="P1899" s="738">
        <f>P1897</f>
        <v>2712966</v>
      </c>
      <c r="Q1899" s="738"/>
      <c r="R1899" s="739"/>
      <c r="S1899" s="738"/>
      <c r="T1899" s="62"/>
      <c r="V1899" s="62"/>
      <c r="W1899" s="62"/>
      <c r="X1899" s="949"/>
      <c r="Y1899" s="950"/>
      <c r="Z1899" s="951"/>
      <c r="AA1899" s="952"/>
    </row>
    <row r="1900" spans="1:27" ht="15.75" thickBot="1" x14ac:dyDescent="0.3">
      <c r="A1900" s="62"/>
      <c r="B1900" s="62"/>
      <c r="C1900" s="62"/>
      <c r="D1900" s="62"/>
      <c r="E1900" s="1086"/>
      <c r="G1900" s="722" t="s">
        <v>2058</v>
      </c>
      <c r="H1900" s="736">
        <f>H1899</f>
        <v>2712966</v>
      </c>
      <c r="I1900" s="736"/>
      <c r="J1900" s="737"/>
      <c r="K1900" s="736"/>
      <c r="L1900" s="738">
        <v>0</v>
      </c>
      <c r="M1900" s="738"/>
      <c r="N1900" s="739"/>
      <c r="O1900" s="738"/>
      <c r="P1900" s="738">
        <f>P1899</f>
        <v>2712966</v>
      </c>
      <c r="Q1900" s="738"/>
      <c r="R1900" s="739"/>
      <c r="S1900" s="738"/>
      <c r="T1900" s="62"/>
      <c r="V1900" s="62"/>
      <c r="W1900" s="62"/>
      <c r="X1900" s="949"/>
      <c r="Y1900" s="950"/>
      <c r="Z1900" s="951"/>
      <c r="AA1900" s="952"/>
    </row>
    <row r="1901" spans="1:27" x14ac:dyDescent="0.25">
      <c r="A1901" s="62"/>
      <c r="B1901" s="62"/>
      <c r="C1901" s="62"/>
      <c r="D1901" s="62"/>
      <c r="E1901" s="1086"/>
      <c r="F1901" s="709"/>
      <c r="G1901" s="742" t="s">
        <v>740</v>
      </c>
      <c r="H1901" s="736"/>
      <c r="I1901" s="736"/>
      <c r="J1901" s="737"/>
      <c r="K1901" s="736"/>
      <c r="L1901" s="738"/>
      <c r="M1901" s="738"/>
      <c r="N1901" s="739"/>
      <c r="O1901" s="738"/>
      <c r="P1901" s="738"/>
      <c r="Q1901" s="738"/>
      <c r="R1901" s="739"/>
      <c r="S1901" s="738"/>
      <c r="T1901" s="62"/>
      <c r="V1901" s="62"/>
      <c r="W1901" s="62"/>
      <c r="X1901" s="949"/>
      <c r="Y1901" s="950"/>
      <c r="Z1901" s="951"/>
      <c r="AA1901" s="952"/>
    </row>
    <row r="1902" spans="1:27" ht="15.75" thickBot="1" x14ac:dyDescent="0.3">
      <c r="A1902" s="62"/>
      <c r="B1902" s="62"/>
      <c r="C1902" s="62"/>
      <c r="D1902" s="62"/>
      <c r="E1902" s="1086"/>
      <c r="F1902" s="716" t="s">
        <v>185</v>
      </c>
      <c r="G1902" s="717" t="s">
        <v>186</v>
      </c>
      <c r="H1902" s="736">
        <f>H1896</f>
        <v>2712966</v>
      </c>
      <c r="I1902" s="736"/>
      <c r="J1902" s="737"/>
      <c r="K1902" s="736"/>
      <c r="L1902" s="738">
        <f>L1899</f>
        <v>0</v>
      </c>
      <c r="M1902" s="738"/>
      <c r="N1902" s="739"/>
      <c r="O1902" s="738"/>
      <c r="P1902" s="738">
        <f>H1902+L1902</f>
        <v>2712966</v>
      </c>
      <c r="Q1902" s="738"/>
      <c r="R1902" s="739"/>
      <c r="S1902" s="738"/>
      <c r="T1902" s="62"/>
      <c r="V1902" s="62"/>
      <c r="W1902" s="62"/>
      <c r="X1902" s="949"/>
      <c r="Y1902" s="950"/>
      <c r="Z1902" s="951"/>
      <c r="AA1902" s="952"/>
    </row>
    <row r="1903" spans="1:27" ht="15.75" thickBot="1" x14ac:dyDescent="0.3">
      <c r="A1903" s="62"/>
      <c r="B1903" s="62"/>
      <c r="C1903" s="62"/>
      <c r="D1903" s="62"/>
      <c r="E1903" s="1086"/>
      <c r="G1903" s="722" t="s">
        <v>741</v>
      </c>
      <c r="H1903" s="736">
        <f>H1902</f>
        <v>2712966</v>
      </c>
      <c r="I1903" s="736"/>
      <c r="J1903" s="737"/>
      <c r="K1903" s="736"/>
      <c r="L1903" s="738">
        <v>0</v>
      </c>
      <c r="M1903" s="738"/>
      <c r="N1903" s="739"/>
      <c r="O1903" s="738"/>
      <c r="P1903" s="738">
        <f>H1903+L1903</f>
        <v>2712966</v>
      </c>
      <c r="Q1903" s="738"/>
      <c r="R1903" s="739"/>
      <c r="S1903" s="738"/>
      <c r="T1903" s="62"/>
      <c r="V1903" s="62"/>
      <c r="W1903" s="62"/>
      <c r="X1903" s="949"/>
      <c r="Y1903" s="950"/>
      <c r="Z1903" s="951"/>
      <c r="AA1903" s="952"/>
    </row>
    <row r="1904" spans="1:27" x14ac:dyDescent="0.25">
      <c r="A1904" s="62"/>
      <c r="B1904" s="62"/>
      <c r="C1904" s="62"/>
      <c r="D1904" s="62"/>
      <c r="E1904" s="1086"/>
      <c r="G1904" s="984" t="s">
        <v>2059</v>
      </c>
      <c r="H1904" s="736"/>
      <c r="I1904" s="736"/>
      <c r="J1904" s="737"/>
      <c r="K1904" s="736"/>
      <c r="L1904" s="738"/>
      <c r="M1904" s="738"/>
      <c r="N1904" s="739"/>
      <c r="O1904" s="738"/>
      <c r="P1904" s="738"/>
      <c r="Q1904" s="738"/>
      <c r="R1904" s="739"/>
      <c r="S1904" s="738"/>
      <c r="T1904" s="62"/>
      <c r="V1904" s="62"/>
      <c r="W1904" s="62"/>
      <c r="X1904" s="949"/>
      <c r="Y1904" s="950"/>
      <c r="Z1904" s="951"/>
      <c r="AA1904" s="952"/>
    </row>
    <row r="1905" spans="1:30" x14ac:dyDescent="0.25">
      <c r="A1905" s="62"/>
      <c r="B1905" s="62"/>
      <c r="C1905" s="62"/>
      <c r="D1905" s="62"/>
      <c r="E1905" s="1086"/>
      <c r="F1905" s="965" t="s">
        <v>185</v>
      </c>
      <c r="G1905" s="942" t="s">
        <v>186</v>
      </c>
      <c r="H1905" s="736">
        <f>H1902</f>
        <v>2712966</v>
      </c>
      <c r="I1905" s="736"/>
      <c r="J1905" s="737"/>
      <c r="K1905" s="736"/>
      <c r="L1905" s="738">
        <f>L1902</f>
        <v>0</v>
      </c>
      <c r="M1905" s="738"/>
      <c r="N1905" s="739"/>
      <c r="O1905" s="738"/>
      <c r="P1905" s="738">
        <f>H1905+L1905</f>
        <v>2712966</v>
      </c>
      <c r="Q1905" s="738"/>
      <c r="R1905" s="739"/>
      <c r="S1905" s="738"/>
      <c r="T1905" s="62"/>
      <c r="V1905" s="62"/>
      <c r="W1905" s="62"/>
      <c r="X1905" s="949"/>
      <c r="Y1905" s="950"/>
      <c r="Z1905" s="951"/>
      <c r="AA1905" s="952"/>
    </row>
    <row r="1906" spans="1:30" hidden="1" x14ac:dyDescent="0.25">
      <c r="A1906" s="62"/>
      <c r="B1906" s="62"/>
      <c r="C1906" s="62"/>
      <c r="D1906" s="62"/>
      <c r="E1906" s="1086"/>
      <c r="G1906" s="735"/>
      <c r="H1906" s="736"/>
      <c r="I1906" s="736"/>
      <c r="J1906" s="737"/>
      <c r="K1906" s="736"/>
      <c r="L1906" s="738"/>
      <c r="M1906" s="738"/>
      <c r="N1906" s="739"/>
      <c r="O1906" s="738"/>
      <c r="P1906" s="738"/>
      <c r="Q1906" s="738"/>
      <c r="R1906" s="739"/>
      <c r="S1906" s="738"/>
      <c r="T1906" s="62"/>
      <c r="V1906" s="62"/>
      <c r="W1906" s="62"/>
      <c r="X1906" s="949"/>
      <c r="Y1906" s="950"/>
      <c r="Z1906" s="951"/>
      <c r="AA1906" s="952"/>
    </row>
    <row r="1907" spans="1:30" hidden="1" x14ac:dyDescent="0.25">
      <c r="A1907" s="62"/>
      <c r="B1907" s="62"/>
      <c r="C1907" s="62"/>
      <c r="D1907" s="62"/>
      <c r="E1907" s="1086"/>
      <c r="G1907" s="735"/>
      <c r="H1907" s="736"/>
      <c r="I1907" s="736"/>
      <c r="J1907" s="737"/>
      <c r="K1907" s="736"/>
      <c r="L1907" s="738"/>
      <c r="M1907" s="738"/>
      <c r="N1907" s="739"/>
      <c r="O1907" s="738"/>
      <c r="P1907" s="738"/>
      <c r="Q1907" s="738"/>
      <c r="R1907" s="739"/>
      <c r="S1907" s="738"/>
      <c r="T1907" s="62"/>
      <c r="V1907" s="62"/>
      <c r="W1907" s="62"/>
      <c r="X1907" s="949"/>
      <c r="Y1907" s="950"/>
      <c r="Z1907" s="951"/>
      <c r="AA1907" s="952"/>
    </row>
    <row r="1908" spans="1:30" hidden="1" x14ac:dyDescent="0.25">
      <c r="A1908" s="62"/>
      <c r="B1908" s="62"/>
      <c r="C1908" s="62"/>
      <c r="D1908" s="62"/>
      <c r="E1908" s="1086"/>
      <c r="G1908" s="735"/>
      <c r="H1908" s="736"/>
      <c r="I1908" s="736"/>
      <c r="J1908" s="737"/>
      <c r="K1908" s="736"/>
      <c r="L1908" s="738"/>
      <c r="M1908" s="738"/>
      <c r="N1908" s="739"/>
      <c r="O1908" s="738"/>
      <c r="P1908" s="738"/>
      <c r="Q1908" s="738"/>
      <c r="R1908" s="739"/>
      <c r="S1908" s="738"/>
      <c r="T1908" s="62"/>
      <c r="V1908" s="62"/>
      <c r="W1908" s="62"/>
      <c r="X1908" s="949"/>
      <c r="Y1908" s="950"/>
      <c r="Z1908" s="951"/>
      <c r="AA1908" s="952"/>
    </row>
    <row r="1909" spans="1:30" x14ac:dyDescent="0.25">
      <c r="A1909" s="62"/>
      <c r="B1909" s="62"/>
      <c r="C1909" s="62"/>
      <c r="D1909" s="62"/>
      <c r="E1909" s="1086"/>
      <c r="G1909" s="735" t="s">
        <v>2060</v>
      </c>
      <c r="H1909" s="736">
        <f>H1905</f>
        <v>2712966</v>
      </c>
      <c r="I1909" s="736"/>
      <c r="J1909" s="737"/>
      <c r="K1909" s="736"/>
      <c r="L1909" s="738">
        <v>0</v>
      </c>
      <c r="M1909" s="738"/>
      <c r="N1909" s="739"/>
      <c r="O1909" s="738"/>
      <c r="P1909" s="738">
        <f>H1909+L1909</f>
        <v>2712966</v>
      </c>
      <c r="Q1909" s="738"/>
      <c r="R1909" s="739"/>
      <c r="S1909" s="738"/>
      <c r="T1909" s="62"/>
      <c r="V1909" s="62"/>
      <c r="W1909" s="62"/>
      <c r="X1909" s="949"/>
      <c r="Y1909" s="950"/>
      <c r="Z1909" s="951"/>
      <c r="AA1909" s="952"/>
    </row>
    <row r="1910" spans="1:30" x14ac:dyDescent="0.25">
      <c r="A1910" s="62"/>
      <c r="B1910" s="62"/>
      <c r="C1910" s="62"/>
      <c r="D1910" s="62"/>
      <c r="G1910" s="735"/>
      <c r="H1910" s="736"/>
      <c r="I1910" s="736"/>
      <c r="J1910" s="737"/>
      <c r="K1910" s="736"/>
      <c r="L1910" s="738"/>
      <c r="M1910" s="738"/>
      <c r="N1910" s="739"/>
      <c r="O1910" s="738"/>
      <c r="P1910" s="738"/>
      <c r="Q1910" s="738"/>
      <c r="R1910" s="739"/>
      <c r="S1910" s="738"/>
      <c r="T1910" s="62"/>
      <c r="V1910" s="62"/>
      <c r="W1910" s="62"/>
      <c r="X1910" s="949"/>
      <c r="Y1910" s="950"/>
      <c r="Z1910" s="951"/>
      <c r="AA1910" s="952"/>
      <c r="AB1910" s="62">
        <f t="shared" si="3374"/>
        <v>0</v>
      </c>
    </row>
    <row r="1911" spans="1:30" hidden="1" x14ac:dyDescent="0.25">
      <c r="A1911" s="62"/>
      <c r="B1911" s="62"/>
      <c r="C1911" s="62"/>
      <c r="D1911" s="62"/>
      <c r="G1911" s="735"/>
      <c r="H1911" s="736"/>
      <c r="I1911" s="736"/>
      <c r="J1911" s="737"/>
      <c r="K1911" s="736"/>
      <c r="L1911" s="738"/>
      <c r="M1911" s="738"/>
      <c r="N1911" s="739"/>
      <c r="O1911" s="738"/>
      <c r="P1911" s="738"/>
      <c r="Q1911" s="738"/>
      <c r="R1911" s="739"/>
      <c r="S1911" s="738"/>
      <c r="T1911" s="62"/>
      <c r="V1911" s="62"/>
      <c r="W1911" s="62"/>
      <c r="X1911" s="949"/>
      <c r="Y1911" s="950"/>
      <c r="Z1911" s="951"/>
      <c r="AA1911" s="952"/>
      <c r="AB1911" s="62">
        <f t="shared" si="3374"/>
        <v>0</v>
      </c>
    </row>
    <row r="1912" spans="1:30" x14ac:dyDescent="0.25">
      <c r="A1912" s="62"/>
      <c r="B1912" s="62"/>
      <c r="C1912" s="62"/>
      <c r="D1912" s="62"/>
      <c r="E1912" s="962"/>
      <c r="F1912" s="961"/>
      <c r="G1912" s="984" t="s">
        <v>2054</v>
      </c>
      <c r="H1912" s="743"/>
      <c r="I1912" s="743"/>
      <c r="J1912" s="744"/>
      <c r="K1912" s="743"/>
      <c r="L1912" s="745"/>
      <c r="M1912" s="745"/>
      <c r="N1912" s="746"/>
      <c r="O1912" s="745"/>
      <c r="P1912" s="745"/>
      <c r="Q1912" s="745"/>
      <c r="R1912" s="746"/>
      <c r="S1912" s="800"/>
      <c r="T1912" s="62"/>
      <c r="V1912" s="62"/>
      <c r="W1912" s="62"/>
      <c r="X1912" s="949"/>
      <c r="Y1912" s="950"/>
      <c r="Z1912" s="951"/>
      <c r="AA1912" s="952"/>
      <c r="AB1912" s="62">
        <f t="shared" si="3374"/>
        <v>0</v>
      </c>
    </row>
    <row r="1913" spans="1:30" x14ac:dyDescent="0.25">
      <c r="A1913" s="62"/>
      <c r="B1913" s="62"/>
      <c r="C1913" s="62"/>
      <c r="D1913" s="62"/>
      <c r="E1913" s="715"/>
      <c r="F1913" s="965" t="s">
        <v>185</v>
      </c>
      <c r="G1913" s="942" t="s">
        <v>186</v>
      </c>
      <c r="H1913" s="718">
        <f>H1862+H356+H204+H372+H1909</f>
        <v>640431712</v>
      </c>
      <c r="I1913" s="718" t="e">
        <f>I1862+I356+I204+I372</f>
        <v>#REF!</v>
      </c>
      <c r="J1913" s="719" t="e">
        <f>I1913/H1913</f>
        <v>#REF!</v>
      </c>
      <c r="K1913" s="718" t="e">
        <f>H1913-I1913</f>
        <v>#REF!</v>
      </c>
      <c r="L1913" s="720">
        <v>0</v>
      </c>
      <c r="M1913" s="720">
        <v>0</v>
      </c>
      <c r="N1913" s="721">
        <v>0</v>
      </c>
      <c r="O1913" s="720">
        <f>L1913-M1913</f>
        <v>0</v>
      </c>
      <c r="P1913" s="720">
        <f>L1913+H1913</f>
        <v>640431712</v>
      </c>
      <c r="Q1913" s="720" t="e">
        <f>M1913+I1913</f>
        <v>#REF!</v>
      </c>
      <c r="R1913" s="721" t="e">
        <f>Q1913/P1913</f>
        <v>#REF!</v>
      </c>
      <c r="S1913" s="720" t="e">
        <f>P1913-Q1913</f>
        <v>#REF!</v>
      </c>
      <c r="T1913" s="62"/>
      <c r="V1913" s="62"/>
      <c r="W1913" s="62"/>
      <c r="X1913" s="949"/>
      <c r="Y1913" s="950"/>
      <c r="Z1913" s="951"/>
      <c r="AA1913" s="952"/>
      <c r="AB1913" s="62">
        <f t="shared" si="3374"/>
        <v>0</v>
      </c>
    </row>
    <row r="1914" spans="1:30" hidden="1" x14ac:dyDescent="0.25">
      <c r="A1914" s="62"/>
      <c r="B1914" s="62"/>
      <c r="C1914" s="62"/>
      <c r="D1914" s="62"/>
      <c r="F1914" s="965" t="s">
        <v>187</v>
      </c>
      <c r="G1914" s="942" t="s">
        <v>188</v>
      </c>
      <c r="S1914" s="720">
        <f>SUM(H1914:L1914)</f>
        <v>0</v>
      </c>
      <c r="T1914" s="62"/>
      <c r="V1914" s="62"/>
      <c r="W1914" s="62"/>
      <c r="X1914" s="949"/>
      <c r="Y1914" s="950"/>
      <c r="Z1914" s="951"/>
      <c r="AA1914" s="952"/>
      <c r="AB1914" s="62">
        <f t="shared" si="3374"/>
        <v>0</v>
      </c>
    </row>
    <row r="1915" spans="1:30" hidden="1" x14ac:dyDescent="0.25">
      <c r="A1915" s="62"/>
      <c r="B1915" s="62"/>
      <c r="C1915" s="62"/>
      <c r="D1915" s="62"/>
      <c r="F1915" s="965" t="s">
        <v>189</v>
      </c>
      <c r="G1915" s="942" t="s">
        <v>190</v>
      </c>
      <c r="S1915" s="720">
        <f>SUM(H1915:L1915)</f>
        <v>0</v>
      </c>
      <c r="T1915" s="62"/>
      <c r="V1915" s="62"/>
      <c r="W1915" s="62"/>
      <c r="X1915" s="949"/>
      <c r="Y1915" s="950"/>
      <c r="Z1915" s="951"/>
      <c r="AA1915" s="952"/>
      <c r="AB1915" s="62">
        <f t="shared" si="3374"/>
        <v>0</v>
      </c>
    </row>
    <row r="1916" spans="1:30" x14ac:dyDescent="0.25">
      <c r="A1916" s="62"/>
      <c r="B1916" s="62"/>
      <c r="C1916" s="62"/>
      <c r="D1916" s="62"/>
      <c r="F1916" s="965" t="s">
        <v>191</v>
      </c>
      <c r="G1916" s="942" t="s">
        <v>192</v>
      </c>
      <c r="H1916" s="687">
        <v>0</v>
      </c>
      <c r="I1916" s="687">
        <v>0</v>
      </c>
      <c r="K1916" s="687">
        <v>0</v>
      </c>
      <c r="L1916" s="689">
        <f>L1865</f>
        <v>185000</v>
      </c>
      <c r="M1916" s="689">
        <f>M1865</f>
        <v>158660.09000000003</v>
      </c>
      <c r="N1916" s="690">
        <v>0</v>
      </c>
      <c r="O1916" s="689">
        <f>L1916-M1916</f>
        <v>26339.909999999974</v>
      </c>
      <c r="P1916" s="689">
        <f>L1916+H1916</f>
        <v>185000</v>
      </c>
      <c r="Q1916" s="689">
        <f>M1916+I1916</f>
        <v>158660.09000000003</v>
      </c>
      <c r="R1916" s="690">
        <f t="shared" ref="R1916:R1931" si="3408">Q1916/P1916</f>
        <v>0.85762210810810824</v>
      </c>
      <c r="S1916" s="720">
        <f t="shared" ref="S1916:S1927" si="3409">P1916-Q1916</f>
        <v>26339.909999999974</v>
      </c>
      <c r="T1916" s="62"/>
      <c r="V1916" s="62"/>
      <c r="W1916" s="62"/>
      <c r="X1916" s="949"/>
      <c r="Y1916" s="950"/>
      <c r="Z1916" s="951"/>
      <c r="AA1916" s="952"/>
      <c r="AB1916" s="62">
        <f t="shared" si="3374"/>
        <v>0</v>
      </c>
    </row>
    <row r="1917" spans="1:30" hidden="1" x14ac:dyDescent="0.25">
      <c r="A1917" s="62"/>
      <c r="B1917" s="62"/>
      <c r="C1917" s="62"/>
      <c r="D1917" s="62"/>
      <c r="F1917" s="965" t="s">
        <v>193</v>
      </c>
      <c r="G1917" s="942" t="s">
        <v>194</v>
      </c>
      <c r="N1917" s="690">
        <v>0</v>
      </c>
      <c r="Q1917" s="689">
        <f t="shared" ref="Q1917:Q1931" si="3410">M1917+I1917</f>
        <v>0</v>
      </c>
      <c r="R1917" s="690" t="e">
        <f t="shared" si="3408"/>
        <v>#DIV/0!</v>
      </c>
      <c r="S1917" s="720">
        <f t="shared" si="3409"/>
        <v>0</v>
      </c>
      <c r="T1917" s="62"/>
      <c r="V1917" s="62"/>
      <c r="W1917" s="62"/>
      <c r="X1917" s="949"/>
      <c r="Y1917" s="950"/>
      <c r="Z1917" s="951"/>
      <c r="AA1917" s="952"/>
      <c r="AB1917" s="62">
        <f t="shared" si="3374"/>
        <v>0</v>
      </c>
    </row>
    <row r="1918" spans="1:30" x14ac:dyDescent="0.25">
      <c r="A1918" s="62"/>
      <c r="B1918" s="62"/>
      <c r="C1918" s="62"/>
      <c r="D1918" s="62"/>
      <c r="F1918" s="965" t="s">
        <v>195</v>
      </c>
      <c r="G1918" s="942" t="s">
        <v>196</v>
      </c>
      <c r="H1918" s="687">
        <f>H1867</f>
        <v>0</v>
      </c>
      <c r="I1918" s="687">
        <f t="shared" ref="I1918:O1918" si="3411">I1867</f>
        <v>0</v>
      </c>
      <c r="K1918" s="687">
        <f t="shared" si="3411"/>
        <v>0</v>
      </c>
      <c r="L1918" s="689">
        <f t="shared" ref="L1918:M1922" si="3412">L1867</f>
        <v>0</v>
      </c>
      <c r="M1918" s="689">
        <f t="shared" si="3412"/>
        <v>157900</v>
      </c>
      <c r="N1918" s="690">
        <v>0</v>
      </c>
      <c r="O1918" s="689">
        <f t="shared" si="3411"/>
        <v>-157900</v>
      </c>
      <c r="P1918" s="689">
        <f>P1867</f>
        <v>0</v>
      </c>
      <c r="Q1918" s="689">
        <f t="shared" si="3410"/>
        <v>157900</v>
      </c>
      <c r="R1918" s="690" t="e">
        <f t="shared" si="3408"/>
        <v>#DIV/0!</v>
      </c>
      <c r="S1918" s="720">
        <f t="shared" si="3409"/>
        <v>-157900</v>
      </c>
      <c r="T1918" s="62"/>
      <c r="V1918" s="62"/>
      <c r="W1918" s="62"/>
      <c r="X1918" s="949"/>
      <c r="Y1918" s="950"/>
      <c r="Z1918" s="951"/>
      <c r="AA1918" s="952"/>
      <c r="AB1918" s="62">
        <f t="shared" si="3374"/>
        <v>0</v>
      </c>
      <c r="AD1918" s="178">
        <f>SUM(AA379:AA1783)</f>
        <v>378577288.10999995</v>
      </c>
    </row>
    <row r="1919" spans="1:30" x14ac:dyDescent="0.25">
      <c r="A1919" s="62"/>
      <c r="B1919" s="62"/>
      <c r="C1919" s="62"/>
      <c r="D1919" s="62"/>
      <c r="F1919" s="965" t="s">
        <v>197</v>
      </c>
      <c r="G1919" s="942" t="s">
        <v>1294</v>
      </c>
      <c r="H1919" s="687">
        <v>0</v>
      </c>
      <c r="I1919" s="687">
        <v>0</v>
      </c>
      <c r="K1919" s="687">
        <v>0</v>
      </c>
      <c r="L1919" s="689">
        <f>L1347+L1532+L1680</f>
        <v>29560000</v>
      </c>
      <c r="M1919" s="689">
        <f t="shared" si="3412"/>
        <v>12314197.58</v>
      </c>
      <c r="N1919" s="690">
        <v>0</v>
      </c>
      <c r="O1919" s="689">
        <f>L1919-M1919</f>
        <v>17245802.420000002</v>
      </c>
      <c r="P1919" s="689">
        <f>L1919+H1919</f>
        <v>29560000</v>
      </c>
      <c r="Q1919" s="689">
        <f t="shared" si="3410"/>
        <v>12314197.58</v>
      </c>
      <c r="R1919" s="690">
        <f t="shared" si="3408"/>
        <v>0.41658313870094721</v>
      </c>
      <c r="S1919" s="720">
        <f t="shared" si="3409"/>
        <v>17245802.420000002</v>
      </c>
      <c r="T1919" s="62"/>
      <c r="V1919" s="62"/>
      <c r="W1919" s="62"/>
      <c r="X1919" s="949"/>
      <c r="Y1919" s="950"/>
      <c r="Z1919" s="951"/>
      <c r="AA1919" s="952"/>
      <c r="AB1919" s="62">
        <f t="shared" si="3374"/>
        <v>0</v>
      </c>
    </row>
    <row r="1920" spans="1:30" ht="30" x14ac:dyDescent="0.25">
      <c r="A1920" s="62"/>
      <c r="B1920" s="62"/>
      <c r="C1920" s="62"/>
      <c r="D1920" s="62"/>
      <c r="F1920" s="965" t="s">
        <v>198</v>
      </c>
      <c r="G1920" s="942" t="s">
        <v>1293</v>
      </c>
      <c r="H1920" s="687">
        <v>0</v>
      </c>
      <c r="I1920" s="687">
        <v>0</v>
      </c>
      <c r="K1920" s="687">
        <v>0</v>
      </c>
      <c r="L1920" s="689">
        <f t="shared" si="3412"/>
        <v>0</v>
      </c>
      <c r="M1920" s="689">
        <f t="shared" si="3412"/>
        <v>1262510</v>
      </c>
      <c r="N1920" s="690">
        <v>0</v>
      </c>
      <c r="O1920" s="689">
        <f>L1920-M1920</f>
        <v>-1262510</v>
      </c>
      <c r="P1920" s="689">
        <f>L1920+H1920</f>
        <v>0</v>
      </c>
      <c r="Q1920" s="689">
        <f t="shared" si="3410"/>
        <v>1262510</v>
      </c>
      <c r="R1920" s="690" t="e">
        <f t="shared" si="3408"/>
        <v>#DIV/0!</v>
      </c>
      <c r="S1920" s="720">
        <f t="shared" si="3409"/>
        <v>-1262510</v>
      </c>
      <c r="T1920" s="62"/>
      <c r="V1920" s="62"/>
      <c r="W1920" s="62"/>
      <c r="X1920" s="949"/>
      <c r="Y1920" s="950"/>
      <c r="Z1920" s="951"/>
      <c r="AA1920" s="952"/>
      <c r="AB1920" s="62">
        <f t="shared" si="3374"/>
        <v>0</v>
      </c>
    </row>
    <row r="1921" spans="1:28" x14ac:dyDescent="0.25">
      <c r="A1921" s="62"/>
      <c r="B1921" s="62"/>
      <c r="C1921" s="62"/>
      <c r="D1921" s="62"/>
      <c r="E1921" s="914"/>
      <c r="F1921" s="965" t="s">
        <v>199</v>
      </c>
      <c r="G1921" s="942" t="s">
        <v>58</v>
      </c>
      <c r="H1921" s="687">
        <v>0</v>
      </c>
      <c r="I1921" s="687">
        <v>0</v>
      </c>
      <c r="K1921" s="687">
        <v>0</v>
      </c>
      <c r="L1921" s="689">
        <f t="shared" si="3412"/>
        <v>2030000</v>
      </c>
      <c r="M1921" s="689">
        <f t="shared" si="3412"/>
        <v>0</v>
      </c>
      <c r="N1921" s="690">
        <v>0</v>
      </c>
      <c r="O1921" s="689">
        <f>L1921-M1921</f>
        <v>2030000</v>
      </c>
      <c r="P1921" s="689">
        <f>P1870</f>
        <v>2030000</v>
      </c>
      <c r="Q1921" s="689">
        <f t="shared" si="3410"/>
        <v>0</v>
      </c>
      <c r="R1921" s="690">
        <f t="shared" si="3408"/>
        <v>0</v>
      </c>
      <c r="S1921" s="720">
        <f t="shared" si="3409"/>
        <v>2030000</v>
      </c>
      <c r="T1921" s="62"/>
      <c r="V1921" s="62"/>
      <c r="W1921" s="62"/>
      <c r="X1921" s="949"/>
      <c r="Y1921" s="950"/>
      <c r="Z1921" s="951"/>
      <c r="AA1921" s="952"/>
      <c r="AB1921" s="62">
        <f t="shared" si="3374"/>
        <v>0</v>
      </c>
    </row>
    <row r="1922" spans="1:28" x14ac:dyDescent="0.25">
      <c r="A1922" s="62"/>
      <c r="B1922" s="62"/>
      <c r="C1922" s="62"/>
      <c r="D1922" s="62"/>
      <c r="E1922" s="914"/>
      <c r="F1922" s="965" t="s">
        <v>200</v>
      </c>
      <c r="G1922" s="942" t="s">
        <v>201</v>
      </c>
      <c r="H1922" s="687">
        <v>0</v>
      </c>
      <c r="I1922" s="687">
        <v>0</v>
      </c>
      <c r="K1922" s="687">
        <v>0</v>
      </c>
      <c r="L1922" s="689">
        <f>L542</f>
        <v>0</v>
      </c>
      <c r="M1922" s="689">
        <f t="shared" si="3412"/>
        <v>0</v>
      </c>
      <c r="N1922" s="690">
        <v>0</v>
      </c>
      <c r="O1922" s="689">
        <f>L1922-M1922</f>
        <v>0</v>
      </c>
      <c r="P1922" s="689">
        <f>L1922+H1922</f>
        <v>0</v>
      </c>
      <c r="Q1922" s="689">
        <f t="shared" si="3410"/>
        <v>0</v>
      </c>
      <c r="R1922" s="690" t="e">
        <f t="shared" si="3408"/>
        <v>#DIV/0!</v>
      </c>
      <c r="S1922" s="720">
        <f t="shared" si="3409"/>
        <v>0</v>
      </c>
      <c r="T1922" s="62"/>
      <c r="V1922" s="62"/>
      <c r="W1922" s="62"/>
      <c r="X1922" s="949"/>
      <c r="Y1922" s="950"/>
      <c r="Z1922" s="951"/>
      <c r="AA1922" s="952"/>
      <c r="AB1922" s="62">
        <f t="shared" si="3374"/>
        <v>0</v>
      </c>
    </row>
    <row r="1923" spans="1:28" x14ac:dyDescent="0.25">
      <c r="A1923" s="62"/>
      <c r="B1923" s="62"/>
      <c r="C1923" s="62"/>
      <c r="D1923" s="62"/>
      <c r="E1923" s="914"/>
      <c r="F1923" s="965" t="s">
        <v>202</v>
      </c>
      <c r="G1923" s="942" t="s">
        <v>203</v>
      </c>
      <c r="N1923" s="690">
        <v>0</v>
      </c>
      <c r="Q1923" s="689">
        <f t="shared" si="3410"/>
        <v>0</v>
      </c>
      <c r="R1923" s="690" t="e">
        <f t="shared" si="3408"/>
        <v>#DIV/0!</v>
      </c>
      <c r="S1923" s="720">
        <f t="shared" si="3409"/>
        <v>0</v>
      </c>
      <c r="T1923" s="62"/>
      <c r="V1923" s="62"/>
      <c r="W1923" s="62"/>
      <c r="X1923" s="949"/>
      <c r="Y1923" s="950"/>
      <c r="Z1923" s="951"/>
      <c r="AA1923" s="952"/>
      <c r="AB1923" s="62">
        <f t="shared" si="3374"/>
        <v>0</v>
      </c>
    </row>
    <row r="1924" spans="1:28" ht="30" x14ac:dyDescent="0.25">
      <c r="A1924" s="62"/>
      <c r="B1924" s="62"/>
      <c r="C1924" s="62"/>
      <c r="D1924" s="62"/>
      <c r="E1924" s="914"/>
      <c r="F1924" s="965" t="s">
        <v>204</v>
      </c>
      <c r="G1924" s="942" t="s">
        <v>205</v>
      </c>
      <c r="N1924" s="690">
        <v>0</v>
      </c>
      <c r="Q1924" s="689">
        <f t="shared" si="3410"/>
        <v>0</v>
      </c>
      <c r="R1924" s="690" t="e">
        <f t="shared" si="3408"/>
        <v>#DIV/0!</v>
      </c>
      <c r="S1924" s="720">
        <f t="shared" si="3409"/>
        <v>0</v>
      </c>
      <c r="T1924" s="62"/>
      <c r="V1924" s="62"/>
      <c r="W1924" s="62"/>
      <c r="X1924" s="949"/>
      <c r="Y1924" s="950"/>
      <c r="Z1924" s="951"/>
      <c r="AA1924" s="952"/>
      <c r="AB1924" s="62">
        <f t="shared" si="3374"/>
        <v>0</v>
      </c>
    </row>
    <row r="1925" spans="1:28" x14ac:dyDescent="0.25">
      <c r="A1925" s="62"/>
      <c r="B1925" s="62"/>
      <c r="C1925" s="62"/>
      <c r="D1925" s="62"/>
      <c r="E1925" s="914"/>
      <c r="F1925" s="965" t="s">
        <v>206</v>
      </c>
      <c r="G1925" s="942" t="s">
        <v>207</v>
      </c>
      <c r="H1925" s="687">
        <v>0</v>
      </c>
      <c r="I1925" s="687">
        <v>0</v>
      </c>
      <c r="K1925" s="687">
        <v>0</v>
      </c>
      <c r="M1925" s="689">
        <f>M1874+M200</f>
        <v>1647483.3399999999</v>
      </c>
      <c r="N1925" s="690">
        <v>0</v>
      </c>
      <c r="O1925" s="689">
        <f>L1925-M1925</f>
        <v>-1647483.3399999999</v>
      </c>
      <c r="P1925" s="689">
        <f>L1925+H1925</f>
        <v>0</v>
      </c>
      <c r="Q1925" s="689">
        <f t="shared" si="3410"/>
        <v>1647483.3399999999</v>
      </c>
      <c r="R1925" s="690" t="e">
        <f t="shared" si="3408"/>
        <v>#DIV/0!</v>
      </c>
      <c r="S1925" s="720">
        <f t="shared" si="3409"/>
        <v>-1647483.3399999999</v>
      </c>
      <c r="T1925" s="62"/>
      <c r="V1925" s="62"/>
      <c r="W1925" s="62"/>
      <c r="X1925" s="949"/>
      <c r="Y1925" s="950"/>
      <c r="Z1925" s="951"/>
      <c r="AA1925" s="952"/>
      <c r="AB1925" s="62">
        <f t="shared" si="3374"/>
        <v>0</v>
      </c>
    </row>
    <row r="1926" spans="1:28" ht="30" hidden="1" x14ac:dyDescent="0.25">
      <c r="A1926" s="62"/>
      <c r="B1926" s="62"/>
      <c r="C1926" s="62"/>
      <c r="D1926" s="62"/>
      <c r="E1926" s="914"/>
      <c r="F1926" s="965" t="s">
        <v>208</v>
      </c>
      <c r="G1926" s="942" t="s">
        <v>209</v>
      </c>
      <c r="N1926" s="690">
        <v>0</v>
      </c>
      <c r="Q1926" s="689">
        <f t="shared" si="3410"/>
        <v>0</v>
      </c>
      <c r="R1926" s="690" t="e">
        <f t="shared" si="3408"/>
        <v>#DIV/0!</v>
      </c>
      <c r="S1926" s="720">
        <f t="shared" si="3409"/>
        <v>0</v>
      </c>
      <c r="T1926" s="62"/>
      <c r="AB1926" s="62">
        <f t="shared" si="3374"/>
        <v>0</v>
      </c>
    </row>
    <row r="1927" spans="1:28" ht="30" x14ac:dyDescent="0.25">
      <c r="A1927" s="62"/>
      <c r="B1927" s="62"/>
      <c r="C1927" s="62"/>
      <c r="D1927" s="62"/>
      <c r="E1927" s="914"/>
      <c r="F1927" s="965" t="s">
        <v>210</v>
      </c>
      <c r="G1927" s="942" t="s">
        <v>211</v>
      </c>
      <c r="H1927" s="687">
        <v>0</v>
      </c>
      <c r="I1927" s="687">
        <v>0</v>
      </c>
      <c r="L1927" s="689">
        <v>0</v>
      </c>
      <c r="M1927" s="689">
        <f t="shared" ref="L1927:M1929" si="3413">M1876</f>
        <v>720982</v>
      </c>
      <c r="N1927" s="690">
        <v>0</v>
      </c>
      <c r="P1927" s="689">
        <f>P1876</f>
        <v>0</v>
      </c>
      <c r="Q1927" s="689">
        <f t="shared" si="3410"/>
        <v>720982</v>
      </c>
      <c r="R1927" s="690" t="e">
        <f t="shared" si="3408"/>
        <v>#DIV/0!</v>
      </c>
      <c r="S1927" s="720">
        <f t="shared" si="3409"/>
        <v>-720982</v>
      </c>
      <c r="T1927" s="62"/>
      <c r="AB1927" s="62">
        <f t="shared" si="3374"/>
        <v>0</v>
      </c>
    </row>
    <row r="1928" spans="1:28" x14ac:dyDescent="0.25">
      <c r="A1928" s="62"/>
      <c r="B1928" s="62"/>
      <c r="C1928" s="62"/>
      <c r="D1928" s="62"/>
      <c r="E1928" s="914"/>
      <c r="F1928" s="965" t="s">
        <v>212</v>
      </c>
      <c r="G1928" s="942" t="s">
        <v>213</v>
      </c>
      <c r="H1928" s="718">
        <f>H1877</f>
        <v>0</v>
      </c>
      <c r="I1928" s="718">
        <f>I1877</f>
        <v>0</v>
      </c>
      <c r="J1928" s="719"/>
      <c r="K1928" s="718">
        <f>K1877</f>
        <v>0</v>
      </c>
      <c r="L1928" s="720">
        <f t="shared" si="3413"/>
        <v>1120000</v>
      </c>
      <c r="M1928" s="720">
        <f t="shared" si="3413"/>
        <v>554115.14</v>
      </c>
      <c r="N1928" s="721">
        <v>0</v>
      </c>
      <c r="O1928" s="720">
        <f>O1877</f>
        <v>565884.86</v>
      </c>
      <c r="P1928" s="720">
        <f>P1877</f>
        <v>1120000</v>
      </c>
      <c r="Q1928" s="720">
        <f t="shared" si="3410"/>
        <v>554115.14</v>
      </c>
      <c r="R1928" s="721">
        <f t="shared" si="3408"/>
        <v>0.49474566071428572</v>
      </c>
      <c r="S1928" s="720">
        <f>P1928-Q1928</f>
        <v>565884.86</v>
      </c>
      <c r="T1928" s="62"/>
      <c r="AB1928" s="62">
        <f>Z1928-AA1928</f>
        <v>0</v>
      </c>
    </row>
    <row r="1929" spans="1:28" ht="15.75" hidden="1" thickBot="1" x14ac:dyDescent="0.3">
      <c r="A1929" s="62"/>
      <c r="B1929" s="62"/>
      <c r="C1929" s="62"/>
      <c r="D1929" s="62"/>
      <c r="E1929" s="914"/>
      <c r="F1929" s="965">
        <v>56</v>
      </c>
      <c r="G1929" s="942" t="s">
        <v>1816</v>
      </c>
      <c r="H1929" s="718">
        <v>0</v>
      </c>
      <c r="I1929" s="718">
        <v>0</v>
      </c>
      <c r="J1929" s="719"/>
      <c r="K1929" s="718">
        <f>H1929-I1929</f>
        <v>0</v>
      </c>
      <c r="L1929" s="720">
        <f t="shared" si="3413"/>
        <v>0</v>
      </c>
      <c r="M1929" s="720">
        <f t="shared" si="3413"/>
        <v>532589.81999999995</v>
      </c>
      <c r="N1929" s="721">
        <v>0</v>
      </c>
      <c r="O1929" s="720">
        <f>O1878</f>
        <v>76858310.180000007</v>
      </c>
      <c r="P1929" s="720">
        <f>SUM(H1929:L1929)</f>
        <v>0</v>
      </c>
      <c r="Q1929" s="720">
        <f t="shared" si="3410"/>
        <v>532589.81999999995</v>
      </c>
      <c r="R1929" s="721" t="e">
        <f t="shared" si="3408"/>
        <v>#DIV/0!</v>
      </c>
      <c r="S1929" s="720">
        <f>P1929-Q1929</f>
        <v>-532589.81999999995</v>
      </c>
      <c r="T1929" s="62"/>
    </row>
    <row r="1930" spans="1:28" ht="30.75" thickBot="1" x14ac:dyDescent="0.3">
      <c r="A1930" s="62"/>
      <c r="B1930" s="62"/>
      <c r="C1930" s="62"/>
      <c r="D1930" s="62"/>
      <c r="E1930" s="914"/>
      <c r="F1930" s="741" t="s">
        <v>2015</v>
      </c>
      <c r="G1930" s="717" t="s">
        <v>2028</v>
      </c>
      <c r="H1930" s="718"/>
      <c r="I1930" s="718"/>
      <c r="J1930" s="719"/>
      <c r="K1930" s="718"/>
      <c r="L1930" s="720">
        <f>L1353</f>
        <v>77390900</v>
      </c>
      <c r="M1930" s="720"/>
      <c r="N1930" s="721"/>
      <c r="O1930" s="720"/>
      <c r="P1930" s="720">
        <f>L1930</f>
        <v>77390900</v>
      </c>
      <c r="Q1930" s="720"/>
      <c r="R1930" s="721"/>
      <c r="S1930" s="720"/>
      <c r="T1930" s="62"/>
    </row>
    <row r="1931" spans="1:28" ht="15.75" thickBot="1" x14ac:dyDescent="0.3">
      <c r="A1931" s="62"/>
      <c r="B1931" s="62"/>
      <c r="C1931" s="62"/>
      <c r="D1931" s="62"/>
      <c r="E1931" s="914"/>
      <c r="G1931" s="722" t="s">
        <v>2067</v>
      </c>
      <c r="H1931" s="723">
        <f>H1913</f>
        <v>640431712</v>
      </c>
      <c r="I1931" s="723" t="e">
        <f>SUM(I1913:I1929)</f>
        <v>#REF!</v>
      </c>
      <c r="J1931" s="724" t="e">
        <f>I1931/H1931</f>
        <v>#REF!</v>
      </c>
      <c r="K1931" s="723" t="e">
        <f>H1931-I1931</f>
        <v>#REF!</v>
      </c>
      <c r="L1931" s="725">
        <f>SUM(L1913:L1930)</f>
        <v>110285900</v>
      </c>
      <c r="M1931" s="725">
        <f>SUM(M1913:M1929)</f>
        <v>17348437.969999999</v>
      </c>
      <c r="N1931" s="726">
        <f>M1931/L1931</f>
        <v>0.15730422447475151</v>
      </c>
      <c r="O1931" s="725">
        <f>SUM(O1913:O1928)</f>
        <v>16800133.850000001</v>
      </c>
      <c r="P1931" s="725">
        <f>SUM(P1913:P1930)</f>
        <v>750717612</v>
      </c>
      <c r="Q1931" s="725" t="e">
        <f t="shared" si="3410"/>
        <v>#REF!</v>
      </c>
      <c r="R1931" s="726" t="e">
        <f t="shared" si="3408"/>
        <v>#REF!</v>
      </c>
      <c r="S1931" s="725" t="e">
        <f>SUM(S1913:S1928)</f>
        <v>#REF!</v>
      </c>
      <c r="T1931" s="62"/>
      <c r="X1931" s="753">
        <f>SUM(X14:X1928)</f>
        <v>22074310.739999998</v>
      </c>
      <c r="Y1931" s="754">
        <f>SUM(Y14:Y1928)</f>
        <v>18864232.919999998</v>
      </c>
      <c r="Z1931" s="750">
        <f>Y1931-X1931</f>
        <v>-3210077.8200000003</v>
      </c>
      <c r="AA1931" s="751">
        <f>SUM(AA20:AA1928)</f>
        <v>400514067.39999992</v>
      </c>
      <c r="AB1931" s="62">
        <f>Z1931-AA1931</f>
        <v>-403724145.21999991</v>
      </c>
    </row>
    <row r="1932" spans="1:28" x14ac:dyDescent="0.25">
      <c r="Z1932" s="750">
        <f>SUM(Z20:Z1928)</f>
        <v>601572240.17999995</v>
      </c>
      <c r="AA1932" s="751">
        <v>393494972.59999996</v>
      </c>
      <c r="AB1932" s="178">
        <f>SUM(AB20:AB1931)</f>
        <v>-188534416.32999992</v>
      </c>
    </row>
    <row r="1934" spans="1:28" hidden="1" x14ac:dyDescent="0.25">
      <c r="H1934" s="1171" t="s">
        <v>1577</v>
      </c>
      <c r="I1934" s="1171"/>
      <c r="P1934" s="1171" t="s">
        <v>1576</v>
      </c>
      <c r="Q1934" s="1171"/>
    </row>
    <row r="1935" spans="1:28" x14ac:dyDescent="0.25">
      <c r="H1935" s="991">
        <f>H1937+H1941+H1971+H1983+H1992</f>
        <v>-7123637</v>
      </c>
    </row>
    <row r="1936" spans="1:28" x14ac:dyDescent="0.25">
      <c r="H1936" s="992"/>
      <c r="I1936" s="992"/>
      <c r="P1936" s="993"/>
      <c r="Q1936" s="993"/>
    </row>
    <row r="1937" spans="1:20" x14ac:dyDescent="0.25">
      <c r="A1937" s="62"/>
      <c r="B1937" s="62"/>
      <c r="C1937" s="62"/>
      <c r="D1937" s="62"/>
      <c r="E1937" s="62"/>
      <c r="F1937" s="62"/>
      <c r="G1937" s="994">
        <v>711121</v>
      </c>
      <c r="H1937" s="995">
        <f>SUM(H1938:H1940)</f>
        <v>0</v>
      </c>
    </row>
    <row r="1938" spans="1:20" x14ac:dyDescent="0.25">
      <c r="A1938" s="62"/>
      <c r="B1938" s="62"/>
      <c r="C1938" s="62">
        <v>300</v>
      </c>
      <c r="D1938" s="62"/>
      <c r="E1938" s="62"/>
      <c r="F1938" s="62"/>
      <c r="H1938" s="1001"/>
      <c r="T1938" s="747" t="s">
        <v>1820</v>
      </c>
    </row>
    <row r="1939" spans="1:20" x14ac:dyDescent="0.25">
      <c r="A1939" s="62"/>
      <c r="B1939" s="62"/>
      <c r="C1939" s="62">
        <v>500</v>
      </c>
      <c r="D1939" s="62"/>
      <c r="E1939" s="62"/>
      <c r="F1939" s="62"/>
      <c r="H1939" s="1002"/>
    </row>
    <row r="1940" spans="1:20" x14ac:dyDescent="0.25">
      <c r="A1940" s="62"/>
      <c r="B1940" s="62"/>
      <c r="C1940" s="62"/>
      <c r="D1940" s="62"/>
      <c r="E1940" s="62"/>
      <c r="F1940" s="62"/>
    </row>
    <row r="1941" spans="1:20" x14ac:dyDescent="0.25">
      <c r="A1941" s="62"/>
      <c r="B1941" s="62"/>
      <c r="C1941" s="62">
        <v>300</v>
      </c>
      <c r="D1941" s="62"/>
      <c r="E1941" s="62"/>
      <c r="F1941" s="62"/>
      <c r="G1941" s="994">
        <v>733151</v>
      </c>
      <c r="H1941" s="995">
        <f>SUM(H1942:H1970)</f>
        <v>0</v>
      </c>
    </row>
    <row r="1942" spans="1:20" x14ac:dyDescent="0.25">
      <c r="C1942" s="734" t="s">
        <v>1819</v>
      </c>
      <c r="H1942" s="1009">
        <f>1118000-147000</f>
        <v>971000</v>
      </c>
    </row>
    <row r="1943" spans="1:20" x14ac:dyDescent="0.25">
      <c r="A1943" s="62"/>
      <c r="B1943" s="62"/>
      <c r="C1943" s="62"/>
      <c r="D1943" s="62"/>
      <c r="E1943" s="62"/>
      <c r="F1943" s="62"/>
      <c r="H1943" s="1009">
        <v>210000</v>
      </c>
      <c r="L1943" s="689">
        <v>75690746</v>
      </c>
      <c r="P1943" s="689">
        <v>414025148</v>
      </c>
    </row>
    <row r="1944" spans="1:20" x14ac:dyDescent="0.25">
      <c r="A1944" s="62"/>
      <c r="B1944" s="62"/>
      <c r="C1944" s="62"/>
      <c r="D1944" s="62"/>
      <c r="E1944" s="62"/>
      <c r="F1944" s="62"/>
      <c r="H1944" s="1040">
        <v>150000</v>
      </c>
      <c r="L1944" s="1000">
        <f>L1919-L1943</f>
        <v>-46130746</v>
      </c>
      <c r="P1944" s="1000">
        <f>H1913-P1943</f>
        <v>226406564</v>
      </c>
    </row>
    <row r="1945" spans="1:20" x14ac:dyDescent="0.25">
      <c r="H1945" s="1034">
        <v>217000</v>
      </c>
    </row>
    <row r="1946" spans="1:20" x14ac:dyDescent="0.25">
      <c r="H1946" s="1034">
        <v>4000000</v>
      </c>
    </row>
    <row r="1947" spans="1:20" x14ac:dyDescent="0.25">
      <c r="H1947" s="1034">
        <v>330395</v>
      </c>
    </row>
    <row r="1948" spans="1:20" x14ac:dyDescent="0.25">
      <c r="H1948" s="1034">
        <v>670000</v>
      </c>
    </row>
    <row r="1949" spans="1:20" x14ac:dyDescent="0.25">
      <c r="H1949" s="1029">
        <v>-648012</v>
      </c>
    </row>
    <row r="1950" spans="1:20" x14ac:dyDescent="0.25">
      <c r="H1950" s="1024">
        <v>-1000000</v>
      </c>
    </row>
    <row r="1951" spans="1:20" x14ac:dyDescent="0.25">
      <c r="H1951" s="1024">
        <v>-4130670</v>
      </c>
    </row>
    <row r="1952" spans="1:20" x14ac:dyDescent="0.25">
      <c r="H1952" s="1024">
        <v>-25000</v>
      </c>
    </row>
    <row r="1953" spans="8:8" x14ac:dyDescent="0.25">
      <c r="H1953" s="1024">
        <v>-255000</v>
      </c>
    </row>
    <row r="1954" spans="8:8" x14ac:dyDescent="0.25">
      <c r="H1954" s="1024">
        <v>-315000</v>
      </c>
    </row>
    <row r="1955" spans="8:8" x14ac:dyDescent="0.25">
      <c r="H1955" s="1024">
        <v>-174713</v>
      </c>
    </row>
    <row r="1956" spans="8:8" x14ac:dyDescent="0.25">
      <c r="H1956" s="1009">
        <v>1740000</v>
      </c>
    </row>
    <row r="1957" spans="8:8" x14ac:dyDescent="0.25">
      <c r="H1957" s="1024">
        <v>-1340000</v>
      </c>
    </row>
    <row r="1958" spans="8:8" x14ac:dyDescent="0.25">
      <c r="H1958" s="1024">
        <v>-400000</v>
      </c>
    </row>
    <row r="1959" spans="8:8" x14ac:dyDescent="0.25">
      <c r="H1959" s="1024"/>
    </row>
    <row r="1960" spans="8:8" x14ac:dyDescent="0.25">
      <c r="H1960" s="1024"/>
    </row>
    <row r="1966" spans="8:8" x14ac:dyDescent="0.25">
      <c r="H1966" s="1001"/>
    </row>
    <row r="1967" spans="8:8" x14ac:dyDescent="0.25">
      <c r="H1967" s="1001"/>
    </row>
    <row r="1968" spans="8:8" x14ac:dyDescent="0.25">
      <c r="H1968" s="1002"/>
    </row>
    <row r="1969" spans="1:27" x14ac:dyDescent="0.25">
      <c r="H1969" s="1003"/>
    </row>
    <row r="1970" spans="1:27" x14ac:dyDescent="0.25">
      <c r="H1970" s="1003"/>
    </row>
    <row r="1971" spans="1:27" x14ac:dyDescent="0.25">
      <c r="G1971" s="994">
        <v>711111</v>
      </c>
      <c r="H1971" s="995">
        <f>SUM(H1972:H1982)</f>
        <v>0</v>
      </c>
    </row>
    <row r="1972" spans="1:27" x14ac:dyDescent="0.25">
      <c r="A1972" s="62"/>
      <c r="B1972" s="62"/>
      <c r="C1972" s="62"/>
      <c r="D1972" s="62"/>
      <c r="E1972" s="62"/>
      <c r="F1972" s="62"/>
      <c r="G1972" s="868"/>
      <c r="H1972" s="1009">
        <v>3093680</v>
      </c>
      <c r="I1972" s="62"/>
      <c r="J1972" s="62"/>
      <c r="K1972" s="62"/>
      <c r="L1972" s="62"/>
      <c r="M1972" s="62"/>
      <c r="N1972" s="62"/>
      <c r="O1972" s="62"/>
      <c r="P1972" s="62"/>
      <c r="Q1972" s="62"/>
      <c r="R1972" s="62"/>
      <c r="S1972" s="62"/>
      <c r="T1972" s="62"/>
      <c r="V1972" s="62"/>
      <c r="W1972" s="62"/>
      <c r="X1972" s="62"/>
      <c r="Y1972" s="62"/>
      <c r="Z1972" s="62"/>
      <c r="AA1972" s="62"/>
    </row>
    <row r="1973" spans="1:27" x14ac:dyDescent="0.25">
      <c r="G1973" s="997"/>
      <c r="H1973" s="1024">
        <v>-704692</v>
      </c>
    </row>
    <row r="1974" spans="1:27" x14ac:dyDescent="0.25">
      <c r="G1974" s="997"/>
      <c r="H1974" s="1035">
        <v>-500000</v>
      </c>
    </row>
    <row r="1975" spans="1:27" x14ac:dyDescent="0.25">
      <c r="G1975" s="997"/>
      <c r="H1975" s="1035">
        <v>-300000</v>
      </c>
    </row>
    <row r="1976" spans="1:27" x14ac:dyDescent="0.25">
      <c r="G1976" s="997"/>
      <c r="H1976" s="1035">
        <v>-37000</v>
      </c>
    </row>
    <row r="1977" spans="1:27" x14ac:dyDescent="0.25">
      <c r="G1977" s="997"/>
      <c r="H1977" s="1035">
        <v>-1200000</v>
      </c>
    </row>
    <row r="1978" spans="1:27" x14ac:dyDescent="0.25">
      <c r="G1978" s="997"/>
      <c r="H1978" s="1035">
        <v>-351988</v>
      </c>
    </row>
    <row r="1979" spans="1:27" x14ac:dyDescent="0.25">
      <c r="G1979" s="997"/>
      <c r="H1979" s="1041">
        <v>600000</v>
      </c>
    </row>
    <row r="1980" spans="1:27" x14ac:dyDescent="0.25">
      <c r="G1980" s="997"/>
      <c r="H1980" s="1035">
        <v>-250000</v>
      </c>
    </row>
    <row r="1981" spans="1:27" x14ac:dyDescent="0.25">
      <c r="G1981" s="997"/>
      <c r="H1981" s="1035">
        <v>-200000</v>
      </c>
    </row>
    <row r="1982" spans="1:27" x14ac:dyDescent="0.25">
      <c r="G1982" s="997"/>
      <c r="H1982" s="1035">
        <v>-150000</v>
      </c>
    </row>
    <row r="1983" spans="1:27" x14ac:dyDescent="0.25">
      <c r="G1983" s="994">
        <v>713121</v>
      </c>
      <c r="H1983" s="995">
        <f>SUM(H1984:H1991)</f>
        <v>-4123637</v>
      </c>
    </row>
    <row r="1984" spans="1:27" x14ac:dyDescent="0.25">
      <c r="H1984" s="1009">
        <v>1961985</v>
      </c>
    </row>
    <row r="1985" spans="1:27" x14ac:dyDescent="0.25">
      <c r="H1985" s="1009">
        <v>375000</v>
      </c>
    </row>
    <row r="1986" spans="1:27" x14ac:dyDescent="0.25">
      <c r="H1986" s="1009">
        <v>165000</v>
      </c>
    </row>
    <row r="1987" spans="1:27" x14ac:dyDescent="0.25">
      <c r="H1987" s="1009">
        <v>1535665</v>
      </c>
    </row>
    <row r="1988" spans="1:27" x14ac:dyDescent="0.25">
      <c r="H1988" s="1024">
        <v>-4037650</v>
      </c>
    </row>
    <row r="1989" spans="1:27" x14ac:dyDescent="0.25">
      <c r="H1989" s="1024">
        <v>-2687637</v>
      </c>
    </row>
    <row r="1990" spans="1:27" x14ac:dyDescent="0.25">
      <c r="H1990" s="1024">
        <v>-1436000</v>
      </c>
    </row>
    <row r="1992" spans="1:27" x14ac:dyDescent="0.25">
      <c r="G1992" s="676">
        <v>713122</v>
      </c>
      <c r="H1992" s="995">
        <f>SUM(H1993:H1994)</f>
        <v>-3000000</v>
      </c>
    </row>
    <row r="1993" spans="1:27" s="179" customFormat="1" x14ac:dyDescent="0.25">
      <c r="A1993" s="804"/>
      <c r="B1993" s="805"/>
      <c r="C1993" s="827"/>
      <c r="D1993" s="804"/>
      <c r="E1993" s="805"/>
      <c r="F1993" s="804"/>
      <c r="G1993" s="677"/>
      <c r="H1993" s="1042">
        <v>-2000000</v>
      </c>
      <c r="I1993" s="854"/>
      <c r="J1993" s="855"/>
      <c r="K1993" s="854"/>
      <c r="L1993" s="809"/>
      <c r="M1993" s="809"/>
      <c r="N1993" s="810"/>
      <c r="O1993" s="809"/>
      <c r="P1993" s="809"/>
      <c r="Q1993" s="809"/>
      <c r="R1993" s="810"/>
      <c r="S1993" s="809"/>
      <c r="T1993" s="793"/>
      <c r="V1993" s="812"/>
      <c r="W1993" s="812"/>
      <c r="X1993" s="998"/>
      <c r="Y1993" s="812"/>
      <c r="Z1993" s="999"/>
      <c r="AA1993" s="999"/>
    </row>
    <row r="1994" spans="1:27" x14ac:dyDescent="0.25">
      <c r="H1994" s="1035">
        <v>-1000000</v>
      </c>
    </row>
    <row r="1995" spans="1:27" x14ac:dyDescent="0.25">
      <c r="H1995" s="1001"/>
    </row>
    <row r="1996" spans="1:27" x14ac:dyDescent="0.25">
      <c r="H1996" s="1002"/>
    </row>
    <row r="1997" spans="1:27" x14ac:dyDescent="0.25">
      <c r="H1997" s="1002"/>
    </row>
    <row r="1998" spans="1:27" x14ac:dyDescent="0.25">
      <c r="H1998" s="1002"/>
    </row>
  </sheetData>
  <mergeCells count="10">
    <mergeCell ref="P1934:Q1934"/>
    <mergeCell ref="H1934:I1934"/>
    <mergeCell ref="A1:P1"/>
    <mergeCell ref="A13:R13"/>
    <mergeCell ref="A3:P3"/>
    <mergeCell ref="A5:P5"/>
    <mergeCell ref="A12:R12"/>
    <mergeCell ref="A11:P11"/>
    <mergeCell ref="C928:D928"/>
    <mergeCell ref="C993:D993"/>
  </mergeCells>
  <printOptions horizontalCentered="1"/>
  <pageMargins left="0" right="0" top="0.19684930008748899" bottom="0.19684930008748899" header="0.31496062992126" footer="0.31496062992126"/>
  <pageSetup scale="77" orientation="portrait" r:id="rId1"/>
  <rowBreaks count="10" manualBreakCount="10">
    <brk id="357" min="3" max="18" man="1"/>
    <brk id="441" min="3" max="18" man="1"/>
    <brk id="537" min="3" max="18" man="1"/>
    <brk id="752" min="3" max="18" man="1"/>
    <brk id="853" min="3" max="18" man="1"/>
    <brk id="1050" min="3" max="18" man="1"/>
    <brk id="1125" min="3" max="18" man="1"/>
    <brk id="1192" min="3" max="18" man="1"/>
    <brk id="1260" min="3" max="18" man="1"/>
    <brk id="1363" min="3" max="18" man="1"/>
  </rowBreaks>
  <colBreaks count="1" manualBreakCount="1">
    <brk id="16" max="1847" man="1"/>
  </colBreaks>
  <cellWatches>
    <cellWatch r="H1931"/>
  </cellWatch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0"/>
  <sheetViews>
    <sheetView topLeftCell="A4" workbookViewId="0">
      <selection activeCell="A8" sqref="A8"/>
    </sheetView>
  </sheetViews>
  <sheetFormatPr defaultRowHeight="15" x14ac:dyDescent="0.25"/>
  <cols>
    <col min="1" max="1" width="6.5703125" customWidth="1"/>
    <col min="3" max="3" width="16.28515625" customWidth="1"/>
    <col min="4" max="4" width="12.28515625" customWidth="1"/>
    <col min="5" max="5" width="11.7109375" customWidth="1"/>
    <col min="6" max="6" width="11" bestFit="1" customWidth="1"/>
    <col min="7" max="7" width="11.140625" customWidth="1"/>
    <col min="8" max="8" width="10.140625" customWidth="1"/>
    <col min="9" max="9" width="10.85546875" customWidth="1"/>
    <col min="10" max="10" width="11.7109375" customWidth="1"/>
    <col min="11" max="11" width="11.85546875" customWidth="1"/>
    <col min="12" max="12" width="4.85546875" customWidth="1"/>
    <col min="14" max="14" width="16.28515625" bestFit="1" customWidth="1"/>
    <col min="15" max="15" width="9.7109375" bestFit="1" customWidth="1"/>
  </cols>
  <sheetData>
    <row r="1" spans="1:11" x14ac:dyDescent="0.25">
      <c r="A1" s="1092" t="s">
        <v>1413</v>
      </c>
      <c r="B1" s="1092"/>
      <c r="C1" s="1092"/>
      <c r="D1" s="1092"/>
      <c r="E1" s="1092"/>
      <c r="F1" s="1092"/>
      <c r="G1" s="1092"/>
      <c r="H1" s="1092"/>
      <c r="I1" s="1092"/>
      <c r="J1" s="1092"/>
      <c r="K1" s="1092"/>
    </row>
    <row r="2" spans="1:11" ht="10.5" customHeight="1" x14ac:dyDescent="0.25">
      <c r="A2" s="558"/>
      <c r="B2" s="558"/>
      <c r="C2" s="558"/>
      <c r="D2" s="558"/>
      <c r="E2" s="558"/>
      <c r="F2" s="558"/>
      <c r="G2" s="558"/>
      <c r="H2" s="558"/>
      <c r="I2" s="558"/>
      <c r="J2" s="558"/>
      <c r="K2" s="558"/>
    </row>
    <row r="3" spans="1:11" hidden="1" x14ac:dyDescent="0.25">
      <c r="A3" s="180" t="s">
        <v>1895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</row>
    <row r="4" spans="1:11" x14ac:dyDescent="0.25">
      <c r="A4" s="180"/>
      <c r="B4" s="180"/>
      <c r="C4" s="180"/>
      <c r="D4" s="180"/>
      <c r="E4" s="180"/>
      <c r="F4" s="180"/>
      <c r="G4" s="180"/>
      <c r="H4" s="180"/>
      <c r="I4" s="180"/>
      <c r="J4" s="180"/>
      <c r="K4" s="180"/>
    </row>
    <row r="5" spans="1:11" x14ac:dyDescent="0.25">
      <c r="A5" s="1091" t="s">
        <v>2046</v>
      </c>
      <c r="B5" s="1091"/>
      <c r="C5" s="1091"/>
      <c r="D5" s="1091"/>
      <c r="E5" s="1091"/>
      <c r="F5" s="1091"/>
      <c r="G5" s="1091"/>
      <c r="H5" s="1091"/>
      <c r="I5" s="1091"/>
      <c r="J5" s="1091"/>
      <c r="K5" s="1091"/>
    </row>
    <row r="6" spans="1:11" x14ac:dyDescent="0.25">
      <c r="A6" s="1091" t="s">
        <v>2079</v>
      </c>
      <c r="B6" s="1091"/>
      <c r="C6" s="1091"/>
      <c r="D6" s="1091"/>
      <c r="E6" s="1091"/>
      <c r="F6" s="1091"/>
      <c r="G6" s="1091"/>
      <c r="H6" s="1091"/>
      <c r="I6" s="1091"/>
      <c r="J6" s="1091"/>
      <c r="K6" s="1091"/>
    </row>
    <row r="7" spans="1:11" x14ac:dyDescent="0.25">
      <c r="A7" s="1091" t="s">
        <v>2080</v>
      </c>
      <c r="B7" s="1091"/>
      <c r="C7" s="1091"/>
      <c r="D7" s="1091"/>
      <c r="E7" s="1091"/>
      <c r="F7" s="1091"/>
      <c r="G7" s="1091"/>
      <c r="H7" s="1091"/>
      <c r="I7" s="1091"/>
      <c r="J7" s="1091"/>
      <c r="K7" s="1091"/>
    </row>
    <row r="8" spans="1:11" x14ac:dyDescent="0.25">
      <c r="A8" s="180" t="s">
        <v>1412</v>
      </c>
      <c r="B8" s="180"/>
      <c r="C8" s="180"/>
      <c r="D8" s="180"/>
      <c r="E8" s="180"/>
      <c r="F8" s="180"/>
      <c r="G8" s="180"/>
      <c r="H8" s="180"/>
      <c r="I8" s="180"/>
      <c r="J8" s="180"/>
      <c r="K8" s="180"/>
    </row>
    <row r="9" spans="1:11" x14ac:dyDescent="0.25">
      <c r="A9" s="1091" t="s">
        <v>2075</v>
      </c>
      <c r="B9" s="1091"/>
      <c r="C9" s="1091"/>
      <c r="D9" s="1091"/>
      <c r="E9" s="1091"/>
      <c r="F9" s="1091"/>
      <c r="G9" s="1091"/>
      <c r="H9" s="1091"/>
      <c r="I9" s="1091"/>
      <c r="J9" s="1091"/>
      <c r="K9" s="1091"/>
    </row>
    <row r="10" spans="1:11" ht="15" customHeight="1" x14ac:dyDescent="0.25">
      <c r="A10" s="180"/>
      <c r="B10" s="180"/>
      <c r="C10" s="180"/>
      <c r="D10" s="180"/>
      <c r="E10" s="180"/>
      <c r="F10" s="180"/>
      <c r="G10" s="180"/>
      <c r="H10" s="180"/>
      <c r="I10" s="180"/>
      <c r="J10" s="180"/>
      <c r="K10" s="180"/>
    </row>
    <row r="11" spans="1:11" x14ac:dyDescent="0.25">
      <c r="A11" s="180" t="s">
        <v>2071</v>
      </c>
      <c r="B11" s="180"/>
      <c r="C11" s="180"/>
      <c r="D11" s="180"/>
      <c r="E11" s="180"/>
      <c r="F11" s="180"/>
      <c r="G11" s="180"/>
      <c r="H11" s="180"/>
      <c r="I11" s="180"/>
      <c r="J11" s="180"/>
      <c r="K11" s="180"/>
    </row>
    <row r="12" spans="1:11" x14ac:dyDescent="0.25">
      <c r="A12" s="180"/>
      <c r="B12" s="180"/>
      <c r="C12" s="180"/>
      <c r="D12" s="180"/>
      <c r="E12" s="180"/>
      <c r="F12" s="180"/>
      <c r="G12" s="180"/>
      <c r="H12" s="180"/>
      <c r="I12" s="180"/>
      <c r="J12" s="180"/>
      <c r="K12" s="180"/>
    </row>
    <row r="13" spans="1:11" x14ac:dyDescent="0.25">
      <c r="A13" s="180"/>
      <c r="B13" s="180"/>
      <c r="C13" s="180"/>
      <c r="D13" s="180"/>
      <c r="E13" s="180"/>
      <c r="F13" s="180"/>
      <c r="G13" s="180"/>
      <c r="H13" s="180"/>
      <c r="I13" s="180"/>
      <c r="J13" s="180"/>
      <c r="K13" s="180"/>
    </row>
    <row r="14" spans="1:11" ht="9.75" customHeight="1" x14ac:dyDescent="0.25">
      <c r="A14" s="180"/>
      <c r="B14" s="180"/>
      <c r="C14" s="180"/>
      <c r="D14" s="180"/>
      <c r="E14" s="180"/>
      <c r="F14" s="180"/>
      <c r="G14" s="180"/>
      <c r="H14" s="180"/>
      <c r="I14" s="180"/>
      <c r="J14" s="180"/>
      <c r="K14" s="180"/>
    </row>
    <row r="15" spans="1:11" x14ac:dyDescent="0.25">
      <c r="A15" s="1092" t="s">
        <v>1418</v>
      </c>
      <c r="B15" s="1092"/>
      <c r="C15" s="1092"/>
      <c r="D15" s="1092"/>
      <c r="E15" s="1092"/>
      <c r="F15" s="1092"/>
      <c r="G15" s="1092"/>
      <c r="H15" s="1092"/>
      <c r="I15" s="1092"/>
      <c r="J15" s="1092"/>
      <c r="K15" s="1092"/>
    </row>
    <row r="16" spans="1:11" ht="11.25" customHeight="1" x14ac:dyDescent="0.25">
      <c r="A16" s="180"/>
      <c r="B16" s="180"/>
      <c r="C16" s="180"/>
      <c r="D16" s="180"/>
      <c r="E16" s="180"/>
      <c r="F16" s="180"/>
      <c r="G16" s="180"/>
      <c r="H16" s="180"/>
      <c r="I16" s="180"/>
      <c r="J16" s="180"/>
      <c r="K16" s="180"/>
    </row>
    <row r="17" spans="1:11" hidden="1" x14ac:dyDescent="0.25">
      <c r="A17" s="180" t="s">
        <v>1897</v>
      </c>
      <c r="B17" s="180"/>
      <c r="C17" s="180"/>
      <c r="D17" s="180"/>
      <c r="E17" s="180"/>
      <c r="F17" s="180"/>
      <c r="G17" s="180"/>
      <c r="H17" s="180"/>
      <c r="I17" s="180"/>
      <c r="J17" s="180"/>
      <c r="K17" s="180"/>
    </row>
    <row r="18" spans="1:11" x14ac:dyDescent="0.25">
      <c r="A18" s="180"/>
      <c r="B18" s="180"/>
      <c r="C18" s="180"/>
      <c r="D18" s="180"/>
      <c r="E18" s="180"/>
      <c r="F18" s="180"/>
      <c r="G18" s="180"/>
      <c r="H18" s="180"/>
      <c r="I18" s="180"/>
      <c r="J18" s="180"/>
      <c r="K18" s="180"/>
    </row>
    <row r="19" spans="1:11" x14ac:dyDescent="0.25">
      <c r="A19" s="1091" t="s">
        <v>2061</v>
      </c>
      <c r="B19" s="1091"/>
      <c r="C19" s="1091"/>
      <c r="D19" s="1091"/>
      <c r="E19" s="1091"/>
      <c r="F19" s="1091"/>
      <c r="G19" s="1091"/>
      <c r="H19" s="1091"/>
      <c r="I19" s="1091"/>
      <c r="J19" s="1091"/>
      <c r="K19" s="1091"/>
    </row>
    <row r="20" spans="1:11" x14ac:dyDescent="0.25">
      <c r="A20" s="670" t="s">
        <v>1808</v>
      </c>
      <c r="B20" s="670"/>
      <c r="C20" s="670"/>
      <c r="D20" s="670"/>
      <c r="E20" s="670"/>
      <c r="F20" s="670"/>
      <c r="G20" s="670"/>
      <c r="H20" s="670"/>
      <c r="I20" s="670"/>
      <c r="J20" s="670"/>
      <c r="K20" s="670"/>
    </row>
    <row r="21" spans="1:11" x14ac:dyDescent="0.25">
      <c r="A21" s="1091" t="s">
        <v>1553</v>
      </c>
      <c r="B21" s="1091"/>
      <c r="C21" s="1091"/>
      <c r="D21" s="1091"/>
      <c r="E21" s="1091"/>
      <c r="F21" s="1091"/>
      <c r="G21" s="1091"/>
      <c r="H21" s="1091"/>
      <c r="I21" s="1091"/>
      <c r="J21" s="1091"/>
      <c r="K21" s="1091"/>
    </row>
    <row r="22" spans="1:11" x14ac:dyDescent="0.25">
      <c r="A22" s="670" t="s">
        <v>1871</v>
      </c>
      <c r="B22" s="670"/>
      <c r="C22" s="670"/>
      <c r="D22" s="670"/>
      <c r="E22" s="670"/>
      <c r="F22" s="670"/>
      <c r="G22" s="670"/>
      <c r="H22" s="670"/>
      <c r="I22" s="670"/>
      <c r="J22" s="670"/>
      <c r="K22" s="670"/>
    </row>
    <row r="23" spans="1:11" x14ac:dyDescent="0.25">
      <c r="A23" s="1091" t="s">
        <v>1872</v>
      </c>
      <c r="B23" s="1091"/>
      <c r="C23" s="1091"/>
      <c r="D23" s="1091"/>
      <c r="E23" s="1091"/>
      <c r="F23" s="1091"/>
      <c r="G23" s="1091"/>
      <c r="H23" s="1091"/>
      <c r="I23" s="1091"/>
      <c r="J23" s="1091"/>
      <c r="K23" s="1091"/>
    </row>
    <row r="24" spans="1:11" x14ac:dyDescent="0.25">
      <c r="A24" s="557"/>
      <c r="B24" s="557"/>
      <c r="C24" s="557"/>
      <c r="D24" s="557"/>
      <c r="E24" s="557"/>
      <c r="F24" s="557"/>
      <c r="G24" s="557"/>
      <c r="H24" s="557"/>
      <c r="I24" s="557"/>
      <c r="J24" s="557"/>
      <c r="K24" s="557"/>
    </row>
    <row r="25" spans="1:11" x14ac:dyDescent="0.25">
      <c r="A25" s="1092" t="s">
        <v>1419</v>
      </c>
      <c r="B25" s="1092"/>
      <c r="C25" s="1092"/>
      <c r="D25" s="1092"/>
      <c r="E25" s="1092"/>
      <c r="F25" s="1092"/>
      <c r="G25" s="1092"/>
      <c r="H25" s="1092"/>
      <c r="I25" s="1092"/>
      <c r="J25" s="1092"/>
      <c r="K25" s="1092"/>
    </row>
    <row r="26" spans="1:11" x14ac:dyDescent="0.25">
      <c r="A26" s="1092"/>
      <c r="B26" s="1092"/>
      <c r="C26" s="1092"/>
      <c r="D26" s="1092"/>
      <c r="E26" s="1092"/>
      <c r="F26" s="1092"/>
      <c r="G26" s="1092"/>
      <c r="H26" s="1092"/>
      <c r="I26" s="1092"/>
      <c r="J26" s="1092"/>
      <c r="K26" s="1092"/>
    </row>
    <row r="27" spans="1:11" hidden="1" x14ac:dyDescent="0.25">
      <c r="A27" s="180" t="s">
        <v>1898</v>
      </c>
      <c r="B27" s="678"/>
      <c r="C27" s="678"/>
      <c r="D27" s="678"/>
      <c r="E27" s="678"/>
      <c r="F27" s="678"/>
      <c r="G27" s="678"/>
      <c r="H27" s="678"/>
      <c r="I27" s="678"/>
      <c r="J27" s="678"/>
      <c r="K27" s="678"/>
    </row>
    <row r="28" spans="1:11" x14ac:dyDescent="0.25">
      <c r="A28" s="678"/>
      <c r="B28" s="678"/>
      <c r="C28" s="678"/>
      <c r="D28" s="678"/>
      <c r="E28" s="678"/>
      <c r="F28" s="678"/>
      <c r="G28" s="678"/>
      <c r="H28" s="678"/>
      <c r="I28" s="678"/>
      <c r="J28" s="678"/>
      <c r="K28" s="678"/>
    </row>
    <row r="29" spans="1:11" x14ac:dyDescent="0.25">
      <c r="A29" s="1091" t="s">
        <v>2047</v>
      </c>
      <c r="B29" s="1091"/>
      <c r="C29" s="1091"/>
      <c r="D29" s="1091"/>
      <c r="E29" s="1091"/>
      <c r="F29" s="1091"/>
      <c r="G29" s="1091"/>
      <c r="H29" s="1091"/>
      <c r="I29" s="1091"/>
      <c r="J29" s="1091"/>
      <c r="K29" s="1091"/>
    </row>
    <row r="30" spans="1:11" x14ac:dyDescent="0.25">
      <c r="A30" s="1091" t="s">
        <v>1554</v>
      </c>
      <c r="B30" s="1091"/>
      <c r="C30" s="1091"/>
      <c r="D30" s="1091"/>
      <c r="E30" s="1091"/>
      <c r="F30" s="1091"/>
      <c r="G30" s="1091"/>
      <c r="H30" s="1091"/>
      <c r="I30" s="1091"/>
      <c r="J30" s="1091"/>
      <c r="K30" s="1091"/>
    </row>
    <row r="31" spans="1:11" x14ac:dyDescent="0.25">
      <c r="A31" s="670" t="s">
        <v>1871</v>
      </c>
      <c r="B31" s="670"/>
      <c r="C31" s="670"/>
      <c r="D31" s="670"/>
      <c r="E31" s="670"/>
      <c r="F31" s="670"/>
      <c r="G31" s="670"/>
      <c r="H31" s="670"/>
      <c r="I31" s="670"/>
      <c r="J31" s="670"/>
      <c r="K31" s="670"/>
    </row>
    <row r="32" spans="1:11" x14ac:dyDescent="0.25">
      <c r="A32" s="1091" t="s">
        <v>1873</v>
      </c>
      <c r="B32" s="1091"/>
      <c r="C32" s="1091"/>
      <c r="D32" s="1091"/>
      <c r="E32" s="1091"/>
      <c r="F32" s="1091"/>
      <c r="G32" s="1091"/>
      <c r="H32" s="1091"/>
      <c r="I32" s="1091"/>
      <c r="J32" s="1091"/>
      <c r="K32" s="1091"/>
    </row>
    <row r="33" spans="1:11" x14ac:dyDescent="0.25">
      <c r="A33" s="679"/>
      <c r="B33" s="679"/>
      <c r="C33" s="679"/>
      <c r="D33" s="679"/>
      <c r="E33" s="679"/>
      <c r="F33" s="679"/>
      <c r="G33" s="679"/>
      <c r="H33" s="679"/>
      <c r="I33" s="679"/>
      <c r="J33" s="679"/>
      <c r="K33" s="679"/>
    </row>
    <row r="34" spans="1:11" x14ac:dyDescent="0.25">
      <c r="A34" s="1092" t="s">
        <v>1421</v>
      </c>
      <c r="B34" s="1092"/>
      <c r="C34" s="1092"/>
      <c r="D34" s="1092"/>
      <c r="E34" s="1092"/>
      <c r="F34" s="1092"/>
      <c r="G34" s="1092"/>
      <c r="H34" s="1092"/>
      <c r="I34" s="1092"/>
      <c r="J34" s="1092"/>
      <c r="K34" s="1092"/>
    </row>
    <row r="35" spans="1:11" ht="10.5" customHeight="1" x14ac:dyDescent="0.25">
      <c r="A35" s="678"/>
      <c r="B35" s="678"/>
      <c r="C35" s="678"/>
      <c r="D35" s="678"/>
      <c r="E35" s="678"/>
      <c r="F35" s="678"/>
      <c r="G35" s="678"/>
      <c r="H35" s="678"/>
      <c r="I35" s="678"/>
      <c r="J35" s="678"/>
      <c r="K35" s="678"/>
    </row>
    <row r="36" spans="1:11" hidden="1" x14ac:dyDescent="0.25">
      <c r="A36" s="1091" t="s">
        <v>1896</v>
      </c>
      <c r="B36" s="1091"/>
      <c r="C36" s="1091"/>
      <c r="D36" s="1091"/>
      <c r="E36" s="1091"/>
      <c r="F36" s="1091"/>
      <c r="G36" s="1091"/>
      <c r="H36" s="1091"/>
      <c r="I36" s="1091"/>
      <c r="J36" s="1091"/>
      <c r="K36" s="1091"/>
    </row>
    <row r="37" spans="1:11" x14ac:dyDescent="0.25">
      <c r="A37" s="678"/>
      <c r="B37" s="678"/>
      <c r="C37" s="678"/>
      <c r="D37" s="678"/>
      <c r="E37" s="678"/>
      <c r="F37" s="678"/>
      <c r="G37" s="678"/>
      <c r="H37" s="678"/>
      <c r="I37" s="678"/>
      <c r="J37" s="678"/>
      <c r="K37" s="678"/>
    </row>
    <row r="38" spans="1:11" x14ac:dyDescent="0.25">
      <c r="A38" s="1091" t="s">
        <v>2048</v>
      </c>
      <c r="B38" s="1091"/>
      <c r="C38" s="1091"/>
      <c r="D38" s="1091"/>
      <c r="E38" s="1091"/>
      <c r="F38" s="1091"/>
      <c r="G38" s="1091"/>
      <c r="H38" s="1091"/>
      <c r="I38" s="1091"/>
      <c r="J38" s="1091"/>
      <c r="K38" s="1091"/>
    </row>
    <row r="39" spans="1:11" x14ac:dyDescent="0.25">
      <c r="A39" s="679"/>
      <c r="B39" s="679"/>
      <c r="C39" s="679"/>
      <c r="D39" s="679"/>
      <c r="E39" s="679"/>
      <c r="F39" s="679"/>
      <c r="G39" s="679"/>
      <c r="H39" s="679"/>
      <c r="I39" s="679"/>
      <c r="J39" s="679"/>
      <c r="K39" s="679"/>
    </row>
    <row r="40" spans="1:11" x14ac:dyDescent="0.25">
      <c r="A40" s="1093" t="s">
        <v>2049</v>
      </c>
      <c r="B40" s="1093"/>
      <c r="C40" s="1093"/>
      <c r="D40" s="1093"/>
      <c r="E40" s="1093"/>
      <c r="F40" s="1093"/>
      <c r="G40" s="1093"/>
      <c r="H40" s="1093"/>
      <c r="I40" s="1093"/>
      <c r="J40" s="1093"/>
      <c r="K40" s="1093"/>
    </row>
    <row r="41" spans="1:11" x14ac:dyDescent="0.25">
      <c r="A41" s="180"/>
      <c r="B41" s="180"/>
      <c r="C41" s="180"/>
      <c r="D41" s="180"/>
      <c r="E41" s="180"/>
      <c r="F41" s="180"/>
      <c r="G41" s="180"/>
      <c r="H41" s="180"/>
      <c r="I41" s="180"/>
      <c r="J41" s="180"/>
      <c r="K41" s="180"/>
    </row>
    <row r="42" spans="1:11" x14ac:dyDescent="0.25">
      <c r="A42" s="1092"/>
      <c r="B42" s="1092"/>
      <c r="C42" s="1092"/>
      <c r="D42" s="1092"/>
      <c r="E42" s="1092"/>
      <c r="F42" s="1092"/>
      <c r="G42" s="1092"/>
      <c r="H42" s="1092"/>
      <c r="I42" s="1092"/>
      <c r="J42" s="1092"/>
      <c r="K42" s="1092"/>
    </row>
    <row r="43" spans="1:11" ht="80.25" customHeight="1" x14ac:dyDescent="0.25">
      <c r="A43" s="559" t="s">
        <v>457</v>
      </c>
      <c r="B43" s="1184" t="s">
        <v>1414</v>
      </c>
      <c r="C43" s="1184"/>
      <c r="D43" s="1184"/>
      <c r="E43" s="559" t="s">
        <v>1415</v>
      </c>
      <c r="F43" s="559" t="s">
        <v>1416</v>
      </c>
      <c r="G43" s="559" t="s">
        <v>1417</v>
      </c>
      <c r="H43" s="559">
        <v>2025</v>
      </c>
      <c r="I43" s="559">
        <v>2026</v>
      </c>
      <c r="J43" s="559">
        <v>2027</v>
      </c>
      <c r="K43" s="559">
        <v>2028</v>
      </c>
    </row>
    <row r="44" spans="1:11" x14ac:dyDescent="0.25">
      <c r="A44" s="579">
        <v>1</v>
      </c>
      <c r="B44" s="1181" t="s">
        <v>1929</v>
      </c>
      <c r="C44" s="1182"/>
      <c r="D44" s="1183"/>
      <c r="E44" s="579">
        <v>2025</v>
      </c>
      <c r="F44" s="579">
        <v>2025</v>
      </c>
      <c r="G44" s="584">
        <f>H44</f>
        <v>68191</v>
      </c>
      <c r="H44" s="582">
        <f>10800+57391</f>
        <v>68191</v>
      </c>
      <c r="I44" s="581"/>
      <c r="J44" s="581"/>
      <c r="K44" s="583"/>
    </row>
    <row r="45" spans="1:11" x14ac:dyDescent="0.25">
      <c r="A45" s="579">
        <v>2</v>
      </c>
      <c r="B45" s="1181" t="s">
        <v>1874</v>
      </c>
      <c r="C45" s="1182"/>
      <c r="D45" s="1183"/>
      <c r="E45" s="579">
        <v>2025</v>
      </c>
      <c r="F45" s="579">
        <v>2025</v>
      </c>
      <c r="G45" s="584">
        <f>H45</f>
        <v>14000</v>
      </c>
      <c r="H45" s="582">
        <v>14000</v>
      </c>
      <c r="I45" s="581"/>
      <c r="J45" s="581"/>
      <c r="K45" s="583"/>
    </row>
    <row r="46" spans="1:11" x14ac:dyDescent="0.25">
      <c r="A46" s="579">
        <v>3</v>
      </c>
      <c r="B46" s="1185" t="s">
        <v>1875</v>
      </c>
      <c r="C46" s="1186"/>
      <c r="D46" s="1187"/>
      <c r="E46" s="579">
        <v>2025</v>
      </c>
      <c r="F46" s="579">
        <v>2025</v>
      </c>
      <c r="G46" s="584">
        <f>H46</f>
        <v>3000</v>
      </c>
      <c r="H46" s="582">
        <v>3000</v>
      </c>
      <c r="I46" s="581"/>
      <c r="J46" s="581"/>
      <c r="K46" s="583"/>
    </row>
    <row r="47" spans="1:11" hidden="1" x14ac:dyDescent="0.25">
      <c r="A47" s="579">
        <v>4</v>
      </c>
      <c r="B47" s="1181" t="s">
        <v>1675</v>
      </c>
      <c r="C47" s="1182"/>
      <c r="D47" s="1183"/>
      <c r="E47" s="579">
        <v>2024</v>
      </c>
      <c r="F47" s="579">
        <v>2024</v>
      </c>
      <c r="G47" s="584">
        <v>0</v>
      </c>
      <c r="H47" s="582">
        <f>G47</f>
        <v>0</v>
      </c>
      <c r="I47" s="581"/>
      <c r="J47" s="581">
        <v>0</v>
      </c>
      <c r="K47" s="583"/>
    </row>
    <row r="48" spans="1:11" x14ac:dyDescent="0.25">
      <c r="A48" s="579">
        <v>4</v>
      </c>
      <c r="B48" s="1181" t="s">
        <v>1906</v>
      </c>
      <c r="C48" s="1182"/>
      <c r="D48" s="1183"/>
      <c r="E48" s="579">
        <v>2025</v>
      </c>
      <c r="F48" s="579">
        <v>2025</v>
      </c>
      <c r="G48" s="584">
        <f>H48</f>
        <v>700</v>
      </c>
      <c r="H48" s="582">
        <v>700</v>
      </c>
      <c r="I48" s="581"/>
      <c r="J48" s="581"/>
      <c r="K48" s="583"/>
    </row>
    <row r="49" spans="1:14" ht="26.25" customHeight="1" x14ac:dyDescent="0.25">
      <c r="A49" s="579">
        <v>5</v>
      </c>
      <c r="B49" s="1178" t="s">
        <v>1876</v>
      </c>
      <c r="C49" s="1179"/>
      <c r="D49" s="1180"/>
      <c r="E49" s="579">
        <v>2025</v>
      </c>
      <c r="F49" s="579">
        <v>2025</v>
      </c>
      <c r="G49" s="584">
        <f>H49</f>
        <v>5000</v>
      </c>
      <c r="H49" s="582">
        <v>5000</v>
      </c>
      <c r="I49" s="581"/>
      <c r="J49" s="581"/>
      <c r="K49" s="583"/>
    </row>
    <row r="50" spans="1:14" x14ac:dyDescent="0.25">
      <c r="A50" s="579">
        <v>6</v>
      </c>
      <c r="B50" s="1181" t="s">
        <v>1747</v>
      </c>
      <c r="C50" s="1182"/>
      <c r="D50" s="1183"/>
      <c r="E50" s="579">
        <v>2025</v>
      </c>
      <c r="F50" s="579">
        <v>2025</v>
      </c>
      <c r="G50" s="584">
        <f>H50</f>
        <v>9000</v>
      </c>
      <c r="H50" s="582">
        <v>9000</v>
      </c>
      <c r="I50" s="581"/>
      <c r="J50" s="581"/>
      <c r="K50" s="583"/>
    </row>
    <row r="51" spans="1:14" ht="28.5" hidden="1" customHeight="1" x14ac:dyDescent="0.25">
      <c r="A51" s="579">
        <v>7</v>
      </c>
      <c r="B51" s="1178" t="s">
        <v>1929</v>
      </c>
      <c r="C51" s="1179"/>
      <c r="D51" s="1180"/>
      <c r="E51" s="579">
        <v>2024</v>
      </c>
      <c r="F51" s="579">
        <v>2024</v>
      </c>
      <c r="G51" s="584">
        <f t="shared" ref="G51:G55" si="0">SUM(H51:K51)</f>
        <v>0</v>
      </c>
      <c r="H51" s="582">
        <v>0</v>
      </c>
      <c r="I51" s="581"/>
      <c r="J51" s="581"/>
      <c r="K51" s="583"/>
    </row>
    <row r="52" spans="1:14" ht="12.75" hidden="1" customHeight="1" x14ac:dyDescent="0.25">
      <c r="A52" s="579">
        <v>9</v>
      </c>
      <c r="B52" s="1178" t="s">
        <v>1877</v>
      </c>
      <c r="C52" s="1179"/>
      <c r="D52" s="1180"/>
      <c r="E52" s="579">
        <v>2024</v>
      </c>
      <c r="F52" s="579">
        <v>2024</v>
      </c>
      <c r="G52" s="584">
        <v>0</v>
      </c>
      <c r="H52" s="582">
        <v>0</v>
      </c>
      <c r="I52" s="581"/>
      <c r="J52" s="581"/>
      <c r="K52" s="583"/>
    </row>
    <row r="53" spans="1:14" ht="25.5" hidden="1" customHeight="1" x14ac:dyDescent="0.25">
      <c r="A53" s="579">
        <v>10</v>
      </c>
      <c r="B53" s="1178" t="s">
        <v>1878</v>
      </c>
      <c r="C53" s="1179"/>
      <c r="D53" s="1180"/>
      <c r="E53" s="579">
        <v>2024</v>
      </c>
      <c r="F53" s="579">
        <v>2024</v>
      </c>
      <c r="G53" s="584">
        <v>0</v>
      </c>
      <c r="H53" s="582">
        <v>0</v>
      </c>
      <c r="I53" s="581"/>
      <c r="J53" s="581"/>
      <c r="K53" s="583"/>
    </row>
    <row r="54" spans="1:14" ht="25.5" hidden="1" customHeight="1" x14ac:dyDescent="0.25">
      <c r="A54" s="579">
        <v>11</v>
      </c>
      <c r="B54" s="1178" t="s">
        <v>1807</v>
      </c>
      <c r="C54" s="1179"/>
      <c r="D54" s="1180"/>
      <c r="E54" s="579">
        <v>2022</v>
      </c>
      <c r="F54" s="579">
        <v>2022</v>
      </c>
      <c r="G54" s="584">
        <f t="shared" si="0"/>
        <v>0</v>
      </c>
      <c r="H54" s="582">
        <v>0</v>
      </c>
      <c r="I54" s="581"/>
      <c r="J54" s="581"/>
      <c r="K54" s="583"/>
    </row>
    <row r="55" spans="1:14" ht="27" customHeight="1" x14ac:dyDescent="0.25">
      <c r="A55" s="579">
        <v>7</v>
      </c>
      <c r="B55" s="1178" t="s">
        <v>1748</v>
      </c>
      <c r="C55" s="1179"/>
      <c r="D55" s="1180"/>
      <c r="E55" s="579">
        <v>2025</v>
      </c>
      <c r="F55" s="579">
        <v>2025</v>
      </c>
      <c r="G55" s="584">
        <f t="shared" si="0"/>
        <v>400</v>
      </c>
      <c r="H55" s="582">
        <v>400</v>
      </c>
      <c r="I55" s="581"/>
      <c r="J55" s="581"/>
      <c r="K55" s="583"/>
    </row>
    <row r="56" spans="1:14" ht="27" hidden="1" customHeight="1" x14ac:dyDescent="0.25">
      <c r="A56" s="579">
        <v>9</v>
      </c>
      <c r="B56" s="1178" t="s">
        <v>2018</v>
      </c>
      <c r="C56" s="1179"/>
      <c r="D56" s="1180"/>
      <c r="E56" s="579">
        <v>2024</v>
      </c>
      <c r="F56" s="579">
        <v>2024</v>
      </c>
      <c r="G56" s="584">
        <f>H56</f>
        <v>0</v>
      </c>
      <c r="H56" s="582">
        <v>0</v>
      </c>
      <c r="I56" s="581"/>
      <c r="J56" s="581"/>
      <c r="K56" s="583"/>
    </row>
    <row r="57" spans="1:14" ht="12.75" customHeight="1" x14ac:dyDescent="0.25">
      <c r="A57" s="579">
        <v>8</v>
      </c>
      <c r="B57" s="1178" t="s">
        <v>1749</v>
      </c>
      <c r="C57" s="1179"/>
      <c r="D57" s="1180"/>
      <c r="E57" s="579">
        <v>2025</v>
      </c>
      <c r="F57" s="579">
        <v>2025</v>
      </c>
      <c r="G57" s="584">
        <f>H57</f>
        <v>100</v>
      </c>
      <c r="H57" s="582">
        <v>100</v>
      </c>
      <c r="I57" s="581"/>
      <c r="J57" s="581"/>
      <c r="K57" s="583"/>
    </row>
    <row r="58" spans="1:14" x14ac:dyDescent="0.25">
      <c r="A58" s="1189" t="s">
        <v>700</v>
      </c>
      <c r="B58" s="1189"/>
      <c r="C58" s="1189"/>
      <c r="D58" s="1189"/>
      <c r="E58" s="1189"/>
      <c r="F58" s="1189"/>
      <c r="G58" s="580">
        <f>SUM(G44:G57)</f>
        <v>100391</v>
      </c>
      <c r="H58" s="580">
        <f>SUM(H44:H57)</f>
        <v>100391</v>
      </c>
      <c r="I58" s="580">
        <f>SUM(I44:I57)</f>
        <v>0</v>
      </c>
      <c r="J58" s="580">
        <f>SUM(J44:J57)</f>
        <v>0</v>
      </c>
      <c r="K58" s="613">
        <f>SUM(K44:K57)</f>
        <v>0</v>
      </c>
    </row>
    <row r="59" spans="1:14" x14ac:dyDescent="0.25">
      <c r="A59" s="180"/>
      <c r="B59" s="180"/>
      <c r="C59" s="180"/>
      <c r="D59" s="180"/>
      <c r="E59" s="180"/>
      <c r="F59" s="180"/>
      <c r="G59" s="523"/>
      <c r="H59" s="523"/>
      <c r="I59" s="523"/>
      <c r="J59" s="523"/>
      <c r="K59" s="523"/>
    </row>
    <row r="60" spans="1:14" x14ac:dyDescent="0.25">
      <c r="A60" s="1092" t="s">
        <v>1423</v>
      </c>
      <c r="B60" s="1092"/>
      <c r="C60" s="1092"/>
      <c r="D60" s="1092"/>
      <c r="E60" s="1092"/>
      <c r="F60" s="1092"/>
      <c r="G60" s="1092"/>
      <c r="H60" s="1092"/>
      <c r="I60" s="1092"/>
      <c r="J60" s="1092"/>
      <c r="K60" s="1092"/>
    </row>
    <row r="61" spans="1:14" x14ac:dyDescent="0.25">
      <c r="A61" s="678"/>
      <c r="B61" s="678"/>
      <c r="C61" s="678"/>
      <c r="D61" s="678"/>
      <c r="E61" s="678"/>
      <c r="F61" s="678"/>
      <c r="G61" s="678"/>
      <c r="H61" s="678"/>
      <c r="I61" s="678"/>
      <c r="J61" s="678"/>
      <c r="K61" s="678"/>
    </row>
    <row r="62" spans="1:14" hidden="1" x14ac:dyDescent="0.25">
      <c r="A62" s="1091" t="s">
        <v>1899</v>
      </c>
      <c r="B62" s="1091"/>
      <c r="C62" s="1091"/>
      <c r="D62" s="1091"/>
      <c r="E62" s="1091"/>
      <c r="F62" s="1091"/>
      <c r="G62" s="1091"/>
      <c r="H62" s="1091"/>
      <c r="I62" s="1091"/>
      <c r="J62" s="1091"/>
      <c r="K62" s="1091"/>
    </row>
    <row r="63" spans="1:14" x14ac:dyDescent="0.25">
      <c r="A63" s="180"/>
      <c r="B63" s="180"/>
      <c r="C63" s="180"/>
      <c r="D63" s="180"/>
      <c r="E63" s="180"/>
      <c r="F63" s="180"/>
      <c r="G63" s="523"/>
      <c r="H63" s="523"/>
      <c r="I63" s="523"/>
      <c r="J63" s="523"/>
      <c r="K63" s="523"/>
    </row>
    <row r="64" spans="1:14" x14ac:dyDescent="0.25">
      <c r="A64" s="1091" t="s">
        <v>2050</v>
      </c>
      <c r="B64" s="1091"/>
      <c r="C64" s="1091"/>
      <c r="D64" s="1091"/>
      <c r="E64" s="1091"/>
      <c r="F64" s="1091"/>
      <c r="G64" s="1091"/>
      <c r="H64" s="1091"/>
      <c r="I64" s="1091"/>
      <c r="J64" s="1091"/>
      <c r="K64" s="1091"/>
      <c r="N64" s="342"/>
    </row>
    <row r="65" spans="1:15" x14ac:dyDescent="0.25">
      <c r="A65" s="1091" t="s">
        <v>2072</v>
      </c>
      <c r="B65" s="1091"/>
      <c r="C65" s="1091"/>
      <c r="D65" s="1091"/>
      <c r="E65" s="1091"/>
      <c r="F65" s="1091"/>
      <c r="G65" s="1091"/>
      <c r="H65" s="1091"/>
      <c r="I65" s="1091"/>
      <c r="J65" s="1091"/>
      <c r="K65" s="1091"/>
    </row>
    <row r="66" spans="1:15" x14ac:dyDescent="0.25">
      <c r="A66" s="1005"/>
      <c r="B66" s="1005"/>
      <c r="C66" s="1005"/>
      <c r="D66" s="1005"/>
      <c r="E66" s="1005"/>
      <c r="F66" s="1005"/>
      <c r="G66" s="1005"/>
      <c r="H66" s="1005"/>
      <c r="I66" s="1005"/>
      <c r="J66" s="1005"/>
      <c r="K66" s="1005"/>
    </row>
    <row r="67" spans="1:15" x14ac:dyDescent="0.25">
      <c r="A67" s="1091" t="s">
        <v>2073</v>
      </c>
      <c r="B67" s="1091"/>
      <c r="C67" s="1091"/>
      <c r="D67" s="1091"/>
      <c r="E67" s="1091"/>
      <c r="F67" s="1091"/>
      <c r="G67" s="1091"/>
      <c r="H67" s="1091"/>
      <c r="I67" s="1091"/>
      <c r="J67" s="1091"/>
      <c r="K67" s="1091"/>
      <c r="N67" s="342"/>
    </row>
    <row r="68" spans="1:15" x14ac:dyDescent="0.25">
      <c r="A68" s="1091" t="s">
        <v>2074</v>
      </c>
      <c r="B68" s="1091"/>
      <c r="C68" s="1091"/>
      <c r="D68" s="1091"/>
      <c r="E68" s="1091"/>
      <c r="F68" s="1091"/>
      <c r="G68" s="1091"/>
      <c r="H68" s="1091"/>
      <c r="I68" s="1091"/>
      <c r="J68" s="1091"/>
      <c r="K68" s="1091"/>
    </row>
    <row r="69" spans="1:15" hidden="1" x14ac:dyDescent="0.25">
      <c r="A69" s="1091" t="s">
        <v>1900</v>
      </c>
      <c r="B69" s="1091"/>
      <c r="C69" s="1091"/>
      <c r="D69" s="1091"/>
      <c r="E69" s="1091"/>
      <c r="F69" s="1091"/>
      <c r="G69" s="1091"/>
      <c r="H69" s="1091"/>
      <c r="I69" s="1091"/>
      <c r="J69" s="1091"/>
      <c r="K69" s="1091"/>
    </row>
    <row r="70" spans="1:15" x14ac:dyDescent="0.25">
      <c r="A70" s="1091"/>
      <c r="B70" s="1091"/>
      <c r="C70" s="1091"/>
      <c r="D70" s="1091"/>
      <c r="E70" s="1091"/>
      <c r="F70" s="1091"/>
      <c r="G70" s="1091"/>
      <c r="H70" s="1091"/>
      <c r="I70" s="1091"/>
      <c r="J70" s="1091"/>
      <c r="K70" s="1091"/>
      <c r="N70" s="342"/>
    </row>
    <row r="71" spans="1:15" hidden="1" x14ac:dyDescent="0.25">
      <c r="A71" s="679" t="s">
        <v>1930</v>
      </c>
      <c r="B71" s="679"/>
      <c r="C71" s="679"/>
      <c r="D71" s="679"/>
      <c r="E71" s="679"/>
      <c r="F71" s="679"/>
      <c r="G71" s="679"/>
      <c r="H71" s="679"/>
      <c r="I71" s="679"/>
      <c r="J71" s="679"/>
      <c r="K71" s="679"/>
    </row>
    <row r="72" spans="1:15" x14ac:dyDescent="0.25">
      <c r="A72" s="1188"/>
      <c r="B72" s="1188"/>
      <c r="C72" s="1188"/>
      <c r="D72" s="1188"/>
      <c r="E72" s="1188"/>
      <c r="F72" s="1188"/>
      <c r="G72" s="1188"/>
      <c r="H72" s="1188"/>
      <c r="I72" s="1188"/>
      <c r="J72" s="1188"/>
      <c r="K72" s="1188"/>
    </row>
    <row r="73" spans="1:15" hidden="1" x14ac:dyDescent="0.25">
      <c r="A73" s="1091" t="s">
        <v>1949</v>
      </c>
      <c r="B73" s="1091"/>
      <c r="C73" s="1091"/>
      <c r="D73" s="1091"/>
      <c r="E73" s="1091"/>
      <c r="F73" s="1091"/>
      <c r="G73" s="1091"/>
      <c r="H73" s="1091"/>
      <c r="I73" s="1091"/>
      <c r="J73" s="1091"/>
      <c r="K73" s="1091"/>
    </row>
    <row r="74" spans="1:15" x14ac:dyDescent="0.25">
      <c r="A74" s="180"/>
      <c r="B74" s="180"/>
      <c r="C74" s="180"/>
      <c r="D74" s="180"/>
      <c r="E74" s="180"/>
      <c r="F74" s="180"/>
      <c r="G74" s="523"/>
      <c r="H74" s="523"/>
      <c r="I74" s="523"/>
      <c r="J74" s="523"/>
      <c r="K74" s="523"/>
      <c r="O74" s="342"/>
    </row>
    <row r="75" spans="1:15" hidden="1" x14ac:dyDescent="0.25">
      <c r="A75" s="180" t="s">
        <v>1974</v>
      </c>
      <c r="B75" s="180"/>
      <c r="C75" s="180"/>
      <c r="D75" s="180"/>
      <c r="E75" s="180"/>
      <c r="F75" s="180"/>
      <c r="G75" s="523"/>
      <c r="H75" s="523"/>
      <c r="I75" s="523"/>
      <c r="J75" s="523"/>
      <c r="K75" s="523"/>
    </row>
    <row r="76" spans="1:15" hidden="1" x14ac:dyDescent="0.25">
      <c r="A76" s="180" t="s">
        <v>1973</v>
      </c>
      <c r="B76" s="180"/>
      <c r="C76" s="180"/>
      <c r="D76" s="180"/>
      <c r="E76" s="180"/>
      <c r="F76" s="180"/>
      <c r="G76" s="523"/>
      <c r="H76" s="523"/>
      <c r="I76" s="523"/>
      <c r="J76" s="523"/>
      <c r="K76" s="523"/>
    </row>
    <row r="77" spans="1:15" x14ac:dyDescent="0.25">
      <c r="A77" s="180"/>
      <c r="B77" s="180"/>
      <c r="C77" s="180"/>
      <c r="D77" s="180"/>
      <c r="E77" s="180"/>
      <c r="F77" s="180"/>
      <c r="G77" s="180"/>
      <c r="H77" s="180"/>
      <c r="I77" s="180"/>
      <c r="J77" s="180"/>
      <c r="K77" s="180"/>
    </row>
    <row r="78" spans="1:15" x14ac:dyDescent="0.25">
      <c r="A78" s="180"/>
      <c r="B78" s="180"/>
      <c r="C78" s="180"/>
      <c r="D78" s="180"/>
      <c r="E78" s="180"/>
      <c r="F78" s="180"/>
      <c r="G78" s="180"/>
      <c r="H78" s="180"/>
      <c r="I78" s="180"/>
      <c r="J78" s="180"/>
      <c r="K78" s="180"/>
    </row>
    <row r="79" spans="1:15" x14ac:dyDescent="0.25">
      <c r="A79" s="180" t="s">
        <v>1975</v>
      </c>
      <c r="B79" s="180"/>
      <c r="C79" s="180"/>
      <c r="D79" s="180"/>
      <c r="E79" s="180"/>
      <c r="F79" s="180"/>
      <c r="G79" s="180"/>
      <c r="H79" s="180"/>
      <c r="I79" s="180"/>
      <c r="J79" s="180"/>
      <c r="K79" s="180"/>
    </row>
    <row r="80" spans="1:15" hidden="1" x14ac:dyDescent="0.25">
      <c r="A80" s="180" t="s">
        <v>1750</v>
      </c>
      <c r="B80" s="180"/>
      <c r="C80" s="180"/>
      <c r="D80" s="180"/>
      <c r="E80" s="180"/>
      <c r="F80" s="180"/>
      <c r="G80" s="180"/>
      <c r="H80" s="180"/>
      <c r="I80" s="180"/>
      <c r="J80" s="180"/>
      <c r="K80" s="180"/>
    </row>
  </sheetData>
  <mergeCells count="45">
    <mergeCell ref="B53:D53"/>
    <mergeCell ref="A69:K69"/>
    <mergeCell ref="A72:K72"/>
    <mergeCell ref="A65:K65"/>
    <mergeCell ref="A58:F58"/>
    <mergeCell ref="A62:K62"/>
    <mergeCell ref="A60:K60"/>
    <mergeCell ref="B54:D54"/>
    <mergeCell ref="B55:D55"/>
    <mergeCell ref="B57:D57"/>
    <mergeCell ref="B56:D56"/>
    <mergeCell ref="A73:K73"/>
    <mergeCell ref="A67:K67"/>
    <mergeCell ref="A70:K70"/>
    <mergeCell ref="A68:K68"/>
    <mergeCell ref="A64:K64"/>
    <mergeCell ref="B50:D50"/>
    <mergeCell ref="B51:D51"/>
    <mergeCell ref="B43:D43"/>
    <mergeCell ref="B45:D45"/>
    <mergeCell ref="B46:D46"/>
    <mergeCell ref="B48:D48"/>
    <mergeCell ref="B49:D49"/>
    <mergeCell ref="B47:D47"/>
    <mergeCell ref="A30:K30"/>
    <mergeCell ref="A32:K32"/>
    <mergeCell ref="A34:K34"/>
    <mergeCell ref="A38:K38"/>
    <mergeCell ref="B44:D44"/>
    <mergeCell ref="B52:D52"/>
    <mergeCell ref="A1:K1"/>
    <mergeCell ref="A5:K5"/>
    <mergeCell ref="A6:K6"/>
    <mergeCell ref="A7:K7"/>
    <mergeCell ref="A9:K9"/>
    <mergeCell ref="A15:K15"/>
    <mergeCell ref="A19:K19"/>
    <mergeCell ref="A21:K21"/>
    <mergeCell ref="A40:K40"/>
    <mergeCell ref="A42:K42"/>
    <mergeCell ref="A23:K23"/>
    <mergeCell ref="A25:K25"/>
    <mergeCell ref="A36:K36"/>
    <mergeCell ref="A29:K29"/>
    <mergeCell ref="A26:K26"/>
  </mergeCells>
  <printOptions horizontalCentered="1"/>
  <pageMargins left="0.196850393700787" right="0.196850393700787" top="0.196850393700787" bottom="0.196850393700787" header="0" footer="0"/>
  <pageSetup scale="76" orientation="portrait" r:id="rId1"/>
  <rowBreaks count="1" manualBreakCount="1">
    <brk id="59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10</vt:i4>
      </vt:variant>
    </vt:vector>
  </HeadingPairs>
  <TitlesOfParts>
    <vt:vector size="18" baseType="lpstr">
      <vt:lpstr>Рачун финансирања</vt:lpstr>
      <vt:lpstr>Приџ,прим vs Расх,изд</vt:lpstr>
      <vt:lpstr>Општи део - (6)</vt:lpstr>
      <vt:lpstr>По основ. нам.</vt:lpstr>
      <vt:lpstr>Програмска</vt:lpstr>
      <vt:lpstr>Расх по функц. </vt:lpstr>
      <vt:lpstr>ПО КОРИСНИЦИМА</vt:lpstr>
      <vt:lpstr>члан 3</vt:lpstr>
      <vt:lpstr>ljkl</vt:lpstr>
      <vt:lpstr>'Општи део - (6)'!Print_Area</vt:lpstr>
      <vt:lpstr>'ПО КОРИСНИЦИМА'!Print_Area</vt:lpstr>
      <vt:lpstr>'По основ. нам.'!Print_Area</vt:lpstr>
      <vt:lpstr>Програмска!Print_Area</vt:lpstr>
      <vt:lpstr>'Расх по функц. '!Print_Area</vt:lpstr>
      <vt:lpstr>'Рачун финансирања'!Print_Area</vt:lpstr>
      <vt:lpstr>'члан 3'!Print_Area</vt:lpstr>
      <vt:lpstr>Ukupno_funkcionalna</vt:lpstr>
      <vt:lpstr>Ukupno_izdaci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LPA</dc:creator>
  <cp:lastModifiedBy>Korisnik</cp:lastModifiedBy>
  <cp:lastPrinted>2024-12-18T11:04:35Z</cp:lastPrinted>
  <dcterms:created xsi:type="dcterms:W3CDTF">2014-09-23T08:37:30Z</dcterms:created>
  <dcterms:modified xsi:type="dcterms:W3CDTF">2024-12-21T18:15:58Z</dcterms:modified>
</cp:coreProperties>
</file>